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omments1.xml" ContentType="application/vnd.openxmlformats-officedocument.spreadsheetml.comments+xml"/>
  <Override PartName="/xl/drawings/drawing40.xml" ContentType="application/vnd.openxmlformats-officedocument.drawing+xml"/>
  <Override PartName="/xl/comments2.xml" ContentType="application/vnd.openxmlformats-officedocument.spreadsheetml.comments+xml"/>
  <Override PartName="/xl/drawings/drawing41.xml" ContentType="application/vnd.openxmlformats-officedocument.drawing+xml"/>
  <Override PartName="/xl/comments3.xml" ContentType="application/vnd.openxmlformats-officedocument.spreadsheetml.comments+xml"/>
  <Override PartName="/xl/drawings/drawing42.xml" ContentType="application/vnd.openxmlformats-officedocument.drawing+xml"/>
  <Override PartName="/xl/comments4.xml" ContentType="application/vnd.openxmlformats-officedocument.spreadsheetml.comments+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codeName="ThisWorkbook" defaultThemeVersion="124226"/>
  <mc:AlternateContent xmlns:mc="http://schemas.openxmlformats.org/markup-compatibility/2006">
    <mc:Choice Requires="x15">
      <x15ac:absPath xmlns:x15ac="http://schemas.microsoft.com/office/spreadsheetml/2010/11/ac" url="\\n2301\g-011060-$\工事検査課2026\D3 契約\2 工事検査\00 諸務\47 ③ホームページ掲載資料\工事関係書類の統一化様式(土木系工事)\"/>
    </mc:Choice>
  </mc:AlternateContent>
  <xr:revisionPtr revIDLastSave="0" documentId="13_ncr:1_{757B2AC7-A87B-467D-8C40-7ED8AAB297EC}" xr6:coauthVersionLast="47" xr6:coauthVersionMax="47" xr10:uidLastSave="{00000000-0000-0000-0000-000000000000}"/>
  <bookViews>
    <workbookView xWindow="804" yWindow="24" windowWidth="16344" windowHeight="12216" tabRatio="812" activeTab="1" xr2:uid="{00000000-000D-0000-FFFF-FFFF00000000}"/>
  </bookViews>
  <sheets>
    <sheet name="改定履歴" sheetId="277" r:id="rId1"/>
    <sheet name="提出書類一覧" sheetId="53" r:id="rId2"/>
    <sheet name="入力シート" sheetId="2" r:id="rId3"/>
    <sheet name="101" sheetId="218" r:id="rId4"/>
    <sheet name="102" sheetId="219" r:id="rId5"/>
    <sheet name="103" sheetId="220" r:id="rId6"/>
    <sheet name="104" sheetId="221" r:id="rId7"/>
    <sheet name="105" sheetId="222" r:id="rId8"/>
    <sheet name="106" sheetId="223" r:id="rId9"/>
    <sheet name="107" sheetId="224" r:id="rId10"/>
    <sheet name="108" sheetId="225" r:id="rId11"/>
    <sheet name="109" sheetId="213" r:id="rId12"/>
    <sheet name="110" sheetId="214" r:id="rId13"/>
    <sheet name="111" sheetId="215" r:id="rId14"/>
    <sheet name="112" sheetId="226" r:id="rId15"/>
    <sheet name="113" sheetId="228" r:id="rId16"/>
    <sheet name="113(記入例)" sheetId="229" r:id="rId17"/>
    <sheet name="114" sheetId="230" r:id="rId18"/>
    <sheet name="201-1" sheetId="192" r:id="rId19"/>
    <sheet name="201-2" sheetId="191" r:id="rId20"/>
    <sheet name="201-3" sheetId="198" r:id="rId21"/>
    <sheet name="202" sheetId="58" r:id="rId22"/>
    <sheet name="203" sheetId="67" r:id="rId23"/>
    <sheet name="204" sheetId="65" r:id="rId24"/>
    <sheet name="205" sheetId="294" r:id="rId25"/>
    <sheet name="206" sheetId="193" r:id="rId26"/>
    <sheet name="207" sheetId="194" r:id="rId27"/>
    <sheet name="208" sheetId="195" r:id="rId28"/>
    <sheet name="209" sheetId="196" r:id="rId29"/>
    <sheet name="210" sheetId="199" r:id="rId30"/>
    <sheet name="211" sheetId="170" r:id="rId31"/>
    <sheet name="212" sheetId="197" r:id="rId32"/>
    <sheet name="213" sheetId="129" r:id="rId33"/>
    <sheet name="214" sheetId="200" r:id="rId34"/>
    <sheet name="215" sheetId="138" r:id="rId35"/>
    <sheet name="216" sheetId="201" r:id="rId36"/>
    <sheet name="217" sheetId="250" r:id="rId37"/>
    <sheet name="217-例" sheetId="251" r:id="rId38"/>
    <sheet name="218" sheetId="292" r:id="rId39"/>
    <sheet name="219-1【土木】" sheetId="278" r:id="rId40"/>
    <sheet name="219-2【土木】(通期・月単位)" sheetId="279" r:id="rId41"/>
    <sheet name="219-3【土木】(完全)" sheetId="280" r:id="rId42"/>
    <sheet name="219-4【土木】(通期・月単位)(交替制)" sheetId="281" r:id="rId43"/>
    <sheet name="219-5【土木】(完全)(交替制)" sheetId="282" r:id="rId44"/>
    <sheet name="219-6(農整)工事打合せ簿" sheetId="283" r:id="rId45"/>
    <sheet name="219-8(農整)【交替制】" sheetId="284" r:id="rId46"/>
    <sheet name="219-8(農整)【交替制】記入例" sheetId="285" r:id="rId47"/>
    <sheet name="219-9(林務)工事打合せ簿" sheetId="286" r:id="rId48"/>
    <sheet name="219-10(林務)" sheetId="287" r:id="rId49"/>
    <sheet name="219-10(林務)記入例" sheetId="288" r:id="rId50"/>
    <sheet name="219-11(林務)【交替制】" sheetId="289" r:id="rId51"/>
    <sheet name="219-11(林務)【交替制】記入例" sheetId="290" r:id="rId52"/>
    <sheet name="220-1" sheetId="238" r:id="rId53"/>
    <sheet name="220-2" sheetId="239" r:id="rId54"/>
    <sheet name="301" sheetId="293" r:id="rId55"/>
    <sheet name="302" sheetId="205" r:id="rId56"/>
    <sheet name="303" sheetId="74" r:id="rId57"/>
    <sheet name="304-1" sheetId="116" r:id="rId58"/>
    <sheet name="304-2" sheetId="117" r:id="rId59"/>
    <sheet name="305" sheetId="118" r:id="rId60"/>
    <sheet name="306-1" sheetId="207" r:id="rId61"/>
    <sheet name="306-2" sheetId="208" r:id="rId62"/>
    <sheet name="306-3" sheetId="209" r:id="rId63"/>
    <sheet name="306-4" sheetId="210" r:id="rId64"/>
    <sheet name="306-5" sheetId="211" r:id="rId65"/>
    <sheet name="307" sheetId="106" r:id="rId66"/>
    <sheet name="308" sheetId="217" r:id="rId67"/>
    <sheet name="309" sheetId="233" r:id="rId68"/>
    <sheet name="310" sheetId="241" r:id="rId69"/>
    <sheet name="401" sheetId="234" r:id="rId70"/>
    <sheet name="402" sheetId="236" r:id="rId71"/>
    <sheet name="404" sheetId="248" r:id="rId72"/>
    <sheet name="405" sheetId="244" r:id="rId73"/>
    <sheet name="406" sheetId="243" r:id="rId74"/>
    <sheet name="407" sheetId="245" r:id="rId75"/>
    <sheet name="407(記入例)" sheetId="246" r:id="rId76"/>
    <sheet name="408" sheetId="247" r:id="rId77"/>
    <sheet name="501" sheetId="216" r:id="rId78"/>
    <sheet name="502-5" sheetId="257" r:id="rId79"/>
    <sheet name="502-6" sheetId="256" r:id="rId80"/>
    <sheet name="502-7" sheetId="259" r:id="rId81"/>
    <sheet name="503-1" sheetId="258" r:id="rId82"/>
    <sheet name="503-2" sheetId="255" r:id="rId83"/>
    <sheet name="504" sheetId="72" r:id="rId84"/>
    <sheet name="505" sheetId="189" r:id="rId85"/>
    <sheet name="505-例" sheetId="212" r:id="rId86"/>
    <sheet name="506" sheetId="231" r:id="rId87"/>
    <sheet name="507" sheetId="136" r:id="rId88"/>
    <sheet name="508-1" sheetId="252" r:id="rId89"/>
    <sheet name="508-2" sheetId="253" r:id="rId90"/>
    <sheet name="509" sheetId="276" r:id="rId91"/>
    <sheet name="602" sheetId="249" r:id="rId92"/>
    <sheet name="603" sheetId="291" r:id="rId93"/>
    <sheet name="701" sheetId="242" r:id="rId94"/>
    <sheet name="702" sheetId="227" r:id="rId95"/>
  </sheets>
  <externalReferences>
    <externalReference r:id="rId96"/>
    <externalReference r:id="rId97"/>
  </externalReferences>
  <definedNames>
    <definedName name="_xlnm._FilterDatabase" localSheetId="56" hidden="1">'303'!$V$7:$V$8</definedName>
    <definedName name="jimusho">[1]成績採点表!$A$3:$B$23</definedName>
    <definedName name="page1" localSheetId="40">#REF!</definedName>
    <definedName name="page1">#REF!</definedName>
    <definedName name="page2" localSheetId="40">#REF!</definedName>
    <definedName name="page2">#REF!</definedName>
    <definedName name="_xlnm.Print_Area" localSheetId="3">'101'!$A$1:$I$37</definedName>
    <definedName name="_xlnm.Print_Area" localSheetId="4">'102'!$A$1:$K$126</definedName>
    <definedName name="_xlnm.Print_Area" localSheetId="5">'103'!$A$1:$Q$123</definedName>
    <definedName name="_xlnm.Print_Area" localSheetId="6">'104'!$A$1:$Q$132</definedName>
    <definedName name="_xlnm.Print_Area" localSheetId="7">'105'!$A$1:$X$42</definedName>
    <definedName name="_xlnm.Print_Area" localSheetId="9">'107'!$A$1:$X$43</definedName>
    <definedName name="_xlnm.Print_Area" localSheetId="13">'111'!$A$1:$I$37</definedName>
    <definedName name="_xlnm.Print_Area" localSheetId="14">'112'!$A$1:$L$64</definedName>
    <definedName name="_xlnm.Print_Area" localSheetId="17">'114'!$B$1:$AI$37</definedName>
    <definedName name="_xlnm.Print_Area" localSheetId="19">'201-2'!$A$1:$AH$39</definedName>
    <definedName name="_xlnm.Print_Area" localSheetId="27">'208'!$A$1:$CH$76</definedName>
    <definedName name="_xlnm.Print_Area" localSheetId="32">'213'!$A$1:$H$43</definedName>
    <definedName name="_xlnm.Print_Area" localSheetId="35">'216'!$A$1:$I$34</definedName>
    <definedName name="_xlnm.Print_Area" localSheetId="39">'219-1【土木】'!$A$1:$AR$60</definedName>
    <definedName name="_xlnm.Print_Area" localSheetId="48">'219-10(林務)'!$A$1:$AI$339</definedName>
    <definedName name="_xlnm.Print_Area" localSheetId="49">'219-10(林務)記入例'!$A$1:$AI$339</definedName>
    <definedName name="_xlnm.Print_Area" localSheetId="50">'219-11(林務)【交替制】'!$A$1:$AO$531</definedName>
    <definedName name="_xlnm.Print_Area" localSheetId="51">'219-11(林務)【交替制】記入例'!$A$1:$AO$531</definedName>
    <definedName name="_xlnm.Print_Area" localSheetId="40">'219-2【土木】(通期・月単位)'!$A$1:$AI$289</definedName>
    <definedName name="_xlnm.Print_Area" localSheetId="41">'219-3【土木】(完全)'!$A$1:$BQ$142</definedName>
    <definedName name="_xlnm.Print_Area" localSheetId="42">'219-4【土木】(通期・月単位)(交替制)'!$A$1:$AO$531</definedName>
    <definedName name="_xlnm.Print_Area" localSheetId="43">'219-5【土木】(完全)(交替制)'!$A$1:$DB$132</definedName>
    <definedName name="_xlnm.Print_Area" localSheetId="44">'219-6(農整)工事打合せ簿'!$A$2:$AR$60</definedName>
    <definedName name="_xlnm.Print_Area" localSheetId="45">'219-8(農整)【交替制】'!$A$1:$AO$531</definedName>
    <definedName name="_xlnm.Print_Area" localSheetId="46">'219-8(農整)【交替制】記入例'!$A$1:$AO$531</definedName>
    <definedName name="_xlnm.Print_Area" localSheetId="47">'219-9(林務)工事打合せ簿'!$A$1:$AR$60</definedName>
    <definedName name="_xlnm.Print_Area" localSheetId="52">'220-1'!$A$1:$M$28</definedName>
    <definedName name="_xlnm.Print_Area" localSheetId="53">'220-2'!$A$1:$M$25</definedName>
    <definedName name="_xlnm.Print_Area" localSheetId="54">'301'!$A$1:$AR$60</definedName>
    <definedName name="_xlnm.Print_Area" localSheetId="55">'302'!$A$1:$AR$60</definedName>
    <definedName name="_xlnm.Print_Area" localSheetId="56">'303'!$A$1:$T$64</definedName>
    <definedName name="_xlnm.Print_Area" localSheetId="58">'304-2'!$A$1:$K$52</definedName>
    <definedName name="_xlnm.Print_Area" localSheetId="66">'308'!$A$1:$M$32</definedName>
    <definedName name="_xlnm.Print_Area" localSheetId="67">'309'!$A$1:$F$40</definedName>
    <definedName name="_xlnm.Print_Area" localSheetId="68">'310'!$A$1:$M$33</definedName>
    <definedName name="_xlnm.Print_Area" localSheetId="69">'401'!$A$1:$P$30</definedName>
    <definedName name="_xlnm.Print_Area" localSheetId="70">'402'!$A$1:$P$34</definedName>
    <definedName name="_xlnm.Print_Area" localSheetId="71">'404'!$B$1:$AI$38</definedName>
    <definedName name="_xlnm.Print_Area" localSheetId="72">'405'!$A$1:$M$20</definedName>
    <definedName name="_xlnm.Print_Area" localSheetId="73">'406'!$A$1:$M$42</definedName>
    <definedName name="_xlnm.Print_Area" localSheetId="76">'408'!$B$1:$AI$37</definedName>
    <definedName name="_xlnm.Print_Area" localSheetId="77">'501'!$A$1:$N$30</definedName>
    <definedName name="_xlnm.Print_Area" localSheetId="79">'502-6'!$A$1:$R$40</definedName>
    <definedName name="_xlnm.Print_Area" localSheetId="80">'502-7'!$A$1:$R$25</definedName>
    <definedName name="_xlnm.Print_Area" localSheetId="81">'503-1'!$A$1:$M$31</definedName>
    <definedName name="_xlnm.Print_Area" localSheetId="82">'503-2'!$A$1:$R$38</definedName>
    <definedName name="_xlnm.Print_Area" localSheetId="83">'504'!$A$1:$U$24</definedName>
    <definedName name="_xlnm.Print_Area" localSheetId="84">'505'!$A$1:$S$69</definedName>
    <definedName name="_xlnm.Print_Area" localSheetId="85">'505-例'!$A$1:$S$74</definedName>
    <definedName name="_xlnm.Print_Area" localSheetId="86">'506'!$A$1:$X$40</definedName>
    <definedName name="_xlnm.Print_Area" localSheetId="87">'507'!$A$1:$G$45</definedName>
    <definedName name="_xlnm.Print_Area" localSheetId="88">'508-1'!$A$1:$M$72</definedName>
    <definedName name="_xlnm.Print_Area" localSheetId="89">'508-2'!$B$2:$N$44</definedName>
    <definedName name="_xlnm.Print_Area" localSheetId="91">'602'!$B$1:$AI$48</definedName>
    <definedName name="_xlnm.Print_Area" localSheetId="92">'603'!$A$1:$O$36</definedName>
    <definedName name="_xlnm.Print_Area" localSheetId="93">'701'!$A$1:$K$25</definedName>
    <definedName name="_xlnm.Print_Area" localSheetId="94">'702'!$A$1:$L$64</definedName>
    <definedName name="_xlnm.Print_Area" localSheetId="0">改定履歴!$A$1:$D$45</definedName>
    <definedName name="_xlnm.Print_Area" localSheetId="1">提出書類一覧!$A$1:$K$330</definedName>
    <definedName name="_xlnm.Print_Area" localSheetId="2">入力シート!$A$1:$D$33</definedName>
    <definedName name="_xlnm.Print_Titles" localSheetId="48">'219-10(林務)'!$1:$6</definedName>
    <definedName name="_xlnm.Print_Titles" localSheetId="49">'219-10(林務)記入例'!$1:$6</definedName>
    <definedName name="_xlnm.Print_Titles" localSheetId="50">'219-11(林務)【交替制】'!$1:$22</definedName>
    <definedName name="_xlnm.Print_Titles" localSheetId="51">'219-11(林務)【交替制】記入例'!$1:$22</definedName>
    <definedName name="_xlnm.Print_Titles" localSheetId="40">'219-2【土木】(通期・月単位)'!$1:$6</definedName>
    <definedName name="_xlnm.Print_Titles" localSheetId="42">'219-4【土木】(通期・月単位)(交替制)'!$1:$22</definedName>
    <definedName name="_xlnm.Print_Titles" localSheetId="45">'219-8(農整)【交替制】'!$1:$22</definedName>
    <definedName name="_xlnm.Print_Titles" localSheetId="46">'219-8(農整)【交替制】記入例'!$1:$22</definedName>
    <definedName name="_xlnm.Print_Titles" localSheetId="1">提出書類一覧!$4:$6</definedName>
    <definedName name="wrn.事務所決裁." localSheetId="18" hidden="1">{#N/A,#N/A,FALSE,"起工伺 (所長決裁)";#N/A,#N/A,FALSE,"起工伺 (知事決裁) ";#N/A,#N/A,FALSE,"起工伺 (本庁決裁)";#N/A,#N/A,FALSE,"起工決裁通知書 ";#N/A,#N/A,FALSE,"起工決裁通知書 (控)"}</definedName>
    <definedName name="wrn.事務所決裁." localSheetId="19" hidden="1">{#N/A,#N/A,FALSE,"起工伺 (所長決裁)";#N/A,#N/A,FALSE,"起工伺 (知事決裁) ";#N/A,#N/A,FALSE,"起工伺 (本庁決裁)";#N/A,#N/A,FALSE,"起工決裁通知書 ";#N/A,#N/A,FALSE,"起工決裁通知書 (控)"}</definedName>
    <definedName name="wrn.事務所決裁." localSheetId="20" hidden="1">{#N/A,#N/A,FALSE,"起工伺 (所長決裁)";#N/A,#N/A,FALSE,"起工伺 (知事決裁) ";#N/A,#N/A,FALSE,"起工伺 (本庁決裁)";#N/A,#N/A,FALSE,"起工決裁通知書 ";#N/A,#N/A,FALSE,"起工決裁通知書 (控)"}</definedName>
    <definedName name="wrn.事務所決裁." localSheetId="24" hidden="1">{#N/A,#N/A,FALSE,"起工伺 (所長決裁)";#N/A,#N/A,FALSE,"起工伺 (知事決裁) ";#N/A,#N/A,FALSE,"起工伺 (本庁決裁)";#N/A,#N/A,FALSE,"起工決裁通知書 ";#N/A,#N/A,FALSE,"起工決裁通知書 (控)"}</definedName>
    <definedName name="wrn.事務所決裁." localSheetId="25" hidden="1">{#N/A,#N/A,FALSE,"起工伺 (所長決裁)";#N/A,#N/A,FALSE,"起工伺 (知事決裁) ";#N/A,#N/A,FALSE,"起工伺 (本庁決裁)";#N/A,#N/A,FALSE,"起工決裁通知書 ";#N/A,#N/A,FALSE,"起工決裁通知書 (控)"}</definedName>
    <definedName name="wrn.事務所決裁." localSheetId="26" hidden="1">{#N/A,#N/A,FALSE,"起工伺 (所長決裁)";#N/A,#N/A,FALSE,"起工伺 (知事決裁) ";#N/A,#N/A,FALSE,"起工伺 (本庁決裁)";#N/A,#N/A,FALSE,"起工決裁通知書 ";#N/A,#N/A,FALSE,"起工決裁通知書 (控)"}</definedName>
    <definedName name="wrn.事務所決裁." localSheetId="29" hidden="1">{#N/A,#N/A,FALSE,"起工伺 (所長決裁)";#N/A,#N/A,FALSE,"起工伺 (知事決裁) ";#N/A,#N/A,FALSE,"起工伺 (本庁決裁)";#N/A,#N/A,FALSE,"起工決裁通知書 ";#N/A,#N/A,FALSE,"起工決裁通知書 (控)"}</definedName>
    <definedName name="wrn.事務所決裁." localSheetId="31" hidden="1">{#N/A,#N/A,FALSE,"起工伺 (所長決裁)";#N/A,#N/A,FALSE,"起工伺 (知事決裁) ";#N/A,#N/A,FALSE,"起工伺 (本庁決裁)";#N/A,#N/A,FALSE,"起工決裁通知書 ";#N/A,#N/A,FALSE,"起工決裁通知書 (控)"}</definedName>
    <definedName name="wrn.事務所決裁." localSheetId="33" hidden="1">{#N/A,#N/A,FALSE,"起工伺 (所長決裁)";#N/A,#N/A,FALSE,"起工伺 (知事決裁) ";#N/A,#N/A,FALSE,"起工伺 (本庁決裁)";#N/A,#N/A,FALSE,"起工決裁通知書 ";#N/A,#N/A,FALSE,"起工決裁通知書 (控)"}</definedName>
    <definedName name="wrn.事務所決裁." localSheetId="35" hidden="1">{#N/A,#N/A,FALSE,"起工伺 (所長決裁)";#N/A,#N/A,FALSE,"起工伺 (知事決裁) ";#N/A,#N/A,FALSE,"起工伺 (本庁決裁)";#N/A,#N/A,FALSE,"起工決裁通知書 ";#N/A,#N/A,FALSE,"起工決裁通知書 (控)"}</definedName>
    <definedName name="wrn.事務所決裁." localSheetId="38" hidden="1">{#N/A,#N/A,FALSE,"起工伺 (所長決裁)";#N/A,#N/A,FALSE,"起工伺 (知事決裁) ";#N/A,#N/A,FALSE,"起工伺 (本庁決裁)";#N/A,#N/A,FALSE,"起工決裁通知書 ";#N/A,#N/A,FALSE,"起工決裁通知書 (控)"}</definedName>
    <definedName name="wrn.事務所決裁." localSheetId="54" hidden="1">{#N/A,#N/A,FALSE,"起工伺 (所長決裁)";#N/A,#N/A,FALSE,"起工伺 (知事決裁) ";#N/A,#N/A,FALSE,"起工伺 (本庁決裁)";#N/A,#N/A,FALSE,"起工決裁通知書 ";#N/A,#N/A,FALSE,"起工決裁通知書 (控)"}</definedName>
    <definedName name="wrn.事務所決裁." localSheetId="55" hidden="1">{#N/A,#N/A,FALSE,"起工伺 (所長決裁)";#N/A,#N/A,FALSE,"起工伺 (知事決裁) ";#N/A,#N/A,FALSE,"起工伺 (本庁決裁)";#N/A,#N/A,FALSE,"起工決裁通知書 ";#N/A,#N/A,FALSE,"起工決裁通知書 (控)"}</definedName>
    <definedName name="wrn.事務所決裁." localSheetId="60" hidden="1">{#N/A,#N/A,FALSE,"起工伺 (所長決裁)";#N/A,#N/A,FALSE,"起工伺 (知事決裁) ";#N/A,#N/A,FALSE,"起工伺 (本庁決裁)";#N/A,#N/A,FALSE,"起工決裁通知書 ";#N/A,#N/A,FALSE,"起工決裁通知書 (控)"}</definedName>
    <definedName name="wrn.事務所決裁." localSheetId="79" hidden="1">{#N/A,#N/A,FALSE,"起工伺 (所長決裁)";#N/A,#N/A,FALSE,"起工伺 (知事決裁) ";#N/A,#N/A,FALSE,"起工伺 (本庁決裁)";#N/A,#N/A,FALSE,"起工決裁通知書 ";#N/A,#N/A,FALSE,"起工決裁通知書 (控)"}</definedName>
    <definedName name="wrn.事務所決裁." localSheetId="80" hidden="1">{#N/A,#N/A,FALSE,"起工伺 (所長決裁)";#N/A,#N/A,FALSE,"起工伺 (知事決裁) ";#N/A,#N/A,FALSE,"起工伺 (本庁決裁)";#N/A,#N/A,FALSE,"起工決裁通知書 ";#N/A,#N/A,FALSE,"起工決裁通知書 (控)"}</definedName>
    <definedName name="wrn.事務所決裁." localSheetId="82" hidden="1">{#N/A,#N/A,FALSE,"起工伺 (所長決裁)";#N/A,#N/A,FALSE,"起工伺 (知事決裁) ";#N/A,#N/A,FALSE,"起工伺 (本庁決裁)";#N/A,#N/A,FALSE,"起工決裁通知書 ";#N/A,#N/A,FALSE,"起工決裁通知書 (控)"}</definedName>
    <definedName name="wrn.事務所決裁." localSheetId="88" hidden="1">{#N/A,#N/A,FALSE,"起工伺 (所長決裁)";#N/A,#N/A,FALSE,"起工伺 (知事決裁) ";#N/A,#N/A,FALSE,"起工伺 (本庁決裁)";#N/A,#N/A,FALSE,"起工決裁通知書 ";#N/A,#N/A,FALSE,"起工決裁通知書 (控)"}</definedName>
    <definedName name="wrn.事務所決裁." localSheetId="89" hidden="1">{#N/A,#N/A,FALSE,"起工伺 (所長決裁)";#N/A,#N/A,FALSE,"起工伺 (知事決裁) ";#N/A,#N/A,FALSE,"起工伺 (本庁決裁)";#N/A,#N/A,FALSE,"起工決裁通知書 ";#N/A,#N/A,FALSE,"起工決裁通知書 (控)"}</definedName>
    <definedName name="wrn.事務所決裁." hidden="1">{#N/A,#N/A,FALSE,"起工伺 (所長決裁)";#N/A,#N/A,FALSE,"起工伺 (知事決裁) ";#N/A,#N/A,FALSE,"起工伺 (本庁決裁)";#N/A,#N/A,FALSE,"起工決裁通知書 ";#N/A,#N/A,FALSE,"起工決裁通知書 (控)"}</definedName>
    <definedName name="データ" localSheetId="18" hidden="1">{#N/A,#N/A,FALSE,"起工伺 (所長決裁)";#N/A,#N/A,FALSE,"起工伺 (知事決裁) ";#N/A,#N/A,FALSE,"起工伺 (本庁決裁)";#N/A,#N/A,FALSE,"起工決裁通知書 ";#N/A,#N/A,FALSE,"起工決裁通知書 (控)"}</definedName>
    <definedName name="データ" localSheetId="19" hidden="1">{#N/A,#N/A,FALSE,"起工伺 (所長決裁)";#N/A,#N/A,FALSE,"起工伺 (知事決裁) ";#N/A,#N/A,FALSE,"起工伺 (本庁決裁)";#N/A,#N/A,FALSE,"起工決裁通知書 ";#N/A,#N/A,FALSE,"起工決裁通知書 (控)"}</definedName>
    <definedName name="データ" localSheetId="20" hidden="1">{#N/A,#N/A,FALSE,"起工伺 (所長決裁)";#N/A,#N/A,FALSE,"起工伺 (知事決裁) ";#N/A,#N/A,FALSE,"起工伺 (本庁決裁)";#N/A,#N/A,FALSE,"起工決裁通知書 ";#N/A,#N/A,FALSE,"起工決裁通知書 (控)"}</definedName>
    <definedName name="データ" localSheetId="24" hidden="1">{#N/A,#N/A,FALSE,"起工伺 (所長決裁)";#N/A,#N/A,FALSE,"起工伺 (知事決裁) ";#N/A,#N/A,FALSE,"起工伺 (本庁決裁)";#N/A,#N/A,FALSE,"起工決裁通知書 ";#N/A,#N/A,FALSE,"起工決裁通知書 (控)"}</definedName>
    <definedName name="データ" localSheetId="25" hidden="1">{#N/A,#N/A,FALSE,"起工伺 (所長決裁)";#N/A,#N/A,FALSE,"起工伺 (知事決裁) ";#N/A,#N/A,FALSE,"起工伺 (本庁決裁)";#N/A,#N/A,FALSE,"起工決裁通知書 ";#N/A,#N/A,FALSE,"起工決裁通知書 (控)"}</definedName>
    <definedName name="データ" localSheetId="26" hidden="1">{#N/A,#N/A,FALSE,"起工伺 (所長決裁)";#N/A,#N/A,FALSE,"起工伺 (知事決裁) ";#N/A,#N/A,FALSE,"起工伺 (本庁決裁)";#N/A,#N/A,FALSE,"起工決裁通知書 ";#N/A,#N/A,FALSE,"起工決裁通知書 (控)"}</definedName>
    <definedName name="データ" localSheetId="29" hidden="1">{#N/A,#N/A,FALSE,"起工伺 (所長決裁)";#N/A,#N/A,FALSE,"起工伺 (知事決裁) ";#N/A,#N/A,FALSE,"起工伺 (本庁決裁)";#N/A,#N/A,FALSE,"起工決裁通知書 ";#N/A,#N/A,FALSE,"起工決裁通知書 (控)"}</definedName>
    <definedName name="データ" localSheetId="31" hidden="1">{#N/A,#N/A,FALSE,"起工伺 (所長決裁)";#N/A,#N/A,FALSE,"起工伺 (知事決裁) ";#N/A,#N/A,FALSE,"起工伺 (本庁決裁)";#N/A,#N/A,FALSE,"起工決裁通知書 ";#N/A,#N/A,FALSE,"起工決裁通知書 (控)"}</definedName>
    <definedName name="データ" localSheetId="33" hidden="1">{#N/A,#N/A,FALSE,"起工伺 (所長決裁)";#N/A,#N/A,FALSE,"起工伺 (知事決裁) ";#N/A,#N/A,FALSE,"起工伺 (本庁決裁)";#N/A,#N/A,FALSE,"起工決裁通知書 ";#N/A,#N/A,FALSE,"起工決裁通知書 (控)"}</definedName>
    <definedName name="データ" localSheetId="35" hidden="1">{#N/A,#N/A,FALSE,"起工伺 (所長決裁)";#N/A,#N/A,FALSE,"起工伺 (知事決裁) ";#N/A,#N/A,FALSE,"起工伺 (本庁決裁)";#N/A,#N/A,FALSE,"起工決裁通知書 ";#N/A,#N/A,FALSE,"起工決裁通知書 (控)"}</definedName>
    <definedName name="データ" localSheetId="38" hidden="1">{#N/A,#N/A,FALSE,"起工伺 (所長決裁)";#N/A,#N/A,FALSE,"起工伺 (知事決裁) ";#N/A,#N/A,FALSE,"起工伺 (本庁決裁)";#N/A,#N/A,FALSE,"起工決裁通知書 ";#N/A,#N/A,FALSE,"起工決裁通知書 (控)"}</definedName>
    <definedName name="データ" localSheetId="54" hidden="1">{#N/A,#N/A,FALSE,"起工伺 (所長決裁)";#N/A,#N/A,FALSE,"起工伺 (知事決裁) ";#N/A,#N/A,FALSE,"起工伺 (本庁決裁)";#N/A,#N/A,FALSE,"起工決裁通知書 ";#N/A,#N/A,FALSE,"起工決裁通知書 (控)"}</definedName>
    <definedName name="データ" localSheetId="55" hidden="1">{#N/A,#N/A,FALSE,"起工伺 (所長決裁)";#N/A,#N/A,FALSE,"起工伺 (知事決裁) ";#N/A,#N/A,FALSE,"起工伺 (本庁決裁)";#N/A,#N/A,FALSE,"起工決裁通知書 ";#N/A,#N/A,FALSE,"起工決裁通知書 (控)"}</definedName>
    <definedName name="データ" localSheetId="60" hidden="1">{#N/A,#N/A,FALSE,"起工伺 (所長決裁)";#N/A,#N/A,FALSE,"起工伺 (知事決裁) ";#N/A,#N/A,FALSE,"起工伺 (本庁決裁)";#N/A,#N/A,FALSE,"起工決裁通知書 ";#N/A,#N/A,FALSE,"起工決裁通知書 (控)"}</definedName>
    <definedName name="データ" localSheetId="79" hidden="1">{#N/A,#N/A,FALSE,"起工伺 (所長決裁)";#N/A,#N/A,FALSE,"起工伺 (知事決裁) ";#N/A,#N/A,FALSE,"起工伺 (本庁決裁)";#N/A,#N/A,FALSE,"起工決裁通知書 ";#N/A,#N/A,FALSE,"起工決裁通知書 (控)"}</definedName>
    <definedName name="データ" localSheetId="80" hidden="1">{#N/A,#N/A,FALSE,"起工伺 (所長決裁)";#N/A,#N/A,FALSE,"起工伺 (知事決裁) ";#N/A,#N/A,FALSE,"起工伺 (本庁決裁)";#N/A,#N/A,FALSE,"起工決裁通知書 ";#N/A,#N/A,FALSE,"起工決裁通知書 (控)"}</definedName>
    <definedName name="データ" localSheetId="82" hidden="1">{#N/A,#N/A,FALSE,"起工伺 (所長決裁)";#N/A,#N/A,FALSE,"起工伺 (知事決裁) ";#N/A,#N/A,FALSE,"起工伺 (本庁決裁)";#N/A,#N/A,FALSE,"起工決裁通知書 ";#N/A,#N/A,FALSE,"起工決裁通知書 (控)"}</definedName>
    <definedName name="データ" localSheetId="88" hidden="1">{#N/A,#N/A,FALSE,"起工伺 (所長決裁)";#N/A,#N/A,FALSE,"起工伺 (知事決裁) ";#N/A,#N/A,FALSE,"起工伺 (本庁決裁)";#N/A,#N/A,FALSE,"起工決裁通知書 ";#N/A,#N/A,FALSE,"起工決裁通知書 (控)"}</definedName>
    <definedName name="データ" localSheetId="89" hidden="1">{#N/A,#N/A,FALSE,"起工伺 (所長決裁)";#N/A,#N/A,FALSE,"起工伺 (知事決裁) ";#N/A,#N/A,FALSE,"起工伺 (本庁決裁)";#N/A,#N/A,FALSE,"起工決裁通知書 ";#N/A,#N/A,FALSE,"起工決裁通知書 (控)"}</definedName>
    <definedName name="データ" hidden="1">{#N/A,#N/A,FALSE,"起工伺 (所長決裁)";#N/A,#N/A,FALSE,"起工伺 (知事決裁) ";#N/A,#N/A,FALSE,"起工伺 (本庁決裁)";#N/A,#N/A,FALSE,"起工決裁通知書 ";#N/A,#N/A,FALSE,"起工決裁通知書 (控)"}</definedName>
    <definedName name="夏休" localSheetId="48">#REF!</definedName>
    <definedName name="夏休" localSheetId="50">#REF!</definedName>
    <definedName name="夏休" localSheetId="51">#REF!</definedName>
    <definedName name="夏休" localSheetId="40">#REF!</definedName>
    <definedName name="夏休" localSheetId="42">#REF!</definedName>
    <definedName name="夏休" localSheetId="45">#REF!</definedName>
    <definedName name="夏休" localSheetId="46">#REF!</definedName>
    <definedName name="夏休">#REF!</definedName>
    <definedName name="技能講習名" localSheetId="40">#REF!</definedName>
    <definedName name="技能講習名">#REF!</definedName>
    <definedName name="許可業種" localSheetId="40">#REF!</definedName>
    <definedName name="許可業種">#REF!</definedName>
    <definedName name="血液型" localSheetId="40">#REF!</definedName>
    <definedName name="血液型">#REF!</definedName>
    <definedName name="工種" localSheetId="40">#REF!</definedName>
    <definedName name="工種">#REF!</definedName>
    <definedName name="工種１" localSheetId="40">#REF!</definedName>
    <definedName name="工種１">#REF!</definedName>
    <definedName name="工種工種" localSheetId="40">#REF!</definedName>
    <definedName name="工種工種">#REF!</definedName>
    <definedName name="週休">[2]入力画面!$R$43:$S$46</definedName>
    <definedName name="祝日" localSheetId="48">#REF!</definedName>
    <definedName name="祝日" localSheetId="50">#REF!</definedName>
    <definedName name="祝日" localSheetId="51">#REF!</definedName>
    <definedName name="祝日" localSheetId="40">#REF!</definedName>
    <definedName name="祝日" localSheetId="42">#REF!</definedName>
    <definedName name="祝日" localSheetId="45">#REF!</definedName>
    <definedName name="祝日" localSheetId="46">#REF!</definedName>
    <definedName name="祝日">#REF!</definedName>
    <definedName name="職種名" localSheetId="40">#REF!</definedName>
    <definedName name="職種名">#REF!</definedName>
    <definedName name="中止" localSheetId="48">#REF!</definedName>
    <definedName name="中止" localSheetId="50">#REF!</definedName>
    <definedName name="中止" localSheetId="51">#REF!</definedName>
    <definedName name="中止" localSheetId="40">#REF!</definedName>
    <definedName name="中止" localSheetId="42">#REF!</definedName>
    <definedName name="中止" localSheetId="45">#REF!</definedName>
    <definedName name="中止" localSheetId="46">#REF!</definedName>
    <definedName name="中止">#REF!</definedName>
    <definedName name="通常" localSheetId="48">#REF!</definedName>
    <definedName name="通常" localSheetId="50">#REF!</definedName>
    <definedName name="通常" localSheetId="51">#REF!</definedName>
    <definedName name="通常" localSheetId="40">#REF!</definedName>
    <definedName name="通常" localSheetId="42">#REF!</definedName>
    <definedName name="通常" localSheetId="45">#REF!</definedName>
    <definedName name="通常" localSheetId="46">#REF!</definedName>
    <definedName name="通常">#REF!</definedName>
    <definedName name="通常実績" localSheetId="48">#REF!</definedName>
    <definedName name="通常実績" localSheetId="50">#REF!</definedName>
    <definedName name="通常実績" localSheetId="51">#REF!</definedName>
    <definedName name="通常実績" localSheetId="40">#REF!</definedName>
    <definedName name="通常実績" localSheetId="42">#REF!</definedName>
    <definedName name="通常実績" localSheetId="45">#REF!</definedName>
    <definedName name="通常実績" localSheetId="46">#REF!</definedName>
    <definedName name="通常実績">#REF!</definedName>
    <definedName name="冬休" localSheetId="48">#REF!</definedName>
    <definedName name="冬休" localSheetId="50">#REF!</definedName>
    <definedName name="冬休" localSheetId="51">#REF!</definedName>
    <definedName name="冬休" localSheetId="40">#REF!</definedName>
    <definedName name="冬休" localSheetId="42">#REF!</definedName>
    <definedName name="冬休" localSheetId="45">#REF!</definedName>
    <definedName name="冬休" localSheetId="46">#REF!</definedName>
    <definedName name="冬休">#REF!</definedName>
    <definedName name="特殊健康診断名" localSheetId="40">#REF!</definedName>
    <definedName name="特殊健康診断名">#REF!</definedName>
    <definedName name="特別教育名" localSheetId="40">#REF!</definedName>
    <definedName name="特別教育名">#REF!</definedName>
    <definedName name="免許資格名" localSheetId="40">#REF!</definedName>
    <definedName name="免許資格名">#REF!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 i="200" l="1"/>
  <c r="D11" i="193"/>
  <c r="D12" i="193"/>
  <c r="D10" i="193"/>
  <c r="B6" i="65"/>
  <c r="B10" i="214" l="1"/>
  <c r="D4" i="294"/>
  <c r="D3" i="294"/>
  <c r="D9" i="294"/>
  <c r="D10" i="294"/>
  <c r="D11" i="294"/>
  <c r="A17" i="294"/>
  <c r="A18" i="294" s="1"/>
  <c r="A19" i="294" s="1"/>
  <c r="A20" i="294" s="1"/>
  <c r="A21" i="294" s="1"/>
  <c r="A22" i="294" s="1"/>
  <c r="A23" i="294" s="1"/>
  <c r="A24" i="294" s="1"/>
  <c r="A25" i="294" s="1"/>
  <c r="A26" i="294" s="1"/>
  <c r="A27" i="294" s="1"/>
  <c r="A28" i="294" s="1"/>
  <c r="A29" i="294" s="1"/>
  <c r="A30" i="294" s="1"/>
  <c r="A31" i="294" s="1"/>
  <c r="A32" i="294" s="1"/>
  <c r="D47" i="294"/>
  <c r="D48" i="294"/>
  <c r="D49" i="294"/>
  <c r="A55" i="294"/>
  <c r="A56" i="294" s="1"/>
  <c r="A57" i="294" s="1"/>
  <c r="A58" i="294" s="1"/>
  <c r="A59" i="294" s="1"/>
  <c r="A60" i="294" s="1"/>
  <c r="AF44" i="293" l="1"/>
  <c r="AF46" i="293" s="1"/>
  <c r="AJ42" i="293"/>
  <c r="AF45" i="293" s="1"/>
  <c r="AF47" i="293" s="1"/>
  <c r="H7" i="293"/>
  <c r="AB3" i="293"/>
  <c r="H3" i="293"/>
  <c r="F6" i="292" l="1"/>
  <c r="F5" i="292"/>
  <c r="E28" i="291" l="1"/>
  <c r="K12" i="291"/>
  <c r="E25" i="291"/>
  <c r="E27" i="291"/>
  <c r="B8" i="291"/>
  <c r="I26" i="291"/>
  <c r="E26" i="291"/>
  <c r="K13" i="291"/>
  <c r="K10" i="291"/>
  <c r="H9" i="283" l="1"/>
  <c r="AB5" i="283"/>
  <c r="H5" i="283"/>
  <c r="F7" i="284"/>
  <c r="F5" i="284"/>
  <c r="H7" i="286"/>
  <c r="AB3" i="286"/>
  <c r="H3" i="286"/>
  <c r="G5" i="287"/>
  <c r="G3" i="287"/>
  <c r="F7" i="289"/>
  <c r="F5" i="289"/>
  <c r="AR524" i="290"/>
  <c r="AQ524" i="290"/>
  <c r="AN524" i="290"/>
  <c r="AM524" i="290"/>
  <c r="AL524" i="290"/>
  <c r="AK524" i="290"/>
  <c r="AR523" i="290"/>
  <c r="AQ523" i="290"/>
  <c r="AN523" i="290"/>
  <c r="AM523" i="290"/>
  <c r="AL523" i="290"/>
  <c r="AK523" i="290"/>
  <c r="AR522" i="290"/>
  <c r="AQ522" i="290"/>
  <c r="AN522" i="290"/>
  <c r="AM522" i="290"/>
  <c r="AL522" i="290"/>
  <c r="AK522" i="290"/>
  <c r="AR521" i="290"/>
  <c r="AQ521" i="290"/>
  <c r="AM521" i="290"/>
  <c r="AL521" i="290"/>
  <c r="AR519" i="290"/>
  <c r="AQ519" i="290"/>
  <c r="AN519" i="290"/>
  <c r="AM519" i="290"/>
  <c r="AL519" i="290"/>
  <c r="AK519" i="290"/>
  <c r="AR518" i="290"/>
  <c r="AQ518" i="290"/>
  <c r="AN518" i="290"/>
  <c r="AM518" i="290"/>
  <c r="AL518" i="290"/>
  <c r="AK518" i="290"/>
  <c r="AR517" i="290"/>
  <c r="AQ517" i="290"/>
  <c r="AL517" i="290" s="1"/>
  <c r="AM517" i="290"/>
  <c r="AR516" i="290"/>
  <c r="AL516" i="290" s="1"/>
  <c r="AQ516" i="290"/>
  <c r="AM516" i="290"/>
  <c r="AR514" i="290"/>
  <c r="AQ514" i="290"/>
  <c r="AL514" i="290" s="1"/>
  <c r="D514" i="290"/>
  <c r="AM514" i="290" s="1"/>
  <c r="AR513" i="290"/>
  <c r="AQ513" i="290"/>
  <c r="AL513" i="290" s="1"/>
  <c r="AM513" i="290"/>
  <c r="AR512" i="290"/>
  <c r="AQ512" i="290"/>
  <c r="AM512" i="290"/>
  <c r="AL512" i="290"/>
  <c r="AR511" i="290"/>
  <c r="AQ511" i="290"/>
  <c r="AL511" i="290" s="1"/>
  <c r="AM511" i="290"/>
  <c r="AR510" i="290"/>
  <c r="AL510" i="290" s="1"/>
  <c r="AQ510" i="290"/>
  <c r="AM510" i="290"/>
  <c r="AR509" i="290"/>
  <c r="AQ509" i="290"/>
  <c r="AM509" i="290"/>
  <c r="AL509" i="290"/>
  <c r="AR500" i="290"/>
  <c r="AQ500" i="290"/>
  <c r="AN500" i="290"/>
  <c r="AM500" i="290"/>
  <c r="AL500" i="290"/>
  <c r="AK500" i="290"/>
  <c r="AR499" i="290"/>
  <c r="AQ499" i="290"/>
  <c r="AN499" i="290"/>
  <c r="AM499" i="290"/>
  <c r="AL499" i="290"/>
  <c r="AK499" i="290"/>
  <c r="AR498" i="290"/>
  <c r="AQ498" i="290"/>
  <c r="AN498" i="290"/>
  <c r="AM498" i="290"/>
  <c r="AL498" i="290"/>
  <c r="AK498" i="290"/>
  <c r="AR497" i="290"/>
  <c r="AL497" i="290" s="1"/>
  <c r="AQ497" i="290"/>
  <c r="AM497" i="290"/>
  <c r="AR495" i="290"/>
  <c r="AQ495" i="290"/>
  <c r="AN495" i="290"/>
  <c r="AM495" i="290"/>
  <c r="AL495" i="290"/>
  <c r="AK495" i="290"/>
  <c r="AR494" i="290"/>
  <c r="AQ494" i="290"/>
  <c r="AN494" i="290"/>
  <c r="AM494" i="290"/>
  <c r="AL494" i="290"/>
  <c r="AK494" i="290"/>
  <c r="AR493" i="290"/>
  <c r="AQ493" i="290"/>
  <c r="AL493" i="290" s="1"/>
  <c r="AM493" i="290"/>
  <c r="AR492" i="290"/>
  <c r="AL492" i="290" s="1"/>
  <c r="AQ492" i="290"/>
  <c r="AM492" i="290"/>
  <c r="AR490" i="290"/>
  <c r="AQ490" i="290"/>
  <c r="AL490" i="290"/>
  <c r="D490" i="290"/>
  <c r="AM490" i="290" s="1"/>
  <c r="AR489" i="290"/>
  <c r="AQ489" i="290"/>
  <c r="AL489" i="290" s="1"/>
  <c r="AM489" i="290"/>
  <c r="AR488" i="290"/>
  <c r="AQ488" i="290"/>
  <c r="AL488" i="290" s="1"/>
  <c r="AM488" i="290"/>
  <c r="AR487" i="290"/>
  <c r="AQ487" i="290"/>
  <c r="AL487" i="290" s="1"/>
  <c r="AM487" i="290"/>
  <c r="AR486" i="290"/>
  <c r="AQ486" i="290"/>
  <c r="AL486" i="290" s="1"/>
  <c r="AM486" i="290"/>
  <c r="AR485" i="290"/>
  <c r="AQ485" i="290"/>
  <c r="AM485" i="290"/>
  <c r="AL485" i="290"/>
  <c r="AR476" i="290"/>
  <c r="AQ476" i="290"/>
  <c r="AN476" i="290"/>
  <c r="AM476" i="290"/>
  <c r="AL476" i="290"/>
  <c r="AK476" i="290"/>
  <c r="AR475" i="290"/>
  <c r="AQ475" i="290"/>
  <c r="AN475" i="290"/>
  <c r="AM475" i="290"/>
  <c r="AL475" i="290"/>
  <c r="AK475" i="290"/>
  <c r="AR474" i="290"/>
  <c r="AQ474" i="290"/>
  <c r="AN474" i="290"/>
  <c r="AM474" i="290"/>
  <c r="AL474" i="290"/>
  <c r="AK474" i="290"/>
  <c r="AR473" i="290"/>
  <c r="AQ473" i="290"/>
  <c r="AL473" i="290" s="1"/>
  <c r="AM473" i="290"/>
  <c r="AR471" i="290"/>
  <c r="AQ471" i="290"/>
  <c r="AN471" i="290"/>
  <c r="AM471" i="290"/>
  <c r="AL471" i="290"/>
  <c r="AK471" i="290"/>
  <c r="AR470" i="290"/>
  <c r="AQ470" i="290"/>
  <c r="AN470" i="290"/>
  <c r="AM470" i="290"/>
  <c r="AL470" i="290"/>
  <c r="AK470" i="290"/>
  <c r="AR469" i="290"/>
  <c r="AQ469" i="290"/>
  <c r="AL469" i="290" s="1"/>
  <c r="AM469" i="290"/>
  <c r="AR468" i="290"/>
  <c r="AQ468" i="290"/>
  <c r="AL468" i="290" s="1"/>
  <c r="AM468" i="290"/>
  <c r="AR466" i="290"/>
  <c r="AQ466" i="290"/>
  <c r="AM466" i="290"/>
  <c r="D466" i="290"/>
  <c r="AR465" i="290"/>
  <c r="AQ465" i="290"/>
  <c r="AM465" i="290"/>
  <c r="AL465" i="290"/>
  <c r="AR464" i="290"/>
  <c r="AQ464" i="290"/>
  <c r="AL464" i="290" s="1"/>
  <c r="AM464" i="290"/>
  <c r="AR463" i="290"/>
  <c r="AL463" i="290" s="1"/>
  <c r="AQ463" i="290"/>
  <c r="AM463" i="290"/>
  <c r="AR462" i="290"/>
  <c r="AQ462" i="290"/>
  <c r="AM462" i="290"/>
  <c r="AL462" i="290"/>
  <c r="AR461" i="290"/>
  <c r="AQ461" i="290"/>
  <c r="AL461" i="290" s="1"/>
  <c r="AM461" i="290"/>
  <c r="AR452" i="290"/>
  <c r="AQ452" i="290"/>
  <c r="AN452" i="290"/>
  <c r="AM452" i="290"/>
  <c r="AL452" i="290"/>
  <c r="AK452" i="290"/>
  <c r="AR451" i="290"/>
  <c r="AQ451" i="290"/>
  <c r="AN451" i="290"/>
  <c r="AM451" i="290"/>
  <c r="AL451" i="290"/>
  <c r="AK451" i="290"/>
  <c r="AR450" i="290"/>
  <c r="AQ450" i="290"/>
  <c r="AN450" i="290"/>
  <c r="AM450" i="290"/>
  <c r="AL450" i="290"/>
  <c r="AK450" i="290"/>
  <c r="AR449" i="290"/>
  <c r="AQ449" i="290"/>
  <c r="AM449" i="290"/>
  <c r="AL449" i="290"/>
  <c r="AR447" i="290"/>
  <c r="AQ447" i="290"/>
  <c r="AN447" i="290"/>
  <c r="AM447" i="290"/>
  <c r="AL447" i="290"/>
  <c r="AK447" i="290"/>
  <c r="AR446" i="290"/>
  <c r="AQ446" i="290"/>
  <c r="AN446" i="290"/>
  <c r="AM446" i="290"/>
  <c r="AL446" i="290"/>
  <c r="AK446" i="290"/>
  <c r="AR445" i="290"/>
  <c r="AL445" i="290" s="1"/>
  <c r="AQ445" i="290"/>
  <c r="AM445" i="290"/>
  <c r="AR444" i="290"/>
  <c r="AQ444" i="290"/>
  <c r="AM444" i="290"/>
  <c r="AL444" i="290"/>
  <c r="AR442" i="290"/>
  <c r="AQ442" i="290"/>
  <c r="AL442" i="290"/>
  <c r="D442" i="290"/>
  <c r="AR441" i="290"/>
  <c r="AQ441" i="290"/>
  <c r="AL441" i="290" s="1"/>
  <c r="AM441" i="290"/>
  <c r="AR440" i="290"/>
  <c r="AQ440" i="290"/>
  <c r="AL440" i="290" s="1"/>
  <c r="AM440" i="290"/>
  <c r="AR439" i="290"/>
  <c r="AQ439" i="290"/>
  <c r="AL439" i="290" s="1"/>
  <c r="AM439" i="290"/>
  <c r="AR438" i="290"/>
  <c r="AQ438" i="290"/>
  <c r="AM438" i="290"/>
  <c r="AL438" i="290"/>
  <c r="AR437" i="290"/>
  <c r="AQ437" i="290"/>
  <c r="AM437" i="290"/>
  <c r="AL437" i="290"/>
  <c r="AR428" i="290"/>
  <c r="AQ428" i="290"/>
  <c r="AN428" i="290"/>
  <c r="AM428" i="290"/>
  <c r="AL428" i="290"/>
  <c r="AK428" i="290"/>
  <c r="AR427" i="290"/>
  <c r="AQ427" i="290"/>
  <c r="AN427" i="290"/>
  <c r="AM427" i="290"/>
  <c r="AL427" i="290"/>
  <c r="AK427" i="290"/>
  <c r="AR426" i="290"/>
  <c r="AQ426" i="290"/>
  <c r="AN426" i="290"/>
  <c r="AM426" i="290"/>
  <c r="AL426" i="290"/>
  <c r="AK426" i="290"/>
  <c r="AR425" i="290"/>
  <c r="AQ425" i="290"/>
  <c r="AM425" i="290"/>
  <c r="AL425" i="290"/>
  <c r="AR423" i="290"/>
  <c r="AQ423" i="290"/>
  <c r="AN423" i="290"/>
  <c r="AM423" i="290"/>
  <c r="AL423" i="290"/>
  <c r="AK423" i="290"/>
  <c r="AR422" i="290"/>
  <c r="AQ422" i="290"/>
  <c r="AN422" i="290"/>
  <c r="AM422" i="290"/>
  <c r="AL422" i="290"/>
  <c r="AK422" i="290"/>
  <c r="AR421" i="290"/>
  <c r="AQ421" i="290"/>
  <c r="AL421" i="290" s="1"/>
  <c r="AM421" i="290"/>
  <c r="AR420" i="290"/>
  <c r="AQ420" i="290"/>
  <c r="AM420" i="290"/>
  <c r="AL420" i="290"/>
  <c r="AR418" i="290"/>
  <c r="AQ418" i="290"/>
  <c r="D418" i="290"/>
  <c r="AM418" i="290" s="1"/>
  <c r="AR417" i="290"/>
  <c r="AQ417" i="290"/>
  <c r="AL417" i="290" s="1"/>
  <c r="AM417" i="290"/>
  <c r="AR416" i="290"/>
  <c r="AL416" i="290" s="1"/>
  <c r="AQ416" i="290"/>
  <c r="AM416" i="290"/>
  <c r="AR415" i="290"/>
  <c r="AQ415" i="290"/>
  <c r="AM415" i="290"/>
  <c r="AL415" i="290"/>
  <c r="AR414" i="290"/>
  <c r="AQ414" i="290"/>
  <c r="AM414" i="290"/>
  <c r="AL414" i="290"/>
  <c r="AR413" i="290"/>
  <c r="AQ413" i="290"/>
  <c r="AL413" i="290" s="1"/>
  <c r="AM413" i="290"/>
  <c r="AR404" i="290"/>
  <c r="AQ404" i="290"/>
  <c r="AN404" i="290"/>
  <c r="AM404" i="290"/>
  <c r="AL404" i="290"/>
  <c r="AK404" i="290"/>
  <c r="AR403" i="290"/>
  <c r="AQ403" i="290"/>
  <c r="AN403" i="290"/>
  <c r="AM403" i="290"/>
  <c r="AL403" i="290"/>
  <c r="AK403" i="290"/>
  <c r="AR402" i="290"/>
  <c r="AQ402" i="290"/>
  <c r="AN402" i="290"/>
  <c r="AM402" i="290"/>
  <c r="AL402" i="290"/>
  <c r="AK402" i="290"/>
  <c r="AR401" i="290"/>
  <c r="AQ401" i="290"/>
  <c r="AM401" i="290"/>
  <c r="AL401" i="290"/>
  <c r="AR399" i="290"/>
  <c r="AQ399" i="290"/>
  <c r="AN399" i="290"/>
  <c r="AM399" i="290"/>
  <c r="AL399" i="290"/>
  <c r="AK399" i="290"/>
  <c r="AR398" i="290"/>
  <c r="AQ398" i="290"/>
  <c r="AN398" i="290"/>
  <c r="AM398" i="290"/>
  <c r="AL398" i="290"/>
  <c r="AK398" i="290"/>
  <c r="AR397" i="290"/>
  <c r="AQ397" i="290"/>
  <c r="AM397" i="290"/>
  <c r="AL397" i="290"/>
  <c r="AR396" i="290"/>
  <c r="AQ396" i="290"/>
  <c r="AM396" i="290"/>
  <c r="AL396" i="290"/>
  <c r="AR394" i="290"/>
  <c r="AQ394" i="290"/>
  <c r="D394" i="290"/>
  <c r="AR393" i="290"/>
  <c r="AQ393" i="290"/>
  <c r="AL393" i="290" s="1"/>
  <c r="AM393" i="290"/>
  <c r="AR392" i="290"/>
  <c r="AQ392" i="290"/>
  <c r="AL392" i="290" s="1"/>
  <c r="AM392" i="290"/>
  <c r="AR391" i="290"/>
  <c r="AQ391" i="290"/>
  <c r="AM391" i="290"/>
  <c r="AL391" i="290"/>
  <c r="AR390" i="290"/>
  <c r="AQ390" i="290"/>
  <c r="AM390" i="290"/>
  <c r="AL390" i="290"/>
  <c r="AR389" i="290"/>
  <c r="AQ389" i="290"/>
  <c r="AL389" i="290" s="1"/>
  <c r="AM389" i="290"/>
  <c r="AR380" i="290"/>
  <c r="AQ380" i="290"/>
  <c r="AN380" i="290"/>
  <c r="AM380" i="290"/>
  <c r="AL380" i="290"/>
  <c r="AK380" i="290"/>
  <c r="AR379" i="290"/>
  <c r="AQ379" i="290"/>
  <c r="AN379" i="290"/>
  <c r="AM379" i="290"/>
  <c r="AL379" i="290"/>
  <c r="AK379" i="290"/>
  <c r="AR378" i="290"/>
  <c r="AQ378" i="290"/>
  <c r="AN378" i="290"/>
  <c r="AM378" i="290"/>
  <c r="AL378" i="290"/>
  <c r="AK378" i="290"/>
  <c r="AR377" i="290"/>
  <c r="AQ377" i="290"/>
  <c r="AM377" i="290"/>
  <c r="AL377" i="290"/>
  <c r="AR375" i="290"/>
  <c r="AQ375" i="290"/>
  <c r="AN375" i="290"/>
  <c r="AM375" i="290"/>
  <c r="AL375" i="290"/>
  <c r="AK375" i="290"/>
  <c r="AR374" i="290"/>
  <c r="AQ374" i="290"/>
  <c r="AN374" i="290"/>
  <c r="AM374" i="290"/>
  <c r="AL374" i="290"/>
  <c r="AK374" i="290"/>
  <c r="AR373" i="290"/>
  <c r="AQ373" i="290"/>
  <c r="AL373" i="290" s="1"/>
  <c r="AM373" i="290"/>
  <c r="AR372" i="290"/>
  <c r="AQ372" i="290"/>
  <c r="AM372" i="290"/>
  <c r="AL372" i="290"/>
  <c r="AR370" i="290"/>
  <c r="AQ370" i="290"/>
  <c r="D370" i="290"/>
  <c r="AR369" i="290"/>
  <c r="AQ369" i="290"/>
  <c r="AL369" i="290" s="1"/>
  <c r="AM369" i="290"/>
  <c r="AR368" i="290"/>
  <c r="AQ368" i="290"/>
  <c r="AM368" i="290"/>
  <c r="AR367" i="290"/>
  <c r="AQ367" i="290"/>
  <c r="AL367" i="290" s="1"/>
  <c r="AM367" i="290"/>
  <c r="AR366" i="290"/>
  <c r="AQ366" i="290"/>
  <c r="AM366" i="290"/>
  <c r="AL366" i="290"/>
  <c r="AR365" i="290"/>
  <c r="AQ365" i="290"/>
  <c r="AM365" i="290"/>
  <c r="AL365" i="290"/>
  <c r="AR356" i="290"/>
  <c r="AQ356" i="290"/>
  <c r="AN356" i="290"/>
  <c r="AM356" i="290"/>
  <c r="AL356" i="290"/>
  <c r="AK356" i="290"/>
  <c r="AR355" i="290"/>
  <c r="AQ355" i="290"/>
  <c r="AN355" i="290"/>
  <c r="AM355" i="290"/>
  <c r="AL355" i="290"/>
  <c r="AK355" i="290"/>
  <c r="AR354" i="290"/>
  <c r="AQ354" i="290"/>
  <c r="AN354" i="290"/>
  <c r="AM354" i="290"/>
  <c r="AL354" i="290"/>
  <c r="AK354" i="290"/>
  <c r="AR353" i="290"/>
  <c r="AQ353" i="290"/>
  <c r="AM353" i="290"/>
  <c r="AL353" i="290"/>
  <c r="AR351" i="290"/>
  <c r="AQ351" i="290"/>
  <c r="AN351" i="290"/>
  <c r="AM351" i="290"/>
  <c r="AL351" i="290"/>
  <c r="AK351" i="290"/>
  <c r="AR350" i="290"/>
  <c r="AQ350" i="290"/>
  <c r="AN350" i="290"/>
  <c r="AM350" i="290"/>
  <c r="AL350" i="290"/>
  <c r="AK350" i="290"/>
  <c r="AR349" i="290"/>
  <c r="AQ349" i="290"/>
  <c r="AL349" i="290" s="1"/>
  <c r="AM349" i="290"/>
  <c r="AR348" i="290"/>
  <c r="AQ348" i="290"/>
  <c r="AM348" i="290"/>
  <c r="AL348" i="290"/>
  <c r="AR346" i="290"/>
  <c r="AQ346" i="290"/>
  <c r="D346" i="290"/>
  <c r="AR345" i="290"/>
  <c r="AQ345" i="290"/>
  <c r="AL345" i="290" s="1"/>
  <c r="AM345" i="290"/>
  <c r="AR344" i="290"/>
  <c r="AQ344" i="290"/>
  <c r="AL344" i="290" s="1"/>
  <c r="AM344" i="290"/>
  <c r="AR343" i="290"/>
  <c r="AQ343" i="290"/>
  <c r="AM343" i="290"/>
  <c r="AL343" i="290"/>
  <c r="AR342" i="290"/>
  <c r="AQ342" i="290"/>
  <c r="AM342" i="290"/>
  <c r="AL342" i="290"/>
  <c r="AR341" i="290"/>
  <c r="AQ341" i="290"/>
  <c r="AL341" i="290" s="1"/>
  <c r="AM341" i="290"/>
  <c r="AR332" i="290"/>
  <c r="AQ332" i="290"/>
  <c r="AN332" i="290"/>
  <c r="AM332" i="290"/>
  <c r="AL332" i="290"/>
  <c r="AK332" i="290"/>
  <c r="AR331" i="290"/>
  <c r="AQ331" i="290"/>
  <c r="AN331" i="290"/>
  <c r="AM331" i="290"/>
  <c r="AL331" i="290"/>
  <c r="AK331" i="290"/>
  <c r="AR330" i="290"/>
  <c r="AQ330" i="290"/>
  <c r="AN330" i="290"/>
  <c r="AM330" i="290"/>
  <c r="AL330" i="290"/>
  <c r="AK330" i="290"/>
  <c r="AR329" i="290"/>
  <c r="AQ329" i="290"/>
  <c r="AM329" i="290"/>
  <c r="AL329" i="290"/>
  <c r="AR327" i="290"/>
  <c r="AQ327" i="290"/>
  <c r="AN327" i="290"/>
  <c r="AM327" i="290"/>
  <c r="AL327" i="290"/>
  <c r="AK327" i="290"/>
  <c r="AR326" i="290"/>
  <c r="AQ326" i="290"/>
  <c r="AN326" i="290"/>
  <c r="AM326" i="290"/>
  <c r="AL326" i="290"/>
  <c r="AK326" i="290"/>
  <c r="AR325" i="290"/>
  <c r="AQ325" i="290"/>
  <c r="AM325" i="290"/>
  <c r="AL325" i="290"/>
  <c r="AR324" i="290"/>
  <c r="AQ324" i="290"/>
  <c r="AM324" i="290"/>
  <c r="AL324" i="290"/>
  <c r="AR322" i="290"/>
  <c r="AQ322" i="290"/>
  <c r="D322" i="290"/>
  <c r="AR321" i="290"/>
  <c r="AQ321" i="290"/>
  <c r="AM321" i="290"/>
  <c r="AR320" i="290"/>
  <c r="AQ320" i="290"/>
  <c r="AM320" i="290"/>
  <c r="AL320" i="290"/>
  <c r="AR319" i="290"/>
  <c r="AQ319" i="290"/>
  <c r="AM319" i="290"/>
  <c r="AL319" i="290"/>
  <c r="AR318" i="290"/>
  <c r="AL318" i="290" s="1"/>
  <c r="AQ318" i="290"/>
  <c r="AM318" i="290"/>
  <c r="AR317" i="290"/>
  <c r="AQ317" i="290"/>
  <c r="AL317" i="290" s="1"/>
  <c r="AM317" i="290"/>
  <c r="AR308" i="290"/>
  <c r="AQ308" i="290"/>
  <c r="AN308" i="290"/>
  <c r="AM308" i="290"/>
  <c r="AL308" i="290"/>
  <c r="AK308" i="290"/>
  <c r="AR307" i="290"/>
  <c r="AQ307" i="290"/>
  <c r="AN307" i="290"/>
  <c r="AM307" i="290"/>
  <c r="AL307" i="290"/>
  <c r="AK307" i="290"/>
  <c r="AR306" i="290"/>
  <c r="AQ306" i="290"/>
  <c r="AN306" i="290"/>
  <c r="AM306" i="290"/>
  <c r="AL306" i="290"/>
  <c r="AK306" i="290"/>
  <c r="AR305" i="290"/>
  <c r="AL305" i="290" s="1"/>
  <c r="AQ305" i="290"/>
  <c r="AM305" i="290"/>
  <c r="AR303" i="290"/>
  <c r="AQ303" i="290"/>
  <c r="AN303" i="290"/>
  <c r="AM303" i="290"/>
  <c r="AL303" i="290"/>
  <c r="AK303" i="290"/>
  <c r="AR302" i="290"/>
  <c r="AQ302" i="290"/>
  <c r="AN302" i="290"/>
  <c r="AM302" i="290"/>
  <c r="AL302" i="290"/>
  <c r="AK302" i="290"/>
  <c r="AR301" i="290"/>
  <c r="AQ301" i="290"/>
  <c r="AM301" i="290"/>
  <c r="AL301" i="290"/>
  <c r="AR300" i="290"/>
  <c r="AL300" i="290" s="1"/>
  <c r="AQ300" i="290"/>
  <c r="AM300" i="290"/>
  <c r="AR298" i="290"/>
  <c r="AQ298" i="290"/>
  <c r="AL298" i="290" s="1"/>
  <c r="D298" i="290"/>
  <c r="AM298" i="290" s="1"/>
  <c r="AR297" i="290"/>
  <c r="AQ297" i="290"/>
  <c r="AL297" i="290" s="1"/>
  <c r="AM297" i="290"/>
  <c r="AR296" i="290"/>
  <c r="AQ296" i="290"/>
  <c r="AM296" i="290"/>
  <c r="AL296" i="290"/>
  <c r="AR295" i="290"/>
  <c r="AQ295" i="290"/>
  <c r="AM295" i="290"/>
  <c r="AL295" i="290"/>
  <c r="AR294" i="290"/>
  <c r="AQ294" i="290"/>
  <c r="AL294" i="290" s="1"/>
  <c r="AM294" i="290"/>
  <c r="AR293" i="290"/>
  <c r="AL293" i="290" s="1"/>
  <c r="AQ293" i="290"/>
  <c r="AM293" i="290"/>
  <c r="AR284" i="290"/>
  <c r="AQ284" i="290"/>
  <c r="AN284" i="290"/>
  <c r="AM284" i="290"/>
  <c r="AL284" i="290"/>
  <c r="AK284" i="290"/>
  <c r="AR283" i="290"/>
  <c r="AQ283" i="290"/>
  <c r="AN283" i="290"/>
  <c r="AM283" i="290"/>
  <c r="AL283" i="290"/>
  <c r="AK283" i="290"/>
  <c r="AR282" i="290"/>
  <c r="AQ282" i="290"/>
  <c r="AN282" i="290"/>
  <c r="AM282" i="290"/>
  <c r="AL282" i="290"/>
  <c r="AK282" i="290"/>
  <c r="AR281" i="290"/>
  <c r="AQ281" i="290"/>
  <c r="AM281" i="290"/>
  <c r="AL281" i="290"/>
  <c r="AR279" i="290"/>
  <c r="AQ279" i="290"/>
  <c r="AN279" i="290"/>
  <c r="AM279" i="290"/>
  <c r="AL279" i="290"/>
  <c r="AK279" i="290"/>
  <c r="AR278" i="290"/>
  <c r="AQ278" i="290"/>
  <c r="AN278" i="290"/>
  <c r="AM278" i="290"/>
  <c r="AL278" i="290"/>
  <c r="AK278" i="290"/>
  <c r="AR277" i="290"/>
  <c r="AQ277" i="290"/>
  <c r="AL277" i="290" s="1"/>
  <c r="AM277" i="290"/>
  <c r="AR276" i="290"/>
  <c r="AQ276" i="290"/>
  <c r="AM276" i="290"/>
  <c r="AL276" i="290"/>
  <c r="AR274" i="290"/>
  <c r="AQ274" i="290"/>
  <c r="D274" i="290"/>
  <c r="AR273" i="290"/>
  <c r="AQ273" i="290"/>
  <c r="AM273" i="290"/>
  <c r="AL273" i="290"/>
  <c r="AR272" i="290"/>
  <c r="AQ272" i="290"/>
  <c r="AL272" i="290" s="1"/>
  <c r="AM272" i="290"/>
  <c r="AR271" i="290"/>
  <c r="AQ271" i="290"/>
  <c r="AL271" i="290" s="1"/>
  <c r="AM271" i="290"/>
  <c r="AR270" i="290"/>
  <c r="AQ270" i="290"/>
  <c r="AM270" i="290"/>
  <c r="AL270" i="290"/>
  <c r="AR269" i="290"/>
  <c r="AQ269" i="290"/>
  <c r="AM269" i="290"/>
  <c r="AL269" i="290"/>
  <c r="AR260" i="290"/>
  <c r="AQ260" i="290"/>
  <c r="AN260" i="290"/>
  <c r="AM260" i="290"/>
  <c r="AL260" i="290"/>
  <c r="AK260" i="290"/>
  <c r="AR259" i="290"/>
  <c r="AQ259" i="290"/>
  <c r="AN259" i="290"/>
  <c r="AM259" i="290"/>
  <c r="AL259" i="290"/>
  <c r="AK259" i="290"/>
  <c r="AR258" i="290"/>
  <c r="AQ258" i="290"/>
  <c r="AN258" i="290"/>
  <c r="AM258" i="290"/>
  <c r="AL258" i="290"/>
  <c r="AK258" i="290"/>
  <c r="AR257" i="290"/>
  <c r="AQ257" i="290"/>
  <c r="AM257" i="290"/>
  <c r="AL257" i="290"/>
  <c r="AR255" i="290"/>
  <c r="AQ255" i="290"/>
  <c r="AN255" i="290"/>
  <c r="AM255" i="290"/>
  <c r="AL255" i="290"/>
  <c r="AK255" i="290"/>
  <c r="AR254" i="290"/>
  <c r="AQ254" i="290"/>
  <c r="AN254" i="290"/>
  <c r="AM254" i="290"/>
  <c r="AL254" i="290"/>
  <c r="AK254" i="290"/>
  <c r="AR253" i="290"/>
  <c r="AQ253" i="290"/>
  <c r="AL253" i="290" s="1"/>
  <c r="AM253" i="290"/>
  <c r="AR252" i="290"/>
  <c r="AQ252" i="290"/>
  <c r="AM252" i="290"/>
  <c r="AL252" i="290"/>
  <c r="AR250" i="290"/>
  <c r="AQ250" i="290"/>
  <c r="D250" i="290"/>
  <c r="AR249" i="290"/>
  <c r="AQ249" i="290"/>
  <c r="AL249" i="290" s="1"/>
  <c r="AM249" i="290"/>
  <c r="AR248" i="290"/>
  <c r="AQ248" i="290"/>
  <c r="AL248" i="290" s="1"/>
  <c r="AM248" i="290"/>
  <c r="AR247" i="290"/>
  <c r="AQ247" i="290"/>
  <c r="AM247" i="290"/>
  <c r="AL247" i="290"/>
  <c r="AR246" i="290"/>
  <c r="AQ246" i="290"/>
  <c r="AM246" i="290"/>
  <c r="AL246" i="290"/>
  <c r="AR245" i="290"/>
  <c r="AL245" i="290" s="1"/>
  <c r="AQ245" i="290"/>
  <c r="AM245" i="290"/>
  <c r="AR236" i="290"/>
  <c r="AQ236" i="290"/>
  <c r="AN236" i="290"/>
  <c r="AM236" i="290"/>
  <c r="AL236" i="290"/>
  <c r="AK236" i="290"/>
  <c r="AR235" i="290"/>
  <c r="AQ235" i="290"/>
  <c r="AN235" i="290"/>
  <c r="AM235" i="290"/>
  <c r="AL235" i="290"/>
  <c r="AK235" i="290"/>
  <c r="AR234" i="290"/>
  <c r="AQ234" i="290"/>
  <c r="AN234" i="290"/>
  <c r="AM234" i="290"/>
  <c r="AL234" i="290"/>
  <c r="AK234" i="290"/>
  <c r="AR233" i="290"/>
  <c r="AQ233" i="290"/>
  <c r="AL233" i="290" s="1"/>
  <c r="AM233" i="290"/>
  <c r="AR231" i="290"/>
  <c r="AQ231" i="290"/>
  <c r="AN231" i="290"/>
  <c r="AM231" i="290"/>
  <c r="AL231" i="290"/>
  <c r="AK231" i="290"/>
  <c r="AR230" i="290"/>
  <c r="AQ230" i="290"/>
  <c r="AN230" i="290"/>
  <c r="AM230" i="290"/>
  <c r="AL230" i="290"/>
  <c r="AK230" i="290"/>
  <c r="AR229" i="290"/>
  <c r="AQ229" i="290"/>
  <c r="AM229" i="290"/>
  <c r="AL229" i="290"/>
  <c r="AR228" i="290"/>
  <c r="AQ228" i="290"/>
  <c r="AL228" i="290" s="1"/>
  <c r="AM228" i="290"/>
  <c r="AR226" i="290"/>
  <c r="AQ226" i="290"/>
  <c r="AM226" i="290"/>
  <c r="D226" i="290"/>
  <c r="AR225" i="290"/>
  <c r="AQ225" i="290"/>
  <c r="AM225" i="290"/>
  <c r="AL225" i="290"/>
  <c r="AR224" i="290"/>
  <c r="AQ224" i="290"/>
  <c r="AL224" i="290" s="1"/>
  <c r="AM224" i="290"/>
  <c r="AR223" i="290"/>
  <c r="AQ223" i="290"/>
  <c r="AM223" i="290"/>
  <c r="AL223" i="290"/>
  <c r="AR222" i="290"/>
  <c r="AQ222" i="290"/>
  <c r="AM222" i="290"/>
  <c r="AL222" i="290"/>
  <c r="AR221" i="290"/>
  <c r="AQ221" i="290"/>
  <c r="AL221" i="290" s="1"/>
  <c r="AM221" i="290"/>
  <c r="AR212" i="290"/>
  <c r="AQ212" i="290"/>
  <c r="AN212" i="290"/>
  <c r="AM212" i="290"/>
  <c r="AL212" i="290"/>
  <c r="AK212" i="290"/>
  <c r="AR211" i="290"/>
  <c r="AQ211" i="290"/>
  <c r="AN211" i="290"/>
  <c r="AM211" i="290"/>
  <c r="AL211" i="290"/>
  <c r="AK211" i="290"/>
  <c r="AR210" i="290"/>
  <c r="AQ210" i="290"/>
  <c r="AN210" i="290"/>
  <c r="AM210" i="290"/>
  <c r="AL210" i="290"/>
  <c r="AK210" i="290"/>
  <c r="AR209" i="290"/>
  <c r="AQ209" i="290"/>
  <c r="AM209" i="290"/>
  <c r="AL209" i="290"/>
  <c r="AR207" i="290"/>
  <c r="AQ207" i="290"/>
  <c r="AN207" i="290"/>
  <c r="AM207" i="290"/>
  <c r="AL207" i="290"/>
  <c r="AK207" i="290"/>
  <c r="AR206" i="290"/>
  <c r="AQ206" i="290"/>
  <c r="AN206" i="290"/>
  <c r="AM206" i="290"/>
  <c r="AL206" i="290"/>
  <c r="AK206" i="290"/>
  <c r="AR205" i="290"/>
  <c r="AL205" i="290" s="1"/>
  <c r="AQ205" i="290"/>
  <c r="AM205" i="290"/>
  <c r="AR204" i="290"/>
  <c r="AQ204" i="290"/>
  <c r="AM204" i="290"/>
  <c r="AL204" i="290"/>
  <c r="AR202" i="290"/>
  <c r="AQ202" i="290"/>
  <c r="AL202" i="290"/>
  <c r="D202" i="290"/>
  <c r="AR201" i="290"/>
  <c r="AQ201" i="290"/>
  <c r="AL201" i="290" s="1"/>
  <c r="AM201" i="290"/>
  <c r="AR200" i="290"/>
  <c r="AQ200" i="290"/>
  <c r="AM200" i="290"/>
  <c r="AL200" i="290"/>
  <c r="AR199" i="290"/>
  <c r="AQ199" i="290"/>
  <c r="AL199" i="290" s="1"/>
  <c r="AM199" i="290"/>
  <c r="AR198" i="290"/>
  <c r="AQ198" i="290"/>
  <c r="AL198" i="290" s="1"/>
  <c r="AM198" i="290"/>
  <c r="AR197" i="290"/>
  <c r="AQ197" i="290"/>
  <c r="AL197" i="290" s="1"/>
  <c r="AM197" i="290"/>
  <c r="AR188" i="290"/>
  <c r="AQ188" i="290"/>
  <c r="AN188" i="290"/>
  <c r="AM188" i="290"/>
  <c r="AL188" i="290"/>
  <c r="AK188" i="290"/>
  <c r="AR187" i="290"/>
  <c r="AQ187" i="290"/>
  <c r="AN187" i="290"/>
  <c r="AM187" i="290"/>
  <c r="AL187" i="290"/>
  <c r="AK187" i="290"/>
  <c r="AR186" i="290"/>
  <c r="AQ186" i="290"/>
  <c r="AN186" i="290"/>
  <c r="AM186" i="290"/>
  <c r="AL186" i="290"/>
  <c r="AK186" i="290"/>
  <c r="AR185" i="290"/>
  <c r="AQ185" i="290"/>
  <c r="AM185" i="290"/>
  <c r="AR183" i="290"/>
  <c r="AQ183" i="290"/>
  <c r="AN183" i="290"/>
  <c r="AM183" i="290"/>
  <c r="AL183" i="290"/>
  <c r="AK183" i="290"/>
  <c r="AR182" i="290"/>
  <c r="AQ182" i="290"/>
  <c r="AN182" i="290"/>
  <c r="AM182" i="290"/>
  <c r="AL182" i="290"/>
  <c r="AK182" i="290"/>
  <c r="AR181" i="290"/>
  <c r="AQ181" i="290"/>
  <c r="AL181" i="290" s="1"/>
  <c r="AM181" i="290"/>
  <c r="AR180" i="290"/>
  <c r="AQ180" i="290"/>
  <c r="AL180" i="290" s="1"/>
  <c r="AM180" i="290"/>
  <c r="AR178" i="290"/>
  <c r="AQ178" i="290"/>
  <c r="AL178" i="290" s="1"/>
  <c r="AM178" i="290"/>
  <c r="D178" i="290"/>
  <c r="AR177" i="290"/>
  <c r="AQ177" i="290"/>
  <c r="AL177" i="290" s="1"/>
  <c r="AM177" i="290"/>
  <c r="AR176" i="290"/>
  <c r="AL176" i="290" s="1"/>
  <c r="AQ176" i="290"/>
  <c r="AM176" i="290"/>
  <c r="AR175" i="290"/>
  <c r="AQ175" i="290"/>
  <c r="AM175" i="290"/>
  <c r="AL175" i="290"/>
  <c r="AR174" i="290"/>
  <c r="AQ174" i="290"/>
  <c r="AL174" i="290" s="1"/>
  <c r="AM174" i="290"/>
  <c r="AR173" i="290"/>
  <c r="AQ173" i="290"/>
  <c r="AL173" i="290" s="1"/>
  <c r="AM173" i="290"/>
  <c r="AR164" i="290"/>
  <c r="AQ164" i="290"/>
  <c r="AN164" i="290"/>
  <c r="AM164" i="290"/>
  <c r="AL164" i="290"/>
  <c r="AK164" i="290"/>
  <c r="AR163" i="290"/>
  <c r="AQ163" i="290"/>
  <c r="AN163" i="290"/>
  <c r="AM163" i="290"/>
  <c r="AL163" i="290"/>
  <c r="AK163" i="290"/>
  <c r="AR162" i="290"/>
  <c r="AQ162" i="290"/>
  <c r="AN162" i="290"/>
  <c r="AM162" i="290"/>
  <c r="AL162" i="290"/>
  <c r="AK162" i="290"/>
  <c r="AR161" i="290"/>
  <c r="AQ161" i="290"/>
  <c r="AM161" i="290"/>
  <c r="AR159" i="290"/>
  <c r="AQ159" i="290"/>
  <c r="AN159" i="290"/>
  <c r="AM159" i="290"/>
  <c r="AL159" i="290"/>
  <c r="AK159" i="290"/>
  <c r="AR158" i="290"/>
  <c r="AQ158" i="290"/>
  <c r="AN158" i="290"/>
  <c r="AM158" i="290"/>
  <c r="AL158" i="290"/>
  <c r="AK158" i="290"/>
  <c r="AR157" i="290"/>
  <c r="AQ157" i="290"/>
  <c r="AM157" i="290"/>
  <c r="AL157" i="290"/>
  <c r="AR156" i="290"/>
  <c r="AQ156" i="290"/>
  <c r="AM156" i="290"/>
  <c r="AL156" i="290"/>
  <c r="AR154" i="290"/>
  <c r="AQ154" i="290"/>
  <c r="D154" i="290"/>
  <c r="AR153" i="290"/>
  <c r="AQ153" i="290"/>
  <c r="AM153" i="290"/>
  <c r="AR152" i="290"/>
  <c r="AQ152" i="290"/>
  <c r="AL152" i="290" s="1"/>
  <c r="AM152" i="290"/>
  <c r="AR151" i="290"/>
  <c r="AQ151" i="290"/>
  <c r="AM151" i="290"/>
  <c r="AL151" i="290"/>
  <c r="AR150" i="290"/>
  <c r="AQ150" i="290"/>
  <c r="AM150" i="290"/>
  <c r="AL150" i="290"/>
  <c r="AR149" i="290"/>
  <c r="AL149" i="290" s="1"/>
  <c r="AQ149" i="290"/>
  <c r="AM149" i="290"/>
  <c r="AR140" i="290"/>
  <c r="AQ140" i="290"/>
  <c r="AN140" i="290"/>
  <c r="AM140" i="290"/>
  <c r="AL140" i="290"/>
  <c r="AK140" i="290"/>
  <c r="AR139" i="290"/>
  <c r="AQ139" i="290"/>
  <c r="AN139" i="290"/>
  <c r="AM139" i="290"/>
  <c r="AL139" i="290"/>
  <c r="AK139" i="290"/>
  <c r="AR138" i="290"/>
  <c r="AQ138" i="290"/>
  <c r="AN138" i="290"/>
  <c r="AM138" i="290"/>
  <c r="AL138" i="290"/>
  <c r="AK138" i="290"/>
  <c r="AR137" i="290"/>
  <c r="AQ137" i="290"/>
  <c r="AM137" i="290"/>
  <c r="AL137" i="290"/>
  <c r="AR135" i="290"/>
  <c r="AQ135" i="290"/>
  <c r="AN135" i="290"/>
  <c r="AM135" i="290"/>
  <c r="AL135" i="290"/>
  <c r="AK135" i="290"/>
  <c r="AR134" i="290"/>
  <c r="AQ134" i="290"/>
  <c r="AN134" i="290"/>
  <c r="AM134" i="290"/>
  <c r="AL134" i="290"/>
  <c r="AK134" i="290"/>
  <c r="AR133" i="290"/>
  <c r="AQ133" i="290"/>
  <c r="AM133" i="290"/>
  <c r="AL133" i="290"/>
  <c r="AR132" i="290"/>
  <c r="AQ132" i="290"/>
  <c r="AM132" i="290"/>
  <c r="AL132" i="290"/>
  <c r="AR130" i="290"/>
  <c r="AQ130" i="290"/>
  <c r="D130" i="290"/>
  <c r="AR129" i="290"/>
  <c r="AQ129" i="290"/>
  <c r="AM129" i="290"/>
  <c r="AL129" i="290"/>
  <c r="AR128" i="290"/>
  <c r="AQ128" i="290"/>
  <c r="AL128" i="290" s="1"/>
  <c r="AM128" i="290"/>
  <c r="AR127" i="290"/>
  <c r="AQ127" i="290"/>
  <c r="AM127" i="290"/>
  <c r="AL127" i="290"/>
  <c r="AR126" i="290"/>
  <c r="AQ126" i="290"/>
  <c r="AM126" i="290"/>
  <c r="AL126" i="290"/>
  <c r="AR125" i="290"/>
  <c r="AQ125" i="290"/>
  <c r="AM125" i="290"/>
  <c r="AR116" i="290"/>
  <c r="AQ116" i="290"/>
  <c r="AN116" i="290"/>
  <c r="AM116" i="290"/>
  <c r="AL116" i="290"/>
  <c r="AK116" i="290"/>
  <c r="AR115" i="290"/>
  <c r="AQ115" i="290"/>
  <c r="AN115" i="290"/>
  <c r="AM115" i="290"/>
  <c r="AL115" i="290"/>
  <c r="AK115" i="290"/>
  <c r="AR114" i="290"/>
  <c r="AQ114" i="290"/>
  <c r="AN114" i="290"/>
  <c r="AM114" i="290"/>
  <c r="AL114" i="290"/>
  <c r="AK114" i="290"/>
  <c r="AR113" i="290"/>
  <c r="AQ113" i="290"/>
  <c r="AM113" i="290"/>
  <c r="AL113" i="290"/>
  <c r="AR111" i="290"/>
  <c r="AQ111" i="290"/>
  <c r="AN111" i="290"/>
  <c r="AM111" i="290"/>
  <c r="AL111" i="290"/>
  <c r="AK111" i="290"/>
  <c r="AR110" i="290"/>
  <c r="AQ110" i="290"/>
  <c r="AN110" i="290"/>
  <c r="AM110" i="290"/>
  <c r="AL110" i="290"/>
  <c r="AK110" i="290"/>
  <c r="AR109" i="290"/>
  <c r="AL109" i="290" s="1"/>
  <c r="AQ109" i="290"/>
  <c r="AM109" i="290"/>
  <c r="AR108" i="290"/>
  <c r="AQ108" i="290"/>
  <c r="AM108" i="290"/>
  <c r="AL108" i="290"/>
  <c r="AR106" i="290"/>
  <c r="AQ106" i="290"/>
  <c r="D106" i="290"/>
  <c r="AR105" i="290"/>
  <c r="AQ105" i="290"/>
  <c r="AM105" i="290"/>
  <c r="AR104" i="290"/>
  <c r="AQ104" i="290"/>
  <c r="AM104" i="290"/>
  <c r="AL104" i="290"/>
  <c r="AR103" i="290"/>
  <c r="AQ103" i="290"/>
  <c r="AM103" i="290"/>
  <c r="AL103" i="290"/>
  <c r="AR102" i="290"/>
  <c r="AQ102" i="290"/>
  <c r="AL102" i="290" s="1"/>
  <c r="AM102" i="290"/>
  <c r="AR101" i="290"/>
  <c r="AL101" i="290" s="1"/>
  <c r="AQ101" i="290"/>
  <c r="AM101" i="290"/>
  <c r="AR92" i="290"/>
  <c r="AQ92" i="290"/>
  <c r="AN92" i="290"/>
  <c r="AM92" i="290"/>
  <c r="AL92" i="290"/>
  <c r="AK92" i="290"/>
  <c r="AR91" i="290"/>
  <c r="AQ91" i="290"/>
  <c r="AN91" i="290"/>
  <c r="AM91" i="290"/>
  <c r="AL91" i="290"/>
  <c r="AL20" i="290" s="1"/>
  <c r="AK91" i="290"/>
  <c r="AR90" i="290"/>
  <c r="AQ90" i="290"/>
  <c r="AN90" i="290"/>
  <c r="AM90" i="290"/>
  <c r="AL90" i="290"/>
  <c r="AK90" i="290"/>
  <c r="AR89" i="290"/>
  <c r="AQ89" i="290"/>
  <c r="AM89" i="290"/>
  <c r="AR87" i="290"/>
  <c r="AQ87" i="290"/>
  <c r="AN87" i="290"/>
  <c r="AM87" i="290"/>
  <c r="AL87" i="290"/>
  <c r="AK87" i="290"/>
  <c r="AR86" i="290"/>
  <c r="AQ86" i="290"/>
  <c r="AN86" i="290"/>
  <c r="AM86" i="290"/>
  <c r="AL86" i="290"/>
  <c r="AK86" i="290"/>
  <c r="AR85" i="290"/>
  <c r="AQ85" i="290"/>
  <c r="AL85" i="290" s="1"/>
  <c r="AM85" i="290"/>
  <c r="AR84" i="290"/>
  <c r="AQ84" i="290"/>
  <c r="AM84" i="290"/>
  <c r="AR82" i="290"/>
  <c r="AQ82" i="290"/>
  <c r="AM82" i="290"/>
  <c r="D82" i="290"/>
  <c r="AR81" i="290"/>
  <c r="AQ81" i="290"/>
  <c r="AL81" i="290" s="1"/>
  <c r="AM81" i="290"/>
  <c r="AM12" i="290" s="1"/>
  <c r="AR80" i="290"/>
  <c r="AL80" i="290" s="1"/>
  <c r="AQ80" i="290"/>
  <c r="AM80" i="290"/>
  <c r="AR79" i="290"/>
  <c r="AQ79" i="290"/>
  <c r="AM79" i="290"/>
  <c r="AL79" i="290"/>
  <c r="AR78" i="290"/>
  <c r="AQ78" i="290"/>
  <c r="AM78" i="290"/>
  <c r="AL78" i="290"/>
  <c r="AR77" i="290"/>
  <c r="AQ77" i="290"/>
  <c r="AL77" i="290" s="1"/>
  <c r="AM77" i="290"/>
  <c r="AR68" i="290"/>
  <c r="AQ68" i="290"/>
  <c r="AN68" i="290"/>
  <c r="AM68" i="290"/>
  <c r="AL68" i="290"/>
  <c r="AK68" i="290"/>
  <c r="AR67" i="290"/>
  <c r="AQ67" i="290"/>
  <c r="AN67" i="290"/>
  <c r="AM67" i="290"/>
  <c r="AL67" i="290"/>
  <c r="AK67" i="290"/>
  <c r="AR66" i="290"/>
  <c r="AQ66" i="290"/>
  <c r="AN66" i="290"/>
  <c r="AM66" i="290"/>
  <c r="AL66" i="290"/>
  <c r="AK66" i="290"/>
  <c r="AR65" i="290"/>
  <c r="AQ65" i="290"/>
  <c r="AM65" i="290"/>
  <c r="AL65" i="290"/>
  <c r="AR63" i="290"/>
  <c r="AQ63" i="290"/>
  <c r="AN63" i="290"/>
  <c r="AM63" i="290"/>
  <c r="AM17" i="290" s="1"/>
  <c r="AL63" i="290"/>
  <c r="AK63" i="290"/>
  <c r="AR62" i="290"/>
  <c r="AQ62" i="290"/>
  <c r="AN62" i="290"/>
  <c r="AM62" i="290"/>
  <c r="AL62" i="290"/>
  <c r="AK62" i="290"/>
  <c r="AK16" i="290" s="1"/>
  <c r="AR61" i="290"/>
  <c r="AQ61" i="290"/>
  <c r="AM61" i="290"/>
  <c r="AL61" i="290"/>
  <c r="AR60" i="290"/>
  <c r="AQ60" i="290"/>
  <c r="AM60" i="290"/>
  <c r="AL60" i="290"/>
  <c r="AR58" i="290"/>
  <c r="AQ58" i="290"/>
  <c r="AM58" i="290"/>
  <c r="D58" i="290"/>
  <c r="AR57" i="290"/>
  <c r="AQ57" i="290"/>
  <c r="AM57" i="290"/>
  <c r="AL57" i="290"/>
  <c r="AR56" i="290"/>
  <c r="AQ56" i="290"/>
  <c r="AM56" i="290"/>
  <c r="AL56" i="290"/>
  <c r="AR55" i="290"/>
  <c r="AQ55" i="290"/>
  <c r="AM55" i="290"/>
  <c r="AR54" i="290"/>
  <c r="AQ54" i="290"/>
  <c r="AM54" i="290"/>
  <c r="AR53" i="290"/>
  <c r="AQ53" i="290"/>
  <c r="AL53" i="290" s="1"/>
  <c r="AM53" i="290"/>
  <c r="AR44" i="290"/>
  <c r="AQ44" i="290"/>
  <c r="AN44" i="290"/>
  <c r="AM44" i="290"/>
  <c r="AL44" i="290"/>
  <c r="AK44" i="290"/>
  <c r="AR43" i="290"/>
  <c r="AQ43" i="290"/>
  <c r="AN43" i="290"/>
  <c r="AM43" i="290"/>
  <c r="AL43" i="290"/>
  <c r="AK43" i="290"/>
  <c r="AR42" i="290"/>
  <c r="AQ42" i="290"/>
  <c r="AN42" i="290"/>
  <c r="AM42" i="290"/>
  <c r="AM19" i="290" s="1"/>
  <c r="AL42" i="290"/>
  <c r="AK42" i="290"/>
  <c r="AR41" i="290"/>
  <c r="AQ41" i="290"/>
  <c r="AM41" i="290"/>
  <c r="AR39" i="290"/>
  <c r="AQ39" i="290"/>
  <c r="AN39" i="290"/>
  <c r="AM39" i="290"/>
  <c r="AL39" i="290"/>
  <c r="AK39" i="290"/>
  <c r="AR38" i="290"/>
  <c r="AQ38" i="290"/>
  <c r="AN38" i="290"/>
  <c r="AM38" i="290"/>
  <c r="AL38" i="290"/>
  <c r="AL16" i="290" s="1"/>
  <c r="AK38" i="290"/>
  <c r="AR37" i="290"/>
  <c r="AQ37" i="290"/>
  <c r="AM37" i="290"/>
  <c r="AR36" i="290"/>
  <c r="AQ36" i="290"/>
  <c r="AM36" i="290"/>
  <c r="AR34" i="290"/>
  <c r="AQ34" i="290"/>
  <c r="AN34" i="290"/>
  <c r="AM34" i="290"/>
  <c r="AL34" i="290"/>
  <c r="AK34" i="290"/>
  <c r="AR33" i="290"/>
  <c r="AQ33" i="290"/>
  <c r="AM33" i="290"/>
  <c r="AL33" i="290"/>
  <c r="AR32" i="290"/>
  <c r="AQ32" i="290"/>
  <c r="AM32" i="290"/>
  <c r="AR31" i="290"/>
  <c r="AQ31" i="290"/>
  <c r="AM31" i="290"/>
  <c r="AR30" i="290"/>
  <c r="AQ30" i="290"/>
  <c r="AL30" i="290" s="1"/>
  <c r="AM30" i="290"/>
  <c r="AR29" i="290"/>
  <c r="AQ29" i="290"/>
  <c r="AM29" i="290"/>
  <c r="AL29" i="290"/>
  <c r="G27" i="290"/>
  <c r="H25" i="290"/>
  <c r="F24" i="290"/>
  <c r="G23" i="290"/>
  <c r="F25" i="290" s="1"/>
  <c r="G25" i="290" s="1"/>
  <c r="G26" i="290" s="1"/>
  <c r="F23" i="290"/>
  <c r="AM21" i="290"/>
  <c r="AN21" i="290" s="1"/>
  <c r="AK21" i="290"/>
  <c r="AK20" i="290"/>
  <c r="AM18" i="290"/>
  <c r="AM14" i="290"/>
  <c r="AM11" i="290"/>
  <c r="AM9" i="290"/>
  <c r="F9" i="290"/>
  <c r="AM8" i="290"/>
  <c r="AR524" i="289"/>
  <c r="AQ524" i="289"/>
  <c r="AL524" i="289"/>
  <c r="D524" i="289"/>
  <c r="AR523" i="289"/>
  <c r="AQ523" i="289"/>
  <c r="AN523" i="289"/>
  <c r="AM523" i="289"/>
  <c r="AK523" i="289"/>
  <c r="D523" i="289"/>
  <c r="AL523" i="289" s="1"/>
  <c r="AR522" i="289"/>
  <c r="AQ522" i="289"/>
  <c r="AL522" i="289"/>
  <c r="D522" i="289"/>
  <c r="AR521" i="289"/>
  <c r="AQ521" i="289"/>
  <c r="AM521" i="289"/>
  <c r="AL521" i="289"/>
  <c r="D521" i="289"/>
  <c r="C520" i="289"/>
  <c r="AR519" i="289"/>
  <c r="AQ519" i="289"/>
  <c r="AM519" i="289"/>
  <c r="AN519" i="289" s="1"/>
  <c r="AL519" i="289"/>
  <c r="AK519" i="289"/>
  <c r="D519" i="289"/>
  <c r="AR518" i="289"/>
  <c r="AQ518" i="289"/>
  <c r="AM518" i="289"/>
  <c r="AL518" i="289"/>
  <c r="AK518" i="289"/>
  <c r="D518" i="289"/>
  <c r="AN518" i="289" s="1"/>
  <c r="AR517" i="289"/>
  <c r="AQ517" i="289"/>
  <c r="AM517" i="289"/>
  <c r="D517" i="289"/>
  <c r="AR516" i="289"/>
  <c r="AL516" i="289" s="1"/>
  <c r="AQ516" i="289"/>
  <c r="D516" i="289"/>
  <c r="AM516" i="289" s="1"/>
  <c r="C515" i="289"/>
  <c r="AR514" i="289"/>
  <c r="AQ514" i="289"/>
  <c r="AL514" i="289"/>
  <c r="AK514" i="289"/>
  <c r="D514" i="289"/>
  <c r="AR513" i="289"/>
  <c r="AQ513" i="289"/>
  <c r="AM513" i="289"/>
  <c r="D513" i="289"/>
  <c r="AR512" i="289"/>
  <c r="AQ512" i="289"/>
  <c r="D512" i="289"/>
  <c r="AR511" i="289"/>
  <c r="AQ511" i="289"/>
  <c r="AM511" i="289"/>
  <c r="D511" i="289"/>
  <c r="AR510" i="289"/>
  <c r="AQ510" i="289"/>
  <c r="D510" i="289"/>
  <c r="AR509" i="289"/>
  <c r="AQ509" i="289"/>
  <c r="AL509" i="289" s="1"/>
  <c r="AM509" i="289"/>
  <c r="D509" i="289"/>
  <c r="C509" i="289"/>
  <c r="AR500" i="289"/>
  <c r="AQ500" i="289"/>
  <c r="AM500" i="289"/>
  <c r="AK500" i="289"/>
  <c r="D500" i="289"/>
  <c r="AL500" i="289" s="1"/>
  <c r="AR499" i="289"/>
  <c r="AQ499" i="289"/>
  <c r="AL499" i="289"/>
  <c r="D499" i="289"/>
  <c r="AR498" i="289"/>
  <c r="AQ498" i="289"/>
  <c r="AN498" i="289"/>
  <c r="AM498" i="289"/>
  <c r="AL498" i="289"/>
  <c r="AK498" i="289"/>
  <c r="D498" i="289"/>
  <c r="AR497" i="289"/>
  <c r="AQ497" i="289"/>
  <c r="AM497" i="289"/>
  <c r="AL497" i="289"/>
  <c r="D497" i="289"/>
  <c r="C496" i="289"/>
  <c r="AR495" i="289"/>
  <c r="AQ495" i="289"/>
  <c r="AM495" i="289"/>
  <c r="AL495" i="289"/>
  <c r="AK495" i="289"/>
  <c r="D495" i="289"/>
  <c r="AR494" i="289"/>
  <c r="AQ494" i="289"/>
  <c r="AM494" i="289"/>
  <c r="D494" i="289"/>
  <c r="AR493" i="289"/>
  <c r="AQ493" i="289"/>
  <c r="AL493" i="289"/>
  <c r="D493" i="289"/>
  <c r="AM493" i="289" s="1"/>
  <c r="AR492" i="289"/>
  <c r="AQ492" i="289"/>
  <c r="AM492" i="289"/>
  <c r="D492" i="289"/>
  <c r="C491" i="289"/>
  <c r="AR490" i="289"/>
  <c r="AQ490" i="289"/>
  <c r="AM490" i="289"/>
  <c r="D490" i="289"/>
  <c r="AR489" i="289"/>
  <c r="AQ489" i="289"/>
  <c r="AL489" i="289" s="1"/>
  <c r="D489" i="289"/>
  <c r="AR488" i="289"/>
  <c r="AQ488" i="289"/>
  <c r="AM488" i="289"/>
  <c r="D488" i="289"/>
  <c r="AR487" i="289"/>
  <c r="AQ487" i="289"/>
  <c r="AM487" i="289"/>
  <c r="AL487" i="289"/>
  <c r="D487" i="289"/>
  <c r="AR486" i="289"/>
  <c r="AQ486" i="289"/>
  <c r="AM486" i="289"/>
  <c r="AL486" i="289"/>
  <c r="D486" i="289"/>
  <c r="AR485" i="289"/>
  <c r="AQ485" i="289"/>
  <c r="AM485" i="289"/>
  <c r="AL485" i="289"/>
  <c r="D485" i="289"/>
  <c r="C485" i="289"/>
  <c r="AR476" i="289"/>
  <c r="AQ476" i="289"/>
  <c r="AM476" i="289"/>
  <c r="AL476" i="289"/>
  <c r="AK476" i="289"/>
  <c r="D476" i="289"/>
  <c r="AN476" i="289" s="1"/>
  <c r="AR475" i="289"/>
  <c r="AQ475" i="289"/>
  <c r="D475" i="289"/>
  <c r="AR474" i="289"/>
  <c r="AQ474" i="289"/>
  <c r="AM474" i="289"/>
  <c r="AK474" i="289"/>
  <c r="D474" i="289"/>
  <c r="AR473" i="289"/>
  <c r="AQ473" i="289"/>
  <c r="AM473" i="289"/>
  <c r="D473" i="289"/>
  <c r="C472" i="289"/>
  <c r="AR471" i="289"/>
  <c r="AQ471" i="289"/>
  <c r="AM471" i="289"/>
  <c r="AN471" i="289" s="1"/>
  <c r="AL471" i="289"/>
  <c r="D471" i="289"/>
  <c r="AK471" i="289" s="1"/>
  <c r="AR470" i="289"/>
  <c r="AQ470" i="289"/>
  <c r="AM470" i="289"/>
  <c r="AN470" i="289" s="1"/>
  <c r="AL470" i="289"/>
  <c r="AK470" i="289"/>
  <c r="D470" i="289"/>
  <c r="AR469" i="289"/>
  <c r="AL469" i="289" s="1"/>
  <c r="AQ469" i="289"/>
  <c r="D469" i="289"/>
  <c r="AM469" i="289" s="1"/>
  <c r="AR468" i="289"/>
  <c r="AQ468" i="289"/>
  <c r="D468" i="289"/>
  <c r="C467" i="289"/>
  <c r="AR466" i="289"/>
  <c r="AQ466" i="289"/>
  <c r="D466" i="289"/>
  <c r="AR465" i="289"/>
  <c r="AQ465" i="289"/>
  <c r="AM465" i="289"/>
  <c r="AL465" i="289"/>
  <c r="D465" i="289"/>
  <c r="AR464" i="289"/>
  <c r="AQ464" i="289"/>
  <c r="AL464" i="289" s="1"/>
  <c r="AM464" i="289"/>
  <c r="D464" i="289"/>
  <c r="AR463" i="289"/>
  <c r="AQ463" i="289"/>
  <c r="D463" i="289"/>
  <c r="AL463" i="289" s="1"/>
  <c r="AR462" i="289"/>
  <c r="AQ462" i="289"/>
  <c r="D462" i="289"/>
  <c r="AR461" i="289"/>
  <c r="AQ461" i="289"/>
  <c r="AM461" i="289"/>
  <c r="D461" i="289"/>
  <c r="C461" i="289"/>
  <c r="AR452" i="289"/>
  <c r="AQ452" i="289"/>
  <c r="D452" i="289"/>
  <c r="AR451" i="289"/>
  <c r="AQ451" i="289"/>
  <c r="AM451" i="289"/>
  <c r="AN451" i="289" s="1"/>
  <c r="AK451" i="289"/>
  <c r="D451" i="289"/>
  <c r="AL451" i="289" s="1"/>
  <c r="AR450" i="289"/>
  <c r="AQ450" i="289"/>
  <c r="AL450" i="289"/>
  <c r="D450" i="289"/>
  <c r="AR449" i="289"/>
  <c r="AQ449" i="289"/>
  <c r="AM449" i="289"/>
  <c r="AL449" i="289"/>
  <c r="D449" i="289"/>
  <c r="C448" i="289"/>
  <c r="AR447" i="289"/>
  <c r="AQ447" i="289"/>
  <c r="AM447" i="289"/>
  <c r="AL447" i="289"/>
  <c r="AK447" i="289"/>
  <c r="D447" i="289"/>
  <c r="AR446" i="289"/>
  <c r="AQ446" i="289"/>
  <c r="D446" i="289"/>
  <c r="AR445" i="289"/>
  <c r="AQ445" i="289"/>
  <c r="AM445" i="289"/>
  <c r="D445" i="289"/>
  <c r="AR444" i="289"/>
  <c r="AQ444" i="289"/>
  <c r="D444" i="289"/>
  <c r="C443" i="289"/>
  <c r="AR442" i="289"/>
  <c r="AQ442" i="289"/>
  <c r="AM442" i="289"/>
  <c r="AN442" i="289" s="1"/>
  <c r="AL442" i="289"/>
  <c r="D442" i="289"/>
  <c r="AK442" i="289" s="1"/>
  <c r="AR441" i="289"/>
  <c r="AQ441" i="289"/>
  <c r="AL441" i="289" s="1"/>
  <c r="AM441" i="289"/>
  <c r="D441" i="289"/>
  <c r="AR440" i="289"/>
  <c r="AQ440" i="289"/>
  <c r="AL440" i="289"/>
  <c r="D440" i="289"/>
  <c r="AM440" i="289" s="1"/>
  <c r="AR439" i="289"/>
  <c r="AQ439" i="289"/>
  <c r="D439" i="289"/>
  <c r="AR438" i="289"/>
  <c r="AL438" i="289" s="1"/>
  <c r="AQ438" i="289"/>
  <c r="AM438" i="289"/>
  <c r="D438" i="289"/>
  <c r="AR437" i="289"/>
  <c r="AQ437" i="289"/>
  <c r="AM437" i="289"/>
  <c r="AL437" i="289"/>
  <c r="D437" i="289"/>
  <c r="C437" i="289"/>
  <c r="AR428" i="289"/>
  <c r="AQ428" i="289"/>
  <c r="AM428" i="289"/>
  <c r="AK428" i="289"/>
  <c r="D428" i="289"/>
  <c r="AL428" i="289" s="1"/>
  <c r="AR427" i="289"/>
  <c r="AQ427" i="289"/>
  <c r="D427" i="289"/>
  <c r="AR426" i="289"/>
  <c r="AQ426" i="289"/>
  <c r="AM426" i="289"/>
  <c r="AN426" i="289" s="1"/>
  <c r="AL426" i="289"/>
  <c r="AK426" i="289"/>
  <c r="D426" i="289"/>
  <c r="AR425" i="289"/>
  <c r="AQ425" i="289"/>
  <c r="AL425" i="289"/>
  <c r="D425" i="289"/>
  <c r="AM425" i="289" s="1"/>
  <c r="C424" i="289"/>
  <c r="AR423" i="289"/>
  <c r="AQ423" i="289"/>
  <c r="AL423" i="289"/>
  <c r="AK423" i="289"/>
  <c r="D423" i="289"/>
  <c r="AM423" i="289" s="1"/>
  <c r="AN423" i="289" s="1"/>
  <c r="AR422" i="289"/>
  <c r="AQ422" i="289"/>
  <c r="D422" i="289"/>
  <c r="AR421" i="289"/>
  <c r="AQ421" i="289"/>
  <c r="AM421" i="289"/>
  <c r="D421" i="289"/>
  <c r="AR420" i="289"/>
  <c r="AQ420" i="289"/>
  <c r="AL420" i="289"/>
  <c r="D420" i="289"/>
  <c r="C419" i="289"/>
  <c r="AR418" i="289"/>
  <c r="AQ418" i="289"/>
  <c r="D418" i="289"/>
  <c r="AR417" i="289"/>
  <c r="AQ417" i="289"/>
  <c r="AL417" i="289"/>
  <c r="D417" i="289"/>
  <c r="AM417" i="289" s="1"/>
  <c r="AR416" i="289"/>
  <c r="AQ416" i="289"/>
  <c r="D416" i="289"/>
  <c r="AR415" i="289"/>
  <c r="AQ415" i="289"/>
  <c r="AM415" i="289"/>
  <c r="AL415" i="289"/>
  <c r="D415" i="289"/>
  <c r="AR414" i="289"/>
  <c r="AQ414" i="289"/>
  <c r="AL414" i="289" s="1"/>
  <c r="AM414" i="289"/>
  <c r="D414" i="289"/>
  <c r="AR413" i="289"/>
  <c r="AQ413" i="289"/>
  <c r="AM413" i="289"/>
  <c r="AL413" i="289"/>
  <c r="D413" i="289"/>
  <c r="C413" i="289"/>
  <c r="AR404" i="289"/>
  <c r="AQ404" i="289"/>
  <c r="AM404" i="289"/>
  <c r="AL404" i="289"/>
  <c r="D404" i="289"/>
  <c r="AK404" i="289" s="1"/>
  <c r="AR403" i="289"/>
  <c r="AQ403" i="289"/>
  <c r="AN403" i="289"/>
  <c r="AM403" i="289"/>
  <c r="AL403" i="289"/>
  <c r="AK403" i="289"/>
  <c r="D403" i="289"/>
  <c r="AR402" i="289"/>
  <c r="AQ402" i="289"/>
  <c r="D402" i="289"/>
  <c r="AR401" i="289"/>
  <c r="AQ401" i="289"/>
  <c r="AM401" i="289"/>
  <c r="AL401" i="289"/>
  <c r="D401" i="289"/>
  <c r="C400" i="289"/>
  <c r="AR399" i="289"/>
  <c r="AQ399" i="289"/>
  <c r="AM399" i="289"/>
  <c r="AN399" i="289" s="1"/>
  <c r="AL399" i="289"/>
  <c r="AK399" i="289"/>
  <c r="D399" i="289"/>
  <c r="AR398" i="289"/>
  <c r="AQ398" i="289"/>
  <c r="AL398" i="289"/>
  <c r="AK398" i="289"/>
  <c r="D398" i="289"/>
  <c r="AM398" i="289" s="1"/>
  <c r="AR397" i="289"/>
  <c r="AQ397" i="289"/>
  <c r="AM397" i="289"/>
  <c r="D397" i="289"/>
  <c r="AR396" i="289"/>
  <c r="AQ396" i="289"/>
  <c r="AM396" i="289"/>
  <c r="AL396" i="289"/>
  <c r="D396" i="289"/>
  <c r="C395" i="289"/>
  <c r="AR394" i="289"/>
  <c r="AQ394" i="289"/>
  <c r="AM394" i="289"/>
  <c r="AL394" i="289"/>
  <c r="AK394" i="289"/>
  <c r="D394" i="289"/>
  <c r="AN394" i="289" s="1"/>
  <c r="AR393" i="289"/>
  <c r="AQ393" i="289"/>
  <c r="AL393" i="289"/>
  <c r="D393" i="289"/>
  <c r="AR392" i="289"/>
  <c r="AQ392" i="289"/>
  <c r="D392" i="289"/>
  <c r="AR391" i="289"/>
  <c r="AQ391" i="289"/>
  <c r="D391" i="289"/>
  <c r="AR390" i="289"/>
  <c r="AQ390" i="289"/>
  <c r="AM390" i="289"/>
  <c r="AL390" i="289"/>
  <c r="D390" i="289"/>
  <c r="AR389" i="289"/>
  <c r="AQ389" i="289"/>
  <c r="AM389" i="289"/>
  <c r="AL389" i="289"/>
  <c r="D389" i="289"/>
  <c r="C389" i="289"/>
  <c r="AR380" i="289"/>
  <c r="AQ380" i="289"/>
  <c r="AM380" i="289"/>
  <c r="D380" i="289"/>
  <c r="AR379" i="289"/>
  <c r="AQ379" i="289"/>
  <c r="AM379" i="289"/>
  <c r="AN379" i="289" s="1"/>
  <c r="AL379" i="289"/>
  <c r="AK379" i="289"/>
  <c r="D379" i="289"/>
  <c r="AR378" i="289"/>
  <c r="AQ378" i="289"/>
  <c r="AL378" i="289"/>
  <c r="AK378" i="289"/>
  <c r="D378" i="289"/>
  <c r="AM378" i="289" s="1"/>
  <c r="AN378" i="289" s="1"/>
  <c r="AR377" i="289"/>
  <c r="AQ377" i="289"/>
  <c r="D377" i="289"/>
  <c r="C376" i="289"/>
  <c r="AR375" i="289"/>
  <c r="AQ375" i="289"/>
  <c r="D375" i="289"/>
  <c r="AR374" i="289"/>
  <c r="AQ374" i="289"/>
  <c r="D374" i="289"/>
  <c r="AM374" i="289" s="1"/>
  <c r="AR373" i="289"/>
  <c r="AQ373" i="289"/>
  <c r="AM373" i="289"/>
  <c r="AL373" i="289"/>
  <c r="D373" i="289"/>
  <c r="AR372" i="289"/>
  <c r="AQ372" i="289"/>
  <c r="AL372" i="289"/>
  <c r="D372" i="289"/>
  <c r="C371" i="289"/>
  <c r="AR370" i="289"/>
  <c r="AQ370" i="289"/>
  <c r="AL370" i="289"/>
  <c r="AK370" i="289"/>
  <c r="D370" i="289"/>
  <c r="AR369" i="289"/>
  <c r="AQ369" i="289"/>
  <c r="D369" i="289"/>
  <c r="AR368" i="289"/>
  <c r="AQ368" i="289"/>
  <c r="AM368" i="289"/>
  <c r="D368" i="289"/>
  <c r="AR367" i="289"/>
  <c r="AQ367" i="289"/>
  <c r="AM367" i="289"/>
  <c r="AL367" i="289"/>
  <c r="D367" i="289"/>
  <c r="AR366" i="289"/>
  <c r="AQ366" i="289"/>
  <c r="D366" i="289"/>
  <c r="AM366" i="289" s="1"/>
  <c r="AR365" i="289"/>
  <c r="AQ365" i="289"/>
  <c r="AL365" i="289"/>
  <c r="D365" i="289"/>
  <c r="AM365" i="289" s="1"/>
  <c r="C365" i="289"/>
  <c r="AR356" i="289"/>
  <c r="AQ356" i="289"/>
  <c r="AM356" i="289"/>
  <c r="AN356" i="289" s="1"/>
  <c r="AL356" i="289"/>
  <c r="AK356" i="289"/>
  <c r="D356" i="289"/>
  <c r="AR355" i="289"/>
  <c r="AQ355" i="289"/>
  <c r="AL355" i="289"/>
  <c r="AK355" i="289"/>
  <c r="D355" i="289"/>
  <c r="AM355" i="289" s="1"/>
  <c r="AN355" i="289" s="1"/>
  <c r="AR354" i="289"/>
  <c r="AQ354" i="289"/>
  <c r="D354" i="289"/>
  <c r="AR353" i="289"/>
  <c r="AQ353" i="289"/>
  <c r="AM353" i="289"/>
  <c r="D353" i="289"/>
  <c r="C352" i="289"/>
  <c r="AR351" i="289"/>
  <c r="AQ351" i="289"/>
  <c r="D351" i="289"/>
  <c r="AR350" i="289"/>
  <c r="AQ350" i="289"/>
  <c r="AM350" i="289"/>
  <c r="AN350" i="289" s="1"/>
  <c r="AL350" i="289"/>
  <c r="AK350" i="289"/>
  <c r="D350" i="289"/>
  <c r="AR349" i="289"/>
  <c r="AQ349" i="289"/>
  <c r="AL349" i="289" s="1"/>
  <c r="D349" i="289"/>
  <c r="AR348" i="289"/>
  <c r="AQ348" i="289"/>
  <c r="D348" i="289"/>
  <c r="C347" i="289"/>
  <c r="AR346" i="289"/>
  <c r="AQ346" i="289"/>
  <c r="AK346" i="289"/>
  <c r="D346" i="289"/>
  <c r="AR345" i="289"/>
  <c r="AQ345" i="289"/>
  <c r="AM345" i="289"/>
  <c r="D345" i="289"/>
  <c r="AR344" i="289"/>
  <c r="AQ344" i="289"/>
  <c r="AM344" i="289"/>
  <c r="AL344" i="289"/>
  <c r="D344" i="289"/>
  <c r="AR343" i="289"/>
  <c r="AQ343" i="289"/>
  <c r="AL343" i="289" s="1"/>
  <c r="D343" i="289"/>
  <c r="AM343" i="289" s="1"/>
  <c r="AR342" i="289"/>
  <c r="AQ342" i="289"/>
  <c r="D342" i="289"/>
  <c r="AR341" i="289"/>
  <c r="AQ341" i="289"/>
  <c r="D341" i="289"/>
  <c r="C341" i="289"/>
  <c r="AR332" i="289"/>
  <c r="AQ332" i="289"/>
  <c r="AL332" i="289"/>
  <c r="AK332" i="289"/>
  <c r="D332" i="289"/>
  <c r="AM332" i="289" s="1"/>
  <c r="AR331" i="289"/>
  <c r="AQ331" i="289"/>
  <c r="AK331" i="289"/>
  <c r="D331" i="289"/>
  <c r="AR330" i="289"/>
  <c r="AQ330" i="289"/>
  <c r="D330" i="289"/>
  <c r="AR329" i="289"/>
  <c r="AL329" i="289" s="1"/>
  <c r="AQ329" i="289"/>
  <c r="AM329" i="289"/>
  <c r="D329" i="289"/>
  <c r="C328" i="289"/>
  <c r="AR327" i="289"/>
  <c r="AQ327" i="289"/>
  <c r="AM327" i="289"/>
  <c r="AN327" i="289" s="1"/>
  <c r="AL327" i="289"/>
  <c r="AK327" i="289"/>
  <c r="D327" i="289"/>
  <c r="AR326" i="289"/>
  <c r="AQ326" i="289"/>
  <c r="AL326" i="289"/>
  <c r="AK326" i="289"/>
  <c r="D326" i="289"/>
  <c r="AR325" i="289"/>
  <c r="AQ325" i="289"/>
  <c r="D325" i="289"/>
  <c r="AR324" i="289"/>
  <c r="AQ324" i="289"/>
  <c r="AM324" i="289"/>
  <c r="D324" i="289"/>
  <c r="C323" i="289"/>
  <c r="AR322" i="289"/>
  <c r="AQ322" i="289"/>
  <c r="D322" i="289"/>
  <c r="AR321" i="289"/>
  <c r="AQ321" i="289"/>
  <c r="AM321" i="289"/>
  <c r="AL321" i="289"/>
  <c r="D321" i="289"/>
  <c r="AR320" i="289"/>
  <c r="AQ320" i="289"/>
  <c r="AL320" i="289"/>
  <c r="D320" i="289"/>
  <c r="AM320" i="289" s="1"/>
  <c r="AR319" i="289"/>
  <c r="AQ319" i="289"/>
  <c r="D319" i="289"/>
  <c r="AR318" i="289"/>
  <c r="AQ318" i="289"/>
  <c r="D318" i="289"/>
  <c r="AR317" i="289"/>
  <c r="AQ317" i="289"/>
  <c r="AM317" i="289"/>
  <c r="D317" i="289"/>
  <c r="C317" i="289"/>
  <c r="AR308" i="289"/>
  <c r="AQ308" i="289"/>
  <c r="D308" i="289"/>
  <c r="AR307" i="289"/>
  <c r="AQ307" i="289"/>
  <c r="D307" i="289"/>
  <c r="AR306" i="289"/>
  <c r="AQ306" i="289"/>
  <c r="AM306" i="289"/>
  <c r="AN306" i="289" s="1"/>
  <c r="AL306" i="289"/>
  <c r="AK306" i="289"/>
  <c r="D306" i="289"/>
  <c r="AR305" i="289"/>
  <c r="AQ305" i="289"/>
  <c r="AL305" i="289" s="1"/>
  <c r="D305" i="289"/>
  <c r="C304" i="289"/>
  <c r="AR303" i="289"/>
  <c r="AQ303" i="289"/>
  <c r="AL303" i="289"/>
  <c r="AK303" i="289"/>
  <c r="D303" i="289"/>
  <c r="AR302" i="289"/>
  <c r="AQ302" i="289"/>
  <c r="AK302" i="289"/>
  <c r="D302" i="289"/>
  <c r="AR301" i="289"/>
  <c r="AQ301" i="289"/>
  <c r="D301" i="289"/>
  <c r="AR300" i="289"/>
  <c r="AL300" i="289" s="1"/>
  <c r="AQ300" i="289"/>
  <c r="AM300" i="289"/>
  <c r="D300" i="289"/>
  <c r="C299" i="289"/>
  <c r="AR298" i="289"/>
  <c r="AQ298" i="289"/>
  <c r="AM298" i="289"/>
  <c r="AL298" i="289"/>
  <c r="AK298" i="289"/>
  <c r="D298" i="289"/>
  <c r="AR297" i="289"/>
  <c r="AL297" i="289" s="1"/>
  <c r="AQ297" i="289"/>
  <c r="D297" i="289"/>
  <c r="AM297" i="289" s="1"/>
  <c r="AR296" i="289"/>
  <c r="AQ296" i="289"/>
  <c r="D296" i="289"/>
  <c r="AR295" i="289"/>
  <c r="AQ295" i="289"/>
  <c r="AL295" i="289"/>
  <c r="D295" i="289"/>
  <c r="AR294" i="289"/>
  <c r="AQ294" i="289"/>
  <c r="AM294" i="289"/>
  <c r="AL294" i="289"/>
  <c r="D294" i="289"/>
  <c r="AR293" i="289"/>
  <c r="AL293" i="289" s="1"/>
  <c r="AQ293" i="289"/>
  <c r="AM293" i="289"/>
  <c r="D293" i="289"/>
  <c r="C293" i="289"/>
  <c r="AR284" i="289"/>
  <c r="AQ284" i="289"/>
  <c r="D284" i="289"/>
  <c r="AR283" i="289"/>
  <c r="AQ283" i="289"/>
  <c r="AM283" i="289"/>
  <c r="AN283" i="289" s="1"/>
  <c r="AL283" i="289"/>
  <c r="AK283" i="289"/>
  <c r="D283" i="289"/>
  <c r="AR282" i="289"/>
  <c r="AQ282" i="289"/>
  <c r="AK282" i="289"/>
  <c r="D282" i="289"/>
  <c r="AM282" i="289" s="1"/>
  <c r="AR281" i="289"/>
  <c r="AQ281" i="289"/>
  <c r="D281" i="289"/>
  <c r="C280" i="289"/>
  <c r="AR279" i="289"/>
  <c r="AQ279" i="289"/>
  <c r="D279" i="289"/>
  <c r="AR278" i="289"/>
  <c r="AQ278" i="289"/>
  <c r="AM278" i="289"/>
  <c r="AN278" i="289" s="1"/>
  <c r="AL278" i="289"/>
  <c r="D278" i="289"/>
  <c r="AK278" i="289" s="1"/>
  <c r="AR277" i="289"/>
  <c r="AQ277" i="289"/>
  <c r="AL277" i="289"/>
  <c r="D277" i="289"/>
  <c r="AR276" i="289"/>
  <c r="AQ276" i="289"/>
  <c r="D276" i="289"/>
  <c r="C275" i="289"/>
  <c r="AR274" i="289"/>
  <c r="AQ274" i="289"/>
  <c r="AL274" i="289"/>
  <c r="AK274" i="289"/>
  <c r="D274" i="289"/>
  <c r="AM274" i="289" s="1"/>
  <c r="AR273" i="289"/>
  <c r="AQ273" i="289"/>
  <c r="D273" i="289"/>
  <c r="AR272" i="289"/>
  <c r="AL272" i="289" s="1"/>
  <c r="AQ272" i="289"/>
  <c r="AM272" i="289"/>
  <c r="D272" i="289"/>
  <c r="AR271" i="289"/>
  <c r="AQ271" i="289"/>
  <c r="AL271" i="289" s="1"/>
  <c r="AM271" i="289"/>
  <c r="D271" i="289"/>
  <c r="AR270" i="289"/>
  <c r="AQ270" i="289"/>
  <c r="D270" i="289"/>
  <c r="AR269" i="289"/>
  <c r="AQ269" i="289"/>
  <c r="D269" i="289"/>
  <c r="C269" i="289"/>
  <c r="AR260" i="289"/>
  <c r="AQ260" i="289"/>
  <c r="AL260" i="289"/>
  <c r="AK260" i="289"/>
  <c r="D260" i="289"/>
  <c r="AM260" i="289" s="1"/>
  <c r="AR259" i="289"/>
  <c r="AQ259" i="289"/>
  <c r="D259" i="289"/>
  <c r="AR258" i="289"/>
  <c r="AQ258" i="289"/>
  <c r="D258" i="289"/>
  <c r="AM258" i="289" s="1"/>
  <c r="AR257" i="289"/>
  <c r="AL257" i="289" s="1"/>
  <c r="AQ257" i="289"/>
  <c r="D257" i="289"/>
  <c r="AM257" i="289" s="1"/>
  <c r="C256" i="289"/>
  <c r="AR255" i="289"/>
  <c r="AQ255" i="289"/>
  <c r="AL255" i="289"/>
  <c r="AK255" i="289"/>
  <c r="D255" i="289"/>
  <c r="AM255" i="289" s="1"/>
  <c r="AN255" i="289" s="1"/>
  <c r="AR254" i="289"/>
  <c r="AQ254" i="289"/>
  <c r="AK254" i="289"/>
  <c r="D254" i="289"/>
  <c r="AM254" i="289" s="1"/>
  <c r="AN254" i="289" s="1"/>
  <c r="AR253" i="289"/>
  <c r="AQ253" i="289"/>
  <c r="D253" i="289"/>
  <c r="AR252" i="289"/>
  <c r="AL252" i="289" s="1"/>
  <c r="AQ252" i="289"/>
  <c r="AM252" i="289"/>
  <c r="D252" i="289"/>
  <c r="C251" i="289"/>
  <c r="AR250" i="289"/>
  <c r="AQ250" i="289"/>
  <c r="AM250" i="289"/>
  <c r="AN250" i="289" s="1"/>
  <c r="AL250" i="289"/>
  <c r="AK250" i="289"/>
  <c r="D250" i="289"/>
  <c r="AR249" i="289"/>
  <c r="AL249" i="289" s="1"/>
  <c r="AQ249" i="289"/>
  <c r="AM249" i="289"/>
  <c r="D249" i="289"/>
  <c r="AR248" i="289"/>
  <c r="AQ248" i="289"/>
  <c r="AL248" i="289" s="1"/>
  <c r="D248" i="289"/>
  <c r="AM248" i="289" s="1"/>
  <c r="AR247" i="289"/>
  <c r="AQ247" i="289"/>
  <c r="D247" i="289"/>
  <c r="AR246" i="289"/>
  <c r="AQ246" i="289"/>
  <c r="AM246" i="289"/>
  <c r="D246" i="289"/>
  <c r="AR245" i="289"/>
  <c r="AQ245" i="289"/>
  <c r="D245" i="289"/>
  <c r="C245" i="289"/>
  <c r="AR236" i="289"/>
  <c r="AQ236" i="289"/>
  <c r="D236" i="289"/>
  <c r="AK236" i="289" s="1"/>
  <c r="AR235" i="289"/>
  <c r="AQ235" i="289"/>
  <c r="D235" i="289"/>
  <c r="AR234" i="289"/>
  <c r="AQ234" i="289"/>
  <c r="AM234" i="289"/>
  <c r="AL234" i="289"/>
  <c r="AK234" i="289"/>
  <c r="AN234" i="289" s="1"/>
  <c r="D234" i="289"/>
  <c r="AR233" i="289"/>
  <c r="AQ233" i="289"/>
  <c r="D233" i="289"/>
  <c r="AM233" i="289" s="1"/>
  <c r="C232" i="289"/>
  <c r="AR231" i="289"/>
  <c r="AQ231" i="289"/>
  <c r="AK231" i="289"/>
  <c r="D231" i="289"/>
  <c r="AM231" i="289" s="1"/>
  <c r="AR230" i="289"/>
  <c r="AQ230" i="289"/>
  <c r="D230" i="289"/>
  <c r="AR229" i="289"/>
  <c r="AQ229" i="289"/>
  <c r="AM229" i="289"/>
  <c r="AL229" i="289"/>
  <c r="D229" i="289"/>
  <c r="AR228" i="289"/>
  <c r="AL228" i="289" s="1"/>
  <c r="AQ228" i="289"/>
  <c r="AM228" i="289"/>
  <c r="D228" i="289"/>
  <c r="C227" i="289"/>
  <c r="AR226" i="289"/>
  <c r="AQ226" i="289"/>
  <c r="AM226" i="289"/>
  <c r="AL226" i="289"/>
  <c r="AK226" i="289"/>
  <c r="D226" i="289"/>
  <c r="AR225" i="289"/>
  <c r="AQ225" i="289"/>
  <c r="AL225" i="289"/>
  <c r="D225" i="289"/>
  <c r="AM225" i="289" s="1"/>
  <c r="AR224" i="289"/>
  <c r="AQ224" i="289"/>
  <c r="D224" i="289"/>
  <c r="AR223" i="289"/>
  <c r="AQ223" i="289"/>
  <c r="AM223" i="289"/>
  <c r="D223" i="289"/>
  <c r="AR222" i="289"/>
  <c r="AL222" i="289" s="1"/>
  <c r="AQ222" i="289"/>
  <c r="AM222" i="289"/>
  <c r="D222" i="289"/>
  <c r="AR221" i="289"/>
  <c r="AQ221" i="289"/>
  <c r="AL221" i="289" s="1"/>
  <c r="AM221" i="289"/>
  <c r="D221" i="289"/>
  <c r="C221" i="289"/>
  <c r="AR212" i="289"/>
  <c r="AQ212" i="289"/>
  <c r="D212" i="289"/>
  <c r="AR211" i="289"/>
  <c r="AQ211" i="289"/>
  <c r="AM211" i="289"/>
  <c r="AL211" i="289"/>
  <c r="AK211" i="289"/>
  <c r="AN211" i="289" s="1"/>
  <c r="D211" i="289"/>
  <c r="AR210" i="289"/>
  <c r="AQ210" i="289"/>
  <c r="AK210" i="289"/>
  <c r="D210" i="289"/>
  <c r="AM210" i="289" s="1"/>
  <c r="AN210" i="289" s="1"/>
  <c r="AR209" i="289"/>
  <c r="AQ209" i="289"/>
  <c r="D209" i="289"/>
  <c r="C208" i="289"/>
  <c r="AR207" i="289"/>
  <c r="AQ207" i="289"/>
  <c r="D207" i="289"/>
  <c r="AR206" i="289"/>
  <c r="AQ206" i="289"/>
  <c r="AN206" i="289"/>
  <c r="AM206" i="289"/>
  <c r="AL206" i="289"/>
  <c r="AK206" i="289"/>
  <c r="D206" i="289"/>
  <c r="AR205" i="289"/>
  <c r="AL205" i="289" s="1"/>
  <c r="AQ205" i="289"/>
  <c r="AM205" i="289"/>
  <c r="D205" i="289"/>
  <c r="AR204" i="289"/>
  <c r="AQ204" i="289"/>
  <c r="AL204" i="289"/>
  <c r="D204" i="289"/>
  <c r="C203" i="289"/>
  <c r="AR202" i="289"/>
  <c r="AQ202" i="289"/>
  <c r="AL202" i="289"/>
  <c r="AK202" i="289"/>
  <c r="D202" i="289"/>
  <c r="AR201" i="289"/>
  <c r="AQ201" i="289"/>
  <c r="D201" i="289"/>
  <c r="AR200" i="289"/>
  <c r="AQ200" i="289"/>
  <c r="D200" i="289"/>
  <c r="AR199" i="289"/>
  <c r="AL199" i="289" s="1"/>
  <c r="AQ199" i="289"/>
  <c r="AM199" i="289"/>
  <c r="D199" i="289"/>
  <c r="AR198" i="289"/>
  <c r="AQ198" i="289"/>
  <c r="AL198" i="289" s="1"/>
  <c r="D198" i="289"/>
  <c r="AM198" i="289" s="1"/>
  <c r="AR197" i="289"/>
  <c r="AQ197" i="289"/>
  <c r="AL197" i="289" s="1"/>
  <c r="D197" i="289"/>
  <c r="AM197" i="289" s="1"/>
  <c r="C197" i="289"/>
  <c r="AR188" i="289"/>
  <c r="AQ188" i="289"/>
  <c r="AM188" i="289"/>
  <c r="AN188" i="289" s="1"/>
  <c r="AL188" i="289"/>
  <c r="AK188" i="289"/>
  <c r="D188" i="289"/>
  <c r="AR187" i="289"/>
  <c r="AQ187" i="289"/>
  <c r="AL187" i="289"/>
  <c r="AK187" i="289"/>
  <c r="D187" i="289"/>
  <c r="AM187" i="289" s="1"/>
  <c r="AN187" i="289" s="1"/>
  <c r="AR186" i="289"/>
  <c r="AQ186" i="289"/>
  <c r="D186" i="289"/>
  <c r="AR185" i="289"/>
  <c r="AQ185" i="289"/>
  <c r="AM185" i="289"/>
  <c r="AL185" i="289"/>
  <c r="D185" i="289"/>
  <c r="C184" i="289"/>
  <c r="AR183" i="289"/>
  <c r="AQ183" i="289"/>
  <c r="AM183" i="289"/>
  <c r="AN183" i="289" s="1"/>
  <c r="AL183" i="289"/>
  <c r="D183" i="289"/>
  <c r="AK183" i="289" s="1"/>
  <c r="AR182" i="289"/>
  <c r="AQ182" i="289"/>
  <c r="AM182" i="289"/>
  <c r="AN182" i="289" s="1"/>
  <c r="AL182" i="289"/>
  <c r="AK182" i="289"/>
  <c r="D182" i="289"/>
  <c r="AR181" i="289"/>
  <c r="AQ181" i="289"/>
  <c r="AL181" i="289" s="1"/>
  <c r="D181" i="289"/>
  <c r="AR180" i="289"/>
  <c r="AQ180" i="289"/>
  <c r="D180" i="289"/>
  <c r="C179" i="289"/>
  <c r="AR178" i="289"/>
  <c r="AQ178" i="289"/>
  <c r="D178" i="289"/>
  <c r="AR177" i="289"/>
  <c r="AQ177" i="289"/>
  <c r="D177" i="289"/>
  <c r="AR176" i="289"/>
  <c r="AQ176" i="289"/>
  <c r="AM176" i="289"/>
  <c r="AL176" i="289"/>
  <c r="D176" i="289"/>
  <c r="AR175" i="289"/>
  <c r="AQ175" i="289"/>
  <c r="D175" i="289"/>
  <c r="AM175" i="289" s="1"/>
  <c r="AR174" i="289"/>
  <c r="AQ174" i="289"/>
  <c r="AM174" i="289"/>
  <c r="D174" i="289"/>
  <c r="AR173" i="289"/>
  <c r="AQ173" i="289"/>
  <c r="D173" i="289"/>
  <c r="C173" i="289"/>
  <c r="AR164" i="289"/>
  <c r="AQ164" i="289"/>
  <c r="D164" i="289"/>
  <c r="AR163" i="289"/>
  <c r="AQ163" i="289"/>
  <c r="AM163" i="289"/>
  <c r="D163" i="289"/>
  <c r="AR162" i="289"/>
  <c r="AQ162" i="289"/>
  <c r="AM162" i="289"/>
  <c r="AN162" i="289" s="1"/>
  <c r="AL162" i="289"/>
  <c r="D162" i="289"/>
  <c r="AK162" i="289" s="1"/>
  <c r="AR161" i="289"/>
  <c r="AL161" i="289" s="1"/>
  <c r="AQ161" i="289"/>
  <c r="AM161" i="289"/>
  <c r="D161" i="289"/>
  <c r="C160" i="289"/>
  <c r="AR159" i="289"/>
  <c r="AQ159" i="289"/>
  <c r="AM159" i="289"/>
  <c r="AL159" i="289"/>
  <c r="AK159" i="289"/>
  <c r="AN159" i="289" s="1"/>
  <c r="D159" i="289"/>
  <c r="AR158" i="289"/>
  <c r="AQ158" i="289"/>
  <c r="AK158" i="289"/>
  <c r="D158" i="289"/>
  <c r="AR157" i="289"/>
  <c r="AQ157" i="289"/>
  <c r="D157" i="289"/>
  <c r="AR156" i="289"/>
  <c r="AL156" i="289" s="1"/>
  <c r="AQ156" i="289"/>
  <c r="AM156" i="289"/>
  <c r="D156" i="289"/>
  <c r="C155" i="289"/>
  <c r="AR154" i="289"/>
  <c r="AQ154" i="289"/>
  <c r="AN154" i="289"/>
  <c r="AM154" i="289"/>
  <c r="AL154" i="289"/>
  <c r="AK154" i="289"/>
  <c r="D154" i="289"/>
  <c r="AR153" i="289"/>
  <c r="AQ153" i="289"/>
  <c r="AL153" i="289" s="1"/>
  <c r="AM153" i="289"/>
  <c r="D153" i="289"/>
  <c r="AR152" i="289"/>
  <c r="AQ152" i="289"/>
  <c r="AM152" i="289"/>
  <c r="AL152" i="289"/>
  <c r="D152" i="289"/>
  <c r="AR151" i="289"/>
  <c r="AQ151" i="289"/>
  <c r="AM151" i="289"/>
  <c r="AL151" i="289"/>
  <c r="D151" i="289"/>
  <c r="AR150" i="289"/>
  <c r="AQ150" i="289"/>
  <c r="D150" i="289"/>
  <c r="AR149" i="289"/>
  <c r="AL149" i="289" s="1"/>
  <c r="AQ149" i="289"/>
  <c r="D149" i="289"/>
  <c r="C149" i="289"/>
  <c r="AR140" i="289"/>
  <c r="AQ140" i="289"/>
  <c r="D140" i="289"/>
  <c r="AR139" i="289"/>
  <c r="AQ139" i="289"/>
  <c r="AL139" i="289"/>
  <c r="D139" i="289"/>
  <c r="AR138" i="289"/>
  <c r="AQ138" i="289"/>
  <c r="D138" i="289"/>
  <c r="AM138" i="289" s="1"/>
  <c r="AR137" i="289"/>
  <c r="AQ137" i="289"/>
  <c r="AM137" i="289"/>
  <c r="D137" i="289"/>
  <c r="C136" i="289"/>
  <c r="AR135" i="289"/>
  <c r="AQ135" i="289"/>
  <c r="AK135" i="289"/>
  <c r="D135" i="289"/>
  <c r="AR134" i="289"/>
  <c r="AQ134" i="289"/>
  <c r="D134" i="289"/>
  <c r="AR133" i="289"/>
  <c r="AQ133" i="289"/>
  <c r="AM133" i="289"/>
  <c r="D133" i="289"/>
  <c r="AR132" i="289"/>
  <c r="AQ132" i="289"/>
  <c r="D132" i="289"/>
  <c r="AM132" i="289" s="1"/>
  <c r="C131" i="289"/>
  <c r="AR130" i="289"/>
  <c r="AQ130" i="289"/>
  <c r="AL130" i="289"/>
  <c r="D130" i="289"/>
  <c r="AM130" i="289" s="1"/>
  <c r="AR129" i="289"/>
  <c r="AQ129" i="289"/>
  <c r="AL129" i="289" s="1"/>
  <c r="AM129" i="289"/>
  <c r="D129" i="289"/>
  <c r="AR128" i="289"/>
  <c r="AQ128" i="289"/>
  <c r="AM128" i="289"/>
  <c r="D128" i="289"/>
  <c r="AR127" i="289"/>
  <c r="AQ127" i="289"/>
  <c r="AM127" i="289"/>
  <c r="AL127" i="289"/>
  <c r="D127" i="289"/>
  <c r="AR126" i="289"/>
  <c r="AQ126" i="289"/>
  <c r="AM126" i="289"/>
  <c r="AL126" i="289"/>
  <c r="D126" i="289"/>
  <c r="AR125" i="289"/>
  <c r="AQ125" i="289"/>
  <c r="AM125" i="289"/>
  <c r="AL125" i="289"/>
  <c r="D125" i="289"/>
  <c r="C125" i="289"/>
  <c r="AR116" i="289"/>
  <c r="AQ116" i="289"/>
  <c r="AM116" i="289"/>
  <c r="AN116" i="289" s="1"/>
  <c r="AL116" i="289"/>
  <c r="AK116" i="289"/>
  <c r="D116" i="289"/>
  <c r="AR115" i="289"/>
  <c r="AQ115" i="289"/>
  <c r="AM115" i="289"/>
  <c r="AL115" i="289"/>
  <c r="AK115" i="289"/>
  <c r="D115" i="289"/>
  <c r="AR114" i="289"/>
  <c r="AQ114" i="289"/>
  <c r="AK114" i="289"/>
  <c r="D114" i="289"/>
  <c r="AR113" i="289"/>
  <c r="AQ113" i="289"/>
  <c r="D113" i="289"/>
  <c r="C112" i="289"/>
  <c r="AR111" i="289"/>
  <c r="AQ111" i="289"/>
  <c r="D111" i="289"/>
  <c r="AR110" i="289"/>
  <c r="AQ110" i="289"/>
  <c r="AM110" i="289"/>
  <c r="D110" i="289"/>
  <c r="AR109" i="289"/>
  <c r="AQ109" i="289"/>
  <c r="AM109" i="289"/>
  <c r="D109" i="289"/>
  <c r="AR108" i="289"/>
  <c r="AQ108" i="289"/>
  <c r="AL108" i="289" s="1"/>
  <c r="AM108" i="289"/>
  <c r="D108" i="289"/>
  <c r="C107" i="289"/>
  <c r="AR106" i="289"/>
  <c r="AQ106" i="289"/>
  <c r="AN106" i="289"/>
  <c r="AM106" i="289"/>
  <c r="AL106" i="289"/>
  <c r="AK106" i="289"/>
  <c r="D106" i="289"/>
  <c r="AR105" i="289"/>
  <c r="AQ105" i="289"/>
  <c r="AM105" i="289"/>
  <c r="D105" i="289"/>
  <c r="AR104" i="289"/>
  <c r="AQ104" i="289"/>
  <c r="AM104" i="289"/>
  <c r="AL104" i="289"/>
  <c r="D104" i="289"/>
  <c r="AR103" i="289"/>
  <c r="AQ103" i="289"/>
  <c r="AM103" i="289"/>
  <c r="AL103" i="289"/>
  <c r="D103" i="289"/>
  <c r="AR102" i="289"/>
  <c r="AQ102" i="289"/>
  <c r="D102" i="289"/>
  <c r="AR101" i="289"/>
  <c r="AQ101" i="289"/>
  <c r="D101" i="289"/>
  <c r="C101" i="289"/>
  <c r="AR92" i="289"/>
  <c r="AQ92" i="289"/>
  <c r="AM92" i="289"/>
  <c r="AL92" i="289"/>
  <c r="AK92" i="289"/>
  <c r="AN92" i="289" s="1"/>
  <c r="D92" i="289"/>
  <c r="AR91" i="289"/>
  <c r="AQ91" i="289"/>
  <c r="D91" i="289"/>
  <c r="AR90" i="289"/>
  <c r="AQ90" i="289"/>
  <c r="D90" i="289"/>
  <c r="AR89" i="289"/>
  <c r="AQ89" i="289"/>
  <c r="AM89" i="289"/>
  <c r="D89" i="289"/>
  <c r="C88" i="289"/>
  <c r="AR87" i="289"/>
  <c r="AQ87" i="289"/>
  <c r="AM87" i="289"/>
  <c r="AK87" i="289"/>
  <c r="D87" i="289"/>
  <c r="AN87" i="289" s="1"/>
  <c r="AR86" i="289"/>
  <c r="AQ86" i="289"/>
  <c r="AL86" i="289"/>
  <c r="D86" i="289"/>
  <c r="AM86" i="289" s="1"/>
  <c r="AR85" i="289"/>
  <c r="AQ85" i="289"/>
  <c r="AM85" i="289"/>
  <c r="D85" i="289"/>
  <c r="AR84" i="289"/>
  <c r="AQ84" i="289"/>
  <c r="AM84" i="289"/>
  <c r="D84" i="289"/>
  <c r="C83" i="289"/>
  <c r="AR82" i="289"/>
  <c r="AQ82" i="289"/>
  <c r="AM82" i="289"/>
  <c r="AN82" i="289" s="1"/>
  <c r="D82" i="289"/>
  <c r="AK82" i="289" s="1"/>
  <c r="AR81" i="289"/>
  <c r="AQ81" i="289"/>
  <c r="AM81" i="289"/>
  <c r="AL81" i="289"/>
  <c r="D81" i="289"/>
  <c r="AR80" i="289"/>
  <c r="AQ80" i="289"/>
  <c r="AM80" i="289"/>
  <c r="AL80" i="289"/>
  <c r="D80" i="289"/>
  <c r="AR79" i="289"/>
  <c r="AQ79" i="289"/>
  <c r="D79" i="289"/>
  <c r="AR78" i="289"/>
  <c r="AQ78" i="289"/>
  <c r="D78" i="289"/>
  <c r="AR77" i="289"/>
  <c r="AQ77" i="289"/>
  <c r="D77" i="289"/>
  <c r="C77" i="289"/>
  <c r="AR68" i="289"/>
  <c r="AQ68" i="289"/>
  <c r="D68" i="289"/>
  <c r="AR67" i="289"/>
  <c r="AQ67" i="289"/>
  <c r="D67" i="289"/>
  <c r="AR66" i="289"/>
  <c r="AQ66" i="289"/>
  <c r="AM66" i="289"/>
  <c r="AN66" i="289" s="1"/>
  <c r="AK66" i="289"/>
  <c r="D66" i="289"/>
  <c r="AL66" i="289" s="1"/>
  <c r="AR65" i="289"/>
  <c r="AQ65" i="289"/>
  <c r="D65" i="289"/>
  <c r="AM65" i="289" s="1"/>
  <c r="C64" i="289"/>
  <c r="AR63" i="289"/>
  <c r="AQ63" i="289"/>
  <c r="AL63" i="289"/>
  <c r="D63" i="289"/>
  <c r="AM63" i="289" s="1"/>
  <c r="AR62" i="289"/>
  <c r="AQ62" i="289"/>
  <c r="AM62" i="289"/>
  <c r="AL62" i="289"/>
  <c r="AK62" i="289"/>
  <c r="AN62" i="289" s="1"/>
  <c r="D62" i="289"/>
  <c r="AR61" i="289"/>
  <c r="AQ61" i="289"/>
  <c r="AM61" i="289"/>
  <c r="D61" i="289"/>
  <c r="AR60" i="289"/>
  <c r="AQ60" i="289"/>
  <c r="AM60" i="289"/>
  <c r="AL60" i="289"/>
  <c r="D60" i="289"/>
  <c r="C59" i="289"/>
  <c r="AR58" i="289"/>
  <c r="AQ58" i="289"/>
  <c r="AM58" i="289"/>
  <c r="AL58" i="289"/>
  <c r="AK58" i="289"/>
  <c r="D58" i="289"/>
  <c r="AR57" i="289"/>
  <c r="AL57" i="289" s="1"/>
  <c r="AQ57" i="289"/>
  <c r="D57" i="289"/>
  <c r="AM57" i="289" s="1"/>
  <c r="AR56" i="289"/>
  <c r="AQ56" i="289"/>
  <c r="D56" i="289"/>
  <c r="AR55" i="289"/>
  <c r="AQ55" i="289"/>
  <c r="D55" i="289"/>
  <c r="AR54" i="289"/>
  <c r="AQ54" i="289"/>
  <c r="AM54" i="289"/>
  <c r="D54" i="289"/>
  <c r="AR53" i="289"/>
  <c r="AQ53" i="289"/>
  <c r="AL53" i="289" s="1"/>
  <c r="AM53" i="289"/>
  <c r="D53" i="289"/>
  <c r="C53" i="289"/>
  <c r="AR44" i="289"/>
  <c r="AQ44" i="289"/>
  <c r="D44" i="289"/>
  <c r="AR43" i="289"/>
  <c r="AQ43" i="289"/>
  <c r="AM43" i="289"/>
  <c r="AL43" i="289"/>
  <c r="AK43" i="289"/>
  <c r="D43" i="289"/>
  <c r="AR42" i="289"/>
  <c r="AQ42" i="289"/>
  <c r="AL42" i="289"/>
  <c r="D42" i="289"/>
  <c r="AM42" i="289" s="1"/>
  <c r="AR41" i="289"/>
  <c r="AQ41" i="289"/>
  <c r="AL41" i="289" s="1"/>
  <c r="AM41" i="289"/>
  <c r="D41" i="289"/>
  <c r="C40" i="289"/>
  <c r="AR39" i="289"/>
  <c r="AQ39" i="289"/>
  <c r="AM39" i="289"/>
  <c r="AL39" i="289"/>
  <c r="AK39" i="289"/>
  <c r="AN39" i="289" s="1"/>
  <c r="D39" i="289"/>
  <c r="AR38" i="289"/>
  <c r="AQ38" i="289"/>
  <c r="AM38" i="289"/>
  <c r="D38" i="289"/>
  <c r="AR37" i="289"/>
  <c r="AQ37" i="289"/>
  <c r="AM37" i="289"/>
  <c r="AL37" i="289"/>
  <c r="D37" i="289"/>
  <c r="AR36" i="289"/>
  <c r="AL36" i="289" s="1"/>
  <c r="AQ36" i="289"/>
  <c r="AM36" i="289"/>
  <c r="D36" i="289"/>
  <c r="C35" i="289"/>
  <c r="AR34" i="289"/>
  <c r="AQ34" i="289"/>
  <c r="AM34" i="289"/>
  <c r="AL34" i="289"/>
  <c r="AK34" i="289"/>
  <c r="AN34" i="289" s="1"/>
  <c r="D34" i="289"/>
  <c r="AQ33" i="289"/>
  <c r="D33" i="289"/>
  <c r="D32" i="289"/>
  <c r="AR31" i="289"/>
  <c r="AM31" i="289"/>
  <c r="D31" i="289"/>
  <c r="AR30" i="289"/>
  <c r="AQ30" i="289"/>
  <c r="AL30" i="289" s="1"/>
  <c r="D30" i="289"/>
  <c r="AM30" i="289" s="1"/>
  <c r="AQ29" i="289"/>
  <c r="D29" i="289"/>
  <c r="AM29" i="289" s="1"/>
  <c r="C29" i="289"/>
  <c r="G23" i="289"/>
  <c r="F23" i="289"/>
  <c r="F9" i="289"/>
  <c r="AL336" i="288"/>
  <c r="AI335" i="288"/>
  <c r="AI333" i="288"/>
  <c r="AI331" i="288"/>
  <c r="AL320" i="288"/>
  <c r="AI319" i="288"/>
  <c r="AI317" i="288"/>
  <c r="AI315" i="288"/>
  <c r="AL304" i="288"/>
  <c r="AI303" i="288"/>
  <c r="AI301" i="288"/>
  <c r="AI299" i="288"/>
  <c r="AL288" i="288"/>
  <c r="AI287" i="288"/>
  <c r="AI285" i="288"/>
  <c r="AI283" i="288"/>
  <c r="AL272" i="288"/>
  <c r="AI271" i="288"/>
  <c r="AI269" i="288"/>
  <c r="AI267" i="288"/>
  <c r="AL256" i="288"/>
  <c r="AI255" i="288"/>
  <c r="AI253" i="288"/>
  <c r="AI251" i="288"/>
  <c r="AL240" i="288"/>
  <c r="AI239" i="288"/>
  <c r="AI237" i="288"/>
  <c r="AI235" i="288"/>
  <c r="AL224" i="288"/>
  <c r="AI223" i="288"/>
  <c r="AI221" i="288"/>
  <c r="AI219" i="288"/>
  <c r="AL208" i="288"/>
  <c r="AI207" i="288"/>
  <c r="AI205" i="288"/>
  <c r="AI203" i="288"/>
  <c r="AL192" i="288"/>
  <c r="AI191" i="288"/>
  <c r="AI189" i="288"/>
  <c r="AI187" i="288"/>
  <c r="AL176" i="288"/>
  <c r="AI175" i="288"/>
  <c r="AI173" i="288"/>
  <c r="AI171" i="288"/>
  <c r="AL160" i="288"/>
  <c r="AI159" i="288"/>
  <c r="AI157" i="288"/>
  <c r="AI155" i="288"/>
  <c r="AL144" i="288"/>
  <c r="AI143" i="288"/>
  <c r="AI141" i="288"/>
  <c r="AI139" i="288"/>
  <c r="AL128" i="288"/>
  <c r="AI127" i="288"/>
  <c r="AI125" i="288"/>
  <c r="AI123" i="288"/>
  <c r="AL112" i="288"/>
  <c r="AI111" i="288"/>
  <c r="AI109" i="288"/>
  <c r="AI107" i="288"/>
  <c r="AL96" i="288"/>
  <c r="AI95" i="288"/>
  <c r="AI93" i="288"/>
  <c r="AI91" i="288"/>
  <c r="AL80" i="288"/>
  <c r="AI79" i="288"/>
  <c r="AI77" i="288"/>
  <c r="AI75" i="288"/>
  <c r="AL64" i="288"/>
  <c r="AI63" i="288"/>
  <c r="AI61" i="288"/>
  <c r="AI59" i="288"/>
  <c r="AL48" i="288"/>
  <c r="AI47" i="288"/>
  <c r="AI45" i="288"/>
  <c r="AI43" i="288"/>
  <c r="AL32" i="288"/>
  <c r="AI31" i="288"/>
  <c r="AI29" i="288"/>
  <c r="AI27" i="288"/>
  <c r="AL16" i="288"/>
  <c r="AI15" i="288"/>
  <c r="AI13" i="288"/>
  <c r="AI11" i="288"/>
  <c r="F7" i="288"/>
  <c r="D7" i="288"/>
  <c r="C7" i="288"/>
  <c r="P5" i="288"/>
  <c r="W4" i="288"/>
  <c r="AL336" i="287"/>
  <c r="AI335" i="287"/>
  <c r="AI333" i="287"/>
  <c r="AI331" i="287"/>
  <c r="AL320" i="287"/>
  <c r="AI319" i="287"/>
  <c r="AI317" i="287"/>
  <c r="AI315" i="287"/>
  <c r="AL304" i="287"/>
  <c r="AI303" i="287"/>
  <c r="AI301" i="287"/>
  <c r="AI299" i="287"/>
  <c r="AL288" i="287"/>
  <c r="AI287" i="287"/>
  <c r="AI285" i="287"/>
  <c r="AI283" i="287"/>
  <c r="AL272" i="287"/>
  <c r="AI271" i="287"/>
  <c r="AI269" i="287"/>
  <c r="AI267" i="287"/>
  <c r="AL256" i="287"/>
  <c r="AI255" i="287"/>
  <c r="AI253" i="287"/>
  <c r="AI251" i="287"/>
  <c r="AL240" i="287"/>
  <c r="AI239" i="287"/>
  <c r="AI237" i="287"/>
  <c r="AI235" i="287"/>
  <c r="AL224" i="287"/>
  <c r="AI223" i="287"/>
  <c r="AI221" i="287"/>
  <c r="AI219" i="287"/>
  <c r="AL208" i="287"/>
  <c r="AI207" i="287"/>
  <c r="AI205" i="287"/>
  <c r="AI203" i="287"/>
  <c r="AL192" i="287"/>
  <c r="AI191" i="287"/>
  <c r="AI189" i="287"/>
  <c r="AI187" i="287"/>
  <c r="AL176" i="287"/>
  <c r="AI175" i="287"/>
  <c r="AI173" i="287"/>
  <c r="AI171" i="287"/>
  <c r="AL160" i="287"/>
  <c r="AI159" i="287"/>
  <c r="AI157" i="287"/>
  <c r="AI155" i="287"/>
  <c r="AL144" i="287"/>
  <c r="AI143" i="287"/>
  <c r="AI141" i="287"/>
  <c r="AI139" i="287"/>
  <c r="AL128" i="287"/>
  <c r="AI127" i="287"/>
  <c r="AI125" i="287"/>
  <c r="AI123" i="287"/>
  <c r="AL112" i="287"/>
  <c r="AI111" i="287"/>
  <c r="AI109" i="287"/>
  <c r="AI107" i="287"/>
  <c r="AL96" i="287"/>
  <c r="AI95" i="287"/>
  <c r="AI93" i="287"/>
  <c r="AI91" i="287"/>
  <c r="AL80" i="287"/>
  <c r="AI79" i="287"/>
  <c r="AI77" i="287"/>
  <c r="AI75" i="287"/>
  <c r="AL64" i="287"/>
  <c r="AI63" i="287"/>
  <c r="AI61" i="287"/>
  <c r="AI59" i="287"/>
  <c r="AL48" i="287"/>
  <c r="AI47" i="287"/>
  <c r="AI45" i="287"/>
  <c r="AI43" i="287"/>
  <c r="AL32" i="287"/>
  <c r="AI31" i="287"/>
  <c r="AI29" i="287"/>
  <c r="AI27" i="287"/>
  <c r="AL16" i="287"/>
  <c r="AI15" i="287"/>
  <c r="AI13" i="287"/>
  <c r="AI11" i="287"/>
  <c r="D7" i="287"/>
  <c r="F7" i="287" s="1"/>
  <c r="C7" i="287"/>
  <c r="C9" i="287" s="1"/>
  <c r="P5" i="287"/>
  <c r="W4" i="287"/>
  <c r="AF45" i="286"/>
  <c r="AF46" i="286" s="1"/>
  <c r="AJ42" i="286"/>
  <c r="AR524" i="285"/>
  <c r="AQ524" i="285"/>
  <c r="AN524" i="285"/>
  <c r="AM524" i="285"/>
  <c r="AL524" i="285"/>
  <c r="AK524" i="285"/>
  <c r="AR523" i="285"/>
  <c r="AQ523" i="285"/>
  <c r="AN523" i="285"/>
  <c r="AM523" i="285"/>
  <c r="AL523" i="285"/>
  <c r="AK523" i="285"/>
  <c r="AR522" i="285"/>
  <c r="AQ522" i="285"/>
  <c r="AN522" i="285"/>
  <c r="AM522" i="285"/>
  <c r="AL522" i="285"/>
  <c r="AK522" i="285"/>
  <c r="AR521" i="285"/>
  <c r="AQ521" i="285"/>
  <c r="AM521" i="285"/>
  <c r="AR519" i="285"/>
  <c r="AQ519" i="285"/>
  <c r="AN519" i="285"/>
  <c r="AM519" i="285"/>
  <c r="AL519" i="285"/>
  <c r="AK519" i="285"/>
  <c r="AR518" i="285"/>
  <c r="AQ518" i="285"/>
  <c r="AN518" i="285"/>
  <c r="AM518" i="285"/>
  <c r="AL518" i="285"/>
  <c r="AK518" i="285"/>
  <c r="AR517" i="285"/>
  <c r="AQ517" i="285"/>
  <c r="AL517" i="285" s="1"/>
  <c r="AM517" i="285"/>
  <c r="AR516" i="285"/>
  <c r="AQ516" i="285"/>
  <c r="AL516" i="285" s="1"/>
  <c r="AM516" i="285"/>
  <c r="AR514" i="285"/>
  <c r="AQ514" i="285"/>
  <c r="D514" i="285"/>
  <c r="AL514" i="285" s="1"/>
  <c r="AR513" i="285"/>
  <c r="AQ513" i="285"/>
  <c r="AM513" i="285"/>
  <c r="AL513" i="285"/>
  <c r="AR512" i="285"/>
  <c r="AQ512" i="285"/>
  <c r="AM512" i="285"/>
  <c r="AL512" i="285"/>
  <c r="AR511" i="285"/>
  <c r="AL511" i="285" s="1"/>
  <c r="AQ511" i="285"/>
  <c r="AM511" i="285"/>
  <c r="AR510" i="285"/>
  <c r="AQ510" i="285"/>
  <c r="AL510" i="285" s="1"/>
  <c r="AM510" i="285"/>
  <c r="AR509" i="285"/>
  <c r="AQ509" i="285"/>
  <c r="AL509" i="285" s="1"/>
  <c r="AM509" i="285"/>
  <c r="AR500" i="285"/>
  <c r="AQ500" i="285"/>
  <c r="AN500" i="285"/>
  <c r="AM500" i="285"/>
  <c r="AL500" i="285"/>
  <c r="AK500" i="285"/>
  <c r="AR499" i="285"/>
  <c r="AQ499" i="285"/>
  <c r="AN499" i="285"/>
  <c r="AM499" i="285"/>
  <c r="AL499" i="285"/>
  <c r="AK499" i="285"/>
  <c r="AR498" i="285"/>
  <c r="AQ498" i="285"/>
  <c r="AN498" i="285"/>
  <c r="AM498" i="285"/>
  <c r="AL498" i="285"/>
  <c r="AK498" i="285"/>
  <c r="AR497" i="285"/>
  <c r="AQ497" i="285"/>
  <c r="AL497" i="285" s="1"/>
  <c r="AM497" i="285"/>
  <c r="AR495" i="285"/>
  <c r="AQ495" i="285"/>
  <c r="AN495" i="285"/>
  <c r="AM495" i="285"/>
  <c r="AL495" i="285"/>
  <c r="AK495" i="285"/>
  <c r="AR494" i="285"/>
  <c r="AQ494" i="285"/>
  <c r="AN494" i="285"/>
  <c r="AM494" i="285"/>
  <c r="AL494" i="285"/>
  <c r="AK494" i="285"/>
  <c r="AR493" i="285"/>
  <c r="AL493" i="285" s="1"/>
  <c r="AQ493" i="285"/>
  <c r="AM493" i="285"/>
  <c r="AR492" i="285"/>
  <c r="AQ492" i="285"/>
  <c r="AL492" i="285" s="1"/>
  <c r="AM492" i="285"/>
  <c r="AR490" i="285"/>
  <c r="AQ490" i="285"/>
  <c r="D490" i="285"/>
  <c r="AL490" i="285" s="1"/>
  <c r="AR489" i="285"/>
  <c r="AQ489" i="285"/>
  <c r="AM489" i="285"/>
  <c r="AL489" i="285"/>
  <c r="AR488" i="285"/>
  <c r="AQ488" i="285"/>
  <c r="AL488" i="285" s="1"/>
  <c r="AM488" i="285"/>
  <c r="AR487" i="285"/>
  <c r="AQ487" i="285"/>
  <c r="AM487" i="285"/>
  <c r="AR486" i="285"/>
  <c r="AQ486" i="285"/>
  <c r="AL486" i="285" s="1"/>
  <c r="AM486" i="285"/>
  <c r="AR485" i="285"/>
  <c r="AQ485" i="285"/>
  <c r="AM485" i="285"/>
  <c r="AL485" i="285"/>
  <c r="AR476" i="285"/>
  <c r="AQ476" i="285"/>
  <c r="AN476" i="285"/>
  <c r="AM476" i="285"/>
  <c r="AL476" i="285"/>
  <c r="AK476" i="285"/>
  <c r="AR475" i="285"/>
  <c r="AQ475" i="285"/>
  <c r="AN475" i="285"/>
  <c r="AM475" i="285"/>
  <c r="AL475" i="285"/>
  <c r="AK475" i="285"/>
  <c r="AR474" i="285"/>
  <c r="AQ474" i="285"/>
  <c r="AN474" i="285"/>
  <c r="AM474" i="285"/>
  <c r="AL474" i="285"/>
  <c r="AK474" i="285"/>
  <c r="AR473" i="285"/>
  <c r="AQ473" i="285"/>
  <c r="AL473" i="285" s="1"/>
  <c r="AM473" i="285"/>
  <c r="AR471" i="285"/>
  <c r="AQ471" i="285"/>
  <c r="AN471" i="285"/>
  <c r="AM471" i="285"/>
  <c r="AL471" i="285"/>
  <c r="AK471" i="285"/>
  <c r="AR470" i="285"/>
  <c r="AQ470" i="285"/>
  <c r="AN470" i="285"/>
  <c r="AM470" i="285"/>
  <c r="AL470" i="285"/>
  <c r="AK470" i="285"/>
  <c r="AR469" i="285"/>
  <c r="AQ469" i="285"/>
  <c r="AM469" i="285"/>
  <c r="AR468" i="285"/>
  <c r="AQ468" i="285"/>
  <c r="AL468" i="285" s="1"/>
  <c r="AM468" i="285"/>
  <c r="AR466" i="285"/>
  <c r="AQ466" i="285"/>
  <c r="D466" i="285"/>
  <c r="AL466" i="285" s="1"/>
  <c r="AR465" i="285"/>
  <c r="AQ465" i="285"/>
  <c r="AM465" i="285"/>
  <c r="AL465" i="285"/>
  <c r="AR464" i="285"/>
  <c r="AL464" i="285" s="1"/>
  <c r="AQ464" i="285"/>
  <c r="AM464" i="285"/>
  <c r="AR463" i="285"/>
  <c r="AQ463" i="285"/>
  <c r="AL463" i="285" s="1"/>
  <c r="AM463" i="285"/>
  <c r="AR462" i="285"/>
  <c r="AQ462" i="285"/>
  <c r="AM462" i="285"/>
  <c r="AL462" i="285"/>
  <c r="AR461" i="285"/>
  <c r="AQ461" i="285"/>
  <c r="AM461" i="285"/>
  <c r="AL461" i="285"/>
  <c r="AR452" i="285"/>
  <c r="AQ452" i="285"/>
  <c r="AN452" i="285"/>
  <c r="AM452" i="285"/>
  <c r="AL452" i="285"/>
  <c r="AK452" i="285"/>
  <c r="AR451" i="285"/>
  <c r="AQ451" i="285"/>
  <c r="AN451" i="285"/>
  <c r="AM451" i="285"/>
  <c r="AL451" i="285"/>
  <c r="AK451" i="285"/>
  <c r="AR450" i="285"/>
  <c r="AQ450" i="285"/>
  <c r="AN450" i="285"/>
  <c r="AM450" i="285"/>
  <c r="AL450" i="285"/>
  <c r="AK450" i="285"/>
  <c r="AR449" i="285"/>
  <c r="AQ449" i="285"/>
  <c r="AM449" i="285"/>
  <c r="AL449" i="285"/>
  <c r="AR447" i="285"/>
  <c r="AQ447" i="285"/>
  <c r="AN447" i="285"/>
  <c r="AM447" i="285"/>
  <c r="AL447" i="285"/>
  <c r="AK447" i="285"/>
  <c r="AR446" i="285"/>
  <c r="AQ446" i="285"/>
  <c r="AN446" i="285"/>
  <c r="AM446" i="285"/>
  <c r="AL446" i="285"/>
  <c r="AK446" i="285"/>
  <c r="AR445" i="285"/>
  <c r="AQ445" i="285"/>
  <c r="AL445" i="285" s="1"/>
  <c r="AM445" i="285"/>
  <c r="AR444" i="285"/>
  <c r="AQ444" i="285"/>
  <c r="AM444" i="285"/>
  <c r="AL444" i="285"/>
  <c r="AR442" i="285"/>
  <c r="AQ442" i="285"/>
  <c r="D442" i="285"/>
  <c r="AL442" i="285" s="1"/>
  <c r="AR441" i="285"/>
  <c r="AQ441" i="285"/>
  <c r="AL441" i="285" s="1"/>
  <c r="AM441" i="285"/>
  <c r="AR440" i="285"/>
  <c r="AQ440" i="285"/>
  <c r="AL440" i="285" s="1"/>
  <c r="AM440" i="285"/>
  <c r="AR439" i="285"/>
  <c r="AQ439" i="285"/>
  <c r="AL439" i="285" s="1"/>
  <c r="AM439" i="285"/>
  <c r="AR438" i="285"/>
  <c r="AQ438" i="285"/>
  <c r="AM438" i="285"/>
  <c r="AL438" i="285"/>
  <c r="AR437" i="285"/>
  <c r="AQ437" i="285"/>
  <c r="AL437" i="285" s="1"/>
  <c r="AM437" i="285"/>
  <c r="AR428" i="285"/>
  <c r="AQ428" i="285"/>
  <c r="AN428" i="285"/>
  <c r="AM428" i="285"/>
  <c r="AL428" i="285"/>
  <c r="AK428" i="285"/>
  <c r="AR427" i="285"/>
  <c r="AQ427" i="285"/>
  <c r="AN427" i="285"/>
  <c r="AM427" i="285"/>
  <c r="AL427" i="285"/>
  <c r="AK427" i="285"/>
  <c r="AR426" i="285"/>
  <c r="AQ426" i="285"/>
  <c r="AN426" i="285"/>
  <c r="AM426" i="285"/>
  <c r="AL426" i="285"/>
  <c r="AK426" i="285"/>
  <c r="AR425" i="285"/>
  <c r="AQ425" i="285"/>
  <c r="AM425" i="285"/>
  <c r="AL425" i="285"/>
  <c r="AR423" i="285"/>
  <c r="AQ423" i="285"/>
  <c r="AN423" i="285"/>
  <c r="AM423" i="285"/>
  <c r="AL423" i="285"/>
  <c r="AK423" i="285"/>
  <c r="AR422" i="285"/>
  <c r="AQ422" i="285"/>
  <c r="AN422" i="285"/>
  <c r="AM422" i="285"/>
  <c r="AL422" i="285"/>
  <c r="AK422" i="285"/>
  <c r="AK16" i="285" s="1"/>
  <c r="AR421" i="285"/>
  <c r="AQ421" i="285"/>
  <c r="AL421" i="285" s="1"/>
  <c r="AM421" i="285"/>
  <c r="AR420" i="285"/>
  <c r="AQ420" i="285"/>
  <c r="AM420" i="285"/>
  <c r="AL420" i="285"/>
  <c r="AR418" i="285"/>
  <c r="AQ418" i="285"/>
  <c r="D418" i="285"/>
  <c r="AR417" i="285"/>
  <c r="AQ417" i="285"/>
  <c r="AM417" i="285"/>
  <c r="AR416" i="285"/>
  <c r="AQ416" i="285"/>
  <c r="AL416" i="285" s="1"/>
  <c r="AM416" i="285"/>
  <c r="AR415" i="285"/>
  <c r="AQ415" i="285"/>
  <c r="AM415" i="285"/>
  <c r="AL415" i="285"/>
  <c r="AR414" i="285"/>
  <c r="AL414" i="285" s="1"/>
  <c r="AQ414" i="285"/>
  <c r="AM414" i="285"/>
  <c r="AR413" i="285"/>
  <c r="AQ413" i="285"/>
  <c r="AL413" i="285" s="1"/>
  <c r="AM413" i="285"/>
  <c r="AR404" i="285"/>
  <c r="AQ404" i="285"/>
  <c r="AN404" i="285"/>
  <c r="AM404" i="285"/>
  <c r="AL404" i="285"/>
  <c r="AK404" i="285"/>
  <c r="AR403" i="285"/>
  <c r="AQ403" i="285"/>
  <c r="AN403" i="285"/>
  <c r="AM403" i="285"/>
  <c r="AL403" i="285"/>
  <c r="AK403" i="285"/>
  <c r="AR402" i="285"/>
  <c r="AQ402" i="285"/>
  <c r="AN402" i="285"/>
  <c r="AM402" i="285"/>
  <c r="AL402" i="285"/>
  <c r="AK402" i="285"/>
  <c r="AR401" i="285"/>
  <c r="AQ401" i="285"/>
  <c r="AL401" i="285" s="1"/>
  <c r="AM401" i="285"/>
  <c r="AR399" i="285"/>
  <c r="AQ399" i="285"/>
  <c r="AN399" i="285"/>
  <c r="AM399" i="285"/>
  <c r="AL399" i="285"/>
  <c r="AK399" i="285"/>
  <c r="AR398" i="285"/>
  <c r="AQ398" i="285"/>
  <c r="AN398" i="285"/>
  <c r="AM398" i="285"/>
  <c r="AL398" i="285"/>
  <c r="AK398" i="285"/>
  <c r="AR397" i="285"/>
  <c r="AQ397" i="285"/>
  <c r="AM397" i="285"/>
  <c r="AL397" i="285"/>
  <c r="AR396" i="285"/>
  <c r="AL396" i="285" s="1"/>
  <c r="AQ396" i="285"/>
  <c r="AM396" i="285"/>
  <c r="AR394" i="285"/>
  <c r="AQ394" i="285"/>
  <c r="D394" i="285"/>
  <c r="AM394" i="285" s="1"/>
  <c r="AR393" i="285"/>
  <c r="AQ393" i="285"/>
  <c r="AL393" i="285" s="1"/>
  <c r="AM393" i="285"/>
  <c r="AR392" i="285"/>
  <c r="AQ392" i="285"/>
  <c r="AM392" i="285"/>
  <c r="AL392" i="285"/>
  <c r="AR391" i="285"/>
  <c r="AQ391" i="285"/>
  <c r="AL391" i="285" s="1"/>
  <c r="AM391" i="285"/>
  <c r="AR390" i="285"/>
  <c r="AQ390" i="285"/>
  <c r="AL390" i="285" s="1"/>
  <c r="AM390" i="285"/>
  <c r="AR389" i="285"/>
  <c r="AQ389" i="285"/>
  <c r="AL389" i="285" s="1"/>
  <c r="AM389" i="285"/>
  <c r="AR380" i="285"/>
  <c r="AQ380" i="285"/>
  <c r="AN380" i="285"/>
  <c r="AM380" i="285"/>
  <c r="AL380" i="285"/>
  <c r="AK380" i="285"/>
  <c r="AR379" i="285"/>
  <c r="AQ379" i="285"/>
  <c r="AN379" i="285"/>
  <c r="AM379" i="285"/>
  <c r="AL379" i="285"/>
  <c r="AK379" i="285"/>
  <c r="AR378" i="285"/>
  <c r="AQ378" i="285"/>
  <c r="AN378" i="285"/>
  <c r="AM378" i="285"/>
  <c r="AL378" i="285"/>
  <c r="AK378" i="285"/>
  <c r="AR377" i="285"/>
  <c r="AQ377" i="285"/>
  <c r="AL377" i="285" s="1"/>
  <c r="AM377" i="285"/>
  <c r="AR375" i="285"/>
  <c r="AQ375" i="285"/>
  <c r="AN375" i="285"/>
  <c r="AM375" i="285"/>
  <c r="AL375" i="285"/>
  <c r="AK375" i="285"/>
  <c r="AR374" i="285"/>
  <c r="AQ374" i="285"/>
  <c r="AN374" i="285"/>
  <c r="AM374" i="285"/>
  <c r="AL374" i="285"/>
  <c r="AK374" i="285"/>
  <c r="AR373" i="285"/>
  <c r="AQ373" i="285"/>
  <c r="AL373" i="285" s="1"/>
  <c r="AM373" i="285"/>
  <c r="AR372" i="285"/>
  <c r="AQ372" i="285"/>
  <c r="AL372" i="285" s="1"/>
  <c r="AM372" i="285"/>
  <c r="AR370" i="285"/>
  <c r="AQ370" i="285"/>
  <c r="D370" i="285"/>
  <c r="AL370" i="285" s="1"/>
  <c r="AR369" i="285"/>
  <c r="AQ369" i="285"/>
  <c r="AM369" i="285"/>
  <c r="AL369" i="285"/>
  <c r="AR368" i="285"/>
  <c r="AQ368" i="285"/>
  <c r="AM368" i="285"/>
  <c r="AL368" i="285"/>
  <c r="AR367" i="285"/>
  <c r="AL367" i="285" s="1"/>
  <c r="AQ367" i="285"/>
  <c r="AM367" i="285"/>
  <c r="AR366" i="285"/>
  <c r="AQ366" i="285"/>
  <c r="AL366" i="285" s="1"/>
  <c r="AM366" i="285"/>
  <c r="AR365" i="285"/>
  <c r="AQ365" i="285"/>
  <c r="AL365" i="285" s="1"/>
  <c r="AM365" i="285"/>
  <c r="AR356" i="285"/>
  <c r="AQ356" i="285"/>
  <c r="AN356" i="285"/>
  <c r="AM356" i="285"/>
  <c r="AL356" i="285"/>
  <c r="AK356" i="285"/>
  <c r="AR355" i="285"/>
  <c r="AQ355" i="285"/>
  <c r="AN355" i="285"/>
  <c r="AM355" i="285"/>
  <c r="AL355" i="285"/>
  <c r="AK355" i="285"/>
  <c r="AR354" i="285"/>
  <c r="AQ354" i="285"/>
  <c r="AN354" i="285"/>
  <c r="AM354" i="285"/>
  <c r="AL354" i="285"/>
  <c r="AK354" i="285"/>
  <c r="AR353" i="285"/>
  <c r="AQ353" i="285"/>
  <c r="AL353" i="285" s="1"/>
  <c r="AM353" i="285"/>
  <c r="AR351" i="285"/>
  <c r="AQ351" i="285"/>
  <c r="AN351" i="285"/>
  <c r="AM351" i="285"/>
  <c r="AL351" i="285"/>
  <c r="AK351" i="285"/>
  <c r="AR350" i="285"/>
  <c r="AQ350" i="285"/>
  <c r="AN350" i="285"/>
  <c r="AM350" i="285"/>
  <c r="AL350" i="285"/>
  <c r="AK350" i="285"/>
  <c r="AR349" i="285"/>
  <c r="AQ349" i="285"/>
  <c r="AL349" i="285" s="1"/>
  <c r="AM349" i="285"/>
  <c r="AR348" i="285"/>
  <c r="AQ348" i="285"/>
  <c r="AL348" i="285" s="1"/>
  <c r="AM348" i="285"/>
  <c r="AR346" i="285"/>
  <c r="AQ346" i="285"/>
  <c r="D346" i="285"/>
  <c r="AL346" i="285" s="1"/>
  <c r="AR345" i="285"/>
  <c r="AQ345" i="285"/>
  <c r="AM345" i="285"/>
  <c r="AL345" i="285"/>
  <c r="AR344" i="285"/>
  <c r="AQ344" i="285"/>
  <c r="AL344" i="285" s="1"/>
  <c r="AM344" i="285"/>
  <c r="AR343" i="285"/>
  <c r="AQ343" i="285"/>
  <c r="AL343" i="285" s="1"/>
  <c r="AM343" i="285"/>
  <c r="AR342" i="285"/>
  <c r="AQ342" i="285"/>
  <c r="AL342" i="285" s="1"/>
  <c r="AM342" i="285"/>
  <c r="AR341" i="285"/>
  <c r="AQ341" i="285"/>
  <c r="AM341" i="285"/>
  <c r="AL341" i="285"/>
  <c r="AR332" i="285"/>
  <c r="AQ332" i="285"/>
  <c r="AN332" i="285"/>
  <c r="AM332" i="285"/>
  <c r="AL332" i="285"/>
  <c r="AK332" i="285"/>
  <c r="AR331" i="285"/>
  <c r="AQ331" i="285"/>
  <c r="AN331" i="285"/>
  <c r="AM331" i="285"/>
  <c r="AL331" i="285"/>
  <c r="AK331" i="285"/>
  <c r="AR330" i="285"/>
  <c r="AQ330" i="285"/>
  <c r="AN330" i="285"/>
  <c r="AM330" i="285"/>
  <c r="AL330" i="285"/>
  <c r="AK330" i="285"/>
  <c r="AR329" i="285"/>
  <c r="AQ329" i="285"/>
  <c r="AL329" i="285" s="1"/>
  <c r="AM329" i="285"/>
  <c r="AR327" i="285"/>
  <c r="AQ327" i="285"/>
  <c r="AN327" i="285"/>
  <c r="AM327" i="285"/>
  <c r="AL327" i="285"/>
  <c r="AK327" i="285"/>
  <c r="AR326" i="285"/>
  <c r="AQ326" i="285"/>
  <c r="AN326" i="285"/>
  <c r="AM326" i="285"/>
  <c r="AL326" i="285"/>
  <c r="AK326" i="285"/>
  <c r="AR325" i="285"/>
  <c r="AQ325" i="285"/>
  <c r="AL325" i="285" s="1"/>
  <c r="AM325" i="285"/>
  <c r="AR324" i="285"/>
  <c r="AQ324" i="285"/>
  <c r="AL324" i="285" s="1"/>
  <c r="AM324" i="285"/>
  <c r="AR322" i="285"/>
  <c r="AQ322" i="285"/>
  <c r="D322" i="285"/>
  <c r="AM322" i="285" s="1"/>
  <c r="AR321" i="285"/>
  <c r="AQ321" i="285"/>
  <c r="AM321" i="285"/>
  <c r="AL321" i="285"/>
  <c r="AR320" i="285"/>
  <c r="AL320" i="285" s="1"/>
  <c r="AQ320" i="285"/>
  <c r="AM320" i="285"/>
  <c r="AR319" i="285"/>
  <c r="AQ319" i="285"/>
  <c r="AL319" i="285" s="1"/>
  <c r="AM319" i="285"/>
  <c r="AR318" i="285"/>
  <c r="AQ318" i="285"/>
  <c r="AM318" i="285"/>
  <c r="AL318" i="285"/>
  <c r="AR317" i="285"/>
  <c r="AQ317" i="285"/>
  <c r="AM317" i="285"/>
  <c r="AL317" i="285"/>
  <c r="AR308" i="285"/>
  <c r="AQ308" i="285"/>
  <c r="AN308" i="285"/>
  <c r="AM308" i="285"/>
  <c r="AL308" i="285"/>
  <c r="AK308" i="285"/>
  <c r="AR307" i="285"/>
  <c r="AQ307" i="285"/>
  <c r="AN307" i="285"/>
  <c r="AM307" i="285"/>
  <c r="AL307" i="285"/>
  <c r="AK307" i="285"/>
  <c r="AR306" i="285"/>
  <c r="AQ306" i="285"/>
  <c r="AN306" i="285"/>
  <c r="AM306" i="285"/>
  <c r="AL306" i="285"/>
  <c r="AK306" i="285"/>
  <c r="AR305" i="285"/>
  <c r="AQ305" i="285"/>
  <c r="AM305" i="285"/>
  <c r="AL305" i="285"/>
  <c r="AR303" i="285"/>
  <c r="AQ303" i="285"/>
  <c r="AN303" i="285"/>
  <c r="AM303" i="285"/>
  <c r="AL303" i="285"/>
  <c r="AK303" i="285"/>
  <c r="AR302" i="285"/>
  <c r="AQ302" i="285"/>
  <c r="AN302" i="285"/>
  <c r="AM302" i="285"/>
  <c r="AL302" i="285"/>
  <c r="AK302" i="285"/>
  <c r="AR301" i="285"/>
  <c r="AQ301" i="285"/>
  <c r="AL301" i="285" s="1"/>
  <c r="AM301" i="285"/>
  <c r="AR300" i="285"/>
  <c r="AQ300" i="285"/>
  <c r="AM300" i="285"/>
  <c r="AL300" i="285"/>
  <c r="AR298" i="285"/>
  <c r="AQ298" i="285"/>
  <c r="D298" i="285"/>
  <c r="AL298" i="285" s="1"/>
  <c r="AR297" i="285"/>
  <c r="AQ297" i="285"/>
  <c r="AL297" i="285" s="1"/>
  <c r="AM297" i="285"/>
  <c r="AR296" i="285"/>
  <c r="AQ296" i="285"/>
  <c r="AL296" i="285" s="1"/>
  <c r="AM296" i="285"/>
  <c r="AR295" i="285"/>
  <c r="AQ295" i="285"/>
  <c r="AL295" i="285" s="1"/>
  <c r="AM295" i="285"/>
  <c r="AR294" i="285"/>
  <c r="AQ294" i="285"/>
  <c r="AM294" i="285"/>
  <c r="AL294" i="285"/>
  <c r="AR293" i="285"/>
  <c r="AQ293" i="285"/>
  <c r="AM293" i="285"/>
  <c r="AL293" i="285"/>
  <c r="AR284" i="285"/>
  <c r="AQ284" i="285"/>
  <c r="AN284" i="285"/>
  <c r="AM284" i="285"/>
  <c r="AL284" i="285"/>
  <c r="AK284" i="285"/>
  <c r="AR283" i="285"/>
  <c r="AQ283" i="285"/>
  <c r="AN283" i="285"/>
  <c r="AM283" i="285"/>
  <c r="AL283" i="285"/>
  <c r="AK283" i="285"/>
  <c r="AR282" i="285"/>
  <c r="AQ282" i="285"/>
  <c r="AN282" i="285"/>
  <c r="AM282" i="285"/>
  <c r="AL282" i="285"/>
  <c r="AK282" i="285"/>
  <c r="AR281" i="285"/>
  <c r="AQ281" i="285"/>
  <c r="AM281" i="285"/>
  <c r="AL281" i="285"/>
  <c r="AR279" i="285"/>
  <c r="AQ279" i="285"/>
  <c r="AN279" i="285"/>
  <c r="AM279" i="285"/>
  <c r="AL279" i="285"/>
  <c r="AK279" i="285"/>
  <c r="AR278" i="285"/>
  <c r="AQ278" i="285"/>
  <c r="AN278" i="285"/>
  <c r="AM278" i="285"/>
  <c r="AL278" i="285"/>
  <c r="AK278" i="285"/>
  <c r="AR277" i="285"/>
  <c r="AQ277" i="285"/>
  <c r="AL277" i="285" s="1"/>
  <c r="AM277" i="285"/>
  <c r="AR276" i="285"/>
  <c r="AQ276" i="285"/>
  <c r="AM276" i="285"/>
  <c r="AL276" i="285"/>
  <c r="AR274" i="285"/>
  <c r="AQ274" i="285"/>
  <c r="D274" i="285"/>
  <c r="AR273" i="285"/>
  <c r="AQ273" i="285"/>
  <c r="AL273" i="285" s="1"/>
  <c r="AM273" i="285"/>
  <c r="AR272" i="285"/>
  <c r="AQ272" i="285"/>
  <c r="AL272" i="285" s="1"/>
  <c r="AM272" i="285"/>
  <c r="AR271" i="285"/>
  <c r="AQ271" i="285"/>
  <c r="AM271" i="285"/>
  <c r="AL271" i="285"/>
  <c r="AR270" i="285"/>
  <c r="AQ270" i="285"/>
  <c r="AM270" i="285"/>
  <c r="AL270" i="285"/>
  <c r="AR269" i="285"/>
  <c r="AQ269" i="285"/>
  <c r="AL269" i="285" s="1"/>
  <c r="AM269" i="285"/>
  <c r="AR260" i="285"/>
  <c r="AQ260" i="285"/>
  <c r="AN260" i="285"/>
  <c r="AM260" i="285"/>
  <c r="AL260" i="285"/>
  <c r="AK260" i="285"/>
  <c r="AR259" i="285"/>
  <c r="AQ259" i="285"/>
  <c r="AN259" i="285"/>
  <c r="AM259" i="285"/>
  <c r="AL259" i="285"/>
  <c r="AK259" i="285"/>
  <c r="AR258" i="285"/>
  <c r="AQ258" i="285"/>
  <c r="AN258" i="285"/>
  <c r="AM258" i="285"/>
  <c r="AL258" i="285"/>
  <c r="AK258" i="285"/>
  <c r="AR257" i="285"/>
  <c r="AQ257" i="285"/>
  <c r="AM257" i="285"/>
  <c r="AL257" i="285"/>
  <c r="AR255" i="285"/>
  <c r="AQ255" i="285"/>
  <c r="AN255" i="285"/>
  <c r="AM255" i="285"/>
  <c r="AL255" i="285"/>
  <c r="AK255" i="285"/>
  <c r="AR254" i="285"/>
  <c r="AQ254" i="285"/>
  <c r="AN254" i="285"/>
  <c r="AM254" i="285"/>
  <c r="AL254" i="285"/>
  <c r="AK254" i="285"/>
  <c r="AR253" i="285"/>
  <c r="AQ253" i="285"/>
  <c r="AM253" i="285"/>
  <c r="AL253" i="285"/>
  <c r="AR252" i="285"/>
  <c r="AQ252" i="285"/>
  <c r="AM252" i="285"/>
  <c r="AL252" i="285"/>
  <c r="AR250" i="285"/>
  <c r="AQ250" i="285"/>
  <c r="D250" i="285"/>
  <c r="AR249" i="285"/>
  <c r="AQ249" i="285"/>
  <c r="AL249" i="285" s="1"/>
  <c r="AM249" i="285"/>
  <c r="AR248" i="285"/>
  <c r="AQ248" i="285"/>
  <c r="AL248" i="285" s="1"/>
  <c r="AM248" i="285"/>
  <c r="AR247" i="285"/>
  <c r="AQ247" i="285"/>
  <c r="AM247" i="285"/>
  <c r="AL247" i="285"/>
  <c r="AR246" i="285"/>
  <c r="AQ246" i="285"/>
  <c r="AL246" i="285" s="1"/>
  <c r="AM246" i="285"/>
  <c r="AR245" i="285"/>
  <c r="AQ245" i="285"/>
  <c r="AL245" i="285" s="1"/>
  <c r="AM245" i="285"/>
  <c r="AR236" i="285"/>
  <c r="AQ236" i="285"/>
  <c r="AN236" i="285"/>
  <c r="AM236" i="285"/>
  <c r="AL236" i="285"/>
  <c r="AK236" i="285"/>
  <c r="AR235" i="285"/>
  <c r="AQ235" i="285"/>
  <c r="AN235" i="285"/>
  <c r="AM235" i="285"/>
  <c r="AL235" i="285"/>
  <c r="AK235" i="285"/>
  <c r="AR234" i="285"/>
  <c r="AQ234" i="285"/>
  <c r="AN234" i="285"/>
  <c r="AM234" i="285"/>
  <c r="AL234" i="285"/>
  <c r="AK234" i="285"/>
  <c r="AR233" i="285"/>
  <c r="AQ233" i="285"/>
  <c r="AL233" i="285" s="1"/>
  <c r="AM233" i="285"/>
  <c r="AR231" i="285"/>
  <c r="AQ231" i="285"/>
  <c r="AN231" i="285"/>
  <c r="AM231" i="285"/>
  <c r="AL231" i="285"/>
  <c r="AK231" i="285"/>
  <c r="AR230" i="285"/>
  <c r="AQ230" i="285"/>
  <c r="AN230" i="285"/>
  <c r="AM230" i="285"/>
  <c r="AL230" i="285"/>
  <c r="AK230" i="285"/>
  <c r="AR229" i="285"/>
  <c r="AQ229" i="285"/>
  <c r="AM229" i="285"/>
  <c r="AL229" i="285"/>
  <c r="AR228" i="285"/>
  <c r="AQ228" i="285"/>
  <c r="AL228" i="285" s="1"/>
  <c r="AM228" i="285"/>
  <c r="AR226" i="285"/>
  <c r="AQ226" i="285"/>
  <c r="D226" i="285"/>
  <c r="AM226" i="285" s="1"/>
  <c r="AR225" i="285"/>
  <c r="AQ225" i="285"/>
  <c r="AL225" i="285" s="1"/>
  <c r="AM225" i="285"/>
  <c r="AR224" i="285"/>
  <c r="AQ224" i="285"/>
  <c r="AM224" i="285"/>
  <c r="AL224" i="285"/>
  <c r="AR223" i="285"/>
  <c r="AQ223" i="285"/>
  <c r="AM223" i="285"/>
  <c r="AL223" i="285"/>
  <c r="AR222" i="285"/>
  <c r="AL222" i="285" s="1"/>
  <c r="AQ222" i="285"/>
  <c r="AM222" i="285"/>
  <c r="AR221" i="285"/>
  <c r="AQ221" i="285"/>
  <c r="AL221" i="285" s="1"/>
  <c r="AM221" i="285"/>
  <c r="AR212" i="285"/>
  <c r="AQ212" i="285"/>
  <c r="AN212" i="285"/>
  <c r="AM212" i="285"/>
  <c r="AL212" i="285"/>
  <c r="AK212" i="285"/>
  <c r="AR211" i="285"/>
  <c r="AQ211" i="285"/>
  <c r="AN211" i="285"/>
  <c r="AM211" i="285"/>
  <c r="AL211" i="285"/>
  <c r="AK211" i="285"/>
  <c r="AR210" i="285"/>
  <c r="AQ210" i="285"/>
  <c r="AN210" i="285"/>
  <c r="AM210" i="285"/>
  <c r="AL210" i="285"/>
  <c r="AK210" i="285"/>
  <c r="AR209" i="285"/>
  <c r="AQ209" i="285"/>
  <c r="AL209" i="285" s="1"/>
  <c r="AM209" i="285"/>
  <c r="AR207" i="285"/>
  <c r="AQ207" i="285"/>
  <c r="AN207" i="285"/>
  <c r="AM207" i="285"/>
  <c r="AL207" i="285"/>
  <c r="AK207" i="285"/>
  <c r="AR206" i="285"/>
  <c r="AQ206" i="285"/>
  <c r="AN206" i="285"/>
  <c r="AM206" i="285"/>
  <c r="AL206" i="285"/>
  <c r="AK206" i="285"/>
  <c r="AR205" i="285"/>
  <c r="AQ205" i="285"/>
  <c r="AM205" i="285"/>
  <c r="AL205" i="285"/>
  <c r="AR204" i="285"/>
  <c r="AQ204" i="285"/>
  <c r="AL204" i="285" s="1"/>
  <c r="AM204" i="285"/>
  <c r="AR202" i="285"/>
  <c r="AQ202" i="285"/>
  <c r="D202" i="285"/>
  <c r="AM202" i="285" s="1"/>
  <c r="AR201" i="285"/>
  <c r="AQ201" i="285"/>
  <c r="AL201" i="285" s="1"/>
  <c r="AM201" i="285"/>
  <c r="AR200" i="285"/>
  <c r="AQ200" i="285"/>
  <c r="AL200" i="285" s="1"/>
  <c r="AM200" i="285"/>
  <c r="AR199" i="285"/>
  <c r="AQ199" i="285"/>
  <c r="AL199" i="285" s="1"/>
  <c r="AM199" i="285"/>
  <c r="AR198" i="285"/>
  <c r="AQ198" i="285"/>
  <c r="AL198" i="285" s="1"/>
  <c r="AM198" i="285"/>
  <c r="AR197" i="285"/>
  <c r="AQ197" i="285"/>
  <c r="AL197" i="285" s="1"/>
  <c r="AM197" i="285"/>
  <c r="AR188" i="285"/>
  <c r="AQ188" i="285"/>
  <c r="AN188" i="285"/>
  <c r="AM188" i="285"/>
  <c r="AL188" i="285"/>
  <c r="AK188" i="285"/>
  <c r="AR187" i="285"/>
  <c r="AQ187" i="285"/>
  <c r="AN187" i="285"/>
  <c r="AM187" i="285"/>
  <c r="AL187" i="285"/>
  <c r="AK187" i="285"/>
  <c r="AR186" i="285"/>
  <c r="AQ186" i="285"/>
  <c r="AN186" i="285"/>
  <c r="AM186" i="285"/>
  <c r="AL186" i="285"/>
  <c r="AK186" i="285"/>
  <c r="AR185" i="285"/>
  <c r="AQ185" i="285"/>
  <c r="AL185" i="285" s="1"/>
  <c r="AM185" i="285"/>
  <c r="AR183" i="285"/>
  <c r="AQ183" i="285"/>
  <c r="AN183" i="285"/>
  <c r="AM183" i="285"/>
  <c r="AL183" i="285"/>
  <c r="AK183" i="285"/>
  <c r="AR182" i="285"/>
  <c r="AQ182" i="285"/>
  <c r="AN182" i="285"/>
  <c r="AM182" i="285"/>
  <c r="AL182" i="285"/>
  <c r="AK182" i="285"/>
  <c r="AR181" i="285"/>
  <c r="AQ181" i="285"/>
  <c r="AL181" i="285" s="1"/>
  <c r="AM181" i="285"/>
  <c r="AR180" i="285"/>
  <c r="AL180" i="285" s="1"/>
  <c r="AQ180" i="285"/>
  <c r="AM180" i="285"/>
  <c r="AR178" i="285"/>
  <c r="AQ178" i="285"/>
  <c r="D178" i="285"/>
  <c r="AL178" i="285" s="1"/>
  <c r="AR177" i="285"/>
  <c r="AQ177" i="285"/>
  <c r="AL177" i="285" s="1"/>
  <c r="AM177" i="285"/>
  <c r="AR176" i="285"/>
  <c r="AQ176" i="285"/>
  <c r="AL176" i="285" s="1"/>
  <c r="AM176" i="285"/>
  <c r="AR175" i="285"/>
  <c r="AQ175" i="285"/>
  <c r="AM175" i="285"/>
  <c r="AL175" i="285"/>
  <c r="AR174" i="285"/>
  <c r="AQ174" i="285"/>
  <c r="AL174" i="285" s="1"/>
  <c r="AM174" i="285"/>
  <c r="AR173" i="285"/>
  <c r="AQ173" i="285"/>
  <c r="AL173" i="285" s="1"/>
  <c r="AM173" i="285"/>
  <c r="AR164" i="285"/>
  <c r="AQ164" i="285"/>
  <c r="AN164" i="285"/>
  <c r="AM164" i="285"/>
  <c r="AL164" i="285"/>
  <c r="AK164" i="285"/>
  <c r="AR163" i="285"/>
  <c r="AQ163" i="285"/>
  <c r="AN163" i="285"/>
  <c r="AM163" i="285"/>
  <c r="AL163" i="285"/>
  <c r="AK163" i="285"/>
  <c r="AR162" i="285"/>
  <c r="AQ162" i="285"/>
  <c r="AN162" i="285"/>
  <c r="AM162" i="285"/>
  <c r="AL162" i="285"/>
  <c r="AK162" i="285"/>
  <c r="AR161" i="285"/>
  <c r="AQ161" i="285"/>
  <c r="AL161" i="285" s="1"/>
  <c r="AM161" i="285"/>
  <c r="AR159" i="285"/>
  <c r="AQ159" i="285"/>
  <c r="AN159" i="285"/>
  <c r="AM159" i="285"/>
  <c r="AL159" i="285"/>
  <c r="AK159" i="285"/>
  <c r="AR158" i="285"/>
  <c r="AQ158" i="285"/>
  <c r="AN158" i="285"/>
  <c r="AM158" i="285"/>
  <c r="AL158" i="285"/>
  <c r="AK158" i="285"/>
  <c r="AR157" i="285"/>
  <c r="AQ157" i="285"/>
  <c r="AM157" i="285"/>
  <c r="AL157" i="285"/>
  <c r="AR156" i="285"/>
  <c r="AQ156" i="285"/>
  <c r="AL156" i="285" s="1"/>
  <c r="AM156" i="285"/>
  <c r="AR154" i="285"/>
  <c r="AQ154" i="285"/>
  <c r="D154" i="285"/>
  <c r="AM154" i="285" s="1"/>
  <c r="AR153" i="285"/>
  <c r="AQ153" i="285"/>
  <c r="AL153" i="285" s="1"/>
  <c r="AM153" i="285"/>
  <c r="AR152" i="285"/>
  <c r="AQ152" i="285"/>
  <c r="AM152" i="285"/>
  <c r="AL152" i="285"/>
  <c r="AR151" i="285"/>
  <c r="AQ151" i="285"/>
  <c r="AM151" i="285"/>
  <c r="AL151" i="285"/>
  <c r="AR150" i="285"/>
  <c r="AQ150" i="285"/>
  <c r="AL150" i="285" s="1"/>
  <c r="AM150" i="285"/>
  <c r="AR149" i="285"/>
  <c r="AQ149" i="285"/>
  <c r="AL149" i="285" s="1"/>
  <c r="AM149" i="285"/>
  <c r="AR140" i="285"/>
  <c r="AQ140" i="285"/>
  <c r="AN140" i="285"/>
  <c r="AM140" i="285"/>
  <c r="AL140" i="285"/>
  <c r="AK140" i="285"/>
  <c r="AR139" i="285"/>
  <c r="AQ139" i="285"/>
  <c r="AN139" i="285"/>
  <c r="AM139" i="285"/>
  <c r="AL139" i="285"/>
  <c r="AK139" i="285"/>
  <c r="AR138" i="285"/>
  <c r="AQ138" i="285"/>
  <c r="AN138" i="285"/>
  <c r="AM138" i="285"/>
  <c r="AL138" i="285"/>
  <c r="AK138" i="285"/>
  <c r="AR137" i="285"/>
  <c r="AQ137" i="285"/>
  <c r="AL137" i="285" s="1"/>
  <c r="AM137" i="285"/>
  <c r="AR135" i="285"/>
  <c r="AQ135" i="285"/>
  <c r="AN135" i="285"/>
  <c r="AM135" i="285"/>
  <c r="AL135" i="285"/>
  <c r="AK135" i="285"/>
  <c r="AR134" i="285"/>
  <c r="AQ134" i="285"/>
  <c r="AN134" i="285"/>
  <c r="AM134" i="285"/>
  <c r="AL134" i="285"/>
  <c r="AK134" i="285"/>
  <c r="AR133" i="285"/>
  <c r="AQ133" i="285"/>
  <c r="AM133" i="285"/>
  <c r="AL133" i="285"/>
  <c r="AR132" i="285"/>
  <c r="AQ132" i="285"/>
  <c r="AL132" i="285" s="1"/>
  <c r="AM132" i="285"/>
  <c r="AR130" i="285"/>
  <c r="AQ130" i="285"/>
  <c r="D130" i="285"/>
  <c r="AM130" i="285" s="1"/>
  <c r="AR129" i="285"/>
  <c r="AQ129" i="285"/>
  <c r="AL129" i="285" s="1"/>
  <c r="AM129" i="285"/>
  <c r="AR128" i="285"/>
  <c r="AQ128" i="285"/>
  <c r="AM128" i="285"/>
  <c r="AL128" i="285"/>
  <c r="AR127" i="285"/>
  <c r="AQ127" i="285"/>
  <c r="AL127" i="285" s="1"/>
  <c r="AM127" i="285"/>
  <c r="AR126" i="285"/>
  <c r="AQ126" i="285"/>
  <c r="AL126" i="285" s="1"/>
  <c r="AM126" i="285"/>
  <c r="AR125" i="285"/>
  <c r="AQ125" i="285"/>
  <c r="AL125" i="285" s="1"/>
  <c r="AM125" i="285"/>
  <c r="AR116" i="285"/>
  <c r="AQ116" i="285"/>
  <c r="AN116" i="285"/>
  <c r="AM116" i="285"/>
  <c r="AL116" i="285"/>
  <c r="AK116" i="285"/>
  <c r="AR115" i="285"/>
  <c r="AQ115" i="285"/>
  <c r="AN115" i="285"/>
  <c r="AM115" i="285"/>
  <c r="AL115" i="285"/>
  <c r="AK115" i="285"/>
  <c r="AR114" i="285"/>
  <c r="AQ114" i="285"/>
  <c r="AN114" i="285"/>
  <c r="AM114" i="285"/>
  <c r="AL114" i="285"/>
  <c r="AK114" i="285"/>
  <c r="AR113" i="285"/>
  <c r="AQ113" i="285"/>
  <c r="AL113" i="285" s="1"/>
  <c r="AM113" i="285"/>
  <c r="AR111" i="285"/>
  <c r="AQ111" i="285"/>
  <c r="AN111" i="285"/>
  <c r="AM111" i="285"/>
  <c r="AL111" i="285"/>
  <c r="AK111" i="285"/>
  <c r="AR110" i="285"/>
  <c r="AQ110" i="285"/>
  <c r="AN110" i="285"/>
  <c r="AM110" i="285"/>
  <c r="AL110" i="285"/>
  <c r="AK110" i="285"/>
  <c r="AR109" i="285"/>
  <c r="AQ109" i="285"/>
  <c r="AL109" i="285" s="1"/>
  <c r="AM109" i="285"/>
  <c r="AR108" i="285"/>
  <c r="AQ108" i="285"/>
  <c r="AL108" i="285" s="1"/>
  <c r="AM108" i="285"/>
  <c r="AR106" i="285"/>
  <c r="AQ106" i="285"/>
  <c r="AL106" i="285" s="1"/>
  <c r="D106" i="285"/>
  <c r="AM106" i="285" s="1"/>
  <c r="AR105" i="285"/>
  <c r="AQ105" i="285"/>
  <c r="AM105" i="285"/>
  <c r="AL105" i="285"/>
  <c r="AR104" i="285"/>
  <c r="AQ104" i="285"/>
  <c r="AM104" i="285"/>
  <c r="AL104" i="285"/>
  <c r="AR103" i="285"/>
  <c r="AQ103" i="285"/>
  <c r="AL103" i="285" s="1"/>
  <c r="AM103" i="285"/>
  <c r="AR102" i="285"/>
  <c r="AQ102" i="285"/>
  <c r="AL102" i="285" s="1"/>
  <c r="AM102" i="285"/>
  <c r="AR101" i="285"/>
  <c r="AQ101" i="285"/>
  <c r="AL101" i="285" s="1"/>
  <c r="AM101" i="285"/>
  <c r="AR92" i="285"/>
  <c r="AQ92" i="285"/>
  <c r="AN92" i="285"/>
  <c r="AM92" i="285"/>
  <c r="AL92" i="285"/>
  <c r="AK92" i="285"/>
  <c r="AR91" i="285"/>
  <c r="AQ91" i="285"/>
  <c r="AN91" i="285"/>
  <c r="AM91" i="285"/>
  <c r="AL91" i="285"/>
  <c r="AK91" i="285"/>
  <c r="AR90" i="285"/>
  <c r="AQ90" i="285"/>
  <c r="AN90" i="285"/>
  <c r="AM90" i="285"/>
  <c r="AL90" i="285"/>
  <c r="AK90" i="285"/>
  <c r="AR89" i="285"/>
  <c r="AQ89" i="285"/>
  <c r="AL89" i="285" s="1"/>
  <c r="AM89" i="285"/>
  <c r="AR87" i="285"/>
  <c r="AQ87" i="285"/>
  <c r="AN87" i="285"/>
  <c r="AM87" i="285"/>
  <c r="AL87" i="285"/>
  <c r="AK87" i="285"/>
  <c r="AR86" i="285"/>
  <c r="AQ86" i="285"/>
  <c r="AN86" i="285"/>
  <c r="AM86" i="285"/>
  <c r="AL86" i="285"/>
  <c r="AK86" i="285"/>
  <c r="AR85" i="285"/>
  <c r="AQ85" i="285"/>
  <c r="AL85" i="285" s="1"/>
  <c r="AM85" i="285"/>
  <c r="AR84" i="285"/>
  <c r="AQ84" i="285"/>
  <c r="AL84" i="285" s="1"/>
  <c r="AM84" i="285"/>
  <c r="AR82" i="285"/>
  <c r="AQ82" i="285"/>
  <c r="D82" i="285"/>
  <c r="AM82" i="285" s="1"/>
  <c r="AR81" i="285"/>
  <c r="AQ81" i="285"/>
  <c r="AM81" i="285"/>
  <c r="AL81" i="285"/>
  <c r="AR80" i="285"/>
  <c r="AQ80" i="285"/>
  <c r="AL80" i="285" s="1"/>
  <c r="AM80" i="285"/>
  <c r="AR79" i="285"/>
  <c r="AQ79" i="285"/>
  <c r="AL79" i="285" s="1"/>
  <c r="AM79" i="285"/>
  <c r="AR78" i="285"/>
  <c r="AQ78" i="285"/>
  <c r="AL78" i="285" s="1"/>
  <c r="AM78" i="285"/>
  <c r="AR77" i="285"/>
  <c r="AQ77" i="285"/>
  <c r="AM77" i="285"/>
  <c r="AL77" i="285"/>
  <c r="AR68" i="285"/>
  <c r="AQ68" i="285"/>
  <c r="AN68" i="285"/>
  <c r="AM68" i="285"/>
  <c r="AL68" i="285"/>
  <c r="AK68" i="285"/>
  <c r="AR67" i="285"/>
  <c r="AQ67" i="285"/>
  <c r="AN67" i="285"/>
  <c r="AM67" i="285"/>
  <c r="AL67" i="285"/>
  <c r="AK67" i="285"/>
  <c r="AR66" i="285"/>
  <c r="AQ66" i="285"/>
  <c r="AN66" i="285"/>
  <c r="AM66" i="285"/>
  <c r="AL66" i="285"/>
  <c r="AK66" i="285"/>
  <c r="AR65" i="285"/>
  <c r="AQ65" i="285"/>
  <c r="AL65" i="285" s="1"/>
  <c r="AM65" i="285"/>
  <c r="AR63" i="285"/>
  <c r="AQ63" i="285"/>
  <c r="AN63" i="285"/>
  <c r="AM63" i="285"/>
  <c r="AL63" i="285"/>
  <c r="AK63" i="285"/>
  <c r="AR62" i="285"/>
  <c r="AQ62" i="285"/>
  <c r="AN62" i="285"/>
  <c r="AM62" i="285"/>
  <c r="AL62" i="285"/>
  <c r="AK62" i="285"/>
  <c r="AR61" i="285"/>
  <c r="AQ61" i="285"/>
  <c r="AL61" i="285" s="1"/>
  <c r="AM61" i="285"/>
  <c r="AR60" i="285"/>
  <c r="AQ60" i="285"/>
  <c r="AL60" i="285" s="1"/>
  <c r="AM60" i="285"/>
  <c r="AR58" i="285"/>
  <c r="AQ58" i="285"/>
  <c r="D58" i="285"/>
  <c r="AM58" i="285" s="1"/>
  <c r="AR57" i="285"/>
  <c r="AQ57" i="285"/>
  <c r="AM57" i="285"/>
  <c r="AL57" i="285"/>
  <c r="AR56" i="285"/>
  <c r="AQ56" i="285"/>
  <c r="AL56" i="285" s="1"/>
  <c r="AM56" i="285"/>
  <c r="AR55" i="285"/>
  <c r="AQ55" i="285"/>
  <c r="AL55" i="285" s="1"/>
  <c r="AM55" i="285"/>
  <c r="AR54" i="285"/>
  <c r="AQ54" i="285"/>
  <c r="AM54" i="285"/>
  <c r="AL54" i="285"/>
  <c r="AR53" i="285"/>
  <c r="AQ53" i="285"/>
  <c r="AM53" i="285"/>
  <c r="AM8" i="285" s="1"/>
  <c r="AL53" i="285"/>
  <c r="AR44" i="285"/>
  <c r="AQ44" i="285"/>
  <c r="AN44" i="285"/>
  <c r="AM44" i="285"/>
  <c r="AL44" i="285"/>
  <c r="AK44" i="285"/>
  <c r="AR43" i="285"/>
  <c r="AQ43" i="285"/>
  <c r="AN43" i="285"/>
  <c r="AM43" i="285"/>
  <c r="AL43" i="285"/>
  <c r="AK43" i="285"/>
  <c r="AR42" i="285"/>
  <c r="AQ42" i="285"/>
  <c r="AN42" i="285"/>
  <c r="AM42" i="285"/>
  <c r="AL42" i="285"/>
  <c r="AK42" i="285"/>
  <c r="AR41" i="285"/>
  <c r="AQ41" i="285"/>
  <c r="AM41" i="285"/>
  <c r="AL41" i="285"/>
  <c r="AR39" i="285"/>
  <c r="AQ39" i="285"/>
  <c r="AN39" i="285"/>
  <c r="AM39" i="285"/>
  <c r="AL39" i="285"/>
  <c r="AK39" i="285"/>
  <c r="AR38" i="285"/>
  <c r="AQ38" i="285"/>
  <c r="AN38" i="285"/>
  <c r="AM38" i="285"/>
  <c r="AL38" i="285"/>
  <c r="AK38" i="285"/>
  <c r="AR37" i="285"/>
  <c r="AQ37" i="285"/>
  <c r="AL37" i="285" s="1"/>
  <c r="AM37" i="285"/>
  <c r="AR36" i="285"/>
  <c r="AQ36" i="285"/>
  <c r="AM36" i="285"/>
  <c r="AL36" i="285"/>
  <c r="AR34" i="285"/>
  <c r="AQ34" i="285"/>
  <c r="AN34" i="285"/>
  <c r="AM34" i="285"/>
  <c r="AL34" i="285"/>
  <c r="AK34" i="285"/>
  <c r="AR33" i="285"/>
  <c r="AQ33" i="285"/>
  <c r="AL33" i="285" s="1"/>
  <c r="AM33" i="285"/>
  <c r="AR32" i="285"/>
  <c r="AQ32" i="285"/>
  <c r="AL32" i="285" s="1"/>
  <c r="AL11" i="285" s="1"/>
  <c r="AM32" i="285"/>
  <c r="AR31" i="285"/>
  <c r="AQ31" i="285"/>
  <c r="AM31" i="285"/>
  <c r="AL31" i="285"/>
  <c r="AR30" i="285"/>
  <c r="AQ30" i="285"/>
  <c r="AM30" i="285"/>
  <c r="AL30" i="285"/>
  <c r="AR29" i="285"/>
  <c r="AQ29" i="285"/>
  <c r="AL29" i="285" s="1"/>
  <c r="AM29" i="285"/>
  <c r="G23" i="285"/>
  <c r="F23" i="285"/>
  <c r="I23" i="285" s="1"/>
  <c r="AM21" i="285"/>
  <c r="AL21" i="285"/>
  <c r="AM20" i="285"/>
  <c r="AL20" i="285"/>
  <c r="AM19" i="285"/>
  <c r="AL19" i="285"/>
  <c r="AM18" i="285"/>
  <c r="AM17" i="285"/>
  <c r="AL17" i="285"/>
  <c r="AM16" i="285"/>
  <c r="AL16" i="285"/>
  <c r="AM15" i="285"/>
  <c r="AM14" i="285"/>
  <c r="AM12" i="285"/>
  <c r="AM11" i="285"/>
  <c r="AM10" i="285"/>
  <c r="AM9" i="285"/>
  <c r="F9" i="285"/>
  <c r="AR524" i="284"/>
  <c r="AQ524" i="284"/>
  <c r="AN524" i="284"/>
  <c r="AM524" i="284"/>
  <c r="AL524" i="284"/>
  <c r="AK524" i="284"/>
  <c r="D524" i="284"/>
  <c r="AR523" i="284"/>
  <c r="AQ523" i="284"/>
  <c r="AM523" i="284"/>
  <c r="AN523" i="284" s="1"/>
  <c r="AL523" i="284"/>
  <c r="AK523" i="284"/>
  <c r="D523" i="284"/>
  <c r="AR522" i="284"/>
  <c r="AQ522" i="284"/>
  <c r="AL522" i="284"/>
  <c r="D522" i="284"/>
  <c r="AM522" i="284" s="1"/>
  <c r="AR521" i="284"/>
  <c r="AQ521" i="284"/>
  <c r="AM521" i="284"/>
  <c r="D521" i="284"/>
  <c r="C520" i="284"/>
  <c r="AR519" i="284"/>
  <c r="AQ519" i="284"/>
  <c r="AM519" i="284"/>
  <c r="AK519" i="284"/>
  <c r="D519" i="284"/>
  <c r="AN519" i="284" s="1"/>
  <c r="AR518" i="284"/>
  <c r="AQ518" i="284"/>
  <c r="AL518" i="284"/>
  <c r="D518" i="284"/>
  <c r="AM518" i="284" s="1"/>
  <c r="AR517" i="284"/>
  <c r="AQ517" i="284"/>
  <c r="AM517" i="284"/>
  <c r="D517" i="284"/>
  <c r="AL517" i="284" s="1"/>
  <c r="AR516" i="284"/>
  <c r="AQ516" i="284"/>
  <c r="D516" i="284"/>
  <c r="C515" i="284"/>
  <c r="AR514" i="284"/>
  <c r="AQ514" i="284"/>
  <c r="D514" i="284"/>
  <c r="AK514" i="284" s="1"/>
  <c r="AR513" i="284"/>
  <c r="AQ513" i="284"/>
  <c r="AL513" i="284" s="1"/>
  <c r="AM513" i="284"/>
  <c r="D513" i="284"/>
  <c r="AR512" i="284"/>
  <c r="AL512" i="284" s="1"/>
  <c r="AQ512" i="284"/>
  <c r="AM512" i="284"/>
  <c r="D512" i="284"/>
  <c r="AR511" i="284"/>
  <c r="AQ511" i="284"/>
  <c r="AL511" i="284" s="1"/>
  <c r="AM511" i="284"/>
  <c r="D511" i="284"/>
  <c r="AR510" i="284"/>
  <c r="AQ510" i="284"/>
  <c r="AL510" i="284"/>
  <c r="D510" i="284"/>
  <c r="AM510" i="284" s="1"/>
  <c r="AR509" i="284"/>
  <c r="AQ509" i="284"/>
  <c r="AL509" i="284"/>
  <c r="D509" i="284"/>
  <c r="AM509" i="284" s="1"/>
  <c r="C509" i="284"/>
  <c r="AR500" i="284"/>
  <c r="AQ500" i="284"/>
  <c r="AM500" i="284"/>
  <c r="AL500" i="284"/>
  <c r="AK500" i="284"/>
  <c r="D500" i="284"/>
  <c r="AR499" i="284"/>
  <c r="AQ499" i="284"/>
  <c r="D499" i="284"/>
  <c r="AR498" i="284"/>
  <c r="AQ498" i="284"/>
  <c r="AM498" i="284"/>
  <c r="AK498" i="284"/>
  <c r="D498" i="284"/>
  <c r="AR497" i="284"/>
  <c r="AQ497" i="284"/>
  <c r="D497" i="284"/>
  <c r="C496" i="284"/>
  <c r="AR495" i="284"/>
  <c r="AQ495" i="284"/>
  <c r="D495" i="284"/>
  <c r="AR494" i="284"/>
  <c r="AQ494" i="284"/>
  <c r="AN494" i="284"/>
  <c r="AM494" i="284"/>
  <c r="AL494" i="284"/>
  <c r="AK494" i="284"/>
  <c r="D494" i="284"/>
  <c r="AR493" i="284"/>
  <c r="AQ493" i="284"/>
  <c r="AM493" i="284"/>
  <c r="D493" i="284"/>
  <c r="AR492" i="284"/>
  <c r="AQ492" i="284"/>
  <c r="AL492" i="284" s="1"/>
  <c r="D492" i="284"/>
  <c r="C491" i="284"/>
  <c r="AR490" i="284"/>
  <c r="AQ490" i="284"/>
  <c r="AL490" i="284"/>
  <c r="D490" i="284"/>
  <c r="AR489" i="284"/>
  <c r="AQ489" i="284"/>
  <c r="AL489" i="284" s="1"/>
  <c r="D489" i="284"/>
  <c r="AM489" i="284" s="1"/>
  <c r="AR488" i="284"/>
  <c r="AQ488" i="284"/>
  <c r="AM488" i="284"/>
  <c r="D488" i="284"/>
  <c r="AL488" i="284" s="1"/>
  <c r="AR487" i="284"/>
  <c r="AQ487" i="284"/>
  <c r="AM487" i="284"/>
  <c r="AL487" i="284"/>
  <c r="D487" i="284"/>
  <c r="AR486" i="284"/>
  <c r="AL486" i="284" s="1"/>
  <c r="AQ486" i="284"/>
  <c r="AM486" i="284"/>
  <c r="D486" i="284"/>
  <c r="AR485" i="284"/>
  <c r="AQ485" i="284"/>
  <c r="AL485" i="284" s="1"/>
  <c r="AM485" i="284"/>
  <c r="D485" i="284"/>
  <c r="C485" i="284"/>
  <c r="AR476" i="284"/>
  <c r="AQ476" i="284"/>
  <c r="AM476" i="284"/>
  <c r="AL476" i="284"/>
  <c r="D476" i="284"/>
  <c r="AK476" i="284" s="1"/>
  <c r="AN476" i="284" s="1"/>
  <c r="AR475" i="284"/>
  <c r="AQ475" i="284"/>
  <c r="AM475" i="284"/>
  <c r="AN475" i="284" s="1"/>
  <c r="AL475" i="284"/>
  <c r="AK475" i="284"/>
  <c r="D475" i="284"/>
  <c r="AR474" i="284"/>
  <c r="AQ474" i="284"/>
  <c r="D474" i="284"/>
  <c r="AR473" i="284"/>
  <c r="AQ473" i="284"/>
  <c r="AL473" i="284" s="1"/>
  <c r="AM473" i="284"/>
  <c r="D473" i="284"/>
  <c r="C472" i="284"/>
  <c r="AR471" i="284"/>
  <c r="AQ471" i="284"/>
  <c r="AN471" i="284"/>
  <c r="AM471" i="284"/>
  <c r="AL471" i="284"/>
  <c r="AK471" i="284"/>
  <c r="D471" i="284"/>
  <c r="AR470" i="284"/>
  <c r="AQ470" i="284"/>
  <c r="AM470" i="284"/>
  <c r="AL470" i="284"/>
  <c r="D470" i="284"/>
  <c r="AR469" i="284"/>
  <c r="AQ469" i="284"/>
  <c r="AL469" i="284" s="1"/>
  <c r="AM469" i="284"/>
  <c r="D469" i="284"/>
  <c r="AR468" i="284"/>
  <c r="AL468" i="284" s="1"/>
  <c r="AQ468" i="284"/>
  <c r="D468" i="284"/>
  <c r="AM468" i="284" s="1"/>
  <c r="C467" i="284"/>
  <c r="AR466" i="284"/>
  <c r="AQ466" i="284"/>
  <c r="AN466" i="284"/>
  <c r="AL466" i="284"/>
  <c r="AK466" i="284"/>
  <c r="D466" i="284"/>
  <c r="AM466" i="284" s="1"/>
  <c r="AR465" i="284"/>
  <c r="AQ465" i="284"/>
  <c r="AM465" i="284"/>
  <c r="D465" i="284"/>
  <c r="AL465" i="284" s="1"/>
  <c r="AR464" i="284"/>
  <c r="AQ464" i="284"/>
  <c r="AM464" i="284"/>
  <c r="AL464" i="284"/>
  <c r="D464" i="284"/>
  <c r="AR463" i="284"/>
  <c r="AL463" i="284" s="1"/>
  <c r="AQ463" i="284"/>
  <c r="AM463" i="284"/>
  <c r="D463" i="284"/>
  <c r="AR462" i="284"/>
  <c r="AQ462" i="284"/>
  <c r="D462" i="284"/>
  <c r="AR461" i="284"/>
  <c r="AQ461" i="284"/>
  <c r="D461" i="284"/>
  <c r="C461" i="284"/>
  <c r="AR452" i="284"/>
  <c r="AQ452" i="284"/>
  <c r="AM452" i="284"/>
  <c r="AN452" i="284" s="1"/>
  <c r="AL452" i="284"/>
  <c r="AK452" i="284"/>
  <c r="D452" i="284"/>
  <c r="AR451" i="284"/>
  <c r="AQ451" i="284"/>
  <c r="D451" i="284"/>
  <c r="AR450" i="284"/>
  <c r="AQ450" i="284"/>
  <c r="AK450" i="284"/>
  <c r="D450" i="284"/>
  <c r="AM450" i="284" s="1"/>
  <c r="AN450" i="284" s="1"/>
  <c r="AR449" i="284"/>
  <c r="AQ449" i="284"/>
  <c r="AM449" i="284"/>
  <c r="D449" i="284"/>
  <c r="C448" i="284"/>
  <c r="AR447" i="284"/>
  <c r="AQ447" i="284"/>
  <c r="AM447" i="284"/>
  <c r="D447" i="284"/>
  <c r="AL447" i="284" s="1"/>
  <c r="AR446" i="284"/>
  <c r="AQ446" i="284"/>
  <c r="AM446" i="284"/>
  <c r="AN446" i="284" s="1"/>
  <c r="AL446" i="284"/>
  <c r="AK446" i="284"/>
  <c r="D446" i="284"/>
  <c r="AR445" i="284"/>
  <c r="AL445" i="284" s="1"/>
  <c r="AQ445" i="284"/>
  <c r="D445" i="284"/>
  <c r="AM445" i="284" s="1"/>
  <c r="AR444" i="284"/>
  <c r="AQ444" i="284"/>
  <c r="AM444" i="284"/>
  <c r="D444" i="284"/>
  <c r="AL444" i="284" s="1"/>
  <c r="C443" i="284"/>
  <c r="AR442" i="284"/>
  <c r="AQ442" i="284"/>
  <c r="AM442" i="284"/>
  <c r="D442" i="284"/>
  <c r="AL442" i="284" s="1"/>
  <c r="AR441" i="284"/>
  <c r="AQ441" i="284"/>
  <c r="AL441" i="284"/>
  <c r="D441" i="284"/>
  <c r="AR440" i="284"/>
  <c r="AL440" i="284" s="1"/>
  <c r="AQ440" i="284"/>
  <c r="AM440" i="284"/>
  <c r="D440" i="284"/>
  <c r="AR439" i="284"/>
  <c r="AQ439" i="284"/>
  <c r="D439" i="284"/>
  <c r="AR438" i="284"/>
  <c r="AQ438" i="284"/>
  <c r="D438" i="284"/>
  <c r="AM438" i="284" s="1"/>
  <c r="AR437" i="284"/>
  <c r="AQ437" i="284"/>
  <c r="D437" i="284"/>
  <c r="AM437" i="284" s="1"/>
  <c r="C437" i="284"/>
  <c r="AR428" i="284"/>
  <c r="AQ428" i="284"/>
  <c r="D428" i="284"/>
  <c r="AR427" i="284"/>
  <c r="AQ427" i="284"/>
  <c r="AK427" i="284"/>
  <c r="D427" i="284"/>
  <c r="AM427" i="284" s="1"/>
  <c r="AN427" i="284" s="1"/>
  <c r="AR426" i="284"/>
  <c r="AQ426" i="284"/>
  <c r="AM426" i="284"/>
  <c r="D426" i="284"/>
  <c r="AL426" i="284" s="1"/>
  <c r="AR425" i="284"/>
  <c r="AQ425" i="284"/>
  <c r="AL425" i="284" s="1"/>
  <c r="AM425" i="284"/>
  <c r="D425" i="284"/>
  <c r="C424" i="284"/>
  <c r="AR423" i="284"/>
  <c r="AQ423" i="284"/>
  <c r="AM423" i="284"/>
  <c r="AN423" i="284" s="1"/>
  <c r="AL423" i="284"/>
  <c r="D423" i="284"/>
  <c r="AK423" i="284" s="1"/>
  <c r="AR422" i="284"/>
  <c r="AQ422" i="284"/>
  <c r="AN422" i="284"/>
  <c r="AM422" i="284"/>
  <c r="AL422" i="284"/>
  <c r="AK422" i="284"/>
  <c r="D422" i="284"/>
  <c r="AR421" i="284"/>
  <c r="AQ421" i="284"/>
  <c r="AM421" i="284"/>
  <c r="D421" i="284"/>
  <c r="AL421" i="284" s="1"/>
  <c r="AR420" i="284"/>
  <c r="AQ420" i="284"/>
  <c r="AL420" i="284"/>
  <c r="D420" i="284"/>
  <c r="C419" i="284"/>
  <c r="AR418" i="284"/>
  <c r="AQ418" i="284"/>
  <c r="AL418" i="284"/>
  <c r="D418" i="284"/>
  <c r="AK418" i="284" s="1"/>
  <c r="AR417" i="284"/>
  <c r="AL417" i="284" s="1"/>
  <c r="AQ417" i="284"/>
  <c r="AM417" i="284"/>
  <c r="D417" i="284"/>
  <c r="AR416" i="284"/>
  <c r="AQ416" i="284"/>
  <c r="D416" i="284"/>
  <c r="AR415" i="284"/>
  <c r="AQ415" i="284"/>
  <c r="D415" i="284"/>
  <c r="AM415" i="284" s="1"/>
  <c r="AR414" i="284"/>
  <c r="AQ414" i="284"/>
  <c r="AM414" i="284"/>
  <c r="D414" i="284"/>
  <c r="AL414" i="284" s="1"/>
  <c r="AR413" i="284"/>
  <c r="AQ413" i="284"/>
  <c r="AM413" i="284"/>
  <c r="D413" i="284"/>
  <c r="C413" i="284"/>
  <c r="AR404" i="284"/>
  <c r="AQ404" i="284"/>
  <c r="AK404" i="284"/>
  <c r="D404" i="284"/>
  <c r="AM404" i="284" s="1"/>
  <c r="AN404" i="284" s="1"/>
  <c r="AR403" i="284"/>
  <c r="AQ403" i="284"/>
  <c r="AM403" i="284"/>
  <c r="D403" i="284"/>
  <c r="AL403" i="284" s="1"/>
  <c r="AR402" i="284"/>
  <c r="AQ402" i="284"/>
  <c r="AM402" i="284"/>
  <c r="AN402" i="284" s="1"/>
  <c r="AL402" i="284"/>
  <c r="D402" i="284"/>
  <c r="AK402" i="284" s="1"/>
  <c r="AR401" i="284"/>
  <c r="AQ401" i="284"/>
  <c r="AM401" i="284"/>
  <c r="AL401" i="284"/>
  <c r="D401" i="284"/>
  <c r="C400" i="284"/>
  <c r="AR399" i="284"/>
  <c r="AQ399" i="284"/>
  <c r="AN399" i="284"/>
  <c r="AM399" i="284"/>
  <c r="AL399" i="284"/>
  <c r="AK399" i="284"/>
  <c r="D399" i="284"/>
  <c r="AR398" i="284"/>
  <c r="AQ398" i="284"/>
  <c r="AM398" i="284"/>
  <c r="D398" i="284"/>
  <c r="AL398" i="284" s="1"/>
  <c r="AR397" i="284"/>
  <c r="AQ397" i="284"/>
  <c r="AL397" i="284"/>
  <c r="D397" i="284"/>
  <c r="AR396" i="284"/>
  <c r="AL396" i="284" s="1"/>
  <c r="AQ396" i="284"/>
  <c r="AM396" i="284"/>
  <c r="D396" i="284"/>
  <c r="C395" i="284"/>
  <c r="AR394" i="284"/>
  <c r="AQ394" i="284"/>
  <c r="AM394" i="284"/>
  <c r="AL394" i="284"/>
  <c r="AK394" i="284"/>
  <c r="D394" i="284"/>
  <c r="AR393" i="284"/>
  <c r="AQ393" i="284"/>
  <c r="D393" i="284"/>
  <c r="AR392" i="284"/>
  <c r="AQ392" i="284"/>
  <c r="D392" i="284"/>
  <c r="AM392" i="284" s="1"/>
  <c r="AR391" i="284"/>
  <c r="AQ391" i="284"/>
  <c r="AM391" i="284"/>
  <c r="D391" i="284"/>
  <c r="AR390" i="284"/>
  <c r="AQ390" i="284"/>
  <c r="AL390" i="284" s="1"/>
  <c r="AM390" i="284"/>
  <c r="D390" i="284"/>
  <c r="AR389" i="284"/>
  <c r="AQ389" i="284"/>
  <c r="AM389" i="284"/>
  <c r="AL389" i="284"/>
  <c r="D389" i="284"/>
  <c r="C389" i="284"/>
  <c r="AR380" i="284"/>
  <c r="AQ380" i="284"/>
  <c r="AM380" i="284"/>
  <c r="D380" i="284"/>
  <c r="AL380" i="284" s="1"/>
  <c r="AR379" i="284"/>
  <c r="AQ379" i="284"/>
  <c r="AM379" i="284"/>
  <c r="AN379" i="284" s="1"/>
  <c r="AL379" i="284"/>
  <c r="AK379" i="284"/>
  <c r="D379" i="284"/>
  <c r="AR378" i="284"/>
  <c r="AQ378" i="284"/>
  <c r="AN378" i="284"/>
  <c r="AM378" i="284"/>
  <c r="AL378" i="284"/>
  <c r="AK378" i="284"/>
  <c r="D378" i="284"/>
  <c r="AR377" i="284"/>
  <c r="AQ377" i="284"/>
  <c r="AM377" i="284"/>
  <c r="D377" i="284"/>
  <c r="AL377" i="284" s="1"/>
  <c r="C376" i="284"/>
  <c r="AR375" i="284"/>
  <c r="AQ375" i="284"/>
  <c r="AM375" i="284"/>
  <c r="D375" i="284"/>
  <c r="AL375" i="284" s="1"/>
  <c r="AR374" i="284"/>
  <c r="AQ374" i="284"/>
  <c r="AL374" i="284"/>
  <c r="D374" i="284"/>
  <c r="AK374" i="284" s="1"/>
  <c r="AR373" i="284"/>
  <c r="AL373" i="284" s="1"/>
  <c r="AQ373" i="284"/>
  <c r="AM373" i="284"/>
  <c r="D373" i="284"/>
  <c r="AR372" i="284"/>
  <c r="AQ372" i="284"/>
  <c r="D372" i="284"/>
  <c r="C371" i="284"/>
  <c r="AR370" i="284"/>
  <c r="AQ370" i="284"/>
  <c r="D370" i="284"/>
  <c r="AR369" i="284"/>
  <c r="AQ369" i="284"/>
  <c r="D369" i="284"/>
  <c r="AM369" i="284" s="1"/>
  <c r="AR368" i="284"/>
  <c r="AQ368" i="284"/>
  <c r="AM368" i="284"/>
  <c r="D368" i="284"/>
  <c r="AR367" i="284"/>
  <c r="AQ367" i="284"/>
  <c r="AL367" i="284" s="1"/>
  <c r="AM367" i="284"/>
  <c r="D367" i="284"/>
  <c r="AR366" i="284"/>
  <c r="AL366" i="284" s="1"/>
  <c r="AQ366" i="284"/>
  <c r="AM366" i="284"/>
  <c r="D366" i="284"/>
  <c r="AR365" i="284"/>
  <c r="AQ365" i="284"/>
  <c r="AL365" i="284" s="1"/>
  <c r="AM365" i="284"/>
  <c r="D365" i="284"/>
  <c r="C365" i="284"/>
  <c r="AR356" i="284"/>
  <c r="AQ356" i="284"/>
  <c r="AM356" i="284"/>
  <c r="AL356" i="284"/>
  <c r="D356" i="284"/>
  <c r="AK356" i="284" s="1"/>
  <c r="AR355" i="284"/>
  <c r="AQ355" i="284"/>
  <c r="AN355" i="284"/>
  <c r="AM355" i="284"/>
  <c r="AL355" i="284"/>
  <c r="AK355" i="284"/>
  <c r="D355" i="284"/>
  <c r="AR354" i="284"/>
  <c r="AQ354" i="284"/>
  <c r="AM354" i="284"/>
  <c r="D354" i="284"/>
  <c r="AL354" i="284" s="1"/>
  <c r="AR353" i="284"/>
  <c r="AQ353" i="284"/>
  <c r="AL353" i="284"/>
  <c r="D353" i="284"/>
  <c r="C352" i="284"/>
  <c r="AR351" i="284"/>
  <c r="AQ351" i="284"/>
  <c r="AL351" i="284"/>
  <c r="D351" i="284"/>
  <c r="AK351" i="284" s="1"/>
  <c r="AR350" i="284"/>
  <c r="AQ350" i="284"/>
  <c r="AM350" i="284"/>
  <c r="AL350" i="284"/>
  <c r="AK350" i="284"/>
  <c r="D350" i="284"/>
  <c r="AN350" i="284" s="1"/>
  <c r="AR349" i="284"/>
  <c r="AQ349" i="284"/>
  <c r="D349" i="284"/>
  <c r="AR348" i="284"/>
  <c r="AQ348" i="284"/>
  <c r="D348" i="284"/>
  <c r="AM348" i="284" s="1"/>
  <c r="C347" i="284"/>
  <c r="AR346" i="284"/>
  <c r="AQ346" i="284"/>
  <c r="AK346" i="284"/>
  <c r="D346" i="284"/>
  <c r="AM346" i="284" s="1"/>
  <c r="AN346" i="284" s="1"/>
  <c r="AR345" i="284"/>
  <c r="AQ345" i="284"/>
  <c r="AM345" i="284"/>
  <c r="D345" i="284"/>
  <c r="AR344" i="284"/>
  <c r="AQ344" i="284"/>
  <c r="AL344" i="284" s="1"/>
  <c r="AM344" i="284"/>
  <c r="D344" i="284"/>
  <c r="AR343" i="284"/>
  <c r="AQ343" i="284"/>
  <c r="AM343" i="284"/>
  <c r="AL343" i="284"/>
  <c r="D343" i="284"/>
  <c r="AR342" i="284"/>
  <c r="AQ342" i="284"/>
  <c r="AM342" i="284"/>
  <c r="D342" i="284"/>
  <c r="AL342" i="284" s="1"/>
  <c r="AR341" i="284"/>
  <c r="AQ341" i="284"/>
  <c r="AM341" i="284"/>
  <c r="D341" i="284"/>
  <c r="AL341" i="284" s="1"/>
  <c r="C341" i="284"/>
  <c r="AR332" i="284"/>
  <c r="AQ332" i="284"/>
  <c r="AN332" i="284"/>
  <c r="AM332" i="284"/>
  <c r="AL332" i="284"/>
  <c r="AK332" i="284"/>
  <c r="D332" i="284"/>
  <c r="AR331" i="284"/>
  <c r="AQ331" i="284"/>
  <c r="AM331" i="284"/>
  <c r="D331" i="284"/>
  <c r="AL331" i="284" s="1"/>
  <c r="AR330" i="284"/>
  <c r="AQ330" i="284"/>
  <c r="AL330" i="284"/>
  <c r="D330" i="284"/>
  <c r="AK330" i="284" s="1"/>
  <c r="AR329" i="284"/>
  <c r="AL329" i="284" s="1"/>
  <c r="AQ329" i="284"/>
  <c r="AM329" i="284"/>
  <c r="D329" i="284"/>
  <c r="C328" i="284"/>
  <c r="AR327" i="284"/>
  <c r="AQ327" i="284"/>
  <c r="AM327" i="284"/>
  <c r="AL327" i="284"/>
  <c r="AK327" i="284"/>
  <c r="D327" i="284"/>
  <c r="AR326" i="284"/>
  <c r="AQ326" i="284"/>
  <c r="D326" i="284"/>
  <c r="AR325" i="284"/>
  <c r="AQ325" i="284"/>
  <c r="D325" i="284"/>
  <c r="AM325" i="284" s="1"/>
  <c r="AR324" i="284"/>
  <c r="AQ324" i="284"/>
  <c r="AM324" i="284"/>
  <c r="D324" i="284"/>
  <c r="C323" i="284"/>
  <c r="AR322" i="284"/>
  <c r="AQ322" i="284"/>
  <c r="AM322" i="284"/>
  <c r="D322" i="284"/>
  <c r="AR321" i="284"/>
  <c r="AQ321" i="284"/>
  <c r="AL321" i="284" s="1"/>
  <c r="AM321" i="284"/>
  <c r="D321" i="284"/>
  <c r="AR320" i="284"/>
  <c r="AL320" i="284" s="1"/>
  <c r="AQ320" i="284"/>
  <c r="AM320" i="284"/>
  <c r="D320" i="284"/>
  <c r="AR319" i="284"/>
  <c r="AQ319" i="284"/>
  <c r="AM319" i="284"/>
  <c r="D319" i="284"/>
  <c r="AL319" i="284" s="1"/>
  <c r="AR318" i="284"/>
  <c r="AQ318" i="284"/>
  <c r="AL318" i="284"/>
  <c r="D318" i="284"/>
  <c r="AR317" i="284"/>
  <c r="AQ317" i="284"/>
  <c r="AL317" i="284"/>
  <c r="D317" i="284"/>
  <c r="C317" i="284"/>
  <c r="AR308" i="284"/>
  <c r="AQ308" i="284"/>
  <c r="AM308" i="284"/>
  <c r="D308" i="284"/>
  <c r="AL308" i="284" s="1"/>
  <c r="AR307" i="284"/>
  <c r="AQ307" i="284"/>
  <c r="AL307" i="284"/>
  <c r="D307" i="284"/>
  <c r="AK307" i="284" s="1"/>
  <c r="AR306" i="284"/>
  <c r="AQ306" i="284"/>
  <c r="AM306" i="284"/>
  <c r="AK306" i="284"/>
  <c r="D306" i="284"/>
  <c r="AR305" i="284"/>
  <c r="AQ305" i="284"/>
  <c r="D305" i="284"/>
  <c r="C304" i="284"/>
  <c r="AR303" i="284"/>
  <c r="AQ303" i="284"/>
  <c r="D303" i="284"/>
  <c r="AR302" i="284"/>
  <c r="AQ302" i="284"/>
  <c r="AK302" i="284"/>
  <c r="D302" i="284"/>
  <c r="AM302" i="284" s="1"/>
  <c r="AN302" i="284" s="1"/>
  <c r="AR301" i="284"/>
  <c r="AQ301" i="284"/>
  <c r="AM301" i="284"/>
  <c r="D301" i="284"/>
  <c r="AR300" i="284"/>
  <c r="AQ300" i="284"/>
  <c r="AL300" i="284" s="1"/>
  <c r="AM300" i="284"/>
  <c r="D300" i="284"/>
  <c r="C299" i="284"/>
  <c r="AR298" i="284"/>
  <c r="AQ298" i="284"/>
  <c r="AM298" i="284"/>
  <c r="AL298" i="284"/>
  <c r="D298" i="284"/>
  <c r="AK298" i="284" s="1"/>
  <c r="AR297" i="284"/>
  <c r="AL297" i="284" s="1"/>
  <c r="AQ297" i="284"/>
  <c r="AM297" i="284"/>
  <c r="D297" i="284"/>
  <c r="AR296" i="284"/>
  <c r="AQ296" i="284"/>
  <c r="AM296" i="284"/>
  <c r="D296" i="284"/>
  <c r="AL296" i="284" s="1"/>
  <c r="AR295" i="284"/>
  <c r="AQ295" i="284"/>
  <c r="AL295" i="284"/>
  <c r="D295" i="284"/>
  <c r="AR294" i="284"/>
  <c r="AQ294" i="284"/>
  <c r="AM294" i="284"/>
  <c r="D294" i="284"/>
  <c r="AR293" i="284"/>
  <c r="AQ293" i="284"/>
  <c r="AM293" i="284"/>
  <c r="D293" i="284"/>
  <c r="C293" i="284"/>
  <c r="AR284" i="284"/>
  <c r="AQ284" i="284"/>
  <c r="AL284" i="284"/>
  <c r="D284" i="284"/>
  <c r="AK284" i="284" s="1"/>
  <c r="AR283" i="284"/>
  <c r="AQ283" i="284"/>
  <c r="AM283" i="284"/>
  <c r="AK283" i="284"/>
  <c r="D283" i="284"/>
  <c r="AR282" i="284"/>
  <c r="AQ282" i="284"/>
  <c r="D282" i="284"/>
  <c r="AR281" i="284"/>
  <c r="AQ281" i="284"/>
  <c r="D281" i="284"/>
  <c r="AM281" i="284" s="1"/>
  <c r="C280" i="284"/>
  <c r="AR279" i="284"/>
  <c r="AQ279" i="284"/>
  <c r="AK279" i="284"/>
  <c r="D279" i="284"/>
  <c r="AM279" i="284" s="1"/>
  <c r="AN279" i="284" s="1"/>
  <c r="AR278" i="284"/>
  <c r="AQ278" i="284"/>
  <c r="AM278" i="284"/>
  <c r="D278" i="284"/>
  <c r="AL278" i="284" s="1"/>
  <c r="AR277" i="284"/>
  <c r="AQ277" i="284"/>
  <c r="AL277" i="284" s="1"/>
  <c r="AM277" i="284"/>
  <c r="D277" i="284"/>
  <c r="AR276" i="284"/>
  <c r="AQ276" i="284"/>
  <c r="AM276" i="284"/>
  <c r="AL276" i="284"/>
  <c r="D276" i="284"/>
  <c r="C275" i="284"/>
  <c r="AR274" i="284"/>
  <c r="AQ274" i="284"/>
  <c r="AN274" i="284"/>
  <c r="AM274" i="284"/>
  <c r="AL274" i="284"/>
  <c r="AK274" i="284"/>
  <c r="D274" i="284"/>
  <c r="AR273" i="284"/>
  <c r="AQ273" i="284"/>
  <c r="AM273" i="284"/>
  <c r="D273" i="284"/>
  <c r="AL273" i="284" s="1"/>
  <c r="AR272" i="284"/>
  <c r="AQ272" i="284"/>
  <c r="AL272" i="284"/>
  <c r="D272" i="284"/>
  <c r="AR271" i="284"/>
  <c r="AQ271" i="284"/>
  <c r="AM271" i="284"/>
  <c r="D271" i="284"/>
  <c r="AR270" i="284"/>
  <c r="AQ270" i="284"/>
  <c r="D270" i="284"/>
  <c r="AR269" i="284"/>
  <c r="AQ269" i="284"/>
  <c r="D269" i="284"/>
  <c r="C269" i="284"/>
  <c r="AR260" i="284"/>
  <c r="AQ260" i="284"/>
  <c r="AM260" i="284"/>
  <c r="AK260" i="284"/>
  <c r="D260" i="284"/>
  <c r="AN260" i="284" s="1"/>
  <c r="AR259" i="284"/>
  <c r="AQ259" i="284"/>
  <c r="D259" i="284"/>
  <c r="AR258" i="284"/>
  <c r="AQ258" i="284"/>
  <c r="AK258" i="284"/>
  <c r="D258" i="284"/>
  <c r="AM258" i="284" s="1"/>
  <c r="AN258" i="284" s="1"/>
  <c r="AR257" i="284"/>
  <c r="AQ257" i="284"/>
  <c r="AM257" i="284"/>
  <c r="D257" i="284"/>
  <c r="C256" i="284"/>
  <c r="AR255" i="284"/>
  <c r="AQ255" i="284"/>
  <c r="AM255" i="284"/>
  <c r="D255" i="284"/>
  <c r="AL255" i="284" s="1"/>
  <c r="AR254" i="284"/>
  <c r="AQ254" i="284"/>
  <c r="AM254" i="284"/>
  <c r="AN254" i="284" s="1"/>
  <c r="AL254" i="284"/>
  <c r="AK254" i="284"/>
  <c r="D254" i="284"/>
  <c r="AR253" i="284"/>
  <c r="AQ253" i="284"/>
  <c r="AM253" i="284"/>
  <c r="AL253" i="284"/>
  <c r="D253" i="284"/>
  <c r="AR252" i="284"/>
  <c r="AQ252" i="284"/>
  <c r="AM252" i="284"/>
  <c r="D252" i="284"/>
  <c r="AL252" i="284" s="1"/>
  <c r="C251" i="284"/>
  <c r="AR250" i="284"/>
  <c r="AQ250" i="284"/>
  <c r="AM250" i="284"/>
  <c r="D250" i="284"/>
  <c r="AL250" i="284" s="1"/>
  <c r="AR249" i="284"/>
  <c r="AQ249" i="284"/>
  <c r="AL249" i="284"/>
  <c r="D249" i="284"/>
  <c r="AR248" i="284"/>
  <c r="AQ248" i="284"/>
  <c r="AM248" i="284"/>
  <c r="D248" i="284"/>
  <c r="AR247" i="284"/>
  <c r="AQ247" i="284"/>
  <c r="D247" i="284"/>
  <c r="AR246" i="284"/>
  <c r="AQ246" i="284"/>
  <c r="D246" i="284"/>
  <c r="AM246" i="284" s="1"/>
  <c r="AR245" i="284"/>
  <c r="AQ245" i="284"/>
  <c r="D245" i="284"/>
  <c r="AM245" i="284" s="1"/>
  <c r="C245" i="284"/>
  <c r="AR236" i="284"/>
  <c r="AQ236" i="284"/>
  <c r="D236" i="284"/>
  <c r="AR235" i="284"/>
  <c r="AQ235" i="284"/>
  <c r="AK235" i="284"/>
  <c r="D235" i="284"/>
  <c r="AM235" i="284" s="1"/>
  <c r="AN235" i="284" s="1"/>
  <c r="AR234" i="284"/>
  <c r="AQ234" i="284"/>
  <c r="AM234" i="284"/>
  <c r="D234" i="284"/>
  <c r="AL234" i="284" s="1"/>
  <c r="AR233" i="284"/>
  <c r="AQ233" i="284"/>
  <c r="AL233" i="284" s="1"/>
  <c r="AM233" i="284"/>
  <c r="D233" i="284"/>
  <c r="C232" i="284"/>
  <c r="AR231" i="284"/>
  <c r="AQ231" i="284"/>
  <c r="AM231" i="284"/>
  <c r="AN231" i="284" s="1"/>
  <c r="AL231" i="284"/>
  <c r="D231" i="284"/>
  <c r="AK231" i="284" s="1"/>
  <c r="AR230" i="284"/>
  <c r="AQ230" i="284"/>
  <c r="AN230" i="284"/>
  <c r="AM230" i="284"/>
  <c r="AL230" i="284"/>
  <c r="AK230" i="284"/>
  <c r="D230" i="284"/>
  <c r="AR229" i="284"/>
  <c r="AQ229" i="284"/>
  <c r="AM229" i="284"/>
  <c r="D229" i="284"/>
  <c r="AL229" i="284" s="1"/>
  <c r="AR228" i="284"/>
  <c r="AQ228" i="284"/>
  <c r="AL228" i="284"/>
  <c r="D228" i="284"/>
  <c r="C227" i="284"/>
  <c r="AR226" i="284"/>
  <c r="AQ226" i="284"/>
  <c r="AL226" i="284"/>
  <c r="D226" i="284"/>
  <c r="AK226" i="284" s="1"/>
  <c r="AR225" i="284"/>
  <c r="AQ225" i="284"/>
  <c r="AM225" i="284"/>
  <c r="D225" i="284"/>
  <c r="AR224" i="284"/>
  <c r="AQ224" i="284"/>
  <c r="D224" i="284"/>
  <c r="AR223" i="284"/>
  <c r="AQ223" i="284"/>
  <c r="D223" i="284"/>
  <c r="AM223" i="284" s="1"/>
  <c r="AR222" i="284"/>
  <c r="AQ222" i="284"/>
  <c r="AM222" i="284"/>
  <c r="D222" i="284"/>
  <c r="AR221" i="284"/>
  <c r="AQ221" i="284"/>
  <c r="AM221" i="284"/>
  <c r="D221" i="284"/>
  <c r="AL221" i="284" s="1"/>
  <c r="C221" i="284"/>
  <c r="AR212" i="284"/>
  <c r="AQ212" i="284"/>
  <c r="AK212" i="284"/>
  <c r="D212" i="284"/>
  <c r="AM212" i="284" s="1"/>
  <c r="AN212" i="284" s="1"/>
  <c r="AR211" i="284"/>
  <c r="AQ211" i="284"/>
  <c r="AM211" i="284"/>
  <c r="D211" i="284"/>
  <c r="AL211" i="284" s="1"/>
  <c r="AR210" i="284"/>
  <c r="AQ210" i="284"/>
  <c r="AM210" i="284"/>
  <c r="AN210" i="284" s="1"/>
  <c r="AL210" i="284"/>
  <c r="AK210" i="284"/>
  <c r="D210" i="284"/>
  <c r="AR209" i="284"/>
  <c r="AQ209" i="284"/>
  <c r="AM209" i="284"/>
  <c r="AL209" i="284"/>
  <c r="D209" i="284"/>
  <c r="C208" i="284"/>
  <c r="AR207" i="284"/>
  <c r="AQ207" i="284"/>
  <c r="AN207" i="284"/>
  <c r="AM207" i="284"/>
  <c r="AL207" i="284"/>
  <c r="AK207" i="284"/>
  <c r="D207" i="284"/>
  <c r="AR206" i="284"/>
  <c r="AQ206" i="284"/>
  <c r="AM206" i="284"/>
  <c r="D206" i="284"/>
  <c r="AL206" i="284" s="1"/>
  <c r="AR205" i="284"/>
  <c r="AQ205" i="284"/>
  <c r="AL205" i="284"/>
  <c r="D205" i="284"/>
  <c r="AR204" i="284"/>
  <c r="AQ204" i="284"/>
  <c r="AM204" i="284"/>
  <c r="D204" i="284"/>
  <c r="C203" i="284"/>
  <c r="AR202" i="284"/>
  <c r="AQ202" i="284"/>
  <c r="AM202" i="284"/>
  <c r="AK202" i="284"/>
  <c r="D202" i="284"/>
  <c r="AN202" i="284" s="1"/>
  <c r="AR201" i="284"/>
  <c r="AQ201" i="284"/>
  <c r="D201" i="284"/>
  <c r="AR200" i="284"/>
  <c r="AQ200" i="284"/>
  <c r="D200" i="284"/>
  <c r="AM200" i="284" s="1"/>
  <c r="AR199" i="284"/>
  <c r="AQ199" i="284"/>
  <c r="AM199" i="284"/>
  <c r="D199" i="284"/>
  <c r="AL199" i="284" s="1"/>
  <c r="AR198" i="284"/>
  <c r="AQ198" i="284"/>
  <c r="AL198" i="284" s="1"/>
  <c r="AM198" i="284"/>
  <c r="D198" i="284"/>
  <c r="AR197" i="284"/>
  <c r="AQ197" i="284"/>
  <c r="AM197" i="284"/>
  <c r="AL197" i="284"/>
  <c r="D197" i="284"/>
  <c r="C197" i="284"/>
  <c r="AR188" i="284"/>
  <c r="AQ188" i="284"/>
  <c r="AM188" i="284"/>
  <c r="D188" i="284"/>
  <c r="AL188" i="284" s="1"/>
  <c r="AR187" i="284"/>
  <c r="AQ187" i="284"/>
  <c r="AM187" i="284"/>
  <c r="AL187" i="284"/>
  <c r="D187" i="284"/>
  <c r="AK187" i="284" s="1"/>
  <c r="AR186" i="284"/>
  <c r="AQ186" i="284"/>
  <c r="AN186" i="284"/>
  <c r="AM186" i="284"/>
  <c r="AL186" i="284"/>
  <c r="AK186" i="284"/>
  <c r="D186" i="284"/>
  <c r="AR185" i="284"/>
  <c r="AQ185" i="284"/>
  <c r="AM185" i="284"/>
  <c r="D185" i="284"/>
  <c r="AL185" i="284" s="1"/>
  <c r="C184" i="284"/>
  <c r="AR183" i="284"/>
  <c r="AQ183" i="284"/>
  <c r="AM183" i="284"/>
  <c r="D183" i="284"/>
  <c r="AL183" i="284" s="1"/>
  <c r="AR182" i="284"/>
  <c r="AQ182" i="284"/>
  <c r="AL182" i="284"/>
  <c r="D182" i="284"/>
  <c r="AK182" i="284" s="1"/>
  <c r="AR181" i="284"/>
  <c r="AQ181" i="284"/>
  <c r="AM181" i="284"/>
  <c r="D181" i="284"/>
  <c r="AR180" i="284"/>
  <c r="AQ180" i="284"/>
  <c r="D180" i="284"/>
  <c r="C179" i="284"/>
  <c r="AR178" i="284"/>
  <c r="AQ178" i="284"/>
  <c r="D178" i="284"/>
  <c r="AR177" i="284"/>
  <c r="AQ177" i="284"/>
  <c r="D177" i="284"/>
  <c r="AM177" i="284" s="1"/>
  <c r="AR176" i="284"/>
  <c r="AQ176" i="284"/>
  <c r="AM176" i="284"/>
  <c r="D176" i="284"/>
  <c r="AR175" i="284"/>
  <c r="AQ175" i="284"/>
  <c r="AL175" i="284" s="1"/>
  <c r="AM175" i="284"/>
  <c r="D175" i="284"/>
  <c r="AR174" i="284"/>
  <c r="AQ174" i="284"/>
  <c r="AM174" i="284"/>
  <c r="AL174" i="284"/>
  <c r="D174" i="284"/>
  <c r="AR173" i="284"/>
  <c r="AQ173" i="284"/>
  <c r="AL173" i="284" s="1"/>
  <c r="AM173" i="284"/>
  <c r="D173" i="284"/>
  <c r="C173" i="284"/>
  <c r="AR164" i="284"/>
  <c r="AQ164" i="284"/>
  <c r="AM164" i="284"/>
  <c r="AL164" i="284"/>
  <c r="D164" i="284"/>
  <c r="AK164" i="284" s="1"/>
  <c r="AR163" i="284"/>
  <c r="AQ163" i="284"/>
  <c r="AN163" i="284"/>
  <c r="AM163" i="284"/>
  <c r="AL163" i="284"/>
  <c r="AK163" i="284"/>
  <c r="D163" i="284"/>
  <c r="AR162" i="284"/>
  <c r="AQ162" i="284"/>
  <c r="AM162" i="284"/>
  <c r="D162" i="284"/>
  <c r="AL162" i="284" s="1"/>
  <c r="AR161" i="284"/>
  <c r="AQ161" i="284"/>
  <c r="AL161" i="284"/>
  <c r="D161" i="284"/>
  <c r="C160" i="284"/>
  <c r="AR159" i="284"/>
  <c r="AQ159" i="284"/>
  <c r="AL159" i="284"/>
  <c r="D159" i="284"/>
  <c r="AK159" i="284" s="1"/>
  <c r="AR158" i="284"/>
  <c r="AQ158" i="284"/>
  <c r="AM158" i="284"/>
  <c r="AK158" i="284"/>
  <c r="D158" i="284"/>
  <c r="AN158" i="284" s="1"/>
  <c r="AR157" i="284"/>
  <c r="AQ157" i="284"/>
  <c r="D157" i="284"/>
  <c r="AR156" i="284"/>
  <c r="AQ156" i="284"/>
  <c r="D156" i="284"/>
  <c r="AM156" i="284" s="1"/>
  <c r="C155" i="284"/>
  <c r="AR154" i="284"/>
  <c r="AQ154" i="284"/>
  <c r="AN154" i="284"/>
  <c r="AK154" i="284"/>
  <c r="D154" i="284"/>
  <c r="AM154" i="284" s="1"/>
  <c r="AR153" i="284"/>
  <c r="AQ153" i="284"/>
  <c r="AM153" i="284"/>
  <c r="D153" i="284"/>
  <c r="AR152" i="284"/>
  <c r="AQ152" i="284"/>
  <c r="AL152" i="284" s="1"/>
  <c r="AM152" i="284"/>
  <c r="D152" i="284"/>
  <c r="AR151" i="284"/>
  <c r="AQ151" i="284"/>
  <c r="AM151" i="284"/>
  <c r="AL151" i="284"/>
  <c r="D151" i="284"/>
  <c r="AR150" i="284"/>
  <c r="AQ150" i="284"/>
  <c r="AM150" i="284"/>
  <c r="D150" i="284"/>
  <c r="AR149" i="284"/>
  <c r="AQ149" i="284"/>
  <c r="D149" i="284"/>
  <c r="C149" i="284"/>
  <c r="AR140" i="284"/>
  <c r="AQ140" i="284"/>
  <c r="AM140" i="284"/>
  <c r="AL140" i="284"/>
  <c r="AK140" i="284"/>
  <c r="AN140" i="284" s="1"/>
  <c r="D140" i="284"/>
  <c r="AR139" i="284"/>
  <c r="AQ139" i="284"/>
  <c r="AM139" i="284"/>
  <c r="D139" i="284"/>
  <c r="AR138" i="284"/>
  <c r="AQ138" i="284"/>
  <c r="D138" i="284"/>
  <c r="AR137" i="284"/>
  <c r="AQ137" i="284"/>
  <c r="AM137" i="284"/>
  <c r="D137" i="284"/>
  <c r="C136" i="284"/>
  <c r="AR135" i="284"/>
  <c r="AQ135" i="284"/>
  <c r="AM135" i="284"/>
  <c r="AK135" i="284"/>
  <c r="D135" i="284"/>
  <c r="AR134" i="284"/>
  <c r="AQ134" i="284"/>
  <c r="AL134" i="284"/>
  <c r="D134" i="284"/>
  <c r="AR133" i="284"/>
  <c r="AQ133" i="284"/>
  <c r="D133" i="284"/>
  <c r="AM133" i="284" s="1"/>
  <c r="AR132" i="284"/>
  <c r="AQ132" i="284"/>
  <c r="D132" i="284"/>
  <c r="C131" i="284"/>
  <c r="AR130" i="284"/>
  <c r="AQ130" i="284"/>
  <c r="AM130" i="284"/>
  <c r="D130" i="284"/>
  <c r="AR129" i="284"/>
  <c r="AQ129" i="284"/>
  <c r="AL129" i="284" s="1"/>
  <c r="AM129" i="284"/>
  <c r="D129" i="284"/>
  <c r="AR128" i="284"/>
  <c r="AL128" i="284" s="1"/>
  <c r="AQ128" i="284"/>
  <c r="AM128" i="284"/>
  <c r="D128" i="284"/>
  <c r="AR127" i="284"/>
  <c r="AQ127" i="284"/>
  <c r="AL127" i="284" s="1"/>
  <c r="AM127" i="284"/>
  <c r="D127" i="284"/>
  <c r="AR126" i="284"/>
  <c r="AQ126" i="284"/>
  <c r="AL126" i="284"/>
  <c r="D126" i="284"/>
  <c r="AM126" i="284" s="1"/>
  <c r="AR125" i="284"/>
  <c r="AQ125" i="284"/>
  <c r="D125" i="284"/>
  <c r="AM125" i="284" s="1"/>
  <c r="C125" i="284"/>
  <c r="AR116" i="284"/>
  <c r="AQ116" i="284"/>
  <c r="AM116" i="284"/>
  <c r="D116" i="284"/>
  <c r="AR115" i="284"/>
  <c r="AQ115" i="284"/>
  <c r="AL115" i="284"/>
  <c r="AK115" i="284"/>
  <c r="AN115" i="284" s="1"/>
  <c r="D115" i="284"/>
  <c r="AM115" i="284" s="1"/>
  <c r="AR114" i="284"/>
  <c r="AQ114" i="284"/>
  <c r="AK114" i="284"/>
  <c r="D114" i="284"/>
  <c r="AR113" i="284"/>
  <c r="AQ113" i="284"/>
  <c r="D113" i="284"/>
  <c r="C112" i="284"/>
  <c r="AR111" i="284"/>
  <c r="AQ111" i="284"/>
  <c r="D111" i="284"/>
  <c r="AR110" i="284"/>
  <c r="AQ110" i="284"/>
  <c r="AK110" i="284"/>
  <c r="AN110" i="284" s="1"/>
  <c r="D110" i="284"/>
  <c r="AM110" i="284" s="1"/>
  <c r="AR109" i="284"/>
  <c r="AQ109" i="284"/>
  <c r="AM109" i="284"/>
  <c r="D109" i="284"/>
  <c r="AR108" i="284"/>
  <c r="AQ108" i="284"/>
  <c r="AL108" i="284" s="1"/>
  <c r="AM108" i="284"/>
  <c r="D108" i="284"/>
  <c r="C107" i="284"/>
  <c r="AR106" i="284"/>
  <c r="AQ106" i="284"/>
  <c r="AN106" i="284"/>
  <c r="AM106" i="284"/>
  <c r="AL106" i="284"/>
  <c r="D106" i="284"/>
  <c r="AK106" i="284" s="1"/>
  <c r="AR105" i="284"/>
  <c r="AQ105" i="284"/>
  <c r="AM105" i="284"/>
  <c r="AL105" i="284"/>
  <c r="D105" i="284"/>
  <c r="AR104" i="284"/>
  <c r="AQ104" i="284"/>
  <c r="AM104" i="284"/>
  <c r="D104" i="284"/>
  <c r="AR103" i="284"/>
  <c r="AQ103" i="284"/>
  <c r="AL103" i="284"/>
  <c r="D103" i="284"/>
  <c r="AM103" i="284" s="1"/>
  <c r="AR102" i="284"/>
  <c r="AQ102" i="284"/>
  <c r="D102" i="284"/>
  <c r="AR101" i="284"/>
  <c r="AQ101" i="284"/>
  <c r="D101" i="284"/>
  <c r="C101" i="284"/>
  <c r="AR92" i="284"/>
  <c r="AQ92" i="284"/>
  <c r="D92" i="284"/>
  <c r="AM92" i="284" s="1"/>
  <c r="AR91" i="284"/>
  <c r="AQ91" i="284"/>
  <c r="AM91" i="284"/>
  <c r="AK91" i="284"/>
  <c r="D91" i="284"/>
  <c r="AR90" i="284"/>
  <c r="AQ90" i="284"/>
  <c r="D90" i="284"/>
  <c r="AL90" i="284" s="1"/>
  <c r="AR89" i="284"/>
  <c r="AQ89" i="284"/>
  <c r="AM89" i="284"/>
  <c r="D89" i="284"/>
  <c r="C88" i="284"/>
  <c r="AR87" i="284"/>
  <c r="AQ87" i="284"/>
  <c r="AN87" i="284"/>
  <c r="AM87" i="284"/>
  <c r="AK87" i="284"/>
  <c r="D87" i="284"/>
  <c r="AL87" i="284" s="1"/>
  <c r="AR86" i="284"/>
  <c r="AQ86" i="284"/>
  <c r="D86" i="284"/>
  <c r="AR85" i="284"/>
  <c r="AQ85" i="284"/>
  <c r="AM85" i="284"/>
  <c r="AL85" i="284"/>
  <c r="D85" i="284"/>
  <c r="AR84" i="284"/>
  <c r="AQ84" i="284"/>
  <c r="AM84" i="284"/>
  <c r="AL84" i="284"/>
  <c r="D84" i="284"/>
  <c r="C83" i="284"/>
  <c r="AR82" i="284"/>
  <c r="AQ82" i="284"/>
  <c r="AN82" i="284"/>
  <c r="AM82" i="284"/>
  <c r="AL82" i="284"/>
  <c r="AK82" i="284"/>
  <c r="D82" i="284"/>
  <c r="AR81" i="284"/>
  <c r="AQ81" i="284"/>
  <c r="AL81" i="284"/>
  <c r="D81" i="284"/>
  <c r="AR80" i="284"/>
  <c r="AQ80" i="284"/>
  <c r="AM80" i="284"/>
  <c r="AL80" i="284"/>
  <c r="D80" i="284"/>
  <c r="AR79" i="284"/>
  <c r="AQ79" i="284"/>
  <c r="AM79" i="284"/>
  <c r="AL79" i="284"/>
  <c r="D79" i="284"/>
  <c r="AR78" i="284"/>
  <c r="AQ78" i="284"/>
  <c r="D78" i="284"/>
  <c r="AM78" i="284" s="1"/>
  <c r="AR77" i="284"/>
  <c r="AQ77" i="284"/>
  <c r="D77" i="284"/>
  <c r="AM77" i="284" s="1"/>
  <c r="C77" i="284"/>
  <c r="AR68" i="284"/>
  <c r="AQ68" i="284"/>
  <c r="AM68" i="284"/>
  <c r="D68" i="284"/>
  <c r="AR67" i="284"/>
  <c r="AQ67" i="284"/>
  <c r="AL67" i="284"/>
  <c r="AK67" i="284"/>
  <c r="D67" i="284"/>
  <c r="AM67" i="284" s="1"/>
  <c r="AR66" i="284"/>
  <c r="AQ66" i="284"/>
  <c r="D66" i="284"/>
  <c r="AL66" i="284" s="1"/>
  <c r="AR65" i="284"/>
  <c r="AQ65" i="284"/>
  <c r="AM65" i="284"/>
  <c r="D65" i="284"/>
  <c r="AL65" i="284" s="1"/>
  <c r="C64" i="284"/>
  <c r="AR63" i="284"/>
  <c r="AQ63" i="284"/>
  <c r="AM63" i="284"/>
  <c r="AN63" i="284" s="1"/>
  <c r="AK63" i="284"/>
  <c r="D63" i="284"/>
  <c r="AL63" i="284" s="1"/>
  <c r="AR62" i="284"/>
  <c r="AQ62" i="284"/>
  <c r="AL62" i="284"/>
  <c r="D62" i="284"/>
  <c r="AM62" i="284" s="1"/>
  <c r="AR61" i="284"/>
  <c r="AQ61" i="284"/>
  <c r="AL61" i="284" s="1"/>
  <c r="AM61" i="284"/>
  <c r="D61" i="284"/>
  <c r="AR60" i="284"/>
  <c r="AQ60" i="284"/>
  <c r="AM60" i="284"/>
  <c r="D60" i="284"/>
  <c r="AL60" i="284" s="1"/>
  <c r="C59" i="284"/>
  <c r="AR58" i="284"/>
  <c r="AQ58" i="284"/>
  <c r="AM58" i="284"/>
  <c r="D58" i="284"/>
  <c r="AL58" i="284" s="1"/>
  <c r="AR57" i="284"/>
  <c r="AQ57" i="284"/>
  <c r="AM57" i="284"/>
  <c r="AL57" i="284"/>
  <c r="D57" i="284"/>
  <c r="AR56" i="284"/>
  <c r="AQ56" i="284"/>
  <c r="AL56" i="284"/>
  <c r="D56" i="284"/>
  <c r="AM56" i="284" s="1"/>
  <c r="AR55" i="284"/>
  <c r="AQ55" i="284"/>
  <c r="D55" i="284"/>
  <c r="AR54" i="284"/>
  <c r="AQ54" i="284"/>
  <c r="D54" i="284"/>
  <c r="AR53" i="284"/>
  <c r="AQ53" i="284"/>
  <c r="D53" i="284"/>
  <c r="C53" i="284"/>
  <c r="AR44" i="284"/>
  <c r="AQ44" i="284"/>
  <c r="D44" i="284"/>
  <c r="AR43" i="284"/>
  <c r="AQ43" i="284"/>
  <c r="D43" i="284"/>
  <c r="AR42" i="284"/>
  <c r="AQ42" i="284"/>
  <c r="AM42" i="284"/>
  <c r="AN42" i="284" s="1"/>
  <c r="AK42" i="284"/>
  <c r="D42" i="284"/>
  <c r="AL42" i="284" s="1"/>
  <c r="AR41" i="284"/>
  <c r="AQ41" i="284"/>
  <c r="AL41" i="284" s="1"/>
  <c r="AM41" i="284"/>
  <c r="D41" i="284"/>
  <c r="C40" i="284"/>
  <c r="AR39" i="284"/>
  <c r="AQ39" i="284"/>
  <c r="AM39" i="284"/>
  <c r="AL39" i="284"/>
  <c r="D39" i="284"/>
  <c r="AK39" i="284" s="1"/>
  <c r="AR38" i="284"/>
  <c r="AQ38" i="284"/>
  <c r="AN38" i="284"/>
  <c r="AM38" i="284"/>
  <c r="AL38" i="284"/>
  <c r="AK38" i="284"/>
  <c r="D38" i="284"/>
  <c r="AR37" i="284"/>
  <c r="AQ37" i="284"/>
  <c r="AM37" i="284"/>
  <c r="AL37" i="284"/>
  <c r="D37" i="284"/>
  <c r="AR36" i="284"/>
  <c r="AQ36" i="284"/>
  <c r="AM36" i="284"/>
  <c r="AL36" i="284"/>
  <c r="D36" i="284"/>
  <c r="C35" i="284"/>
  <c r="AQ34" i="284"/>
  <c r="AM34" i="284"/>
  <c r="AL34" i="284"/>
  <c r="AK34" i="284"/>
  <c r="D34" i="284"/>
  <c r="AR34" i="284" s="1"/>
  <c r="D33" i="284"/>
  <c r="AR33" i="284" s="1"/>
  <c r="D32" i="284"/>
  <c r="AR32" i="284" s="1"/>
  <c r="D31" i="284"/>
  <c r="AR31" i="284" s="1"/>
  <c r="AR30" i="284"/>
  <c r="AQ30" i="284"/>
  <c r="AM30" i="284"/>
  <c r="D30" i="284"/>
  <c r="AL30" i="284" s="1"/>
  <c r="AR29" i="284"/>
  <c r="AQ29" i="284"/>
  <c r="AM29" i="284"/>
  <c r="D29" i="284"/>
  <c r="AL29" i="284" s="1"/>
  <c r="C29" i="284"/>
  <c r="G23" i="284"/>
  <c r="F23" i="284"/>
  <c r="F25" i="284" s="1"/>
  <c r="F9" i="284"/>
  <c r="AF45" i="283"/>
  <c r="AF46" i="283" s="1"/>
  <c r="AJ42" i="283"/>
  <c r="AE3" i="282"/>
  <c r="H5" i="282"/>
  <c r="F7" i="281"/>
  <c r="G5" i="280"/>
  <c r="H3" i="282"/>
  <c r="F5" i="281"/>
  <c r="G3" i="280"/>
  <c r="G3" i="279"/>
  <c r="H7" i="278"/>
  <c r="AI133" i="282"/>
  <c r="AH133" i="282"/>
  <c r="R133" i="282"/>
  <c r="Q133" i="282"/>
  <c r="AI132" i="282"/>
  <c r="AH132" i="282"/>
  <c r="R132" i="282"/>
  <c r="Q132" i="282"/>
  <c r="DA131" i="282"/>
  <c r="CZ131" i="282"/>
  <c r="CU131" i="282" s="1"/>
  <c r="CV131" i="282"/>
  <c r="CJ131" i="282"/>
  <c r="CI131" i="282"/>
  <c r="CE131" i="282"/>
  <c r="BR131" i="282"/>
  <c r="BQ131" i="282"/>
  <c r="BL131" i="282" s="1"/>
  <c r="BM131" i="282"/>
  <c r="BA131" i="282"/>
  <c r="AZ131" i="282"/>
  <c r="AV131" i="282"/>
  <c r="AU131" i="282"/>
  <c r="AI131" i="282"/>
  <c r="AH131" i="282"/>
  <c r="AD131" i="282"/>
  <c r="AC131" i="282"/>
  <c r="R131" i="282"/>
  <c r="L131" i="282" s="1"/>
  <c r="Q131" i="282"/>
  <c r="M131" i="282"/>
  <c r="DA130" i="282"/>
  <c r="CZ130" i="282"/>
  <c r="CJ130" i="282"/>
  <c r="CI130" i="282"/>
  <c r="BR130" i="282"/>
  <c r="BQ130" i="282"/>
  <c r="BA130" i="282"/>
  <c r="AZ130" i="282"/>
  <c r="AI130" i="282"/>
  <c r="AH130" i="282"/>
  <c r="R130" i="282"/>
  <c r="Q130" i="282"/>
  <c r="DA129" i="282"/>
  <c r="CZ129" i="282"/>
  <c r="CJ129" i="282"/>
  <c r="CI129" i="282"/>
  <c r="BR129" i="282"/>
  <c r="BQ129" i="282"/>
  <c r="BA129" i="282"/>
  <c r="AZ129" i="282"/>
  <c r="AI129" i="282"/>
  <c r="AH129" i="282"/>
  <c r="R129" i="282"/>
  <c r="Q129" i="282"/>
  <c r="DA128" i="282"/>
  <c r="CZ128" i="282"/>
  <c r="CV128" i="282"/>
  <c r="CJ128" i="282"/>
  <c r="CI128" i="282"/>
  <c r="CD128" i="282" s="1"/>
  <c r="CE128" i="282"/>
  <c r="BR128" i="282"/>
  <c r="BQ128" i="282"/>
  <c r="BM128" i="282"/>
  <c r="BL128" i="282"/>
  <c r="BA128" i="282"/>
  <c r="AZ128" i="282"/>
  <c r="AV128" i="282"/>
  <c r="AU128" i="282"/>
  <c r="AI128" i="282"/>
  <c r="AH128" i="282"/>
  <c r="AD128" i="282"/>
  <c r="R128" i="282"/>
  <c r="Q128" i="282"/>
  <c r="L128" i="282" s="1"/>
  <c r="M128" i="282"/>
  <c r="DA127" i="282"/>
  <c r="CZ127" i="282"/>
  <c r="CV127" i="282"/>
  <c r="CU127" i="282"/>
  <c r="CJ127" i="282"/>
  <c r="CI127" i="282"/>
  <c r="CE127" i="282"/>
  <c r="CD127" i="282"/>
  <c r="BR127" i="282"/>
  <c r="BQ127" i="282"/>
  <c r="BM127" i="282"/>
  <c r="BA127" i="282"/>
  <c r="AZ127" i="282"/>
  <c r="AU127" i="282" s="1"/>
  <c r="AV127" i="282"/>
  <c r="AI127" i="282"/>
  <c r="AH127" i="282"/>
  <c r="AD127" i="282"/>
  <c r="AC127" i="282"/>
  <c r="R127" i="282"/>
  <c r="Q127" i="282"/>
  <c r="M127" i="282"/>
  <c r="L127" i="282"/>
  <c r="DA126" i="282"/>
  <c r="CZ126" i="282"/>
  <c r="CV126" i="282"/>
  <c r="CJ126" i="282"/>
  <c r="CI126" i="282"/>
  <c r="CD126" i="282" s="1"/>
  <c r="CE126" i="282"/>
  <c r="BR126" i="282"/>
  <c r="BQ126" i="282"/>
  <c r="BM126" i="282"/>
  <c r="BL126" i="282"/>
  <c r="BA126" i="282"/>
  <c r="AZ126" i="282"/>
  <c r="AV126" i="282"/>
  <c r="AU126" i="282"/>
  <c r="AI126" i="282"/>
  <c r="AH126" i="282"/>
  <c r="AD126" i="282"/>
  <c r="R126" i="282"/>
  <c r="Q126" i="282"/>
  <c r="L126" i="282" s="1"/>
  <c r="M126" i="282"/>
  <c r="DA125" i="282"/>
  <c r="CZ125" i="282"/>
  <c r="CJ125" i="282"/>
  <c r="CI125" i="282"/>
  <c r="BR125" i="282"/>
  <c r="BQ125" i="282"/>
  <c r="BA125" i="282"/>
  <c r="AZ125" i="282"/>
  <c r="AI125" i="282"/>
  <c r="AH125" i="282"/>
  <c r="R125" i="282"/>
  <c r="Q125" i="282"/>
  <c r="DA124" i="282"/>
  <c r="CZ124" i="282"/>
  <c r="CJ124" i="282"/>
  <c r="CI124" i="282"/>
  <c r="BR124" i="282"/>
  <c r="BQ124" i="282"/>
  <c r="BA124" i="282"/>
  <c r="AZ124" i="282"/>
  <c r="AI124" i="282"/>
  <c r="AH124" i="282"/>
  <c r="R124" i="282"/>
  <c r="Q124" i="282"/>
  <c r="DA123" i="282"/>
  <c r="CZ123" i="282"/>
  <c r="CV123" i="282"/>
  <c r="CU123" i="282"/>
  <c r="CJ123" i="282"/>
  <c r="CI123" i="282"/>
  <c r="CD123" i="282" s="1"/>
  <c r="CE123" i="282"/>
  <c r="BR123" i="282"/>
  <c r="BQ123" i="282"/>
  <c r="BL123" i="282" s="1"/>
  <c r="BM123" i="282"/>
  <c r="BA123" i="282"/>
  <c r="AZ123" i="282"/>
  <c r="AU123" i="282" s="1"/>
  <c r="AV123" i="282"/>
  <c r="AI123" i="282"/>
  <c r="AH123" i="282"/>
  <c r="AC123" i="282" s="1"/>
  <c r="AD123" i="282"/>
  <c r="R123" i="282"/>
  <c r="Q123" i="282"/>
  <c r="L123" i="282" s="1"/>
  <c r="M123" i="282"/>
  <c r="DA122" i="282"/>
  <c r="CZ122" i="282"/>
  <c r="CV122" i="282"/>
  <c r="CJ122" i="282"/>
  <c r="CI122" i="282"/>
  <c r="CD122" i="282" s="1"/>
  <c r="CE122" i="282"/>
  <c r="BR122" i="282"/>
  <c r="BQ122" i="282"/>
  <c r="BM122" i="282"/>
  <c r="BL122" i="282"/>
  <c r="BA122" i="282"/>
  <c r="AZ122" i="282"/>
  <c r="AU122" i="282" s="1"/>
  <c r="AV122" i="282"/>
  <c r="AI122" i="282"/>
  <c r="AH122" i="282"/>
  <c r="AC122" i="282" s="1"/>
  <c r="AD122" i="282"/>
  <c r="R122" i="282"/>
  <c r="Q122" i="282"/>
  <c r="L122" i="282" s="1"/>
  <c r="M122" i="282"/>
  <c r="DA121" i="282"/>
  <c r="CZ121" i="282"/>
  <c r="CV121" i="282"/>
  <c r="CU121" i="282"/>
  <c r="CJ121" i="282"/>
  <c r="CI121" i="282"/>
  <c r="CD121" i="282" s="1"/>
  <c r="CE121" i="282"/>
  <c r="BR121" i="282"/>
  <c r="BQ121" i="282"/>
  <c r="BL121" i="282" s="1"/>
  <c r="BM121" i="282"/>
  <c r="BA121" i="282"/>
  <c r="AZ121" i="282"/>
  <c r="AU121" i="282" s="1"/>
  <c r="AV121" i="282"/>
  <c r="AI121" i="282"/>
  <c r="AH121" i="282"/>
  <c r="AC121" i="282" s="1"/>
  <c r="AD121" i="282"/>
  <c r="R121" i="282"/>
  <c r="Q121" i="282"/>
  <c r="L121" i="282" s="1"/>
  <c r="M121" i="282"/>
  <c r="DA120" i="282"/>
  <c r="CZ120" i="282"/>
  <c r="CV120" i="282"/>
  <c r="CJ120" i="282"/>
  <c r="CI120" i="282"/>
  <c r="CD120" i="282" s="1"/>
  <c r="CE120" i="282"/>
  <c r="BR120" i="282"/>
  <c r="BQ120" i="282"/>
  <c r="BM120" i="282"/>
  <c r="BL120" i="282"/>
  <c r="BA120" i="282"/>
  <c r="AZ120" i="282"/>
  <c r="AU120" i="282" s="1"/>
  <c r="AV120" i="282"/>
  <c r="AI120" i="282"/>
  <c r="AH120" i="282"/>
  <c r="AD120" i="282"/>
  <c r="R120" i="282"/>
  <c r="Q120" i="282"/>
  <c r="L120" i="282" s="1"/>
  <c r="M120" i="282"/>
  <c r="DA119" i="282"/>
  <c r="CZ119" i="282"/>
  <c r="CJ119" i="282"/>
  <c r="CI119" i="282"/>
  <c r="BR119" i="282"/>
  <c r="BQ119" i="282"/>
  <c r="BA119" i="282"/>
  <c r="AZ119" i="282"/>
  <c r="AI119" i="282"/>
  <c r="AH119" i="282"/>
  <c r="R119" i="282"/>
  <c r="Q119" i="282"/>
  <c r="DA118" i="282"/>
  <c r="CZ118" i="282"/>
  <c r="CJ118" i="282"/>
  <c r="CI118" i="282"/>
  <c r="BR118" i="282"/>
  <c r="BQ118" i="282"/>
  <c r="BA118" i="282"/>
  <c r="AZ118" i="282"/>
  <c r="AI118" i="282"/>
  <c r="AH118" i="282"/>
  <c r="R118" i="282"/>
  <c r="Q118" i="282"/>
  <c r="DA114" i="282"/>
  <c r="CZ114" i="282"/>
  <c r="CJ114" i="282"/>
  <c r="CI114" i="282"/>
  <c r="BR114" i="282"/>
  <c r="BQ114" i="282"/>
  <c r="BA114" i="282"/>
  <c r="AZ114" i="282"/>
  <c r="AI114" i="282"/>
  <c r="AH114" i="282"/>
  <c r="R114" i="282"/>
  <c r="Q114" i="282"/>
  <c r="DA113" i="282"/>
  <c r="CZ113" i="282"/>
  <c r="CJ113" i="282"/>
  <c r="CI113" i="282"/>
  <c r="BR113" i="282"/>
  <c r="BQ113" i="282"/>
  <c r="BA113" i="282"/>
  <c r="AZ113" i="282"/>
  <c r="AI113" i="282"/>
  <c r="AH113" i="282"/>
  <c r="R113" i="282"/>
  <c r="Q113" i="282"/>
  <c r="DA112" i="282"/>
  <c r="CZ112" i="282"/>
  <c r="CJ112" i="282"/>
  <c r="CI112" i="282"/>
  <c r="BR112" i="282"/>
  <c r="BQ112" i="282"/>
  <c r="BA112" i="282"/>
  <c r="AZ112" i="282"/>
  <c r="AI112" i="282"/>
  <c r="AH112" i="282"/>
  <c r="R112" i="282"/>
  <c r="Q112" i="282"/>
  <c r="DA111" i="282"/>
  <c r="CZ111" i="282"/>
  <c r="CJ111" i="282"/>
  <c r="CI111" i="282"/>
  <c r="BR111" i="282"/>
  <c r="BQ111" i="282"/>
  <c r="BA111" i="282"/>
  <c r="AZ111" i="282"/>
  <c r="AI111" i="282"/>
  <c r="AH111" i="282"/>
  <c r="R111" i="282"/>
  <c r="Q111" i="282"/>
  <c r="DA110" i="282"/>
  <c r="CZ110" i="282"/>
  <c r="CV110" i="282"/>
  <c r="CU110" i="282"/>
  <c r="CJ110" i="282"/>
  <c r="CD110" i="282" s="1"/>
  <c r="CI110" i="282"/>
  <c r="CE110" i="282"/>
  <c r="BR110" i="282"/>
  <c r="BL110" i="282" s="1"/>
  <c r="BQ110" i="282"/>
  <c r="BM110" i="282"/>
  <c r="BA110" i="282"/>
  <c r="AZ110" i="282"/>
  <c r="AU110" i="282" s="1"/>
  <c r="AV110" i="282"/>
  <c r="AI110" i="282"/>
  <c r="AH110" i="282"/>
  <c r="AC110" i="282" s="1"/>
  <c r="AD110" i="282"/>
  <c r="R110" i="282"/>
  <c r="Q110" i="282"/>
  <c r="M110" i="282"/>
  <c r="DA109" i="282"/>
  <c r="CZ109" i="282"/>
  <c r="CJ109" i="282"/>
  <c r="CI109" i="282"/>
  <c r="BR109" i="282"/>
  <c r="BQ109" i="282"/>
  <c r="BA109" i="282"/>
  <c r="AZ109" i="282"/>
  <c r="AI109" i="282"/>
  <c r="AH109" i="282"/>
  <c r="R109" i="282"/>
  <c r="Q109" i="282"/>
  <c r="DA108" i="282"/>
  <c r="CZ108" i="282"/>
  <c r="CJ108" i="282"/>
  <c r="CI108" i="282"/>
  <c r="BR108" i="282"/>
  <c r="BQ108" i="282"/>
  <c r="BA108" i="282"/>
  <c r="AZ108" i="282"/>
  <c r="AI108" i="282"/>
  <c r="AH108" i="282"/>
  <c r="R108" i="282"/>
  <c r="Q108" i="282"/>
  <c r="DA107" i="282"/>
  <c r="CZ107" i="282"/>
  <c r="CV107" i="282"/>
  <c r="CU107" i="282"/>
  <c r="CJ107" i="282"/>
  <c r="CI107" i="282"/>
  <c r="CD107" i="282" s="1"/>
  <c r="CE107" i="282"/>
  <c r="BR107" i="282"/>
  <c r="BQ107" i="282"/>
  <c r="BL107" i="282" s="1"/>
  <c r="BM107" i="282"/>
  <c r="BA107" i="282"/>
  <c r="AZ107" i="282"/>
  <c r="AU107" i="282" s="1"/>
  <c r="AV107" i="282"/>
  <c r="AI107" i="282"/>
  <c r="AH107" i="282"/>
  <c r="AD107" i="282"/>
  <c r="AC107" i="282"/>
  <c r="R107" i="282"/>
  <c r="Q107" i="282"/>
  <c r="L107" i="282" s="1"/>
  <c r="M107" i="282"/>
  <c r="DA106" i="282"/>
  <c r="CZ106" i="282"/>
  <c r="CU106" i="282" s="1"/>
  <c r="CV106" i="282"/>
  <c r="CJ106" i="282"/>
  <c r="CI106" i="282"/>
  <c r="CD106" i="282" s="1"/>
  <c r="CE106" i="282"/>
  <c r="BR106" i="282"/>
  <c r="BQ106" i="282"/>
  <c r="BL106" i="282" s="1"/>
  <c r="BM106" i="282"/>
  <c r="BA106" i="282"/>
  <c r="AZ106" i="282"/>
  <c r="AU106" i="282" s="1"/>
  <c r="AV106" i="282"/>
  <c r="AI106" i="282"/>
  <c r="AH106" i="282"/>
  <c r="AD106" i="282"/>
  <c r="R106" i="282"/>
  <c r="Q106" i="282"/>
  <c r="L106" i="282" s="1"/>
  <c r="M106" i="282"/>
  <c r="DA105" i="282"/>
  <c r="CZ105" i="282"/>
  <c r="CV105" i="282"/>
  <c r="CU105" i="282"/>
  <c r="CJ105" i="282"/>
  <c r="CI105" i="282"/>
  <c r="CD105" i="282" s="1"/>
  <c r="CE105" i="282"/>
  <c r="BR105" i="282"/>
  <c r="BQ105" i="282"/>
  <c r="BM105" i="282"/>
  <c r="BA105" i="282"/>
  <c r="AZ105" i="282"/>
  <c r="AU105" i="282" s="1"/>
  <c r="AV105" i="282"/>
  <c r="AI105" i="282"/>
  <c r="AH105" i="282"/>
  <c r="AC105" i="282" s="1"/>
  <c r="AD105" i="282"/>
  <c r="R105" i="282"/>
  <c r="Q105" i="282"/>
  <c r="L105" i="282" s="1"/>
  <c r="M105" i="282"/>
  <c r="DA104" i="282"/>
  <c r="CZ104" i="282"/>
  <c r="CJ104" i="282"/>
  <c r="CI104" i="282"/>
  <c r="BR104" i="282"/>
  <c r="BQ104" i="282"/>
  <c r="BA104" i="282"/>
  <c r="AZ104" i="282"/>
  <c r="AI104" i="282"/>
  <c r="AH104" i="282"/>
  <c r="R104" i="282"/>
  <c r="Q104" i="282"/>
  <c r="DA103" i="282"/>
  <c r="CZ103" i="282"/>
  <c r="CJ103" i="282"/>
  <c r="CI103" i="282"/>
  <c r="BR103" i="282"/>
  <c r="BQ103" i="282"/>
  <c r="BA103" i="282"/>
  <c r="AZ103" i="282"/>
  <c r="AI103" i="282"/>
  <c r="AH103" i="282"/>
  <c r="R103" i="282"/>
  <c r="Q103" i="282"/>
  <c r="DA102" i="282"/>
  <c r="CZ102" i="282"/>
  <c r="CV102" i="282"/>
  <c r="CJ102" i="282"/>
  <c r="CI102" i="282"/>
  <c r="CD102" i="282" s="1"/>
  <c r="CE102" i="282"/>
  <c r="BR102" i="282"/>
  <c r="BQ102" i="282"/>
  <c r="BL102" i="282" s="1"/>
  <c r="BM102" i="282"/>
  <c r="BA102" i="282"/>
  <c r="AZ102" i="282"/>
  <c r="AU102" i="282" s="1"/>
  <c r="AV102" i="282"/>
  <c r="AI102" i="282"/>
  <c r="AH102" i="282"/>
  <c r="AD102" i="282"/>
  <c r="R102" i="282"/>
  <c r="Q102" i="282"/>
  <c r="L102" i="282" s="1"/>
  <c r="M102" i="282"/>
  <c r="DA101" i="282"/>
  <c r="CZ101" i="282"/>
  <c r="CV101" i="282"/>
  <c r="CU101" i="282"/>
  <c r="CJ101" i="282"/>
  <c r="CI101" i="282"/>
  <c r="CD101" i="282" s="1"/>
  <c r="CE101" i="282"/>
  <c r="BR101" i="282"/>
  <c r="BQ101" i="282"/>
  <c r="BL101" i="282" s="1"/>
  <c r="BM101" i="282"/>
  <c r="BA101" i="282"/>
  <c r="AZ101" i="282"/>
  <c r="AU101" i="282" s="1"/>
  <c r="AV101" i="282"/>
  <c r="AI101" i="282"/>
  <c r="AH101" i="282"/>
  <c r="AD101" i="282"/>
  <c r="AC101" i="282"/>
  <c r="R101" i="282"/>
  <c r="Q101" i="282"/>
  <c r="L101" i="282" s="1"/>
  <c r="M101" i="282"/>
  <c r="DA100" i="282"/>
  <c r="CZ100" i="282"/>
  <c r="CV100" i="282"/>
  <c r="CJ100" i="282"/>
  <c r="CI100" i="282"/>
  <c r="CD100" i="282" s="1"/>
  <c r="CE100" i="282"/>
  <c r="BR100" i="282"/>
  <c r="BQ100" i="282"/>
  <c r="BL100" i="282" s="1"/>
  <c r="BM100" i="282"/>
  <c r="BA100" i="282"/>
  <c r="AZ100" i="282"/>
  <c r="AU100" i="282" s="1"/>
  <c r="AV100" i="282"/>
  <c r="AI100" i="282"/>
  <c r="AH100" i="282"/>
  <c r="AD100" i="282"/>
  <c r="R100" i="282"/>
  <c r="Q100" i="282"/>
  <c r="L100" i="282" s="1"/>
  <c r="M100" i="282"/>
  <c r="DA99" i="282"/>
  <c r="CZ99" i="282"/>
  <c r="CU99" i="282" s="1"/>
  <c r="CV99" i="282"/>
  <c r="CJ99" i="282"/>
  <c r="CI99" i="282"/>
  <c r="CD99" i="282" s="1"/>
  <c r="CE99" i="282"/>
  <c r="BR99" i="282"/>
  <c r="BQ99" i="282"/>
  <c r="BM99" i="282"/>
  <c r="BA99" i="282"/>
  <c r="AZ99" i="282"/>
  <c r="AU99" i="282" s="1"/>
  <c r="AV99" i="282"/>
  <c r="AI99" i="282"/>
  <c r="AH99" i="282"/>
  <c r="AD99" i="282"/>
  <c r="AC99" i="282"/>
  <c r="R99" i="282"/>
  <c r="Q99" i="282"/>
  <c r="L99" i="282" s="1"/>
  <c r="M99" i="282"/>
  <c r="DA98" i="282"/>
  <c r="CZ98" i="282"/>
  <c r="CJ98" i="282"/>
  <c r="CI98" i="282"/>
  <c r="BR98" i="282"/>
  <c r="BQ98" i="282"/>
  <c r="BA98" i="282"/>
  <c r="AZ98" i="282"/>
  <c r="AI98" i="282"/>
  <c r="AH98" i="282"/>
  <c r="R98" i="282"/>
  <c r="Q98" i="282"/>
  <c r="DA97" i="282"/>
  <c r="CZ97" i="282"/>
  <c r="CJ97" i="282"/>
  <c r="CI97" i="282"/>
  <c r="BR97" i="282"/>
  <c r="BQ97" i="282"/>
  <c r="BA97" i="282"/>
  <c r="AZ97" i="282"/>
  <c r="AI97" i="282"/>
  <c r="AH97" i="282"/>
  <c r="R97" i="282"/>
  <c r="Q97" i="282"/>
  <c r="DA93" i="282"/>
  <c r="CZ93" i="282"/>
  <c r="CJ93" i="282"/>
  <c r="CI93" i="282"/>
  <c r="BR93" i="282"/>
  <c r="BQ93" i="282"/>
  <c r="BA93" i="282"/>
  <c r="AZ93" i="282"/>
  <c r="AI93" i="282"/>
  <c r="AH93" i="282"/>
  <c r="R93" i="282"/>
  <c r="Q93" i="282"/>
  <c r="DA92" i="282"/>
  <c r="CZ92" i="282"/>
  <c r="CJ92" i="282"/>
  <c r="CI92" i="282"/>
  <c r="BR92" i="282"/>
  <c r="BQ92" i="282"/>
  <c r="BA92" i="282"/>
  <c r="AZ92" i="282"/>
  <c r="AI92" i="282"/>
  <c r="AH92" i="282"/>
  <c r="R92" i="282"/>
  <c r="Q92" i="282"/>
  <c r="DA91" i="282"/>
  <c r="CZ91" i="282"/>
  <c r="CJ91" i="282"/>
  <c r="CI91" i="282"/>
  <c r="BR91" i="282"/>
  <c r="BQ91" i="282"/>
  <c r="BA91" i="282"/>
  <c r="AZ91" i="282"/>
  <c r="AI91" i="282"/>
  <c r="AH91" i="282"/>
  <c r="R91" i="282"/>
  <c r="Q91" i="282"/>
  <c r="DA90" i="282"/>
  <c r="CZ90" i="282"/>
  <c r="CJ90" i="282"/>
  <c r="CI90" i="282"/>
  <c r="BR90" i="282"/>
  <c r="BQ90" i="282"/>
  <c r="BA90" i="282"/>
  <c r="AZ90" i="282"/>
  <c r="AI90" i="282"/>
  <c r="AH90" i="282"/>
  <c r="R90" i="282"/>
  <c r="Q90" i="282"/>
  <c r="DA89" i="282"/>
  <c r="CZ89" i="282"/>
  <c r="CU89" i="282" s="1"/>
  <c r="CV89" i="282"/>
  <c r="CJ89" i="282"/>
  <c r="CI89" i="282"/>
  <c r="CE89" i="282"/>
  <c r="BR89" i="282"/>
  <c r="BQ89" i="282"/>
  <c r="BL89" i="282" s="1"/>
  <c r="BM89" i="282"/>
  <c r="BA89" i="282"/>
  <c r="AZ89" i="282"/>
  <c r="AV89" i="282"/>
  <c r="AU89" i="282"/>
  <c r="AI89" i="282"/>
  <c r="AH89" i="282"/>
  <c r="AD89" i="282"/>
  <c r="AC89" i="282"/>
  <c r="R89" i="282"/>
  <c r="Q89" i="282"/>
  <c r="M89" i="282"/>
  <c r="L89" i="282"/>
  <c r="DA88" i="282"/>
  <c r="CZ88" i="282"/>
  <c r="CJ88" i="282"/>
  <c r="CI88" i="282"/>
  <c r="BR88" i="282"/>
  <c r="BQ88" i="282"/>
  <c r="BA88" i="282"/>
  <c r="AZ88" i="282"/>
  <c r="AI88" i="282"/>
  <c r="AH88" i="282"/>
  <c r="R88" i="282"/>
  <c r="Q88" i="282"/>
  <c r="DA87" i="282"/>
  <c r="CZ87" i="282"/>
  <c r="CJ87" i="282"/>
  <c r="CI87" i="282"/>
  <c r="BR87" i="282"/>
  <c r="BQ87" i="282"/>
  <c r="BA87" i="282"/>
  <c r="AZ87" i="282"/>
  <c r="AI87" i="282"/>
  <c r="AH87" i="282"/>
  <c r="R87" i="282"/>
  <c r="Q87" i="282"/>
  <c r="DA86" i="282"/>
  <c r="CZ86" i="282"/>
  <c r="CU86" i="282" s="1"/>
  <c r="CV86" i="282"/>
  <c r="CJ86" i="282"/>
  <c r="CI86" i="282"/>
  <c r="CD86" i="282" s="1"/>
  <c r="CE86" i="282"/>
  <c r="BR86" i="282"/>
  <c r="BQ86" i="282"/>
  <c r="BL86" i="282" s="1"/>
  <c r="BM86" i="282"/>
  <c r="BA86" i="282"/>
  <c r="AZ86" i="282"/>
  <c r="AV86" i="282"/>
  <c r="AU86" i="282"/>
  <c r="AI86" i="282"/>
  <c r="AC86" i="282" s="1"/>
  <c r="AH86" i="282"/>
  <c r="AD86" i="282"/>
  <c r="R86" i="282"/>
  <c r="Q86" i="282"/>
  <c r="L86" i="282" s="1"/>
  <c r="M86" i="282"/>
  <c r="DA85" i="282"/>
  <c r="CZ85" i="282"/>
  <c r="CU85" i="282" s="1"/>
  <c r="CV85" i="282"/>
  <c r="CJ85" i="282"/>
  <c r="CI85" i="282"/>
  <c r="CE85" i="282"/>
  <c r="CD85" i="282"/>
  <c r="BR85" i="282"/>
  <c r="BL85" i="282" s="1"/>
  <c r="BQ85" i="282"/>
  <c r="BM85" i="282"/>
  <c r="BA85" i="282"/>
  <c r="AZ85" i="282"/>
  <c r="AU85" i="282" s="1"/>
  <c r="AV85" i="282"/>
  <c r="AI85" i="282"/>
  <c r="AH85" i="282"/>
  <c r="AC85" i="282" s="1"/>
  <c r="AD85" i="282"/>
  <c r="R85" i="282"/>
  <c r="Q85" i="282"/>
  <c r="M85" i="282"/>
  <c r="L85" i="282"/>
  <c r="DA84" i="282"/>
  <c r="CU84" i="282" s="1"/>
  <c r="CZ84" i="282"/>
  <c r="CV84" i="282"/>
  <c r="CJ84" i="282"/>
  <c r="CI84" i="282"/>
  <c r="CD84" i="282" s="1"/>
  <c r="CE84" i="282"/>
  <c r="BR84" i="282"/>
  <c r="BQ84" i="282"/>
  <c r="BL84" i="282" s="1"/>
  <c r="BM84" i="282"/>
  <c r="BA84" i="282"/>
  <c r="AZ84" i="282"/>
  <c r="AV84" i="282"/>
  <c r="AU84" i="282"/>
  <c r="AI84" i="282"/>
  <c r="AC84" i="282" s="1"/>
  <c r="AH84" i="282"/>
  <c r="AD84" i="282"/>
  <c r="R84" i="282"/>
  <c r="Q84" i="282"/>
  <c r="L84" i="282" s="1"/>
  <c r="M84" i="282"/>
  <c r="DA83" i="282"/>
  <c r="CZ83" i="282"/>
  <c r="CJ83" i="282"/>
  <c r="CI83" i="282"/>
  <c r="BR83" i="282"/>
  <c r="BQ83" i="282"/>
  <c r="BA83" i="282"/>
  <c r="AZ83" i="282"/>
  <c r="AI83" i="282"/>
  <c r="AH83" i="282"/>
  <c r="R83" i="282"/>
  <c r="Q83" i="282"/>
  <c r="DA82" i="282"/>
  <c r="CZ82" i="282"/>
  <c r="CJ82" i="282"/>
  <c r="CI82" i="282"/>
  <c r="BR82" i="282"/>
  <c r="BQ82" i="282"/>
  <c r="BA82" i="282"/>
  <c r="AZ82" i="282"/>
  <c r="AI82" i="282"/>
  <c r="AH82" i="282"/>
  <c r="R82" i="282"/>
  <c r="Q82" i="282"/>
  <c r="DA81" i="282"/>
  <c r="CZ81" i="282"/>
  <c r="CU81" i="282" s="1"/>
  <c r="CV81" i="282"/>
  <c r="CJ81" i="282"/>
  <c r="CI81" i="282"/>
  <c r="CE81" i="282"/>
  <c r="CD81" i="282"/>
  <c r="BR81" i="282"/>
  <c r="BL81" i="282" s="1"/>
  <c r="BQ81" i="282"/>
  <c r="BM81" i="282"/>
  <c r="BA81" i="282"/>
  <c r="AZ81" i="282"/>
  <c r="AU81" i="282" s="1"/>
  <c r="AV81" i="282"/>
  <c r="AI81" i="282"/>
  <c r="AH81" i="282"/>
  <c r="AC81" i="282" s="1"/>
  <c r="AD81" i="282"/>
  <c r="R81" i="282"/>
  <c r="Q81" i="282"/>
  <c r="M81" i="282"/>
  <c r="L81" i="282"/>
  <c r="DA80" i="282"/>
  <c r="CU80" i="282" s="1"/>
  <c r="CZ80" i="282"/>
  <c r="CV80" i="282"/>
  <c r="CJ80" i="282"/>
  <c r="CI80" i="282"/>
  <c r="CD80" i="282" s="1"/>
  <c r="CE80" i="282"/>
  <c r="BR80" i="282"/>
  <c r="BQ80" i="282"/>
  <c r="BL80" i="282" s="1"/>
  <c r="BM80" i="282"/>
  <c r="BA80" i="282"/>
  <c r="AZ80" i="282"/>
  <c r="AU80" i="282" s="1"/>
  <c r="AV80" i="282"/>
  <c r="AI80" i="282"/>
  <c r="AH80" i="282"/>
  <c r="AD80" i="282"/>
  <c r="R80" i="282"/>
  <c r="Q80" i="282"/>
  <c r="L80" i="282" s="1"/>
  <c r="M80" i="282"/>
  <c r="DA79" i="282"/>
  <c r="CZ79" i="282"/>
  <c r="CU79" i="282" s="1"/>
  <c r="CV79" i="282"/>
  <c r="CJ79" i="282"/>
  <c r="CI79" i="282"/>
  <c r="CD79" i="282" s="1"/>
  <c r="CE79" i="282"/>
  <c r="BR79" i="282"/>
  <c r="BQ79" i="282"/>
  <c r="BM79" i="282"/>
  <c r="BA79" i="282"/>
  <c r="AZ79" i="282"/>
  <c r="AU79" i="282" s="1"/>
  <c r="AV79" i="282"/>
  <c r="AI79" i="282"/>
  <c r="AH79" i="282"/>
  <c r="AC79" i="282" s="1"/>
  <c r="AD79" i="282"/>
  <c r="R79" i="282"/>
  <c r="Q79" i="282"/>
  <c r="L79" i="282" s="1"/>
  <c r="M79" i="282"/>
  <c r="DA78" i="282"/>
  <c r="CZ78" i="282"/>
  <c r="CV78" i="282"/>
  <c r="CJ78" i="282"/>
  <c r="CI78" i="282"/>
  <c r="CD78" i="282" s="1"/>
  <c r="CE78" i="282"/>
  <c r="BR78" i="282"/>
  <c r="BQ78" i="282"/>
  <c r="BL78" i="282" s="1"/>
  <c r="BM78" i="282"/>
  <c r="BA78" i="282"/>
  <c r="AZ78" i="282"/>
  <c r="AU78" i="282" s="1"/>
  <c r="AV78" i="282"/>
  <c r="AI78" i="282"/>
  <c r="AH78" i="282"/>
  <c r="AC78" i="282" s="1"/>
  <c r="AD78" i="282"/>
  <c r="R78" i="282"/>
  <c r="Q78" i="282"/>
  <c r="L78" i="282" s="1"/>
  <c r="M78" i="282"/>
  <c r="DA77" i="282"/>
  <c r="CZ77" i="282"/>
  <c r="CJ77" i="282"/>
  <c r="CI77" i="282"/>
  <c r="BR77" i="282"/>
  <c r="BQ77" i="282"/>
  <c r="BA77" i="282"/>
  <c r="AZ77" i="282"/>
  <c r="AI77" i="282"/>
  <c r="AH77" i="282"/>
  <c r="R77" i="282"/>
  <c r="Q77" i="282"/>
  <c r="DA76" i="282"/>
  <c r="CZ76" i="282"/>
  <c r="CJ76" i="282"/>
  <c r="CI76" i="282"/>
  <c r="BR76" i="282"/>
  <c r="BQ76" i="282"/>
  <c r="BA76" i="282"/>
  <c r="AZ76" i="282"/>
  <c r="AI76" i="282"/>
  <c r="AH76" i="282"/>
  <c r="R76" i="282"/>
  <c r="Q76" i="282"/>
  <c r="DA72" i="282"/>
  <c r="CZ72" i="282"/>
  <c r="CJ72" i="282"/>
  <c r="CI72" i="282"/>
  <c r="BR72" i="282"/>
  <c r="BQ72" i="282"/>
  <c r="BA72" i="282"/>
  <c r="AZ72" i="282"/>
  <c r="AI72" i="282"/>
  <c r="AH72" i="282"/>
  <c r="R72" i="282"/>
  <c r="Q72" i="282"/>
  <c r="DA71" i="282"/>
  <c r="CZ71" i="282"/>
  <c r="CJ71" i="282"/>
  <c r="CI71" i="282"/>
  <c r="BR71" i="282"/>
  <c r="BQ71" i="282"/>
  <c r="BA71" i="282"/>
  <c r="AZ71" i="282"/>
  <c r="AI71" i="282"/>
  <c r="AH71" i="282"/>
  <c r="R71" i="282"/>
  <c r="Q71" i="282"/>
  <c r="DA70" i="282"/>
  <c r="CZ70" i="282"/>
  <c r="CJ70" i="282"/>
  <c r="CI70" i="282"/>
  <c r="BR70" i="282"/>
  <c r="BQ70" i="282"/>
  <c r="BA70" i="282"/>
  <c r="AZ70" i="282"/>
  <c r="AI70" i="282"/>
  <c r="AH70" i="282"/>
  <c r="R70" i="282"/>
  <c r="Q70" i="282"/>
  <c r="DA69" i="282"/>
  <c r="CZ69" i="282"/>
  <c r="CJ69" i="282"/>
  <c r="CI69" i="282"/>
  <c r="BR69" i="282"/>
  <c r="BQ69" i="282"/>
  <c r="BA69" i="282"/>
  <c r="AZ69" i="282"/>
  <c r="AI69" i="282"/>
  <c r="AH69" i="282"/>
  <c r="R69" i="282"/>
  <c r="Q69" i="282"/>
  <c r="DA68" i="282"/>
  <c r="CZ68" i="282"/>
  <c r="CU68" i="282" s="1"/>
  <c r="CV68" i="282"/>
  <c r="CJ68" i="282"/>
  <c r="CI68" i="282"/>
  <c r="CE68" i="282"/>
  <c r="CD68" i="282"/>
  <c r="BR68" i="282"/>
  <c r="BQ68" i="282"/>
  <c r="BM68" i="282"/>
  <c r="BL68" i="282"/>
  <c r="BA68" i="282"/>
  <c r="AZ68" i="282"/>
  <c r="AU68" i="282" s="1"/>
  <c r="AV68" i="282"/>
  <c r="AI68" i="282"/>
  <c r="AC68" i="282" s="1"/>
  <c r="AH68" i="282"/>
  <c r="AD68" i="282"/>
  <c r="R68" i="282"/>
  <c r="Q68" i="282"/>
  <c r="L68" i="282" s="1"/>
  <c r="M68" i="282"/>
  <c r="DA67" i="282"/>
  <c r="CZ67" i="282"/>
  <c r="CJ67" i="282"/>
  <c r="CI67" i="282"/>
  <c r="BR67" i="282"/>
  <c r="BQ67" i="282"/>
  <c r="BA67" i="282"/>
  <c r="AZ67" i="282"/>
  <c r="AI67" i="282"/>
  <c r="AH67" i="282"/>
  <c r="R67" i="282"/>
  <c r="Q67" i="282"/>
  <c r="DA66" i="282"/>
  <c r="CZ66" i="282"/>
  <c r="CJ66" i="282"/>
  <c r="CI66" i="282"/>
  <c r="BR66" i="282"/>
  <c r="BQ66" i="282"/>
  <c r="BA66" i="282"/>
  <c r="AZ66" i="282"/>
  <c r="AI66" i="282"/>
  <c r="AH66" i="282"/>
  <c r="R66" i="282"/>
  <c r="Q66" i="282"/>
  <c r="DA65" i="282"/>
  <c r="CZ65" i="282"/>
  <c r="CU65" i="282" s="1"/>
  <c r="CV65" i="282"/>
  <c r="CJ65" i="282"/>
  <c r="CI65" i="282"/>
  <c r="CE65" i="282"/>
  <c r="CD65" i="282"/>
  <c r="BR65" i="282"/>
  <c r="BQ65" i="282"/>
  <c r="BL65" i="282" s="1"/>
  <c r="BM65" i="282"/>
  <c r="BA65" i="282"/>
  <c r="AZ65" i="282"/>
  <c r="AU65" i="282" s="1"/>
  <c r="AV65" i="282"/>
  <c r="AI65" i="282"/>
  <c r="AH65" i="282"/>
  <c r="AC65" i="282" s="1"/>
  <c r="AD65" i="282"/>
  <c r="R65" i="282"/>
  <c r="Q65" i="282"/>
  <c r="M65" i="282"/>
  <c r="L65" i="282"/>
  <c r="DA64" i="282"/>
  <c r="CZ64" i="282"/>
  <c r="CU64" i="282" s="1"/>
  <c r="CV64" i="282"/>
  <c r="CJ64" i="282"/>
  <c r="CI64" i="282"/>
  <c r="CD64" i="282" s="1"/>
  <c r="CE64" i="282"/>
  <c r="BR64" i="282"/>
  <c r="BQ64" i="282"/>
  <c r="BL64" i="282" s="1"/>
  <c r="BM64" i="282"/>
  <c r="BA64" i="282"/>
  <c r="AZ64" i="282"/>
  <c r="AV64" i="282"/>
  <c r="AU64" i="282"/>
  <c r="AI64" i="282"/>
  <c r="AH64" i="282"/>
  <c r="AC64" i="282" s="1"/>
  <c r="AD64" i="282"/>
  <c r="R64" i="282"/>
  <c r="Q64" i="282"/>
  <c r="L64" i="282" s="1"/>
  <c r="M64" i="282"/>
  <c r="DA63" i="282"/>
  <c r="CZ63" i="282"/>
  <c r="CU63" i="282" s="1"/>
  <c r="CV63" i="282"/>
  <c r="CJ63" i="282"/>
  <c r="CI63" i="282"/>
  <c r="CE63" i="282"/>
  <c r="CD63" i="282"/>
  <c r="BR63" i="282"/>
  <c r="BQ63" i="282"/>
  <c r="BL63" i="282" s="1"/>
  <c r="BM63" i="282"/>
  <c r="BA63" i="282"/>
  <c r="AZ63" i="282"/>
  <c r="AU63" i="282" s="1"/>
  <c r="AV63" i="282"/>
  <c r="AI63" i="282"/>
  <c r="AH63" i="282"/>
  <c r="AC63" i="282" s="1"/>
  <c r="AD63" i="282"/>
  <c r="R63" i="282"/>
  <c r="Q63" i="282"/>
  <c r="M63" i="282"/>
  <c r="L63" i="282"/>
  <c r="DA62" i="282"/>
  <c r="CZ62" i="282"/>
  <c r="CJ62" i="282"/>
  <c r="CI62" i="282"/>
  <c r="BR62" i="282"/>
  <c r="BQ62" i="282"/>
  <c r="BA62" i="282"/>
  <c r="AZ62" i="282"/>
  <c r="AI62" i="282"/>
  <c r="AH62" i="282"/>
  <c r="R62" i="282"/>
  <c r="Q62" i="282"/>
  <c r="DA61" i="282"/>
  <c r="CZ61" i="282"/>
  <c r="CJ61" i="282"/>
  <c r="CI61" i="282"/>
  <c r="BR61" i="282"/>
  <c r="BQ61" i="282"/>
  <c r="BA61" i="282"/>
  <c r="AZ61" i="282"/>
  <c r="AI61" i="282"/>
  <c r="AH61" i="282"/>
  <c r="R61" i="282"/>
  <c r="Q61" i="282"/>
  <c r="DA60" i="282"/>
  <c r="CZ60" i="282"/>
  <c r="CU60" i="282" s="1"/>
  <c r="CV60" i="282"/>
  <c r="CJ60" i="282"/>
  <c r="CI60" i="282"/>
  <c r="CE60" i="282"/>
  <c r="BR60" i="282"/>
  <c r="BQ60" i="282"/>
  <c r="BL60" i="282" s="1"/>
  <c r="BM60" i="282"/>
  <c r="BA60" i="282"/>
  <c r="AZ60" i="282"/>
  <c r="AV60" i="282"/>
  <c r="AU60" i="282"/>
  <c r="AI60" i="282"/>
  <c r="AH60" i="282"/>
  <c r="AC60" i="282" s="1"/>
  <c r="AD60" i="282"/>
  <c r="R60" i="282"/>
  <c r="Q60" i="282"/>
  <c r="L60" i="282" s="1"/>
  <c r="M60" i="282"/>
  <c r="DA59" i="282"/>
  <c r="CZ59" i="282"/>
  <c r="CU59" i="282" s="1"/>
  <c r="CV59" i="282"/>
  <c r="CJ59" i="282"/>
  <c r="CI59" i="282"/>
  <c r="CE59" i="282"/>
  <c r="CD59" i="282"/>
  <c r="BR59" i="282"/>
  <c r="BQ59" i="282"/>
  <c r="BL59" i="282" s="1"/>
  <c r="BM59" i="282"/>
  <c r="BA59" i="282"/>
  <c r="AZ59" i="282"/>
  <c r="AV59" i="282"/>
  <c r="AI59" i="282"/>
  <c r="AH59" i="282"/>
  <c r="AC59" i="282" s="1"/>
  <c r="AD59" i="282"/>
  <c r="R59" i="282"/>
  <c r="Q59" i="282"/>
  <c r="M59" i="282"/>
  <c r="L59" i="282"/>
  <c r="DA58" i="282"/>
  <c r="CZ58" i="282"/>
  <c r="CU58" i="282" s="1"/>
  <c r="CV58" i="282"/>
  <c r="CJ58" i="282"/>
  <c r="CI58" i="282"/>
  <c r="CD58" i="282" s="1"/>
  <c r="CE58" i="282"/>
  <c r="BR58" i="282"/>
  <c r="BQ58" i="282"/>
  <c r="BL58" i="282" s="1"/>
  <c r="BM58" i="282"/>
  <c r="BA58" i="282"/>
  <c r="AZ58" i="282"/>
  <c r="AV58" i="282"/>
  <c r="AU58" i="282"/>
  <c r="AI58" i="282"/>
  <c r="AH58" i="282"/>
  <c r="AC58" i="282" s="1"/>
  <c r="AD58" i="282"/>
  <c r="R58" i="282"/>
  <c r="Q58" i="282"/>
  <c r="M58" i="282"/>
  <c r="DA57" i="282"/>
  <c r="CZ57" i="282"/>
  <c r="CU57" i="282" s="1"/>
  <c r="CV57" i="282"/>
  <c r="CJ57" i="282"/>
  <c r="CI57" i="282"/>
  <c r="CE57" i="282"/>
  <c r="CD57" i="282"/>
  <c r="BR57" i="282"/>
  <c r="BQ57" i="282"/>
  <c r="BL57" i="282" s="1"/>
  <c r="BM57" i="282"/>
  <c r="BA57" i="282"/>
  <c r="AZ57" i="282"/>
  <c r="AU57" i="282" s="1"/>
  <c r="AV57" i="282"/>
  <c r="AI57" i="282"/>
  <c r="AH57" i="282"/>
  <c r="AC57" i="282" s="1"/>
  <c r="AD57" i="282"/>
  <c r="R57" i="282"/>
  <c r="Q57" i="282"/>
  <c r="L57" i="282" s="1"/>
  <c r="M57" i="282"/>
  <c r="DA56" i="282"/>
  <c r="CZ56" i="282"/>
  <c r="CJ56" i="282"/>
  <c r="CI56" i="282"/>
  <c r="BR56" i="282"/>
  <c r="BQ56" i="282"/>
  <c r="BA56" i="282"/>
  <c r="AZ56" i="282"/>
  <c r="AI56" i="282"/>
  <c r="AH56" i="282"/>
  <c r="R56" i="282"/>
  <c r="Q56" i="282"/>
  <c r="DA55" i="282"/>
  <c r="CZ55" i="282"/>
  <c r="CJ55" i="282"/>
  <c r="CI55" i="282"/>
  <c r="BR55" i="282"/>
  <c r="BQ55" i="282"/>
  <c r="BA55" i="282"/>
  <c r="AZ55" i="282"/>
  <c r="AI55" i="282"/>
  <c r="AH55" i="282"/>
  <c r="R55" i="282"/>
  <c r="Q55" i="282"/>
  <c r="DA51" i="282"/>
  <c r="CZ51" i="282"/>
  <c r="CJ51" i="282"/>
  <c r="CI51" i="282"/>
  <c r="BR51" i="282"/>
  <c r="BQ51" i="282"/>
  <c r="BA51" i="282"/>
  <c r="AZ51" i="282"/>
  <c r="AI51" i="282"/>
  <c r="AH51" i="282"/>
  <c r="R51" i="282"/>
  <c r="Q51" i="282"/>
  <c r="DA50" i="282"/>
  <c r="CZ50" i="282"/>
  <c r="CJ50" i="282"/>
  <c r="CI50" i="282"/>
  <c r="BR50" i="282"/>
  <c r="BQ50" i="282"/>
  <c r="BA50" i="282"/>
  <c r="AZ50" i="282"/>
  <c r="AI50" i="282"/>
  <c r="AH50" i="282"/>
  <c r="R50" i="282"/>
  <c r="Q50" i="282"/>
  <c r="DA49" i="282"/>
  <c r="CZ49" i="282"/>
  <c r="CJ49" i="282"/>
  <c r="CI49" i="282"/>
  <c r="BR49" i="282"/>
  <c r="BQ49" i="282"/>
  <c r="BA49" i="282"/>
  <c r="AZ49" i="282"/>
  <c r="AI49" i="282"/>
  <c r="AH49" i="282"/>
  <c r="R49" i="282"/>
  <c r="Q49" i="282"/>
  <c r="DA48" i="282"/>
  <c r="CZ48" i="282"/>
  <c r="CJ48" i="282"/>
  <c r="CI48" i="282"/>
  <c r="BR48" i="282"/>
  <c r="BQ48" i="282"/>
  <c r="BA48" i="282"/>
  <c r="AZ48" i="282"/>
  <c r="AI48" i="282"/>
  <c r="AH48" i="282"/>
  <c r="R48" i="282"/>
  <c r="Q48" i="282"/>
  <c r="DA47" i="282"/>
  <c r="CZ47" i="282"/>
  <c r="CV47" i="282"/>
  <c r="CU47" i="282"/>
  <c r="CJ47" i="282"/>
  <c r="CI47" i="282"/>
  <c r="CE47" i="282"/>
  <c r="BR47" i="282"/>
  <c r="BQ47" i="282"/>
  <c r="BM47" i="282"/>
  <c r="BL47" i="282"/>
  <c r="BA47" i="282"/>
  <c r="AZ47" i="282"/>
  <c r="AU47" i="282" s="1"/>
  <c r="AV47" i="282"/>
  <c r="AI47" i="282"/>
  <c r="AH47" i="282"/>
  <c r="AC47" i="282" s="1"/>
  <c r="AD47" i="282"/>
  <c r="R47" i="282"/>
  <c r="L47" i="282" s="1"/>
  <c r="Q47" i="282"/>
  <c r="M47" i="282"/>
  <c r="DA46" i="282"/>
  <c r="CZ46" i="282"/>
  <c r="CJ46" i="282"/>
  <c r="CI46" i="282"/>
  <c r="BR46" i="282"/>
  <c r="BQ46" i="282"/>
  <c r="BA46" i="282"/>
  <c r="AZ46" i="282"/>
  <c r="AI46" i="282"/>
  <c r="AH46" i="282"/>
  <c r="R46" i="282"/>
  <c r="Q46" i="282"/>
  <c r="DA45" i="282"/>
  <c r="CZ45" i="282"/>
  <c r="CJ45" i="282"/>
  <c r="CI45" i="282"/>
  <c r="BR45" i="282"/>
  <c r="BQ45" i="282"/>
  <c r="BA45" i="282"/>
  <c r="AZ45" i="282"/>
  <c r="AI45" i="282"/>
  <c r="AH45" i="282"/>
  <c r="R45" i="282"/>
  <c r="Q45" i="282"/>
  <c r="DA44" i="282"/>
  <c r="CZ44" i="282"/>
  <c r="CU44" i="282" s="1"/>
  <c r="CV44" i="282"/>
  <c r="CJ44" i="282"/>
  <c r="CI44" i="282"/>
  <c r="CD44" i="282" s="1"/>
  <c r="CE44" i="282"/>
  <c r="BR44" i="282"/>
  <c r="BQ44" i="282"/>
  <c r="BL44" i="282" s="1"/>
  <c r="BM44" i="282"/>
  <c r="BA44" i="282"/>
  <c r="AZ44" i="282"/>
  <c r="AU44" i="282" s="1"/>
  <c r="AV44" i="282"/>
  <c r="AI44" i="282"/>
  <c r="AH44" i="282"/>
  <c r="AC44" i="282" s="1"/>
  <c r="AD44" i="282"/>
  <c r="R44" i="282"/>
  <c r="Q44" i="282"/>
  <c r="L44" i="282" s="1"/>
  <c r="M44" i="282"/>
  <c r="DA43" i="282"/>
  <c r="CZ43" i="282"/>
  <c r="CU43" i="282" s="1"/>
  <c r="CV43" i="282"/>
  <c r="CJ43" i="282"/>
  <c r="CI43" i="282"/>
  <c r="CD43" i="282" s="1"/>
  <c r="CE43" i="282"/>
  <c r="BR43" i="282"/>
  <c r="BQ43" i="282"/>
  <c r="BL43" i="282" s="1"/>
  <c r="BM43" i="282"/>
  <c r="BA43" i="282"/>
  <c r="AZ43" i="282"/>
  <c r="AU43" i="282" s="1"/>
  <c r="AV43" i="282"/>
  <c r="AI43" i="282"/>
  <c r="AH43" i="282"/>
  <c r="AC43" i="282" s="1"/>
  <c r="AD43" i="282"/>
  <c r="R43" i="282"/>
  <c r="Q43" i="282"/>
  <c r="L43" i="282" s="1"/>
  <c r="M43" i="282"/>
  <c r="DA42" i="282"/>
  <c r="CZ42" i="282"/>
  <c r="CU42" i="282" s="1"/>
  <c r="CV42" i="282"/>
  <c r="CJ42" i="282"/>
  <c r="CI42" i="282"/>
  <c r="CD42" i="282" s="1"/>
  <c r="CE42" i="282"/>
  <c r="BR42" i="282"/>
  <c r="BQ42" i="282"/>
  <c r="BL42" i="282" s="1"/>
  <c r="BM42" i="282"/>
  <c r="BA42" i="282"/>
  <c r="AZ42" i="282"/>
  <c r="AU42" i="282" s="1"/>
  <c r="AV42" i="282"/>
  <c r="AI42" i="282"/>
  <c r="AH42" i="282"/>
  <c r="AC42" i="282" s="1"/>
  <c r="AD42" i="282"/>
  <c r="R42" i="282"/>
  <c r="Q42" i="282"/>
  <c r="L42" i="282" s="1"/>
  <c r="M42" i="282"/>
  <c r="DA41" i="282"/>
  <c r="CZ41" i="282"/>
  <c r="CJ41" i="282"/>
  <c r="CI41" i="282"/>
  <c r="BR41" i="282"/>
  <c r="BQ41" i="282"/>
  <c r="BA41" i="282"/>
  <c r="AZ41" i="282"/>
  <c r="AI41" i="282"/>
  <c r="AH41" i="282"/>
  <c r="R41" i="282"/>
  <c r="Q41" i="282"/>
  <c r="DA40" i="282"/>
  <c r="CZ40" i="282"/>
  <c r="CJ40" i="282"/>
  <c r="CI40" i="282"/>
  <c r="BR40" i="282"/>
  <c r="BQ40" i="282"/>
  <c r="BA40" i="282"/>
  <c r="AZ40" i="282"/>
  <c r="AI40" i="282"/>
  <c r="AH40" i="282"/>
  <c r="R40" i="282"/>
  <c r="Q40" i="282"/>
  <c r="DA39" i="282"/>
  <c r="CZ39" i="282"/>
  <c r="CU39" i="282" s="1"/>
  <c r="CV39" i="282"/>
  <c r="CJ39" i="282"/>
  <c r="CI39" i="282"/>
  <c r="CD39" i="282" s="1"/>
  <c r="CE39" i="282"/>
  <c r="BR39" i="282"/>
  <c r="BQ39" i="282"/>
  <c r="BL39" i="282" s="1"/>
  <c r="BM39" i="282"/>
  <c r="BA39" i="282"/>
  <c r="AZ39" i="282"/>
  <c r="AU39" i="282" s="1"/>
  <c r="AV39" i="282"/>
  <c r="AI39" i="282"/>
  <c r="AH39" i="282"/>
  <c r="AC39" i="282" s="1"/>
  <c r="AD39" i="282"/>
  <c r="R39" i="282"/>
  <c r="Q39" i="282"/>
  <c r="L39" i="282" s="1"/>
  <c r="M39" i="282"/>
  <c r="DA38" i="282"/>
  <c r="CZ38" i="282"/>
  <c r="CU38" i="282" s="1"/>
  <c r="CV38" i="282"/>
  <c r="CJ38" i="282"/>
  <c r="CI38" i="282"/>
  <c r="CD38" i="282" s="1"/>
  <c r="CE38" i="282"/>
  <c r="BR38" i="282"/>
  <c r="BQ38" i="282"/>
  <c r="BL38" i="282" s="1"/>
  <c r="BM38" i="282"/>
  <c r="BA38" i="282"/>
  <c r="AZ38" i="282"/>
  <c r="AU38" i="282" s="1"/>
  <c r="AV38" i="282"/>
  <c r="AI38" i="282"/>
  <c r="AH38" i="282"/>
  <c r="AC38" i="282" s="1"/>
  <c r="AD38" i="282"/>
  <c r="R38" i="282"/>
  <c r="Q38" i="282"/>
  <c r="L38" i="282" s="1"/>
  <c r="M38" i="282"/>
  <c r="DA37" i="282"/>
  <c r="CZ37" i="282"/>
  <c r="CU37" i="282" s="1"/>
  <c r="CV37" i="282"/>
  <c r="CJ37" i="282"/>
  <c r="CI37" i="282"/>
  <c r="CD37" i="282" s="1"/>
  <c r="CE37" i="282"/>
  <c r="BR37" i="282"/>
  <c r="BQ37" i="282"/>
  <c r="BL37" i="282" s="1"/>
  <c r="BM37" i="282"/>
  <c r="BA37" i="282"/>
  <c r="AZ37" i="282"/>
  <c r="AU37" i="282" s="1"/>
  <c r="AV37" i="282"/>
  <c r="AI37" i="282"/>
  <c r="AH37" i="282"/>
  <c r="AC37" i="282" s="1"/>
  <c r="AD37" i="282"/>
  <c r="R37" i="282"/>
  <c r="Q37" i="282"/>
  <c r="L37" i="282" s="1"/>
  <c r="M37" i="282"/>
  <c r="DA36" i="282"/>
  <c r="CZ36" i="282"/>
  <c r="CU36" i="282" s="1"/>
  <c r="CV36" i="282"/>
  <c r="CJ36" i="282"/>
  <c r="CI36" i="282"/>
  <c r="CD36" i="282" s="1"/>
  <c r="CE36" i="282"/>
  <c r="BR36" i="282"/>
  <c r="BQ36" i="282"/>
  <c r="BL36" i="282" s="1"/>
  <c r="BM36" i="282"/>
  <c r="BA36" i="282"/>
  <c r="AZ36" i="282"/>
  <c r="AU36" i="282" s="1"/>
  <c r="AV36" i="282"/>
  <c r="AI36" i="282"/>
  <c r="AH36" i="282"/>
  <c r="AC36" i="282" s="1"/>
  <c r="AD36" i="282"/>
  <c r="R36" i="282"/>
  <c r="Q36" i="282"/>
  <c r="L36" i="282" s="1"/>
  <c r="M36" i="282"/>
  <c r="DA35" i="282"/>
  <c r="CZ35" i="282"/>
  <c r="CJ35" i="282"/>
  <c r="CI35" i="282"/>
  <c r="BR35" i="282"/>
  <c r="BQ35" i="282"/>
  <c r="BA35" i="282"/>
  <c r="AZ35" i="282"/>
  <c r="AI35" i="282"/>
  <c r="AH35" i="282"/>
  <c r="R35" i="282"/>
  <c r="Q35" i="282"/>
  <c r="DA34" i="282"/>
  <c r="CZ34" i="282"/>
  <c r="CJ34" i="282"/>
  <c r="CI34" i="282"/>
  <c r="BR34" i="282"/>
  <c r="BQ34" i="282"/>
  <c r="BA34" i="282"/>
  <c r="AZ34" i="282"/>
  <c r="AI34" i="282"/>
  <c r="AH34" i="282"/>
  <c r="R34" i="282"/>
  <c r="Q34" i="282"/>
  <c r="DA30" i="282"/>
  <c r="CZ30" i="282"/>
  <c r="CJ30" i="282"/>
  <c r="CI30" i="282"/>
  <c r="BR30" i="282"/>
  <c r="BQ30" i="282"/>
  <c r="BA30" i="282"/>
  <c r="AZ30" i="282"/>
  <c r="AI30" i="282"/>
  <c r="AH30" i="282"/>
  <c r="R30" i="282"/>
  <c r="Q30" i="282"/>
  <c r="DA29" i="282"/>
  <c r="CZ29" i="282"/>
  <c r="CJ29" i="282"/>
  <c r="CI29" i="282"/>
  <c r="BR29" i="282"/>
  <c r="BQ29" i="282"/>
  <c r="BA29" i="282"/>
  <c r="AZ29" i="282"/>
  <c r="AI29" i="282"/>
  <c r="AH29" i="282"/>
  <c r="R29" i="282"/>
  <c r="Q29" i="282"/>
  <c r="DA28" i="282"/>
  <c r="CZ28" i="282"/>
  <c r="CJ28" i="282"/>
  <c r="CI28" i="282"/>
  <c r="BR28" i="282"/>
  <c r="BQ28" i="282"/>
  <c r="BA28" i="282"/>
  <c r="AZ28" i="282"/>
  <c r="AI28" i="282"/>
  <c r="AH28" i="282"/>
  <c r="R28" i="282"/>
  <c r="Q28" i="282"/>
  <c r="DA27" i="282"/>
  <c r="CZ27" i="282"/>
  <c r="CJ27" i="282"/>
  <c r="CI27" i="282"/>
  <c r="BR27" i="282"/>
  <c r="BQ27" i="282"/>
  <c r="BA27" i="282"/>
  <c r="AZ27" i="282"/>
  <c r="AI27" i="282"/>
  <c r="AH27" i="282"/>
  <c r="R27" i="282"/>
  <c r="Q27" i="282"/>
  <c r="DA26" i="282"/>
  <c r="CZ26" i="282"/>
  <c r="CU26" i="282" s="1"/>
  <c r="CV26" i="282"/>
  <c r="CJ26" i="282"/>
  <c r="CI26" i="282"/>
  <c r="CE26" i="282"/>
  <c r="BR26" i="282"/>
  <c r="BQ26" i="282"/>
  <c r="BM26" i="282"/>
  <c r="BA26" i="282"/>
  <c r="AZ26" i="282"/>
  <c r="AV26" i="282"/>
  <c r="AI26" i="282"/>
  <c r="AH26" i="282"/>
  <c r="AD26" i="282"/>
  <c r="AC26" i="282"/>
  <c r="R26" i="282"/>
  <c r="Q26" i="282"/>
  <c r="M26" i="282"/>
  <c r="L26" i="282"/>
  <c r="DA25" i="282"/>
  <c r="CZ25" i="282"/>
  <c r="CJ25" i="282"/>
  <c r="CI25" i="282"/>
  <c r="BR25" i="282"/>
  <c r="BQ25" i="282"/>
  <c r="BA25" i="282"/>
  <c r="AZ25" i="282"/>
  <c r="AI25" i="282"/>
  <c r="AH25" i="282"/>
  <c r="R25" i="282"/>
  <c r="Q25" i="282"/>
  <c r="DA24" i="282"/>
  <c r="CZ24" i="282"/>
  <c r="CJ24" i="282"/>
  <c r="CI24" i="282"/>
  <c r="BR24" i="282"/>
  <c r="BQ24" i="282"/>
  <c r="BA24" i="282"/>
  <c r="AZ24" i="282"/>
  <c r="AI24" i="282"/>
  <c r="AH24" i="282"/>
  <c r="R24" i="282"/>
  <c r="Q24" i="282"/>
  <c r="DA23" i="282"/>
  <c r="CZ23" i="282"/>
  <c r="CU23" i="282" s="1"/>
  <c r="CV23" i="282"/>
  <c r="CJ23" i="282"/>
  <c r="CI23" i="282"/>
  <c r="CD23" i="282" s="1"/>
  <c r="CE23" i="282"/>
  <c r="BR23" i="282"/>
  <c r="BQ23" i="282"/>
  <c r="BL23" i="282" s="1"/>
  <c r="BM23" i="282"/>
  <c r="BA23" i="282"/>
  <c r="AZ23" i="282"/>
  <c r="AU23" i="282" s="1"/>
  <c r="AV23" i="282"/>
  <c r="AI23" i="282"/>
  <c r="AH23" i="282"/>
  <c r="AC23" i="282" s="1"/>
  <c r="AD23" i="282"/>
  <c r="R23" i="282"/>
  <c r="Q23" i="282"/>
  <c r="L23" i="282" s="1"/>
  <c r="M23" i="282"/>
  <c r="DA22" i="282"/>
  <c r="CZ22" i="282"/>
  <c r="CU22" i="282" s="1"/>
  <c r="CV22" i="282"/>
  <c r="CJ22" i="282"/>
  <c r="CI22" i="282"/>
  <c r="CD22" i="282" s="1"/>
  <c r="CE22" i="282"/>
  <c r="BR22" i="282"/>
  <c r="BQ22" i="282"/>
  <c r="BL22" i="282" s="1"/>
  <c r="BM22" i="282"/>
  <c r="BA22" i="282"/>
  <c r="AZ22" i="282"/>
  <c r="AU22" i="282" s="1"/>
  <c r="AV22" i="282"/>
  <c r="AI22" i="282"/>
  <c r="AH22" i="282"/>
  <c r="AC22" i="282" s="1"/>
  <c r="AD22" i="282"/>
  <c r="R22" i="282"/>
  <c r="Q22" i="282"/>
  <c r="L22" i="282" s="1"/>
  <c r="M22" i="282"/>
  <c r="DA21" i="282"/>
  <c r="CZ21" i="282"/>
  <c r="CU21" i="282" s="1"/>
  <c r="CV21" i="282"/>
  <c r="CJ21" i="282"/>
  <c r="CI21" i="282"/>
  <c r="CE21" i="282"/>
  <c r="BR21" i="282"/>
  <c r="BQ21" i="282"/>
  <c r="BL21" i="282" s="1"/>
  <c r="BM21" i="282"/>
  <c r="BA21" i="282"/>
  <c r="AZ21" i="282"/>
  <c r="AV21" i="282"/>
  <c r="AU21" i="282"/>
  <c r="AI21" i="282"/>
  <c r="AH21" i="282"/>
  <c r="AC21" i="282" s="1"/>
  <c r="AD21" i="282"/>
  <c r="R21" i="282"/>
  <c r="Q21" i="282"/>
  <c r="M21" i="282"/>
  <c r="DA20" i="282"/>
  <c r="CZ20" i="282"/>
  <c r="CJ20" i="282"/>
  <c r="CI20" i="282"/>
  <c r="BR20" i="282"/>
  <c r="BQ20" i="282"/>
  <c r="BA20" i="282"/>
  <c r="AZ20" i="282"/>
  <c r="AI20" i="282"/>
  <c r="AH20" i="282"/>
  <c r="R20" i="282"/>
  <c r="Q20" i="282"/>
  <c r="DA19" i="282"/>
  <c r="CZ19" i="282"/>
  <c r="CJ19" i="282"/>
  <c r="CI19" i="282"/>
  <c r="BR19" i="282"/>
  <c r="BQ19" i="282"/>
  <c r="BA19" i="282"/>
  <c r="AZ19" i="282"/>
  <c r="AI19" i="282"/>
  <c r="AH19" i="282"/>
  <c r="R19" i="282"/>
  <c r="Q19" i="282"/>
  <c r="DA18" i="282"/>
  <c r="CZ18" i="282"/>
  <c r="CU18" i="282" s="1"/>
  <c r="CV18" i="282"/>
  <c r="CJ18" i="282"/>
  <c r="CI18" i="282"/>
  <c r="CE18" i="282"/>
  <c r="CD18" i="282"/>
  <c r="BR18" i="282"/>
  <c r="BQ18" i="282"/>
  <c r="BM18" i="282"/>
  <c r="BL18" i="282"/>
  <c r="BA18" i="282"/>
  <c r="AZ18" i="282"/>
  <c r="AV18" i="282"/>
  <c r="AI18" i="282"/>
  <c r="AH18" i="282"/>
  <c r="AC18" i="282" s="1"/>
  <c r="AD18" i="282"/>
  <c r="R18" i="282"/>
  <c r="Q18" i="282"/>
  <c r="M18" i="282"/>
  <c r="L18" i="282"/>
  <c r="DA17" i="282"/>
  <c r="CZ17" i="282"/>
  <c r="CU17" i="282" s="1"/>
  <c r="CV17" i="282"/>
  <c r="CJ17" i="282"/>
  <c r="CI17" i="282"/>
  <c r="CE17" i="282"/>
  <c r="BR17" i="282"/>
  <c r="BQ17" i="282"/>
  <c r="BM17" i="282"/>
  <c r="BL17" i="282"/>
  <c r="BA17" i="282"/>
  <c r="AZ17" i="282"/>
  <c r="AV17" i="282"/>
  <c r="AU17" i="282"/>
  <c r="AI17" i="282"/>
  <c r="AH17" i="282"/>
  <c r="AC17" i="282" s="1"/>
  <c r="AD17" i="282"/>
  <c r="R17" i="282"/>
  <c r="Q17" i="282"/>
  <c r="L17" i="282" s="1"/>
  <c r="M17" i="282"/>
  <c r="DA16" i="282"/>
  <c r="CZ16" i="282"/>
  <c r="CV16" i="282"/>
  <c r="CU16" i="282"/>
  <c r="CJ16" i="282"/>
  <c r="CI16" i="282"/>
  <c r="CE16" i="282"/>
  <c r="CD16" i="282"/>
  <c r="BR16" i="282"/>
  <c r="BQ16" i="282"/>
  <c r="BL16" i="282" s="1"/>
  <c r="BM16" i="282"/>
  <c r="BA16" i="282"/>
  <c r="AZ16" i="282"/>
  <c r="AU16" i="282" s="1"/>
  <c r="AV16" i="282"/>
  <c r="AI16" i="282"/>
  <c r="AH16" i="282"/>
  <c r="AD16" i="282"/>
  <c r="AC16" i="282"/>
  <c r="R16" i="282"/>
  <c r="Q16" i="282"/>
  <c r="M16" i="282"/>
  <c r="L16" i="282"/>
  <c r="DA15" i="282"/>
  <c r="CZ15" i="282"/>
  <c r="CU15" i="282" s="1"/>
  <c r="CV15" i="282"/>
  <c r="CJ15" i="282"/>
  <c r="CI15" i="282"/>
  <c r="CD15" i="282" s="1"/>
  <c r="CE15" i="282"/>
  <c r="BR15" i="282"/>
  <c r="BQ15" i="282"/>
  <c r="BM15" i="282"/>
  <c r="BL15" i="282"/>
  <c r="BA15" i="282"/>
  <c r="AZ15" i="282"/>
  <c r="AV15" i="282"/>
  <c r="AU15" i="282"/>
  <c r="AI15" i="282"/>
  <c r="AH15" i="282"/>
  <c r="AC15" i="282" s="1"/>
  <c r="AD15" i="282"/>
  <c r="R15" i="282"/>
  <c r="Q15" i="282"/>
  <c r="L15" i="282" s="1"/>
  <c r="M15" i="282"/>
  <c r="F8" i="282"/>
  <c r="E8" i="282"/>
  <c r="D8" i="282"/>
  <c r="D10" i="282" s="1"/>
  <c r="BZ5" i="282"/>
  <c r="CD5" i="282" s="1"/>
  <c r="AQ5" i="282"/>
  <c r="AU5" i="282" s="1"/>
  <c r="V5" i="282"/>
  <c r="BE5" i="282" s="1"/>
  <c r="CN5" i="282" s="1"/>
  <c r="L5" i="282"/>
  <c r="AQ4" i="282"/>
  <c r="AU4" i="282" s="1"/>
  <c r="L4" i="282"/>
  <c r="D11" i="282" s="1"/>
  <c r="AR524" i="281"/>
  <c r="AQ524" i="281"/>
  <c r="AN524" i="281"/>
  <c r="AM524" i="281"/>
  <c r="AL524" i="281"/>
  <c r="AK524" i="281"/>
  <c r="AR523" i="281"/>
  <c r="AQ523" i="281"/>
  <c r="AN523" i="281"/>
  <c r="AM523" i="281"/>
  <c r="AL523" i="281"/>
  <c r="AK523" i="281"/>
  <c r="AR522" i="281"/>
  <c r="AQ522" i="281"/>
  <c r="AN522" i="281"/>
  <c r="AM522" i="281"/>
  <c r="AL522" i="281"/>
  <c r="AK522" i="281"/>
  <c r="AR521" i="281"/>
  <c r="AQ521" i="281"/>
  <c r="AM521" i="281"/>
  <c r="AR519" i="281"/>
  <c r="AQ519" i="281"/>
  <c r="AN519" i="281"/>
  <c r="AM519" i="281"/>
  <c r="AL519" i="281"/>
  <c r="AK519" i="281"/>
  <c r="AR518" i="281"/>
  <c r="AQ518" i="281"/>
  <c r="AN518" i="281"/>
  <c r="AM518" i="281"/>
  <c r="AL518" i="281"/>
  <c r="AK518" i="281"/>
  <c r="AR517" i="281"/>
  <c r="AQ517" i="281"/>
  <c r="AM517" i="281"/>
  <c r="AR516" i="281"/>
  <c r="AQ516" i="281"/>
  <c r="AL516" i="281" s="1"/>
  <c r="AM516" i="281"/>
  <c r="AR514" i="281"/>
  <c r="AQ514" i="281"/>
  <c r="D514" i="281"/>
  <c r="AM514" i="281" s="1"/>
  <c r="AR513" i="281"/>
  <c r="AQ513" i="281"/>
  <c r="AL513" i="281" s="1"/>
  <c r="AM513" i="281"/>
  <c r="AR512" i="281"/>
  <c r="AL512" i="281" s="1"/>
  <c r="AQ512" i="281"/>
  <c r="AM512" i="281"/>
  <c r="AR511" i="281"/>
  <c r="AQ511" i="281"/>
  <c r="AL511" i="281" s="1"/>
  <c r="AM511" i="281"/>
  <c r="AR510" i="281"/>
  <c r="AQ510" i="281"/>
  <c r="AL510" i="281" s="1"/>
  <c r="AM510" i="281"/>
  <c r="AR509" i="281"/>
  <c r="AQ509" i="281"/>
  <c r="AM509" i="281"/>
  <c r="AL509" i="281"/>
  <c r="AR500" i="281"/>
  <c r="AQ500" i="281"/>
  <c r="AN500" i="281"/>
  <c r="AM500" i="281"/>
  <c r="AL500" i="281"/>
  <c r="AK500" i="281"/>
  <c r="AR499" i="281"/>
  <c r="AQ499" i="281"/>
  <c r="AN499" i="281"/>
  <c r="AM499" i="281"/>
  <c r="AL499" i="281"/>
  <c r="AK499" i="281"/>
  <c r="AR498" i="281"/>
  <c r="AQ498" i="281"/>
  <c r="AN498" i="281"/>
  <c r="AM498" i="281"/>
  <c r="AL498" i="281"/>
  <c r="AK498" i="281"/>
  <c r="AR497" i="281"/>
  <c r="AQ497" i="281"/>
  <c r="AL497" i="281" s="1"/>
  <c r="AM497" i="281"/>
  <c r="AR495" i="281"/>
  <c r="AQ495" i="281"/>
  <c r="AN495" i="281"/>
  <c r="AM495" i="281"/>
  <c r="AL495" i="281"/>
  <c r="AK495" i="281"/>
  <c r="AR494" i="281"/>
  <c r="AQ494" i="281"/>
  <c r="AN494" i="281"/>
  <c r="AM494" i="281"/>
  <c r="AL494" i="281"/>
  <c r="AK494" i="281"/>
  <c r="AR493" i="281"/>
  <c r="AQ493" i="281"/>
  <c r="AL493" i="281" s="1"/>
  <c r="AM493" i="281"/>
  <c r="AR492" i="281"/>
  <c r="AQ492" i="281"/>
  <c r="AL492" i="281" s="1"/>
  <c r="AM492" i="281"/>
  <c r="AR490" i="281"/>
  <c r="AQ490" i="281"/>
  <c r="D490" i="281"/>
  <c r="AM490" i="281" s="1"/>
  <c r="AR489" i="281"/>
  <c r="AQ489" i="281"/>
  <c r="AM489" i="281"/>
  <c r="AL489" i="281"/>
  <c r="AR488" i="281"/>
  <c r="AL488" i="281" s="1"/>
  <c r="AQ488" i="281"/>
  <c r="AM488" i="281"/>
  <c r="AR487" i="281"/>
  <c r="AQ487" i="281"/>
  <c r="AL487" i="281" s="1"/>
  <c r="AM487" i="281"/>
  <c r="AR486" i="281"/>
  <c r="AQ486" i="281"/>
  <c r="AM486" i="281"/>
  <c r="AL486" i="281"/>
  <c r="AR485" i="281"/>
  <c r="AQ485" i="281"/>
  <c r="AM485" i="281"/>
  <c r="AL485" i="281"/>
  <c r="AR476" i="281"/>
  <c r="AQ476" i="281"/>
  <c r="AN476" i="281"/>
  <c r="AM476" i="281"/>
  <c r="AL476" i="281"/>
  <c r="AK476" i="281"/>
  <c r="AR475" i="281"/>
  <c r="AQ475" i="281"/>
  <c r="AN475" i="281"/>
  <c r="AM475" i="281"/>
  <c r="AL475" i="281"/>
  <c r="AK475" i="281"/>
  <c r="AR474" i="281"/>
  <c r="AQ474" i="281"/>
  <c r="AN474" i="281"/>
  <c r="AM474" i="281"/>
  <c r="AL474" i="281"/>
  <c r="AK474" i="281"/>
  <c r="AR473" i="281"/>
  <c r="AQ473" i="281"/>
  <c r="AM473" i="281"/>
  <c r="AL473" i="281"/>
  <c r="AR471" i="281"/>
  <c r="AQ471" i="281"/>
  <c r="AN471" i="281"/>
  <c r="AM471" i="281"/>
  <c r="AL471" i="281"/>
  <c r="AK471" i="281"/>
  <c r="AR470" i="281"/>
  <c r="AQ470" i="281"/>
  <c r="AN470" i="281"/>
  <c r="AM470" i="281"/>
  <c r="AL470" i="281"/>
  <c r="AK470" i="281"/>
  <c r="AR469" i="281"/>
  <c r="AQ469" i="281"/>
  <c r="AL469" i="281" s="1"/>
  <c r="AM469" i="281"/>
  <c r="AR468" i="281"/>
  <c r="AL468" i="281" s="1"/>
  <c r="AQ468" i="281"/>
  <c r="AM468" i="281"/>
  <c r="AR466" i="281"/>
  <c r="AQ466" i="281"/>
  <c r="AM466" i="281"/>
  <c r="D466" i="281"/>
  <c r="AL466" i="281" s="1"/>
  <c r="AR465" i="281"/>
  <c r="AQ465" i="281"/>
  <c r="AM465" i="281"/>
  <c r="AL465" i="281"/>
  <c r="AR464" i="281"/>
  <c r="AQ464" i="281"/>
  <c r="AL464" i="281" s="1"/>
  <c r="AM464" i="281"/>
  <c r="AR463" i="281"/>
  <c r="AQ463" i="281"/>
  <c r="AL463" i="281" s="1"/>
  <c r="AM463" i="281"/>
  <c r="AR462" i="281"/>
  <c r="AQ462" i="281"/>
  <c r="AL462" i="281" s="1"/>
  <c r="AM462" i="281"/>
  <c r="AR461" i="281"/>
  <c r="AL461" i="281" s="1"/>
  <c r="AQ461" i="281"/>
  <c r="AM461" i="281"/>
  <c r="AR452" i="281"/>
  <c r="AQ452" i="281"/>
  <c r="AN452" i="281"/>
  <c r="AM452" i="281"/>
  <c r="AL452" i="281"/>
  <c r="AK452" i="281"/>
  <c r="AR451" i="281"/>
  <c r="AQ451" i="281"/>
  <c r="AN451" i="281"/>
  <c r="AM451" i="281"/>
  <c r="AL451" i="281"/>
  <c r="AK451" i="281"/>
  <c r="AR450" i="281"/>
  <c r="AQ450" i="281"/>
  <c r="AN450" i="281"/>
  <c r="AM450" i="281"/>
  <c r="AL450" i="281"/>
  <c r="AK450" i="281"/>
  <c r="AR449" i="281"/>
  <c r="AQ449" i="281"/>
  <c r="AM449" i="281"/>
  <c r="AL449" i="281"/>
  <c r="AR447" i="281"/>
  <c r="AQ447" i="281"/>
  <c r="AN447" i="281"/>
  <c r="AM447" i="281"/>
  <c r="AL447" i="281"/>
  <c r="AK447" i="281"/>
  <c r="AR446" i="281"/>
  <c r="AQ446" i="281"/>
  <c r="AN446" i="281"/>
  <c r="AM446" i="281"/>
  <c r="AL446" i="281"/>
  <c r="AK446" i="281"/>
  <c r="AR445" i="281"/>
  <c r="AQ445" i="281"/>
  <c r="AM445" i="281"/>
  <c r="AR444" i="281"/>
  <c r="AQ444" i="281"/>
  <c r="AM444" i="281"/>
  <c r="AL444" i="281"/>
  <c r="AR442" i="281"/>
  <c r="AQ442" i="281"/>
  <c r="D442" i="281"/>
  <c r="AL442" i="281" s="1"/>
  <c r="AR441" i="281"/>
  <c r="AL441" i="281" s="1"/>
  <c r="AQ441" i="281"/>
  <c r="AM441" i="281"/>
  <c r="AR440" i="281"/>
  <c r="AQ440" i="281"/>
  <c r="AL440" i="281" s="1"/>
  <c r="AM440" i="281"/>
  <c r="AR439" i="281"/>
  <c r="AQ439" i="281"/>
  <c r="AL439" i="281" s="1"/>
  <c r="AM439" i="281"/>
  <c r="AR438" i="281"/>
  <c r="AQ438" i="281"/>
  <c r="AM438" i="281"/>
  <c r="AL438" i="281"/>
  <c r="AR437" i="281"/>
  <c r="AQ437" i="281"/>
  <c r="AM437" i="281"/>
  <c r="AL437" i="281"/>
  <c r="AR428" i="281"/>
  <c r="AQ428" i="281"/>
  <c r="AN428" i="281"/>
  <c r="AM428" i="281"/>
  <c r="AL428" i="281"/>
  <c r="AK428" i="281"/>
  <c r="AR427" i="281"/>
  <c r="AQ427" i="281"/>
  <c r="AN427" i="281"/>
  <c r="AM427" i="281"/>
  <c r="AL427" i="281"/>
  <c r="AK427" i="281"/>
  <c r="AR426" i="281"/>
  <c r="AQ426" i="281"/>
  <c r="AN426" i="281"/>
  <c r="AM426" i="281"/>
  <c r="AL426" i="281"/>
  <c r="AK426" i="281"/>
  <c r="AR425" i="281"/>
  <c r="AQ425" i="281"/>
  <c r="AL425" i="281" s="1"/>
  <c r="AM425" i="281"/>
  <c r="AR423" i="281"/>
  <c r="AQ423" i="281"/>
  <c r="AN423" i="281"/>
  <c r="AM423" i="281"/>
  <c r="AL423" i="281"/>
  <c r="AK423" i="281"/>
  <c r="AR422" i="281"/>
  <c r="AQ422" i="281"/>
  <c r="AN422" i="281"/>
  <c r="AM422" i="281"/>
  <c r="AL422" i="281"/>
  <c r="AK422" i="281"/>
  <c r="AR421" i="281"/>
  <c r="AQ421" i="281"/>
  <c r="AL421" i="281" s="1"/>
  <c r="AM421" i="281"/>
  <c r="AR420" i="281"/>
  <c r="AQ420" i="281"/>
  <c r="AL420" i="281" s="1"/>
  <c r="AM420" i="281"/>
  <c r="AR418" i="281"/>
  <c r="AL418" i="281" s="1"/>
  <c r="AQ418" i="281"/>
  <c r="AM418" i="281"/>
  <c r="D418" i="281"/>
  <c r="AR417" i="281"/>
  <c r="AQ417" i="281"/>
  <c r="AL417" i="281" s="1"/>
  <c r="AM417" i="281"/>
  <c r="AR416" i="281"/>
  <c r="AL416" i="281" s="1"/>
  <c r="AQ416" i="281"/>
  <c r="AM416" i="281"/>
  <c r="AR415" i="281"/>
  <c r="AQ415" i="281"/>
  <c r="AM415" i="281"/>
  <c r="AL415" i="281"/>
  <c r="AR414" i="281"/>
  <c r="AQ414" i="281"/>
  <c r="AM414" i="281"/>
  <c r="AL414" i="281"/>
  <c r="AR413" i="281"/>
  <c r="AQ413" i="281"/>
  <c r="AL413" i="281" s="1"/>
  <c r="AM413" i="281"/>
  <c r="AR404" i="281"/>
  <c r="AQ404" i="281"/>
  <c r="AN404" i="281"/>
  <c r="AM404" i="281"/>
  <c r="AL404" i="281"/>
  <c r="AK404" i="281"/>
  <c r="AR403" i="281"/>
  <c r="AQ403" i="281"/>
  <c r="AN403" i="281"/>
  <c r="AM403" i="281"/>
  <c r="AL403" i="281"/>
  <c r="AK403" i="281"/>
  <c r="AR402" i="281"/>
  <c r="AQ402" i="281"/>
  <c r="AN402" i="281"/>
  <c r="AM402" i="281"/>
  <c r="AL402" i="281"/>
  <c r="AK402" i="281"/>
  <c r="AR401" i="281"/>
  <c r="AQ401" i="281"/>
  <c r="AM401" i="281"/>
  <c r="AL401" i="281"/>
  <c r="AR399" i="281"/>
  <c r="AQ399" i="281"/>
  <c r="AN399" i="281"/>
  <c r="AM399" i="281"/>
  <c r="AL399" i="281"/>
  <c r="AK399" i="281"/>
  <c r="AR398" i="281"/>
  <c r="AQ398" i="281"/>
  <c r="AN398" i="281"/>
  <c r="AM398" i="281"/>
  <c r="AL398" i="281"/>
  <c r="AK398" i="281"/>
  <c r="AR397" i="281"/>
  <c r="AQ397" i="281"/>
  <c r="AM397" i="281"/>
  <c r="AL397" i="281"/>
  <c r="AR396" i="281"/>
  <c r="AQ396" i="281"/>
  <c r="AM396" i="281"/>
  <c r="AL396" i="281"/>
  <c r="AR394" i="281"/>
  <c r="AQ394" i="281"/>
  <c r="D394" i="281"/>
  <c r="AR393" i="281"/>
  <c r="AQ393" i="281"/>
  <c r="AL393" i="281" s="1"/>
  <c r="AM393" i="281"/>
  <c r="AR392" i="281"/>
  <c r="AQ392" i="281"/>
  <c r="AL392" i="281" s="1"/>
  <c r="AM392" i="281"/>
  <c r="AR391" i="281"/>
  <c r="AQ391" i="281"/>
  <c r="AM391" i="281"/>
  <c r="AL391" i="281"/>
  <c r="AR390" i="281"/>
  <c r="AQ390" i="281"/>
  <c r="AL390" i="281" s="1"/>
  <c r="AM390" i="281"/>
  <c r="AR389" i="281"/>
  <c r="AQ389" i="281"/>
  <c r="AL389" i="281" s="1"/>
  <c r="AM389" i="281"/>
  <c r="AR380" i="281"/>
  <c r="AQ380" i="281"/>
  <c r="AN380" i="281"/>
  <c r="AM380" i="281"/>
  <c r="AL380" i="281"/>
  <c r="AK380" i="281"/>
  <c r="AR379" i="281"/>
  <c r="AQ379" i="281"/>
  <c r="AN379" i="281"/>
  <c r="AM379" i="281"/>
  <c r="AL379" i="281"/>
  <c r="AK379" i="281"/>
  <c r="AR378" i="281"/>
  <c r="AQ378" i="281"/>
  <c r="AN378" i="281"/>
  <c r="AM378" i="281"/>
  <c r="AL378" i="281"/>
  <c r="AK378" i="281"/>
  <c r="AR377" i="281"/>
  <c r="AL377" i="281" s="1"/>
  <c r="AQ377" i="281"/>
  <c r="AM377" i="281"/>
  <c r="AR375" i="281"/>
  <c r="AQ375" i="281"/>
  <c r="AN375" i="281"/>
  <c r="AM375" i="281"/>
  <c r="AL375" i="281"/>
  <c r="AK375" i="281"/>
  <c r="AR374" i="281"/>
  <c r="AQ374" i="281"/>
  <c r="AN374" i="281"/>
  <c r="AM374" i="281"/>
  <c r="AL374" i="281"/>
  <c r="AK374" i="281"/>
  <c r="AR373" i="281"/>
  <c r="AQ373" i="281"/>
  <c r="AM373" i="281"/>
  <c r="AL373" i="281"/>
  <c r="AR372" i="281"/>
  <c r="AL372" i="281" s="1"/>
  <c r="AQ372" i="281"/>
  <c r="AM372" i="281"/>
  <c r="AR370" i="281"/>
  <c r="AQ370" i="281"/>
  <c r="D370" i="281"/>
  <c r="AM370" i="281" s="1"/>
  <c r="AR369" i="281"/>
  <c r="AQ369" i="281"/>
  <c r="AL369" i="281" s="1"/>
  <c r="AM369" i="281"/>
  <c r="AR368" i="281"/>
  <c r="AQ368" i="281"/>
  <c r="AM368" i="281"/>
  <c r="AL368" i="281"/>
  <c r="AR367" i="281"/>
  <c r="AQ367" i="281"/>
  <c r="AM367" i="281"/>
  <c r="AL367" i="281"/>
  <c r="AR366" i="281"/>
  <c r="AQ366" i="281"/>
  <c r="AM366" i="281"/>
  <c r="AR365" i="281"/>
  <c r="AQ365" i="281"/>
  <c r="AM365" i="281"/>
  <c r="AL365" i="281"/>
  <c r="AR356" i="281"/>
  <c r="AQ356" i="281"/>
  <c r="AN356" i="281"/>
  <c r="AM356" i="281"/>
  <c r="AL356" i="281"/>
  <c r="AK356" i="281"/>
  <c r="AR355" i="281"/>
  <c r="AQ355" i="281"/>
  <c r="AN355" i="281"/>
  <c r="AM355" i="281"/>
  <c r="AL355" i="281"/>
  <c r="AK355" i="281"/>
  <c r="AR354" i="281"/>
  <c r="AQ354" i="281"/>
  <c r="AN354" i="281"/>
  <c r="AM354" i="281"/>
  <c r="AL354" i="281"/>
  <c r="AK354" i="281"/>
  <c r="AR353" i="281"/>
  <c r="AQ353" i="281"/>
  <c r="AM353" i="281"/>
  <c r="AL353" i="281"/>
  <c r="AR351" i="281"/>
  <c r="AQ351" i="281"/>
  <c r="AN351" i="281"/>
  <c r="AM351" i="281"/>
  <c r="AL351" i="281"/>
  <c r="AK351" i="281"/>
  <c r="AR350" i="281"/>
  <c r="AQ350" i="281"/>
  <c r="AN350" i="281"/>
  <c r="AM350" i="281"/>
  <c r="AL350" i="281"/>
  <c r="AK350" i="281"/>
  <c r="AR349" i="281"/>
  <c r="AQ349" i="281"/>
  <c r="AL349" i="281" s="1"/>
  <c r="AM349" i="281"/>
  <c r="AR348" i="281"/>
  <c r="AQ348" i="281"/>
  <c r="AM348" i="281"/>
  <c r="AL348" i="281"/>
  <c r="AR346" i="281"/>
  <c r="AQ346" i="281"/>
  <c r="AL346" i="281"/>
  <c r="D346" i="281"/>
  <c r="AR345" i="281"/>
  <c r="AQ345" i="281"/>
  <c r="AM345" i="281"/>
  <c r="AL345" i="281"/>
  <c r="AR344" i="281"/>
  <c r="AQ344" i="281"/>
  <c r="AL344" i="281" s="1"/>
  <c r="AM344" i="281"/>
  <c r="AR343" i="281"/>
  <c r="AQ343" i="281"/>
  <c r="AL343" i="281" s="1"/>
  <c r="AM343" i="281"/>
  <c r="AR342" i="281"/>
  <c r="AL342" i="281" s="1"/>
  <c r="AQ342" i="281"/>
  <c r="AM342" i="281"/>
  <c r="AR341" i="281"/>
  <c r="AQ341" i="281"/>
  <c r="AM341" i="281"/>
  <c r="AL341" i="281"/>
  <c r="AR332" i="281"/>
  <c r="AQ332" i="281"/>
  <c r="AN332" i="281"/>
  <c r="AM332" i="281"/>
  <c r="AL332" i="281"/>
  <c r="AK332" i="281"/>
  <c r="AR331" i="281"/>
  <c r="AQ331" i="281"/>
  <c r="AN331" i="281"/>
  <c r="AM331" i="281"/>
  <c r="AL331" i="281"/>
  <c r="AK331" i="281"/>
  <c r="AR330" i="281"/>
  <c r="AQ330" i="281"/>
  <c r="AN330" i="281"/>
  <c r="AM330" i="281"/>
  <c r="AL330" i="281"/>
  <c r="AK330" i="281"/>
  <c r="AR329" i="281"/>
  <c r="AL329" i="281" s="1"/>
  <c r="AQ329" i="281"/>
  <c r="AM329" i="281"/>
  <c r="AR327" i="281"/>
  <c r="AQ327" i="281"/>
  <c r="AN327" i="281"/>
  <c r="AM327" i="281"/>
  <c r="AL327" i="281"/>
  <c r="AK327" i="281"/>
  <c r="AR326" i="281"/>
  <c r="AQ326" i="281"/>
  <c r="AN326" i="281"/>
  <c r="AM326" i="281"/>
  <c r="AL326" i="281"/>
  <c r="AK326" i="281"/>
  <c r="AR325" i="281"/>
  <c r="AQ325" i="281"/>
  <c r="AL325" i="281" s="1"/>
  <c r="AM325" i="281"/>
  <c r="AR324" i="281"/>
  <c r="AL324" i="281" s="1"/>
  <c r="AQ324" i="281"/>
  <c r="AM324" i="281"/>
  <c r="AR322" i="281"/>
  <c r="AQ322" i="281"/>
  <c r="D322" i="281"/>
  <c r="AM322" i="281" s="1"/>
  <c r="AR321" i="281"/>
  <c r="AL321" i="281" s="1"/>
  <c r="AQ321" i="281"/>
  <c r="AM321" i="281"/>
  <c r="AR320" i="281"/>
  <c r="AQ320" i="281"/>
  <c r="AM320" i="281"/>
  <c r="AR319" i="281"/>
  <c r="AQ319" i="281"/>
  <c r="AM319" i="281"/>
  <c r="AL319" i="281"/>
  <c r="AR318" i="281"/>
  <c r="AQ318" i="281"/>
  <c r="AM318" i="281"/>
  <c r="AL318" i="281"/>
  <c r="AR317" i="281"/>
  <c r="AQ317" i="281"/>
  <c r="AM317" i="281"/>
  <c r="AR308" i="281"/>
  <c r="AQ308" i="281"/>
  <c r="AN308" i="281"/>
  <c r="AM308" i="281"/>
  <c r="AL308" i="281"/>
  <c r="AK308" i="281"/>
  <c r="AR307" i="281"/>
  <c r="AQ307" i="281"/>
  <c r="AN307" i="281"/>
  <c r="AM307" i="281"/>
  <c r="AL307" i="281"/>
  <c r="AK307" i="281"/>
  <c r="AR306" i="281"/>
  <c r="AQ306" i="281"/>
  <c r="AN306" i="281"/>
  <c r="AM306" i="281"/>
  <c r="AL306" i="281"/>
  <c r="AK306" i="281"/>
  <c r="AR305" i="281"/>
  <c r="AQ305" i="281"/>
  <c r="AM305" i="281"/>
  <c r="AL305" i="281"/>
  <c r="AR303" i="281"/>
  <c r="AQ303" i="281"/>
  <c r="AN303" i="281"/>
  <c r="AM303" i="281"/>
  <c r="AL303" i="281"/>
  <c r="AK303" i="281"/>
  <c r="AR302" i="281"/>
  <c r="AQ302" i="281"/>
  <c r="AN302" i="281"/>
  <c r="AM302" i="281"/>
  <c r="AL302" i="281"/>
  <c r="AK302" i="281"/>
  <c r="AR301" i="281"/>
  <c r="AQ301" i="281"/>
  <c r="AM301" i="281"/>
  <c r="AL301" i="281"/>
  <c r="AR300" i="281"/>
  <c r="AQ300" i="281"/>
  <c r="AM300" i="281"/>
  <c r="AL300" i="281"/>
  <c r="AR298" i="281"/>
  <c r="AQ298" i="281"/>
  <c r="D298" i="281"/>
  <c r="AR297" i="281"/>
  <c r="AQ297" i="281"/>
  <c r="AL297" i="281" s="1"/>
  <c r="AM297" i="281"/>
  <c r="AR296" i="281"/>
  <c r="AQ296" i="281"/>
  <c r="AL296" i="281" s="1"/>
  <c r="AM296" i="281"/>
  <c r="AR295" i="281"/>
  <c r="AL295" i="281" s="1"/>
  <c r="AQ295" i="281"/>
  <c r="AM295" i="281"/>
  <c r="AR294" i="281"/>
  <c r="AQ294" i="281"/>
  <c r="AM294" i="281"/>
  <c r="AL294" i="281"/>
  <c r="AR293" i="281"/>
  <c r="AQ293" i="281"/>
  <c r="AL293" i="281" s="1"/>
  <c r="AM293" i="281"/>
  <c r="AR284" i="281"/>
  <c r="AQ284" i="281"/>
  <c r="AN284" i="281"/>
  <c r="AM284" i="281"/>
  <c r="AL284" i="281"/>
  <c r="AK284" i="281"/>
  <c r="AR283" i="281"/>
  <c r="AQ283" i="281"/>
  <c r="AN283" i="281"/>
  <c r="AM283" i="281"/>
  <c r="AL283" i="281"/>
  <c r="AK283" i="281"/>
  <c r="AR282" i="281"/>
  <c r="AQ282" i="281"/>
  <c r="AN282" i="281"/>
  <c r="AM282" i="281"/>
  <c r="AL282" i="281"/>
  <c r="AK282" i="281"/>
  <c r="AR281" i="281"/>
  <c r="AQ281" i="281"/>
  <c r="AM281" i="281"/>
  <c r="AL281" i="281"/>
  <c r="AR279" i="281"/>
  <c r="AQ279" i="281"/>
  <c r="AN279" i="281"/>
  <c r="AM279" i="281"/>
  <c r="AL279" i="281"/>
  <c r="AK279" i="281"/>
  <c r="AR278" i="281"/>
  <c r="AQ278" i="281"/>
  <c r="AN278" i="281"/>
  <c r="AM278" i="281"/>
  <c r="AM16" i="281" s="1"/>
  <c r="AL278" i="281"/>
  <c r="AK278" i="281"/>
  <c r="AR277" i="281"/>
  <c r="AL277" i="281" s="1"/>
  <c r="AQ277" i="281"/>
  <c r="AM277" i="281"/>
  <c r="AR276" i="281"/>
  <c r="AL276" i="281" s="1"/>
  <c r="AQ276" i="281"/>
  <c r="AM276" i="281"/>
  <c r="AR274" i="281"/>
  <c r="AQ274" i="281"/>
  <c r="AL274" i="281" s="1"/>
  <c r="D274" i="281"/>
  <c r="AM274" i="281" s="1"/>
  <c r="AR273" i="281"/>
  <c r="AQ273" i="281"/>
  <c r="AM273" i="281"/>
  <c r="AR272" i="281"/>
  <c r="AQ272" i="281"/>
  <c r="AM272" i="281"/>
  <c r="AL272" i="281"/>
  <c r="AR271" i="281"/>
  <c r="AQ271" i="281"/>
  <c r="AM271" i="281"/>
  <c r="AL271" i="281"/>
  <c r="AR270" i="281"/>
  <c r="AL270" i="281" s="1"/>
  <c r="AQ270" i="281"/>
  <c r="AM270" i="281"/>
  <c r="AR269" i="281"/>
  <c r="AL269" i="281" s="1"/>
  <c r="AQ269" i="281"/>
  <c r="AM269" i="281"/>
  <c r="AR260" i="281"/>
  <c r="AQ260" i="281"/>
  <c r="AN260" i="281"/>
  <c r="AM260" i="281"/>
  <c r="AL260" i="281"/>
  <c r="AK260" i="281"/>
  <c r="AR259" i="281"/>
  <c r="AQ259" i="281"/>
  <c r="AN259" i="281"/>
  <c r="AM259" i="281"/>
  <c r="AL259" i="281"/>
  <c r="AK259" i="281"/>
  <c r="AR258" i="281"/>
  <c r="AQ258" i="281"/>
  <c r="AN258" i="281"/>
  <c r="AM258" i="281"/>
  <c r="AL258" i="281"/>
  <c r="AK258" i="281"/>
  <c r="AR257" i="281"/>
  <c r="AL257" i="281" s="1"/>
  <c r="AQ257" i="281"/>
  <c r="AM257" i="281"/>
  <c r="AR255" i="281"/>
  <c r="AQ255" i="281"/>
  <c r="AN255" i="281"/>
  <c r="AM255" i="281"/>
  <c r="AL255" i="281"/>
  <c r="AK255" i="281"/>
  <c r="AR254" i="281"/>
  <c r="AQ254" i="281"/>
  <c r="AN254" i="281"/>
  <c r="AM254" i="281"/>
  <c r="AL254" i="281"/>
  <c r="AK254" i="281"/>
  <c r="AR253" i="281"/>
  <c r="AQ253" i="281"/>
  <c r="AM253" i="281"/>
  <c r="AL253" i="281"/>
  <c r="AR252" i="281"/>
  <c r="AL252" i="281" s="1"/>
  <c r="AQ252" i="281"/>
  <c r="AM252" i="281"/>
  <c r="AR250" i="281"/>
  <c r="AQ250" i="281"/>
  <c r="D250" i="281"/>
  <c r="AM250" i="281" s="1"/>
  <c r="AR249" i="281"/>
  <c r="AQ249" i="281"/>
  <c r="AL249" i="281" s="1"/>
  <c r="AM249" i="281"/>
  <c r="AR248" i="281"/>
  <c r="AL248" i="281" s="1"/>
  <c r="AQ248" i="281"/>
  <c r="AM248" i="281"/>
  <c r="AR247" i="281"/>
  <c r="AQ247" i="281"/>
  <c r="AM247" i="281"/>
  <c r="AL247" i="281"/>
  <c r="AR246" i="281"/>
  <c r="AQ246" i="281"/>
  <c r="AL246" i="281" s="1"/>
  <c r="AM246" i="281"/>
  <c r="AR245" i="281"/>
  <c r="AQ245" i="281"/>
  <c r="AL245" i="281" s="1"/>
  <c r="AM245" i="281"/>
  <c r="AR236" i="281"/>
  <c r="AQ236" i="281"/>
  <c r="AN236" i="281"/>
  <c r="AM236" i="281"/>
  <c r="AL236" i="281"/>
  <c r="AK236" i="281"/>
  <c r="AR235" i="281"/>
  <c r="AQ235" i="281"/>
  <c r="AN235" i="281"/>
  <c r="AM235" i="281"/>
  <c r="AL235" i="281"/>
  <c r="AK235" i="281"/>
  <c r="AR234" i="281"/>
  <c r="AQ234" i="281"/>
  <c r="AN234" i="281"/>
  <c r="AM234" i="281"/>
  <c r="AL234" i="281"/>
  <c r="AK234" i="281"/>
  <c r="AR233" i="281"/>
  <c r="AQ233" i="281"/>
  <c r="AL233" i="281" s="1"/>
  <c r="AM233" i="281"/>
  <c r="AR231" i="281"/>
  <c r="AQ231" i="281"/>
  <c r="AN231" i="281"/>
  <c r="AM231" i="281"/>
  <c r="AL231" i="281"/>
  <c r="AK231" i="281"/>
  <c r="AR230" i="281"/>
  <c r="AQ230" i="281"/>
  <c r="AN230" i="281"/>
  <c r="AM230" i="281"/>
  <c r="AL230" i="281"/>
  <c r="AK230" i="281"/>
  <c r="AR229" i="281"/>
  <c r="AQ229" i="281"/>
  <c r="AM229" i="281"/>
  <c r="AL229" i="281"/>
  <c r="AR228" i="281"/>
  <c r="AQ228" i="281"/>
  <c r="AL228" i="281" s="1"/>
  <c r="AM228" i="281"/>
  <c r="AR226" i="281"/>
  <c r="AQ226" i="281"/>
  <c r="AM226" i="281"/>
  <c r="D226" i="281"/>
  <c r="AL226" i="281" s="1"/>
  <c r="AR225" i="281"/>
  <c r="AQ225" i="281"/>
  <c r="AM225" i="281"/>
  <c r="AL225" i="281"/>
  <c r="AR224" i="281"/>
  <c r="AQ224" i="281"/>
  <c r="AM224" i="281"/>
  <c r="AL224" i="281"/>
  <c r="AR223" i="281"/>
  <c r="AL223" i="281" s="1"/>
  <c r="AQ223" i="281"/>
  <c r="AM223" i="281"/>
  <c r="AR222" i="281"/>
  <c r="AQ222" i="281"/>
  <c r="AL222" i="281" s="1"/>
  <c r="AM222" i="281"/>
  <c r="AR221" i="281"/>
  <c r="AQ221" i="281"/>
  <c r="AL221" i="281" s="1"/>
  <c r="AM221" i="281"/>
  <c r="AR212" i="281"/>
  <c r="AQ212" i="281"/>
  <c r="AN212" i="281"/>
  <c r="AM212" i="281"/>
  <c r="AL212" i="281"/>
  <c r="AK212" i="281"/>
  <c r="AR211" i="281"/>
  <c r="AQ211" i="281"/>
  <c r="AN211" i="281"/>
  <c r="AM211" i="281"/>
  <c r="AL211" i="281"/>
  <c r="AK211" i="281"/>
  <c r="AR210" i="281"/>
  <c r="AQ210" i="281"/>
  <c r="AN210" i="281"/>
  <c r="AM210" i="281"/>
  <c r="AL210" i="281"/>
  <c r="AK210" i="281"/>
  <c r="AR209" i="281"/>
  <c r="AQ209" i="281"/>
  <c r="AL209" i="281" s="1"/>
  <c r="AM209" i="281"/>
  <c r="AR207" i="281"/>
  <c r="AQ207" i="281"/>
  <c r="AN207" i="281"/>
  <c r="AM207" i="281"/>
  <c r="AL207" i="281"/>
  <c r="AK207" i="281"/>
  <c r="AR206" i="281"/>
  <c r="AQ206" i="281"/>
  <c r="AN206" i="281"/>
  <c r="AM206" i="281"/>
  <c r="AL206" i="281"/>
  <c r="AK206" i="281"/>
  <c r="AR205" i="281"/>
  <c r="AL205" i="281" s="1"/>
  <c r="AQ205" i="281"/>
  <c r="AM205" i="281"/>
  <c r="AR204" i="281"/>
  <c r="AQ204" i="281"/>
  <c r="AL204" i="281" s="1"/>
  <c r="AM204" i="281"/>
  <c r="AR202" i="281"/>
  <c r="AQ202" i="281"/>
  <c r="AM202" i="281"/>
  <c r="D202" i="281"/>
  <c r="AL202" i="281" s="1"/>
  <c r="AR201" i="281"/>
  <c r="AQ201" i="281"/>
  <c r="AL201" i="281" s="1"/>
  <c r="AM201" i="281"/>
  <c r="AR200" i="281"/>
  <c r="AL200" i="281" s="1"/>
  <c r="AQ200" i="281"/>
  <c r="AM200" i="281"/>
  <c r="AR199" i="281"/>
  <c r="AQ199" i="281"/>
  <c r="AL199" i="281" s="1"/>
  <c r="AM199" i="281"/>
  <c r="AR198" i="281"/>
  <c r="AQ198" i="281"/>
  <c r="AL198" i="281" s="1"/>
  <c r="AM198" i="281"/>
  <c r="AR197" i="281"/>
  <c r="AQ197" i="281"/>
  <c r="AM197" i="281"/>
  <c r="AL197" i="281"/>
  <c r="AR188" i="281"/>
  <c r="AQ188" i="281"/>
  <c r="AN188" i="281"/>
  <c r="AM188" i="281"/>
  <c r="AL188" i="281"/>
  <c r="AK188" i="281"/>
  <c r="AR187" i="281"/>
  <c r="AQ187" i="281"/>
  <c r="AN187" i="281"/>
  <c r="AM187" i="281"/>
  <c r="AL187" i="281"/>
  <c r="AK187" i="281"/>
  <c r="AR186" i="281"/>
  <c r="AQ186" i="281"/>
  <c r="AN186" i="281"/>
  <c r="AM186" i="281"/>
  <c r="AL186" i="281"/>
  <c r="AK186" i="281"/>
  <c r="AR185" i="281"/>
  <c r="AQ185" i="281"/>
  <c r="AL185" i="281" s="1"/>
  <c r="AM185" i="281"/>
  <c r="AR183" i="281"/>
  <c r="AQ183" i="281"/>
  <c r="AN183" i="281"/>
  <c r="AM183" i="281"/>
  <c r="AL183" i="281"/>
  <c r="AK183" i="281"/>
  <c r="AR182" i="281"/>
  <c r="AQ182" i="281"/>
  <c r="AN182" i="281"/>
  <c r="AM182" i="281"/>
  <c r="AL182" i="281"/>
  <c r="AK182" i="281"/>
  <c r="AR181" i="281"/>
  <c r="AQ181" i="281"/>
  <c r="AL181" i="281" s="1"/>
  <c r="AM181" i="281"/>
  <c r="AR180" i="281"/>
  <c r="AQ180" i="281"/>
  <c r="AL180" i="281" s="1"/>
  <c r="AM180" i="281"/>
  <c r="AR178" i="281"/>
  <c r="AQ178" i="281"/>
  <c r="AL178" i="281" s="1"/>
  <c r="AM178" i="281"/>
  <c r="D178" i="281"/>
  <c r="AR177" i="281"/>
  <c r="AQ177" i="281"/>
  <c r="AM177" i="281"/>
  <c r="AL177" i="281"/>
  <c r="AR176" i="281"/>
  <c r="AL176" i="281" s="1"/>
  <c r="AQ176" i="281"/>
  <c r="AM176" i="281"/>
  <c r="AR175" i="281"/>
  <c r="AQ175" i="281"/>
  <c r="AL175" i="281" s="1"/>
  <c r="AM175" i="281"/>
  <c r="AR174" i="281"/>
  <c r="AQ174" i="281"/>
  <c r="AM174" i="281"/>
  <c r="AL174" i="281"/>
  <c r="AR173" i="281"/>
  <c r="AQ173" i="281"/>
  <c r="AL173" i="281" s="1"/>
  <c r="AM173" i="281"/>
  <c r="AR164" i="281"/>
  <c r="AQ164" i="281"/>
  <c r="AN164" i="281"/>
  <c r="AM164" i="281"/>
  <c r="AL164" i="281"/>
  <c r="AK164" i="281"/>
  <c r="AR163" i="281"/>
  <c r="AQ163" i="281"/>
  <c r="AN163" i="281"/>
  <c r="AM163" i="281"/>
  <c r="AL163" i="281"/>
  <c r="AK163" i="281"/>
  <c r="AR162" i="281"/>
  <c r="AQ162" i="281"/>
  <c r="AN162" i="281"/>
  <c r="AM162" i="281"/>
  <c r="AL162" i="281"/>
  <c r="AK162" i="281"/>
  <c r="AK19" i="281" s="1"/>
  <c r="AN19" i="281" s="1"/>
  <c r="AR161" i="281"/>
  <c r="AQ161" i="281"/>
  <c r="AM161" i="281"/>
  <c r="AL161" i="281"/>
  <c r="AR159" i="281"/>
  <c r="AQ159" i="281"/>
  <c r="AN159" i="281"/>
  <c r="AM159" i="281"/>
  <c r="AL159" i="281"/>
  <c r="AK159" i="281"/>
  <c r="AR158" i="281"/>
  <c r="AQ158" i="281"/>
  <c r="AN158" i="281"/>
  <c r="AM158" i="281"/>
  <c r="AL158" i="281"/>
  <c r="AK158" i="281"/>
  <c r="AR157" i="281"/>
  <c r="AQ157" i="281"/>
  <c r="AL157" i="281" s="1"/>
  <c r="AM157" i="281"/>
  <c r="AR156" i="281"/>
  <c r="AQ156" i="281"/>
  <c r="AM156" i="281"/>
  <c r="AL156" i="281"/>
  <c r="AR154" i="281"/>
  <c r="AQ154" i="281"/>
  <c r="D154" i="281"/>
  <c r="AL154" i="281" s="1"/>
  <c r="AR153" i="281"/>
  <c r="AQ153" i="281"/>
  <c r="AL153" i="281" s="1"/>
  <c r="AM153" i="281"/>
  <c r="AR152" i="281"/>
  <c r="AQ152" i="281"/>
  <c r="AL152" i="281" s="1"/>
  <c r="AM152" i="281"/>
  <c r="AR151" i="281"/>
  <c r="AQ151" i="281"/>
  <c r="AL151" i="281" s="1"/>
  <c r="AM151" i="281"/>
  <c r="AR150" i="281"/>
  <c r="AL150" i="281" s="1"/>
  <c r="AQ150" i="281"/>
  <c r="AM150" i="281"/>
  <c r="AR149" i="281"/>
  <c r="AQ149" i="281"/>
  <c r="AM149" i="281"/>
  <c r="AL149" i="281"/>
  <c r="AR140" i="281"/>
  <c r="AQ140" i="281"/>
  <c r="AN140" i="281"/>
  <c r="AM140" i="281"/>
  <c r="AL140" i="281"/>
  <c r="AK140" i="281"/>
  <c r="AR139" i="281"/>
  <c r="AQ139" i="281"/>
  <c r="AN139" i="281"/>
  <c r="AM139" i="281"/>
  <c r="AL139" i="281"/>
  <c r="AK139" i="281"/>
  <c r="AR138" i="281"/>
  <c r="AQ138" i="281"/>
  <c r="AN138" i="281"/>
  <c r="AM138" i="281"/>
  <c r="AL138" i="281"/>
  <c r="AK138" i="281"/>
  <c r="AR137" i="281"/>
  <c r="AQ137" i="281"/>
  <c r="AL137" i="281" s="1"/>
  <c r="AM137" i="281"/>
  <c r="AR135" i="281"/>
  <c r="AQ135" i="281"/>
  <c r="AN135" i="281"/>
  <c r="AM135" i="281"/>
  <c r="AL135" i="281"/>
  <c r="AK135" i="281"/>
  <c r="AR134" i="281"/>
  <c r="AQ134" i="281"/>
  <c r="AN134" i="281"/>
  <c r="AM134" i="281"/>
  <c r="AL134" i="281"/>
  <c r="AK134" i="281"/>
  <c r="AR133" i="281"/>
  <c r="AQ133" i="281"/>
  <c r="AL133" i="281" s="1"/>
  <c r="AM133" i="281"/>
  <c r="AR132" i="281"/>
  <c r="AQ132" i="281"/>
  <c r="AL132" i="281" s="1"/>
  <c r="AM132" i="281"/>
  <c r="AM14" i="281" s="1"/>
  <c r="AR130" i="281"/>
  <c r="AQ130" i="281"/>
  <c r="AM130" i="281"/>
  <c r="AL130" i="281"/>
  <c r="D130" i="281"/>
  <c r="AR129" i="281"/>
  <c r="AL129" i="281" s="1"/>
  <c r="AQ129" i="281"/>
  <c r="AM129" i="281"/>
  <c r="AR128" i="281"/>
  <c r="AL128" i="281" s="1"/>
  <c r="AQ128" i="281"/>
  <c r="AM128" i="281"/>
  <c r="AR127" i="281"/>
  <c r="AQ127" i="281"/>
  <c r="AM127" i="281"/>
  <c r="AL127" i="281"/>
  <c r="AR126" i="281"/>
  <c r="AQ126" i="281"/>
  <c r="AM126" i="281"/>
  <c r="AL126" i="281"/>
  <c r="AR125" i="281"/>
  <c r="AL125" i="281" s="1"/>
  <c r="AQ125" i="281"/>
  <c r="AM125" i="281"/>
  <c r="AR116" i="281"/>
  <c r="AQ116" i="281"/>
  <c r="AN116" i="281"/>
  <c r="AM116" i="281"/>
  <c r="AL116" i="281"/>
  <c r="AK116" i="281"/>
  <c r="AR115" i="281"/>
  <c r="AQ115" i="281"/>
  <c r="AN115" i="281"/>
  <c r="AM115" i="281"/>
  <c r="AL115" i="281"/>
  <c r="AK115" i="281"/>
  <c r="AR114" i="281"/>
  <c r="AQ114" i="281"/>
  <c r="AN114" i="281"/>
  <c r="AM114" i="281"/>
  <c r="AL114" i="281"/>
  <c r="AK114" i="281"/>
  <c r="AR113" i="281"/>
  <c r="AQ113" i="281"/>
  <c r="AM113" i="281"/>
  <c r="AL113" i="281"/>
  <c r="AR111" i="281"/>
  <c r="AQ111" i="281"/>
  <c r="AN111" i="281"/>
  <c r="AM111" i="281"/>
  <c r="AL111" i="281"/>
  <c r="AK111" i="281"/>
  <c r="AR110" i="281"/>
  <c r="AQ110" i="281"/>
  <c r="AN110" i="281"/>
  <c r="AM110" i="281"/>
  <c r="AL110" i="281"/>
  <c r="AK110" i="281"/>
  <c r="AR109" i="281"/>
  <c r="AQ109" i="281"/>
  <c r="AM109" i="281"/>
  <c r="AL109" i="281"/>
  <c r="AR108" i="281"/>
  <c r="AQ108" i="281"/>
  <c r="AM108" i="281"/>
  <c r="AL108" i="281"/>
  <c r="AR106" i="281"/>
  <c r="AQ106" i="281"/>
  <c r="D106" i="281"/>
  <c r="AR105" i="281"/>
  <c r="AQ105" i="281"/>
  <c r="AL105" i="281" s="1"/>
  <c r="AM105" i="281"/>
  <c r="AR104" i="281"/>
  <c r="AQ104" i="281"/>
  <c r="AL104" i="281" s="1"/>
  <c r="AM104" i="281"/>
  <c r="AR103" i="281"/>
  <c r="AQ103" i="281"/>
  <c r="AL103" i="281" s="1"/>
  <c r="AM103" i="281"/>
  <c r="AR102" i="281"/>
  <c r="AQ102" i="281"/>
  <c r="AM102" i="281"/>
  <c r="AL102" i="281"/>
  <c r="AR101" i="281"/>
  <c r="AQ101" i="281"/>
  <c r="AL101" i="281" s="1"/>
  <c r="AM101" i="281"/>
  <c r="AR92" i="281"/>
  <c r="AQ92" i="281"/>
  <c r="AN92" i="281"/>
  <c r="AM92" i="281"/>
  <c r="AL92" i="281"/>
  <c r="AK92" i="281"/>
  <c r="AR91" i="281"/>
  <c r="AQ91" i="281"/>
  <c r="AN91" i="281"/>
  <c r="AM91" i="281"/>
  <c r="AL91" i="281"/>
  <c r="AK91" i="281"/>
  <c r="AR90" i="281"/>
  <c r="AQ90" i="281"/>
  <c r="AN90" i="281"/>
  <c r="AM90" i="281"/>
  <c r="AL90" i="281"/>
  <c r="AK90" i="281"/>
  <c r="AR89" i="281"/>
  <c r="AQ89" i="281"/>
  <c r="AM89" i="281"/>
  <c r="AL89" i="281"/>
  <c r="AR87" i="281"/>
  <c r="AQ87" i="281"/>
  <c r="AN87" i="281"/>
  <c r="AM87" i="281"/>
  <c r="AL87" i="281"/>
  <c r="AK87" i="281"/>
  <c r="AR86" i="281"/>
  <c r="AQ86" i="281"/>
  <c r="AN86" i="281"/>
  <c r="AM86" i="281"/>
  <c r="AL86" i="281"/>
  <c r="AK86" i="281"/>
  <c r="AR85" i="281"/>
  <c r="AQ85" i="281"/>
  <c r="AL85" i="281" s="1"/>
  <c r="AM85" i="281"/>
  <c r="AR84" i="281"/>
  <c r="AQ84" i="281"/>
  <c r="AM84" i="281"/>
  <c r="AL84" i="281"/>
  <c r="AR82" i="281"/>
  <c r="AQ82" i="281"/>
  <c r="D82" i="281"/>
  <c r="AR81" i="281"/>
  <c r="AL81" i="281" s="1"/>
  <c r="AQ81" i="281"/>
  <c r="AM81" i="281"/>
  <c r="AR80" i="281"/>
  <c r="AQ80" i="281"/>
  <c r="AM80" i="281"/>
  <c r="AL80" i="281"/>
  <c r="AR79" i="281"/>
  <c r="AQ79" i="281"/>
  <c r="AM79" i="281"/>
  <c r="AL79" i="281"/>
  <c r="AR78" i="281"/>
  <c r="AL78" i="281" s="1"/>
  <c r="AQ78" i="281"/>
  <c r="AM78" i="281"/>
  <c r="AR77" i="281"/>
  <c r="AL77" i="281" s="1"/>
  <c r="AQ77" i="281"/>
  <c r="AM77" i="281"/>
  <c r="AR68" i="281"/>
  <c r="AQ68" i="281"/>
  <c r="AN68" i="281"/>
  <c r="AM68" i="281"/>
  <c r="AL68" i="281"/>
  <c r="AK68" i="281"/>
  <c r="AK21" i="281" s="1"/>
  <c r="AN21" i="281" s="1"/>
  <c r="AR67" i="281"/>
  <c r="AQ67" i="281"/>
  <c r="AN67" i="281"/>
  <c r="AM67" i="281"/>
  <c r="AL67" i="281"/>
  <c r="AK67" i="281"/>
  <c r="AR66" i="281"/>
  <c r="AQ66" i="281"/>
  <c r="AN66" i="281"/>
  <c r="AM66" i="281"/>
  <c r="AL66" i="281"/>
  <c r="AK66" i="281"/>
  <c r="AR65" i="281"/>
  <c r="AL65" i="281" s="1"/>
  <c r="AQ65" i="281"/>
  <c r="AM65" i="281"/>
  <c r="AR63" i="281"/>
  <c r="AQ63" i="281"/>
  <c r="AN63" i="281"/>
  <c r="AM63" i="281"/>
  <c r="AL63" i="281"/>
  <c r="AK63" i="281"/>
  <c r="AR62" i="281"/>
  <c r="AQ62" i="281"/>
  <c r="AN62" i="281"/>
  <c r="AM62" i="281"/>
  <c r="AL62" i="281"/>
  <c r="AK62" i="281"/>
  <c r="AR61" i="281"/>
  <c r="AQ61" i="281"/>
  <c r="AM61" i="281"/>
  <c r="AL61" i="281"/>
  <c r="AR60" i="281"/>
  <c r="AQ60" i="281"/>
  <c r="AM60" i="281"/>
  <c r="AL60" i="281"/>
  <c r="AR58" i="281"/>
  <c r="AQ58" i="281"/>
  <c r="D58" i="281"/>
  <c r="AR57" i="281"/>
  <c r="AQ57" i="281"/>
  <c r="AL57" i="281" s="1"/>
  <c r="AM57" i="281"/>
  <c r="AR56" i="281"/>
  <c r="AQ56" i="281"/>
  <c r="AM56" i="281"/>
  <c r="AR55" i="281"/>
  <c r="AQ55" i="281"/>
  <c r="AM55" i="281"/>
  <c r="AL55" i="281"/>
  <c r="AR54" i="281"/>
  <c r="AQ54" i="281"/>
  <c r="AM54" i="281"/>
  <c r="AL54" i="281"/>
  <c r="AR53" i="281"/>
  <c r="AQ53" i="281"/>
  <c r="AM53" i="281"/>
  <c r="AR44" i="281"/>
  <c r="AQ44" i="281"/>
  <c r="AN44" i="281"/>
  <c r="AM44" i="281"/>
  <c r="AL44" i="281"/>
  <c r="AK44" i="281"/>
  <c r="AR43" i="281"/>
  <c r="AQ43" i="281"/>
  <c r="AN43" i="281"/>
  <c r="AM43" i="281"/>
  <c r="AL43" i="281"/>
  <c r="AK43" i="281"/>
  <c r="AR42" i="281"/>
  <c r="AQ42" i="281"/>
  <c r="AN42" i="281"/>
  <c r="AM42" i="281"/>
  <c r="AL42" i="281"/>
  <c r="AK42" i="281"/>
  <c r="AR41" i="281"/>
  <c r="AQ41" i="281"/>
  <c r="AM41" i="281"/>
  <c r="AL41" i="281"/>
  <c r="AR39" i="281"/>
  <c r="AQ39" i="281"/>
  <c r="AN39" i="281"/>
  <c r="AM39" i="281"/>
  <c r="AL39" i="281"/>
  <c r="AL17" i="281" s="1"/>
  <c r="AK39" i="281"/>
  <c r="AR38" i="281"/>
  <c r="AQ38" i="281"/>
  <c r="AN38" i="281"/>
  <c r="AM38" i="281"/>
  <c r="AL38" i="281"/>
  <c r="AK38" i="281"/>
  <c r="AR37" i="281"/>
  <c r="AQ37" i="281"/>
  <c r="AL37" i="281" s="1"/>
  <c r="AM37" i="281"/>
  <c r="AR36" i="281"/>
  <c r="AQ36" i="281"/>
  <c r="AM36" i="281"/>
  <c r="AL36" i="281"/>
  <c r="AR34" i="281"/>
  <c r="AQ34" i="281"/>
  <c r="AN34" i="281"/>
  <c r="AM34" i="281"/>
  <c r="AL34" i="281"/>
  <c r="AK34" i="281"/>
  <c r="AR33" i="281"/>
  <c r="AQ33" i="281"/>
  <c r="AM33" i="281"/>
  <c r="AL33" i="281"/>
  <c r="AR32" i="281"/>
  <c r="AQ32" i="281"/>
  <c r="AL32" i="281" s="1"/>
  <c r="AM32" i="281"/>
  <c r="AR31" i="281"/>
  <c r="AL31" i="281" s="1"/>
  <c r="AL10" i="281" s="1"/>
  <c r="AQ31" i="281"/>
  <c r="AM31" i="281"/>
  <c r="AR30" i="281"/>
  <c r="AQ30" i="281"/>
  <c r="AM30" i="281"/>
  <c r="AL30" i="281"/>
  <c r="AR29" i="281"/>
  <c r="AL29" i="281" s="1"/>
  <c r="AQ29" i="281"/>
  <c r="AM29" i="281"/>
  <c r="G23" i="281"/>
  <c r="F25" i="281" s="1"/>
  <c r="F23" i="281"/>
  <c r="AM21" i="281"/>
  <c r="AL21" i="281"/>
  <c r="AM20" i="281"/>
  <c r="AL20" i="281"/>
  <c r="AM19" i="281"/>
  <c r="AL19" i="281"/>
  <c r="AM18" i="281"/>
  <c r="AM17" i="281"/>
  <c r="AL16" i="281"/>
  <c r="AM15" i="281"/>
  <c r="AL14" i="281"/>
  <c r="AM12" i="281"/>
  <c r="AM11" i="281"/>
  <c r="AM10" i="281"/>
  <c r="AM9" i="281"/>
  <c r="F9" i="281"/>
  <c r="AM490" i="285" l="1"/>
  <c r="AL82" i="285"/>
  <c r="AL130" i="285"/>
  <c r="AM466" i="285"/>
  <c r="AM514" i="285"/>
  <c r="AL154" i="285"/>
  <c r="AK21" i="285"/>
  <c r="AN21" i="285" s="1"/>
  <c r="AK20" i="285"/>
  <c r="AN20" i="285" s="1"/>
  <c r="AK17" i="285"/>
  <c r="AN17" i="285" s="1"/>
  <c r="AK19" i="285"/>
  <c r="AN19" i="285" s="1"/>
  <c r="AM346" i="285"/>
  <c r="AM370" i="285"/>
  <c r="AN16" i="285"/>
  <c r="AL322" i="285"/>
  <c r="AL394" i="285"/>
  <c r="AL58" i="285"/>
  <c r="AL202" i="285"/>
  <c r="AN39" i="284"/>
  <c r="AN44" i="284"/>
  <c r="G25" i="284"/>
  <c r="F26" i="284"/>
  <c r="F24" i="284"/>
  <c r="F50" i="284"/>
  <c r="AL149" i="284"/>
  <c r="AM201" i="284"/>
  <c r="AL201" i="284"/>
  <c r="AM349" i="284"/>
  <c r="AL349" i="284"/>
  <c r="AM372" i="284"/>
  <c r="AL372" i="284"/>
  <c r="AM462" i="284"/>
  <c r="AL462" i="284"/>
  <c r="AK44" i="284"/>
  <c r="AM111" i="284"/>
  <c r="AK111" i="284"/>
  <c r="AK17" i="284" s="1"/>
  <c r="AM178" i="284"/>
  <c r="AN178" i="284" s="1"/>
  <c r="AL178" i="284"/>
  <c r="AK178" i="284"/>
  <c r="AM236" i="284"/>
  <c r="AL236" i="284"/>
  <c r="AK236" i="284"/>
  <c r="AN236" i="284" s="1"/>
  <c r="AM305" i="284"/>
  <c r="AL305" i="284"/>
  <c r="AM474" i="284"/>
  <c r="AL474" i="284"/>
  <c r="AK474" i="284"/>
  <c r="AN474" i="284" s="1"/>
  <c r="I23" i="284"/>
  <c r="AM33" i="284"/>
  <c r="AN34" i="284"/>
  <c r="AK43" i="284"/>
  <c r="AL44" i="284"/>
  <c r="AL55" i="284"/>
  <c r="AK66" i="284"/>
  <c r="AN67" i="284"/>
  <c r="AL78" i="284"/>
  <c r="AL89" i="284"/>
  <c r="AL18" i="284" s="1"/>
  <c r="AK92" i="284"/>
  <c r="AL102" i="284"/>
  <c r="AL111" i="284"/>
  <c r="AL17" i="284" s="1"/>
  <c r="AL114" i="284"/>
  <c r="AL19" i="284" s="1"/>
  <c r="AL125" i="284"/>
  <c r="AM149" i="284"/>
  <c r="AM269" i="284"/>
  <c r="AL269" i="284"/>
  <c r="AN327" i="284"/>
  <c r="AM32" i="284"/>
  <c r="AL43" i="284"/>
  <c r="AM44" i="284"/>
  <c r="AL53" i="284"/>
  <c r="AL8" i="284" s="1"/>
  <c r="AL54" i="284"/>
  <c r="AL9" i="284" s="1"/>
  <c r="AM55" i="284"/>
  <c r="AM66" i="284"/>
  <c r="AL77" i="284"/>
  <c r="AL92" i="284"/>
  <c r="AN135" i="284"/>
  <c r="AL139" i="284"/>
  <c r="AN164" i="284"/>
  <c r="AN187" i="284"/>
  <c r="AM224" i="284"/>
  <c r="AL224" i="284"/>
  <c r="AM282" i="284"/>
  <c r="AN282" i="284" s="1"/>
  <c r="AL282" i="284"/>
  <c r="AK282" i="284"/>
  <c r="AM439" i="284"/>
  <c r="AL439" i="284"/>
  <c r="AL493" i="284"/>
  <c r="AM499" i="284"/>
  <c r="AK499" i="284"/>
  <c r="AN499" i="284" s="1"/>
  <c r="AL499" i="284"/>
  <c r="AM31" i="284"/>
  <c r="AQ33" i="284"/>
  <c r="AL33" i="284" s="1"/>
  <c r="AM43" i="284"/>
  <c r="AM53" i="284"/>
  <c r="AM54" i="284"/>
  <c r="AK62" i="284"/>
  <c r="AN66" i="284"/>
  <c r="AN91" i="284"/>
  <c r="AL91" i="284"/>
  <c r="AN92" i="284"/>
  <c r="AM102" i="284"/>
  <c r="AM114" i="284"/>
  <c r="AN114" i="284" s="1"/>
  <c r="AK139" i="284"/>
  <c r="AN139" i="284" s="1"/>
  <c r="AL222" i="284"/>
  <c r="AN306" i="284"/>
  <c r="AM370" i="284"/>
  <c r="AN370" i="284" s="1"/>
  <c r="AL370" i="284"/>
  <c r="AK370" i="284"/>
  <c r="AM393" i="284"/>
  <c r="AL393" i="284"/>
  <c r="AL413" i="284"/>
  <c r="AM90" i="284"/>
  <c r="AN90" i="284" s="1"/>
  <c r="AK90" i="284"/>
  <c r="AQ32" i="284"/>
  <c r="AL32" i="284" s="1"/>
  <c r="AL11" i="284" s="1"/>
  <c r="AN68" i="284"/>
  <c r="AL101" i="284"/>
  <c r="AN116" i="284"/>
  <c r="AL132" i="284"/>
  <c r="AL14" i="284" s="1"/>
  <c r="AM157" i="284"/>
  <c r="AM15" i="284" s="1"/>
  <c r="AL157" i="284"/>
  <c r="AM180" i="284"/>
  <c r="AL180" i="284"/>
  <c r="AL257" i="284"/>
  <c r="AM259" i="284"/>
  <c r="AN259" i="284" s="1"/>
  <c r="AL259" i="284"/>
  <c r="AK259" i="284"/>
  <c r="AM270" i="284"/>
  <c r="AM9" i="284" s="1"/>
  <c r="AL270" i="284"/>
  <c r="AN298" i="284"/>
  <c r="AM303" i="284"/>
  <c r="AN303" i="284" s="1"/>
  <c r="AL303" i="284"/>
  <c r="AK303" i="284"/>
  <c r="AN428" i="284"/>
  <c r="AM428" i="284"/>
  <c r="AL428" i="284"/>
  <c r="AK428" i="284"/>
  <c r="AM461" i="284"/>
  <c r="AL461" i="284"/>
  <c r="AQ31" i="284"/>
  <c r="AL31" i="284" s="1"/>
  <c r="AL10" i="284" s="1"/>
  <c r="AK58" i="284"/>
  <c r="AN58" i="284" s="1"/>
  <c r="AK68" i="284"/>
  <c r="AM81" i="284"/>
  <c r="AL86" i="284"/>
  <c r="AK86" i="284"/>
  <c r="AM113" i="284"/>
  <c r="AM18" i="284" s="1"/>
  <c r="AK116" i="284"/>
  <c r="AM132" i="284"/>
  <c r="AM14" i="284" s="1"/>
  <c r="AK138" i="284"/>
  <c r="AK19" i="284" s="1"/>
  <c r="AM138" i="284"/>
  <c r="AL150" i="284"/>
  <c r="AN283" i="284"/>
  <c r="AM495" i="284"/>
  <c r="AK495" i="284"/>
  <c r="AN495" i="284"/>
  <c r="AL495" i="284"/>
  <c r="AL68" i="284"/>
  <c r="AM86" i="284"/>
  <c r="AN86" i="284" s="1"/>
  <c r="AM101" i="284"/>
  <c r="AL104" i="284"/>
  <c r="AL109" i="284"/>
  <c r="AL15" i="284" s="1"/>
  <c r="AL113" i="284"/>
  <c r="AL116" i="284"/>
  <c r="AL130" i="284"/>
  <c r="AL13" i="284" s="1"/>
  <c r="AK130" i="284"/>
  <c r="AN130" i="284" s="1"/>
  <c r="AM134" i="284"/>
  <c r="AN134" i="284" s="1"/>
  <c r="AK134" i="284"/>
  <c r="AL138" i="284"/>
  <c r="AN188" i="284"/>
  <c r="AM247" i="284"/>
  <c r="AL247" i="284"/>
  <c r="AN326" i="284"/>
  <c r="AM326" i="284"/>
  <c r="AL326" i="284"/>
  <c r="AK326" i="284"/>
  <c r="AN356" i="284"/>
  <c r="AN394" i="284"/>
  <c r="AM416" i="284"/>
  <c r="AL416" i="284"/>
  <c r="AL449" i="284"/>
  <c r="AM451" i="284"/>
  <c r="AN451" i="284" s="1"/>
  <c r="AL451" i="284"/>
  <c r="AK451" i="284"/>
  <c r="AL135" i="284"/>
  <c r="AL137" i="284"/>
  <c r="AL158" i="284"/>
  <c r="AM159" i="284"/>
  <c r="AN159" i="284" s="1"/>
  <c r="AM161" i="284"/>
  <c r="AL181" i="284"/>
  <c r="AM182" i="284"/>
  <c r="AN182" i="284" s="1"/>
  <c r="AL202" i="284"/>
  <c r="AL204" i="284"/>
  <c r="AM205" i="284"/>
  <c r="AL225" i="284"/>
  <c r="AM226" i="284"/>
  <c r="AM228" i="284"/>
  <c r="AL248" i="284"/>
  <c r="AM249" i="284"/>
  <c r="AL260" i="284"/>
  <c r="AL271" i="284"/>
  <c r="AM272" i="284"/>
  <c r="AL283" i="284"/>
  <c r="AM284" i="284"/>
  <c r="AN284" i="284" s="1"/>
  <c r="AL293" i="284"/>
  <c r="AL294" i="284"/>
  <c r="AM295" i="284"/>
  <c r="AL306" i="284"/>
  <c r="AM307" i="284"/>
  <c r="AN307" i="284" s="1"/>
  <c r="AM317" i="284"/>
  <c r="AM318" i="284"/>
  <c r="AM330" i="284"/>
  <c r="AN330" i="284" s="1"/>
  <c r="AM351" i="284"/>
  <c r="AN351" i="284" s="1"/>
  <c r="AM353" i="284"/>
  <c r="AM374" i="284"/>
  <c r="AN374" i="284" s="1"/>
  <c r="AN375" i="284"/>
  <c r="AM397" i="284"/>
  <c r="AM418" i="284"/>
  <c r="AN418" i="284" s="1"/>
  <c r="AM420" i="284"/>
  <c r="AM441" i="284"/>
  <c r="AN226" i="284"/>
  <c r="AL110" i="284"/>
  <c r="AL133" i="284"/>
  <c r="AL154" i="284"/>
  <c r="AL156" i="284"/>
  <c r="AL177" i="284"/>
  <c r="AK188" i="284"/>
  <c r="AL200" i="284"/>
  <c r="AK211" i="284"/>
  <c r="AN211" i="284" s="1"/>
  <c r="AL212" i="284"/>
  <c r="AL223" i="284"/>
  <c r="AK234" i="284"/>
  <c r="AN234" i="284" s="1"/>
  <c r="AL235" i="284"/>
  <c r="AL245" i="284"/>
  <c r="AL246" i="284"/>
  <c r="AK255" i="284"/>
  <c r="AN255" i="284" s="1"/>
  <c r="AL258" i="284"/>
  <c r="AK278" i="284"/>
  <c r="AN278" i="284" s="1"/>
  <c r="AL279" i="284"/>
  <c r="AL281" i="284"/>
  <c r="AL302" i="284"/>
  <c r="AK322" i="284"/>
  <c r="AN322" i="284" s="1"/>
  <c r="AL325" i="284"/>
  <c r="AL346" i="284"/>
  <c r="AL348" i="284"/>
  <c r="AL369" i="284"/>
  <c r="AK380" i="284"/>
  <c r="AN380" i="284" s="1"/>
  <c r="AL392" i="284"/>
  <c r="AK403" i="284"/>
  <c r="AN403" i="284" s="1"/>
  <c r="AL404" i="284"/>
  <c r="AL415" i="284"/>
  <c r="AK426" i="284"/>
  <c r="AN426" i="284" s="1"/>
  <c r="AL427" i="284"/>
  <c r="AL437" i="284"/>
  <c r="AL438" i="284"/>
  <c r="AK447" i="284"/>
  <c r="AN447" i="284" s="1"/>
  <c r="AL450" i="284"/>
  <c r="AK470" i="284"/>
  <c r="AN470" i="284" s="1"/>
  <c r="AN498" i="284"/>
  <c r="AL153" i="284"/>
  <c r="AL176" i="284"/>
  <c r="AL301" i="284"/>
  <c r="AL322" i="284"/>
  <c r="AL324" i="284"/>
  <c r="AL345" i="284"/>
  <c r="AL368" i="284"/>
  <c r="AL391" i="284"/>
  <c r="AK490" i="284"/>
  <c r="AL14" i="285"/>
  <c r="AN500" i="284"/>
  <c r="AL8" i="285"/>
  <c r="AK162" i="284"/>
  <c r="AN162" i="284" s="1"/>
  <c r="AK183" i="284"/>
  <c r="AN183" i="284" s="1"/>
  <c r="AK206" i="284"/>
  <c r="AN206" i="284" s="1"/>
  <c r="AK250" i="284"/>
  <c r="AN250" i="284" s="1"/>
  <c r="AK308" i="284"/>
  <c r="AN308" i="284" s="1"/>
  <c r="AK331" i="284"/>
  <c r="AN331" i="284" s="1"/>
  <c r="AK354" i="284"/>
  <c r="AN354" i="284" s="1"/>
  <c r="AK375" i="284"/>
  <c r="AK398" i="284"/>
  <c r="AN398" i="284" s="1"/>
  <c r="AK442" i="284"/>
  <c r="AN442" i="284" s="1"/>
  <c r="AM490" i="284"/>
  <c r="AN490" i="284" s="1"/>
  <c r="AM492" i="284"/>
  <c r="AM497" i="284"/>
  <c r="AN522" i="284"/>
  <c r="AL497" i="284"/>
  <c r="AL9" i="285"/>
  <c r="AL514" i="284"/>
  <c r="AL516" i="284"/>
  <c r="F25" i="285"/>
  <c r="AM178" i="285"/>
  <c r="AL487" i="285"/>
  <c r="AL10" i="285" s="1"/>
  <c r="AM514" i="284"/>
  <c r="AM516" i="284"/>
  <c r="D9" i="287"/>
  <c r="C10" i="287"/>
  <c r="C8" i="287"/>
  <c r="AN514" i="284"/>
  <c r="AK522" i="284"/>
  <c r="AL274" i="285"/>
  <c r="AM298" i="285"/>
  <c r="AL521" i="285"/>
  <c r="AL18" i="285" s="1"/>
  <c r="AL250" i="285"/>
  <c r="AM274" i="285"/>
  <c r="AL498" i="284"/>
  <c r="AK518" i="284"/>
  <c r="AN518" i="284" s="1"/>
  <c r="AL519" i="284"/>
  <c r="AL521" i="284"/>
  <c r="AL226" i="285"/>
  <c r="AM250" i="285"/>
  <c r="AL417" i="285"/>
  <c r="AL12" i="285" s="1"/>
  <c r="W3" i="287"/>
  <c r="AM418" i="285"/>
  <c r="AL418" i="285"/>
  <c r="AL469" i="285"/>
  <c r="AL15" i="285" s="1"/>
  <c r="AM442" i="285"/>
  <c r="C26" i="287"/>
  <c r="W3" i="288"/>
  <c r="C9" i="288"/>
  <c r="I23" i="289"/>
  <c r="F25" i="289"/>
  <c r="AL54" i="289"/>
  <c r="AL65" i="289"/>
  <c r="AL18" i="289" s="1"/>
  <c r="AM68" i="289"/>
  <c r="AN68" i="289" s="1"/>
  <c r="AL68" i="289"/>
  <c r="AK68" i="289"/>
  <c r="AM78" i="289"/>
  <c r="AL78" i="289"/>
  <c r="AL9" i="289" s="1"/>
  <c r="AM113" i="289"/>
  <c r="AL113" i="289"/>
  <c r="AM140" i="289"/>
  <c r="AN140" i="289" s="1"/>
  <c r="AL140" i="289"/>
  <c r="AK140" i="289"/>
  <c r="AM44" i="289"/>
  <c r="AL44" i="289"/>
  <c r="AK44" i="289"/>
  <c r="AN44" i="289" s="1"/>
  <c r="AM90" i="289"/>
  <c r="AN90" i="289" s="1"/>
  <c r="AL90" i="289"/>
  <c r="AK90" i="289"/>
  <c r="AM101" i="289"/>
  <c r="AL101" i="289"/>
  <c r="AL296" i="289"/>
  <c r="AM296" i="289"/>
  <c r="AQ32" i="289"/>
  <c r="AL32" i="289" s="1"/>
  <c r="AL11" i="289" s="1"/>
  <c r="AR32" i="289"/>
  <c r="AM55" i="289"/>
  <c r="AM10" i="289" s="1"/>
  <c r="AL55" i="289"/>
  <c r="AN58" i="289"/>
  <c r="AN115" i="289"/>
  <c r="AL177" i="289"/>
  <c r="AM177" i="289"/>
  <c r="AL207" i="289"/>
  <c r="AK207" i="289"/>
  <c r="AN207" i="289" s="1"/>
  <c r="AM207" i="289"/>
  <c r="F50" i="289"/>
  <c r="AM32" i="289"/>
  <c r="AK38" i="289"/>
  <c r="AL38" i="289"/>
  <c r="AL61" i="289"/>
  <c r="AL15" i="289" s="1"/>
  <c r="AM102" i="289"/>
  <c r="AM9" i="289" s="1"/>
  <c r="AL102" i="289"/>
  <c r="AN114" i="289"/>
  <c r="AM114" i="289"/>
  <c r="AL114" i="289"/>
  <c r="AM134" i="289"/>
  <c r="AN134" i="289" s="1"/>
  <c r="AL134" i="289"/>
  <c r="AK134" i="289"/>
  <c r="AM150" i="289"/>
  <c r="AL150" i="289"/>
  <c r="AM79" i="289"/>
  <c r="AL79" i="289"/>
  <c r="AM91" i="289"/>
  <c r="AN91" i="289" s="1"/>
  <c r="AL91" i="289"/>
  <c r="AM111" i="289"/>
  <c r="AM17" i="289" s="1"/>
  <c r="AL111" i="289"/>
  <c r="AK111" i="289"/>
  <c r="AR33" i="289"/>
  <c r="AL33" i="289" s="1"/>
  <c r="AL12" i="289" s="1"/>
  <c r="AM33" i="289"/>
  <c r="AN38" i="289"/>
  <c r="AN43" i="289"/>
  <c r="AM67" i="289"/>
  <c r="AL67" i="289"/>
  <c r="AK67" i="289"/>
  <c r="AK91" i="289"/>
  <c r="AL132" i="289"/>
  <c r="AM56" i="289"/>
  <c r="AL56" i="289"/>
  <c r="AM77" i="289"/>
  <c r="AL77" i="289"/>
  <c r="AL85" i="289"/>
  <c r="AL109" i="289"/>
  <c r="AL135" i="289"/>
  <c r="AN135" i="289"/>
  <c r="AM135" i="289"/>
  <c r="AM247" i="289"/>
  <c r="AL247" i="289"/>
  <c r="AQ31" i="289"/>
  <c r="AL31" i="289" s="1"/>
  <c r="AN63" i="289"/>
  <c r="AL82" i="289"/>
  <c r="AL13" i="289" s="1"/>
  <c r="AL84" i="289"/>
  <c r="AL14" i="289" s="1"/>
  <c r="AN86" i="289"/>
  <c r="AL105" i="289"/>
  <c r="AL128" i="289"/>
  <c r="AL137" i="289"/>
  <c r="AL138" i="289"/>
  <c r="AL19" i="289" s="1"/>
  <c r="AM158" i="289"/>
  <c r="AN158" i="289" s="1"/>
  <c r="AL158" i="289"/>
  <c r="AL163" i="289"/>
  <c r="AK163" i="289"/>
  <c r="AN163" i="289" s="1"/>
  <c r="AM180" i="289"/>
  <c r="AM14" i="289" s="1"/>
  <c r="AL180" i="289"/>
  <c r="AR29" i="289"/>
  <c r="AL29" i="289" s="1"/>
  <c r="AL8" i="289" s="1"/>
  <c r="AL157" i="289"/>
  <c r="AL245" i="289"/>
  <c r="AM245" i="289"/>
  <c r="AK110" i="289"/>
  <c r="AN110" i="289" s="1"/>
  <c r="AM157" i="289"/>
  <c r="AM15" i="289" s="1"/>
  <c r="AM164" i="289"/>
  <c r="AN164" i="289" s="1"/>
  <c r="AL164" i="289"/>
  <c r="AK164" i="289"/>
  <c r="AM178" i="289"/>
  <c r="AN178" i="289" s="1"/>
  <c r="AL178" i="289"/>
  <c r="AK178" i="289"/>
  <c r="AL200" i="289"/>
  <c r="AN202" i="289"/>
  <c r="AL322" i="289"/>
  <c r="AK322" i="289"/>
  <c r="AN322" i="289"/>
  <c r="AM322" i="289"/>
  <c r="AK42" i="289"/>
  <c r="AK63" i="289"/>
  <c r="AK86" i="289"/>
  <c r="AL87" i="289"/>
  <c r="AL17" i="289" s="1"/>
  <c r="AL89" i="289"/>
  <c r="AL110" i="289"/>
  <c r="AK130" i="289"/>
  <c r="AL133" i="289"/>
  <c r="AK139" i="289"/>
  <c r="AM200" i="289"/>
  <c r="AL173" i="289"/>
  <c r="AK138" i="289"/>
  <c r="AN138" i="289" s="1"/>
  <c r="AM139" i="289"/>
  <c r="AN139" i="289" s="1"/>
  <c r="AM149" i="289"/>
  <c r="AM173" i="289"/>
  <c r="AL174" i="289"/>
  <c r="AL175" i="289"/>
  <c r="AL223" i="289"/>
  <c r="AL230" i="289"/>
  <c r="AK230" i="289"/>
  <c r="AM230" i="289"/>
  <c r="AN230" i="289" s="1"/>
  <c r="AN260" i="289"/>
  <c r="AM276" i="289"/>
  <c r="AL276" i="289"/>
  <c r="AL354" i="289"/>
  <c r="AM354" i="289"/>
  <c r="AN354" i="289"/>
  <c r="AK354" i="289"/>
  <c r="AL366" i="289"/>
  <c r="AL391" i="289"/>
  <c r="AM391" i="289"/>
  <c r="AM269" i="289"/>
  <c r="AL269" i="289"/>
  <c r="AK284" i="289"/>
  <c r="AM284" i="289"/>
  <c r="AL284" i="289"/>
  <c r="AL318" i="289"/>
  <c r="AM318" i="289"/>
  <c r="AM348" i="289"/>
  <c r="AL348" i="289"/>
  <c r="AL416" i="289"/>
  <c r="AM416" i="289"/>
  <c r="AL235" i="289"/>
  <c r="AK235" i="289"/>
  <c r="AM259" i="289"/>
  <c r="AL259" i="289"/>
  <c r="AN284" i="289"/>
  <c r="AM392" i="289"/>
  <c r="AL392" i="289"/>
  <c r="AL402" i="289"/>
  <c r="AK402" i="289"/>
  <c r="AN402" i="289" s="1"/>
  <c r="AM402" i="289"/>
  <c r="AL212" i="289"/>
  <c r="AK212" i="289"/>
  <c r="AM224" i="289"/>
  <c r="AL224" i="289"/>
  <c r="AN231" i="289"/>
  <c r="AM235" i="289"/>
  <c r="AN235" i="289" s="1"/>
  <c r="AK259" i="289"/>
  <c r="AN259" i="289" s="1"/>
  <c r="AL281" i="289"/>
  <c r="AM281" i="289"/>
  <c r="AK307" i="289"/>
  <c r="AL307" i="289"/>
  <c r="AM307" i="289"/>
  <c r="AN307" i="289" s="1"/>
  <c r="AL439" i="289"/>
  <c r="AM439" i="289"/>
  <c r="AM201" i="289"/>
  <c r="AL201" i="289"/>
  <c r="AM212" i="289"/>
  <c r="AN212" i="289" s="1"/>
  <c r="AL246" i="289"/>
  <c r="AL253" i="289"/>
  <c r="AM253" i="289"/>
  <c r="AL301" i="289"/>
  <c r="AM301" i="289"/>
  <c r="AL319" i="289"/>
  <c r="AM319" i="289"/>
  <c r="AM452" i="289"/>
  <c r="AN452" i="289" s="1"/>
  <c r="AL452" i="289"/>
  <c r="AK452" i="289"/>
  <c r="AM475" i="289"/>
  <c r="AN475" i="289" s="1"/>
  <c r="AK475" i="289"/>
  <c r="AL475" i="289"/>
  <c r="AL186" i="289"/>
  <c r="AK186" i="289"/>
  <c r="AM186" i="289"/>
  <c r="AN186" i="289" s="1"/>
  <c r="AL209" i="289"/>
  <c r="AM209" i="289"/>
  <c r="AN226" i="289"/>
  <c r="AM422" i="289"/>
  <c r="AL422" i="289"/>
  <c r="AN422" i="289"/>
  <c r="AK422" i="289"/>
  <c r="AM236" i="289"/>
  <c r="AN236" i="289" s="1"/>
  <c r="AL236" i="289"/>
  <c r="AN258" i="289"/>
  <c r="AL258" i="289"/>
  <c r="AK258" i="289"/>
  <c r="AM270" i="289"/>
  <c r="AL270" i="289"/>
  <c r="AL273" i="289"/>
  <c r="AM273" i="289"/>
  <c r="AL279" i="289"/>
  <c r="AK279" i="289"/>
  <c r="AM279" i="289"/>
  <c r="AN279" i="289" s="1"/>
  <c r="AL308" i="289"/>
  <c r="AM308" i="289"/>
  <c r="AK308" i="289"/>
  <c r="AN308" i="289" s="1"/>
  <c r="AN326" i="289"/>
  <c r="AK330" i="289"/>
  <c r="AL330" i="289"/>
  <c r="AM330" i="289"/>
  <c r="AN330" i="289" s="1"/>
  <c r="AL341" i="289"/>
  <c r="AM341" i="289"/>
  <c r="AK351" i="289"/>
  <c r="AL351" i="289"/>
  <c r="AM351" i="289"/>
  <c r="AN351" i="289" s="1"/>
  <c r="AK374" i="289"/>
  <c r="AN374" i="289" s="1"/>
  <c r="AL374" i="289"/>
  <c r="AN282" i="289"/>
  <c r="AL317" i="289"/>
  <c r="AL342" i="289"/>
  <c r="AM342" i="289"/>
  <c r="AL353" i="289"/>
  <c r="AL397" i="289"/>
  <c r="AL421" i="289"/>
  <c r="AM446" i="289"/>
  <c r="AL446" i="289"/>
  <c r="AK446" i="289"/>
  <c r="AK450" i="289"/>
  <c r="AN450" i="289" s="1"/>
  <c r="AM450" i="289"/>
  <c r="AM181" i="289"/>
  <c r="AM202" i="289"/>
  <c r="AM204" i="289"/>
  <c r="AM277" i="289"/>
  <c r="AK427" i="289"/>
  <c r="AL427" i="289"/>
  <c r="AM427" i="289"/>
  <c r="AN427" i="289" s="1"/>
  <c r="AK522" i="289"/>
  <c r="AM522" i="289"/>
  <c r="AN522" i="289" s="1"/>
  <c r="AM325" i="289"/>
  <c r="AL325" i="289"/>
  <c r="AN332" i="289"/>
  <c r="AM346" i="289"/>
  <c r="AL346" i="289"/>
  <c r="AM369" i="289"/>
  <c r="AL369" i="289"/>
  <c r="AL377" i="289"/>
  <c r="AM377" i="289"/>
  <c r="AL380" i="289"/>
  <c r="AK380" i="289"/>
  <c r="AN398" i="289"/>
  <c r="AL210" i="289"/>
  <c r="AL231" i="289"/>
  <c r="AL233" i="289"/>
  <c r="AL254" i="289"/>
  <c r="AN274" i="289"/>
  <c r="AL282" i="289"/>
  <c r="AM295" i="289"/>
  <c r="AN298" i="289"/>
  <c r="AN346" i="289"/>
  <c r="AL375" i="289"/>
  <c r="AM375" i="289"/>
  <c r="AN375" i="289" s="1"/>
  <c r="AN380" i="289"/>
  <c r="AL418" i="289"/>
  <c r="AM418" i="289"/>
  <c r="AN418" i="289" s="1"/>
  <c r="AL462" i="289"/>
  <c r="AL466" i="289"/>
  <c r="AK466" i="289"/>
  <c r="AM466" i="289"/>
  <c r="AN466" i="289" s="1"/>
  <c r="AN19" i="290"/>
  <c r="AM302" i="289"/>
  <c r="AN302" i="289" s="1"/>
  <c r="AL302" i="289"/>
  <c r="AL324" i="289"/>
  <c r="AL331" i="289"/>
  <c r="AM331" i="289"/>
  <c r="AN331" i="289" s="1"/>
  <c r="AL345" i="289"/>
  <c r="AL368" i="289"/>
  <c r="AK375" i="289"/>
  <c r="AK418" i="289"/>
  <c r="AL444" i="289"/>
  <c r="AM444" i="289"/>
  <c r="AM462" i="289"/>
  <c r="AL474" i="289"/>
  <c r="AN474" i="289"/>
  <c r="AL8" i="290"/>
  <c r="AL105" i="290"/>
  <c r="AL12" i="290" s="1"/>
  <c r="AM303" i="289"/>
  <c r="AN303" i="289" s="1"/>
  <c r="AM305" i="289"/>
  <c r="AM326" i="289"/>
  <c r="AM349" i="289"/>
  <c r="AM370" i="289"/>
  <c r="AN370" i="289" s="1"/>
  <c r="AM372" i="289"/>
  <c r="AM393" i="289"/>
  <c r="AN404" i="289"/>
  <c r="AN447" i="289"/>
  <c r="AL468" i="289"/>
  <c r="AM468" i="289"/>
  <c r="AL473" i="289"/>
  <c r="AN500" i="289"/>
  <c r="AL511" i="289"/>
  <c r="AL445" i="289"/>
  <c r="AL492" i="289"/>
  <c r="AL89" i="290"/>
  <c r="AM15" i="290"/>
  <c r="AK17" i="290"/>
  <c r="AN17" i="290" s="1"/>
  <c r="AM10" i="290"/>
  <c r="AM463" i="289"/>
  <c r="AL510" i="289"/>
  <c r="I25" i="290"/>
  <c r="H26" i="290"/>
  <c r="H27" i="290" s="1"/>
  <c r="AM420" i="289"/>
  <c r="AN428" i="289"/>
  <c r="AN490" i="289"/>
  <c r="AL490" i="289"/>
  <c r="AK490" i="289"/>
  <c r="AM510" i="289"/>
  <c r="AM512" i="289"/>
  <c r="AL512" i="289"/>
  <c r="AL461" i="289"/>
  <c r="AL488" i="289"/>
  <c r="AN495" i="289"/>
  <c r="AM514" i="289"/>
  <c r="AN514" i="289"/>
  <c r="AM524" i="289"/>
  <c r="AK524" i="289"/>
  <c r="AN524" i="289"/>
  <c r="I23" i="290"/>
  <c r="AL130" i="290"/>
  <c r="AM130" i="290"/>
  <c r="AN494" i="289"/>
  <c r="AL494" i="289"/>
  <c r="F26" i="290"/>
  <c r="AL82" i="290"/>
  <c r="AK494" i="289"/>
  <c r="AK499" i="289"/>
  <c r="AM499" i="289"/>
  <c r="AN499" i="289" s="1"/>
  <c r="AL517" i="289"/>
  <c r="AK19" i="290"/>
  <c r="AM20" i="290"/>
  <c r="AN20" i="290" s="1"/>
  <c r="AL106" i="290"/>
  <c r="AL125" i="290"/>
  <c r="F50" i="290"/>
  <c r="AM16" i="290"/>
  <c r="AN16" i="290" s="1"/>
  <c r="AL31" i="290"/>
  <c r="AL37" i="290"/>
  <c r="AL15" i="290" s="1"/>
  <c r="AL21" i="290"/>
  <c r="AL54" i="290"/>
  <c r="AL9" i="290" s="1"/>
  <c r="AL58" i="290"/>
  <c r="AL13" i="290" s="1"/>
  <c r="AL19" i="290"/>
  <c r="AL161" i="290"/>
  <c r="AL17" i="290"/>
  <c r="AL41" i="290"/>
  <c r="AL84" i="290"/>
  <c r="AL153" i="290"/>
  <c r="AL185" i="290"/>
  <c r="AM250" i="290"/>
  <c r="AL250" i="290"/>
  <c r="AM154" i="290"/>
  <c r="AL154" i="290"/>
  <c r="AM489" i="289"/>
  <c r="AL513" i="289"/>
  <c r="AL32" i="290"/>
  <c r="AL11" i="290" s="1"/>
  <c r="AL36" i="290"/>
  <c r="AL55" i="290"/>
  <c r="AM274" i="290"/>
  <c r="AL274" i="290"/>
  <c r="AM106" i="290"/>
  <c r="AM322" i="290"/>
  <c r="AL322" i="290"/>
  <c r="AL226" i="290"/>
  <c r="AM346" i="290"/>
  <c r="AL346" i="290"/>
  <c r="AM370" i="290"/>
  <c r="AL370" i="290"/>
  <c r="AM202" i="290"/>
  <c r="AL368" i="290"/>
  <c r="AL321" i="290"/>
  <c r="AL394" i="290"/>
  <c r="AM394" i="290"/>
  <c r="AL466" i="290"/>
  <c r="AL418" i="290"/>
  <c r="AM442" i="290"/>
  <c r="AK17" i="281"/>
  <c r="AN17" i="281" s="1"/>
  <c r="AK20" i="281"/>
  <c r="AN20" i="281" s="1"/>
  <c r="AK16" i="281"/>
  <c r="AL514" i="281"/>
  <c r="I23" i="281"/>
  <c r="AN16" i="281"/>
  <c r="F50" i="281"/>
  <c r="G25" i="281"/>
  <c r="F26" i="281"/>
  <c r="F24" i="281"/>
  <c r="AM8" i="281"/>
  <c r="AM106" i="281"/>
  <c r="AL106" i="281"/>
  <c r="AL13" i="281" s="1"/>
  <c r="AM58" i="281"/>
  <c r="AL58" i="281"/>
  <c r="AL53" i="281"/>
  <c r="AL8" i="281" s="1"/>
  <c r="AL56" i="281"/>
  <c r="AL11" i="281" s="1"/>
  <c r="AM346" i="281"/>
  <c r="AL273" i="281"/>
  <c r="AL12" i="281" s="1"/>
  <c r="AL320" i="281"/>
  <c r="AL82" i="281"/>
  <c r="AM82" i="281"/>
  <c r="AM298" i="281"/>
  <c r="AL298" i="281"/>
  <c r="AL317" i="281"/>
  <c r="AM154" i="281"/>
  <c r="AL366" i="281"/>
  <c r="AL9" i="281" s="1"/>
  <c r="AL322" i="281"/>
  <c r="AL370" i="281"/>
  <c r="AM394" i="281"/>
  <c r="AL394" i="281"/>
  <c r="AL445" i="281"/>
  <c r="AL15" i="281" s="1"/>
  <c r="E11" i="282"/>
  <c r="D12" i="282"/>
  <c r="AL250" i="281"/>
  <c r="AM442" i="281"/>
  <c r="BL26" i="282"/>
  <c r="BZ4" i="282"/>
  <c r="CD4" i="282" s="1"/>
  <c r="AU18" i="282"/>
  <c r="AL517" i="281"/>
  <c r="AL521" i="281"/>
  <c r="AL18" i="281" s="1"/>
  <c r="CD17" i="282"/>
  <c r="AL490" i="281"/>
  <c r="L21" i="282"/>
  <c r="CD21" i="282"/>
  <c r="CD26" i="282"/>
  <c r="CD47" i="282"/>
  <c r="AU59" i="282"/>
  <c r="L58" i="282"/>
  <c r="CD60" i="282"/>
  <c r="AU26" i="282"/>
  <c r="CU78" i="282"/>
  <c r="BL79" i="282"/>
  <c r="AC80" i="282"/>
  <c r="CD89" i="282"/>
  <c r="AC100" i="282"/>
  <c r="AC126" i="282"/>
  <c r="CU126" i="282"/>
  <c r="BL127" i="282"/>
  <c r="AC128" i="282"/>
  <c r="CU128" i="282"/>
  <c r="CU100" i="282"/>
  <c r="CU122" i="282"/>
  <c r="AC102" i="282"/>
  <c r="AC106" i="282"/>
  <c r="CU120" i="282"/>
  <c r="CD131" i="282"/>
  <c r="BL99" i="282"/>
  <c r="CU102" i="282"/>
  <c r="BL105" i="282"/>
  <c r="L110" i="282"/>
  <c r="AC120" i="282"/>
  <c r="AL13" i="285" l="1"/>
  <c r="I26" i="290"/>
  <c r="I27" i="290" s="1"/>
  <c r="J25" i="290"/>
  <c r="AK19" i="289"/>
  <c r="AK20" i="289"/>
  <c r="AM18" i="289"/>
  <c r="AL16" i="289"/>
  <c r="C26" i="288"/>
  <c r="D9" i="288"/>
  <c r="C10" i="288"/>
  <c r="C8" i="288"/>
  <c r="E9" i="287"/>
  <c r="D10" i="287"/>
  <c r="AM20" i="284"/>
  <c r="AL21" i="284"/>
  <c r="AM13" i="290"/>
  <c r="F51" i="290"/>
  <c r="F47" i="290"/>
  <c r="F49" i="290" s="1"/>
  <c r="G47" i="290"/>
  <c r="F48" i="290"/>
  <c r="AK13" i="289"/>
  <c r="AM19" i="289"/>
  <c r="AN19" i="289" s="1"/>
  <c r="AL20" i="289"/>
  <c r="AK16" i="289"/>
  <c r="AN130" i="289"/>
  <c r="AL12" i="284"/>
  <c r="AK20" i="284"/>
  <c r="AK21" i="284"/>
  <c r="AN67" i="289"/>
  <c r="AM16" i="289"/>
  <c r="AN16" i="289" s="1"/>
  <c r="AM13" i="289"/>
  <c r="AM21" i="284"/>
  <c r="AM16" i="284"/>
  <c r="AK13" i="284"/>
  <c r="AN42" i="289"/>
  <c r="AM20" i="289"/>
  <c r="AN20" i="289" s="1"/>
  <c r="AM11" i="289"/>
  <c r="AK21" i="289"/>
  <c r="AM10" i="284"/>
  <c r="AL20" i="284"/>
  <c r="AM12" i="284"/>
  <c r="F47" i="284"/>
  <c r="F48" i="284"/>
  <c r="F51" i="284"/>
  <c r="G47" i="284"/>
  <c r="AL18" i="290"/>
  <c r="AL10" i="289"/>
  <c r="AM8" i="289"/>
  <c r="AL21" i="289"/>
  <c r="AM13" i="285"/>
  <c r="AN138" i="284"/>
  <c r="AM17" i="284"/>
  <c r="AN17" i="284" s="1"/>
  <c r="AM13" i="284"/>
  <c r="AN13" i="284" s="1"/>
  <c r="AN43" i="284"/>
  <c r="AL14" i="290"/>
  <c r="AL10" i="290"/>
  <c r="F27" i="290"/>
  <c r="F48" i="289"/>
  <c r="F51" i="289"/>
  <c r="G47" i="289"/>
  <c r="F47" i="289"/>
  <c r="F49" i="289" s="1"/>
  <c r="AM21" i="289"/>
  <c r="AN21" i="289" s="1"/>
  <c r="G25" i="289"/>
  <c r="F26" i="289"/>
  <c r="F24" i="289"/>
  <c r="C27" i="287"/>
  <c r="C34" i="287" s="1"/>
  <c r="C24" i="287"/>
  <c r="D23" i="287"/>
  <c r="C23" i="287"/>
  <c r="C25" i="287" s="1"/>
  <c r="F26" i="285"/>
  <c r="F24" i="285"/>
  <c r="F50" i="285"/>
  <c r="G25" i="285"/>
  <c r="AK16" i="284"/>
  <c r="AM11" i="284"/>
  <c r="AN111" i="284"/>
  <c r="F27" i="284"/>
  <c r="AN446" i="289"/>
  <c r="AM19" i="284"/>
  <c r="AN19" i="284" s="1"/>
  <c r="AN62" i="284"/>
  <c r="H25" i="284"/>
  <c r="G26" i="284"/>
  <c r="AK17" i="289"/>
  <c r="AN17" i="289" s="1"/>
  <c r="AM12" i="289"/>
  <c r="AN111" i="289"/>
  <c r="C21" i="287"/>
  <c r="C20" i="287"/>
  <c r="C11" i="287"/>
  <c r="C18" i="287" s="1"/>
  <c r="AL16" i="284"/>
  <c r="AM8" i="284"/>
  <c r="H25" i="281"/>
  <c r="G26" i="281"/>
  <c r="G27" i="281" s="1"/>
  <c r="F48" i="281"/>
  <c r="F51" i="281"/>
  <c r="G47" i="281"/>
  <c r="F47" i="281"/>
  <c r="F49" i="281" s="1"/>
  <c r="E12" i="282"/>
  <c r="F11" i="282"/>
  <c r="AM13" i="281"/>
  <c r="F27" i="281"/>
  <c r="F49" i="284" l="1"/>
  <c r="D21" i="287"/>
  <c r="D20" i="287"/>
  <c r="D19" i="287"/>
  <c r="D18" i="287"/>
  <c r="D11" i="287"/>
  <c r="C36" i="287"/>
  <c r="AN13" i="289"/>
  <c r="F9" i="287"/>
  <c r="E10" i="287"/>
  <c r="H25" i="289"/>
  <c r="G26" i="289"/>
  <c r="G27" i="289" s="1"/>
  <c r="D25" i="287"/>
  <c r="C42" i="287"/>
  <c r="G49" i="289"/>
  <c r="F74" i="289"/>
  <c r="AN16" i="284"/>
  <c r="F27" i="285"/>
  <c r="F74" i="290"/>
  <c r="G49" i="290"/>
  <c r="F48" i="285"/>
  <c r="F51" i="285"/>
  <c r="G47" i="285"/>
  <c r="F47" i="285"/>
  <c r="F49" i="285" s="1"/>
  <c r="AN21" i="284"/>
  <c r="I25" i="284"/>
  <c r="H26" i="284"/>
  <c r="H25" i="285"/>
  <c r="G26" i="285"/>
  <c r="G27" i="285" s="1"/>
  <c r="C19" i="287"/>
  <c r="C11" i="288"/>
  <c r="C18" i="288" s="1"/>
  <c r="D10" i="288"/>
  <c r="E9" i="288"/>
  <c r="J26" i="290"/>
  <c r="K25" i="290"/>
  <c r="G27" i="284"/>
  <c r="C35" i="287"/>
  <c r="G49" i="284"/>
  <c r="F74" i="284"/>
  <c r="AN20" i="284"/>
  <c r="C27" i="288"/>
  <c r="C37" i="288" s="1"/>
  <c r="C24" i="288"/>
  <c r="C23" i="288"/>
  <c r="D23" i="288"/>
  <c r="C37" i="287"/>
  <c r="F27" i="289"/>
  <c r="H26" i="281"/>
  <c r="H27" i="281" s="1"/>
  <c r="I25" i="281"/>
  <c r="F74" i="281"/>
  <c r="G49" i="281"/>
  <c r="G11" i="282"/>
  <c r="F12" i="282"/>
  <c r="C34" i="288" l="1"/>
  <c r="C35" i="288"/>
  <c r="C25" i="288"/>
  <c r="H49" i="289"/>
  <c r="G50" i="289"/>
  <c r="G51" i="289" s="1"/>
  <c r="G9" i="287"/>
  <c r="F10" i="287"/>
  <c r="C51" i="287"/>
  <c r="C43" i="287"/>
  <c r="C53" i="287" s="1"/>
  <c r="C40" i="287"/>
  <c r="D39" i="287"/>
  <c r="C39" i="287"/>
  <c r="C41" i="287" s="1"/>
  <c r="C36" i="288"/>
  <c r="H49" i="284"/>
  <c r="G50" i="284"/>
  <c r="G51" i="284" s="1"/>
  <c r="D26" i="287"/>
  <c r="E25" i="287"/>
  <c r="C19" i="288"/>
  <c r="I25" i="285"/>
  <c r="H26" i="285"/>
  <c r="H27" i="284"/>
  <c r="G50" i="290"/>
  <c r="H49" i="290"/>
  <c r="F72" i="284"/>
  <c r="F75" i="284"/>
  <c r="G71" i="284"/>
  <c r="F71" i="284"/>
  <c r="L25" i="290"/>
  <c r="K26" i="290"/>
  <c r="K27" i="290" s="1"/>
  <c r="C20" i="288"/>
  <c r="I26" i="284"/>
  <c r="J25" i="284"/>
  <c r="G49" i="285"/>
  <c r="F74" i="285"/>
  <c r="F72" i="290"/>
  <c r="F75" i="290"/>
  <c r="G71" i="290"/>
  <c r="F71" i="290"/>
  <c r="C42" i="288"/>
  <c r="D25" i="288"/>
  <c r="J27" i="290"/>
  <c r="C21" i="288"/>
  <c r="F9" i="288"/>
  <c r="E10" i="288"/>
  <c r="H26" i="289"/>
  <c r="I25" i="289"/>
  <c r="D11" i="288"/>
  <c r="D20" i="288" s="1"/>
  <c r="F72" i="289"/>
  <c r="F75" i="289"/>
  <c r="G71" i="289"/>
  <c r="F71" i="289"/>
  <c r="F73" i="289" s="1"/>
  <c r="E11" i="287"/>
  <c r="E19" i="287" s="1"/>
  <c r="G12" i="282"/>
  <c r="H11" i="282"/>
  <c r="I26" i="281"/>
  <c r="J25" i="281"/>
  <c r="G50" i="281"/>
  <c r="H49" i="281"/>
  <c r="F72" i="281"/>
  <c r="F75" i="281"/>
  <c r="G71" i="281"/>
  <c r="F71" i="281"/>
  <c r="D18" i="288" l="1"/>
  <c r="F25" i="287"/>
  <c r="E26" i="287"/>
  <c r="E25" i="288"/>
  <c r="D26" i="288"/>
  <c r="M25" i="290"/>
  <c r="L26" i="290"/>
  <c r="I49" i="290"/>
  <c r="H50" i="290"/>
  <c r="H51" i="290" s="1"/>
  <c r="D27" i="287"/>
  <c r="D37" i="287" s="1"/>
  <c r="C52" i="287"/>
  <c r="E18" i="287"/>
  <c r="E20" i="287"/>
  <c r="E11" i="288"/>
  <c r="E21" i="288" s="1"/>
  <c r="C43" i="288"/>
  <c r="C53" i="288" s="1"/>
  <c r="C40" i="288"/>
  <c r="D39" i="288"/>
  <c r="C39" i="288"/>
  <c r="F73" i="284"/>
  <c r="G51" i="290"/>
  <c r="H27" i="285"/>
  <c r="F72" i="285"/>
  <c r="F75" i="285"/>
  <c r="G71" i="285"/>
  <c r="F71" i="285"/>
  <c r="J25" i="285"/>
  <c r="I26" i="285"/>
  <c r="D41" i="287"/>
  <c r="C58" i="287"/>
  <c r="F73" i="290"/>
  <c r="E21" i="287"/>
  <c r="G9" i="288"/>
  <c r="F10" i="288"/>
  <c r="G73" i="289"/>
  <c r="F98" i="289"/>
  <c r="G50" i="285"/>
  <c r="H49" i="285"/>
  <c r="F19" i="287"/>
  <c r="F11" i="287"/>
  <c r="F21" i="287" s="1"/>
  <c r="D19" i="288"/>
  <c r="I26" i="289"/>
  <c r="I27" i="289" s="1"/>
  <c r="J25" i="289"/>
  <c r="D21" i="288"/>
  <c r="H27" i="289"/>
  <c r="J26" i="284"/>
  <c r="K25" i="284"/>
  <c r="G10" i="287"/>
  <c r="H9" i="287"/>
  <c r="I27" i="284"/>
  <c r="I49" i="284"/>
  <c r="H50" i="284"/>
  <c r="H51" i="284" s="1"/>
  <c r="C50" i="287"/>
  <c r="I49" i="289"/>
  <c r="H50" i="289"/>
  <c r="H51" i="289" s="1"/>
  <c r="G51" i="281"/>
  <c r="F73" i="281"/>
  <c r="H50" i="281"/>
  <c r="H51" i="281" s="1"/>
  <c r="I49" i="281"/>
  <c r="J26" i="281"/>
  <c r="J27" i="281" s="1"/>
  <c r="K25" i="281"/>
  <c r="I11" i="282"/>
  <c r="H12" i="282"/>
  <c r="I27" i="281"/>
  <c r="E20" i="288" l="1"/>
  <c r="E18" i="288"/>
  <c r="F73" i="285"/>
  <c r="D34" i="287"/>
  <c r="D36" i="287"/>
  <c r="H10" i="287"/>
  <c r="I9" i="287"/>
  <c r="I50" i="289"/>
  <c r="I51" i="289" s="1"/>
  <c r="J49" i="289"/>
  <c r="G11" i="287"/>
  <c r="G21" i="287" s="1"/>
  <c r="G18" i="287"/>
  <c r="F95" i="289"/>
  <c r="F99" i="289"/>
  <c r="G95" i="289"/>
  <c r="F96" i="289"/>
  <c r="E41" i="287"/>
  <c r="D42" i="287"/>
  <c r="C50" i="288"/>
  <c r="E19" i="288"/>
  <c r="F25" i="288"/>
  <c r="E26" i="288"/>
  <c r="H73" i="289"/>
  <c r="G74" i="289"/>
  <c r="G75" i="289" s="1"/>
  <c r="G73" i="284"/>
  <c r="F98" i="284"/>
  <c r="C51" i="288"/>
  <c r="K25" i="289"/>
  <c r="J26" i="289"/>
  <c r="F18" i="287"/>
  <c r="F11" i="288"/>
  <c r="F21" i="288" s="1"/>
  <c r="F19" i="288"/>
  <c r="F20" i="288"/>
  <c r="I27" i="285"/>
  <c r="C52" i="288"/>
  <c r="G10" i="288"/>
  <c r="H9" i="288"/>
  <c r="K25" i="285"/>
  <c r="J26" i="285"/>
  <c r="G73" i="285"/>
  <c r="F98" i="285"/>
  <c r="J49" i="284"/>
  <c r="I50" i="284"/>
  <c r="I51" i="284" s="1"/>
  <c r="L25" i="284"/>
  <c r="K26" i="284"/>
  <c r="F20" i="287"/>
  <c r="H50" i="285"/>
  <c r="H51" i="285" s="1"/>
  <c r="I49" i="285"/>
  <c r="C41" i="288"/>
  <c r="D35" i="287"/>
  <c r="I50" i="290"/>
  <c r="J49" i="290"/>
  <c r="E37" i="287"/>
  <c r="E27" i="287"/>
  <c r="E34" i="287" s="1"/>
  <c r="J27" i="284"/>
  <c r="G51" i="285"/>
  <c r="F98" i="290"/>
  <c r="G73" i="290"/>
  <c r="L27" i="290"/>
  <c r="G25" i="287"/>
  <c r="F26" i="287"/>
  <c r="M26" i="290"/>
  <c r="N25" i="290"/>
  <c r="C59" i="287"/>
  <c r="C66" i="287" s="1"/>
  <c r="C56" i="287"/>
  <c r="D55" i="287"/>
  <c r="C55" i="287"/>
  <c r="D27" i="288"/>
  <c r="D36" i="288" s="1"/>
  <c r="J11" i="282"/>
  <c r="I12" i="282"/>
  <c r="K16" i="282"/>
  <c r="N16" i="282" s="1"/>
  <c r="K22" i="282"/>
  <c r="N22" i="282" s="1"/>
  <c r="K26" i="282"/>
  <c r="N26" i="282" s="1"/>
  <c r="K23" i="282"/>
  <c r="N23" i="282" s="1"/>
  <c r="P11" i="282"/>
  <c r="K21" i="282"/>
  <c r="N21" i="282" s="1"/>
  <c r="L25" i="281"/>
  <c r="K26" i="281"/>
  <c r="K27" i="281" s="1"/>
  <c r="I50" i="281"/>
  <c r="J49" i="281"/>
  <c r="F98" i="281"/>
  <c r="G73" i="281"/>
  <c r="D34" i="288" l="1"/>
  <c r="E35" i="287"/>
  <c r="C67" i="287"/>
  <c r="H73" i="290"/>
  <c r="G74" i="290"/>
  <c r="E36" i="287"/>
  <c r="H73" i="285"/>
  <c r="G74" i="285"/>
  <c r="F18" i="288"/>
  <c r="L25" i="289"/>
  <c r="K26" i="289"/>
  <c r="G19" i="287"/>
  <c r="F96" i="290"/>
  <c r="F95" i="290"/>
  <c r="F97" i="290" s="1"/>
  <c r="F99" i="290"/>
  <c r="G95" i="290"/>
  <c r="J49" i="285"/>
  <c r="I50" i="285"/>
  <c r="J27" i="285"/>
  <c r="I73" i="289"/>
  <c r="H74" i="289"/>
  <c r="H75" i="289" s="1"/>
  <c r="K49" i="290"/>
  <c r="J50" i="290"/>
  <c r="K27" i="284"/>
  <c r="L25" i="285"/>
  <c r="K26" i="285"/>
  <c r="K27" i="285" s="1"/>
  <c r="D43" i="287"/>
  <c r="D52" i="287" s="1"/>
  <c r="O25" i="290"/>
  <c r="N26" i="290"/>
  <c r="I51" i="290"/>
  <c r="M25" i="284"/>
  <c r="L26" i="284"/>
  <c r="I9" i="288"/>
  <c r="H10" i="288"/>
  <c r="E27" i="288"/>
  <c r="E35" i="288" s="1"/>
  <c r="F41" i="287"/>
  <c r="E42" i="287"/>
  <c r="J50" i="289"/>
  <c r="J51" i="289" s="1"/>
  <c r="K49" i="289"/>
  <c r="D35" i="288"/>
  <c r="C69" i="287"/>
  <c r="D37" i="288"/>
  <c r="M27" i="290"/>
  <c r="F27" i="287"/>
  <c r="F37" i="287" s="1"/>
  <c r="G11" i="288"/>
  <c r="G20" i="288" s="1"/>
  <c r="G25" i="288"/>
  <c r="F26" i="288"/>
  <c r="C68" i="287"/>
  <c r="H25" i="287"/>
  <c r="G26" i="287"/>
  <c r="C58" i="288"/>
  <c r="D41" i="288"/>
  <c r="K49" i="284"/>
  <c r="J50" i="284"/>
  <c r="J51" i="284" s="1"/>
  <c r="F95" i="284"/>
  <c r="F96" i="284"/>
  <c r="F99" i="284"/>
  <c r="G95" i="284"/>
  <c r="J9" i="287"/>
  <c r="I10" i="287"/>
  <c r="C57" i="287"/>
  <c r="H73" i="284"/>
  <c r="G74" i="284"/>
  <c r="G75" i="284" s="1"/>
  <c r="H11" i="287"/>
  <c r="H18" i="287" s="1"/>
  <c r="H19" i="287"/>
  <c r="F96" i="285"/>
  <c r="F99" i="285"/>
  <c r="G95" i="285"/>
  <c r="F95" i="285"/>
  <c r="J27" i="289"/>
  <c r="F97" i="289"/>
  <c r="G20" i="287"/>
  <c r="M25" i="281"/>
  <c r="L26" i="281"/>
  <c r="L27" i="281" s="1"/>
  <c r="G74" i="281"/>
  <c r="H73" i="281"/>
  <c r="J12" i="282"/>
  <c r="J9" i="282"/>
  <c r="K18" i="282"/>
  <c r="N18" i="282" s="1"/>
  <c r="K15" i="282"/>
  <c r="N15" i="282" s="1"/>
  <c r="O13" i="282" s="1"/>
  <c r="P26" i="282" s="1"/>
  <c r="K17" i="282"/>
  <c r="N17" i="282" s="1"/>
  <c r="J50" i="281"/>
  <c r="K49" i="281"/>
  <c r="F96" i="281"/>
  <c r="F99" i="281"/>
  <c r="G95" i="281"/>
  <c r="F95" i="281"/>
  <c r="I51" i="281"/>
  <c r="F97" i="285" l="1"/>
  <c r="G21" i="288"/>
  <c r="F34" i="287"/>
  <c r="F35" i="287"/>
  <c r="F36" i="287"/>
  <c r="H20" i="287"/>
  <c r="H21" i="287"/>
  <c r="F97" i="284"/>
  <c r="K50" i="284"/>
  <c r="K51" i="284" s="1"/>
  <c r="L49" i="284"/>
  <c r="L49" i="289"/>
  <c r="K50" i="289"/>
  <c r="K51" i="289" s="1"/>
  <c r="E34" i="288"/>
  <c r="N27" i="290"/>
  <c r="F122" i="290"/>
  <c r="G97" i="290"/>
  <c r="G75" i="285"/>
  <c r="D42" i="288"/>
  <c r="E41" i="288"/>
  <c r="H74" i="285"/>
  <c r="H75" i="285" s="1"/>
  <c r="I73" i="285"/>
  <c r="C59" i="288"/>
  <c r="C68" i="288" s="1"/>
  <c r="C56" i="288"/>
  <c r="C55" i="288"/>
  <c r="D55" i="288"/>
  <c r="E36" i="288"/>
  <c r="J9" i="288"/>
  <c r="I10" i="288"/>
  <c r="D50" i="287"/>
  <c r="M25" i="285"/>
  <c r="L26" i="285"/>
  <c r="H11" i="288"/>
  <c r="H19" i="288" s="1"/>
  <c r="P25" i="290"/>
  <c r="O26" i="290"/>
  <c r="D57" i="287"/>
  <c r="C74" i="287"/>
  <c r="G18" i="288"/>
  <c r="E37" i="288"/>
  <c r="L27" i="284"/>
  <c r="D51" i="287"/>
  <c r="G97" i="285"/>
  <c r="F122" i="285"/>
  <c r="G36" i="287"/>
  <c r="G35" i="287"/>
  <c r="G27" i="287"/>
  <c r="G37" i="287" s="1"/>
  <c r="F27" i="288"/>
  <c r="F37" i="288" s="1"/>
  <c r="G19" i="288"/>
  <c r="N25" i="284"/>
  <c r="M26" i="284"/>
  <c r="J51" i="290"/>
  <c r="I74" i="289"/>
  <c r="I75" i="289" s="1"/>
  <c r="J73" i="289"/>
  <c r="K27" i="289"/>
  <c r="H74" i="284"/>
  <c r="H75" i="284" s="1"/>
  <c r="I73" i="284"/>
  <c r="I20" i="287"/>
  <c r="I19" i="287"/>
  <c r="I18" i="287"/>
  <c r="I11" i="287"/>
  <c r="I21" i="287" s="1"/>
  <c r="I25" i="287"/>
  <c r="H26" i="287"/>
  <c r="H25" i="288"/>
  <c r="G26" i="288"/>
  <c r="E53" i="287"/>
  <c r="E51" i="287"/>
  <c r="E43" i="287"/>
  <c r="E50" i="287" s="1"/>
  <c r="D53" i="287"/>
  <c r="L49" i="290"/>
  <c r="K50" i="290"/>
  <c r="I51" i="285"/>
  <c r="L26" i="289"/>
  <c r="M25" i="289"/>
  <c r="G75" i="290"/>
  <c r="G41" i="287"/>
  <c r="F42" i="287"/>
  <c r="K49" i="285"/>
  <c r="J50" i="285"/>
  <c r="I73" i="290"/>
  <c r="H74" i="290"/>
  <c r="H75" i="290" s="1"/>
  <c r="K9" i="287"/>
  <c r="J10" i="287"/>
  <c r="G97" i="289"/>
  <c r="F122" i="289"/>
  <c r="F97" i="281"/>
  <c r="G97" i="281" s="1"/>
  <c r="H74" i="281"/>
  <c r="H75" i="281" s="1"/>
  <c r="I73" i="281"/>
  <c r="F122" i="281"/>
  <c r="L49" i="281"/>
  <c r="K50" i="281"/>
  <c r="G75" i="281"/>
  <c r="J51" i="281"/>
  <c r="N25" i="281"/>
  <c r="M26" i="281"/>
  <c r="M27" i="281" s="1"/>
  <c r="F29" i="282"/>
  <c r="E29" i="282"/>
  <c r="D32" i="282"/>
  <c r="D30" i="282"/>
  <c r="D29" i="282"/>
  <c r="D31" i="282" s="1"/>
  <c r="I9" i="282"/>
  <c r="H9" i="282" s="1"/>
  <c r="G9" i="282" s="1"/>
  <c r="F9" i="282" s="1"/>
  <c r="E9" i="282" s="1"/>
  <c r="D9" i="282" s="1"/>
  <c r="H18" i="288" l="1"/>
  <c r="H20" i="288"/>
  <c r="H21" i="288"/>
  <c r="F34" i="288"/>
  <c r="F35" i="288"/>
  <c r="F36" i="288"/>
  <c r="C69" i="288"/>
  <c r="E52" i="287"/>
  <c r="G34" i="287"/>
  <c r="F120" i="285"/>
  <c r="F123" i="285"/>
  <c r="G119" i="285"/>
  <c r="F119" i="285"/>
  <c r="D58" i="287"/>
  <c r="E57" i="287"/>
  <c r="M49" i="289"/>
  <c r="L50" i="289"/>
  <c r="L51" i="289" s="1"/>
  <c r="L49" i="285"/>
  <c r="K50" i="285"/>
  <c r="K51" i="285" s="1"/>
  <c r="M26" i="285"/>
  <c r="M27" i="285" s="1"/>
  <c r="N25" i="285"/>
  <c r="F53" i="287"/>
  <c r="F43" i="287"/>
  <c r="F51" i="287" s="1"/>
  <c r="G37" i="288"/>
  <c r="G27" i="288"/>
  <c r="G35" i="288" s="1"/>
  <c r="M27" i="284"/>
  <c r="H97" i="289"/>
  <c r="G98" i="289"/>
  <c r="G99" i="289" s="1"/>
  <c r="G42" i="287"/>
  <c r="H41" i="287"/>
  <c r="H26" i="288"/>
  <c r="I25" i="288"/>
  <c r="O25" i="284"/>
  <c r="N26" i="284"/>
  <c r="N27" i="284" s="1"/>
  <c r="H97" i="285"/>
  <c r="G98" i="285"/>
  <c r="O27" i="290"/>
  <c r="I11" i="288"/>
  <c r="I20" i="288" s="1"/>
  <c r="C66" i="288"/>
  <c r="F41" i="288"/>
  <c r="E42" i="288"/>
  <c r="M49" i="284"/>
  <c r="L50" i="284"/>
  <c r="L51" i="284" s="1"/>
  <c r="I74" i="285"/>
  <c r="J73" i="285"/>
  <c r="F119" i="289"/>
  <c r="F123" i="289"/>
  <c r="G119" i="289"/>
  <c r="F120" i="289"/>
  <c r="J21" i="287"/>
  <c r="J20" i="287"/>
  <c r="J19" i="287"/>
  <c r="J18" i="287"/>
  <c r="J11" i="287"/>
  <c r="H27" i="287"/>
  <c r="H34" i="287" s="1"/>
  <c r="I74" i="284"/>
  <c r="I75" i="284" s="1"/>
  <c r="J73" i="284"/>
  <c r="Q25" i="290"/>
  <c r="P26" i="290"/>
  <c r="P27" i="290" s="1"/>
  <c r="K9" i="288"/>
  <c r="J10" i="288"/>
  <c r="C67" i="288"/>
  <c r="D43" i="288"/>
  <c r="D52" i="288" s="1"/>
  <c r="C75" i="287"/>
  <c r="C85" i="287" s="1"/>
  <c r="C72" i="287"/>
  <c r="D71" i="287"/>
  <c r="C71" i="287"/>
  <c r="L9" i="287"/>
  <c r="K10" i="287"/>
  <c r="J25" i="287"/>
  <c r="I26" i="287"/>
  <c r="G97" i="284"/>
  <c r="F122" i="284"/>
  <c r="L27" i="289"/>
  <c r="J74" i="289"/>
  <c r="J75" i="289" s="1"/>
  <c r="K73" i="289"/>
  <c r="C57" i="288"/>
  <c r="J73" i="290"/>
  <c r="I74" i="290"/>
  <c r="K51" i="290"/>
  <c r="G98" i="290"/>
  <c r="H97" i="290"/>
  <c r="J51" i="285"/>
  <c r="M26" i="289"/>
  <c r="M27" i="289" s="1"/>
  <c r="N25" i="289"/>
  <c r="L50" i="290"/>
  <c r="L51" i="290" s="1"/>
  <c r="M49" i="290"/>
  <c r="L27" i="285"/>
  <c r="F123" i="290"/>
  <c r="G119" i="290"/>
  <c r="F119" i="290"/>
  <c r="F121" i="290" s="1"/>
  <c r="F120" i="290"/>
  <c r="O25" i="281"/>
  <c r="N26" i="281"/>
  <c r="N27" i="281" s="1"/>
  <c r="K51" i="281"/>
  <c r="E32" i="282"/>
  <c r="E33" i="282" s="1"/>
  <c r="E30" i="282"/>
  <c r="F120" i="281"/>
  <c r="F123" i="281"/>
  <c r="G119" i="281"/>
  <c r="F119" i="281"/>
  <c r="M49" i="281"/>
  <c r="L50" i="281"/>
  <c r="D33" i="282"/>
  <c r="G98" i="281"/>
  <c r="H97" i="281"/>
  <c r="J73" i="281"/>
  <c r="I74" i="281"/>
  <c r="Q31" i="282"/>
  <c r="R31" i="282"/>
  <c r="D51" i="288" l="1"/>
  <c r="D53" i="288"/>
  <c r="D50" i="288"/>
  <c r="G36" i="288"/>
  <c r="I19" i="288"/>
  <c r="I21" i="288"/>
  <c r="G34" i="288"/>
  <c r="H35" i="287"/>
  <c r="C83" i="287"/>
  <c r="C82" i="287"/>
  <c r="F121" i="289"/>
  <c r="G99" i="290"/>
  <c r="K20" i="287"/>
  <c r="K11" i="287"/>
  <c r="K21" i="287" s="1"/>
  <c r="F57" i="287"/>
  <c r="E58" i="287"/>
  <c r="M9" i="287"/>
  <c r="L10" i="287"/>
  <c r="C84" i="287"/>
  <c r="H36" i="287"/>
  <c r="I75" i="285"/>
  <c r="G43" i="287"/>
  <c r="G50" i="287" s="1"/>
  <c r="D59" i="287"/>
  <c r="D69" i="287"/>
  <c r="D68" i="287"/>
  <c r="D67" i="287"/>
  <c r="D66" i="287"/>
  <c r="R25" i="290"/>
  <c r="Q26" i="290"/>
  <c r="Q27" i="290" s="1"/>
  <c r="H37" i="287"/>
  <c r="F121" i="285"/>
  <c r="G41" i="288"/>
  <c r="F42" i="288"/>
  <c r="H42" i="287"/>
  <c r="I41" i="287"/>
  <c r="C74" i="288"/>
  <c r="D57" i="288"/>
  <c r="K74" i="289"/>
  <c r="K75" i="289" s="1"/>
  <c r="L73" i="289"/>
  <c r="C73" i="287"/>
  <c r="I18" i="288"/>
  <c r="J25" i="288"/>
  <c r="I26" i="288"/>
  <c r="I97" i="289"/>
  <c r="H98" i="289"/>
  <c r="H99" i="289" s="1"/>
  <c r="F50" i="287"/>
  <c r="M49" i="285"/>
  <c r="L50" i="285"/>
  <c r="K73" i="285"/>
  <c r="J74" i="285"/>
  <c r="J74" i="284"/>
  <c r="J75" i="284" s="1"/>
  <c r="K73" i="284"/>
  <c r="H27" i="288"/>
  <c r="H36" i="288" s="1"/>
  <c r="M50" i="290"/>
  <c r="N49" i="290"/>
  <c r="G99" i="285"/>
  <c r="I97" i="290"/>
  <c r="H98" i="290"/>
  <c r="H99" i="290" s="1"/>
  <c r="I75" i="290"/>
  <c r="F120" i="284"/>
  <c r="F123" i="284"/>
  <c r="G119" i="284"/>
  <c r="F119" i="284"/>
  <c r="I27" i="287"/>
  <c r="I36" i="287" s="1"/>
  <c r="J11" i="288"/>
  <c r="J20" i="288" s="1"/>
  <c r="N49" i="284"/>
  <c r="M50" i="284"/>
  <c r="M51" i="284" s="1"/>
  <c r="I97" i="285"/>
  <c r="H98" i="285"/>
  <c r="H99" i="285" s="1"/>
  <c r="F52" i="287"/>
  <c r="N49" i="289"/>
  <c r="M50" i="289"/>
  <c r="M51" i="289" s="1"/>
  <c r="O25" i="289"/>
  <c r="N26" i="289"/>
  <c r="N27" i="289" s="1"/>
  <c r="J74" i="290"/>
  <c r="K73" i="290"/>
  <c r="H97" i="284"/>
  <c r="G98" i="284"/>
  <c r="G99" i="284" s="1"/>
  <c r="K25" i="287"/>
  <c r="J26" i="287"/>
  <c r="L9" i="288"/>
  <c r="K10" i="288"/>
  <c r="G121" i="290"/>
  <c r="F146" i="290"/>
  <c r="G121" i="289"/>
  <c r="F146" i="289"/>
  <c r="E43" i="288"/>
  <c r="E50" i="288" s="1"/>
  <c r="P25" i="284"/>
  <c r="O26" i="284"/>
  <c r="O27" i="284" s="1"/>
  <c r="N26" i="285"/>
  <c r="N27" i="285" s="1"/>
  <c r="O25" i="285"/>
  <c r="F121" i="281"/>
  <c r="F32" i="282"/>
  <c r="F30" i="282"/>
  <c r="L51" i="281"/>
  <c r="M50" i="281"/>
  <c r="N49" i="281"/>
  <c r="H98" i="281"/>
  <c r="H99" i="281" s="1"/>
  <c r="I97" i="281"/>
  <c r="I75" i="281"/>
  <c r="K73" i="281"/>
  <c r="J74" i="281"/>
  <c r="J75" i="281" s="1"/>
  <c r="F146" i="281"/>
  <c r="G121" i="281"/>
  <c r="G99" i="281"/>
  <c r="P25" i="281"/>
  <c r="O26" i="281"/>
  <c r="O27" i="281" s="1"/>
  <c r="E51" i="288" l="1"/>
  <c r="E52" i="288"/>
  <c r="E53" i="288"/>
  <c r="J19" i="288"/>
  <c r="J21" i="288"/>
  <c r="H37" i="288"/>
  <c r="G53" i="287"/>
  <c r="G52" i="287"/>
  <c r="I35" i="287"/>
  <c r="I37" i="287"/>
  <c r="I34" i="287"/>
  <c r="O49" i="290"/>
  <c r="N50" i="290"/>
  <c r="N51" i="290" s="1"/>
  <c r="F147" i="289"/>
  <c r="F144" i="289"/>
  <c r="G143" i="289"/>
  <c r="F143" i="289"/>
  <c r="G122" i="290"/>
  <c r="H121" i="290"/>
  <c r="I97" i="284"/>
  <c r="H98" i="284"/>
  <c r="H99" i="284" s="1"/>
  <c r="L73" i="290"/>
  <c r="K74" i="290"/>
  <c r="I98" i="285"/>
  <c r="J97" i="285"/>
  <c r="M51" i="290"/>
  <c r="H43" i="287"/>
  <c r="H53" i="287"/>
  <c r="H52" i="287"/>
  <c r="H51" i="287"/>
  <c r="H50" i="287"/>
  <c r="E59" i="287"/>
  <c r="E69" i="287" s="1"/>
  <c r="J27" i="287"/>
  <c r="J35" i="287" s="1"/>
  <c r="J97" i="290"/>
  <c r="I98" i="290"/>
  <c r="J41" i="287"/>
  <c r="I42" i="287"/>
  <c r="H121" i="289"/>
  <c r="G122" i="289"/>
  <c r="G123" i="289" s="1"/>
  <c r="J75" i="290"/>
  <c r="J97" i="289"/>
  <c r="I98" i="289"/>
  <c r="I99" i="289" s="1"/>
  <c r="F43" i="288"/>
  <c r="G57" i="287"/>
  <c r="F58" i="287"/>
  <c r="N50" i="289"/>
  <c r="N51" i="289" s="1"/>
  <c r="O49" i="289"/>
  <c r="P25" i="285"/>
  <c r="O26" i="285"/>
  <c r="O27" i="285" s="1"/>
  <c r="Q25" i="284"/>
  <c r="P26" i="284"/>
  <c r="P27" i="284" s="1"/>
  <c r="K11" i="288"/>
  <c r="K21" i="288" s="1"/>
  <c r="O49" i="284"/>
  <c r="N50" i="284"/>
  <c r="N51" i="284" s="1"/>
  <c r="H34" i="288"/>
  <c r="J75" i="285"/>
  <c r="I27" i="288"/>
  <c r="I34" i="288" s="1"/>
  <c r="G42" i="288"/>
  <c r="H41" i="288"/>
  <c r="K74" i="284"/>
  <c r="K75" i="284" s="1"/>
  <c r="L73" i="284"/>
  <c r="P25" i="289"/>
  <c r="O26" i="289"/>
  <c r="O27" i="289" s="1"/>
  <c r="H35" i="288"/>
  <c r="L73" i="285"/>
  <c r="K74" i="285"/>
  <c r="K25" i="288"/>
  <c r="J26" i="288"/>
  <c r="E57" i="288"/>
  <c r="D58" i="288"/>
  <c r="L21" i="287"/>
  <c r="L11" i="287"/>
  <c r="L19" i="287" s="1"/>
  <c r="K18" i="287"/>
  <c r="F144" i="290"/>
  <c r="F147" i="290"/>
  <c r="G143" i="290"/>
  <c r="F143" i="290"/>
  <c r="F145" i="290" s="1"/>
  <c r="L10" i="288"/>
  <c r="M9" i="288"/>
  <c r="J18" i="288"/>
  <c r="M73" i="289"/>
  <c r="L74" i="289"/>
  <c r="L75" i="289" s="1"/>
  <c r="C75" i="288"/>
  <c r="C83" i="288" s="1"/>
  <c r="C72" i="288"/>
  <c r="D71" i="288"/>
  <c r="C71" i="288"/>
  <c r="R26" i="290"/>
  <c r="R27" i="290" s="1"/>
  <c r="S25" i="290"/>
  <c r="G51" i="287"/>
  <c r="N9" i="287"/>
  <c r="M10" i="287"/>
  <c r="K19" i="287"/>
  <c r="G121" i="285"/>
  <c r="F146" i="285"/>
  <c r="L51" i="285"/>
  <c r="K26" i="287"/>
  <c r="L25" i="287"/>
  <c r="F121" i="284"/>
  <c r="N49" i="285"/>
  <c r="M50" i="285"/>
  <c r="M51" i="285" s="1"/>
  <c r="D73" i="287"/>
  <c r="C90" i="287"/>
  <c r="M51" i="281"/>
  <c r="P26" i="281"/>
  <c r="P27" i="281" s="1"/>
  <c r="Q25" i="281"/>
  <c r="H121" i="281"/>
  <c r="G122" i="281"/>
  <c r="F144" i="281"/>
  <c r="F147" i="281"/>
  <c r="F143" i="281"/>
  <c r="G143" i="281"/>
  <c r="I98" i="281"/>
  <c r="J97" i="281"/>
  <c r="G32" i="282"/>
  <c r="G30" i="282"/>
  <c r="F33" i="282"/>
  <c r="L73" i="281"/>
  <c r="K74" i="281"/>
  <c r="N50" i="281"/>
  <c r="N51" i="281" s="1"/>
  <c r="O49" i="281"/>
  <c r="I35" i="288" l="1"/>
  <c r="I36" i="288"/>
  <c r="I37" i="288"/>
  <c r="J36" i="287"/>
  <c r="J37" i="287"/>
  <c r="E66" i="287"/>
  <c r="J34" i="287"/>
  <c r="E68" i="287"/>
  <c r="G121" i="284"/>
  <c r="F146" i="284"/>
  <c r="N73" i="289"/>
  <c r="M74" i="289"/>
  <c r="M75" i="289" s="1"/>
  <c r="P49" i="284"/>
  <c r="O50" i="284"/>
  <c r="O51" i="284" s="1"/>
  <c r="C73" i="288"/>
  <c r="L20" i="287"/>
  <c r="K75" i="285"/>
  <c r="Q26" i="284"/>
  <c r="Q27" i="284" s="1"/>
  <c r="R25" i="284"/>
  <c r="F69" i="287"/>
  <c r="F67" i="287"/>
  <c r="F66" i="287"/>
  <c r="F59" i="287"/>
  <c r="F68" i="287" s="1"/>
  <c r="I99" i="290"/>
  <c r="M11" i="287"/>
  <c r="M21" i="287" s="1"/>
  <c r="O9" i="287"/>
  <c r="N10" i="287"/>
  <c r="F170" i="290"/>
  <c r="G145" i="290"/>
  <c r="J98" i="289"/>
  <c r="J99" i="289" s="1"/>
  <c r="K97" i="289"/>
  <c r="E67" i="287"/>
  <c r="H122" i="290"/>
  <c r="H123" i="290" s="1"/>
  <c r="I121" i="290"/>
  <c r="P49" i="290"/>
  <c r="O50" i="290"/>
  <c r="O51" i="290" s="1"/>
  <c r="K18" i="288"/>
  <c r="Q25" i="285"/>
  <c r="P26" i="285"/>
  <c r="P27" i="285" s="1"/>
  <c r="G123" i="290"/>
  <c r="H57" i="287"/>
  <c r="G58" i="287"/>
  <c r="I98" i="284"/>
  <c r="I99" i="284" s="1"/>
  <c r="J97" i="284"/>
  <c r="L26" i="287"/>
  <c r="M25" i="287"/>
  <c r="C91" i="287"/>
  <c r="C100" i="287" s="1"/>
  <c r="C88" i="287"/>
  <c r="D87" i="287"/>
  <c r="C87" i="287"/>
  <c r="C101" i="287"/>
  <c r="C98" i="287"/>
  <c r="K27" i="287"/>
  <c r="K36" i="287" s="1"/>
  <c r="K34" i="287"/>
  <c r="K37" i="287"/>
  <c r="K35" i="287"/>
  <c r="C82" i="288"/>
  <c r="N9" i="288"/>
  <c r="M10" i="288"/>
  <c r="D59" i="288"/>
  <c r="I41" i="288"/>
  <c r="H42" i="288"/>
  <c r="K19" i="288"/>
  <c r="P49" i="289"/>
  <c r="O50" i="289"/>
  <c r="O51" i="289" s="1"/>
  <c r="F51" i="288"/>
  <c r="I121" i="289"/>
  <c r="H122" i="289"/>
  <c r="H123" i="289" s="1"/>
  <c r="J98" i="285"/>
  <c r="K97" i="285"/>
  <c r="F145" i="289"/>
  <c r="K97" i="290"/>
  <c r="J98" i="290"/>
  <c r="E73" i="287"/>
  <c r="D74" i="287"/>
  <c r="F57" i="288"/>
  <c r="E58" i="288"/>
  <c r="P26" i="289"/>
  <c r="P27" i="289" s="1"/>
  <c r="Q25" i="289"/>
  <c r="G43" i="288"/>
  <c r="G51" i="288" s="1"/>
  <c r="K20" i="288"/>
  <c r="F53" i="288"/>
  <c r="I43" i="287"/>
  <c r="I53" i="287" s="1"/>
  <c r="I99" i="285"/>
  <c r="H121" i="285"/>
  <c r="G122" i="285"/>
  <c r="C84" i="288"/>
  <c r="L18" i="287"/>
  <c r="J27" i="288"/>
  <c r="J35" i="288" s="1"/>
  <c r="L74" i="284"/>
  <c r="L75" i="284" s="1"/>
  <c r="M73" i="284"/>
  <c r="F50" i="288"/>
  <c r="K41" i="287"/>
  <c r="J42" i="287"/>
  <c r="K75" i="290"/>
  <c r="M73" i="285"/>
  <c r="L74" i="285"/>
  <c r="F143" i="285"/>
  <c r="F144" i="285"/>
  <c r="F147" i="285"/>
  <c r="G143" i="285"/>
  <c r="S26" i="290"/>
  <c r="S27" i="290" s="1"/>
  <c r="T25" i="290"/>
  <c r="L11" i="288"/>
  <c r="L18" i="288" s="1"/>
  <c r="O49" i="285"/>
  <c r="N50" i="285"/>
  <c r="N51" i="285" s="1"/>
  <c r="C85" i="288"/>
  <c r="K26" i="288"/>
  <c r="L25" i="288"/>
  <c r="F52" i="288"/>
  <c r="M73" i="290"/>
  <c r="L74" i="290"/>
  <c r="K97" i="281"/>
  <c r="J98" i="281"/>
  <c r="J99" i="281" s="1"/>
  <c r="G123" i="281"/>
  <c r="Q26" i="281"/>
  <c r="Q27" i="281" s="1"/>
  <c r="R25" i="281"/>
  <c r="P49" i="281"/>
  <c r="O50" i="281"/>
  <c r="O51" i="281" s="1"/>
  <c r="I99" i="281"/>
  <c r="H122" i="281"/>
  <c r="H123" i="281" s="1"/>
  <c r="I121" i="281"/>
  <c r="K75" i="281"/>
  <c r="M73" i="281"/>
  <c r="L74" i="281"/>
  <c r="H32" i="282"/>
  <c r="H30" i="282"/>
  <c r="G33" i="282"/>
  <c r="F145" i="281"/>
  <c r="G53" i="288" l="1"/>
  <c r="J34" i="288"/>
  <c r="J36" i="288"/>
  <c r="J37" i="288"/>
  <c r="L21" i="288"/>
  <c r="F145" i="285"/>
  <c r="I51" i="287"/>
  <c r="I52" i="287"/>
  <c r="C99" i="287"/>
  <c r="J98" i="284"/>
  <c r="J99" i="284" s="1"/>
  <c r="K97" i="284"/>
  <c r="L19" i="288"/>
  <c r="N25" i="287"/>
  <c r="M26" i="287"/>
  <c r="L20" i="288"/>
  <c r="L41" i="287"/>
  <c r="K42" i="287"/>
  <c r="I50" i="287"/>
  <c r="G52" i="288"/>
  <c r="D75" i="287"/>
  <c r="D85" i="287" s="1"/>
  <c r="J121" i="289"/>
  <c r="I122" i="289"/>
  <c r="I123" i="289" s="1"/>
  <c r="L27" i="287"/>
  <c r="L37" i="287" s="1"/>
  <c r="L36" i="287"/>
  <c r="R25" i="285"/>
  <c r="Q26" i="285"/>
  <c r="Q27" i="285" s="1"/>
  <c r="O10" i="287"/>
  <c r="P9" i="287"/>
  <c r="R26" i="284"/>
  <c r="R27" i="284" s="1"/>
  <c r="S25" i="284"/>
  <c r="Q49" i="284"/>
  <c r="P50" i="284"/>
  <c r="P51" i="284" s="1"/>
  <c r="J99" i="290"/>
  <c r="D66" i="288"/>
  <c r="M18" i="287"/>
  <c r="O73" i="289"/>
  <c r="N74" i="289"/>
  <c r="N75" i="289" s="1"/>
  <c r="U25" i="290"/>
  <c r="T26" i="290"/>
  <c r="T27" i="290" s="1"/>
  <c r="N73" i="285"/>
  <c r="M74" i="285"/>
  <c r="M75" i="285" s="1"/>
  <c r="G123" i="285"/>
  <c r="Q26" i="289"/>
  <c r="Q27" i="289" s="1"/>
  <c r="R25" i="289"/>
  <c r="K98" i="290"/>
  <c r="L97" i="290"/>
  <c r="Q49" i="289"/>
  <c r="P50" i="289"/>
  <c r="P51" i="289" s="1"/>
  <c r="D67" i="288"/>
  <c r="C89" i="287"/>
  <c r="G59" i="287"/>
  <c r="G69" i="287" s="1"/>
  <c r="M19" i="287"/>
  <c r="F143" i="284"/>
  <c r="F147" i="284"/>
  <c r="G143" i="284"/>
  <c r="F144" i="284"/>
  <c r="G145" i="289"/>
  <c r="F170" i="289"/>
  <c r="D68" i="288"/>
  <c r="I57" i="287"/>
  <c r="H58" i="287"/>
  <c r="H121" i="284"/>
  <c r="G122" i="284"/>
  <c r="G123" i="284" s="1"/>
  <c r="K98" i="289"/>
  <c r="K99" i="289" s="1"/>
  <c r="L97" i="289"/>
  <c r="K27" i="288"/>
  <c r="K36" i="288" s="1"/>
  <c r="N73" i="284"/>
  <c r="M74" i="284"/>
  <c r="M75" i="284" s="1"/>
  <c r="I121" i="285"/>
  <c r="H122" i="285"/>
  <c r="H123" i="285" s="1"/>
  <c r="M20" i="287"/>
  <c r="L75" i="290"/>
  <c r="O50" i="285"/>
  <c r="O51" i="285" s="1"/>
  <c r="P49" i="285"/>
  <c r="E59" i="288"/>
  <c r="E66" i="288" s="1"/>
  <c r="L97" i="285"/>
  <c r="K98" i="285"/>
  <c r="K99" i="285" s="1"/>
  <c r="D69" i="288"/>
  <c r="Q49" i="290"/>
  <c r="P50" i="290"/>
  <c r="P51" i="290" s="1"/>
  <c r="H145" i="290"/>
  <c r="G146" i="290"/>
  <c r="L26" i="288"/>
  <c r="M25" i="288"/>
  <c r="F73" i="287"/>
  <c r="E74" i="287"/>
  <c r="M74" i="290"/>
  <c r="N73" i="290"/>
  <c r="G50" i="288"/>
  <c r="G57" i="288"/>
  <c r="F58" i="288"/>
  <c r="J99" i="285"/>
  <c r="H43" i="288"/>
  <c r="H53" i="288" s="1"/>
  <c r="M11" i="288"/>
  <c r="M21" i="288" s="1"/>
  <c r="I122" i="290"/>
  <c r="J121" i="290"/>
  <c r="F168" i="290"/>
  <c r="F171" i="290"/>
  <c r="G167" i="290"/>
  <c r="F167" i="290"/>
  <c r="F169" i="290" s="1"/>
  <c r="C90" i="288"/>
  <c r="D73" i="288"/>
  <c r="L75" i="285"/>
  <c r="G145" i="285"/>
  <c r="F170" i="285"/>
  <c r="J43" i="287"/>
  <c r="J50" i="287" s="1"/>
  <c r="J41" i="288"/>
  <c r="I42" i="288"/>
  <c r="N10" i="288"/>
  <c r="O9" i="288"/>
  <c r="N11" i="287"/>
  <c r="N21" i="287" s="1"/>
  <c r="L75" i="281"/>
  <c r="P50" i="281"/>
  <c r="P51" i="281" s="1"/>
  <c r="Q49" i="281"/>
  <c r="N73" i="281"/>
  <c r="M74" i="281"/>
  <c r="S25" i="281"/>
  <c r="R26" i="281"/>
  <c r="R27" i="281" s="1"/>
  <c r="I122" i="281"/>
  <c r="J121" i="281"/>
  <c r="I32" i="282"/>
  <c r="I30" i="282"/>
  <c r="L97" i="281"/>
  <c r="K98" i="281"/>
  <c r="G145" i="281"/>
  <c r="F170" i="281"/>
  <c r="H33" i="282"/>
  <c r="K37" i="288" l="1"/>
  <c r="H50" i="288"/>
  <c r="K34" i="288"/>
  <c r="H52" i="288"/>
  <c r="E67" i="288"/>
  <c r="E69" i="288"/>
  <c r="F145" i="284"/>
  <c r="J51" i="287"/>
  <c r="J52" i="287"/>
  <c r="J53" i="287"/>
  <c r="L34" i="287"/>
  <c r="L35" i="287"/>
  <c r="N11" i="288"/>
  <c r="N21" i="288" s="1"/>
  <c r="I43" i="288"/>
  <c r="I52" i="288" s="1"/>
  <c r="H145" i="285"/>
  <c r="G146" i="285"/>
  <c r="H51" i="288"/>
  <c r="E75" i="287"/>
  <c r="E84" i="287" s="1"/>
  <c r="E68" i="288"/>
  <c r="O73" i="284"/>
  <c r="N74" i="284"/>
  <c r="N75" i="284" s="1"/>
  <c r="H145" i="289"/>
  <c r="G146" i="289"/>
  <c r="G147" i="289" s="1"/>
  <c r="G73" i="287"/>
  <c r="F74" i="287"/>
  <c r="S25" i="285"/>
  <c r="R26" i="285"/>
  <c r="R27" i="285" s="1"/>
  <c r="M18" i="288"/>
  <c r="N25" i="288"/>
  <c r="M26" i="288"/>
  <c r="K35" i="288"/>
  <c r="I121" i="284"/>
  <c r="H122" i="284"/>
  <c r="H123" i="284" s="1"/>
  <c r="G66" i="287"/>
  <c r="M97" i="290"/>
  <c r="L98" i="290"/>
  <c r="R49" i="284"/>
  <c r="Q50" i="284"/>
  <c r="Q51" i="284" s="1"/>
  <c r="K121" i="289"/>
  <c r="J122" i="289"/>
  <c r="J123" i="289" s="1"/>
  <c r="L97" i="284"/>
  <c r="K98" i="284"/>
  <c r="K99" i="284" s="1"/>
  <c r="N18" i="287"/>
  <c r="N19" i="287"/>
  <c r="M19" i="288"/>
  <c r="F59" i="288"/>
  <c r="F67" i="288" s="1"/>
  <c r="L27" i="288"/>
  <c r="L35" i="288" s="1"/>
  <c r="P50" i="285"/>
  <c r="P51" i="285" s="1"/>
  <c r="Q49" i="285"/>
  <c r="G67" i="287"/>
  <c r="K99" i="290"/>
  <c r="V25" i="290"/>
  <c r="U26" i="290"/>
  <c r="U27" i="290" s="1"/>
  <c r="T25" i="284"/>
  <c r="S26" i="284"/>
  <c r="S27" i="284" s="1"/>
  <c r="K53" i="287"/>
  <c r="K43" i="287"/>
  <c r="K50" i="287" s="1"/>
  <c r="Q50" i="289"/>
  <c r="Q51" i="289" s="1"/>
  <c r="R49" i="289"/>
  <c r="D74" i="288"/>
  <c r="E73" i="288"/>
  <c r="M20" i="288"/>
  <c r="H57" i="288"/>
  <c r="G58" i="288"/>
  <c r="G147" i="290"/>
  <c r="M97" i="285"/>
  <c r="L98" i="285"/>
  <c r="H59" i="287"/>
  <c r="H66" i="287" s="1"/>
  <c r="G68" i="287"/>
  <c r="S25" i="289"/>
  <c r="R26" i="289"/>
  <c r="R27" i="289" s="1"/>
  <c r="M41" i="287"/>
  <c r="L42" i="287"/>
  <c r="F194" i="290"/>
  <c r="G169" i="290"/>
  <c r="O73" i="285"/>
  <c r="N74" i="285"/>
  <c r="N75" i="285" s="1"/>
  <c r="N20" i="287"/>
  <c r="C91" i="288"/>
  <c r="C98" i="288" s="1"/>
  <c r="C88" i="288"/>
  <c r="C87" i="288"/>
  <c r="D87" i="288"/>
  <c r="K121" i="290"/>
  <c r="J122" i="290"/>
  <c r="H146" i="290"/>
  <c r="H147" i="290" s="1"/>
  <c r="I145" i="290"/>
  <c r="J57" i="287"/>
  <c r="I58" i="287"/>
  <c r="G145" i="284"/>
  <c r="F170" i="284"/>
  <c r="P10" i="287"/>
  <c r="Q9" i="287"/>
  <c r="D82" i="287"/>
  <c r="O10" i="288"/>
  <c r="P9" i="288"/>
  <c r="I123" i="290"/>
  <c r="N74" i="290"/>
  <c r="N75" i="290" s="1"/>
  <c r="O73" i="290"/>
  <c r="J121" i="285"/>
  <c r="I122" i="285"/>
  <c r="L98" i="289"/>
  <c r="L99" i="289" s="1"/>
  <c r="M97" i="289"/>
  <c r="D89" i="287"/>
  <c r="C106" i="287"/>
  <c r="P73" i="289"/>
  <c r="O74" i="289"/>
  <c r="O75" i="289" s="1"/>
  <c r="O11" i="287"/>
  <c r="O21" i="287" s="1"/>
  <c r="O20" i="287"/>
  <c r="O18" i="287"/>
  <c r="O19" i="287"/>
  <c r="D83" i="287"/>
  <c r="M27" i="287"/>
  <c r="M35" i="287" s="1"/>
  <c r="K41" i="288"/>
  <c r="J42" i="288"/>
  <c r="F171" i="285"/>
  <c r="G167" i="285"/>
  <c r="F167" i="285"/>
  <c r="F168" i="285"/>
  <c r="M75" i="290"/>
  <c r="R49" i="290"/>
  <c r="Q50" i="290"/>
  <c r="Q51" i="290" s="1"/>
  <c r="F168" i="289"/>
  <c r="F167" i="289"/>
  <c r="G167" i="289"/>
  <c r="F171" i="289"/>
  <c r="D84" i="287"/>
  <c r="O25" i="287"/>
  <c r="N26" i="287"/>
  <c r="K99" i="281"/>
  <c r="M75" i="281"/>
  <c r="K42" i="282"/>
  <c r="N42" i="282" s="1"/>
  <c r="M97" i="281"/>
  <c r="L98" i="281"/>
  <c r="L99" i="281" s="1"/>
  <c r="N74" i="281"/>
  <c r="N75" i="281" s="1"/>
  <c r="O73" i="281"/>
  <c r="J122" i="281"/>
  <c r="K121" i="281"/>
  <c r="J32" i="282"/>
  <c r="K39" i="282" s="1"/>
  <c r="N39" i="282" s="1"/>
  <c r="J30" i="282"/>
  <c r="I123" i="281"/>
  <c r="Q50" i="281"/>
  <c r="Q51" i="281" s="1"/>
  <c r="R49" i="281"/>
  <c r="I33" i="282"/>
  <c r="K47" i="282"/>
  <c r="N47" i="282" s="1"/>
  <c r="F171" i="281"/>
  <c r="G167" i="281"/>
  <c r="F167" i="281"/>
  <c r="F168" i="281"/>
  <c r="T25" i="281"/>
  <c r="S26" i="281"/>
  <c r="S27" i="281" s="1"/>
  <c r="G146" i="281"/>
  <c r="H145" i="281"/>
  <c r="L34" i="288" l="1"/>
  <c r="I50" i="288"/>
  <c r="C89" i="288"/>
  <c r="L36" i="288"/>
  <c r="I53" i="288"/>
  <c r="L37" i="288"/>
  <c r="N19" i="288"/>
  <c r="H67" i="287"/>
  <c r="E82" i="287"/>
  <c r="E85" i="287"/>
  <c r="H69" i="287"/>
  <c r="M36" i="287"/>
  <c r="K51" i="287"/>
  <c r="I69" i="287"/>
  <c r="I68" i="287"/>
  <c r="I59" i="287"/>
  <c r="I66" i="287" s="1"/>
  <c r="P25" i="287"/>
  <c r="O26" i="287"/>
  <c r="N41" i="287"/>
  <c r="M42" i="287"/>
  <c r="W25" i="290"/>
  <c r="V26" i="290"/>
  <c r="V27" i="290" s="1"/>
  <c r="F68" i="288"/>
  <c r="M37" i="287"/>
  <c r="G146" i="284"/>
  <c r="G147" i="284" s="1"/>
  <c r="H145" i="284"/>
  <c r="H68" i="287"/>
  <c r="K52" i="287"/>
  <c r="F69" i="288"/>
  <c r="K122" i="289"/>
  <c r="K123" i="289" s="1"/>
  <c r="L121" i="289"/>
  <c r="T25" i="285"/>
  <c r="S26" i="285"/>
  <c r="S27" i="285" s="1"/>
  <c r="P73" i="284"/>
  <c r="O74" i="284"/>
  <c r="O75" i="284" s="1"/>
  <c r="N18" i="288"/>
  <c r="O11" i="288"/>
  <c r="O21" i="288" s="1"/>
  <c r="K57" i="287"/>
  <c r="J58" i="287"/>
  <c r="C100" i="288"/>
  <c r="P73" i="285"/>
  <c r="O74" i="285"/>
  <c r="O75" i="285" s="1"/>
  <c r="L99" i="285"/>
  <c r="D75" i="288"/>
  <c r="D85" i="288" s="1"/>
  <c r="D82" i="288"/>
  <c r="G74" i="287"/>
  <c r="H73" i="287"/>
  <c r="I145" i="285"/>
  <c r="H146" i="285"/>
  <c r="H147" i="285" s="1"/>
  <c r="N20" i="288"/>
  <c r="L41" i="288"/>
  <c r="K42" i="288"/>
  <c r="P73" i="290"/>
  <c r="O74" i="290"/>
  <c r="O75" i="290" s="1"/>
  <c r="I146" i="290"/>
  <c r="J145" i="290"/>
  <c r="C99" i="288"/>
  <c r="G170" i="290"/>
  <c r="H169" i="290"/>
  <c r="T25" i="289"/>
  <c r="S26" i="289"/>
  <c r="S27" i="289" s="1"/>
  <c r="N97" i="285"/>
  <c r="M98" i="285"/>
  <c r="M99" i="285" s="1"/>
  <c r="R50" i="289"/>
  <c r="R51" i="289" s="1"/>
  <c r="S49" i="289"/>
  <c r="R50" i="284"/>
  <c r="R51" i="284" s="1"/>
  <c r="S49" i="284"/>
  <c r="P10" i="288"/>
  <c r="Q9" i="288"/>
  <c r="G147" i="285"/>
  <c r="C115" i="287"/>
  <c r="C114" i="287"/>
  <c r="C107" i="287"/>
  <c r="C117" i="287" s="1"/>
  <c r="C104" i="287"/>
  <c r="D103" i="287"/>
  <c r="C103" i="287"/>
  <c r="F192" i="290"/>
  <c r="F191" i="290"/>
  <c r="F195" i="290"/>
  <c r="G191" i="290"/>
  <c r="M27" i="288"/>
  <c r="M37" i="288" s="1"/>
  <c r="S49" i="290"/>
  <c r="R50" i="290"/>
  <c r="R51" i="290" s="1"/>
  <c r="Q73" i="289"/>
  <c r="P74" i="289"/>
  <c r="P75" i="289" s="1"/>
  <c r="F73" i="288"/>
  <c r="E74" i="288"/>
  <c r="C101" i="288"/>
  <c r="M34" i="287"/>
  <c r="P11" i="287"/>
  <c r="P20" i="287" s="1"/>
  <c r="C106" i="288"/>
  <c r="D89" i="288"/>
  <c r="F66" i="288"/>
  <c r="L99" i="290"/>
  <c r="O25" i="288"/>
  <c r="N26" i="288"/>
  <c r="E83" i="287"/>
  <c r="I51" i="288"/>
  <c r="I123" i="285"/>
  <c r="F75" i="287"/>
  <c r="J43" i="288"/>
  <c r="J51" i="288" s="1"/>
  <c r="J122" i="285"/>
  <c r="J123" i="285" s="1"/>
  <c r="K121" i="285"/>
  <c r="R9" i="287"/>
  <c r="Q10" i="287"/>
  <c r="U25" i="284"/>
  <c r="T26" i="284"/>
  <c r="T27" i="284" s="1"/>
  <c r="R49" i="285"/>
  <c r="Q50" i="285"/>
  <c r="Q51" i="285" s="1"/>
  <c r="F169" i="285"/>
  <c r="D90" i="287"/>
  <c r="E89" i="287"/>
  <c r="J123" i="290"/>
  <c r="N27" i="287"/>
  <c r="N37" i="287" s="1"/>
  <c r="F169" i="289"/>
  <c r="L121" i="290"/>
  <c r="K122" i="290"/>
  <c r="L43" i="287"/>
  <c r="L53" i="287" s="1"/>
  <c r="G59" i="288"/>
  <c r="G69" i="288" s="1"/>
  <c r="M97" i="284"/>
  <c r="L98" i="284"/>
  <c r="L99" i="284" s="1"/>
  <c r="N97" i="290"/>
  <c r="M98" i="290"/>
  <c r="M99" i="290" s="1"/>
  <c r="H146" i="289"/>
  <c r="H147" i="289" s="1"/>
  <c r="I145" i="289"/>
  <c r="J121" i="284"/>
  <c r="I122" i="284"/>
  <c r="I123" i="284" s="1"/>
  <c r="N97" i="289"/>
  <c r="M98" i="289"/>
  <c r="M99" i="289" s="1"/>
  <c r="F168" i="284"/>
  <c r="F171" i="284"/>
  <c r="G167" i="284"/>
  <c r="F167" i="284"/>
  <c r="H58" i="288"/>
  <c r="I57" i="288"/>
  <c r="F169" i="281"/>
  <c r="G169" i="281" s="1"/>
  <c r="T26" i="281"/>
  <c r="T27" i="281" s="1"/>
  <c r="U25" i="281"/>
  <c r="N97" i="281"/>
  <c r="M98" i="281"/>
  <c r="G147" i="281"/>
  <c r="E50" i="282"/>
  <c r="D51" i="282"/>
  <c r="F50" i="282"/>
  <c r="D50" i="282"/>
  <c r="D53" i="282"/>
  <c r="J33" i="282"/>
  <c r="R32" i="282"/>
  <c r="Q32" i="282"/>
  <c r="K38" i="282"/>
  <c r="N38" i="282" s="1"/>
  <c r="P32" i="282"/>
  <c r="K43" i="282"/>
  <c r="N43" i="282" s="1"/>
  <c r="K44" i="282"/>
  <c r="N44" i="282" s="1"/>
  <c r="L121" i="281"/>
  <c r="K122" i="281"/>
  <c r="J123" i="281"/>
  <c r="K36" i="282"/>
  <c r="N36" i="282" s="1"/>
  <c r="O34" i="282" s="1"/>
  <c r="I145" i="281"/>
  <c r="H146" i="281"/>
  <c r="H147" i="281" s="1"/>
  <c r="R50" i="281"/>
  <c r="R51" i="281" s="1"/>
  <c r="S49" i="281"/>
  <c r="O74" i="281"/>
  <c r="O75" i="281" s="1"/>
  <c r="P73" i="281"/>
  <c r="K37" i="282"/>
  <c r="N37" i="282" s="1"/>
  <c r="J50" i="288" l="1"/>
  <c r="J52" i="288"/>
  <c r="J53" i="288"/>
  <c r="G67" i="288"/>
  <c r="G68" i="288"/>
  <c r="O18" i="288"/>
  <c r="G66" i="288"/>
  <c r="O19" i="288"/>
  <c r="L50" i="287"/>
  <c r="L51" i="287"/>
  <c r="N35" i="287"/>
  <c r="C116" i="287"/>
  <c r="L52" i="287"/>
  <c r="N36" i="287"/>
  <c r="N34" i="287"/>
  <c r="C105" i="287"/>
  <c r="D105" i="287" s="1"/>
  <c r="I147" i="290"/>
  <c r="F169" i="284"/>
  <c r="D91" i="287"/>
  <c r="D100" i="287" s="1"/>
  <c r="D101" i="287"/>
  <c r="D98" i="287"/>
  <c r="Q19" i="287"/>
  <c r="Q18" i="287"/>
  <c r="Q11" i="287"/>
  <c r="Q20" i="287" s="1"/>
  <c r="P21" i="287"/>
  <c r="F193" i="290"/>
  <c r="R9" i="288"/>
  <c r="Q10" i="288"/>
  <c r="K145" i="290"/>
  <c r="J146" i="290"/>
  <c r="J147" i="290" s="1"/>
  <c r="K58" i="287"/>
  <c r="L57" i="287"/>
  <c r="P74" i="284"/>
  <c r="P75" i="284" s="1"/>
  <c r="Q73" i="284"/>
  <c r="W26" i="290"/>
  <c r="W27" i="290" s="1"/>
  <c r="X25" i="290"/>
  <c r="I67" i="287"/>
  <c r="P11" i="288"/>
  <c r="P18" i="288" s="1"/>
  <c r="K122" i="285"/>
  <c r="L121" i="285"/>
  <c r="U25" i="285"/>
  <c r="T26" i="285"/>
  <c r="T27" i="285" s="1"/>
  <c r="K123" i="290"/>
  <c r="F82" i="287"/>
  <c r="N27" i="288"/>
  <c r="N34" i="288" s="1"/>
  <c r="E89" i="288"/>
  <c r="D90" i="288"/>
  <c r="M34" i="288"/>
  <c r="H74" i="287"/>
  <c r="I73" i="287"/>
  <c r="O20" i="288"/>
  <c r="L122" i="289"/>
  <c r="L123" i="289" s="1"/>
  <c r="M121" i="289"/>
  <c r="O97" i="285"/>
  <c r="N98" i="285"/>
  <c r="N99" i="285" s="1"/>
  <c r="L122" i="290"/>
  <c r="L123" i="290" s="1"/>
  <c r="M121" i="290"/>
  <c r="F83" i="287"/>
  <c r="P25" i="288"/>
  <c r="O26" i="288"/>
  <c r="C107" i="288"/>
  <c r="C104" i="288"/>
  <c r="C103" i="288"/>
  <c r="D103" i="288"/>
  <c r="E75" i="288"/>
  <c r="M35" i="288"/>
  <c r="S50" i="284"/>
  <c r="S51" i="284" s="1"/>
  <c r="T49" i="284"/>
  <c r="T26" i="289"/>
  <c r="T27" i="289" s="1"/>
  <c r="U25" i="289"/>
  <c r="Q73" i="290"/>
  <c r="P74" i="290"/>
  <c r="P75" i="290" s="1"/>
  <c r="G75" i="287"/>
  <c r="G82" i="287" s="1"/>
  <c r="G84" i="287"/>
  <c r="O37" i="287"/>
  <c r="O27" i="287"/>
  <c r="O34" i="287" s="1"/>
  <c r="S50" i="290"/>
  <c r="S51" i="290" s="1"/>
  <c r="T49" i="290"/>
  <c r="I146" i="289"/>
  <c r="I147" i="289" s="1"/>
  <c r="J145" i="289"/>
  <c r="O41" i="287"/>
  <c r="N42" i="287"/>
  <c r="V25" i="284"/>
  <c r="U26" i="284"/>
  <c r="U27" i="284" s="1"/>
  <c r="F84" i="287"/>
  <c r="P18" i="287"/>
  <c r="G73" i="288"/>
  <c r="F74" i="288"/>
  <c r="M36" i="288"/>
  <c r="I169" i="290"/>
  <c r="H170" i="290"/>
  <c r="H171" i="290" s="1"/>
  <c r="P74" i="285"/>
  <c r="P75" i="285" s="1"/>
  <c r="Q73" i="285"/>
  <c r="Q25" i="287"/>
  <c r="P26" i="287"/>
  <c r="F194" i="285"/>
  <c r="G169" i="285"/>
  <c r="I145" i="284"/>
  <c r="H146" i="284"/>
  <c r="H147" i="284" s="1"/>
  <c r="S49" i="285"/>
  <c r="R50" i="285"/>
  <c r="R51" i="285" s="1"/>
  <c r="O97" i="289"/>
  <c r="N98" i="289"/>
  <c r="N99" i="289" s="1"/>
  <c r="N98" i="290"/>
  <c r="N99" i="290" s="1"/>
  <c r="O97" i="290"/>
  <c r="J57" i="288"/>
  <c r="I58" i="288"/>
  <c r="F85" i="287"/>
  <c r="P19" i="287"/>
  <c r="T49" i="289"/>
  <c r="S50" i="289"/>
  <c r="S51" i="289" s="1"/>
  <c r="G171" i="290"/>
  <c r="K43" i="288"/>
  <c r="K50" i="288" s="1"/>
  <c r="D83" i="288"/>
  <c r="S9" i="287"/>
  <c r="R10" i="287"/>
  <c r="M43" i="287"/>
  <c r="M52" i="287" s="1"/>
  <c r="J145" i="285"/>
  <c r="I146" i="285"/>
  <c r="I147" i="285" s="1"/>
  <c r="H59" i="288"/>
  <c r="H69" i="288" s="1"/>
  <c r="J122" i="284"/>
  <c r="J123" i="284" s="1"/>
  <c r="K121" i="284"/>
  <c r="N97" i="284"/>
  <c r="M98" i="284"/>
  <c r="M99" i="284" s="1"/>
  <c r="G169" i="289"/>
  <c r="F194" i="289"/>
  <c r="F89" i="287"/>
  <c r="E90" i="287"/>
  <c r="Q74" i="289"/>
  <c r="Q75" i="289" s="1"/>
  <c r="R73" i="289"/>
  <c r="L42" i="288"/>
  <c r="M41" i="288"/>
  <c r="D84" i="288"/>
  <c r="J69" i="287"/>
  <c r="J68" i="287"/>
  <c r="J59" i="287"/>
  <c r="J66" i="287" s="1"/>
  <c r="D52" i="282"/>
  <c r="F194" i="281"/>
  <c r="F195" i="281" s="1"/>
  <c r="P47" i="282"/>
  <c r="K123" i="281"/>
  <c r="Q33" i="282"/>
  <c r="R33" i="282"/>
  <c r="J145" i="281"/>
  <c r="I146" i="281"/>
  <c r="M121" i="281"/>
  <c r="L122" i="281"/>
  <c r="D54" i="282"/>
  <c r="M99" i="281"/>
  <c r="T49" i="281"/>
  <c r="S50" i="281"/>
  <c r="S51" i="281" s="1"/>
  <c r="F191" i="281"/>
  <c r="F192" i="281"/>
  <c r="G191" i="281"/>
  <c r="Q52" i="282"/>
  <c r="R52" i="282"/>
  <c r="O97" i="281"/>
  <c r="N98" i="281"/>
  <c r="N99" i="281" s="1"/>
  <c r="P74" i="281"/>
  <c r="P75" i="281" s="1"/>
  <c r="Q73" i="281"/>
  <c r="H169" i="281"/>
  <c r="G170" i="281"/>
  <c r="V25" i="281"/>
  <c r="U26" i="281"/>
  <c r="U27" i="281" s="1"/>
  <c r="E53" i="282"/>
  <c r="E54" i="282" s="1"/>
  <c r="E51" i="282"/>
  <c r="N37" i="288" l="1"/>
  <c r="H66" i="288"/>
  <c r="H67" i="288"/>
  <c r="N36" i="288"/>
  <c r="C105" i="288"/>
  <c r="D105" i="288" s="1"/>
  <c r="P20" i="288"/>
  <c r="K52" i="288"/>
  <c r="K53" i="288"/>
  <c r="P21" i="288"/>
  <c r="D99" i="287"/>
  <c r="C122" i="287"/>
  <c r="O36" i="287"/>
  <c r="G83" i="287"/>
  <c r="G85" i="287"/>
  <c r="M50" i="287"/>
  <c r="F192" i="285"/>
  <c r="F195" i="285"/>
  <c r="G191" i="285"/>
  <c r="F191" i="285"/>
  <c r="F193" i="285" s="1"/>
  <c r="J67" i="287"/>
  <c r="R74" i="289"/>
  <c r="R75" i="289" s="1"/>
  <c r="S73" i="289"/>
  <c r="M53" i="287"/>
  <c r="K51" i="288"/>
  <c r="H169" i="285"/>
  <c r="G170" i="285"/>
  <c r="F75" i="288"/>
  <c r="F85" i="288" s="1"/>
  <c r="N53" i="287"/>
  <c r="N51" i="287"/>
  <c r="N50" i="287"/>
  <c r="N43" i="287"/>
  <c r="N52" i="287" s="1"/>
  <c r="O35" i="287"/>
  <c r="C122" i="288"/>
  <c r="P26" i="288"/>
  <c r="Q25" i="288"/>
  <c r="N35" i="288"/>
  <c r="P19" i="288"/>
  <c r="Q21" i="287"/>
  <c r="N98" i="284"/>
  <c r="N99" i="284" s="1"/>
  <c r="O97" i="284"/>
  <c r="N121" i="290"/>
  <c r="M122" i="290"/>
  <c r="M123" i="290" s="1"/>
  <c r="U26" i="285"/>
  <c r="U27" i="285" s="1"/>
  <c r="V25" i="285"/>
  <c r="K59" i="287"/>
  <c r="K69" i="287" s="1"/>
  <c r="F218" i="290"/>
  <c r="G193" i="290"/>
  <c r="P97" i="289"/>
  <c r="O98" i="289"/>
  <c r="O99" i="289" s="1"/>
  <c r="J169" i="290"/>
  <c r="I170" i="290"/>
  <c r="U26" i="289"/>
  <c r="U27" i="289" s="1"/>
  <c r="V25" i="289"/>
  <c r="R25" i="287"/>
  <c r="Q26" i="287"/>
  <c r="E83" i="288"/>
  <c r="C114" i="288"/>
  <c r="M121" i="285"/>
  <c r="L122" i="285"/>
  <c r="L58" i="287"/>
  <c r="M57" i="287"/>
  <c r="T9" i="287"/>
  <c r="S10" i="287"/>
  <c r="P27" i="287"/>
  <c r="P37" i="287" s="1"/>
  <c r="N41" i="288"/>
  <c r="M42" i="288"/>
  <c r="E101" i="287"/>
  <c r="E100" i="287"/>
  <c r="E98" i="287"/>
  <c r="E91" i="287"/>
  <c r="E99" i="287" s="1"/>
  <c r="T49" i="285"/>
  <c r="S50" i="285"/>
  <c r="S51" i="285" s="1"/>
  <c r="T50" i="290"/>
  <c r="T51" i="290" s="1"/>
  <c r="U49" i="290"/>
  <c r="T50" i="284"/>
  <c r="T51" i="284" s="1"/>
  <c r="U49" i="284"/>
  <c r="E84" i="288"/>
  <c r="C115" i="288"/>
  <c r="D91" i="288"/>
  <c r="D100" i="288" s="1"/>
  <c r="K123" i="285"/>
  <c r="Y25" i="290"/>
  <c r="X26" i="290"/>
  <c r="X27" i="290" s="1"/>
  <c r="L145" i="290"/>
  <c r="K146" i="290"/>
  <c r="G74" i="288"/>
  <c r="H73" i="288"/>
  <c r="K145" i="285"/>
  <c r="J146" i="285"/>
  <c r="J147" i="285" s="1"/>
  <c r="L43" i="288"/>
  <c r="L52" i="288" s="1"/>
  <c r="G89" i="287"/>
  <c r="F90" i="287"/>
  <c r="I59" i="288"/>
  <c r="I68" i="288" s="1"/>
  <c r="Q74" i="285"/>
  <c r="Q75" i="285" s="1"/>
  <c r="R73" i="285"/>
  <c r="C123" i="287"/>
  <c r="C132" i="287" s="1"/>
  <c r="C120" i="287"/>
  <c r="D119" i="287"/>
  <c r="C119" i="287"/>
  <c r="W25" i="284"/>
  <c r="V26" i="284"/>
  <c r="V27" i="284" s="1"/>
  <c r="E85" i="288"/>
  <c r="C116" i="288"/>
  <c r="P97" i="285"/>
  <c r="O98" i="285"/>
  <c r="O99" i="285" s="1"/>
  <c r="J73" i="287"/>
  <c r="I74" i="287"/>
  <c r="F89" i="288"/>
  <c r="E90" i="288"/>
  <c r="R11" i="287"/>
  <c r="R21" i="287" s="1"/>
  <c r="K122" i="284"/>
  <c r="K123" i="284" s="1"/>
  <c r="L121" i="284"/>
  <c r="E82" i="288"/>
  <c r="F195" i="289"/>
  <c r="G191" i="289"/>
  <c r="F191" i="289"/>
  <c r="F192" i="289"/>
  <c r="H68" i="288"/>
  <c r="M51" i="287"/>
  <c r="C117" i="288"/>
  <c r="H75" i="287"/>
  <c r="H83" i="287" s="1"/>
  <c r="H82" i="287"/>
  <c r="Q11" i="288"/>
  <c r="Q19" i="288" s="1"/>
  <c r="O42" i="287"/>
  <c r="P41" i="287"/>
  <c r="R73" i="290"/>
  <c r="Q74" i="290"/>
  <c r="Q75" i="290" s="1"/>
  <c r="M122" i="289"/>
  <c r="M123" i="289" s="1"/>
  <c r="N121" i="289"/>
  <c r="J146" i="289"/>
  <c r="J147" i="289" s="1"/>
  <c r="K145" i="289"/>
  <c r="U49" i="289"/>
  <c r="T50" i="289"/>
  <c r="T51" i="289" s="1"/>
  <c r="K57" i="288"/>
  <c r="J58" i="288"/>
  <c r="J145" i="284"/>
  <c r="I146" i="284"/>
  <c r="I147" i="284" s="1"/>
  <c r="E105" i="287"/>
  <c r="D106" i="287"/>
  <c r="G170" i="289"/>
  <c r="G171" i="289" s="1"/>
  <c r="H169" i="289"/>
  <c r="O98" i="290"/>
  <c r="O99" i="290" s="1"/>
  <c r="P97" i="290"/>
  <c r="O27" i="288"/>
  <c r="O36" i="288" s="1"/>
  <c r="Q74" i="284"/>
  <c r="Q75" i="284" s="1"/>
  <c r="R73" i="284"/>
  <c r="S9" i="288"/>
  <c r="R10" i="288"/>
  <c r="G169" i="284"/>
  <c r="F194" i="284"/>
  <c r="F193" i="281"/>
  <c r="G171" i="281"/>
  <c r="I169" i="281"/>
  <c r="H170" i="281"/>
  <c r="H171" i="281" s="1"/>
  <c r="N121" i="281"/>
  <c r="M122" i="281"/>
  <c r="R73" i="281"/>
  <c r="Q74" i="281"/>
  <c r="Q75" i="281" s="1"/>
  <c r="I147" i="281"/>
  <c r="G193" i="281"/>
  <c r="F218" i="281"/>
  <c r="F51" i="282"/>
  <c r="F53" i="282"/>
  <c r="J146" i="281"/>
  <c r="K145" i="281"/>
  <c r="W25" i="281"/>
  <c r="V26" i="281"/>
  <c r="V27" i="281" s="1"/>
  <c r="O98" i="281"/>
  <c r="O99" i="281" s="1"/>
  <c r="P97" i="281"/>
  <c r="U49" i="281"/>
  <c r="T50" i="281"/>
  <c r="T51" i="281" s="1"/>
  <c r="L123" i="281"/>
  <c r="D98" i="288" l="1"/>
  <c r="F84" i="288"/>
  <c r="O37" i="288"/>
  <c r="F82" i="288"/>
  <c r="K68" i="287"/>
  <c r="C133" i="287"/>
  <c r="H84" i="287"/>
  <c r="C130" i="287"/>
  <c r="P35" i="287"/>
  <c r="H85" i="287"/>
  <c r="C131" i="287"/>
  <c r="P36" i="287"/>
  <c r="K146" i="289"/>
  <c r="K147" i="289" s="1"/>
  <c r="L145" i="289"/>
  <c r="R18" i="287"/>
  <c r="S25" i="287"/>
  <c r="R26" i="287"/>
  <c r="K145" i="284"/>
  <c r="J146" i="284"/>
  <c r="J147" i="284" s="1"/>
  <c r="J59" i="288"/>
  <c r="J66" i="288" s="1"/>
  <c r="O34" i="288"/>
  <c r="R74" i="290"/>
  <c r="R75" i="290" s="1"/>
  <c r="S73" i="290"/>
  <c r="O35" i="288"/>
  <c r="P42" i="287"/>
  <c r="Q41" i="287"/>
  <c r="E91" i="288"/>
  <c r="E100" i="288" s="1"/>
  <c r="R11" i="288"/>
  <c r="R21" i="288" s="1"/>
  <c r="V49" i="289"/>
  <c r="U50" i="289"/>
  <c r="U51" i="289" s="1"/>
  <c r="O43" i="287"/>
  <c r="O51" i="287" s="1"/>
  <c r="O50" i="287"/>
  <c r="O53" i="287"/>
  <c r="G89" i="288"/>
  <c r="F90" i="288"/>
  <c r="X25" i="284"/>
  <c r="W26" i="284"/>
  <c r="W27" i="284" s="1"/>
  <c r="I69" i="288"/>
  <c r="L53" i="288"/>
  <c r="K147" i="290"/>
  <c r="P34" i="287"/>
  <c r="J170" i="290"/>
  <c r="K169" i="290"/>
  <c r="K66" i="287"/>
  <c r="P97" i="284"/>
  <c r="O98" i="284"/>
  <c r="O99" i="284" s="1"/>
  <c r="R25" i="288"/>
  <c r="Q26" i="288"/>
  <c r="I169" i="285"/>
  <c r="H170" i="285"/>
  <c r="H171" i="285" s="1"/>
  <c r="F218" i="285"/>
  <c r="G193" i="285"/>
  <c r="D107" i="287"/>
  <c r="D117" i="287" s="1"/>
  <c r="M145" i="290"/>
  <c r="L146" i="290"/>
  <c r="S73" i="285"/>
  <c r="R74" i="285"/>
  <c r="R75" i="285" s="1"/>
  <c r="L123" i="285"/>
  <c r="E105" i="288"/>
  <c r="D106" i="288"/>
  <c r="O121" i="289"/>
  <c r="N122" i="289"/>
  <c r="N123" i="289" s="1"/>
  <c r="Q18" i="288"/>
  <c r="F193" i="289"/>
  <c r="R19" i="287"/>
  <c r="C121" i="287"/>
  <c r="F91" i="287"/>
  <c r="F98" i="287" s="1"/>
  <c r="K146" i="285"/>
  <c r="L145" i="285"/>
  <c r="Z25" i="290"/>
  <c r="Y26" i="290"/>
  <c r="Y27" i="290" s="1"/>
  <c r="U50" i="290"/>
  <c r="U51" i="290" s="1"/>
  <c r="V49" i="290"/>
  <c r="N121" i="285"/>
  <c r="M122" i="285"/>
  <c r="M123" i="285" s="1"/>
  <c r="V26" i="285"/>
  <c r="V27" i="285" s="1"/>
  <c r="W25" i="285"/>
  <c r="C123" i="288"/>
  <c r="C132" i="288" s="1"/>
  <c r="C120" i="288"/>
  <c r="D119" i="288"/>
  <c r="C119" i="288"/>
  <c r="C121" i="288" s="1"/>
  <c r="F83" i="288"/>
  <c r="P27" i="288"/>
  <c r="P34" i="288" s="1"/>
  <c r="P37" i="288"/>
  <c r="P36" i="288"/>
  <c r="R20" i="287"/>
  <c r="Q97" i="285"/>
  <c r="P98" i="285"/>
  <c r="P99" i="285" s="1"/>
  <c r="H89" i="287"/>
  <c r="G90" i="287"/>
  <c r="I73" i="288"/>
  <c r="H74" i="288"/>
  <c r="S11" i="287"/>
  <c r="S21" i="287" s="1"/>
  <c r="G194" i="290"/>
  <c r="H193" i="290"/>
  <c r="T9" i="288"/>
  <c r="S10" i="288"/>
  <c r="I85" i="287"/>
  <c r="I83" i="287"/>
  <c r="I75" i="287"/>
  <c r="I82" i="287" s="1"/>
  <c r="V49" i="284"/>
  <c r="U50" i="284"/>
  <c r="U51" i="284" s="1"/>
  <c r="Q20" i="288"/>
  <c r="I66" i="288"/>
  <c r="L50" i="288"/>
  <c r="G75" i="288"/>
  <c r="G84" i="288" s="1"/>
  <c r="D99" i="288"/>
  <c r="M43" i="288"/>
  <c r="M52" i="288" s="1"/>
  <c r="U9" i="287"/>
  <c r="T10" i="287"/>
  <c r="W25" i="289"/>
  <c r="V26" i="289"/>
  <c r="V27" i="289" s="1"/>
  <c r="F219" i="290"/>
  <c r="G215" i="290"/>
  <c r="F215" i="290"/>
  <c r="F216" i="290"/>
  <c r="S74" i="289"/>
  <c r="S75" i="289" s="1"/>
  <c r="T73" i="289"/>
  <c r="Q97" i="290"/>
  <c r="P98" i="290"/>
  <c r="P99" i="290" s="1"/>
  <c r="Q97" i="289"/>
  <c r="P98" i="289"/>
  <c r="P99" i="289" s="1"/>
  <c r="I169" i="289"/>
  <c r="H170" i="289"/>
  <c r="H171" i="289" s="1"/>
  <c r="K58" i="288"/>
  <c r="L57" i="288"/>
  <c r="Q21" i="288"/>
  <c r="I67" i="288"/>
  <c r="L51" i="288"/>
  <c r="D101" i="288"/>
  <c r="U49" i="285"/>
  <c r="T50" i="285"/>
  <c r="T51" i="285" s="1"/>
  <c r="N42" i="288"/>
  <c r="O41" i="288"/>
  <c r="N57" i="287"/>
  <c r="M58" i="287"/>
  <c r="K67" i="287"/>
  <c r="O121" i="290"/>
  <c r="N122" i="290"/>
  <c r="N123" i="290" s="1"/>
  <c r="Q35" i="287"/>
  <c r="Q27" i="287"/>
  <c r="Q37" i="287" s="1"/>
  <c r="R74" i="284"/>
  <c r="R75" i="284" s="1"/>
  <c r="S73" i="284"/>
  <c r="F105" i="287"/>
  <c r="E106" i="287"/>
  <c r="K73" i="287"/>
  <c r="J74" i="287"/>
  <c r="F192" i="284"/>
  <c r="F195" i="284"/>
  <c r="G191" i="284"/>
  <c r="F191" i="284"/>
  <c r="G170" i="284"/>
  <c r="G171" i="284" s="1"/>
  <c r="H169" i="284"/>
  <c r="L122" i="284"/>
  <c r="L123" i="284" s="1"/>
  <c r="M121" i="284"/>
  <c r="L59" i="287"/>
  <c r="L68" i="287" s="1"/>
  <c r="L69" i="287"/>
  <c r="L66" i="287"/>
  <c r="I171" i="290"/>
  <c r="G171" i="285"/>
  <c r="X25" i="281"/>
  <c r="W26" i="281"/>
  <c r="W27" i="281" s="1"/>
  <c r="P98" i="281"/>
  <c r="P99" i="281" s="1"/>
  <c r="Q97" i="281"/>
  <c r="K146" i="281"/>
  <c r="L145" i="281"/>
  <c r="F219" i="281"/>
  <c r="G215" i="281"/>
  <c r="F215" i="281"/>
  <c r="F216" i="281"/>
  <c r="M123" i="281"/>
  <c r="U50" i="281"/>
  <c r="U51" i="281" s="1"/>
  <c r="V49" i="281"/>
  <c r="J147" i="281"/>
  <c r="H193" i="281"/>
  <c r="G194" i="281"/>
  <c r="O121" i="281"/>
  <c r="N122" i="281"/>
  <c r="N123" i="281" s="1"/>
  <c r="F54" i="282"/>
  <c r="G53" i="282"/>
  <c r="G54" i="282" s="1"/>
  <c r="G51" i="282"/>
  <c r="J169" i="281"/>
  <c r="I170" i="281"/>
  <c r="S73" i="281"/>
  <c r="R74" i="281"/>
  <c r="R75" i="281" s="1"/>
  <c r="J68" i="288" l="1"/>
  <c r="J69" i="288"/>
  <c r="G83" i="288"/>
  <c r="G85" i="288"/>
  <c r="J67" i="288"/>
  <c r="C130" i="288"/>
  <c r="G82" i="288"/>
  <c r="P35" i="288"/>
  <c r="R19" i="288"/>
  <c r="E98" i="288"/>
  <c r="R20" i="288"/>
  <c r="E101" i="288"/>
  <c r="M50" i="288"/>
  <c r="R18" i="288"/>
  <c r="M51" i="288"/>
  <c r="M53" i="288"/>
  <c r="D114" i="287"/>
  <c r="I84" i="287"/>
  <c r="D115" i="287"/>
  <c r="O52" i="287"/>
  <c r="D116" i="287"/>
  <c r="Q34" i="287"/>
  <c r="M122" i="284"/>
  <c r="M123" i="284" s="1"/>
  <c r="N121" i="284"/>
  <c r="K59" i="288"/>
  <c r="K69" i="288" s="1"/>
  <c r="K66" i="288"/>
  <c r="U73" i="289"/>
  <c r="T74" i="289"/>
  <c r="T75" i="289" s="1"/>
  <c r="X25" i="289"/>
  <c r="W26" i="289"/>
  <c r="W27" i="289" s="1"/>
  <c r="G195" i="290"/>
  <c r="J73" i="288"/>
  <c r="I74" i="288"/>
  <c r="K147" i="285"/>
  <c r="Q27" i="288"/>
  <c r="Q37" i="288" s="1"/>
  <c r="S25" i="288"/>
  <c r="R26" i="288"/>
  <c r="S18" i="287"/>
  <c r="I89" i="287"/>
  <c r="H90" i="287"/>
  <c r="O121" i="285"/>
  <c r="N122" i="285"/>
  <c r="N123" i="285" s="1"/>
  <c r="T73" i="285"/>
  <c r="S74" i="285"/>
  <c r="S75" i="285" s="1"/>
  <c r="V9" i="287"/>
  <c r="U10" i="287"/>
  <c r="S19" i="287"/>
  <c r="W49" i="290"/>
  <c r="V50" i="290"/>
  <c r="V51" i="290" s="1"/>
  <c r="L147" i="290"/>
  <c r="Q97" i="284"/>
  <c r="P98" i="284"/>
  <c r="P99" i="284" s="1"/>
  <c r="R41" i="287"/>
  <c r="Q42" i="287"/>
  <c r="P43" i="287"/>
  <c r="P53" i="287" s="1"/>
  <c r="L67" i="287"/>
  <c r="L73" i="287"/>
  <c r="K74" i="287"/>
  <c r="Q36" i="287"/>
  <c r="O42" i="288"/>
  <c r="P41" i="288"/>
  <c r="F193" i="284"/>
  <c r="E116" i="287"/>
  <c r="E107" i="287"/>
  <c r="E114" i="287" s="1"/>
  <c r="N43" i="288"/>
  <c r="N53" i="288" s="1"/>
  <c r="N50" i="288"/>
  <c r="R97" i="289"/>
  <c r="Q98" i="289"/>
  <c r="Q99" i="289" s="1"/>
  <c r="S11" i="288"/>
  <c r="S18" i="288" s="1"/>
  <c r="S20" i="287"/>
  <c r="Q98" i="285"/>
  <c r="Q99" i="285" s="1"/>
  <c r="R97" i="285"/>
  <c r="F99" i="287"/>
  <c r="P121" i="289"/>
  <c r="O122" i="289"/>
  <c r="O123" i="289" s="1"/>
  <c r="M146" i="290"/>
  <c r="M147" i="290" s="1"/>
  <c r="N145" i="290"/>
  <c r="H193" i="285"/>
  <c r="G194" i="285"/>
  <c r="Y25" i="284"/>
  <c r="X26" i="284"/>
  <c r="X27" i="284" s="1"/>
  <c r="T73" i="290"/>
  <c r="S74" i="290"/>
  <c r="S75" i="290" s="1"/>
  <c r="G91" i="287"/>
  <c r="G99" i="287" s="1"/>
  <c r="J169" i="289"/>
  <c r="I170" i="289"/>
  <c r="I171" i="289" s="1"/>
  <c r="T20" i="287"/>
  <c r="T19" i="287"/>
  <c r="T11" i="287"/>
  <c r="T18" i="287" s="1"/>
  <c r="T10" i="288"/>
  <c r="U9" i="288"/>
  <c r="F100" i="287"/>
  <c r="D107" i="288"/>
  <c r="D117" i="288" s="1"/>
  <c r="F216" i="285"/>
  <c r="F219" i="285"/>
  <c r="G215" i="285"/>
  <c r="F215" i="285"/>
  <c r="L169" i="290"/>
  <c r="K170" i="290"/>
  <c r="F91" i="288"/>
  <c r="F101" i="288" s="1"/>
  <c r="V50" i="289"/>
  <c r="V51" i="289" s="1"/>
  <c r="W49" i="289"/>
  <c r="K146" i="284"/>
  <c r="K147" i="284" s="1"/>
  <c r="L145" i="284"/>
  <c r="M68" i="287"/>
  <c r="M59" i="287"/>
  <c r="M66" i="287" s="1"/>
  <c r="G193" i="289"/>
  <c r="F218" i="289"/>
  <c r="M145" i="289"/>
  <c r="L146" i="289"/>
  <c r="L147" i="289" s="1"/>
  <c r="J84" i="287"/>
  <c r="J75" i="287"/>
  <c r="J83" i="287" s="1"/>
  <c r="W49" i="284"/>
  <c r="V50" i="284"/>
  <c r="V51" i="284" s="1"/>
  <c r="C131" i="288"/>
  <c r="X25" i="285"/>
  <c r="W26" i="285"/>
  <c r="W27" i="285" s="1"/>
  <c r="Z26" i="290"/>
  <c r="Z27" i="290" s="1"/>
  <c r="AA25" i="290"/>
  <c r="F101" i="287"/>
  <c r="F105" i="288"/>
  <c r="E106" i="288"/>
  <c r="J171" i="290"/>
  <c r="H89" i="288"/>
  <c r="G90" i="288"/>
  <c r="E99" i="288"/>
  <c r="R37" i="287"/>
  <c r="R35" i="287"/>
  <c r="R27" i="287"/>
  <c r="R36" i="287" s="1"/>
  <c r="H170" i="284"/>
  <c r="H171" i="284" s="1"/>
  <c r="I169" i="284"/>
  <c r="O57" i="287"/>
  <c r="N58" i="287"/>
  <c r="C138" i="288"/>
  <c r="D121" i="288"/>
  <c r="G105" i="287"/>
  <c r="F106" i="287"/>
  <c r="S74" i="284"/>
  <c r="S75" i="284" s="1"/>
  <c r="T73" i="284"/>
  <c r="V49" i="285"/>
  <c r="U50" i="285"/>
  <c r="U51" i="285" s="1"/>
  <c r="O122" i="290"/>
  <c r="O123" i="290" s="1"/>
  <c r="P121" i="290"/>
  <c r="L58" i="288"/>
  <c r="M57" i="288"/>
  <c r="R97" i="290"/>
  <c r="Q98" i="290"/>
  <c r="Q99" i="290" s="1"/>
  <c r="F217" i="290"/>
  <c r="H194" i="290"/>
  <c r="H195" i="290" s="1"/>
  <c r="I193" i="290"/>
  <c r="H75" i="288"/>
  <c r="H82" i="288" s="1"/>
  <c r="C133" i="288"/>
  <c r="L146" i="285"/>
  <c r="L147" i="285" s="1"/>
  <c r="M145" i="285"/>
  <c r="D121" i="287"/>
  <c r="C138" i="287"/>
  <c r="J169" i="285"/>
  <c r="I170" i="285"/>
  <c r="S26" i="287"/>
  <c r="T25" i="287"/>
  <c r="F217" i="281"/>
  <c r="P121" i="281"/>
  <c r="O122" i="281"/>
  <c r="O123" i="281" s="1"/>
  <c r="V50" i="281"/>
  <c r="V51" i="281" s="1"/>
  <c r="W49" i="281"/>
  <c r="G195" i="281"/>
  <c r="M145" i="281"/>
  <c r="L146" i="281"/>
  <c r="L147" i="281" s="1"/>
  <c r="I193" i="281"/>
  <c r="H194" i="281"/>
  <c r="H195" i="281" s="1"/>
  <c r="K147" i="281"/>
  <c r="I171" i="281"/>
  <c r="Q98" i="281"/>
  <c r="Q99" i="281" s="1"/>
  <c r="R97" i="281"/>
  <c r="J170" i="281"/>
  <c r="K169" i="281"/>
  <c r="F242" i="281"/>
  <c r="G217" i="281"/>
  <c r="T73" i="281"/>
  <c r="S74" i="281"/>
  <c r="S75" i="281" s="1"/>
  <c r="X26" i="281"/>
  <c r="X27" i="281" s="1"/>
  <c r="Y25" i="281"/>
  <c r="H53" i="282"/>
  <c r="H51" i="282"/>
  <c r="F98" i="288" l="1"/>
  <c r="S19" i="288"/>
  <c r="D116" i="288"/>
  <c r="S20" i="288"/>
  <c r="Q34" i="288"/>
  <c r="S21" i="288"/>
  <c r="M67" i="287"/>
  <c r="J85" i="287"/>
  <c r="G100" i="287"/>
  <c r="G101" i="287"/>
  <c r="E115" i="287"/>
  <c r="W49" i="285"/>
  <c r="V50" i="285"/>
  <c r="V51" i="285" s="1"/>
  <c r="K169" i="285"/>
  <c r="J170" i="285"/>
  <c r="J171" i="285" s="1"/>
  <c r="J169" i="284"/>
  <c r="I170" i="284"/>
  <c r="I171" i="284" s="1"/>
  <c r="H83" i="288"/>
  <c r="N57" i="288"/>
  <c r="M58" i="288"/>
  <c r="H90" i="288"/>
  <c r="I89" i="288"/>
  <c r="M69" i="287"/>
  <c r="F99" i="288"/>
  <c r="T21" i="287"/>
  <c r="N51" i="288"/>
  <c r="E117" i="287"/>
  <c r="P50" i="287"/>
  <c r="S41" i="287"/>
  <c r="R42" i="287"/>
  <c r="X49" i="290"/>
  <c r="W50" i="290"/>
  <c r="W51" i="290" s="1"/>
  <c r="H91" i="287"/>
  <c r="H100" i="287" s="1"/>
  <c r="Q35" i="288"/>
  <c r="K73" i="288"/>
  <c r="J74" i="288"/>
  <c r="K67" i="288"/>
  <c r="S97" i="290"/>
  <c r="R98" i="290"/>
  <c r="R99" i="290" s="1"/>
  <c r="O145" i="290"/>
  <c r="N146" i="290"/>
  <c r="N147" i="290" s="1"/>
  <c r="Q43" i="287"/>
  <c r="Q51" i="287" s="1"/>
  <c r="I75" i="288"/>
  <c r="I85" i="288" s="1"/>
  <c r="C135" i="287"/>
  <c r="C137" i="287" s="1"/>
  <c r="C139" i="287"/>
  <c r="C136" i="287"/>
  <c r="D135" i="287"/>
  <c r="H84" i="288"/>
  <c r="F107" i="287"/>
  <c r="F115" i="287" s="1"/>
  <c r="E107" i="288"/>
  <c r="E116" i="288" s="1"/>
  <c r="N145" i="289"/>
  <c r="M146" i="289"/>
  <c r="M147" i="289" s="1"/>
  <c r="L146" i="284"/>
  <c r="L147" i="284" s="1"/>
  <c r="M145" i="284"/>
  <c r="F100" i="288"/>
  <c r="N52" i="288"/>
  <c r="G193" i="284"/>
  <c r="F218" i="284"/>
  <c r="P51" i="287"/>
  <c r="J89" i="287"/>
  <c r="I90" i="287"/>
  <c r="Q36" i="288"/>
  <c r="K68" i="288"/>
  <c r="T74" i="284"/>
  <c r="T75" i="284" s="1"/>
  <c r="U73" i="284"/>
  <c r="P121" i="285"/>
  <c r="O122" i="285"/>
  <c r="O123" i="285" s="1"/>
  <c r="L59" i="288"/>
  <c r="L69" i="288" s="1"/>
  <c r="D122" i="287"/>
  <c r="E121" i="287"/>
  <c r="H85" i="288"/>
  <c r="G106" i="287"/>
  <c r="H105" i="287"/>
  <c r="R34" i="287"/>
  <c r="F106" i="288"/>
  <c r="G105" i="288"/>
  <c r="X49" i="284"/>
  <c r="W50" i="284"/>
  <c r="W51" i="284" s="1"/>
  <c r="F216" i="289"/>
  <c r="F219" i="289"/>
  <c r="G215" i="289"/>
  <c r="F215" i="289"/>
  <c r="F217" i="285"/>
  <c r="V9" i="288"/>
  <c r="U10" i="288"/>
  <c r="K169" i="289"/>
  <c r="J170" i="289"/>
  <c r="J171" i="289" s="1"/>
  <c r="U73" i="290"/>
  <c r="T74" i="290"/>
  <c r="T75" i="290" s="1"/>
  <c r="Q121" i="289"/>
  <c r="P122" i="289"/>
  <c r="P123" i="289" s="1"/>
  <c r="P42" i="288"/>
  <c r="Q41" i="288"/>
  <c r="P52" i="287"/>
  <c r="U11" i="287"/>
  <c r="U21" i="287" s="1"/>
  <c r="I171" i="285"/>
  <c r="N145" i="285"/>
  <c r="M146" i="285"/>
  <c r="M147" i="285" s="1"/>
  <c r="D122" i="288"/>
  <c r="E121" i="288"/>
  <c r="G194" i="289"/>
  <c r="G195" i="289" s="1"/>
  <c r="H193" i="289"/>
  <c r="X49" i="289"/>
  <c r="W50" i="289"/>
  <c r="W51" i="289" s="1"/>
  <c r="K171" i="290"/>
  <c r="T11" i="288"/>
  <c r="T21" i="288" s="1"/>
  <c r="O43" i="288"/>
  <c r="O52" i="288" s="1"/>
  <c r="O53" i="288"/>
  <c r="Q98" i="284"/>
  <c r="Q99" i="284" s="1"/>
  <c r="R97" i="284"/>
  <c r="W9" i="287"/>
  <c r="V10" i="287"/>
  <c r="R27" i="288"/>
  <c r="R36" i="288" s="1"/>
  <c r="P57" i="287"/>
  <c r="O58" i="287"/>
  <c r="Y25" i="285"/>
  <c r="X26" i="285"/>
  <c r="X27" i="285" s="1"/>
  <c r="J193" i="290"/>
  <c r="I194" i="290"/>
  <c r="I195" i="290" s="1"/>
  <c r="T26" i="287"/>
  <c r="U25" i="287"/>
  <c r="C139" i="288"/>
  <c r="C146" i="288" s="1"/>
  <c r="C136" i="288"/>
  <c r="D135" i="288"/>
  <c r="C135" i="288"/>
  <c r="C137" i="288" s="1"/>
  <c r="AB25" i="290"/>
  <c r="AA26" i="290"/>
  <c r="AA27" i="290" s="1"/>
  <c r="J82" i="287"/>
  <c r="M169" i="290"/>
  <c r="L170" i="290"/>
  <c r="D114" i="288"/>
  <c r="G98" i="287"/>
  <c r="Y26" i="284"/>
  <c r="Y27" i="284" s="1"/>
  <c r="Z25" i="284"/>
  <c r="S26" i="288"/>
  <c r="T25" i="288"/>
  <c r="X26" i="289"/>
  <c r="X27" i="289" s="1"/>
  <c r="Y25" i="289"/>
  <c r="O121" i="284"/>
  <c r="N122" i="284"/>
  <c r="N123" i="284" s="1"/>
  <c r="G91" i="288"/>
  <c r="G101" i="288" s="1"/>
  <c r="P122" i="290"/>
  <c r="P123" i="290" s="1"/>
  <c r="Q121" i="290"/>
  <c r="S27" i="287"/>
  <c r="S36" i="287" s="1"/>
  <c r="S37" i="287"/>
  <c r="G217" i="290"/>
  <c r="F242" i="290"/>
  <c r="N59" i="287"/>
  <c r="N69" i="287" s="1"/>
  <c r="D115" i="288"/>
  <c r="G195" i="285"/>
  <c r="R98" i="285"/>
  <c r="R99" i="285" s="1"/>
  <c r="S97" i="285"/>
  <c r="K84" i="287"/>
  <c r="K75" i="287"/>
  <c r="K83" i="287" s="1"/>
  <c r="U73" i="285"/>
  <c r="T74" i="285"/>
  <c r="T75" i="285" s="1"/>
  <c r="I193" i="285"/>
  <c r="H194" i="285"/>
  <c r="H195" i="285" s="1"/>
  <c r="R98" i="289"/>
  <c r="R99" i="289" s="1"/>
  <c r="S97" i="289"/>
  <c r="M73" i="287"/>
  <c r="L74" i="287"/>
  <c r="V73" i="289"/>
  <c r="U74" i="289"/>
  <c r="U75" i="289" s="1"/>
  <c r="H54" i="282"/>
  <c r="U73" i="281"/>
  <c r="T74" i="281"/>
  <c r="T75" i="281" s="1"/>
  <c r="S97" i="281"/>
  <c r="R98" i="281"/>
  <c r="R99" i="281" s="1"/>
  <c r="Y26" i="281"/>
  <c r="Y27" i="281" s="1"/>
  <c r="Z25" i="281"/>
  <c r="F240" i="281"/>
  <c r="F243" i="281"/>
  <c r="G238" i="281"/>
  <c r="F238" i="281"/>
  <c r="F241" i="281" s="1"/>
  <c r="J193" i="281"/>
  <c r="I194" i="281"/>
  <c r="I195" i="281" s="1"/>
  <c r="W50" i="281"/>
  <c r="W51" i="281" s="1"/>
  <c r="X49" i="281"/>
  <c r="H217" i="281"/>
  <c r="G218" i="281"/>
  <c r="K170" i="281"/>
  <c r="L169" i="281"/>
  <c r="I53" i="282"/>
  <c r="I51" i="282"/>
  <c r="J171" i="281"/>
  <c r="M146" i="281"/>
  <c r="M147" i="281" s="1"/>
  <c r="N145" i="281"/>
  <c r="P122" i="281"/>
  <c r="P123" i="281" s="1"/>
  <c r="Q121" i="281"/>
  <c r="R37" i="288" l="1"/>
  <c r="O50" i="288"/>
  <c r="O51" i="288"/>
  <c r="G98" i="288"/>
  <c r="R35" i="288"/>
  <c r="T18" i="288"/>
  <c r="G99" i="288"/>
  <c r="G100" i="288"/>
  <c r="I82" i="288"/>
  <c r="I83" i="288"/>
  <c r="R34" i="288"/>
  <c r="E117" i="288"/>
  <c r="T20" i="288"/>
  <c r="Q52" i="287"/>
  <c r="K85" i="287"/>
  <c r="S35" i="287"/>
  <c r="Q53" i="287"/>
  <c r="S34" i="287"/>
  <c r="F114" i="287"/>
  <c r="H98" i="287"/>
  <c r="H99" i="287"/>
  <c r="Q50" i="287"/>
  <c r="H101" i="287"/>
  <c r="K82" i="287"/>
  <c r="Y49" i="289"/>
  <c r="X50" i="289"/>
  <c r="X51" i="289" s="1"/>
  <c r="K170" i="289"/>
  <c r="K171" i="289" s="1"/>
  <c r="L169" i="289"/>
  <c r="N145" i="284"/>
  <c r="M146" i="284"/>
  <c r="M147" i="284" s="1"/>
  <c r="D137" i="287"/>
  <c r="C154" i="287"/>
  <c r="M59" i="288"/>
  <c r="M69" i="288" s="1"/>
  <c r="M170" i="290"/>
  <c r="N169" i="290"/>
  <c r="N66" i="287"/>
  <c r="I100" i="287"/>
  <c r="I91" i="287"/>
  <c r="I101" i="287" s="1"/>
  <c r="O57" i="288"/>
  <c r="N58" i="288"/>
  <c r="W50" i="285"/>
  <c r="W51" i="285" s="1"/>
  <c r="X49" i="285"/>
  <c r="K193" i="290"/>
  <c r="J194" i="290"/>
  <c r="F121" i="287"/>
  <c r="E122" i="287"/>
  <c r="L75" i="287"/>
  <c r="L82" i="287" s="1"/>
  <c r="T97" i="285"/>
  <c r="S98" i="285"/>
  <c r="S99" i="285" s="1"/>
  <c r="S27" i="288"/>
  <c r="S34" i="288" s="1"/>
  <c r="P43" i="288"/>
  <c r="P53" i="288" s="1"/>
  <c r="W9" i="288"/>
  <c r="V10" i="288"/>
  <c r="Y49" i="284"/>
  <c r="X50" i="284"/>
  <c r="X51" i="284" s="1"/>
  <c r="D123" i="287"/>
  <c r="D131" i="287" s="1"/>
  <c r="D133" i="287"/>
  <c r="K89" i="287"/>
  <c r="J90" i="287"/>
  <c r="J75" i="288"/>
  <c r="J85" i="288" s="1"/>
  <c r="U25" i="288"/>
  <c r="T26" i="288"/>
  <c r="H194" i="289"/>
  <c r="H195" i="289" s="1"/>
  <c r="I193" i="289"/>
  <c r="AB26" i="290"/>
  <c r="AB27" i="290" s="1"/>
  <c r="AC25" i="290"/>
  <c r="L73" i="288"/>
  <c r="K74" i="288"/>
  <c r="Y49" i="290"/>
  <c r="X50" i="290"/>
  <c r="X51" i="290" s="1"/>
  <c r="W73" i="289"/>
  <c r="V74" i="289"/>
  <c r="V75" i="289" s="1"/>
  <c r="R41" i="288"/>
  <c r="Q42" i="288"/>
  <c r="Q121" i="285"/>
  <c r="P122" i="285"/>
  <c r="P123" i="285" s="1"/>
  <c r="N67" i="287"/>
  <c r="G106" i="288"/>
  <c r="H105" i="288"/>
  <c r="O145" i="289"/>
  <c r="N146" i="289"/>
  <c r="N147" i="289" s="1"/>
  <c r="S98" i="289"/>
  <c r="S99" i="289" s="1"/>
  <c r="T97" i="289"/>
  <c r="V73" i="285"/>
  <c r="U74" i="285"/>
  <c r="U75" i="285" s="1"/>
  <c r="F121" i="288"/>
  <c r="E122" i="288"/>
  <c r="U18" i="287"/>
  <c r="R121" i="289"/>
  <c r="Q122" i="289"/>
  <c r="Q123" i="289" s="1"/>
  <c r="F242" i="285"/>
  <c r="G217" i="285"/>
  <c r="F107" i="288"/>
  <c r="F115" i="288" s="1"/>
  <c r="L66" i="288"/>
  <c r="F216" i="284"/>
  <c r="F219" i="284"/>
  <c r="G215" i="284"/>
  <c r="F215" i="284"/>
  <c r="C146" i="287"/>
  <c r="R53" i="287"/>
  <c r="R43" i="287"/>
  <c r="R52" i="287" s="1"/>
  <c r="U11" i="288"/>
  <c r="U18" i="288" s="1"/>
  <c r="N68" i="287"/>
  <c r="Z26" i="284"/>
  <c r="Z27" i="284" s="1"/>
  <c r="AA25" i="284"/>
  <c r="C147" i="288"/>
  <c r="Z25" i="285"/>
  <c r="Y26" i="285"/>
  <c r="Y27" i="285" s="1"/>
  <c r="U74" i="284"/>
  <c r="U75" i="284" s="1"/>
  <c r="V73" i="284"/>
  <c r="C148" i="288"/>
  <c r="O68" i="287"/>
  <c r="O59" i="287"/>
  <c r="O67" i="287" s="1"/>
  <c r="V11" i="287"/>
  <c r="V19" i="287" s="1"/>
  <c r="F240" i="290"/>
  <c r="F243" i="290"/>
  <c r="G238" i="290"/>
  <c r="F238" i="290"/>
  <c r="R121" i="290"/>
  <c r="Q122" i="290"/>
  <c r="Q123" i="290" s="1"/>
  <c r="O122" i="284"/>
  <c r="O123" i="284" s="1"/>
  <c r="P121" i="284"/>
  <c r="C149" i="288"/>
  <c r="Q57" i="287"/>
  <c r="P58" i="287"/>
  <c r="W10" i="287"/>
  <c r="X9" i="287"/>
  <c r="D123" i="288"/>
  <c r="D132" i="288" s="1"/>
  <c r="U19" i="287"/>
  <c r="F217" i="289"/>
  <c r="L67" i="288"/>
  <c r="H193" i="284"/>
  <c r="G194" i="284"/>
  <c r="G195" i="284" s="1"/>
  <c r="E114" i="288"/>
  <c r="F116" i="287"/>
  <c r="C147" i="287"/>
  <c r="I84" i="288"/>
  <c r="P145" i="290"/>
  <c r="O146" i="290"/>
  <c r="O147" i="290" s="1"/>
  <c r="T41" i="287"/>
  <c r="S42" i="287"/>
  <c r="K169" i="284"/>
  <c r="J170" i="284"/>
  <c r="J171" i="284" s="1"/>
  <c r="G218" i="290"/>
  <c r="H217" i="290"/>
  <c r="Y26" i="289"/>
  <c r="Y27" i="289" s="1"/>
  <c r="Z25" i="289"/>
  <c r="C154" i="288"/>
  <c r="D137" i="288"/>
  <c r="V25" i="287"/>
  <c r="U26" i="287"/>
  <c r="R98" i="284"/>
  <c r="R99" i="284" s="1"/>
  <c r="S97" i="284"/>
  <c r="T19" i="288"/>
  <c r="U20" i="287"/>
  <c r="U74" i="290"/>
  <c r="U75" i="290" s="1"/>
  <c r="V73" i="290"/>
  <c r="H106" i="287"/>
  <c r="I105" i="287"/>
  <c r="L68" i="288"/>
  <c r="E115" i="288"/>
  <c r="F117" i="287"/>
  <c r="C148" i="287"/>
  <c r="J89" i="288"/>
  <c r="I90" i="288"/>
  <c r="N73" i="287"/>
  <c r="M74" i="287"/>
  <c r="J193" i="285"/>
  <c r="I194" i="285"/>
  <c r="L171" i="290"/>
  <c r="T27" i="287"/>
  <c r="T37" i="287" s="1"/>
  <c r="O145" i="285"/>
  <c r="N146" i="285"/>
  <c r="N147" i="285" s="1"/>
  <c r="G107" i="287"/>
  <c r="G115" i="287" s="1"/>
  <c r="G117" i="287"/>
  <c r="G116" i="287"/>
  <c r="C149" i="287"/>
  <c r="S98" i="290"/>
  <c r="S99" i="290" s="1"/>
  <c r="T97" i="290"/>
  <c r="H91" i="288"/>
  <c r="H101" i="288" s="1"/>
  <c r="L169" i="285"/>
  <c r="K170" i="285"/>
  <c r="N146" i="281"/>
  <c r="N147" i="281" s="1"/>
  <c r="O145" i="281"/>
  <c r="X50" i="281"/>
  <c r="X51" i="281" s="1"/>
  <c r="Y49" i="281"/>
  <c r="K193" i="281"/>
  <c r="J194" i="281"/>
  <c r="F266" i="281"/>
  <c r="G241" i="281"/>
  <c r="T97" i="281"/>
  <c r="S98" i="281"/>
  <c r="S99" i="281" s="1"/>
  <c r="L170" i="281"/>
  <c r="L171" i="281" s="1"/>
  <c r="M169" i="281"/>
  <c r="AA25" i="281"/>
  <c r="Z26" i="281"/>
  <c r="Z27" i="281" s="1"/>
  <c r="V73" i="281"/>
  <c r="U74" i="281"/>
  <c r="U75" i="281" s="1"/>
  <c r="G219" i="281"/>
  <c r="K171" i="281"/>
  <c r="I217" i="281"/>
  <c r="H218" i="281"/>
  <c r="H219" i="281" s="1"/>
  <c r="R53" i="282"/>
  <c r="Q122" i="281"/>
  <c r="Q123" i="281" s="1"/>
  <c r="R121" i="281"/>
  <c r="J53" i="282"/>
  <c r="J51" i="282"/>
  <c r="I54" i="282"/>
  <c r="P51" i="288" l="1"/>
  <c r="F116" i="288"/>
  <c r="J82" i="288"/>
  <c r="U19" i="288"/>
  <c r="F117" i="288"/>
  <c r="J83" i="288"/>
  <c r="P50" i="288"/>
  <c r="M68" i="288"/>
  <c r="U20" i="288"/>
  <c r="J84" i="288"/>
  <c r="D133" i="288"/>
  <c r="D130" i="288"/>
  <c r="H100" i="288"/>
  <c r="U21" i="288"/>
  <c r="P52" i="288"/>
  <c r="S37" i="288"/>
  <c r="S36" i="288"/>
  <c r="F217" i="284"/>
  <c r="G217" i="284" s="1"/>
  <c r="O69" i="287"/>
  <c r="D130" i="287"/>
  <c r="D132" i="287"/>
  <c r="L83" i="287"/>
  <c r="L84" i="287"/>
  <c r="O66" i="287"/>
  <c r="L85" i="287"/>
  <c r="T36" i="287"/>
  <c r="I91" i="288"/>
  <c r="I101" i="288" s="1"/>
  <c r="U27" i="287"/>
  <c r="U37" i="287" s="1"/>
  <c r="G218" i="285"/>
  <c r="H217" i="285"/>
  <c r="V74" i="290"/>
  <c r="V75" i="290" s="1"/>
  <c r="W73" i="290"/>
  <c r="P59" i="287"/>
  <c r="P69" i="287" s="1"/>
  <c r="V20" i="287"/>
  <c r="R50" i="287"/>
  <c r="F240" i="285"/>
  <c r="F243" i="285"/>
  <c r="G238" i="285"/>
  <c r="F238" i="285"/>
  <c r="W73" i="285"/>
  <c r="V74" i="285"/>
  <c r="V75" i="285" s="1"/>
  <c r="Y50" i="290"/>
  <c r="Y51" i="290" s="1"/>
  <c r="Z49" i="290"/>
  <c r="T27" i="288"/>
  <c r="T36" i="288" s="1"/>
  <c r="T35" i="288"/>
  <c r="J101" i="287"/>
  <c r="J100" i="287"/>
  <c r="J98" i="287"/>
  <c r="J91" i="287"/>
  <c r="J99" i="287" s="1"/>
  <c r="U97" i="285"/>
  <c r="T98" i="285"/>
  <c r="T99" i="285" s="1"/>
  <c r="J195" i="290"/>
  <c r="O145" i="284"/>
  <c r="N146" i="284"/>
  <c r="N147" i="284" s="1"/>
  <c r="G121" i="288"/>
  <c r="F122" i="288"/>
  <c r="U97" i="290"/>
  <c r="T98" i="290"/>
  <c r="T99" i="290" s="1"/>
  <c r="J105" i="287"/>
  <c r="I106" i="287"/>
  <c r="G217" i="289"/>
  <c r="F242" i="289"/>
  <c r="V18" i="287"/>
  <c r="AA26" i="284"/>
  <c r="AA27" i="284" s="1"/>
  <c r="AB25" i="284"/>
  <c r="L170" i="285"/>
  <c r="L171" i="285" s="1"/>
  <c r="M169" i="285"/>
  <c r="W11" i="287"/>
  <c r="W20" i="287"/>
  <c r="W18" i="287"/>
  <c r="W21" i="287"/>
  <c r="W19" i="287"/>
  <c r="P145" i="285"/>
  <c r="O146" i="285"/>
  <c r="O147" i="285" s="1"/>
  <c r="K89" i="288"/>
  <c r="J90" i="288"/>
  <c r="W25" i="287"/>
  <c r="V26" i="287"/>
  <c r="T34" i="287"/>
  <c r="R57" i="287"/>
  <c r="Q58" i="287"/>
  <c r="V21" i="287"/>
  <c r="W73" i="284"/>
  <c r="V74" i="284"/>
  <c r="V75" i="284" s="1"/>
  <c r="R51" i="287"/>
  <c r="T98" i="289"/>
  <c r="T99" i="289" s="1"/>
  <c r="U97" i="289"/>
  <c r="K75" i="288"/>
  <c r="K85" i="288" s="1"/>
  <c r="V25" i="288"/>
  <c r="U26" i="288"/>
  <c r="K90" i="287"/>
  <c r="L89" i="287"/>
  <c r="Z49" i="284"/>
  <c r="Y50" i="284"/>
  <c r="Y51" i="284" s="1"/>
  <c r="K194" i="290"/>
  <c r="L193" i="290"/>
  <c r="I98" i="287"/>
  <c r="M66" i="288"/>
  <c r="M169" i="289"/>
  <c r="L170" i="289"/>
  <c r="L171" i="289" s="1"/>
  <c r="K171" i="285"/>
  <c r="O73" i="287"/>
  <c r="N74" i="287"/>
  <c r="P146" i="290"/>
  <c r="P147" i="290" s="1"/>
  <c r="Q145" i="290"/>
  <c r="S121" i="290"/>
  <c r="R122" i="290"/>
  <c r="R123" i="290" s="1"/>
  <c r="H107" i="287"/>
  <c r="H115" i="287" s="1"/>
  <c r="H98" i="288"/>
  <c r="E137" i="288"/>
  <c r="D138" i="288"/>
  <c r="H99" i="288"/>
  <c r="G114" i="287"/>
  <c r="T35" i="287"/>
  <c r="I195" i="285"/>
  <c r="C155" i="288"/>
  <c r="C165" i="288" s="1"/>
  <c r="C152" i="288"/>
  <c r="D151" i="288"/>
  <c r="C151" i="288"/>
  <c r="L169" i="284"/>
  <c r="K170" i="284"/>
  <c r="K171" i="284" s="1"/>
  <c r="D131" i="288"/>
  <c r="F241" i="290"/>
  <c r="F114" i="288"/>
  <c r="S121" i="289"/>
  <c r="R122" i="289"/>
  <c r="R123" i="289" s="1"/>
  <c r="R121" i="285"/>
  <c r="Q122" i="285"/>
  <c r="Q123" i="285" s="1"/>
  <c r="L74" i="288"/>
  <c r="M73" i="288"/>
  <c r="V11" i="288"/>
  <c r="V20" i="288" s="1"/>
  <c r="S35" i="288"/>
  <c r="X50" i="285"/>
  <c r="X51" i="285" s="1"/>
  <c r="Y49" i="285"/>
  <c r="I99" i="287"/>
  <c r="M67" i="288"/>
  <c r="K193" i="285"/>
  <c r="J194" i="285"/>
  <c r="Q121" i="284"/>
  <c r="P122" i="284"/>
  <c r="P123" i="284" s="1"/>
  <c r="Q43" i="288"/>
  <c r="Q53" i="288" s="1"/>
  <c r="S53" i="287"/>
  <c r="S43" i="287"/>
  <c r="S52" i="287" s="1"/>
  <c r="W10" i="288"/>
  <c r="X9" i="288"/>
  <c r="S98" i="284"/>
  <c r="S99" i="284" s="1"/>
  <c r="T97" i="284"/>
  <c r="AA25" i="289"/>
  <c r="Z26" i="289"/>
  <c r="Z27" i="289" s="1"/>
  <c r="U41" i="287"/>
  <c r="T42" i="287"/>
  <c r="H194" i="284"/>
  <c r="H195" i="284" s="1"/>
  <c r="I193" i="284"/>
  <c r="AA25" i="285"/>
  <c r="Z26" i="285"/>
  <c r="Z27" i="285" s="1"/>
  <c r="E123" i="288"/>
  <c r="E131" i="288" s="1"/>
  <c r="P145" i="289"/>
  <c r="O146" i="289"/>
  <c r="O147" i="289" s="1"/>
  <c r="S41" i="288"/>
  <c r="R42" i="288"/>
  <c r="AC26" i="290"/>
  <c r="AC27" i="290" s="1"/>
  <c r="AD25" i="290"/>
  <c r="N59" i="288"/>
  <c r="N69" i="288" s="1"/>
  <c r="Y50" i="289"/>
  <c r="Y51" i="289" s="1"/>
  <c r="Z49" i="289"/>
  <c r="P57" i="288"/>
  <c r="O58" i="288"/>
  <c r="C155" i="287"/>
  <c r="C164" i="287" s="1"/>
  <c r="C152" i="287"/>
  <c r="C151" i="287"/>
  <c r="D151" i="287"/>
  <c r="H106" i="288"/>
  <c r="I105" i="288"/>
  <c r="X10" i="287"/>
  <c r="Y9" i="287"/>
  <c r="G107" i="288"/>
  <c r="G116" i="288" s="1"/>
  <c r="X73" i="289"/>
  <c r="W74" i="289"/>
  <c r="W75" i="289" s="1"/>
  <c r="I194" i="289"/>
  <c r="I195" i="289" s="1"/>
  <c r="J193" i="289"/>
  <c r="E123" i="287"/>
  <c r="E131" i="287" s="1"/>
  <c r="N170" i="290"/>
  <c r="N171" i="290" s="1"/>
  <c r="O169" i="290"/>
  <c r="D138" i="287"/>
  <c r="E137" i="287"/>
  <c r="M75" i="287"/>
  <c r="M84" i="287" s="1"/>
  <c r="H218" i="290"/>
  <c r="H219" i="290" s="1"/>
  <c r="I217" i="290"/>
  <c r="G219" i="290"/>
  <c r="G121" i="287"/>
  <c r="F122" i="287"/>
  <c r="M171" i="290"/>
  <c r="J217" i="281"/>
  <c r="I218" i="281"/>
  <c r="Z49" i="281"/>
  <c r="Y50" i="281"/>
  <c r="Y51" i="281" s="1"/>
  <c r="O146" i="281"/>
  <c r="O147" i="281" s="1"/>
  <c r="P145" i="281"/>
  <c r="V74" i="281"/>
  <c r="V75" i="281" s="1"/>
  <c r="W73" i="281"/>
  <c r="U97" i="281"/>
  <c r="T98" i="281"/>
  <c r="T99" i="281" s="1"/>
  <c r="J54" i="282"/>
  <c r="K68" i="282"/>
  <c r="N68" i="282" s="1"/>
  <c r="K63" i="282"/>
  <c r="N63" i="282" s="1"/>
  <c r="K58" i="282"/>
  <c r="N58" i="282" s="1"/>
  <c r="P53" i="282"/>
  <c r="K57" i="282"/>
  <c r="N57" i="282" s="1"/>
  <c r="K59" i="282"/>
  <c r="N59" i="282" s="1"/>
  <c r="K64" i="282"/>
  <c r="N64" i="282" s="1"/>
  <c r="R122" i="281"/>
  <c r="R123" i="281" s="1"/>
  <c r="S121" i="281"/>
  <c r="AB25" i="281"/>
  <c r="AA26" i="281"/>
  <c r="AA27" i="281" s="1"/>
  <c r="H241" i="281"/>
  <c r="G242" i="281"/>
  <c r="D71" i="282"/>
  <c r="D74" i="282"/>
  <c r="D72" i="282"/>
  <c r="F71" i="282"/>
  <c r="E71" i="282"/>
  <c r="K60" i="282"/>
  <c r="N60" i="282" s="1"/>
  <c r="N169" i="281"/>
  <c r="M170" i="281"/>
  <c r="F264" i="281"/>
  <c r="F267" i="281"/>
  <c r="G263" i="281"/>
  <c r="F263" i="281"/>
  <c r="K65" i="282"/>
  <c r="N65" i="282" s="1"/>
  <c r="J195" i="281"/>
  <c r="K194" i="281"/>
  <c r="L193" i="281"/>
  <c r="Q53" i="282"/>
  <c r="C153" i="288" l="1"/>
  <c r="N66" i="288"/>
  <c r="E130" i="288"/>
  <c r="C162" i="288"/>
  <c r="N68" i="288"/>
  <c r="V21" i="288"/>
  <c r="C164" i="288"/>
  <c r="N67" i="288"/>
  <c r="V19" i="288"/>
  <c r="V18" i="288"/>
  <c r="F242" i="284"/>
  <c r="H116" i="287"/>
  <c r="H117" i="287"/>
  <c r="C162" i="287"/>
  <c r="E132" i="287"/>
  <c r="C163" i="287"/>
  <c r="E133" i="287"/>
  <c r="M85" i="287"/>
  <c r="C165" i="287"/>
  <c r="S50" i="287"/>
  <c r="U35" i="287"/>
  <c r="S51" i="287"/>
  <c r="H114" i="287"/>
  <c r="U36" i="287"/>
  <c r="R122" i="285"/>
  <c r="R123" i="285" s="1"/>
  <c r="S121" i="285"/>
  <c r="C153" i="287"/>
  <c r="P58" i="288"/>
  <c r="Q57" i="288"/>
  <c r="AE25" i="290"/>
  <c r="AD26" i="290"/>
  <c r="AD27" i="290" s="1"/>
  <c r="I194" i="284"/>
  <c r="I195" i="284" s="1"/>
  <c r="J193" i="284"/>
  <c r="Y9" i="288"/>
  <c r="X10" i="288"/>
  <c r="J195" i="285"/>
  <c r="K195" i="290"/>
  <c r="V27" i="287"/>
  <c r="V36" i="287" s="1"/>
  <c r="F240" i="289"/>
  <c r="F243" i="289"/>
  <c r="G238" i="289"/>
  <c r="F238" i="289"/>
  <c r="F241" i="289" s="1"/>
  <c r="F240" i="284"/>
  <c r="F243" i="284"/>
  <c r="G238" i="284"/>
  <c r="F238" i="284"/>
  <c r="T37" i="288"/>
  <c r="P66" i="287"/>
  <c r="G219" i="285"/>
  <c r="I98" i="288"/>
  <c r="X73" i="285"/>
  <c r="W74" i="285"/>
  <c r="W75" i="285" s="1"/>
  <c r="I217" i="285"/>
  <c r="H218" i="285"/>
  <c r="H219" i="285" s="1"/>
  <c r="F131" i="287"/>
  <c r="F123" i="287"/>
  <c r="F132" i="287"/>
  <c r="Z9" i="287"/>
  <c r="Y10" i="287"/>
  <c r="Z50" i="289"/>
  <c r="Z51" i="289" s="1"/>
  <c r="AA49" i="289"/>
  <c r="E132" i="288"/>
  <c r="W11" i="288"/>
  <c r="W18" i="288" s="1"/>
  <c r="W20" i="288"/>
  <c r="W19" i="288"/>
  <c r="Q50" i="288"/>
  <c r="L193" i="285"/>
  <c r="K194" i="285"/>
  <c r="K195" i="285" s="1"/>
  <c r="S122" i="289"/>
  <c r="S123" i="289" s="1"/>
  <c r="T121" i="289"/>
  <c r="C170" i="288"/>
  <c r="D153" i="288"/>
  <c r="D139" i="288"/>
  <c r="D147" i="288" s="1"/>
  <c r="K82" i="288"/>
  <c r="X73" i="284"/>
  <c r="W74" i="284"/>
  <c r="W75" i="284" s="1"/>
  <c r="X25" i="287"/>
  <c r="W26" i="287"/>
  <c r="H217" i="289"/>
  <c r="G218" i="289"/>
  <c r="G219" i="289" s="1"/>
  <c r="H217" i="284"/>
  <c r="G218" i="284"/>
  <c r="G219" i="284" s="1"/>
  <c r="V97" i="285"/>
  <c r="U98" i="285"/>
  <c r="U99" i="285" s="1"/>
  <c r="P67" i="287"/>
  <c r="I99" i="288"/>
  <c r="M169" i="284"/>
  <c r="L170" i="284"/>
  <c r="L171" i="284" s="1"/>
  <c r="W25" i="288"/>
  <c r="V26" i="288"/>
  <c r="H121" i="288"/>
  <c r="G122" i="288"/>
  <c r="M82" i="287"/>
  <c r="H121" i="287"/>
  <c r="G122" i="287"/>
  <c r="M83" i="287"/>
  <c r="E130" i="287"/>
  <c r="Y73" i="289"/>
  <c r="X74" i="289"/>
  <c r="X75" i="289" s="1"/>
  <c r="X11" i="287"/>
  <c r="X18" i="287" s="1"/>
  <c r="X21" i="287"/>
  <c r="X20" i="287"/>
  <c r="X19" i="287"/>
  <c r="R43" i="288"/>
  <c r="R52" i="288" s="1"/>
  <c r="E133" i="288"/>
  <c r="T43" i="287"/>
  <c r="T53" i="287" s="1"/>
  <c r="Q51" i="288"/>
  <c r="F137" i="288"/>
  <c r="E138" i="288"/>
  <c r="K83" i="288"/>
  <c r="J91" i="288"/>
  <c r="J98" i="288" s="1"/>
  <c r="I116" i="287"/>
  <c r="I114" i="287"/>
  <c r="I107" i="287"/>
  <c r="I117" i="287" s="1"/>
  <c r="T34" i="288"/>
  <c r="P68" i="287"/>
  <c r="I100" i="288"/>
  <c r="M193" i="290"/>
  <c r="L194" i="290"/>
  <c r="L195" i="290" s="1"/>
  <c r="G115" i="288"/>
  <c r="J105" i="288"/>
  <c r="I106" i="288"/>
  <c r="T41" i="288"/>
  <c r="S42" i="288"/>
  <c r="V41" i="287"/>
  <c r="U42" i="287"/>
  <c r="Q52" i="288"/>
  <c r="G241" i="290"/>
  <c r="F266" i="290"/>
  <c r="T121" i="290"/>
  <c r="S122" i="290"/>
  <c r="S123" i="290" s="1"/>
  <c r="Z50" i="284"/>
  <c r="Z51" i="284" s="1"/>
  <c r="AA49" i="284"/>
  <c r="K84" i="288"/>
  <c r="Q68" i="287"/>
  <c r="Q66" i="287"/>
  <c r="Q59" i="287"/>
  <c r="Q69" i="287" s="1"/>
  <c r="K90" i="288"/>
  <c r="L89" i="288"/>
  <c r="M170" i="285"/>
  <c r="N169" i="285"/>
  <c r="K105" i="287"/>
  <c r="J106" i="287"/>
  <c r="U34" i="287"/>
  <c r="P169" i="290"/>
  <c r="O170" i="290"/>
  <c r="O171" i="290" s="1"/>
  <c r="K193" i="289"/>
  <c r="J194" i="289"/>
  <c r="J195" i="289" s="1"/>
  <c r="G117" i="288"/>
  <c r="H107" i="288"/>
  <c r="H116" i="288" s="1"/>
  <c r="Z49" i="285"/>
  <c r="Y50" i="285"/>
  <c r="Y51" i="285" s="1"/>
  <c r="N73" i="288"/>
  <c r="M74" i="288"/>
  <c r="Q146" i="290"/>
  <c r="Q147" i="290" s="1"/>
  <c r="R145" i="290"/>
  <c r="N169" i="289"/>
  <c r="M170" i="289"/>
  <c r="M171" i="289" s="1"/>
  <c r="L90" i="287"/>
  <c r="M89" i="287"/>
  <c r="S57" i="287"/>
  <c r="R58" i="287"/>
  <c r="O146" i="284"/>
  <c r="O147" i="284" s="1"/>
  <c r="P145" i="284"/>
  <c r="AA49" i="290"/>
  <c r="Z50" i="290"/>
  <c r="Z51" i="290" s="1"/>
  <c r="X73" i="290"/>
  <c r="W74" i="290"/>
  <c r="W75" i="290" s="1"/>
  <c r="O74" i="287"/>
  <c r="P73" i="287"/>
  <c r="G114" i="288"/>
  <c r="Q145" i="289"/>
  <c r="P146" i="289"/>
  <c r="P147" i="289" s="1"/>
  <c r="AB25" i="285"/>
  <c r="AA26" i="285"/>
  <c r="AA27" i="285" s="1"/>
  <c r="AB25" i="289"/>
  <c r="AA26" i="289"/>
  <c r="AA27" i="289" s="1"/>
  <c r="L75" i="288"/>
  <c r="L82" i="288" s="1"/>
  <c r="K91" i="287"/>
  <c r="K98" i="287" s="1"/>
  <c r="K100" i="287"/>
  <c r="V97" i="289"/>
  <c r="U98" i="289"/>
  <c r="U99" i="289" s="1"/>
  <c r="Q145" i="285"/>
  <c r="P146" i="285"/>
  <c r="P147" i="285" s="1"/>
  <c r="AC25" i="284"/>
  <c r="AB26" i="284"/>
  <c r="AB27" i="284" s="1"/>
  <c r="V97" i="290"/>
  <c r="U98" i="290"/>
  <c r="U99" i="290" s="1"/>
  <c r="F241" i="285"/>
  <c r="O59" i="288"/>
  <c r="O68" i="288" s="1"/>
  <c r="E138" i="287"/>
  <c r="F137" i="287"/>
  <c r="J217" i="290"/>
  <c r="I218" i="290"/>
  <c r="I219" i="290" s="1"/>
  <c r="D139" i="287"/>
  <c r="D148" i="287"/>
  <c r="T98" i="284"/>
  <c r="T99" i="284" s="1"/>
  <c r="U97" i="284"/>
  <c r="R121" i="284"/>
  <c r="Q122" i="284"/>
  <c r="Q123" i="284" s="1"/>
  <c r="C163" i="288"/>
  <c r="N75" i="287"/>
  <c r="N84" i="287" s="1"/>
  <c r="U27" i="288"/>
  <c r="U37" i="288" s="1"/>
  <c r="F123" i="288"/>
  <c r="F131" i="288" s="1"/>
  <c r="D73" i="282"/>
  <c r="AC25" i="281"/>
  <c r="AB26" i="281"/>
  <c r="AB27" i="281" s="1"/>
  <c r="Q145" i="281"/>
  <c r="P146" i="281"/>
  <c r="P147" i="281" s="1"/>
  <c r="E74" i="282"/>
  <c r="E75" i="282" s="1"/>
  <c r="E72" i="282"/>
  <c r="T121" i="281"/>
  <c r="S122" i="281"/>
  <c r="S123" i="281" s="1"/>
  <c r="L194" i="281"/>
  <c r="M193" i="281"/>
  <c r="D75" i="282"/>
  <c r="Q54" i="282"/>
  <c r="R54" i="282"/>
  <c r="F265" i="281"/>
  <c r="M171" i="281"/>
  <c r="Q73" i="282"/>
  <c r="R73" i="282"/>
  <c r="AA49" i="281"/>
  <c r="Z50" i="281"/>
  <c r="Z51" i="281" s="1"/>
  <c r="K195" i="281"/>
  <c r="O169" i="281"/>
  <c r="N170" i="281"/>
  <c r="N171" i="281" s="1"/>
  <c r="G243" i="281"/>
  <c r="V97" i="281"/>
  <c r="U98" i="281"/>
  <c r="U99" i="281" s="1"/>
  <c r="I219" i="281"/>
  <c r="I241" i="281"/>
  <c r="H242" i="281"/>
  <c r="H243" i="281" s="1"/>
  <c r="O55" i="282"/>
  <c r="P68" i="282" s="1"/>
  <c r="W74" i="281"/>
  <c r="W75" i="281" s="1"/>
  <c r="X73" i="281"/>
  <c r="K217" i="281"/>
  <c r="J218" i="281"/>
  <c r="H117" i="288" l="1"/>
  <c r="L84" i="288"/>
  <c r="L83" i="288"/>
  <c r="F133" i="288"/>
  <c r="F132" i="288"/>
  <c r="J100" i="288"/>
  <c r="F130" i="288"/>
  <c r="J101" i="288"/>
  <c r="L85" i="288"/>
  <c r="W21" i="288"/>
  <c r="Q67" i="287"/>
  <c r="I115" i="287"/>
  <c r="T50" i="287"/>
  <c r="T51" i="287"/>
  <c r="V34" i="287"/>
  <c r="T52" i="287"/>
  <c r="V35" i="287"/>
  <c r="V37" i="287"/>
  <c r="N170" i="289"/>
  <c r="N171" i="289" s="1"/>
  <c r="O169" i="289"/>
  <c r="AA49" i="285"/>
  <c r="Z50" i="285"/>
  <c r="Z51" i="285" s="1"/>
  <c r="I217" i="284"/>
  <c r="H218" i="284"/>
  <c r="H219" i="284" s="1"/>
  <c r="C171" i="288"/>
  <c r="C180" i="288" s="1"/>
  <c r="C168" i="288"/>
  <c r="C167" i="288"/>
  <c r="D167" i="288"/>
  <c r="X74" i="285"/>
  <c r="X75" i="285" s="1"/>
  <c r="Y73" i="285"/>
  <c r="S122" i="285"/>
  <c r="S123" i="285" s="1"/>
  <c r="T121" i="285"/>
  <c r="N82" i="287"/>
  <c r="Q145" i="284"/>
  <c r="P146" i="284"/>
  <c r="P147" i="284" s="1"/>
  <c r="I107" i="288"/>
  <c r="I117" i="288" s="1"/>
  <c r="I121" i="287"/>
  <c r="H122" i="287"/>
  <c r="T122" i="289"/>
  <c r="T123" i="289" s="1"/>
  <c r="U121" i="289"/>
  <c r="K193" i="284"/>
  <c r="J194" i="284"/>
  <c r="J195" i="284" s="1"/>
  <c r="AB49" i="290"/>
  <c r="AA50" i="290"/>
  <c r="AA51" i="290" s="1"/>
  <c r="G123" i="287"/>
  <c r="G130" i="287" s="1"/>
  <c r="X25" i="288"/>
  <c r="W26" i="288"/>
  <c r="Z9" i="288"/>
  <c r="Y10" i="288"/>
  <c r="O66" i="288"/>
  <c r="K99" i="287"/>
  <c r="S145" i="290"/>
  <c r="R146" i="290"/>
  <c r="R147" i="290" s="1"/>
  <c r="L105" i="287"/>
  <c r="K106" i="287"/>
  <c r="F264" i="290"/>
  <c r="F263" i="290"/>
  <c r="F265" i="290" s="1"/>
  <c r="F267" i="290"/>
  <c r="G263" i="290"/>
  <c r="R50" i="288"/>
  <c r="N83" i="287"/>
  <c r="O67" i="288"/>
  <c r="AD25" i="284"/>
  <c r="AC26" i="284"/>
  <c r="AC27" i="284" s="1"/>
  <c r="K101" i="287"/>
  <c r="H115" i="288"/>
  <c r="O169" i="285"/>
  <c r="N170" i="285"/>
  <c r="N171" i="285" s="1"/>
  <c r="H241" i="290"/>
  <c r="G242" i="290"/>
  <c r="K105" i="288"/>
  <c r="J106" i="288"/>
  <c r="J99" i="288"/>
  <c r="R51" i="288"/>
  <c r="N169" i="284"/>
  <c r="M170" i="284"/>
  <c r="M171" i="284" s="1"/>
  <c r="H218" i="289"/>
  <c r="H219" i="289" s="1"/>
  <c r="I217" i="289"/>
  <c r="D146" i="288"/>
  <c r="F130" i="287"/>
  <c r="R59" i="287"/>
  <c r="R68" i="287" s="1"/>
  <c r="U34" i="288"/>
  <c r="O69" i="288"/>
  <c r="R145" i="285"/>
  <c r="Q146" i="285"/>
  <c r="Q147" i="285" s="1"/>
  <c r="AB26" i="289"/>
  <c r="AB27" i="289" s="1"/>
  <c r="AC25" i="289"/>
  <c r="O75" i="287"/>
  <c r="O85" i="287" s="1"/>
  <c r="O82" i="287"/>
  <c r="S58" i="287"/>
  <c r="T57" i="287"/>
  <c r="L90" i="288"/>
  <c r="M89" i="288"/>
  <c r="AA50" i="284"/>
  <c r="AA51" i="284" s="1"/>
  <c r="AB49" i="284"/>
  <c r="U43" i="287"/>
  <c r="U53" i="287" s="1"/>
  <c r="R53" i="288"/>
  <c r="Y74" i="289"/>
  <c r="Y75" i="289" s="1"/>
  <c r="Z73" i="289"/>
  <c r="Y25" i="287"/>
  <c r="X26" i="287"/>
  <c r="D148" i="288"/>
  <c r="M193" i="285"/>
  <c r="L194" i="285"/>
  <c r="AB49" i="289"/>
  <c r="AA50" i="289"/>
  <c r="AA51" i="289" s="1"/>
  <c r="F133" i="287"/>
  <c r="AF25" i="290"/>
  <c r="AE26" i="290"/>
  <c r="AE27" i="290" s="1"/>
  <c r="V98" i="290"/>
  <c r="V99" i="290" s="1"/>
  <c r="W97" i="290"/>
  <c r="P74" i="287"/>
  <c r="Q73" i="287"/>
  <c r="L193" i="289"/>
  <c r="K194" i="289"/>
  <c r="K195" i="289" s="1"/>
  <c r="W27" i="287"/>
  <c r="W37" i="287" s="1"/>
  <c r="G241" i="289"/>
  <c r="F266" i="289"/>
  <c r="N85" i="287"/>
  <c r="U35" i="288"/>
  <c r="M75" i="288"/>
  <c r="M85" i="288" s="1"/>
  <c r="H114" i="288"/>
  <c r="K91" i="288"/>
  <c r="K99" i="288" s="1"/>
  <c r="W41" i="287"/>
  <c r="V42" i="287"/>
  <c r="E139" i="288"/>
  <c r="E146" i="288" s="1"/>
  <c r="G123" i="288"/>
  <c r="G133" i="288" s="1"/>
  <c r="D149" i="288"/>
  <c r="R57" i="288"/>
  <c r="Q58" i="288"/>
  <c r="V97" i="284"/>
  <c r="U98" i="284"/>
  <c r="U99" i="284" s="1"/>
  <c r="D149" i="287"/>
  <c r="G241" i="285"/>
  <c r="F266" i="285"/>
  <c r="N89" i="287"/>
  <c r="M90" i="287"/>
  <c r="Q169" i="290"/>
  <c r="P170" i="290"/>
  <c r="P171" i="290" s="1"/>
  <c r="U36" i="288"/>
  <c r="D146" i="287"/>
  <c r="F138" i="287"/>
  <c r="G137" i="287"/>
  <c r="W97" i="289"/>
  <c r="V98" i="289"/>
  <c r="V99" i="289" s="1"/>
  <c r="AC25" i="285"/>
  <c r="AB26" i="285"/>
  <c r="AB27" i="285" s="1"/>
  <c r="Y73" i="290"/>
  <c r="X74" i="290"/>
  <c r="X75" i="290" s="1"/>
  <c r="L91" i="287"/>
  <c r="L101" i="287" s="1"/>
  <c r="L100" i="287"/>
  <c r="L98" i="287"/>
  <c r="N74" i="288"/>
  <c r="O73" i="288"/>
  <c r="S43" i="288"/>
  <c r="S53" i="288" s="1"/>
  <c r="N193" i="290"/>
  <c r="M194" i="290"/>
  <c r="M195" i="290" s="1"/>
  <c r="F138" i="288"/>
  <c r="G137" i="288"/>
  <c r="I121" i="288"/>
  <c r="H122" i="288"/>
  <c r="W97" i="285"/>
  <c r="V98" i="285"/>
  <c r="V99" i="285" s="1"/>
  <c r="X74" i="284"/>
  <c r="X75" i="284" s="1"/>
  <c r="Y73" i="284"/>
  <c r="Y11" i="287"/>
  <c r="Y21" i="287" s="1"/>
  <c r="J217" i="285"/>
  <c r="I218" i="285"/>
  <c r="P59" i="288"/>
  <c r="P69" i="288" s="1"/>
  <c r="Q146" i="289"/>
  <c r="Q147" i="289" s="1"/>
  <c r="R145" i="289"/>
  <c r="J107" i="287"/>
  <c r="J117" i="287" s="1"/>
  <c r="J218" i="290"/>
  <c r="K217" i="290"/>
  <c r="M171" i="285"/>
  <c r="R122" i="284"/>
  <c r="R123" i="284" s="1"/>
  <c r="S121" i="284"/>
  <c r="D147" i="287"/>
  <c r="E139" i="287"/>
  <c r="T122" i="290"/>
  <c r="T123" i="290" s="1"/>
  <c r="U121" i="290"/>
  <c r="T42" i="288"/>
  <c r="U41" i="288"/>
  <c r="V27" i="288"/>
  <c r="V36" i="288" s="1"/>
  <c r="E153" i="288"/>
  <c r="D154" i="288"/>
  <c r="AA9" i="287"/>
  <c r="Z10" i="287"/>
  <c r="F241" i="284"/>
  <c r="X11" i="288"/>
  <c r="X20" i="288" s="1"/>
  <c r="D153" i="287"/>
  <c r="C170" i="287"/>
  <c r="J241" i="281"/>
  <c r="I242" i="281"/>
  <c r="F290" i="281"/>
  <c r="G265" i="281"/>
  <c r="L217" i="281"/>
  <c r="K218" i="281"/>
  <c r="K219" i="281" s="1"/>
  <c r="W97" i="281"/>
  <c r="V98" i="281"/>
  <c r="V99" i="281" s="1"/>
  <c r="P169" i="281"/>
  <c r="O170" i="281"/>
  <c r="O171" i="281" s="1"/>
  <c r="M194" i="281"/>
  <c r="M195" i="281" s="1"/>
  <c r="N193" i="281"/>
  <c r="R145" i="281"/>
  <c r="Q146" i="281"/>
  <c r="Q147" i="281" s="1"/>
  <c r="AB49" i="281"/>
  <c r="AA50" i="281"/>
  <c r="AA51" i="281" s="1"/>
  <c r="AD25" i="281"/>
  <c r="AC26" i="281"/>
  <c r="AC27" i="281" s="1"/>
  <c r="U121" i="281"/>
  <c r="T122" i="281"/>
  <c r="T123" i="281" s="1"/>
  <c r="J219" i="281"/>
  <c r="F74" i="282"/>
  <c r="F72" i="282"/>
  <c r="X74" i="281"/>
  <c r="X75" i="281" s="1"/>
  <c r="Y73" i="281"/>
  <c r="L195" i="281"/>
  <c r="K101" i="288" l="1"/>
  <c r="V35" i="288"/>
  <c r="V37" i="288"/>
  <c r="X18" i="288"/>
  <c r="E148" i="288"/>
  <c r="X21" i="288"/>
  <c r="V34" i="288"/>
  <c r="C179" i="288"/>
  <c r="E147" i="288"/>
  <c r="C181" i="288"/>
  <c r="C178" i="288"/>
  <c r="G131" i="287"/>
  <c r="L99" i="287"/>
  <c r="W34" i="287"/>
  <c r="R69" i="287"/>
  <c r="G132" i="287"/>
  <c r="W36" i="287"/>
  <c r="R66" i="287"/>
  <c r="G133" i="287"/>
  <c r="W35" i="287"/>
  <c r="J116" i="287"/>
  <c r="AC26" i="289"/>
  <c r="AC27" i="289" s="1"/>
  <c r="AD25" i="289"/>
  <c r="G243" i="290"/>
  <c r="L217" i="290"/>
  <c r="K218" i="290"/>
  <c r="R169" i="290"/>
  <c r="Q170" i="290"/>
  <c r="Q171" i="290" s="1"/>
  <c r="AG25" i="290"/>
  <c r="AF26" i="290"/>
  <c r="AF27" i="290" s="1"/>
  <c r="X27" i="287"/>
  <c r="X35" i="287" s="1"/>
  <c r="U50" i="287"/>
  <c r="T58" i="287"/>
  <c r="U57" i="287"/>
  <c r="R67" i="287"/>
  <c r="H242" i="290"/>
  <c r="H243" i="290" s="1"/>
  <c r="I241" i="290"/>
  <c r="K107" i="287"/>
  <c r="K114" i="287" s="1"/>
  <c r="AA9" i="288"/>
  <c r="Z10" i="288"/>
  <c r="H123" i="287"/>
  <c r="H133" i="287" s="1"/>
  <c r="R145" i="284"/>
  <c r="Q146" i="284"/>
  <c r="Q147" i="284" s="1"/>
  <c r="I218" i="284"/>
  <c r="I219" i="284" s="1"/>
  <c r="J217" i="284"/>
  <c r="L91" i="288"/>
  <c r="L98" i="288" s="1"/>
  <c r="Y11" i="288"/>
  <c r="Y21" i="288" s="1"/>
  <c r="E146" i="287"/>
  <c r="D155" i="288"/>
  <c r="D164" i="288" s="1"/>
  <c r="E147" i="287"/>
  <c r="J219" i="290"/>
  <c r="P66" i="288"/>
  <c r="Y18" i="287"/>
  <c r="X97" i="285"/>
  <c r="W98" i="285"/>
  <c r="W99" i="285" s="1"/>
  <c r="S50" i="288"/>
  <c r="M91" i="287"/>
  <c r="M99" i="287" s="1"/>
  <c r="W97" i="284"/>
  <c r="V98" i="284"/>
  <c r="V99" i="284" s="1"/>
  <c r="G131" i="288"/>
  <c r="E149" i="288"/>
  <c r="Z25" i="287"/>
  <c r="Y26" i="287"/>
  <c r="U51" i="287"/>
  <c r="S59" i="287"/>
  <c r="S67" i="287" s="1"/>
  <c r="M105" i="287"/>
  <c r="L106" i="287"/>
  <c r="W27" i="288"/>
  <c r="W37" i="288" s="1"/>
  <c r="AB50" i="290"/>
  <c r="AB51" i="290" s="1"/>
  <c r="AC49" i="290"/>
  <c r="J121" i="287"/>
  <c r="I122" i="287"/>
  <c r="P67" i="288"/>
  <c r="Y19" i="287"/>
  <c r="Q59" i="288"/>
  <c r="Q66" i="288" s="1"/>
  <c r="G132" i="288"/>
  <c r="F263" i="289"/>
  <c r="F265" i="289" s="1"/>
  <c r="F264" i="289"/>
  <c r="F267" i="289"/>
  <c r="G263" i="289"/>
  <c r="L194" i="289"/>
  <c r="L195" i="289" s="1"/>
  <c r="M193" i="289"/>
  <c r="U52" i="287"/>
  <c r="O169" i="284"/>
  <c r="N170" i="284"/>
  <c r="N171" i="284" s="1"/>
  <c r="P169" i="285"/>
  <c r="O170" i="285"/>
  <c r="O171" i="285" s="1"/>
  <c r="X26" i="288"/>
  <c r="Y25" i="288"/>
  <c r="U121" i="285"/>
  <c r="T122" i="285"/>
  <c r="T123" i="285" s="1"/>
  <c r="AB49" i="285"/>
  <c r="AA50" i="285"/>
  <c r="AA51" i="285" s="1"/>
  <c r="Z20" i="287"/>
  <c r="Z19" i="287"/>
  <c r="Z11" i="287"/>
  <c r="Z18" i="287" s="1"/>
  <c r="I218" i="289"/>
  <c r="I219" i="289" s="1"/>
  <c r="J217" i="289"/>
  <c r="AE25" i="284"/>
  <c r="AD26" i="284"/>
  <c r="AD27" i="284" s="1"/>
  <c r="AB9" i="287"/>
  <c r="AA10" i="287"/>
  <c r="AC26" i="285"/>
  <c r="AC27" i="285" s="1"/>
  <c r="AD25" i="285"/>
  <c r="G130" i="288"/>
  <c r="F153" i="288"/>
  <c r="E154" i="288"/>
  <c r="H123" i="288"/>
  <c r="H130" i="288" s="1"/>
  <c r="S145" i="285"/>
  <c r="R146" i="285"/>
  <c r="R147" i="285" s="1"/>
  <c r="X19" i="288"/>
  <c r="V41" i="288"/>
  <c r="U42" i="288"/>
  <c r="E149" i="287"/>
  <c r="J114" i="287"/>
  <c r="P68" i="288"/>
  <c r="Y20" i="287"/>
  <c r="J121" i="288"/>
  <c r="I122" i="288"/>
  <c r="S52" i="288"/>
  <c r="H137" i="287"/>
  <c r="G138" i="287"/>
  <c r="F264" i="285"/>
  <c r="F267" i="285"/>
  <c r="G263" i="285"/>
  <c r="F263" i="285"/>
  <c r="S57" i="288"/>
  <c r="R58" i="288"/>
  <c r="W42" i="287"/>
  <c r="X41" i="287"/>
  <c r="M82" i="288"/>
  <c r="H241" i="289"/>
  <c r="G242" i="289"/>
  <c r="G243" i="289" s="1"/>
  <c r="R73" i="287"/>
  <c r="Q74" i="287"/>
  <c r="Z74" i="289"/>
  <c r="Z75" i="289" s="1"/>
  <c r="AA73" i="289"/>
  <c r="O84" i="287"/>
  <c r="T145" i="290"/>
  <c r="S146" i="290"/>
  <c r="S147" i="290" s="1"/>
  <c r="L193" i="284"/>
  <c r="K194" i="284"/>
  <c r="K195" i="284" s="1"/>
  <c r="I114" i="288"/>
  <c r="O170" i="289"/>
  <c r="O171" i="289" s="1"/>
  <c r="P169" i="289"/>
  <c r="K217" i="285"/>
  <c r="J218" i="285"/>
  <c r="J219" i="285" s="1"/>
  <c r="N194" i="290"/>
  <c r="N195" i="290" s="1"/>
  <c r="O193" i="290"/>
  <c r="E153" i="287"/>
  <c r="D154" i="287"/>
  <c r="E148" i="287"/>
  <c r="S51" i="288"/>
  <c r="X97" i="289"/>
  <c r="W98" i="289"/>
  <c r="W99" i="289" s="1"/>
  <c r="O89" i="287"/>
  <c r="N90" i="287"/>
  <c r="V52" i="287"/>
  <c r="V51" i="287"/>
  <c r="V50" i="287"/>
  <c r="V43" i="287"/>
  <c r="V53" i="287" s="1"/>
  <c r="T43" i="288"/>
  <c r="T53" i="288" s="1"/>
  <c r="T50" i="288"/>
  <c r="J115" i="287"/>
  <c r="G138" i="288"/>
  <c r="H137" i="288"/>
  <c r="F139" i="287"/>
  <c r="F147" i="287" s="1"/>
  <c r="G242" i="285"/>
  <c r="H241" i="285"/>
  <c r="K98" i="288"/>
  <c r="M83" i="288"/>
  <c r="P75" i="287"/>
  <c r="P85" i="287" s="1"/>
  <c r="AC49" i="289"/>
  <c r="AB50" i="289"/>
  <c r="AB51" i="289" s="1"/>
  <c r="AC49" i="284"/>
  <c r="AB50" i="284"/>
  <c r="AB51" i="284" s="1"/>
  <c r="O83" i="287"/>
  <c r="I115" i="288"/>
  <c r="Y74" i="285"/>
  <c r="Y75" i="285" s="1"/>
  <c r="Z73" i="285"/>
  <c r="C169" i="288"/>
  <c r="R146" i="289"/>
  <c r="R147" i="289" s="1"/>
  <c r="S145" i="289"/>
  <c r="N75" i="288"/>
  <c r="N82" i="288" s="1"/>
  <c r="N84" i="288"/>
  <c r="N83" i="288"/>
  <c r="V121" i="290"/>
  <c r="U122" i="290"/>
  <c r="U123" i="290" s="1"/>
  <c r="S122" i="284"/>
  <c r="S123" i="284" s="1"/>
  <c r="T121" i="284"/>
  <c r="F139" i="288"/>
  <c r="F149" i="288" s="1"/>
  <c r="K100" i="288"/>
  <c r="M84" i="288"/>
  <c r="W98" i="290"/>
  <c r="W99" i="290" s="1"/>
  <c r="X97" i="290"/>
  <c r="L195" i="285"/>
  <c r="J107" i="288"/>
  <c r="J117" i="288" s="1"/>
  <c r="U122" i="289"/>
  <c r="U123" i="289" s="1"/>
  <c r="V121" i="289"/>
  <c r="I116" i="288"/>
  <c r="C167" i="287"/>
  <c r="C171" i="287"/>
  <c r="C181" i="287" s="1"/>
  <c r="C168" i="287"/>
  <c r="D167" i="287"/>
  <c r="F290" i="290"/>
  <c r="G265" i="290"/>
  <c r="G241" i="284"/>
  <c r="F266" i="284"/>
  <c r="I219" i="285"/>
  <c r="Z73" i="284"/>
  <c r="Y74" i="284"/>
  <c r="Y75" i="284" s="1"/>
  <c r="O74" i="288"/>
  <c r="P73" i="288"/>
  <c r="Z73" i="290"/>
  <c r="Y74" i="290"/>
  <c r="Y75" i="290" s="1"/>
  <c r="M194" i="285"/>
  <c r="M195" i="285" s="1"/>
  <c r="N193" i="285"/>
  <c r="N89" i="288"/>
  <c r="M90" i="288"/>
  <c r="L105" i="288"/>
  <c r="K106" i="288"/>
  <c r="R146" i="281"/>
  <c r="R147" i="281" s="1"/>
  <c r="S145" i="281"/>
  <c r="W98" i="281"/>
  <c r="W99" i="281" s="1"/>
  <c r="X97" i="281"/>
  <c r="O193" i="281"/>
  <c r="N194" i="281"/>
  <c r="N195" i="281" s="1"/>
  <c r="G266" i="281"/>
  <c r="H265" i="281"/>
  <c r="V121" i="281"/>
  <c r="U122" i="281"/>
  <c r="U123" i="281" s="1"/>
  <c r="Z73" i="281"/>
  <c r="Y74" i="281"/>
  <c r="Y75" i="281" s="1"/>
  <c r="AE25" i="281"/>
  <c r="AD26" i="281"/>
  <c r="AD27" i="281" s="1"/>
  <c r="F288" i="281"/>
  <c r="F291" i="281"/>
  <c r="G287" i="281"/>
  <c r="F287" i="281"/>
  <c r="F289" i="281" s="1"/>
  <c r="L218" i="281"/>
  <c r="M217" i="281"/>
  <c r="I243" i="281"/>
  <c r="G72" i="282"/>
  <c r="G74" i="282"/>
  <c r="G75" i="282" s="1"/>
  <c r="AC49" i="281"/>
  <c r="AB50" i="281"/>
  <c r="AB51" i="281" s="1"/>
  <c r="Q169" i="281"/>
  <c r="P170" i="281"/>
  <c r="P171" i="281" s="1"/>
  <c r="K241" i="281"/>
  <c r="J242" i="281"/>
  <c r="F75" i="282"/>
  <c r="T52" i="288" l="1"/>
  <c r="F146" i="288"/>
  <c r="F148" i="288"/>
  <c r="L99" i="288"/>
  <c r="L100" i="288"/>
  <c r="N85" i="288"/>
  <c r="W36" i="288"/>
  <c r="J116" i="288"/>
  <c r="H131" i="288"/>
  <c r="W35" i="288"/>
  <c r="J114" i="288"/>
  <c r="J115" i="288"/>
  <c r="Q68" i="288"/>
  <c r="H132" i="288"/>
  <c r="D163" i="288"/>
  <c r="Q67" i="288"/>
  <c r="C179" i="287"/>
  <c r="C180" i="287"/>
  <c r="K117" i="287"/>
  <c r="X36" i="287"/>
  <c r="K116" i="287"/>
  <c r="X37" i="287"/>
  <c r="K115" i="287"/>
  <c r="F149" i="287"/>
  <c r="S66" i="287"/>
  <c r="M100" i="287"/>
  <c r="M101" i="287"/>
  <c r="F148" i="287"/>
  <c r="S69" i="287"/>
  <c r="H241" i="284"/>
  <c r="G242" i="284"/>
  <c r="G243" i="284" s="1"/>
  <c r="G243" i="285"/>
  <c r="AA74" i="289"/>
  <c r="AA75" i="289" s="1"/>
  <c r="AB73" i="289"/>
  <c r="G149" i="287"/>
  <c r="G139" i="287"/>
  <c r="G148" i="287" s="1"/>
  <c r="H265" i="290"/>
  <c r="G266" i="290"/>
  <c r="X27" i="288"/>
  <c r="X34" i="288" s="1"/>
  <c r="AB9" i="288"/>
  <c r="AA10" i="288"/>
  <c r="F291" i="290"/>
  <c r="F287" i="290"/>
  <c r="F289" i="290" s="1"/>
  <c r="F288" i="290"/>
  <c r="G287" i="290"/>
  <c r="P84" i="287"/>
  <c r="F146" i="287"/>
  <c r="T51" i="288"/>
  <c r="D155" i="287"/>
  <c r="D165" i="287" s="1"/>
  <c r="D164" i="287"/>
  <c r="D163" i="287"/>
  <c r="D162" i="287"/>
  <c r="Q75" i="287"/>
  <c r="Q84" i="287" s="1"/>
  <c r="S58" i="288"/>
  <c r="T57" i="288"/>
  <c r="W41" i="288"/>
  <c r="V42" i="288"/>
  <c r="H133" i="288"/>
  <c r="Z21" i="287"/>
  <c r="Q69" i="288"/>
  <c r="S68" i="287"/>
  <c r="D165" i="288"/>
  <c r="L101" i="288"/>
  <c r="S145" i="284"/>
  <c r="R146" i="284"/>
  <c r="R147" i="284" s="1"/>
  <c r="V57" i="287"/>
  <c r="U58" i="287"/>
  <c r="M105" i="288"/>
  <c r="L106" i="288"/>
  <c r="P82" i="287"/>
  <c r="Q169" i="289"/>
  <c r="P170" i="289"/>
  <c r="P171" i="289" s="1"/>
  <c r="W43" i="287"/>
  <c r="W52" i="287"/>
  <c r="W50" i="287"/>
  <c r="W53" i="287"/>
  <c r="W51" i="287"/>
  <c r="Z74" i="290"/>
  <c r="Z75" i="290" s="1"/>
  <c r="AA73" i="290"/>
  <c r="P83" i="287"/>
  <c r="R59" i="288"/>
  <c r="R67" i="288" s="1"/>
  <c r="H138" i="287"/>
  <c r="I137" i="287"/>
  <c r="U43" i="288"/>
  <c r="U50" i="288" s="1"/>
  <c r="AC9" i="287"/>
  <c r="AB10" i="287"/>
  <c r="M91" i="288"/>
  <c r="M100" i="288" s="1"/>
  <c r="Q73" i="288"/>
  <c r="P74" i="288"/>
  <c r="O89" i="288"/>
  <c r="N90" i="288"/>
  <c r="O75" i="288"/>
  <c r="O84" i="288" s="1"/>
  <c r="C169" i="287"/>
  <c r="U121" i="284"/>
  <c r="T122" i="284"/>
  <c r="T123" i="284" s="1"/>
  <c r="E154" i="287"/>
  <c r="F153" i="287"/>
  <c r="S73" i="287"/>
  <c r="R74" i="287"/>
  <c r="I123" i="288"/>
  <c r="I131" i="288" s="1"/>
  <c r="E155" i="288"/>
  <c r="E163" i="288" s="1"/>
  <c r="AF25" i="284"/>
  <c r="AE26" i="284"/>
  <c r="AE27" i="284" s="1"/>
  <c r="Q169" i="285"/>
  <c r="P170" i="285"/>
  <c r="P171" i="285" s="1"/>
  <c r="W34" i="288"/>
  <c r="H132" i="287"/>
  <c r="T59" i="287"/>
  <c r="T69" i="287" s="1"/>
  <c r="T67" i="287"/>
  <c r="AH25" i="290"/>
  <c r="AG26" i="290"/>
  <c r="AG27" i="290" s="1"/>
  <c r="AE25" i="289"/>
  <c r="AD26" i="289"/>
  <c r="AD27" i="289" s="1"/>
  <c r="N194" i="285"/>
  <c r="N195" i="285" s="1"/>
  <c r="O193" i="285"/>
  <c r="W121" i="289"/>
  <c r="V122" i="289"/>
  <c r="V123" i="289" s="1"/>
  <c r="P89" i="287"/>
  <c r="O90" i="287"/>
  <c r="I241" i="289"/>
  <c r="H242" i="289"/>
  <c r="H243" i="289" s="1"/>
  <c r="S146" i="285"/>
  <c r="S147" i="285" s="1"/>
  <c r="T145" i="285"/>
  <c r="O170" i="284"/>
  <c r="O171" i="284" s="1"/>
  <c r="P169" i="284"/>
  <c r="Y18" i="288"/>
  <c r="H130" i="287"/>
  <c r="R170" i="290"/>
  <c r="R171" i="290" s="1"/>
  <c r="S169" i="290"/>
  <c r="O194" i="290"/>
  <c r="O195" i="290" s="1"/>
  <c r="P193" i="290"/>
  <c r="AC49" i="285"/>
  <c r="AB50" i="285"/>
  <c r="AB51" i="285" s="1"/>
  <c r="G265" i="289"/>
  <c r="F290" i="289"/>
  <c r="X97" i="284"/>
  <c r="W98" i="284"/>
  <c r="W99" i="284" s="1"/>
  <c r="AD49" i="284"/>
  <c r="AC50" i="284"/>
  <c r="AC51" i="284" s="1"/>
  <c r="H138" i="288"/>
  <c r="I137" i="288"/>
  <c r="U145" i="290"/>
  <c r="T146" i="290"/>
  <c r="T147" i="290" s="1"/>
  <c r="AD26" i="285"/>
  <c r="AD27" i="285" s="1"/>
  <c r="AE25" i="285"/>
  <c r="I123" i="287"/>
  <c r="I131" i="287" s="1"/>
  <c r="M98" i="287"/>
  <c r="D162" i="288"/>
  <c r="Y19" i="288"/>
  <c r="J218" i="284"/>
  <c r="J219" i="284" s="1"/>
  <c r="K217" i="284"/>
  <c r="H131" i="287"/>
  <c r="X34" i="287"/>
  <c r="K219" i="290"/>
  <c r="S146" i="289"/>
  <c r="S147" i="289" s="1"/>
  <c r="T145" i="289"/>
  <c r="N91" i="287"/>
  <c r="N101" i="287" s="1"/>
  <c r="M193" i="284"/>
  <c r="L194" i="284"/>
  <c r="L195" i="284" s="1"/>
  <c r="J122" i="288"/>
  <c r="K121" i="288"/>
  <c r="G153" i="288"/>
  <c r="F154" i="288"/>
  <c r="J218" i="289"/>
  <c r="J219" i="289" s="1"/>
  <c r="K217" i="289"/>
  <c r="Y97" i="285"/>
  <c r="X98" i="285"/>
  <c r="X99" i="285" s="1"/>
  <c r="Z74" i="284"/>
  <c r="Z75" i="284" s="1"/>
  <c r="AA73" i="284"/>
  <c r="W121" i="290"/>
  <c r="V122" i="290"/>
  <c r="V123" i="290" s="1"/>
  <c r="C186" i="288"/>
  <c r="D169" i="288"/>
  <c r="K107" i="288"/>
  <c r="K114" i="288" s="1"/>
  <c r="F263" i="284"/>
  <c r="F264" i="284"/>
  <c r="F267" i="284"/>
  <c r="G263" i="284"/>
  <c r="C178" i="287"/>
  <c r="Y97" i="290"/>
  <c r="X98" i="290"/>
  <c r="X99" i="290" s="1"/>
  <c r="F147" i="288"/>
  <c r="AA73" i="285"/>
  <c r="Z74" i="285"/>
  <c r="Z75" i="285" s="1"/>
  <c r="AD49" i="289"/>
  <c r="AC50" i="289"/>
  <c r="AC51" i="289" s="1"/>
  <c r="H242" i="285"/>
  <c r="H243" i="285" s="1"/>
  <c r="I241" i="285"/>
  <c r="G139" i="288"/>
  <c r="G149" i="288" s="1"/>
  <c r="Y97" i="289"/>
  <c r="X98" i="289"/>
  <c r="X99" i="289" s="1"/>
  <c r="L217" i="285"/>
  <c r="K218" i="285"/>
  <c r="X42" i="287"/>
  <c r="Y41" i="287"/>
  <c r="F265" i="285"/>
  <c r="V121" i="285"/>
  <c r="U122" i="285"/>
  <c r="U123" i="285" s="1"/>
  <c r="N193" i="289"/>
  <c r="M194" i="289"/>
  <c r="M195" i="289" s="1"/>
  <c r="K121" i="287"/>
  <c r="J122" i="287"/>
  <c r="L107" i="287"/>
  <c r="L116" i="287" s="1"/>
  <c r="Y27" i="287"/>
  <c r="Y37" i="287" s="1"/>
  <c r="Y20" i="288"/>
  <c r="I242" i="290"/>
  <c r="J241" i="290"/>
  <c r="M217" i="290"/>
  <c r="L218" i="290"/>
  <c r="AA21" i="287"/>
  <c r="AA20" i="287"/>
  <c r="AA19" i="287"/>
  <c r="AA18" i="287"/>
  <c r="AA11" i="287"/>
  <c r="Z25" i="288"/>
  <c r="Y26" i="288"/>
  <c r="AC50" i="290"/>
  <c r="AC51" i="290" s="1"/>
  <c r="AD49" i="290"/>
  <c r="N105" i="287"/>
  <c r="M106" i="287"/>
  <c r="AA25" i="287"/>
  <c r="Z26" i="287"/>
  <c r="Z11" i="288"/>
  <c r="Z21" i="288" s="1"/>
  <c r="J243" i="281"/>
  <c r="H266" i="281"/>
  <c r="H267" i="281" s="1"/>
  <c r="I265" i="281"/>
  <c r="G267" i="281"/>
  <c r="L241" i="281"/>
  <c r="K242" i="281"/>
  <c r="K243" i="281" s="1"/>
  <c r="M218" i="281"/>
  <c r="M219" i="281" s="1"/>
  <c r="N217" i="281"/>
  <c r="AF25" i="281"/>
  <c r="AE26" i="281"/>
  <c r="AE27" i="281" s="1"/>
  <c r="P193" i="281"/>
  <c r="O194" i="281"/>
  <c r="O195" i="281" s="1"/>
  <c r="L219" i="281"/>
  <c r="X98" i="281"/>
  <c r="X99" i="281" s="1"/>
  <c r="Y97" i="281"/>
  <c r="H74" i="282"/>
  <c r="H72" i="282"/>
  <c r="R169" i="281"/>
  <c r="Q170" i="281"/>
  <c r="Q171" i="281" s="1"/>
  <c r="AA73" i="281"/>
  <c r="Z74" i="281"/>
  <c r="Z75" i="281" s="1"/>
  <c r="T145" i="281"/>
  <c r="S146" i="281"/>
  <c r="S147" i="281" s="1"/>
  <c r="G289" i="281"/>
  <c r="F314" i="281"/>
  <c r="AC50" i="281"/>
  <c r="AC51" i="281" s="1"/>
  <c r="AD49" i="281"/>
  <c r="W121" i="281"/>
  <c r="V122" i="281"/>
  <c r="V123" i="281" s="1"/>
  <c r="G147" i="288" l="1"/>
  <c r="E164" i="288"/>
  <c r="X35" i="288"/>
  <c r="O85" i="288"/>
  <c r="M99" i="288"/>
  <c r="R66" i="288"/>
  <c r="K116" i="288"/>
  <c r="E162" i="288"/>
  <c r="M98" i="288"/>
  <c r="R68" i="288"/>
  <c r="I133" i="288"/>
  <c r="U52" i="288"/>
  <c r="I132" i="288"/>
  <c r="U51" i="288"/>
  <c r="K115" i="288"/>
  <c r="R69" i="288"/>
  <c r="E165" i="288"/>
  <c r="O82" i="288"/>
  <c r="M101" i="288"/>
  <c r="O83" i="288"/>
  <c r="G148" i="288"/>
  <c r="I130" i="288"/>
  <c r="I133" i="287"/>
  <c r="G146" i="287"/>
  <c r="I132" i="287"/>
  <c r="G147" i="287"/>
  <c r="I130" i="287"/>
  <c r="M114" i="287"/>
  <c r="M107" i="287"/>
  <c r="M117" i="287" s="1"/>
  <c r="AD49" i="285"/>
  <c r="AC50" i="285"/>
  <c r="AC51" i="285" s="1"/>
  <c r="P170" i="284"/>
  <c r="P171" i="284" s="1"/>
  <c r="Q169" i="284"/>
  <c r="AH26" i="290"/>
  <c r="AH27" i="290" s="1"/>
  <c r="AI25" i="290"/>
  <c r="O193" i="289"/>
  <c r="N194" i="289"/>
  <c r="N195" i="289" s="1"/>
  <c r="Q89" i="287"/>
  <c r="P90" i="287"/>
  <c r="N105" i="288"/>
  <c r="M106" i="288"/>
  <c r="L217" i="284"/>
  <c r="K218" i="284"/>
  <c r="K219" i="284" s="1"/>
  <c r="G153" i="287"/>
  <c r="F154" i="287"/>
  <c r="Q82" i="287"/>
  <c r="F314" i="290"/>
  <c r="G289" i="290"/>
  <c r="X36" i="288"/>
  <c r="I241" i="284"/>
  <c r="H242" i="284"/>
  <c r="H243" i="284" s="1"/>
  <c r="Z18" i="288"/>
  <c r="O105" i="287"/>
  <c r="N106" i="287"/>
  <c r="L115" i="287"/>
  <c r="W121" i="285"/>
  <c r="V122" i="285"/>
  <c r="V123" i="285" s="1"/>
  <c r="G146" i="288"/>
  <c r="AD50" i="289"/>
  <c r="AD51" i="289" s="1"/>
  <c r="AE49" i="289"/>
  <c r="K117" i="288"/>
  <c r="Y98" i="285"/>
  <c r="Y99" i="285" s="1"/>
  <c r="Z97" i="285"/>
  <c r="N193" i="284"/>
  <c r="M194" i="284"/>
  <c r="M195" i="284" s="1"/>
  <c r="Q193" i="290"/>
  <c r="P194" i="290"/>
  <c r="P195" i="290" s="1"/>
  <c r="X121" i="289"/>
  <c r="W122" i="289"/>
  <c r="W123" i="289" s="1"/>
  <c r="T66" i="287"/>
  <c r="R169" i="285"/>
  <c r="Q170" i="285"/>
  <c r="Q171" i="285" s="1"/>
  <c r="E155" i="287"/>
  <c r="E165" i="287" s="1"/>
  <c r="U53" i="288"/>
  <c r="U69" i="287"/>
  <c r="U59" i="287"/>
  <c r="U67" i="287" s="1"/>
  <c r="Q83" i="287"/>
  <c r="X37" i="288"/>
  <c r="AA26" i="287"/>
  <c r="AB25" i="287"/>
  <c r="H139" i="288"/>
  <c r="H149" i="288" s="1"/>
  <c r="C187" i="288"/>
  <c r="C197" i="288" s="1"/>
  <c r="C184" i="288"/>
  <c r="D183" i="288"/>
  <c r="C183" i="288"/>
  <c r="N98" i="287"/>
  <c r="T68" i="287"/>
  <c r="AG25" i="284"/>
  <c r="AF26" i="284"/>
  <c r="AF27" i="284" s="1"/>
  <c r="V121" i="284"/>
  <c r="U122" i="284"/>
  <c r="U123" i="284" s="1"/>
  <c r="P89" i="288"/>
  <c r="O90" i="288"/>
  <c r="AB11" i="287"/>
  <c r="AB21" i="287" s="1"/>
  <c r="H139" i="287"/>
  <c r="H148" i="287" s="1"/>
  <c r="AB73" i="290"/>
  <c r="AA74" i="290"/>
  <c r="AA75" i="290" s="1"/>
  <c r="R169" i="289"/>
  <c r="Q170" i="289"/>
  <c r="Q171" i="289" s="1"/>
  <c r="V43" i="288"/>
  <c r="V52" i="288" s="1"/>
  <c r="V51" i="288"/>
  <c r="Q85" i="287"/>
  <c r="AA11" i="288"/>
  <c r="AA20" i="288" s="1"/>
  <c r="AC73" i="289"/>
  <c r="AB74" i="289"/>
  <c r="AB75" i="289" s="1"/>
  <c r="T146" i="289"/>
  <c r="T147" i="289" s="1"/>
  <c r="U145" i="289"/>
  <c r="L114" i="287"/>
  <c r="Z97" i="289"/>
  <c r="Y98" i="289"/>
  <c r="Y99" i="289" s="1"/>
  <c r="Z19" i="288"/>
  <c r="G265" i="285"/>
  <c r="F290" i="285"/>
  <c r="L217" i="289"/>
  <c r="K218" i="289"/>
  <c r="K219" i="289" s="1"/>
  <c r="AE49" i="284"/>
  <c r="AD50" i="284"/>
  <c r="AD51" i="284" s="1"/>
  <c r="T146" i="285"/>
  <c r="T147" i="285" s="1"/>
  <c r="U145" i="285"/>
  <c r="I138" i="287"/>
  <c r="J137" i="287"/>
  <c r="W57" i="287"/>
  <c r="V58" i="287"/>
  <c r="Z20" i="288"/>
  <c r="Y34" i="287"/>
  <c r="L117" i="287"/>
  <c r="Z41" i="287"/>
  <c r="Y42" i="287"/>
  <c r="AB73" i="285"/>
  <c r="AA74" i="285"/>
  <c r="AA75" i="285" s="1"/>
  <c r="F265" i="284"/>
  <c r="Y27" i="288"/>
  <c r="Y36" i="288" s="1"/>
  <c r="L219" i="290"/>
  <c r="Y35" i="287"/>
  <c r="J131" i="287"/>
  <c r="J130" i="287"/>
  <c r="J123" i="287"/>
  <c r="J132" i="287" s="1"/>
  <c r="X43" i="287"/>
  <c r="X53" i="287" s="1"/>
  <c r="X52" i="287"/>
  <c r="X50" i="287"/>
  <c r="F155" i="288"/>
  <c r="N99" i="287"/>
  <c r="Y97" i="284"/>
  <c r="X98" i="284"/>
  <c r="X99" i="284" s="1"/>
  <c r="T169" i="290"/>
  <c r="S170" i="290"/>
  <c r="S171" i="290" s="1"/>
  <c r="D169" i="287"/>
  <c r="C186" i="287"/>
  <c r="P75" i="288"/>
  <c r="P82" i="288" s="1"/>
  <c r="AD9" i="287"/>
  <c r="AC10" i="287"/>
  <c r="S146" i="284"/>
  <c r="S147" i="284" s="1"/>
  <c r="T145" i="284"/>
  <c r="W42" i="288"/>
  <c r="X41" i="288"/>
  <c r="AB10" i="288"/>
  <c r="AC9" i="288"/>
  <c r="G267" i="290"/>
  <c r="I243" i="290"/>
  <c r="AE49" i="290"/>
  <c r="AD50" i="290"/>
  <c r="AD51" i="290" s="1"/>
  <c r="P193" i="285"/>
  <c r="O194" i="285"/>
  <c r="O195" i="285" s="1"/>
  <c r="N91" i="288"/>
  <c r="N99" i="288" s="1"/>
  <c r="AA25" i="288"/>
  <c r="Z26" i="288"/>
  <c r="Y36" i="287"/>
  <c r="K219" i="285"/>
  <c r="W122" i="290"/>
  <c r="W123" i="290" s="1"/>
  <c r="X121" i="290"/>
  <c r="N100" i="287"/>
  <c r="F291" i="289"/>
  <c r="G287" i="289"/>
  <c r="F288" i="289"/>
  <c r="F287" i="289"/>
  <c r="I242" i="289"/>
  <c r="I243" i="289" s="1"/>
  <c r="J241" i="289"/>
  <c r="AF25" i="289"/>
  <c r="AE26" i="289"/>
  <c r="AE27" i="289" s="1"/>
  <c r="R73" i="288"/>
  <c r="Q74" i="288"/>
  <c r="U57" i="288"/>
  <c r="T58" i="288"/>
  <c r="I265" i="290"/>
  <c r="H266" i="290"/>
  <c r="H267" i="290" s="1"/>
  <c r="J123" i="288"/>
  <c r="J133" i="288" s="1"/>
  <c r="J132" i="288"/>
  <c r="J130" i="288"/>
  <c r="T73" i="287"/>
  <c r="S74" i="287"/>
  <c r="D170" i="288"/>
  <c r="E169" i="288"/>
  <c r="AF25" i="285"/>
  <c r="AE26" i="285"/>
  <c r="AE27" i="285" s="1"/>
  <c r="M218" i="290"/>
  <c r="M219" i="290" s="1"/>
  <c r="N217" i="290"/>
  <c r="K122" i="287"/>
  <c r="L121" i="287"/>
  <c r="G154" i="288"/>
  <c r="H153" i="288"/>
  <c r="U146" i="290"/>
  <c r="U147" i="290" s="1"/>
  <c r="V145" i="290"/>
  <c r="Z27" i="287"/>
  <c r="Z34" i="287" s="1"/>
  <c r="K241" i="290"/>
  <c r="J242" i="290"/>
  <c r="M217" i="285"/>
  <c r="L218" i="285"/>
  <c r="L219" i="285" s="1"/>
  <c r="J241" i="285"/>
  <c r="I242" i="285"/>
  <c r="I243" i="285" s="1"/>
  <c r="Z97" i="290"/>
  <c r="Y98" i="290"/>
  <c r="Y99" i="290" s="1"/>
  <c r="AA74" i="284"/>
  <c r="AA75" i="284" s="1"/>
  <c r="AB73" i="284"/>
  <c r="K122" i="288"/>
  <c r="L121" i="288"/>
  <c r="J137" i="288"/>
  <c r="I138" i="288"/>
  <c r="G266" i="289"/>
  <c r="G267" i="289" s="1"/>
  <c r="H265" i="289"/>
  <c r="O91" i="287"/>
  <c r="O101" i="287" s="1"/>
  <c r="R84" i="287"/>
  <c r="R75" i="287"/>
  <c r="R85" i="287" s="1"/>
  <c r="L107" i="288"/>
  <c r="L114" i="288" s="1"/>
  <c r="S59" i="288"/>
  <c r="S66" i="288" s="1"/>
  <c r="O217" i="281"/>
  <c r="N218" i="281"/>
  <c r="N219" i="281" s="1"/>
  <c r="Y98" i="281"/>
  <c r="Y99" i="281" s="1"/>
  <c r="Z97" i="281"/>
  <c r="AB73" i="281"/>
  <c r="AA74" i="281"/>
  <c r="AA75" i="281" s="1"/>
  <c r="J265" i="281"/>
  <c r="I266" i="281"/>
  <c r="H75" i="282"/>
  <c r="AD50" i="281"/>
  <c r="AD51" i="281" s="1"/>
  <c r="AE49" i="281"/>
  <c r="F312" i="281"/>
  <c r="F315" i="281"/>
  <c r="G311" i="281"/>
  <c r="F311" i="281"/>
  <c r="M241" i="281"/>
  <c r="L242" i="281"/>
  <c r="G290" i="281"/>
  <c r="H289" i="281"/>
  <c r="R170" i="281"/>
  <c r="R171" i="281" s="1"/>
  <c r="S169" i="281"/>
  <c r="Q193" i="281"/>
  <c r="P194" i="281"/>
  <c r="P195" i="281" s="1"/>
  <c r="X121" i="281"/>
  <c r="W122" i="281"/>
  <c r="W123" i="281" s="1"/>
  <c r="U145" i="281"/>
  <c r="T146" i="281"/>
  <c r="T147" i="281" s="1"/>
  <c r="I72" i="282"/>
  <c r="I74" i="282"/>
  <c r="I75" i="282" s="1"/>
  <c r="AF26" i="281"/>
  <c r="AF27" i="281" s="1"/>
  <c r="AG25" i="281"/>
  <c r="S67" i="288" l="1"/>
  <c r="J131" i="288"/>
  <c r="C185" i="288"/>
  <c r="Y37" i="288"/>
  <c r="N101" i="288"/>
  <c r="S68" i="288"/>
  <c r="V53" i="288"/>
  <c r="N98" i="288"/>
  <c r="S69" i="288"/>
  <c r="V50" i="288"/>
  <c r="AA21" i="288"/>
  <c r="C194" i="288"/>
  <c r="L115" i="288"/>
  <c r="L116" i="288"/>
  <c r="L117" i="288"/>
  <c r="Y34" i="288"/>
  <c r="Y35" i="288"/>
  <c r="N100" i="288"/>
  <c r="X51" i="287"/>
  <c r="J133" i="287"/>
  <c r="E162" i="287"/>
  <c r="M115" i="287"/>
  <c r="E164" i="287"/>
  <c r="M116" i="287"/>
  <c r="Z35" i="287"/>
  <c r="Z36" i="287"/>
  <c r="Z37" i="287"/>
  <c r="U68" i="287"/>
  <c r="F289" i="289"/>
  <c r="AF26" i="289"/>
  <c r="AF27" i="289" s="1"/>
  <c r="AG25" i="289"/>
  <c r="Y98" i="284"/>
  <c r="Y99" i="284" s="1"/>
  <c r="Z97" i="284"/>
  <c r="I266" i="290"/>
  <c r="I267" i="290" s="1"/>
  <c r="J265" i="290"/>
  <c r="J242" i="289"/>
  <c r="J243" i="289" s="1"/>
  <c r="K241" i="289"/>
  <c r="P84" i="288"/>
  <c r="X121" i="285"/>
  <c r="W122" i="285"/>
  <c r="W123" i="285" s="1"/>
  <c r="O98" i="287"/>
  <c r="H146" i="288"/>
  <c r="M217" i="284"/>
  <c r="L218" i="284"/>
  <c r="L219" i="284" s="1"/>
  <c r="T59" i="288"/>
  <c r="T68" i="288" s="1"/>
  <c r="G289" i="289"/>
  <c r="F314" i="289"/>
  <c r="Z27" i="288"/>
  <c r="Z35" i="288" s="1"/>
  <c r="Q193" i="285"/>
  <c r="P194" i="285"/>
  <c r="P195" i="285" s="1"/>
  <c r="C187" i="287"/>
  <c r="C197" i="287" s="1"/>
  <c r="C184" i="287"/>
  <c r="D183" i="287"/>
  <c r="C183" i="287"/>
  <c r="C185" i="287" s="1"/>
  <c r="Z98" i="289"/>
  <c r="Z99" i="289" s="1"/>
  <c r="AA97" i="289"/>
  <c r="AD73" i="289"/>
  <c r="AC74" i="289"/>
  <c r="AC75" i="289" s="1"/>
  <c r="AC73" i="290"/>
  <c r="AB74" i="290"/>
  <c r="AB75" i="290" s="1"/>
  <c r="AB19" i="287"/>
  <c r="AG26" i="284"/>
  <c r="AG27" i="284" s="1"/>
  <c r="AH25" i="284"/>
  <c r="H147" i="288"/>
  <c r="N107" i="287"/>
  <c r="N117" i="287" s="1"/>
  <c r="F312" i="290"/>
  <c r="F315" i="290"/>
  <c r="G311" i="290"/>
  <c r="F311" i="290"/>
  <c r="F313" i="290" s="1"/>
  <c r="M107" i="288"/>
  <c r="M115" i="288" s="1"/>
  <c r="R169" i="284"/>
  <c r="Q170" i="284"/>
  <c r="Q171" i="284" s="1"/>
  <c r="I139" i="288"/>
  <c r="I149" i="288" s="1"/>
  <c r="AA41" i="287"/>
  <c r="Z42" i="287"/>
  <c r="H265" i="285"/>
  <c r="G266" i="285"/>
  <c r="K241" i="285"/>
  <c r="J242" i="285"/>
  <c r="J243" i="285" s="1"/>
  <c r="O217" i="290"/>
  <c r="N218" i="290"/>
  <c r="N219" i="290" s="1"/>
  <c r="O193" i="284"/>
  <c r="N194" i="284"/>
  <c r="N195" i="284" s="1"/>
  <c r="AI26" i="290"/>
  <c r="AI27" i="290" s="1"/>
  <c r="AJ25" i="290"/>
  <c r="AJ26" i="290" s="1"/>
  <c r="AB18" i="287"/>
  <c r="Z98" i="285"/>
  <c r="Z99" i="285" s="1"/>
  <c r="AA97" i="285"/>
  <c r="H289" i="290"/>
  <c r="G290" i="290"/>
  <c r="K123" i="288"/>
  <c r="K130" i="288" s="1"/>
  <c r="K133" i="288"/>
  <c r="W145" i="290"/>
  <c r="V146" i="290"/>
  <c r="V147" i="290" s="1"/>
  <c r="R82" i="287"/>
  <c r="O100" i="287"/>
  <c r="AB74" i="284"/>
  <c r="AB75" i="284" s="1"/>
  <c r="AC73" i="284"/>
  <c r="J243" i="290"/>
  <c r="AG25" i="285"/>
  <c r="AF26" i="285"/>
  <c r="AF27" i="285" s="1"/>
  <c r="V57" i="288"/>
  <c r="U58" i="288"/>
  <c r="AA26" i="288"/>
  <c r="AB25" i="288"/>
  <c r="AC21" i="287"/>
  <c r="AC11" i="287"/>
  <c r="AC20" i="287" s="1"/>
  <c r="E169" i="287"/>
  <c r="D170" i="287"/>
  <c r="F162" i="288"/>
  <c r="G265" i="284"/>
  <c r="F290" i="284"/>
  <c r="AF49" i="284"/>
  <c r="AE50" i="284"/>
  <c r="AE51" i="284" s="1"/>
  <c r="H149" i="287"/>
  <c r="AB20" i="287"/>
  <c r="H148" i="288"/>
  <c r="E163" i="287"/>
  <c r="Y121" i="289"/>
  <c r="X122" i="289"/>
  <c r="X123" i="289" s="1"/>
  <c r="O106" i="287"/>
  <c r="P105" i="287"/>
  <c r="N106" i="288"/>
  <c r="O105" i="288"/>
  <c r="I139" i="287"/>
  <c r="I149" i="287" s="1"/>
  <c r="AA27" i="287"/>
  <c r="AA35" i="287" s="1"/>
  <c r="AA34" i="287"/>
  <c r="AA37" i="287"/>
  <c r="H153" i="287"/>
  <c r="G154" i="287"/>
  <c r="S169" i="289"/>
  <c r="R170" i="289"/>
  <c r="R171" i="289" s="1"/>
  <c r="C202" i="288"/>
  <c r="D185" i="288"/>
  <c r="S169" i="285"/>
  <c r="R170" i="285"/>
  <c r="R171" i="285" s="1"/>
  <c r="O99" i="287"/>
  <c r="N217" i="285"/>
  <c r="M218" i="285"/>
  <c r="R83" i="287"/>
  <c r="L241" i="290"/>
  <c r="K242" i="290"/>
  <c r="H154" i="288"/>
  <c r="I153" i="288"/>
  <c r="F169" i="288"/>
  <c r="E170" i="288"/>
  <c r="Q75" i="288"/>
  <c r="Q85" i="288" s="1"/>
  <c r="AF49" i="290"/>
  <c r="AE50" i="290"/>
  <c r="AE51" i="290" s="1"/>
  <c r="AD9" i="288"/>
  <c r="AC10" i="288"/>
  <c r="AE9" i="287"/>
  <c r="AD10" i="287"/>
  <c r="F163" i="288"/>
  <c r="V59" i="287"/>
  <c r="V67" i="287" s="1"/>
  <c r="AA18" i="288"/>
  <c r="H146" i="287"/>
  <c r="AF49" i="289"/>
  <c r="AE50" i="289"/>
  <c r="AE51" i="289" s="1"/>
  <c r="P98" i="287"/>
  <c r="P91" i="287"/>
  <c r="P101" i="287" s="1"/>
  <c r="U169" i="290"/>
  <c r="T170" i="290"/>
  <c r="T171" i="290" s="1"/>
  <c r="F164" i="288"/>
  <c r="AC73" i="285"/>
  <c r="AB74" i="285"/>
  <c r="AB75" i="285" s="1"/>
  <c r="X57" i="287"/>
  <c r="W58" i="287"/>
  <c r="M217" i="289"/>
  <c r="L218" i="289"/>
  <c r="L219" i="289" s="1"/>
  <c r="AA19" i="288"/>
  <c r="H147" i="287"/>
  <c r="O91" i="288"/>
  <c r="O98" i="288" s="1"/>
  <c r="C195" i="288"/>
  <c r="U66" i="287"/>
  <c r="R193" i="290"/>
  <c r="Q194" i="290"/>
  <c r="Q195" i="290" s="1"/>
  <c r="R89" i="287"/>
  <c r="Q90" i="287"/>
  <c r="AE49" i="285"/>
  <c r="AD50" i="285"/>
  <c r="AD51" i="285" s="1"/>
  <c r="K123" i="287"/>
  <c r="K132" i="287" s="1"/>
  <c r="K131" i="287"/>
  <c r="U73" i="287"/>
  <c r="T74" i="287"/>
  <c r="X122" i="290"/>
  <c r="X123" i="290" s="1"/>
  <c r="Y121" i="290"/>
  <c r="Y41" i="288"/>
  <c r="X42" i="288"/>
  <c r="P83" i="288"/>
  <c r="O194" i="289"/>
  <c r="O195" i="289" s="1"/>
  <c r="P193" i="289"/>
  <c r="K137" i="288"/>
  <c r="J138" i="288"/>
  <c r="W43" i="288"/>
  <c r="W50" i="288" s="1"/>
  <c r="W51" i="288"/>
  <c r="V145" i="285"/>
  <c r="U146" i="285"/>
  <c r="U147" i="285" s="1"/>
  <c r="W121" i="284"/>
  <c r="V122" i="284"/>
  <c r="V123" i="284" s="1"/>
  <c r="L122" i="288"/>
  <c r="M121" i="288"/>
  <c r="T146" i="284"/>
  <c r="T147" i="284" s="1"/>
  <c r="U145" i="284"/>
  <c r="P85" i="288"/>
  <c r="I265" i="289"/>
  <c r="H266" i="289"/>
  <c r="H267" i="289" s="1"/>
  <c r="G155" i="288"/>
  <c r="G165" i="288" s="1"/>
  <c r="D171" i="288"/>
  <c r="D178" i="288" s="1"/>
  <c r="S73" i="288"/>
  <c r="R74" i="288"/>
  <c r="AB11" i="288"/>
  <c r="AB21" i="288" s="1"/>
  <c r="AB18" i="288"/>
  <c r="AA97" i="290"/>
  <c r="Z98" i="290"/>
  <c r="Z99" i="290" s="1"/>
  <c r="L122" i="287"/>
  <c r="M121" i="287"/>
  <c r="S75" i="287"/>
  <c r="S82" i="287" s="1"/>
  <c r="F165" i="288"/>
  <c r="Y43" i="287"/>
  <c r="Y52" i="287" s="1"/>
  <c r="J138" i="287"/>
  <c r="K137" i="287"/>
  <c r="F288" i="285"/>
  <c r="F291" i="285"/>
  <c r="G287" i="285"/>
  <c r="F287" i="285"/>
  <c r="U146" i="289"/>
  <c r="U147" i="289" s="1"/>
  <c r="V145" i="289"/>
  <c r="P90" i="288"/>
  <c r="Q89" i="288"/>
  <c r="C196" i="288"/>
  <c r="AB26" i="287"/>
  <c r="AC25" i="287"/>
  <c r="J241" i="284"/>
  <c r="I242" i="284"/>
  <c r="I243" i="284" s="1"/>
  <c r="F155" i="287"/>
  <c r="F164" i="287" s="1"/>
  <c r="F313" i="281"/>
  <c r="K265" i="281"/>
  <c r="J266" i="281"/>
  <c r="J267" i="281" s="1"/>
  <c r="V145" i="281"/>
  <c r="U146" i="281"/>
  <c r="U147" i="281" s="1"/>
  <c r="S170" i="281"/>
  <c r="S171" i="281" s="1"/>
  <c r="T169" i="281"/>
  <c r="AC73" i="281"/>
  <c r="AB74" i="281"/>
  <c r="AB75" i="281" s="1"/>
  <c r="G313" i="281"/>
  <c r="F338" i="281"/>
  <c r="G291" i="281"/>
  <c r="AA97" i="281"/>
  <c r="Z98" i="281"/>
  <c r="Z99" i="281" s="1"/>
  <c r="L243" i="281"/>
  <c r="R193" i="281"/>
  <c r="Q194" i="281"/>
  <c r="Q195" i="281" s="1"/>
  <c r="M242" i="281"/>
  <c r="M243" i="281" s="1"/>
  <c r="N241" i="281"/>
  <c r="AE50" i="281"/>
  <c r="AE51" i="281" s="1"/>
  <c r="AF49" i="281"/>
  <c r="X122" i="281"/>
  <c r="X123" i="281" s="1"/>
  <c r="Y121" i="281"/>
  <c r="H290" i="281"/>
  <c r="H291" i="281" s="1"/>
  <c r="I289" i="281"/>
  <c r="AG26" i="281"/>
  <c r="AG27" i="281" s="1"/>
  <c r="AH25" i="281"/>
  <c r="J74" i="282"/>
  <c r="K85" i="282" s="1"/>
  <c r="N85" i="282" s="1"/>
  <c r="J72" i="282"/>
  <c r="I267" i="281"/>
  <c r="P217" i="281"/>
  <c r="O218" i="281"/>
  <c r="O219" i="281" s="1"/>
  <c r="K132" i="288" l="1"/>
  <c r="D180" i="288"/>
  <c r="K131" i="288"/>
  <c r="W52" i="288"/>
  <c r="Z37" i="288"/>
  <c r="Z34" i="288"/>
  <c r="Z36" i="288"/>
  <c r="Q82" i="288"/>
  <c r="Q83" i="288"/>
  <c r="W53" i="288"/>
  <c r="D181" i="288"/>
  <c r="O100" i="288"/>
  <c r="O101" i="288"/>
  <c r="I146" i="288"/>
  <c r="AB19" i="288"/>
  <c r="O99" i="288"/>
  <c r="Q84" i="288"/>
  <c r="F289" i="285"/>
  <c r="G289" i="285" s="1"/>
  <c r="P99" i="287"/>
  <c r="P100" i="287"/>
  <c r="K130" i="287"/>
  <c r="Y57" i="287"/>
  <c r="X58" i="287"/>
  <c r="H265" i="284"/>
  <c r="G266" i="284"/>
  <c r="G267" i="284" s="1"/>
  <c r="AB97" i="285"/>
  <c r="AA98" i="285"/>
  <c r="AA99" i="285" s="1"/>
  <c r="J266" i="290"/>
  <c r="K265" i="290"/>
  <c r="Y50" i="287"/>
  <c r="AC11" i="288"/>
  <c r="AC21" i="288" s="1"/>
  <c r="M241" i="290"/>
  <c r="L242" i="290"/>
  <c r="L243" i="290" s="1"/>
  <c r="D186" i="288"/>
  <c r="E185" i="288"/>
  <c r="O106" i="288"/>
  <c r="P105" i="288"/>
  <c r="AD25" i="287"/>
  <c r="AC26" i="287"/>
  <c r="L123" i="288"/>
  <c r="L133" i="288" s="1"/>
  <c r="L132" i="288"/>
  <c r="AD73" i="285"/>
  <c r="AC74" i="285"/>
  <c r="AC75" i="285" s="1"/>
  <c r="V66" i="287"/>
  <c r="AD10" i="288"/>
  <c r="AE9" i="288"/>
  <c r="C203" i="288"/>
  <c r="C213" i="288" s="1"/>
  <c r="C200" i="288"/>
  <c r="C199" i="288"/>
  <c r="D199" i="288"/>
  <c r="C212" i="288"/>
  <c r="AA36" i="287"/>
  <c r="N107" i="288"/>
  <c r="N115" i="288" s="1"/>
  <c r="D180" i="287"/>
  <c r="D179" i="287"/>
  <c r="D171" i="287"/>
  <c r="D178" i="287" s="1"/>
  <c r="AB26" i="288"/>
  <c r="AC25" i="288"/>
  <c r="L241" i="285"/>
  <c r="K242" i="285"/>
  <c r="M114" i="288"/>
  <c r="T67" i="288"/>
  <c r="Y121" i="285"/>
  <c r="X122" i="285"/>
  <c r="X123" i="285" s="1"/>
  <c r="Z98" i="284"/>
  <c r="Z99" i="284" s="1"/>
  <c r="AA97" i="284"/>
  <c r="T169" i="285"/>
  <c r="S170" i="285"/>
  <c r="S171" i="285" s="1"/>
  <c r="X145" i="290"/>
  <c r="W146" i="290"/>
  <c r="W147" i="290" s="1"/>
  <c r="AB41" i="287"/>
  <c r="AA42" i="287"/>
  <c r="D185" i="287"/>
  <c r="C202" i="287"/>
  <c r="F162" i="287"/>
  <c r="Y51" i="287"/>
  <c r="AA98" i="290"/>
  <c r="AA99" i="290" s="1"/>
  <c r="AB97" i="290"/>
  <c r="F163" i="287"/>
  <c r="P106" i="287"/>
  <c r="Q105" i="287"/>
  <c r="AA27" i="288"/>
  <c r="AA35" i="288" s="1"/>
  <c r="AC74" i="284"/>
  <c r="AC75" i="284" s="1"/>
  <c r="AD73" i="284"/>
  <c r="Y122" i="290"/>
  <c r="Y123" i="290" s="1"/>
  <c r="Z121" i="290"/>
  <c r="K133" i="287"/>
  <c r="AG49" i="289"/>
  <c r="AF50" i="289"/>
  <c r="AF51" i="289" s="1"/>
  <c r="V68" i="287"/>
  <c r="E171" i="288"/>
  <c r="E180" i="288" s="1"/>
  <c r="N218" i="285"/>
  <c r="N219" i="285" s="1"/>
  <c r="O217" i="285"/>
  <c r="S170" i="289"/>
  <c r="S171" i="289" s="1"/>
  <c r="T169" i="289"/>
  <c r="I146" i="287"/>
  <c r="O107" i="287"/>
  <c r="O116" i="287" s="1"/>
  <c r="O117" i="287"/>
  <c r="O115" i="287"/>
  <c r="I147" i="288"/>
  <c r="M116" i="288"/>
  <c r="F338" i="290"/>
  <c r="G313" i="290"/>
  <c r="N114" i="287"/>
  <c r="T69" i="288"/>
  <c r="AG26" i="289"/>
  <c r="AG27" i="289" s="1"/>
  <c r="AH25" i="289"/>
  <c r="S89" i="287"/>
  <c r="R90" i="287"/>
  <c r="AE10" i="287"/>
  <c r="AF9" i="287"/>
  <c r="O218" i="290"/>
  <c r="O219" i="290" s="1"/>
  <c r="P217" i="290"/>
  <c r="S169" i="284"/>
  <c r="R170" i="284"/>
  <c r="R171" i="284" s="1"/>
  <c r="AA98" i="289"/>
  <c r="AA99" i="289" s="1"/>
  <c r="AB97" i="289"/>
  <c r="AH26" i="284"/>
  <c r="AH27" i="284" s="1"/>
  <c r="AI25" i="284"/>
  <c r="T66" i="288"/>
  <c r="J265" i="289"/>
  <c r="I266" i="289"/>
  <c r="I267" i="289" s="1"/>
  <c r="Y53" i="287"/>
  <c r="S83" i="287"/>
  <c r="T73" i="288"/>
  <c r="S74" i="288"/>
  <c r="F165" i="287"/>
  <c r="AB20" i="288"/>
  <c r="G164" i="288"/>
  <c r="V145" i="284"/>
  <c r="U146" i="284"/>
  <c r="U147" i="284" s="1"/>
  <c r="W122" i="284"/>
  <c r="W123" i="284" s="1"/>
  <c r="X121" i="284"/>
  <c r="J139" i="288"/>
  <c r="J149" i="288" s="1"/>
  <c r="U170" i="290"/>
  <c r="U171" i="290" s="1"/>
  <c r="V169" i="290"/>
  <c r="V69" i="287"/>
  <c r="AG49" i="290"/>
  <c r="AF50" i="290"/>
  <c r="AF51" i="290" s="1"/>
  <c r="G169" i="288"/>
  <c r="F170" i="288"/>
  <c r="G155" i="287"/>
  <c r="G164" i="287" s="1"/>
  <c r="I147" i="287"/>
  <c r="AG49" i="284"/>
  <c r="AF50" i="284"/>
  <c r="AF51" i="284" s="1"/>
  <c r="AC18" i="287"/>
  <c r="U59" i="288"/>
  <c r="U69" i="288" s="1"/>
  <c r="G267" i="285"/>
  <c r="I148" i="288"/>
  <c r="M117" i="288"/>
  <c r="N115" i="287"/>
  <c r="AC74" i="290"/>
  <c r="AC75" i="290" s="1"/>
  <c r="AD73" i="290"/>
  <c r="C194" i="287"/>
  <c r="L123" i="287"/>
  <c r="L132" i="287" s="1"/>
  <c r="N121" i="288"/>
  <c r="M122" i="288"/>
  <c r="X43" i="288"/>
  <c r="X52" i="288" s="1"/>
  <c r="R75" i="288"/>
  <c r="R85" i="288" s="1"/>
  <c r="S193" i="290"/>
  <c r="R194" i="290"/>
  <c r="R195" i="290" s="1"/>
  <c r="G162" i="288"/>
  <c r="R89" i="288"/>
  <c r="Q90" i="288"/>
  <c r="S84" i="287"/>
  <c r="P91" i="288"/>
  <c r="P98" i="288" s="1"/>
  <c r="L137" i="287"/>
  <c r="K138" i="287"/>
  <c r="S85" i="287"/>
  <c r="G163" i="288"/>
  <c r="L137" i="288"/>
  <c r="K138" i="288"/>
  <c r="T82" i="287"/>
  <c r="T75" i="287"/>
  <c r="T83" i="287" s="1"/>
  <c r="AE50" i="285"/>
  <c r="AE51" i="285" s="1"/>
  <c r="AF49" i="285"/>
  <c r="M218" i="289"/>
  <c r="M219" i="289" s="1"/>
  <c r="N217" i="289"/>
  <c r="J153" i="288"/>
  <c r="I154" i="288"/>
  <c r="H154" i="287"/>
  <c r="I153" i="287"/>
  <c r="I148" i="287"/>
  <c r="Z121" i="289"/>
  <c r="Y122" i="289"/>
  <c r="Y123" i="289" s="1"/>
  <c r="AC19" i="287"/>
  <c r="W57" i="288"/>
  <c r="V58" i="288"/>
  <c r="G291" i="290"/>
  <c r="P193" i="284"/>
  <c r="O194" i="284"/>
  <c r="O195" i="284" s="1"/>
  <c r="H266" i="285"/>
  <c r="H267" i="285" s="1"/>
  <c r="I265" i="285"/>
  <c r="N116" i="287"/>
  <c r="C195" i="287"/>
  <c r="F312" i="289"/>
  <c r="F311" i="289"/>
  <c r="F313" i="289" s="1"/>
  <c r="F315" i="289"/>
  <c r="G311" i="289"/>
  <c r="N217" i="284"/>
  <c r="M218" i="284"/>
  <c r="M219" i="284" s="1"/>
  <c r="K242" i="289"/>
  <c r="K243" i="289" s="1"/>
  <c r="L241" i="289"/>
  <c r="K243" i="290"/>
  <c r="AH25" i="285"/>
  <c r="AG26" i="285"/>
  <c r="AG27" i="285" s="1"/>
  <c r="AB27" i="287"/>
  <c r="AB36" i="287" s="1"/>
  <c r="AB37" i="287"/>
  <c r="Z41" i="288"/>
  <c r="Y42" i="288"/>
  <c r="M219" i="285"/>
  <c r="F169" i="287"/>
  <c r="E170" i="287"/>
  <c r="AJ27" i="290"/>
  <c r="AK29" i="290"/>
  <c r="AK30" i="290"/>
  <c r="AK36" i="290"/>
  <c r="AK41" i="290"/>
  <c r="AK37" i="290"/>
  <c r="AK31" i="290"/>
  <c r="AK33" i="290"/>
  <c r="AK32" i="290"/>
  <c r="J242" i="284"/>
  <c r="J243" i="284" s="1"/>
  <c r="K241" i="284"/>
  <c r="W145" i="289"/>
  <c r="V146" i="289"/>
  <c r="V147" i="289" s="1"/>
  <c r="J139" i="287"/>
  <c r="J149" i="287" s="1"/>
  <c r="N121" i="287"/>
  <c r="M122" i="287"/>
  <c r="D179" i="288"/>
  <c r="W145" i="285"/>
  <c r="V146" i="285"/>
  <c r="V147" i="285" s="1"/>
  <c r="P194" i="289"/>
  <c r="P195" i="289" s="1"/>
  <c r="Q193" i="289"/>
  <c r="V73" i="287"/>
  <c r="U74" i="287"/>
  <c r="Q91" i="287"/>
  <c r="Q101" i="287" s="1"/>
  <c r="W59" i="287"/>
  <c r="W69" i="287" s="1"/>
  <c r="AD19" i="287"/>
  <c r="AD11" i="287"/>
  <c r="AD18" i="287" s="1"/>
  <c r="H155" i="288"/>
  <c r="H163" i="288" s="1"/>
  <c r="H164" i="288"/>
  <c r="H162" i="288"/>
  <c r="F291" i="284"/>
  <c r="G287" i="284"/>
  <c r="F287" i="284"/>
  <c r="F288" i="284"/>
  <c r="I289" i="290"/>
  <c r="H290" i="290"/>
  <c r="H291" i="290" s="1"/>
  <c r="Z52" i="287"/>
  <c r="Z50" i="287"/>
  <c r="Z43" i="287"/>
  <c r="Z51" i="287" s="1"/>
  <c r="AE73" i="289"/>
  <c r="AD74" i="289"/>
  <c r="AD75" i="289" s="1"/>
  <c r="C196" i="287"/>
  <c r="R193" i="285"/>
  <c r="Q194" i="285"/>
  <c r="Q195" i="285" s="1"/>
  <c r="H289" i="289"/>
  <c r="G290" i="289"/>
  <c r="G291" i="289" s="1"/>
  <c r="AB97" i="281"/>
  <c r="AA98" i="281"/>
  <c r="AA99" i="281" s="1"/>
  <c r="K89" i="282"/>
  <c r="N89" i="282" s="1"/>
  <c r="F92" i="282"/>
  <c r="E92" i="282"/>
  <c r="D95" i="282"/>
  <c r="D93" i="282"/>
  <c r="D92" i="282"/>
  <c r="J289" i="281"/>
  <c r="I290" i="281"/>
  <c r="N242" i="281"/>
  <c r="N243" i="281" s="1"/>
  <c r="O241" i="281"/>
  <c r="U169" i="281"/>
  <c r="T170" i="281"/>
  <c r="T171" i="281" s="1"/>
  <c r="J75" i="282"/>
  <c r="K80" i="282"/>
  <c r="N80" i="282" s="1"/>
  <c r="K81" i="282"/>
  <c r="N81" i="282" s="1"/>
  <c r="R74" i="282"/>
  <c r="Q74" i="282"/>
  <c r="K78" i="282"/>
  <c r="N78" i="282" s="1"/>
  <c r="AI25" i="281"/>
  <c r="AH26" i="281"/>
  <c r="AH27" i="281" s="1"/>
  <c r="AF50" i="281"/>
  <c r="AF51" i="281" s="1"/>
  <c r="AG49" i="281"/>
  <c r="Y122" i="281"/>
  <c r="Y123" i="281" s="1"/>
  <c r="Z121" i="281"/>
  <c r="K86" i="282"/>
  <c r="N86" i="282" s="1"/>
  <c r="F336" i="281"/>
  <c r="F335" i="281"/>
  <c r="F339" i="281"/>
  <c r="G335" i="281"/>
  <c r="K79" i="282"/>
  <c r="N79" i="282" s="1"/>
  <c r="Q217" i="281"/>
  <c r="P218" i="281"/>
  <c r="P219" i="281" s="1"/>
  <c r="H313" i="281"/>
  <c r="G314" i="281"/>
  <c r="V146" i="281"/>
  <c r="V147" i="281" s="1"/>
  <c r="W145" i="281"/>
  <c r="S193" i="281"/>
  <c r="R194" i="281"/>
  <c r="R195" i="281" s="1"/>
  <c r="K84" i="282"/>
  <c r="N84" i="282" s="1"/>
  <c r="P74" i="282"/>
  <c r="AD73" i="281"/>
  <c r="AC74" i="281"/>
  <c r="AC75" i="281" s="1"/>
  <c r="L265" i="281"/>
  <c r="K266" i="281"/>
  <c r="F314" i="285" l="1"/>
  <c r="J148" i="288"/>
  <c r="L130" i="288"/>
  <c r="C201" i="288"/>
  <c r="C218" i="288" s="1"/>
  <c r="AA36" i="288"/>
  <c r="P99" i="288"/>
  <c r="J147" i="288"/>
  <c r="R82" i="288"/>
  <c r="R83" i="288"/>
  <c r="AC20" i="288"/>
  <c r="R84" i="288"/>
  <c r="P100" i="288"/>
  <c r="AA37" i="288"/>
  <c r="P101" i="288"/>
  <c r="X53" i="288"/>
  <c r="E181" i="288"/>
  <c r="AB34" i="287"/>
  <c r="Q100" i="287"/>
  <c r="O114" i="287"/>
  <c r="T84" i="287"/>
  <c r="G165" i="287"/>
  <c r="AF50" i="285"/>
  <c r="AF51" i="285" s="1"/>
  <c r="AG49" i="285"/>
  <c r="M137" i="288"/>
  <c r="L138" i="288"/>
  <c r="O121" i="288"/>
  <c r="N122" i="288"/>
  <c r="P218" i="290"/>
  <c r="P219" i="290" s="1"/>
  <c r="Q217" i="290"/>
  <c r="O217" i="284"/>
  <c r="N218" i="284"/>
  <c r="N219" i="284" s="1"/>
  <c r="J154" i="288"/>
  <c r="K153" i="288"/>
  <c r="L138" i="287"/>
  <c r="M137" i="287"/>
  <c r="S89" i="288"/>
  <c r="R90" i="288"/>
  <c r="T74" i="288"/>
  <c r="U73" i="288"/>
  <c r="J266" i="289"/>
  <c r="J267" i="289" s="1"/>
  <c r="K265" i="289"/>
  <c r="U169" i="289"/>
  <c r="T170" i="289"/>
  <c r="T171" i="289" s="1"/>
  <c r="AB27" i="288"/>
  <c r="AB37" i="288" s="1"/>
  <c r="AC27" i="287"/>
  <c r="AC36" i="287" s="1"/>
  <c r="S193" i="285"/>
  <c r="R194" i="285"/>
  <c r="R195" i="285" s="1"/>
  <c r="J147" i="287"/>
  <c r="AN32" i="290"/>
  <c r="AB35" i="287"/>
  <c r="AI25" i="285"/>
  <c r="AH26" i="285"/>
  <c r="AH27" i="285" s="1"/>
  <c r="O217" i="289"/>
  <c r="N218" i="289"/>
  <c r="N219" i="289" s="1"/>
  <c r="T85" i="287"/>
  <c r="F171" i="288"/>
  <c r="F181" i="288" s="1"/>
  <c r="W145" i="284"/>
  <c r="V146" i="284"/>
  <c r="V147" i="284" s="1"/>
  <c r="AI25" i="289"/>
  <c r="AH26" i="289"/>
  <c r="AH27" i="289" s="1"/>
  <c r="AA34" i="288"/>
  <c r="AC41" i="287"/>
  <c r="AB42" i="287"/>
  <c r="N114" i="288"/>
  <c r="AE25" i="287"/>
  <c r="AD26" i="287"/>
  <c r="AC18" i="288"/>
  <c r="AC97" i="285"/>
  <c r="AB98" i="285"/>
  <c r="AB99" i="285" s="1"/>
  <c r="AG50" i="289"/>
  <c r="AG51" i="289" s="1"/>
  <c r="AH49" i="289"/>
  <c r="X146" i="290"/>
  <c r="X147" i="290" s="1"/>
  <c r="Y145" i="290"/>
  <c r="J146" i="287"/>
  <c r="AN29" i="290"/>
  <c r="S90" i="287"/>
  <c r="T89" i="287"/>
  <c r="AA43" i="287"/>
  <c r="AA53" i="287" s="1"/>
  <c r="N117" i="288"/>
  <c r="Z53" i="287"/>
  <c r="H165" i="288"/>
  <c r="AD20" i="287"/>
  <c r="Q98" i="287"/>
  <c r="AD21" i="287"/>
  <c r="Q99" i="287"/>
  <c r="X145" i="285"/>
  <c r="W146" i="285"/>
  <c r="W147" i="285" s="1"/>
  <c r="J148" i="287"/>
  <c r="AN33" i="290"/>
  <c r="E171" i="287"/>
  <c r="E180" i="287" s="1"/>
  <c r="P194" i="284"/>
  <c r="P195" i="284" s="1"/>
  <c r="Q193" i="284"/>
  <c r="AA121" i="289"/>
  <c r="Z122" i="289"/>
  <c r="Z123" i="289" s="1"/>
  <c r="K139" i="288"/>
  <c r="K146" i="288" s="1"/>
  <c r="M123" i="288"/>
  <c r="M133" i="288" s="1"/>
  <c r="AH49" i="284"/>
  <c r="AG50" i="284"/>
  <c r="AG51" i="284" s="1"/>
  <c r="H169" i="288"/>
  <c r="G170" i="288"/>
  <c r="J146" i="288"/>
  <c r="F312" i="285"/>
  <c r="F315" i="285"/>
  <c r="G311" i="285"/>
  <c r="F311" i="285"/>
  <c r="T169" i="284"/>
  <c r="S170" i="284"/>
  <c r="S171" i="284" s="1"/>
  <c r="O218" i="285"/>
  <c r="O219" i="285" s="1"/>
  <c r="P217" i="285"/>
  <c r="AC97" i="290"/>
  <c r="AB98" i="290"/>
  <c r="AB99" i="290" s="1"/>
  <c r="Z121" i="285"/>
  <c r="Y122" i="285"/>
  <c r="Y123" i="285" s="1"/>
  <c r="N116" i="288"/>
  <c r="AE73" i="285"/>
  <c r="AD74" i="285"/>
  <c r="AD75" i="285" s="1"/>
  <c r="Q105" i="288"/>
  <c r="P106" i="288"/>
  <c r="AC19" i="288"/>
  <c r="F170" i="287"/>
  <c r="G169" i="287"/>
  <c r="D201" i="288"/>
  <c r="AF73" i="289"/>
  <c r="AE74" i="289"/>
  <c r="AE75" i="289" s="1"/>
  <c r="W66" i="287"/>
  <c r="AN37" i="290"/>
  <c r="L133" i="287"/>
  <c r="U66" i="288"/>
  <c r="AG50" i="290"/>
  <c r="AG51" i="290" s="1"/>
  <c r="AH49" i="290"/>
  <c r="F185" i="288"/>
  <c r="E186" i="288"/>
  <c r="X59" i="287"/>
  <c r="X69" i="287" s="1"/>
  <c r="J289" i="290"/>
  <c r="I290" i="290"/>
  <c r="AN31" i="290"/>
  <c r="H289" i="285"/>
  <c r="G290" i="285"/>
  <c r="O107" i="288"/>
  <c r="O114" i="288" s="1"/>
  <c r="O116" i="288"/>
  <c r="J153" i="287"/>
  <c r="I154" i="287"/>
  <c r="AD74" i="290"/>
  <c r="AD75" i="290" s="1"/>
  <c r="AE73" i="290"/>
  <c r="F289" i="284"/>
  <c r="W67" i="287"/>
  <c r="U75" i="287"/>
  <c r="U85" i="287" s="1"/>
  <c r="M133" i="287"/>
  <c r="M132" i="287"/>
  <c r="M130" i="287"/>
  <c r="M123" i="287"/>
  <c r="M131" i="287" s="1"/>
  <c r="AN41" i="290"/>
  <c r="M241" i="289"/>
  <c r="L242" i="289"/>
  <c r="L243" i="289" s="1"/>
  <c r="V59" i="288"/>
  <c r="V69" i="288" s="1"/>
  <c r="H165" i="287"/>
  <c r="H164" i="287"/>
  <c r="H155" i="287"/>
  <c r="H163" i="287" s="1"/>
  <c r="S194" i="290"/>
  <c r="S195" i="290" s="1"/>
  <c r="T193" i="290"/>
  <c r="X50" i="288"/>
  <c r="L130" i="287"/>
  <c r="U67" i="288"/>
  <c r="G162" i="287"/>
  <c r="AJ25" i="284"/>
  <c r="AJ26" i="284" s="1"/>
  <c r="AI26" i="284"/>
  <c r="AI27" i="284" s="1"/>
  <c r="AF10" i="287"/>
  <c r="AG9" i="287"/>
  <c r="AG10" i="287" s="1"/>
  <c r="E178" i="288"/>
  <c r="AA121" i="290"/>
  <c r="Z122" i="290"/>
  <c r="Z123" i="290" s="1"/>
  <c r="T170" i="285"/>
  <c r="T171" i="285" s="1"/>
  <c r="U169" i="285"/>
  <c r="K243" i="285"/>
  <c r="D187" i="288"/>
  <c r="D195" i="288" s="1"/>
  <c r="D197" i="288"/>
  <c r="D196" i="288"/>
  <c r="Z57" i="287"/>
  <c r="Y58" i="287"/>
  <c r="U68" i="288"/>
  <c r="G163" i="287"/>
  <c r="V170" i="290"/>
  <c r="V171" i="290" s="1"/>
  <c r="W169" i="290"/>
  <c r="Y121" i="284"/>
  <c r="X122" i="284"/>
  <c r="X123" i="284" s="1"/>
  <c r="AE11" i="287"/>
  <c r="AE20" i="287" s="1"/>
  <c r="G314" i="290"/>
  <c r="H313" i="290"/>
  <c r="E179" i="288"/>
  <c r="R105" i="287"/>
  <c r="Q106" i="287"/>
  <c r="C203" i="287"/>
  <c r="C210" i="287" s="1"/>
  <c r="C200" i="287"/>
  <c r="D199" i="287"/>
  <c r="C199" i="287"/>
  <c r="M241" i="285"/>
  <c r="L242" i="285"/>
  <c r="L243" i="285" s="1"/>
  <c r="D181" i="287"/>
  <c r="C210" i="288"/>
  <c r="AE10" i="288"/>
  <c r="AF9" i="288"/>
  <c r="L131" i="288"/>
  <c r="K266" i="290"/>
  <c r="L265" i="290"/>
  <c r="G313" i="289"/>
  <c r="F338" i="289"/>
  <c r="I265" i="284"/>
  <c r="H266" i="284"/>
  <c r="H267" i="284" s="1"/>
  <c r="W68" i="287"/>
  <c r="W73" i="287"/>
  <c r="V74" i="287"/>
  <c r="O121" i="287"/>
  <c r="N122" i="287"/>
  <c r="X145" i="289"/>
  <c r="W146" i="289"/>
  <c r="W147" i="289" s="1"/>
  <c r="AN36" i="290"/>
  <c r="Y43" i="288"/>
  <c r="Y53" i="288" s="1"/>
  <c r="X57" i="288"/>
  <c r="W58" i="288"/>
  <c r="X51" i="288"/>
  <c r="L131" i="287"/>
  <c r="H290" i="289"/>
  <c r="H291" i="289" s="1"/>
  <c r="I289" i="289"/>
  <c r="Q194" i="289"/>
  <c r="Q195" i="289" s="1"/>
  <c r="R193" i="289"/>
  <c r="K242" i="284"/>
  <c r="K243" i="284" s="1"/>
  <c r="L241" i="284"/>
  <c r="AN30" i="290"/>
  <c r="AA41" i="288"/>
  <c r="Z42" i="288"/>
  <c r="I266" i="285"/>
  <c r="J265" i="285"/>
  <c r="I155" i="288"/>
  <c r="I165" i="288" s="1"/>
  <c r="K146" i="287"/>
  <c r="K139" i="287"/>
  <c r="K149" i="287" s="1"/>
  <c r="Q91" i="288"/>
  <c r="Q101" i="288" s="1"/>
  <c r="S75" i="288"/>
  <c r="S85" i="288" s="1"/>
  <c r="AB98" i="289"/>
  <c r="AB99" i="289" s="1"/>
  <c r="AC97" i="289"/>
  <c r="R101" i="287"/>
  <c r="R91" i="287"/>
  <c r="R100" i="287" s="1"/>
  <c r="F336" i="290"/>
  <c r="F339" i="290"/>
  <c r="G335" i="290"/>
  <c r="F335" i="290"/>
  <c r="F337" i="290" s="1"/>
  <c r="AE73" i="284"/>
  <c r="AD74" i="284"/>
  <c r="AD75" i="284" s="1"/>
  <c r="P107" i="287"/>
  <c r="P117" i="287" s="1"/>
  <c r="P116" i="287"/>
  <c r="P115" i="287"/>
  <c r="D186" i="287"/>
  <c r="E185" i="287"/>
  <c r="AB97" i="284"/>
  <c r="AA98" i="284"/>
  <c r="AA99" i="284" s="1"/>
  <c r="AD25" i="288"/>
  <c r="AC26" i="288"/>
  <c r="C211" i="288"/>
  <c r="AD11" i="288"/>
  <c r="AD21" i="288" s="1"/>
  <c r="M242" i="290"/>
  <c r="N241" i="290"/>
  <c r="J267" i="290"/>
  <c r="M265" i="281"/>
  <c r="L266" i="281"/>
  <c r="L267" i="281" s="1"/>
  <c r="F337" i="281"/>
  <c r="O76" i="282"/>
  <c r="P89" i="282" s="1"/>
  <c r="V169" i="281"/>
  <c r="U170" i="281"/>
  <c r="U171" i="281" s="1"/>
  <c r="E95" i="282"/>
  <c r="E96" i="282" s="1"/>
  <c r="E93" i="282"/>
  <c r="D96" i="282"/>
  <c r="P241" i="281"/>
  <c r="O242" i="281"/>
  <c r="O243" i="281" s="1"/>
  <c r="AG50" i="281"/>
  <c r="AG51" i="281" s="1"/>
  <c r="AH49" i="281"/>
  <c r="S194" i="281"/>
  <c r="S195" i="281" s="1"/>
  <c r="T193" i="281"/>
  <c r="W146" i="281"/>
  <c r="W147" i="281" s="1"/>
  <c r="X145" i="281"/>
  <c r="AD74" i="281"/>
  <c r="AD75" i="281" s="1"/>
  <c r="AE73" i="281"/>
  <c r="G315" i="281"/>
  <c r="R75" i="282"/>
  <c r="Q75" i="282"/>
  <c r="I291" i="281"/>
  <c r="H314" i="281"/>
  <c r="H315" i="281" s="1"/>
  <c r="I313" i="281"/>
  <c r="K289" i="281"/>
  <c r="J290" i="281"/>
  <c r="K267" i="281"/>
  <c r="R217" i="281"/>
  <c r="Q218" i="281"/>
  <c r="Q219" i="281" s="1"/>
  <c r="Z122" i="281"/>
  <c r="Z123" i="281" s="1"/>
  <c r="AA121" i="281"/>
  <c r="AJ25" i="281"/>
  <c r="AI26" i="281"/>
  <c r="AI27" i="281" s="1"/>
  <c r="D94" i="282"/>
  <c r="AC97" i="281"/>
  <c r="AB98" i="281"/>
  <c r="AB99" i="281" s="1"/>
  <c r="D194" i="288" l="1"/>
  <c r="K147" i="288"/>
  <c r="K148" i="288"/>
  <c r="K149" i="288"/>
  <c r="V66" i="288"/>
  <c r="Y50" i="288"/>
  <c r="AB34" i="288"/>
  <c r="AB35" i="288"/>
  <c r="P114" i="287"/>
  <c r="AC37" i="287"/>
  <c r="K147" i="287"/>
  <c r="U82" i="287"/>
  <c r="K148" i="287"/>
  <c r="AA50" i="287"/>
  <c r="H162" i="287"/>
  <c r="AA51" i="287"/>
  <c r="E178" i="287"/>
  <c r="Y145" i="285"/>
  <c r="X146" i="285"/>
  <c r="X147" i="285" s="1"/>
  <c r="AB43" i="287"/>
  <c r="AB50" i="287" s="1"/>
  <c r="K266" i="289"/>
  <c r="K267" i="289" s="1"/>
  <c r="L265" i="289"/>
  <c r="L153" i="288"/>
  <c r="K154" i="288"/>
  <c r="L139" i="288"/>
  <c r="L147" i="288" s="1"/>
  <c r="AF10" i="288"/>
  <c r="AG9" i="288"/>
  <c r="S105" i="287"/>
  <c r="R106" i="287"/>
  <c r="AB121" i="290"/>
  <c r="AA122" i="290"/>
  <c r="AA123" i="290" s="1"/>
  <c r="G289" i="284"/>
  <c r="F314" i="284"/>
  <c r="P107" i="288"/>
  <c r="P115" i="288" s="1"/>
  <c r="P117" i="288"/>
  <c r="P121" i="288"/>
  <c r="O122" i="288"/>
  <c r="AG73" i="289"/>
  <c r="AF74" i="289"/>
  <c r="AF75" i="289" s="1"/>
  <c r="O241" i="290"/>
  <c r="N242" i="290"/>
  <c r="N243" i="290" s="1"/>
  <c r="AC27" i="288"/>
  <c r="AC35" i="288" s="1"/>
  <c r="Q98" i="288"/>
  <c r="I267" i="285"/>
  <c r="Y145" i="289"/>
  <c r="X146" i="289"/>
  <c r="X147" i="289" s="1"/>
  <c r="J265" i="284"/>
  <c r="I266" i="284"/>
  <c r="I267" i="284" s="1"/>
  <c r="I313" i="290"/>
  <c r="H314" i="290"/>
  <c r="H315" i="290" s="1"/>
  <c r="AG21" i="287"/>
  <c r="AI21" i="287" s="1"/>
  <c r="AG20" i="287"/>
  <c r="AI20" i="287" s="1"/>
  <c r="AG11" i="287"/>
  <c r="AI12" i="287"/>
  <c r="N241" i="289"/>
  <c r="M242" i="289"/>
  <c r="M243" i="289" s="1"/>
  <c r="G291" i="285"/>
  <c r="X67" i="287"/>
  <c r="E201" i="288"/>
  <c r="D202" i="288"/>
  <c r="Q217" i="285"/>
  <c r="P218" i="285"/>
  <c r="P219" i="285" s="1"/>
  <c r="M130" i="288"/>
  <c r="E179" i="287"/>
  <c r="AO29" i="290"/>
  <c r="AD41" i="287"/>
  <c r="AC42" i="287"/>
  <c r="F178" i="288"/>
  <c r="P217" i="289"/>
  <c r="O218" i="289"/>
  <c r="O219" i="289" s="1"/>
  <c r="J155" i="288"/>
  <c r="J165" i="288" s="1"/>
  <c r="N137" i="288"/>
  <c r="M138" i="288"/>
  <c r="AI49" i="290"/>
  <c r="AH50" i="290"/>
  <c r="AH51" i="290" s="1"/>
  <c r="S91" i="287"/>
  <c r="S99" i="287" s="1"/>
  <c r="S101" i="287"/>
  <c r="AA57" i="287"/>
  <c r="Z58" i="287"/>
  <c r="X66" i="287"/>
  <c r="Q99" i="288"/>
  <c r="I155" i="287"/>
  <c r="I164" i="287" s="1"/>
  <c r="X68" i="287"/>
  <c r="AH49" i="285"/>
  <c r="AG50" i="285"/>
  <c r="AG51" i="285" s="1"/>
  <c r="S82" i="288"/>
  <c r="Q100" i="288"/>
  <c r="I162" i="288"/>
  <c r="AB41" i="288"/>
  <c r="AA42" i="288"/>
  <c r="Y51" i="288"/>
  <c r="P121" i="287"/>
  <c r="O122" i="287"/>
  <c r="G314" i="289"/>
  <c r="G315" i="289" s="1"/>
  <c r="H313" i="289"/>
  <c r="C211" i="287"/>
  <c r="AE19" i="287"/>
  <c r="W170" i="290"/>
  <c r="W171" i="290" s="1"/>
  <c r="X169" i="290"/>
  <c r="U170" i="285"/>
  <c r="U171" i="285" s="1"/>
  <c r="V169" i="285"/>
  <c r="V67" i="288"/>
  <c r="U83" i="287"/>
  <c r="J154" i="287"/>
  <c r="K153" i="287"/>
  <c r="G171" i="288"/>
  <c r="G180" i="288" s="1"/>
  <c r="M132" i="288"/>
  <c r="AA122" i="289"/>
  <c r="AA123" i="289" s="1"/>
  <c r="AB121" i="289"/>
  <c r="E181" i="287"/>
  <c r="F180" i="288"/>
  <c r="T75" i="288"/>
  <c r="T85" i="288" s="1"/>
  <c r="P217" i="284"/>
  <c r="O218" i="284"/>
  <c r="O219" i="284" s="1"/>
  <c r="W59" i="288"/>
  <c r="W66" i="288" s="1"/>
  <c r="V169" i="289"/>
  <c r="U170" i="289"/>
  <c r="U171" i="289" s="1"/>
  <c r="G337" i="290"/>
  <c r="F362" i="290"/>
  <c r="S193" i="289"/>
  <c r="R194" i="289"/>
  <c r="R195" i="289" s="1"/>
  <c r="X58" i="288"/>
  <c r="Y57" i="288"/>
  <c r="AD97" i="290"/>
  <c r="AC98" i="290"/>
  <c r="AC99" i="290" s="1"/>
  <c r="M243" i="290"/>
  <c r="Z43" i="288"/>
  <c r="Z51" i="288" s="1"/>
  <c r="F335" i="289"/>
  <c r="F336" i="289"/>
  <c r="G335" i="289"/>
  <c r="F339" i="289"/>
  <c r="C219" i="288"/>
  <c r="C226" i="288" s="1"/>
  <c r="C216" i="288"/>
  <c r="D215" i="288"/>
  <c r="C215" i="288"/>
  <c r="M131" i="288"/>
  <c r="F179" i="288"/>
  <c r="AD18" i="288"/>
  <c r="R98" i="287"/>
  <c r="I163" i="288"/>
  <c r="Y52" i="288"/>
  <c r="V75" i="287"/>
  <c r="V85" i="287" s="1"/>
  <c r="M265" i="290"/>
  <c r="L266" i="290"/>
  <c r="N241" i="285"/>
  <c r="M242" i="285"/>
  <c r="M243" i="285" s="1"/>
  <c r="C212" i="287"/>
  <c r="AE21" i="287"/>
  <c r="AJ27" i="284"/>
  <c r="AK517" i="284"/>
  <c r="AN517" i="284" s="1"/>
  <c r="AK80" i="284"/>
  <c r="AN80" i="284" s="1"/>
  <c r="AK29" i="284"/>
  <c r="AK493" i="284"/>
  <c r="AN493" i="284" s="1"/>
  <c r="AK228" i="284"/>
  <c r="AN228" i="284" s="1"/>
  <c r="AK325" i="284"/>
  <c r="AN325" i="284" s="1"/>
  <c r="AK281" i="284"/>
  <c r="AN281" i="284" s="1"/>
  <c r="AK390" i="284"/>
  <c r="AN390" i="284" s="1"/>
  <c r="AK511" i="284"/>
  <c r="AN511" i="284" s="1"/>
  <c r="AK33" i="284"/>
  <c r="AK156" i="284"/>
  <c r="AN156" i="284" s="1"/>
  <c r="AK437" i="284"/>
  <c r="AN437" i="284" s="1"/>
  <c r="AK513" i="284"/>
  <c r="AN513" i="284" s="1"/>
  <c r="AK105" i="284"/>
  <c r="AN105" i="284" s="1"/>
  <c r="AK173" i="284"/>
  <c r="AN173" i="284" s="1"/>
  <c r="AK344" i="284"/>
  <c r="AN344" i="284" s="1"/>
  <c r="AK85" i="284"/>
  <c r="AN85" i="284" s="1"/>
  <c r="AK293" i="284"/>
  <c r="AN293" i="284" s="1"/>
  <c r="AK61" i="284"/>
  <c r="AN61" i="284" s="1"/>
  <c r="AK300" i="284"/>
  <c r="AN300" i="284" s="1"/>
  <c r="AK373" i="284"/>
  <c r="AN373" i="284" s="1"/>
  <c r="AK516" i="284"/>
  <c r="AN516" i="284" s="1"/>
  <c r="AK487" i="284"/>
  <c r="AN487" i="284" s="1"/>
  <c r="AK249" i="284"/>
  <c r="AN249" i="284" s="1"/>
  <c r="AK133" i="284"/>
  <c r="AN133" i="284" s="1"/>
  <c r="AK320" i="284"/>
  <c r="AN320" i="284" s="1"/>
  <c r="AK486" i="284"/>
  <c r="AN486" i="284" s="1"/>
  <c r="AK175" i="284"/>
  <c r="AN175" i="284" s="1"/>
  <c r="AK512" i="284"/>
  <c r="AN512" i="284" s="1"/>
  <c r="AK317" i="284"/>
  <c r="AN317" i="284" s="1"/>
  <c r="AK425" i="284"/>
  <c r="AN425" i="284" s="1"/>
  <c r="AK248" i="284"/>
  <c r="AN248" i="284" s="1"/>
  <c r="AK125" i="284"/>
  <c r="AN125" i="284" s="1"/>
  <c r="AK161" i="284"/>
  <c r="AN161" i="284" s="1"/>
  <c r="AK41" i="284"/>
  <c r="AK318" i="284"/>
  <c r="AN318" i="284" s="1"/>
  <c r="AK297" i="284"/>
  <c r="AN297" i="284" s="1"/>
  <c r="AK84" i="284"/>
  <c r="AN84" i="284" s="1"/>
  <c r="AK353" i="284"/>
  <c r="AN353" i="284" s="1"/>
  <c r="AK439" i="284"/>
  <c r="AN439" i="284" s="1"/>
  <c r="AK128" i="284"/>
  <c r="AN128" i="284" s="1"/>
  <c r="AK224" i="284"/>
  <c r="AN224" i="284" s="1"/>
  <c r="AK440" i="284"/>
  <c r="AN440" i="284" s="1"/>
  <c r="AK129" i="284"/>
  <c r="AN129" i="284" s="1"/>
  <c r="AK397" i="284"/>
  <c r="AN397" i="284" s="1"/>
  <c r="AK157" i="284"/>
  <c r="AN157" i="284" s="1"/>
  <c r="AK149" i="284"/>
  <c r="AN149" i="284" s="1"/>
  <c r="AK177" i="284"/>
  <c r="AN177" i="284" s="1"/>
  <c r="AK271" i="284"/>
  <c r="AN271" i="284" s="1"/>
  <c r="AK152" i="284"/>
  <c r="AN152" i="284" s="1"/>
  <c r="AK295" i="284"/>
  <c r="AN295" i="284" s="1"/>
  <c r="AK205" i="284"/>
  <c r="AN205" i="284" s="1"/>
  <c r="AK245" i="284"/>
  <c r="AN245" i="284" s="1"/>
  <c r="AK464" i="284"/>
  <c r="AN464" i="284" s="1"/>
  <c r="AK233" i="284"/>
  <c r="AN233" i="284" s="1"/>
  <c r="AK367" i="284"/>
  <c r="AN367" i="284" s="1"/>
  <c r="AK272" i="284"/>
  <c r="AN272" i="284" s="1"/>
  <c r="AK225" i="284"/>
  <c r="AN225" i="284" s="1"/>
  <c r="AK277" i="284"/>
  <c r="AN277" i="284" s="1"/>
  <c r="AK103" i="284"/>
  <c r="AN103" i="284" s="1"/>
  <c r="AK420" i="284"/>
  <c r="AN420" i="284" s="1"/>
  <c r="AK108" i="284"/>
  <c r="AN108" i="284" s="1"/>
  <c r="AK37" i="284"/>
  <c r="AK441" i="284"/>
  <c r="AN441" i="284" s="1"/>
  <c r="AK273" i="284"/>
  <c r="AN273" i="284" s="1"/>
  <c r="AK89" i="284"/>
  <c r="AN89" i="284" s="1"/>
  <c r="AK204" i="284"/>
  <c r="AN204" i="284" s="1"/>
  <c r="AK54" i="284"/>
  <c r="AN54" i="284" s="1"/>
  <c r="AK276" i="284"/>
  <c r="AN276" i="284" s="1"/>
  <c r="AK389" i="284"/>
  <c r="AN389" i="284" s="1"/>
  <c r="AK253" i="284"/>
  <c r="AN253" i="284" s="1"/>
  <c r="AK413" i="284"/>
  <c r="AN413" i="284" s="1"/>
  <c r="AK174" i="284"/>
  <c r="AN174" i="284" s="1"/>
  <c r="AK150" i="284"/>
  <c r="AN150" i="284" s="1"/>
  <c r="AK201" i="284"/>
  <c r="AN201" i="284" s="1"/>
  <c r="AK319" i="284"/>
  <c r="AN319" i="284" s="1"/>
  <c r="AK445" i="284"/>
  <c r="AN445" i="284" s="1"/>
  <c r="AK468" i="284"/>
  <c r="AN468" i="284" s="1"/>
  <c r="AK369" i="284"/>
  <c r="AN369" i="284" s="1"/>
  <c r="AK30" i="284"/>
  <c r="AK257" i="284"/>
  <c r="AN257" i="284" s="1"/>
  <c r="AK391" i="284"/>
  <c r="AN391" i="284" s="1"/>
  <c r="AK521" i="284"/>
  <c r="AN521" i="284" s="1"/>
  <c r="AK60" i="284"/>
  <c r="AN60" i="284" s="1"/>
  <c r="AK132" i="284"/>
  <c r="AN132" i="284" s="1"/>
  <c r="AK485" i="284"/>
  <c r="AN485" i="284" s="1"/>
  <c r="AK32" i="284"/>
  <c r="AK473" i="284"/>
  <c r="AN473" i="284" s="1"/>
  <c r="AK77" i="284"/>
  <c r="AN77" i="284" s="1"/>
  <c r="AK199" i="284"/>
  <c r="AN199" i="284" s="1"/>
  <c r="AK222" i="284"/>
  <c r="AN222" i="284" s="1"/>
  <c r="AK294" i="284"/>
  <c r="AN294" i="284" s="1"/>
  <c r="AK180" i="284"/>
  <c r="AN180" i="284" s="1"/>
  <c r="AK488" i="284"/>
  <c r="AN488" i="284" s="1"/>
  <c r="AK31" i="284"/>
  <c r="AK368" i="284"/>
  <c r="AN368" i="284" s="1"/>
  <c r="AK365" i="284"/>
  <c r="AN365" i="284" s="1"/>
  <c r="AK36" i="284"/>
  <c r="AK377" i="284"/>
  <c r="AN377" i="284" s="1"/>
  <c r="AK113" i="284"/>
  <c r="AN113" i="284" s="1"/>
  <c r="AK497" i="284"/>
  <c r="AN497" i="284" s="1"/>
  <c r="AK109" i="284"/>
  <c r="AN109" i="284" s="1"/>
  <c r="AK461" i="284"/>
  <c r="AN461" i="284" s="1"/>
  <c r="AK296" i="284"/>
  <c r="AN296" i="284" s="1"/>
  <c r="AK81" i="284"/>
  <c r="AN81" i="284" s="1"/>
  <c r="AK79" i="284"/>
  <c r="AN79" i="284" s="1"/>
  <c r="AK246" i="284"/>
  <c r="AN246" i="284" s="1"/>
  <c r="AK345" i="284"/>
  <c r="AN345" i="284" s="1"/>
  <c r="AK181" i="284"/>
  <c r="AN181" i="284" s="1"/>
  <c r="AK223" i="284"/>
  <c r="AN223" i="284" s="1"/>
  <c r="AK151" i="284"/>
  <c r="AN151" i="284" s="1"/>
  <c r="AK415" i="284"/>
  <c r="AN415" i="284" s="1"/>
  <c r="AK492" i="284"/>
  <c r="AN492" i="284" s="1"/>
  <c r="AK342" i="284"/>
  <c r="AN342" i="284" s="1"/>
  <c r="AK56" i="284"/>
  <c r="AN56" i="284" s="1"/>
  <c r="AK341" i="284"/>
  <c r="AN341" i="284" s="1"/>
  <c r="AK126" i="284"/>
  <c r="AN126" i="284" s="1"/>
  <c r="AK321" i="284"/>
  <c r="AN321" i="284" s="1"/>
  <c r="AK401" i="284"/>
  <c r="AN401" i="284" s="1"/>
  <c r="AK489" i="284"/>
  <c r="AN489" i="284" s="1"/>
  <c r="AK127" i="284"/>
  <c r="AN127" i="284" s="1"/>
  <c r="AK463" i="284"/>
  <c r="AN463" i="284" s="1"/>
  <c r="AK421" i="284"/>
  <c r="AN421" i="284" s="1"/>
  <c r="AK101" i="284"/>
  <c r="AN101" i="284" s="1"/>
  <c r="AK416" i="284"/>
  <c r="AN416" i="284" s="1"/>
  <c r="AK414" i="284"/>
  <c r="AN414" i="284" s="1"/>
  <c r="AK324" i="284"/>
  <c r="AN324" i="284" s="1"/>
  <c r="AK438" i="284"/>
  <c r="AN438" i="284" s="1"/>
  <c r="AK366" i="284"/>
  <c r="AN366" i="284" s="1"/>
  <c r="AK198" i="284"/>
  <c r="AN198" i="284" s="1"/>
  <c r="AK465" i="284"/>
  <c r="AN465" i="284" s="1"/>
  <c r="AK372" i="284"/>
  <c r="AN372" i="284" s="1"/>
  <c r="AK462" i="284"/>
  <c r="AN462" i="284" s="1"/>
  <c r="AK305" i="284"/>
  <c r="AN305" i="284" s="1"/>
  <c r="AK55" i="284"/>
  <c r="AN55" i="284" s="1"/>
  <c r="AK53" i="284"/>
  <c r="AN53" i="284" s="1"/>
  <c r="AK197" i="284"/>
  <c r="AN197" i="284" s="1"/>
  <c r="AK301" i="284"/>
  <c r="AN301" i="284" s="1"/>
  <c r="AK343" i="284"/>
  <c r="AN343" i="284" s="1"/>
  <c r="AK102" i="284"/>
  <c r="AN102" i="284" s="1"/>
  <c r="AK221" i="284"/>
  <c r="AN221" i="284" s="1"/>
  <c r="AK469" i="284"/>
  <c r="AN469" i="284" s="1"/>
  <c r="AK392" i="284"/>
  <c r="AN392" i="284" s="1"/>
  <c r="AK270" i="284"/>
  <c r="AN270" i="284" s="1"/>
  <c r="AK104" i="284"/>
  <c r="AN104" i="284" s="1"/>
  <c r="AK348" i="284"/>
  <c r="AN348" i="284" s="1"/>
  <c r="AK209" i="284"/>
  <c r="AN209" i="284" s="1"/>
  <c r="AK510" i="284"/>
  <c r="AN510" i="284" s="1"/>
  <c r="AK153" i="284"/>
  <c r="AN153" i="284" s="1"/>
  <c r="AK247" i="284"/>
  <c r="AN247" i="284" s="1"/>
  <c r="AK137" i="284"/>
  <c r="AN137" i="284" s="1"/>
  <c r="AK449" i="284"/>
  <c r="AN449" i="284" s="1"/>
  <c r="AK444" i="284"/>
  <c r="AN444" i="284" s="1"/>
  <c r="AK349" i="284"/>
  <c r="AN349" i="284" s="1"/>
  <c r="AK176" i="284"/>
  <c r="AN176" i="284" s="1"/>
  <c r="AK185" i="284"/>
  <c r="AN185" i="284" s="1"/>
  <c r="AK269" i="284"/>
  <c r="AN269" i="284" s="1"/>
  <c r="AK78" i="284"/>
  <c r="AN78" i="284" s="1"/>
  <c r="AK417" i="284"/>
  <c r="AN417" i="284" s="1"/>
  <c r="AK252" i="284"/>
  <c r="AN252" i="284" s="1"/>
  <c r="AK200" i="284"/>
  <c r="AN200" i="284" s="1"/>
  <c r="AK329" i="284"/>
  <c r="AN329" i="284" s="1"/>
  <c r="AK57" i="284"/>
  <c r="AN57" i="284" s="1"/>
  <c r="AK396" i="284"/>
  <c r="AN396" i="284" s="1"/>
  <c r="AK509" i="284"/>
  <c r="AN509" i="284" s="1"/>
  <c r="AK229" i="284"/>
  <c r="AN229" i="284" s="1"/>
  <c r="AK393" i="284"/>
  <c r="AN393" i="284" s="1"/>
  <c r="AK65" i="284"/>
  <c r="AN65" i="284" s="1"/>
  <c r="V68" i="288"/>
  <c r="U84" i="287"/>
  <c r="O115" i="288"/>
  <c r="E187" i="288"/>
  <c r="E197" i="288" s="1"/>
  <c r="H169" i="287"/>
  <c r="G170" i="287"/>
  <c r="U169" i="284"/>
  <c r="T170" i="284"/>
  <c r="T171" i="284" s="1"/>
  <c r="H170" i="288"/>
  <c r="I169" i="288"/>
  <c r="AA52" i="287"/>
  <c r="Y146" i="290"/>
  <c r="Y147" i="290" s="1"/>
  <c r="Z145" i="290"/>
  <c r="AD37" i="287"/>
  <c r="AD27" i="287"/>
  <c r="AD36" i="287" s="1"/>
  <c r="AJ25" i="289"/>
  <c r="AJ26" i="289" s="1"/>
  <c r="AI26" i="289"/>
  <c r="AI27" i="289" s="1"/>
  <c r="AJ25" i="285"/>
  <c r="AI26" i="285"/>
  <c r="AI27" i="285" s="1"/>
  <c r="AC34" i="287"/>
  <c r="AB36" i="288"/>
  <c r="R91" i="288"/>
  <c r="R100" i="288" s="1"/>
  <c r="Q218" i="290"/>
  <c r="Q219" i="290" s="1"/>
  <c r="R217" i="290"/>
  <c r="K265" i="285"/>
  <c r="J266" i="285"/>
  <c r="AF73" i="290"/>
  <c r="AE74" i="290"/>
  <c r="AE75" i="290" s="1"/>
  <c r="R105" i="288"/>
  <c r="Q106" i="288"/>
  <c r="N133" i="287"/>
  <c r="N123" i="287"/>
  <c r="N132" i="287" s="1"/>
  <c r="Z121" i="284"/>
  <c r="Y122" i="284"/>
  <c r="Y123" i="284" s="1"/>
  <c r="AF11" i="287"/>
  <c r="AF21" i="287"/>
  <c r="AF20" i="287"/>
  <c r="AF19" i="287"/>
  <c r="AF18" i="287"/>
  <c r="U193" i="290"/>
  <c r="T194" i="290"/>
  <c r="T195" i="290" s="1"/>
  <c r="T193" i="285"/>
  <c r="S194" i="285"/>
  <c r="S195" i="285" s="1"/>
  <c r="V73" i="288"/>
  <c r="U74" i="288"/>
  <c r="AD19" i="288"/>
  <c r="AB98" i="284"/>
  <c r="AB99" i="284" s="1"/>
  <c r="AC97" i="284"/>
  <c r="S83" i="288"/>
  <c r="AD20" i="288"/>
  <c r="E186" i="287"/>
  <c r="F185" i="287"/>
  <c r="AE74" i="284"/>
  <c r="AE75" i="284" s="1"/>
  <c r="AF73" i="284"/>
  <c r="R99" i="287"/>
  <c r="S84" i="288"/>
  <c r="I164" i="288"/>
  <c r="W74" i="287"/>
  <c r="X73" i="287"/>
  <c r="K267" i="290"/>
  <c r="C213" i="287"/>
  <c r="AE18" i="287"/>
  <c r="O117" i="288"/>
  <c r="I291" i="290"/>
  <c r="G185" i="288"/>
  <c r="F186" i="288"/>
  <c r="F171" i="287"/>
  <c r="F181" i="287" s="1"/>
  <c r="F313" i="285"/>
  <c r="Q194" i="284"/>
  <c r="Q195" i="284" s="1"/>
  <c r="R193" i="284"/>
  <c r="AF25" i="287"/>
  <c r="AE26" i="287"/>
  <c r="AC35" i="287"/>
  <c r="S90" i="288"/>
  <c r="T89" i="288"/>
  <c r="Y59" i="287"/>
  <c r="Y69" i="287" s="1"/>
  <c r="L139" i="287"/>
  <c r="L148" i="287" s="1"/>
  <c r="AD97" i="289"/>
  <c r="AC98" i="289"/>
  <c r="AC99" i="289" s="1"/>
  <c r="AE11" i="288"/>
  <c r="AE20" i="288" s="1"/>
  <c r="AE21" i="288"/>
  <c r="AE25" i="288"/>
  <c r="AD26" i="288"/>
  <c r="I290" i="289"/>
  <c r="I291" i="289" s="1"/>
  <c r="J289" i="289"/>
  <c r="G315" i="290"/>
  <c r="I289" i="285"/>
  <c r="H290" i="285"/>
  <c r="H291" i="285" s="1"/>
  <c r="AF73" i="285"/>
  <c r="AE74" i="285"/>
  <c r="AE75" i="285" s="1"/>
  <c r="AD97" i="285"/>
  <c r="AC98" i="285"/>
  <c r="AC99" i="285" s="1"/>
  <c r="D187" i="287"/>
  <c r="D195" i="287" s="1"/>
  <c r="M241" i="284"/>
  <c r="L242" i="284"/>
  <c r="L243" i="284" s="1"/>
  <c r="C201" i="287"/>
  <c r="Q107" i="287"/>
  <c r="Q117" i="287" s="1"/>
  <c r="J290" i="290"/>
  <c r="K289" i="290"/>
  <c r="Z122" i="285"/>
  <c r="Z123" i="285" s="1"/>
  <c r="AA121" i="285"/>
  <c r="AI49" i="284"/>
  <c r="AH50" i="284"/>
  <c r="AH51" i="284" s="1"/>
  <c r="T90" i="287"/>
  <c r="U89" i="287"/>
  <c r="AH50" i="289"/>
  <c r="AH51" i="289" s="1"/>
  <c r="AI49" i="289"/>
  <c r="W146" i="284"/>
  <c r="W147" i="284" s="1"/>
  <c r="X145" i="284"/>
  <c r="M138" i="287"/>
  <c r="N137" i="287"/>
  <c r="N123" i="288"/>
  <c r="N132" i="288" s="1"/>
  <c r="AE74" i="281"/>
  <c r="AE75" i="281" s="1"/>
  <c r="AF73" i="281"/>
  <c r="Q241" i="281"/>
  <c r="P242" i="281"/>
  <c r="P243" i="281" s="1"/>
  <c r="W169" i="281"/>
  <c r="V170" i="281"/>
  <c r="V171" i="281" s="1"/>
  <c r="Y145" i="281"/>
  <c r="X146" i="281"/>
  <c r="X147" i="281" s="1"/>
  <c r="G337" i="281"/>
  <c r="F362" i="281"/>
  <c r="S217" i="281"/>
  <c r="R218" i="281"/>
  <c r="R219" i="281" s="1"/>
  <c r="AD97" i="281"/>
  <c r="AC98" i="281"/>
  <c r="AC99" i="281" s="1"/>
  <c r="T194" i="281"/>
  <c r="T195" i="281" s="1"/>
  <c r="U193" i="281"/>
  <c r="J291" i="281"/>
  <c r="AJ26" i="281"/>
  <c r="L289" i="281"/>
  <c r="K290" i="281"/>
  <c r="AH50" i="281"/>
  <c r="AH51" i="281" s="1"/>
  <c r="AI49" i="281"/>
  <c r="F93" i="282"/>
  <c r="F95" i="282"/>
  <c r="Q94" i="282"/>
  <c r="R94" i="282"/>
  <c r="AB121" i="281"/>
  <c r="AA122" i="281"/>
  <c r="AA123" i="281" s="1"/>
  <c r="I314" i="281"/>
  <c r="J313" i="281"/>
  <c r="N265" i="281"/>
  <c r="M266" i="281"/>
  <c r="AG10" i="288" l="1"/>
  <c r="L149" i="288"/>
  <c r="C217" i="288"/>
  <c r="R99" i="288"/>
  <c r="T82" i="288"/>
  <c r="Z53" i="288"/>
  <c r="Z52" i="288"/>
  <c r="AC36" i="288"/>
  <c r="G181" i="288"/>
  <c r="J162" i="288"/>
  <c r="N133" i="288"/>
  <c r="J163" i="288"/>
  <c r="P114" i="288"/>
  <c r="R101" i="288"/>
  <c r="AC37" i="288"/>
  <c r="R98" i="288"/>
  <c r="W67" i="288"/>
  <c r="G178" i="288"/>
  <c r="W68" i="288"/>
  <c r="G179" i="288"/>
  <c r="J164" i="288"/>
  <c r="P116" i="288"/>
  <c r="L148" i="288"/>
  <c r="N130" i="287"/>
  <c r="Q114" i="287"/>
  <c r="F178" i="287"/>
  <c r="N131" i="287"/>
  <c r="I162" i="287"/>
  <c r="Q115" i="287"/>
  <c r="F179" i="287"/>
  <c r="I165" i="287"/>
  <c r="AB51" i="287"/>
  <c r="AB52" i="287"/>
  <c r="Q116" i="287"/>
  <c r="AD34" i="287"/>
  <c r="F337" i="289"/>
  <c r="AK8" i="284"/>
  <c r="AN8" i="284" s="1"/>
  <c r="AN29" i="284"/>
  <c r="AO29" i="284" s="1"/>
  <c r="W169" i="285"/>
  <c r="V170" i="285"/>
  <c r="V171" i="285" s="1"/>
  <c r="N241" i="284"/>
  <c r="M242" i="284"/>
  <c r="M243" i="284" s="1"/>
  <c r="V193" i="290"/>
  <c r="U194" i="290"/>
  <c r="U195" i="290" s="1"/>
  <c r="AK14" i="284"/>
  <c r="AN14" i="284" s="1"/>
  <c r="AN36" i="284"/>
  <c r="AK12" i="284"/>
  <c r="AN12" i="284" s="1"/>
  <c r="AN33" i="284"/>
  <c r="L267" i="290"/>
  <c r="T193" i="289"/>
  <c r="S194" i="289"/>
  <c r="S195" i="289" s="1"/>
  <c r="V89" i="287"/>
  <c r="U90" i="287"/>
  <c r="C234" i="288"/>
  <c r="D217" i="288"/>
  <c r="AO45" i="290"/>
  <c r="AO293" i="284"/>
  <c r="AO309" i="284" s="1"/>
  <c r="O123" i="287"/>
  <c r="O132" i="287" s="1"/>
  <c r="Y146" i="289"/>
  <c r="Y147" i="289" s="1"/>
  <c r="Z145" i="289"/>
  <c r="R107" i="287"/>
  <c r="R116" i="287" s="1"/>
  <c r="M139" i="287"/>
  <c r="M148" i="287" s="1"/>
  <c r="Y66" i="287"/>
  <c r="AE27" i="287"/>
  <c r="AE37" i="287" s="1"/>
  <c r="F180" i="287"/>
  <c r="AG73" i="290"/>
  <c r="AF74" i="290"/>
  <c r="AF75" i="290" s="1"/>
  <c r="I169" i="287"/>
  <c r="H170" i="287"/>
  <c r="AO197" i="284"/>
  <c r="AO213" i="284" s="1"/>
  <c r="AO365" i="284"/>
  <c r="AO381" i="284" s="1"/>
  <c r="AO77" i="284"/>
  <c r="AO93" i="284" s="1"/>
  <c r="AO125" i="284"/>
  <c r="AO141" i="284" s="1"/>
  <c r="N265" i="290"/>
  <c r="M266" i="290"/>
  <c r="M267" i="290" s="1"/>
  <c r="F360" i="290"/>
  <c r="F363" i="290"/>
  <c r="G359" i="290"/>
  <c r="F359" i="290"/>
  <c r="F361" i="290" s="1"/>
  <c r="W69" i="288"/>
  <c r="Q121" i="287"/>
  <c r="P122" i="287"/>
  <c r="AI49" i="285"/>
  <c r="AH50" i="285"/>
  <c r="AH51" i="285" s="1"/>
  <c r="T105" i="287"/>
  <c r="S106" i="287"/>
  <c r="K155" i="288"/>
  <c r="K165" i="288" s="1"/>
  <c r="AB53" i="287"/>
  <c r="O241" i="285"/>
  <c r="N242" i="285"/>
  <c r="N243" i="285" s="1"/>
  <c r="T91" i="287"/>
  <c r="T101" i="287" s="1"/>
  <c r="AE97" i="285"/>
  <c r="AD98" i="285"/>
  <c r="AD99" i="285" s="1"/>
  <c r="AD97" i="284"/>
  <c r="AC98" i="284"/>
  <c r="AC99" i="284" s="1"/>
  <c r="AA145" i="290"/>
  <c r="Z146" i="290"/>
  <c r="Z147" i="290" s="1"/>
  <c r="Y67" i="287"/>
  <c r="AO413" i="284"/>
  <c r="AO429" i="284" s="1"/>
  <c r="AF25" i="288"/>
  <c r="AE26" i="288"/>
  <c r="L149" i="287"/>
  <c r="Y68" i="287"/>
  <c r="S193" i="284"/>
  <c r="R194" i="284"/>
  <c r="R195" i="284" s="1"/>
  <c r="F187" i="288"/>
  <c r="U75" i="288"/>
  <c r="U83" i="288" s="1"/>
  <c r="J267" i="285"/>
  <c r="J169" i="288"/>
  <c r="I170" i="288"/>
  <c r="E194" i="288"/>
  <c r="AO461" i="284"/>
  <c r="AO477" i="284" s="1"/>
  <c r="AK10" i="284"/>
  <c r="AN10" i="284" s="1"/>
  <c r="AN31" i="284"/>
  <c r="AK11" i="284"/>
  <c r="AN11" i="284" s="1"/>
  <c r="AN32" i="284"/>
  <c r="AK15" i="284"/>
  <c r="AN15" i="284" s="1"/>
  <c r="AN37" i="284"/>
  <c r="AO149" i="284"/>
  <c r="AO165" i="284" s="1"/>
  <c r="AO173" i="284"/>
  <c r="AO189" i="284" s="1"/>
  <c r="V82" i="287"/>
  <c r="G337" i="289"/>
  <c r="F362" i="289"/>
  <c r="Q217" i="284"/>
  <c r="P218" i="284"/>
  <c r="P219" i="284" s="1"/>
  <c r="AB122" i="289"/>
  <c r="AB123" i="289" s="1"/>
  <c r="AC121" i="289"/>
  <c r="L153" i="287"/>
  <c r="K154" i="287"/>
  <c r="AA43" i="288"/>
  <c r="AA52" i="288" s="1"/>
  <c r="AA58" i="287"/>
  <c r="AB57" i="287"/>
  <c r="M139" i="288"/>
  <c r="M149" i="288" s="1"/>
  <c r="P218" i="289"/>
  <c r="P219" i="289" s="1"/>
  <c r="Q217" i="289"/>
  <c r="R217" i="285"/>
  <c r="Q218" i="285"/>
  <c r="Q219" i="285" s="1"/>
  <c r="AI16" i="287"/>
  <c r="AI14" i="287"/>
  <c r="AJ13" i="287" s="1"/>
  <c r="AL17" i="287"/>
  <c r="AI17" i="287"/>
  <c r="AJ17" i="287" s="1"/>
  <c r="AF11" i="288"/>
  <c r="AF20" i="288" s="1"/>
  <c r="L266" i="289"/>
  <c r="L267" i="289" s="1"/>
  <c r="M265" i="289"/>
  <c r="Z145" i="285"/>
  <c r="Y146" i="285"/>
  <c r="Y147" i="285" s="1"/>
  <c r="AB122" i="290"/>
  <c r="AB123" i="290" s="1"/>
  <c r="AC121" i="290"/>
  <c r="N138" i="287"/>
  <c r="O137" i="287"/>
  <c r="K289" i="289"/>
  <c r="J290" i="289"/>
  <c r="J291" i="289" s="1"/>
  <c r="AJ26" i="285"/>
  <c r="AI50" i="284"/>
  <c r="AI51" i="284" s="1"/>
  <c r="AJ49" i="284"/>
  <c r="AJ50" i="284" s="1"/>
  <c r="AJ51" i="284" s="1"/>
  <c r="AF74" i="285"/>
  <c r="AF75" i="285" s="1"/>
  <c r="AG73" i="285"/>
  <c r="AG25" i="287"/>
  <c r="AG26" i="287" s="1"/>
  <c r="AF26" i="287"/>
  <c r="AJ27" i="289"/>
  <c r="AK105" i="289"/>
  <c r="AN105" i="289" s="1"/>
  <c r="AK295" i="289"/>
  <c r="AN295" i="289" s="1"/>
  <c r="AK487" i="289"/>
  <c r="AN487" i="289" s="1"/>
  <c r="AK128" i="289"/>
  <c r="AN128" i="289" s="1"/>
  <c r="AK185" i="289"/>
  <c r="AN185" i="289" s="1"/>
  <c r="AK437" i="289"/>
  <c r="AN437" i="289" s="1"/>
  <c r="AK109" i="289"/>
  <c r="AN109" i="289" s="1"/>
  <c r="AK415" i="289"/>
  <c r="AN415" i="289" s="1"/>
  <c r="AK157" i="289"/>
  <c r="AN157" i="289" s="1"/>
  <c r="AK223" i="289"/>
  <c r="AN223" i="289" s="1"/>
  <c r="AK174" i="289"/>
  <c r="AN174" i="289" s="1"/>
  <c r="AK416" i="289"/>
  <c r="AN416" i="289" s="1"/>
  <c r="AK253" i="289"/>
  <c r="AN253" i="289" s="1"/>
  <c r="AK173" i="289"/>
  <c r="AN173" i="289" s="1"/>
  <c r="AK246" i="289"/>
  <c r="AN246" i="289" s="1"/>
  <c r="AK270" i="289"/>
  <c r="AN270" i="289" s="1"/>
  <c r="AK84" i="289"/>
  <c r="AN84" i="289" s="1"/>
  <c r="AK296" i="289"/>
  <c r="AN296" i="289" s="1"/>
  <c r="AK113" i="289"/>
  <c r="AN113" i="289" s="1"/>
  <c r="AK272" i="289"/>
  <c r="AN272" i="289" s="1"/>
  <c r="AK177" i="289"/>
  <c r="AN177" i="289" s="1"/>
  <c r="AK391" i="289"/>
  <c r="AN391" i="289" s="1"/>
  <c r="AK438" i="289"/>
  <c r="AN438" i="289" s="1"/>
  <c r="AK318" i="289"/>
  <c r="AN318" i="289" s="1"/>
  <c r="AK65" i="289"/>
  <c r="AN65" i="289" s="1"/>
  <c r="AK509" i="289"/>
  <c r="AN509" i="289" s="1"/>
  <c r="AK301" i="289"/>
  <c r="AN301" i="289" s="1"/>
  <c r="AK368" i="289"/>
  <c r="AN368" i="289" s="1"/>
  <c r="AK200" i="289"/>
  <c r="AN200" i="289" s="1"/>
  <c r="AK102" i="289"/>
  <c r="AN102" i="289" s="1"/>
  <c r="AK345" i="289"/>
  <c r="AN345" i="289" s="1"/>
  <c r="AK512" i="289"/>
  <c r="AN512" i="289" s="1"/>
  <c r="AK32" i="289"/>
  <c r="AK465" i="289"/>
  <c r="AN465" i="289" s="1"/>
  <c r="AK153" i="289"/>
  <c r="AN153" i="289" s="1"/>
  <c r="AK473" i="289"/>
  <c r="AN473" i="289" s="1"/>
  <c r="AK492" i="289"/>
  <c r="AN492" i="289" s="1"/>
  <c r="AK421" i="289"/>
  <c r="AN421" i="289" s="1"/>
  <c r="AK247" i="289"/>
  <c r="AN247" i="289" s="1"/>
  <c r="AK348" i="289"/>
  <c r="AN348" i="289" s="1"/>
  <c r="AK397" i="289"/>
  <c r="AN397" i="289" s="1"/>
  <c r="AK36" i="289"/>
  <c r="AK77" i="289"/>
  <c r="AN77" i="289" s="1"/>
  <c r="AK463" i="289"/>
  <c r="AN463" i="289" s="1"/>
  <c r="AK269" i="289"/>
  <c r="AN269" i="289" s="1"/>
  <c r="AK257" i="289"/>
  <c r="AN257" i="289" s="1"/>
  <c r="AK245" i="289"/>
  <c r="AN245" i="289" s="1"/>
  <c r="AO245" i="289" s="1"/>
  <c r="AO261" i="289" s="1"/>
  <c r="AK377" i="289"/>
  <c r="AN377" i="289" s="1"/>
  <c r="AK133" i="289"/>
  <c r="AN133" i="289" s="1"/>
  <c r="AK320" i="289"/>
  <c r="AN320" i="289" s="1"/>
  <c r="AK489" i="289"/>
  <c r="AN489" i="289" s="1"/>
  <c r="AK78" i="289"/>
  <c r="AN78" i="289" s="1"/>
  <c r="AK224" i="289"/>
  <c r="AN224" i="289" s="1"/>
  <c r="AK488" i="289"/>
  <c r="AN488" i="289" s="1"/>
  <c r="AK101" i="289"/>
  <c r="AN101" i="289" s="1"/>
  <c r="AK293" i="289"/>
  <c r="AN293" i="289" s="1"/>
  <c r="AK341" i="289"/>
  <c r="AN341" i="289" s="1"/>
  <c r="AK209" i="289"/>
  <c r="AN209" i="289" s="1"/>
  <c r="AK317" i="289"/>
  <c r="AN317" i="289" s="1"/>
  <c r="AK132" i="289"/>
  <c r="AN132" i="289" s="1"/>
  <c r="AK29" i="289"/>
  <c r="AK461" i="289"/>
  <c r="AN461" i="289" s="1"/>
  <c r="AK273" i="289"/>
  <c r="AN273" i="289" s="1"/>
  <c r="AK61" i="289"/>
  <c r="AN61" i="289" s="1"/>
  <c r="AK373" i="289"/>
  <c r="AN373" i="289" s="1"/>
  <c r="AK325" i="289"/>
  <c r="AN325" i="289" s="1"/>
  <c r="AK444" i="289"/>
  <c r="AN444" i="289" s="1"/>
  <c r="AK353" i="289"/>
  <c r="AN353" i="289" s="1"/>
  <c r="AK204" i="289"/>
  <c r="AN204" i="289" s="1"/>
  <c r="AK199" i="289"/>
  <c r="AN199" i="289" s="1"/>
  <c r="AK369" i="289"/>
  <c r="AN369" i="289" s="1"/>
  <c r="AK54" i="289"/>
  <c r="AN54" i="289" s="1"/>
  <c r="AK392" i="289"/>
  <c r="AN392" i="289" s="1"/>
  <c r="AK281" i="289"/>
  <c r="AN281" i="289" s="1"/>
  <c r="AK319" i="289"/>
  <c r="AN319" i="289" s="1"/>
  <c r="AK485" i="289"/>
  <c r="AN485" i="289" s="1"/>
  <c r="AK294" i="289"/>
  <c r="AN294" i="289" s="1"/>
  <c r="AK56" i="289"/>
  <c r="AN56" i="289" s="1"/>
  <c r="AK486" i="289"/>
  <c r="AN486" i="289" s="1"/>
  <c r="AK413" i="289"/>
  <c r="AN413" i="289" s="1"/>
  <c r="AK137" i="289"/>
  <c r="AN137" i="289" s="1"/>
  <c r="AK425" i="289"/>
  <c r="AN425" i="289" s="1"/>
  <c r="AK510" i="289"/>
  <c r="AN510" i="289" s="1"/>
  <c r="AK393" i="289"/>
  <c r="AN393" i="289" s="1"/>
  <c r="AK342" i="289"/>
  <c r="AN342" i="289" s="1"/>
  <c r="AK225" i="289"/>
  <c r="AN225" i="289" s="1"/>
  <c r="AK150" i="289"/>
  <c r="AN150" i="289" s="1"/>
  <c r="AK389" i="289"/>
  <c r="AN389" i="289" s="1"/>
  <c r="AK493" i="289"/>
  <c r="AN493" i="289" s="1"/>
  <c r="AK156" i="289"/>
  <c r="AN156" i="289" s="1"/>
  <c r="AK276" i="289"/>
  <c r="AN276" i="289" s="1"/>
  <c r="AK367" i="289"/>
  <c r="AN367" i="289" s="1"/>
  <c r="AK401" i="289"/>
  <c r="AN401" i="289" s="1"/>
  <c r="AK468" i="289"/>
  <c r="AN468" i="289" s="1"/>
  <c r="AK221" i="289"/>
  <c r="AN221" i="289" s="1"/>
  <c r="AK396" i="289"/>
  <c r="AN396" i="289" s="1"/>
  <c r="AK33" i="289"/>
  <c r="AK297" i="289"/>
  <c r="AN297" i="289" s="1"/>
  <c r="AK445" i="289"/>
  <c r="AN445" i="289" s="1"/>
  <c r="AK161" i="289"/>
  <c r="AN161" i="289" s="1"/>
  <c r="AK329" i="289"/>
  <c r="AN329" i="289" s="1"/>
  <c r="AK151" i="289"/>
  <c r="AN151" i="289" s="1"/>
  <c r="AK103" i="289"/>
  <c r="AN103" i="289" s="1"/>
  <c r="AK80" i="289"/>
  <c r="AN80" i="289" s="1"/>
  <c r="AK249" i="289"/>
  <c r="AN249" i="289" s="1"/>
  <c r="AK366" i="289"/>
  <c r="AN366" i="289" s="1"/>
  <c r="AK149" i="289"/>
  <c r="AN149" i="289" s="1"/>
  <c r="AK462" i="289"/>
  <c r="AN462" i="289" s="1"/>
  <c r="AK439" i="289"/>
  <c r="AN439" i="289" s="1"/>
  <c r="AK55" i="289"/>
  <c r="AN55" i="289" s="1"/>
  <c r="AK441" i="289"/>
  <c r="AN441" i="289" s="1"/>
  <c r="AK414" i="289"/>
  <c r="AN414" i="289" s="1"/>
  <c r="AK129" i="289"/>
  <c r="AN129" i="289" s="1"/>
  <c r="AK321" i="289"/>
  <c r="AN321" i="289" s="1"/>
  <c r="AK31" i="289"/>
  <c r="AK324" i="289"/>
  <c r="AN324" i="289" s="1"/>
  <c r="AK30" i="289"/>
  <c r="AK89" i="289"/>
  <c r="AN89" i="289" s="1"/>
  <c r="AK37" i="289"/>
  <c r="AK201" i="289"/>
  <c r="AN201" i="289" s="1"/>
  <c r="AK252" i="289"/>
  <c r="AN252" i="289" s="1"/>
  <c r="AK125" i="289"/>
  <c r="AN125" i="289" s="1"/>
  <c r="AK305" i="289"/>
  <c r="AN305" i="289" s="1"/>
  <c r="AK127" i="289"/>
  <c r="AN127" i="289" s="1"/>
  <c r="AK228" i="289"/>
  <c r="AN228" i="289" s="1"/>
  <c r="AK53" i="289"/>
  <c r="AN53" i="289" s="1"/>
  <c r="AK81" i="289"/>
  <c r="AN81" i="289" s="1"/>
  <c r="AK271" i="289"/>
  <c r="AN271" i="289" s="1"/>
  <c r="AK513" i="289"/>
  <c r="AN513" i="289" s="1"/>
  <c r="AK277" i="289"/>
  <c r="AN277" i="289" s="1"/>
  <c r="AK521" i="289"/>
  <c r="AN521" i="289" s="1"/>
  <c r="AK464" i="289"/>
  <c r="AN464" i="289" s="1"/>
  <c r="AK181" i="289"/>
  <c r="AN181" i="289" s="1"/>
  <c r="AK229" i="289"/>
  <c r="AN229" i="289" s="1"/>
  <c r="AK85" i="289"/>
  <c r="AN85" i="289" s="1"/>
  <c r="AK497" i="289"/>
  <c r="AN497" i="289" s="1"/>
  <c r="AK60" i="289"/>
  <c r="AN60" i="289" s="1"/>
  <c r="AK440" i="289"/>
  <c r="AN440" i="289" s="1"/>
  <c r="AK205" i="289"/>
  <c r="AN205" i="289" s="1"/>
  <c r="AK248" i="289"/>
  <c r="AN248" i="289" s="1"/>
  <c r="AK180" i="289"/>
  <c r="AN180" i="289" s="1"/>
  <c r="AK57" i="289"/>
  <c r="AN57" i="289" s="1"/>
  <c r="AK344" i="289"/>
  <c r="AN344" i="289" s="1"/>
  <c r="AK176" i="289"/>
  <c r="AN176" i="289" s="1"/>
  <c r="AK41" i="289"/>
  <c r="AK516" i="289"/>
  <c r="AN516" i="289" s="1"/>
  <c r="AK469" i="289"/>
  <c r="AN469" i="289" s="1"/>
  <c r="AK372" i="289"/>
  <c r="AN372" i="289" s="1"/>
  <c r="AK222" i="289"/>
  <c r="AN222" i="289" s="1"/>
  <c r="AK108" i="289"/>
  <c r="AN108" i="289" s="1"/>
  <c r="AK390" i="289"/>
  <c r="AN390" i="289" s="1"/>
  <c r="AK300" i="289"/>
  <c r="AN300" i="289" s="1"/>
  <c r="AK349" i="289"/>
  <c r="AN349" i="289" s="1"/>
  <c r="AK126" i="289"/>
  <c r="AN126" i="289" s="1"/>
  <c r="AK79" i="289"/>
  <c r="AN79" i="289" s="1"/>
  <c r="AK104" i="289"/>
  <c r="AN104" i="289" s="1"/>
  <c r="AK198" i="289"/>
  <c r="AN198" i="289" s="1"/>
  <c r="AK420" i="289"/>
  <c r="AN420" i="289" s="1"/>
  <c r="AK343" i="289"/>
  <c r="AN343" i="289" s="1"/>
  <c r="AK511" i="289"/>
  <c r="AN511" i="289" s="1"/>
  <c r="AK233" i="289"/>
  <c r="AN233" i="289" s="1"/>
  <c r="AK517" i="289"/>
  <c r="AN517" i="289" s="1"/>
  <c r="AK197" i="289"/>
  <c r="AN197" i="289" s="1"/>
  <c r="AK175" i="289"/>
  <c r="AN175" i="289" s="1"/>
  <c r="AK365" i="289"/>
  <c r="AN365" i="289" s="1"/>
  <c r="AK417" i="289"/>
  <c r="AN417" i="289" s="1"/>
  <c r="AK449" i="289"/>
  <c r="AN449" i="289" s="1"/>
  <c r="AK152" i="289"/>
  <c r="AN152" i="289" s="1"/>
  <c r="Y169" i="290"/>
  <c r="X170" i="290"/>
  <c r="X171" i="290" s="1"/>
  <c r="AG11" i="288"/>
  <c r="AI10" i="288" s="1"/>
  <c r="AI12" i="288"/>
  <c r="I290" i="285"/>
  <c r="J289" i="285"/>
  <c r="AE18" i="288"/>
  <c r="L146" i="287"/>
  <c r="G186" i="288"/>
  <c r="H185" i="288"/>
  <c r="F186" i="287"/>
  <c r="G185" i="287"/>
  <c r="W73" i="288"/>
  <c r="V74" i="288"/>
  <c r="L265" i="285"/>
  <c r="K266" i="285"/>
  <c r="H171" i="288"/>
  <c r="H181" i="288" s="1"/>
  <c r="E195" i="288"/>
  <c r="AO485" i="284"/>
  <c r="AO501" i="284" s="1"/>
  <c r="AO389" i="284"/>
  <c r="AO405" i="284" s="1"/>
  <c r="AO317" i="284"/>
  <c r="AO333" i="284" s="1"/>
  <c r="V83" i="287"/>
  <c r="C227" i="288"/>
  <c r="AD98" i="290"/>
  <c r="AD99" i="290" s="1"/>
  <c r="AE97" i="290"/>
  <c r="V170" i="289"/>
  <c r="V171" i="289" s="1"/>
  <c r="W169" i="289"/>
  <c r="T83" i="288"/>
  <c r="J155" i="287"/>
  <c r="J162" i="287" s="1"/>
  <c r="AB42" i="288"/>
  <c r="AC41" i="288"/>
  <c r="S98" i="287"/>
  <c r="N138" i="288"/>
  <c r="O137" i="288"/>
  <c r="D203" i="288"/>
  <c r="D210" i="288" s="1"/>
  <c r="AI10" i="287"/>
  <c r="AG74" i="289"/>
  <c r="AG75" i="289" s="1"/>
  <c r="AH73" i="289"/>
  <c r="F312" i="284"/>
  <c r="F315" i="284"/>
  <c r="G311" i="284"/>
  <c r="F311" i="284"/>
  <c r="Z122" i="284"/>
  <c r="Z123" i="284" s="1"/>
  <c r="AA121" i="284"/>
  <c r="S105" i="288"/>
  <c r="R106" i="288"/>
  <c r="G171" i="287"/>
  <c r="G181" i="287" s="1"/>
  <c r="AD27" i="288"/>
  <c r="AD34" i="288" s="1"/>
  <c r="AF74" i="284"/>
  <c r="AF75" i="284" s="1"/>
  <c r="AG73" i="284"/>
  <c r="AO53" i="284"/>
  <c r="AO69" i="284" s="1"/>
  <c r="N242" i="289"/>
  <c r="N243" i="289" s="1"/>
  <c r="O241" i="289"/>
  <c r="J313" i="290"/>
  <c r="I314" i="290"/>
  <c r="M153" i="288"/>
  <c r="L154" i="288"/>
  <c r="D194" i="287"/>
  <c r="AJ49" i="289"/>
  <c r="AJ50" i="289" s="1"/>
  <c r="AJ51" i="289" s="1"/>
  <c r="AI50" i="289"/>
  <c r="AI51" i="289" s="1"/>
  <c r="K290" i="290"/>
  <c r="L289" i="290"/>
  <c r="AE19" i="288"/>
  <c r="L147" i="287"/>
  <c r="U89" i="288"/>
  <c r="T90" i="288"/>
  <c r="G313" i="285"/>
  <c r="F338" i="285"/>
  <c r="X74" i="287"/>
  <c r="Y73" i="287"/>
  <c r="E187" i="287"/>
  <c r="E196" i="287" s="1"/>
  <c r="E197" i="287"/>
  <c r="AD35" i="287"/>
  <c r="E196" i="288"/>
  <c r="AO509" i="284"/>
  <c r="AO525" i="284" s="1"/>
  <c r="AO269" i="284"/>
  <c r="AO285" i="284" s="1"/>
  <c r="AO221" i="284"/>
  <c r="AO237" i="284" s="1"/>
  <c r="AO245" i="284"/>
  <c r="AO261" i="284" s="1"/>
  <c r="V84" i="287"/>
  <c r="C228" i="288"/>
  <c r="Z50" i="288"/>
  <c r="Z57" i="288"/>
  <c r="Y58" i="288"/>
  <c r="T84" i="288"/>
  <c r="I163" i="287"/>
  <c r="S100" i="287"/>
  <c r="AC43" i="287"/>
  <c r="AC50" i="287" s="1"/>
  <c r="F201" i="288"/>
  <c r="E202" i="288"/>
  <c r="AG18" i="287"/>
  <c r="AI18" i="287" s="1"/>
  <c r="AC34" i="288"/>
  <c r="O123" i="288"/>
  <c r="O133" i="288" s="1"/>
  <c r="H289" i="284"/>
  <c r="G290" i="284"/>
  <c r="G291" i="284" s="1"/>
  <c r="L146" i="288"/>
  <c r="AN41" i="284"/>
  <c r="AK18" i="284"/>
  <c r="AN18" i="284" s="1"/>
  <c r="AE97" i="289"/>
  <c r="AD98" i="289"/>
  <c r="AD99" i="289" s="1"/>
  <c r="AK9" i="284"/>
  <c r="AN9" i="284" s="1"/>
  <c r="AN30" i="284"/>
  <c r="G338" i="290"/>
  <c r="H337" i="290"/>
  <c r="Z59" i="287"/>
  <c r="Z69" i="287" s="1"/>
  <c r="AI50" i="290"/>
  <c r="AI51" i="290" s="1"/>
  <c r="AJ49" i="290"/>
  <c r="AJ50" i="290" s="1"/>
  <c r="P241" i="290"/>
  <c r="O242" i="290"/>
  <c r="O243" i="290" s="1"/>
  <c r="Y145" i="284"/>
  <c r="X146" i="284"/>
  <c r="X147" i="284" s="1"/>
  <c r="AA122" i="285"/>
  <c r="AA123" i="285" s="1"/>
  <c r="AB121" i="285"/>
  <c r="D197" i="287"/>
  <c r="N130" i="288"/>
  <c r="N131" i="288"/>
  <c r="J291" i="290"/>
  <c r="D201" i="287"/>
  <c r="C218" i="287"/>
  <c r="D196" i="287"/>
  <c r="S91" i="288"/>
  <c r="S100" i="288" s="1"/>
  <c r="W75" i="287"/>
  <c r="W83" i="287" s="1"/>
  <c r="U193" i="285"/>
  <c r="T194" i="285"/>
  <c r="T195" i="285" s="1"/>
  <c r="Q107" i="288"/>
  <c r="Q117" i="288" s="1"/>
  <c r="R218" i="290"/>
  <c r="R219" i="290" s="1"/>
  <c r="S217" i="290"/>
  <c r="V169" i="284"/>
  <c r="U170" i="284"/>
  <c r="U171" i="284" s="1"/>
  <c r="AO101" i="284"/>
  <c r="AO117" i="284" s="1"/>
  <c r="AO341" i="284"/>
  <c r="AO357" i="284" s="1"/>
  <c r="AO437" i="284"/>
  <c r="AO453" i="284" s="1"/>
  <c r="C229" i="288"/>
  <c r="X59" i="288"/>
  <c r="X67" i="288" s="1"/>
  <c r="I313" i="289"/>
  <c r="H314" i="289"/>
  <c r="H315" i="289" s="1"/>
  <c r="AE41" i="287"/>
  <c r="AD42" i="287"/>
  <c r="AG19" i="287"/>
  <c r="AI19" i="287" s="1"/>
  <c r="K265" i="284"/>
  <c r="J266" i="284"/>
  <c r="J267" i="284" s="1"/>
  <c r="Q121" i="288"/>
  <c r="P122" i="288"/>
  <c r="AE97" i="281"/>
  <c r="AD98" i="281"/>
  <c r="AD99" i="281" s="1"/>
  <c r="X169" i="281"/>
  <c r="W170" i="281"/>
  <c r="W171" i="281" s="1"/>
  <c r="M267" i="281"/>
  <c r="F96" i="282"/>
  <c r="K291" i="281"/>
  <c r="N266" i="281"/>
  <c r="N267" i="281" s="1"/>
  <c r="O265" i="281"/>
  <c r="M289" i="281"/>
  <c r="L290" i="281"/>
  <c r="T217" i="281"/>
  <c r="S218" i="281"/>
  <c r="S219" i="281" s="1"/>
  <c r="AJ27" i="281"/>
  <c r="AK30" i="281"/>
  <c r="AK33" i="281"/>
  <c r="AK32" i="281"/>
  <c r="AK36" i="281"/>
  <c r="AK31" i="281"/>
  <c r="AK41" i="281"/>
  <c r="AK37" i="281"/>
  <c r="AK29" i="281"/>
  <c r="F363" i="281"/>
  <c r="G359" i="281"/>
  <c r="F359" i="281"/>
  <c r="F360" i="281"/>
  <c r="V193" i="281"/>
  <c r="U194" i="281"/>
  <c r="U195" i="281" s="1"/>
  <c r="H337" i="281"/>
  <c r="G338" i="281"/>
  <c r="AF74" i="281"/>
  <c r="AF75" i="281" s="1"/>
  <c r="AG73" i="281"/>
  <c r="G95" i="282"/>
  <c r="G96" i="282" s="1"/>
  <c r="G93" i="282"/>
  <c r="R241" i="281"/>
  <c r="Q242" i="281"/>
  <c r="Q243" i="281" s="1"/>
  <c r="K313" i="281"/>
  <c r="J314" i="281"/>
  <c r="J315" i="281" s="1"/>
  <c r="I315" i="281"/>
  <c r="AJ49" i="281"/>
  <c r="AI50" i="281"/>
  <c r="AI51" i="281" s="1"/>
  <c r="AC121" i="281"/>
  <c r="AB122" i="281"/>
  <c r="AB123" i="281" s="1"/>
  <c r="Y146" i="281"/>
  <c r="Y147" i="281" s="1"/>
  <c r="Z145" i="281"/>
  <c r="H178" i="288" l="1"/>
  <c r="H180" i="288"/>
  <c r="X68" i="288"/>
  <c r="D213" i="288"/>
  <c r="AA53" i="288"/>
  <c r="X69" i="288"/>
  <c r="Q115" i="288"/>
  <c r="AD35" i="288"/>
  <c r="AA51" i="288"/>
  <c r="Q116" i="288"/>
  <c r="AA50" i="288"/>
  <c r="D211" i="288"/>
  <c r="D212" i="288"/>
  <c r="Q114" i="288"/>
  <c r="H179" i="288"/>
  <c r="U84" i="288"/>
  <c r="U85" i="288"/>
  <c r="U82" i="288"/>
  <c r="AD36" i="288"/>
  <c r="X66" i="288"/>
  <c r="AF21" i="288"/>
  <c r="F313" i="284"/>
  <c r="F338" i="284" s="1"/>
  <c r="R117" i="287"/>
  <c r="AC52" i="287"/>
  <c r="E194" i="287"/>
  <c r="AE35" i="287"/>
  <c r="AC51" i="287"/>
  <c r="E195" i="287"/>
  <c r="AE36" i="287"/>
  <c r="W85" i="287"/>
  <c r="J163" i="287"/>
  <c r="T98" i="287"/>
  <c r="O133" i="287"/>
  <c r="J165" i="287"/>
  <c r="M146" i="287"/>
  <c r="M149" i="287"/>
  <c r="G339" i="290"/>
  <c r="P241" i="289"/>
  <c r="O242" i="289"/>
  <c r="O243" i="289" s="1"/>
  <c r="W74" i="288"/>
  <c r="X73" i="288"/>
  <c r="AD98" i="284"/>
  <c r="AD99" i="284" s="1"/>
  <c r="AE97" i="284"/>
  <c r="S116" i="287"/>
  <c r="S115" i="287"/>
  <c r="S107" i="287"/>
  <c r="S114" i="287" s="1"/>
  <c r="AO45" i="284"/>
  <c r="U7" i="284"/>
  <c r="U5" i="284" s="1"/>
  <c r="AC53" i="287"/>
  <c r="F335" i="285"/>
  <c r="F336" i="285"/>
  <c r="F339" i="285"/>
  <c r="G335" i="285"/>
  <c r="AD37" i="288"/>
  <c r="AA122" i="284"/>
  <c r="AA123" i="284" s="1"/>
  <c r="AB121" i="284"/>
  <c r="J164" i="287"/>
  <c r="G186" i="287"/>
  <c r="H185" i="287"/>
  <c r="AL17" i="288"/>
  <c r="AI16" i="288"/>
  <c r="AI14" i="288"/>
  <c r="AJ13" i="288" s="1"/>
  <c r="AI17" i="288"/>
  <c r="AJ17" i="288" s="1"/>
  <c r="AN41" i="289"/>
  <c r="AK18" i="289"/>
  <c r="AN18" i="289" s="1"/>
  <c r="AK12" i="289"/>
  <c r="AN12" i="289" s="1"/>
  <c r="AN33" i="289"/>
  <c r="AO341" i="289"/>
  <c r="AO357" i="289" s="1"/>
  <c r="AK11" i="289"/>
  <c r="AN11" i="289" s="1"/>
  <c r="AN32" i="289"/>
  <c r="AJ27" i="285"/>
  <c r="AK36" i="285"/>
  <c r="AK32" i="285"/>
  <c r="AK33" i="285"/>
  <c r="AK29" i="285"/>
  <c r="AK31" i="285"/>
  <c r="AK41" i="285"/>
  <c r="AK30" i="285"/>
  <c r="AK37" i="285"/>
  <c r="AA145" i="285"/>
  <c r="Z146" i="285"/>
  <c r="Z147" i="285" s="1"/>
  <c r="Q218" i="289"/>
  <c r="Q219" i="289" s="1"/>
  <c r="R217" i="289"/>
  <c r="AA59" i="287"/>
  <c r="AA69" i="287" s="1"/>
  <c r="AC122" i="289"/>
  <c r="AC123" i="289" s="1"/>
  <c r="AD121" i="289"/>
  <c r="F194" i="288"/>
  <c r="AE27" i="288"/>
  <c r="AE37" i="288" s="1"/>
  <c r="O242" i="285"/>
  <c r="O243" i="285" s="1"/>
  <c r="P241" i="285"/>
  <c r="U105" i="287"/>
  <c r="T106" i="287"/>
  <c r="G361" i="290"/>
  <c r="F386" i="290"/>
  <c r="M147" i="287"/>
  <c r="Z146" i="289"/>
  <c r="Z147" i="289" s="1"/>
  <c r="AA145" i="289"/>
  <c r="T194" i="289"/>
  <c r="T195" i="289" s="1"/>
  <c r="U193" i="289"/>
  <c r="AO8" i="284"/>
  <c r="N265" i="289"/>
  <c r="M266" i="289"/>
  <c r="M267" i="289" s="1"/>
  <c r="I171" i="288"/>
  <c r="I181" i="288" s="1"/>
  <c r="F195" i="288"/>
  <c r="AF26" i="288"/>
  <c r="AG25" i="288"/>
  <c r="AF97" i="285"/>
  <c r="AE98" i="285"/>
  <c r="AE99" i="285" s="1"/>
  <c r="AE34" i="287"/>
  <c r="T105" i="288"/>
  <c r="S106" i="288"/>
  <c r="AB58" i="287"/>
  <c r="AC57" i="287"/>
  <c r="K266" i="284"/>
  <c r="K267" i="284" s="1"/>
  <c r="L265" i="284"/>
  <c r="C219" i="287"/>
  <c r="C216" i="287"/>
  <c r="D215" i="287"/>
  <c r="C215" i="287"/>
  <c r="C217" i="287" s="1"/>
  <c r="C226" i="287"/>
  <c r="AC121" i="285"/>
  <c r="AB122" i="285"/>
  <c r="AB123" i="285" s="1"/>
  <c r="I289" i="284"/>
  <c r="H290" i="284"/>
  <c r="H291" i="284" s="1"/>
  <c r="F187" i="287"/>
  <c r="AO389" i="289"/>
  <c r="AO405" i="289" s="1"/>
  <c r="AO293" i="289"/>
  <c r="AO309" i="289" s="1"/>
  <c r="W169" i="284"/>
  <c r="V170" i="284"/>
  <c r="V171" i="284" s="1"/>
  <c r="E201" i="287"/>
  <c r="D202" i="287"/>
  <c r="Z66" i="287"/>
  <c r="E203" i="288"/>
  <c r="E213" i="288" s="1"/>
  <c r="AH73" i="284"/>
  <c r="AG74" i="284"/>
  <c r="AG75" i="284" s="1"/>
  <c r="H186" i="288"/>
  <c r="I185" i="288"/>
  <c r="AG18" i="288"/>
  <c r="AO221" i="289"/>
  <c r="AO237" i="289" s="1"/>
  <c r="S99" i="288"/>
  <c r="Z67" i="287"/>
  <c r="O130" i="288"/>
  <c r="V89" i="288"/>
  <c r="U90" i="288"/>
  <c r="L155" i="288"/>
  <c r="L164" i="288" s="1"/>
  <c r="G179" i="287"/>
  <c r="G313" i="284"/>
  <c r="G187" i="288"/>
  <c r="G197" i="288" s="1"/>
  <c r="AG19" i="288"/>
  <c r="AI19" i="288" s="1"/>
  <c r="AO53" i="289"/>
  <c r="AO69" i="289" s="1"/>
  <c r="AO461" i="289"/>
  <c r="AO477" i="289" s="1"/>
  <c r="AO173" i="289"/>
  <c r="AO189" i="289" s="1"/>
  <c r="AO437" i="289"/>
  <c r="AO453" i="289" s="1"/>
  <c r="AG27" i="287"/>
  <c r="AI26" i="287" s="1"/>
  <c r="AI28" i="287"/>
  <c r="P137" i="287"/>
  <c r="O138" i="287"/>
  <c r="M146" i="288"/>
  <c r="Q218" i="284"/>
  <c r="Q219" i="284" s="1"/>
  <c r="R217" i="284"/>
  <c r="F197" i="288"/>
  <c r="T99" i="287"/>
  <c r="K162" i="288"/>
  <c r="AJ49" i="285"/>
  <c r="AI50" i="285"/>
  <c r="AI51" i="285" s="1"/>
  <c r="I170" i="287"/>
  <c r="J169" i="287"/>
  <c r="D218" i="288"/>
  <c r="E217" i="288"/>
  <c r="R121" i="288"/>
  <c r="Q122" i="288"/>
  <c r="AJ51" i="290"/>
  <c r="AK58" i="290"/>
  <c r="AK60" i="290"/>
  <c r="AK56" i="290"/>
  <c r="AK54" i="290"/>
  <c r="AK57" i="290"/>
  <c r="AK65" i="290"/>
  <c r="AK55" i="290"/>
  <c r="AK53" i="290"/>
  <c r="AK61" i="290"/>
  <c r="K291" i="290"/>
  <c r="AH74" i="289"/>
  <c r="AH75" i="289" s="1"/>
  <c r="AI73" i="289"/>
  <c r="H313" i="285"/>
  <c r="G314" i="285"/>
  <c r="AO413" i="289"/>
  <c r="AO429" i="289" s="1"/>
  <c r="G178" i="287"/>
  <c r="AK15" i="289"/>
  <c r="AN15" i="289" s="1"/>
  <c r="AN37" i="289"/>
  <c r="AO101" i="289"/>
  <c r="AO117" i="289" s="1"/>
  <c r="AF27" i="287"/>
  <c r="AF35" i="287" s="1"/>
  <c r="L289" i="289"/>
  <c r="K290" i="289"/>
  <c r="K291" i="289" s="1"/>
  <c r="V194" i="290"/>
  <c r="V195" i="290" s="1"/>
  <c r="W193" i="290"/>
  <c r="U194" i="285"/>
  <c r="U195" i="285" s="1"/>
  <c r="V193" i="285"/>
  <c r="AF97" i="289"/>
  <c r="AE98" i="289"/>
  <c r="AE99" i="289" s="1"/>
  <c r="W82" i="287"/>
  <c r="S101" i="288"/>
  <c r="Z145" i="284"/>
  <c r="Y146" i="284"/>
  <c r="Y147" i="284" s="1"/>
  <c r="Z68" i="287"/>
  <c r="O131" i="288"/>
  <c r="N153" i="288"/>
  <c r="M154" i="288"/>
  <c r="G180" i="287"/>
  <c r="AD41" i="288"/>
  <c r="AC42" i="288"/>
  <c r="W170" i="289"/>
  <c r="W171" i="289" s="1"/>
  <c r="X169" i="289"/>
  <c r="K267" i="285"/>
  <c r="AG20" i="288"/>
  <c r="AI20" i="288" s="1"/>
  <c r="AO365" i="289"/>
  <c r="AO381" i="289" s="1"/>
  <c r="AK9" i="289"/>
  <c r="AN9" i="289" s="1"/>
  <c r="AN30" i="289"/>
  <c r="AK8" i="289"/>
  <c r="AN8" i="289" s="1"/>
  <c r="AN29" i="289"/>
  <c r="AO29" i="289" s="1"/>
  <c r="AO269" i="289"/>
  <c r="AO285" i="289" s="1"/>
  <c r="AG74" i="285"/>
  <c r="AG75" i="285" s="1"/>
  <c r="AH73" i="285"/>
  <c r="N139" i="287"/>
  <c r="N148" i="287" s="1"/>
  <c r="AF18" i="288"/>
  <c r="M147" i="288"/>
  <c r="F363" i="289"/>
  <c r="G359" i="289"/>
  <c r="F359" i="289"/>
  <c r="F361" i="289" s="1"/>
  <c r="F360" i="289"/>
  <c r="T100" i="287"/>
  <c r="K163" i="288"/>
  <c r="P123" i="287"/>
  <c r="P133" i="287" s="1"/>
  <c r="R114" i="287"/>
  <c r="O130" i="287"/>
  <c r="C235" i="288"/>
  <c r="C232" i="288"/>
  <c r="C231" i="288"/>
  <c r="D231" i="288"/>
  <c r="O241" i="284"/>
  <c r="N242" i="284"/>
  <c r="N243" i="284" s="1"/>
  <c r="X75" i="287"/>
  <c r="X85" i="287" s="1"/>
  <c r="I291" i="285"/>
  <c r="AO509" i="289"/>
  <c r="AO525" i="289" s="1"/>
  <c r="S217" i="285"/>
  <c r="R218" i="285"/>
  <c r="R219" i="285" s="1"/>
  <c r="L154" i="287"/>
  <c r="M153" i="287"/>
  <c r="O138" i="288"/>
  <c r="P137" i="288"/>
  <c r="K169" i="288"/>
  <c r="J170" i="288"/>
  <c r="F196" i="288"/>
  <c r="H171" i="287"/>
  <c r="H181" i="287" s="1"/>
  <c r="T217" i="290"/>
  <c r="S218" i="290"/>
  <c r="S219" i="290" s="1"/>
  <c r="G201" i="288"/>
  <c r="F202" i="288"/>
  <c r="AD43" i="287"/>
  <c r="AD50" i="287" s="1"/>
  <c r="AE42" i="287"/>
  <c r="AF41" i="287"/>
  <c r="W84" i="287"/>
  <c r="S98" i="288"/>
  <c r="O132" i="288"/>
  <c r="Y59" i="288"/>
  <c r="Y67" i="288" s="1"/>
  <c r="I315" i="290"/>
  <c r="AB43" i="288"/>
  <c r="AB52" i="288" s="1"/>
  <c r="M265" i="285"/>
  <c r="L266" i="285"/>
  <c r="AG21" i="288"/>
  <c r="AO485" i="289"/>
  <c r="AO501" i="289" s="1"/>
  <c r="AD121" i="290"/>
  <c r="AC122" i="290"/>
  <c r="AC123" i="290" s="1"/>
  <c r="AF19" i="288"/>
  <c r="M148" i="288"/>
  <c r="G338" i="289"/>
  <c r="G339" i="289" s="1"/>
  <c r="H337" i="289"/>
  <c r="T193" i="284"/>
  <c r="S194" i="284"/>
  <c r="S195" i="284" s="1"/>
  <c r="AB145" i="290"/>
  <c r="AA146" i="290"/>
  <c r="AA147" i="290" s="1"/>
  <c r="K164" i="288"/>
  <c r="R121" i="287"/>
  <c r="Q122" i="287"/>
  <c r="N266" i="290"/>
  <c r="N267" i="290" s="1"/>
  <c r="O265" i="290"/>
  <c r="AH73" i="290"/>
  <c r="AG74" i="290"/>
  <c r="AG75" i="290" s="1"/>
  <c r="R115" i="287"/>
  <c r="O131" i="287"/>
  <c r="U101" i="287"/>
  <c r="U91" i="287"/>
  <c r="U100" i="287" s="1"/>
  <c r="J313" i="289"/>
  <c r="I314" i="289"/>
  <c r="I315" i="289" s="1"/>
  <c r="Z169" i="290"/>
  <c r="Y170" i="290"/>
  <c r="Y171" i="290" s="1"/>
  <c r="AO125" i="289"/>
  <c r="AO141" i="289" s="1"/>
  <c r="AN36" i="289"/>
  <c r="AK14" i="289"/>
  <c r="AN14" i="289" s="1"/>
  <c r="T91" i="288"/>
  <c r="T101" i="288" s="1"/>
  <c r="N139" i="288"/>
  <c r="N148" i="288" s="1"/>
  <c r="P123" i="288"/>
  <c r="P132" i="288" s="1"/>
  <c r="P242" i="290"/>
  <c r="P243" i="290" s="1"/>
  <c r="Q241" i="290"/>
  <c r="H338" i="290"/>
  <c r="H339" i="290" s="1"/>
  <c r="I337" i="290"/>
  <c r="AA57" i="288"/>
  <c r="Z58" i="288"/>
  <c r="Z73" i="287"/>
  <c r="Y74" i="287"/>
  <c r="L290" i="290"/>
  <c r="L291" i="290" s="1"/>
  <c r="M289" i="290"/>
  <c r="K313" i="290"/>
  <c r="J314" i="290"/>
  <c r="J315" i="290" s="1"/>
  <c r="R107" i="288"/>
  <c r="R116" i="288" s="1"/>
  <c r="AE98" i="290"/>
  <c r="AE99" i="290" s="1"/>
  <c r="AF97" i="290"/>
  <c r="V75" i="288"/>
  <c r="V85" i="288" s="1"/>
  <c r="V84" i="288"/>
  <c r="V83" i="288"/>
  <c r="J290" i="285"/>
  <c r="J291" i="285" s="1"/>
  <c r="K289" i="285"/>
  <c r="AO197" i="289"/>
  <c r="AO213" i="289" s="1"/>
  <c r="AK10" i="289"/>
  <c r="AN10" i="289" s="1"/>
  <c r="AN31" i="289"/>
  <c r="AO149" i="289"/>
  <c r="AO165" i="289" s="1"/>
  <c r="AO317" i="289"/>
  <c r="AO333" i="289" s="1"/>
  <c r="AO77" i="289"/>
  <c r="AO93" i="289" s="1"/>
  <c r="K155" i="287"/>
  <c r="K165" i="287" s="1"/>
  <c r="W89" i="287"/>
  <c r="V90" i="287"/>
  <c r="X169" i="285"/>
  <c r="W170" i="285"/>
  <c r="W171" i="285" s="1"/>
  <c r="AJ50" i="281"/>
  <c r="F361" i="281"/>
  <c r="AH73" i="281"/>
  <c r="AG74" i="281"/>
  <c r="AG75" i="281" s="1"/>
  <c r="F386" i="281"/>
  <c r="G361" i="281"/>
  <c r="N289" i="281"/>
  <c r="M290" i="281"/>
  <c r="AD121" i="281"/>
  <c r="AC122" i="281"/>
  <c r="AC123" i="281" s="1"/>
  <c r="G339" i="281"/>
  <c r="AN33" i="281"/>
  <c r="L313" i="281"/>
  <c r="K314" i="281"/>
  <c r="I337" i="281"/>
  <c r="H338" i="281"/>
  <c r="H339" i="281" s="1"/>
  <c r="AN30" i="281"/>
  <c r="Z146" i="281"/>
  <c r="Z147" i="281" s="1"/>
  <c r="AA145" i="281"/>
  <c r="AN29" i="281"/>
  <c r="AN37" i="281"/>
  <c r="S241" i="281"/>
  <c r="R242" i="281"/>
  <c r="R243" i="281" s="1"/>
  <c r="W193" i="281"/>
  <c r="V194" i="281"/>
  <c r="V195" i="281" s="1"/>
  <c r="Y169" i="281"/>
  <c r="X170" i="281"/>
  <c r="X171" i="281" s="1"/>
  <c r="H95" i="282"/>
  <c r="H93" i="282"/>
  <c r="AN41" i="281"/>
  <c r="T218" i="281"/>
  <c r="T219" i="281" s="1"/>
  <c r="U217" i="281"/>
  <c r="AN31" i="281"/>
  <c r="L291" i="281"/>
  <c r="AE98" i="281"/>
  <c r="AE99" i="281" s="1"/>
  <c r="AF97" i="281"/>
  <c r="AJ51" i="281"/>
  <c r="AK58" i="281"/>
  <c r="AK54" i="281"/>
  <c r="AN54" i="281" s="1"/>
  <c r="AK57" i="281"/>
  <c r="AN57" i="281" s="1"/>
  <c r="AK55" i="281"/>
  <c r="AN55" i="281" s="1"/>
  <c r="AK65" i="281"/>
  <c r="AN65" i="281" s="1"/>
  <c r="AK61" i="281"/>
  <c r="AN61" i="281" s="1"/>
  <c r="AK53" i="281"/>
  <c r="AN53" i="281" s="1"/>
  <c r="AK60" i="281"/>
  <c r="AN60" i="281" s="1"/>
  <c r="AK56" i="281"/>
  <c r="AN56" i="281" s="1"/>
  <c r="AN36" i="281"/>
  <c r="AN32" i="281"/>
  <c r="O266" i="281"/>
  <c r="O267" i="281" s="1"/>
  <c r="P265" i="281"/>
  <c r="V82" i="288" l="1"/>
  <c r="AG26" i="288"/>
  <c r="N149" i="288"/>
  <c r="AI21" i="288"/>
  <c r="R115" i="288"/>
  <c r="AB53" i="288"/>
  <c r="G194" i="288"/>
  <c r="G195" i="288"/>
  <c r="G196" i="288"/>
  <c r="T100" i="288"/>
  <c r="Y69" i="288"/>
  <c r="I179" i="288"/>
  <c r="T99" i="288"/>
  <c r="Y68" i="288"/>
  <c r="I178" i="288"/>
  <c r="R114" i="288"/>
  <c r="I180" i="288"/>
  <c r="T98" i="288"/>
  <c r="R117" i="288"/>
  <c r="P131" i="287"/>
  <c r="AF36" i="287"/>
  <c r="S117" i="287"/>
  <c r="P130" i="287"/>
  <c r="AF34" i="287"/>
  <c r="P132" i="287"/>
  <c r="U98" i="287"/>
  <c r="X82" i="287"/>
  <c r="N149" i="287"/>
  <c r="AF37" i="287"/>
  <c r="U99" i="287"/>
  <c r="X84" i="287"/>
  <c r="N146" i="287"/>
  <c r="N147" i="287"/>
  <c r="H178" i="287"/>
  <c r="H180" i="287"/>
  <c r="M155" i="288"/>
  <c r="M165" i="288" s="1"/>
  <c r="V105" i="287"/>
  <c r="U106" i="287"/>
  <c r="AA73" i="287"/>
  <c r="Z74" i="287"/>
  <c r="T217" i="285"/>
  <c r="S218" i="285"/>
  <c r="S219" i="285" s="1"/>
  <c r="AO8" i="289"/>
  <c r="U5" i="289" s="1"/>
  <c r="L290" i="289"/>
  <c r="L291" i="289" s="1"/>
  <c r="M289" i="289"/>
  <c r="AN57" i="290"/>
  <c r="F217" i="288"/>
  <c r="E218" i="288"/>
  <c r="AG34" i="287"/>
  <c r="AI34" i="287" s="1"/>
  <c r="H313" i="284"/>
  <c r="G314" i="284"/>
  <c r="G315" i="284" s="1"/>
  <c r="W89" i="288"/>
  <c r="V90" i="288"/>
  <c r="D203" i="287"/>
  <c r="D213" i="287" s="1"/>
  <c r="F197" i="287"/>
  <c r="P242" i="285"/>
  <c r="P243" i="285" s="1"/>
  <c r="Q241" i="285"/>
  <c r="R218" i="289"/>
  <c r="R219" i="289" s="1"/>
  <c r="S217" i="289"/>
  <c r="AN29" i="285"/>
  <c r="K162" i="287"/>
  <c r="Z59" i="288"/>
  <c r="Z69" i="288" s="1"/>
  <c r="P131" i="288"/>
  <c r="Q123" i="287"/>
  <c r="Q132" i="287" s="1"/>
  <c r="Q133" i="287"/>
  <c r="H338" i="289"/>
  <c r="H339" i="289" s="1"/>
  <c r="I337" i="289"/>
  <c r="AD51" i="287"/>
  <c r="H179" i="287"/>
  <c r="X83" i="287"/>
  <c r="C244" i="288"/>
  <c r="Y169" i="289"/>
  <c r="X170" i="289"/>
  <c r="X171" i="289" s="1"/>
  <c r="AG97" i="289"/>
  <c r="AF98" i="289"/>
  <c r="AF99" i="289" s="1"/>
  <c r="AN54" i="290"/>
  <c r="D219" i="288"/>
  <c r="D229" i="288" s="1"/>
  <c r="R218" i="284"/>
  <c r="R219" i="284" s="1"/>
  <c r="S217" i="284"/>
  <c r="AG35" i="287"/>
  <c r="AI35" i="287" s="1"/>
  <c r="AH74" i="284"/>
  <c r="AH75" i="284" s="1"/>
  <c r="AI73" i="284"/>
  <c r="F201" i="287"/>
  <c r="E202" i="287"/>
  <c r="F194" i="287"/>
  <c r="C227" i="287"/>
  <c r="L266" i="284"/>
  <c r="L267" i="284" s="1"/>
  <c r="M265" i="284"/>
  <c r="AB145" i="289"/>
  <c r="AA146" i="289"/>
  <c r="AA147" i="289" s="1"/>
  <c r="AE121" i="289"/>
  <c r="AD122" i="289"/>
  <c r="AD123" i="289" s="1"/>
  <c r="AN33" i="285"/>
  <c r="I185" i="287"/>
  <c r="H186" i="287"/>
  <c r="AF97" i="284"/>
  <c r="AE98" i="284"/>
  <c r="AE99" i="284" s="1"/>
  <c r="U193" i="284"/>
  <c r="T194" i="284"/>
  <c r="T195" i="284" s="1"/>
  <c r="AE121" i="290"/>
  <c r="AD122" i="290"/>
  <c r="AD123" i="290" s="1"/>
  <c r="F336" i="284"/>
  <c r="F339" i="284"/>
  <c r="G335" i="284"/>
  <c r="F335" i="284"/>
  <c r="F337" i="284" s="1"/>
  <c r="H187" i="288"/>
  <c r="H197" i="288" s="1"/>
  <c r="AN31" i="285"/>
  <c r="P130" i="288"/>
  <c r="C242" i="288"/>
  <c r="L267" i="285"/>
  <c r="P138" i="288"/>
  <c r="Q137" i="288"/>
  <c r="G361" i="289"/>
  <c r="F386" i="289"/>
  <c r="Y169" i="285"/>
  <c r="X170" i="285"/>
  <c r="X171" i="285" s="1"/>
  <c r="K164" i="287"/>
  <c r="L289" i="285"/>
  <c r="K290" i="285"/>
  <c r="AG97" i="290"/>
  <c r="AF98" i="290"/>
  <c r="AF99" i="290" s="1"/>
  <c r="J337" i="290"/>
  <c r="I338" i="290"/>
  <c r="P133" i="288"/>
  <c r="Z170" i="290"/>
  <c r="Z171" i="290" s="1"/>
  <c r="AA169" i="290"/>
  <c r="N265" i="285"/>
  <c r="M266" i="285"/>
  <c r="M267" i="285" s="1"/>
  <c r="AD53" i="287"/>
  <c r="O139" i="288"/>
  <c r="O149" i="288" s="1"/>
  <c r="O146" i="288"/>
  <c r="C243" i="288"/>
  <c r="AC43" i="288"/>
  <c r="AC53" i="288" s="1"/>
  <c r="V194" i="285"/>
  <c r="V195" i="285" s="1"/>
  <c r="W193" i="285"/>
  <c r="G315" i="285"/>
  <c r="AN60" i="290"/>
  <c r="I171" i="287"/>
  <c r="I181" i="287" s="1"/>
  <c r="I178" i="287"/>
  <c r="AG37" i="287"/>
  <c r="AI37" i="287" s="1"/>
  <c r="L165" i="288"/>
  <c r="E210" i="288"/>
  <c r="W170" i="284"/>
  <c r="W171" i="284" s="1"/>
  <c r="X169" i="284"/>
  <c r="F196" i="287"/>
  <c r="C229" i="287"/>
  <c r="AD57" i="287"/>
  <c r="AC58" i="287"/>
  <c r="AG27" i="288"/>
  <c r="AI28" i="288"/>
  <c r="AE34" i="288"/>
  <c r="AA66" i="287"/>
  <c r="AA146" i="285"/>
  <c r="AA147" i="285" s="1"/>
  <c r="AB145" i="285"/>
  <c r="AN36" i="285"/>
  <c r="F195" i="287"/>
  <c r="G197" i="287"/>
  <c r="G196" i="287"/>
  <c r="G187" i="287"/>
  <c r="G195" i="287" s="1"/>
  <c r="N146" i="288"/>
  <c r="AB50" i="288"/>
  <c r="F203" i="288"/>
  <c r="F210" i="288" s="1"/>
  <c r="C245" i="288"/>
  <c r="AI73" i="285"/>
  <c r="AH74" i="285"/>
  <c r="AH75" i="285" s="1"/>
  <c r="AD42" i="288"/>
  <c r="AE41" i="288"/>
  <c r="AA145" i="284"/>
  <c r="Z146" i="284"/>
  <c r="Z147" i="284" s="1"/>
  <c r="I313" i="285"/>
  <c r="H314" i="285"/>
  <c r="H315" i="285" s="1"/>
  <c r="AN61" i="290"/>
  <c r="AN58" i="290"/>
  <c r="O139" i="287"/>
  <c r="O149" i="287" s="1"/>
  <c r="L163" i="288"/>
  <c r="E211" i="288"/>
  <c r="D217" i="287"/>
  <c r="C234" i="287"/>
  <c r="AB59" i="287"/>
  <c r="AB66" i="287" s="1"/>
  <c r="AB69" i="287"/>
  <c r="AB68" i="287"/>
  <c r="AB67" i="287"/>
  <c r="AF27" i="288"/>
  <c r="AF37" i="288" s="1"/>
  <c r="F384" i="290"/>
  <c r="F387" i="290"/>
  <c r="G383" i="290"/>
  <c r="F383" i="290"/>
  <c r="AE35" i="288"/>
  <c r="AA68" i="287"/>
  <c r="AN37" i="285"/>
  <c r="F337" i="285"/>
  <c r="Y73" i="288"/>
  <c r="X74" i="288"/>
  <c r="Y75" i="287"/>
  <c r="Y85" i="287" s="1"/>
  <c r="K170" i="288"/>
  <c r="L169" i="288"/>
  <c r="R122" i="288"/>
  <c r="S121" i="288"/>
  <c r="AD121" i="285"/>
  <c r="AC122" i="285"/>
  <c r="AC123" i="285" s="1"/>
  <c r="V193" i="289"/>
  <c r="U194" i="289"/>
  <c r="U195" i="289" s="1"/>
  <c r="K163" i="287"/>
  <c r="AA58" i="288"/>
  <c r="AB57" i="288"/>
  <c r="AD52" i="287"/>
  <c r="AN32" i="285"/>
  <c r="L313" i="290"/>
  <c r="K314" i="290"/>
  <c r="N289" i="290"/>
  <c r="M290" i="290"/>
  <c r="Q242" i="290"/>
  <c r="Q243" i="290" s="1"/>
  <c r="R241" i="290"/>
  <c r="N147" i="288"/>
  <c r="J314" i="289"/>
  <c r="J315" i="289" s="1"/>
  <c r="K313" i="289"/>
  <c r="AC145" i="290"/>
  <c r="AB146" i="290"/>
  <c r="AB147" i="290" s="1"/>
  <c r="AB51" i="288"/>
  <c r="Y66" i="288"/>
  <c r="AF42" i="287"/>
  <c r="AG41" i="287"/>
  <c r="AG42" i="287" s="1"/>
  <c r="H201" i="288"/>
  <c r="G202" i="288"/>
  <c r="M154" i="287"/>
  <c r="N153" i="287"/>
  <c r="C233" i="288"/>
  <c r="W194" i="290"/>
  <c r="W195" i="290" s="1"/>
  <c r="X193" i="290"/>
  <c r="AN53" i="290"/>
  <c r="AJ50" i="285"/>
  <c r="Q137" i="287"/>
  <c r="P138" i="287"/>
  <c r="L162" i="288"/>
  <c r="AI18" i="288"/>
  <c r="E212" i="288"/>
  <c r="J289" i="284"/>
  <c r="I290" i="284"/>
  <c r="I291" i="284" s="1"/>
  <c r="S107" i="288"/>
  <c r="S117" i="288" s="1"/>
  <c r="O265" i="289"/>
  <c r="N266" i="289"/>
  <c r="N267" i="289" s="1"/>
  <c r="H361" i="290"/>
  <c r="G362" i="290"/>
  <c r="AE36" i="288"/>
  <c r="AA67" i="287"/>
  <c r="AN30" i="285"/>
  <c r="W75" i="288"/>
  <c r="W83" i="288" s="1"/>
  <c r="P265" i="290"/>
  <c r="O266" i="290"/>
  <c r="O267" i="290" s="1"/>
  <c r="U217" i="290"/>
  <c r="T218" i="290"/>
  <c r="T219" i="290" s="1"/>
  <c r="U7" i="289"/>
  <c r="AO45" i="289"/>
  <c r="AN65" i="290"/>
  <c r="U91" i="288"/>
  <c r="U99" i="288" s="1"/>
  <c r="Q241" i="289"/>
  <c r="P242" i="289"/>
  <c r="P243" i="289" s="1"/>
  <c r="O153" i="288"/>
  <c r="N154" i="288"/>
  <c r="S121" i="287"/>
  <c r="R122" i="287"/>
  <c r="AN56" i="290"/>
  <c r="K169" i="287"/>
  <c r="J170" i="287"/>
  <c r="AG36" i="287"/>
  <c r="AI36" i="287" s="1"/>
  <c r="AG97" i="285"/>
  <c r="AF98" i="285"/>
  <c r="AF99" i="285" s="1"/>
  <c r="V101" i="287"/>
  <c r="V100" i="287"/>
  <c r="V99" i="287"/>
  <c r="V91" i="287"/>
  <c r="V98" i="287" s="1"/>
  <c r="X89" i="287"/>
  <c r="W90" i="287"/>
  <c r="AH74" i="290"/>
  <c r="AH75" i="290" s="1"/>
  <c r="AI73" i="290"/>
  <c r="AE43" i="287"/>
  <c r="AE53" i="287" s="1"/>
  <c r="AE50" i="287"/>
  <c r="J171" i="288"/>
  <c r="J178" i="288" s="1"/>
  <c r="L155" i="287"/>
  <c r="L163" i="287" s="1"/>
  <c r="L165" i="287"/>
  <c r="L164" i="287"/>
  <c r="P241" i="284"/>
  <c r="O242" i="284"/>
  <c r="O243" i="284" s="1"/>
  <c r="AI74" i="289"/>
  <c r="AI75" i="289" s="1"/>
  <c r="AJ73" i="289"/>
  <c r="AJ74" i="289" s="1"/>
  <c r="AJ75" i="289" s="1"/>
  <c r="AN55" i="290"/>
  <c r="Q123" i="288"/>
  <c r="Q131" i="288" s="1"/>
  <c r="AL33" i="287"/>
  <c r="AI33" i="287"/>
  <c r="AJ33" i="287" s="1"/>
  <c r="AI32" i="287"/>
  <c r="AI30" i="287"/>
  <c r="AJ29" i="287" s="1"/>
  <c r="J185" i="288"/>
  <c r="I186" i="288"/>
  <c r="C228" i="287"/>
  <c r="U105" i="288"/>
  <c r="T106" i="288"/>
  <c r="T107" i="287"/>
  <c r="T115" i="287" s="1"/>
  <c r="AN41" i="285"/>
  <c r="AB122" i="284"/>
  <c r="AB123" i="284" s="1"/>
  <c r="AC121" i="284"/>
  <c r="AO29" i="281"/>
  <c r="I338" i="281"/>
  <c r="J337" i="281"/>
  <c r="X193" i="281"/>
  <c r="W194" i="281"/>
  <c r="W195" i="281" s="1"/>
  <c r="K315" i="281"/>
  <c r="AE121" i="281"/>
  <c r="AD122" i="281"/>
  <c r="AD123" i="281" s="1"/>
  <c r="AN58" i="281"/>
  <c r="H96" i="282"/>
  <c r="H361" i="281"/>
  <c r="G362" i="281"/>
  <c r="F384" i="281"/>
  <c r="F387" i="281"/>
  <c r="G383" i="281"/>
  <c r="F383" i="281"/>
  <c r="AA146" i="281"/>
  <c r="AA147" i="281" s="1"/>
  <c r="AB145" i="281"/>
  <c r="M313" i="281"/>
  <c r="L314" i="281"/>
  <c r="M291" i="281"/>
  <c r="AO53" i="281"/>
  <c r="AO69" i="281" s="1"/>
  <c r="AF98" i="281"/>
  <c r="AF99" i="281" s="1"/>
  <c r="AG97" i="281"/>
  <c r="I95" i="282"/>
  <c r="I93" i="282"/>
  <c r="T241" i="281"/>
  <c r="S242" i="281"/>
  <c r="S243" i="281" s="1"/>
  <c r="O289" i="281"/>
  <c r="N290" i="281"/>
  <c r="N291" i="281" s="1"/>
  <c r="Q265" i="281"/>
  <c r="P266" i="281"/>
  <c r="P267" i="281" s="1"/>
  <c r="U218" i="281"/>
  <c r="U219" i="281" s="1"/>
  <c r="V217" i="281"/>
  <c r="Z169" i="281"/>
  <c r="Y170" i="281"/>
  <c r="Y171" i="281" s="1"/>
  <c r="AI73" i="281"/>
  <c r="AH74" i="281"/>
  <c r="AH75" i="281" s="1"/>
  <c r="AI26" i="288" l="1"/>
  <c r="AF34" i="288"/>
  <c r="Q132" i="288"/>
  <c r="J180" i="288"/>
  <c r="M162" i="288"/>
  <c r="Q133" i="288"/>
  <c r="M163" i="288"/>
  <c r="J179" i="288"/>
  <c r="Z67" i="288"/>
  <c r="O147" i="288"/>
  <c r="Z68" i="288"/>
  <c r="J181" i="288"/>
  <c r="Z66" i="288"/>
  <c r="W85" i="288"/>
  <c r="F211" i="288"/>
  <c r="F212" i="288"/>
  <c r="F213" i="288"/>
  <c r="U100" i="288"/>
  <c r="U101" i="288"/>
  <c r="Q130" i="288"/>
  <c r="W84" i="288"/>
  <c r="T116" i="287"/>
  <c r="T117" i="287"/>
  <c r="D211" i="287"/>
  <c r="I179" i="287"/>
  <c r="I180" i="287"/>
  <c r="O146" i="287"/>
  <c r="Y83" i="287"/>
  <c r="O147" i="287"/>
  <c r="L162" i="287"/>
  <c r="G194" i="287"/>
  <c r="Y82" i="287"/>
  <c r="D210" i="287"/>
  <c r="S122" i="287"/>
  <c r="T121" i="287"/>
  <c r="K291" i="285"/>
  <c r="T217" i="289"/>
  <c r="S218" i="289"/>
  <c r="S219" i="289" s="1"/>
  <c r="N155" i="288"/>
  <c r="N165" i="288" s="1"/>
  <c r="J313" i="285"/>
  <c r="I314" i="285"/>
  <c r="I315" i="285" s="1"/>
  <c r="AG34" i="288"/>
  <c r="AI34" i="288" s="1"/>
  <c r="X170" i="284"/>
  <c r="X171" i="284" s="1"/>
  <c r="Y169" i="284"/>
  <c r="AB169" i="290"/>
  <c r="AA170" i="290"/>
  <c r="AA171" i="290" s="1"/>
  <c r="M289" i="285"/>
  <c r="L290" i="285"/>
  <c r="L291" i="285" s="1"/>
  <c r="P139" i="288"/>
  <c r="P149" i="288" s="1"/>
  <c r="H194" i="288"/>
  <c r="H187" i="287"/>
  <c r="H194" i="287" s="1"/>
  <c r="H196" i="287"/>
  <c r="N265" i="284"/>
  <c r="M266" i="284"/>
  <c r="M267" i="284" s="1"/>
  <c r="E219" i="288"/>
  <c r="E229" i="288" s="1"/>
  <c r="U217" i="285"/>
  <c r="T218" i="285"/>
  <c r="T219" i="285" s="1"/>
  <c r="W100" i="287"/>
  <c r="W91" i="287"/>
  <c r="W101" i="287" s="1"/>
  <c r="T107" i="288"/>
  <c r="T115" i="288" s="1"/>
  <c r="O154" i="288"/>
  <c r="P153" i="288"/>
  <c r="S115" i="288"/>
  <c r="P147" i="287"/>
  <c r="P139" i="287"/>
  <c r="P146" i="287" s="1"/>
  <c r="AF43" i="287"/>
  <c r="AF50" i="287" s="1"/>
  <c r="S241" i="290"/>
  <c r="R242" i="290"/>
  <c r="R243" i="290" s="1"/>
  <c r="AE121" i="285"/>
  <c r="AD122" i="285"/>
  <c r="AD123" i="285" s="1"/>
  <c r="Y84" i="287"/>
  <c r="AF35" i="288"/>
  <c r="O148" i="287"/>
  <c r="AG35" i="288"/>
  <c r="AC50" i="288"/>
  <c r="O148" i="288"/>
  <c r="H195" i="288"/>
  <c r="AE122" i="290"/>
  <c r="AE123" i="290" s="1"/>
  <c r="AF121" i="290"/>
  <c r="J185" i="287"/>
  <c r="I186" i="287"/>
  <c r="T217" i="284"/>
  <c r="S218" i="284"/>
  <c r="S219" i="284" s="1"/>
  <c r="Q130" i="287"/>
  <c r="R241" i="285"/>
  <c r="Q242" i="285"/>
  <c r="Q243" i="285" s="1"/>
  <c r="D212" i="287"/>
  <c r="G217" i="288"/>
  <c r="F218" i="288"/>
  <c r="Z85" i="287"/>
  <c r="Z83" i="287"/>
  <c r="Z82" i="287"/>
  <c r="Z75" i="287"/>
  <c r="Z84" i="287" s="1"/>
  <c r="M164" i="288"/>
  <c r="O265" i="285"/>
  <c r="N266" i="285"/>
  <c r="N267" i="285" s="1"/>
  <c r="AG43" i="287"/>
  <c r="AG52" i="287" s="1"/>
  <c r="AI44" i="287"/>
  <c r="AE52" i="287"/>
  <c r="Y89" i="287"/>
  <c r="X90" i="287"/>
  <c r="V105" i="288"/>
  <c r="U106" i="288"/>
  <c r="AE51" i="287"/>
  <c r="J171" i="287"/>
  <c r="J179" i="287" s="1"/>
  <c r="W82" i="288"/>
  <c r="S116" i="288"/>
  <c r="Q138" i="287"/>
  <c r="R137" i="287"/>
  <c r="C250" i="288"/>
  <c r="D233" i="288"/>
  <c r="S122" i="288"/>
  <c r="T121" i="288"/>
  <c r="AF36" i="288"/>
  <c r="C235" i="287"/>
  <c r="C245" i="287" s="1"/>
  <c r="C232" i="287"/>
  <c r="D231" i="287"/>
  <c r="C231" i="287"/>
  <c r="C233" i="287" s="1"/>
  <c r="AA146" i="284"/>
  <c r="AA147" i="284" s="1"/>
  <c r="AB145" i="284"/>
  <c r="AB146" i="285"/>
  <c r="AB147" i="285" s="1"/>
  <c r="AC145" i="285"/>
  <c r="AG36" i="288"/>
  <c r="AC51" i="288"/>
  <c r="H196" i="288"/>
  <c r="Q131" i="287"/>
  <c r="AB73" i="287"/>
  <c r="AA74" i="287"/>
  <c r="H202" i="288"/>
  <c r="I201" i="288"/>
  <c r="W193" i="289"/>
  <c r="V194" i="289"/>
  <c r="V195" i="289" s="1"/>
  <c r="R137" i="288"/>
  <c r="Q138" i="288"/>
  <c r="Z169" i="289"/>
  <c r="Y170" i="289"/>
  <c r="Y171" i="289" s="1"/>
  <c r="AC122" i="284"/>
  <c r="AC123" i="284" s="1"/>
  <c r="AD121" i="284"/>
  <c r="AG98" i="285"/>
  <c r="AG99" i="285" s="1"/>
  <c r="AH97" i="285"/>
  <c r="Q265" i="290"/>
  <c r="P266" i="290"/>
  <c r="P267" i="290" s="1"/>
  <c r="S114" i="288"/>
  <c r="L169" i="287"/>
  <c r="K170" i="287"/>
  <c r="Q242" i="289"/>
  <c r="Q243" i="289" s="1"/>
  <c r="R241" i="289"/>
  <c r="G363" i="290"/>
  <c r="AJ51" i="285"/>
  <c r="AK61" i="285"/>
  <c r="AK56" i="285"/>
  <c r="AK57" i="285"/>
  <c r="AK54" i="285"/>
  <c r="AK65" i="285"/>
  <c r="AK58" i="285"/>
  <c r="AK53" i="285"/>
  <c r="AK60" i="285"/>
  <c r="AK55" i="285"/>
  <c r="M291" i="290"/>
  <c r="AB58" i="288"/>
  <c r="AC57" i="288"/>
  <c r="R123" i="288"/>
  <c r="R131" i="288" s="1"/>
  <c r="D218" i="287"/>
  <c r="E217" i="287"/>
  <c r="AE42" i="288"/>
  <c r="AF41" i="288"/>
  <c r="AG37" i="288"/>
  <c r="AI37" i="288" s="1"/>
  <c r="AC52" i="288"/>
  <c r="I339" i="290"/>
  <c r="Z169" i="285"/>
  <c r="Y170" i="285"/>
  <c r="Y171" i="285" s="1"/>
  <c r="V193" i="284"/>
  <c r="U194" i="284"/>
  <c r="U195" i="284" s="1"/>
  <c r="V91" i="288"/>
  <c r="V101" i="288" s="1"/>
  <c r="U107" i="287"/>
  <c r="U117" i="287" s="1"/>
  <c r="I361" i="290"/>
  <c r="H362" i="290"/>
  <c r="H363" i="290" s="1"/>
  <c r="O153" i="287"/>
  <c r="N154" i="287"/>
  <c r="N290" i="290"/>
  <c r="N291" i="290" s="1"/>
  <c r="O289" i="290"/>
  <c r="AA59" i="288"/>
  <c r="AA69" i="288" s="1"/>
  <c r="L170" i="288"/>
  <c r="M169" i="288"/>
  <c r="X75" i="288"/>
  <c r="X83" i="288" s="1"/>
  <c r="AD43" i="288"/>
  <c r="AD52" i="288" s="1"/>
  <c r="AD51" i="288"/>
  <c r="AD50" i="288"/>
  <c r="AC59" i="287"/>
  <c r="AC69" i="287" s="1"/>
  <c r="K337" i="290"/>
  <c r="J338" i="290"/>
  <c r="G337" i="284"/>
  <c r="F362" i="284"/>
  <c r="E210" i="287"/>
  <c r="E203" i="287"/>
  <c r="E213" i="287" s="1"/>
  <c r="D226" i="288"/>
  <c r="X89" i="288"/>
  <c r="W90" i="288"/>
  <c r="M290" i="289"/>
  <c r="M291" i="289" s="1"/>
  <c r="N289" i="289"/>
  <c r="W105" i="287"/>
  <c r="V106" i="287"/>
  <c r="X194" i="290"/>
  <c r="X195" i="290" s="1"/>
  <c r="Y193" i="290"/>
  <c r="AG97" i="284"/>
  <c r="AF98" i="284"/>
  <c r="AF99" i="284" s="1"/>
  <c r="T114" i="287"/>
  <c r="K185" i="288"/>
  <c r="J186" i="288"/>
  <c r="Q241" i="284"/>
  <c r="P242" i="284"/>
  <c r="P243" i="284" s="1"/>
  <c r="U98" i="288"/>
  <c r="K289" i="284"/>
  <c r="J290" i="284"/>
  <c r="J291" i="284" s="1"/>
  <c r="AO53" i="290"/>
  <c r="M155" i="287"/>
  <c r="M165" i="287" s="1"/>
  <c r="M162" i="287"/>
  <c r="AC146" i="290"/>
  <c r="AC147" i="290" s="1"/>
  <c r="AD145" i="290"/>
  <c r="K315" i="290"/>
  <c r="K171" i="288"/>
  <c r="K180" i="288" s="1"/>
  <c r="K179" i="288"/>
  <c r="K178" i="288"/>
  <c r="Z73" i="288"/>
  <c r="Y74" i="288"/>
  <c r="AE57" i="287"/>
  <c r="AD58" i="287"/>
  <c r="F384" i="289"/>
  <c r="F387" i="289"/>
  <c r="G383" i="289"/>
  <c r="F383" i="289"/>
  <c r="AF121" i="289"/>
  <c r="AE122" i="289"/>
  <c r="AE123" i="289" s="1"/>
  <c r="F202" i="287"/>
  <c r="G201" i="287"/>
  <c r="D227" i="288"/>
  <c r="AH97" i="289"/>
  <c r="AG98" i="289"/>
  <c r="AG99" i="289" s="1"/>
  <c r="J337" i="289"/>
  <c r="I338" i="289"/>
  <c r="I339" i="289" s="1"/>
  <c r="AO29" i="285"/>
  <c r="AC145" i="289"/>
  <c r="AB146" i="289"/>
  <c r="AB147" i="289" s="1"/>
  <c r="I187" i="288"/>
  <c r="I196" i="288" s="1"/>
  <c r="AJ73" i="290"/>
  <c r="AJ74" i="290" s="1"/>
  <c r="AI74" i="290"/>
  <c r="AI75" i="290" s="1"/>
  <c r="R123" i="287"/>
  <c r="R131" i="287" s="1"/>
  <c r="V217" i="290"/>
  <c r="U218" i="290"/>
  <c r="U219" i="290" s="1"/>
  <c r="O266" i="289"/>
  <c r="O267" i="289" s="1"/>
  <c r="P265" i="289"/>
  <c r="G203" i="288"/>
  <c r="G213" i="288" s="1"/>
  <c r="K314" i="289"/>
  <c r="K315" i="289" s="1"/>
  <c r="L313" i="289"/>
  <c r="M313" i="290"/>
  <c r="L314" i="290"/>
  <c r="G337" i="285"/>
  <c r="F362" i="285"/>
  <c r="F385" i="290"/>
  <c r="AJ73" i="285"/>
  <c r="AI74" i="285"/>
  <c r="AI75" i="285" s="1"/>
  <c r="AI33" i="288"/>
  <c r="AJ33" i="288" s="1"/>
  <c r="AL33" i="288"/>
  <c r="AI32" i="288"/>
  <c r="AI30" i="288"/>
  <c r="AJ29" i="288" s="1"/>
  <c r="X193" i="285"/>
  <c r="W194" i="285"/>
  <c r="W195" i="285" s="1"/>
  <c r="AH97" i="290"/>
  <c r="AG98" i="290"/>
  <c r="AG99" i="290" s="1"/>
  <c r="H361" i="289"/>
  <c r="G362" i="289"/>
  <c r="G363" i="289" s="1"/>
  <c r="AI74" i="284"/>
  <c r="AI75" i="284" s="1"/>
  <c r="AJ73" i="284"/>
  <c r="AJ74" i="284" s="1"/>
  <c r="AJ75" i="284" s="1"/>
  <c r="D228" i="288"/>
  <c r="I313" i="284"/>
  <c r="H314" i="284"/>
  <c r="H315" i="284" s="1"/>
  <c r="G363" i="281"/>
  <c r="Z170" i="281"/>
  <c r="Z171" i="281" s="1"/>
  <c r="AA169" i="281"/>
  <c r="W217" i="281"/>
  <c r="V218" i="281"/>
  <c r="V219" i="281" s="1"/>
  <c r="J95" i="282"/>
  <c r="J93" i="282"/>
  <c r="L315" i="281"/>
  <c r="AJ73" i="281"/>
  <c r="AI74" i="281"/>
  <c r="AI75" i="281" s="1"/>
  <c r="AG98" i="281"/>
  <c r="AG99" i="281" s="1"/>
  <c r="AH97" i="281"/>
  <c r="I361" i="281"/>
  <c r="H362" i="281"/>
  <c r="H363" i="281" s="1"/>
  <c r="AF121" i="281"/>
  <c r="AE122" i="281"/>
  <c r="AE123" i="281" s="1"/>
  <c r="I96" i="282"/>
  <c r="K99" i="282"/>
  <c r="N99" i="282" s="1"/>
  <c r="K107" i="282"/>
  <c r="N107" i="282" s="1"/>
  <c r="N313" i="281"/>
  <c r="M314" i="281"/>
  <c r="M315" i="281" s="1"/>
  <c r="F385" i="281"/>
  <c r="AC145" i="281"/>
  <c r="AB146" i="281"/>
  <c r="AB147" i="281" s="1"/>
  <c r="R265" i="281"/>
  <c r="Q266" i="281"/>
  <c r="Q267" i="281" s="1"/>
  <c r="Y193" i="281"/>
  <c r="X194" i="281"/>
  <c r="X195" i="281" s="1"/>
  <c r="K101" i="282"/>
  <c r="N101" i="282" s="1"/>
  <c r="J338" i="281"/>
  <c r="K337" i="281"/>
  <c r="K110" i="282"/>
  <c r="N110" i="282" s="1"/>
  <c r="I339" i="281"/>
  <c r="O290" i="281"/>
  <c r="O291" i="281" s="1"/>
  <c r="P289" i="281"/>
  <c r="U241" i="281"/>
  <c r="T242" i="281"/>
  <c r="T243" i="281" s="1"/>
  <c r="K105" i="282"/>
  <c r="N105" i="282" s="1"/>
  <c r="AO45" i="281"/>
  <c r="R133" i="288" l="1"/>
  <c r="I197" i="288"/>
  <c r="T116" i="288"/>
  <c r="AD53" i="288"/>
  <c r="AA66" i="288"/>
  <c r="AI35" i="288"/>
  <c r="R132" i="288"/>
  <c r="P147" i="288"/>
  <c r="N163" i="288"/>
  <c r="E227" i="288"/>
  <c r="E228" i="288"/>
  <c r="X84" i="288"/>
  <c r="R130" i="288"/>
  <c r="P148" i="288"/>
  <c r="N164" i="288"/>
  <c r="AJ74" i="285"/>
  <c r="AK79" i="285" s="1"/>
  <c r="AN79" i="285" s="1"/>
  <c r="R132" i="287"/>
  <c r="AC67" i="287"/>
  <c r="AG51" i="287"/>
  <c r="R133" i="287"/>
  <c r="AC68" i="287"/>
  <c r="W99" i="287"/>
  <c r="J180" i="287"/>
  <c r="R130" i="287"/>
  <c r="U114" i="287"/>
  <c r="C242" i="287"/>
  <c r="H197" i="287"/>
  <c r="AH98" i="289"/>
  <c r="AH99" i="289" s="1"/>
  <c r="AI97" i="289"/>
  <c r="F410" i="290"/>
  <c r="G385" i="290"/>
  <c r="G210" i="288"/>
  <c r="W106" i="287"/>
  <c r="X105" i="287"/>
  <c r="H362" i="289"/>
  <c r="H363" i="289" s="1"/>
  <c r="I361" i="289"/>
  <c r="F363" i="285"/>
  <c r="G359" i="285"/>
  <c r="F359" i="285"/>
  <c r="F361" i="285" s="1"/>
  <c r="F360" i="285"/>
  <c r="G211" i="288"/>
  <c r="I194" i="288"/>
  <c r="AG121" i="289"/>
  <c r="AF122" i="289"/>
  <c r="AF123" i="289" s="1"/>
  <c r="K181" i="288"/>
  <c r="AO69" i="290"/>
  <c r="N290" i="289"/>
  <c r="N291" i="289" s="1"/>
  <c r="O289" i="289"/>
  <c r="E211" i="287"/>
  <c r="X85" i="288"/>
  <c r="P289" i="290"/>
  <c r="O290" i="290"/>
  <c r="O291" i="290" s="1"/>
  <c r="U115" i="287"/>
  <c r="D219" i="287"/>
  <c r="D228" i="287" s="1"/>
  <c r="D227" i="287"/>
  <c r="AN54" i="285"/>
  <c r="AB146" i="284"/>
  <c r="AB147" i="284" s="1"/>
  <c r="AC145" i="284"/>
  <c r="C243" i="287"/>
  <c r="S137" i="287"/>
  <c r="R138" i="287"/>
  <c r="J181" i="287"/>
  <c r="AI46" i="287"/>
  <c r="AJ45" i="287" s="1"/>
  <c r="AL49" i="287"/>
  <c r="AI49" i="287"/>
  <c r="AJ49" i="287" s="1"/>
  <c r="AI48" i="287"/>
  <c r="P265" i="285"/>
  <c r="O266" i="285"/>
  <c r="O267" i="285" s="1"/>
  <c r="G218" i="288"/>
  <c r="H217" i="288"/>
  <c r="K185" i="287"/>
  <c r="J186" i="287"/>
  <c r="AF51" i="287"/>
  <c r="P148" i="287"/>
  <c r="T117" i="288"/>
  <c r="V217" i="285"/>
  <c r="U218" i="285"/>
  <c r="U219" i="285" s="1"/>
  <c r="J314" i="285"/>
  <c r="K313" i="285"/>
  <c r="AO45" i="285"/>
  <c r="H337" i="285"/>
  <c r="G338" i="285"/>
  <c r="G212" i="288"/>
  <c r="I195" i="288"/>
  <c r="K337" i="289"/>
  <c r="J338" i="289"/>
  <c r="J339" i="289" s="1"/>
  <c r="AD69" i="287"/>
  <c r="AD67" i="287"/>
  <c r="AD59" i="287"/>
  <c r="AD68" i="287" s="1"/>
  <c r="AE145" i="290"/>
  <c r="AD146" i="290"/>
  <c r="AD147" i="290" s="1"/>
  <c r="E212" i="287"/>
  <c r="N169" i="288"/>
  <c r="M170" i="288"/>
  <c r="U116" i="287"/>
  <c r="AN57" i="285"/>
  <c r="K171" i="287"/>
  <c r="K179" i="287" s="1"/>
  <c r="AE121" i="284"/>
  <c r="AD122" i="284"/>
  <c r="AD123" i="284" s="1"/>
  <c r="C244" i="287"/>
  <c r="Q139" i="287"/>
  <c r="Q147" i="287" s="1"/>
  <c r="Q149" i="287"/>
  <c r="AI42" i="287"/>
  <c r="AF122" i="290"/>
  <c r="AF123" i="290" s="1"/>
  <c r="AG121" i="290"/>
  <c r="AF52" i="287"/>
  <c r="AI52" i="287" s="1"/>
  <c r="AC169" i="290"/>
  <c r="AB170" i="290"/>
  <c r="AB171" i="290" s="1"/>
  <c r="W217" i="290"/>
  <c r="V218" i="290"/>
  <c r="V219" i="290" s="1"/>
  <c r="J313" i="284"/>
  <c r="I314" i="284"/>
  <c r="I315" i="284" s="1"/>
  <c r="AI97" i="290"/>
  <c r="AH98" i="290"/>
  <c r="AH99" i="290" s="1"/>
  <c r="L315" i="290"/>
  <c r="F385" i="289"/>
  <c r="AF57" i="287"/>
  <c r="AE58" i="287"/>
  <c r="L289" i="284"/>
  <c r="K290" i="284"/>
  <c r="K291" i="284" s="1"/>
  <c r="AG98" i="284"/>
  <c r="AG99" i="284" s="1"/>
  <c r="AH97" i="284"/>
  <c r="W91" i="288"/>
  <c r="W99" i="288" s="1"/>
  <c r="AC66" i="287"/>
  <c r="L171" i="288"/>
  <c r="L181" i="288" s="1"/>
  <c r="L179" i="288"/>
  <c r="L178" i="288"/>
  <c r="N163" i="287"/>
  <c r="N155" i="287"/>
  <c r="N165" i="287" s="1"/>
  <c r="AN56" i="285"/>
  <c r="M169" i="287"/>
  <c r="L170" i="287"/>
  <c r="W194" i="289"/>
  <c r="W195" i="289" s="1"/>
  <c r="X193" i="289"/>
  <c r="AG50" i="287"/>
  <c r="AI50" i="287" s="1"/>
  <c r="AF53" i="287"/>
  <c r="P154" i="288"/>
  <c r="Q153" i="288"/>
  <c r="W98" i="287"/>
  <c r="E226" i="288"/>
  <c r="O265" i="284"/>
  <c r="N266" i="284"/>
  <c r="N267" i="284" s="1"/>
  <c r="P146" i="288"/>
  <c r="N162" i="288"/>
  <c r="X90" i="288"/>
  <c r="Y89" i="288"/>
  <c r="P153" i="287"/>
  <c r="O154" i="287"/>
  <c r="AN55" i="285"/>
  <c r="AN61" i="285"/>
  <c r="J201" i="288"/>
  <c r="I202" i="288"/>
  <c r="D233" i="287"/>
  <c r="C250" i="287"/>
  <c r="U107" i="288"/>
  <c r="U114" i="288" s="1"/>
  <c r="AI51" i="287"/>
  <c r="S241" i="285"/>
  <c r="R242" i="285"/>
  <c r="R243" i="285" s="1"/>
  <c r="O155" i="288"/>
  <c r="O165" i="288" s="1"/>
  <c r="Z169" i="284"/>
  <c r="Y170" i="284"/>
  <c r="Y171" i="284" s="1"/>
  <c r="F360" i="284"/>
  <c r="F363" i="284"/>
  <c r="G359" i="284"/>
  <c r="F359" i="284"/>
  <c r="F361" i="284" s="1"/>
  <c r="M163" i="287"/>
  <c r="G338" i="284"/>
  <c r="G339" i="284" s="1"/>
  <c r="H337" i="284"/>
  <c r="AA67" i="288"/>
  <c r="W193" i="284"/>
  <c r="V194" i="284"/>
  <c r="V195" i="284" s="1"/>
  <c r="AN60" i="285"/>
  <c r="AA169" i="289"/>
  <c r="Z170" i="289"/>
  <c r="Z171" i="289" s="1"/>
  <c r="H203" i="288"/>
  <c r="H213" i="288" s="1"/>
  <c r="H212" i="288"/>
  <c r="H211" i="288"/>
  <c r="T122" i="288"/>
  <c r="U121" i="288"/>
  <c r="V106" i="288"/>
  <c r="W105" i="288"/>
  <c r="AF121" i="285"/>
  <c r="AE122" i="285"/>
  <c r="AE123" i="285" s="1"/>
  <c r="H195" i="287"/>
  <c r="T122" i="287"/>
  <c r="U121" i="287"/>
  <c r="Y75" i="288"/>
  <c r="Y83" i="288" s="1"/>
  <c r="M313" i="289"/>
  <c r="L314" i="289"/>
  <c r="L315" i="289" s="1"/>
  <c r="Q265" i="289"/>
  <c r="P266" i="289"/>
  <c r="P267" i="289" s="1"/>
  <c r="AA73" i="288"/>
  <c r="Z74" i="288"/>
  <c r="Z193" i="290"/>
  <c r="Y194" i="290"/>
  <c r="Y195" i="290" s="1"/>
  <c r="V98" i="288"/>
  <c r="Y193" i="285"/>
  <c r="X194" i="285"/>
  <c r="X195" i="285" s="1"/>
  <c r="AC146" i="289"/>
  <c r="AC147" i="289" s="1"/>
  <c r="AD145" i="289"/>
  <c r="G202" i="287"/>
  <c r="H201" i="287"/>
  <c r="M164" i="287"/>
  <c r="R241" i="284"/>
  <c r="Q242" i="284"/>
  <c r="Q243" i="284" s="1"/>
  <c r="J339" i="290"/>
  <c r="X82" i="288"/>
  <c r="AA68" i="288"/>
  <c r="I362" i="290"/>
  <c r="J361" i="290"/>
  <c r="V99" i="288"/>
  <c r="AF42" i="288"/>
  <c r="AG41" i="288"/>
  <c r="AG42" i="288" s="1"/>
  <c r="AN53" i="285"/>
  <c r="Q139" i="288"/>
  <c r="Q149" i="288" s="1"/>
  <c r="AA83" i="287"/>
  <c r="AA75" i="287"/>
  <c r="AA82" i="287" s="1"/>
  <c r="AI36" i="288"/>
  <c r="S123" i="288"/>
  <c r="S132" i="288" s="1"/>
  <c r="J178" i="287"/>
  <c r="X91" i="287"/>
  <c r="X101" i="287" s="1"/>
  <c r="AG53" i="287"/>
  <c r="AI53" i="287" s="1"/>
  <c r="P149" i="287"/>
  <c r="T114" i="288"/>
  <c r="S123" i="287"/>
  <c r="S130" i="287" s="1"/>
  <c r="N313" i="290"/>
  <c r="M314" i="290"/>
  <c r="AJ75" i="285"/>
  <c r="AK80" i="285"/>
  <c r="AN80" i="285" s="1"/>
  <c r="AK85" i="285"/>
  <c r="AN85" i="285" s="1"/>
  <c r="AK89" i="285"/>
  <c r="AN89" i="285" s="1"/>
  <c r="AK81" i="285"/>
  <c r="AN81" i="285" s="1"/>
  <c r="AK78" i="285"/>
  <c r="AN78" i="285" s="1"/>
  <c r="AK82" i="285"/>
  <c r="AN82" i="285" s="1"/>
  <c r="AJ75" i="290"/>
  <c r="AK89" i="290"/>
  <c r="AK77" i="290"/>
  <c r="AK79" i="290"/>
  <c r="AK82" i="290"/>
  <c r="AK78" i="290"/>
  <c r="AK85" i="290"/>
  <c r="AK80" i="290"/>
  <c r="AK81" i="290"/>
  <c r="AK84" i="290"/>
  <c r="F203" i="287"/>
  <c r="F211" i="287" s="1"/>
  <c r="J187" i="288"/>
  <c r="J197" i="288" s="1"/>
  <c r="V107" i="287"/>
  <c r="V115" i="287" s="1"/>
  <c r="L337" i="290"/>
  <c r="K338" i="290"/>
  <c r="V100" i="288"/>
  <c r="AE43" i="288"/>
  <c r="AE52" i="288" s="1"/>
  <c r="AD57" i="288"/>
  <c r="AC58" i="288"/>
  <c r="AN58" i="285"/>
  <c r="Q266" i="290"/>
  <c r="Q267" i="290" s="1"/>
  <c r="R265" i="290"/>
  <c r="S137" i="288"/>
  <c r="R138" i="288"/>
  <c r="AC73" i="287"/>
  <c r="AB74" i="287"/>
  <c r="AD145" i="285"/>
  <c r="AC146" i="285"/>
  <c r="AC147" i="285" s="1"/>
  <c r="E233" i="288"/>
  <c r="D234" i="288"/>
  <c r="Z89" i="287"/>
  <c r="Y90" i="287"/>
  <c r="U217" i="284"/>
  <c r="T218" i="284"/>
  <c r="T219" i="284" s="1"/>
  <c r="T241" i="290"/>
  <c r="S242" i="290"/>
  <c r="S243" i="290" s="1"/>
  <c r="L185" i="288"/>
  <c r="K186" i="288"/>
  <c r="AA169" i="285"/>
  <c r="Z170" i="285"/>
  <c r="Z171" i="285" s="1"/>
  <c r="E218" i="287"/>
  <c r="F217" i="287"/>
  <c r="AB59" i="288"/>
  <c r="AB68" i="288" s="1"/>
  <c r="AN65" i="285"/>
  <c r="R242" i="289"/>
  <c r="R243" i="289" s="1"/>
  <c r="S241" i="289"/>
  <c r="AH98" i="285"/>
  <c r="AH99" i="285" s="1"/>
  <c r="AI97" i="285"/>
  <c r="C251" i="288"/>
  <c r="C248" i="288"/>
  <c r="D247" i="288"/>
  <c r="C247" i="288"/>
  <c r="C249" i="288" s="1"/>
  <c r="F219" i="288"/>
  <c r="F229" i="288" s="1"/>
  <c r="I194" i="287"/>
  <c r="I187" i="287"/>
  <c r="I197" i="287" s="1"/>
  <c r="N289" i="285"/>
  <c r="M290" i="285"/>
  <c r="M291" i="285" s="1"/>
  <c r="U217" i="289"/>
  <c r="T218" i="289"/>
  <c r="T219" i="289" s="1"/>
  <c r="AJ74" i="281"/>
  <c r="Z193" i="281"/>
  <c r="Y194" i="281"/>
  <c r="Y195" i="281" s="1"/>
  <c r="O313" i="281"/>
  <c r="N314" i="281"/>
  <c r="N315" i="281" s="1"/>
  <c r="AI97" i="281"/>
  <c r="AH98" i="281"/>
  <c r="AH99" i="281" s="1"/>
  <c r="J96" i="282"/>
  <c r="R95" i="282"/>
  <c r="Q95" i="282"/>
  <c r="K106" i="282"/>
  <c r="N106" i="282" s="1"/>
  <c r="K100" i="282"/>
  <c r="N100" i="282" s="1"/>
  <c r="S265" i="281"/>
  <c r="R266" i="281"/>
  <c r="R267" i="281" s="1"/>
  <c r="AD145" i="281"/>
  <c r="AC146" i="281"/>
  <c r="AC147" i="281" s="1"/>
  <c r="X217" i="281"/>
  <c r="W218" i="281"/>
  <c r="W219" i="281" s="1"/>
  <c r="AJ75" i="281"/>
  <c r="AK81" i="281"/>
  <c r="AK82" i="281"/>
  <c r="AK79" i="281"/>
  <c r="AK89" i="281"/>
  <c r="AK84" i="281"/>
  <c r="AK77" i="281"/>
  <c r="AK80" i="281"/>
  <c r="AK85" i="281"/>
  <c r="AK78" i="281"/>
  <c r="AA170" i="281"/>
  <c r="AA171" i="281" s="1"/>
  <c r="AB169" i="281"/>
  <c r="K338" i="281"/>
  <c r="L337" i="281"/>
  <c r="U242" i="281"/>
  <c r="U243" i="281" s="1"/>
  <c r="V241" i="281"/>
  <c r="J339" i="281"/>
  <c r="K102" i="282"/>
  <c r="N102" i="282" s="1"/>
  <c r="O97" i="282" s="1"/>
  <c r="AF122" i="281"/>
  <c r="AF123" i="281" s="1"/>
  <c r="AG121" i="281"/>
  <c r="P290" i="281"/>
  <c r="P291" i="281" s="1"/>
  <c r="Q289" i="281"/>
  <c r="G385" i="281"/>
  <c r="F410" i="281"/>
  <c r="J361" i="281"/>
  <c r="I362" i="281"/>
  <c r="D113" i="282"/>
  <c r="D116" i="282"/>
  <c r="D114" i="282"/>
  <c r="F113" i="282"/>
  <c r="E113" i="282"/>
  <c r="P95" i="282"/>
  <c r="P110" i="282" s="1"/>
  <c r="AK77" i="285" l="1"/>
  <c r="AN77" i="285" s="1"/>
  <c r="AK84" i="285"/>
  <c r="AN84" i="285" s="1"/>
  <c r="AE53" i="288"/>
  <c r="S131" i="288"/>
  <c r="O162" i="288"/>
  <c r="O164" i="288"/>
  <c r="F226" i="288"/>
  <c r="F228" i="288"/>
  <c r="J194" i="288"/>
  <c r="F227" i="288"/>
  <c r="J195" i="288"/>
  <c r="Q146" i="288"/>
  <c r="Y84" i="288"/>
  <c r="Y85" i="288"/>
  <c r="U116" i="288"/>
  <c r="U117" i="288"/>
  <c r="U115" i="288"/>
  <c r="Y82" i="288"/>
  <c r="W100" i="288"/>
  <c r="W101" i="288"/>
  <c r="AB69" i="288"/>
  <c r="I195" i="287"/>
  <c r="V116" i="287"/>
  <c r="V117" i="287"/>
  <c r="X98" i="287"/>
  <c r="AA84" i="287"/>
  <c r="Q146" i="287"/>
  <c r="K180" i="287"/>
  <c r="X99" i="287"/>
  <c r="AA85" i="287"/>
  <c r="Q148" i="287"/>
  <c r="AD66" i="287"/>
  <c r="F212" i="287"/>
  <c r="F213" i="287"/>
  <c r="N162" i="287"/>
  <c r="AD73" i="287"/>
  <c r="AC74" i="287"/>
  <c r="R139" i="288"/>
  <c r="R148" i="288" s="1"/>
  <c r="Z193" i="285"/>
  <c r="Y194" i="285"/>
  <c r="Y195" i="285" s="1"/>
  <c r="R265" i="289"/>
  <c r="Q266" i="289"/>
  <c r="Q267" i="289" s="1"/>
  <c r="C266" i="288"/>
  <c r="D249" i="288"/>
  <c r="AB66" i="288"/>
  <c r="K187" i="288"/>
  <c r="K195" i="288" s="1"/>
  <c r="D235" i="288"/>
  <c r="D245" i="288" s="1"/>
  <c r="T137" i="288"/>
  <c r="S138" i="288"/>
  <c r="AE50" i="288"/>
  <c r="J196" i="288"/>
  <c r="AN81" i="290"/>
  <c r="AO77" i="285"/>
  <c r="AO93" i="285" s="1"/>
  <c r="S132" i="287"/>
  <c r="X100" i="287"/>
  <c r="Q147" i="288"/>
  <c r="AF43" i="288"/>
  <c r="AF50" i="288" s="1"/>
  <c r="V121" i="287"/>
  <c r="U122" i="287"/>
  <c r="V121" i="288"/>
  <c r="U122" i="288"/>
  <c r="AA170" i="289"/>
  <c r="AA171" i="289" s="1"/>
  <c r="AB169" i="289"/>
  <c r="AA169" i="284"/>
  <c r="Z170" i="284"/>
  <c r="Z171" i="284" s="1"/>
  <c r="I203" i="288"/>
  <c r="I211" i="288" s="1"/>
  <c r="Z89" i="288"/>
  <c r="Y90" i="288"/>
  <c r="L181" i="287"/>
  <c r="L171" i="287"/>
  <c r="L178" i="287" s="1"/>
  <c r="N164" i="287"/>
  <c r="L290" i="284"/>
  <c r="L291" i="284" s="1"/>
  <c r="M289" i="284"/>
  <c r="AI98" i="290"/>
  <c r="AI99" i="290" s="1"/>
  <c r="AJ97" i="290"/>
  <c r="AH121" i="290"/>
  <c r="AG122" i="290"/>
  <c r="AG123" i="290" s="1"/>
  <c r="K181" i="287"/>
  <c r="K338" i="289"/>
  <c r="K339" i="289" s="1"/>
  <c r="L337" i="289"/>
  <c r="J315" i="285"/>
  <c r="I217" i="288"/>
  <c r="H218" i="288"/>
  <c r="H385" i="290"/>
  <c r="G386" i="290"/>
  <c r="U241" i="290"/>
  <c r="T242" i="290"/>
  <c r="T243" i="290" s="1"/>
  <c r="M315" i="290"/>
  <c r="Z75" i="288"/>
  <c r="Z82" i="288" s="1"/>
  <c r="Y91" i="287"/>
  <c r="Y100" i="287" s="1"/>
  <c r="K339" i="290"/>
  <c r="C261" i="288"/>
  <c r="AB169" i="285"/>
  <c r="AA170" i="285"/>
  <c r="AA171" i="285" s="1"/>
  <c r="AA89" i="287"/>
  <c r="Z90" i="287"/>
  <c r="AE57" i="288"/>
  <c r="AD58" i="288"/>
  <c r="AN84" i="290"/>
  <c r="D234" i="287"/>
  <c r="E233" i="287"/>
  <c r="I196" i="287"/>
  <c r="AJ97" i="285"/>
  <c r="AI98" i="285"/>
  <c r="AI99" i="285" s="1"/>
  <c r="AB67" i="288"/>
  <c r="L186" i="288"/>
  <c r="M185" i="288"/>
  <c r="F233" i="288"/>
  <c r="E234" i="288"/>
  <c r="R266" i="290"/>
  <c r="R267" i="290" s="1"/>
  <c r="S265" i="290"/>
  <c r="AE51" i="288"/>
  <c r="V114" i="287"/>
  <c r="AN80" i="290"/>
  <c r="S133" i="287"/>
  <c r="Q148" i="288"/>
  <c r="N313" i="289"/>
  <c r="M314" i="289"/>
  <c r="M315" i="289" s="1"/>
  <c r="T123" i="287"/>
  <c r="T132" i="287" s="1"/>
  <c r="T123" i="288"/>
  <c r="T132" i="288" s="1"/>
  <c r="T131" i="288"/>
  <c r="O163" i="288"/>
  <c r="K201" i="288"/>
  <c r="J202" i="288"/>
  <c r="X91" i="288"/>
  <c r="X101" i="288" s="1"/>
  <c r="N169" i="287"/>
  <c r="M170" i="287"/>
  <c r="W98" i="288"/>
  <c r="AF145" i="290"/>
  <c r="AE146" i="290"/>
  <c r="AE147" i="290" s="1"/>
  <c r="G219" i="288"/>
  <c r="G227" i="288" s="1"/>
  <c r="F408" i="290"/>
  <c r="F411" i="290"/>
  <c r="G407" i="290"/>
  <c r="F407" i="290"/>
  <c r="F409" i="290" s="1"/>
  <c r="AN78" i="290"/>
  <c r="C260" i="288"/>
  <c r="AC59" i="288"/>
  <c r="AC68" i="288" s="1"/>
  <c r="M337" i="290"/>
  <c r="L338" i="290"/>
  <c r="AG43" i="288"/>
  <c r="AI42" i="288" s="1"/>
  <c r="AI44" i="288"/>
  <c r="R242" i="284"/>
  <c r="R243" i="284" s="1"/>
  <c r="S241" i="284"/>
  <c r="V107" i="288"/>
  <c r="V117" i="288" s="1"/>
  <c r="V116" i="288"/>
  <c r="I337" i="284"/>
  <c r="H338" i="284"/>
  <c r="H339" i="284" s="1"/>
  <c r="T241" i="285"/>
  <c r="S242" i="285"/>
  <c r="S243" i="285" s="1"/>
  <c r="U218" i="289"/>
  <c r="U219" i="289" s="1"/>
  <c r="V217" i="289"/>
  <c r="F210" i="287"/>
  <c r="AN85" i="290"/>
  <c r="J362" i="290"/>
  <c r="K361" i="290"/>
  <c r="H202" i="287"/>
  <c r="I201" i="287"/>
  <c r="AA193" i="290"/>
  <c r="Z194" i="290"/>
  <c r="Z195" i="290" s="1"/>
  <c r="H210" i="288"/>
  <c r="R153" i="288"/>
  <c r="Q154" i="288"/>
  <c r="L180" i="288"/>
  <c r="AE69" i="287"/>
  <c r="AE67" i="287"/>
  <c r="AE59" i="287"/>
  <c r="AE66" i="287" s="1"/>
  <c r="K313" i="284"/>
  <c r="J314" i="284"/>
  <c r="J315" i="284" s="1"/>
  <c r="V218" i="285"/>
  <c r="V219" i="285" s="1"/>
  <c r="W217" i="285"/>
  <c r="R139" i="287"/>
  <c r="R149" i="287" s="1"/>
  <c r="R148" i="287"/>
  <c r="R146" i="287"/>
  <c r="Q289" i="290"/>
  <c r="P290" i="290"/>
  <c r="P291" i="290" s="1"/>
  <c r="AI98" i="289"/>
  <c r="AI99" i="289" s="1"/>
  <c r="AJ97" i="289"/>
  <c r="AJ98" i="289" s="1"/>
  <c r="AJ99" i="289" s="1"/>
  <c r="G361" i="284"/>
  <c r="F386" i="284"/>
  <c r="P155" i="288"/>
  <c r="P163" i="288" s="1"/>
  <c r="P164" i="288"/>
  <c r="P162" i="288"/>
  <c r="P165" i="288"/>
  <c r="AG57" i="287"/>
  <c r="AG58" i="287" s="1"/>
  <c r="AF58" i="287"/>
  <c r="AF121" i="284"/>
  <c r="AE122" i="284"/>
  <c r="AE123" i="284" s="1"/>
  <c r="G339" i="285"/>
  <c r="P266" i="285"/>
  <c r="P267" i="285" s="1"/>
  <c r="Q265" i="285"/>
  <c r="T137" i="287"/>
  <c r="S138" i="287"/>
  <c r="AH121" i="289"/>
  <c r="AG122" i="289"/>
  <c r="AG123" i="289" s="1"/>
  <c r="I362" i="289"/>
  <c r="I363" i="289" s="1"/>
  <c r="J361" i="289"/>
  <c r="S242" i="289"/>
  <c r="S243" i="289" s="1"/>
  <c r="T241" i="289"/>
  <c r="I363" i="290"/>
  <c r="O289" i="285"/>
  <c r="N290" i="285"/>
  <c r="N291" i="285" s="1"/>
  <c r="C258" i="288"/>
  <c r="N314" i="290"/>
  <c r="N315" i="290" s="1"/>
  <c r="O313" i="290"/>
  <c r="AD146" i="289"/>
  <c r="AD147" i="289" s="1"/>
  <c r="AE145" i="289"/>
  <c r="AB73" i="288"/>
  <c r="AA74" i="288"/>
  <c r="AG121" i="285"/>
  <c r="AF122" i="285"/>
  <c r="AF123" i="285" s="1"/>
  <c r="G385" i="289"/>
  <c r="F410" i="289"/>
  <c r="W218" i="290"/>
  <c r="W219" i="290" s="1"/>
  <c r="X217" i="290"/>
  <c r="I337" i="285"/>
  <c r="H338" i="285"/>
  <c r="H339" i="285" s="1"/>
  <c r="G217" i="287"/>
  <c r="F218" i="287"/>
  <c r="AE145" i="285"/>
  <c r="AD146" i="285"/>
  <c r="AD147" i="285" s="1"/>
  <c r="AN82" i="290"/>
  <c r="S133" i="288"/>
  <c r="C259" i="288"/>
  <c r="E219" i="287"/>
  <c r="E226" i="287" s="1"/>
  <c r="V217" i="284"/>
  <c r="U218" i="284"/>
  <c r="U219" i="284" s="1"/>
  <c r="AB75" i="287"/>
  <c r="AB83" i="287" s="1"/>
  <c r="AN79" i="290"/>
  <c r="S131" i="287"/>
  <c r="S130" i="288"/>
  <c r="X193" i="284"/>
  <c r="W194" i="284"/>
  <c r="W195" i="284" s="1"/>
  <c r="AH98" i="284"/>
  <c r="AH99" i="284" s="1"/>
  <c r="AI97" i="284"/>
  <c r="K178" i="287"/>
  <c r="M171" i="288"/>
  <c r="M178" i="288" s="1"/>
  <c r="AD145" i="284"/>
  <c r="AC146" i="284"/>
  <c r="AC147" i="284" s="1"/>
  <c r="D226" i="287"/>
  <c r="P289" i="289"/>
  <c r="O290" i="289"/>
  <c r="O291" i="289" s="1"/>
  <c r="F386" i="285"/>
  <c r="G361" i="285"/>
  <c r="X106" i="287"/>
  <c r="Y105" i="287"/>
  <c r="AN77" i="290"/>
  <c r="AO53" i="285"/>
  <c r="AO69" i="285" s="1"/>
  <c r="W106" i="288"/>
  <c r="X105" i="288"/>
  <c r="C247" i="287"/>
  <c r="C249" i="287" s="1"/>
  <c r="C251" i="287"/>
  <c r="C261" i="287" s="1"/>
  <c r="C248" i="287"/>
  <c r="D247" i="287"/>
  <c r="O155" i="287"/>
  <c r="O164" i="287" s="1"/>
  <c r="X194" i="289"/>
  <c r="X195" i="289" s="1"/>
  <c r="Y193" i="289"/>
  <c r="AC170" i="290"/>
  <c r="AC171" i="290" s="1"/>
  <c r="AD169" i="290"/>
  <c r="O169" i="288"/>
  <c r="N170" i="288"/>
  <c r="J187" i="287"/>
  <c r="J194" i="287" s="1"/>
  <c r="D229" i="287"/>
  <c r="W107" i="287"/>
  <c r="W114" i="287" s="1"/>
  <c r="W115" i="287"/>
  <c r="G203" i="287"/>
  <c r="G210" i="287" s="1"/>
  <c r="G213" i="287"/>
  <c r="G212" i="287"/>
  <c r="AN89" i="290"/>
  <c r="P154" i="287"/>
  <c r="Q153" i="287"/>
  <c r="P265" i="284"/>
  <c r="O266" i="284"/>
  <c r="O267" i="284" s="1"/>
  <c r="K314" i="285"/>
  <c r="L313" i="285"/>
  <c r="K186" i="287"/>
  <c r="L185" i="287"/>
  <c r="D115" i="282"/>
  <c r="AN82" i="281"/>
  <c r="E116" i="282"/>
  <c r="E117" i="282" s="1"/>
  <c r="E114" i="282"/>
  <c r="R289" i="281"/>
  <c r="Q290" i="281"/>
  <c r="Q291" i="281" s="1"/>
  <c r="AN78" i="281"/>
  <c r="AN81" i="281"/>
  <c r="R96" i="282"/>
  <c r="Q96" i="282"/>
  <c r="F408" i="281"/>
  <c r="F411" i="281"/>
  <c r="G407" i="281"/>
  <c r="F407" i="281"/>
  <c r="AN79" i="281"/>
  <c r="G386" i="281"/>
  <c r="H385" i="281"/>
  <c r="AD146" i="281"/>
  <c r="AD147" i="281" s="1"/>
  <c r="AE145" i="281"/>
  <c r="D117" i="282"/>
  <c r="AN85" i="281"/>
  <c r="T265" i="281"/>
  <c r="S266" i="281"/>
  <c r="S267" i="281" s="1"/>
  <c r="V242" i="281"/>
  <c r="V243" i="281" s="1"/>
  <c r="W241" i="281"/>
  <c r="I363" i="281"/>
  <c r="AN80" i="281"/>
  <c r="J362" i="281"/>
  <c r="K361" i="281"/>
  <c r="AG122" i="281"/>
  <c r="AG123" i="281" s="1"/>
  <c r="AH121" i="281"/>
  <c r="M337" i="281"/>
  <c r="L338" i="281"/>
  <c r="AN84" i="281"/>
  <c r="P313" i="281"/>
  <c r="O314" i="281"/>
  <c r="O315" i="281" s="1"/>
  <c r="R115" i="282"/>
  <c r="Q115" i="282"/>
  <c r="AJ97" i="281"/>
  <c r="AI98" i="281"/>
  <c r="AI99" i="281" s="1"/>
  <c r="AN77" i="281"/>
  <c r="Y217" i="281"/>
  <c r="X218" i="281"/>
  <c r="X219" i="281" s="1"/>
  <c r="K339" i="281"/>
  <c r="AN89" i="281"/>
  <c r="AC169" i="281"/>
  <c r="AB170" i="281"/>
  <c r="AB171" i="281" s="1"/>
  <c r="AA193" i="281"/>
  <c r="Z194" i="281"/>
  <c r="Z195" i="281" s="1"/>
  <c r="X98" i="288" l="1"/>
  <c r="X99" i="288"/>
  <c r="K197" i="288"/>
  <c r="X100" i="288"/>
  <c r="V114" i="288"/>
  <c r="V115" i="288"/>
  <c r="K196" i="288"/>
  <c r="I213" i="288"/>
  <c r="AG51" i="288"/>
  <c r="I212" i="288"/>
  <c r="G229" i="288"/>
  <c r="AC67" i="288"/>
  <c r="K194" i="288"/>
  <c r="R149" i="288"/>
  <c r="I210" i="288"/>
  <c r="AG50" i="288"/>
  <c r="AI50" i="288" s="1"/>
  <c r="G228" i="288"/>
  <c r="W116" i="287"/>
  <c r="R147" i="287"/>
  <c r="Y101" i="287"/>
  <c r="W117" i="287"/>
  <c r="AE68" i="287"/>
  <c r="T130" i="287"/>
  <c r="O165" i="287"/>
  <c r="T131" i="287"/>
  <c r="Y98" i="287"/>
  <c r="L179" i="287"/>
  <c r="T133" i="287"/>
  <c r="Y99" i="287"/>
  <c r="L180" i="287"/>
  <c r="AD170" i="290"/>
  <c r="AD171" i="290" s="1"/>
  <c r="AE169" i="290"/>
  <c r="Q265" i="284"/>
  <c r="P266" i="284"/>
  <c r="P267" i="284" s="1"/>
  <c r="AI98" i="284"/>
  <c r="AI99" i="284" s="1"/>
  <c r="AJ97" i="284"/>
  <c r="AJ98" i="284" s="1"/>
  <c r="AJ99" i="284" s="1"/>
  <c r="J197" i="287"/>
  <c r="AB82" i="287"/>
  <c r="P289" i="285"/>
  <c r="O290" i="285"/>
  <c r="O291" i="285" s="1"/>
  <c r="M185" i="287"/>
  <c r="L186" i="287"/>
  <c r="H361" i="285"/>
  <c r="G362" i="285"/>
  <c r="X194" i="284"/>
  <c r="X195" i="284" s="1"/>
  <c r="Y193" i="284"/>
  <c r="E228" i="287"/>
  <c r="J196" i="287"/>
  <c r="O162" i="287"/>
  <c r="C260" i="287"/>
  <c r="F384" i="285"/>
  <c r="F387" i="285"/>
  <c r="G383" i="285"/>
  <c r="F383" i="285"/>
  <c r="M179" i="288"/>
  <c r="AB84" i="287"/>
  <c r="E229" i="287"/>
  <c r="AF145" i="285"/>
  <c r="AE146" i="285"/>
  <c r="AE147" i="285" s="1"/>
  <c r="X218" i="290"/>
  <c r="X219" i="290" s="1"/>
  <c r="Y217" i="290"/>
  <c r="AF145" i="289"/>
  <c r="AE146" i="289"/>
  <c r="AE147" i="289" s="1"/>
  <c r="AG121" i="284"/>
  <c r="AF122" i="284"/>
  <c r="AF123" i="284" s="1"/>
  <c r="L313" i="284"/>
  <c r="K314" i="284"/>
  <c r="K315" i="284" s="1"/>
  <c r="S153" i="288"/>
  <c r="R154" i="288"/>
  <c r="AG52" i="288"/>
  <c r="AC69" i="288"/>
  <c r="T133" i="288"/>
  <c r="AF57" i="288"/>
  <c r="AE58" i="288"/>
  <c r="Z83" i="288"/>
  <c r="L338" i="289"/>
  <c r="L339" i="289" s="1"/>
  <c r="M337" i="289"/>
  <c r="AA89" i="288"/>
  <c r="Z90" i="288"/>
  <c r="AC169" i="289"/>
  <c r="AB170" i="289"/>
  <c r="AB171" i="289" s="1"/>
  <c r="AF51" i="288"/>
  <c r="D243" i="288"/>
  <c r="D249" i="287"/>
  <c r="C266" i="287"/>
  <c r="W107" i="288"/>
  <c r="W116" i="288" s="1"/>
  <c r="R289" i="290"/>
  <c r="Q290" i="290"/>
  <c r="Q291" i="290" s="1"/>
  <c r="J195" i="287"/>
  <c r="C259" i="287"/>
  <c r="M313" i="285"/>
  <c r="L314" i="285"/>
  <c r="L315" i="285" s="1"/>
  <c r="G211" i="287"/>
  <c r="AB85" i="287"/>
  <c r="F219" i="287"/>
  <c r="F227" i="287" s="1"/>
  <c r="S147" i="287"/>
  <c r="S139" i="287"/>
  <c r="S149" i="287" s="1"/>
  <c r="AF59" i="287"/>
  <c r="AF68" i="287" s="1"/>
  <c r="F384" i="284"/>
  <c r="F387" i="284"/>
  <c r="G383" i="284"/>
  <c r="F383" i="284"/>
  <c r="F385" i="284" s="1"/>
  <c r="K362" i="290"/>
  <c r="L361" i="290"/>
  <c r="AG53" i="288"/>
  <c r="G226" i="288"/>
  <c r="T130" i="288"/>
  <c r="N314" i="289"/>
  <c r="N315" i="289" s="1"/>
  <c r="O313" i="289"/>
  <c r="S266" i="290"/>
  <c r="S267" i="290" s="1"/>
  <c r="T265" i="290"/>
  <c r="AJ98" i="285"/>
  <c r="Z91" i="287"/>
  <c r="Z99" i="287" s="1"/>
  <c r="Z84" i="288"/>
  <c r="U242" i="290"/>
  <c r="U243" i="290" s="1"/>
  <c r="V241" i="290"/>
  <c r="AF52" i="288"/>
  <c r="D244" i="288"/>
  <c r="E249" i="288"/>
  <c r="D250" i="288"/>
  <c r="R146" i="288"/>
  <c r="R153" i="287"/>
  <c r="Q154" i="287"/>
  <c r="Z105" i="287"/>
  <c r="Y106" i="287"/>
  <c r="C258" i="287"/>
  <c r="E227" i="287"/>
  <c r="K187" i="287"/>
  <c r="K197" i="287" s="1"/>
  <c r="K196" i="287"/>
  <c r="N171" i="288"/>
  <c r="N181" i="288" s="1"/>
  <c r="O163" i="287"/>
  <c r="M180" i="288"/>
  <c r="K315" i="285"/>
  <c r="P169" i="288"/>
  <c r="O170" i="288"/>
  <c r="AO77" i="290"/>
  <c r="Q289" i="289"/>
  <c r="P290" i="289"/>
  <c r="P291" i="289" s="1"/>
  <c r="M181" i="288"/>
  <c r="H217" i="287"/>
  <c r="G218" i="287"/>
  <c r="F411" i="289"/>
  <c r="G407" i="289"/>
  <c r="F407" i="289"/>
  <c r="F408" i="289"/>
  <c r="O314" i="290"/>
  <c r="O315" i="290" s="1"/>
  <c r="P313" i="290"/>
  <c r="U241" i="289"/>
  <c r="T242" i="289"/>
  <c r="T243" i="289" s="1"/>
  <c r="U137" i="287"/>
  <c r="T138" i="287"/>
  <c r="AG59" i="287"/>
  <c r="AI58" i="287" s="1"/>
  <c r="AI60" i="287"/>
  <c r="G362" i="284"/>
  <c r="G363" i="284" s="1"/>
  <c r="H361" i="284"/>
  <c r="J363" i="290"/>
  <c r="U241" i="285"/>
  <c r="T242" i="285"/>
  <c r="T243" i="285" s="1"/>
  <c r="S242" i="284"/>
  <c r="S243" i="284" s="1"/>
  <c r="T241" i="284"/>
  <c r="L339" i="290"/>
  <c r="J203" i="288"/>
  <c r="J213" i="288" s="1"/>
  <c r="AA90" i="287"/>
  <c r="AB89" i="287"/>
  <c r="Z85" i="288"/>
  <c r="G387" i="290"/>
  <c r="U123" i="288"/>
  <c r="U133" i="288" s="1"/>
  <c r="AF53" i="288"/>
  <c r="C263" i="288"/>
  <c r="C267" i="288"/>
  <c r="C274" i="288" s="1"/>
  <c r="C264" i="288"/>
  <c r="D263" i="288"/>
  <c r="R147" i="288"/>
  <c r="W217" i="284"/>
  <c r="V218" i="284"/>
  <c r="V219" i="284" s="1"/>
  <c r="H385" i="289"/>
  <c r="G386" i="289"/>
  <c r="G387" i="289" s="1"/>
  <c r="Q266" i="285"/>
  <c r="Q267" i="285" s="1"/>
  <c r="R265" i="285"/>
  <c r="N337" i="290"/>
  <c r="M338" i="290"/>
  <c r="M178" i="287"/>
  <c r="M171" i="287"/>
  <c r="M179" i="287" s="1"/>
  <c r="K202" i="288"/>
  <c r="L201" i="288"/>
  <c r="E235" i="288"/>
  <c r="E242" i="288" s="1"/>
  <c r="E234" i="287"/>
  <c r="F233" i="287"/>
  <c r="I385" i="290"/>
  <c r="H386" i="290"/>
  <c r="H387" i="290" s="1"/>
  <c r="W121" i="288"/>
  <c r="V122" i="288"/>
  <c r="S139" i="288"/>
  <c r="S146" i="288" s="1"/>
  <c r="K361" i="289"/>
  <c r="J362" i="289"/>
  <c r="J363" i="289" s="1"/>
  <c r="W218" i="285"/>
  <c r="W219" i="285" s="1"/>
  <c r="X217" i="285"/>
  <c r="J337" i="284"/>
  <c r="I338" i="284"/>
  <c r="I339" i="284" s="1"/>
  <c r="AL49" i="288"/>
  <c r="AI48" i="288"/>
  <c r="AI46" i="288"/>
  <c r="AJ45" i="288" s="1"/>
  <c r="AI49" i="288"/>
  <c r="AJ49" i="288" s="1"/>
  <c r="F434" i="290"/>
  <c r="G409" i="290"/>
  <c r="N170" i="287"/>
  <c r="O169" i="287"/>
  <c r="G233" i="288"/>
  <c r="F234" i="288"/>
  <c r="D243" i="287"/>
  <c r="D235" i="287"/>
  <c r="D244" i="287" s="1"/>
  <c r="AB170" i="285"/>
  <c r="AB171" i="285" s="1"/>
  <c r="AC169" i="285"/>
  <c r="AI121" i="290"/>
  <c r="AH122" i="290"/>
  <c r="AH123" i="290" s="1"/>
  <c r="U123" i="287"/>
  <c r="U130" i="287" s="1"/>
  <c r="U137" i="288"/>
  <c r="T138" i="288"/>
  <c r="R266" i="289"/>
  <c r="R267" i="289" s="1"/>
  <c r="S265" i="289"/>
  <c r="Y194" i="289"/>
  <c r="Y195" i="289" s="1"/>
  <c r="Z193" i="289"/>
  <c r="AH121" i="285"/>
  <c r="AG122" i="285"/>
  <c r="AG123" i="285" s="1"/>
  <c r="AA194" i="290"/>
  <c r="AA195" i="290" s="1"/>
  <c r="AB193" i="290"/>
  <c r="AC66" i="288"/>
  <c r="N185" i="288"/>
  <c r="M186" i="288"/>
  <c r="H219" i="288"/>
  <c r="H229" i="288" s="1"/>
  <c r="AJ98" i="290"/>
  <c r="W121" i="287"/>
  <c r="V122" i="287"/>
  <c r="AC75" i="287"/>
  <c r="AC82" i="287" s="1"/>
  <c r="X106" i="288"/>
  <c r="Y105" i="288"/>
  <c r="P164" i="287"/>
  <c r="P163" i="287"/>
  <c r="P155" i="287"/>
  <c r="P165" i="287" s="1"/>
  <c r="X107" i="287"/>
  <c r="X114" i="287" s="1"/>
  <c r="X117" i="287"/>
  <c r="X116" i="287"/>
  <c r="AA75" i="288"/>
  <c r="AA83" i="288" s="1"/>
  <c r="I202" i="287"/>
  <c r="J201" i="287"/>
  <c r="L187" i="288"/>
  <c r="L196" i="288" s="1"/>
  <c r="L197" i="288"/>
  <c r="J217" i="288"/>
  <c r="I218" i="288"/>
  <c r="AA193" i="285"/>
  <c r="Z194" i="285"/>
  <c r="Z195" i="285" s="1"/>
  <c r="AE73" i="287"/>
  <c r="AD74" i="287"/>
  <c r="AE145" i="284"/>
  <c r="AD146" i="284"/>
  <c r="AD147" i="284" s="1"/>
  <c r="J337" i="285"/>
  <c r="I338" i="285"/>
  <c r="I339" i="285" s="1"/>
  <c r="AB74" i="288"/>
  <c r="AC73" i="288"/>
  <c r="AI121" i="289"/>
  <c r="AH122" i="289"/>
  <c r="AH123" i="289" s="1"/>
  <c r="Q155" i="288"/>
  <c r="Q164" i="288" s="1"/>
  <c r="H203" i="287"/>
  <c r="H211" i="287" s="1"/>
  <c r="W217" i="289"/>
  <c r="V218" i="289"/>
  <c r="V219" i="289" s="1"/>
  <c r="AF146" i="290"/>
  <c r="AF147" i="290" s="1"/>
  <c r="AG145" i="290"/>
  <c r="AD59" i="288"/>
  <c r="AD69" i="288" s="1"/>
  <c r="M290" i="284"/>
  <c r="M291" i="284" s="1"/>
  <c r="N289" i="284"/>
  <c r="Y91" i="288"/>
  <c r="Y101" i="288" s="1"/>
  <c r="AB169" i="284"/>
  <c r="AA170" i="284"/>
  <c r="AA171" i="284" s="1"/>
  <c r="D242" i="288"/>
  <c r="AJ98" i="281"/>
  <c r="AK106" i="281" s="1"/>
  <c r="U265" i="281"/>
  <c r="T266" i="281"/>
  <c r="T267" i="281" s="1"/>
  <c r="AD169" i="281"/>
  <c r="AC170" i="281"/>
  <c r="AC171" i="281" s="1"/>
  <c r="AO77" i="281"/>
  <c r="AE146" i="281"/>
  <c r="AE147" i="281" s="1"/>
  <c r="AF145" i="281"/>
  <c r="AJ99" i="281"/>
  <c r="AK113" i="281"/>
  <c r="AK102" i="281"/>
  <c r="AK104" i="281"/>
  <c r="AK101" i="281"/>
  <c r="AK108" i="281"/>
  <c r="AK103" i="281"/>
  <c r="N337" i="281"/>
  <c r="M338" i="281"/>
  <c r="M339" i="281" s="1"/>
  <c r="H386" i="281"/>
  <c r="H387" i="281" s="1"/>
  <c r="I385" i="281"/>
  <c r="S289" i="281"/>
  <c r="R290" i="281"/>
  <c r="R291" i="281" s="1"/>
  <c r="AH122" i="281"/>
  <c r="AH123" i="281" s="1"/>
  <c r="AI121" i="281"/>
  <c r="G387" i="281"/>
  <c r="F116" i="282"/>
  <c r="F114" i="282"/>
  <c r="K362" i="281"/>
  <c r="L361" i="281"/>
  <c r="L339" i="281"/>
  <c r="AA194" i="281"/>
  <c r="AA195" i="281" s="1"/>
  <c r="AB193" i="281"/>
  <c r="Z217" i="281"/>
  <c r="Y218" i="281"/>
  <c r="Y219" i="281" s="1"/>
  <c r="P314" i="281"/>
  <c r="P315" i="281" s="1"/>
  <c r="Q313" i="281"/>
  <c r="J363" i="281"/>
  <c r="X241" i="281"/>
  <c r="W242" i="281"/>
  <c r="W243" i="281" s="1"/>
  <c r="F409" i="281"/>
  <c r="AI51" i="288" l="1"/>
  <c r="S148" i="288"/>
  <c r="S149" i="288"/>
  <c r="AD68" i="288"/>
  <c r="W115" i="288"/>
  <c r="W117" i="288"/>
  <c r="E243" i="288"/>
  <c r="S147" i="288"/>
  <c r="L194" i="288"/>
  <c r="W114" i="288"/>
  <c r="L195" i="288"/>
  <c r="Y100" i="288"/>
  <c r="Q162" i="288"/>
  <c r="AA84" i="288"/>
  <c r="N180" i="288"/>
  <c r="Q165" i="288"/>
  <c r="H228" i="288"/>
  <c r="U132" i="288"/>
  <c r="Q163" i="288"/>
  <c r="C265" i="288"/>
  <c r="D265" i="288" s="1"/>
  <c r="S146" i="287"/>
  <c r="M180" i="287"/>
  <c r="K195" i="287"/>
  <c r="S148" i="287"/>
  <c r="AC83" i="287"/>
  <c r="K194" i="287"/>
  <c r="P162" i="287"/>
  <c r="D242" i="287"/>
  <c r="Z100" i="287"/>
  <c r="F229" i="287"/>
  <c r="D245" i="287"/>
  <c r="Z101" i="287"/>
  <c r="AF67" i="287"/>
  <c r="X115" i="287"/>
  <c r="U131" i="287"/>
  <c r="F409" i="289"/>
  <c r="I219" i="288"/>
  <c r="I229" i="288" s="1"/>
  <c r="P169" i="287"/>
  <c r="O170" i="287"/>
  <c r="I385" i="289"/>
  <c r="H386" i="289"/>
  <c r="H387" i="289" s="1"/>
  <c r="H362" i="284"/>
  <c r="H363" i="284" s="1"/>
  <c r="I361" i="284"/>
  <c r="G409" i="289"/>
  <c r="F434" i="289"/>
  <c r="Q290" i="289"/>
  <c r="Q291" i="289" s="1"/>
  <c r="R289" i="289"/>
  <c r="O314" i="289"/>
  <c r="O315" i="289" s="1"/>
  <c r="P313" i="289"/>
  <c r="G385" i="284"/>
  <c r="F410" i="284"/>
  <c r="AF69" i="287"/>
  <c r="F228" i="287"/>
  <c r="Z91" i="288"/>
  <c r="Z101" i="288" s="1"/>
  <c r="AH121" i="284"/>
  <c r="AG122" i="284"/>
  <c r="AG123" i="284" s="1"/>
  <c r="L187" i="287"/>
  <c r="L195" i="287" s="1"/>
  <c r="AB193" i="285"/>
  <c r="AA194" i="285"/>
  <c r="AA195" i="285" s="1"/>
  <c r="Y98" i="288"/>
  <c r="AD66" i="288"/>
  <c r="AA85" i="288"/>
  <c r="AC84" i="287"/>
  <c r="H226" i="288"/>
  <c r="AC193" i="290"/>
  <c r="AB194" i="290"/>
  <c r="AB195" i="290" s="1"/>
  <c r="U132" i="287"/>
  <c r="N171" i="287"/>
  <c r="N181" i="287" s="1"/>
  <c r="E244" i="288"/>
  <c r="M181" i="287"/>
  <c r="U130" i="288"/>
  <c r="AB90" i="287"/>
  <c r="AC89" i="287"/>
  <c r="T139" i="287"/>
  <c r="T149" i="287" s="1"/>
  <c r="T146" i="287"/>
  <c r="AO93" i="290"/>
  <c r="N178" i="288"/>
  <c r="D251" i="288"/>
  <c r="D260" i="288" s="1"/>
  <c r="Z98" i="287"/>
  <c r="F226" i="287"/>
  <c r="AA90" i="288"/>
  <c r="AB89" i="288"/>
  <c r="F385" i="285"/>
  <c r="M186" i="287"/>
  <c r="N185" i="287"/>
  <c r="R265" i="284"/>
  <c r="Q266" i="284"/>
  <c r="Q267" i="284" s="1"/>
  <c r="AB75" i="288"/>
  <c r="AB82" i="288" s="1"/>
  <c r="X121" i="288"/>
  <c r="W122" i="288"/>
  <c r="X217" i="289"/>
  <c r="W218" i="289"/>
  <c r="W219" i="289" s="1"/>
  <c r="Y99" i="288"/>
  <c r="AD67" i="288"/>
  <c r="H213" i="287"/>
  <c r="K337" i="285"/>
  <c r="J338" i="285"/>
  <c r="J202" i="287"/>
  <c r="K201" i="287"/>
  <c r="AC85" i="287"/>
  <c r="H227" i="288"/>
  <c r="S266" i="289"/>
  <c r="S267" i="289" s="1"/>
  <c r="T265" i="289"/>
  <c r="U133" i="287"/>
  <c r="H409" i="290"/>
  <c r="G410" i="290"/>
  <c r="K337" i="284"/>
  <c r="J338" i="284"/>
  <c r="J339" i="284" s="1"/>
  <c r="E245" i="288"/>
  <c r="M339" i="290"/>
  <c r="X217" i="284"/>
  <c r="W218" i="284"/>
  <c r="W219" i="284" s="1"/>
  <c r="U131" i="288"/>
  <c r="AA91" i="287"/>
  <c r="AA98" i="287" s="1"/>
  <c r="AA101" i="287"/>
  <c r="AA99" i="287"/>
  <c r="AA100" i="287"/>
  <c r="U241" i="284"/>
  <c r="T242" i="284"/>
  <c r="T243" i="284" s="1"/>
  <c r="AL65" i="287"/>
  <c r="AI65" i="287"/>
  <c r="AJ65" i="287" s="1"/>
  <c r="AI62" i="287"/>
  <c r="AJ61" i="287" s="1"/>
  <c r="AI64" i="287"/>
  <c r="V137" i="287"/>
  <c r="U138" i="287"/>
  <c r="O171" i="288"/>
  <c r="O180" i="288" s="1"/>
  <c r="N179" i="288"/>
  <c r="F249" i="288"/>
  <c r="E250" i="288"/>
  <c r="C275" i="287"/>
  <c r="C267" i="287"/>
  <c r="C277" i="287" s="1"/>
  <c r="C264" i="287"/>
  <c r="D263" i="287"/>
  <c r="C263" i="287"/>
  <c r="C265" i="287" s="1"/>
  <c r="N337" i="289"/>
  <c r="M338" i="289"/>
  <c r="M339" i="289" s="1"/>
  <c r="AI52" i="288"/>
  <c r="AF169" i="290"/>
  <c r="AE170" i="290"/>
  <c r="AE171" i="290" s="1"/>
  <c r="E249" i="287"/>
  <c r="D250" i="287"/>
  <c r="R155" i="288"/>
  <c r="R164" i="288" s="1"/>
  <c r="AG145" i="289"/>
  <c r="AF146" i="289"/>
  <c r="AF147" i="289" s="1"/>
  <c r="Q289" i="285"/>
  <c r="P290" i="285"/>
  <c r="P291" i="285" s="1"/>
  <c r="J385" i="290"/>
  <c r="I386" i="290"/>
  <c r="G226" i="287"/>
  <c r="G219" i="287"/>
  <c r="G228" i="287" s="1"/>
  <c r="P170" i="288"/>
  <c r="Q169" i="288"/>
  <c r="K217" i="288"/>
  <c r="J218" i="288"/>
  <c r="Z105" i="288"/>
  <c r="Y106" i="288"/>
  <c r="V130" i="287"/>
  <c r="V123" i="287"/>
  <c r="V133" i="287" s="1"/>
  <c r="T139" i="288"/>
  <c r="T148" i="288" s="1"/>
  <c r="AJ121" i="290"/>
  <c r="AJ122" i="290" s="1"/>
  <c r="AI122" i="290"/>
  <c r="AI123" i="290" s="1"/>
  <c r="F234" i="287"/>
  <c r="G233" i="287"/>
  <c r="K203" i="288"/>
  <c r="K210" i="288" s="1"/>
  <c r="C275" i="288"/>
  <c r="J210" i="288"/>
  <c r="AG66" i="287"/>
  <c r="V241" i="289"/>
  <c r="U242" i="289"/>
  <c r="U243" i="289" s="1"/>
  <c r="I217" i="287"/>
  <c r="H218" i="287"/>
  <c r="Y116" i="287"/>
  <c r="Y107" i="287"/>
  <c r="Y115" i="287" s="1"/>
  <c r="R290" i="290"/>
  <c r="R291" i="290" s="1"/>
  <c r="S289" i="290"/>
  <c r="T153" i="288"/>
  <c r="S154" i="288"/>
  <c r="Z217" i="290"/>
  <c r="Y218" i="290"/>
  <c r="Y219" i="290" s="1"/>
  <c r="Y194" i="284"/>
  <c r="Y195" i="284" s="1"/>
  <c r="Z193" i="284"/>
  <c r="Y217" i="285"/>
  <c r="X218" i="285"/>
  <c r="X219" i="285" s="1"/>
  <c r="AE146" i="284"/>
  <c r="AE147" i="284" s="1"/>
  <c r="AF145" i="284"/>
  <c r="AG146" i="290"/>
  <c r="AG147" i="290" s="1"/>
  <c r="AH145" i="290"/>
  <c r="H210" i="287"/>
  <c r="AD75" i="287"/>
  <c r="AD84" i="287" s="1"/>
  <c r="X107" i="288"/>
  <c r="X117" i="288" s="1"/>
  <c r="X121" i="287"/>
  <c r="W122" i="287"/>
  <c r="V137" i="288"/>
  <c r="U138" i="288"/>
  <c r="E235" i="287"/>
  <c r="E242" i="287" s="1"/>
  <c r="E243" i="287"/>
  <c r="S265" i="285"/>
  <c r="R266" i="285"/>
  <c r="R267" i="285" s="1"/>
  <c r="C277" i="288"/>
  <c r="J211" i="288"/>
  <c r="V241" i="285"/>
  <c r="U242" i="285"/>
  <c r="U243" i="285" s="1"/>
  <c r="AG67" i="287"/>
  <c r="AI67" i="287" s="1"/>
  <c r="P314" i="290"/>
  <c r="P315" i="290" s="1"/>
  <c r="Q313" i="290"/>
  <c r="AA105" i="287"/>
  <c r="Z106" i="287"/>
  <c r="W241" i="290"/>
  <c r="V242" i="290"/>
  <c r="V243" i="290" s="1"/>
  <c r="AJ99" i="285"/>
  <c r="AK105" i="285"/>
  <c r="AK106" i="285"/>
  <c r="AK109" i="285"/>
  <c r="AK104" i="285"/>
  <c r="AK103" i="285"/>
  <c r="AK108" i="285"/>
  <c r="AK113" i="285"/>
  <c r="AK102" i="285"/>
  <c r="AK101" i="285"/>
  <c r="AI53" i="288"/>
  <c r="AF66" i="287"/>
  <c r="I203" i="287"/>
  <c r="I213" i="287" s="1"/>
  <c r="F432" i="290"/>
  <c r="F431" i="290"/>
  <c r="F433" i="290" s="1"/>
  <c r="F435" i="290"/>
  <c r="G431" i="290"/>
  <c r="M201" i="288"/>
  <c r="L202" i="288"/>
  <c r="O289" i="284"/>
  <c r="N290" i="284"/>
  <c r="N291" i="284" s="1"/>
  <c r="H212" i="287"/>
  <c r="AI122" i="289"/>
  <c r="AI123" i="289" s="1"/>
  <c r="AJ121" i="289"/>
  <c r="AJ122" i="289" s="1"/>
  <c r="AJ123" i="289" s="1"/>
  <c r="AA82" i="288"/>
  <c r="M187" i="288"/>
  <c r="M197" i="288" s="1"/>
  <c r="AH122" i="285"/>
  <c r="AH123" i="285" s="1"/>
  <c r="AI121" i="285"/>
  <c r="AC170" i="285"/>
  <c r="AC171" i="285" s="1"/>
  <c r="AD169" i="285"/>
  <c r="F235" i="288"/>
  <c r="J212" i="288"/>
  <c r="AG68" i="287"/>
  <c r="AI68" i="287" s="1"/>
  <c r="Q164" i="287"/>
  <c r="Q162" i="287"/>
  <c r="Q155" i="287"/>
  <c r="Q163" i="287" s="1"/>
  <c r="U265" i="290"/>
  <c r="T266" i="290"/>
  <c r="T267" i="290" s="1"/>
  <c r="M361" i="290"/>
  <c r="L362" i="290"/>
  <c r="AE59" i="288"/>
  <c r="AE68" i="288" s="1"/>
  <c r="M313" i="284"/>
  <c r="L314" i="284"/>
  <c r="L315" i="284" s="1"/>
  <c r="G363" i="285"/>
  <c r="O337" i="290"/>
  <c r="N338" i="290"/>
  <c r="N339" i="290" s="1"/>
  <c r="AE74" i="287"/>
  <c r="AF73" i="287"/>
  <c r="AJ99" i="290"/>
  <c r="AK106" i="290"/>
  <c r="AK101" i="290"/>
  <c r="AK108" i="290"/>
  <c r="AK105" i="290"/>
  <c r="AK103" i="290"/>
  <c r="AK102" i="290"/>
  <c r="AK113" i="290"/>
  <c r="AK109" i="290"/>
  <c r="AK104" i="290"/>
  <c r="AC169" i="284"/>
  <c r="AB170" i="284"/>
  <c r="AB171" i="284" s="1"/>
  <c r="AD73" i="288"/>
  <c r="AC74" i="288"/>
  <c r="O185" i="288"/>
  <c r="N186" i="288"/>
  <c r="AA193" i="289"/>
  <c r="Z194" i="289"/>
  <c r="Z195" i="289" s="1"/>
  <c r="H233" i="288"/>
  <c r="G234" i="288"/>
  <c r="L361" i="289"/>
  <c r="K362" i="289"/>
  <c r="K363" i="289" s="1"/>
  <c r="V123" i="288"/>
  <c r="V132" i="288" s="1"/>
  <c r="C276" i="288"/>
  <c r="AG69" i="287"/>
  <c r="AI69" i="287" s="1"/>
  <c r="R154" i="287"/>
  <c r="S153" i="287"/>
  <c r="K363" i="290"/>
  <c r="N313" i="285"/>
  <c r="M314" i="285"/>
  <c r="M315" i="285" s="1"/>
  <c r="AD169" i="289"/>
  <c r="AC170" i="289"/>
  <c r="AC171" i="289" s="1"/>
  <c r="AF58" i="288"/>
  <c r="AG57" i="288"/>
  <c r="AG145" i="285"/>
  <c r="AF146" i="285"/>
  <c r="AF147" i="285" s="1"/>
  <c r="I361" i="285"/>
  <c r="H362" i="285"/>
  <c r="H363" i="285" s="1"/>
  <c r="AK105" i="281"/>
  <c r="AK109" i="281"/>
  <c r="Q314" i="281"/>
  <c r="Q315" i="281" s="1"/>
  <c r="R313" i="281"/>
  <c r="F117" i="282"/>
  <c r="AN105" i="281"/>
  <c r="AB194" i="281"/>
  <c r="AB195" i="281" s="1"/>
  <c r="AC193" i="281"/>
  <c r="AN113" i="281"/>
  <c r="O337" i="281"/>
  <c r="N338" i="281"/>
  <c r="N339" i="281" s="1"/>
  <c r="AE169" i="281"/>
  <c r="AD170" i="281"/>
  <c r="AD171" i="281" s="1"/>
  <c r="AA217" i="281"/>
  <c r="Z218" i="281"/>
  <c r="Z219" i="281" s="1"/>
  <c r="M361" i="281"/>
  <c r="L362" i="281"/>
  <c r="AJ121" i="281"/>
  <c r="AI122" i="281"/>
  <c r="AI123" i="281" s="1"/>
  <c r="AN103" i="281"/>
  <c r="AN106" i="281"/>
  <c r="AN109" i="281"/>
  <c r="Y241" i="281"/>
  <c r="X242" i="281"/>
  <c r="X243" i="281" s="1"/>
  <c r="K363" i="281"/>
  <c r="AN108" i="281"/>
  <c r="AN101" i="281"/>
  <c r="AG145" i="281"/>
  <c r="AF146" i="281"/>
  <c r="AF147" i="281" s="1"/>
  <c r="V265" i="281"/>
  <c r="U266" i="281"/>
  <c r="U267" i="281" s="1"/>
  <c r="T289" i="281"/>
  <c r="S290" i="281"/>
  <c r="S291" i="281" s="1"/>
  <c r="AN104" i="281"/>
  <c r="G409" i="281"/>
  <c r="F434" i="281"/>
  <c r="G114" i="282"/>
  <c r="G116" i="282"/>
  <c r="G117" i="282" s="1"/>
  <c r="I386" i="281"/>
  <c r="J385" i="281"/>
  <c r="AN102" i="281"/>
  <c r="AO93" i="281"/>
  <c r="K211" i="288" l="1"/>
  <c r="T149" i="288"/>
  <c r="V133" i="288"/>
  <c r="AB83" i="288"/>
  <c r="O181" i="288"/>
  <c r="T147" i="288"/>
  <c r="D258" i="288"/>
  <c r="M195" i="288"/>
  <c r="M196" i="288"/>
  <c r="C282" i="288"/>
  <c r="C279" i="288" s="1"/>
  <c r="AB84" i="288"/>
  <c r="V131" i="288"/>
  <c r="I228" i="288"/>
  <c r="M194" i="288"/>
  <c r="AE67" i="288"/>
  <c r="AE69" i="288"/>
  <c r="V130" i="288"/>
  <c r="I226" i="288"/>
  <c r="T146" i="288"/>
  <c r="O178" i="288"/>
  <c r="E244" i="287"/>
  <c r="AI66" i="287"/>
  <c r="G227" i="287"/>
  <c r="L197" i="287"/>
  <c r="Q165" i="287"/>
  <c r="E245" i="287"/>
  <c r="Y114" i="287"/>
  <c r="G229" i="287"/>
  <c r="N180" i="287"/>
  <c r="Y117" i="287"/>
  <c r="C274" i="287"/>
  <c r="L194" i="287"/>
  <c r="V132" i="287"/>
  <c r="L196" i="287"/>
  <c r="G235" i="288"/>
  <c r="G245" i="288" s="1"/>
  <c r="O338" i="290"/>
  <c r="O339" i="290" s="1"/>
  <c r="P337" i="290"/>
  <c r="AN104" i="290"/>
  <c r="O186" i="288"/>
  <c r="P185" i="288"/>
  <c r="W241" i="285"/>
  <c r="V242" i="285"/>
  <c r="V243" i="285" s="1"/>
  <c r="AH145" i="285"/>
  <c r="AG146" i="285"/>
  <c r="AG147" i="285" s="1"/>
  <c r="AC75" i="288"/>
  <c r="AC85" i="288" s="1"/>
  <c r="AN103" i="290"/>
  <c r="V265" i="290"/>
  <c r="U266" i="290"/>
  <c r="U267" i="290" s="1"/>
  <c r="E265" i="288"/>
  <c r="D266" i="288"/>
  <c r="N201" i="288"/>
  <c r="M202" i="288"/>
  <c r="I211" i="287"/>
  <c r="AN108" i="285"/>
  <c r="X241" i="290"/>
  <c r="W242" i="290"/>
  <c r="W243" i="290" s="1"/>
  <c r="X114" i="288"/>
  <c r="AD85" i="287"/>
  <c r="AA193" i="284"/>
  <c r="Z194" i="284"/>
  <c r="Z195" i="284" s="1"/>
  <c r="K212" i="288"/>
  <c r="V131" i="287"/>
  <c r="Q290" i="285"/>
  <c r="Q291" i="285" s="1"/>
  <c r="R289" i="285"/>
  <c r="R165" i="288"/>
  <c r="O337" i="289"/>
  <c r="N338" i="289"/>
  <c r="N339" i="289" s="1"/>
  <c r="C276" i="287"/>
  <c r="O179" i="288"/>
  <c r="AB85" i="288"/>
  <c r="D259" i="288"/>
  <c r="T147" i="287"/>
  <c r="F432" i="289"/>
  <c r="F435" i="289"/>
  <c r="G431" i="289"/>
  <c r="F431" i="289"/>
  <c r="Q169" i="287"/>
  <c r="P170" i="287"/>
  <c r="J361" i="285"/>
  <c r="I362" i="285"/>
  <c r="T153" i="287"/>
  <c r="S154" i="287"/>
  <c r="N187" i="288"/>
  <c r="N195" i="288" s="1"/>
  <c r="AN102" i="290"/>
  <c r="AE169" i="285"/>
  <c r="AD170" i="285"/>
  <c r="AD171" i="285" s="1"/>
  <c r="AN113" i="285"/>
  <c r="AG58" i="288"/>
  <c r="L362" i="289"/>
  <c r="L363" i="289" s="1"/>
  <c r="M361" i="289"/>
  <c r="AD74" i="288"/>
  <c r="AE73" i="288"/>
  <c r="AN105" i="290"/>
  <c r="AE66" i="288"/>
  <c r="C283" i="288"/>
  <c r="C293" i="288" s="1"/>
  <c r="C280" i="288"/>
  <c r="AI122" i="285"/>
  <c r="AI123" i="285" s="1"/>
  <c r="AJ121" i="285"/>
  <c r="AJ122" i="285" s="1"/>
  <c r="I210" i="287"/>
  <c r="AN103" i="285"/>
  <c r="Z107" i="287"/>
  <c r="Z117" i="287" s="1"/>
  <c r="X116" i="288"/>
  <c r="V242" i="289"/>
  <c r="V243" i="289" s="1"/>
  <c r="W241" i="289"/>
  <c r="K213" i="288"/>
  <c r="D251" i="287"/>
  <c r="D259" i="287" s="1"/>
  <c r="L337" i="284"/>
  <c r="K338" i="284"/>
  <c r="K339" i="284" s="1"/>
  <c r="AB90" i="288"/>
  <c r="AC89" i="288"/>
  <c r="T148" i="287"/>
  <c r="AC193" i="285"/>
  <c r="AB194" i="285"/>
  <c r="AB195" i="285" s="1"/>
  <c r="AH122" i="284"/>
  <c r="AH123" i="284" s="1"/>
  <c r="AI121" i="284"/>
  <c r="H409" i="289"/>
  <c r="G410" i="289"/>
  <c r="G411" i="289" s="1"/>
  <c r="AB105" i="287"/>
  <c r="AA106" i="287"/>
  <c r="X115" i="288"/>
  <c r="AI145" i="290"/>
  <c r="AH146" i="290"/>
  <c r="AH147" i="290" s="1"/>
  <c r="Y107" i="288"/>
  <c r="Y117" i="288" s="1"/>
  <c r="F249" i="287"/>
  <c r="E250" i="287"/>
  <c r="D265" i="287"/>
  <c r="C282" i="287"/>
  <c r="E251" i="288"/>
  <c r="E259" i="288" s="1"/>
  <c r="G411" i="290"/>
  <c r="L201" i="287"/>
  <c r="K202" i="287"/>
  <c r="X218" i="289"/>
  <c r="X219" i="289" s="1"/>
  <c r="Y217" i="289"/>
  <c r="AA91" i="288"/>
  <c r="AA100" i="288" s="1"/>
  <c r="N178" i="287"/>
  <c r="AD193" i="290"/>
  <c r="AC194" i="290"/>
  <c r="AC195" i="290" s="1"/>
  <c r="Z98" i="288"/>
  <c r="F408" i="284"/>
  <c r="F411" i="284"/>
  <c r="G407" i="284"/>
  <c r="F407" i="284"/>
  <c r="G433" i="290"/>
  <c r="F458" i="290"/>
  <c r="I212" i="287"/>
  <c r="AN104" i="285"/>
  <c r="H234" i="288"/>
  <c r="I233" i="288"/>
  <c r="AD169" i="284"/>
  <c r="AC170" i="284"/>
  <c r="AC171" i="284" s="1"/>
  <c r="AN101" i="290"/>
  <c r="F242" i="288"/>
  <c r="AN109" i="285"/>
  <c r="R313" i="290"/>
  <c r="Q314" i="290"/>
  <c r="Q315" i="290" s="1"/>
  <c r="T265" i="285"/>
  <c r="S266" i="285"/>
  <c r="S267" i="285" s="1"/>
  <c r="U139" i="288"/>
  <c r="U148" i="288" s="1"/>
  <c r="AA217" i="290"/>
  <c r="Z218" i="290"/>
  <c r="Z219" i="290" s="1"/>
  <c r="G234" i="287"/>
  <c r="H233" i="287"/>
  <c r="AA105" i="288"/>
  <c r="Z106" i="288"/>
  <c r="AG146" i="289"/>
  <c r="AG147" i="289" s="1"/>
  <c r="AH145" i="289"/>
  <c r="F250" i="288"/>
  <c r="G249" i="288"/>
  <c r="U149" i="287"/>
  <c r="U148" i="287"/>
  <c r="U139" i="287"/>
  <c r="U147" i="287" s="1"/>
  <c r="V241" i="284"/>
  <c r="U242" i="284"/>
  <c r="U243" i="284" s="1"/>
  <c r="I409" i="290"/>
  <c r="H410" i="290"/>
  <c r="H411" i="290" s="1"/>
  <c r="J203" i="287"/>
  <c r="J212" i="287" s="1"/>
  <c r="W123" i="288"/>
  <c r="W133" i="288" s="1"/>
  <c r="D261" i="288"/>
  <c r="N179" i="287"/>
  <c r="Z100" i="288"/>
  <c r="H385" i="284"/>
  <c r="G386" i="284"/>
  <c r="G387" i="284" s="1"/>
  <c r="J361" i="284"/>
  <c r="I362" i="284"/>
  <c r="I363" i="284" s="1"/>
  <c r="I227" i="288"/>
  <c r="AN108" i="290"/>
  <c r="AD170" i="289"/>
  <c r="AD171" i="289" s="1"/>
  <c r="AE169" i="289"/>
  <c r="F243" i="288"/>
  <c r="AN106" i="285"/>
  <c r="V138" i="288"/>
  <c r="W137" i="288"/>
  <c r="AG145" i="284"/>
  <c r="AF146" i="284"/>
  <c r="AF147" i="284" s="1"/>
  <c r="S155" i="288"/>
  <c r="S164" i="288" s="1"/>
  <c r="F245" i="287"/>
  <c r="F235" i="287"/>
  <c r="F243" i="287" s="1"/>
  <c r="J219" i="288"/>
  <c r="J229" i="288" s="1"/>
  <c r="W137" i="287"/>
  <c r="V138" i="287"/>
  <c r="Y217" i="284"/>
  <c r="X218" i="284"/>
  <c r="X219" i="284" s="1"/>
  <c r="J339" i="285"/>
  <c r="Y121" i="288"/>
  <c r="X122" i="288"/>
  <c r="S265" i="284"/>
  <c r="R266" i="284"/>
  <c r="R267" i="284" s="1"/>
  <c r="AD89" i="287"/>
  <c r="AC90" i="287"/>
  <c r="Z99" i="288"/>
  <c r="Q313" i="289"/>
  <c r="P314" i="289"/>
  <c r="P315" i="289" s="1"/>
  <c r="AF59" i="288"/>
  <c r="AF69" i="288" s="1"/>
  <c r="AB193" i="289"/>
  <c r="AA194" i="289"/>
  <c r="AA195" i="289" s="1"/>
  <c r="AN109" i="290"/>
  <c r="L363" i="290"/>
  <c r="F244" i="288"/>
  <c r="P289" i="284"/>
  <c r="O290" i="284"/>
  <c r="O291" i="284" s="1"/>
  <c r="AN101" i="285"/>
  <c r="AN105" i="285"/>
  <c r="W123" i="287"/>
  <c r="W133" i="287" s="1"/>
  <c r="AD82" i="287"/>
  <c r="U153" i="288"/>
  <c r="T154" i="288"/>
  <c r="L217" i="288"/>
  <c r="K218" i="288"/>
  <c r="I387" i="290"/>
  <c r="R162" i="288"/>
  <c r="AG169" i="290"/>
  <c r="AF170" i="290"/>
  <c r="AF171" i="290" s="1"/>
  <c r="K338" i="285"/>
  <c r="L337" i="285"/>
  <c r="N186" i="287"/>
  <c r="O185" i="287"/>
  <c r="AB91" i="287"/>
  <c r="AB100" i="287" s="1"/>
  <c r="AB101" i="287"/>
  <c r="AB99" i="287"/>
  <c r="AB98" i="287"/>
  <c r="AF74" i="287"/>
  <c r="AG73" i="287"/>
  <c r="AG74" i="287" s="1"/>
  <c r="N361" i="290"/>
  <c r="M362" i="290"/>
  <c r="F245" i="288"/>
  <c r="AN102" i="285"/>
  <c r="Y121" i="287"/>
  <c r="X122" i="287"/>
  <c r="AD83" i="287"/>
  <c r="H219" i="287"/>
  <c r="H228" i="287" s="1"/>
  <c r="R169" i="288"/>
  <c r="Q170" i="288"/>
  <c r="J386" i="290"/>
  <c r="K385" i="290"/>
  <c r="R163" i="288"/>
  <c r="T266" i="289"/>
  <c r="T267" i="289" s="1"/>
  <c r="U265" i="289"/>
  <c r="M196" i="287"/>
  <c r="M187" i="287"/>
  <c r="M195" i="287" s="1"/>
  <c r="R290" i="289"/>
  <c r="R291" i="289" s="1"/>
  <c r="S289" i="289"/>
  <c r="I386" i="289"/>
  <c r="I387" i="289" s="1"/>
  <c r="J385" i="289"/>
  <c r="AN106" i="290"/>
  <c r="O313" i="285"/>
  <c r="N314" i="285"/>
  <c r="N315" i="285" s="1"/>
  <c r="AN113" i="290"/>
  <c r="R155" i="287"/>
  <c r="R163" i="287" s="1"/>
  <c r="R162" i="287"/>
  <c r="AE75" i="287"/>
  <c r="AE85" i="287" s="1"/>
  <c r="M314" i="284"/>
  <c r="M315" i="284" s="1"/>
  <c r="N313" i="284"/>
  <c r="L203" i="288"/>
  <c r="L211" i="288" s="1"/>
  <c r="Z217" i="285"/>
  <c r="Y218" i="285"/>
  <c r="Y219" i="285" s="1"/>
  <c r="S290" i="290"/>
  <c r="S291" i="290" s="1"/>
  <c r="T289" i="290"/>
  <c r="J217" i="287"/>
  <c r="I218" i="287"/>
  <c r="AJ123" i="290"/>
  <c r="AK128" i="290"/>
  <c r="AN128" i="290" s="1"/>
  <c r="AK130" i="290"/>
  <c r="AN130" i="290" s="1"/>
  <c r="AK133" i="290"/>
  <c r="AN133" i="290" s="1"/>
  <c r="AK127" i="290"/>
  <c r="AN127" i="290" s="1"/>
  <c r="AK126" i="290"/>
  <c r="AN126" i="290" s="1"/>
  <c r="AK129" i="290"/>
  <c r="AN129" i="290" s="1"/>
  <c r="AK125" i="290"/>
  <c r="AN125" i="290" s="1"/>
  <c r="AK137" i="290"/>
  <c r="AN137" i="290" s="1"/>
  <c r="AK132" i="290"/>
  <c r="AN132" i="290" s="1"/>
  <c r="P171" i="288"/>
  <c r="P179" i="288" s="1"/>
  <c r="P181" i="288"/>
  <c r="P180" i="288"/>
  <c r="F410" i="285"/>
  <c r="G385" i="285"/>
  <c r="O171" i="287"/>
  <c r="O178" i="287" s="1"/>
  <c r="AJ122" i="281"/>
  <c r="AK128" i="281" s="1"/>
  <c r="V266" i="281"/>
  <c r="V267" i="281" s="1"/>
  <c r="W265" i="281"/>
  <c r="Z241" i="281"/>
  <c r="Y242" i="281"/>
  <c r="Y243" i="281" s="1"/>
  <c r="K385" i="281"/>
  <c r="J386" i="281"/>
  <c r="J387" i="281" s="1"/>
  <c r="I387" i="281"/>
  <c r="U289" i="281"/>
  <c r="T290" i="281"/>
  <c r="T291" i="281" s="1"/>
  <c r="AF169" i="281"/>
  <c r="AE170" i="281"/>
  <c r="AE171" i="281" s="1"/>
  <c r="H116" i="282"/>
  <c r="H117" i="282" s="1"/>
  <c r="H114" i="282"/>
  <c r="AK125" i="281"/>
  <c r="AK133" i="281"/>
  <c r="AK129" i="281"/>
  <c r="AK130" i="281"/>
  <c r="AK126" i="281"/>
  <c r="AK137" i="281"/>
  <c r="P337" i="281"/>
  <c r="O338" i="281"/>
  <c r="O339" i="281" s="1"/>
  <c r="F432" i="281"/>
  <c r="F431" i="281"/>
  <c r="F433" i="281" s="1"/>
  <c r="F435" i="281"/>
  <c r="G431" i="281"/>
  <c r="L363" i="281"/>
  <c r="H409" i="281"/>
  <c r="G410" i="281"/>
  <c r="AH145" i="281"/>
  <c r="AG146" i="281"/>
  <c r="AG147" i="281" s="1"/>
  <c r="N361" i="281"/>
  <c r="M362" i="281"/>
  <c r="R314" i="281"/>
  <c r="R315" i="281" s="1"/>
  <c r="S313" i="281"/>
  <c r="AD193" i="281"/>
  <c r="AC194" i="281"/>
  <c r="AC195" i="281" s="1"/>
  <c r="AO101" i="281"/>
  <c r="AB217" i="281"/>
  <c r="AA218" i="281"/>
  <c r="AA219" i="281" s="1"/>
  <c r="AA99" i="288" l="1"/>
  <c r="E261" i="288"/>
  <c r="E258" i="288"/>
  <c r="P178" i="288"/>
  <c r="E260" i="288"/>
  <c r="D279" i="288"/>
  <c r="N196" i="288"/>
  <c r="S163" i="288"/>
  <c r="C291" i="288"/>
  <c r="W132" i="288"/>
  <c r="S165" i="288"/>
  <c r="S162" i="288"/>
  <c r="R164" i="287"/>
  <c r="R165" i="287"/>
  <c r="O179" i="287"/>
  <c r="W131" i="287"/>
  <c r="O180" i="287"/>
  <c r="M197" i="287"/>
  <c r="M194" i="287"/>
  <c r="U146" i="287"/>
  <c r="F433" i="289"/>
  <c r="J218" i="287"/>
  <c r="K217" i="287"/>
  <c r="P313" i="285"/>
  <c r="O314" i="285"/>
  <c r="O315" i="285" s="1"/>
  <c r="X123" i="288"/>
  <c r="X133" i="288" s="1"/>
  <c r="K361" i="284"/>
  <c r="J362" i="284"/>
  <c r="J363" i="284" s="1"/>
  <c r="W130" i="288"/>
  <c r="J213" i="287"/>
  <c r="H234" i="287"/>
  <c r="I233" i="287"/>
  <c r="U149" i="288"/>
  <c r="E261" i="287"/>
  <c r="E260" i="287"/>
  <c r="E259" i="287"/>
  <c r="E251" i="287"/>
  <c r="E258" i="287" s="1"/>
  <c r="AJ145" i="290"/>
  <c r="AJ146" i="290" s="1"/>
  <c r="AI146" i="290"/>
  <c r="AI147" i="290" s="1"/>
  <c r="N197" i="288"/>
  <c r="AI145" i="285"/>
  <c r="AH146" i="285"/>
  <c r="AH147" i="285" s="1"/>
  <c r="P338" i="290"/>
  <c r="P339" i="290" s="1"/>
  <c r="Q337" i="290"/>
  <c r="L213" i="288"/>
  <c r="H227" i="287"/>
  <c r="AO101" i="285"/>
  <c r="V139" i="287"/>
  <c r="V149" i="287" s="1"/>
  <c r="V148" i="287"/>
  <c r="V147" i="287"/>
  <c r="V146" i="287"/>
  <c r="O181" i="287"/>
  <c r="N314" i="284"/>
  <c r="N315" i="284" s="1"/>
  <c r="O313" i="284"/>
  <c r="H229" i="287"/>
  <c r="M363" i="290"/>
  <c r="W130" i="287"/>
  <c r="R313" i="289"/>
  <c r="Q314" i="289"/>
  <c r="Q315" i="289" s="1"/>
  <c r="Z121" i="288"/>
  <c r="Y122" i="288"/>
  <c r="X137" i="287"/>
  <c r="W138" i="287"/>
  <c r="F242" i="287"/>
  <c r="W131" i="288"/>
  <c r="G235" i="287"/>
  <c r="G244" i="287" s="1"/>
  <c r="AA101" i="288"/>
  <c r="G249" i="287"/>
  <c r="F250" i="287"/>
  <c r="AC194" i="285"/>
  <c r="AC195" i="285" s="1"/>
  <c r="AD193" i="285"/>
  <c r="D258" i="287"/>
  <c r="C290" i="288"/>
  <c r="AE74" i="288"/>
  <c r="AF73" i="288"/>
  <c r="AF169" i="285"/>
  <c r="AE170" i="285"/>
  <c r="AE171" i="285" s="1"/>
  <c r="S155" i="287"/>
  <c r="S165" i="287" s="1"/>
  <c r="AB193" i="284"/>
  <c r="AA194" i="284"/>
  <c r="AA195" i="284" s="1"/>
  <c r="M203" i="288"/>
  <c r="M212" i="288" s="1"/>
  <c r="H226" i="287"/>
  <c r="O361" i="290"/>
  <c r="N362" i="290"/>
  <c r="N363" i="290" s="1"/>
  <c r="AH169" i="290"/>
  <c r="AG170" i="290"/>
  <c r="AG171" i="290" s="1"/>
  <c r="Q289" i="284"/>
  <c r="P290" i="284"/>
  <c r="P291" i="284" s="1"/>
  <c r="AB194" i="289"/>
  <c r="AB195" i="289" s="1"/>
  <c r="AC193" i="289"/>
  <c r="AE170" i="289"/>
  <c r="AE171" i="289" s="1"/>
  <c r="AF169" i="289"/>
  <c r="H386" i="284"/>
  <c r="H387" i="284" s="1"/>
  <c r="I385" i="284"/>
  <c r="J409" i="290"/>
  <c r="I410" i="290"/>
  <c r="G250" i="288"/>
  <c r="H249" i="288"/>
  <c r="U265" i="285"/>
  <c r="T266" i="285"/>
  <c r="T267" i="285" s="1"/>
  <c r="AO101" i="290"/>
  <c r="AO117" i="290" s="1"/>
  <c r="F459" i="290"/>
  <c r="G455" i="290"/>
  <c r="F455" i="290"/>
  <c r="F456" i="290"/>
  <c r="AA107" i="287"/>
  <c r="AA116" i="287" s="1"/>
  <c r="AJ123" i="285"/>
  <c r="AK130" i="285"/>
  <c r="AK125" i="285"/>
  <c r="AK129" i="285"/>
  <c r="AK132" i="285"/>
  <c r="AK128" i="285"/>
  <c r="AK126" i="285"/>
  <c r="AK133" i="285"/>
  <c r="AK137" i="285"/>
  <c r="AK127" i="285"/>
  <c r="AD75" i="288"/>
  <c r="AD85" i="288" s="1"/>
  <c r="T154" i="287"/>
  <c r="U153" i="287"/>
  <c r="O338" i="289"/>
  <c r="O339" i="289" s="1"/>
  <c r="P337" i="289"/>
  <c r="O201" i="288"/>
  <c r="N202" i="288"/>
  <c r="W242" i="285"/>
  <c r="W243" i="285" s="1"/>
  <c r="X241" i="285"/>
  <c r="K386" i="290"/>
  <c r="L385" i="290"/>
  <c r="H385" i="285"/>
  <c r="G386" i="285"/>
  <c r="AA217" i="285"/>
  <c r="Z218" i="285"/>
  <c r="Z219" i="285" s="1"/>
  <c r="AE82" i="287"/>
  <c r="J387" i="290"/>
  <c r="K219" i="288"/>
  <c r="K228" i="288" s="1"/>
  <c r="W132" i="287"/>
  <c r="AF66" i="288"/>
  <c r="AC91" i="287"/>
  <c r="AC100" i="287" s="1"/>
  <c r="J226" i="288"/>
  <c r="F244" i="287"/>
  <c r="F251" i="288"/>
  <c r="AA218" i="290"/>
  <c r="AA219" i="290" s="1"/>
  <c r="AB217" i="290"/>
  <c r="G434" i="290"/>
  <c r="H433" i="290"/>
  <c r="AD194" i="290"/>
  <c r="AD195" i="290" s="1"/>
  <c r="AE193" i="290"/>
  <c r="Y218" i="289"/>
  <c r="Y219" i="289" s="1"/>
  <c r="Z217" i="289"/>
  <c r="Y114" i="288"/>
  <c r="AC105" i="287"/>
  <c r="AB106" i="287"/>
  <c r="AD89" i="288"/>
  <c r="AC90" i="288"/>
  <c r="D260" i="287"/>
  <c r="Z114" i="287"/>
  <c r="C292" i="288"/>
  <c r="M362" i="289"/>
  <c r="M363" i="289" s="1"/>
  <c r="N361" i="289"/>
  <c r="I363" i="285"/>
  <c r="D267" i="288"/>
  <c r="D274" i="288" s="1"/>
  <c r="AC82" i="288"/>
  <c r="G242" i="288"/>
  <c r="J386" i="289"/>
  <c r="J387" i="289" s="1"/>
  <c r="K385" i="289"/>
  <c r="AE84" i="287"/>
  <c r="Q171" i="288"/>
  <c r="Q180" i="288" s="1"/>
  <c r="O186" i="287"/>
  <c r="P185" i="287"/>
  <c r="L218" i="288"/>
  <c r="M217" i="288"/>
  <c r="AF67" i="288"/>
  <c r="AE89" i="287"/>
  <c r="AD90" i="287"/>
  <c r="J227" i="288"/>
  <c r="AH145" i="284"/>
  <c r="AG146" i="284"/>
  <c r="AG147" i="284" s="1"/>
  <c r="W241" i="284"/>
  <c r="V242" i="284"/>
  <c r="V243" i="284" s="1"/>
  <c r="AH146" i="289"/>
  <c r="AH147" i="289" s="1"/>
  <c r="AI145" i="289"/>
  <c r="S313" i="290"/>
  <c r="R314" i="290"/>
  <c r="R315" i="290" s="1"/>
  <c r="AE169" i="284"/>
  <c r="AD170" i="284"/>
  <c r="AD171" i="284" s="1"/>
  <c r="Y115" i="288"/>
  <c r="AB91" i="288"/>
  <c r="AB101" i="288" s="1"/>
  <c r="AB98" i="288"/>
  <c r="D261" i="287"/>
  <c r="Z115" i="287"/>
  <c r="K361" i="285"/>
  <c r="J362" i="285"/>
  <c r="R290" i="285"/>
  <c r="R291" i="285" s="1"/>
  <c r="S289" i="285"/>
  <c r="F265" i="288"/>
  <c r="E266" i="288"/>
  <c r="AC83" i="288"/>
  <c r="P186" i="288"/>
  <c r="Q185" i="288"/>
  <c r="G243" i="288"/>
  <c r="L212" i="288"/>
  <c r="T290" i="290"/>
  <c r="T291" i="290" s="1"/>
  <c r="U289" i="290"/>
  <c r="F408" i="285"/>
  <c r="F411" i="285"/>
  <c r="G407" i="285"/>
  <c r="F407" i="285"/>
  <c r="F409" i="285" s="1"/>
  <c r="AG85" i="287"/>
  <c r="AG84" i="287"/>
  <c r="AG83" i="287"/>
  <c r="AI83" i="287" s="1"/>
  <c r="AG75" i="287"/>
  <c r="AG82" i="287" s="1"/>
  <c r="AI82" i="287" s="1"/>
  <c r="AI76" i="287"/>
  <c r="L210" i="288"/>
  <c r="AE83" i="287"/>
  <c r="T289" i="289"/>
  <c r="S290" i="289"/>
  <c r="S291" i="289" s="1"/>
  <c r="S169" i="288"/>
  <c r="R170" i="288"/>
  <c r="Z121" i="287"/>
  <c r="Y122" i="287"/>
  <c r="AF75" i="287"/>
  <c r="AF85" i="287" s="1"/>
  <c r="AF84" i="287"/>
  <c r="AF83" i="287"/>
  <c r="AF82" i="287"/>
  <c r="N187" i="287"/>
  <c r="N196" i="287" s="1"/>
  <c r="T155" i="288"/>
  <c r="T163" i="288" s="1"/>
  <c r="T165" i="288"/>
  <c r="AF68" i="288"/>
  <c r="J228" i="288"/>
  <c r="W138" i="288"/>
  <c r="X137" i="288"/>
  <c r="J211" i="287"/>
  <c r="U146" i="288"/>
  <c r="J233" i="288"/>
  <c r="I234" i="288"/>
  <c r="F409" i="284"/>
  <c r="K213" i="287"/>
  <c r="K212" i="287"/>
  <c r="K211" i="287"/>
  <c r="K210" i="287"/>
  <c r="K203" i="287"/>
  <c r="Y116" i="288"/>
  <c r="I409" i="289"/>
  <c r="H410" i="289"/>
  <c r="H411" i="289" s="1"/>
  <c r="Z116" i="287"/>
  <c r="C281" i="288"/>
  <c r="AG59" i="288"/>
  <c r="AI58" i="288" s="1"/>
  <c r="AI60" i="288"/>
  <c r="N194" i="288"/>
  <c r="P171" i="287"/>
  <c r="P181" i="287" s="1"/>
  <c r="X242" i="290"/>
  <c r="X243" i="290" s="1"/>
  <c r="Y241" i="290"/>
  <c r="AC84" i="288"/>
  <c r="O187" i="288"/>
  <c r="O197" i="288" s="1"/>
  <c r="G244" i="288"/>
  <c r="X132" i="287"/>
  <c r="X123" i="287"/>
  <c r="X133" i="287" s="1"/>
  <c r="AO125" i="290"/>
  <c r="AO141" i="290" s="1"/>
  <c r="I229" i="287"/>
  <c r="I219" i="287"/>
  <c r="I228" i="287" s="1"/>
  <c r="V265" i="289"/>
  <c r="U266" i="289"/>
  <c r="U267" i="289" s="1"/>
  <c r="L338" i="285"/>
  <c r="L339" i="285" s="1"/>
  <c r="M337" i="285"/>
  <c r="V153" i="288"/>
  <c r="U154" i="288"/>
  <c r="V139" i="288"/>
  <c r="V149" i="288" s="1"/>
  <c r="J210" i="287"/>
  <c r="Z107" i="288"/>
  <c r="Z115" i="288" s="1"/>
  <c r="U147" i="288"/>
  <c r="H235" i="288"/>
  <c r="H245" i="288" s="1"/>
  <c r="AA98" i="288"/>
  <c r="M201" i="287"/>
  <c r="L202" i="287"/>
  <c r="D279" i="287"/>
  <c r="C279" i="287"/>
  <c r="C281" i="287" s="1"/>
  <c r="C283" i="287"/>
  <c r="C280" i="287"/>
  <c r="AI122" i="284"/>
  <c r="AI123" i="284" s="1"/>
  <c r="AJ121" i="284"/>
  <c r="AJ122" i="284" s="1"/>
  <c r="AJ123" i="284" s="1"/>
  <c r="M337" i="284"/>
  <c r="L338" i="284"/>
  <c r="L339" i="284" s="1"/>
  <c r="X241" i="289"/>
  <c r="W242" i="289"/>
  <c r="W243" i="289" s="1"/>
  <c r="Q170" i="287"/>
  <c r="R169" i="287"/>
  <c r="V266" i="290"/>
  <c r="V267" i="290" s="1"/>
  <c r="W265" i="290"/>
  <c r="K339" i="285"/>
  <c r="S266" i="284"/>
  <c r="S267" i="284" s="1"/>
  <c r="T265" i="284"/>
  <c r="Y218" i="284"/>
  <c r="Y219" i="284" s="1"/>
  <c r="Z217" i="284"/>
  <c r="AB105" i="288"/>
  <c r="AA106" i="288"/>
  <c r="E265" i="287"/>
  <c r="D266" i="287"/>
  <c r="G433" i="289"/>
  <c r="F458" i="289"/>
  <c r="AJ123" i="281"/>
  <c r="AK132" i="281"/>
  <c r="AN132" i="281" s="1"/>
  <c r="AK127" i="281"/>
  <c r="T313" i="281"/>
  <c r="S314" i="281"/>
  <c r="S315" i="281" s="1"/>
  <c r="AO117" i="281"/>
  <c r="M363" i="281"/>
  <c r="G433" i="281"/>
  <c r="F458" i="281"/>
  <c r="AN129" i="281"/>
  <c r="AB218" i="281"/>
  <c r="AB219" i="281" s="1"/>
  <c r="AC217" i="281"/>
  <c r="AE193" i="281"/>
  <c r="AD194" i="281"/>
  <c r="AD195" i="281" s="1"/>
  <c r="O361" i="281"/>
  <c r="N362" i="281"/>
  <c r="N363" i="281" s="1"/>
  <c r="Q337" i="281"/>
  <c r="P338" i="281"/>
  <c r="P339" i="281" s="1"/>
  <c r="AN133" i="281"/>
  <c r="AN137" i="281"/>
  <c r="AN125" i="281"/>
  <c r="AG169" i="281"/>
  <c r="AF170" i="281"/>
  <c r="AF171" i="281" s="1"/>
  <c r="L385" i="281"/>
  <c r="K386" i="281"/>
  <c r="AH146" i="281"/>
  <c r="AH147" i="281" s="1"/>
  <c r="AI145" i="281"/>
  <c r="AN126" i="281"/>
  <c r="G411" i="281"/>
  <c r="I116" i="282"/>
  <c r="I114" i="282"/>
  <c r="V289" i="281"/>
  <c r="U290" i="281"/>
  <c r="U291" i="281" s="1"/>
  <c r="AA241" i="281"/>
  <c r="Z242" i="281"/>
  <c r="Z243" i="281" s="1"/>
  <c r="H410" i="281"/>
  <c r="H411" i="281" s="1"/>
  <c r="I409" i="281"/>
  <c r="AN130" i="281"/>
  <c r="W266" i="281"/>
  <c r="W267" i="281" s="1"/>
  <c r="X265" i="281"/>
  <c r="AN127" i="281"/>
  <c r="AN128" i="281"/>
  <c r="AD83" i="288" l="1"/>
  <c r="AD82" i="288"/>
  <c r="M213" i="288"/>
  <c r="D276" i="288"/>
  <c r="H243" i="288"/>
  <c r="Z116" i="288"/>
  <c r="AG66" i="288"/>
  <c r="AI66" i="288" s="1"/>
  <c r="Z117" i="288"/>
  <c r="AG69" i="288"/>
  <c r="AI69" i="288" s="1"/>
  <c r="Z114" i="288"/>
  <c r="K229" i="288"/>
  <c r="Q181" i="288"/>
  <c r="H242" i="288"/>
  <c r="G245" i="287"/>
  <c r="X130" i="287"/>
  <c r="AC101" i="287"/>
  <c r="I226" i="287"/>
  <c r="X131" i="287"/>
  <c r="S162" i="287"/>
  <c r="I227" i="287"/>
  <c r="N194" i="287"/>
  <c r="AA117" i="287"/>
  <c r="N217" i="288"/>
  <c r="M218" i="288"/>
  <c r="I433" i="290"/>
  <c r="H434" i="290"/>
  <c r="H435" i="290" s="1"/>
  <c r="L386" i="290"/>
  <c r="M385" i="290"/>
  <c r="U154" i="287"/>
  <c r="V153" i="287"/>
  <c r="AN125" i="285"/>
  <c r="V265" i="285"/>
  <c r="U266" i="285"/>
  <c r="U267" i="285" s="1"/>
  <c r="AH170" i="290"/>
  <c r="AH171" i="290" s="1"/>
  <c r="AI169" i="290"/>
  <c r="F251" i="287"/>
  <c r="Z122" i="288"/>
  <c r="AA121" i="288"/>
  <c r="P313" i="284"/>
  <c r="O314" i="284"/>
  <c r="O315" i="284" s="1"/>
  <c r="AO117" i="285"/>
  <c r="X241" i="284"/>
  <c r="W242" i="284"/>
  <c r="W243" i="284" s="1"/>
  <c r="D281" i="287"/>
  <c r="C298" i="287"/>
  <c r="F434" i="285"/>
  <c r="G409" i="285"/>
  <c r="U290" i="290"/>
  <c r="U291" i="290" s="1"/>
  <c r="V289" i="290"/>
  <c r="G265" i="288"/>
  <c r="F266" i="288"/>
  <c r="L219" i="288"/>
  <c r="L226" i="288" s="1"/>
  <c r="O361" i="289"/>
  <c r="N362" i="289"/>
  <c r="N363" i="289" s="1"/>
  <c r="AD105" i="287"/>
  <c r="AC106" i="287"/>
  <c r="G435" i="290"/>
  <c r="K387" i="290"/>
  <c r="T155" i="287"/>
  <c r="T165" i="287" s="1"/>
  <c r="AN127" i="285"/>
  <c r="AN130" i="285"/>
  <c r="I249" i="288"/>
  <c r="H250" i="288"/>
  <c r="AG169" i="285"/>
  <c r="AF170" i="285"/>
  <c r="AF171" i="285" s="1"/>
  <c r="H249" i="287"/>
  <c r="G250" i="287"/>
  <c r="L361" i="284"/>
  <c r="K362" i="284"/>
  <c r="K363" i="284" s="1"/>
  <c r="D267" i="287"/>
  <c r="D277" i="287" s="1"/>
  <c r="Y242" i="290"/>
  <c r="Y243" i="290" s="1"/>
  <c r="Z241" i="290"/>
  <c r="AI65" i="288"/>
  <c r="AJ65" i="288" s="1"/>
  <c r="AL65" i="288"/>
  <c r="AI62" i="288"/>
  <c r="AJ61" i="288" s="1"/>
  <c r="AI64" i="288"/>
  <c r="W139" i="288"/>
  <c r="W146" i="288" s="1"/>
  <c r="U289" i="289"/>
  <c r="T290" i="289"/>
  <c r="T291" i="289" s="1"/>
  <c r="AI84" i="287"/>
  <c r="T289" i="285"/>
  <c r="S290" i="285"/>
  <c r="S291" i="285" s="1"/>
  <c r="AE170" i="284"/>
  <c r="AE171" i="284" s="1"/>
  <c r="AF169" i="284"/>
  <c r="P186" i="287"/>
  <c r="Q185" i="287"/>
  <c r="L385" i="289"/>
  <c r="K386" i="289"/>
  <c r="K387" i="289" s="1"/>
  <c r="AB218" i="290"/>
  <c r="AB219" i="290" s="1"/>
  <c r="AC217" i="290"/>
  <c r="X242" i="285"/>
  <c r="X243" i="285" s="1"/>
  <c r="Y241" i="285"/>
  <c r="AN137" i="285"/>
  <c r="G251" i="288"/>
  <c r="G260" i="288" s="1"/>
  <c r="G259" i="288"/>
  <c r="G258" i="288"/>
  <c r="P361" i="290"/>
  <c r="O362" i="290"/>
  <c r="O363" i="290" s="1"/>
  <c r="AC193" i="284"/>
  <c r="AB194" i="284"/>
  <c r="AB195" i="284" s="1"/>
  <c r="AG73" i="288"/>
  <c r="AF74" i="288"/>
  <c r="R314" i="289"/>
  <c r="R315" i="289" s="1"/>
  <c r="S313" i="289"/>
  <c r="Q313" i="285"/>
  <c r="P314" i="285"/>
  <c r="P315" i="285" s="1"/>
  <c r="D281" i="288"/>
  <c r="C298" i="288"/>
  <c r="I410" i="289"/>
  <c r="I411" i="289" s="1"/>
  <c r="J409" i="289"/>
  <c r="G409" i="284"/>
  <c r="F434" i="284"/>
  <c r="N197" i="287"/>
  <c r="AI85" i="287"/>
  <c r="AB100" i="288"/>
  <c r="AI145" i="284"/>
  <c r="AH146" i="284"/>
  <c r="AH147" i="284" s="1"/>
  <c r="O187" i="287"/>
  <c r="O194" i="287" s="1"/>
  <c r="D275" i="288"/>
  <c r="AN133" i="285"/>
  <c r="I411" i="290"/>
  <c r="AD193" i="289"/>
  <c r="AC194" i="289"/>
  <c r="AC195" i="289" s="1"/>
  <c r="AE75" i="288"/>
  <c r="AE83" i="288" s="1"/>
  <c r="Q338" i="290"/>
  <c r="Q339" i="290" s="1"/>
  <c r="R337" i="290"/>
  <c r="K218" i="287"/>
  <c r="L217" i="287"/>
  <c r="U155" i="288"/>
  <c r="U164" i="288" s="1"/>
  <c r="S170" i="288"/>
  <c r="T169" i="288"/>
  <c r="T266" i="284"/>
  <c r="T267" i="284" s="1"/>
  <c r="U265" i="284"/>
  <c r="W153" i="288"/>
  <c r="V154" i="288"/>
  <c r="X138" i="288"/>
  <c r="Y137" i="288"/>
  <c r="H244" i="288"/>
  <c r="E266" i="287"/>
  <c r="F265" i="287"/>
  <c r="C290" i="287"/>
  <c r="V146" i="288"/>
  <c r="N337" i="285"/>
  <c r="M338" i="285"/>
  <c r="M339" i="285" s="1"/>
  <c r="L213" i="287"/>
  <c r="L203" i="287"/>
  <c r="L212" i="287" s="1"/>
  <c r="V147" i="288"/>
  <c r="I235" i="288"/>
  <c r="I245" i="288" s="1"/>
  <c r="T313" i="290"/>
  <c r="S314" i="290"/>
  <c r="S315" i="290" s="1"/>
  <c r="D277" i="288"/>
  <c r="Z218" i="289"/>
  <c r="Z219" i="289" s="1"/>
  <c r="AA217" i="289"/>
  <c r="F261" i="288"/>
  <c r="N203" i="288"/>
  <c r="N212" i="288" s="1"/>
  <c r="AN126" i="285"/>
  <c r="J410" i="290"/>
  <c r="K409" i="290"/>
  <c r="J233" i="287"/>
  <c r="I234" i="287"/>
  <c r="X130" i="288"/>
  <c r="J219" i="287"/>
  <c r="J229" i="287" s="1"/>
  <c r="X265" i="290"/>
  <c r="W266" i="290"/>
  <c r="W267" i="290" s="1"/>
  <c r="S169" i="287"/>
  <c r="R170" i="287"/>
  <c r="Q171" i="287"/>
  <c r="Q181" i="287" s="1"/>
  <c r="Q180" i="287"/>
  <c r="Q179" i="287"/>
  <c r="C291" i="287"/>
  <c r="O194" i="288"/>
  <c r="P178" i="287"/>
  <c r="AA107" i="288"/>
  <c r="AA116" i="288" s="1"/>
  <c r="Y241" i="289"/>
  <c r="X242" i="289"/>
  <c r="X243" i="289" s="1"/>
  <c r="C292" i="287"/>
  <c r="N201" i="287"/>
  <c r="M202" i="287"/>
  <c r="V148" i="288"/>
  <c r="O195" i="288"/>
  <c r="P179" i="287"/>
  <c r="AG67" i="288"/>
  <c r="AI67" i="288" s="1"/>
  <c r="K233" i="288"/>
  <c r="J234" i="288"/>
  <c r="T164" i="288"/>
  <c r="N195" i="287"/>
  <c r="Y131" i="287"/>
  <c r="Y123" i="287"/>
  <c r="Y132" i="287" s="1"/>
  <c r="R185" i="288"/>
  <c r="Q186" i="288"/>
  <c r="J363" i="285"/>
  <c r="AB99" i="288"/>
  <c r="AJ145" i="289"/>
  <c r="AJ146" i="289" s="1"/>
  <c r="AJ147" i="289" s="1"/>
  <c r="AI146" i="289"/>
  <c r="AI147" i="289" s="1"/>
  <c r="AD101" i="287"/>
  <c r="AD98" i="287"/>
  <c r="AD91" i="287"/>
  <c r="AD99" i="287" s="1"/>
  <c r="Q178" i="288"/>
  <c r="F258" i="288"/>
  <c r="AC98" i="287"/>
  <c r="K226" i="288"/>
  <c r="AB217" i="285"/>
  <c r="AA218" i="285"/>
  <c r="AA219" i="285" s="1"/>
  <c r="P201" i="288"/>
  <c r="O202" i="288"/>
  <c r="AD84" i="288"/>
  <c r="AN128" i="285"/>
  <c r="AA114" i="287"/>
  <c r="I386" i="284"/>
  <c r="I387" i="284" s="1"/>
  <c r="J385" i="284"/>
  <c r="M210" i="288"/>
  <c r="S163" i="287"/>
  <c r="G242" i="287"/>
  <c r="W148" i="287"/>
  <c r="W139" i="287"/>
  <c r="W149" i="287" s="1"/>
  <c r="AJ147" i="290"/>
  <c r="AK154" i="290"/>
  <c r="AK161" i="290"/>
  <c r="AK150" i="290"/>
  <c r="AK149" i="290"/>
  <c r="AK153" i="290"/>
  <c r="AK151" i="290"/>
  <c r="AK157" i="290"/>
  <c r="AK156" i="290"/>
  <c r="AK152" i="290"/>
  <c r="H235" i="287"/>
  <c r="H244" i="287" s="1"/>
  <c r="X131" i="288"/>
  <c r="E267" i="288"/>
  <c r="E274" i="288" s="1"/>
  <c r="F459" i="289"/>
  <c r="F455" i="289"/>
  <c r="F457" i="289" s="1"/>
  <c r="G455" i="289"/>
  <c r="F456" i="289"/>
  <c r="AC105" i="288"/>
  <c r="AB106" i="288"/>
  <c r="C293" i="287"/>
  <c r="W265" i="289"/>
  <c r="V266" i="289"/>
  <c r="V267" i="289" s="1"/>
  <c r="O196" i="288"/>
  <c r="P180" i="287"/>
  <c r="AG68" i="288"/>
  <c r="AI68" i="288" s="1"/>
  <c r="T162" i="288"/>
  <c r="AA121" i="287"/>
  <c r="Z122" i="287"/>
  <c r="AI78" i="287"/>
  <c r="AJ77" i="287" s="1"/>
  <c r="AL81" i="287"/>
  <c r="AI81" i="287"/>
  <c r="AJ81" i="287" s="1"/>
  <c r="AI80" i="287"/>
  <c r="P187" i="288"/>
  <c r="P195" i="288" s="1"/>
  <c r="L361" i="285"/>
  <c r="K362" i="285"/>
  <c r="AF89" i="287"/>
  <c r="AE90" i="287"/>
  <c r="Q179" i="288"/>
  <c r="AC91" i="288"/>
  <c r="AC101" i="288" s="1"/>
  <c r="AE194" i="290"/>
  <c r="AE195" i="290" s="1"/>
  <c r="AF193" i="290"/>
  <c r="F259" i="288"/>
  <c r="AC99" i="287"/>
  <c r="K227" i="288"/>
  <c r="G387" i="285"/>
  <c r="P338" i="289"/>
  <c r="P339" i="289" s="1"/>
  <c r="Q337" i="289"/>
  <c r="AN132" i="285"/>
  <c r="AA115" i="287"/>
  <c r="F457" i="290"/>
  <c r="R289" i="284"/>
  <c r="Q290" i="284"/>
  <c r="Q291" i="284" s="1"/>
  <c r="M211" i="288"/>
  <c r="S164" i="287"/>
  <c r="AD194" i="285"/>
  <c r="AD195" i="285" s="1"/>
  <c r="AE193" i="285"/>
  <c r="G243" i="287"/>
  <c r="Y137" i="287"/>
  <c r="X138" i="287"/>
  <c r="AI146" i="285"/>
  <c r="AI147" i="285" s="1"/>
  <c r="AJ145" i="285"/>
  <c r="AJ146" i="285" s="1"/>
  <c r="X132" i="288"/>
  <c r="AB107" i="287"/>
  <c r="AB116" i="287" s="1"/>
  <c r="H433" i="289"/>
  <c r="G434" i="289"/>
  <c r="G435" i="289" s="1"/>
  <c r="Z218" i="284"/>
  <c r="Z219" i="284" s="1"/>
  <c r="AA217" i="284"/>
  <c r="N337" i="284"/>
  <c r="M338" i="284"/>
  <c r="M339" i="284" s="1"/>
  <c r="R171" i="288"/>
  <c r="R180" i="288" s="1"/>
  <c r="AI74" i="287"/>
  <c r="AE89" i="288"/>
  <c r="AD90" i="288"/>
  <c r="F260" i="288"/>
  <c r="I385" i="285"/>
  <c r="H386" i="285"/>
  <c r="H387" i="285" s="1"/>
  <c r="AN129" i="285"/>
  <c r="AG169" i="289"/>
  <c r="AF170" i="289"/>
  <c r="AF171" i="289" s="1"/>
  <c r="Y123" i="288"/>
  <c r="Y132" i="288" s="1"/>
  <c r="AC218" i="281"/>
  <c r="AC219" i="281" s="1"/>
  <c r="AD217" i="281"/>
  <c r="AB241" i="281"/>
  <c r="AA242" i="281"/>
  <c r="AA243" i="281" s="1"/>
  <c r="J116" i="282"/>
  <c r="K131" i="282" s="1"/>
  <c r="N131" i="282" s="1"/>
  <c r="J114" i="282"/>
  <c r="AI146" i="281"/>
  <c r="AI147" i="281" s="1"/>
  <c r="AJ145" i="281"/>
  <c r="AJ146" i="281" s="1"/>
  <c r="H433" i="281"/>
  <c r="G434" i="281"/>
  <c r="I410" i="281"/>
  <c r="I411" i="281" s="1"/>
  <c r="J409" i="281"/>
  <c r="I117" i="282"/>
  <c r="R116" i="282"/>
  <c r="K128" i="282"/>
  <c r="N128" i="282" s="1"/>
  <c r="Q116" i="282"/>
  <c r="AF193" i="281"/>
  <c r="AE194" i="281"/>
  <c r="AE195" i="281" s="1"/>
  <c r="Y265" i="281"/>
  <c r="X266" i="281"/>
  <c r="X267" i="281" s="1"/>
  <c r="M385" i="281"/>
  <c r="L386" i="281"/>
  <c r="L387" i="281" s="1"/>
  <c r="AH169" i="281"/>
  <c r="AG170" i="281"/>
  <c r="AG171" i="281" s="1"/>
  <c r="Q338" i="281"/>
  <c r="Q339" i="281" s="1"/>
  <c r="R337" i="281"/>
  <c r="K387" i="281"/>
  <c r="W289" i="281"/>
  <c r="V290" i="281"/>
  <c r="V291" i="281" s="1"/>
  <c r="AO125" i="281"/>
  <c r="AO141" i="281" s="1"/>
  <c r="P361" i="281"/>
  <c r="O362" i="281"/>
  <c r="O363" i="281" s="1"/>
  <c r="G455" i="281"/>
  <c r="F459" i="281"/>
  <c r="F455" i="281"/>
  <c r="F456" i="281"/>
  <c r="U313" i="281"/>
  <c r="T314" i="281"/>
  <c r="T315" i="281" s="1"/>
  <c r="AA117" i="288" l="1"/>
  <c r="W149" i="288"/>
  <c r="AA114" i="288"/>
  <c r="L228" i="288"/>
  <c r="N213" i="288"/>
  <c r="AA115" i="288"/>
  <c r="P194" i="288"/>
  <c r="P197" i="288"/>
  <c r="AE85" i="288"/>
  <c r="W148" i="288"/>
  <c r="N210" i="288"/>
  <c r="N211" i="288"/>
  <c r="L229" i="288"/>
  <c r="E276" i="288"/>
  <c r="E277" i="288"/>
  <c r="L227" i="288"/>
  <c r="T162" i="287"/>
  <c r="L210" i="287"/>
  <c r="O196" i="287"/>
  <c r="T163" i="287"/>
  <c r="L211" i="287"/>
  <c r="O197" i="287"/>
  <c r="T164" i="287"/>
  <c r="W146" i="287"/>
  <c r="J226" i="287"/>
  <c r="AN152" i="290"/>
  <c r="Y265" i="290"/>
  <c r="X266" i="290"/>
  <c r="X267" i="290" s="1"/>
  <c r="AB217" i="284"/>
  <c r="AA218" i="284"/>
  <c r="AA219" i="284" s="1"/>
  <c r="AB117" i="287"/>
  <c r="AG193" i="290"/>
  <c r="AF194" i="290"/>
  <c r="AF195" i="290" s="1"/>
  <c r="P196" i="288"/>
  <c r="AA122" i="287"/>
  <c r="AB121" i="287"/>
  <c r="AB107" i="288"/>
  <c r="AB117" i="288" s="1"/>
  <c r="E275" i="288"/>
  <c r="H245" i="287"/>
  <c r="AN161" i="290"/>
  <c r="AD100" i="287"/>
  <c r="Y130" i="287"/>
  <c r="Q178" i="287"/>
  <c r="I235" i="287"/>
  <c r="I242" i="287" s="1"/>
  <c r="V265" i="284"/>
  <c r="U266" i="284"/>
  <c r="U267" i="284" s="1"/>
  <c r="U165" i="288"/>
  <c r="AE84" i="288"/>
  <c r="O195" i="287"/>
  <c r="F432" i="284"/>
  <c r="F435" i="284"/>
  <c r="G431" i="284"/>
  <c r="F431" i="284"/>
  <c r="S314" i="289"/>
  <c r="S315" i="289" s="1"/>
  <c r="T313" i="289"/>
  <c r="G261" i="288"/>
  <c r="AF170" i="284"/>
  <c r="AF171" i="284" s="1"/>
  <c r="AG169" i="284"/>
  <c r="W147" i="288"/>
  <c r="J249" i="288"/>
  <c r="I250" i="288"/>
  <c r="AE105" i="287"/>
  <c r="AD106" i="287"/>
  <c r="C299" i="287"/>
  <c r="C309" i="287" s="1"/>
  <c r="C296" i="287"/>
  <c r="D295" i="287"/>
  <c r="C295" i="287"/>
  <c r="AA122" i="288"/>
  <c r="AB121" i="288"/>
  <c r="L387" i="290"/>
  <c r="R337" i="289"/>
  <c r="Q338" i="289"/>
  <c r="Q339" i="289" s="1"/>
  <c r="F266" i="287"/>
  <c r="G265" i="287"/>
  <c r="AD217" i="290"/>
  <c r="AC218" i="290"/>
  <c r="AC219" i="290" s="1"/>
  <c r="AN156" i="290"/>
  <c r="O203" i="288"/>
  <c r="O212" i="288" s="1"/>
  <c r="E267" i="287"/>
  <c r="E274" i="287" s="1"/>
  <c r="T170" i="288"/>
  <c r="U169" i="288"/>
  <c r="M217" i="287"/>
  <c r="L218" i="287"/>
  <c r="J410" i="289"/>
  <c r="J411" i="289" s="1"/>
  <c r="K409" i="289"/>
  <c r="AF75" i="288"/>
  <c r="AF84" i="288" s="1"/>
  <c r="M361" i="284"/>
  <c r="L362" i="284"/>
  <c r="L363" i="284" s="1"/>
  <c r="P361" i="289"/>
  <c r="O362" i="289"/>
  <c r="O363" i="289" s="1"/>
  <c r="F267" i="288"/>
  <c r="F277" i="288" s="1"/>
  <c r="W265" i="285"/>
  <c r="V266" i="285"/>
  <c r="V267" i="285" s="1"/>
  <c r="AE100" i="287"/>
  <c r="AE91" i="287"/>
  <c r="AE101" i="287" s="1"/>
  <c r="AN154" i="290"/>
  <c r="Y130" i="288"/>
  <c r="J385" i="285"/>
  <c r="I386" i="285"/>
  <c r="R179" i="288"/>
  <c r="I433" i="289"/>
  <c r="H434" i="289"/>
  <c r="H435" i="289" s="1"/>
  <c r="AC98" i="288"/>
  <c r="K363" i="285"/>
  <c r="AN157" i="290"/>
  <c r="P202" i="288"/>
  <c r="Q201" i="288"/>
  <c r="Q187" i="288"/>
  <c r="Q197" i="288" s="1"/>
  <c r="M210" i="287"/>
  <c r="M203" i="287"/>
  <c r="M213" i="287" s="1"/>
  <c r="J228" i="287"/>
  <c r="L409" i="290"/>
  <c r="K410" i="290"/>
  <c r="K411" i="290" s="1"/>
  <c r="I242" i="288"/>
  <c r="S171" i="288"/>
  <c r="S178" i="288" s="1"/>
  <c r="K229" i="287"/>
  <c r="K219" i="287"/>
  <c r="K228" i="287" s="1"/>
  <c r="K226" i="287"/>
  <c r="AG74" i="288"/>
  <c r="U289" i="285"/>
  <c r="T290" i="285"/>
  <c r="T291" i="285" s="1"/>
  <c r="G259" i="287"/>
  <c r="G258" i="287"/>
  <c r="G251" i="287"/>
  <c r="G261" i="287" s="1"/>
  <c r="H265" i="288"/>
  <c r="G266" i="288"/>
  <c r="Y241" i="284"/>
  <c r="X242" i="284"/>
  <c r="X243" i="284" s="1"/>
  <c r="F258" i="287"/>
  <c r="J433" i="290"/>
  <c r="I434" i="290"/>
  <c r="L362" i="285"/>
  <c r="M361" i="285"/>
  <c r="G457" i="289"/>
  <c r="F482" i="289"/>
  <c r="AN151" i="290"/>
  <c r="K385" i="284"/>
  <c r="J386" i="284"/>
  <c r="J387" i="284" s="1"/>
  <c r="S185" i="288"/>
  <c r="R186" i="288"/>
  <c r="J235" i="288"/>
  <c r="J244" i="288" s="1"/>
  <c r="N202" i="287"/>
  <c r="O201" i="287"/>
  <c r="J411" i="290"/>
  <c r="I243" i="288"/>
  <c r="Z137" i="288"/>
  <c r="Y138" i="288"/>
  <c r="S337" i="290"/>
  <c r="R338" i="290"/>
  <c r="R339" i="290" s="1"/>
  <c r="AE193" i="289"/>
  <c r="AD194" i="289"/>
  <c r="AD195" i="289" s="1"/>
  <c r="AI146" i="284"/>
  <c r="AI147" i="284" s="1"/>
  <c r="AJ145" i="284"/>
  <c r="AJ146" i="284" s="1"/>
  <c r="AJ147" i="284" s="1"/>
  <c r="C295" i="288"/>
  <c r="D295" i="288"/>
  <c r="C299" i="288"/>
  <c r="C309" i="288" s="1"/>
  <c r="C296" i="288"/>
  <c r="H250" i="287"/>
  <c r="I249" i="287"/>
  <c r="V290" i="290"/>
  <c r="V291" i="290" s="1"/>
  <c r="W289" i="290"/>
  <c r="F259" i="287"/>
  <c r="AO125" i="285"/>
  <c r="AO141" i="285" s="1"/>
  <c r="M219" i="288"/>
  <c r="M229" i="288" s="1"/>
  <c r="K233" i="287"/>
  <c r="J234" i="287"/>
  <c r="Z123" i="288"/>
  <c r="Z131" i="288" s="1"/>
  <c r="Z130" i="288"/>
  <c r="Y131" i="288"/>
  <c r="X139" i="287"/>
  <c r="X148" i="287" s="1"/>
  <c r="AC99" i="288"/>
  <c r="Y133" i="288"/>
  <c r="AD91" i="288"/>
  <c r="AD98" i="288" s="1"/>
  <c r="R181" i="288"/>
  <c r="AB114" i="287"/>
  <c r="Y138" i="287"/>
  <c r="Z137" i="287"/>
  <c r="G457" i="290"/>
  <c r="F482" i="290"/>
  <c r="AC100" i="288"/>
  <c r="H242" i="287"/>
  <c r="AN153" i="290"/>
  <c r="W147" i="287"/>
  <c r="AC217" i="285"/>
  <c r="AB218" i="285"/>
  <c r="AB219" i="285" s="1"/>
  <c r="Y133" i="287"/>
  <c r="K234" i="288"/>
  <c r="L233" i="288"/>
  <c r="R180" i="287"/>
  <c r="R178" i="287"/>
  <c r="R171" i="287"/>
  <c r="R181" i="287" s="1"/>
  <c r="J227" i="287"/>
  <c r="AB217" i="289"/>
  <c r="AA218" i="289"/>
  <c r="AA219" i="289" s="1"/>
  <c r="I244" i="288"/>
  <c r="X139" i="288"/>
  <c r="X149" i="288" s="1"/>
  <c r="U162" i="288"/>
  <c r="D282" i="288"/>
  <c r="E281" i="288"/>
  <c r="AD193" i="284"/>
  <c r="AC194" i="284"/>
  <c r="AC195" i="284" s="1"/>
  <c r="M385" i="289"/>
  <c r="L386" i="289"/>
  <c r="L387" i="289" s="1"/>
  <c r="D274" i="287"/>
  <c r="F260" i="287"/>
  <c r="W153" i="287"/>
  <c r="V154" i="287"/>
  <c r="O217" i="288"/>
  <c r="N218" i="288"/>
  <c r="U313" i="290"/>
  <c r="T314" i="290"/>
  <c r="T315" i="290" s="1"/>
  <c r="AA241" i="290"/>
  <c r="Z242" i="290"/>
  <c r="Z243" i="290" s="1"/>
  <c r="E281" i="287"/>
  <c r="D282" i="287"/>
  <c r="R178" i="288"/>
  <c r="S289" i="284"/>
  <c r="R290" i="284"/>
  <c r="R291" i="284" s="1"/>
  <c r="AF89" i="288"/>
  <c r="AE90" i="288"/>
  <c r="AB115" i="287"/>
  <c r="W266" i="289"/>
  <c r="W267" i="289" s="1"/>
  <c r="X265" i="289"/>
  <c r="H243" i="287"/>
  <c r="AN149" i="290"/>
  <c r="T169" i="287"/>
  <c r="S170" i="287"/>
  <c r="O337" i="285"/>
  <c r="N338" i="285"/>
  <c r="N339" i="285" s="1"/>
  <c r="V155" i="288"/>
  <c r="V165" i="288" s="1"/>
  <c r="U163" i="288"/>
  <c r="AE82" i="288"/>
  <c r="R185" i="287"/>
  <c r="Q186" i="287"/>
  <c r="U290" i="289"/>
  <c r="U291" i="289" s="1"/>
  <c r="V289" i="289"/>
  <c r="D275" i="287"/>
  <c r="AH169" i="285"/>
  <c r="AG170" i="285"/>
  <c r="AG171" i="285" s="1"/>
  <c r="G410" i="285"/>
  <c r="H409" i="285"/>
  <c r="F261" i="287"/>
  <c r="U155" i="287"/>
  <c r="U163" i="287" s="1"/>
  <c r="U164" i="287"/>
  <c r="AD105" i="288"/>
  <c r="AC106" i="288"/>
  <c r="H409" i="284"/>
  <c r="G410" i="284"/>
  <c r="G411" i="284" s="1"/>
  <c r="AJ147" i="285"/>
  <c r="AK150" i="285"/>
  <c r="AK156" i="285"/>
  <c r="AK149" i="285"/>
  <c r="AK151" i="285"/>
  <c r="AK152" i="285"/>
  <c r="AK161" i="285"/>
  <c r="AK157" i="285"/>
  <c r="AK154" i="285"/>
  <c r="AK153" i="285"/>
  <c r="AG89" i="287"/>
  <c r="AG90" i="287" s="1"/>
  <c r="AF90" i="287"/>
  <c r="AH169" i="289"/>
  <c r="AG170" i="289"/>
  <c r="AG171" i="289" s="1"/>
  <c r="N338" i="284"/>
  <c r="N339" i="284" s="1"/>
  <c r="O337" i="284"/>
  <c r="AF193" i="285"/>
  <c r="AE194" i="285"/>
  <c r="AE195" i="285" s="1"/>
  <c r="Z123" i="287"/>
  <c r="Z131" i="287" s="1"/>
  <c r="AN150" i="290"/>
  <c r="Y242" i="289"/>
  <c r="Y243" i="289" s="1"/>
  <c r="Z241" i="289"/>
  <c r="W154" i="288"/>
  <c r="X153" i="288"/>
  <c r="R313" i="285"/>
  <c r="Q314" i="285"/>
  <c r="Q315" i="285" s="1"/>
  <c r="Q361" i="290"/>
  <c r="P362" i="290"/>
  <c r="P363" i="290" s="1"/>
  <c r="Z241" i="285"/>
  <c r="Y242" i="285"/>
  <c r="Y243" i="285" s="1"/>
  <c r="P187" i="287"/>
  <c r="P195" i="287" s="1"/>
  <c r="D276" i="287"/>
  <c r="H251" i="288"/>
  <c r="H259" i="288" s="1"/>
  <c r="AC107" i="287"/>
  <c r="AC117" i="287" s="1"/>
  <c r="F432" i="285"/>
  <c r="F431" i="285"/>
  <c r="F435" i="285"/>
  <c r="G431" i="285"/>
  <c r="Q313" i="284"/>
  <c r="P314" i="284"/>
  <c r="P315" i="284" s="1"/>
  <c r="AJ169" i="290"/>
  <c r="AI170" i="290"/>
  <c r="AI171" i="290" s="1"/>
  <c r="N385" i="290"/>
  <c r="M386" i="290"/>
  <c r="K121" i="282"/>
  <c r="N121" i="282" s="1"/>
  <c r="K120" i="282"/>
  <c r="N120" i="282" s="1"/>
  <c r="F457" i="281"/>
  <c r="R338" i="281"/>
  <c r="R339" i="281" s="1"/>
  <c r="S337" i="281"/>
  <c r="J410" i="281"/>
  <c r="K409" i="281"/>
  <c r="U8" i="282"/>
  <c r="U10" i="282" s="1"/>
  <c r="U11" i="282"/>
  <c r="U9" i="282"/>
  <c r="W8" i="282"/>
  <c r="V8" i="282"/>
  <c r="W290" i="281"/>
  <c r="W291" i="281" s="1"/>
  <c r="X289" i="281"/>
  <c r="J117" i="282"/>
  <c r="K126" i="282"/>
  <c r="N126" i="282" s="1"/>
  <c r="K122" i="282"/>
  <c r="N122" i="282" s="1"/>
  <c r="K127" i="282"/>
  <c r="N127" i="282" s="1"/>
  <c r="Q361" i="281"/>
  <c r="P362" i="281"/>
  <c r="P363" i="281" s="1"/>
  <c r="V313" i="281"/>
  <c r="U314" i="281"/>
  <c r="U315" i="281" s="1"/>
  <c r="AH170" i="281"/>
  <c r="AH171" i="281" s="1"/>
  <c r="AI169" i="281"/>
  <c r="G435" i="281"/>
  <c r="K123" i="282"/>
  <c r="N123" i="282" s="1"/>
  <c r="I433" i="281"/>
  <c r="H434" i="281"/>
  <c r="H435" i="281" s="1"/>
  <c r="AC241" i="281"/>
  <c r="AB242" i="281"/>
  <c r="AB243" i="281" s="1"/>
  <c r="Z265" i="281"/>
  <c r="Y266" i="281"/>
  <c r="Y267" i="281" s="1"/>
  <c r="AG193" i="281"/>
  <c r="AF194" i="281"/>
  <c r="AF195" i="281" s="1"/>
  <c r="P116" i="282"/>
  <c r="AJ147" i="281"/>
  <c r="AK150" i="281"/>
  <c r="AK154" i="281"/>
  <c r="AK149" i="281"/>
  <c r="AK156" i="281"/>
  <c r="AK157" i="281"/>
  <c r="AK152" i="281"/>
  <c r="AK151" i="281"/>
  <c r="AK161" i="281"/>
  <c r="AK153" i="281"/>
  <c r="AD218" i="281"/>
  <c r="AD219" i="281" s="1"/>
  <c r="AE217" i="281"/>
  <c r="N385" i="281"/>
  <c r="M386" i="281"/>
  <c r="R117" i="282"/>
  <c r="R135" i="282" s="1"/>
  <c r="Q117" i="282"/>
  <c r="Q135" i="282" s="1"/>
  <c r="F433" i="285" l="1"/>
  <c r="F275" i="288"/>
  <c r="S179" i="288"/>
  <c r="S181" i="288"/>
  <c r="F274" i="288"/>
  <c r="F276" i="288"/>
  <c r="S180" i="288"/>
  <c r="C307" i="288"/>
  <c r="H258" i="288"/>
  <c r="AD99" i="288"/>
  <c r="AD101" i="288"/>
  <c r="AF83" i="288"/>
  <c r="O211" i="288"/>
  <c r="AD100" i="288"/>
  <c r="AF82" i="288"/>
  <c r="M227" i="288"/>
  <c r="M228" i="288"/>
  <c r="J245" i="288"/>
  <c r="Q194" i="288"/>
  <c r="H261" i="288"/>
  <c r="Z133" i="288"/>
  <c r="O210" i="288"/>
  <c r="AB114" i="288"/>
  <c r="AB115" i="288"/>
  <c r="AF85" i="288"/>
  <c r="O213" i="288"/>
  <c r="V162" i="288"/>
  <c r="M226" i="288"/>
  <c r="H260" i="288"/>
  <c r="I243" i="287"/>
  <c r="Z133" i="287"/>
  <c r="U162" i="287"/>
  <c r="K227" i="287"/>
  <c r="I244" i="287"/>
  <c r="U165" i="287"/>
  <c r="R179" i="287"/>
  <c r="X149" i="287"/>
  <c r="AC115" i="287"/>
  <c r="E275" i="287"/>
  <c r="AC114" i="287"/>
  <c r="P196" i="287"/>
  <c r="AC116" i="287"/>
  <c r="P197" i="287"/>
  <c r="M211" i="287"/>
  <c r="AE98" i="287"/>
  <c r="E276" i="287"/>
  <c r="AE99" i="287"/>
  <c r="E277" i="287"/>
  <c r="P337" i="285"/>
  <c r="O338" i="285"/>
  <c r="O339" i="285" s="1"/>
  <c r="O218" i="288"/>
  <c r="P217" i="288"/>
  <c r="M386" i="289"/>
  <c r="M387" i="289" s="1"/>
  <c r="N385" i="289"/>
  <c r="G458" i="289"/>
  <c r="G459" i="289" s="1"/>
  <c r="H457" i="289"/>
  <c r="G267" i="288"/>
  <c r="G274" i="288" s="1"/>
  <c r="M409" i="290"/>
  <c r="L410" i="290"/>
  <c r="AJ170" i="290"/>
  <c r="W155" i="288"/>
  <c r="W165" i="288" s="1"/>
  <c r="AG99" i="287"/>
  <c r="AG91" i="287"/>
  <c r="AG101" i="287" s="1"/>
  <c r="AI92" i="287"/>
  <c r="AN156" i="285"/>
  <c r="AI169" i="285"/>
  <c r="AH170" i="285"/>
  <c r="AH171" i="285" s="1"/>
  <c r="S171" i="287"/>
  <c r="S181" i="287" s="1"/>
  <c r="D292" i="287"/>
  <c r="D291" i="287"/>
  <c r="D283" i="287"/>
  <c r="V165" i="287"/>
  <c r="V155" i="287"/>
  <c r="V163" i="287" s="1"/>
  <c r="X146" i="288"/>
  <c r="X146" i="287"/>
  <c r="Z132" i="288"/>
  <c r="C297" i="288"/>
  <c r="AA137" i="288"/>
  <c r="Z138" i="288"/>
  <c r="R187" i="288"/>
  <c r="R195" i="288" s="1"/>
  <c r="M362" i="285"/>
  <c r="N361" i="285"/>
  <c r="H266" i="288"/>
  <c r="I265" i="288"/>
  <c r="V289" i="285"/>
  <c r="U290" i="285"/>
  <c r="U291" i="285" s="1"/>
  <c r="Q195" i="288"/>
  <c r="K385" i="285"/>
  <c r="J386" i="285"/>
  <c r="C297" i="287"/>
  <c r="AD116" i="287"/>
  <c r="AD107" i="287"/>
  <c r="AD117" i="287" s="1"/>
  <c r="U313" i="289"/>
  <c r="T314" i="289"/>
  <c r="T315" i="289" s="1"/>
  <c r="I245" i="287"/>
  <c r="Y266" i="290"/>
  <c r="Y267" i="290" s="1"/>
  <c r="Z265" i="290"/>
  <c r="G433" i="285"/>
  <c r="F458" i="285"/>
  <c r="AA241" i="285"/>
  <c r="Z242" i="285"/>
  <c r="Z243" i="285" s="1"/>
  <c r="AG193" i="285"/>
  <c r="AF194" i="285"/>
  <c r="AF195" i="285" s="1"/>
  <c r="AN153" i="285"/>
  <c r="AN150" i="285"/>
  <c r="U169" i="287"/>
  <c r="T170" i="287"/>
  <c r="F281" i="287"/>
  <c r="E282" i="287"/>
  <c r="X153" i="287"/>
  <c r="W154" i="287"/>
  <c r="AE193" i="284"/>
  <c r="AD194" i="284"/>
  <c r="AD195" i="284" s="1"/>
  <c r="X147" i="288"/>
  <c r="X147" i="287"/>
  <c r="O202" i="287"/>
  <c r="P201" i="287"/>
  <c r="T185" i="288"/>
  <c r="S186" i="288"/>
  <c r="L363" i="285"/>
  <c r="Q196" i="288"/>
  <c r="S337" i="289"/>
  <c r="R338" i="289"/>
  <c r="R339" i="289" s="1"/>
  <c r="AE106" i="287"/>
  <c r="AF105" i="287"/>
  <c r="AN151" i="285"/>
  <c r="AN149" i="285"/>
  <c r="AE91" i="288"/>
  <c r="AE99" i="288" s="1"/>
  <c r="E282" i="288"/>
  <c r="F281" i="288"/>
  <c r="X148" i="288"/>
  <c r="F480" i="290"/>
  <c r="F483" i="290"/>
  <c r="G479" i="290"/>
  <c r="F479" i="290"/>
  <c r="J235" i="287"/>
  <c r="J245" i="287" s="1"/>
  <c r="N203" i="287"/>
  <c r="N212" i="287" s="1"/>
  <c r="N210" i="287"/>
  <c r="I435" i="290"/>
  <c r="AG75" i="288"/>
  <c r="AI74" i="288" s="1"/>
  <c r="AI76" i="288"/>
  <c r="X265" i="285"/>
  <c r="W266" i="285"/>
  <c r="W267" i="285" s="1"/>
  <c r="P362" i="289"/>
  <c r="P363" i="289" s="1"/>
  <c r="Q361" i="289"/>
  <c r="L409" i="289"/>
  <c r="K410" i="289"/>
  <c r="K411" i="289" s="1"/>
  <c r="I251" i="288"/>
  <c r="I261" i="288" s="1"/>
  <c r="F433" i="284"/>
  <c r="W265" i="284"/>
  <c r="V266" i="284"/>
  <c r="V267" i="284" s="1"/>
  <c r="AH193" i="290"/>
  <c r="AG194" i="290"/>
  <c r="AG195" i="290" s="1"/>
  <c r="V290" i="289"/>
  <c r="V291" i="289" s="1"/>
  <c r="W289" i="289"/>
  <c r="AB241" i="290"/>
  <c r="AA242" i="290"/>
  <c r="AA243" i="290" s="1"/>
  <c r="W290" i="290"/>
  <c r="W291" i="290" s="1"/>
  <c r="X289" i="290"/>
  <c r="K433" i="290"/>
  <c r="J434" i="290"/>
  <c r="R201" i="288"/>
  <c r="Q202" i="288"/>
  <c r="K249" i="288"/>
  <c r="J250" i="288"/>
  <c r="X154" i="288"/>
  <c r="Y153" i="288"/>
  <c r="R313" i="284"/>
  <c r="Q314" i="284"/>
  <c r="Q315" i="284" s="1"/>
  <c r="O338" i="284"/>
  <c r="O339" i="284" s="1"/>
  <c r="P337" i="284"/>
  <c r="Z242" i="289"/>
  <c r="Z243" i="289" s="1"/>
  <c r="AA241" i="289"/>
  <c r="AN157" i="285"/>
  <c r="AD217" i="285"/>
  <c r="AC218" i="285"/>
  <c r="AC219" i="285" s="1"/>
  <c r="G458" i="290"/>
  <c r="H457" i="290"/>
  <c r="L233" i="287"/>
  <c r="K234" i="287"/>
  <c r="L385" i="284"/>
  <c r="K386" i="284"/>
  <c r="K387" i="284" s="1"/>
  <c r="P194" i="287"/>
  <c r="Z130" i="287"/>
  <c r="AN161" i="285"/>
  <c r="I409" i="284"/>
  <c r="H410" i="284"/>
  <c r="H411" i="284" s="1"/>
  <c r="Q196" i="287"/>
  <c r="Q194" i="287"/>
  <c r="Q187" i="287"/>
  <c r="Q197" i="287" s="1"/>
  <c r="V164" i="288"/>
  <c r="AO149" i="290"/>
  <c r="AO165" i="290" s="1"/>
  <c r="AA137" i="287"/>
  <c r="Z138" i="287"/>
  <c r="C306" i="288"/>
  <c r="AE194" i="289"/>
  <c r="AE195" i="289" s="1"/>
  <c r="AF193" i="289"/>
  <c r="J242" i="288"/>
  <c r="G260" i="287"/>
  <c r="M212" i="287"/>
  <c r="P203" i="288"/>
  <c r="P211" i="288" s="1"/>
  <c r="P213" i="288"/>
  <c r="N361" i="284"/>
  <c r="M362" i="284"/>
  <c r="M363" i="284" s="1"/>
  <c r="L226" i="287"/>
  <c r="L219" i="287"/>
  <c r="L228" i="287" s="1"/>
  <c r="C306" i="287"/>
  <c r="AB116" i="288"/>
  <c r="AF91" i="287"/>
  <c r="AF101" i="287" s="1"/>
  <c r="AN154" i="285"/>
  <c r="Q362" i="290"/>
  <c r="Q363" i="290" s="1"/>
  <c r="R361" i="290"/>
  <c r="Z132" i="287"/>
  <c r="V163" i="288"/>
  <c r="AF90" i="288"/>
  <c r="AG89" i="288"/>
  <c r="D283" i="288"/>
  <c r="D292" i="288" s="1"/>
  <c r="M387" i="290"/>
  <c r="R314" i="285"/>
  <c r="R315" i="285" s="1"/>
  <c r="S313" i="285"/>
  <c r="AI169" i="289"/>
  <c r="AH170" i="289"/>
  <c r="AH171" i="289" s="1"/>
  <c r="AN152" i="285"/>
  <c r="AC107" i="288"/>
  <c r="AC117" i="288" s="1"/>
  <c r="I409" i="285"/>
  <c r="H410" i="285"/>
  <c r="H411" i="285" s="1"/>
  <c r="R186" i="287"/>
  <c r="S185" i="287"/>
  <c r="T289" i="284"/>
  <c r="S290" i="284"/>
  <c r="S291" i="284" s="1"/>
  <c r="V313" i="290"/>
  <c r="U314" i="290"/>
  <c r="U315" i="290" s="1"/>
  <c r="Y139" i="287"/>
  <c r="Y148" i="287" s="1"/>
  <c r="I250" i="287"/>
  <c r="J249" i="287"/>
  <c r="C308" i="288"/>
  <c r="J243" i="288"/>
  <c r="I434" i="289"/>
  <c r="I435" i="289" s="1"/>
  <c r="J433" i="289"/>
  <c r="N217" i="287"/>
  <c r="M218" i="287"/>
  <c r="AE217" i="290"/>
  <c r="AD218" i="290"/>
  <c r="AD219" i="290" s="1"/>
  <c r="AC121" i="288"/>
  <c r="AB122" i="288"/>
  <c r="C307" i="287"/>
  <c r="AH169" i="284"/>
  <c r="AG170" i="284"/>
  <c r="AG171" i="284" s="1"/>
  <c r="O385" i="290"/>
  <c r="N386" i="290"/>
  <c r="N387" i="290" s="1"/>
  <c r="AD106" i="288"/>
  <c r="AE105" i="288"/>
  <c r="G411" i="285"/>
  <c r="Y265" i="289"/>
  <c r="X266" i="289"/>
  <c r="X267" i="289" s="1"/>
  <c r="N219" i="288"/>
  <c r="N227" i="288" s="1"/>
  <c r="AC217" i="289"/>
  <c r="AB218" i="289"/>
  <c r="AB219" i="289" s="1"/>
  <c r="M233" i="288"/>
  <c r="L234" i="288"/>
  <c r="H261" i="287"/>
  <c r="H259" i="287"/>
  <c r="H258" i="287"/>
  <c r="H251" i="287"/>
  <c r="H260" i="287" s="1"/>
  <c r="T337" i="290"/>
  <c r="S338" i="290"/>
  <c r="S339" i="290" s="1"/>
  <c r="F483" i="289"/>
  <c r="F479" i="289"/>
  <c r="G479" i="289"/>
  <c r="F480" i="289"/>
  <c r="Z241" i="284"/>
  <c r="Y242" i="284"/>
  <c r="Y243" i="284" s="1"/>
  <c r="V169" i="288"/>
  <c r="U170" i="288"/>
  <c r="G266" i="287"/>
  <c r="H265" i="287"/>
  <c r="AA123" i="288"/>
  <c r="AA130" i="288" s="1"/>
  <c r="C308" i="287"/>
  <c r="AB122" i="287"/>
  <c r="AC121" i="287"/>
  <c r="AC217" i="284"/>
  <c r="AB218" i="284"/>
  <c r="AB219" i="284" s="1"/>
  <c r="K235" i="288"/>
  <c r="K243" i="288" s="1"/>
  <c r="K244" i="288"/>
  <c r="Y139" i="288"/>
  <c r="Y149" i="288" s="1"/>
  <c r="I387" i="285"/>
  <c r="T171" i="288"/>
  <c r="T180" i="288" s="1"/>
  <c r="F267" i="287"/>
  <c r="F277" i="287" s="1"/>
  <c r="F275" i="287"/>
  <c r="AA123" i="287"/>
  <c r="AA132" i="287" s="1"/>
  <c r="AA130" i="287"/>
  <c r="O118" i="282"/>
  <c r="P131" i="282" s="1"/>
  <c r="P135" i="282" s="1"/>
  <c r="L409" i="281"/>
  <c r="K410" i="281"/>
  <c r="AN153" i="281"/>
  <c r="AN150" i="281"/>
  <c r="AI170" i="281"/>
  <c r="AI171" i="281" s="1"/>
  <c r="AJ169" i="281"/>
  <c r="AJ170" i="281" s="1"/>
  <c r="U12" i="282"/>
  <c r="AN151" i="281"/>
  <c r="AN161" i="281"/>
  <c r="AC242" i="281"/>
  <c r="AC243" i="281" s="1"/>
  <c r="AD241" i="281"/>
  <c r="AN152" i="281"/>
  <c r="I434" i="281"/>
  <c r="J433" i="281"/>
  <c r="X290" i="281"/>
  <c r="X291" i="281" s="1"/>
  <c r="Y289" i="281"/>
  <c r="J411" i="281"/>
  <c r="M387" i="281"/>
  <c r="AN157" i="281"/>
  <c r="AH193" i="281"/>
  <c r="AG194" i="281"/>
  <c r="AG195" i="281" s="1"/>
  <c r="W313" i="281"/>
  <c r="V314" i="281"/>
  <c r="V315" i="281" s="1"/>
  <c r="O385" i="281"/>
  <c r="N386" i="281"/>
  <c r="N387" i="281" s="1"/>
  <c r="AN156" i="281"/>
  <c r="S338" i="281"/>
  <c r="S339" i="281" s="1"/>
  <c r="T337" i="281"/>
  <c r="AF217" i="281"/>
  <c r="AE218" i="281"/>
  <c r="AE219" i="281" s="1"/>
  <c r="AN149" i="281"/>
  <c r="AO149" i="281" s="1"/>
  <c r="AO165" i="281" s="1"/>
  <c r="AA265" i="281"/>
  <c r="Z266" i="281"/>
  <c r="Z267" i="281" s="1"/>
  <c r="R361" i="281"/>
  <c r="Q362" i="281"/>
  <c r="Q363" i="281" s="1"/>
  <c r="AN154" i="281"/>
  <c r="V11" i="282"/>
  <c r="V12" i="282" s="1"/>
  <c r="V9" i="282"/>
  <c r="G457" i="281"/>
  <c r="F482" i="281"/>
  <c r="D290" i="288" l="1"/>
  <c r="T179" i="288"/>
  <c r="D293" i="288"/>
  <c r="W164" i="288"/>
  <c r="AE100" i="288"/>
  <c r="Y147" i="288"/>
  <c r="P210" i="288"/>
  <c r="P212" i="288"/>
  <c r="W162" i="288"/>
  <c r="AG84" i="288"/>
  <c r="AI84" i="288" s="1"/>
  <c r="AE98" i="288"/>
  <c r="I260" i="288"/>
  <c r="AE101" i="288"/>
  <c r="K242" i="288"/>
  <c r="R194" i="288"/>
  <c r="R196" i="288"/>
  <c r="R197" i="288"/>
  <c r="Y148" i="288"/>
  <c r="AG82" i="288"/>
  <c r="AI82" i="288" s="1"/>
  <c r="K245" i="288"/>
  <c r="I258" i="288"/>
  <c r="AG85" i="288"/>
  <c r="AI85" i="288" s="1"/>
  <c r="F276" i="287"/>
  <c r="Y149" i="287"/>
  <c r="N213" i="287"/>
  <c r="AG98" i="287"/>
  <c r="AA131" i="287"/>
  <c r="L227" i="287"/>
  <c r="J242" i="287"/>
  <c r="AG100" i="287"/>
  <c r="AI100" i="287" s="1"/>
  <c r="L229" i="287"/>
  <c r="J243" i="287"/>
  <c r="AF98" i="287"/>
  <c r="J244" i="287"/>
  <c r="V162" i="287"/>
  <c r="AA133" i="287"/>
  <c r="AF100" i="287"/>
  <c r="AD115" i="287"/>
  <c r="V164" i="287"/>
  <c r="AA132" i="288"/>
  <c r="G267" i="287"/>
  <c r="G277" i="287" s="1"/>
  <c r="G276" i="287"/>
  <c r="N228" i="288"/>
  <c r="AE218" i="290"/>
  <c r="AE219" i="290" s="1"/>
  <c r="AF217" i="290"/>
  <c r="R362" i="290"/>
  <c r="R363" i="290" s="1"/>
  <c r="S361" i="290"/>
  <c r="N229" i="288"/>
  <c r="W169" i="288"/>
  <c r="V170" i="288"/>
  <c r="O217" i="287"/>
  <c r="N218" i="287"/>
  <c r="Y146" i="287"/>
  <c r="AC114" i="288"/>
  <c r="O361" i="284"/>
  <c r="N362" i="284"/>
  <c r="N363" i="284" s="1"/>
  <c r="M385" i="284"/>
  <c r="L386" i="284"/>
  <c r="L387" i="284" s="1"/>
  <c r="X155" i="288"/>
  <c r="X165" i="288" s="1"/>
  <c r="X164" i="288"/>
  <c r="X290" i="290"/>
  <c r="X291" i="290" s="1"/>
  <c r="Y289" i="290"/>
  <c r="N211" i="287"/>
  <c r="V169" i="287"/>
  <c r="U170" i="287"/>
  <c r="V313" i="289"/>
  <c r="U314" i="289"/>
  <c r="U315" i="289" s="1"/>
  <c r="L385" i="285"/>
  <c r="K386" i="285"/>
  <c r="S178" i="287"/>
  <c r="AL97" i="287"/>
  <c r="AI97" i="287"/>
  <c r="AJ97" i="287" s="1"/>
  <c r="AI94" i="287"/>
  <c r="AJ93" i="287" s="1"/>
  <c r="AI96" i="287"/>
  <c r="W163" i="288"/>
  <c r="G275" i="288"/>
  <c r="Q217" i="288"/>
  <c r="P218" i="288"/>
  <c r="U171" i="288"/>
  <c r="U181" i="288" s="1"/>
  <c r="L235" i="288"/>
  <c r="L245" i="288" s="1"/>
  <c r="P385" i="290"/>
  <c r="O386" i="290"/>
  <c r="O387" i="290" s="1"/>
  <c r="I251" i="287"/>
  <c r="I260" i="287" s="1"/>
  <c r="I261" i="287"/>
  <c r="AA131" i="288"/>
  <c r="V314" i="290"/>
  <c r="V315" i="290" s="1"/>
  <c r="W313" i="290"/>
  <c r="Z265" i="289"/>
  <c r="Y266" i="289"/>
  <c r="Y267" i="289" s="1"/>
  <c r="K245" i="287"/>
  <c r="K244" i="287"/>
  <c r="K235" i="287"/>
  <c r="K243" i="287" s="1"/>
  <c r="AA242" i="289"/>
  <c r="AA243" i="289" s="1"/>
  <c r="AB241" i="289"/>
  <c r="J251" i="288"/>
  <c r="J260" i="288" s="1"/>
  <c r="X265" i="284"/>
  <c r="W266" i="284"/>
  <c r="W267" i="284" s="1"/>
  <c r="M409" i="289"/>
  <c r="L410" i="289"/>
  <c r="L411" i="289" s="1"/>
  <c r="AF106" i="287"/>
  <c r="AG105" i="287"/>
  <c r="AG106" i="287" s="1"/>
  <c r="AB241" i="285"/>
  <c r="AA242" i="285"/>
  <c r="AA243" i="285" s="1"/>
  <c r="S179" i="287"/>
  <c r="AI90" i="287"/>
  <c r="G276" i="288"/>
  <c r="O219" i="288"/>
  <c r="O227" i="288" s="1"/>
  <c r="O226" i="288"/>
  <c r="U337" i="290"/>
  <c r="T338" i="290"/>
  <c r="T339" i="290" s="1"/>
  <c r="N233" i="288"/>
  <c r="M234" i="288"/>
  <c r="S314" i="285"/>
  <c r="S315" i="285" s="1"/>
  <c r="T313" i="285"/>
  <c r="AA133" i="288"/>
  <c r="AI169" i="284"/>
  <c r="AH170" i="284"/>
  <c r="AH171" i="284" s="1"/>
  <c r="J434" i="289"/>
  <c r="J435" i="289" s="1"/>
  <c r="K433" i="289"/>
  <c r="Y147" i="287"/>
  <c r="AC115" i="288"/>
  <c r="T181" i="288"/>
  <c r="Y146" i="288"/>
  <c r="Z242" i="284"/>
  <c r="Z243" i="284" s="1"/>
  <c r="AA241" i="284"/>
  <c r="AC218" i="289"/>
  <c r="AC219" i="289" s="1"/>
  <c r="AD217" i="289"/>
  <c r="T290" i="284"/>
  <c r="T291" i="284" s="1"/>
  <c r="U289" i="284"/>
  <c r="AC116" i="288"/>
  <c r="AG90" i="288"/>
  <c r="I410" i="284"/>
  <c r="I411" i="284" s="1"/>
  <c r="J409" i="284"/>
  <c r="M233" i="287"/>
  <c r="L234" i="287"/>
  <c r="L249" i="288"/>
  <c r="K250" i="288"/>
  <c r="G433" i="284"/>
  <c r="F458" i="284"/>
  <c r="Q362" i="289"/>
  <c r="Q363" i="289" s="1"/>
  <c r="R361" i="289"/>
  <c r="AG83" i="288"/>
  <c r="AI83" i="288" s="1"/>
  <c r="AE107" i="287"/>
  <c r="AE117" i="287" s="1"/>
  <c r="AE116" i="287"/>
  <c r="S187" i="288"/>
  <c r="S195" i="288" s="1"/>
  <c r="AF193" i="284"/>
  <c r="AE194" i="284"/>
  <c r="AE195" i="284" s="1"/>
  <c r="F455" i="285"/>
  <c r="F456" i="285"/>
  <c r="F459" i="285"/>
  <c r="G455" i="285"/>
  <c r="AD114" i="287"/>
  <c r="D290" i="287"/>
  <c r="S180" i="287"/>
  <c r="AI98" i="287"/>
  <c r="G277" i="288"/>
  <c r="AB123" i="288"/>
  <c r="AB133" i="288" s="1"/>
  <c r="S186" i="287"/>
  <c r="T185" i="287"/>
  <c r="AF91" i="288"/>
  <c r="AF100" i="288" s="1"/>
  <c r="AF194" i="289"/>
  <c r="AF195" i="289" s="1"/>
  <c r="AG193" i="289"/>
  <c r="H458" i="290"/>
  <c r="H459" i="290" s="1"/>
  <c r="I457" i="290"/>
  <c r="Q337" i="284"/>
  <c r="P338" i="284"/>
  <c r="P339" i="284" s="1"/>
  <c r="AC241" i="290"/>
  <c r="AB242" i="290"/>
  <c r="AB243" i="290" s="1"/>
  <c r="F481" i="290"/>
  <c r="T186" i="288"/>
  <c r="U185" i="288"/>
  <c r="W155" i="287"/>
  <c r="W165" i="287" s="1"/>
  <c r="G434" i="285"/>
  <c r="H433" i="285"/>
  <c r="W289" i="285"/>
  <c r="V290" i="285"/>
  <c r="V291" i="285" s="1"/>
  <c r="AJ171" i="290"/>
  <c r="AK176" i="290"/>
  <c r="AK175" i="290"/>
  <c r="AK180" i="290"/>
  <c r="AK185" i="290"/>
  <c r="AK177" i="290"/>
  <c r="AK173" i="290"/>
  <c r="AK178" i="290"/>
  <c r="AK174" i="290"/>
  <c r="AK181" i="290"/>
  <c r="I457" i="289"/>
  <c r="H458" i="289"/>
  <c r="H459" i="289" s="1"/>
  <c r="Q337" i="285"/>
  <c r="P338" i="285"/>
  <c r="P339" i="285" s="1"/>
  <c r="T178" i="288"/>
  <c r="AD217" i="284"/>
  <c r="AC218" i="284"/>
  <c r="AC219" i="284" s="1"/>
  <c r="AE106" i="288"/>
  <c r="AF105" i="288"/>
  <c r="AD121" i="288"/>
  <c r="AC122" i="288"/>
  <c r="R187" i="287"/>
  <c r="R196" i="287" s="1"/>
  <c r="R197" i="287"/>
  <c r="G459" i="290"/>
  <c r="Q203" i="288"/>
  <c r="Q212" i="288" s="1"/>
  <c r="P202" i="287"/>
  <c r="Q201" i="287"/>
  <c r="Z266" i="290"/>
  <c r="Z267" i="290" s="1"/>
  <c r="AA265" i="290"/>
  <c r="I266" i="288"/>
  <c r="J265" i="288"/>
  <c r="L411" i="290"/>
  <c r="N226" i="288"/>
  <c r="X289" i="289"/>
  <c r="W290" i="289"/>
  <c r="W291" i="289" s="1"/>
  <c r="S338" i="289"/>
  <c r="S339" i="289" s="1"/>
  <c r="T337" i="289"/>
  <c r="X154" i="287"/>
  <c r="Y153" i="287"/>
  <c r="F274" i="287"/>
  <c r="AD121" i="287"/>
  <c r="AC122" i="287"/>
  <c r="I265" i="287"/>
  <c r="H266" i="287"/>
  <c r="F481" i="289"/>
  <c r="AD107" i="288"/>
  <c r="AD116" i="288" s="1"/>
  <c r="D291" i="288"/>
  <c r="AF99" i="287"/>
  <c r="AI99" i="287" s="1"/>
  <c r="Q195" i="287"/>
  <c r="S201" i="288"/>
  <c r="R202" i="288"/>
  <c r="I259" i="288"/>
  <c r="X266" i="285"/>
  <c r="X267" i="285" s="1"/>
  <c r="Y265" i="285"/>
  <c r="F282" i="288"/>
  <c r="G281" i="288"/>
  <c r="O203" i="287"/>
  <c r="O211" i="287" s="1"/>
  <c r="E293" i="287"/>
  <c r="E291" i="287"/>
  <c r="E290" i="287"/>
  <c r="E283" i="287"/>
  <c r="E292" i="287" s="1"/>
  <c r="H267" i="288"/>
  <c r="H276" i="288" s="1"/>
  <c r="Z139" i="288"/>
  <c r="Z147" i="288" s="1"/>
  <c r="D293" i="287"/>
  <c r="AJ169" i="285"/>
  <c r="AI170" i="285"/>
  <c r="AI171" i="285" s="1"/>
  <c r="AI101" i="287"/>
  <c r="M410" i="290"/>
  <c r="M411" i="290" s="1"/>
  <c r="N409" i="290"/>
  <c r="Z139" i="287"/>
  <c r="Z149" i="287" s="1"/>
  <c r="Z146" i="287"/>
  <c r="AD218" i="285"/>
  <c r="AD219" i="285" s="1"/>
  <c r="AE217" i="285"/>
  <c r="S313" i="284"/>
  <c r="R314" i="284"/>
  <c r="R315" i="284" s="1"/>
  <c r="J435" i="290"/>
  <c r="E283" i="288"/>
  <c r="E293" i="288" s="1"/>
  <c r="AO149" i="285"/>
  <c r="AO165" i="285" s="1"/>
  <c r="G281" i="287"/>
  <c r="F282" i="287"/>
  <c r="D297" i="287"/>
  <c r="C314" i="287"/>
  <c r="O361" i="285"/>
  <c r="N362" i="285"/>
  <c r="N363" i="285" s="1"/>
  <c r="AB137" i="288"/>
  <c r="AA138" i="288"/>
  <c r="N386" i="289"/>
  <c r="N387" i="289" s="1"/>
  <c r="O385" i="289"/>
  <c r="AB123" i="287"/>
  <c r="AB132" i="287" s="1"/>
  <c r="K249" i="287"/>
  <c r="J250" i="287"/>
  <c r="J409" i="285"/>
  <c r="I410" i="285"/>
  <c r="M219" i="287"/>
  <c r="M228" i="287" s="1"/>
  <c r="AI170" i="289"/>
  <c r="AI171" i="289" s="1"/>
  <c r="AJ169" i="289"/>
  <c r="AJ170" i="289" s="1"/>
  <c r="AJ171" i="289" s="1"/>
  <c r="AB137" i="287"/>
  <c r="AA138" i="287"/>
  <c r="Z153" i="288"/>
  <c r="Y154" i="288"/>
  <c r="K434" i="290"/>
  <c r="K435" i="290" s="1"/>
  <c r="L433" i="290"/>
  <c r="AI193" i="290"/>
  <c r="AH194" i="290"/>
  <c r="AH195" i="290" s="1"/>
  <c r="AL81" i="288"/>
  <c r="AI80" i="288"/>
  <c r="AI78" i="288"/>
  <c r="AJ77" i="288" s="1"/>
  <c r="AI81" i="288"/>
  <c r="AJ81" i="288" s="1"/>
  <c r="T181" i="287"/>
  <c r="T180" i="287"/>
  <c r="T179" i="287"/>
  <c r="T171" i="287"/>
  <c r="T178" i="287" s="1"/>
  <c r="AH193" i="285"/>
  <c r="AG194" i="285"/>
  <c r="AG195" i="285" s="1"/>
  <c r="J387" i="285"/>
  <c r="M363" i="285"/>
  <c r="C314" i="288"/>
  <c r="D297" i="288"/>
  <c r="AB265" i="281"/>
  <c r="AA266" i="281"/>
  <c r="AA267" i="281" s="1"/>
  <c r="AI193" i="281"/>
  <c r="AH194" i="281"/>
  <c r="AH195" i="281" s="1"/>
  <c r="J434" i="281"/>
  <c r="J435" i="281" s="1"/>
  <c r="K433" i="281"/>
  <c r="O386" i="281"/>
  <c r="O387" i="281" s="1"/>
  <c r="P385" i="281"/>
  <c r="R362" i="281"/>
  <c r="R363" i="281" s="1"/>
  <c r="S361" i="281"/>
  <c r="F483" i="281"/>
  <c r="G479" i="281"/>
  <c r="F479" i="281"/>
  <c r="F481" i="281" s="1"/>
  <c r="F480" i="281"/>
  <c r="AG217" i="281"/>
  <c r="AF218" i="281"/>
  <c r="AF219" i="281" s="1"/>
  <c r="H457" i="281"/>
  <c r="G458" i="281"/>
  <c r="U337" i="281"/>
  <c r="T338" i="281"/>
  <c r="T339" i="281" s="1"/>
  <c r="X313" i="281"/>
  <c r="W314" i="281"/>
  <c r="W315" i="281" s="1"/>
  <c r="K411" i="281"/>
  <c r="I435" i="281"/>
  <c r="W9" i="282"/>
  <c r="W11" i="282"/>
  <c r="W12" i="282" s="1"/>
  <c r="Z289" i="281"/>
  <c r="Y290" i="281"/>
  <c r="Y291" i="281" s="1"/>
  <c r="AD242" i="281"/>
  <c r="AD243" i="281" s="1"/>
  <c r="AE241" i="281"/>
  <c r="AJ171" i="281"/>
  <c r="AK180" i="281"/>
  <c r="AK175" i="281"/>
  <c r="AK181" i="281"/>
  <c r="AK174" i="281"/>
  <c r="AK173" i="281"/>
  <c r="AK177" i="281"/>
  <c r="AK176" i="281"/>
  <c r="AK178" i="281"/>
  <c r="AK185" i="281"/>
  <c r="M409" i="281"/>
  <c r="L410" i="281"/>
  <c r="AJ170" i="285" l="1"/>
  <c r="AB130" i="288"/>
  <c r="H277" i="288"/>
  <c r="O229" i="288"/>
  <c r="X162" i="288"/>
  <c r="X163" i="288"/>
  <c r="L242" i="288"/>
  <c r="U178" i="288"/>
  <c r="Q213" i="288"/>
  <c r="U179" i="288"/>
  <c r="U180" i="288"/>
  <c r="J259" i="288"/>
  <c r="Z148" i="288"/>
  <c r="AF101" i="288"/>
  <c r="S196" i="288"/>
  <c r="S197" i="288"/>
  <c r="J261" i="288"/>
  <c r="Z149" i="288"/>
  <c r="H275" i="288"/>
  <c r="F457" i="285"/>
  <c r="G457" i="285" s="1"/>
  <c r="G274" i="287"/>
  <c r="G275" i="287"/>
  <c r="M229" i="287"/>
  <c r="AE114" i="287"/>
  <c r="K242" i="287"/>
  <c r="I258" i="287"/>
  <c r="E297" i="288"/>
  <c r="D298" i="288"/>
  <c r="AI194" i="290"/>
  <c r="AI195" i="290" s="1"/>
  <c r="AJ193" i="290"/>
  <c r="AJ194" i="290" s="1"/>
  <c r="K409" i="285"/>
  <c r="J410" i="285"/>
  <c r="J411" i="285" s="1"/>
  <c r="P385" i="289"/>
  <c r="O386" i="289"/>
  <c r="O387" i="289" s="1"/>
  <c r="F283" i="287"/>
  <c r="F290" i="287" s="1"/>
  <c r="Z147" i="287"/>
  <c r="H274" i="288"/>
  <c r="F283" i="288"/>
  <c r="F290" i="288" s="1"/>
  <c r="G481" i="289"/>
  <c r="F506" i="289"/>
  <c r="T338" i="289"/>
  <c r="T339" i="289" s="1"/>
  <c r="U337" i="289"/>
  <c r="AE121" i="288"/>
  <c r="AD122" i="288"/>
  <c r="AN180" i="290"/>
  <c r="I433" i="285"/>
  <c r="H434" i="285"/>
  <c r="H435" i="285" s="1"/>
  <c r="T187" i="288"/>
  <c r="T197" i="288" s="1"/>
  <c r="U185" i="287"/>
  <c r="T186" i="287"/>
  <c r="AE115" i="287"/>
  <c r="AA242" i="284"/>
  <c r="AA243" i="284" s="1"/>
  <c r="AB241" i="284"/>
  <c r="V337" i="290"/>
  <c r="U338" i="290"/>
  <c r="U339" i="290" s="1"/>
  <c r="M410" i="289"/>
  <c r="M411" i="289" s="1"/>
  <c r="N409" i="289"/>
  <c r="AC241" i="289"/>
  <c r="AB242" i="289"/>
  <c r="AB243" i="289" s="1"/>
  <c r="I259" i="287"/>
  <c r="L243" i="288"/>
  <c r="V170" i="287"/>
  <c r="W169" i="287"/>
  <c r="I411" i="285"/>
  <c r="E297" i="287"/>
  <c r="D298" i="287"/>
  <c r="G282" i="288"/>
  <c r="H281" i="288"/>
  <c r="U179" i="287"/>
  <c r="U178" i="287"/>
  <c r="U171" i="287"/>
  <c r="U181" i="287" s="1"/>
  <c r="T361" i="290"/>
  <c r="S362" i="290"/>
  <c r="S363" i="290" s="1"/>
  <c r="C315" i="288"/>
  <c r="C325" i="288" s="1"/>
  <c r="C312" i="288"/>
  <c r="D311" i="288"/>
  <c r="C311" i="288"/>
  <c r="M433" i="290"/>
  <c r="L434" i="290"/>
  <c r="L435" i="290" s="1"/>
  <c r="J251" i="287"/>
  <c r="J258" i="287" s="1"/>
  <c r="H281" i="287"/>
  <c r="G282" i="287"/>
  <c r="Z148" i="287"/>
  <c r="AJ171" i="285"/>
  <c r="AK178" i="285"/>
  <c r="AK177" i="285"/>
  <c r="AK180" i="285"/>
  <c r="AK173" i="285"/>
  <c r="AK175" i="285"/>
  <c r="AK174" i="285"/>
  <c r="AK176" i="285"/>
  <c r="AK185" i="285"/>
  <c r="AK181" i="285"/>
  <c r="Y266" i="285"/>
  <c r="Y267" i="285" s="1"/>
  <c r="Z265" i="285"/>
  <c r="H267" i="287"/>
  <c r="H276" i="287" s="1"/>
  <c r="Q202" i="287"/>
  <c r="R201" i="287"/>
  <c r="AF106" i="288"/>
  <c r="AG105" i="288"/>
  <c r="J457" i="289"/>
  <c r="I458" i="289"/>
  <c r="I459" i="289" s="1"/>
  <c r="AN175" i="290"/>
  <c r="G435" i="285"/>
  <c r="G481" i="290"/>
  <c r="F506" i="290"/>
  <c r="AG194" i="289"/>
  <c r="AG195" i="289" s="1"/>
  <c r="AH193" i="289"/>
  <c r="S187" i="287"/>
  <c r="S195" i="287" s="1"/>
  <c r="F455" i="284"/>
  <c r="F456" i="284"/>
  <c r="F459" i="284"/>
  <c r="G455" i="284"/>
  <c r="AG91" i="288"/>
  <c r="AI90" i="288" s="1"/>
  <c r="AI92" i="288"/>
  <c r="AJ169" i="284"/>
  <c r="AJ170" i="284" s="1"/>
  <c r="AJ171" i="284" s="1"/>
  <c r="AI170" i="284"/>
  <c r="AI171" i="284" s="1"/>
  <c r="O228" i="288"/>
  <c r="L244" i="288"/>
  <c r="P219" i="288"/>
  <c r="P226" i="288" s="1"/>
  <c r="AF218" i="290"/>
  <c r="AF219" i="290" s="1"/>
  <c r="AG217" i="290"/>
  <c r="AC123" i="288"/>
  <c r="AC132" i="288" s="1"/>
  <c r="X289" i="285"/>
  <c r="W290" i="285"/>
  <c r="W291" i="285" s="1"/>
  <c r="J457" i="290"/>
  <c r="I458" i="290"/>
  <c r="K250" i="287"/>
  <c r="L249" i="287"/>
  <c r="O210" i="287"/>
  <c r="J265" i="287"/>
  <c r="I266" i="287"/>
  <c r="P203" i="287"/>
  <c r="P211" i="287" s="1"/>
  <c r="AE107" i="288"/>
  <c r="AE117" i="288" s="1"/>
  <c r="AN181" i="290"/>
  <c r="AN176" i="290"/>
  <c r="AF194" i="284"/>
  <c r="AF195" i="284" s="1"/>
  <c r="AG193" i="284"/>
  <c r="H433" i="284"/>
  <c r="G434" i="284"/>
  <c r="G435" i="284" s="1"/>
  <c r="Y265" i="284"/>
  <c r="X266" i="284"/>
  <c r="X267" i="284" s="1"/>
  <c r="Z266" i="289"/>
  <c r="Z267" i="289" s="1"/>
  <c r="AA265" i="289"/>
  <c r="R217" i="288"/>
  <c r="Q218" i="288"/>
  <c r="N219" i="287"/>
  <c r="N226" i="287" s="1"/>
  <c r="AA266" i="290"/>
  <c r="AA267" i="290" s="1"/>
  <c r="AB265" i="290"/>
  <c r="V185" i="288"/>
  <c r="U186" i="288"/>
  <c r="J410" i="284"/>
  <c r="J411" i="284" s="1"/>
  <c r="K409" i="284"/>
  <c r="AA139" i="288"/>
  <c r="AA148" i="288" s="1"/>
  <c r="AB130" i="287"/>
  <c r="O212" i="287"/>
  <c r="AD115" i="288"/>
  <c r="AC123" i="287"/>
  <c r="AC132" i="287" s="1"/>
  <c r="X290" i="289"/>
  <c r="X291" i="289" s="1"/>
  <c r="Y289" i="289"/>
  <c r="AN174" i="290"/>
  <c r="W162" i="287"/>
  <c r="AB132" i="288"/>
  <c r="K251" i="288"/>
  <c r="K258" i="288" s="1"/>
  <c r="U290" i="284"/>
  <c r="U291" i="284" s="1"/>
  <c r="V289" i="284"/>
  <c r="U313" i="285"/>
  <c r="T314" i="285"/>
  <c r="T315" i="285" s="1"/>
  <c r="AC241" i="285"/>
  <c r="AB242" i="285"/>
  <c r="AB243" i="285" s="1"/>
  <c r="K387" i="285"/>
  <c r="Z289" i="290"/>
  <c r="Y290" i="290"/>
  <c r="Y291" i="290" s="1"/>
  <c r="N385" i="284"/>
  <c r="M386" i="284"/>
  <c r="M387" i="284" s="1"/>
  <c r="P217" i="287"/>
  <c r="O218" i="287"/>
  <c r="R337" i="285"/>
  <c r="Q338" i="285"/>
  <c r="Q339" i="285" s="1"/>
  <c r="S361" i="289"/>
  <c r="R362" i="289"/>
  <c r="R363" i="289" s="1"/>
  <c r="AI193" i="285"/>
  <c r="AH194" i="285"/>
  <c r="AH195" i="285" s="1"/>
  <c r="M226" i="287"/>
  <c r="E290" i="288"/>
  <c r="AA153" i="288"/>
  <c r="Z154" i="288"/>
  <c r="M227" i="287"/>
  <c r="AB131" i="287"/>
  <c r="E291" i="288"/>
  <c r="Z146" i="288"/>
  <c r="R203" i="288"/>
  <c r="R210" i="288" s="1"/>
  <c r="AD117" i="288"/>
  <c r="AE121" i="287"/>
  <c r="AD122" i="287"/>
  <c r="Q210" i="288"/>
  <c r="R194" i="287"/>
  <c r="AE217" i="284"/>
  <c r="AD218" i="284"/>
  <c r="AD219" i="284" s="1"/>
  <c r="AN178" i="290"/>
  <c r="W163" i="287"/>
  <c r="AC242" i="290"/>
  <c r="AC243" i="290" s="1"/>
  <c r="AD241" i="290"/>
  <c r="AF98" i="288"/>
  <c r="S194" i="288"/>
  <c r="M249" i="288"/>
  <c r="L250" i="288"/>
  <c r="AG117" i="287"/>
  <c r="AG116" i="287"/>
  <c r="AG115" i="287"/>
  <c r="AG107" i="287"/>
  <c r="AI108" i="287"/>
  <c r="J258" i="288"/>
  <c r="W314" i="290"/>
  <c r="W315" i="290" s="1"/>
  <c r="X313" i="290"/>
  <c r="M385" i="285"/>
  <c r="L386" i="285"/>
  <c r="V171" i="288"/>
  <c r="V181" i="288" s="1"/>
  <c r="X165" i="287"/>
  <c r="X164" i="287"/>
  <c r="X163" i="287"/>
  <c r="X155" i="287"/>
  <c r="X162" i="287" s="1"/>
  <c r="AN185" i="290"/>
  <c r="Y155" i="288"/>
  <c r="Y165" i="288" s="1"/>
  <c r="AC137" i="288"/>
  <c r="AB138" i="288"/>
  <c r="T313" i="284"/>
  <c r="S314" i="284"/>
  <c r="S315" i="284" s="1"/>
  <c r="O213" i="287"/>
  <c r="AA149" i="287"/>
  <c r="AA139" i="287"/>
  <c r="AA147" i="287" s="1"/>
  <c r="AB133" i="287"/>
  <c r="P361" i="285"/>
  <c r="O362" i="285"/>
  <c r="O363" i="285" s="1"/>
  <c r="E292" i="288"/>
  <c r="AE218" i="285"/>
  <c r="AE219" i="285" s="1"/>
  <c r="AF217" i="285"/>
  <c r="N410" i="290"/>
  <c r="N411" i="290" s="1"/>
  <c r="O409" i="290"/>
  <c r="S202" i="288"/>
  <c r="T201" i="288"/>
  <c r="AD114" i="288"/>
  <c r="J266" i="288"/>
  <c r="K265" i="288"/>
  <c r="Q211" i="288"/>
  <c r="R195" i="287"/>
  <c r="AN173" i="290"/>
  <c r="W164" i="287"/>
  <c r="AF99" i="288"/>
  <c r="AB131" i="288"/>
  <c r="L244" i="287"/>
  <c r="L243" i="287"/>
  <c r="L242" i="287"/>
  <c r="L235" i="287"/>
  <c r="L245" i="287" s="1"/>
  <c r="M235" i="288"/>
  <c r="M243" i="288" s="1"/>
  <c r="AF107" i="287"/>
  <c r="AF116" i="287" s="1"/>
  <c r="AF117" i="287"/>
  <c r="AF114" i="287"/>
  <c r="Q385" i="290"/>
  <c r="P386" i="290"/>
  <c r="P387" i="290" s="1"/>
  <c r="X169" i="288"/>
  <c r="W170" i="288"/>
  <c r="AC137" i="287"/>
  <c r="AB138" i="287"/>
  <c r="D311" i="287"/>
  <c r="C311" i="287"/>
  <c r="C313" i="287" s="1"/>
  <c r="C315" i="287"/>
  <c r="C325" i="287" s="1"/>
  <c r="C312" i="287"/>
  <c r="C323" i="287"/>
  <c r="C322" i="287"/>
  <c r="Z153" i="287"/>
  <c r="Y154" i="287"/>
  <c r="I267" i="288"/>
  <c r="I275" i="288" s="1"/>
  <c r="I277" i="288"/>
  <c r="AN177" i="290"/>
  <c r="R337" i="284"/>
  <c r="Q338" i="284"/>
  <c r="Q339" i="284" s="1"/>
  <c r="M234" i="287"/>
  <c r="N233" i="287"/>
  <c r="AE217" i="289"/>
  <c r="AD218" i="289"/>
  <c r="AD219" i="289" s="1"/>
  <c r="L433" i="289"/>
  <c r="K434" i="289"/>
  <c r="K435" i="289" s="1"/>
  <c r="O233" i="288"/>
  <c r="N234" i="288"/>
  <c r="V314" i="289"/>
  <c r="V315" i="289" s="1"/>
  <c r="W313" i="289"/>
  <c r="O362" i="284"/>
  <c r="O363" i="284" s="1"/>
  <c r="P361" i="284"/>
  <c r="AN177" i="281"/>
  <c r="AF241" i="281"/>
  <c r="AE242" i="281"/>
  <c r="AE243" i="281" s="1"/>
  <c r="AN173" i="281"/>
  <c r="V337" i="281"/>
  <c r="U338" i="281"/>
  <c r="U339" i="281" s="1"/>
  <c r="G481" i="281"/>
  <c r="F506" i="281"/>
  <c r="P386" i="281"/>
  <c r="P387" i="281" s="1"/>
  <c r="Q385" i="281"/>
  <c r="AN174" i="281"/>
  <c r="AN181" i="281"/>
  <c r="AA289" i="281"/>
  <c r="Z290" i="281"/>
  <c r="Z291" i="281" s="1"/>
  <c r="G459" i="281"/>
  <c r="L411" i="281"/>
  <c r="N409" i="281"/>
  <c r="M410" i="281"/>
  <c r="M411" i="281" s="1"/>
  <c r="AN175" i="281"/>
  <c r="H458" i="281"/>
  <c r="H459" i="281" s="1"/>
  <c r="I457" i="281"/>
  <c r="K434" i="281"/>
  <c r="L433" i="281"/>
  <c r="AC265" i="281"/>
  <c r="AB266" i="281"/>
  <c r="AB267" i="281" s="1"/>
  <c r="AI194" i="281"/>
  <c r="AI195" i="281" s="1"/>
  <c r="AJ193" i="281"/>
  <c r="AN185" i="281"/>
  <c r="AN180" i="281"/>
  <c r="AN178" i="281"/>
  <c r="AH217" i="281"/>
  <c r="AG218" i="281"/>
  <c r="AG219" i="281" s="1"/>
  <c r="S362" i="281"/>
  <c r="S363" i="281" s="1"/>
  <c r="T361" i="281"/>
  <c r="AN176" i="281"/>
  <c r="X11" i="282"/>
  <c r="X9" i="282"/>
  <c r="X314" i="281"/>
  <c r="X315" i="281" s="1"/>
  <c r="Y313" i="281"/>
  <c r="F482" i="285" l="1"/>
  <c r="AE115" i="288"/>
  <c r="AE116" i="288"/>
  <c r="M245" i="288"/>
  <c r="K261" i="288"/>
  <c r="K259" i="288"/>
  <c r="K260" i="288"/>
  <c r="I274" i="288"/>
  <c r="I276" i="288"/>
  <c r="F292" i="288"/>
  <c r="F293" i="288"/>
  <c r="Y163" i="288"/>
  <c r="AE114" i="288"/>
  <c r="AG100" i="288"/>
  <c r="AI100" i="288" s="1"/>
  <c r="Y164" i="288"/>
  <c r="AG101" i="288"/>
  <c r="AI101" i="288" s="1"/>
  <c r="F291" i="288"/>
  <c r="Y162" i="288"/>
  <c r="M244" i="288"/>
  <c r="AC133" i="288"/>
  <c r="C313" i="288"/>
  <c r="D313" i="288" s="1"/>
  <c r="N228" i="287"/>
  <c r="F293" i="287"/>
  <c r="C324" i="287"/>
  <c r="P213" i="287"/>
  <c r="F292" i="287"/>
  <c r="AA148" i="287"/>
  <c r="J260" i="287"/>
  <c r="AI115" i="287"/>
  <c r="S194" i="287"/>
  <c r="AF115" i="287"/>
  <c r="S197" i="287"/>
  <c r="F291" i="287"/>
  <c r="L387" i="285"/>
  <c r="W314" i="289"/>
  <c r="W315" i="289" s="1"/>
  <c r="X313" i="289"/>
  <c r="M386" i="285"/>
  <c r="M387" i="285" s="1"/>
  <c r="N385" i="285"/>
  <c r="AC131" i="287"/>
  <c r="N235" i="288"/>
  <c r="N245" i="288" s="1"/>
  <c r="W171" i="288"/>
  <c r="W180" i="288" s="1"/>
  <c r="U313" i="284"/>
  <c r="T314" i="284"/>
  <c r="T315" i="284" s="1"/>
  <c r="H457" i="285"/>
  <c r="G458" i="285"/>
  <c r="V179" i="288"/>
  <c r="R211" i="288"/>
  <c r="AC133" i="287"/>
  <c r="AA149" i="288"/>
  <c r="N227" i="287"/>
  <c r="AC130" i="288"/>
  <c r="P227" i="288"/>
  <c r="F457" i="284"/>
  <c r="F504" i="290"/>
  <c r="F507" i="290"/>
  <c r="G503" i="290"/>
  <c r="F503" i="290"/>
  <c r="F505" i="290" s="1"/>
  <c r="G505" i="290" s="1"/>
  <c r="AG106" i="288"/>
  <c r="H277" i="287"/>
  <c r="AN175" i="285"/>
  <c r="G283" i="287"/>
  <c r="G290" i="287" s="1"/>
  <c r="N433" i="290"/>
  <c r="M434" i="290"/>
  <c r="M435" i="290" s="1"/>
  <c r="C323" i="288"/>
  <c r="U180" i="287"/>
  <c r="X169" i="287"/>
  <c r="W170" i="287"/>
  <c r="T194" i="288"/>
  <c r="L409" i="285"/>
  <c r="K410" i="285"/>
  <c r="AN177" i="285"/>
  <c r="L251" i="288"/>
  <c r="L261" i="288" s="1"/>
  <c r="L258" i="288"/>
  <c r="V178" i="288"/>
  <c r="N249" i="288"/>
  <c r="M250" i="288"/>
  <c r="P233" i="288"/>
  <c r="O234" i="288"/>
  <c r="X170" i="288"/>
  <c r="Y169" i="288"/>
  <c r="P409" i="290"/>
  <c r="O410" i="290"/>
  <c r="O411" i="290" s="1"/>
  <c r="AB139" i="288"/>
  <c r="AB149" i="288" s="1"/>
  <c r="AI110" i="287"/>
  <c r="AJ109" i="287" s="1"/>
  <c r="AL113" i="287"/>
  <c r="AI113" i="287"/>
  <c r="AJ113" i="287" s="1"/>
  <c r="AI112" i="287"/>
  <c r="AF217" i="284"/>
  <c r="AE218" i="284"/>
  <c r="AE219" i="284" s="1"/>
  <c r="AB153" i="288"/>
  <c r="AA154" i="288"/>
  <c r="AA146" i="287"/>
  <c r="AD137" i="288"/>
  <c r="AC138" i="288"/>
  <c r="V180" i="288"/>
  <c r="AI106" i="287"/>
  <c r="R212" i="288"/>
  <c r="S337" i="285"/>
  <c r="R338" i="285"/>
  <c r="R339" i="285" s="1"/>
  <c r="L409" i="284"/>
  <c r="K410" i="284"/>
  <c r="K411" i="284" s="1"/>
  <c r="N229" i="287"/>
  <c r="P210" i="287"/>
  <c r="L250" i="287"/>
  <c r="M249" i="287"/>
  <c r="AC131" i="288"/>
  <c r="P228" i="288"/>
  <c r="AG98" i="288"/>
  <c r="AI98" i="288" s="1"/>
  <c r="S196" i="287"/>
  <c r="H481" i="290"/>
  <c r="G482" i="290"/>
  <c r="AF107" i="288"/>
  <c r="AF116" i="288" s="1"/>
  <c r="AN173" i="285"/>
  <c r="I281" i="287"/>
  <c r="H282" i="287"/>
  <c r="C324" i="288"/>
  <c r="V171" i="287"/>
  <c r="V181" i="287" s="1"/>
  <c r="T195" i="288"/>
  <c r="AD123" i="288"/>
  <c r="AD130" i="288" s="1"/>
  <c r="AJ195" i="290"/>
  <c r="AK202" i="290"/>
  <c r="AK199" i="290"/>
  <c r="AK198" i="290"/>
  <c r="AK204" i="290"/>
  <c r="AK200" i="290"/>
  <c r="AK201" i="290"/>
  <c r="AK197" i="290"/>
  <c r="AK205" i="290"/>
  <c r="AK209" i="290"/>
  <c r="Q361" i="285"/>
  <c r="P362" i="285"/>
  <c r="P363" i="285" s="1"/>
  <c r="AA147" i="288"/>
  <c r="AO173" i="290"/>
  <c r="AO189" i="290" s="1"/>
  <c r="S203" i="288"/>
  <c r="S211" i="288" s="1"/>
  <c r="S210" i="288"/>
  <c r="M242" i="288"/>
  <c r="P362" i="284"/>
  <c r="P363" i="284" s="1"/>
  <c r="Q361" i="284"/>
  <c r="M433" i="289"/>
  <c r="L434" i="289"/>
  <c r="L435" i="289" s="1"/>
  <c r="S337" i="284"/>
  <c r="R338" i="284"/>
  <c r="R339" i="284" s="1"/>
  <c r="Y155" i="287"/>
  <c r="Y165" i="287" s="1"/>
  <c r="R385" i="290"/>
  <c r="Q386" i="290"/>
  <c r="Q387" i="290" s="1"/>
  <c r="L265" i="288"/>
  <c r="K266" i="288"/>
  <c r="AG217" i="285"/>
  <c r="AF218" i="285"/>
  <c r="AF219" i="285" s="1"/>
  <c r="AG114" i="287"/>
  <c r="AI114" i="287" s="1"/>
  <c r="AE241" i="290"/>
  <c r="AD242" i="290"/>
  <c r="AD243" i="290" s="1"/>
  <c r="R213" i="288"/>
  <c r="O219" i="287"/>
  <c r="O226" i="287" s="1"/>
  <c r="Y290" i="289"/>
  <c r="Y291" i="289" s="1"/>
  <c r="Z289" i="289"/>
  <c r="Z265" i="284"/>
  <c r="Y266" i="284"/>
  <c r="Y267" i="284" s="1"/>
  <c r="P212" i="287"/>
  <c r="K251" i="287"/>
  <c r="K261" i="287" s="1"/>
  <c r="K259" i="287"/>
  <c r="K258" i="287"/>
  <c r="P229" i="288"/>
  <c r="AG99" i="288"/>
  <c r="AI99" i="288" s="1"/>
  <c r="R202" i="287"/>
  <c r="S201" i="287"/>
  <c r="AA265" i="285"/>
  <c r="Z266" i="285"/>
  <c r="Z267" i="285" s="1"/>
  <c r="AN180" i="285"/>
  <c r="J259" i="287"/>
  <c r="I281" i="288"/>
  <c r="H282" i="288"/>
  <c r="W337" i="290"/>
  <c r="V338" i="290"/>
  <c r="V339" i="290" s="1"/>
  <c r="T196" i="288"/>
  <c r="AF121" i="288"/>
  <c r="AE122" i="288"/>
  <c r="G283" i="288"/>
  <c r="G293" i="288" s="1"/>
  <c r="AC241" i="284"/>
  <c r="AB242" i="284"/>
  <c r="AB243" i="284" s="1"/>
  <c r="V337" i="289"/>
  <c r="U338" i="289"/>
  <c r="U339" i="289" s="1"/>
  <c r="D299" i="288"/>
  <c r="D308" i="288" s="1"/>
  <c r="AD123" i="287"/>
  <c r="AD132" i="287" s="1"/>
  <c r="AJ193" i="285"/>
  <c r="AJ194" i="285" s="1"/>
  <c r="AI194" i="285"/>
  <c r="AI195" i="285" s="1"/>
  <c r="AD241" i="285"/>
  <c r="AC242" i="285"/>
  <c r="AC243" i="285" s="1"/>
  <c r="I433" i="284"/>
  <c r="H434" i="284"/>
  <c r="H435" i="284" s="1"/>
  <c r="K457" i="290"/>
  <c r="J458" i="290"/>
  <c r="J459" i="290" s="1"/>
  <c r="AH217" i="290"/>
  <c r="AG218" i="290"/>
  <c r="AG219" i="290" s="1"/>
  <c r="AN181" i="285"/>
  <c r="AN178" i="285"/>
  <c r="J261" i="287"/>
  <c r="U361" i="290"/>
  <c r="T362" i="290"/>
  <c r="T363" i="290" s="1"/>
  <c r="D309" i="287"/>
  <c r="D299" i="287"/>
  <c r="D308" i="287" s="1"/>
  <c r="F297" i="288"/>
  <c r="E298" i="288"/>
  <c r="D313" i="287"/>
  <c r="C330" i="287"/>
  <c r="Q217" i="287"/>
  <c r="P218" i="287"/>
  <c r="AI116" i="287"/>
  <c r="W185" i="288"/>
  <c r="V186" i="288"/>
  <c r="O233" i="287"/>
  <c r="N234" i="287"/>
  <c r="AB139" i="287"/>
  <c r="AB147" i="287" s="1"/>
  <c r="AB148" i="287"/>
  <c r="Y313" i="290"/>
  <c r="X314" i="290"/>
  <c r="X315" i="290" s="1"/>
  <c r="AI117" i="287"/>
  <c r="O385" i="284"/>
  <c r="N386" i="284"/>
  <c r="N387" i="284" s="1"/>
  <c r="AC130" i="287"/>
  <c r="AA146" i="288"/>
  <c r="AC265" i="290"/>
  <c r="AB266" i="290"/>
  <c r="AB267" i="290" s="1"/>
  <c r="Q219" i="288"/>
  <c r="Q229" i="288" s="1"/>
  <c r="AG194" i="284"/>
  <c r="AG195" i="284" s="1"/>
  <c r="AH193" i="284"/>
  <c r="H274" i="287"/>
  <c r="AN185" i="285"/>
  <c r="E298" i="287"/>
  <c r="F297" i="287"/>
  <c r="F504" i="289"/>
  <c r="F503" i="289"/>
  <c r="F507" i="289"/>
  <c r="G503" i="289"/>
  <c r="AA153" i="287"/>
  <c r="Z154" i="287"/>
  <c r="J267" i="288"/>
  <c r="J275" i="288" s="1"/>
  <c r="J276" i="288"/>
  <c r="M235" i="287"/>
  <c r="M244" i="287" s="1"/>
  <c r="M245" i="287"/>
  <c r="V313" i="285"/>
  <c r="U314" i="285"/>
  <c r="U315" i="285" s="1"/>
  <c r="S217" i="288"/>
  <c r="R218" i="288"/>
  <c r="I267" i="287"/>
  <c r="I274" i="287" s="1"/>
  <c r="Y289" i="285"/>
  <c r="X290" i="285"/>
  <c r="X291" i="285" s="1"/>
  <c r="AI193" i="289"/>
  <c r="AH194" i="289"/>
  <c r="AH195" i="289" s="1"/>
  <c r="H275" i="287"/>
  <c r="AN176" i="285"/>
  <c r="AD241" i="289"/>
  <c r="AC242" i="289"/>
  <c r="AC243" i="289" s="1"/>
  <c r="T187" i="287"/>
  <c r="T196" i="287" s="1"/>
  <c r="J433" i="285"/>
  <c r="I434" i="285"/>
  <c r="G482" i="289"/>
  <c r="G483" i="289" s="1"/>
  <c r="H481" i="289"/>
  <c r="Q385" i="289"/>
  <c r="P386" i="289"/>
  <c r="P387" i="289" s="1"/>
  <c r="U187" i="288"/>
  <c r="U196" i="288" s="1"/>
  <c r="I459" i="290"/>
  <c r="Q203" i="287"/>
  <c r="Q211" i="287" s="1"/>
  <c r="AF217" i="289"/>
  <c r="AE218" i="289"/>
  <c r="AE219" i="289" s="1"/>
  <c r="AF121" i="287"/>
  <c r="AE122" i="287"/>
  <c r="AD137" i="287"/>
  <c r="AC138" i="287"/>
  <c r="U201" i="288"/>
  <c r="T202" i="288"/>
  <c r="F483" i="285"/>
  <c r="G479" i="285"/>
  <c r="F479" i="285"/>
  <c r="F480" i="285"/>
  <c r="Z165" i="288"/>
  <c r="Z155" i="288"/>
  <c r="Z162" i="288" s="1"/>
  <c r="T361" i="289"/>
  <c r="S362" i="289"/>
  <c r="S363" i="289" s="1"/>
  <c r="AA289" i="290"/>
  <c r="Z290" i="290"/>
  <c r="Z291" i="290" s="1"/>
  <c r="W289" i="284"/>
  <c r="V290" i="284"/>
  <c r="V291" i="284" s="1"/>
  <c r="AA266" i="289"/>
  <c r="AA267" i="289" s="1"/>
  <c r="AB265" i="289"/>
  <c r="K265" i="287"/>
  <c r="J266" i="287"/>
  <c r="AI97" i="288"/>
  <c r="AJ97" i="288" s="1"/>
  <c r="AI96" i="288"/>
  <c r="AL97" i="288"/>
  <c r="AI94" i="288"/>
  <c r="AJ93" i="288" s="1"/>
  <c r="J458" i="289"/>
  <c r="J459" i="289" s="1"/>
  <c r="K457" i="289"/>
  <c r="AN174" i="285"/>
  <c r="C322" i="288"/>
  <c r="N410" i="289"/>
  <c r="N411" i="289" s="1"/>
  <c r="O409" i="289"/>
  <c r="V185" i="287"/>
  <c r="U186" i="287"/>
  <c r="AJ194" i="281"/>
  <c r="AK205" i="281" s="1"/>
  <c r="K435" i="281"/>
  <c r="Y9" i="282"/>
  <c r="Y11" i="282"/>
  <c r="Y12" i="282" s="1"/>
  <c r="AO173" i="281"/>
  <c r="AO189" i="281" s="1"/>
  <c r="AK197" i="281"/>
  <c r="AK200" i="281"/>
  <c r="AK201" i="281"/>
  <c r="AK209" i="281"/>
  <c r="AK202" i="281"/>
  <c r="AK204" i="281"/>
  <c r="F503" i="281"/>
  <c r="F504" i="281"/>
  <c r="F507" i="281"/>
  <c r="G503" i="281"/>
  <c r="AI217" i="281"/>
  <c r="AH218" i="281"/>
  <c r="AH219" i="281" s="1"/>
  <c r="I458" i="281"/>
  <c r="J457" i="281"/>
  <c r="AB289" i="281"/>
  <c r="AA290" i="281"/>
  <c r="AA291" i="281" s="1"/>
  <c r="H481" i="281"/>
  <c r="G482" i="281"/>
  <c r="AG241" i="281"/>
  <c r="AF242" i="281"/>
  <c r="AF243" i="281" s="1"/>
  <c r="R385" i="281"/>
  <c r="Q386" i="281"/>
  <c r="Q387" i="281" s="1"/>
  <c r="AD265" i="281"/>
  <c r="AC266" i="281"/>
  <c r="AC267" i="281" s="1"/>
  <c r="X12" i="282"/>
  <c r="Y314" i="281"/>
  <c r="Y315" i="281" s="1"/>
  <c r="Z313" i="281"/>
  <c r="U361" i="281"/>
  <c r="T362" i="281"/>
  <c r="T363" i="281" s="1"/>
  <c r="M433" i="281"/>
  <c r="L434" i="281"/>
  <c r="L435" i="281" s="1"/>
  <c r="O409" i="281"/>
  <c r="N410" i="281"/>
  <c r="N411" i="281" s="1"/>
  <c r="W337" i="281"/>
  <c r="V338" i="281"/>
  <c r="V339" i="281" s="1"/>
  <c r="J274" i="288" l="1"/>
  <c r="Z164" i="288"/>
  <c r="AD131" i="288"/>
  <c r="AD133" i="288"/>
  <c r="G290" i="288"/>
  <c r="AD132" i="288"/>
  <c r="Z163" i="288"/>
  <c r="S212" i="288"/>
  <c r="J277" i="288"/>
  <c r="W181" i="288"/>
  <c r="N242" i="288"/>
  <c r="N243" i="288"/>
  <c r="AB147" i="288"/>
  <c r="S213" i="288"/>
  <c r="W179" i="288"/>
  <c r="AB146" i="288"/>
  <c r="C330" i="288"/>
  <c r="C328" i="288" s="1"/>
  <c r="AF117" i="288"/>
  <c r="AF114" i="288"/>
  <c r="AD130" i="287"/>
  <c r="O227" i="287"/>
  <c r="O228" i="287"/>
  <c r="Q210" i="287"/>
  <c r="AB149" i="287"/>
  <c r="O229" i="287"/>
  <c r="Q212" i="287"/>
  <c r="AB146" i="287"/>
  <c r="D307" i="287"/>
  <c r="Q213" i="287"/>
  <c r="M242" i="287"/>
  <c r="V178" i="287"/>
  <c r="V179" i="287"/>
  <c r="AF241" i="290"/>
  <c r="AE242" i="290"/>
  <c r="AE243" i="290" s="1"/>
  <c r="AN205" i="290"/>
  <c r="AD138" i="287"/>
  <c r="AE137" i="287"/>
  <c r="U197" i="288"/>
  <c r="AD131" i="287"/>
  <c r="D309" i="288"/>
  <c r="G291" i="288"/>
  <c r="K260" i="287"/>
  <c r="Y162" i="287"/>
  <c r="R361" i="284"/>
  <c r="Q362" i="284"/>
  <c r="Q363" i="284" s="1"/>
  <c r="AN197" i="290"/>
  <c r="V180" i="287"/>
  <c r="AO173" i="285"/>
  <c r="AO189" i="285" s="1"/>
  <c r="AB148" i="288"/>
  <c r="M251" i="288"/>
  <c r="M261" i="288" s="1"/>
  <c r="L260" i="288"/>
  <c r="X170" i="287"/>
  <c r="Y169" i="287"/>
  <c r="G291" i="287"/>
  <c r="H505" i="290"/>
  <c r="G506" i="290"/>
  <c r="N244" i="288"/>
  <c r="L457" i="290"/>
  <c r="K458" i="290"/>
  <c r="AA290" i="290"/>
  <c r="AA291" i="290" s="1"/>
  <c r="AB289" i="290"/>
  <c r="F481" i="285"/>
  <c r="T197" i="287"/>
  <c r="I275" i="287"/>
  <c r="M243" i="287"/>
  <c r="F298" i="287"/>
  <c r="G297" i="287"/>
  <c r="Q226" i="288"/>
  <c r="J267" i="287"/>
  <c r="J274" i="287" s="1"/>
  <c r="AE123" i="287"/>
  <c r="AE131" i="287" s="1"/>
  <c r="T194" i="287"/>
  <c r="I276" i="287"/>
  <c r="Z155" i="287"/>
  <c r="Z162" i="287" s="1"/>
  <c r="E299" i="287"/>
  <c r="E309" i="287" s="1"/>
  <c r="Q227" i="288"/>
  <c r="P385" i="284"/>
  <c r="O386" i="284"/>
  <c r="O387" i="284" s="1"/>
  <c r="P228" i="287"/>
  <c r="P219" i="287"/>
  <c r="P226" i="287" s="1"/>
  <c r="P227" i="287"/>
  <c r="P229" i="287"/>
  <c r="D306" i="287"/>
  <c r="J433" i="284"/>
  <c r="I434" i="284"/>
  <c r="I435" i="284" s="1"/>
  <c r="AD133" i="287"/>
  <c r="G292" i="288"/>
  <c r="W338" i="290"/>
  <c r="W339" i="290" s="1"/>
  <c r="X337" i="290"/>
  <c r="AB265" i="285"/>
  <c r="AA266" i="285"/>
  <c r="AA267" i="285" s="1"/>
  <c r="Y163" i="287"/>
  <c r="AN201" i="290"/>
  <c r="AF115" i="288"/>
  <c r="M409" i="284"/>
  <c r="L410" i="284"/>
  <c r="L411" i="284" s="1"/>
  <c r="AC139" i="288"/>
  <c r="AC146" i="288" s="1"/>
  <c r="N250" i="288"/>
  <c r="O249" i="288"/>
  <c r="G292" i="287"/>
  <c r="W178" i="288"/>
  <c r="AF218" i="289"/>
  <c r="AF219" i="289" s="1"/>
  <c r="AG217" i="289"/>
  <c r="L265" i="287"/>
  <c r="K266" i="287"/>
  <c r="Q386" i="289"/>
  <c r="Q387" i="289" s="1"/>
  <c r="R385" i="289"/>
  <c r="T195" i="287"/>
  <c r="I277" i="287"/>
  <c r="Q228" i="288"/>
  <c r="R217" i="287"/>
  <c r="Q218" i="287"/>
  <c r="T201" i="287"/>
  <c r="S202" i="287"/>
  <c r="AH217" i="285"/>
  <c r="AG218" i="285"/>
  <c r="AG219" i="285" s="1"/>
  <c r="Y164" i="287"/>
  <c r="AN200" i="290"/>
  <c r="AD138" i="288"/>
  <c r="AE137" i="288"/>
  <c r="G293" i="287"/>
  <c r="V201" i="288"/>
  <c r="U202" i="288"/>
  <c r="U195" i="288"/>
  <c r="J434" i="285"/>
  <c r="J435" i="285" s="1"/>
  <c r="K433" i="285"/>
  <c r="W313" i="285"/>
  <c r="V314" i="285"/>
  <c r="V315" i="285" s="1"/>
  <c r="AC139" i="287"/>
  <c r="AC147" i="287" s="1"/>
  <c r="K458" i="289"/>
  <c r="K459" i="289" s="1"/>
  <c r="L457" i="289"/>
  <c r="T362" i="289"/>
  <c r="T363" i="289" s="1"/>
  <c r="U361" i="289"/>
  <c r="AG121" i="287"/>
  <c r="AG122" i="287" s="1"/>
  <c r="AF122" i="287"/>
  <c r="AB153" i="287"/>
  <c r="AA154" i="287"/>
  <c r="U197" i="287"/>
  <c r="U187" i="287"/>
  <c r="U194" i="287"/>
  <c r="U195" i="287"/>
  <c r="U196" i="287"/>
  <c r="AB266" i="289"/>
  <c r="AB267" i="289" s="1"/>
  <c r="AC265" i="289"/>
  <c r="I481" i="289"/>
  <c r="H482" i="289"/>
  <c r="H483" i="289" s="1"/>
  <c r="AJ193" i="289"/>
  <c r="AJ194" i="289" s="1"/>
  <c r="AJ195" i="289" s="1"/>
  <c r="AI194" i="289"/>
  <c r="AI195" i="289" s="1"/>
  <c r="R219" i="288"/>
  <c r="R226" i="288" s="1"/>
  <c r="N235" i="287"/>
  <c r="N245" i="287" s="1"/>
  <c r="C331" i="287"/>
  <c r="C341" i="287" s="1"/>
  <c r="C328" i="287"/>
  <c r="D327" i="287"/>
  <c r="C327" i="287"/>
  <c r="AE241" i="285"/>
  <c r="AD242" i="285"/>
  <c r="AD243" i="285" s="1"/>
  <c r="W337" i="289"/>
  <c r="V338" i="289"/>
  <c r="V339" i="289" s="1"/>
  <c r="H283" i="288"/>
  <c r="H293" i="288" s="1"/>
  <c r="R213" i="287"/>
  <c r="R212" i="287"/>
  <c r="R203" i="287"/>
  <c r="R211" i="287" s="1"/>
  <c r="K267" i="288"/>
  <c r="K276" i="288" s="1"/>
  <c r="K277" i="288"/>
  <c r="AN204" i="290"/>
  <c r="Q409" i="290"/>
  <c r="P410" i="290"/>
  <c r="P411" i="290" s="1"/>
  <c r="N386" i="285"/>
  <c r="N387" i="285" s="1"/>
  <c r="O385" i="285"/>
  <c r="V186" i="287"/>
  <c r="W185" i="287"/>
  <c r="Z313" i="290"/>
  <c r="Y314" i="290"/>
  <c r="Y315" i="290" s="1"/>
  <c r="O234" i="287"/>
  <c r="P233" i="287"/>
  <c r="E313" i="287"/>
  <c r="D314" i="287"/>
  <c r="E313" i="288"/>
  <c r="D314" i="288"/>
  <c r="J281" i="288"/>
  <c r="I282" i="288"/>
  <c r="L266" i="288"/>
  <c r="M265" i="288"/>
  <c r="R361" i="285"/>
  <c r="Q362" i="285"/>
  <c r="Q363" i="285" s="1"/>
  <c r="AN198" i="290"/>
  <c r="N249" i="287"/>
  <c r="M250" i="287"/>
  <c r="S338" i="285"/>
  <c r="S339" i="285" s="1"/>
  <c r="T337" i="285"/>
  <c r="AA155" i="288"/>
  <c r="AA162" i="288" s="1"/>
  <c r="Z169" i="288"/>
  <c r="Y170" i="288"/>
  <c r="K411" i="285"/>
  <c r="G457" i="284"/>
  <c r="F482" i="284"/>
  <c r="G459" i="285"/>
  <c r="T217" i="288"/>
  <c r="S218" i="288"/>
  <c r="O410" i="289"/>
  <c r="O411" i="289" s="1"/>
  <c r="P409" i="289"/>
  <c r="T203" i="288"/>
  <c r="T213" i="288" s="1"/>
  <c r="U194" i="288"/>
  <c r="I435" i="285"/>
  <c r="AD242" i="289"/>
  <c r="AD243" i="289" s="1"/>
  <c r="AE241" i="289"/>
  <c r="Y290" i="285"/>
  <c r="Y291" i="285" s="1"/>
  <c r="Z289" i="285"/>
  <c r="F505" i="289"/>
  <c r="G505" i="289" s="1"/>
  <c r="AI193" i="284"/>
  <c r="AH194" i="284"/>
  <c r="AH195" i="284" s="1"/>
  <c r="AD265" i="290"/>
  <c r="AC266" i="290"/>
  <c r="AC267" i="290" s="1"/>
  <c r="V187" i="288"/>
  <c r="V195" i="288" s="1"/>
  <c r="E299" i="288"/>
  <c r="E308" i="288" s="1"/>
  <c r="AH218" i="290"/>
  <c r="AH219" i="290" s="1"/>
  <c r="AI217" i="290"/>
  <c r="AJ195" i="285"/>
  <c r="AK205" i="285"/>
  <c r="AK201" i="285"/>
  <c r="AK202" i="285"/>
  <c r="AK198" i="285"/>
  <c r="AK197" i="285"/>
  <c r="AK199" i="285"/>
  <c r="AK204" i="285"/>
  <c r="AK209" i="285"/>
  <c r="AK200" i="285"/>
  <c r="D306" i="288"/>
  <c r="AD241" i="284"/>
  <c r="AC242" i="284"/>
  <c r="AC243" i="284" s="1"/>
  <c r="AE123" i="288"/>
  <c r="AE133" i="288" s="1"/>
  <c r="AA265" i="284"/>
  <c r="Z266" i="284"/>
  <c r="Z267" i="284" s="1"/>
  <c r="T337" i="284"/>
  <c r="S338" i="284"/>
  <c r="S339" i="284" s="1"/>
  <c r="AN199" i="290"/>
  <c r="H283" i="287"/>
  <c r="H291" i="287" s="1"/>
  <c r="L261" i="287"/>
  <c r="L251" i="287"/>
  <c r="L260" i="287" s="1"/>
  <c r="AC153" i="288"/>
  <c r="AB154" i="288"/>
  <c r="X171" i="288"/>
  <c r="X181" i="288" s="1"/>
  <c r="X180" i="288"/>
  <c r="L259" i="288"/>
  <c r="M409" i="285"/>
  <c r="L410" i="285"/>
  <c r="N434" i="290"/>
  <c r="N435" i="290" s="1"/>
  <c r="O433" i="290"/>
  <c r="I457" i="285"/>
  <c r="H458" i="285"/>
  <c r="H459" i="285" s="1"/>
  <c r="Y313" i="289"/>
  <c r="X314" i="289"/>
  <c r="X315" i="289" s="1"/>
  <c r="W186" i="288"/>
  <c r="X185" i="288"/>
  <c r="G297" i="288"/>
  <c r="F298" i="288"/>
  <c r="V361" i="290"/>
  <c r="U362" i="290"/>
  <c r="U363" i="290" s="1"/>
  <c r="D307" i="288"/>
  <c r="AG121" i="288"/>
  <c r="AF122" i="288"/>
  <c r="AA289" i="289"/>
  <c r="Z290" i="289"/>
  <c r="Z291" i="289" s="1"/>
  <c r="R386" i="290"/>
  <c r="R387" i="290" s="1"/>
  <c r="S385" i="290"/>
  <c r="AN209" i="290"/>
  <c r="AN202" i="290"/>
  <c r="I282" i="287"/>
  <c r="J281" i="287"/>
  <c r="G483" i="290"/>
  <c r="O235" i="288"/>
  <c r="O242" i="288" s="1"/>
  <c r="AG107" i="288"/>
  <c r="AI106" i="288" s="1"/>
  <c r="AI108" i="288"/>
  <c r="X289" i="284"/>
  <c r="W290" i="284"/>
  <c r="W291" i="284" s="1"/>
  <c r="M434" i="289"/>
  <c r="M435" i="289" s="1"/>
  <c r="N433" i="289"/>
  <c r="H482" i="290"/>
  <c r="H483" i="290" s="1"/>
  <c r="I481" i="290"/>
  <c r="AG217" i="284"/>
  <c r="AF218" i="284"/>
  <c r="AF219" i="284" s="1"/>
  <c r="P234" i="288"/>
  <c r="Q233" i="288"/>
  <c r="W181" i="287"/>
  <c r="W171" i="287"/>
  <c r="W180" i="287" s="1"/>
  <c r="U314" i="284"/>
  <c r="U315" i="284" s="1"/>
  <c r="V313" i="284"/>
  <c r="AK199" i="281"/>
  <c r="AJ195" i="281"/>
  <c r="AK198" i="281"/>
  <c r="AC289" i="281"/>
  <c r="AB290" i="281"/>
  <c r="AB291" i="281" s="1"/>
  <c r="F505" i="281"/>
  <c r="G505" i="281" s="1"/>
  <c r="AN209" i="281"/>
  <c r="AN198" i="281"/>
  <c r="P409" i="281"/>
  <c r="O410" i="281"/>
  <c r="O411" i="281" s="1"/>
  <c r="S385" i="281"/>
  <c r="R386" i="281"/>
  <c r="R387" i="281" s="1"/>
  <c r="K457" i="281"/>
  <c r="J458" i="281"/>
  <c r="AN205" i="281"/>
  <c r="I459" i="281"/>
  <c r="AN201" i="281"/>
  <c r="N433" i="281"/>
  <c r="M434" i="281"/>
  <c r="M435" i="281" s="1"/>
  <c r="AH241" i="281"/>
  <c r="AG242" i="281"/>
  <c r="AG243" i="281" s="1"/>
  <c r="AN200" i="281"/>
  <c r="Z314" i="281"/>
  <c r="Z315" i="281" s="1"/>
  <c r="AA313" i="281"/>
  <c r="G483" i="281"/>
  <c r="AJ217" i="281"/>
  <c r="AJ218" i="281" s="1"/>
  <c r="AI218" i="281"/>
  <c r="AI219" i="281" s="1"/>
  <c r="AN197" i="281"/>
  <c r="X337" i="281"/>
  <c r="W338" i="281"/>
  <c r="W339" i="281" s="1"/>
  <c r="AN202" i="281"/>
  <c r="V361" i="281"/>
  <c r="U362" i="281"/>
  <c r="U363" i="281" s="1"/>
  <c r="AD266" i="281"/>
  <c r="AD267" i="281" s="1"/>
  <c r="AE265" i="281"/>
  <c r="I481" i="281"/>
  <c r="H482" i="281"/>
  <c r="H483" i="281" s="1"/>
  <c r="AN204" i="281"/>
  <c r="AN199" i="281"/>
  <c r="Z11" i="282"/>
  <c r="Z9" i="282"/>
  <c r="AG122" i="288" l="1"/>
  <c r="O243" i="288"/>
  <c r="O244" i="288"/>
  <c r="V197" i="288"/>
  <c r="D327" i="288"/>
  <c r="K275" i="288"/>
  <c r="T210" i="288"/>
  <c r="T211" i="288"/>
  <c r="T212" i="288"/>
  <c r="V196" i="288"/>
  <c r="H290" i="288"/>
  <c r="C331" i="288"/>
  <c r="C341" i="288" s="1"/>
  <c r="K274" i="288"/>
  <c r="AG117" i="288"/>
  <c r="AI117" i="288" s="1"/>
  <c r="H291" i="288"/>
  <c r="AG116" i="288"/>
  <c r="AI116" i="288" s="1"/>
  <c r="C327" i="288"/>
  <c r="C329" i="288" s="1"/>
  <c r="D329" i="288" s="1"/>
  <c r="D330" i="288" s="1"/>
  <c r="E309" i="288"/>
  <c r="H292" i="287"/>
  <c r="C339" i="287"/>
  <c r="AE132" i="287"/>
  <c r="C340" i="287"/>
  <c r="AE133" i="287"/>
  <c r="N242" i="287"/>
  <c r="AC148" i="287"/>
  <c r="Z165" i="287"/>
  <c r="J275" i="287"/>
  <c r="N243" i="287"/>
  <c r="AC149" i="287"/>
  <c r="J276" i="287"/>
  <c r="R210" i="287"/>
  <c r="N244" i="287"/>
  <c r="AN200" i="285"/>
  <c r="AN205" i="285"/>
  <c r="Z313" i="289"/>
  <c r="Y314" i="289"/>
  <c r="Y315" i="289" s="1"/>
  <c r="L258" i="287"/>
  <c r="AE130" i="288"/>
  <c r="W179" i="287"/>
  <c r="AG114" i="288"/>
  <c r="AI114" i="288" s="1"/>
  <c r="L259" i="287"/>
  <c r="AE131" i="288"/>
  <c r="AN204" i="285"/>
  <c r="AJ217" i="290"/>
  <c r="AJ218" i="290" s="1"/>
  <c r="AI218" i="290"/>
  <c r="AI219" i="290" s="1"/>
  <c r="V194" i="288"/>
  <c r="G506" i="289"/>
  <c r="G507" i="289" s="1"/>
  <c r="H505" i="289"/>
  <c r="S219" i="288"/>
  <c r="S229" i="288" s="1"/>
  <c r="AA163" i="288"/>
  <c r="D315" i="288"/>
  <c r="D324" i="288" s="1"/>
  <c r="D325" i="288"/>
  <c r="D323" i="288"/>
  <c r="R409" i="290"/>
  <c r="Q410" i="290"/>
  <c r="Q411" i="290" s="1"/>
  <c r="H292" i="288"/>
  <c r="R227" i="288"/>
  <c r="AD265" i="289"/>
  <c r="AC266" i="289"/>
  <c r="AC267" i="289" s="1"/>
  <c r="AC153" i="287"/>
  <c r="AB154" i="287"/>
  <c r="AC146" i="287"/>
  <c r="AC147" i="288"/>
  <c r="J434" i="284"/>
  <c r="J435" i="284" s="1"/>
  <c r="K433" i="284"/>
  <c r="P386" i="284"/>
  <c r="P387" i="284" s="1"/>
  <c r="Q385" i="284"/>
  <c r="Z163" i="287"/>
  <c r="AE130" i="287"/>
  <c r="J277" i="287"/>
  <c r="AB290" i="290"/>
  <c r="AB291" i="290" s="1"/>
  <c r="AC289" i="290"/>
  <c r="Y170" i="287"/>
  <c r="Z169" i="287"/>
  <c r="AD139" i="287"/>
  <c r="AD147" i="287" s="1"/>
  <c r="AD148" i="287"/>
  <c r="W178" i="287"/>
  <c r="I482" i="290"/>
  <c r="J481" i="290"/>
  <c r="H293" i="287"/>
  <c r="AN209" i="285"/>
  <c r="O245" i="288"/>
  <c r="X179" i="288"/>
  <c r="N434" i="289"/>
  <c r="N435" i="289" s="1"/>
  <c r="O433" i="289"/>
  <c r="AG115" i="288"/>
  <c r="AI115" i="288" s="1"/>
  <c r="S386" i="290"/>
  <c r="S387" i="290" s="1"/>
  <c r="T385" i="290"/>
  <c r="W361" i="290"/>
  <c r="V362" i="290"/>
  <c r="V363" i="290" s="1"/>
  <c r="J457" i="285"/>
  <c r="I458" i="285"/>
  <c r="X178" i="288"/>
  <c r="AE132" i="288"/>
  <c r="AN199" i="285"/>
  <c r="Z290" i="285"/>
  <c r="Z291" i="285" s="1"/>
  <c r="AA289" i="285"/>
  <c r="T218" i="288"/>
  <c r="U217" i="288"/>
  <c r="AA164" i="288"/>
  <c r="E314" i="288"/>
  <c r="F313" i="288"/>
  <c r="AA313" i="290"/>
  <c r="Z314" i="290"/>
  <c r="Z315" i="290" s="1"/>
  <c r="C329" i="287"/>
  <c r="D329" i="287" s="1"/>
  <c r="R228" i="288"/>
  <c r="AF123" i="287"/>
  <c r="AF133" i="287" s="1"/>
  <c r="U203" i="288"/>
  <c r="U212" i="288" s="1"/>
  <c r="AC148" i="288"/>
  <c r="Z164" i="287"/>
  <c r="X171" i="287"/>
  <c r="X178" i="287" s="1"/>
  <c r="X181" i="287"/>
  <c r="O434" i="290"/>
  <c r="O435" i="290" s="1"/>
  <c r="P433" i="290"/>
  <c r="AN197" i="285"/>
  <c r="AA165" i="288"/>
  <c r="W186" i="287"/>
  <c r="X185" i="287"/>
  <c r="R229" i="288"/>
  <c r="AG123" i="287"/>
  <c r="AI124" i="287"/>
  <c r="W201" i="288"/>
  <c r="V202" i="288"/>
  <c r="AI217" i="285"/>
  <c r="AH218" i="285"/>
  <c r="AH219" i="285" s="1"/>
  <c r="AC149" i="288"/>
  <c r="AC265" i="285"/>
  <c r="AB266" i="285"/>
  <c r="AB267" i="285" s="1"/>
  <c r="E306" i="287"/>
  <c r="G298" i="287"/>
  <c r="H297" i="287"/>
  <c r="K459" i="290"/>
  <c r="U337" i="284"/>
  <c r="T338" i="284"/>
  <c r="T339" i="284" s="1"/>
  <c r="AN198" i="285"/>
  <c r="E306" i="288"/>
  <c r="AF241" i="289"/>
  <c r="AE242" i="289"/>
  <c r="AE243" i="289" s="1"/>
  <c r="T338" i="285"/>
  <c r="T339" i="285" s="1"/>
  <c r="U337" i="285"/>
  <c r="S361" i="285"/>
  <c r="R362" i="285"/>
  <c r="R363" i="285" s="1"/>
  <c r="V196" i="287"/>
  <c r="V194" i="287"/>
  <c r="V187" i="287"/>
  <c r="V195" i="287" s="1"/>
  <c r="U362" i="289"/>
  <c r="U363" i="289" s="1"/>
  <c r="V361" i="289"/>
  <c r="S203" i="287"/>
  <c r="S212" i="287" s="1"/>
  <c r="R386" i="289"/>
  <c r="R387" i="289" s="1"/>
  <c r="S385" i="289"/>
  <c r="X338" i="290"/>
  <c r="X339" i="290" s="1"/>
  <c r="Y337" i="290"/>
  <c r="E307" i="287"/>
  <c r="F299" i="287"/>
  <c r="F309" i="287" s="1"/>
  <c r="F306" i="287"/>
  <c r="L458" i="290"/>
  <c r="M457" i="290"/>
  <c r="M259" i="288"/>
  <c r="I283" i="287"/>
  <c r="I293" i="287" s="1"/>
  <c r="I291" i="287"/>
  <c r="AB289" i="289"/>
  <c r="AA290" i="289"/>
  <c r="AA291" i="289" s="1"/>
  <c r="X186" i="288"/>
  <c r="Y185" i="288"/>
  <c r="L411" i="285"/>
  <c r="AB155" i="288"/>
  <c r="AB162" i="288" s="1"/>
  <c r="H290" i="287"/>
  <c r="AE241" i="284"/>
  <c r="AD242" i="284"/>
  <c r="AD243" i="284" s="1"/>
  <c r="AN202" i="285"/>
  <c r="E307" i="288"/>
  <c r="F483" i="284"/>
  <c r="G479" i="284"/>
  <c r="F479" i="284"/>
  <c r="F480" i="284"/>
  <c r="Y171" i="288"/>
  <c r="Y180" i="288" s="1"/>
  <c r="N265" i="288"/>
  <c r="M266" i="288"/>
  <c r="D315" i="287"/>
  <c r="D325" i="287" s="1"/>
  <c r="P385" i="285"/>
  <c r="O386" i="285"/>
  <c r="O387" i="285" s="1"/>
  <c r="W338" i="289"/>
  <c r="W339" i="289" s="1"/>
  <c r="X337" i="289"/>
  <c r="AE138" i="288"/>
  <c r="AF137" i="288"/>
  <c r="U201" i="287"/>
  <c r="T202" i="287"/>
  <c r="O250" i="288"/>
  <c r="P249" i="288"/>
  <c r="N409" i="284"/>
  <c r="M410" i="284"/>
  <c r="M411" i="284" s="1"/>
  <c r="E308" i="287"/>
  <c r="M258" i="288"/>
  <c r="AO197" i="290"/>
  <c r="AO213" i="290" s="1"/>
  <c r="AF242" i="290"/>
  <c r="AF243" i="290" s="1"/>
  <c r="AG241" i="290"/>
  <c r="F299" i="288"/>
  <c r="F309" i="288" s="1"/>
  <c r="R233" i="288"/>
  <c r="Q234" i="288"/>
  <c r="J282" i="287"/>
  <c r="K281" i="287"/>
  <c r="H297" i="288"/>
  <c r="G298" i="288"/>
  <c r="V314" i="284"/>
  <c r="V315" i="284" s="1"/>
  <c r="W313" i="284"/>
  <c r="P235" i="288"/>
  <c r="P245" i="288" s="1"/>
  <c r="Y289" i="284"/>
  <c r="X290" i="284"/>
  <c r="X291" i="284" s="1"/>
  <c r="AF123" i="288"/>
  <c r="AF133" i="288" s="1"/>
  <c r="W187" i="288"/>
  <c r="W196" i="288" s="1"/>
  <c r="W197" i="288"/>
  <c r="N409" i="285"/>
  <c r="M410" i="285"/>
  <c r="AD153" i="288"/>
  <c r="AC154" i="288"/>
  <c r="AA266" i="284"/>
  <c r="AA267" i="284" s="1"/>
  <c r="AB265" i="284"/>
  <c r="AN201" i="285"/>
  <c r="AD266" i="290"/>
  <c r="AD267" i="290" s="1"/>
  <c r="AE265" i="290"/>
  <c r="H457" i="284"/>
  <c r="G458" i="284"/>
  <c r="G459" i="284" s="1"/>
  <c r="AA169" i="288"/>
  <c r="Z170" i="288"/>
  <c r="M251" i="287"/>
  <c r="M258" i="287" s="1"/>
  <c r="L267" i="288"/>
  <c r="L276" i="288" s="1"/>
  <c r="L275" i="288"/>
  <c r="F313" i="287"/>
  <c r="E314" i="287"/>
  <c r="C338" i="287"/>
  <c r="M457" i="289"/>
  <c r="L458" i="289"/>
  <c r="L459" i="289" s="1"/>
  <c r="X313" i="285"/>
  <c r="W314" i="285"/>
  <c r="W315" i="285" s="1"/>
  <c r="AD139" i="288"/>
  <c r="AD146" i="288" s="1"/>
  <c r="K267" i="287"/>
  <c r="K277" i="287" s="1"/>
  <c r="N251" i="288"/>
  <c r="N259" i="288" s="1"/>
  <c r="G507" i="290"/>
  <c r="M260" i="288"/>
  <c r="AG218" i="284"/>
  <c r="AG219" i="284" s="1"/>
  <c r="AH217" i="284"/>
  <c r="AI110" i="288"/>
  <c r="AJ109" i="288" s="1"/>
  <c r="AL113" i="288"/>
  <c r="AI113" i="288"/>
  <c r="AJ113" i="288" s="1"/>
  <c r="AI112" i="288"/>
  <c r="AG123" i="288"/>
  <c r="AG133" i="288" s="1"/>
  <c r="AI124" i="288"/>
  <c r="Q409" i="289"/>
  <c r="P410" i="289"/>
  <c r="P411" i="289" s="1"/>
  <c r="O249" i="287"/>
  <c r="N250" i="287"/>
  <c r="I283" i="288"/>
  <c r="I291" i="288" s="1"/>
  <c r="P234" i="287"/>
  <c r="Q233" i="287"/>
  <c r="AE242" i="285"/>
  <c r="AE243" i="285" s="1"/>
  <c r="AF241" i="285"/>
  <c r="I482" i="289"/>
  <c r="I483" i="289" s="1"/>
  <c r="J481" i="289"/>
  <c r="K434" i="285"/>
  <c r="L433" i="285"/>
  <c r="Q219" i="287"/>
  <c r="Q226" i="287" s="1"/>
  <c r="M265" i="287"/>
  <c r="L266" i="287"/>
  <c r="I505" i="290"/>
  <c r="H506" i="290"/>
  <c r="H507" i="290" s="1"/>
  <c r="S361" i="284"/>
  <c r="R362" i="284"/>
  <c r="R363" i="284" s="1"/>
  <c r="AJ193" i="284"/>
  <c r="AJ194" i="284" s="1"/>
  <c r="AJ195" i="284" s="1"/>
  <c r="AI194" i="284"/>
  <c r="AI195" i="284" s="1"/>
  <c r="K281" i="288"/>
  <c r="J282" i="288"/>
  <c r="O235" i="287"/>
  <c r="O245" i="287" s="1"/>
  <c r="O244" i="287"/>
  <c r="AA165" i="287"/>
  <c r="AA164" i="287"/>
  <c r="AA163" i="287"/>
  <c r="AA162" i="287"/>
  <c r="AA155" i="287"/>
  <c r="R218" i="287"/>
  <c r="S217" i="287"/>
  <c r="AG218" i="289"/>
  <c r="AG219" i="289" s="1"/>
  <c r="AH217" i="289"/>
  <c r="F506" i="285"/>
  <c r="G481" i="285"/>
  <c r="AF137" i="287"/>
  <c r="AE138" i="287"/>
  <c r="Y337" i="281"/>
  <c r="X338" i="281"/>
  <c r="X339" i="281" s="1"/>
  <c r="AE266" i="281"/>
  <c r="AE267" i="281" s="1"/>
  <c r="AF265" i="281"/>
  <c r="J459" i="281"/>
  <c r="J481" i="281"/>
  <c r="I482" i="281"/>
  <c r="I483" i="281" s="1"/>
  <c r="AA11" i="282"/>
  <c r="AB17" i="282" s="1"/>
  <c r="AE17" i="282" s="1"/>
  <c r="AA9" i="282"/>
  <c r="Z12" i="282"/>
  <c r="AO197" i="281"/>
  <c r="AO213" i="281" s="1"/>
  <c r="L457" i="281"/>
  <c r="K458" i="281"/>
  <c r="O433" i="281"/>
  <c r="N434" i="281"/>
  <c r="N435" i="281" s="1"/>
  <c r="AD289" i="281"/>
  <c r="AC290" i="281"/>
  <c r="AC291" i="281" s="1"/>
  <c r="AJ219" i="281"/>
  <c r="AK225" i="281"/>
  <c r="AK226" i="281"/>
  <c r="AK223" i="281"/>
  <c r="AK221" i="281"/>
  <c r="AK222" i="281"/>
  <c r="AK229" i="281"/>
  <c r="AK224" i="281"/>
  <c r="AK228" i="281"/>
  <c r="AK233" i="281"/>
  <c r="AI241" i="281"/>
  <c r="AH242" i="281"/>
  <c r="AH243" i="281" s="1"/>
  <c r="H505" i="281"/>
  <c r="G506" i="281"/>
  <c r="AB313" i="281"/>
  <c r="AA314" i="281"/>
  <c r="AA315" i="281" s="1"/>
  <c r="W361" i="281"/>
  <c r="V362" i="281"/>
  <c r="V363" i="281" s="1"/>
  <c r="T385" i="281"/>
  <c r="S386" i="281"/>
  <c r="S387" i="281" s="1"/>
  <c r="P410" i="281"/>
  <c r="P411" i="281" s="1"/>
  <c r="Q409" i="281"/>
  <c r="I290" i="288" l="1"/>
  <c r="F306" i="288"/>
  <c r="AG131" i="288"/>
  <c r="AD147" i="288"/>
  <c r="L277" i="288"/>
  <c r="F307" i="288"/>
  <c r="AG132" i="288"/>
  <c r="AD148" i="288"/>
  <c r="L274" i="288"/>
  <c r="AB164" i="288"/>
  <c r="AB163" i="288"/>
  <c r="E329" i="288"/>
  <c r="F329" i="288" s="1"/>
  <c r="F308" i="288"/>
  <c r="I292" i="288"/>
  <c r="Y181" i="288"/>
  <c r="AB165" i="288"/>
  <c r="AG130" i="288"/>
  <c r="I293" i="288"/>
  <c r="U213" i="288"/>
  <c r="D322" i="288"/>
  <c r="U210" i="288"/>
  <c r="U211" i="288"/>
  <c r="Y178" i="288"/>
  <c r="C338" i="288"/>
  <c r="C340" i="288"/>
  <c r="AD149" i="288"/>
  <c r="Y179" i="288"/>
  <c r="C339" i="288"/>
  <c r="D322" i="287"/>
  <c r="Q228" i="287"/>
  <c r="D323" i="287"/>
  <c r="AF131" i="287"/>
  <c r="Q227" i="287"/>
  <c r="Q229" i="287"/>
  <c r="D324" i="287"/>
  <c r="AF130" i="287"/>
  <c r="AI122" i="287"/>
  <c r="S210" i="287"/>
  <c r="V197" i="287"/>
  <c r="S211" i="287"/>
  <c r="X179" i="287"/>
  <c r="I290" i="287"/>
  <c r="S213" i="287"/>
  <c r="X180" i="287"/>
  <c r="AH218" i="289"/>
  <c r="AH219" i="289" s="1"/>
  <c r="AI217" i="289"/>
  <c r="AH218" i="284"/>
  <c r="AH219" i="284" s="1"/>
  <c r="AI217" i="284"/>
  <c r="G299" i="288"/>
  <c r="G308" i="288" s="1"/>
  <c r="AE139" i="288"/>
  <c r="AE146" i="288" s="1"/>
  <c r="E315" i="287"/>
  <c r="E323" i="287" s="1"/>
  <c r="AC154" i="287"/>
  <c r="AD153" i="287"/>
  <c r="M259" i="287"/>
  <c r="W187" i="287"/>
  <c r="W195" i="287" s="1"/>
  <c r="P242" i="288"/>
  <c r="O409" i="284"/>
  <c r="N410" i="284"/>
  <c r="N411" i="284" s="1"/>
  <c r="AG131" i="287"/>
  <c r="AI131" i="287" s="1"/>
  <c r="P235" i="287"/>
  <c r="P244" i="287" s="1"/>
  <c r="P245" i="287"/>
  <c r="P243" i="287"/>
  <c r="M260" i="287"/>
  <c r="M411" i="285"/>
  <c r="P243" i="288"/>
  <c r="AG242" i="290"/>
  <c r="AG243" i="290" s="1"/>
  <c r="AH241" i="290"/>
  <c r="T385" i="289"/>
  <c r="S386" i="289"/>
  <c r="S387" i="289" s="1"/>
  <c r="W361" i="289"/>
  <c r="V362" i="289"/>
  <c r="V363" i="289" s="1"/>
  <c r="E329" i="287"/>
  <c r="D330" i="287"/>
  <c r="V217" i="288"/>
  <c r="U218" i="288"/>
  <c r="I459" i="285"/>
  <c r="K481" i="290"/>
  <c r="J482" i="290"/>
  <c r="AA169" i="287"/>
  <c r="Z170" i="287"/>
  <c r="AE265" i="289"/>
  <c r="AD266" i="289"/>
  <c r="AD267" i="289" s="1"/>
  <c r="S226" i="288"/>
  <c r="L459" i="290"/>
  <c r="AI133" i="288"/>
  <c r="G313" i="287"/>
  <c r="F314" i="287"/>
  <c r="AF265" i="290"/>
  <c r="AE266" i="290"/>
  <c r="AE267" i="290" s="1"/>
  <c r="AE153" i="288"/>
  <c r="AD154" i="288"/>
  <c r="K282" i="287"/>
  <c r="L281" i="287"/>
  <c r="X338" i="289"/>
  <c r="X339" i="289" s="1"/>
  <c r="Y337" i="289"/>
  <c r="Q386" i="284"/>
  <c r="Q387" i="284" s="1"/>
  <c r="R385" i="284"/>
  <c r="O243" i="287"/>
  <c r="I506" i="290"/>
  <c r="J505" i="290"/>
  <c r="K274" i="287"/>
  <c r="AF130" i="288"/>
  <c r="J283" i="287"/>
  <c r="J292" i="287" s="1"/>
  <c r="J293" i="287"/>
  <c r="Q249" i="288"/>
  <c r="P250" i="288"/>
  <c r="AG133" i="287"/>
  <c r="AI133" i="287" s="1"/>
  <c r="AE148" i="287"/>
  <c r="AE147" i="287"/>
  <c r="AE146" i="287"/>
  <c r="AE139" i="287"/>
  <c r="AE149" i="287" s="1"/>
  <c r="O242" i="287"/>
  <c r="L275" i="287"/>
  <c r="L267" i="287"/>
  <c r="L276" i="287" s="1"/>
  <c r="K435" i="285"/>
  <c r="R409" i="289"/>
  <c r="Q410" i="289"/>
  <c r="Q411" i="289" s="1"/>
  <c r="K275" i="287"/>
  <c r="M261" i="287"/>
  <c r="N410" i="285"/>
  <c r="N411" i="285" s="1"/>
  <c r="O409" i="285"/>
  <c r="AF131" i="288"/>
  <c r="P244" i="288"/>
  <c r="Q235" i="288"/>
  <c r="Q245" i="288" s="1"/>
  <c r="O251" i="288"/>
  <c r="O259" i="288" s="1"/>
  <c r="O258" i="288"/>
  <c r="M267" i="288"/>
  <c r="M275" i="288" s="1"/>
  <c r="F481" i="284"/>
  <c r="AF241" i="284"/>
  <c r="AE242" i="284"/>
  <c r="AE243" i="284" s="1"/>
  <c r="I292" i="287"/>
  <c r="F307" i="287"/>
  <c r="T361" i="285"/>
  <c r="S362" i="285"/>
  <c r="S363" i="285" s="1"/>
  <c r="AJ217" i="285"/>
  <c r="AJ218" i="285" s="1"/>
  <c r="AI218" i="285"/>
  <c r="AI219" i="285" s="1"/>
  <c r="AG130" i="287"/>
  <c r="T219" i="288"/>
  <c r="T228" i="288" s="1"/>
  <c r="T229" i="288"/>
  <c r="T227" i="288"/>
  <c r="K457" i="285"/>
  <c r="J458" i="285"/>
  <c r="O434" i="289"/>
  <c r="O435" i="289" s="1"/>
  <c r="P433" i="289"/>
  <c r="I483" i="290"/>
  <c r="Y171" i="287"/>
  <c r="Y180" i="287" s="1"/>
  <c r="Y181" i="287"/>
  <c r="Y179" i="287"/>
  <c r="K434" i="284"/>
  <c r="K435" i="284" s="1"/>
  <c r="L433" i="284"/>
  <c r="S227" i="288"/>
  <c r="AJ219" i="290"/>
  <c r="AK229" i="290"/>
  <c r="AK221" i="290"/>
  <c r="AK223" i="290"/>
  <c r="AK228" i="290"/>
  <c r="AK224" i="290"/>
  <c r="AK222" i="290"/>
  <c r="AK233" i="290"/>
  <c r="AK225" i="290"/>
  <c r="AK226" i="290"/>
  <c r="L281" i="288"/>
  <c r="K282" i="288"/>
  <c r="N261" i="287"/>
  <c r="N260" i="287"/>
  <c r="N259" i="287"/>
  <c r="N258" i="287"/>
  <c r="N251" i="287"/>
  <c r="AD265" i="285"/>
  <c r="AC266" i="285"/>
  <c r="AC267" i="285" s="1"/>
  <c r="P249" i="287"/>
  <c r="O250" i="287"/>
  <c r="R219" i="287"/>
  <c r="R228" i="287" s="1"/>
  <c r="M433" i="285"/>
  <c r="L434" i="285"/>
  <c r="L435" i="285" s="1"/>
  <c r="AG137" i="287"/>
  <c r="AG138" i="287" s="1"/>
  <c r="AF138" i="287"/>
  <c r="M266" i="287"/>
  <c r="N265" i="287"/>
  <c r="K481" i="289"/>
  <c r="J482" i="289"/>
  <c r="J483" i="289" s="1"/>
  <c r="AI128" i="288"/>
  <c r="AI126" i="288"/>
  <c r="N260" i="288"/>
  <c r="K276" i="287"/>
  <c r="Y313" i="285"/>
  <c r="X314" i="285"/>
  <c r="X315" i="285" s="1"/>
  <c r="Z171" i="288"/>
  <c r="Z179" i="288" s="1"/>
  <c r="W194" i="288"/>
  <c r="AF132" i="288"/>
  <c r="S233" i="288"/>
  <c r="R234" i="288"/>
  <c r="T213" i="287"/>
  <c r="T212" i="287"/>
  <c r="T210" i="287"/>
  <c r="T203" i="287"/>
  <c r="T211" i="287" s="1"/>
  <c r="Q385" i="285"/>
  <c r="P386" i="285"/>
  <c r="P387" i="285" s="1"/>
  <c r="N266" i="288"/>
  <c r="O265" i="288"/>
  <c r="F308" i="287"/>
  <c r="V337" i="285"/>
  <c r="U338" i="285"/>
  <c r="U339" i="285" s="1"/>
  <c r="V337" i="284"/>
  <c r="U338" i="284"/>
  <c r="U339" i="284" s="1"/>
  <c r="I297" i="287"/>
  <c r="H298" i="287"/>
  <c r="V203" i="288"/>
  <c r="V213" i="288" s="1"/>
  <c r="AO197" i="285"/>
  <c r="AO213" i="285" s="1"/>
  <c r="AF132" i="287"/>
  <c r="AB289" i="285"/>
  <c r="AA290" i="285"/>
  <c r="AA291" i="285" s="1"/>
  <c r="AD289" i="290"/>
  <c r="AC290" i="290"/>
  <c r="AC291" i="290" s="1"/>
  <c r="S228" i="288"/>
  <c r="N261" i="288"/>
  <c r="Z337" i="290"/>
  <c r="Y338" i="290"/>
  <c r="Y339" i="290" s="1"/>
  <c r="S218" i="287"/>
  <c r="T217" i="287"/>
  <c r="AI122" i="288"/>
  <c r="AL129" i="288" s="1"/>
  <c r="N258" i="288"/>
  <c r="AA170" i="288"/>
  <c r="AB169" i="288"/>
  <c r="W195" i="288"/>
  <c r="X313" i="284"/>
  <c r="W314" i="284"/>
  <c r="W315" i="284" s="1"/>
  <c r="V201" i="287"/>
  <c r="U202" i="287"/>
  <c r="Z185" i="288"/>
  <c r="Y186" i="288"/>
  <c r="G299" i="287"/>
  <c r="G309" i="287" s="1"/>
  <c r="G307" i="287"/>
  <c r="X201" i="288"/>
  <c r="W202" i="288"/>
  <c r="Q433" i="290"/>
  <c r="P434" i="290"/>
  <c r="P435" i="290" s="1"/>
  <c r="AB313" i="290"/>
  <c r="AA314" i="290"/>
  <c r="AA315" i="290" s="1"/>
  <c r="X361" i="290"/>
  <c r="W362" i="290"/>
  <c r="W363" i="290" s="1"/>
  <c r="AD149" i="287"/>
  <c r="J283" i="288"/>
  <c r="J293" i="288" s="1"/>
  <c r="AF242" i="285"/>
  <c r="AF243" i="285" s="1"/>
  <c r="AG241" i="285"/>
  <c r="Z289" i="284"/>
  <c r="Y290" i="284"/>
  <c r="Y291" i="284" s="1"/>
  <c r="H298" i="288"/>
  <c r="I297" i="288"/>
  <c r="R233" i="287"/>
  <c r="Q234" i="287"/>
  <c r="H481" i="285"/>
  <c r="G482" i="285"/>
  <c r="F504" i="285"/>
  <c r="F507" i="285"/>
  <c r="G503" i="285"/>
  <c r="F503" i="285"/>
  <c r="AI130" i="288"/>
  <c r="N457" i="289"/>
  <c r="M458" i="289"/>
  <c r="M459" i="289" s="1"/>
  <c r="AB266" i="284"/>
  <c r="AB267" i="284" s="1"/>
  <c r="AC265" i="284"/>
  <c r="AF138" i="288"/>
  <c r="AG137" i="288"/>
  <c r="AG138" i="288" s="1"/>
  <c r="X187" i="288"/>
  <c r="X196" i="288" s="1"/>
  <c r="AL129" i="287"/>
  <c r="AI129" i="287"/>
  <c r="AJ129" i="287" s="1"/>
  <c r="AI126" i="287"/>
  <c r="AJ125" i="287" s="1"/>
  <c r="AI128" i="287"/>
  <c r="D331" i="288"/>
  <c r="D341" i="288" s="1"/>
  <c r="D339" i="288"/>
  <c r="D338" i="288"/>
  <c r="F314" i="288"/>
  <c r="G313" i="288"/>
  <c r="T386" i="290"/>
  <c r="T387" i="290" s="1"/>
  <c r="U385" i="290"/>
  <c r="AD146" i="287"/>
  <c r="Z314" i="289"/>
  <c r="Z315" i="289" s="1"/>
  <c r="AA313" i="289"/>
  <c r="N457" i="290"/>
  <c r="M458" i="290"/>
  <c r="M459" i="290" s="1"/>
  <c r="AG241" i="289"/>
  <c r="AF242" i="289"/>
  <c r="AF243" i="289" s="1"/>
  <c r="AG132" i="287"/>
  <c r="AI132" i="287" s="1"/>
  <c r="X186" i="287"/>
  <c r="Y185" i="287"/>
  <c r="E315" i="288"/>
  <c r="E324" i="288" s="1"/>
  <c r="E323" i="288"/>
  <c r="AB155" i="287"/>
  <c r="AB164" i="287" s="1"/>
  <c r="AB165" i="287"/>
  <c r="AB162" i="287"/>
  <c r="R410" i="290"/>
  <c r="R411" i="290" s="1"/>
  <c r="S409" i="290"/>
  <c r="H506" i="289"/>
  <c r="H507" i="289" s="1"/>
  <c r="I505" i="289"/>
  <c r="I457" i="284"/>
  <c r="H458" i="284"/>
  <c r="H459" i="284" s="1"/>
  <c r="T361" i="284"/>
  <c r="S362" i="284"/>
  <c r="S363" i="284" s="1"/>
  <c r="AC155" i="288"/>
  <c r="AC164" i="288" s="1"/>
  <c r="AC289" i="289"/>
  <c r="AB290" i="289"/>
  <c r="AB291" i="289" s="1"/>
  <c r="I505" i="281"/>
  <c r="H506" i="281"/>
  <c r="H507" i="281" s="1"/>
  <c r="AN228" i="281"/>
  <c r="L458" i="281"/>
  <c r="M457" i="281"/>
  <c r="AN229" i="281"/>
  <c r="AN224" i="281"/>
  <c r="U29" i="282"/>
  <c r="U30" i="282"/>
  <c r="W29" i="282"/>
  <c r="V29" i="282"/>
  <c r="U32" i="282"/>
  <c r="AJ241" i="281"/>
  <c r="AI242" i="281"/>
  <c r="AI243" i="281" s="1"/>
  <c r="AN222" i="281"/>
  <c r="AE289" i="281"/>
  <c r="AD290" i="281"/>
  <c r="AD291" i="281" s="1"/>
  <c r="AA12" i="282"/>
  <c r="AB16" i="282"/>
  <c r="AE16" i="282" s="1"/>
  <c r="AB15" i="282"/>
  <c r="AE15" i="282" s="1"/>
  <c r="AG11" i="282"/>
  <c r="AB18" i="282"/>
  <c r="AE18" i="282" s="1"/>
  <c r="X361" i="281"/>
  <c r="W362" i="281"/>
  <c r="W363" i="281" s="1"/>
  <c r="AN221" i="281"/>
  <c r="AB23" i="282"/>
  <c r="AE23" i="282" s="1"/>
  <c r="AF266" i="281"/>
  <c r="AF267" i="281" s="1"/>
  <c r="AG265" i="281"/>
  <c r="U385" i="281"/>
  <c r="T386" i="281"/>
  <c r="T387" i="281" s="1"/>
  <c r="AN223" i="281"/>
  <c r="P433" i="281"/>
  <c r="O434" i="281"/>
  <c r="O435" i="281" s="1"/>
  <c r="AB22" i="282"/>
  <c r="AE22" i="282" s="1"/>
  <c r="J482" i="281"/>
  <c r="K481" i="281"/>
  <c r="Q410" i="281"/>
  <c r="Q411" i="281" s="1"/>
  <c r="R409" i="281"/>
  <c r="AC313" i="281"/>
  <c r="AB314" i="281"/>
  <c r="AB315" i="281" s="1"/>
  <c r="AN226" i="281"/>
  <c r="AB26" i="282"/>
  <c r="AE26" i="282" s="1"/>
  <c r="G507" i="281"/>
  <c r="AN233" i="281"/>
  <c r="AN225" i="281"/>
  <c r="K459" i="281"/>
  <c r="AB21" i="282"/>
  <c r="AE21" i="282" s="1"/>
  <c r="Y338" i="281"/>
  <c r="Y339" i="281" s="1"/>
  <c r="Z337" i="281"/>
  <c r="AI132" i="288" l="1"/>
  <c r="AC165" i="288"/>
  <c r="E325" i="288"/>
  <c r="AJ125" i="288"/>
  <c r="E330" i="288"/>
  <c r="E331" i="288" s="1"/>
  <c r="E338" i="288" s="1"/>
  <c r="M277" i="288"/>
  <c r="AI131" i="288"/>
  <c r="AE149" i="288"/>
  <c r="X194" i="288"/>
  <c r="E322" i="288"/>
  <c r="O261" i="288"/>
  <c r="G306" i="288"/>
  <c r="X195" i="288"/>
  <c r="J291" i="288"/>
  <c r="G309" i="288"/>
  <c r="V210" i="288"/>
  <c r="AC162" i="288"/>
  <c r="AC163" i="288"/>
  <c r="M274" i="288"/>
  <c r="AE147" i="288"/>
  <c r="G307" i="288"/>
  <c r="X197" i="288"/>
  <c r="Q242" i="288"/>
  <c r="Z178" i="288"/>
  <c r="Q243" i="288"/>
  <c r="V211" i="288"/>
  <c r="Z180" i="288"/>
  <c r="Q244" i="288"/>
  <c r="V212" i="288"/>
  <c r="Z181" i="288"/>
  <c r="M276" i="288"/>
  <c r="AE148" i="288"/>
  <c r="R226" i="287"/>
  <c r="W196" i="287"/>
  <c r="E325" i="287"/>
  <c r="E322" i="287"/>
  <c r="W197" i="287"/>
  <c r="W194" i="287"/>
  <c r="AI130" i="287"/>
  <c r="E324" i="287"/>
  <c r="R227" i="287"/>
  <c r="J291" i="287"/>
  <c r="X187" i="287"/>
  <c r="X197" i="287" s="1"/>
  <c r="AA314" i="289"/>
  <c r="AA315" i="289" s="1"/>
  <c r="AB313" i="289"/>
  <c r="I481" i="285"/>
  <c r="H482" i="285"/>
  <c r="H483" i="285" s="1"/>
  <c r="W203" i="288"/>
  <c r="W213" i="288" s="1"/>
  <c r="J505" i="289"/>
  <c r="I506" i="289"/>
  <c r="I507" i="289" s="1"/>
  <c r="D340" i="288"/>
  <c r="AG139" i="288"/>
  <c r="AG149" i="288" s="1"/>
  <c r="AI140" i="288"/>
  <c r="R234" i="287"/>
  <c r="S233" i="287"/>
  <c r="J290" i="288"/>
  <c r="G306" i="287"/>
  <c r="U212" i="287"/>
  <c r="U203" i="287"/>
  <c r="U211" i="287" s="1"/>
  <c r="J297" i="287"/>
  <c r="I298" i="287"/>
  <c r="S234" i="288"/>
  <c r="T233" i="288"/>
  <c r="AI129" i="288"/>
  <c r="AJ129" i="288" s="1"/>
  <c r="N433" i="285"/>
  <c r="M434" i="285"/>
  <c r="AN222" i="290"/>
  <c r="O260" i="288"/>
  <c r="L277" i="287"/>
  <c r="Z337" i="289"/>
  <c r="Y338" i="289"/>
  <c r="Y339" i="289" s="1"/>
  <c r="F325" i="287"/>
  <c r="F323" i="287"/>
  <c r="F322" i="287"/>
  <c r="F315" i="287"/>
  <c r="F324" i="287" s="1"/>
  <c r="L481" i="290"/>
  <c r="K482" i="290"/>
  <c r="D331" i="287"/>
  <c r="D338" i="287" s="1"/>
  <c r="D340" i="287"/>
  <c r="D341" i="287"/>
  <c r="D339" i="287"/>
  <c r="P242" i="287"/>
  <c r="T409" i="290"/>
  <c r="S410" i="290"/>
  <c r="S411" i="290" s="1"/>
  <c r="O260" i="287"/>
  <c r="O251" i="287"/>
  <c r="O259" i="287" s="1"/>
  <c r="J459" i="285"/>
  <c r="AG241" i="284"/>
  <c r="AF242" i="284"/>
  <c r="AF243" i="284" s="1"/>
  <c r="P251" i="288"/>
  <c r="P259" i="288" s="1"/>
  <c r="H313" i="287"/>
  <c r="G314" i="287"/>
  <c r="E330" i="287"/>
  <c r="F329" i="287"/>
  <c r="AJ217" i="289"/>
  <c r="AJ218" i="289" s="1"/>
  <c r="AJ219" i="289" s="1"/>
  <c r="AI218" i="289"/>
  <c r="AI219" i="289" s="1"/>
  <c r="AG242" i="289"/>
  <c r="AG243" i="289" s="1"/>
  <c r="AH241" i="289"/>
  <c r="V385" i="290"/>
  <c r="U386" i="290"/>
  <c r="U387" i="290" s="1"/>
  <c r="AD265" i="284"/>
  <c r="AC266" i="284"/>
  <c r="AC267" i="284" s="1"/>
  <c r="H299" i="288"/>
  <c r="H309" i="288" s="1"/>
  <c r="J292" i="288"/>
  <c r="G308" i="287"/>
  <c r="T218" i="287"/>
  <c r="U217" i="287"/>
  <c r="V338" i="284"/>
  <c r="V339" i="284" s="1"/>
  <c r="W337" i="284"/>
  <c r="K482" i="289"/>
  <c r="K483" i="289" s="1"/>
  <c r="L481" i="289"/>
  <c r="R229" i="287"/>
  <c r="P250" i="287"/>
  <c r="Q249" i="287"/>
  <c r="K283" i="288"/>
  <c r="K293" i="288" s="1"/>
  <c r="AN228" i="290"/>
  <c r="K458" i="285"/>
  <c r="K459" i="285" s="1"/>
  <c r="L457" i="285"/>
  <c r="G481" i="284"/>
  <c r="F506" i="284"/>
  <c r="R410" i="289"/>
  <c r="R411" i="289" s="1"/>
  <c r="S409" i="289"/>
  <c r="R249" i="288"/>
  <c r="Q250" i="288"/>
  <c r="M281" i="287"/>
  <c r="L282" i="287"/>
  <c r="I298" i="288"/>
  <c r="J297" i="288"/>
  <c r="AC313" i="290"/>
  <c r="AB314" i="290"/>
  <c r="AB315" i="290" s="1"/>
  <c r="R385" i="285"/>
  <c r="Q386" i="285"/>
  <c r="Q387" i="285" s="1"/>
  <c r="Z313" i="285"/>
  <c r="Y314" i="285"/>
  <c r="Y315" i="285" s="1"/>
  <c r="M433" i="284"/>
  <c r="L434" i="284"/>
  <c r="L435" i="284" s="1"/>
  <c r="R433" i="290"/>
  <c r="Q434" i="290"/>
  <c r="Q435" i="290" s="1"/>
  <c r="Y313" i="284"/>
  <c r="X314" i="284"/>
  <c r="X315" i="284" s="1"/>
  <c r="S219" i="287"/>
  <c r="S227" i="287" s="1"/>
  <c r="S229" i="287"/>
  <c r="N266" i="287"/>
  <c r="O265" i="287"/>
  <c r="L282" i="288"/>
  <c r="M281" i="288"/>
  <c r="AN223" i="290"/>
  <c r="Y178" i="287"/>
  <c r="T226" i="288"/>
  <c r="AJ219" i="285"/>
  <c r="AK228" i="285"/>
  <c r="AK221" i="285"/>
  <c r="AK233" i="285"/>
  <c r="AK225" i="285"/>
  <c r="AK222" i="285"/>
  <c r="AK224" i="285"/>
  <c r="AK229" i="285"/>
  <c r="AK223" i="285"/>
  <c r="AK226" i="285"/>
  <c r="J290" i="287"/>
  <c r="J506" i="290"/>
  <c r="K505" i="290"/>
  <c r="K283" i="287"/>
  <c r="K293" i="287" s="1"/>
  <c r="K292" i="287"/>
  <c r="K291" i="287"/>
  <c r="K290" i="287"/>
  <c r="X361" i="289"/>
  <c r="W362" i="289"/>
  <c r="W363" i="289" s="1"/>
  <c r="U361" i="284"/>
  <c r="T362" i="284"/>
  <c r="T363" i="284" s="1"/>
  <c r="AC290" i="289"/>
  <c r="AC291" i="289" s="1"/>
  <c r="AD289" i="289"/>
  <c r="AB163" i="287"/>
  <c r="H313" i="288"/>
  <c r="G314" i="288"/>
  <c r="AA289" i="284"/>
  <c r="Z290" i="284"/>
  <c r="Z291" i="284" s="1"/>
  <c r="G329" i="288"/>
  <c r="F330" i="288"/>
  <c r="M267" i="287"/>
  <c r="M275" i="287" s="1"/>
  <c r="AN221" i="290"/>
  <c r="O410" i="285"/>
  <c r="O411" i="285" s="1"/>
  <c r="P409" i="285"/>
  <c r="AE266" i="289"/>
  <c r="AE267" i="289" s="1"/>
  <c r="AF265" i="289"/>
  <c r="AF139" i="288"/>
  <c r="AF148" i="288" s="1"/>
  <c r="AF149" i="288"/>
  <c r="V202" i="287"/>
  <c r="W201" i="287"/>
  <c r="AN224" i="290"/>
  <c r="W337" i="285"/>
  <c r="V338" i="285"/>
  <c r="V339" i="285" s="1"/>
  <c r="AE265" i="285"/>
  <c r="AD266" i="285"/>
  <c r="AD267" i="285" s="1"/>
  <c r="I507" i="290"/>
  <c r="AD155" i="288"/>
  <c r="AD165" i="288" s="1"/>
  <c r="Z185" i="287"/>
  <c r="Y186" i="287"/>
  <c r="O457" i="290"/>
  <c r="N458" i="290"/>
  <c r="N459" i="290" s="1"/>
  <c r="F315" i="288"/>
  <c r="F325" i="288" s="1"/>
  <c r="N458" i="289"/>
  <c r="N459" i="289" s="1"/>
  <c r="O457" i="289"/>
  <c r="G483" i="285"/>
  <c r="AH241" i="285"/>
  <c r="AG242" i="285"/>
  <c r="AG243" i="285" s="1"/>
  <c r="Y187" i="288"/>
  <c r="Y197" i="288" s="1"/>
  <c r="AB170" i="288"/>
  <c r="AC169" i="288"/>
  <c r="AA337" i="290"/>
  <c r="Z338" i="290"/>
  <c r="Z339" i="290" s="1"/>
  <c r="AD290" i="290"/>
  <c r="AD291" i="290" s="1"/>
  <c r="AE289" i="290"/>
  <c r="AF146" i="287"/>
  <c r="AF139" i="287"/>
  <c r="AF149" i="287" s="1"/>
  <c r="AN226" i="290"/>
  <c r="AN229" i="290"/>
  <c r="T362" i="285"/>
  <c r="T363" i="285" s="1"/>
  <c r="U361" i="285"/>
  <c r="L274" i="287"/>
  <c r="AE154" i="288"/>
  <c r="AF153" i="288"/>
  <c r="Z181" i="287"/>
  <c r="Z178" i="287"/>
  <c r="Z171" i="287"/>
  <c r="Z180" i="287" s="1"/>
  <c r="U385" i="289"/>
  <c r="T386" i="289"/>
  <c r="T387" i="289" s="1"/>
  <c r="J457" i="284"/>
  <c r="I458" i="284"/>
  <c r="I459" i="284" s="1"/>
  <c r="F505" i="285"/>
  <c r="G505" i="285" s="1"/>
  <c r="AA185" i="288"/>
  <c r="Z186" i="288"/>
  <c r="AA171" i="288"/>
  <c r="AA180" i="288" s="1"/>
  <c r="AA178" i="288"/>
  <c r="AA181" i="288"/>
  <c r="P265" i="288"/>
  <c r="O266" i="288"/>
  <c r="AG139" i="287"/>
  <c r="AI138" i="287" s="1"/>
  <c r="AG146" i="287"/>
  <c r="AI146" i="287" s="1"/>
  <c r="AI140" i="287"/>
  <c r="AN225" i="290"/>
  <c r="S385" i="284"/>
  <c r="R386" i="284"/>
  <c r="R387" i="284" s="1"/>
  <c r="AB169" i="287"/>
  <c r="AA170" i="287"/>
  <c r="U219" i="288"/>
  <c r="U226" i="288" s="1"/>
  <c r="P409" i="284"/>
  <c r="O410" i="284"/>
  <c r="O411" i="284" s="1"/>
  <c r="AE153" i="287"/>
  <c r="AD154" i="287"/>
  <c r="Q244" i="287"/>
  <c r="Q243" i="287"/>
  <c r="Q242" i="287"/>
  <c r="Q235" i="287"/>
  <c r="Q245" i="287" s="1"/>
  <c r="Y361" i="290"/>
  <c r="X362" i="290"/>
  <c r="X363" i="290" s="1"/>
  <c r="X202" i="288"/>
  <c r="Y201" i="288"/>
  <c r="AC289" i="285"/>
  <c r="AB290" i="285"/>
  <c r="AB291" i="285" s="1"/>
  <c r="H299" i="287"/>
  <c r="H309" i="287" s="1"/>
  <c r="N267" i="288"/>
  <c r="N274" i="288" s="1"/>
  <c r="R235" i="288"/>
  <c r="R245" i="288" s="1"/>
  <c r="AN233" i="290"/>
  <c r="Q433" i="289"/>
  <c r="P434" i="289"/>
  <c r="P435" i="289" s="1"/>
  <c r="AG265" i="290"/>
  <c r="AF266" i="290"/>
  <c r="AF267" i="290" s="1"/>
  <c r="J483" i="290"/>
  <c r="W217" i="288"/>
  <c r="V218" i="288"/>
  <c r="AI241" i="290"/>
  <c r="AH242" i="290"/>
  <c r="AH243" i="290" s="1"/>
  <c r="AC155" i="287"/>
  <c r="AC164" i="287" s="1"/>
  <c r="AC165" i="287"/>
  <c r="AJ217" i="284"/>
  <c r="AJ218" i="284" s="1"/>
  <c r="AJ219" i="284" s="1"/>
  <c r="AI218" i="284"/>
  <c r="AI219" i="284" s="1"/>
  <c r="AJ242" i="281"/>
  <c r="AO221" i="281"/>
  <c r="AO237" i="281" s="1"/>
  <c r="AD313" i="281"/>
  <c r="AC314" i="281"/>
  <c r="AC315" i="281" s="1"/>
  <c r="R410" i="281"/>
  <c r="R411" i="281" s="1"/>
  <c r="S409" i="281"/>
  <c r="AE290" i="281"/>
  <c r="AE291" i="281" s="1"/>
  <c r="AF289" i="281"/>
  <c r="M458" i="281"/>
  <c r="N457" i="281"/>
  <c r="Y361" i="281"/>
  <c r="X362" i="281"/>
  <c r="X363" i="281" s="1"/>
  <c r="V32" i="282"/>
  <c r="V33" i="282" s="1"/>
  <c r="V30" i="282"/>
  <c r="L459" i="281"/>
  <c r="K482" i="281"/>
  <c r="K483" i="281" s="1"/>
  <c r="L481" i="281"/>
  <c r="V385" i="281"/>
  <c r="U386" i="281"/>
  <c r="U387" i="281" s="1"/>
  <c r="U31" i="282"/>
  <c r="J483" i="281"/>
  <c r="AF13" i="282"/>
  <c r="AG26" i="282" s="1"/>
  <c r="AJ243" i="281"/>
  <c r="AK257" i="281"/>
  <c r="AK246" i="281"/>
  <c r="AK252" i="281"/>
  <c r="AK245" i="281"/>
  <c r="AK248" i="281"/>
  <c r="AK247" i="281"/>
  <c r="AK250" i="281"/>
  <c r="AK253" i="281"/>
  <c r="AK249" i="281"/>
  <c r="J505" i="281"/>
  <c r="I506" i="281"/>
  <c r="AH265" i="281"/>
  <c r="AG266" i="281"/>
  <c r="AG267" i="281" s="1"/>
  <c r="Z338" i="281"/>
  <c r="Z339" i="281" s="1"/>
  <c r="AA337" i="281"/>
  <c r="Q433" i="281"/>
  <c r="P434" i="281"/>
  <c r="P435" i="281" s="1"/>
  <c r="U33" i="282"/>
  <c r="AA179" i="288" l="1"/>
  <c r="E340" i="288"/>
  <c r="U229" i="288"/>
  <c r="U228" i="288"/>
  <c r="N275" i="288"/>
  <c r="N276" i="288"/>
  <c r="N277" i="288"/>
  <c r="AG147" i="288"/>
  <c r="F322" i="288"/>
  <c r="F323" i="288"/>
  <c r="AG148" i="288"/>
  <c r="AI148" i="288" s="1"/>
  <c r="K291" i="288"/>
  <c r="H307" i="288"/>
  <c r="W210" i="288"/>
  <c r="K292" i="288"/>
  <c r="H308" i="288"/>
  <c r="W211" i="288"/>
  <c r="AI149" i="288"/>
  <c r="Y195" i="288"/>
  <c r="Y196" i="288"/>
  <c r="R243" i="288"/>
  <c r="R244" i="288"/>
  <c r="AG146" i="288"/>
  <c r="AF147" i="287"/>
  <c r="O261" i="287"/>
  <c r="U213" i="287"/>
  <c r="AF148" i="287"/>
  <c r="M277" i="287"/>
  <c r="Z179" i="287"/>
  <c r="O258" i="287"/>
  <c r="U210" i="287"/>
  <c r="V203" i="287"/>
  <c r="V213" i="287" s="1"/>
  <c r="V211" i="287"/>
  <c r="L283" i="288"/>
  <c r="L291" i="288" s="1"/>
  <c r="L293" i="288"/>
  <c r="W338" i="284"/>
  <c r="W339" i="284" s="1"/>
  <c r="X337" i="284"/>
  <c r="AF153" i="287"/>
  <c r="AE154" i="287"/>
  <c r="K457" i="284"/>
  <c r="J458" i="284"/>
  <c r="J459" i="284" s="1"/>
  <c r="AI241" i="285"/>
  <c r="AH242" i="285"/>
  <c r="AH243" i="285" s="1"/>
  <c r="AD162" i="288"/>
  <c r="R242" i="288"/>
  <c r="Z201" i="288"/>
  <c r="Y202" i="288"/>
  <c r="U227" i="288"/>
  <c r="P266" i="288"/>
  <c r="Q265" i="288"/>
  <c r="H505" i="285"/>
  <c r="G506" i="285"/>
  <c r="Y194" i="288"/>
  <c r="AA185" i="287"/>
  <c r="Z186" i="287"/>
  <c r="W202" i="287"/>
  <c r="X201" i="287"/>
  <c r="AG265" i="289"/>
  <c r="AF266" i="289"/>
  <c r="AF267" i="289" s="1"/>
  <c r="M276" i="287"/>
  <c r="I313" i="288"/>
  <c r="H314" i="288"/>
  <c r="AN233" i="285"/>
  <c r="M282" i="288"/>
  <c r="N281" i="288"/>
  <c r="F504" i="284"/>
  <c r="F507" i="284"/>
  <c r="F503" i="284"/>
  <c r="G503" i="284"/>
  <c r="K290" i="288"/>
  <c r="H306" i="288"/>
  <c r="AH242" i="289"/>
  <c r="AH243" i="289" s="1"/>
  <c r="AI241" i="289"/>
  <c r="I313" i="287"/>
  <c r="H314" i="287"/>
  <c r="U233" i="288"/>
  <c r="T234" i="288"/>
  <c r="AG266" i="290"/>
  <c r="AG267" i="290" s="1"/>
  <c r="AH265" i="290"/>
  <c r="AN221" i="285"/>
  <c r="H306" i="287"/>
  <c r="AE289" i="289"/>
  <c r="AD290" i="289"/>
  <c r="AD291" i="289" s="1"/>
  <c r="AN228" i="285"/>
  <c r="O266" i="287"/>
  <c r="P265" i="287"/>
  <c r="N281" i="287"/>
  <c r="M282" i="287"/>
  <c r="X194" i="287"/>
  <c r="H307" i="287"/>
  <c r="Y362" i="290"/>
  <c r="Y363" i="290" s="1"/>
  <c r="Z361" i="290"/>
  <c r="AE155" i="288"/>
  <c r="AE163" i="288" s="1"/>
  <c r="F324" i="288"/>
  <c r="AD163" i="288"/>
  <c r="AF265" i="285"/>
  <c r="AE266" i="285"/>
  <c r="AE267" i="285" s="1"/>
  <c r="F331" i="288"/>
  <c r="F341" i="288" s="1"/>
  <c r="AN223" i="285"/>
  <c r="N267" i="287"/>
  <c r="N276" i="287" s="1"/>
  <c r="N277" i="287"/>
  <c r="N275" i="287"/>
  <c r="N274" i="287"/>
  <c r="S385" i="285"/>
  <c r="R386" i="285"/>
  <c r="R387" i="285" s="1"/>
  <c r="Q251" i="288"/>
  <c r="Q260" i="288" s="1"/>
  <c r="U218" i="287"/>
  <c r="V217" i="287"/>
  <c r="P260" i="288"/>
  <c r="K297" i="287"/>
  <c r="J298" i="287"/>
  <c r="W212" i="288"/>
  <c r="X195" i="287"/>
  <c r="AD155" i="287"/>
  <c r="AD165" i="287" s="1"/>
  <c r="L292" i="287"/>
  <c r="L283" i="287"/>
  <c r="L290" i="287" s="1"/>
  <c r="AI147" i="288"/>
  <c r="AF154" i="288"/>
  <c r="AG153" i="288"/>
  <c r="AG154" i="288" s="1"/>
  <c r="AN226" i="285"/>
  <c r="AC162" i="287"/>
  <c r="W218" i="288"/>
  <c r="X217" i="288"/>
  <c r="AA171" i="287"/>
  <c r="AA180" i="287" s="1"/>
  <c r="AG147" i="287"/>
  <c r="AI147" i="287" s="1"/>
  <c r="AC163" i="287"/>
  <c r="R433" i="289"/>
  <c r="Q434" i="289"/>
  <c r="Q435" i="289" s="1"/>
  <c r="H308" i="287"/>
  <c r="Q409" i="284"/>
  <c r="P410" i="284"/>
  <c r="P411" i="284" s="1"/>
  <c r="AC169" i="287"/>
  <c r="AB170" i="287"/>
  <c r="AG148" i="287"/>
  <c r="AI148" i="287" s="1"/>
  <c r="U386" i="289"/>
  <c r="U387" i="289" s="1"/>
  <c r="V385" i="289"/>
  <c r="AB337" i="290"/>
  <c r="AA338" i="290"/>
  <c r="AA339" i="290" s="1"/>
  <c r="E341" i="288"/>
  <c r="AD164" i="288"/>
  <c r="AF146" i="288"/>
  <c r="H329" i="288"/>
  <c r="G330" i="288"/>
  <c r="AN229" i="285"/>
  <c r="S228" i="287"/>
  <c r="S433" i="290"/>
  <c r="R434" i="290"/>
  <c r="R435" i="290" s="1"/>
  <c r="S249" i="288"/>
  <c r="R250" i="288"/>
  <c r="Q250" i="287"/>
  <c r="R249" i="287"/>
  <c r="T227" i="287"/>
  <c r="T219" i="287"/>
  <c r="T226" i="287" s="1"/>
  <c r="F330" i="287"/>
  <c r="G329" i="287"/>
  <c r="P258" i="288"/>
  <c r="U409" i="290"/>
  <c r="T410" i="290"/>
  <c r="T411" i="290" s="1"/>
  <c r="K483" i="290"/>
  <c r="AA337" i="289"/>
  <c r="Z338" i="289"/>
  <c r="Z339" i="289" s="1"/>
  <c r="T233" i="287"/>
  <c r="S234" i="287"/>
  <c r="X196" i="287"/>
  <c r="AI145" i="287"/>
  <c r="AJ145" i="287" s="1"/>
  <c r="AI144" i="287"/>
  <c r="AL145" i="287"/>
  <c r="AI142" i="287"/>
  <c r="AJ141" i="287" s="1"/>
  <c r="H481" i="284"/>
  <c r="G482" i="284"/>
  <c r="G483" i="284" s="1"/>
  <c r="Z313" i="284"/>
  <c r="Y314" i="284"/>
  <c r="Y315" i="284" s="1"/>
  <c r="L458" i="285"/>
  <c r="M457" i="285"/>
  <c r="P261" i="288"/>
  <c r="I299" i="287"/>
  <c r="I309" i="287" s="1"/>
  <c r="AG149" i="287"/>
  <c r="AI149" i="287" s="1"/>
  <c r="AD169" i="288"/>
  <c r="AC170" i="288"/>
  <c r="E339" i="288"/>
  <c r="O458" i="289"/>
  <c r="O459" i="289" s="1"/>
  <c r="P457" i="289"/>
  <c r="X337" i="285"/>
  <c r="W338" i="285"/>
  <c r="W339" i="285" s="1"/>
  <c r="AF147" i="288"/>
  <c r="AO221" i="290"/>
  <c r="AO237" i="290" s="1"/>
  <c r="V361" i="284"/>
  <c r="U362" i="284"/>
  <c r="U363" i="284" s="1"/>
  <c r="AN224" i="285"/>
  <c r="S226" i="287"/>
  <c r="AD313" i="290"/>
  <c r="AC314" i="290"/>
  <c r="AC315" i="290" s="1"/>
  <c r="P261" i="287"/>
  <c r="P251" i="287"/>
  <c r="P260" i="287" s="1"/>
  <c r="AE265" i="284"/>
  <c r="AD266" i="284"/>
  <c r="AD267" i="284" s="1"/>
  <c r="E331" i="287"/>
  <c r="E341" i="287" s="1"/>
  <c r="M481" i="290"/>
  <c r="L482" i="290"/>
  <c r="M435" i="285"/>
  <c r="R235" i="287"/>
  <c r="R245" i="287" s="1"/>
  <c r="V219" i="288"/>
  <c r="V226" i="288" s="1"/>
  <c r="T385" i="284"/>
  <c r="S386" i="284"/>
  <c r="S387" i="284" s="1"/>
  <c r="Z187" i="288"/>
  <c r="Z197" i="288" s="1"/>
  <c r="U362" i="285"/>
  <c r="U363" i="285" s="1"/>
  <c r="V361" i="285"/>
  <c r="AB171" i="288"/>
  <c r="AB178" i="288" s="1"/>
  <c r="AB179" i="288"/>
  <c r="O458" i="290"/>
  <c r="O459" i="290" s="1"/>
  <c r="P457" i="290"/>
  <c r="M274" i="287"/>
  <c r="AB289" i="284"/>
  <c r="AA290" i="284"/>
  <c r="AA291" i="284" s="1"/>
  <c r="L505" i="290"/>
  <c r="K506" i="290"/>
  <c r="AN222" i="285"/>
  <c r="J298" i="288"/>
  <c r="K297" i="288"/>
  <c r="T409" i="289"/>
  <c r="S410" i="289"/>
  <c r="S411" i="289" s="1"/>
  <c r="O433" i="285"/>
  <c r="N434" i="285"/>
  <c r="N435" i="285" s="1"/>
  <c r="AI142" i="288"/>
  <c r="AI144" i="288"/>
  <c r="J481" i="285"/>
  <c r="I482" i="285"/>
  <c r="AJ241" i="290"/>
  <c r="AJ242" i="290" s="1"/>
  <c r="AI242" i="290"/>
  <c r="AI243" i="290" s="1"/>
  <c r="X203" i="288"/>
  <c r="X210" i="288" s="1"/>
  <c r="AF289" i="290"/>
  <c r="AE290" i="290"/>
  <c r="AE291" i="290" s="1"/>
  <c r="Z314" i="285"/>
  <c r="Z315" i="285" s="1"/>
  <c r="AA313" i="285"/>
  <c r="S235" i="288"/>
  <c r="S242" i="288" s="1"/>
  <c r="Q409" i="285"/>
  <c r="P410" i="285"/>
  <c r="P411" i="285" s="1"/>
  <c r="AD289" i="285"/>
  <c r="AC290" i="285"/>
  <c r="AC291" i="285" s="1"/>
  <c r="O267" i="288"/>
  <c r="O274" i="288" s="1"/>
  <c r="AB185" i="288"/>
  <c r="AA186" i="288"/>
  <c r="Y197" i="287"/>
  <c r="Y196" i="287"/>
  <c r="Y195" i="287"/>
  <c r="Y194" i="287"/>
  <c r="Y187" i="287"/>
  <c r="G315" i="288"/>
  <c r="G324" i="288" s="1"/>
  <c r="X362" i="289"/>
  <c r="X363" i="289" s="1"/>
  <c r="Y361" i="289"/>
  <c r="J507" i="290"/>
  <c r="AN225" i="285"/>
  <c r="N433" i="284"/>
  <c r="M434" i="284"/>
  <c r="M435" i="284" s="1"/>
  <c r="I299" i="288"/>
  <c r="I307" i="288" s="1"/>
  <c r="L482" i="289"/>
  <c r="L483" i="289" s="1"/>
  <c r="M481" i="289"/>
  <c r="W385" i="290"/>
  <c r="V386" i="290"/>
  <c r="V387" i="290" s="1"/>
  <c r="G315" i="287"/>
  <c r="G325" i="287" s="1"/>
  <c r="AH241" i="284"/>
  <c r="AG242" i="284"/>
  <c r="AG243" i="284" s="1"/>
  <c r="AI138" i="288"/>
  <c r="AL145" i="288" s="1"/>
  <c r="K505" i="289"/>
  <c r="J506" i="289"/>
  <c r="J507" i="289" s="1"/>
  <c r="AC313" i="289"/>
  <c r="AB314" i="289"/>
  <c r="AB315" i="289" s="1"/>
  <c r="Q434" i="281"/>
  <c r="Q435" i="281" s="1"/>
  <c r="R433" i="281"/>
  <c r="AN253" i="281"/>
  <c r="L482" i="281"/>
  <c r="M481" i="281"/>
  <c r="O457" i="281"/>
  <c r="N458" i="281"/>
  <c r="N459" i="281" s="1"/>
  <c r="AB337" i="281"/>
  <c r="AA338" i="281"/>
  <c r="AA339" i="281" s="1"/>
  <c r="AN250" i="281"/>
  <c r="M459" i="281"/>
  <c r="AF290" i="281"/>
  <c r="AF291" i="281" s="1"/>
  <c r="AG289" i="281"/>
  <c r="AN248" i="281"/>
  <c r="W32" i="282"/>
  <c r="W30" i="282"/>
  <c r="T409" i="281"/>
  <c r="S410" i="281"/>
  <c r="S411" i="281" s="1"/>
  <c r="I507" i="281"/>
  <c r="AN252" i="281"/>
  <c r="AI31" i="282"/>
  <c r="AH31" i="282"/>
  <c r="AN245" i="281"/>
  <c r="AO245" i="281" s="1"/>
  <c r="AO261" i="281" s="1"/>
  <c r="K505" i="281"/>
  <c r="J506" i="281"/>
  <c r="J507" i="281" s="1"/>
  <c r="AN246" i="281"/>
  <c r="AN247" i="281"/>
  <c r="AI265" i="281"/>
  <c r="AH266" i="281"/>
  <c r="AH267" i="281" s="1"/>
  <c r="AN249" i="281"/>
  <c r="AN257" i="281"/>
  <c r="W385" i="281"/>
  <c r="V386" i="281"/>
  <c r="V387" i="281" s="1"/>
  <c r="Z361" i="281"/>
  <c r="Y362" i="281"/>
  <c r="Y363" i="281" s="1"/>
  <c r="AE313" i="281"/>
  <c r="AD314" i="281"/>
  <c r="AD315" i="281" s="1"/>
  <c r="AI146" i="288" l="1"/>
  <c r="Z195" i="288"/>
  <c r="I306" i="288"/>
  <c r="AB181" i="288"/>
  <c r="X212" i="288"/>
  <c r="AB180" i="288"/>
  <c r="Z194" i="288"/>
  <c r="O275" i="288"/>
  <c r="V227" i="288"/>
  <c r="G325" i="288"/>
  <c r="Q259" i="288"/>
  <c r="I309" i="288"/>
  <c r="G322" i="288"/>
  <c r="Q261" i="288"/>
  <c r="V228" i="288"/>
  <c r="F338" i="288"/>
  <c r="G323" i="288"/>
  <c r="O276" i="288"/>
  <c r="F340" i="288"/>
  <c r="AJ141" i="288"/>
  <c r="Z196" i="288"/>
  <c r="AE162" i="288"/>
  <c r="L290" i="288"/>
  <c r="L292" i="288"/>
  <c r="L291" i="287"/>
  <c r="AA178" i="287"/>
  <c r="V210" i="287"/>
  <c r="P258" i="287"/>
  <c r="AA179" i="287"/>
  <c r="V212" i="287"/>
  <c r="AA181" i="287"/>
  <c r="AG155" i="288"/>
  <c r="AI156" i="288"/>
  <c r="AH242" i="284"/>
  <c r="AH243" i="284" s="1"/>
  <c r="AI241" i="284"/>
  <c r="N457" i="285"/>
  <c r="M458" i="285"/>
  <c r="M459" i="285" s="1"/>
  <c r="M482" i="289"/>
  <c r="M483" i="289" s="1"/>
  <c r="N481" i="289"/>
  <c r="O433" i="284"/>
  <c r="N434" i="284"/>
  <c r="N435" i="284" s="1"/>
  <c r="O277" i="288"/>
  <c r="S244" i="288"/>
  <c r="X211" i="288"/>
  <c r="M505" i="290"/>
  <c r="L506" i="290"/>
  <c r="V229" i="288"/>
  <c r="AD314" i="290"/>
  <c r="AD315" i="290" s="1"/>
  <c r="AE313" i="290"/>
  <c r="L459" i="285"/>
  <c r="T229" i="287"/>
  <c r="AC337" i="290"/>
  <c r="AB338" i="290"/>
  <c r="AB339" i="290" s="1"/>
  <c r="L293" i="287"/>
  <c r="J307" i="287"/>
  <c r="J299" i="287"/>
  <c r="J308" i="287" s="1"/>
  <c r="Q258" i="288"/>
  <c r="F339" i="288"/>
  <c r="AE165" i="288"/>
  <c r="AF289" i="289"/>
  <c r="AE290" i="289"/>
  <c r="AE291" i="289" s="1"/>
  <c r="T235" i="288"/>
  <c r="T243" i="288" s="1"/>
  <c r="Z187" i="287"/>
  <c r="Z194" i="287" s="1"/>
  <c r="Y203" i="288"/>
  <c r="Y213" i="288" s="1"/>
  <c r="AE155" i="287"/>
  <c r="AE162" i="287" s="1"/>
  <c r="AA338" i="289"/>
  <c r="AA339" i="289" s="1"/>
  <c r="AB337" i="289"/>
  <c r="L297" i="287"/>
  <c r="K298" i="287"/>
  <c r="G322" i="287"/>
  <c r="AA187" i="288"/>
  <c r="AA197" i="288" s="1"/>
  <c r="AE289" i="285"/>
  <c r="AD290" i="285"/>
  <c r="AD291" i="285" s="1"/>
  <c r="X213" i="288"/>
  <c r="AI145" i="288"/>
  <c r="AJ145" i="288" s="1"/>
  <c r="U409" i="289"/>
  <c r="T410" i="289"/>
  <c r="T411" i="289" s="1"/>
  <c r="AB290" i="284"/>
  <c r="AB291" i="284" s="1"/>
  <c r="AC289" i="284"/>
  <c r="R242" i="287"/>
  <c r="M482" i="290"/>
  <c r="M483" i="290" s="1"/>
  <c r="N481" i="290"/>
  <c r="Y337" i="285"/>
  <c r="X338" i="285"/>
  <c r="X339" i="285" s="1"/>
  <c r="I306" i="287"/>
  <c r="AA313" i="284"/>
  <c r="Z314" i="284"/>
  <c r="Z315" i="284" s="1"/>
  <c r="G330" i="287"/>
  <c r="H329" i="287"/>
  <c r="Q251" i="287"/>
  <c r="Q261" i="287" s="1"/>
  <c r="G331" i="288"/>
  <c r="G340" i="288" s="1"/>
  <c r="R434" i="289"/>
  <c r="R435" i="289" s="1"/>
  <c r="S433" i="289"/>
  <c r="Y217" i="288"/>
  <c r="X218" i="288"/>
  <c r="AF155" i="288"/>
  <c r="AF164" i="288" s="1"/>
  <c r="AD162" i="287"/>
  <c r="AE164" i="288"/>
  <c r="O281" i="287"/>
  <c r="N282" i="287"/>
  <c r="F505" i="284"/>
  <c r="G505" i="284" s="1"/>
  <c r="J313" i="288"/>
  <c r="I314" i="288"/>
  <c r="Y337" i="284"/>
  <c r="X338" i="284"/>
  <c r="X339" i="284" s="1"/>
  <c r="S249" i="287"/>
  <c r="R250" i="287"/>
  <c r="H315" i="288"/>
  <c r="H322" i="288" s="1"/>
  <c r="H325" i="287"/>
  <c r="H322" i="287"/>
  <c r="H315" i="287"/>
  <c r="H324" i="287" s="1"/>
  <c r="G507" i="285"/>
  <c r="AF265" i="284"/>
  <c r="AE266" i="284"/>
  <c r="AE267" i="284" s="1"/>
  <c r="M291" i="287"/>
  <c r="M283" i="287"/>
  <c r="M290" i="287" s="1"/>
  <c r="V233" i="288"/>
  <c r="U234" i="288"/>
  <c r="AF154" i="287"/>
  <c r="AG153" i="287"/>
  <c r="AG154" i="287" s="1"/>
  <c r="F331" i="287"/>
  <c r="F340" i="287" s="1"/>
  <c r="R251" i="288"/>
  <c r="R261" i="288" s="1"/>
  <c r="H330" i="288"/>
  <c r="I329" i="288"/>
  <c r="Q265" i="287"/>
  <c r="P266" i="287"/>
  <c r="I308" i="288"/>
  <c r="J299" i="288"/>
  <c r="J306" i="288" s="1"/>
  <c r="J308" i="288"/>
  <c r="P458" i="290"/>
  <c r="P459" i="290" s="1"/>
  <c r="Q457" i="290"/>
  <c r="R244" i="287"/>
  <c r="E338" i="287"/>
  <c r="P259" i="287"/>
  <c r="I308" i="287"/>
  <c r="I481" i="284"/>
  <c r="H482" i="284"/>
  <c r="H483" i="284" s="1"/>
  <c r="S244" i="287"/>
  <c r="S235" i="287"/>
  <c r="S242" i="287" s="1"/>
  <c r="T228" i="287"/>
  <c r="T249" i="288"/>
  <c r="S250" i="288"/>
  <c r="AB180" i="287"/>
  <c r="AB171" i="287"/>
  <c r="AB181" i="287" s="1"/>
  <c r="AD164" i="287"/>
  <c r="AF266" i="285"/>
  <c r="AF267" i="285" s="1"/>
  <c r="AG265" i="285"/>
  <c r="Z362" i="290"/>
  <c r="Z363" i="290" s="1"/>
  <c r="AA361" i="290"/>
  <c r="O267" i="287"/>
  <c r="O276" i="287"/>
  <c r="O275" i="287"/>
  <c r="O274" i="287"/>
  <c r="O277" i="287"/>
  <c r="AO221" i="285"/>
  <c r="AO237" i="285" s="1"/>
  <c r="I314" i="287"/>
  <c r="J313" i="287"/>
  <c r="I505" i="285"/>
  <c r="H506" i="285"/>
  <c r="H507" i="285" s="1"/>
  <c r="G323" i="287"/>
  <c r="W361" i="285"/>
  <c r="V362" i="285"/>
  <c r="V363" i="285" s="1"/>
  <c r="R243" i="287"/>
  <c r="I307" i="287"/>
  <c r="W219" i="288"/>
  <c r="W228" i="288" s="1"/>
  <c r="AD163" i="287"/>
  <c r="G324" i="287"/>
  <c r="R409" i="285"/>
  <c r="Q410" i="285"/>
  <c r="Q411" i="285" s="1"/>
  <c r="S245" i="288"/>
  <c r="AJ243" i="290"/>
  <c r="AK245" i="290"/>
  <c r="AK250" i="290"/>
  <c r="AK253" i="290"/>
  <c r="AK249" i="290"/>
  <c r="AK246" i="290"/>
  <c r="AK257" i="290"/>
  <c r="AK247" i="290"/>
  <c r="AK248" i="290"/>
  <c r="AK252" i="290"/>
  <c r="E339" i="287"/>
  <c r="T234" i="287"/>
  <c r="U233" i="287"/>
  <c r="AD169" i="287"/>
  <c r="AC170" i="287"/>
  <c r="W217" i="287"/>
  <c r="V218" i="287"/>
  <c r="T385" i="285"/>
  <c r="S386" i="285"/>
  <c r="S387" i="285" s="1"/>
  <c r="AH266" i="290"/>
  <c r="AH267" i="290" s="1"/>
  <c r="AI265" i="290"/>
  <c r="AI242" i="289"/>
  <c r="AI243" i="289" s="1"/>
  <c r="AJ241" i="289"/>
  <c r="AJ242" i="289" s="1"/>
  <c r="AJ243" i="289" s="1"/>
  <c r="N282" i="288"/>
  <c r="O281" i="288"/>
  <c r="AH265" i="289"/>
  <c r="AG266" i="289"/>
  <c r="AG267" i="289" s="1"/>
  <c r="Q266" i="288"/>
  <c r="R265" i="288"/>
  <c r="AJ241" i="285"/>
  <c r="AJ242" i="285" s="1"/>
  <c r="AI242" i="285"/>
  <c r="AI243" i="285" s="1"/>
  <c r="K506" i="289"/>
  <c r="K507" i="289" s="1"/>
  <c r="L505" i="289"/>
  <c r="L483" i="290"/>
  <c r="AA201" i="288"/>
  <c r="Z202" i="288"/>
  <c r="AB186" i="288"/>
  <c r="AC185" i="288"/>
  <c r="AA314" i="285"/>
  <c r="AA315" i="285" s="1"/>
  <c r="AB313" i="285"/>
  <c r="L297" i="288"/>
  <c r="K298" i="288"/>
  <c r="U385" i="284"/>
  <c r="T386" i="284"/>
  <c r="T387" i="284" s="1"/>
  <c r="P458" i="289"/>
  <c r="P459" i="289" s="1"/>
  <c r="Q457" i="289"/>
  <c r="Y362" i="289"/>
  <c r="Y363" i="289" s="1"/>
  <c r="Z361" i="289"/>
  <c r="S243" i="288"/>
  <c r="AG289" i="290"/>
  <c r="AF290" i="290"/>
  <c r="AF291" i="290" s="1"/>
  <c r="I483" i="285"/>
  <c r="O434" i="285"/>
  <c r="O435" i="285" s="1"/>
  <c r="P433" i="285"/>
  <c r="E340" i="287"/>
  <c r="W361" i="284"/>
  <c r="V362" i="284"/>
  <c r="V363" i="284" s="1"/>
  <c r="AC171" i="288"/>
  <c r="AC181" i="288" s="1"/>
  <c r="S434" i="290"/>
  <c r="S435" i="290" s="1"/>
  <c r="T433" i="290"/>
  <c r="U219" i="287"/>
  <c r="U227" i="287" s="1"/>
  <c r="M283" i="288"/>
  <c r="M292" i="288" s="1"/>
  <c r="M293" i="288"/>
  <c r="M290" i="288"/>
  <c r="X202" i="287"/>
  <c r="Y201" i="287"/>
  <c r="P267" i="288"/>
  <c r="P275" i="288" s="1"/>
  <c r="V386" i="289"/>
  <c r="V387" i="289" s="1"/>
  <c r="W385" i="289"/>
  <c r="AA186" i="287"/>
  <c r="AB185" i="287"/>
  <c r="AD313" i="289"/>
  <c r="AC314" i="289"/>
  <c r="AC315" i="289" s="1"/>
  <c r="X385" i="290"/>
  <c r="W386" i="290"/>
  <c r="W387" i="290" s="1"/>
  <c r="K481" i="285"/>
  <c r="J482" i="285"/>
  <c r="J483" i="285" s="1"/>
  <c r="K507" i="290"/>
  <c r="AE169" i="288"/>
  <c r="AD170" i="288"/>
  <c r="U410" i="290"/>
  <c r="U411" i="290" s="1"/>
  <c r="V409" i="290"/>
  <c r="Q410" i="284"/>
  <c r="Q411" i="284" s="1"/>
  <c r="R409" i="284"/>
  <c r="W203" i="287"/>
  <c r="W210" i="287" s="1"/>
  <c r="W213" i="287"/>
  <c r="W212" i="287"/>
  <c r="W211" i="287"/>
  <c r="K458" i="284"/>
  <c r="K459" i="284" s="1"/>
  <c r="L457" i="284"/>
  <c r="AH289" i="281"/>
  <c r="AG290" i="281"/>
  <c r="AG291" i="281" s="1"/>
  <c r="AJ265" i="281"/>
  <c r="AI266" i="281"/>
  <c r="AI267" i="281" s="1"/>
  <c r="P457" i="281"/>
  <c r="O458" i="281"/>
  <c r="O459" i="281" s="1"/>
  <c r="U409" i="281"/>
  <c r="T410" i="281"/>
  <c r="T411" i="281" s="1"/>
  <c r="L483" i="281"/>
  <c r="X32" i="282"/>
  <c r="X33" i="282" s="1"/>
  <c r="X30" i="282"/>
  <c r="Z362" i="281"/>
  <c r="Z363" i="281" s="1"/>
  <c r="AA361" i="281"/>
  <c r="W33" i="282"/>
  <c r="N481" i="281"/>
  <c r="M482" i="281"/>
  <c r="M483" i="281" s="1"/>
  <c r="W386" i="281"/>
  <c r="W387" i="281" s="1"/>
  <c r="X385" i="281"/>
  <c r="R434" i="281"/>
  <c r="R435" i="281" s="1"/>
  <c r="S433" i="281"/>
  <c r="AF313" i="281"/>
  <c r="AE314" i="281"/>
  <c r="AE315" i="281" s="1"/>
  <c r="K506" i="281"/>
  <c r="L505" i="281"/>
  <c r="AC337" i="281"/>
  <c r="AB338" i="281"/>
  <c r="AB339" i="281" s="1"/>
  <c r="P276" i="288" l="1"/>
  <c r="AF163" i="288"/>
  <c r="J307" i="288"/>
  <c r="AF165" i="288"/>
  <c r="P274" i="288"/>
  <c r="H324" i="288"/>
  <c r="AI154" i="288"/>
  <c r="AC180" i="288"/>
  <c r="R259" i="288"/>
  <c r="T245" i="288"/>
  <c r="G338" i="288"/>
  <c r="H323" i="288"/>
  <c r="G339" i="288"/>
  <c r="G341" i="288"/>
  <c r="AF162" i="288"/>
  <c r="AG162" i="288"/>
  <c r="T244" i="288"/>
  <c r="H325" i="288"/>
  <c r="AG164" i="288"/>
  <c r="AI164" i="288" s="1"/>
  <c r="AG165" i="288"/>
  <c r="AI165" i="288" s="1"/>
  <c r="F341" i="287"/>
  <c r="M292" i="287"/>
  <c r="Z196" i="287"/>
  <c r="J306" i="287"/>
  <c r="U228" i="287"/>
  <c r="H323" i="287"/>
  <c r="AE163" i="287"/>
  <c r="J309" i="287"/>
  <c r="F338" i="287"/>
  <c r="AE164" i="287"/>
  <c r="U433" i="290"/>
  <c r="T434" i="290"/>
  <c r="T435" i="290" s="1"/>
  <c r="AN257" i="290"/>
  <c r="P277" i="287"/>
  <c r="P276" i="287"/>
  <c r="P275" i="287"/>
  <c r="P274" i="287"/>
  <c r="P267" i="287"/>
  <c r="AF289" i="285"/>
  <c r="AE290" i="285"/>
  <c r="AE291" i="285" s="1"/>
  <c r="V410" i="290"/>
  <c r="V411" i="290" s="1"/>
  <c r="W409" i="290"/>
  <c r="L481" i="285"/>
  <c r="K482" i="285"/>
  <c r="Z203" i="288"/>
  <c r="Z213" i="288" s="1"/>
  <c r="O282" i="288"/>
  <c r="P281" i="288"/>
  <c r="V229" i="287"/>
  <c r="V227" i="287"/>
  <c r="V228" i="287"/>
  <c r="V219" i="287"/>
  <c r="V226" i="287" s="1"/>
  <c r="W227" i="288"/>
  <c r="G506" i="284"/>
  <c r="G507" i="284" s="1"/>
  <c r="H505" i="284"/>
  <c r="M291" i="288"/>
  <c r="U229" i="287"/>
  <c r="V385" i="284"/>
  <c r="U386" i="284"/>
  <c r="U387" i="284" s="1"/>
  <c r="AA202" i="288"/>
  <c r="AB201" i="288"/>
  <c r="N283" i="288"/>
  <c r="N290" i="288" s="1"/>
  <c r="AN248" i="290"/>
  <c r="AB178" i="287"/>
  <c r="R260" i="288"/>
  <c r="I329" i="287"/>
  <c r="H330" i="287"/>
  <c r="AD171" i="288"/>
  <c r="AD181" i="288" s="1"/>
  <c r="Y385" i="290"/>
  <c r="X386" i="290"/>
  <c r="X387" i="290" s="1"/>
  <c r="P277" i="288"/>
  <c r="AH289" i="290"/>
  <c r="AG290" i="290"/>
  <c r="AG291" i="290" s="1"/>
  <c r="K299" i="288"/>
  <c r="K307" i="288" s="1"/>
  <c r="AC171" i="287"/>
  <c r="AC181" i="287" s="1"/>
  <c r="AN247" i="290"/>
  <c r="W229" i="288"/>
  <c r="J505" i="285"/>
  <c r="I506" i="285"/>
  <c r="AB179" i="287"/>
  <c r="S243" i="287"/>
  <c r="R258" i="288"/>
  <c r="AG165" i="287"/>
  <c r="AG164" i="287"/>
  <c r="AG163" i="287"/>
  <c r="AG162" i="287"/>
  <c r="AG155" i="287"/>
  <c r="AI156" i="287"/>
  <c r="M293" i="287"/>
  <c r="R260" i="287"/>
  <c r="R258" i="287"/>
  <c r="R251" i="287"/>
  <c r="R259" i="287" s="1"/>
  <c r="P281" i="287"/>
  <c r="O282" i="287"/>
  <c r="G341" i="287"/>
  <c r="G331" i="287"/>
  <c r="G338" i="287" s="1"/>
  <c r="K299" i="287"/>
  <c r="K306" i="287" s="1"/>
  <c r="AE165" i="287"/>
  <c r="Z195" i="287"/>
  <c r="L507" i="290"/>
  <c r="AG163" i="288"/>
  <c r="AI163" i="288" s="1"/>
  <c r="R457" i="290"/>
  <c r="Q458" i="290"/>
  <c r="Q459" i="290" s="1"/>
  <c r="Q258" i="287"/>
  <c r="O457" i="285"/>
  <c r="N458" i="285"/>
  <c r="N459" i="285" s="1"/>
  <c r="AN249" i="290"/>
  <c r="W233" i="288"/>
  <c r="V234" i="288"/>
  <c r="Z337" i="284"/>
  <c r="Y338" i="284"/>
  <c r="Y339" i="284" s="1"/>
  <c r="S434" i="289"/>
  <c r="S435" i="289" s="1"/>
  <c r="T433" i="289"/>
  <c r="Q259" i="287"/>
  <c r="AB313" i="284"/>
  <c r="AA314" i="284"/>
  <c r="AA315" i="284" s="1"/>
  <c r="AA194" i="288"/>
  <c r="Y211" i="288"/>
  <c r="AI242" i="284"/>
  <c r="AI243" i="284" s="1"/>
  <c r="AJ241" i="284"/>
  <c r="AJ242" i="284" s="1"/>
  <c r="AJ243" i="284" s="1"/>
  <c r="W362" i="284"/>
  <c r="W363" i="284" s="1"/>
  <c r="X361" i="284"/>
  <c r="M297" i="288"/>
  <c r="L298" i="288"/>
  <c r="AJ243" i="285"/>
  <c r="AK250" i="285"/>
  <c r="AK257" i="285"/>
  <c r="AK245" i="285"/>
  <c r="AK253" i="285"/>
  <c r="AK246" i="285"/>
  <c r="AK248" i="285"/>
  <c r="AK247" i="285"/>
  <c r="AK252" i="285"/>
  <c r="AK249" i="285"/>
  <c r="AD170" i="287"/>
  <c r="AE169" i="287"/>
  <c r="AA362" i="290"/>
  <c r="AA363" i="290" s="1"/>
  <c r="AB361" i="290"/>
  <c r="M297" i="287"/>
  <c r="L298" i="287"/>
  <c r="AG289" i="289"/>
  <c r="AF290" i="289"/>
  <c r="AF291" i="289" s="1"/>
  <c r="N505" i="290"/>
  <c r="M506" i="290"/>
  <c r="AD314" i="289"/>
  <c r="AD315" i="289" s="1"/>
  <c r="AE313" i="289"/>
  <c r="AI266" i="290"/>
  <c r="AI267" i="290" s="1"/>
  <c r="AJ265" i="290"/>
  <c r="AJ266" i="290" s="1"/>
  <c r="AN246" i="290"/>
  <c r="I315" i="287"/>
  <c r="I323" i="287" s="1"/>
  <c r="I324" i="287"/>
  <c r="I322" i="287"/>
  <c r="R265" i="287"/>
  <c r="Q266" i="287"/>
  <c r="U235" i="288"/>
  <c r="U244" i="288" s="1"/>
  <c r="Z217" i="288"/>
  <c r="Y218" i="288"/>
  <c r="AC290" i="284"/>
  <c r="AC291" i="284" s="1"/>
  <c r="AD289" i="284"/>
  <c r="Y210" i="288"/>
  <c r="AB186" i="287"/>
  <c r="AC185" i="287"/>
  <c r="Q433" i="285"/>
  <c r="P434" i="285"/>
  <c r="P435" i="285" s="1"/>
  <c r="Q267" i="288"/>
  <c r="Q277" i="288" s="1"/>
  <c r="T235" i="287"/>
  <c r="T245" i="287" s="1"/>
  <c r="AG266" i="285"/>
  <c r="AG267" i="285" s="1"/>
  <c r="AH265" i="285"/>
  <c r="S251" i="288"/>
  <c r="S261" i="288" s="1"/>
  <c r="R410" i="284"/>
  <c r="R411" i="284" s="1"/>
  <c r="S409" i="284"/>
  <c r="AA187" i="287"/>
  <c r="AA195" i="287" s="1"/>
  <c r="AA196" i="287"/>
  <c r="AA197" i="287"/>
  <c r="U226" i="287"/>
  <c r="R457" i="289"/>
  <c r="Q458" i="289"/>
  <c r="Q459" i="289" s="1"/>
  <c r="AD185" i="288"/>
  <c r="AC186" i="288"/>
  <c r="AN253" i="290"/>
  <c r="U249" i="288"/>
  <c r="T250" i="288"/>
  <c r="J481" i="284"/>
  <c r="I482" i="284"/>
  <c r="I483" i="284" s="1"/>
  <c r="J309" i="288"/>
  <c r="H331" i="288"/>
  <c r="H340" i="288" s="1"/>
  <c r="H341" i="288"/>
  <c r="F339" i="287"/>
  <c r="I315" i="288"/>
  <c r="I325" i="288" s="1"/>
  <c r="I324" i="288"/>
  <c r="Q260" i="287"/>
  <c r="AA195" i="288"/>
  <c r="Y212" i="288"/>
  <c r="T242" i="288"/>
  <c r="AD337" i="290"/>
  <c r="AC338" i="290"/>
  <c r="AC339" i="290" s="1"/>
  <c r="AF169" i="288"/>
  <c r="AE170" i="288"/>
  <c r="X219" i="288"/>
  <c r="X226" i="288" s="1"/>
  <c r="AA361" i="289"/>
  <c r="Z362" i="289"/>
  <c r="Z363" i="289" s="1"/>
  <c r="AC313" i="285"/>
  <c r="AB314" i="285"/>
  <c r="AB315" i="285" s="1"/>
  <c r="S265" i="288"/>
  <c r="R266" i="288"/>
  <c r="U234" i="287"/>
  <c r="V233" i="287"/>
  <c r="S409" i="285"/>
  <c r="R410" i="285"/>
  <c r="R411" i="285" s="1"/>
  <c r="S245" i="287"/>
  <c r="AG265" i="284"/>
  <c r="AF266" i="284"/>
  <c r="AF267" i="284" s="1"/>
  <c r="AB338" i="289"/>
  <c r="AB339" i="289" s="1"/>
  <c r="AC337" i="289"/>
  <c r="Z197" i="287"/>
  <c r="I330" i="288"/>
  <c r="J329" i="288"/>
  <c r="Z201" i="287"/>
  <c r="Y202" i="287"/>
  <c r="AC178" i="288"/>
  <c r="L458" i="284"/>
  <c r="L459" i="284" s="1"/>
  <c r="M457" i="284"/>
  <c r="X385" i="289"/>
  <c r="W386" i="289"/>
  <c r="W387" i="289" s="1"/>
  <c r="X210" i="287"/>
  <c r="X203" i="287"/>
  <c r="X213" i="287" s="1"/>
  <c r="AC179" i="288"/>
  <c r="AB187" i="288"/>
  <c r="AB196" i="288" s="1"/>
  <c r="AH266" i="289"/>
  <c r="AH267" i="289" s="1"/>
  <c r="AI265" i="289"/>
  <c r="U385" i="285"/>
  <c r="T386" i="285"/>
  <c r="T387" i="285" s="1"/>
  <c r="AN250" i="290"/>
  <c r="W226" i="288"/>
  <c r="X361" i="285"/>
  <c r="W362" i="285"/>
  <c r="W363" i="285" s="1"/>
  <c r="K313" i="288"/>
  <c r="J314" i="288"/>
  <c r="U410" i="289"/>
  <c r="U411" i="289" s="1"/>
  <c r="V409" i="289"/>
  <c r="AA196" i="288"/>
  <c r="AE314" i="290"/>
  <c r="AE315" i="290" s="1"/>
  <c r="AF313" i="290"/>
  <c r="AL161" i="288"/>
  <c r="AI160" i="288"/>
  <c r="AI158" i="288"/>
  <c r="AJ157" i="288" s="1"/>
  <c r="AI161" i="288"/>
  <c r="AJ161" i="288" s="1"/>
  <c r="AF155" i="287"/>
  <c r="AF165" i="287" s="1"/>
  <c r="AN252" i="290"/>
  <c r="P433" i="284"/>
  <c r="O434" i="284"/>
  <c r="O435" i="284" s="1"/>
  <c r="J314" i="287"/>
  <c r="K313" i="287"/>
  <c r="S250" i="287"/>
  <c r="T249" i="287"/>
  <c r="M505" i="289"/>
  <c r="L506" i="289"/>
  <c r="L507" i="289" s="1"/>
  <c r="AN245" i="290"/>
  <c r="Z337" i="285"/>
  <c r="Y338" i="285"/>
  <c r="Y339" i="285" s="1"/>
  <c r="X217" i="287"/>
  <c r="W218" i="287"/>
  <c r="N293" i="287"/>
  <c r="N292" i="287"/>
  <c r="N291" i="287"/>
  <c r="N290" i="287"/>
  <c r="N283" i="287"/>
  <c r="O481" i="290"/>
  <c r="N482" i="290"/>
  <c r="N483" i="290" s="1"/>
  <c r="O481" i="289"/>
  <c r="N482" i="289"/>
  <c r="N483" i="289" s="1"/>
  <c r="AJ266" i="281"/>
  <c r="Y32" i="282"/>
  <c r="Y30" i="282"/>
  <c r="AF314" i="281"/>
  <c r="AF315" i="281" s="1"/>
  <c r="AG313" i="281"/>
  <c r="P458" i="281"/>
  <c r="P459" i="281" s="1"/>
  <c r="Q457" i="281"/>
  <c r="O481" i="281"/>
  <c r="N482" i="281"/>
  <c r="N483" i="281" s="1"/>
  <c r="AD337" i="281"/>
  <c r="AC338" i="281"/>
  <c r="AC339" i="281" s="1"/>
  <c r="AJ267" i="281"/>
  <c r="AK269" i="281"/>
  <c r="AK271" i="281"/>
  <c r="AK277" i="281"/>
  <c r="AK276" i="281"/>
  <c r="AK273" i="281"/>
  <c r="AK272" i="281"/>
  <c r="AK274" i="281"/>
  <c r="AK270" i="281"/>
  <c r="AK281" i="281"/>
  <c r="S434" i="281"/>
  <c r="S435" i="281" s="1"/>
  <c r="T433" i="281"/>
  <c r="X386" i="281"/>
  <c r="X387" i="281" s="1"/>
  <c r="Y385" i="281"/>
  <c r="L506" i="281"/>
  <c r="L507" i="281" s="1"/>
  <c r="M505" i="281"/>
  <c r="K507" i="281"/>
  <c r="AA362" i="281"/>
  <c r="AA363" i="281" s="1"/>
  <c r="AB361" i="281"/>
  <c r="V409" i="281"/>
  <c r="U410" i="281"/>
  <c r="U411" i="281" s="1"/>
  <c r="AI289" i="281"/>
  <c r="AH290" i="281"/>
  <c r="AH291" i="281" s="1"/>
  <c r="N292" i="288" l="1"/>
  <c r="AI162" i="288"/>
  <c r="N293" i="288"/>
  <c r="U245" i="288"/>
  <c r="U243" i="288"/>
  <c r="U242" i="288"/>
  <c r="Z210" i="288"/>
  <c r="X228" i="288"/>
  <c r="I322" i="288"/>
  <c r="Z211" i="288"/>
  <c r="X229" i="288"/>
  <c r="I323" i="288"/>
  <c r="Z212" i="288"/>
  <c r="AB197" i="288"/>
  <c r="Q274" i="288"/>
  <c r="X227" i="288"/>
  <c r="AB194" i="288"/>
  <c r="Q276" i="288"/>
  <c r="N291" i="288"/>
  <c r="X211" i="287"/>
  <c r="X212" i="287"/>
  <c r="I325" i="287"/>
  <c r="G339" i="287"/>
  <c r="R261" i="287"/>
  <c r="T244" i="287"/>
  <c r="G340" i="287"/>
  <c r="AE289" i="284"/>
  <c r="AD290" i="284"/>
  <c r="AD291" i="284" s="1"/>
  <c r="J329" i="287"/>
  <c r="I330" i="287"/>
  <c r="AH265" i="284"/>
  <c r="AG266" i="284"/>
  <c r="AG267" i="284" s="1"/>
  <c r="AI165" i="287"/>
  <c r="O482" i="289"/>
  <c r="O483" i="289" s="1"/>
  <c r="P481" i="289"/>
  <c r="P282" i="288"/>
  <c r="Q281" i="288"/>
  <c r="S251" i="287"/>
  <c r="S259" i="287" s="1"/>
  <c r="S258" i="287"/>
  <c r="U386" i="285"/>
  <c r="U387" i="285" s="1"/>
  <c r="V385" i="285"/>
  <c r="K329" i="288"/>
  <c r="J330" i="288"/>
  <c r="AE171" i="288"/>
  <c r="AE178" i="288" s="1"/>
  <c r="T243" i="287"/>
  <c r="L308" i="287"/>
  <c r="L307" i="287"/>
  <c r="L299" i="287"/>
  <c r="L309" i="287" s="1"/>
  <c r="L299" i="288"/>
  <c r="L309" i="288" s="1"/>
  <c r="K307" i="287"/>
  <c r="O283" i="288"/>
  <c r="O292" i="288" s="1"/>
  <c r="X409" i="290"/>
  <c r="W410" i="290"/>
  <c r="W411" i="290" s="1"/>
  <c r="Y203" i="287"/>
  <c r="Y210" i="287" s="1"/>
  <c r="AN257" i="285"/>
  <c r="P457" i="285"/>
  <c r="O458" i="285"/>
  <c r="O459" i="285" s="1"/>
  <c r="M506" i="289"/>
  <c r="M507" i="289" s="1"/>
  <c r="N505" i="289"/>
  <c r="AN250" i="285"/>
  <c r="K306" i="288"/>
  <c r="U249" i="287"/>
  <c r="T250" i="287"/>
  <c r="L313" i="288"/>
  <c r="K314" i="288"/>
  <c r="AJ267" i="290"/>
  <c r="AK274" i="290"/>
  <c r="AK273" i="290"/>
  <c r="AK281" i="290"/>
  <c r="AK271" i="290"/>
  <c r="AK276" i="290"/>
  <c r="AK272" i="290"/>
  <c r="AK270" i="290"/>
  <c r="AK277" i="290"/>
  <c r="AK269" i="290"/>
  <c r="L482" i="285"/>
  <c r="L483" i="285" s="1"/>
  <c r="M481" i="285"/>
  <c r="H339" i="288"/>
  <c r="V249" i="288"/>
  <c r="U250" i="288"/>
  <c r="S258" i="288"/>
  <c r="AA217" i="288"/>
  <c r="Z218" i="288"/>
  <c r="AN247" i="285"/>
  <c r="V235" i="288"/>
  <c r="V244" i="288" s="1"/>
  <c r="S457" i="290"/>
  <c r="R458" i="290"/>
  <c r="R459" i="290" s="1"/>
  <c r="O283" i="287"/>
  <c r="O293" i="287" s="1"/>
  <c r="AC178" i="287"/>
  <c r="AD178" i="288"/>
  <c r="P481" i="290"/>
  <c r="O482" i="290"/>
  <c r="O483" i="290" s="1"/>
  <c r="K314" i="287"/>
  <c r="L313" i="287"/>
  <c r="AF163" i="287"/>
  <c r="AF314" i="290"/>
  <c r="AF315" i="290" s="1"/>
  <c r="AG313" i="290"/>
  <c r="AI266" i="289"/>
  <c r="AI267" i="289" s="1"/>
  <c r="AJ265" i="289"/>
  <c r="AJ266" i="289" s="1"/>
  <c r="AJ267" i="289" s="1"/>
  <c r="Y385" i="289"/>
  <c r="X386" i="289"/>
  <c r="X387" i="289" s="1"/>
  <c r="I331" i="288"/>
  <c r="I339" i="288" s="1"/>
  <c r="T409" i="285"/>
  <c r="S410" i="285"/>
  <c r="S411" i="285" s="1"/>
  <c r="AB361" i="289"/>
  <c r="AA362" i="289"/>
  <c r="AA363" i="289" s="1"/>
  <c r="AF170" i="288"/>
  <c r="AG169" i="288"/>
  <c r="AG170" i="288" s="1"/>
  <c r="H338" i="288"/>
  <c r="AA194" i="287"/>
  <c r="S259" i="288"/>
  <c r="T242" i="287"/>
  <c r="R433" i="285"/>
  <c r="Q434" i="285"/>
  <c r="Q435" i="285" s="1"/>
  <c r="M298" i="287"/>
  <c r="N297" i="287"/>
  <c r="AN248" i="285"/>
  <c r="N297" i="288"/>
  <c r="M298" i="288"/>
  <c r="AC313" i="284"/>
  <c r="AB314" i="284"/>
  <c r="AB315" i="284" s="1"/>
  <c r="X233" i="288"/>
  <c r="W234" i="288"/>
  <c r="K308" i="287"/>
  <c r="Q281" i="287"/>
  <c r="P282" i="287"/>
  <c r="AI161" i="287"/>
  <c r="AJ161" i="287" s="1"/>
  <c r="AI160" i="287"/>
  <c r="AI158" i="287"/>
  <c r="AJ157" i="287" s="1"/>
  <c r="AL161" i="287"/>
  <c r="AC179" i="287"/>
  <c r="AD179" i="288"/>
  <c r="AC201" i="288"/>
  <c r="AB202" i="288"/>
  <c r="K481" i="284"/>
  <c r="J482" i="284"/>
  <c r="J483" i="284" s="1"/>
  <c r="AN249" i="285"/>
  <c r="K483" i="285"/>
  <c r="AD313" i="285"/>
  <c r="AC314" i="285"/>
  <c r="AC315" i="285" s="1"/>
  <c r="AG290" i="289"/>
  <c r="AG291" i="289" s="1"/>
  <c r="AH289" i="289"/>
  <c r="I505" i="284"/>
  <c r="H506" i="284"/>
  <c r="H507" i="284" s="1"/>
  <c r="Y217" i="287"/>
  <c r="X218" i="287"/>
  <c r="AF162" i="287"/>
  <c r="AI162" i="287" s="1"/>
  <c r="K309" i="288"/>
  <c r="AA337" i="285"/>
  <c r="Z338" i="285"/>
  <c r="Z339" i="285" s="1"/>
  <c r="J315" i="287"/>
  <c r="J325" i="287" s="1"/>
  <c r="J323" i="287"/>
  <c r="J322" i="287"/>
  <c r="AF164" i="287"/>
  <c r="Y361" i="285"/>
  <c r="X362" i="285"/>
  <c r="X363" i="285" s="1"/>
  <c r="N457" i="284"/>
  <c r="M458" i="284"/>
  <c r="M459" i="284" s="1"/>
  <c r="V234" i="287"/>
  <c r="W233" i="287"/>
  <c r="S260" i="288"/>
  <c r="AD185" i="287"/>
  <c r="AC186" i="287"/>
  <c r="AE314" i="289"/>
  <c r="AE315" i="289" s="1"/>
  <c r="AF313" i="289"/>
  <c r="AC361" i="290"/>
  <c r="AB362" i="290"/>
  <c r="AB363" i="290" s="1"/>
  <c r="AN246" i="285"/>
  <c r="X362" i="284"/>
  <c r="X363" i="284" s="1"/>
  <c r="Y361" i="284"/>
  <c r="K309" i="287"/>
  <c r="AI154" i="287"/>
  <c r="I507" i="285"/>
  <c r="AC180" i="287"/>
  <c r="AH290" i="290"/>
  <c r="AH291" i="290" s="1"/>
  <c r="AI289" i="290"/>
  <c r="AD180" i="288"/>
  <c r="AA203" i="288"/>
  <c r="AA210" i="288" s="1"/>
  <c r="T265" i="288"/>
  <c r="S266" i="288"/>
  <c r="AD171" i="287"/>
  <c r="AD178" i="287" s="1"/>
  <c r="AD181" i="287"/>
  <c r="AD180" i="287"/>
  <c r="AA201" i="287"/>
  <c r="Z202" i="287"/>
  <c r="Q267" i="287"/>
  <c r="Q277" i="287" s="1"/>
  <c r="W219" i="287"/>
  <c r="W229" i="287" s="1"/>
  <c r="AN252" i="285"/>
  <c r="AD337" i="289"/>
  <c r="AC338" i="289"/>
  <c r="AC339" i="289" s="1"/>
  <c r="U235" i="287"/>
  <c r="U243" i="287" s="1"/>
  <c r="U242" i="287"/>
  <c r="Q275" i="288"/>
  <c r="AN253" i="285"/>
  <c r="U433" i="289"/>
  <c r="T434" i="289"/>
  <c r="T435" i="289" s="1"/>
  <c r="K505" i="285"/>
  <c r="J506" i="285"/>
  <c r="AG289" i="285"/>
  <c r="AF290" i="285"/>
  <c r="AF291" i="285" s="1"/>
  <c r="T409" i="284"/>
  <c r="S410" i="284"/>
  <c r="S411" i="284" s="1"/>
  <c r="N506" i="290"/>
  <c r="N507" i="290" s="1"/>
  <c r="O505" i="290"/>
  <c r="AI164" i="287"/>
  <c r="J315" i="288"/>
  <c r="J323" i="288" s="1"/>
  <c r="S457" i="289"/>
  <c r="R458" i="289"/>
  <c r="R459" i="289" s="1"/>
  <c r="AA337" i="284"/>
  <c r="Z338" i="284"/>
  <c r="Z339" i="284" s="1"/>
  <c r="Z385" i="290"/>
  <c r="Y386" i="290"/>
  <c r="Y387" i="290" s="1"/>
  <c r="T251" i="288"/>
  <c r="T259" i="288" s="1"/>
  <c r="Y219" i="288"/>
  <c r="Y227" i="288" s="1"/>
  <c r="S265" i="287"/>
  <c r="R266" i="287"/>
  <c r="K308" i="288"/>
  <c r="AB195" i="288"/>
  <c r="AE337" i="290"/>
  <c r="AD338" i="290"/>
  <c r="AD339" i="290" s="1"/>
  <c r="AC187" i="288"/>
  <c r="AC194" i="288" s="1"/>
  <c r="AB196" i="287"/>
  <c r="AB195" i="287"/>
  <c r="AB187" i="287"/>
  <c r="AB194" i="287" s="1"/>
  <c r="AO245" i="290"/>
  <c r="AO261" i="290" s="1"/>
  <c r="Q433" i="284"/>
  <c r="P434" i="284"/>
  <c r="P435" i="284" s="1"/>
  <c r="W409" i="289"/>
  <c r="V410" i="289"/>
  <c r="V411" i="289" s="1"/>
  <c r="R267" i="288"/>
  <c r="R277" i="288" s="1"/>
  <c r="AE185" i="288"/>
  <c r="AD186" i="288"/>
  <c r="AI265" i="285"/>
  <c r="AH266" i="285"/>
  <c r="AH267" i="285" s="1"/>
  <c r="M507" i="290"/>
  <c r="AF169" i="287"/>
  <c r="AE170" i="287"/>
  <c r="AN245" i="285"/>
  <c r="AI163" i="287"/>
  <c r="H331" i="287"/>
  <c r="H341" i="287" s="1"/>
  <c r="W385" i="284"/>
  <c r="V386" i="284"/>
  <c r="V387" i="284" s="1"/>
  <c r="V433" i="290"/>
  <c r="U434" i="290"/>
  <c r="U435" i="290" s="1"/>
  <c r="W409" i="281"/>
  <c r="V410" i="281"/>
  <c r="V411" i="281" s="1"/>
  <c r="AB362" i="281"/>
  <c r="AB363" i="281" s="1"/>
  <c r="AC361" i="281"/>
  <c r="N505" i="281"/>
  <c r="M506" i="281"/>
  <c r="M507" i="281" s="1"/>
  <c r="AN270" i="281"/>
  <c r="AN274" i="281"/>
  <c r="AG314" i="281"/>
  <c r="AG315" i="281" s="1"/>
  <c r="AH313" i="281"/>
  <c r="Z385" i="281"/>
  <c r="Y386" i="281"/>
  <c r="Y387" i="281" s="1"/>
  <c r="AN273" i="281"/>
  <c r="AE337" i="281"/>
  <c r="AD338" i="281"/>
  <c r="AD339" i="281" s="1"/>
  <c r="Z32" i="282"/>
  <c r="Z30" i="282"/>
  <c r="AN272" i="281"/>
  <c r="AN276" i="281"/>
  <c r="Y33" i="282"/>
  <c r="AJ289" i="281"/>
  <c r="AI290" i="281"/>
  <c r="AI291" i="281" s="1"/>
  <c r="U433" i="281"/>
  <c r="T434" i="281"/>
  <c r="T435" i="281" s="1"/>
  <c r="AN277" i="281"/>
  <c r="AN271" i="281"/>
  <c r="P481" i="281"/>
  <c r="O482" i="281"/>
  <c r="O483" i="281" s="1"/>
  <c r="AN281" i="281"/>
  <c r="AN269" i="281"/>
  <c r="Q458" i="281"/>
  <c r="Q459" i="281" s="1"/>
  <c r="R457" i="281"/>
  <c r="I338" i="288" l="1"/>
  <c r="I340" i="288"/>
  <c r="V243" i="288"/>
  <c r="O291" i="288"/>
  <c r="O293" i="288"/>
  <c r="Y229" i="288"/>
  <c r="V245" i="288"/>
  <c r="I341" i="288"/>
  <c r="AE180" i="288"/>
  <c r="T261" i="288"/>
  <c r="AC195" i="288"/>
  <c r="T258" i="288"/>
  <c r="L308" i="288"/>
  <c r="AA212" i="288"/>
  <c r="R276" i="288"/>
  <c r="T260" i="288"/>
  <c r="AA213" i="288"/>
  <c r="J324" i="288"/>
  <c r="R274" i="288"/>
  <c r="AC196" i="288"/>
  <c r="R275" i="288"/>
  <c r="V242" i="288"/>
  <c r="J325" i="288"/>
  <c r="Y228" i="288"/>
  <c r="O290" i="288"/>
  <c r="H338" i="287"/>
  <c r="AD179" i="287"/>
  <c r="L306" i="287"/>
  <c r="H339" i="287"/>
  <c r="U244" i="287"/>
  <c r="W227" i="287"/>
  <c r="J324" i="287"/>
  <c r="S260" i="287"/>
  <c r="W226" i="287"/>
  <c r="H340" i="287"/>
  <c r="U245" i="287"/>
  <c r="W228" i="287"/>
  <c r="S261" i="287"/>
  <c r="AB197" i="287"/>
  <c r="AJ265" i="285"/>
  <c r="AJ266" i="285" s="1"/>
  <c r="AI266" i="285"/>
  <c r="AI267" i="285" s="1"/>
  <c r="N298" i="287"/>
  <c r="O297" i="287"/>
  <c r="AN270" i="290"/>
  <c r="Z203" i="287"/>
  <c r="Z212" i="287" s="1"/>
  <c r="U265" i="288"/>
  <c r="T266" i="288"/>
  <c r="Z361" i="284"/>
  <c r="Y362" i="284"/>
  <c r="Y363" i="284" s="1"/>
  <c r="AA338" i="285"/>
  <c r="AA339" i="285" s="1"/>
  <c r="AB337" i="285"/>
  <c r="AC197" i="288"/>
  <c r="Y226" i="288"/>
  <c r="J322" i="288"/>
  <c r="V433" i="289"/>
  <c r="U434" i="289"/>
  <c r="U435" i="289" s="1"/>
  <c r="AB201" i="287"/>
  <c r="AA202" i="287"/>
  <c r="AE185" i="287"/>
  <c r="AD186" i="287"/>
  <c r="Q282" i="287"/>
  <c r="R281" i="287"/>
  <c r="AA211" i="288"/>
  <c r="AG314" i="290"/>
  <c r="AG315" i="290" s="1"/>
  <c r="AH313" i="290"/>
  <c r="AB217" i="288"/>
  <c r="AA218" i="288"/>
  <c r="AN277" i="290"/>
  <c r="N506" i="289"/>
  <c r="N507" i="289" s="1"/>
  <c r="O505" i="289"/>
  <c r="Y213" i="287"/>
  <c r="AE179" i="288"/>
  <c r="Z386" i="290"/>
  <c r="Z387" i="290" s="1"/>
  <c r="AA385" i="290"/>
  <c r="AG171" i="288"/>
  <c r="AG181" i="288" s="1"/>
  <c r="AI172" i="288"/>
  <c r="V235" i="287"/>
  <c r="V245" i="287" s="1"/>
  <c r="X219" i="287"/>
  <c r="X229" i="287" s="1"/>
  <c r="X234" i="288"/>
  <c r="Y233" i="288"/>
  <c r="M299" i="287"/>
  <c r="M306" i="287" s="1"/>
  <c r="AF171" i="288"/>
  <c r="AF181" i="288" s="1"/>
  <c r="O290" i="287"/>
  <c r="U251" i="288"/>
  <c r="U258" i="288" s="1"/>
  <c r="AN272" i="290"/>
  <c r="M313" i="288"/>
  <c r="L314" i="288"/>
  <c r="Y211" i="287"/>
  <c r="AE181" i="288"/>
  <c r="AI265" i="284"/>
  <c r="AH266" i="284"/>
  <c r="AH267" i="284" s="1"/>
  <c r="W234" i="287"/>
  <c r="X233" i="287"/>
  <c r="AE313" i="285"/>
  <c r="AD314" i="285"/>
  <c r="AD315" i="285" s="1"/>
  <c r="W235" i="288"/>
  <c r="W245" i="288" s="1"/>
  <c r="AD187" i="288"/>
  <c r="AD194" i="288" s="1"/>
  <c r="Q274" i="287"/>
  <c r="X385" i="284"/>
  <c r="W386" i="284"/>
  <c r="W387" i="284" s="1"/>
  <c r="AB337" i="284"/>
  <c r="AA338" i="284"/>
  <c r="AA339" i="284" s="1"/>
  <c r="M313" i="287"/>
  <c r="L314" i="287"/>
  <c r="O291" i="287"/>
  <c r="V250" i="288"/>
  <c r="W249" i="288"/>
  <c r="AN276" i="290"/>
  <c r="T261" i="287"/>
  <c r="T259" i="287"/>
  <c r="T251" i="287"/>
  <c r="T260" i="287" s="1"/>
  <c r="Q457" i="285"/>
  <c r="P458" i="285"/>
  <c r="P459" i="285" s="1"/>
  <c r="J331" i="288"/>
  <c r="J338" i="288" s="1"/>
  <c r="I340" i="287"/>
  <c r="I339" i="287"/>
  <c r="I331" i="287"/>
  <c r="I341" i="287" s="1"/>
  <c r="AG290" i="285"/>
  <c r="AG291" i="285" s="1"/>
  <c r="AH289" i="285"/>
  <c r="W410" i="289"/>
  <c r="W411" i="289" s="1"/>
  <c r="X409" i="289"/>
  <c r="AO245" i="285"/>
  <c r="AO261" i="285" s="1"/>
  <c r="AE186" i="288"/>
  <c r="AF185" i="288"/>
  <c r="J507" i="285"/>
  <c r="Q275" i="287"/>
  <c r="AD361" i="290"/>
  <c r="AC362" i="290"/>
  <c r="AC363" i="290" s="1"/>
  <c r="Z217" i="287"/>
  <c r="Y218" i="287"/>
  <c r="AE180" i="287"/>
  <c r="AE179" i="287"/>
  <c r="AE171" i="287"/>
  <c r="AE181" i="287" s="1"/>
  <c r="R433" i="284"/>
  <c r="Q434" i="284"/>
  <c r="Q435" i="284" s="1"/>
  <c r="R267" i="287"/>
  <c r="R277" i="287" s="1"/>
  <c r="P505" i="290"/>
  <c r="O506" i="290"/>
  <c r="O507" i="290" s="1"/>
  <c r="L505" i="285"/>
  <c r="K506" i="285"/>
  <c r="Q276" i="287"/>
  <c r="AG313" i="289"/>
  <c r="AF314" i="289"/>
  <c r="AF315" i="289" s="1"/>
  <c r="O457" i="284"/>
  <c r="N458" i="284"/>
  <c r="N459" i="284" s="1"/>
  <c r="L481" i="284"/>
  <c r="K482" i="284"/>
  <c r="K483" i="284" s="1"/>
  <c r="AC314" i="284"/>
  <c r="AC315" i="284" s="1"/>
  <c r="AD313" i="284"/>
  <c r="R434" i="285"/>
  <c r="R435" i="285" s="1"/>
  <c r="S433" i="285"/>
  <c r="AB362" i="289"/>
  <c r="AB363" i="289" s="1"/>
  <c r="AC361" i="289"/>
  <c r="K315" i="287"/>
  <c r="K324" i="287" s="1"/>
  <c r="K325" i="287"/>
  <c r="K323" i="287"/>
  <c r="K322" i="287"/>
  <c r="O292" i="287"/>
  <c r="AN271" i="290"/>
  <c r="V249" i="287"/>
  <c r="U250" i="287"/>
  <c r="Y409" i="290"/>
  <c r="X410" i="290"/>
  <c r="X411" i="290" s="1"/>
  <c r="L306" i="288"/>
  <c r="K330" i="288"/>
  <c r="L329" i="288"/>
  <c r="R281" i="288"/>
  <c r="Q282" i="288"/>
  <c r="K329" i="287"/>
  <c r="J330" i="287"/>
  <c r="AE337" i="289"/>
  <c r="AD338" i="289"/>
  <c r="AD339" i="289" s="1"/>
  <c r="T265" i="287"/>
  <c r="S266" i="287"/>
  <c r="S458" i="289"/>
  <c r="S459" i="289" s="1"/>
  <c r="T457" i="289"/>
  <c r="S267" i="288"/>
  <c r="S277" i="288" s="1"/>
  <c r="AI290" i="290"/>
  <c r="AI291" i="290" s="1"/>
  <c r="AJ289" i="290"/>
  <c r="AJ290" i="290" s="1"/>
  <c r="J505" i="284"/>
  <c r="I506" i="284"/>
  <c r="I507" i="284" s="1"/>
  <c r="AB203" i="288"/>
  <c r="AB211" i="288" s="1"/>
  <c r="M299" i="288"/>
  <c r="M307" i="288" s="1"/>
  <c r="Y386" i="289"/>
  <c r="Y387" i="289" s="1"/>
  <c r="Z385" i="289"/>
  <c r="M482" i="285"/>
  <c r="N481" i="285"/>
  <c r="AN281" i="290"/>
  <c r="L307" i="288"/>
  <c r="V386" i="285"/>
  <c r="V387" i="285" s="1"/>
  <c r="W385" i="285"/>
  <c r="P283" i="288"/>
  <c r="P292" i="288" s="1"/>
  <c r="V434" i="290"/>
  <c r="V435" i="290" s="1"/>
  <c r="W433" i="290"/>
  <c r="AE338" i="290"/>
  <c r="AE339" i="290" s="1"/>
  <c r="AF337" i="290"/>
  <c r="K315" i="288"/>
  <c r="K322" i="288" s="1"/>
  <c r="AG169" i="287"/>
  <c r="AG170" i="287" s="1"/>
  <c r="AF170" i="287"/>
  <c r="AC187" i="287"/>
  <c r="AC194" i="287" s="1"/>
  <c r="AC196" i="287"/>
  <c r="Z361" i="285"/>
  <c r="Y362" i="285"/>
  <c r="Y363" i="285" s="1"/>
  <c r="AH290" i="289"/>
  <c r="AH291" i="289" s="1"/>
  <c r="AI289" i="289"/>
  <c r="AD201" i="288"/>
  <c r="AC202" i="288"/>
  <c r="P293" i="287"/>
  <c r="P292" i="287"/>
  <c r="P291" i="287"/>
  <c r="P290" i="287"/>
  <c r="P283" i="287"/>
  <c r="O297" i="288"/>
  <c r="N298" i="288"/>
  <c r="U409" i="285"/>
  <c r="T410" i="285"/>
  <c r="T411" i="285" s="1"/>
  <c r="P482" i="290"/>
  <c r="P483" i="290" s="1"/>
  <c r="Q481" i="290"/>
  <c r="AN273" i="290"/>
  <c r="Y212" i="287"/>
  <c r="P482" i="289"/>
  <c r="P483" i="289" s="1"/>
  <c r="Q481" i="289"/>
  <c r="AF289" i="284"/>
  <c r="AE290" i="284"/>
  <c r="AE291" i="284" s="1"/>
  <c r="U409" i="284"/>
  <c r="T410" i="284"/>
  <c r="T411" i="284" s="1"/>
  <c r="T457" i="290"/>
  <c r="S458" i="290"/>
  <c r="S459" i="290" s="1"/>
  <c r="Z219" i="288"/>
  <c r="Z228" i="288" s="1"/>
  <c r="AN269" i="290"/>
  <c r="AN274" i="290"/>
  <c r="AO269" i="281"/>
  <c r="AO285" i="281" s="1"/>
  <c r="AJ290" i="281"/>
  <c r="AJ291" i="281" s="1"/>
  <c r="AA385" i="281"/>
  <c r="Z386" i="281"/>
  <c r="Z387" i="281" s="1"/>
  <c r="AK297" i="281"/>
  <c r="AK298" i="281"/>
  <c r="AK294" i="281"/>
  <c r="AK293" i="281"/>
  <c r="AK296" i="281"/>
  <c r="AK300" i="281"/>
  <c r="AK305" i="281"/>
  <c r="AK301" i="281"/>
  <c r="AK295" i="281"/>
  <c r="AA30" i="282"/>
  <c r="AA32" i="282"/>
  <c r="AG32" i="282" s="1"/>
  <c r="Z33" i="282"/>
  <c r="AI313" i="281"/>
  <c r="AH314" i="281"/>
  <c r="AH315" i="281" s="1"/>
  <c r="AD361" i="281"/>
  <c r="AC362" i="281"/>
  <c r="AC363" i="281" s="1"/>
  <c r="V433" i="281"/>
  <c r="U434" i="281"/>
  <c r="U435" i="281" s="1"/>
  <c r="AF337" i="281"/>
  <c r="AE338" i="281"/>
  <c r="AE339" i="281" s="1"/>
  <c r="O505" i="281"/>
  <c r="N506" i="281"/>
  <c r="N507" i="281" s="1"/>
  <c r="S457" i="281"/>
  <c r="R458" i="281"/>
  <c r="R459" i="281" s="1"/>
  <c r="Q481" i="281"/>
  <c r="P482" i="281"/>
  <c r="P483" i="281" s="1"/>
  <c r="X409" i="281"/>
  <c r="W410" i="281"/>
  <c r="W411" i="281" s="1"/>
  <c r="AB213" i="288" l="1"/>
  <c r="P293" i="288"/>
  <c r="AF180" i="288"/>
  <c r="AB212" i="288"/>
  <c r="AG179" i="288"/>
  <c r="S274" i="288"/>
  <c r="U260" i="288"/>
  <c r="AG180" i="288"/>
  <c r="AI180" i="288" s="1"/>
  <c r="U259" i="288"/>
  <c r="P290" i="288"/>
  <c r="P291" i="288"/>
  <c r="AB210" i="288"/>
  <c r="R275" i="287"/>
  <c r="X226" i="287"/>
  <c r="R274" i="287"/>
  <c r="R276" i="287"/>
  <c r="X228" i="287"/>
  <c r="Z211" i="287"/>
  <c r="X227" i="287"/>
  <c r="T258" i="287"/>
  <c r="Q482" i="290"/>
  <c r="Q483" i="290" s="1"/>
  <c r="R481" i="290"/>
  <c r="M306" i="288"/>
  <c r="AG289" i="284"/>
  <c r="AF290" i="284"/>
  <c r="AF291" i="284" s="1"/>
  <c r="K323" i="288"/>
  <c r="M308" i="288"/>
  <c r="L329" i="287"/>
  <c r="K330" i="287"/>
  <c r="Z229" i="288"/>
  <c r="V409" i="285"/>
  <c r="U410" i="285"/>
  <c r="U411" i="285" s="1"/>
  <c r="AC195" i="287"/>
  <c r="K324" i="288"/>
  <c r="O481" i="285"/>
  <c r="N482" i="285"/>
  <c r="N483" i="285" s="1"/>
  <c r="M309" i="288"/>
  <c r="T458" i="289"/>
  <c r="T459" i="289" s="1"/>
  <c r="U457" i="289"/>
  <c r="Q283" i="288"/>
  <c r="Q293" i="288" s="1"/>
  <c r="N299" i="288"/>
  <c r="N306" i="288" s="1"/>
  <c r="AE201" i="288"/>
  <c r="AD202" i="288"/>
  <c r="AC197" i="287"/>
  <c r="K325" i="288"/>
  <c r="M483" i="285"/>
  <c r="AJ291" i="290"/>
  <c r="AK305" i="290"/>
  <c r="AK300" i="290"/>
  <c r="AK301" i="290"/>
  <c r="AK295" i="290"/>
  <c r="AK294" i="290"/>
  <c r="AK297" i="290"/>
  <c r="AK298" i="290"/>
  <c r="AK296" i="290"/>
  <c r="AK293" i="290"/>
  <c r="S281" i="288"/>
  <c r="R282" i="288"/>
  <c r="AC362" i="289"/>
  <c r="AC363" i="289" s="1"/>
  <c r="AD361" i="289"/>
  <c r="R434" i="284"/>
  <c r="R435" i="284" s="1"/>
  <c r="S433" i="284"/>
  <c r="J339" i="288"/>
  <c r="N313" i="287"/>
  <c r="M314" i="287"/>
  <c r="AD195" i="288"/>
  <c r="L315" i="288"/>
  <c r="L324" i="288" s="1"/>
  <c r="L322" i="288"/>
  <c r="U261" i="288"/>
  <c r="M307" i="287"/>
  <c r="AI176" i="288"/>
  <c r="AL177" i="288"/>
  <c r="AI177" i="288"/>
  <c r="AJ177" i="288" s="1"/>
  <c r="AI174" i="288"/>
  <c r="AJ173" i="288" s="1"/>
  <c r="AI313" i="290"/>
  <c r="AH314" i="290"/>
  <c r="AH315" i="290" s="1"/>
  <c r="AC201" i="287"/>
  <c r="AB202" i="287"/>
  <c r="Z213" i="287"/>
  <c r="Z226" i="288"/>
  <c r="T458" i="290"/>
  <c r="T459" i="290" s="1"/>
  <c r="U457" i="290"/>
  <c r="P297" i="288"/>
  <c r="O298" i="288"/>
  <c r="AJ289" i="289"/>
  <c r="AJ290" i="289" s="1"/>
  <c r="AJ291" i="289" s="1"/>
  <c r="AI290" i="289"/>
  <c r="AI291" i="289" s="1"/>
  <c r="AF338" i="290"/>
  <c r="AF339" i="290" s="1"/>
  <c r="AG337" i="290"/>
  <c r="Z386" i="289"/>
  <c r="Z387" i="289" s="1"/>
  <c r="AA385" i="289"/>
  <c r="S267" i="287"/>
  <c r="S276" i="287" s="1"/>
  <c r="Q505" i="290"/>
  <c r="P506" i="290"/>
  <c r="P507" i="290" s="1"/>
  <c r="AE361" i="290"/>
  <c r="AD362" i="290"/>
  <c r="AD363" i="290" s="1"/>
  <c r="J340" i="288"/>
  <c r="AD196" i="288"/>
  <c r="AF313" i="285"/>
  <c r="AE314" i="285"/>
  <c r="AE315" i="285" s="1"/>
  <c r="M314" i="288"/>
  <c r="N313" i="288"/>
  <c r="M308" i="287"/>
  <c r="AI170" i="288"/>
  <c r="AA361" i="284"/>
  <c r="Z362" i="284"/>
  <c r="Z363" i="284" s="1"/>
  <c r="L330" i="288"/>
  <c r="M329" i="288"/>
  <c r="AO269" i="290"/>
  <c r="AO285" i="290" s="1"/>
  <c r="AF171" i="287"/>
  <c r="AF178" i="287" s="1"/>
  <c r="X385" i="285"/>
  <c r="W386" i="285"/>
  <c r="W387" i="285" s="1"/>
  <c r="S276" i="288"/>
  <c r="U265" i="287"/>
  <c r="T266" i="287"/>
  <c r="K331" i="288"/>
  <c r="K338" i="288" s="1"/>
  <c r="S434" i="285"/>
  <c r="S435" i="285" s="1"/>
  <c r="T433" i="285"/>
  <c r="P457" i="284"/>
  <c r="O458" i="284"/>
  <c r="O459" i="284" s="1"/>
  <c r="AE178" i="287"/>
  <c r="AF186" i="288"/>
  <c r="AG185" i="288"/>
  <c r="AG186" i="288" s="1"/>
  <c r="I338" i="287"/>
  <c r="J341" i="288"/>
  <c r="AC337" i="284"/>
  <c r="AB338" i="284"/>
  <c r="AB339" i="284" s="1"/>
  <c r="AD197" i="288"/>
  <c r="Y233" i="287"/>
  <c r="X234" i="287"/>
  <c r="AF178" i="288"/>
  <c r="M309" i="287"/>
  <c r="AG178" i="288"/>
  <c r="P505" i="289"/>
  <c r="O506" i="289"/>
  <c r="O507" i="289" s="1"/>
  <c r="V434" i="289"/>
  <c r="V435" i="289" s="1"/>
  <c r="W433" i="289"/>
  <c r="T267" i="288"/>
  <c r="T277" i="288" s="1"/>
  <c r="W235" i="287"/>
  <c r="W242" i="287" s="1"/>
  <c r="AI179" i="288"/>
  <c r="R282" i="287"/>
  <c r="S281" i="287"/>
  <c r="V265" i="288"/>
  <c r="U266" i="288"/>
  <c r="O298" i="287"/>
  <c r="P297" i="287"/>
  <c r="AA361" i="285"/>
  <c r="Z362" i="285"/>
  <c r="Z363" i="285" s="1"/>
  <c r="AE338" i="289"/>
  <c r="AE339" i="289" s="1"/>
  <c r="AF337" i="289"/>
  <c r="AD314" i="284"/>
  <c r="AD315" i="284" s="1"/>
  <c r="AE313" i="284"/>
  <c r="AH313" i="289"/>
  <c r="AG314" i="289"/>
  <c r="AG315" i="289" s="1"/>
  <c r="W250" i="288"/>
  <c r="X249" i="288"/>
  <c r="X386" i="284"/>
  <c r="X387" i="284" s="1"/>
  <c r="Y385" i="284"/>
  <c r="W242" i="288"/>
  <c r="AF179" i="288"/>
  <c r="Z233" i="288"/>
  <c r="Y234" i="288"/>
  <c r="V242" i="287"/>
  <c r="Q283" i="287"/>
  <c r="Q293" i="287" s="1"/>
  <c r="Q290" i="287"/>
  <c r="Z210" i="287"/>
  <c r="N299" i="287"/>
  <c r="N307" i="287" s="1"/>
  <c r="AG171" i="287"/>
  <c r="AG178" i="287" s="1"/>
  <c r="AG180" i="287"/>
  <c r="AI172" i="287"/>
  <c r="AE187" i="288"/>
  <c r="AE194" i="288" s="1"/>
  <c r="AE195" i="288"/>
  <c r="R457" i="285"/>
  <c r="Q458" i="285"/>
  <c r="Q459" i="285" s="1"/>
  <c r="Z227" i="288"/>
  <c r="S275" i="288"/>
  <c r="J340" i="287"/>
  <c r="J339" i="287"/>
  <c r="J338" i="287"/>
  <c r="J331" i="287"/>
  <c r="J341" i="287" s="1"/>
  <c r="Z409" i="290"/>
  <c r="Y410" i="290"/>
  <c r="Y411" i="290" s="1"/>
  <c r="X410" i="289"/>
  <c r="X411" i="289" s="1"/>
  <c r="Y409" i="289"/>
  <c r="V251" i="288"/>
  <c r="V259" i="288" s="1"/>
  <c r="V261" i="288"/>
  <c r="V258" i="288"/>
  <c r="W243" i="288"/>
  <c r="AI266" i="284"/>
  <c r="AI267" i="284" s="1"/>
  <c r="AJ265" i="284"/>
  <c r="AJ266" i="284" s="1"/>
  <c r="AJ267" i="284" s="1"/>
  <c r="X235" i="288"/>
  <c r="X242" i="288" s="1"/>
  <c r="V243" i="287"/>
  <c r="AI181" i="288"/>
  <c r="AD187" i="287"/>
  <c r="AD197" i="287" s="1"/>
  <c r="U261" i="287"/>
  <c r="U260" i="287"/>
  <c r="U251" i="287"/>
  <c r="U259" i="287" s="1"/>
  <c r="K507" i="285"/>
  <c r="Y219" i="287"/>
  <c r="Y227" i="287" s="1"/>
  <c r="W244" i="288"/>
  <c r="V244" i="287"/>
  <c r="AA386" i="290"/>
  <c r="AA387" i="290" s="1"/>
  <c r="AB385" i="290"/>
  <c r="AA219" i="288"/>
  <c r="AA226" i="288" s="1"/>
  <c r="AE186" i="287"/>
  <c r="AF185" i="287"/>
  <c r="AB338" i="285"/>
  <c r="AB339" i="285" s="1"/>
  <c r="AC337" i="285"/>
  <c r="AJ267" i="285"/>
  <c r="AK274" i="285"/>
  <c r="AK273" i="285"/>
  <c r="AK270" i="285"/>
  <c r="AK276" i="285"/>
  <c r="AK271" i="285"/>
  <c r="AK269" i="285"/>
  <c r="AK277" i="285"/>
  <c r="AK281" i="285"/>
  <c r="AK272" i="285"/>
  <c r="W434" i="290"/>
  <c r="W435" i="290" s="1"/>
  <c r="X433" i="290"/>
  <c r="V409" i="284"/>
  <c r="U410" i="284"/>
  <c r="U411" i="284" s="1"/>
  <c r="Q482" i="289"/>
  <c r="Q483" i="289" s="1"/>
  <c r="R481" i="289"/>
  <c r="AC203" i="288"/>
  <c r="AC213" i="288" s="1"/>
  <c r="J506" i="284"/>
  <c r="J507" i="284" s="1"/>
  <c r="K505" i="284"/>
  <c r="W249" i="287"/>
  <c r="V250" i="287"/>
  <c r="L482" i="284"/>
  <c r="L483" i="284" s="1"/>
  <c r="M481" i="284"/>
  <c r="M505" i="285"/>
  <c r="L506" i="285"/>
  <c r="Z218" i="287"/>
  <c r="AA217" i="287"/>
  <c r="AH290" i="285"/>
  <c r="AH291" i="285" s="1"/>
  <c r="AI289" i="285"/>
  <c r="L315" i="287"/>
  <c r="L324" i="287" s="1"/>
  <c r="AB218" i="288"/>
  <c r="AC217" i="288"/>
  <c r="AA203" i="287"/>
  <c r="AA213" i="287" s="1"/>
  <c r="AB38" i="282"/>
  <c r="AE38" i="282" s="1"/>
  <c r="AN296" i="281"/>
  <c r="X410" i="281"/>
  <c r="X411" i="281" s="1"/>
  <c r="Y409" i="281"/>
  <c r="AG337" i="281"/>
  <c r="AF338" i="281"/>
  <c r="AF339" i="281" s="1"/>
  <c r="AJ313" i="281"/>
  <c r="AI314" i="281"/>
  <c r="AI315" i="281" s="1"/>
  <c r="AN293" i="281"/>
  <c r="AA33" i="282"/>
  <c r="AI32" i="282"/>
  <c r="AH32" i="282"/>
  <c r="AB37" i="282"/>
  <c r="AE37" i="282" s="1"/>
  <c r="AB42" i="282"/>
  <c r="AE42" i="282" s="1"/>
  <c r="AN294" i="281"/>
  <c r="R481" i="281"/>
  <c r="Q482" i="281"/>
  <c r="Q483" i="281" s="1"/>
  <c r="W433" i="281"/>
  <c r="V434" i="281"/>
  <c r="V435" i="281" s="1"/>
  <c r="AB47" i="282"/>
  <c r="AE47" i="282" s="1"/>
  <c r="U50" i="282"/>
  <c r="U53" i="282"/>
  <c r="U51" i="282"/>
  <c r="W50" i="282"/>
  <c r="V50" i="282"/>
  <c r="AN298" i="281"/>
  <c r="AB39" i="282"/>
  <c r="AE39" i="282" s="1"/>
  <c r="AN295" i="281"/>
  <c r="AN297" i="281"/>
  <c r="AB43" i="282"/>
  <c r="AE43" i="282" s="1"/>
  <c r="AN301" i="281"/>
  <c r="T457" i="281"/>
  <c r="S458" i="281"/>
  <c r="S459" i="281" s="1"/>
  <c r="AB36" i="282"/>
  <c r="AE36" i="282" s="1"/>
  <c r="AN305" i="281"/>
  <c r="P505" i="281"/>
  <c r="O506" i="281"/>
  <c r="O507" i="281" s="1"/>
  <c r="AD362" i="281"/>
  <c r="AD363" i="281" s="1"/>
  <c r="AE361" i="281"/>
  <c r="AB44" i="282"/>
  <c r="AE44" i="282" s="1"/>
  <c r="AN300" i="281"/>
  <c r="AB385" i="281"/>
  <c r="AA386" i="281"/>
  <c r="AA387" i="281" s="1"/>
  <c r="AC210" i="288" l="1"/>
  <c r="AC211" i="288"/>
  <c r="AC212" i="288"/>
  <c r="AE197" i="288"/>
  <c r="L325" i="288"/>
  <c r="AE196" i="288"/>
  <c r="L323" i="288"/>
  <c r="X243" i="288"/>
  <c r="N307" i="288"/>
  <c r="N308" i="288"/>
  <c r="AI178" i="288"/>
  <c r="N309" i="288"/>
  <c r="L323" i="287"/>
  <c r="AG181" i="287"/>
  <c r="AA210" i="287"/>
  <c r="N306" i="287"/>
  <c r="W243" i="287"/>
  <c r="AA211" i="287"/>
  <c r="Y228" i="287"/>
  <c r="N308" i="287"/>
  <c r="W244" i="287"/>
  <c r="AA212" i="287"/>
  <c r="Y229" i="287"/>
  <c r="N309" i="287"/>
  <c r="W245" i="287"/>
  <c r="AN274" i="285"/>
  <c r="AI170" i="287"/>
  <c r="Q291" i="287"/>
  <c r="AF313" i="284"/>
  <c r="AE314" i="284"/>
  <c r="AE315" i="284" s="1"/>
  <c r="U267" i="288"/>
  <c r="U275" i="288" s="1"/>
  <c r="K340" i="288"/>
  <c r="AF179" i="287"/>
  <c r="S277" i="287"/>
  <c r="P298" i="288"/>
  <c r="Q297" i="288"/>
  <c r="AJ313" i="290"/>
  <c r="AJ314" i="290" s="1"/>
  <c r="AI314" i="290"/>
  <c r="AI315" i="290" s="1"/>
  <c r="AN293" i="290"/>
  <c r="AN305" i="290"/>
  <c r="AF201" i="288"/>
  <c r="AE202" i="288"/>
  <c r="Q290" i="288"/>
  <c r="P481" i="285"/>
  <c r="O482" i="285"/>
  <c r="O483" i="285" s="1"/>
  <c r="AN270" i="285"/>
  <c r="AD194" i="287"/>
  <c r="X244" i="288"/>
  <c r="L325" i="287"/>
  <c r="AN272" i="285"/>
  <c r="AA227" i="288"/>
  <c r="AD195" i="287"/>
  <c r="X245" i="288"/>
  <c r="V260" i="288"/>
  <c r="AJ289" i="285"/>
  <c r="AJ290" i="285" s="1"/>
  <c r="AI290" i="285"/>
  <c r="AI291" i="285" s="1"/>
  <c r="V251" i="287"/>
  <c r="V260" i="287" s="1"/>
  <c r="AN281" i="285"/>
  <c r="AA228" i="288"/>
  <c r="Y226" i="287"/>
  <c r="U258" i="287"/>
  <c r="AD196" i="287"/>
  <c r="Z409" i="289"/>
  <c r="Y410" i="289"/>
  <c r="Y411" i="289" s="1"/>
  <c r="Q292" i="287"/>
  <c r="W265" i="288"/>
  <c r="V266" i="288"/>
  <c r="Q457" i="284"/>
  <c r="P458" i="284"/>
  <c r="P459" i="284" s="1"/>
  <c r="T267" i="287"/>
  <c r="T276" i="287" s="1"/>
  <c r="AF180" i="287"/>
  <c r="AI180" i="287" s="1"/>
  <c r="AF361" i="290"/>
  <c r="AE362" i="290"/>
  <c r="AE363" i="290" s="1"/>
  <c r="AB385" i="289"/>
  <c r="AA386" i="289"/>
  <c r="AA387" i="289" s="1"/>
  <c r="V457" i="290"/>
  <c r="U458" i="290"/>
  <c r="U459" i="290" s="1"/>
  <c r="AN296" i="290"/>
  <c r="Q291" i="288"/>
  <c r="Y433" i="290"/>
  <c r="X434" i="290"/>
  <c r="X435" i="290" s="1"/>
  <c r="AD217" i="288"/>
  <c r="AC218" i="288"/>
  <c r="X249" i="287"/>
  <c r="W250" i="287"/>
  <c r="R482" i="289"/>
  <c r="R483" i="289" s="1"/>
  <c r="S481" i="289"/>
  <c r="AN277" i="285"/>
  <c r="AD337" i="285"/>
  <c r="AC338" i="285"/>
  <c r="AC339" i="285" s="1"/>
  <c r="AA229" i="288"/>
  <c r="Y386" i="284"/>
  <c r="Y387" i="284" s="1"/>
  <c r="Z385" i="284"/>
  <c r="AF338" i="289"/>
  <c r="AF339" i="289" s="1"/>
  <c r="AG337" i="289"/>
  <c r="S282" i="287"/>
  <c r="T281" i="287"/>
  <c r="T276" i="288"/>
  <c r="P506" i="289"/>
  <c r="P507" i="289" s="1"/>
  <c r="Q505" i="289"/>
  <c r="AD337" i="284"/>
  <c r="AC338" i="284"/>
  <c r="AC339" i="284" s="1"/>
  <c r="U433" i="285"/>
  <c r="T434" i="285"/>
  <c r="T435" i="285" s="1"/>
  <c r="U266" i="287"/>
  <c r="V265" i="287"/>
  <c r="AF181" i="287"/>
  <c r="N314" i="288"/>
  <c r="O313" i="288"/>
  <c r="S434" i="284"/>
  <c r="S435" i="284" s="1"/>
  <c r="T433" i="284"/>
  <c r="AN298" i="290"/>
  <c r="Q292" i="288"/>
  <c r="AB219" i="288"/>
  <c r="AB226" i="288" s="1"/>
  <c r="AB229" i="288"/>
  <c r="AB227" i="288"/>
  <c r="AA218" i="287"/>
  <c r="AB217" i="287"/>
  <c r="K506" i="284"/>
  <c r="K507" i="284" s="1"/>
  <c r="L505" i="284"/>
  <c r="AN269" i="285"/>
  <c r="AC385" i="290"/>
  <c r="AB386" i="290"/>
  <c r="AB387" i="290" s="1"/>
  <c r="AL177" i="287"/>
  <c r="AI177" i="287"/>
  <c r="AJ177" i="287" s="1"/>
  <c r="AI176" i="287"/>
  <c r="AI174" i="287"/>
  <c r="AJ173" i="287" s="1"/>
  <c r="R283" i="287"/>
  <c r="R291" i="287" s="1"/>
  <c r="T274" i="288"/>
  <c r="M315" i="288"/>
  <c r="M323" i="288" s="1"/>
  <c r="M324" i="288"/>
  <c r="M322" i="288"/>
  <c r="Q506" i="290"/>
  <c r="Q507" i="290" s="1"/>
  <c r="R505" i="290"/>
  <c r="AH337" i="290"/>
  <c r="AG338" i="290"/>
  <c r="AG339" i="290" s="1"/>
  <c r="AN297" i="290"/>
  <c r="AH289" i="284"/>
  <c r="AG290" i="284"/>
  <c r="AG291" i="284" s="1"/>
  <c r="Z219" i="287"/>
  <c r="Z228" i="287" s="1"/>
  <c r="AI178" i="287"/>
  <c r="AE361" i="289"/>
  <c r="AD362" i="289"/>
  <c r="AD363" i="289" s="1"/>
  <c r="AN294" i="290"/>
  <c r="V457" i="289"/>
  <c r="U458" i="289"/>
  <c r="U459" i="289" s="1"/>
  <c r="V410" i="285"/>
  <c r="V411" i="285" s="1"/>
  <c r="W409" i="285"/>
  <c r="AN271" i="285"/>
  <c r="AF186" i="287"/>
  <c r="AG185" i="287"/>
  <c r="AG186" i="287" s="1"/>
  <c r="Z410" i="290"/>
  <c r="Z411" i="290" s="1"/>
  <c r="AA409" i="290"/>
  <c r="Y249" i="288"/>
  <c r="X250" i="288"/>
  <c r="N329" i="288"/>
  <c r="M330" i="288"/>
  <c r="L322" i="287"/>
  <c r="L507" i="285"/>
  <c r="W409" i="284"/>
  <c r="V410" i="284"/>
  <c r="V411" i="284" s="1"/>
  <c r="AN276" i="285"/>
  <c r="AE187" i="287"/>
  <c r="AE196" i="287" s="1"/>
  <c r="S457" i="285"/>
  <c r="R458" i="285"/>
  <c r="R459" i="285" s="1"/>
  <c r="AG179" i="287"/>
  <c r="AI179" i="287" s="1"/>
  <c r="W251" i="288"/>
  <c r="W259" i="288" s="1"/>
  <c r="W261" i="288"/>
  <c r="AB361" i="285"/>
  <c r="AA362" i="285"/>
  <c r="AA363" i="285" s="1"/>
  <c r="T275" i="288"/>
  <c r="AG187" i="288"/>
  <c r="AG197" i="288" s="1"/>
  <c r="AI188" i="288"/>
  <c r="K339" i="288"/>
  <c r="Y385" i="285"/>
  <c r="X386" i="285"/>
  <c r="X387" i="285" s="1"/>
  <c r="L331" i="288"/>
  <c r="L340" i="288" s="1"/>
  <c r="AG313" i="285"/>
  <c r="AF314" i="285"/>
  <c r="AF315" i="285" s="1"/>
  <c r="S274" i="287"/>
  <c r="AB203" i="287"/>
  <c r="AB213" i="287" s="1"/>
  <c r="AN295" i="290"/>
  <c r="S481" i="290"/>
  <c r="R482" i="290"/>
  <c r="R483" i="290" s="1"/>
  <c r="M506" i="285"/>
  <c r="N505" i="285"/>
  <c r="Y235" i="288"/>
  <c r="Y244" i="288" s="1"/>
  <c r="Q297" i="287"/>
  <c r="P298" i="287"/>
  <c r="X242" i="287"/>
  <c r="X235" i="287"/>
  <c r="X243" i="287" s="1"/>
  <c r="AF187" i="288"/>
  <c r="AF197" i="288" s="1"/>
  <c r="K341" i="288"/>
  <c r="S275" i="287"/>
  <c r="AD201" i="287"/>
  <c r="AC202" i="287"/>
  <c r="M315" i="287"/>
  <c r="M325" i="287" s="1"/>
  <c r="R283" i="288"/>
  <c r="R292" i="288" s="1"/>
  <c r="AN301" i="290"/>
  <c r="K331" i="287"/>
  <c r="K339" i="287" s="1"/>
  <c r="M482" i="284"/>
  <c r="M483" i="284" s="1"/>
  <c r="N481" i="284"/>
  <c r="AN273" i="285"/>
  <c r="AI181" i="287"/>
  <c r="AA233" i="288"/>
  <c r="Z234" i="288"/>
  <c r="AH314" i="289"/>
  <c r="AH315" i="289" s="1"/>
  <c r="AI313" i="289"/>
  <c r="O299" i="287"/>
  <c r="O309" i="287"/>
  <c r="O308" i="287"/>
  <c r="O307" i="287"/>
  <c r="O306" i="287"/>
  <c r="W434" i="289"/>
  <c r="W435" i="289" s="1"/>
  <c r="X433" i="289"/>
  <c r="Z233" i="287"/>
  <c r="Y234" i="287"/>
  <c r="AB361" i="284"/>
  <c r="AA362" i="284"/>
  <c r="AA363" i="284" s="1"/>
  <c r="O299" i="288"/>
  <c r="O308" i="288" s="1"/>
  <c r="O313" i="287"/>
  <c r="N314" i="287"/>
  <c r="T281" i="288"/>
  <c r="S282" i="288"/>
  <c r="AN300" i="290"/>
  <c r="AD203" i="288"/>
  <c r="AD213" i="288" s="1"/>
  <c r="M329" i="287"/>
  <c r="L330" i="287"/>
  <c r="AJ314" i="281"/>
  <c r="AG338" i="281"/>
  <c r="AG339" i="281" s="1"/>
  <c r="AH337" i="281"/>
  <c r="Y410" i="281"/>
  <c r="Y411" i="281" s="1"/>
  <c r="Z409" i="281"/>
  <c r="Q505" i="281"/>
  <c r="P506" i="281"/>
  <c r="P507" i="281" s="1"/>
  <c r="AH33" i="282"/>
  <c r="AI33" i="282"/>
  <c r="AC385" i="281"/>
  <c r="AB386" i="281"/>
  <c r="AB387" i="281" s="1"/>
  <c r="R482" i="281"/>
  <c r="R483" i="281" s="1"/>
  <c r="S481" i="281"/>
  <c r="X433" i="281"/>
  <c r="W434" i="281"/>
  <c r="W435" i="281" s="1"/>
  <c r="V53" i="282"/>
  <c r="V54" i="282" s="1"/>
  <c r="V51" i="282"/>
  <c r="AO293" i="281"/>
  <c r="AO309" i="281" s="1"/>
  <c r="AF34" i="282"/>
  <c r="AG47" i="282" s="1"/>
  <c r="AF361" i="281"/>
  <c r="AE362" i="281"/>
  <c r="AE363" i="281" s="1"/>
  <c r="U457" i="281"/>
  <c r="T458" i="281"/>
  <c r="T459" i="281" s="1"/>
  <c r="U54" i="282"/>
  <c r="U52" i="282"/>
  <c r="AJ315" i="281"/>
  <c r="AK325" i="281"/>
  <c r="AK324" i="281"/>
  <c r="AK322" i="281"/>
  <c r="AK321" i="281"/>
  <c r="AK317" i="281"/>
  <c r="AK318" i="281"/>
  <c r="AK319" i="281"/>
  <c r="AK320" i="281"/>
  <c r="AK329" i="281"/>
  <c r="L338" i="288" l="1"/>
  <c r="L339" i="288"/>
  <c r="L341" i="288"/>
  <c r="Y243" i="288"/>
  <c r="Y245" i="288"/>
  <c r="AF195" i="288"/>
  <c r="AI195" i="288" s="1"/>
  <c r="R293" i="288"/>
  <c r="AG195" i="288"/>
  <c r="M325" i="288"/>
  <c r="O309" i="288"/>
  <c r="Y242" i="288"/>
  <c r="AG196" i="288"/>
  <c r="W260" i="288"/>
  <c r="AG194" i="288"/>
  <c r="W258" i="288"/>
  <c r="K340" i="287"/>
  <c r="K341" i="287"/>
  <c r="AE197" i="287"/>
  <c r="R292" i="287"/>
  <c r="V259" i="287"/>
  <c r="AB211" i="287"/>
  <c r="V261" i="287"/>
  <c r="T277" i="287"/>
  <c r="X244" i="287"/>
  <c r="R293" i="287"/>
  <c r="R290" i="287"/>
  <c r="M330" i="287"/>
  <c r="N329" i="287"/>
  <c r="AD210" i="288"/>
  <c r="M322" i="287"/>
  <c r="AD211" i="288"/>
  <c r="P313" i="287"/>
  <c r="O314" i="287"/>
  <c r="Y245" i="287"/>
  <c r="Y235" i="287"/>
  <c r="Y244" i="287" s="1"/>
  <c r="O481" i="284"/>
  <c r="N482" i="284"/>
  <c r="N483" i="284" s="1"/>
  <c r="M323" i="287"/>
  <c r="AF194" i="288"/>
  <c r="AI194" i="288" s="1"/>
  <c r="X245" i="287"/>
  <c r="AB210" i="287"/>
  <c r="AI186" i="288"/>
  <c r="X251" i="288"/>
  <c r="X261" i="288" s="1"/>
  <c r="W410" i="285"/>
  <c r="W411" i="285" s="1"/>
  <c r="X409" i="285"/>
  <c r="AB228" i="288"/>
  <c r="O314" i="288"/>
  <c r="P313" i="288"/>
  <c r="AD338" i="284"/>
  <c r="AD339" i="284" s="1"/>
  <c r="AE337" i="284"/>
  <c r="AA385" i="284"/>
  <c r="Z386" i="284"/>
  <c r="Z387" i="284" s="1"/>
  <c r="V267" i="288"/>
  <c r="V275" i="288" s="1"/>
  <c r="AE203" i="288"/>
  <c r="AE213" i="288" s="1"/>
  <c r="Q298" i="288"/>
  <c r="R297" i="288"/>
  <c r="U276" i="288"/>
  <c r="S283" i="288"/>
  <c r="S293" i="288" s="1"/>
  <c r="AD212" i="288"/>
  <c r="AA233" i="287"/>
  <c r="Z234" i="287"/>
  <c r="M324" i="287"/>
  <c r="X409" i="284"/>
  <c r="W410" i="284"/>
  <c r="W411" i="284" s="1"/>
  <c r="Z249" i="288"/>
  <c r="Y250" i="288"/>
  <c r="Z227" i="287"/>
  <c r="AO269" i="285"/>
  <c r="AO285" i="285" s="1"/>
  <c r="N315" i="288"/>
  <c r="N325" i="288" s="1"/>
  <c r="Q506" i="289"/>
  <c r="Q507" i="289" s="1"/>
  <c r="R505" i="289"/>
  <c r="W251" i="287"/>
  <c r="W258" i="287" s="1"/>
  <c r="X265" i="288"/>
  <c r="W266" i="288"/>
  <c r="AJ291" i="285"/>
  <c r="AK295" i="285"/>
  <c r="AK305" i="285"/>
  <c r="AK301" i="285"/>
  <c r="AK297" i="285"/>
  <c r="AK300" i="285"/>
  <c r="AK293" i="285"/>
  <c r="AK296" i="285"/>
  <c r="AK294" i="285"/>
  <c r="AK298" i="285"/>
  <c r="AF202" i="288"/>
  <c r="AG201" i="288"/>
  <c r="AG202" i="288" s="1"/>
  <c r="P299" i="288"/>
  <c r="P309" i="288" s="1"/>
  <c r="U277" i="288"/>
  <c r="N506" i="285"/>
  <c r="N507" i="285" s="1"/>
  <c r="O505" i="285"/>
  <c r="O306" i="288"/>
  <c r="X434" i="289"/>
  <c r="X435" i="289" s="1"/>
  <c r="Y433" i="289"/>
  <c r="R290" i="288"/>
  <c r="AF196" i="288"/>
  <c r="R297" i="287"/>
  <c r="Q298" i="287"/>
  <c r="M507" i="285"/>
  <c r="AB212" i="287"/>
  <c r="AE194" i="287"/>
  <c r="AB409" i="290"/>
  <c r="AA410" i="290"/>
  <c r="AA411" i="290" s="1"/>
  <c r="Z229" i="287"/>
  <c r="M505" i="284"/>
  <c r="L506" i="284"/>
  <c r="L507" i="284" s="1"/>
  <c r="X250" i="287"/>
  <c r="Y249" i="287"/>
  <c r="T274" i="287"/>
  <c r="Z235" i="288"/>
  <c r="Z245" i="288" s="1"/>
  <c r="K338" i="287"/>
  <c r="R291" i="288"/>
  <c r="AC212" i="287"/>
  <c r="AC203" i="287"/>
  <c r="AC211" i="287" s="1"/>
  <c r="AE195" i="287"/>
  <c r="V458" i="289"/>
  <c r="V459" i="289" s="1"/>
  <c r="W457" i="289"/>
  <c r="Z226" i="287"/>
  <c r="AI337" i="290"/>
  <c r="AH338" i="290"/>
  <c r="AH339" i="290" s="1"/>
  <c r="V266" i="287"/>
  <c r="W265" i="287"/>
  <c r="AC219" i="288"/>
  <c r="AC229" i="288" s="1"/>
  <c r="W457" i="290"/>
  <c r="V458" i="290"/>
  <c r="V459" i="290" s="1"/>
  <c r="T275" i="287"/>
  <c r="AG313" i="284"/>
  <c r="AF314" i="284"/>
  <c r="AF315" i="284" s="1"/>
  <c r="AI314" i="289"/>
  <c r="AI315" i="289" s="1"/>
  <c r="AJ313" i="289"/>
  <c r="AJ314" i="289" s="1"/>
  <c r="AJ315" i="289" s="1"/>
  <c r="P299" i="287"/>
  <c r="P306" i="287" s="1"/>
  <c r="O307" i="288"/>
  <c r="L331" i="287"/>
  <c r="L339" i="287" s="1"/>
  <c r="AA234" i="288"/>
  <c r="AB233" i="288"/>
  <c r="AD202" i="287"/>
  <c r="AE201" i="287"/>
  <c r="T481" i="290"/>
  <c r="S482" i="290"/>
  <c r="S483" i="290" s="1"/>
  <c r="AI197" i="288"/>
  <c r="AG187" i="287"/>
  <c r="AG196" i="287" s="1"/>
  <c r="AI196" i="287" s="1"/>
  <c r="AI188" i="287"/>
  <c r="R506" i="290"/>
  <c r="R507" i="290" s="1"/>
  <c r="S505" i="290"/>
  <c r="AC217" i="287"/>
  <c r="AB218" i="287"/>
  <c r="U267" i="287"/>
  <c r="U277" i="287" s="1"/>
  <c r="U276" i="287"/>
  <c r="U275" i="287"/>
  <c r="U281" i="287"/>
  <c r="T282" i="287"/>
  <c r="AE337" i="285"/>
  <c r="AD338" i="285"/>
  <c r="AD339" i="285" s="1"/>
  <c r="AE217" i="288"/>
  <c r="AD218" i="288"/>
  <c r="AA409" i="289"/>
  <c r="Z410" i="289"/>
  <c r="Z411" i="289" s="1"/>
  <c r="V258" i="287"/>
  <c r="Z385" i="285"/>
  <c r="Y386" i="285"/>
  <c r="Y387" i="285" s="1"/>
  <c r="AF187" i="287"/>
  <c r="AF196" i="287" s="1"/>
  <c r="AA219" i="287"/>
  <c r="AA228" i="287"/>
  <c r="AA226" i="287"/>
  <c r="AA229" i="287"/>
  <c r="AA227" i="287"/>
  <c r="S283" i="287"/>
  <c r="S293" i="287" s="1"/>
  <c r="AC385" i="289"/>
  <c r="AB386" i="289"/>
  <c r="AB387" i="289" s="1"/>
  <c r="AO293" i="290"/>
  <c r="AO309" i="290" s="1"/>
  <c r="AH313" i="285"/>
  <c r="AG314" i="285"/>
  <c r="AG315" i="285" s="1"/>
  <c r="M331" i="288"/>
  <c r="M341" i="288" s="1"/>
  <c r="U433" i="284"/>
  <c r="T434" i="284"/>
  <c r="T435" i="284" s="1"/>
  <c r="V433" i="285"/>
  <c r="U434" i="285"/>
  <c r="U435" i="285" s="1"/>
  <c r="AH337" i="289"/>
  <c r="AG338" i="289"/>
  <c r="AG339" i="289" s="1"/>
  <c r="Z433" i="290"/>
  <c r="Y434" i="290"/>
  <c r="Y435" i="290" s="1"/>
  <c r="Q481" i="285"/>
  <c r="P482" i="285"/>
  <c r="P483" i="285" s="1"/>
  <c r="U274" i="288"/>
  <c r="T282" i="288"/>
  <c r="U281" i="288"/>
  <c r="N315" i="287"/>
  <c r="N322" i="287" s="1"/>
  <c r="AC361" i="284"/>
  <c r="AB362" i="284"/>
  <c r="AB363" i="284" s="1"/>
  <c r="AL193" i="288"/>
  <c r="AI193" i="288"/>
  <c r="AJ193" i="288" s="1"/>
  <c r="AI192" i="288"/>
  <c r="AI190" i="288"/>
  <c r="AJ189" i="288" s="1"/>
  <c r="AB362" i="285"/>
  <c r="AB363" i="285" s="1"/>
  <c r="AC361" i="285"/>
  <c r="S458" i="285"/>
  <c r="S459" i="285" s="1"/>
  <c r="T457" i="285"/>
  <c r="O329" i="288"/>
  <c r="N330" i="288"/>
  <c r="AF361" i="289"/>
  <c r="AE362" i="289"/>
  <c r="AE363" i="289" s="1"/>
  <c r="AI289" i="284"/>
  <c r="AH290" i="284"/>
  <c r="AH291" i="284" s="1"/>
  <c r="AD385" i="290"/>
  <c r="AC386" i="290"/>
  <c r="AC387" i="290" s="1"/>
  <c r="T481" i="289"/>
  <c r="S482" i="289"/>
  <c r="S483" i="289" s="1"/>
  <c r="AG361" i="290"/>
  <c r="AF362" i="290"/>
  <c r="AF363" i="290" s="1"/>
  <c r="R457" i="284"/>
  <c r="Q458" i="284"/>
  <c r="Q459" i="284" s="1"/>
  <c r="AJ315" i="290"/>
  <c r="AK322" i="290"/>
  <c r="AK318" i="290"/>
  <c r="AK319" i="290"/>
  <c r="AK317" i="290"/>
  <c r="AK320" i="290"/>
  <c r="AK321" i="290"/>
  <c r="AK324" i="290"/>
  <c r="AK325" i="290"/>
  <c r="AK329" i="290"/>
  <c r="AN325" i="281"/>
  <c r="AN320" i="281"/>
  <c r="S482" i="281"/>
  <c r="S483" i="281" s="1"/>
  <c r="T481" i="281"/>
  <c r="Z410" i="281"/>
  <c r="Z411" i="281" s="1"/>
  <c r="AA409" i="281"/>
  <c r="V457" i="281"/>
  <c r="U458" i="281"/>
  <c r="U459" i="281" s="1"/>
  <c r="Y433" i="281"/>
  <c r="X434" i="281"/>
  <c r="X435" i="281" s="1"/>
  <c r="R505" i="281"/>
  <c r="Q506" i="281"/>
  <c r="Q507" i="281" s="1"/>
  <c r="AN319" i="281"/>
  <c r="AI52" i="282"/>
  <c r="AH52" i="282"/>
  <c r="AG361" i="281"/>
  <c r="AF362" i="281"/>
  <c r="AF363" i="281" s="1"/>
  <c r="AN322" i="281"/>
  <c r="AN318" i="281"/>
  <c r="AN317" i="281"/>
  <c r="AD385" i="281"/>
  <c r="AC386" i="281"/>
  <c r="AC387" i="281" s="1"/>
  <c r="AH338" i="281"/>
  <c r="AH339" i="281" s="1"/>
  <c r="AI337" i="281"/>
  <c r="AN324" i="281"/>
  <c r="AN329" i="281"/>
  <c r="AN321" i="281"/>
  <c r="W51" i="282"/>
  <c r="W53" i="282"/>
  <c r="V277" i="288" l="1"/>
  <c r="V276" i="288"/>
  <c r="N324" i="288"/>
  <c r="AC228" i="288"/>
  <c r="P306" i="288"/>
  <c r="AC226" i="288"/>
  <c r="N323" i="288"/>
  <c r="S292" i="288"/>
  <c r="P308" i="288"/>
  <c r="N322" i="288"/>
  <c r="S291" i="288"/>
  <c r="AI196" i="288"/>
  <c r="AC227" i="288"/>
  <c r="M340" i="288"/>
  <c r="M338" i="288"/>
  <c r="AE210" i="288"/>
  <c r="AE211" i="288"/>
  <c r="V274" i="288"/>
  <c r="AE212" i="288"/>
  <c r="S290" i="288"/>
  <c r="AG195" i="287"/>
  <c r="L340" i="287"/>
  <c r="L341" i="287"/>
  <c r="AC213" i="287"/>
  <c r="AG362" i="290"/>
  <c r="AG363" i="290" s="1"/>
  <c r="AH361" i="290"/>
  <c r="N323" i="287"/>
  <c r="AN319" i="290"/>
  <c r="AN318" i="290"/>
  <c r="U481" i="289"/>
  <c r="T482" i="289"/>
  <c r="T483" i="289" s="1"/>
  <c r="P329" i="288"/>
  <c r="O330" i="288"/>
  <c r="S290" i="287"/>
  <c r="T293" i="287"/>
  <c r="T283" i="287"/>
  <c r="T292" i="287" s="1"/>
  <c r="AG197" i="287"/>
  <c r="V267" i="287"/>
  <c r="V276" i="287" s="1"/>
  <c r="V277" i="287"/>
  <c r="M506" i="284"/>
  <c r="M507" i="284" s="1"/>
  <c r="N505" i="284"/>
  <c r="P505" i="285"/>
  <c r="O506" i="285"/>
  <c r="O507" i="285" s="1"/>
  <c r="W259" i="287"/>
  <c r="AN329" i="290"/>
  <c r="AN322" i="290"/>
  <c r="T458" i="285"/>
  <c r="T459" i="285" s="1"/>
  <c r="U457" i="285"/>
  <c r="U282" i="288"/>
  <c r="V281" i="288"/>
  <c r="AI337" i="289"/>
  <c r="AH338" i="289"/>
  <c r="AH339" i="289" s="1"/>
  <c r="M339" i="288"/>
  <c r="S291" i="287"/>
  <c r="V281" i="287"/>
  <c r="U282" i="287"/>
  <c r="T505" i="290"/>
  <c r="S506" i="290"/>
  <c r="S507" i="290" s="1"/>
  <c r="L338" i="287"/>
  <c r="P308" i="287"/>
  <c r="W458" i="290"/>
  <c r="W459" i="290" s="1"/>
  <c r="X457" i="290"/>
  <c r="AC210" i="287"/>
  <c r="Z243" i="288"/>
  <c r="Q307" i="287"/>
  <c r="Q299" i="287"/>
  <c r="Q309" i="287" s="1"/>
  <c r="AF203" i="288"/>
  <c r="AF211" i="288" s="1"/>
  <c r="AF210" i="288"/>
  <c r="AN305" i="285"/>
  <c r="W260" i="287"/>
  <c r="AE338" i="284"/>
  <c r="AE339" i="284" s="1"/>
  <c r="AF337" i="284"/>
  <c r="X260" i="288"/>
  <c r="O324" i="287"/>
  <c r="O322" i="287"/>
  <c r="O315" i="287"/>
  <c r="O325" i="287" s="1"/>
  <c r="AN324" i="290"/>
  <c r="AC362" i="285"/>
  <c r="AC363" i="285" s="1"/>
  <c r="AD361" i="285"/>
  <c r="S457" i="284"/>
  <c r="R458" i="284"/>
  <c r="R459" i="284" s="1"/>
  <c r="AN320" i="290"/>
  <c r="AF362" i="289"/>
  <c r="AF363" i="289" s="1"/>
  <c r="AG361" i="289"/>
  <c r="AF197" i="287"/>
  <c r="N331" i="288"/>
  <c r="N341" i="288" s="1"/>
  <c r="N324" i="287"/>
  <c r="AC386" i="289"/>
  <c r="AC387" i="289" s="1"/>
  <c r="AD385" i="289"/>
  <c r="AF337" i="285"/>
  <c r="AE338" i="285"/>
  <c r="AE339" i="285" s="1"/>
  <c r="N325" i="287"/>
  <c r="AA385" i="285"/>
  <c r="Z386" i="285"/>
  <c r="Z387" i="285" s="1"/>
  <c r="AD217" i="287"/>
  <c r="AC218" i="287"/>
  <c r="P307" i="287"/>
  <c r="Z242" i="288"/>
  <c r="AG203" i="288"/>
  <c r="AI204" i="288"/>
  <c r="AN301" i="285"/>
  <c r="AB385" i="284"/>
  <c r="AA386" i="284"/>
  <c r="AA387" i="284" s="1"/>
  <c r="AN325" i="290"/>
  <c r="AE385" i="290"/>
  <c r="AD386" i="290"/>
  <c r="AD387" i="290" s="1"/>
  <c r="T283" i="288"/>
  <c r="T293" i="288" s="1"/>
  <c r="S292" i="287"/>
  <c r="AF194" i="287"/>
  <c r="U274" i="287"/>
  <c r="P309" i="287"/>
  <c r="AJ337" i="290"/>
  <c r="AJ338" i="290" s="1"/>
  <c r="AI338" i="290"/>
  <c r="AI339" i="290" s="1"/>
  <c r="Z244" i="288"/>
  <c r="S297" i="287"/>
  <c r="R298" i="287"/>
  <c r="AN298" i="285"/>
  <c r="AN295" i="285"/>
  <c r="W261" i="287"/>
  <c r="Z245" i="287"/>
  <c r="Z235" i="287"/>
  <c r="Z244" i="287" s="1"/>
  <c r="X258" i="288"/>
  <c r="Q313" i="287"/>
  <c r="P314" i="287"/>
  <c r="AD361" i="284"/>
  <c r="AC362" i="284"/>
  <c r="AC363" i="284" s="1"/>
  <c r="W433" i="285"/>
  <c r="V434" i="285"/>
  <c r="V435" i="285" s="1"/>
  <c r="AF195" i="287"/>
  <c r="AB409" i="289"/>
  <c r="AA410" i="289"/>
  <c r="AA411" i="289" s="1"/>
  <c r="AL193" i="287"/>
  <c r="AI193" i="287"/>
  <c r="AJ193" i="287" s="1"/>
  <c r="AI192" i="287"/>
  <c r="AI190" i="287"/>
  <c r="AJ189" i="287" s="1"/>
  <c r="U481" i="290"/>
  <c r="T482" i="290"/>
  <c r="T483" i="290" s="1"/>
  <c r="AC409" i="290"/>
  <c r="AB410" i="290"/>
  <c r="AB411" i="290" s="1"/>
  <c r="AN294" i="285"/>
  <c r="S505" i="289"/>
  <c r="R506" i="289"/>
  <c r="R507" i="289" s="1"/>
  <c r="AB233" i="287"/>
  <c r="AA234" i="287"/>
  <c r="S297" i="288"/>
  <c r="R298" i="288"/>
  <c r="Q313" i="288"/>
  <c r="P314" i="288"/>
  <c r="X259" i="288"/>
  <c r="P481" i="284"/>
  <c r="O482" i="284"/>
  <c r="O483" i="284" s="1"/>
  <c r="AJ289" i="284"/>
  <c r="AJ290" i="284" s="1"/>
  <c r="AJ291" i="284" s="1"/>
  <c r="AI290" i="284"/>
  <c r="AI291" i="284" s="1"/>
  <c r="AH314" i="285"/>
  <c r="AH315" i="285" s="1"/>
  <c r="AI313" i="285"/>
  <c r="AD219" i="288"/>
  <c r="AD226" i="288" s="1"/>
  <c r="AI186" i="287"/>
  <c r="AE202" i="287"/>
  <c r="AF201" i="287"/>
  <c r="W458" i="289"/>
  <c r="W459" i="289" s="1"/>
  <c r="X457" i="289"/>
  <c r="AN296" i="285"/>
  <c r="W267" i="288"/>
  <c r="W277" i="288" s="1"/>
  <c r="Y251" i="288"/>
  <c r="Y261" i="288" s="1"/>
  <c r="Q299" i="288"/>
  <c r="Q306" i="288" s="1"/>
  <c r="O315" i="288"/>
  <c r="O322" i="288" s="1"/>
  <c r="R481" i="285"/>
  <c r="Q482" i="285"/>
  <c r="Q483" i="285" s="1"/>
  <c r="V433" i="284"/>
  <c r="U434" i="284"/>
  <c r="U435" i="284" s="1"/>
  <c r="AE218" i="288"/>
  <c r="AF217" i="288"/>
  <c r="AG194" i="287"/>
  <c r="AI194" i="287" s="1"/>
  <c r="AD203" i="287"/>
  <c r="AD211" i="287" s="1"/>
  <c r="Y250" i="287"/>
  <c r="Z249" i="287"/>
  <c r="Z433" i="289"/>
  <c r="Y434" i="289"/>
  <c r="Y435" i="289" s="1"/>
  <c r="P307" i="288"/>
  <c r="AN293" i="285"/>
  <c r="X266" i="288"/>
  <c r="Y265" i="288"/>
  <c r="AA249" i="288"/>
  <c r="Z250" i="288"/>
  <c r="Y242" i="287"/>
  <c r="AI195" i="287"/>
  <c r="AC233" i="288"/>
  <c r="AB234" i="288"/>
  <c r="AH313" i="284"/>
  <c r="AG314" i="284"/>
  <c r="AG315" i="284" s="1"/>
  <c r="X260" i="287"/>
  <c r="X259" i="287"/>
  <c r="X258" i="287"/>
  <c r="X251" i="287"/>
  <c r="X261" i="287" s="1"/>
  <c r="AN300" i="285"/>
  <c r="Y409" i="285"/>
  <c r="X410" i="285"/>
  <c r="X411" i="285" s="1"/>
  <c r="Y243" i="287"/>
  <c r="N330" i="287"/>
  <c r="O329" i="287"/>
  <c r="AN321" i="290"/>
  <c r="AN317" i="290"/>
  <c r="AO317" i="290" s="1"/>
  <c r="AO333" i="290" s="1"/>
  <c r="AA433" i="290"/>
  <c r="Z434" i="290"/>
  <c r="Z435" i="290" s="1"/>
  <c r="AB219" i="287"/>
  <c r="AB226" i="287" s="1"/>
  <c r="AA235" i="288"/>
  <c r="AA244" i="288" s="1"/>
  <c r="AA245" i="288"/>
  <c r="W266" i="287"/>
  <c r="X265" i="287"/>
  <c r="AN297" i="285"/>
  <c r="Y409" i="284"/>
  <c r="X410" i="284"/>
  <c r="X411" i="284" s="1"/>
  <c r="M331" i="287"/>
  <c r="M340" i="287" s="1"/>
  <c r="X53" i="282"/>
  <c r="X54" i="282" s="1"/>
  <c r="X51" i="282"/>
  <c r="AO317" i="281"/>
  <c r="AO333" i="281" s="1"/>
  <c r="S505" i="281"/>
  <c r="R506" i="281"/>
  <c r="R507" i="281" s="1"/>
  <c r="U481" i="281"/>
  <c r="T482" i="281"/>
  <c r="T483" i="281" s="1"/>
  <c r="AJ337" i="281"/>
  <c r="AJ338" i="281" s="1"/>
  <c r="AI338" i="281"/>
  <c r="AI339" i="281" s="1"/>
  <c r="AH361" i="281"/>
  <c r="AG362" i="281"/>
  <c r="AG363" i="281" s="1"/>
  <c r="Y434" i="281"/>
  <c r="Y435" i="281" s="1"/>
  <c r="Z433" i="281"/>
  <c r="W457" i="281"/>
  <c r="V458" i="281"/>
  <c r="V459" i="281" s="1"/>
  <c r="AE385" i="281"/>
  <c r="AD386" i="281"/>
  <c r="AD387" i="281" s="1"/>
  <c r="W54" i="282"/>
  <c r="AB409" i="281"/>
  <c r="AA410" i="281"/>
  <c r="AA411" i="281" s="1"/>
  <c r="O324" i="288" l="1"/>
  <c r="Q308" i="288"/>
  <c r="AI202" i="288"/>
  <c r="N339" i="288"/>
  <c r="W274" i="288"/>
  <c r="W276" i="288"/>
  <c r="AF212" i="288"/>
  <c r="AG211" i="288"/>
  <c r="Y260" i="288"/>
  <c r="T291" i="288"/>
  <c r="AG213" i="288"/>
  <c r="AF213" i="288"/>
  <c r="Y259" i="288"/>
  <c r="AG212" i="288"/>
  <c r="O325" i="288"/>
  <c r="O323" i="288"/>
  <c r="W275" i="288"/>
  <c r="N338" i="288"/>
  <c r="Y258" i="288"/>
  <c r="N340" i="288"/>
  <c r="Q308" i="287"/>
  <c r="O323" i="287"/>
  <c r="V274" i="287"/>
  <c r="AB228" i="287"/>
  <c r="V275" i="287"/>
  <c r="M341" i="287"/>
  <c r="Q306" i="287"/>
  <c r="N331" i="287"/>
  <c r="N341" i="287" s="1"/>
  <c r="AF202" i="287"/>
  <c r="AG201" i="287"/>
  <c r="AG202" i="287" s="1"/>
  <c r="Y251" i="287"/>
  <c r="Y260" i="287" s="1"/>
  <c r="AB410" i="289"/>
  <c r="AB411" i="289" s="1"/>
  <c r="AC409" i="289"/>
  <c r="AI313" i="284"/>
  <c r="AH314" i="284"/>
  <c r="AH315" i="284" s="1"/>
  <c r="Y265" i="287"/>
  <c r="X266" i="287"/>
  <c r="Q307" i="288"/>
  <c r="AD227" i="288"/>
  <c r="Z242" i="287"/>
  <c r="AF385" i="290"/>
  <c r="AE386" i="290"/>
  <c r="AE387" i="290" s="1"/>
  <c r="AE217" i="287"/>
  <c r="AD218" i="287"/>
  <c r="X458" i="290"/>
  <c r="X459" i="290" s="1"/>
  <c r="Y457" i="290"/>
  <c r="T290" i="287"/>
  <c r="U482" i="289"/>
  <c r="U483" i="289" s="1"/>
  <c r="V481" i="289"/>
  <c r="AD210" i="287"/>
  <c r="AB235" i="288"/>
  <c r="AB243" i="288" s="1"/>
  <c r="AD212" i="287"/>
  <c r="Q481" i="284"/>
  <c r="P482" i="284"/>
  <c r="P483" i="284" s="1"/>
  <c r="M339" i="287"/>
  <c r="W267" i="287"/>
  <c r="W277" i="287" s="1"/>
  <c r="W274" i="287"/>
  <c r="AB229" i="287"/>
  <c r="AD233" i="288"/>
  <c r="AC234" i="288"/>
  <c r="AO293" i="285"/>
  <c r="AO309" i="285" s="1"/>
  <c r="AD213" i="287"/>
  <c r="Q309" i="288"/>
  <c r="Y457" i="289"/>
  <c r="X458" i="289"/>
  <c r="X459" i="289" s="1"/>
  <c r="AD228" i="288"/>
  <c r="S506" i="289"/>
  <c r="S507" i="289" s="1"/>
  <c r="T505" i="289"/>
  <c r="W434" i="285"/>
  <c r="W435" i="285" s="1"/>
  <c r="X433" i="285"/>
  <c r="Z243" i="287"/>
  <c r="R299" i="287"/>
  <c r="R309" i="287" s="1"/>
  <c r="AG210" i="288"/>
  <c r="AI210" i="288" s="1"/>
  <c r="T291" i="287"/>
  <c r="AI314" i="285"/>
  <c r="AI315" i="285" s="1"/>
  <c r="AJ313" i="285"/>
  <c r="AJ314" i="285" s="1"/>
  <c r="Y266" i="288"/>
  <c r="Z265" i="288"/>
  <c r="M338" i="287"/>
  <c r="AB227" i="287"/>
  <c r="W433" i="284"/>
  <c r="V434" i="284"/>
  <c r="V435" i="284" s="1"/>
  <c r="AA243" i="288"/>
  <c r="O330" i="287"/>
  <c r="P329" i="287"/>
  <c r="S481" i="285"/>
  <c r="R482" i="285"/>
  <c r="R483" i="285" s="1"/>
  <c r="AD229" i="288"/>
  <c r="P315" i="288"/>
  <c r="P322" i="288" s="1"/>
  <c r="T297" i="287"/>
  <c r="S298" i="287"/>
  <c r="T290" i="288"/>
  <c r="AI211" i="288"/>
  <c r="AB385" i="285"/>
  <c r="AA386" i="285"/>
  <c r="AA387" i="285" s="1"/>
  <c r="AI338" i="289"/>
  <c r="AI339" i="289" s="1"/>
  <c r="AJ337" i="289"/>
  <c r="AJ338" i="289" s="1"/>
  <c r="AJ339" i="289" s="1"/>
  <c r="AE361" i="284"/>
  <c r="AD362" i="284"/>
  <c r="AD363" i="284" s="1"/>
  <c r="AE203" i="287"/>
  <c r="AE212" i="287" s="1"/>
  <c r="R299" i="288"/>
  <c r="R307" i="288" s="1"/>
  <c r="P324" i="287"/>
  <c r="P322" i="287"/>
  <c r="P315" i="287"/>
  <c r="P323" i="287" s="1"/>
  <c r="T292" i="288"/>
  <c r="AC385" i="284"/>
  <c r="AB386" i="284"/>
  <c r="AB387" i="284" s="1"/>
  <c r="S458" i="284"/>
  <c r="S459" i="284" s="1"/>
  <c r="T457" i="284"/>
  <c r="W281" i="288"/>
  <c r="V282" i="288"/>
  <c r="AA242" i="288"/>
  <c r="Z251" i="288"/>
  <c r="Z260" i="288" s="1"/>
  <c r="AA433" i="289"/>
  <c r="Z434" i="289"/>
  <c r="Z435" i="289" s="1"/>
  <c r="Y410" i="284"/>
  <c r="Y411" i="284" s="1"/>
  <c r="Z409" i="284"/>
  <c r="AA434" i="290"/>
  <c r="AA435" i="290" s="1"/>
  <c r="AB433" i="290"/>
  <c r="AB249" i="288"/>
  <c r="AA250" i="288"/>
  <c r="AA249" i="287"/>
  <c r="Z250" i="287"/>
  <c r="AG217" i="288"/>
  <c r="AG218" i="288" s="1"/>
  <c r="AF218" i="288"/>
  <c r="T297" i="288"/>
  <c r="S298" i="288"/>
  <c r="AC410" i="290"/>
  <c r="AC411" i="290" s="1"/>
  <c r="AD409" i="290"/>
  <c r="Q314" i="287"/>
  <c r="R313" i="287"/>
  <c r="AJ339" i="290"/>
  <c r="AK346" i="290"/>
  <c r="AK348" i="290"/>
  <c r="AK341" i="290"/>
  <c r="AK344" i="290"/>
  <c r="AK342" i="290"/>
  <c r="AK353" i="290"/>
  <c r="AK349" i="290"/>
  <c r="AK345" i="290"/>
  <c r="AK343" i="290"/>
  <c r="AG337" i="285"/>
  <c r="AF338" i="285"/>
  <c r="AF339" i="285" s="1"/>
  <c r="AE361" i="285"/>
  <c r="AD362" i="285"/>
  <c r="AD363" i="285" s="1"/>
  <c r="U505" i="290"/>
  <c r="T506" i="290"/>
  <c r="T507" i="290" s="1"/>
  <c r="U283" i="288"/>
  <c r="U293" i="288" s="1"/>
  <c r="O331" i="288"/>
  <c r="O338" i="288" s="1"/>
  <c r="AD386" i="289"/>
  <c r="AD387" i="289" s="1"/>
  <c r="AE385" i="289"/>
  <c r="U283" i="287"/>
  <c r="U293" i="287" s="1"/>
  <c r="V457" i="285"/>
  <c r="U458" i="285"/>
  <c r="U459" i="285" s="1"/>
  <c r="Q505" i="285"/>
  <c r="P506" i="285"/>
  <c r="P507" i="285" s="1"/>
  <c r="AI197" i="287"/>
  <c r="P330" i="288"/>
  <c r="Q329" i="288"/>
  <c r="AH362" i="290"/>
  <c r="AH363" i="290" s="1"/>
  <c r="AI361" i="290"/>
  <c r="R313" i="288"/>
  <c r="Q314" i="288"/>
  <c r="Z409" i="285"/>
  <c r="Y410" i="285"/>
  <c r="Y411" i="285" s="1"/>
  <c r="AE219" i="288"/>
  <c r="AE228" i="288" s="1"/>
  <c r="AE229" i="288"/>
  <c r="AA235" i="287"/>
  <c r="AA244" i="287" s="1"/>
  <c r="X267" i="288"/>
  <c r="X277" i="288" s="1"/>
  <c r="AB234" i="287"/>
  <c r="AC233" i="287"/>
  <c r="U482" i="290"/>
  <c r="U483" i="290" s="1"/>
  <c r="V481" i="290"/>
  <c r="AI206" i="288"/>
  <c r="AJ205" i="288" s="1"/>
  <c r="AL209" i="288"/>
  <c r="AI209" i="288"/>
  <c r="AJ209" i="288" s="1"/>
  <c r="AI208" i="288"/>
  <c r="AC229" i="287"/>
  <c r="AC219" i="287"/>
  <c r="AC227" i="287" s="1"/>
  <c r="AG362" i="289"/>
  <c r="AG363" i="289" s="1"/>
  <c r="AH361" i="289"/>
  <c r="AG337" i="284"/>
  <c r="AF338" i="284"/>
  <c r="AF339" i="284" s="1"/>
  <c r="W281" i="287"/>
  <c r="V282" i="287"/>
  <c r="O505" i="284"/>
  <c r="N506" i="284"/>
  <c r="N507" i="284" s="1"/>
  <c r="V481" i="281"/>
  <c r="U482" i="281"/>
  <c r="U483" i="281" s="1"/>
  <c r="AC409" i="281"/>
  <c r="AB410" i="281"/>
  <c r="AB411" i="281" s="1"/>
  <c r="AE386" i="281"/>
  <c r="AE387" i="281" s="1"/>
  <c r="AF385" i="281"/>
  <c r="AH362" i="281"/>
  <c r="AH363" i="281" s="1"/>
  <c r="AI361" i="281"/>
  <c r="S506" i="281"/>
  <c r="S507" i="281" s="1"/>
  <c r="T505" i="281"/>
  <c r="X457" i="281"/>
  <c r="W458" i="281"/>
  <c r="W459" i="281" s="1"/>
  <c r="Y51" i="282"/>
  <c r="Y53" i="282"/>
  <c r="Z434" i="281"/>
  <c r="Z435" i="281" s="1"/>
  <c r="AA433" i="281"/>
  <c r="AJ339" i="281"/>
  <c r="AK346" i="281"/>
  <c r="AK344" i="281"/>
  <c r="AK343" i="281"/>
  <c r="AK348" i="281"/>
  <c r="AK349" i="281"/>
  <c r="AK342" i="281"/>
  <c r="AK345" i="281"/>
  <c r="AK353" i="281"/>
  <c r="AK341" i="281"/>
  <c r="X275" i="288" l="1"/>
  <c r="AI212" i="288"/>
  <c r="O340" i="288"/>
  <c r="AI213" i="288"/>
  <c r="X276" i="288"/>
  <c r="U292" i="288"/>
  <c r="X274" i="288"/>
  <c r="O339" i="288"/>
  <c r="U290" i="288"/>
  <c r="Z258" i="288"/>
  <c r="AB244" i="288"/>
  <c r="O341" i="288"/>
  <c r="U291" i="288"/>
  <c r="P325" i="287"/>
  <c r="U290" i="287"/>
  <c r="AE210" i="287"/>
  <c r="R308" i="287"/>
  <c r="AC228" i="287"/>
  <c r="U291" i="287"/>
  <c r="AE213" i="287"/>
  <c r="U292" i="287"/>
  <c r="AE211" i="287"/>
  <c r="Y261" i="287"/>
  <c r="AA245" i="287"/>
  <c r="Q315" i="288"/>
  <c r="Q322" i="288" s="1"/>
  <c r="AF385" i="289"/>
  <c r="AE386" i="289"/>
  <c r="AE387" i="289" s="1"/>
  <c r="AN341" i="290"/>
  <c r="AC433" i="290"/>
  <c r="AB434" i="290"/>
  <c r="AB435" i="290" s="1"/>
  <c r="X433" i="284"/>
  <c r="W434" i="284"/>
  <c r="W435" i="284" s="1"/>
  <c r="S313" i="288"/>
  <c r="R314" i="288"/>
  <c r="AD385" i="284"/>
  <c r="AC386" i="284"/>
  <c r="AC387" i="284" s="1"/>
  <c r="R306" i="288"/>
  <c r="U505" i="289"/>
  <c r="T506" i="289"/>
  <c r="T507" i="289" s="1"/>
  <c r="AF217" i="287"/>
  <c r="AE218" i="287"/>
  <c r="O506" i="284"/>
  <c r="O507" i="284" s="1"/>
  <c r="P505" i="284"/>
  <c r="AC226" i="287"/>
  <c r="AE227" i="288"/>
  <c r="AJ361" i="290"/>
  <c r="AJ362" i="290" s="1"/>
  <c r="AI362" i="290"/>
  <c r="AI363" i="290" s="1"/>
  <c r="W457" i="285"/>
  <c r="V458" i="285"/>
  <c r="V459" i="285" s="1"/>
  <c r="AN343" i="290"/>
  <c r="AN346" i="290"/>
  <c r="AF219" i="288"/>
  <c r="AF228" i="288" s="1"/>
  <c r="Z410" i="284"/>
  <c r="Z411" i="284" s="1"/>
  <c r="AA409" i="284"/>
  <c r="Z261" i="288"/>
  <c r="R309" i="288"/>
  <c r="S299" i="287"/>
  <c r="S309" i="287" s="1"/>
  <c r="R306" i="287"/>
  <c r="AE233" i="288"/>
  <c r="AD234" i="288"/>
  <c r="AJ313" i="284"/>
  <c r="AJ314" i="284" s="1"/>
  <c r="AJ315" i="284" s="1"/>
  <c r="AI314" i="284"/>
  <c r="AI315" i="284" s="1"/>
  <c r="AG211" i="287"/>
  <c r="AG203" i="287"/>
  <c r="AI202" i="287" s="1"/>
  <c r="AI204" i="287"/>
  <c r="P324" i="288"/>
  <c r="AE226" i="288"/>
  <c r="AH337" i="285"/>
  <c r="AG338" i="285"/>
  <c r="AG339" i="285" s="1"/>
  <c r="AN348" i="290"/>
  <c r="U297" i="288"/>
  <c r="T298" i="288"/>
  <c r="Z259" i="288"/>
  <c r="AC235" i="288"/>
  <c r="AC242" i="288" s="1"/>
  <c r="AB245" i="288"/>
  <c r="V283" i="287"/>
  <c r="V292" i="287" s="1"/>
  <c r="W481" i="290"/>
  <c r="V482" i="290"/>
  <c r="V483" i="290" s="1"/>
  <c r="AN345" i="290"/>
  <c r="AG219" i="288"/>
  <c r="AI218" i="288" s="1"/>
  <c r="AI220" i="288"/>
  <c r="R308" i="288"/>
  <c r="AE362" i="284"/>
  <c r="AE363" i="284" s="1"/>
  <c r="AF361" i="284"/>
  <c r="U297" i="287"/>
  <c r="T298" i="287"/>
  <c r="T481" i="285"/>
  <c r="S482" i="285"/>
  <c r="S483" i="285" s="1"/>
  <c r="Z266" i="288"/>
  <c r="AA265" i="288"/>
  <c r="R307" i="287"/>
  <c r="R481" i="284"/>
  <c r="Q482" i="284"/>
  <c r="Q483" i="284" s="1"/>
  <c r="W481" i="289"/>
  <c r="V482" i="289"/>
  <c r="V483" i="289" s="1"/>
  <c r="AG385" i="290"/>
  <c r="AF386" i="290"/>
  <c r="AF387" i="290" s="1"/>
  <c r="AC410" i="289"/>
  <c r="AC411" i="289" s="1"/>
  <c r="AD409" i="289"/>
  <c r="AF203" i="287"/>
  <c r="AF213" i="287" s="1"/>
  <c r="Q330" i="288"/>
  <c r="R329" i="288"/>
  <c r="Q329" i="287"/>
  <c r="P330" i="287"/>
  <c r="R314" i="287"/>
  <c r="S313" i="287"/>
  <c r="Z251" i="287"/>
  <c r="Z260" i="287" s="1"/>
  <c r="AC234" i="287"/>
  <c r="AD233" i="287"/>
  <c r="P331" i="288"/>
  <c r="P341" i="288" s="1"/>
  <c r="V505" i="290"/>
  <c r="U506" i="290"/>
  <c r="U507" i="290" s="1"/>
  <c r="Q315" i="287"/>
  <c r="Q325" i="287" s="1"/>
  <c r="AA434" i="289"/>
  <c r="AA435" i="289" s="1"/>
  <c r="AB433" i="289"/>
  <c r="P325" i="288"/>
  <c r="O331" i="287"/>
  <c r="O338" i="287" s="1"/>
  <c r="AJ315" i="285"/>
  <c r="AK318" i="285"/>
  <c r="AK320" i="285"/>
  <c r="AK329" i="285"/>
  <c r="AK319" i="285"/>
  <c r="AK325" i="285"/>
  <c r="AK324" i="285"/>
  <c r="AK321" i="285"/>
  <c r="AK322" i="285"/>
  <c r="AK317" i="285"/>
  <c r="Z457" i="289"/>
  <c r="Y458" i="289"/>
  <c r="Y459" i="289" s="1"/>
  <c r="W275" i="287"/>
  <c r="Y258" i="287"/>
  <c r="N338" i="287"/>
  <c r="X281" i="287"/>
  <c r="W282" i="287"/>
  <c r="AN349" i="290"/>
  <c r="V283" i="288"/>
  <c r="V293" i="288" s="1"/>
  <c r="Y267" i="288"/>
  <c r="Y276" i="288" s="1"/>
  <c r="AA242" i="287"/>
  <c r="AN353" i="290"/>
  <c r="AA250" i="287"/>
  <c r="AB249" i="287"/>
  <c r="X281" i="288"/>
  <c r="W282" i="288"/>
  <c r="AH337" i="284"/>
  <c r="AG338" i="284"/>
  <c r="AG339" i="284" s="1"/>
  <c r="AB235" i="287"/>
  <c r="AB242" i="287" s="1"/>
  <c r="AB244" i="287"/>
  <c r="AB243" i="287"/>
  <c r="AA243" i="287"/>
  <c r="AN342" i="290"/>
  <c r="AD410" i="290"/>
  <c r="AD411" i="290" s="1"/>
  <c r="AE409" i="290"/>
  <c r="AA251" i="288"/>
  <c r="AA259" i="288" s="1"/>
  <c r="T458" i="284"/>
  <c r="T459" i="284" s="1"/>
  <c r="U457" i="284"/>
  <c r="P323" i="288"/>
  <c r="W276" i="287"/>
  <c r="AB242" i="288"/>
  <c r="Z457" i="290"/>
  <c r="Y458" i="290"/>
  <c r="Y459" i="290" s="1"/>
  <c r="Y259" i="287"/>
  <c r="N339" i="287"/>
  <c r="AI361" i="289"/>
  <c r="AH362" i="289"/>
  <c r="AH363" i="289" s="1"/>
  <c r="AA409" i="285"/>
  <c r="Z410" i="285"/>
  <c r="Z411" i="285" s="1"/>
  <c r="AF361" i="285"/>
  <c r="AE362" i="285"/>
  <c r="AE363" i="285" s="1"/>
  <c r="AN344" i="290"/>
  <c r="AC249" i="288"/>
  <c r="AB250" i="288"/>
  <c r="AC385" i="285"/>
  <c r="AB386" i="285"/>
  <c r="AB387" i="285" s="1"/>
  <c r="Y433" i="285"/>
  <c r="X434" i="285"/>
  <c r="X435" i="285" s="1"/>
  <c r="X267" i="287"/>
  <c r="X274" i="287" s="1"/>
  <c r="N340" i="287"/>
  <c r="R505" i="285"/>
  <c r="Q506" i="285"/>
  <c r="Q507" i="285" s="1"/>
  <c r="S299" i="288"/>
  <c r="S309" i="288" s="1"/>
  <c r="AD219" i="287"/>
  <c r="AD229" i="287" s="1"/>
  <c r="AD227" i="287"/>
  <c r="Z265" i="287"/>
  <c r="Y266" i="287"/>
  <c r="AN345" i="281"/>
  <c r="AA434" i="281"/>
  <c r="AA435" i="281" s="1"/>
  <c r="AB433" i="281"/>
  <c r="AI362" i="281"/>
  <c r="AI363" i="281" s="1"/>
  <c r="AJ361" i="281"/>
  <c r="AN342" i="281"/>
  <c r="AN349" i="281"/>
  <c r="Y54" i="282"/>
  <c r="AF386" i="281"/>
  <c r="AF387" i="281" s="1"/>
  <c r="AG385" i="281"/>
  <c r="AN348" i="281"/>
  <c r="Z53" i="282"/>
  <c r="Z51" i="282"/>
  <c r="AN344" i="281"/>
  <c r="X458" i="281"/>
  <c r="X459" i="281" s="1"/>
  <c r="Y457" i="281"/>
  <c r="AD409" i="281"/>
  <c r="AC410" i="281"/>
  <c r="AC411" i="281" s="1"/>
  <c r="AN343" i="281"/>
  <c r="AN341" i="281"/>
  <c r="AN346" i="281"/>
  <c r="T506" i="281"/>
  <c r="T507" i="281" s="1"/>
  <c r="U505" i="281"/>
  <c r="AN353" i="281"/>
  <c r="W481" i="281"/>
  <c r="V482" i="281"/>
  <c r="V483" i="281" s="1"/>
  <c r="AF229" i="288" l="1"/>
  <c r="AA260" i="288"/>
  <c r="AA261" i="288"/>
  <c r="S306" i="288"/>
  <c r="Q324" i="288"/>
  <c r="P338" i="288"/>
  <c r="Q323" i="288"/>
  <c r="P340" i="288"/>
  <c r="AA258" i="288"/>
  <c r="P339" i="288"/>
  <c r="AF227" i="288"/>
  <c r="Z258" i="287"/>
  <c r="AG210" i="287"/>
  <c r="AD226" i="287"/>
  <c r="AD228" i="287"/>
  <c r="AB245" i="287"/>
  <c r="Z259" i="287"/>
  <c r="V291" i="287"/>
  <c r="V293" i="287"/>
  <c r="Q322" i="287"/>
  <c r="Q323" i="287"/>
  <c r="AD249" i="288"/>
  <c r="AC250" i="288"/>
  <c r="AH385" i="290"/>
  <c r="AG386" i="290"/>
  <c r="AG387" i="290" s="1"/>
  <c r="V291" i="288"/>
  <c r="AN325" i="285"/>
  <c r="O339" i="287"/>
  <c r="Q324" i="287"/>
  <c r="Z261" i="287"/>
  <c r="AF211" i="287"/>
  <c r="T482" i="285"/>
  <c r="T483" i="285" s="1"/>
  <c r="U481" i="285"/>
  <c r="AG226" i="288"/>
  <c r="AC243" i="288"/>
  <c r="AG212" i="287"/>
  <c r="S306" i="287"/>
  <c r="R315" i="288"/>
  <c r="R325" i="288" s="1"/>
  <c r="Z267" i="288"/>
  <c r="Z274" i="288" s="1"/>
  <c r="AL225" i="288"/>
  <c r="AI225" i="288"/>
  <c r="AJ225" i="288" s="1"/>
  <c r="AI222" i="288"/>
  <c r="AJ221" i="288" s="1"/>
  <c r="AI224" i="288"/>
  <c r="S308" i="288"/>
  <c r="X275" i="287"/>
  <c r="V290" i="288"/>
  <c r="S307" i="288"/>
  <c r="X276" i="287"/>
  <c r="X277" i="287"/>
  <c r="AI337" i="284"/>
  <c r="AH338" i="284"/>
  <c r="AH339" i="284" s="1"/>
  <c r="Y275" i="288"/>
  <c r="V292" i="288"/>
  <c r="AN319" i="285"/>
  <c r="O340" i="287"/>
  <c r="S314" i="287"/>
  <c r="T313" i="287"/>
  <c r="AF210" i="287"/>
  <c r="W482" i="289"/>
  <c r="W483" i="289" s="1"/>
  <c r="X481" i="289"/>
  <c r="T306" i="287"/>
  <c r="T299" i="287"/>
  <c r="T309" i="287" s="1"/>
  <c r="AG227" i="288"/>
  <c r="V290" i="287"/>
  <c r="AC244" i="288"/>
  <c r="AI337" i="285"/>
  <c r="AH338" i="285"/>
  <c r="AH339" i="285" s="1"/>
  <c r="AG213" i="287"/>
  <c r="AI213" i="287" s="1"/>
  <c r="S307" i="287"/>
  <c r="AF226" i="288"/>
  <c r="AE228" i="287"/>
  <c r="AE219" i="287"/>
  <c r="AE226" i="287" s="1"/>
  <c r="T313" i="288"/>
  <c r="S314" i="288"/>
  <c r="AG385" i="289"/>
  <c r="AF386" i="289"/>
  <c r="AF387" i="289" s="1"/>
  <c r="AA251" i="287"/>
  <c r="AA261" i="287" s="1"/>
  <c r="AF409" i="290"/>
  <c r="AE410" i="290"/>
  <c r="AE411" i="290" s="1"/>
  <c r="AN321" i="285"/>
  <c r="AI211" i="287"/>
  <c r="AB409" i="284"/>
  <c r="AA410" i="284"/>
  <c r="AA411" i="284" s="1"/>
  <c r="Y277" i="288"/>
  <c r="AN329" i="285"/>
  <c r="O341" i="287"/>
  <c r="AD234" i="287"/>
  <c r="AE233" i="287"/>
  <c r="R315" i="287"/>
  <c r="R325" i="287" s="1"/>
  <c r="AF212" i="287"/>
  <c r="U298" i="287"/>
  <c r="V297" i="287"/>
  <c r="AG228" i="288"/>
  <c r="AI228" i="288" s="1"/>
  <c r="AC245" i="288"/>
  <c r="S308" i="287"/>
  <c r="X457" i="285"/>
  <c r="W458" i="285"/>
  <c r="W459" i="285" s="1"/>
  <c r="AG217" i="287"/>
  <c r="AG218" i="287" s="1"/>
  <c r="AF218" i="287"/>
  <c r="AB409" i="285"/>
  <c r="AA410" i="285"/>
  <c r="AA411" i="285" s="1"/>
  <c r="AB251" i="288"/>
  <c r="AB259" i="288" s="1"/>
  <c r="AB260" i="288"/>
  <c r="Q331" i="288"/>
  <c r="Q341" i="288" s="1"/>
  <c r="AA265" i="287"/>
  <c r="Z266" i="287"/>
  <c r="AJ361" i="289"/>
  <c r="AJ362" i="289" s="1"/>
  <c r="AJ363" i="289" s="1"/>
  <c r="AI362" i="289"/>
  <c r="AI363" i="289" s="1"/>
  <c r="V457" i="284"/>
  <c r="U458" i="284"/>
  <c r="U459" i="284" s="1"/>
  <c r="AN324" i="285"/>
  <c r="W283" i="288"/>
  <c r="W292" i="288" s="1"/>
  <c r="S505" i="285"/>
  <c r="R506" i="285"/>
  <c r="R507" i="285" s="1"/>
  <c r="Z433" i="285"/>
  <c r="Y434" i="285"/>
  <c r="Y435" i="285" s="1"/>
  <c r="AG361" i="285"/>
  <c r="AF362" i="285"/>
  <c r="AF363" i="285" s="1"/>
  <c r="AA457" i="290"/>
  <c r="Z458" i="290"/>
  <c r="Z459" i="290" s="1"/>
  <c r="Y281" i="288"/>
  <c r="X282" i="288"/>
  <c r="Y274" i="288"/>
  <c r="Z458" i="289"/>
  <c r="Z459" i="289" s="1"/>
  <c r="AA457" i="289"/>
  <c r="AN320" i="285"/>
  <c r="AC235" i="287"/>
  <c r="AC245" i="287" s="1"/>
  <c r="P331" i="287"/>
  <c r="P338" i="287" s="1"/>
  <c r="P340" i="287"/>
  <c r="S481" i="284"/>
  <c r="R482" i="284"/>
  <c r="R483" i="284" s="1"/>
  <c r="AF362" i="284"/>
  <c r="AF363" i="284" s="1"/>
  <c r="AG361" i="284"/>
  <c r="AG229" i="288"/>
  <c r="AI229" i="288" s="1"/>
  <c r="Y433" i="284"/>
  <c r="X434" i="284"/>
  <c r="X435" i="284" s="1"/>
  <c r="Q325" i="288"/>
  <c r="AC386" i="285"/>
  <c r="AC387" i="285" s="1"/>
  <c r="AD385" i="285"/>
  <c r="S329" i="288"/>
  <c r="R330" i="288"/>
  <c r="AB250" i="287"/>
  <c r="AC249" i="287"/>
  <c r="AN317" i="285"/>
  <c r="AN318" i="285"/>
  <c r="AC433" i="289"/>
  <c r="AB434" i="289"/>
  <c r="AB435" i="289" s="1"/>
  <c r="V506" i="290"/>
  <c r="V507" i="290" s="1"/>
  <c r="W505" i="290"/>
  <c r="R329" i="287"/>
  <c r="Q330" i="287"/>
  <c r="AE409" i="289"/>
  <c r="AD410" i="289"/>
  <c r="AD411" i="289" s="1"/>
  <c r="T299" i="288"/>
  <c r="T308" i="288" s="1"/>
  <c r="AI208" i="287"/>
  <c r="AL209" i="287"/>
  <c r="AI209" i="287"/>
  <c r="AJ209" i="287" s="1"/>
  <c r="AI206" i="287"/>
  <c r="AJ205" i="287" s="1"/>
  <c r="AD235" i="288"/>
  <c r="AD242" i="288" s="1"/>
  <c r="AJ363" i="290"/>
  <c r="AK368" i="290"/>
  <c r="AK370" i="290"/>
  <c r="AK366" i="290"/>
  <c r="AK373" i="290"/>
  <c r="AK369" i="290"/>
  <c r="AK377" i="290"/>
  <c r="AK367" i="290"/>
  <c r="AK372" i="290"/>
  <c r="AK365" i="290"/>
  <c r="V505" i="289"/>
  <c r="U506" i="289"/>
  <c r="U507" i="289" s="1"/>
  <c r="W293" i="287"/>
  <c r="W292" i="287"/>
  <c r="W290" i="287"/>
  <c r="W283" i="287"/>
  <c r="W291" i="287" s="1"/>
  <c r="AB265" i="288"/>
  <c r="AA266" i="288"/>
  <c r="V297" i="288"/>
  <c r="U298" i="288"/>
  <c r="AF233" i="288"/>
  <c r="AE234" i="288"/>
  <c r="AD433" i="290"/>
  <c r="AC434" i="290"/>
  <c r="AC435" i="290" s="1"/>
  <c r="AN322" i="285"/>
  <c r="Y267" i="287"/>
  <c r="Y274" i="287" s="1"/>
  <c r="Y281" i="287"/>
  <c r="X282" i="287"/>
  <c r="X481" i="290"/>
  <c r="W482" i="290"/>
  <c r="W483" i="290" s="1"/>
  <c r="AI210" i="287"/>
  <c r="Q505" i="284"/>
  <c r="P506" i="284"/>
  <c r="P507" i="284" s="1"/>
  <c r="AE385" i="284"/>
  <c r="AD386" i="284"/>
  <c r="AD387" i="284" s="1"/>
  <c r="AO341" i="290"/>
  <c r="AO357" i="290" s="1"/>
  <c r="AJ362" i="281"/>
  <c r="AJ363" i="281" s="1"/>
  <c r="AO341" i="281"/>
  <c r="AO357" i="281" s="1"/>
  <c r="V505" i="281"/>
  <c r="U506" i="281"/>
  <c r="U507" i="281" s="1"/>
  <c r="AE409" i="281"/>
  <c r="AD410" i="281"/>
  <c r="AD411" i="281" s="1"/>
  <c r="Y458" i="281"/>
  <c r="Y459" i="281" s="1"/>
  <c r="Z457" i="281"/>
  <c r="AG386" i="281"/>
  <c r="AG387" i="281" s="1"/>
  <c r="AH385" i="281"/>
  <c r="AK370" i="281"/>
  <c r="AK377" i="281"/>
  <c r="AK368" i="281"/>
  <c r="AK366" i="281"/>
  <c r="AK369" i="281"/>
  <c r="AK367" i="281"/>
  <c r="AK365" i="281"/>
  <c r="AK373" i="281"/>
  <c r="AK372" i="281"/>
  <c r="AC433" i="281"/>
  <c r="AB434" i="281"/>
  <c r="AB435" i="281" s="1"/>
  <c r="AA51" i="282"/>
  <c r="AA53" i="282"/>
  <c r="AB58" i="282" s="1"/>
  <c r="AE58" i="282" s="1"/>
  <c r="X481" i="281"/>
  <c r="W482" i="281"/>
  <c r="W483" i="281" s="1"/>
  <c r="Z54" i="282"/>
  <c r="T309" i="288" l="1"/>
  <c r="Z277" i="288"/>
  <c r="Z276" i="288"/>
  <c r="AB258" i="288"/>
  <c r="AI226" i="288"/>
  <c r="W293" i="288"/>
  <c r="AB261" i="288"/>
  <c r="AD243" i="288"/>
  <c r="AD244" i="288"/>
  <c r="AI227" i="288"/>
  <c r="Z275" i="288"/>
  <c r="Y275" i="287"/>
  <c r="R322" i="287"/>
  <c r="R324" i="287"/>
  <c r="T307" i="287"/>
  <c r="R323" i="287"/>
  <c r="T308" i="287"/>
  <c r="Y276" i="287"/>
  <c r="AC242" i="287"/>
  <c r="AE227" i="287"/>
  <c r="AN369" i="290"/>
  <c r="X505" i="290"/>
  <c r="W506" i="290"/>
  <c r="W507" i="290" s="1"/>
  <c r="Y277" i="287"/>
  <c r="W297" i="288"/>
  <c r="V298" i="288"/>
  <c r="AN366" i="290"/>
  <c r="AD245" i="288"/>
  <c r="T307" i="288"/>
  <c r="AB251" i="287"/>
  <c r="AB258" i="287" s="1"/>
  <c r="P339" i="287"/>
  <c r="W291" i="288"/>
  <c r="AG219" i="287"/>
  <c r="AG229" i="287" s="1"/>
  <c r="AI220" i="287"/>
  <c r="AE229" i="287"/>
  <c r="AI212" i="287"/>
  <c r="R505" i="284"/>
  <c r="Q506" i="284"/>
  <c r="Q507" i="284" s="1"/>
  <c r="AN373" i="290"/>
  <c r="T306" i="288"/>
  <c r="AD249" i="287"/>
  <c r="AC250" i="287"/>
  <c r="Z433" i="284"/>
  <c r="Y434" i="284"/>
  <c r="Y435" i="284" s="1"/>
  <c r="AB457" i="290"/>
  <c r="AA458" i="290"/>
  <c r="AA459" i="290" s="1"/>
  <c r="W290" i="288"/>
  <c r="AF219" i="287"/>
  <c r="AF226" i="287" s="1"/>
  <c r="AF228" i="287"/>
  <c r="AD245" i="287"/>
  <c r="AD244" i="287"/>
  <c r="AD243" i="287"/>
  <c r="AD235" i="287"/>
  <c r="AD242" i="287" s="1"/>
  <c r="X482" i="290"/>
  <c r="X483" i="290" s="1"/>
  <c r="Y481" i="290"/>
  <c r="AA267" i="288"/>
  <c r="AA276" i="288" s="1"/>
  <c r="V506" i="289"/>
  <c r="V507" i="289" s="1"/>
  <c r="W505" i="289"/>
  <c r="AN370" i="290"/>
  <c r="R341" i="288"/>
  <c r="R331" i="288"/>
  <c r="R340" i="288" s="1"/>
  <c r="AH361" i="284"/>
  <c r="AG362" i="284"/>
  <c r="AG363" i="284" s="1"/>
  <c r="P341" i="287"/>
  <c r="AA458" i="289"/>
  <c r="AA459" i="289" s="1"/>
  <c r="AB457" i="289"/>
  <c r="AH361" i="285"/>
  <c r="AG362" i="285"/>
  <c r="AG363" i="285" s="1"/>
  <c r="Z267" i="287"/>
  <c r="Z274" i="287" s="1"/>
  <c r="AG386" i="289"/>
  <c r="AG387" i="289" s="1"/>
  <c r="AH385" i="289"/>
  <c r="U313" i="287"/>
  <c r="T314" i="287"/>
  <c r="AJ337" i="284"/>
  <c r="AJ338" i="284" s="1"/>
  <c r="AJ339" i="284" s="1"/>
  <c r="AI338" i="284"/>
  <c r="AI339" i="284" s="1"/>
  <c r="AN365" i="290"/>
  <c r="AG409" i="290"/>
  <c r="AF410" i="290"/>
  <c r="AF411" i="290" s="1"/>
  <c r="S315" i="288"/>
  <c r="S324" i="288" s="1"/>
  <c r="S315" i="287"/>
  <c r="S322" i="287" s="1"/>
  <c r="S325" i="287"/>
  <c r="S324" i="287"/>
  <c r="S323" i="287"/>
  <c r="Y457" i="285"/>
  <c r="X458" i="285"/>
  <c r="X459" i="285" s="1"/>
  <c r="Y282" i="287"/>
  <c r="Z281" i="287"/>
  <c r="AN372" i="290"/>
  <c r="AD386" i="285"/>
  <c r="AD387" i="285" s="1"/>
  <c r="AE385" i="285"/>
  <c r="AC243" i="287"/>
  <c r="Z434" i="285"/>
  <c r="Z435" i="285" s="1"/>
  <c r="AA433" i="285"/>
  <c r="Q338" i="288"/>
  <c r="AA258" i="287"/>
  <c r="U313" i="288"/>
  <c r="T314" i="288"/>
  <c r="R322" i="288"/>
  <c r="U482" i="285"/>
  <c r="U483" i="285" s="1"/>
  <c r="V481" i="285"/>
  <c r="AN368" i="290"/>
  <c r="AD433" i="289"/>
  <c r="AC434" i="289"/>
  <c r="AC435" i="289" s="1"/>
  <c r="S330" i="288"/>
  <c r="T329" i="288"/>
  <c r="AB265" i="287"/>
  <c r="AA266" i="287"/>
  <c r="AF409" i="289"/>
  <c r="AE410" i="289"/>
  <c r="AE411" i="289" s="1"/>
  <c r="T481" i="284"/>
  <c r="S482" i="284"/>
  <c r="S483" i="284" s="1"/>
  <c r="X283" i="288"/>
  <c r="X292" i="288" s="1"/>
  <c r="Q340" i="288"/>
  <c r="AA259" i="287"/>
  <c r="R323" i="288"/>
  <c r="X283" i="287"/>
  <c r="X292" i="287" s="1"/>
  <c r="AB266" i="288"/>
  <c r="AC265" i="288"/>
  <c r="AF385" i="284"/>
  <c r="AE386" i="284"/>
  <c r="AE387" i="284" s="1"/>
  <c r="AD434" i="290"/>
  <c r="AD435" i="290" s="1"/>
  <c r="AE433" i="290"/>
  <c r="AN367" i="290"/>
  <c r="AC244" i="287"/>
  <c r="AE235" i="288"/>
  <c r="AE245" i="288" s="1"/>
  <c r="AN377" i="290"/>
  <c r="Q331" i="287"/>
  <c r="Q341" i="287" s="1"/>
  <c r="Z281" i="288"/>
  <c r="Y282" i="288"/>
  <c r="T505" i="285"/>
  <c r="S506" i="285"/>
  <c r="S507" i="285" s="1"/>
  <c r="Q339" i="288"/>
  <c r="AC409" i="284"/>
  <c r="AB410" i="284"/>
  <c r="AB411" i="284" s="1"/>
  <c r="AA260" i="287"/>
  <c r="AI338" i="285"/>
  <c r="AI339" i="285" s="1"/>
  <c r="AJ337" i="285"/>
  <c r="AJ338" i="285" s="1"/>
  <c r="R324" i="288"/>
  <c r="AH386" i="290"/>
  <c r="AH387" i="290" s="1"/>
  <c r="AI385" i="290"/>
  <c r="AO317" i="285"/>
  <c r="AO333" i="285" s="1"/>
  <c r="W457" i="284"/>
  <c r="V458" i="284"/>
  <c r="V459" i="284" s="1"/>
  <c r="AC409" i="285"/>
  <c r="AB410" i="285"/>
  <c r="AB411" i="285" s="1"/>
  <c r="V298" i="287"/>
  <c r="W297" i="287"/>
  <c r="AE234" i="287"/>
  <c r="AF233" i="287"/>
  <c r="X482" i="289"/>
  <c r="X483" i="289" s="1"/>
  <c r="Y481" i="289"/>
  <c r="AC251" i="288"/>
  <c r="AC260" i="288" s="1"/>
  <c r="AC261" i="288"/>
  <c r="AF234" i="288"/>
  <c r="AG233" i="288"/>
  <c r="AG234" i="288" s="1"/>
  <c r="S329" i="287"/>
  <c r="R330" i="287"/>
  <c r="U299" i="288"/>
  <c r="U308" i="288" s="1"/>
  <c r="U299" i="287"/>
  <c r="U306" i="287" s="1"/>
  <c r="AD250" i="288"/>
  <c r="AE249" i="288"/>
  <c r="AG53" i="282"/>
  <c r="AB65" i="282"/>
  <c r="AE65" i="282" s="1"/>
  <c r="AN366" i="281"/>
  <c r="Z458" i="281"/>
  <c r="Z459" i="281" s="1"/>
  <c r="AA457" i="281"/>
  <c r="Y481" i="281"/>
  <c r="X482" i="281"/>
  <c r="X483" i="281" s="1"/>
  <c r="AB57" i="282"/>
  <c r="AE57" i="282" s="1"/>
  <c r="AN368" i="281"/>
  <c r="AN369" i="281"/>
  <c r="AN377" i="281"/>
  <c r="AD433" i="281"/>
  <c r="AC434" i="281"/>
  <c r="AC435" i="281" s="1"/>
  <c r="AA54" i="282"/>
  <c r="AB64" i="282"/>
  <c r="AE64" i="282" s="1"/>
  <c r="AH53" i="282"/>
  <c r="AB68" i="282"/>
  <c r="AE68" i="282" s="1"/>
  <c r="AI53" i="282"/>
  <c r="U72" i="282"/>
  <c r="U74" i="282"/>
  <c r="W71" i="282"/>
  <c r="V71" i="282"/>
  <c r="U71" i="282"/>
  <c r="AN372" i="281"/>
  <c r="AN370" i="281"/>
  <c r="AF409" i="281"/>
  <c r="AE410" i="281"/>
  <c r="AE411" i="281" s="1"/>
  <c r="AN373" i="281"/>
  <c r="AN365" i="281"/>
  <c r="AB59" i="282"/>
  <c r="AE59" i="282" s="1"/>
  <c r="W505" i="281"/>
  <c r="V506" i="281"/>
  <c r="V507" i="281" s="1"/>
  <c r="AB63" i="282"/>
  <c r="AE63" i="282" s="1"/>
  <c r="AN367" i="281"/>
  <c r="AI385" i="281"/>
  <c r="AH386" i="281"/>
  <c r="AH387" i="281" s="1"/>
  <c r="AB60" i="282"/>
  <c r="AE60" i="282" s="1"/>
  <c r="R339" i="288" l="1"/>
  <c r="R338" i="288"/>
  <c r="AC259" i="288"/>
  <c r="U309" i="288"/>
  <c r="AE244" i="288"/>
  <c r="X290" i="288"/>
  <c r="S322" i="288"/>
  <c r="X291" i="288"/>
  <c r="S323" i="288"/>
  <c r="X293" i="288"/>
  <c r="S325" i="288"/>
  <c r="AC258" i="288"/>
  <c r="Z275" i="287"/>
  <c r="Q339" i="287"/>
  <c r="X291" i="287"/>
  <c r="Z276" i="287"/>
  <c r="AB259" i="287"/>
  <c r="Q338" i="287"/>
  <c r="U307" i="287"/>
  <c r="Q340" i="287"/>
  <c r="X293" i="287"/>
  <c r="AG226" i="287"/>
  <c r="AB260" i="287"/>
  <c r="U308" i="287"/>
  <c r="AG227" i="287"/>
  <c r="AB261" i="287"/>
  <c r="AG228" i="287"/>
  <c r="X290" i="287"/>
  <c r="AJ339" i="285"/>
  <c r="AK346" i="285"/>
  <c r="AK342" i="285"/>
  <c r="AK345" i="285"/>
  <c r="AK353" i="285"/>
  <c r="AK344" i="285"/>
  <c r="AK341" i="285"/>
  <c r="AK349" i="285"/>
  <c r="AK343" i="285"/>
  <c r="AK348" i="285"/>
  <c r="R331" i="287"/>
  <c r="R339" i="287" s="1"/>
  <c r="AD409" i="285"/>
  <c r="AC410" i="285"/>
  <c r="AC411" i="285" s="1"/>
  <c r="AA281" i="288"/>
  <c r="Z282" i="288"/>
  <c r="AC265" i="287"/>
  <c r="AB266" i="287"/>
  <c r="Z457" i="285"/>
  <c r="Y458" i="285"/>
  <c r="Y459" i="285" s="1"/>
  <c r="AI361" i="284"/>
  <c r="AH362" i="284"/>
  <c r="AH363" i="284" s="1"/>
  <c r="AC261" i="287"/>
  <c r="AC251" i="287"/>
  <c r="AC260" i="287" s="1"/>
  <c r="U309" i="287"/>
  <c r="T329" i="287"/>
  <c r="S330" i="287"/>
  <c r="Y482" i="289"/>
  <c r="Y483" i="289" s="1"/>
  <c r="Z481" i="289"/>
  <c r="AE242" i="288"/>
  <c r="T330" i="288"/>
  <c r="U329" i="288"/>
  <c r="AF385" i="285"/>
  <c r="AE386" i="285"/>
  <c r="AE387" i="285" s="1"/>
  <c r="T323" i="287"/>
  <c r="T315" i="287"/>
  <c r="T325" i="287" s="1"/>
  <c r="Z277" i="287"/>
  <c r="AF227" i="287"/>
  <c r="AI227" i="287" s="1"/>
  <c r="AE249" i="287"/>
  <c r="AD250" i="287"/>
  <c r="AI225" i="287"/>
  <c r="AJ225" i="287" s="1"/>
  <c r="AL225" i="287"/>
  <c r="AI224" i="287"/>
  <c r="AI222" i="287"/>
  <c r="AJ221" i="287" s="1"/>
  <c r="AA275" i="287"/>
  <c r="AA274" i="287"/>
  <c r="AA267" i="287"/>
  <c r="AA277" i="287" s="1"/>
  <c r="Z434" i="284"/>
  <c r="Z435" i="284" s="1"/>
  <c r="AA433" i="284"/>
  <c r="AG235" i="288"/>
  <c r="AI236" i="288"/>
  <c r="X457" i="284"/>
  <c r="W458" i="284"/>
  <c r="W459" i="284" s="1"/>
  <c r="AE243" i="288"/>
  <c r="S331" i="288"/>
  <c r="S340" i="288" s="1"/>
  <c r="T315" i="288"/>
  <c r="T324" i="288" s="1"/>
  <c r="V313" i="287"/>
  <c r="U314" i="287"/>
  <c r="AA277" i="288"/>
  <c r="AF229" i="287"/>
  <c r="AI229" i="287" s="1"/>
  <c r="AI218" i="287"/>
  <c r="V299" i="288"/>
  <c r="V309" i="288" s="1"/>
  <c r="AH386" i="289"/>
  <c r="AH387" i="289" s="1"/>
  <c r="AI385" i="289"/>
  <c r="AI226" i="287"/>
  <c r="X297" i="288"/>
  <c r="W298" i="288"/>
  <c r="AF234" i="287"/>
  <c r="AG233" i="287"/>
  <c r="AG234" i="287" s="1"/>
  <c r="AD409" i="284"/>
  <c r="AC410" i="284"/>
  <c r="AC411" i="284" s="1"/>
  <c r="AI361" i="285"/>
  <c r="AH362" i="285"/>
  <c r="AH363" i="285" s="1"/>
  <c r="AI386" i="290"/>
  <c r="AI387" i="290" s="1"/>
  <c r="AJ385" i="290"/>
  <c r="AJ386" i="290" s="1"/>
  <c r="T482" i="284"/>
  <c r="T483" i="284" s="1"/>
  <c r="U481" i="284"/>
  <c r="AE250" i="288"/>
  <c r="AF249" i="288"/>
  <c r="U306" i="288"/>
  <c r="AE235" i="287"/>
  <c r="AE242" i="287" s="1"/>
  <c r="AE245" i="287"/>
  <c r="AE244" i="287"/>
  <c r="AD434" i="289"/>
  <c r="AD435" i="289" s="1"/>
  <c r="AE433" i="289"/>
  <c r="AB458" i="289"/>
  <c r="AB459" i="289" s="1"/>
  <c r="AC457" i="289"/>
  <c r="AA275" i="288"/>
  <c r="AD251" i="288"/>
  <c r="AD260" i="288" s="1"/>
  <c r="U307" i="288"/>
  <c r="W298" i="287"/>
  <c r="X297" i="287"/>
  <c r="AB267" i="288"/>
  <c r="AB276" i="288" s="1"/>
  <c r="Z282" i="287"/>
  <c r="AA281" i="287"/>
  <c r="AA274" i="288"/>
  <c r="AB458" i="290"/>
  <c r="AB459" i="290" s="1"/>
  <c r="AC457" i="290"/>
  <c r="AI228" i="287"/>
  <c r="AF235" i="288"/>
  <c r="AF242" i="288" s="1"/>
  <c r="AF386" i="284"/>
  <c r="AF387" i="284" s="1"/>
  <c r="AG385" i="284"/>
  <c r="U314" i="288"/>
  <c r="V313" i="288"/>
  <c r="AD265" i="288"/>
  <c r="AC266" i="288"/>
  <c r="AH409" i="290"/>
  <c r="AG410" i="290"/>
  <c r="AG411" i="290" s="1"/>
  <c r="V299" i="287"/>
  <c r="V307" i="287" s="1"/>
  <c r="V306" i="287"/>
  <c r="U505" i="285"/>
  <c r="T506" i="285"/>
  <c r="T507" i="285" s="1"/>
  <c r="AF410" i="289"/>
  <c r="AF411" i="289" s="1"/>
  <c r="AG409" i="289"/>
  <c r="AA434" i="285"/>
  <c r="AA435" i="285" s="1"/>
  <c r="AB433" i="285"/>
  <c r="Y283" i="287"/>
  <c r="Y290" i="287" s="1"/>
  <c r="Y293" i="287"/>
  <c r="AO365" i="290"/>
  <c r="AO381" i="290" s="1"/>
  <c r="R506" i="284"/>
  <c r="R507" i="284" s="1"/>
  <c r="S505" i="284"/>
  <c r="Y505" i="290"/>
  <c r="X506" i="290"/>
  <c r="X507" i="290" s="1"/>
  <c r="Y482" i="290"/>
  <c r="Y483" i="290" s="1"/>
  <c r="Z481" i="290"/>
  <c r="Y283" i="288"/>
  <c r="Y292" i="288" s="1"/>
  <c r="W481" i="285"/>
  <c r="V482" i="285"/>
  <c r="V483" i="285" s="1"/>
  <c r="AE434" i="290"/>
  <c r="AE435" i="290" s="1"/>
  <c r="AF433" i="290"/>
  <c r="W506" i="289"/>
  <c r="W507" i="289" s="1"/>
  <c r="X505" i="289"/>
  <c r="AF55" i="282"/>
  <c r="AG68" i="282" s="1"/>
  <c r="U73" i="282"/>
  <c r="AO365" i="281"/>
  <c r="AO381" i="281" s="1"/>
  <c r="X505" i="281"/>
  <c r="W506" i="281"/>
  <c r="W507" i="281" s="1"/>
  <c r="AF410" i="281"/>
  <c r="AF411" i="281" s="1"/>
  <c r="AG409" i="281"/>
  <c r="U75" i="282"/>
  <c r="AE433" i="281"/>
  <c r="AD434" i="281"/>
  <c r="AD435" i="281" s="1"/>
  <c r="V74" i="282"/>
  <c r="V75" i="282" s="1"/>
  <c r="V72" i="282"/>
  <c r="Z481" i="281"/>
  <c r="Y482" i="281"/>
  <c r="Y483" i="281" s="1"/>
  <c r="AB457" i="281"/>
  <c r="AA458" i="281"/>
  <c r="AA459" i="281" s="1"/>
  <c r="AJ385" i="281"/>
  <c r="AI386" i="281"/>
  <c r="AI387" i="281" s="1"/>
  <c r="AH73" i="282"/>
  <c r="AI73" i="282"/>
  <c r="AI54" i="282"/>
  <c r="AH54" i="282"/>
  <c r="AI234" i="288" l="1"/>
  <c r="AB274" i="288"/>
  <c r="AF243" i="288"/>
  <c r="AF244" i="288"/>
  <c r="AF245" i="288"/>
  <c r="Y291" i="288"/>
  <c r="AB277" i="288"/>
  <c r="S341" i="288"/>
  <c r="S339" i="288"/>
  <c r="AB275" i="288"/>
  <c r="Y291" i="287"/>
  <c r="Y292" i="287"/>
  <c r="T322" i="287"/>
  <c r="T324" i="287"/>
  <c r="V309" i="287"/>
  <c r="R338" i="287"/>
  <c r="R340" i="287"/>
  <c r="V308" i="287"/>
  <c r="R341" i="287"/>
  <c r="T505" i="284"/>
  <c r="S506" i="284"/>
  <c r="S507" i="284" s="1"/>
  <c r="AE251" i="288"/>
  <c r="AE261" i="288" s="1"/>
  <c r="U325" i="287"/>
  <c r="U324" i="287"/>
  <c r="U323" i="287"/>
  <c r="U322" i="287"/>
  <c r="U315" i="287"/>
  <c r="AG386" i="284"/>
  <c r="AG387" i="284" s="1"/>
  <c r="AH385" i="284"/>
  <c r="V306" i="288"/>
  <c r="W313" i="287"/>
  <c r="V314" i="287"/>
  <c r="AG433" i="290"/>
  <c r="AF434" i="290"/>
  <c r="AF435" i="290" s="1"/>
  <c r="Y293" i="288"/>
  <c r="AG410" i="289"/>
  <c r="AG411" i="289" s="1"/>
  <c r="AH409" i="289"/>
  <c r="AD259" i="288"/>
  <c r="AE243" i="287"/>
  <c r="AF242" i="287"/>
  <c r="AF244" i="287"/>
  <c r="AF235" i="287"/>
  <c r="AF243" i="287" s="1"/>
  <c r="V307" i="288"/>
  <c r="T323" i="288"/>
  <c r="S338" i="288"/>
  <c r="AG243" i="288"/>
  <c r="AI243" i="288" s="1"/>
  <c r="AA276" i="287"/>
  <c r="AF249" i="287"/>
  <c r="AE250" i="287"/>
  <c r="U329" i="287"/>
  <c r="T330" i="287"/>
  <c r="AJ361" i="284"/>
  <c r="AJ362" i="284" s="1"/>
  <c r="AJ363" i="284" s="1"/>
  <c r="AI362" i="284"/>
  <c r="AI363" i="284" s="1"/>
  <c r="AD410" i="285"/>
  <c r="AD411" i="285" s="1"/>
  <c r="AE409" i="285"/>
  <c r="AN349" i="285"/>
  <c r="AD457" i="290"/>
  <c r="AC458" i="290"/>
  <c r="AC459" i="290" s="1"/>
  <c r="AD258" i="288"/>
  <c r="U482" i="284"/>
  <c r="U483" i="284" s="1"/>
  <c r="V481" i="284"/>
  <c r="AG242" i="288"/>
  <c r="AI242" i="288" s="1"/>
  <c r="AA481" i="290"/>
  <c r="Z482" i="290"/>
  <c r="Z483" i="290" s="1"/>
  <c r="Y297" i="287"/>
  <c r="X298" i="287"/>
  <c r="AJ387" i="290"/>
  <c r="AK392" i="290"/>
  <c r="AK401" i="290"/>
  <c r="AK394" i="290"/>
  <c r="AK389" i="290"/>
  <c r="AK390" i="290"/>
  <c r="AK391" i="290"/>
  <c r="AK396" i="290"/>
  <c r="AK393" i="290"/>
  <c r="AK397" i="290"/>
  <c r="W299" i="288"/>
  <c r="W309" i="288" s="1"/>
  <c r="V308" i="288"/>
  <c r="T325" i="288"/>
  <c r="AG244" i="288"/>
  <c r="AI244" i="288" s="1"/>
  <c r="AG385" i="285"/>
  <c r="AF386" i="285"/>
  <c r="AF387" i="285" s="1"/>
  <c r="AN341" i="285"/>
  <c r="AH410" i="290"/>
  <c r="AH411" i="290" s="1"/>
  <c r="AI409" i="290"/>
  <c r="W299" i="287"/>
  <c r="W308" i="287" s="1"/>
  <c r="W307" i="287"/>
  <c r="W306" i="287"/>
  <c r="W309" i="287"/>
  <c r="X298" i="288"/>
  <c r="Y297" i="288"/>
  <c r="AG245" i="288"/>
  <c r="AI245" i="288" s="1"/>
  <c r="U330" i="288"/>
  <c r="V329" i="288"/>
  <c r="AA457" i="285"/>
  <c r="Z458" i="285"/>
  <c r="Z459" i="285" s="1"/>
  <c r="AN344" i="285"/>
  <c r="AA282" i="287"/>
  <c r="AB281" i="287"/>
  <c r="X481" i="285"/>
  <c r="W482" i="285"/>
  <c r="W483" i="285" s="1"/>
  <c r="U506" i="285"/>
  <c r="U507" i="285" s="1"/>
  <c r="V505" i="285"/>
  <c r="AC267" i="288"/>
  <c r="AC274" i="288" s="1"/>
  <c r="Z283" i="287"/>
  <c r="Z291" i="287" s="1"/>
  <c r="AD457" i="289"/>
  <c r="AC458" i="289"/>
  <c r="AC459" i="289" s="1"/>
  <c r="T322" i="288"/>
  <c r="AA434" i="284"/>
  <c r="AA435" i="284" s="1"/>
  <c r="AB433" i="284"/>
  <c r="T331" i="288"/>
  <c r="T339" i="288" s="1"/>
  <c r="T341" i="288"/>
  <c r="AC258" i="287"/>
  <c r="AB277" i="287"/>
  <c r="AB276" i="287"/>
  <c r="AB274" i="287"/>
  <c r="AB267" i="287"/>
  <c r="AB275" i="287" s="1"/>
  <c r="AN353" i="285"/>
  <c r="Y506" i="290"/>
  <c r="Y507" i="290" s="1"/>
  <c r="Z505" i="290"/>
  <c r="AE265" i="288"/>
  <c r="AD266" i="288"/>
  <c r="AD261" i="288"/>
  <c r="AJ361" i="285"/>
  <c r="AJ362" i="285" s="1"/>
  <c r="AI362" i="285"/>
  <c r="AI363" i="285" s="1"/>
  <c r="AJ385" i="289"/>
  <c r="AJ386" i="289" s="1"/>
  <c r="AJ387" i="289" s="1"/>
  <c r="AI386" i="289"/>
  <c r="AI387" i="289" s="1"/>
  <c r="Y457" i="284"/>
  <c r="X458" i="284"/>
  <c r="X459" i="284" s="1"/>
  <c r="AC259" i="287"/>
  <c r="AC266" i="287"/>
  <c r="AD265" i="287"/>
  <c r="AN345" i="285"/>
  <c r="Y290" i="288"/>
  <c r="V314" i="288"/>
  <c r="W313" i="288"/>
  <c r="AF433" i="289"/>
  <c r="AE434" i="289"/>
  <c r="AE435" i="289" s="1"/>
  <c r="AG249" i="288"/>
  <c r="AG250" i="288" s="1"/>
  <c r="AF250" i="288"/>
  <c r="AI241" i="288"/>
  <c r="AJ241" i="288" s="1"/>
  <c r="AI238" i="288"/>
  <c r="AJ237" i="288" s="1"/>
  <c r="AL241" i="288"/>
  <c r="AI240" i="288"/>
  <c r="AA481" i="289"/>
  <c r="Z482" i="289"/>
  <c r="Z483" i="289" s="1"/>
  <c r="Z283" i="288"/>
  <c r="Z292" i="288" s="1"/>
  <c r="AN342" i="285"/>
  <c r="AB281" i="288"/>
  <c r="AA282" i="288"/>
  <c r="AN348" i="285"/>
  <c r="AN346" i="285"/>
  <c r="X506" i="289"/>
  <c r="X507" i="289" s="1"/>
  <c r="Y505" i="289"/>
  <c r="AC433" i="285"/>
  <c r="AB434" i="285"/>
  <c r="AB435" i="285" s="1"/>
  <c r="U315" i="288"/>
  <c r="U322" i="288" s="1"/>
  <c r="U323" i="288"/>
  <c r="AE409" i="284"/>
  <c r="AD410" i="284"/>
  <c r="AD411" i="284" s="1"/>
  <c r="AG235" i="287"/>
  <c r="AI234" i="287" s="1"/>
  <c r="AI236" i="287"/>
  <c r="AD261" i="287"/>
  <c r="AD260" i="287"/>
  <c r="AD259" i="287"/>
  <c r="AD258" i="287"/>
  <c r="AD251" i="287"/>
  <c r="S331" i="287"/>
  <c r="S339" i="287" s="1"/>
  <c r="AN343" i="285"/>
  <c r="AJ386" i="281"/>
  <c r="AK390" i="281" s="1"/>
  <c r="Z482" i="281"/>
  <c r="Z483" i="281" s="1"/>
  <c r="AA481" i="281"/>
  <c r="AC457" i="281"/>
  <c r="AB458" i="281"/>
  <c r="AB459" i="281" s="1"/>
  <c r="W72" i="282"/>
  <c r="W74" i="282"/>
  <c r="AG410" i="281"/>
  <c r="AG411" i="281" s="1"/>
  <c r="AH409" i="281"/>
  <c r="AJ387" i="281"/>
  <c r="AK394" i="281"/>
  <c r="AK401" i="281"/>
  <c r="AK396" i="281"/>
  <c r="AK392" i="281"/>
  <c r="AK389" i="281"/>
  <c r="AK393" i="281"/>
  <c r="AK397" i="281"/>
  <c r="AF433" i="281"/>
  <c r="AE434" i="281"/>
  <c r="AE435" i="281" s="1"/>
  <c r="Y505" i="281"/>
  <c r="X506" i="281"/>
  <c r="X507" i="281" s="1"/>
  <c r="T338" i="288" l="1"/>
  <c r="T340" i="288"/>
  <c r="AC275" i="288"/>
  <c r="AC276" i="288"/>
  <c r="Z293" i="288"/>
  <c r="AC277" i="288"/>
  <c r="U324" i="288"/>
  <c r="AE259" i="288"/>
  <c r="S338" i="287"/>
  <c r="S341" i="287"/>
  <c r="AG245" i="287"/>
  <c r="AI245" i="287" s="1"/>
  <c r="S340" i="287"/>
  <c r="AF245" i="287"/>
  <c r="Z290" i="288"/>
  <c r="Z457" i="284"/>
  <c r="Y458" i="284"/>
  <c r="Y459" i="284" s="1"/>
  <c r="W329" i="288"/>
  <c r="V330" i="288"/>
  <c r="AN397" i="290"/>
  <c r="AN392" i="290"/>
  <c r="X313" i="287"/>
  <c r="W314" i="287"/>
  <c r="AG242" i="287"/>
  <c r="AI242" i="287" s="1"/>
  <c r="V315" i="288"/>
  <c r="V325" i="288" s="1"/>
  <c r="Z506" i="290"/>
  <c r="Z507" i="290" s="1"/>
  <c r="AA505" i="290"/>
  <c r="AG243" i="287"/>
  <c r="AI243" i="287" s="1"/>
  <c r="U325" i="288"/>
  <c r="Z291" i="288"/>
  <c r="Y481" i="285"/>
  <c r="X482" i="285"/>
  <c r="X483" i="285" s="1"/>
  <c r="U331" i="288"/>
  <c r="U338" i="288" s="1"/>
  <c r="AN393" i="290"/>
  <c r="AG244" i="287"/>
  <c r="AI244" i="287" s="1"/>
  <c r="AC281" i="287"/>
  <c r="AB282" i="287"/>
  <c r="AJ409" i="290"/>
  <c r="AJ410" i="290" s="1"/>
  <c r="AI410" i="290"/>
  <c r="AI411" i="290" s="1"/>
  <c r="AN396" i="290"/>
  <c r="X309" i="287"/>
  <c r="X308" i="287"/>
  <c r="X307" i="287"/>
  <c r="X299" i="287"/>
  <c r="X306" i="287" s="1"/>
  <c r="T331" i="287"/>
  <c r="T341" i="287" s="1"/>
  <c r="AI409" i="289"/>
  <c r="AH410" i="289"/>
  <c r="AH411" i="289" s="1"/>
  <c r="AI385" i="284"/>
  <c r="AH386" i="284"/>
  <c r="AH387" i="284" s="1"/>
  <c r="AE258" i="288"/>
  <c r="AE457" i="289"/>
  <c r="AD458" i="289"/>
  <c r="AD459" i="289" s="1"/>
  <c r="AA283" i="287"/>
  <c r="AA293" i="287" s="1"/>
  <c r="Y298" i="288"/>
  <c r="Z297" i="288"/>
  <c r="AN391" i="290"/>
  <c r="Z297" i="287"/>
  <c r="Y298" i="287"/>
  <c r="AE457" i="290"/>
  <c r="AD458" i="290"/>
  <c r="AD459" i="290" s="1"/>
  <c r="U330" i="287"/>
  <c r="V329" i="287"/>
  <c r="AA283" i="288"/>
  <c r="AA290" i="288" s="1"/>
  <c r="AF251" i="288"/>
  <c r="AF260" i="288" s="1"/>
  <c r="AD433" i="285"/>
  <c r="AC434" i="285"/>
  <c r="AC435" i="285" s="1"/>
  <c r="AB282" i="288"/>
  <c r="AC281" i="288"/>
  <c r="AG251" i="288"/>
  <c r="AG259" i="288" s="1"/>
  <c r="AI252" i="288"/>
  <c r="AD266" i="287"/>
  <c r="AE265" i="287"/>
  <c r="AJ363" i="285"/>
  <c r="AK369" i="285"/>
  <c r="AK366" i="285"/>
  <c r="AK367" i="285"/>
  <c r="AK372" i="285"/>
  <c r="AK368" i="285"/>
  <c r="AK377" i="285"/>
  <c r="AK373" i="285"/>
  <c r="AK365" i="285"/>
  <c r="AK370" i="285"/>
  <c r="Z292" i="287"/>
  <c r="X299" i="288"/>
  <c r="X307" i="288" s="1"/>
  <c r="W306" i="288"/>
  <c r="AN390" i="290"/>
  <c r="AE251" i="287"/>
  <c r="AE259" i="287" s="1"/>
  <c r="AE260" i="288"/>
  <c r="Z293" i="287"/>
  <c r="AO341" i="285"/>
  <c r="AO357" i="285" s="1"/>
  <c r="W307" i="288"/>
  <c r="AN389" i="290"/>
  <c r="AO389" i="290" s="1"/>
  <c r="AO405" i="290" s="1"/>
  <c r="AB481" i="290"/>
  <c r="AA482" i="290"/>
  <c r="AA483" i="290" s="1"/>
  <c r="AF250" i="287"/>
  <c r="AG249" i="287"/>
  <c r="AG250" i="287" s="1"/>
  <c r="AF409" i="284"/>
  <c r="AE410" i="284"/>
  <c r="AE411" i="284" s="1"/>
  <c r="Z505" i="289"/>
  <c r="Y506" i="289"/>
  <c r="Y507" i="289" s="1"/>
  <c r="AA482" i="289"/>
  <c r="AA483" i="289" s="1"/>
  <c r="AB481" i="289"/>
  <c r="AC267" i="287"/>
  <c r="AC277" i="287" s="1"/>
  <c r="AL241" i="287"/>
  <c r="AI240" i="287"/>
  <c r="AI241" i="287"/>
  <c r="AJ241" i="287" s="1"/>
  <c r="AI238" i="287"/>
  <c r="AJ237" i="287" s="1"/>
  <c r="AF434" i="289"/>
  <c r="AF435" i="289" s="1"/>
  <c r="AG433" i="289"/>
  <c r="AD267" i="288"/>
  <c r="AD276" i="288" s="1"/>
  <c r="Z290" i="287"/>
  <c r="V506" i="285"/>
  <c r="V507" i="285" s="1"/>
  <c r="W505" i="285"/>
  <c r="W308" i="288"/>
  <c r="AN394" i="290"/>
  <c r="AE410" i="285"/>
  <c r="AE411" i="285" s="1"/>
  <c r="AF409" i="285"/>
  <c r="AH433" i="290"/>
  <c r="AG434" i="290"/>
  <c r="AG435" i="290" s="1"/>
  <c r="W314" i="288"/>
  <c r="X313" i="288"/>
  <c r="AF265" i="288"/>
  <c r="AE266" i="288"/>
  <c r="AC433" i="284"/>
  <c r="AB434" i="284"/>
  <c r="AB435" i="284" s="1"/>
  <c r="AA458" i="285"/>
  <c r="AA459" i="285" s="1"/>
  <c r="AB457" i="285"/>
  <c r="AH385" i="285"/>
  <c r="AG386" i="285"/>
  <c r="AG387" i="285" s="1"/>
  <c r="AN401" i="290"/>
  <c r="W481" i="284"/>
  <c r="V482" i="284"/>
  <c r="V483" i="284" s="1"/>
  <c r="V323" i="287"/>
  <c r="V315" i="287"/>
  <c r="V324" i="287" s="1"/>
  <c r="U505" i="284"/>
  <c r="T506" i="284"/>
  <c r="T507" i="284" s="1"/>
  <c r="AK391" i="281"/>
  <c r="Z505" i="281"/>
  <c r="Y506" i="281"/>
  <c r="Y507" i="281" s="1"/>
  <c r="AN401" i="281"/>
  <c r="AN389" i="281"/>
  <c r="AN396" i="281"/>
  <c r="AN394" i="281"/>
  <c r="W75" i="282"/>
  <c r="AD457" i="281"/>
  <c r="AC458" i="281"/>
  <c r="AC459" i="281" s="1"/>
  <c r="AG433" i="281"/>
  <c r="AF434" i="281"/>
  <c r="AF435" i="281" s="1"/>
  <c r="AN391" i="281"/>
  <c r="X72" i="282"/>
  <c r="X74" i="282"/>
  <c r="AA482" i="281"/>
  <c r="AA483" i="281" s="1"/>
  <c r="AB481" i="281"/>
  <c r="AN390" i="281"/>
  <c r="AN397" i="281"/>
  <c r="AN393" i="281"/>
  <c r="AN392" i="281"/>
  <c r="AH410" i="281"/>
  <c r="AH411" i="281" s="1"/>
  <c r="AI409" i="281"/>
  <c r="AA293" i="288" l="1"/>
  <c r="AA291" i="288"/>
  <c r="AA292" i="288"/>
  <c r="AD277" i="288"/>
  <c r="V322" i="288"/>
  <c r="U339" i="288"/>
  <c r="AG260" i="288"/>
  <c r="AI260" i="288" s="1"/>
  <c r="AG261" i="288"/>
  <c r="X308" i="288"/>
  <c r="U340" i="288"/>
  <c r="AG258" i="288"/>
  <c r="X309" i="288"/>
  <c r="AC274" i="287"/>
  <c r="T338" i="287"/>
  <c r="V325" i="287"/>
  <c r="AC275" i="287"/>
  <c r="T340" i="287"/>
  <c r="AE260" i="287"/>
  <c r="AE261" i="287"/>
  <c r="T339" i="287"/>
  <c r="V322" i="287"/>
  <c r="AB458" i="285"/>
  <c r="AB459" i="285" s="1"/>
  <c r="AC457" i="285"/>
  <c r="AC276" i="287"/>
  <c r="AG409" i="284"/>
  <c r="AF410" i="284"/>
  <c r="AF411" i="284" s="1"/>
  <c r="AN366" i="285"/>
  <c r="AF258" i="288"/>
  <c r="Z481" i="285"/>
  <c r="Y482" i="285"/>
  <c r="Y483" i="285" s="1"/>
  <c r="V323" i="288"/>
  <c r="W315" i="288"/>
  <c r="W324" i="288" s="1"/>
  <c r="AI433" i="290"/>
  <c r="AH434" i="290"/>
  <c r="AH435" i="290" s="1"/>
  <c r="AG251" i="287"/>
  <c r="AI250" i="287" s="1"/>
  <c r="AI252" i="287"/>
  <c r="AN370" i="285"/>
  <c r="AN369" i="285"/>
  <c r="AF259" i="288"/>
  <c r="AI259" i="288" s="1"/>
  <c r="V330" i="287"/>
  <c r="W329" i="287"/>
  <c r="Z298" i="288"/>
  <c r="AA297" i="288"/>
  <c r="AE458" i="289"/>
  <c r="AE459" i="289" s="1"/>
  <c r="AF457" i="289"/>
  <c r="V324" i="288"/>
  <c r="AN367" i="285"/>
  <c r="AF258" i="287"/>
  <c r="AF251" i="287"/>
  <c r="AF261" i="287" s="1"/>
  <c r="AN365" i="285"/>
  <c r="AF261" i="288"/>
  <c r="U331" i="287"/>
  <c r="U341" i="287" s="1"/>
  <c r="Y299" i="288"/>
  <c r="Y309" i="288" s="1"/>
  <c r="Y308" i="288"/>
  <c r="V331" i="288"/>
  <c r="V341" i="288" s="1"/>
  <c r="X505" i="285"/>
  <c r="W506" i="285"/>
  <c r="W507" i="285" s="1"/>
  <c r="X481" i="284"/>
  <c r="W482" i="284"/>
  <c r="W483" i="284" s="1"/>
  <c r="AC481" i="289"/>
  <c r="AB482" i="289"/>
  <c r="AB483" i="289" s="1"/>
  <c r="AN373" i="285"/>
  <c r="AE266" i="287"/>
  <c r="AF265" i="287"/>
  <c r="AC282" i="288"/>
  <c r="AD281" i="288"/>
  <c r="AA290" i="287"/>
  <c r="U341" i="288"/>
  <c r="X329" i="288"/>
  <c r="W330" i="288"/>
  <c r="AI385" i="285"/>
  <c r="AH386" i="285"/>
  <c r="AH387" i="285" s="1"/>
  <c r="AG409" i="285"/>
  <c r="AF410" i="285"/>
  <c r="AF411" i="285" s="1"/>
  <c r="AD433" i="284"/>
  <c r="AC434" i="284"/>
  <c r="AC435" i="284" s="1"/>
  <c r="AD274" i="288"/>
  <c r="U506" i="284"/>
  <c r="U507" i="284" s="1"/>
  <c r="V505" i="284"/>
  <c r="AE267" i="288"/>
  <c r="AE277" i="288" s="1"/>
  <c r="AD275" i="288"/>
  <c r="AC481" i="290"/>
  <c r="AB482" i="290"/>
  <c r="AB483" i="290" s="1"/>
  <c r="AE258" i="287"/>
  <c r="X306" i="288"/>
  <c r="AN377" i="285"/>
  <c r="AD267" i="287"/>
  <c r="AD275" i="287" s="1"/>
  <c r="AB283" i="288"/>
  <c r="AB290" i="288" s="1"/>
  <c r="AB293" i="288"/>
  <c r="AB292" i="288"/>
  <c r="AB291" i="288"/>
  <c r="AE458" i="290"/>
  <c r="AE459" i="290" s="1"/>
  <c r="AF457" i="290"/>
  <c r="AA291" i="287"/>
  <c r="AJ385" i="284"/>
  <c r="AJ386" i="284" s="1"/>
  <c r="AJ387" i="284" s="1"/>
  <c r="AI386" i="284"/>
  <c r="AI387" i="284" s="1"/>
  <c r="AJ411" i="290"/>
  <c r="AK417" i="290"/>
  <c r="AK415" i="290"/>
  <c r="AK414" i="290"/>
  <c r="AK420" i="290"/>
  <c r="AK418" i="290"/>
  <c r="AK413" i="290"/>
  <c r="AK421" i="290"/>
  <c r="AK416" i="290"/>
  <c r="AK425" i="290"/>
  <c r="AB505" i="290"/>
  <c r="AA506" i="290"/>
  <c r="AA507" i="290" s="1"/>
  <c r="W322" i="287"/>
  <c r="W315" i="287"/>
  <c r="W325" i="287" s="1"/>
  <c r="AG434" i="289"/>
  <c r="AG435" i="289" s="1"/>
  <c r="AH433" i="289"/>
  <c r="AF266" i="288"/>
  <c r="AG265" i="288"/>
  <c r="AG266" i="288" s="1"/>
  <c r="AN368" i="285"/>
  <c r="AI256" i="288"/>
  <c r="AI257" i="288"/>
  <c r="AJ257" i="288" s="1"/>
  <c r="AL257" i="288"/>
  <c r="AI254" i="288"/>
  <c r="AJ253" i="288" s="1"/>
  <c r="Y299" i="287"/>
  <c r="Y309" i="287" s="1"/>
  <c r="AA292" i="287"/>
  <c r="AB283" i="287"/>
  <c r="AB291" i="287" s="1"/>
  <c r="Y313" i="287"/>
  <c r="X314" i="287"/>
  <c r="AA457" i="284"/>
  <c r="Z458" i="284"/>
  <c r="Z459" i="284" s="1"/>
  <c r="Y313" i="288"/>
  <c r="X314" i="288"/>
  <c r="AA505" i="289"/>
  <c r="Z506" i="289"/>
  <c r="Z507" i="289" s="1"/>
  <c r="AN372" i="285"/>
  <c r="AI250" i="288"/>
  <c r="AE433" i="285"/>
  <c r="AD434" i="285"/>
  <c r="AD435" i="285" s="1"/>
  <c r="AA297" i="287"/>
  <c r="Z298" i="287"/>
  <c r="AJ409" i="289"/>
  <c r="AJ410" i="289" s="1"/>
  <c r="AJ411" i="289" s="1"/>
  <c r="AI410" i="289"/>
  <c r="AI411" i="289" s="1"/>
  <c r="AD281" i="287"/>
  <c r="AC282" i="287"/>
  <c r="AG434" i="281"/>
  <c r="AG435" i="281" s="1"/>
  <c r="AH433" i="281"/>
  <c r="AC481" i="281"/>
  <c r="AB482" i="281"/>
  <c r="AB483" i="281" s="1"/>
  <c r="AE457" i="281"/>
  <c r="AD458" i="281"/>
  <c r="AD459" i="281" s="1"/>
  <c r="AO389" i="281"/>
  <c r="AO405" i="281" s="1"/>
  <c r="X75" i="282"/>
  <c r="AJ409" i="281"/>
  <c r="AJ410" i="281" s="1"/>
  <c r="AI410" i="281"/>
  <c r="AI411" i="281" s="1"/>
  <c r="Y72" i="282"/>
  <c r="Y74" i="282"/>
  <c r="AA505" i="281"/>
  <c r="Z506" i="281"/>
  <c r="Z507" i="281" s="1"/>
  <c r="W322" i="288" l="1"/>
  <c r="AI261" i="288"/>
  <c r="W323" i="288"/>
  <c r="AE275" i="288"/>
  <c r="W325" i="288"/>
  <c r="AI258" i="288"/>
  <c r="Y306" i="287"/>
  <c r="U339" i="287"/>
  <c r="AB292" i="287"/>
  <c r="AD276" i="287"/>
  <c r="AB290" i="287"/>
  <c r="AC482" i="290"/>
  <c r="AC483" i="290" s="1"/>
  <c r="AD481" i="290"/>
  <c r="V331" i="287"/>
  <c r="V341" i="287" s="1"/>
  <c r="AE434" i="285"/>
  <c r="AE435" i="285" s="1"/>
  <c r="AF433" i="285"/>
  <c r="AB293" i="287"/>
  <c r="AI433" i="289"/>
  <c r="AH434" i="289"/>
  <c r="AH435" i="289" s="1"/>
  <c r="AC505" i="290"/>
  <c r="AB506" i="290"/>
  <c r="AB507" i="290" s="1"/>
  <c r="AN415" i="290"/>
  <c r="AD277" i="287"/>
  <c r="X330" i="288"/>
  <c r="Y329" i="288"/>
  <c r="V338" i="288"/>
  <c r="AG259" i="287"/>
  <c r="AA458" i="284"/>
  <c r="AA459" i="284" s="1"/>
  <c r="AB457" i="284"/>
  <c r="AN425" i="290"/>
  <c r="AN417" i="290"/>
  <c r="V339" i="288"/>
  <c r="AO365" i="285"/>
  <c r="AO381" i="285" s="1"/>
  <c r="AG260" i="287"/>
  <c r="AF267" i="288"/>
  <c r="AF276" i="288" s="1"/>
  <c r="AE281" i="287"/>
  <c r="AD282" i="287"/>
  <c r="X325" i="287"/>
  <c r="X315" i="287"/>
  <c r="X324" i="287" s="1"/>
  <c r="AN416" i="290"/>
  <c r="AE274" i="288"/>
  <c r="AE433" i="284"/>
  <c r="AD434" i="284"/>
  <c r="AD435" i="284" s="1"/>
  <c r="AC482" i="289"/>
  <c r="AC483" i="289" s="1"/>
  <c r="AD481" i="289"/>
  <c r="V340" i="288"/>
  <c r="U338" i="287"/>
  <c r="AF458" i="289"/>
  <c r="AF459" i="289" s="1"/>
  <c r="AG457" i="289"/>
  <c r="AG261" i="287"/>
  <c r="AI261" i="287" s="1"/>
  <c r="AG410" i="284"/>
  <c r="AG411" i="284" s="1"/>
  <c r="AH409" i="284"/>
  <c r="Y314" i="287"/>
  <c r="Z313" i="287"/>
  <c r="AD282" i="288"/>
  <c r="AE281" i="288"/>
  <c r="Y307" i="287"/>
  <c r="W323" i="287"/>
  <c r="AN413" i="290"/>
  <c r="AE276" i="288"/>
  <c r="AH409" i="285"/>
  <c r="AG410" i="285"/>
  <c r="AG411" i="285" s="1"/>
  <c r="AC283" i="288"/>
  <c r="AC293" i="288" s="1"/>
  <c r="Y481" i="284"/>
  <c r="X482" i="284"/>
  <c r="X483" i="284" s="1"/>
  <c r="Y306" i="288"/>
  <c r="U340" i="287"/>
  <c r="AF259" i="287"/>
  <c r="AB297" i="288"/>
  <c r="AA298" i="288"/>
  <c r="Z313" i="288"/>
  <c r="Y314" i="288"/>
  <c r="AC283" i="287"/>
  <c r="AC293" i="287" s="1"/>
  <c r="AN421" i="290"/>
  <c r="AA506" i="289"/>
  <c r="AA507" i="289" s="1"/>
  <c r="AB505" i="289"/>
  <c r="Y308" i="287"/>
  <c r="AN418" i="290"/>
  <c r="AD274" i="287"/>
  <c r="AG265" i="287"/>
  <c r="AG266" i="287" s="1"/>
  <c r="AF266" i="287"/>
  <c r="Y307" i="288"/>
  <c r="AF260" i="287"/>
  <c r="Z299" i="288"/>
  <c r="Z309" i="288" s="1"/>
  <c r="AI434" i="290"/>
  <c r="AI435" i="290" s="1"/>
  <c r="AJ433" i="290"/>
  <c r="AJ434" i="290" s="1"/>
  <c r="AD457" i="285"/>
  <c r="AC458" i="285"/>
  <c r="AC459" i="285" s="1"/>
  <c r="Z308" i="287"/>
  <c r="Z307" i="287"/>
  <c r="Z306" i="287"/>
  <c r="Z299" i="287"/>
  <c r="Z309" i="287" s="1"/>
  <c r="W324" i="287"/>
  <c r="AB297" i="287"/>
  <c r="AA298" i="287"/>
  <c r="X315" i="288"/>
  <c r="X325" i="288" s="1"/>
  <c r="AG267" i="288"/>
  <c r="AI268" i="288"/>
  <c r="AN420" i="290"/>
  <c r="AF458" i="290"/>
  <c r="AF459" i="290" s="1"/>
  <c r="AG457" i="290"/>
  <c r="W505" i="284"/>
  <c r="V506" i="284"/>
  <c r="V507" i="284" s="1"/>
  <c r="AJ385" i="285"/>
  <c r="AJ386" i="285" s="1"/>
  <c r="AI386" i="285"/>
  <c r="AI387" i="285" s="1"/>
  <c r="AE267" i="287"/>
  <c r="AE275" i="287" s="1"/>
  <c r="Y505" i="285"/>
  <c r="X506" i="285"/>
  <c r="X507" i="285" s="1"/>
  <c r="W330" i="287"/>
  <c r="X329" i="287"/>
  <c r="AI257" i="287"/>
  <c r="AJ257" i="287" s="1"/>
  <c r="AI256" i="287"/>
  <c r="AL257" i="287"/>
  <c r="AI254" i="287"/>
  <c r="AJ253" i="287" s="1"/>
  <c r="AA481" i="285"/>
  <c r="Z482" i="285"/>
  <c r="Z483" i="285" s="1"/>
  <c r="AN414" i="290"/>
  <c r="W331" i="288"/>
  <c r="W340" i="288" s="1"/>
  <c r="AG258" i="287"/>
  <c r="AI258" i="287" s="1"/>
  <c r="Y75" i="282"/>
  <c r="AF457" i="281"/>
  <c r="AE458" i="281"/>
  <c r="AE459" i="281" s="1"/>
  <c r="AD481" i="281"/>
  <c r="AC482" i="281"/>
  <c r="AC483" i="281" s="1"/>
  <c r="AH434" i="281"/>
  <c r="AH435" i="281" s="1"/>
  <c r="AI433" i="281"/>
  <c r="AA506" i="281"/>
  <c r="AA507" i="281" s="1"/>
  <c r="AB505" i="281"/>
  <c r="Z74" i="282"/>
  <c r="Z72" i="282"/>
  <c r="AJ411" i="281"/>
  <c r="AK416" i="281"/>
  <c r="AK420" i="281"/>
  <c r="AK414" i="281"/>
  <c r="AK425" i="281"/>
  <c r="AK413" i="281"/>
  <c r="AK421" i="281"/>
  <c r="AK417" i="281"/>
  <c r="AK418" i="281"/>
  <c r="AK415" i="281"/>
  <c r="W341" i="288" l="1"/>
  <c r="AF275" i="288"/>
  <c r="AC291" i="288"/>
  <c r="AI266" i="288"/>
  <c r="AC290" i="288"/>
  <c r="X323" i="288"/>
  <c r="AC292" i="288"/>
  <c r="X322" i="288"/>
  <c r="X322" i="287"/>
  <c r="AC290" i="287"/>
  <c r="X323" i="287"/>
  <c r="AE276" i="287"/>
  <c r="V338" i="287"/>
  <c r="V340" i="287"/>
  <c r="AE481" i="289"/>
  <c r="AD482" i="289"/>
  <c r="AD483" i="289" s="1"/>
  <c r="AE277" i="287"/>
  <c r="X324" i="288"/>
  <c r="AF267" i="287"/>
  <c r="AF277" i="287" s="1"/>
  <c r="AA313" i="288"/>
  <c r="Z314" i="288"/>
  <c r="AH410" i="284"/>
  <c r="AH411" i="284" s="1"/>
  <c r="AI409" i="284"/>
  <c r="AF277" i="288"/>
  <c r="Y315" i="288"/>
  <c r="Y324" i="288" s="1"/>
  <c r="Z481" i="284"/>
  <c r="Y482" i="284"/>
  <c r="Y483" i="284" s="1"/>
  <c r="Y315" i="287"/>
  <c r="Y323" i="287" s="1"/>
  <c r="Y325" i="287"/>
  <c r="Y329" i="287"/>
  <c r="X330" i="287"/>
  <c r="Z306" i="288"/>
  <c r="AG276" i="287"/>
  <c r="AG267" i="287"/>
  <c r="AI266" i="287" s="1"/>
  <c r="AI268" i="287"/>
  <c r="AA299" i="288"/>
  <c r="AA306" i="288" s="1"/>
  <c r="AO413" i="290"/>
  <c r="AO429" i="290" s="1"/>
  <c r="AB458" i="284"/>
  <c r="AB459" i="284" s="1"/>
  <c r="AC457" i="284"/>
  <c r="W341" i="287"/>
  <c r="W340" i="287"/>
  <c r="W331" i="287"/>
  <c r="W339" i="287" s="1"/>
  <c r="AI272" i="288"/>
  <c r="AL273" i="288"/>
  <c r="AI273" i="288"/>
  <c r="AJ273" i="288" s="1"/>
  <c r="AI270" i="288"/>
  <c r="AJ269" i="288" s="1"/>
  <c r="Z308" i="288"/>
  <c r="AC297" i="288"/>
  <c r="AB298" i="288"/>
  <c r="AF433" i="284"/>
  <c r="AE434" i="284"/>
  <c r="AE435" i="284" s="1"/>
  <c r="AI260" i="287"/>
  <c r="V339" i="287"/>
  <c r="AJ435" i="290"/>
  <c r="AK449" i="290"/>
  <c r="AK438" i="290"/>
  <c r="AK442" i="290"/>
  <c r="AK441" i="290"/>
  <c r="AK439" i="290"/>
  <c r="AK445" i="290"/>
  <c r="AK444" i="290"/>
  <c r="AK440" i="290"/>
  <c r="AK437" i="290"/>
  <c r="AJ387" i="285"/>
  <c r="AK391" i="285"/>
  <c r="AK394" i="285"/>
  <c r="AK401" i="285"/>
  <c r="AK397" i="285"/>
  <c r="AK390" i="285"/>
  <c r="AK389" i="285"/>
  <c r="AK396" i="285"/>
  <c r="AK392" i="285"/>
  <c r="AK393" i="285"/>
  <c r="AI259" i="287"/>
  <c r="AD505" i="290"/>
  <c r="AC506" i="290"/>
  <c r="AC507" i="290" s="1"/>
  <c r="AH457" i="289"/>
  <c r="AG458" i="289"/>
  <c r="AG459" i="289" s="1"/>
  <c r="AD293" i="287"/>
  <c r="AD283" i="287"/>
  <c r="AD290" i="287" s="1"/>
  <c r="W338" i="288"/>
  <c r="Z505" i="285"/>
  <c r="Y506" i="285"/>
  <c r="Y507" i="285" s="1"/>
  <c r="AG276" i="288"/>
  <c r="AI276" i="288" s="1"/>
  <c r="Z307" i="288"/>
  <c r="AC291" i="287"/>
  <c r="AE282" i="288"/>
  <c r="AF281" i="288"/>
  <c r="AF281" i="287"/>
  <c r="AE282" i="287"/>
  <c r="AG274" i="288"/>
  <c r="AG275" i="288"/>
  <c r="AI275" i="288" s="1"/>
  <c r="AC292" i="287"/>
  <c r="AD283" i="288"/>
  <c r="AD290" i="288" s="1"/>
  <c r="AF274" i="288"/>
  <c r="Y330" i="288"/>
  <c r="Z329" i="288"/>
  <c r="AJ433" i="289"/>
  <c r="AJ434" i="289" s="1"/>
  <c r="AJ435" i="289" s="1"/>
  <c r="AI434" i="289"/>
  <c r="AI435" i="289" s="1"/>
  <c r="AB481" i="285"/>
  <c r="AA482" i="285"/>
  <c r="AA483" i="285" s="1"/>
  <c r="W339" i="288"/>
  <c r="AE274" i="287"/>
  <c r="X505" i="284"/>
  <c r="W506" i="284"/>
  <c r="W507" i="284" s="1"/>
  <c r="AA307" i="287"/>
  <c r="AA299" i="287"/>
  <c r="AA308" i="287" s="1"/>
  <c r="AH457" i="290"/>
  <c r="AG458" i="290"/>
  <c r="AG459" i="290" s="1"/>
  <c r="AG277" i="288"/>
  <c r="AC297" i="287"/>
  <c r="AB298" i="287"/>
  <c r="AE457" i="285"/>
  <c r="AD458" i="285"/>
  <c r="AD459" i="285" s="1"/>
  <c r="AC505" i="289"/>
  <c r="AB506" i="289"/>
  <c r="AB507" i="289" s="1"/>
  <c r="AI409" i="285"/>
  <c r="AH410" i="285"/>
  <c r="AH411" i="285" s="1"/>
  <c r="Z314" i="287"/>
  <c r="AA313" i="287"/>
  <c r="X331" i="288"/>
  <c r="X340" i="288" s="1"/>
  <c r="X339" i="288"/>
  <c r="AE481" i="290"/>
  <c r="AD482" i="290"/>
  <c r="AD483" i="290" s="1"/>
  <c r="AG433" i="285"/>
  <c r="AF434" i="285"/>
  <c r="AF435" i="285" s="1"/>
  <c r="AN413" i="281"/>
  <c r="AB506" i="281"/>
  <c r="AB507" i="281" s="1"/>
  <c r="AC505" i="281"/>
  <c r="AE481" i="281"/>
  <c r="AD482" i="281"/>
  <c r="AD483" i="281" s="1"/>
  <c r="AN425" i="281"/>
  <c r="AN414" i="281"/>
  <c r="AI434" i="281"/>
  <c r="AI435" i="281" s="1"/>
  <c r="AJ433" i="281"/>
  <c r="AJ434" i="281" s="1"/>
  <c r="AN417" i="281"/>
  <c r="AN420" i="281"/>
  <c r="AF458" i="281"/>
  <c r="AF459" i="281" s="1"/>
  <c r="AG457" i="281"/>
  <c r="AN418" i="281"/>
  <c r="AA74" i="282"/>
  <c r="AG74" i="282" s="1"/>
  <c r="AA72" i="282"/>
  <c r="AN415" i="281"/>
  <c r="AN416" i="281"/>
  <c r="AN421" i="281"/>
  <c r="Z75" i="282"/>
  <c r="AB78" i="282"/>
  <c r="AE78" i="282" s="1"/>
  <c r="AB89" i="282"/>
  <c r="AE89" i="282" s="1"/>
  <c r="AD293" i="288" l="1"/>
  <c r="AD291" i="288"/>
  <c r="AD292" i="288"/>
  <c r="AI277" i="288"/>
  <c r="AA308" i="288"/>
  <c r="AA309" i="288"/>
  <c r="Y325" i="288"/>
  <c r="AA307" i="288"/>
  <c r="AG277" i="287"/>
  <c r="AF275" i="287"/>
  <c r="W338" i="287"/>
  <c r="AD292" i="287"/>
  <c r="AB482" i="285"/>
  <c r="AB483" i="285" s="1"/>
  <c r="AC481" i="285"/>
  <c r="Z315" i="287"/>
  <c r="Z324" i="287" s="1"/>
  <c r="AC298" i="287"/>
  <c r="AD297" i="287"/>
  <c r="AA309" i="287"/>
  <c r="AD291" i="287"/>
  <c r="AN393" i="285"/>
  <c r="AN391" i="285"/>
  <c r="AN442" i="290"/>
  <c r="AB299" i="288"/>
  <c r="AB309" i="288" s="1"/>
  <c r="AG275" i="287"/>
  <c r="AI275" i="287" s="1"/>
  <c r="Y324" i="287"/>
  <c r="Y323" i="288"/>
  <c r="AF274" i="287"/>
  <c r="AN396" i="285"/>
  <c r="AN437" i="290"/>
  <c r="AN449" i="290"/>
  <c r="AI277" i="287"/>
  <c r="AF276" i="287"/>
  <c r="AI276" i="287" s="1"/>
  <c r="AI457" i="290"/>
  <c r="AH458" i="290"/>
  <c r="AH459" i="290" s="1"/>
  <c r="AI274" i="288"/>
  <c r="AN389" i="285"/>
  <c r="AN440" i="290"/>
  <c r="AJ409" i="284"/>
  <c r="AJ410" i="284" s="1"/>
  <c r="AJ411" i="284" s="1"/>
  <c r="AI410" i="284"/>
  <c r="AI411" i="284" s="1"/>
  <c r="AF481" i="290"/>
  <c r="AE482" i="290"/>
  <c r="AE483" i="290" s="1"/>
  <c r="AA329" i="288"/>
  <c r="Z330" i="288"/>
  <c r="AJ409" i="285"/>
  <c r="AJ410" i="285" s="1"/>
  <c r="AI410" i="285"/>
  <c r="AI411" i="285" s="1"/>
  <c r="X338" i="288"/>
  <c r="AE291" i="287"/>
  <c r="AE290" i="287"/>
  <c r="AE283" i="287"/>
  <c r="AE293" i="287" s="1"/>
  <c r="AA505" i="285"/>
  <c r="Z506" i="285"/>
  <c r="Z507" i="285" s="1"/>
  <c r="AH458" i="289"/>
  <c r="AH459" i="289" s="1"/>
  <c r="AI457" i="289"/>
  <c r="AN390" i="285"/>
  <c r="AN444" i="290"/>
  <c r="X331" i="287"/>
  <c r="X338" i="287" s="1"/>
  <c r="AA481" i="284"/>
  <c r="Z482" i="284"/>
  <c r="Z483" i="284" s="1"/>
  <c r="AN438" i="290"/>
  <c r="AD297" i="288"/>
  <c r="AC298" i="288"/>
  <c r="X341" i="288"/>
  <c r="AD505" i="289"/>
  <c r="AC506" i="289"/>
  <c r="AC507" i="289" s="1"/>
  <c r="AA306" i="287"/>
  <c r="AG281" i="287"/>
  <c r="AG282" i="287" s="1"/>
  <c r="AF282" i="287"/>
  <c r="AN397" i="285"/>
  <c r="AN445" i="290"/>
  <c r="AD457" i="284"/>
  <c r="AC458" i="284"/>
  <c r="AC459" i="284" s="1"/>
  <c r="AI270" i="287"/>
  <c r="AJ269" i="287" s="1"/>
  <c r="AL273" i="287"/>
  <c r="AI273" i="287"/>
  <c r="AJ273" i="287" s="1"/>
  <c r="AI272" i="287"/>
  <c r="Z329" i="287"/>
  <c r="Y330" i="287"/>
  <c r="Z315" i="288"/>
  <c r="Z325" i="288" s="1"/>
  <c r="Y505" i="284"/>
  <c r="X506" i="284"/>
  <c r="X507" i="284" s="1"/>
  <c r="AF282" i="288"/>
  <c r="AG281" i="288"/>
  <c r="AG282" i="288" s="1"/>
  <c r="AN439" i="290"/>
  <c r="Y322" i="287"/>
  <c r="Y322" i="288"/>
  <c r="AB313" i="288"/>
  <c r="AA314" i="288"/>
  <c r="AN392" i="285"/>
  <c r="Y331" i="288"/>
  <c r="Y341" i="288" s="1"/>
  <c r="AF457" i="285"/>
  <c r="AE458" i="285"/>
  <c r="AE459" i="285" s="1"/>
  <c r="AD506" i="290"/>
  <c r="AD507" i="290" s="1"/>
  <c r="AE505" i="290"/>
  <c r="AN401" i="285"/>
  <c r="AH433" i="285"/>
  <c r="AG434" i="285"/>
  <c r="AG435" i="285" s="1"/>
  <c r="AA314" i="287"/>
  <c r="AB313" i="287"/>
  <c r="AB309" i="287"/>
  <c r="AB308" i="287"/>
  <c r="AB299" i="287"/>
  <c r="AB306" i="287" s="1"/>
  <c r="AE283" i="288"/>
  <c r="AE293" i="288" s="1"/>
  <c r="AE291" i="288"/>
  <c r="AE290" i="288"/>
  <c r="AN394" i="285"/>
  <c r="AN441" i="290"/>
  <c r="AG433" i="284"/>
  <c r="AF434" i="284"/>
  <c r="AF435" i="284" s="1"/>
  <c r="AG274" i="287"/>
  <c r="AE482" i="289"/>
  <c r="AE483" i="289" s="1"/>
  <c r="AF481" i="289"/>
  <c r="AA75" i="282"/>
  <c r="AB85" i="282"/>
  <c r="AE85" i="282" s="1"/>
  <c r="AB79" i="282"/>
  <c r="AE79" i="282" s="1"/>
  <c r="AI74" i="282"/>
  <c r="AH74" i="282"/>
  <c r="AB80" i="282"/>
  <c r="AE80" i="282" s="1"/>
  <c r="U92" i="282"/>
  <c r="U93" i="282"/>
  <c r="W92" i="282"/>
  <c r="V92" i="282"/>
  <c r="U95" i="282"/>
  <c r="AJ435" i="281"/>
  <c r="AK440" i="281"/>
  <c r="AK442" i="281"/>
  <c r="AK437" i="281"/>
  <c r="AK439" i="281"/>
  <c r="AK449" i="281"/>
  <c r="AK438" i="281"/>
  <c r="AK441" i="281"/>
  <c r="AK444" i="281"/>
  <c r="AK445" i="281"/>
  <c r="AF481" i="281"/>
  <c r="AE482" i="281"/>
  <c r="AE483" i="281" s="1"/>
  <c r="AB81" i="282"/>
  <c r="AE81" i="282" s="1"/>
  <c r="AD505" i="281"/>
  <c r="AC506" i="281"/>
  <c r="AC507" i="281" s="1"/>
  <c r="AG458" i="281"/>
  <c r="AG459" i="281" s="1"/>
  <c r="AH457" i="281"/>
  <c r="AO413" i="281"/>
  <c r="AO429" i="281" s="1"/>
  <c r="AB84" i="282"/>
  <c r="AE84" i="282" s="1"/>
  <c r="AB86" i="282"/>
  <c r="AE86" i="282" s="1"/>
  <c r="AE292" i="288" l="1"/>
  <c r="Z322" i="288"/>
  <c r="Z323" i="288"/>
  <c r="Z324" i="288"/>
  <c r="AO389" i="285"/>
  <c r="AO405" i="285" s="1"/>
  <c r="AB307" i="287"/>
  <c r="Z325" i="287"/>
  <c r="X340" i="287"/>
  <c r="AI274" i="287"/>
  <c r="Z322" i="287"/>
  <c r="Z323" i="287"/>
  <c r="X339" i="287"/>
  <c r="X341" i="287"/>
  <c r="AF505" i="290"/>
  <c r="AE506" i="290"/>
  <c r="AE507" i="290" s="1"/>
  <c r="AG283" i="287"/>
  <c r="AG292" i="287" s="1"/>
  <c r="AG290" i="287"/>
  <c r="AI284" i="287"/>
  <c r="Z331" i="288"/>
  <c r="Z341" i="288" s="1"/>
  <c r="AB329" i="288"/>
  <c r="AA330" i="288"/>
  <c r="Y331" i="287"/>
  <c r="Y340" i="287" s="1"/>
  <c r="AB481" i="284"/>
  <c r="AA482" i="284"/>
  <c r="AA483" i="284" s="1"/>
  <c r="AO437" i="290"/>
  <c r="AO453" i="290" s="1"/>
  <c r="AH433" i="284"/>
  <c r="AG434" i="284"/>
  <c r="AG435" i="284" s="1"/>
  <c r="AA315" i="287"/>
  <c r="AA323" i="287" s="1"/>
  <c r="AA324" i="287"/>
  <c r="AA322" i="287"/>
  <c r="AG457" i="285"/>
  <c r="AF458" i="285"/>
  <c r="AF459" i="285" s="1"/>
  <c r="AA315" i="288"/>
  <c r="AA325" i="288" s="1"/>
  <c r="AA329" i="287"/>
  <c r="Z330" i="287"/>
  <c r="AD506" i="289"/>
  <c r="AD507" i="289" s="1"/>
  <c r="AE505" i="289"/>
  <c r="AE292" i="287"/>
  <c r="AF482" i="290"/>
  <c r="AF483" i="290" s="1"/>
  <c r="AG481" i="290"/>
  <c r="AB307" i="288"/>
  <c r="AG283" i="288"/>
  <c r="AG292" i="288" s="1"/>
  <c r="AI284" i="288"/>
  <c r="AB306" i="288"/>
  <c r="Y338" i="288"/>
  <c r="AC313" i="288"/>
  <c r="AB314" i="288"/>
  <c r="Z505" i="284"/>
  <c r="Y506" i="284"/>
  <c r="Y507" i="284" s="1"/>
  <c r="AI458" i="289"/>
  <c r="AI459" i="289" s="1"/>
  <c r="AJ457" i="289"/>
  <c r="AJ458" i="289" s="1"/>
  <c r="AJ459" i="289" s="1"/>
  <c r="AJ457" i="290"/>
  <c r="AJ458" i="290" s="1"/>
  <c r="AI458" i="290"/>
  <c r="AI459" i="290" s="1"/>
  <c r="AB308" i="288"/>
  <c r="AC313" i="287"/>
  <c r="AB314" i="287"/>
  <c r="AF283" i="288"/>
  <c r="AF293" i="288" s="1"/>
  <c r="AE457" i="284"/>
  <c r="AD458" i="284"/>
  <c r="AD459" i="284" s="1"/>
  <c r="AH434" i="285"/>
  <c r="AH435" i="285" s="1"/>
  <c r="AI433" i="285"/>
  <c r="Y340" i="288"/>
  <c r="AC299" i="288"/>
  <c r="AC308" i="288" s="1"/>
  <c r="AC482" i="285"/>
  <c r="AC483" i="285" s="1"/>
  <c r="AD481" i="285"/>
  <c r="Y339" i="288"/>
  <c r="AE297" i="288"/>
  <c r="AD298" i="288"/>
  <c r="AD298" i="287"/>
  <c r="AE297" i="287"/>
  <c r="AF482" i="289"/>
  <c r="AF483" i="289" s="1"/>
  <c r="AG481" i="289"/>
  <c r="AF283" i="287"/>
  <c r="AF293" i="287" s="1"/>
  <c r="AB505" i="285"/>
  <c r="AA506" i="285"/>
  <c r="AA507" i="285" s="1"/>
  <c r="AJ411" i="285"/>
  <c r="AK425" i="285"/>
  <c r="AK421" i="285"/>
  <c r="AK420" i="285"/>
  <c r="AK417" i="285"/>
  <c r="AK413" i="285"/>
  <c r="AK416" i="285"/>
  <c r="AK418" i="285"/>
  <c r="AK415" i="285"/>
  <c r="AK414" i="285"/>
  <c r="AC299" i="287"/>
  <c r="AC308" i="287" s="1"/>
  <c r="AC309" i="287"/>
  <c r="AF76" i="282"/>
  <c r="AG89" i="282" s="1"/>
  <c r="AG481" i="281"/>
  <c r="AF482" i="281"/>
  <c r="AF483" i="281" s="1"/>
  <c r="AN442" i="281"/>
  <c r="V95" i="282"/>
  <c r="V96" i="282" s="1"/>
  <c r="V93" i="282"/>
  <c r="AN441" i="281"/>
  <c r="AN445" i="281"/>
  <c r="AN440" i="281"/>
  <c r="U94" i="282"/>
  <c r="AH458" i="281"/>
  <c r="AH459" i="281" s="1"/>
  <c r="AI457" i="281"/>
  <c r="AN444" i="281"/>
  <c r="AE505" i="281"/>
  <c r="AD506" i="281"/>
  <c r="AD507" i="281" s="1"/>
  <c r="AN449" i="281"/>
  <c r="U96" i="282"/>
  <c r="AN439" i="281"/>
  <c r="AN438" i="281"/>
  <c r="AN437" i="281"/>
  <c r="AI75" i="282"/>
  <c r="AH75" i="282"/>
  <c r="AA324" i="288" l="1"/>
  <c r="AG291" i="288"/>
  <c r="AG293" i="288"/>
  <c r="AA323" i="288"/>
  <c r="AA322" i="288"/>
  <c r="Z338" i="288"/>
  <c r="AF291" i="288"/>
  <c r="AI291" i="288" s="1"/>
  <c r="AF292" i="288"/>
  <c r="AI292" i="288" s="1"/>
  <c r="AF290" i="288"/>
  <c r="Z339" i="288"/>
  <c r="AI282" i="288"/>
  <c r="AF292" i="287"/>
  <c r="AC306" i="287"/>
  <c r="AF290" i="287"/>
  <c r="AA325" i="287"/>
  <c r="Y338" i="287"/>
  <c r="AG291" i="287"/>
  <c r="AI291" i="287" s="1"/>
  <c r="AG293" i="287"/>
  <c r="AI293" i="287" s="1"/>
  <c r="AI290" i="287"/>
  <c r="AI292" i="287"/>
  <c r="AF291" i="287"/>
  <c r="Z331" i="287"/>
  <c r="Z341" i="287" s="1"/>
  <c r="AN420" i="285"/>
  <c r="AF297" i="288"/>
  <c r="AE298" i="288"/>
  <c r="AC309" i="288"/>
  <c r="AL289" i="288"/>
  <c r="AI289" i="288"/>
  <c r="AJ289" i="288" s="1"/>
  <c r="AI286" i="288"/>
  <c r="AJ285" i="288" s="1"/>
  <c r="AI288" i="288"/>
  <c r="AN421" i="285"/>
  <c r="AN415" i="285"/>
  <c r="AG482" i="289"/>
  <c r="AG483" i="289" s="1"/>
  <c r="AH481" i="289"/>
  <c r="AB315" i="287"/>
  <c r="AB322" i="287" s="1"/>
  <c r="Z506" i="284"/>
  <c r="Z507" i="284" s="1"/>
  <c r="AA505" i="284"/>
  <c r="AH434" i="284"/>
  <c r="AH435" i="284" s="1"/>
  <c r="AI433" i="284"/>
  <c r="Y341" i="287"/>
  <c r="AI289" i="287"/>
  <c r="AJ289" i="287" s="1"/>
  <c r="AI288" i="287"/>
  <c r="AL289" i="287"/>
  <c r="AI286" i="287"/>
  <c r="AJ285" i="287" s="1"/>
  <c r="AN416" i="285"/>
  <c r="AE298" i="287"/>
  <c r="AF297" i="287"/>
  <c r="AC306" i="288"/>
  <c r="AF457" i="284"/>
  <c r="AE458" i="284"/>
  <c r="AE459" i="284" s="1"/>
  <c r="AC314" i="288"/>
  <c r="AD313" i="288"/>
  <c r="AB329" i="287"/>
  <c r="AA330" i="287"/>
  <c r="AC307" i="287"/>
  <c r="AN413" i="285"/>
  <c r="AD299" i="287"/>
  <c r="AD306" i="287" s="1"/>
  <c r="AC307" i="288"/>
  <c r="AB482" i="284"/>
  <c r="AB483" i="284" s="1"/>
  <c r="AC481" i="284"/>
  <c r="AN418" i="285"/>
  <c r="AB315" i="288"/>
  <c r="AB322" i="288" s="1"/>
  <c r="AA331" i="288"/>
  <c r="AA341" i="288" s="1"/>
  <c r="AC505" i="285"/>
  <c r="AB506" i="285"/>
  <c r="AB507" i="285" s="1"/>
  <c r="AI293" i="288"/>
  <c r="AB330" i="288"/>
  <c r="AC329" i="288"/>
  <c r="AN417" i="285"/>
  <c r="AD299" i="288"/>
  <c r="AD308" i="288" s="1"/>
  <c r="AJ459" i="290"/>
  <c r="AK473" i="290"/>
  <c r="AK468" i="290"/>
  <c r="AK463" i="290"/>
  <c r="AK461" i="290"/>
  <c r="AK464" i="290"/>
  <c r="AK466" i="290"/>
  <c r="AK465" i="290"/>
  <c r="AK469" i="290"/>
  <c r="AK462" i="290"/>
  <c r="AG482" i="290"/>
  <c r="AG483" i="290" s="1"/>
  <c r="AH481" i="290"/>
  <c r="AI282" i="287"/>
  <c r="AD313" i="287"/>
  <c r="AC314" i="287"/>
  <c r="AH457" i="285"/>
  <c r="AG458" i="285"/>
  <c r="AG459" i="285" s="1"/>
  <c r="Y339" i="287"/>
  <c r="Z340" i="288"/>
  <c r="AN414" i="285"/>
  <c r="AN425" i="285"/>
  <c r="AE481" i="285"/>
  <c r="AD482" i="285"/>
  <c r="AD483" i="285" s="1"/>
  <c r="AI434" i="285"/>
  <c r="AI435" i="285" s="1"/>
  <c r="AJ433" i="285"/>
  <c r="AJ434" i="285" s="1"/>
  <c r="AG290" i="288"/>
  <c r="AF505" i="289"/>
  <c r="AE506" i="289"/>
  <c r="AE507" i="289" s="1"/>
  <c r="AG505" i="290"/>
  <c r="AF506" i="290"/>
  <c r="AF507" i="290" s="1"/>
  <c r="AI458" i="281"/>
  <c r="AI459" i="281" s="1"/>
  <c r="AJ457" i="281"/>
  <c r="W95" i="282"/>
  <c r="W93" i="282"/>
  <c r="AI94" i="282"/>
  <c r="AH94" i="282"/>
  <c r="AO437" i="281"/>
  <c r="AO453" i="281" s="1"/>
  <c r="AF505" i="281"/>
  <c r="AE506" i="281"/>
  <c r="AE507" i="281" s="1"/>
  <c r="AH481" i="281"/>
  <c r="AG482" i="281"/>
  <c r="AG483" i="281" s="1"/>
  <c r="AI290" i="288" l="1"/>
  <c r="AD307" i="288"/>
  <c r="AA338" i="288"/>
  <c r="AD308" i="287"/>
  <c r="AD309" i="287"/>
  <c r="AB325" i="288"/>
  <c r="AJ435" i="285"/>
  <c r="AK444" i="285"/>
  <c r="AK440" i="285"/>
  <c r="AK441" i="285"/>
  <c r="AK449" i="285"/>
  <c r="AK445" i="285"/>
  <c r="AK442" i="285"/>
  <c r="AK438" i="285"/>
  <c r="AK439" i="285"/>
  <c r="AK437" i="285"/>
  <c r="AI481" i="290"/>
  <c r="AH482" i="290"/>
  <c r="AH483" i="290" s="1"/>
  <c r="AN463" i="290"/>
  <c r="AD309" i="288"/>
  <c r="AA340" i="288"/>
  <c r="AB324" i="288"/>
  <c r="AD307" i="287"/>
  <c r="AA331" i="287"/>
  <c r="AA341" i="287" s="1"/>
  <c r="AE299" i="287"/>
  <c r="AE306" i="287" s="1"/>
  <c r="AB323" i="287"/>
  <c r="AF298" i="288"/>
  <c r="AG297" i="288"/>
  <c r="AG298" i="288" s="1"/>
  <c r="AC329" i="287"/>
  <c r="AB330" i="287"/>
  <c r="AI434" i="284"/>
  <c r="AI435" i="284" s="1"/>
  <c r="AJ433" i="284"/>
  <c r="AJ434" i="284" s="1"/>
  <c r="AJ435" i="284" s="1"/>
  <c r="AN473" i="290"/>
  <c r="AD314" i="288"/>
  <c r="AE313" i="288"/>
  <c r="AB325" i="287"/>
  <c r="AF481" i="285"/>
  <c r="AE482" i="285"/>
  <c r="AE483" i="285" s="1"/>
  <c r="AI457" i="285"/>
  <c r="AH458" i="285"/>
  <c r="AH459" i="285" s="1"/>
  <c r="AN469" i="290"/>
  <c r="AC330" i="288"/>
  <c r="AD329" i="288"/>
  <c r="AA339" i="288"/>
  <c r="AC315" i="288"/>
  <c r="AC324" i="288" s="1"/>
  <c r="AI481" i="289"/>
  <c r="AH482" i="289"/>
  <c r="AH483" i="289" s="1"/>
  <c r="AB324" i="287"/>
  <c r="AN462" i="290"/>
  <c r="AG506" i="290"/>
  <c r="AG507" i="290" s="1"/>
  <c r="AH505" i="290"/>
  <c r="AC325" i="287"/>
  <c r="AC315" i="287"/>
  <c r="AC323" i="287" s="1"/>
  <c r="AN465" i="290"/>
  <c r="AB331" i="288"/>
  <c r="AB338" i="288" s="1"/>
  <c r="AB341" i="288"/>
  <c r="AB339" i="288"/>
  <c r="AC482" i="284"/>
  <c r="AC483" i="284" s="1"/>
  <c r="AD481" i="284"/>
  <c r="AB505" i="284"/>
  <c r="AA506" i="284"/>
  <c r="AA507" i="284" s="1"/>
  <c r="Z338" i="287"/>
  <c r="AN468" i="290"/>
  <c r="AE313" i="287"/>
  <c r="AD314" i="287"/>
  <c r="AN466" i="290"/>
  <c r="AD306" i="288"/>
  <c r="AB323" i="288"/>
  <c r="AO413" i="285"/>
  <c r="AO429" i="285" s="1"/>
  <c r="AG457" i="284"/>
  <c r="AF458" i="284"/>
  <c r="AF459" i="284" s="1"/>
  <c r="Z339" i="287"/>
  <c r="Z340" i="287"/>
  <c r="AG505" i="289"/>
  <c r="AF506" i="289"/>
  <c r="AF507" i="289" s="1"/>
  <c r="AN464" i="290"/>
  <c r="AN461" i="290"/>
  <c r="AC506" i="285"/>
  <c r="AC507" i="285" s="1"/>
  <c r="AD505" i="285"/>
  <c r="AG297" i="287"/>
  <c r="AG298" i="287" s="1"/>
  <c r="AF298" i="287"/>
  <c r="AE299" i="288"/>
  <c r="AE306" i="288" s="1"/>
  <c r="AJ458" i="281"/>
  <c r="X95" i="282"/>
  <c r="X96" i="282" s="1"/>
  <c r="X93" i="282"/>
  <c r="AG505" i="281"/>
  <c r="AF506" i="281"/>
  <c r="AF507" i="281" s="1"/>
  <c r="W96" i="282"/>
  <c r="AH482" i="281"/>
  <c r="AH483" i="281" s="1"/>
  <c r="AI481" i="281"/>
  <c r="AJ459" i="281"/>
  <c r="AK466" i="281"/>
  <c r="AK461" i="281"/>
  <c r="AK468" i="281"/>
  <c r="AK464" i="281"/>
  <c r="AK473" i="281"/>
  <c r="AK465" i="281"/>
  <c r="AK462" i="281"/>
  <c r="AK463" i="281"/>
  <c r="AK469" i="281"/>
  <c r="AC325" i="288" l="1"/>
  <c r="AC323" i="288"/>
  <c r="AE309" i="288"/>
  <c r="AE307" i="288"/>
  <c r="AE308" i="288"/>
  <c r="AC324" i="287"/>
  <c r="AC331" i="288"/>
  <c r="AC341" i="288" s="1"/>
  <c r="AA338" i="287"/>
  <c r="AH506" i="290"/>
  <c r="AH507" i="290" s="1"/>
  <c r="AI505" i="290"/>
  <c r="AA339" i="287"/>
  <c r="AN449" i="285"/>
  <c r="AF299" i="288"/>
  <c r="AF309" i="288" s="1"/>
  <c r="AF299" i="287"/>
  <c r="AF309" i="287" s="1"/>
  <c r="AG309" i="287"/>
  <c r="AG299" i="287"/>
  <c r="AI298" i="287" s="1"/>
  <c r="AI300" i="287"/>
  <c r="AG506" i="289"/>
  <c r="AG507" i="289" s="1"/>
  <c r="AH505" i="289"/>
  <c r="AC505" i="284"/>
  <c r="AB506" i="284"/>
  <c r="AB507" i="284" s="1"/>
  <c r="AC322" i="288"/>
  <c r="AE307" i="287"/>
  <c r="AA340" i="287"/>
  <c r="AN441" i="285"/>
  <c r="AD506" i="285"/>
  <c r="AD507" i="285" s="1"/>
  <c r="AE505" i="285"/>
  <c r="AE481" i="284"/>
  <c r="AD482" i="284"/>
  <c r="AD483" i="284" s="1"/>
  <c r="AI458" i="285"/>
  <c r="AI459" i="285" s="1"/>
  <c r="AJ457" i="285"/>
  <c r="AJ458" i="285" s="1"/>
  <c r="AE308" i="287"/>
  <c r="AJ481" i="290"/>
  <c r="AJ482" i="290" s="1"/>
  <c r="AI482" i="290"/>
  <c r="AI483" i="290" s="1"/>
  <c r="AN440" i="285"/>
  <c r="AJ481" i="289"/>
  <c r="AJ482" i="289" s="1"/>
  <c r="AJ483" i="289" s="1"/>
  <c r="AI482" i="289"/>
  <c r="AI483" i="289" s="1"/>
  <c r="AF313" i="288"/>
  <c r="AE314" i="288"/>
  <c r="AN445" i="285"/>
  <c r="AD325" i="287"/>
  <c r="AD315" i="287"/>
  <c r="AD322" i="287" s="1"/>
  <c r="AE309" i="287"/>
  <c r="AN437" i="285"/>
  <c r="AN444" i="285"/>
  <c r="AN442" i="285"/>
  <c r="AD315" i="288"/>
  <c r="AD325" i="288" s="1"/>
  <c r="AF313" i="287"/>
  <c r="AE314" i="287"/>
  <c r="AB340" i="288"/>
  <c r="AC322" i="287"/>
  <c r="AG481" i="285"/>
  <c r="AF482" i="285"/>
  <c r="AF483" i="285" s="1"/>
  <c r="AB331" i="287"/>
  <c r="AB341" i="287" s="1"/>
  <c r="AN439" i="285"/>
  <c r="AG299" i="288"/>
  <c r="AI298" i="288" s="1"/>
  <c r="AI300" i="288"/>
  <c r="AO461" i="290"/>
  <c r="AO477" i="290" s="1"/>
  <c r="AH457" i="284"/>
  <c r="AG458" i="284"/>
  <c r="AG459" i="284" s="1"/>
  <c r="AE329" i="288"/>
  <c r="AD330" i="288"/>
  <c r="AC330" i="287"/>
  <c r="AD329" i="287"/>
  <c r="AN438" i="285"/>
  <c r="AN473" i="281"/>
  <c r="AN466" i="281"/>
  <c r="AH505" i="281"/>
  <c r="AG506" i="281"/>
  <c r="AG507" i="281" s="1"/>
  <c r="AN464" i="281"/>
  <c r="AN461" i="281"/>
  <c r="AN469" i="281"/>
  <c r="AN463" i="281"/>
  <c r="AN462" i="281"/>
  <c r="AI482" i="281"/>
  <c r="AI483" i="281" s="1"/>
  <c r="AJ481" i="281"/>
  <c r="Y95" i="282"/>
  <c r="Y93" i="282"/>
  <c r="AN468" i="281"/>
  <c r="AN465" i="281"/>
  <c r="AG309" i="288" l="1"/>
  <c r="AG306" i="288"/>
  <c r="AC340" i="288"/>
  <c r="AF307" i="288"/>
  <c r="AG307" i="288"/>
  <c r="AI307" i="288" s="1"/>
  <c r="AF306" i="288"/>
  <c r="AI306" i="288" s="1"/>
  <c r="AF306" i="287"/>
  <c r="AB338" i="287"/>
  <c r="AD324" i="287"/>
  <c r="AF307" i="287"/>
  <c r="AF308" i="287"/>
  <c r="AB339" i="287"/>
  <c r="AB340" i="287"/>
  <c r="AG307" i="287"/>
  <c r="AI307" i="287" s="1"/>
  <c r="AG308" i="287"/>
  <c r="AI308" i="287" s="1"/>
  <c r="AD330" i="287"/>
  <c r="AE329" i="287"/>
  <c r="AE315" i="287"/>
  <c r="AE325" i="287" s="1"/>
  <c r="AD323" i="287"/>
  <c r="AJ505" i="290"/>
  <c r="AJ506" i="290" s="1"/>
  <c r="AI506" i="290"/>
  <c r="AI507" i="290" s="1"/>
  <c r="AI309" i="287"/>
  <c r="AG313" i="287"/>
  <c r="AG314" i="287" s="1"/>
  <c r="AF314" i="287"/>
  <c r="AF505" i="285"/>
  <c r="AE506" i="285"/>
  <c r="AE507" i="285" s="1"/>
  <c r="AC506" i="284"/>
  <c r="AC507" i="284" s="1"/>
  <c r="AD505" i="284"/>
  <c r="AF329" i="288"/>
  <c r="AE330" i="288"/>
  <c r="AG308" i="288"/>
  <c r="AD322" i="288"/>
  <c r="AI505" i="289"/>
  <c r="AH506" i="289"/>
  <c r="AH507" i="289" s="1"/>
  <c r="AF308" i="288"/>
  <c r="AC338" i="288"/>
  <c r="AD323" i="288"/>
  <c r="AO437" i="285"/>
  <c r="AO453" i="285" s="1"/>
  <c r="AJ483" i="290"/>
  <c r="AK493" i="290"/>
  <c r="AK486" i="290"/>
  <c r="AK489" i="290"/>
  <c r="AK485" i="290"/>
  <c r="AK490" i="290"/>
  <c r="AK488" i="290"/>
  <c r="AK487" i="290"/>
  <c r="AK497" i="290"/>
  <c r="AK492" i="290"/>
  <c r="AD331" i="288"/>
  <c r="AD339" i="288" s="1"/>
  <c r="AI457" i="284"/>
  <c r="AH458" i="284"/>
  <c r="AH459" i="284" s="1"/>
  <c r="AH481" i="285"/>
  <c r="AG482" i="285"/>
  <c r="AG483" i="285" s="1"/>
  <c r="AD324" i="288"/>
  <c r="AE315" i="288"/>
  <c r="AE324" i="288" s="1"/>
  <c r="AL305" i="287"/>
  <c r="AI305" i="287"/>
  <c r="AJ305" i="287" s="1"/>
  <c r="AI304" i="287"/>
  <c r="AI302" i="287"/>
  <c r="AJ301" i="287" s="1"/>
  <c r="AC331" i="287"/>
  <c r="AC341" i="287" s="1"/>
  <c r="AF481" i="284"/>
  <c r="AE482" i="284"/>
  <c r="AE483" i="284" s="1"/>
  <c r="AC339" i="288"/>
  <c r="AI309" i="288"/>
  <c r="AG313" i="288"/>
  <c r="AG314" i="288" s="1"/>
  <c r="AF314" i="288"/>
  <c r="AJ459" i="285"/>
  <c r="AK465" i="285"/>
  <c r="AK461" i="285"/>
  <c r="AK464" i="285"/>
  <c r="AK462" i="285"/>
  <c r="AK466" i="285"/>
  <c r="AK463" i="285"/>
  <c r="AK468" i="285"/>
  <c r="AK473" i="285"/>
  <c r="AK469" i="285"/>
  <c r="AI305" i="288"/>
  <c r="AJ305" i="288" s="1"/>
  <c r="AI304" i="288"/>
  <c r="AL305" i="288"/>
  <c r="AI302" i="288"/>
  <c r="AJ301" i="288" s="1"/>
  <c r="AG306" i="287"/>
  <c r="AI306" i="287" s="1"/>
  <c r="AO461" i="281"/>
  <c r="AO477" i="281" s="1"/>
  <c r="AJ482" i="281"/>
  <c r="AI505" i="281"/>
  <c r="AH506" i="281"/>
  <c r="AH507" i="281" s="1"/>
  <c r="Z95" i="282"/>
  <c r="Z96" i="282" s="1"/>
  <c r="Z93" i="282"/>
  <c r="AJ483" i="281"/>
  <c r="AK492" i="281"/>
  <c r="AK488" i="281"/>
  <c r="AK485" i="281"/>
  <c r="AK497" i="281"/>
  <c r="AK493" i="281"/>
  <c r="AK490" i="281"/>
  <c r="AK487" i="281"/>
  <c r="AK486" i="281"/>
  <c r="AK489" i="281"/>
  <c r="Y96" i="282"/>
  <c r="AE323" i="288" l="1"/>
  <c r="AD338" i="288"/>
  <c r="AE322" i="288"/>
  <c r="AI308" i="288"/>
  <c r="AD340" i="288"/>
  <c r="AD341" i="288"/>
  <c r="AN462" i="285"/>
  <c r="AN461" i="285"/>
  <c r="AG481" i="284"/>
  <c r="AF482" i="284"/>
  <c r="AF483" i="284" s="1"/>
  <c r="AN489" i="290"/>
  <c r="AK12" i="290"/>
  <c r="AN12" i="290" s="1"/>
  <c r="AN465" i="285"/>
  <c r="AI506" i="289"/>
  <c r="AI507" i="289" s="1"/>
  <c r="AJ505" i="289"/>
  <c r="AJ506" i="289" s="1"/>
  <c r="AJ507" i="289" s="1"/>
  <c r="AN473" i="285"/>
  <c r="AI481" i="285"/>
  <c r="AH482" i="285"/>
  <c r="AH483" i="285" s="1"/>
  <c r="AN468" i="285"/>
  <c r="AF315" i="288"/>
  <c r="AF324" i="288" s="1"/>
  <c r="AC339" i="287"/>
  <c r="AN497" i="290"/>
  <c r="AG315" i="287"/>
  <c r="AI314" i="287" s="1"/>
  <c r="AI316" i="287"/>
  <c r="AE323" i="287"/>
  <c r="AN469" i="285"/>
  <c r="AN492" i="290"/>
  <c r="AF315" i="287"/>
  <c r="AF322" i="287" s="1"/>
  <c r="AN463" i="285"/>
  <c r="AG315" i="288"/>
  <c r="AI314" i="288" s="1"/>
  <c r="AI316" i="288"/>
  <c r="AC340" i="287"/>
  <c r="AI458" i="284"/>
  <c r="AI459" i="284" s="1"/>
  <c r="AJ457" i="284"/>
  <c r="AJ458" i="284" s="1"/>
  <c r="AJ459" i="284" s="1"/>
  <c r="AN487" i="290"/>
  <c r="AK10" i="290"/>
  <c r="AN10" i="290" s="1"/>
  <c r="AE331" i="288"/>
  <c r="AE340" i="288" s="1"/>
  <c r="AE324" i="287"/>
  <c r="AN486" i="290"/>
  <c r="AK9" i="290"/>
  <c r="AN9" i="290" s="1"/>
  <c r="AG505" i="285"/>
  <c r="AF506" i="285"/>
  <c r="AF507" i="285" s="1"/>
  <c r="AC338" i="287"/>
  <c r="AN493" i="290"/>
  <c r="AE322" i="287"/>
  <c r="AN466" i="285"/>
  <c r="AE325" i="288"/>
  <c r="AN488" i="290"/>
  <c r="AF330" i="288"/>
  <c r="AG329" i="288"/>
  <c r="AG330" i="288" s="1"/>
  <c r="AE330" i="287"/>
  <c r="AF329" i="287"/>
  <c r="AN490" i="290"/>
  <c r="AK13" i="290"/>
  <c r="AN13" i="290" s="1"/>
  <c r="AE505" i="284"/>
  <c r="AD506" i="284"/>
  <c r="AD507" i="284" s="1"/>
  <c r="AN464" i="285"/>
  <c r="AN485" i="290"/>
  <c r="AK8" i="290"/>
  <c r="AN8" i="290" s="1"/>
  <c r="AJ507" i="290"/>
  <c r="AK517" i="290"/>
  <c r="AN517" i="290" s="1"/>
  <c r="AK510" i="290"/>
  <c r="AN510" i="290" s="1"/>
  <c r="AK513" i="290"/>
  <c r="AN513" i="290" s="1"/>
  <c r="AK514" i="290"/>
  <c r="AN514" i="290" s="1"/>
  <c r="AK509" i="290"/>
  <c r="AN509" i="290" s="1"/>
  <c r="AK512" i="290"/>
  <c r="AN512" i="290" s="1"/>
  <c r="AK511" i="290"/>
  <c r="AN511" i="290" s="1"/>
  <c r="AK516" i="290"/>
  <c r="AN516" i="290" s="1"/>
  <c r="AK521" i="290"/>
  <c r="AN521" i="290" s="1"/>
  <c r="AD331" i="287"/>
  <c r="AD341" i="287" s="1"/>
  <c r="AN488" i="281"/>
  <c r="AN489" i="281"/>
  <c r="AN492" i="281"/>
  <c r="AN486" i="281"/>
  <c r="AN485" i="281"/>
  <c r="AN487" i="281"/>
  <c r="AA93" i="282"/>
  <c r="AA95" i="282"/>
  <c r="AN490" i="281"/>
  <c r="AN493" i="281"/>
  <c r="AN497" i="281"/>
  <c r="AI506" i="281"/>
  <c r="AI507" i="281" s="1"/>
  <c r="AJ505" i="281"/>
  <c r="AE341" i="288" l="1"/>
  <c r="AE338" i="288"/>
  <c r="AD339" i="287"/>
  <c r="AD338" i="287"/>
  <c r="AF323" i="287"/>
  <c r="AF324" i="287"/>
  <c r="AF325" i="287"/>
  <c r="AH505" i="285"/>
  <c r="AG506" i="285"/>
  <c r="AG507" i="285" s="1"/>
  <c r="AJ481" i="285"/>
  <c r="AJ482" i="285" s="1"/>
  <c r="AI482" i="285"/>
  <c r="AI483" i="285" s="1"/>
  <c r="AG323" i="287"/>
  <c r="AI323" i="287" s="1"/>
  <c r="AF323" i="288"/>
  <c r="AO485" i="290"/>
  <c r="AO501" i="290" s="1"/>
  <c r="AE331" i="287"/>
  <c r="AE340" i="287" s="1"/>
  <c r="AG325" i="288"/>
  <c r="AK14" i="290"/>
  <c r="AN14" i="290" s="1"/>
  <c r="AG324" i="287"/>
  <c r="AI324" i="287" s="1"/>
  <c r="AF325" i="288"/>
  <c r="AH481" i="284"/>
  <c r="AG482" i="284"/>
  <c r="AG483" i="284" s="1"/>
  <c r="AO509" i="290"/>
  <c r="AO525" i="290" s="1"/>
  <c r="U7" i="290" s="1"/>
  <c r="AG331" i="288"/>
  <c r="AI330" i="288" s="1"/>
  <c r="AI332" i="288"/>
  <c r="U3" i="288" s="1"/>
  <c r="AK15" i="290"/>
  <c r="AN15" i="290" s="1"/>
  <c r="AG325" i="287"/>
  <c r="AI325" i="287" s="1"/>
  <c r="AF322" i="288"/>
  <c r="AO461" i="285"/>
  <c r="AO477" i="285" s="1"/>
  <c r="AG324" i="288"/>
  <c r="AI324" i="288" s="1"/>
  <c r="AG322" i="287"/>
  <c r="AI322" i="287" s="1"/>
  <c r="AG323" i="288"/>
  <c r="AF331" i="288"/>
  <c r="AF338" i="288" s="1"/>
  <c r="AK11" i="290"/>
  <c r="AN11" i="290" s="1"/>
  <c r="AO8" i="290" s="1"/>
  <c r="U5" i="290" s="1"/>
  <c r="AE339" i="288"/>
  <c r="AL321" i="288"/>
  <c r="AI318" i="288"/>
  <c r="AJ317" i="288" s="1"/>
  <c r="AI321" i="288"/>
  <c r="AJ321" i="288" s="1"/>
  <c r="AI320" i="288"/>
  <c r="AK18" i="290"/>
  <c r="AN18" i="290" s="1"/>
  <c r="AI321" i="287"/>
  <c r="AJ321" i="287" s="1"/>
  <c r="AI320" i="287"/>
  <c r="AL321" i="287"/>
  <c r="AI318" i="287"/>
  <c r="AJ317" i="287" s="1"/>
  <c r="AG329" i="287"/>
  <c r="AG330" i="287" s="1"/>
  <c r="AF330" i="287"/>
  <c r="AD340" i="287"/>
  <c r="AF505" i="284"/>
  <c r="AE506" i="284"/>
  <c r="AE507" i="284" s="1"/>
  <c r="AG322" i="288"/>
  <c r="AJ506" i="281"/>
  <c r="AJ507" i="281" s="1"/>
  <c r="AK517" i="281"/>
  <c r="AK509" i="281"/>
  <c r="AK516" i="281"/>
  <c r="AK510" i="281"/>
  <c r="AK511" i="281"/>
  <c r="AK514" i="281"/>
  <c r="AK512" i="281"/>
  <c r="AK513" i="281"/>
  <c r="AK521" i="281"/>
  <c r="U116" i="282"/>
  <c r="U114" i="282"/>
  <c r="W113" i="282"/>
  <c r="V113" i="282"/>
  <c r="U113" i="282"/>
  <c r="AA96" i="282"/>
  <c r="AB102" i="282"/>
  <c r="AE102" i="282" s="1"/>
  <c r="AG95" i="282"/>
  <c r="AB101" i="282"/>
  <c r="AE101" i="282" s="1"/>
  <c r="AB106" i="282"/>
  <c r="AE106" i="282" s="1"/>
  <c r="AB99" i="282"/>
  <c r="AE99" i="282" s="1"/>
  <c r="AB110" i="282"/>
  <c r="AE110" i="282" s="1"/>
  <c r="AB107" i="282"/>
  <c r="AE107" i="282" s="1"/>
  <c r="AB100" i="282"/>
  <c r="AE100" i="282" s="1"/>
  <c r="AB105" i="282"/>
  <c r="AE105" i="282" s="1"/>
  <c r="AI95" i="282"/>
  <c r="AH95" i="282"/>
  <c r="AO485" i="281"/>
  <c r="AO501" i="281" s="1"/>
  <c r="AF340" i="288" l="1"/>
  <c r="AG338" i="288"/>
  <c r="AG340" i="288"/>
  <c r="AF341" i="288"/>
  <c r="AI338" i="288"/>
  <c r="AI323" i="288"/>
  <c r="AF339" i="288"/>
  <c r="AG341" i="288"/>
  <c r="AI341" i="288" s="1"/>
  <c r="AG339" i="288"/>
  <c r="AE339" i="287"/>
  <c r="AE341" i="287"/>
  <c r="AE338" i="287"/>
  <c r="AG505" i="284"/>
  <c r="AF506" i="284"/>
  <c r="AF507" i="284" s="1"/>
  <c r="AF331" i="287"/>
  <c r="AF341" i="287" s="1"/>
  <c r="AI340" i="288"/>
  <c r="AI325" i="288"/>
  <c r="AG331" i="287"/>
  <c r="AI330" i="287" s="1"/>
  <c r="AI332" i="287"/>
  <c r="AJ483" i="285"/>
  <c r="AK489" i="285"/>
  <c r="AK492" i="285"/>
  <c r="AK490" i="285"/>
  <c r="AK488" i="285"/>
  <c r="AK485" i="285"/>
  <c r="AK497" i="285"/>
  <c r="AK486" i="285"/>
  <c r="AK487" i="285"/>
  <c r="AK493" i="285"/>
  <c r="U4" i="288"/>
  <c r="Y4" i="288" s="1"/>
  <c r="AH4" i="288" s="1"/>
  <c r="Y3" i="288"/>
  <c r="AH2" i="288" s="1"/>
  <c r="AI322" i="288"/>
  <c r="AL337" i="288"/>
  <c r="AH3" i="288" s="1"/>
  <c r="AI334" i="288"/>
  <c r="AJ333" i="288" s="1"/>
  <c r="AI337" i="288"/>
  <c r="AJ337" i="288" s="1"/>
  <c r="AI336" i="288"/>
  <c r="AI481" i="284"/>
  <c r="AH482" i="284"/>
  <c r="AH483" i="284" s="1"/>
  <c r="AI505" i="285"/>
  <c r="AH506" i="285"/>
  <c r="AH507" i="285" s="1"/>
  <c r="AN512" i="281"/>
  <c r="AK11" i="281"/>
  <c r="AN11" i="281" s="1"/>
  <c r="U115" i="282"/>
  <c r="AN514" i="281"/>
  <c r="AK13" i="281"/>
  <c r="AN13" i="281" s="1"/>
  <c r="AN511" i="281"/>
  <c r="AK10" i="281"/>
  <c r="AN10" i="281" s="1"/>
  <c r="AI96" i="282"/>
  <c r="AH96" i="282"/>
  <c r="AF97" i="282"/>
  <c r="AG110" i="282" s="1"/>
  <c r="AN510" i="281"/>
  <c r="AK9" i="281"/>
  <c r="AN9" i="281" s="1"/>
  <c r="V114" i="282"/>
  <c r="V116" i="282"/>
  <c r="V117" i="282" s="1"/>
  <c r="AN516" i="281"/>
  <c r="AK14" i="281"/>
  <c r="AN14" i="281" s="1"/>
  <c r="U117" i="282"/>
  <c r="AN509" i="281"/>
  <c r="AK8" i="281"/>
  <c r="AN8" i="281" s="1"/>
  <c r="AN521" i="281"/>
  <c r="AK18" i="281"/>
  <c r="AN18" i="281" s="1"/>
  <c r="AN517" i="281"/>
  <c r="AK15" i="281"/>
  <c r="AN15" i="281" s="1"/>
  <c r="AN513" i="281"/>
  <c r="AK12" i="281"/>
  <c r="AN12" i="281" s="1"/>
  <c r="AI339" i="288" l="1"/>
  <c r="AH5" i="288" s="1"/>
  <c r="AF338" i="287"/>
  <c r="AJ481" i="284"/>
  <c r="AJ482" i="284" s="1"/>
  <c r="AJ483" i="284" s="1"/>
  <c r="AI482" i="284"/>
  <c r="AI483" i="284" s="1"/>
  <c r="AN493" i="285"/>
  <c r="AN486" i="285"/>
  <c r="AL337" i="287"/>
  <c r="AH3" i="287" s="1"/>
  <c r="AI336" i="287"/>
  <c r="AI334" i="287"/>
  <c r="AJ333" i="287" s="1"/>
  <c r="AI337" i="287"/>
  <c r="AJ337" i="287" s="1"/>
  <c r="U3" i="287"/>
  <c r="AN488" i="285"/>
  <c r="AG339" i="287"/>
  <c r="AI339" i="287" s="1"/>
  <c r="AH5" i="287" s="1"/>
  <c r="AF340" i="287"/>
  <c r="AN485" i="285"/>
  <c r="AG338" i="287"/>
  <c r="AI338" i="287" s="1"/>
  <c r="AJ505" i="285"/>
  <c r="AJ506" i="285" s="1"/>
  <c r="AI506" i="285"/>
  <c r="AI507" i="285" s="1"/>
  <c r="AN490" i="285"/>
  <c r="AG340" i="287"/>
  <c r="AF339" i="287"/>
  <c r="AN492" i="285"/>
  <c r="AG341" i="287"/>
  <c r="AI341" i="287" s="1"/>
  <c r="AN497" i="285"/>
  <c r="AN489" i="285"/>
  <c r="AN487" i="285"/>
  <c r="AH505" i="284"/>
  <c r="AG506" i="284"/>
  <c r="AG507" i="284" s="1"/>
  <c r="AO8" i="281"/>
  <c r="AH115" i="282"/>
  <c r="AI115" i="282"/>
  <c r="AO509" i="281"/>
  <c r="AO525" i="281" s="1"/>
  <c r="U7" i="281" s="1"/>
  <c r="U5" i="281" s="1"/>
  <c r="W116" i="282"/>
  <c r="W114" i="282"/>
  <c r="AI340" i="287" l="1"/>
  <c r="AO485" i="285"/>
  <c r="AO501" i="285" s="1"/>
  <c r="AJ507" i="285"/>
  <c r="AK513" i="285"/>
  <c r="AK512" i="285"/>
  <c r="AK510" i="285"/>
  <c r="AK514" i="285"/>
  <c r="AK511" i="285"/>
  <c r="AK516" i="285"/>
  <c r="AK509" i="285"/>
  <c r="AK517" i="285"/>
  <c r="AK521" i="285"/>
  <c r="U4" i="287"/>
  <c r="Y4" i="287" s="1"/>
  <c r="AH4" i="287" s="1"/>
  <c r="Y3" i="287"/>
  <c r="AH2" i="287" s="1"/>
  <c r="AH506" i="284"/>
  <c r="AH507" i="284" s="1"/>
  <c r="AI505" i="284"/>
  <c r="W117" i="282"/>
  <c r="X116" i="282"/>
  <c r="X117" i="282" s="1"/>
  <c r="X114" i="282"/>
  <c r="AN511" i="285" l="1"/>
  <c r="AK10" i="285"/>
  <c r="AN10" i="285" s="1"/>
  <c r="AN517" i="285"/>
  <c r="AK15" i="285"/>
  <c r="AN15" i="285" s="1"/>
  <c r="AN516" i="285"/>
  <c r="AK14" i="285"/>
  <c r="AN14" i="285" s="1"/>
  <c r="AN510" i="285"/>
  <c r="AK9" i="285"/>
  <c r="AN9" i="285" s="1"/>
  <c r="AN512" i="285"/>
  <c r="AK11" i="285"/>
  <c r="AN11" i="285" s="1"/>
  <c r="AN514" i="285"/>
  <c r="AK13" i="285"/>
  <c r="AN13" i="285" s="1"/>
  <c r="AN513" i="285"/>
  <c r="AK12" i="285"/>
  <c r="AN12" i="285" s="1"/>
  <c r="AJ505" i="284"/>
  <c r="AJ506" i="284" s="1"/>
  <c r="AJ507" i="284" s="1"/>
  <c r="AI506" i="284"/>
  <c r="AI507" i="284" s="1"/>
  <c r="AN521" i="285"/>
  <c r="AK18" i="285"/>
  <c r="AN18" i="285" s="1"/>
  <c r="AN509" i="285"/>
  <c r="AK8" i="285"/>
  <c r="AN8" i="285" s="1"/>
  <c r="Y114" i="282"/>
  <c r="Y116" i="282"/>
  <c r="AO8" i="285" l="1"/>
  <c r="AO509" i="285"/>
  <c r="AO525" i="285" s="1"/>
  <c r="U7" i="285" s="1"/>
  <c r="U5" i="285" s="1"/>
  <c r="Y117" i="282"/>
  <c r="Z116" i="282"/>
  <c r="Z117" i="282" s="1"/>
  <c r="Z114" i="282"/>
  <c r="AA116" i="282" l="1"/>
  <c r="AB120" i="282" s="1"/>
  <c r="AE120" i="282" s="1"/>
  <c r="AA114" i="282"/>
  <c r="AM11" i="282" l="1"/>
  <c r="AM9" i="282"/>
  <c r="AO8" i="282"/>
  <c r="AN8" i="282"/>
  <c r="AM8" i="282"/>
  <c r="AA117" i="282"/>
  <c r="AB126" i="282"/>
  <c r="AE126" i="282" s="1"/>
  <c r="AB123" i="282"/>
  <c r="AE123" i="282" s="1"/>
  <c r="AG116" i="282"/>
  <c r="AB127" i="282"/>
  <c r="AE127" i="282" s="1"/>
  <c r="AB121" i="282"/>
  <c r="AE121" i="282" s="1"/>
  <c r="AH116" i="282"/>
  <c r="AI116" i="282"/>
  <c r="AB128" i="282"/>
  <c r="AE128" i="282" s="1"/>
  <c r="AB122" i="282"/>
  <c r="AE122" i="282" s="1"/>
  <c r="AB131" i="282"/>
  <c r="AE131" i="282" s="1"/>
  <c r="AF118" i="282" l="1"/>
  <c r="AG131" i="282" s="1"/>
  <c r="AG135" i="282" s="1"/>
  <c r="AH117" i="282"/>
  <c r="AH135" i="282" s="1"/>
  <c r="AI117" i="282"/>
  <c r="AI135" i="282" s="1"/>
  <c r="AM10" i="282"/>
  <c r="AN11" i="282"/>
  <c r="AN12" i="282" s="1"/>
  <c r="AN9" i="282"/>
  <c r="AM12" i="282"/>
  <c r="AO9" i="282" l="1"/>
  <c r="AO11" i="282"/>
  <c r="AO12" i="282" l="1"/>
  <c r="AP9" i="282"/>
  <c r="AP11" i="282"/>
  <c r="AP12" i="282" s="1"/>
  <c r="AQ9" i="282" l="1"/>
  <c r="AQ11" i="282"/>
  <c r="AQ12" i="282" s="1"/>
  <c r="AR11" i="282" l="1"/>
  <c r="AR12" i="282" s="1"/>
  <c r="AR9" i="282"/>
  <c r="AS11" i="282" l="1"/>
  <c r="AS9" i="282"/>
  <c r="AO29" i="282" l="1"/>
  <c r="AN29" i="282"/>
  <c r="AM32" i="282"/>
  <c r="AM29" i="282"/>
  <c r="AM31" i="282" s="1"/>
  <c r="AM30" i="282"/>
  <c r="AS12" i="282"/>
  <c r="AT23" i="282"/>
  <c r="AW23" i="282" s="1"/>
  <c r="AT15" i="282"/>
  <c r="AW15" i="282" s="1"/>
  <c r="AX13" i="282" s="1"/>
  <c r="AT21" i="282"/>
  <c r="AW21" i="282" s="1"/>
  <c r="AT22" i="282"/>
  <c r="AW22" i="282" s="1"/>
  <c r="AT18" i="282"/>
  <c r="AW18" i="282" s="1"/>
  <c r="AT16" i="282"/>
  <c r="AW16" i="282" s="1"/>
  <c r="AY11" i="282"/>
  <c r="AT17" i="282"/>
  <c r="AW17" i="282" s="1"/>
  <c r="AT26" i="282"/>
  <c r="AW26" i="282" s="1"/>
  <c r="AY26" i="282" l="1"/>
  <c r="AN32" i="282"/>
  <c r="AN33" i="282" s="1"/>
  <c r="AN30" i="282"/>
  <c r="BA31" i="282"/>
  <c r="AZ31" i="282"/>
  <c r="AM33" i="282"/>
  <c r="AO32" i="282" l="1"/>
  <c r="AO30" i="282"/>
  <c r="AP32" i="282" l="1"/>
  <c r="AP33" i="282" s="1"/>
  <c r="AP30" i="282"/>
  <c r="AO33" i="282"/>
  <c r="AQ30" i="282" l="1"/>
  <c r="AQ32" i="282"/>
  <c r="AQ33" i="282" l="1"/>
  <c r="AR30" i="282"/>
  <c r="AR32" i="282"/>
  <c r="AR33" i="282" s="1"/>
  <c r="AS32" i="282" l="1"/>
  <c r="AS30" i="282"/>
  <c r="AT39" i="282"/>
  <c r="AW39" i="282" s="1"/>
  <c r="AT47" i="282"/>
  <c r="AW47" i="282" s="1"/>
  <c r="AT36" i="282"/>
  <c r="AW36" i="282" s="1"/>
  <c r="AN50" i="282" l="1"/>
  <c r="AM53" i="282"/>
  <c r="AM51" i="282"/>
  <c r="AO50" i="282"/>
  <c r="AM50" i="282"/>
  <c r="AM52" i="282" s="1"/>
  <c r="AS33" i="282"/>
  <c r="AZ32" i="282"/>
  <c r="BA32" i="282"/>
  <c r="AT42" i="282"/>
  <c r="AW42" i="282" s="1"/>
  <c r="AT37" i="282"/>
  <c r="AW37" i="282" s="1"/>
  <c r="AY32" i="282"/>
  <c r="AT44" i="282"/>
  <c r="AW44" i="282" s="1"/>
  <c r="AT43" i="282"/>
  <c r="AW43" i="282" s="1"/>
  <c r="AT38" i="282"/>
  <c r="AW38" i="282" s="1"/>
  <c r="AX34" i="282" l="1"/>
  <c r="AY47" i="282" s="1"/>
  <c r="BA33" i="282"/>
  <c r="AZ33" i="282"/>
  <c r="AZ52" i="282"/>
  <c r="BA52" i="282"/>
  <c r="AN53" i="282"/>
  <c r="AN54" i="282" s="1"/>
  <c r="AN51" i="282"/>
  <c r="AM54" i="282"/>
  <c r="AO53" i="282" l="1"/>
  <c r="AO51" i="282"/>
  <c r="AO54" i="282" l="1"/>
  <c r="AP51" i="282"/>
  <c r="AP53" i="282"/>
  <c r="AP54" i="282" s="1"/>
  <c r="AQ53" i="282" l="1"/>
  <c r="AQ51" i="282"/>
  <c r="AR51" i="282" l="1"/>
  <c r="AR53" i="282"/>
  <c r="AQ54" i="282"/>
  <c r="AR54" i="282" l="1"/>
  <c r="AS51" i="282"/>
  <c r="AS53" i="282"/>
  <c r="AT60" i="282" s="1"/>
  <c r="AW60" i="282" s="1"/>
  <c r="AT58" i="282" l="1"/>
  <c r="AW58" i="282" s="1"/>
  <c r="AT68" i="282"/>
  <c r="AW68" i="282" s="1"/>
  <c r="AM74" i="282"/>
  <c r="AM72" i="282"/>
  <c r="AO71" i="282"/>
  <c r="AM71" i="282"/>
  <c r="AN71" i="282"/>
  <c r="AS54" i="282"/>
  <c r="AY53" i="282"/>
  <c r="AT57" i="282"/>
  <c r="AW57" i="282" s="1"/>
  <c r="AT63" i="282"/>
  <c r="AW63" i="282" s="1"/>
  <c r="BA53" i="282"/>
  <c r="AZ53" i="282"/>
  <c r="AT65" i="282"/>
  <c r="AW65" i="282" s="1"/>
  <c r="AT64" i="282"/>
  <c r="AW64" i="282" s="1"/>
  <c r="AT59" i="282"/>
  <c r="AW59" i="282" s="1"/>
  <c r="AZ54" i="282" l="1"/>
  <c r="BA54" i="282"/>
  <c r="AM73" i="282"/>
  <c r="AN72" i="282"/>
  <c r="AN74" i="282"/>
  <c r="AN75" i="282" s="1"/>
  <c r="AM75" i="282"/>
  <c r="AX55" i="282"/>
  <c r="AY68" i="282" s="1"/>
  <c r="AO72" i="282" l="1"/>
  <c r="AO74" i="282"/>
  <c r="BA73" i="282"/>
  <c r="AZ73" i="282"/>
  <c r="AO75" i="282" l="1"/>
  <c r="AP72" i="282"/>
  <c r="AP74" i="282"/>
  <c r="AP75" i="282" s="1"/>
  <c r="AQ74" i="282" l="1"/>
  <c r="AQ72" i="282"/>
  <c r="AR74" i="282" l="1"/>
  <c r="AR72" i="282"/>
  <c r="AQ75" i="282"/>
  <c r="AS74" i="282" l="1"/>
  <c r="AT79" i="282" s="1"/>
  <c r="AW79" i="282" s="1"/>
  <c r="AS72" i="282"/>
  <c r="AR75" i="282"/>
  <c r="AT86" i="282"/>
  <c r="AW86" i="282" s="1"/>
  <c r="AT80" i="282"/>
  <c r="AW80" i="282" s="1"/>
  <c r="AT81" i="282"/>
  <c r="AW81" i="282" s="1"/>
  <c r="AO92" i="282" l="1"/>
  <c r="AN92" i="282"/>
  <c r="AM95" i="282"/>
  <c r="AM92" i="282"/>
  <c r="AM94" i="282" s="1"/>
  <c r="AM93" i="282"/>
  <c r="AS75" i="282"/>
  <c r="AT84" i="282"/>
  <c r="AW84" i="282" s="1"/>
  <c r="AZ74" i="282"/>
  <c r="AT78" i="282"/>
  <c r="AW78" i="282" s="1"/>
  <c r="AT85" i="282"/>
  <c r="AW85" i="282" s="1"/>
  <c r="AY74" i="282"/>
  <c r="BA74" i="282"/>
  <c r="AT89" i="282"/>
  <c r="AW89" i="282" s="1"/>
  <c r="AX76" i="282" l="1"/>
  <c r="AZ75" i="282"/>
  <c r="BA75" i="282"/>
  <c r="AN95" i="282"/>
  <c r="AN96" i="282" s="1"/>
  <c r="AN93" i="282"/>
  <c r="BA94" i="282"/>
  <c r="AZ94" i="282"/>
  <c r="AY89" i="282"/>
  <c r="AM96" i="282"/>
  <c r="AO95" i="282" l="1"/>
  <c r="AO93" i="282"/>
  <c r="AP95" i="282" l="1"/>
  <c r="AP96" i="282" s="1"/>
  <c r="AP93" i="282"/>
  <c r="AO96" i="282"/>
  <c r="AQ93" i="282" l="1"/>
  <c r="AQ95" i="282"/>
  <c r="AR93" i="282" l="1"/>
  <c r="AR95" i="282"/>
  <c r="AR96" i="282" s="1"/>
  <c r="AQ96" i="282"/>
  <c r="AS93" i="282" l="1"/>
  <c r="AS95" i="282"/>
  <c r="AT110" i="282" s="1"/>
  <c r="AW110" i="282" s="1"/>
  <c r="AT101" i="282" l="1"/>
  <c r="AW101" i="282" s="1"/>
  <c r="AS96" i="282"/>
  <c r="AT99" i="282"/>
  <c r="AW99" i="282" s="1"/>
  <c r="AT100" i="282"/>
  <c r="AW100" i="282" s="1"/>
  <c r="AY95" i="282"/>
  <c r="AT102" i="282"/>
  <c r="AW102" i="282" s="1"/>
  <c r="BA95" i="282"/>
  <c r="AZ95" i="282"/>
  <c r="AT107" i="282"/>
  <c r="AW107" i="282" s="1"/>
  <c r="AM114" i="282"/>
  <c r="AN113" i="282"/>
  <c r="AM116" i="282"/>
  <c r="AM113" i="282"/>
  <c r="AO113" i="282"/>
  <c r="AT106" i="282"/>
  <c r="AW106" i="282" s="1"/>
  <c r="AT105" i="282"/>
  <c r="AW105" i="282" s="1"/>
  <c r="AM115" i="282" l="1"/>
  <c r="AM117" i="282"/>
  <c r="AX97" i="282"/>
  <c r="AY110" i="282" s="1"/>
  <c r="AN116" i="282"/>
  <c r="AN117" i="282" s="1"/>
  <c r="AN114" i="282"/>
  <c r="AZ96" i="282"/>
  <c r="BA96" i="282"/>
  <c r="AO114" i="282" l="1"/>
  <c r="AO116" i="282"/>
  <c r="AZ115" i="282"/>
  <c r="BA115" i="282"/>
  <c r="AO117" i="282" l="1"/>
  <c r="AP116" i="282"/>
  <c r="AP114" i="282"/>
  <c r="AP117" i="282" l="1"/>
  <c r="AQ116" i="282"/>
  <c r="AQ114" i="282"/>
  <c r="AR116" i="282" l="1"/>
  <c r="AR114" i="282"/>
  <c r="AQ117" i="282"/>
  <c r="AS116" i="282" l="1"/>
  <c r="AT127" i="282" s="1"/>
  <c r="AW127" i="282" s="1"/>
  <c r="AS114" i="282"/>
  <c r="AR117" i="282"/>
  <c r="AY116" i="282"/>
  <c r="AT126" i="282"/>
  <c r="AW126" i="282" s="1"/>
  <c r="AT120" i="282" l="1"/>
  <c r="AW120" i="282" s="1"/>
  <c r="AT121" i="282"/>
  <c r="AW121" i="282" s="1"/>
  <c r="BF8" i="282"/>
  <c r="BD11" i="282"/>
  <c r="BE8" i="282"/>
  <c r="BD8" i="282"/>
  <c r="BD9" i="282"/>
  <c r="AS117" i="282"/>
  <c r="AT128" i="282"/>
  <c r="AW128" i="282" s="1"/>
  <c r="AT123" i="282"/>
  <c r="AW123" i="282" s="1"/>
  <c r="BA116" i="282"/>
  <c r="AZ116" i="282"/>
  <c r="AT131" i="282"/>
  <c r="AW131" i="282" s="1"/>
  <c r="AT122" i="282"/>
  <c r="AW122" i="282" s="1"/>
  <c r="BA117" i="282" l="1"/>
  <c r="BA135" i="282" s="1"/>
  <c r="AZ117" i="282"/>
  <c r="AZ135" i="282" s="1"/>
  <c r="BE11" i="282"/>
  <c r="BE12" i="282" s="1"/>
  <c r="BE9" i="282"/>
  <c r="BD10" i="282"/>
  <c r="BD12" i="282"/>
  <c r="AX118" i="282"/>
  <c r="AY131" i="282" s="1"/>
  <c r="AY135" i="282" s="1"/>
  <c r="BF9" i="282" l="1"/>
  <c r="BF11" i="282"/>
  <c r="BF12" i="282" l="1"/>
  <c r="BG9" i="282"/>
  <c r="BG11" i="282"/>
  <c r="BG12" i="282" s="1"/>
  <c r="BH9" i="282" l="1"/>
  <c r="BH11" i="282"/>
  <c r="BH12" i="282" s="1"/>
  <c r="BI11" i="282" l="1"/>
  <c r="BI12" i="282" s="1"/>
  <c r="BI9" i="282"/>
  <c r="BJ11" i="282" l="1"/>
  <c r="BJ12" i="282" s="1"/>
  <c r="BJ9" i="282"/>
  <c r="BK15" i="282" l="1"/>
  <c r="BN15" i="282" s="1"/>
  <c r="BK23" i="282"/>
  <c r="BN23" i="282" s="1"/>
  <c r="BD32" i="282"/>
  <c r="BD30" i="282"/>
  <c r="BF29" i="282"/>
  <c r="BD29" i="282"/>
  <c r="BE29" i="282"/>
  <c r="BK26" i="282"/>
  <c r="BN26" i="282" s="1"/>
  <c r="BK21" i="282"/>
  <c r="BN21" i="282" s="1"/>
  <c r="BP11" i="282"/>
  <c r="BK18" i="282"/>
  <c r="BN18" i="282" s="1"/>
  <c r="BK16" i="282"/>
  <c r="BN16" i="282" s="1"/>
  <c r="BK17" i="282"/>
  <c r="BN17" i="282" s="1"/>
  <c r="BK22" i="282"/>
  <c r="BN22" i="282" s="1"/>
  <c r="BD31" i="282" l="1"/>
  <c r="BO13" i="282"/>
  <c r="BP26" i="282" s="1"/>
  <c r="BR31" i="282"/>
  <c r="BQ31" i="282"/>
  <c r="BE32" i="282"/>
  <c r="BE33" i="282" s="1"/>
  <c r="BE30" i="282"/>
  <c r="BD33" i="282"/>
  <c r="BF30" i="282" l="1"/>
  <c r="BF32" i="282"/>
  <c r="BF33" i="282" l="1"/>
  <c r="BG30" i="282"/>
  <c r="BG32" i="282"/>
  <c r="BG33" i="282" l="1"/>
  <c r="BH30" i="282"/>
  <c r="BH32" i="282"/>
  <c r="BH33" i="282" l="1"/>
  <c r="BI32" i="282"/>
  <c r="BI30" i="282"/>
  <c r="BI33" i="282" l="1"/>
  <c r="BJ32" i="282"/>
  <c r="BK47" i="282" s="1"/>
  <c r="BN47" i="282" s="1"/>
  <c r="BJ30" i="282"/>
  <c r="BP32" i="282" l="1"/>
  <c r="BK39" i="282"/>
  <c r="BN39" i="282" s="1"/>
  <c r="BD51" i="282"/>
  <c r="BF50" i="282"/>
  <c r="BE50" i="282"/>
  <c r="BD50" i="282"/>
  <c r="BD52" i="282" s="1"/>
  <c r="BD53" i="282"/>
  <c r="BK43" i="282"/>
  <c r="BN43" i="282" s="1"/>
  <c r="BK36" i="282"/>
  <c r="BN36" i="282" s="1"/>
  <c r="BK38" i="282"/>
  <c r="BN38" i="282" s="1"/>
  <c r="BJ33" i="282"/>
  <c r="BK42" i="282"/>
  <c r="BN42" i="282" s="1"/>
  <c r="BK44" i="282"/>
  <c r="BN44" i="282" s="1"/>
  <c r="BR32" i="282"/>
  <c r="BQ32" i="282"/>
  <c r="BK37" i="282"/>
  <c r="BN37" i="282" s="1"/>
  <c r="BD54" i="282" l="1"/>
  <c r="BR52" i="282"/>
  <c r="BQ52" i="282"/>
  <c r="BR33" i="282"/>
  <c r="BQ33" i="282"/>
  <c r="BO34" i="282"/>
  <c r="BP47" i="282" s="1"/>
  <c r="BE53" i="282"/>
  <c r="BE54" i="282" s="1"/>
  <c r="BE51" i="282"/>
  <c r="BF51" i="282" l="1"/>
  <c r="BF53" i="282"/>
  <c r="BG53" i="282" l="1"/>
  <c r="BG51" i="282"/>
  <c r="BF54" i="282"/>
  <c r="BH51" i="282" l="1"/>
  <c r="BH53" i="282"/>
  <c r="BG54" i="282"/>
  <c r="BH54" i="282" l="1"/>
  <c r="BI53" i="282"/>
  <c r="BI51" i="282"/>
  <c r="BI54" i="282" l="1"/>
  <c r="BJ53" i="282"/>
  <c r="BK68" i="282" s="1"/>
  <c r="BN68" i="282" s="1"/>
  <c r="BJ51" i="282"/>
  <c r="BK58" i="282" l="1"/>
  <c r="BN58" i="282" s="1"/>
  <c r="BK57" i="282"/>
  <c r="BN57" i="282" s="1"/>
  <c r="BK64" i="282"/>
  <c r="BN64" i="282" s="1"/>
  <c r="BK59" i="282"/>
  <c r="BN59" i="282" s="1"/>
  <c r="BJ54" i="282"/>
  <c r="BK65" i="282"/>
  <c r="BN65" i="282" s="1"/>
  <c r="BR53" i="282"/>
  <c r="BQ53" i="282"/>
  <c r="BK60" i="282"/>
  <c r="BN60" i="282" s="1"/>
  <c r="BE71" i="282"/>
  <c r="BD72" i="282"/>
  <c r="BD71" i="282"/>
  <c r="BD73" i="282" s="1"/>
  <c r="BD74" i="282"/>
  <c r="BF71" i="282"/>
  <c r="BK63" i="282"/>
  <c r="BN63" i="282" s="1"/>
  <c r="BP53" i="282"/>
  <c r="BO55" i="282" l="1"/>
  <c r="BD75" i="282"/>
  <c r="BR54" i="282"/>
  <c r="BQ54" i="282"/>
  <c r="BR73" i="282"/>
  <c r="BQ73" i="282"/>
  <c r="BE72" i="282"/>
  <c r="BE74" i="282"/>
  <c r="BE75" i="282" s="1"/>
  <c r="BP68" i="282"/>
  <c r="BF72" i="282" l="1"/>
  <c r="BF74" i="282"/>
  <c r="BF75" i="282" l="1"/>
  <c r="BG74" i="282"/>
  <c r="BG75" i="282" s="1"/>
  <c r="BG72" i="282"/>
  <c r="BH74" i="282" l="1"/>
  <c r="BH72" i="282"/>
  <c r="BI74" i="282" l="1"/>
  <c r="BI75" i="282" s="1"/>
  <c r="BI72" i="282"/>
  <c r="BH75" i="282"/>
  <c r="BJ72" i="282" l="1"/>
  <c r="BJ74" i="282"/>
  <c r="BK78" i="282" s="1"/>
  <c r="BN78" i="282" s="1"/>
  <c r="BK86" i="282" l="1"/>
  <c r="BN86" i="282" s="1"/>
  <c r="BJ75" i="282"/>
  <c r="BK79" i="282"/>
  <c r="BN79" i="282" s="1"/>
  <c r="BK81" i="282"/>
  <c r="BN81" i="282" s="1"/>
  <c r="BK89" i="282"/>
  <c r="BN89" i="282" s="1"/>
  <c r="BP74" i="282"/>
  <c r="BK84" i="282"/>
  <c r="BN84" i="282" s="1"/>
  <c r="BQ74" i="282"/>
  <c r="BK85" i="282"/>
  <c r="BN85" i="282" s="1"/>
  <c r="BR74" i="282"/>
  <c r="BK80" i="282"/>
  <c r="BN80" i="282" s="1"/>
  <c r="BD95" i="282"/>
  <c r="BD93" i="282"/>
  <c r="BF92" i="282"/>
  <c r="BD92" i="282"/>
  <c r="BE92" i="282"/>
  <c r="BD94" i="282" l="1"/>
  <c r="BO76" i="282"/>
  <c r="BP89" i="282" s="1"/>
  <c r="BR94" i="282"/>
  <c r="BQ94" i="282"/>
  <c r="BE95" i="282"/>
  <c r="BE96" i="282" s="1"/>
  <c r="BE93" i="282"/>
  <c r="BD96" i="282"/>
  <c r="BQ75" i="282"/>
  <c r="BR75" i="282"/>
  <c r="BF93" i="282" l="1"/>
  <c r="BF95" i="282"/>
  <c r="BF96" i="282" l="1"/>
  <c r="BG93" i="282"/>
  <c r="BG95" i="282"/>
  <c r="BG96" i="282" s="1"/>
  <c r="BH93" i="282" l="1"/>
  <c r="BH95" i="282"/>
  <c r="BH96" i="282" l="1"/>
  <c r="BI95" i="282"/>
  <c r="BI93" i="282"/>
  <c r="BJ95" i="282" l="1"/>
  <c r="BK100" i="282" s="1"/>
  <c r="BN100" i="282" s="1"/>
  <c r="BJ93" i="282"/>
  <c r="BI96" i="282"/>
  <c r="BK105" i="282"/>
  <c r="BN105" i="282" s="1"/>
  <c r="BK107" i="282"/>
  <c r="BN107" i="282" s="1"/>
  <c r="BK99" i="282" l="1"/>
  <c r="BN99" i="282" s="1"/>
  <c r="BK101" i="282"/>
  <c r="BN101" i="282" s="1"/>
  <c r="BE113" i="282"/>
  <c r="BD113" i="282"/>
  <c r="BD115" i="282" s="1"/>
  <c r="BF113" i="282"/>
  <c r="BD114" i="282"/>
  <c r="BD116" i="282"/>
  <c r="BJ96" i="282"/>
  <c r="BK110" i="282"/>
  <c r="BN110" i="282" s="1"/>
  <c r="BR95" i="282"/>
  <c r="BQ95" i="282"/>
  <c r="BK106" i="282"/>
  <c r="BN106" i="282" s="1"/>
  <c r="BP95" i="282"/>
  <c r="BK102" i="282"/>
  <c r="BN102" i="282" s="1"/>
  <c r="BO97" i="282" l="1"/>
  <c r="BP110" i="282" s="1"/>
  <c r="BQ96" i="282"/>
  <c r="BR96" i="282"/>
  <c r="BD117" i="282"/>
  <c r="BE116" i="282"/>
  <c r="BE117" i="282" s="1"/>
  <c r="BE114" i="282"/>
  <c r="BR115" i="282"/>
  <c r="BQ115" i="282"/>
  <c r="BF116" i="282" l="1"/>
  <c r="BF114" i="282"/>
  <c r="BG116" i="282" l="1"/>
  <c r="BG117" i="282" s="1"/>
  <c r="BG114" i="282"/>
  <c r="BF117" i="282"/>
  <c r="BH116" i="282" l="1"/>
  <c r="BH114" i="282"/>
  <c r="BI114" i="282" l="1"/>
  <c r="BI116" i="282"/>
  <c r="BH117" i="282"/>
  <c r="BI117" i="282" l="1"/>
  <c r="BJ114" i="282"/>
  <c r="BJ116" i="282"/>
  <c r="BP116" i="282" s="1"/>
  <c r="BK128" i="282" l="1"/>
  <c r="BN128" i="282" s="1"/>
  <c r="BK123" i="282"/>
  <c r="BN123" i="282" s="1"/>
  <c r="BK120" i="282"/>
  <c r="BN120" i="282" s="1"/>
  <c r="BJ117" i="282"/>
  <c r="BK121" i="282"/>
  <c r="BN121" i="282" s="1"/>
  <c r="BR116" i="282"/>
  <c r="BK131" i="282"/>
  <c r="BN131" i="282" s="1"/>
  <c r="BQ116" i="282"/>
  <c r="BK122" i="282"/>
  <c r="BN122" i="282" s="1"/>
  <c r="BK126" i="282"/>
  <c r="BN126" i="282" s="1"/>
  <c r="BV11" i="282"/>
  <c r="BW8" i="282"/>
  <c r="BV9" i="282"/>
  <c r="BX8" i="282"/>
  <c r="BV8" i="282"/>
  <c r="BV10" i="282" s="1"/>
  <c r="BK127" i="282"/>
  <c r="BN127" i="282" s="1"/>
  <c r="BW11" i="282" l="1"/>
  <c r="BW12" i="282" s="1"/>
  <c r="BW9" i="282"/>
  <c r="BQ117" i="282"/>
  <c r="BQ135" i="282" s="1"/>
  <c r="BR117" i="282"/>
  <c r="BR135" i="282" s="1"/>
  <c r="BV12" i="282"/>
  <c r="BO118" i="282"/>
  <c r="BP131" i="282" s="1"/>
  <c r="BP135" i="282" s="1"/>
  <c r="BX9" i="282" l="1"/>
  <c r="BX11" i="282"/>
  <c r="BX12" i="282" l="1"/>
  <c r="BY9" i="282"/>
  <c r="BY11" i="282"/>
  <c r="BY12" i="282" s="1"/>
  <c r="BZ9" i="282" l="1"/>
  <c r="BZ11" i="282"/>
  <c r="CA9" i="282" l="1"/>
  <c r="CA11" i="282"/>
  <c r="BZ12" i="282"/>
  <c r="CA12" i="282" l="1"/>
  <c r="CB11" i="282"/>
  <c r="CB9" i="282"/>
  <c r="CC23" i="282"/>
  <c r="CF23" i="282" s="1"/>
  <c r="CC16" i="282"/>
  <c r="CF16" i="282" s="1"/>
  <c r="CC15" i="282"/>
  <c r="CF15" i="282" s="1"/>
  <c r="CC17" i="282"/>
  <c r="CF17" i="282" s="1"/>
  <c r="CC22" i="282"/>
  <c r="CF22" i="282" s="1"/>
  <c r="CC26" i="282"/>
  <c r="CF26" i="282" s="1"/>
  <c r="BW29" i="282" l="1"/>
  <c r="BV29" i="282"/>
  <c r="BV31" i="282" s="1"/>
  <c r="BV30" i="282"/>
  <c r="BV32" i="282"/>
  <c r="BX29" i="282"/>
  <c r="CB12" i="282"/>
  <c r="CH11" i="282"/>
  <c r="CC18" i="282"/>
  <c r="CF18" i="282" s="1"/>
  <c r="CG13" i="282" s="1"/>
  <c r="CC21" i="282"/>
  <c r="CF21" i="282" s="1"/>
  <c r="CH26" i="282" l="1"/>
  <c r="BV33" i="282"/>
  <c r="BW30" i="282"/>
  <c r="BW32" i="282"/>
  <c r="BW33" i="282" s="1"/>
  <c r="CJ31" i="282"/>
  <c r="CI31" i="282"/>
  <c r="BX30" i="282" l="1"/>
  <c r="BX32" i="282"/>
  <c r="BY30" i="282" l="1"/>
  <c r="BY32" i="282"/>
  <c r="BX33" i="282"/>
  <c r="BY33" i="282" l="1"/>
  <c r="BZ32" i="282"/>
  <c r="BZ30" i="282"/>
  <c r="CA32" i="282" l="1"/>
  <c r="CA33" i="282" s="1"/>
  <c r="CA30" i="282"/>
  <c r="BZ33" i="282"/>
  <c r="CB32" i="282" l="1"/>
  <c r="CB30" i="282"/>
  <c r="BW50" i="282" l="1"/>
  <c r="BV53" i="282"/>
  <c r="BX50" i="282"/>
  <c r="BV50" i="282"/>
  <c r="BV52" i="282" s="1"/>
  <c r="BV51" i="282"/>
  <c r="CB33" i="282"/>
  <c r="CC38" i="282"/>
  <c r="CF38" i="282" s="1"/>
  <c r="CC37" i="282"/>
  <c r="CF37" i="282" s="1"/>
  <c r="CC39" i="282"/>
  <c r="CF39" i="282" s="1"/>
  <c r="CC36" i="282"/>
  <c r="CF36" i="282" s="1"/>
  <c r="CH32" i="282"/>
  <c r="CJ32" i="282"/>
  <c r="CI32" i="282"/>
  <c r="CC43" i="282"/>
  <c r="CF43" i="282" s="1"/>
  <c r="CC44" i="282"/>
  <c r="CF44" i="282" s="1"/>
  <c r="CC42" i="282"/>
  <c r="CF42" i="282" s="1"/>
  <c r="CC47" i="282"/>
  <c r="CF47" i="282" s="1"/>
  <c r="CI33" i="282" l="1"/>
  <c r="CJ33" i="282"/>
  <c r="BW51" i="282"/>
  <c r="BW53" i="282"/>
  <c r="BW54" i="282" s="1"/>
  <c r="CI52" i="282"/>
  <c r="CJ52" i="282"/>
  <c r="CG34" i="282"/>
  <c r="CH47" i="282" s="1"/>
  <c r="BV54" i="282"/>
  <c r="BX53" i="282" l="1"/>
  <c r="BX51" i="282"/>
  <c r="BY53" i="282" l="1"/>
  <c r="BY54" i="282" s="1"/>
  <c r="BY51" i="282"/>
  <c r="BX54" i="282"/>
  <c r="BZ53" i="282" l="1"/>
  <c r="BZ51" i="282"/>
  <c r="CA53" i="282" l="1"/>
  <c r="CA54" i="282" s="1"/>
  <c r="CA51" i="282"/>
  <c r="BZ54" i="282"/>
  <c r="CB53" i="282" l="1"/>
  <c r="CC64" i="282" s="1"/>
  <c r="CF64" i="282" s="1"/>
  <c r="CB51" i="282"/>
  <c r="CC58" i="282" l="1"/>
  <c r="CF58" i="282" s="1"/>
  <c r="CC57" i="282"/>
  <c r="CF57" i="282" s="1"/>
  <c r="CC65" i="282"/>
  <c r="CF65" i="282" s="1"/>
  <c r="CC68" i="282"/>
  <c r="CF68" i="282" s="1"/>
  <c r="BV72" i="282"/>
  <c r="BX71" i="282"/>
  <c r="BW71" i="282"/>
  <c r="BV71" i="282"/>
  <c r="BV73" i="282" s="1"/>
  <c r="BV74" i="282"/>
  <c r="CB54" i="282"/>
  <c r="CC60" i="282"/>
  <c r="CF60" i="282" s="1"/>
  <c r="CC63" i="282"/>
  <c r="CF63" i="282" s="1"/>
  <c r="CJ53" i="282"/>
  <c r="CH53" i="282"/>
  <c r="CI53" i="282"/>
  <c r="CC59" i="282"/>
  <c r="CF59" i="282" s="1"/>
  <c r="BW74" i="282" l="1"/>
  <c r="BW75" i="282" s="1"/>
  <c r="BW72" i="282"/>
  <c r="CI73" i="282"/>
  <c r="CJ73" i="282"/>
  <c r="CG55" i="282"/>
  <c r="CH68" i="282" s="1"/>
  <c r="CI54" i="282"/>
  <c r="CJ54" i="282"/>
  <c r="BV75" i="282"/>
  <c r="BX72" i="282" l="1"/>
  <c r="BX74" i="282"/>
  <c r="BX75" i="282" l="1"/>
  <c r="BY74" i="282"/>
  <c r="BY75" i="282" s="1"/>
  <c r="BY72" i="282"/>
  <c r="BZ74" i="282" l="1"/>
  <c r="BZ72" i="282"/>
  <c r="CA72" i="282" l="1"/>
  <c r="CA74" i="282"/>
  <c r="CA75" i="282" s="1"/>
  <c r="BZ75" i="282"/>
  <c r="CB74" i="282" l="1"/>
  <c r="CB72" i="282"/>
  <c r="BV95" i="282" l="1"/>
  <c r="BW92" i="282"/>
  <c r="BV92" i="282"/>
  <c r="BV93" i="282"/>
  <c r="BX92" i="282"/>
  <c r="CB75" i="282"/>
  <c r="CC86" i="282"/>
  <c r="CF86" i="282" s="1"/>
  <c r="CC80" i="282"/>
  <c r="CF80" i="282" s="1"/>
  <c r="CC89" i="282"/>
  <c r="CF89" i="282" s="1"/>
  <c r="CC81" i="282"/>
  <c r="CF81" i="282" s="1"/>
  <c r="CJ74" i="282"/>
  <c r="CI74" i="282"/>
  <c r="CC84" i="282"/>
  <c r="CF84" i="282" s="1"/>
  <c r="CC85" i="282"/>
  <c r="CF85" i="282" s="1"/>
  <c r="CC79" i="282"/>
  <c r="CF79" i="282" s="1"/>
  <c r="CC78" i="282"/>
  <c r="CF78" i="282" s="1"/>
  <c r="CG76" i="282" s="1"/>
  <c r="CH74" i="282"/>
  <c r="CI75" i="282" l="1"/>
  <c r="CJ75" i="282"/>
  <c r="BW93" i="282"/>
  <c r="BW95" i="282"/>
  <c r="BW96" i="282" s="1"/>
  <c r="BV94" i="282"/>
  <c r="CH89" i="282"/>
  <c r="BV96" i="282"/>
  <c r="CJ94" i="282" l="1"/>
  <c r="CI94" i="282"/>
  <c r="BX93" i="282"/>
  <c r="BX95" i="282"/>
  <c r="BX96" i="282" l="1"/>
  <c r="BY95" i="282"/>
  <c r="BY96" i="282" s="1"/>
  <c r="BY93" i="282"/>
  <c r="BZ93" i="282" l="1"/>
  <c r="BZ95" i="282"/>
  <c r="BZ96" i="282" l="1"/>
  <c r="CA95" i="282"/>
  <c r="CA96" i="282" s="1"/>
  <c r="CA93" i="282"/>
  <c r="CB95" i="282" l="1"/>
  <c r="CB93" i="282"/>
  <c r="CC101" i="282"/>
  <c r="CF101" i="282" s="1"/>
  <c r="CC102" i="282"/>
  <c r="CF102" i="282" s="1"/>
  <c r="CC106" i="282"/>
  <c r="CF106" i="282" s="1"/>
  <c r="CC100" i="282"/>
  <c r="CF100" i="282" s="1"/>
  <c r="CC107" i="282"/>
  <c r="CF107" i="282" s="1"/>
  <c r="BV116" i="282" l="1"/>
  <c r="BX113" i="282"/>
  <c r="BW113" i="282"/>
  <c r="BV114" i="282"/>
  <c r="BV113" i="282"/>
  <c r="BV115" i="282" s="1"/>
  <c r="CB96" i="282"/>
  <c r="CC110" i="282"/>
  <c r="CF110" i="282" s="1"/>
  <c r="CH95" i="282"/>
  <c r="CC99" i="282"/>
  <c r="CF99" i="282" s="1"/>
  <c r="CJ95" i="282"/>
  <c r="CI95" i="282"/>
  <c r="CC105" i="282"/>
  <c r="CF105" i="282" s="1"/>
  <c r="CG97" i="282" l="1"/>
  <c r="CH110" i="282" s="1"/>
  <c r="CJ96" i="282"/>
  <c r="CI96" i="282"/>
  <c r="CJ115" i="282"/>
  <c r="CI115" i="282"/>
  <c r="BW116" i="282"/>
  <c r="BW117" i="282" s="1"/>
  <c r="BW114" i="282"/>
  <c r="BV117" i="282"/>
  <c r="BX116" i="282" l="1"/>
  <c r="BX114" i="282"/>
  <c r="BY114" i="282" l="1"/>
  <c r="BY116" i="282"/>
  <c r="BY117" i="282" s="1"/>
  <c r="BX117" i="282"/>
  <c r="BZ114" i="282" l="1"/>
  <c r="BZ116" i="282"/>
  <c r="BZ117" i="282" l="1"/>
  <c r="CA114" i="282"/>
  <c r="CA116" i="282"/>
  <c r="CB114" i="282" l="1"/>
  <c r="CB116" i="282"/>
  <c r="CH116" i="282" s="1"/>
  <c r="CC126" i="282"/>
  <c r="CF126" i="282" s="1"/>
  <c r="CC122" i="282"/>
  <c r="CF122" i="282" s="1"/>
  <c r="CC121" i="282"/>
  <c r="CF121" i="282" s="1"/>
  <c r="CC131" i="282"/>
  <c r="CF131" i="282" s="1"/>
  <c r="CA117" i="282"/>
  <c r="CC127" i="282"/>
  <c r="CF127" i="282" s="1"/>
  <c r="CC128" i="282"/>
  <c r="CF128" i="282" s="1"/>
  <c r="CC123" i="282" l="1"/>
  <c r="CF123" i="282" s="1"/>
  <c r="CB117" i="282"/>
  <c r="CI116" i="282"/>
  <c r="CJ116" i="282"/>
  <c r="CC120" i="282"/>
  <c r="CF120" i="282" s="1"/>
  <c r="CG118" i="282" s="1"/>
  <c r="CH131" i="282" s="1"/>
  <c r="CH135" i="282" s="1"/>
  <c r="CM11" i="282"/>
  <c r="CO8" i="282"/>
  <c r="CN8" i="282"/>
  <c r="CM8" i="282"/>
  <c r="CM9" i="282"/>
  <c r="CM10" i="282" l="1"/>
  <c r="CM12" i="282"/>
  <c r="CN11" i="282"/>
  <c r="CN12" i="282" s="1"/>
  <c r="CN9" i="282"/>
  <c r="CI117" i="282"/>
  <c r="CJ117" i="282"/>
  <c r="CO9" i="282" l="1"/>
  <c r="CO11" i="282"/>
  <c r="CO12" i="282" s="1"/>
  <c r="CP9" i="282" l="1"/>
  <c r="CP11" i="282"/>
  <c r="CP12" i="282" s="1"/>
  <c r="CQ9" i="282" l="1"/>
  <c r="CQ11" i="282"/>
  <c r="CQ12" i="282" l="1"/>
  <c r="CR9" i="282"/>
  <c r="CR11" i="282"/>
  <c r="CR12" i="282" l="1"/>
  <c r="CS9" i="282"/>
  <c r="CS11" i="282"/>
  <c r="CS12" i="282" l="1"/>
  <c r="CT16" i="282"/>
  <c r="CW16" i="282" s="1"/>
  <c r="CT18" i="282"/>
  <c r="CW18" i="282" s="1"/>
  <c r="CY11" i="282"/>
  <c r="CT15" i="282"/>
  <c r="CW15" i="282" s="1"/>
  <c r="CM30" i="282"/>
  <c r="CO29" i="282"/>
  <c r="CN29" i="282"/>
  <c r="CM29" i="282"/>
  <c r="CM32" i="282"/>
  <c r="CT21" i="282"/>
  <c r="CW21" i="282" s="1"/>
  <c r="CT17" i="282"/>
  <c r="CW17" i="282" s="1"/>
  <c r="CT22" i="282"/>
  <c r="CW22" i="282" s="1"/>
  <c r="CT23" i="282"/>
  <c r="CW23" i="282" s="1"/>
  <c r="CT26" i="282"/>
  <c r="CW26" i="282" s="1"/>
  <c r="CM31" i="282" l="1"/>
  <c r="CN30" i="282"/>
  <c r="CN32" i="282"/>
  <c r="CN33" i="282" s="1"/>
  <c r="CX13" i="282"/>
  <c r="CY26" i="282" s="1"/>
  <c r="CM33" i="282"/>
  <c r="DA31" i="282"/>
  <c r="CZ31" i="282"/>
  <c r="CO30" i="282" l="1"/>
  <c r="CO32" i="282"/>
  <c r="CO33" i="282" l="1"/>
  <c r="CP32" i="282"/>
  <c r="CP33" i="282" s="1"/>
  <c r="CP30" i="282"/>
  <c r="CQ32" i="282" l="1"/>
  <c r="CQ30" i="282"/>
  <c r="CR32" i="282" l="1"/>
  <c r="CR30" i="282"/>
  <c r="CQ33" i="282"/>
  <c r="CS30" i="282" l="1"/>
  <c r="CS32" i="282"/>
  <c r="CR33" i="282"/>
  <c r="CS33" i="282" l="1"/>
  <c r="CT42" i="282"/>
  <c r="CW42" i="282" s="1"/>
  <c r="DA32" i="282"/>
  <c r="CZ32" i="282"/>
  <c r="CM51" i="282"/>
  <c r="CO50" i="282"/>
  <c r="CM50" i="282"/>
  <c r="CN50" i="282"/>
  <c r="CM53" i="282"/>
  <c r="CT37" i="282"/>
  <c r="CW37" i="282" s="1"/>
  <c r="CT38" i="282"/>
  <c r="CW38" i="282" s="1"/>
  <c r="CT47" i="282"/>
  <c r="CW47" i="282" s="1"/>
  <c r="CT44" i="282"/>
  <c r="CW44" i="282" s="1"/>
  <c r="CY32" i="282"/>
  <c r="CT43" i="282"/>
  <c r="CW43" i="282" s="1"/>
  <c r="CT36" i="282"/>
  <c r="CW36" i="282" s="1"/>
  <c r="CX34" i="282" s="1"/>
  <c r="CT39" i="282"/>
  <c r="CW39" i="282" s="1"/>
  <c r="CM52" i="282" l="1"/>
  <c r="CY47" i="282"/>
  <c r="CN53" i="282"/>
  <c r="CN54" i="282" s="1"/>
  <c r="CN51" i="282"/>
  <c r="CM54" i="282"/>
  <c r="DA33" i="282"/>
  <c r="CZ33" i="282"/>
  <c r="CO51" i="282" l="1"/>
  <c r="CO53" i="282"/>
  <c r="DA52" i="282"/>
  <c r="CZ52" i="282"/>
  <c r="CO54" i="282" l="1"/>
  <c r="CP53" i="282"/>
  <c r="CP54" i="282" s="1"/>
  <c r="CP51" i="282"/>
  <c r="CQ51" i="282" l="1"/>
  <c r="CQ53" i="282"/>
  <c r="CR53" i="282" l="1"/>
  <c r="CR51" i="282"/>
  <c r="CQ54" i="282"/>
  <c r="CS51" i="282" l="1"/>
  <c r="CS53" i="282"/>
  <c r="CT58" i="282"/>
  <c r="CW58" i="282" s="1"/>
  <c r="CR54" i="282"/>
  <c r="CT60" i="282"/>
  <c r="CW60" i="282" s="1"/>
  <c r="CY53" i="282"/>
  <c r="CS54" i="282" l="1"/>
  <c r="CT59" i="282"/>
  <c r="CW59" i="282" s="1"/>
  <c r="DA53" i="282"/>
  <c r="CZ53" i="282"/>
  <c r="CT68" i="282"/>
  <c r="CW68" i="282" s="1"/>
  <c r="CT65" i="282"/>
  <c r="CW65" i="282" s="1"/>
  <c r="CT57" i="282"/>
  <c r="CW57" i="282" s="1"/>
  <c r="CM72" i="282"/>
  <c r="CM74" i="282"/>
  <c r="CN71" i="282"/>
  <c r="CM71" i="282"/>
  <c r="CM73" i="282" s="1"/>
  <c r="CO71" i="282"/>
  <c r="CT64" i="282"/>
  <c r="CW64" i="282" s="1"/>
  <c r="CT63" i="282"/>
  <c r="CW63" i="282" s="1"/>
  <c r="DA73" i="282" l="1"/>
  <c r="CZ73" i="282"/>
  <c r="CM75" i="282"/>
  <c r="DA54" i="282"/>
  <c r="CZ54" i="282"/>
  <c r="CN72" i="282"/>
  <c r="CN74" i="282"/>
  <c r="CN75" i="282" s="1"/>
  <c r="CX55" i="282"/>
  <c r="CY68" i="282" s="1"/>
  <c r="CO74" i="282" l="1"/>
  <c r="CO75" i="282" s="1"/>
  <c r="CO72" i="282"/>
  <c r="CP74" i="282" l="1"/>
  <c r="CP72" i="282"/>
  <c r="CQ72" i="282" l="1"/>
  <c r="CQ74" i="282"/>
  <c r="CP75" i="282"/>
  <c r="CQ75" i="282" l="1"/>
  <c r="CR74" i="282"/>
  <c r="CR72" i="282"/>
  <c r="CT81" i="282" l="1"/>
  <c r="CW81" i="282" s="1"/>
  <c r="CR75" i="282"/>
  <c r="DA74" i="282"/>
  <c r="CZ74" i="282"/>
  <c r="CS74" i="282"/>
  <c r="CT78" i="282" s="1"/>
  <c r="CW78" i="282" s="1"/>
  <c r="CS72" i="282"/>
  <c r="CZ75" i="282" l="1"/>
  <c r="CM95" i="282"/>
  <c r="CM93" i="282"/>
  <c r="CO92" i="282"/>
  <c r="CN92" i="282"/>
  <c r="CM92" i="282"/>
  <c r="CM94" i="282" s="1"/>
  <c r="CY74" i="282"/>
  <c r="CT80" i="282"/>
  <c r="CW80" i="282" s="1"/>
  <c r="CS75" i="282"/>
  <c r="DA75" i="282" s="1"/>
  <c r="CT79" i="282"/>
  <c r="CW79" i="282" s="1"/>
  <c r="CT86" i="282"/>
  <c r="CW86" i="282" s="1"/>
  <c r="CT84" i="282"/>
  <c r="CW84" i="282" s="1"/>
  <c r="CT85" i="282"/>
  <c r="CW85" i="282" s="1"/>
  <c r="CT89" i="282"/>
  <c r="CW89" i="282" s="1"/>
  <c r="CX76" i="282" l="1"/>
  <c r="DA94" i="282"/>
  <c r="CZ94" i="282"/>
  <c r="CN95" i="282"/>
  <c r="CN96" i="282" s="1"/>
  <c r="CN93" i="282"/>
  <c r="CM96" i="282"/>
  <c r="CY89" i="282"/>
  <c r="CO93" i="282" l="1"/>
  <c r="CO95" i="282"/>
  <c r="CO96" i="282" l="1"/>
  <c r="CP95" i="282"/>
  <c r="CP96" i="282" s="1"/>
  <c r="CP93" i="282"/>
  <c r="CQ95" i="282" l="1"/>
  <c r="CQ93" i="282"/>
  <c r="CR93" i="282" l="1"/>
  <c r="CR95" i="282"/>
  <c r="CQ96" i="282"/>
  <c r="CR96" i="282" l="1"/>
  <c r="CS95" i="282"/>
  <c r="CS93" i="282"/>
  <c r="CT110" i="282"/>
  <c r="CW110" i="282" s="1"/>
  <c r="CM116" i="282" l="1"/>
  <c r="CM114" i="282"/>
  <c r="CO113" i="282"/>
  <c r="CN113" i="282"/>
  <c r="CM113" i="282"/>
  <c r="CS96" i="282"/>
  <c r="CY95" i="282"/>
  <c r="CT102" i="282"/>
  <c r="CW102" i="282" s="1"/>
  <c r="CT107" i="282"/>
  <c r="CW107" i="282" s="1"/>
  <c r="CT100" i="282"/>
  <c r="CW100" i="282" s="1"/>
  <c r="CT106" i="282"/>
  <c r="CW106" i="282" s="1"/>
  <c r="CZ95" i="282"/>
  <c r="DA95" i="282"/>
  <c r="CT99" i="282"/>
  <c r="CW99" i="282" s="1"/>
  <c r="CT101" i="282"/>
  <c r="CW101" i="282" s="1"/>
  <c r="CT105" i="282"/>
  <c r="CW105" i="282" s="1"/>
  <c r="CM115" i="282" l="1"/>
  <c r="CX97" i="282"/>
  <c r="CY110" i="282"/>
  <c r="DA96" i="282"/>
  <c r="CZ96" i="282"/>
  <c r="DA115" i="282"/>
  <c r="CZ115" i="282"/>
  <c r="CN116" i="282"/>
  <c r="CN117" i="282" s="1"/>
  <c r="CN114" i="282"/>
  <c r="CM117" i="282"/>
  <c r="CO114" i="282" l="1"/>
  <c r="CO116" i="282"/>
  <c r="CO117" i="282" l="1"/>
  <c r="CP114" i="282"/>
  <c r="CP116" i="282"/>
  <c r="CP117" i="282" s="1"/>
  <c r="CQ114" i="282" l="1"/>
  <c r="CQ116" i="282"/>
  <c r="CQ117" i="282" l="1"/>
  <c r="CR114" i="282"/>
  <c r="CR116" i="282"/>
  <c r="CS116" i="282" l="1"/>
  <c r="CT126" i="282" s="1"/>
  <c r="CW126" i="282" s="1"/>
  <c r="CS114" i="282"/>
  <c r="CR117" i="282"/>
  <c r="CT131" i="282" l="1"/>
  <c r="CW131" i="282" s="1"/>
  <c r="CS117" i="282"/>
  <c r="CT128" i="282"/>
  <c r="CW128" i="282" s="1"/>
  <c r="CY116" i="282"/>
  <c r="DA116" i="282"/>
  <c r="CZ116" i="282"/>
  <c r="CT123" i="282"/>
  <c r="CW123" i="282" s="1"/>
  <c r="CT122" i="282"/>
  <c r="CW122" i="282" s="1"/>
  <c r="CT120" i="282"/>
  <c r="CW120" i="282" s="1"/>
  <c r="CT121" i="282"/>
  <c r="CW121" i="282" s="1"/>
  <c r="CT127" i="282"/>
  <c r="CW127" i="282" s="1"/>
  <c r="CZ117" i="282" l="1"/>
  <c r="DA117" i="282"/>
  <c r="CX118" i="282"/>
  <c r="CY131" i="282" s="1"/>
  <c r="CY135" i="282" s="1"/>
  <c r="AD5" i="280"/>
  <c r="G5" i="279"/>
  <c r="AB3" i="278"/>
  <c r="BP135" i="280"/>
  <c r="BE135" i="280"/>
  <c r="AS135" i="280"/>
  <c r="AH135" i="280"/>
  <c r="V135" i="280"/>
  <c r="K135" i="280"/>
  <c r="BP133" i="280"/>
  <c r="BE133" i="280"/>
  <c r="AS133" i="280"/>
  <c r="AH133" i="280"/>
  <c r="V133" i="280"/>
  <c r="K133" i="280"/>
  <c r="BP131" i="280"/>
  <c r="BE131" i="280"/>
  <c r="AS131" i="280"/>
  <c r="AH131" i="280"/>
  <c r="V131" i="280"/>
  <c r="K131" i="280"/>
  <c r="BP118" i="280"/>
  <c r="BE118" i="280"/>
  <c r="AS118" i="280"/>
  <c r="AH118" i="280"/>
  <c r="V118" i="280"/>
  <c r="K118" i="280"/>
  <c r="BP116" i="280"/>
  <c r="BE116" i="280"/>
  <c r="AS116" i="280"/>
  <c r="AH116" i="280"/>
  <c r="V116" i="280"/>
  <c r="K116" i="280"/>
  <c r="BP114" i="280"/>
  <c r="BE114" i="280"/>
  <c r="AS114" i="280"/>
  <c r="AH114" i="280"/>
  <c r="V114" i="280"/>
  <c r="K114" i="280"/>
  <c r="BP101" i="280"/>
  <c r="BE101" i="280"/>
  <c r="AS101" i="280"/>
  <c r="AH101" i="280"/>
  <c r="V101" i="280"/>
  <c r="K101" i="280"/>
  <c r="BP99" i="280"/>
  <c r="BE99" i="280"/>
  <c r="AS99" i="280"/>
  <c r="AH99" i="280"/>
  <c r="V99" i="280"/>
  <c r="K99" i="280"/>
  <c r="BP97" i="280"/>
  <c r="BE97" i="280"/>
  <c r="AS97" i="280"/>
  <c r="AH97" i="280"/>
  <c r="V97" i="280"/>
  <c r="K97" i="280"/>
  <c r="BP84" i="280"/>
  <c r="BE84" i="280"/>
  <c r="AS84" i="280"/>
  <c r="AH84" i="280"/>
  <c r="V84" i="280"/>
  <c r="K84" i="280"/>
  <c r="BP82" i="280"/>
  <c r="BE82" i="280"/>
  <c r="AS82" i="280"/>
  <c r="AH82" i="280"/>
  <c r="V82" i="280"/>
  <c r="K82" i="280"/>
  <c r="BP80" i="280"/>
  <c r="BE80" i="280"/>
  <c r="AS80" i="280"/>
  <c r="AH80" i="280"/>
  <c r="V80" i="280"/>
  <c r="K80" i="280"/>
  <c r="BP67" i="280"/>
  <c r="BE67" i="280"/>
  <c r="AS67" i="280"/>
  <c r="AH67" i="280"/>
  <c r="V67" i="280"/>
  <c r="K67" i="280"/>
  <c r="BP65" i="280"/>
  <c r="BE65" i="280"/>
  <c r="AS65" i="280"/>
  <c r="AH65" i="280"/>
  <c r="V65" i="280"/>
  <c r="K65" i="280"/>
  <c r="BP63" i="280"/>
  <c r="BE63" i="280"/>
  <c r="AS63" i="280"/>
  <c r="AH63" i="280"/>
  <c r="V63" i="280"/>
  <c r="K63" i="280"/>
  <c r="BP50" i="280"/>
  <c r="BE50" i="280"/>
  <c r="AS50" i="280"/>
  <c r="AH50" i="280"/>
  <c r="V50" i="280"/>
  <c r="K50" i="280"/>
  <c r="BP48" i="280"/>
  <c r="BE48" i="280"/>
  <c r="AS48" i="280"/>
  <c r="AH48" i="280"/>
  <c r="V48" i="280"/>
  <c r="K48" i="280"/>
  <c r="BP46" i="280"/>
  <c r="BE46" i="280"/>
  <c r="AS46" i="280"/>
  <c r="AH46" i="280"/>
  <c r="V46" i="280"/>
  <c r="K46" i="280"/>
  <c r="BP33" i="280"/>
  <c r="BE33" i="280"/>
  <c r="AS33" i="280"/>
  <c r="AH33" i="280"/>
  <c r="V33" i="280"/>
  <c r="K33" i="280"/>
  <c r="BP31" i="280"/>
  <c r="BE31" i="280"/>
  <c r="AS31" i="280"/>
  <c r="AH31" i="280"/>
  <c r="V31" i="280"/>
  <c r="K31" i="280"/>
  <c r="BP29" i="280"/>
  <c r="BE29" i="280"/>
  <c r="AS29" i="280"/>
  <c r="AH29" i="280"/>
  <c r="V29" i="280"/>
  <c r="K29" i="280"/>
  <c r="BP16" i="280"/>
  <c r="BE16" i="280"/>
  <c r="AS16" i="280"/>
  <c r="AH16" i="280"/>
  <c r="V16" i="280"/>
  <c r="K16" i="280"/>
  <c r="BP14" i="280"/>
  <c r="BE14" i="280"/>
  <c r="AS14" i="280"/>
  <c r="AH14" i="280"/>
  <c r="V14" i="280"/>
  <c r="K14" i="280"/>
  <c r="BP12" i="280"/>
  <c r="BE12" i="280"/>
  <c r="AS12" i="280"/>
  <c r="AH12" i="280"/>
  <c r="V12" i="280"/>
  <c r="K12" i="280"/>
  <c r="E8" i="280"/>
  <c r="D8" i="280"/>
  <c r="C8" i="280"/>
  <c r="C10" i="280" s="1"/>
  <c r="AD4" i="280"/>
  <c r="K4" i="280"/>
  <c r="C11" i="280" s="1"/>
  <c r="AD3" i="280"/>
  <c r="BA3" i="280" s="1"/>
  <c r="AL336" i="279"/>
  <c r="AI335" i="279"/>
  <c r="AI333" i="279"/>
  <c r="AI331" i="279"/>
  <c r="AL320" i="279"/>
  <c r="AI319" i="279"/>
  <c r="AI317" i="279"/>
  <c r="AI315" i="279"/>
  <c r="AL304" i="279"/>
  <c r="AI303" i="279"/>
  <c r="AI301" i="279"/>
  <c r="AI299" i="279"/>
  <c r="AL288" i="279"/>
  <c r="AI287" i="279"/>
  <c r="AI285" i="279"/>
  <c r="AI283" i="279"/>
  <c r="AL272" i="279"/>
  <c r="AI271" i="279"/>
  <c r="AI269" i="279"/>
  <c r="AI267" i="279"/>
  <c r="AL256" i="279"/>
  <c r="AI255" i="279"/>
  <c r="AI253" i="279"/>
  <c r="AI251" i="279"/>
  <c r="AL240" i="279"/>
  <c r="AI239" i="279"/>
  <c r="AI237" i="279"/>
  <c r="AI235" i="279"/>
  <c r="AL224" i="279"/>
  <c r="AI223" i="279"/>
  <c r="AI221" i="279"/>
  <c r="AI219" i="279"/>
  <c r="AL208" i="279"/>
  <c r="AI207" i="279"/>
  <c r="AI205" i="279"/>
  <c r="AI203" i="279"/>
  <c r="AL192" i="279"/>
  <c r="AI191" i="279"/>
  <c r="AI189" i="279"/>
  <c r="AI187" i="279"/>
  <c r="AL176" i="279"/>
  <c r="AI175" i="279"/>
  <c r="AI173" i="279"/>
  <c r="AI171" i="279"/>
  <c r="AL160" i="279"/>
  <c r="AI159" i="279"/>
  <c r="AI157" i="279"/>
  <c r="AI155" i="279"/>
  <c r="AL144" i="279"/>
  <c r="AI143" i="279"/>
  <c r="AI141" i="279"/>
  <c r="AI139" i="279"/>
  <c r="AL128" i="279"/>
  <c r="AI127" i="279"/>
  <c r="AI125" i="279"/>
  <c r="AI123" i="279"/>
  <c r="AL112" i="279"/>
  <c r="AI111" i="279"/>
  <c r="AI109" i="279"/>
  <c r="AI107" i="279"/>
  <c r="AL96" i="279"/>
  <c r="AI95" i="279"/>
  <c r="AI93" i="279"/>
  <c r="AI91" i="279"/>
  <c r="AL80" i="279"/>
  <c r="AI79" i="279"/>
  <c r="AI77" i="279"/>
  <c r="AI75" i="279"/>
  <c r="AL64" i="279"/>
  <c r="AI63" i="279"/>
  <c r="AI61" i="279"/>
  <c r="AI59" i="279"/>
  <c r="AL48" i="279"/>
  <c r="AI47" i="279"/>
  <c r="AI45" i="279"/>
  <c r="AI43" i="279"/>
  <c r="AL32" i="279"/>
  <c r="AI31" i="279"/>
  <c r="AI29" i="279"/>
  <c r="AI27" i="279"/>
  <c r="AL16" i="279"/>
  <c r="AI15" i="279"/>
  <c r="AI13" i="279"/>
  <c r="AI11" i="279"/>
  <c r="W4" i="279"/>
  <c r="BA5" i="280" l="1"/>
  <c r="BE5" i="280" s="1"/>
  <c r="AH5" i="280"/>
  <c r="K5" i="280"/>
  <c r="M5" i="280"/>
  <c r="C7" i="279"/>
  <c r="D7" i="279"/>
  <c r="P5" i="279"/>
  <c r="W3" i="279"/>
  <c r="D11" i="280"/>
  <c r="C12" i="280"/>
  <c r="BA4" i="280"/>
  <c r="BE4" i="280" s="1"/>
  <c r="AH4" i="280"/>
  <c r="C9" i="279" l="1"/>
  <c r="C26" i="279" s="1"/>
  <c r="D23" i="279" s="1"/>
  <c r="F7" i="279"/>
  <c r="E11" i="280"/>
  <c r="D12" i="280"/>
  <c r="C8" i="279" l="1"/>
  <c r="C10" i="279"/>
  <c r="C11" i="279" s="1"/>
  <c r="D9" i="279"/>
  <c r="E9" i="279" s="1"/>
  <c r="F9" i="279" s="1"/>
  <c r="C27" i="279"/>
  <c r="C37" i="279" s="1"/>
  <c r="C24" i="279"/>
  <c r="C23" i="279"/>
  <c r="C25" i="279" s="1"/>
  <c r="D25" i="279" s="1"/>
  <c r="D26" i="279" s="1"/>
  <c r="D10" i="279"/>
  <c r="D11" i="279" s="1"/>
  <c r="D21" i="279" s="1"/>
  <c r="F11" i="280"/>
  <c r="E12" i="280"/>
  <c r="E10" i="279"/>
  <c r="C19" i="279"/>
  <c r="C20" i="279" l="1"/>
  <c r="C18" i="279"/>
  <c r="C42" i="279"/>
  <c r="C40" i="279" s="1"/>
  <c r="E25" i="279"/>
  <c r="E26" i="279" s="1"/>
  <c r="C21" i="279"/>
  <c r="C36" i="279"/>
  <c r="C35" i="279"/>
  <c r="C34" i="279"/>
  <c r="D27" i="279"/>
  <c r="D37" i="279" s="1"/>
  <c r="D20" i="279"/>
  <c r="D18" i="279"/>
  <c r="D19" i="279"/>
  <c r="E11" i="279"/>
  <c r="E19" i="279" s="1"/>
  <c r="G9" i="279"/>
  <c r="F10" i="279"/>
  <c r="G11" i="280"/>
  <c r="F12" i="280"/>
  <c r="D39" i="279" l="1"/>
  <c r="F25" i="279"/>
  <c r="C43" i="279"/>
  <c r="C51" i="279" s="1"/>
  <c r="C39" i="279"/>
  <c r="C41" i="279"/>
  <c r="D34" i="279"/>
  <c r="D35" i="279"/>
  <c r="H11" i="280"/>
  <c r="G12" i="280"/>
  <c r="F11" i="279"/>
  <c r="F21" i="279" s="1"/>
  <c r="E20" i="279"/>
  <c r="H9" i="279"/>
  <c r="G10" i="279"/>
  <c r="E21" i="279"/>
  <c r="D36" i="279"/>
  <c r="F26" i="279"/>
  <c r="G25" i="279"/>
  <c r="E27" i="279"/>
  <c r="E37" i="279" s="1"/>
  <c r="E18" i="279"/>
  <c r="C58" i="279"/>
  <c r="D41" i="279"/>
  <c r="C50" i="279" l="1"/>
  <c r="C52" i="279"/>
  <c r="C53" i="279"/>
  <c r="E34" i="279"/>
  <c r="E35" i="279"/>
  <c r="H25" i="279"/>
  <c r="G26" i="279"/>
  <c r="I9" i="279"/>
  <c r="H10" i="279"/>
  <c r="C59" i="279"/>
  <c r="C69" i="279" s="1"/>
  <c r="C56" i="279"/>
  <c r="D55" i="279"/>
  <c r="C55" i="279"/>
  <c r="F27" i="279"/>
  <c r="F37" i="279" s="1"/>
  <c r="I11" i="280"/>
  <c r="H12" i="280"/>
  <c r="H19" i="280" s="1"/>
  <c r="F20" i="279"/>
  <c r="E41" i="279"/>
  <c r="D42" i="279"/>
  <c r="E36" i="279"/>
  <c r="F18" i="279"/>
  <c r="F19" i="279"/>
  <c r="G11" i="279"/>
  <c r="G18" i="279" s="1"/>
  <c r="F34" i="279" l="1"/>
  <c r="F35" i="279"/>
  <c r="F36" i="279"/>
  <c r="C66" i="279"/>
  <c r="G19" i="279"/>
  <c r="H20" i="280"/>
  <c r="G20" i="279"/>
  <c r="H21" i="280"/>
  <c r="I10" i="279"/>
  <c r="J9" i="279"/>
  <c r="G21" i="279"/>
  <c r="D43" i="279"/>
  <c r="D51" i="279" s="1"/>
  <c r="H22" i="280"/>
  <c r="C57" i="279"/>
  <c r="H11" i="279"/>
  <c r="H18" i="279" s="1"/>
  <c r="G27" i="279"/>
  <c r="G37" i="279" s="1"/>
  <c r="H26" i="279"/>
  <c r="I25" i="279"/>
  <c r="F41" i="279"/>
  <c r="E42" i="279"/>
  <c r="I12" i="280"/>
  <c r="K11" i="280" s="1"/>
  <c r="K18" i="280" s="1"/>
  <c r="I9" i="280"/>
  <c r="K13" i="280"/>
  <c r="C67" i="279"/>
  <c r="C68" i="279"/>
  <c r="D50" i="279" l="1"/>
  <c r="D25" i="280"/>
  <c r="C25" i="280"/>
  <c r="C27" i="280" s="1"/>
  <c r="H9" i="280"/>
  <c r="G9" i="280" s="1"/>
  <c r="F9" i="280" s="1"/>
  <c r="E9" i="280" s="1"/>
  <c r="D9" i="280" s="1"/>
  <c r="C9" i="280" s="1"/>
  <c r="C26" i="280"/>
  <c r="C28" i="280" s="1"/>
  <c r="E25" i="280"/>
  <c r="G34" i="279"/>
  <c r="H19" i="279"/>
  <c r="D52" i="279"/>
  <c r="G35" i="279"/>
  <c r="H21" i="279"/>
  <c r="D53" i="279"/>
  <c r="H20" i="279"/>
  <c r="K15" i="280"/>
  <c r="K17" i="280"/>
  <c r="E43" i="279"/>
  <c r="E52" i="279" s="1"/>
  <c r="G36" i="279"/>
  <c r="D57" i="279"/>
  <c r="C74" i="279"/>
  <c r="G41" i="279"/>
  <c r="F42" i="279"/>
  <c r="J10" i="279"/>
  <c r="K9" i="279"/>
  <c r="H27" i="279"/>
  <c r="H35" i="279" s="1"/>
  <c r="J25" i="279"/>
  <c r="I26" i="279"/>
  <c r="I11" i="279"/>
  <c r="I19" i="279" s="1"/>
  <c r="H36" i="279" l="1"/>
  <c r="E50" i="279"/>
  <c r="E53" i="279"/>
  <c r="I20" i="279"/>
  <c r="H37" i="279"/>
  <c r="C71" i="279"/>
  <c r="C75" i="279"/>
  <c r="C83" i="279" s="1"/>
  <c r="C72" i="279"/>
  <c r="D71" i="279"/>
  <c r="C29" i="280"/>
  <c r="I21" i="279"/>
  <c r="J11" i="279"/>
  <c r="J21" i="279" s="1"/>
  <c r="L9" i="279"/>
  <c r="K10" i="279"/>
  <c r="K25" i="279"/>
  <c r="J26" i="279"/>
  <c r="I18" i="279"/>
  <c r="H34" i="279"/>
  <c r="F43" i="279"/>
  <c r="E51" i="279"/>
  <c r="D28" i="280"/>
  <c r="D29" i="280" s="1"/>
  <c r="D26" i="280"/>
  <c r="D58" i="279"/>
  <c r="E57" i="279"/>
  <c r="I27" i="279"/>
  <c r="I36" i="279" s="1"/>
  <c r="H41" i="279"/>
  <c r="G42" i="279"/>
  <c r="I37" i="279" l="1"/>
  <c r="E58" i="279"/>
  <c r="F57" i="279"/>
  <c r="F50" i="279"/>
  <c r="K11" i="279"/>
  <c r="K18" i="279" s="1"/>
  <c r="C82" i="279"/>
  <c r="H42" i="279"/>
  <c r="I41" i="279"/>
  <c r="F52" i="279"/>
  <c r="J20" i="279"/>
  <c r="C84" i="279"/>
  <c r="C85" i="279"/>
  <c r="L25" i="279"/>
  <c r="K26" i="279"/>
  <c r="D59" i="279"/>
  <c r="D69" i="279" s="1"/>
  <c r="F51" i="279"/>
  <c r="L10" i="279"/>
  <c r="M9" i="279"/>
  <c r="J18" i="279"/>
  <c r="I34" i="279"/>
  <c r="J19" i="279"/>
  <c r="C73" i="279"/>
  <c r="G43" i="279"/>
  <c r="G53" i="279" s="1"/>
  <c r="E26" i="280"/>
  <c r="E28" i="280"/>
  <c r="E29" i="280" s="1"/>
  <c r="F53" i="279"/>
  <c r="I35" i="279"/>
  <c r="J27" i="279"/>
  <c r="J34" i="279" s="1"/>
  <c r="K19" i="279" l="1"/>
  <c r="D66" i="279"/>
  <c r="D67" i="279"/>
  <c r="D68" i="279"/>
  <c r="J35" i="279"/>
  <c r="H43" i="279"/>
  <c r="H52" i="279" s="1"/>
  <c r="K20" i="279"/>
  <c r="I42" i="279"/>
  <c r="J41" i="279"/>
  <c r="J36" i="279"/>
  <c r="G50" i="279"/>
  <c r="M10" i="279"/>
  <c r="N9" i="279"/>
  <c r="J37" i="279"/>
  <c r="G51" i="279"/>
  <c r="L11" i="279"/>
  <c r="L20" i="279" s="1"/>
  <c r="K27" i="279"/>
  <c r="K35" i="279" s="1"/>
  <c r="K21" i="279"/>
  <c r="G52" i="279"/>
  <c r="L26" i="279"/>
  <c r="M25" i="279"/>
  <c r="F58" i="279"/>
  <c r="G57" i="279"/>
  <c r="C90" i="279"/>
  <c r="D73" i="279"/>
  <c r="E59" i="279"/>
  <c r="E69" i="279" s="1"/>
  <c r="F26" i="280"/>
  <c r="F28" i="280"/>
  <c r="F29" i="280" s="1"/>
  <c r="H50" i="279" l="1"/>
  <c r="H51" i="279"/>
  <c r="K34" i="279"/>
  <c r="H53" i="279"/>
  <c r="K36" i="279"/>
  <c r="E66" i="279"/>
  <c r="E67" i="279"/>
  <c r="K37" i="279"/>
  <c r="E68" i="279"/>
  <c r="E73" i="279"/>
  <c r="D74" i="279"/>
  <c r="M26" i="279"/>
  <c r="N25" i="279"/>
  <c r="O9" i="279"/>
  <c r="N10" i="279"/>
  <c r="M11" i="279"/>
  <c r="M20" i="279" s="1"/>
  <c r="L18" i="279"/>
  <c r="L27" i="279"/>
  <c r="L37" i="279" s="1"/>
  <c r="L21" i="279"/>
  <c r="L19" i="279"/>
  <c r="C91" i="279"/>
  <c r="C98" i="279" s="1"/>
  <c r="C88" i="279"/>
  <c r="D87" i="279"/>
  <c r="C87" i="279"/>
  <c r="H57" i="279"/>
  <c r="G58" i="279"/>
  <c r="F59" i="279"/>
  <c r="F69" i="279" s="1"/>
  <c r="J42" i="279"/>
  <c r="K41" i="279"/>
  <c r="I43" i="279"/>
  <c r="I52" i="279" s="1"/>
  <c r="G26" i="280"/>
  <c r="G28" i="280"/>
  <c r="G29" i="280" s="1"/>
  <c r="M19" i="279" l="1"/>
  <c r="M18" i="279"/>
  <c r="L34" i="279"/>
  <c r="I53" i="279"/>
  <c r="L35" i="279"/>
  <c r="L36" i="279"/>
  <c r="F66" i="279"/>
  <c r="I50" i="279"/>
  <c r="F68" i="279"/>
  <c r="I51" i="279"/>
  <c r="F67" i="279"/>
  <c r="H26" i="280"/>
  <c r="H28" i="280"/>
  <c r="C101" i="279"/>
  <c r="N26" i="279"/>
  <c r="O25" i="279"/>
  <c r="C89" i="279"/>
  <c r="M27" i="279"/>
  <c r="M37" i="279" s="1"/>
  <c r="M21" i="279"/>
  <c r="L41" i="279"/>
  <c r="K42" i="279"/>
  <c r="G59" i="279"/>
  <c r="G69" i="279" s="1"/>
  <c r="C99" i="279"/>
  <c r="N11" i="279"/>
  <c r="N21" i="279" s="1"/>
  <c r="D75" i="279"/>
  <c r="D84" i="279" s="1"/>
  <c r="F73" i="279"/>
  <c r="E74" i="279"/>
  <c r="J43" i="279"/>
  <c r="J53" i="279" s="1"/>
  <c r="I57" i="279"/>
  <c r="H58" i="279"/>
  <c r="C100" i="279"/>
  <c r="P9" i="279"/>
  <c r="O10" i="279"/>
  <c r="G67" i="279" l="1"/>
  <c r="D85" i="279"/>
  <c r="M34" i="279"/>
  <c r="D83" i="279"/>
  <c r="M35" i="279"/>
  <c r="M36" i="279"/>
  <c r="G66" i="279"/>
  <c r="Q9" i="279"/>
  <c r="P10" i="279"/>
  <c r="J50" i="279"/>
  <c r="D89" i="279"/>
  <c r="C106" i="279"/>
  <c r="O11" i="279"/>
  <c r="O21" i="279" s="1"/>
  <c r="J52" i="279"/>
  <c r="P25" i="279"/>
  <c r="O26" i="279"/>
  <c r="E75" i="279"/>
  <c r="E85" i="279" s="1"/>
  <c r="N27" i="279"/>
  <c r="N37" i="279" s="1"/>
  <c r="H59" i="279"/>
  <c r="H69" i="279" s="1"/>
  <c r="G73" i="279"/>
  <c r="F74" i="279"/>
  <c r="N19" i="279"/>
  <c r="G68" i="279"/>
  <c r="J57" i="279"/>
  <c r="I58" i="279"/>
  <c r="N18" i="279"/>
  <c r="H29" i="280"/>
  <c r="H36" i="280" s="1"/>
  <c r="H39" i="280"/>
  <c r="J51" i="279"/>
  <c r="N20" i="279"/>
  <c r="K43" i="279"/>
  <c r="K50" i="279" s="1"/>
  <c r="I26" i="280"/>
  <c r="I28" i="280"/>
  <c r="D82" i="279"/>
  <c r="M41" i="279"/>
  <c r="L42" i="279"/>
  <c r="H38" i="280" l="1"/>
  <c r="H37" i="280"/>
  <c r="H66" i="279"/>
  <c r="H67" i="279"/>
  <c r="L43" i="279"/>
  <c r="L53" i="279" s="1"/>
  <c r="N41" i="279"/>
  <c r="M42" i="279"/>
  <c r="K53" i="279"/>
  <c r="I29" i="280"/>
  <c r="K30" i="280"/>
  <c r="H73" i="279"/>
  <c r="G74" i="279"/>
  <c r="N35" i="279"/>
  <c r="O27" i="279"/>
  <c r="O36" i="279" s="1"/>
  <c r="C45" i="280"/>
  <c r="E42" i="280"/>
  <c r="D42" i="280"/>
  <c r="C43" i="280"/>
  <c r="C42" i="280"/>
  <c r="N36" i="279"/>
  <c r="Q25" i="279"/>
  <c r="P26" i="279"/>
  <c r="K51" i="279"/>
  <c r="H68" i="279"/>
  <c r="E82" i="279"/>
  <c r="O18" i="279"/>
  <c r="D90" i="279"/>
  <c r="E89" i="279"/>
  <c r="K52" i="279"/>
  <c r="E83" i="279"/>
  <c r="O19" i="279"/>
  <c r="P11" i="279"/>
  <c r="P21" i="279" s="1"/>
  <c r="D103" i="279"/>
  <c r="C103" i="279"/>
  <c r="C107" i="279"/>
  <c r="C117" i="279" s="1"/>
  <c r="C104" i="279"/>
  <c r="K57" i="279"/>
  <c r="J58" i="279"/>
  <c r="N34" i="279"/>
  <c r="E84" i="279"/>
  <c r="O20" i="279"/>
  <c r="Q10" i="279"/>
  <c r="R9" i="279"/>
  <c r="I59" i="279"/>
  <c r="I66" i="279" s="1"/>
  <c r="K28" i="280"/>
  <c r="K35" i="280" s="1"/>
  <c r="F75" i="279"/>
  <c r="F82" i="279" s="1"/>
  <c r="C44" i="280" l="1"/>
  <c r="F84" i="279"/>
  <c r="F85" i="279"/>
  <c r="I67" i="279"/>
  <c r="C105" i="279"/>
  <c r="C122" i="279" s="1"/>
  <c r="C114" i="279"/>
  <c r="I68" i="279"/>
  <c r="J59" i="279"/>
  <c r="J69" i="279" s="1"/>
  <c r="C115" i="279"/>
  <c r="D45" i="280"/>
  <c r="D46" i="280" s="1"/>
  <c r="D43" i="280"/>
  <c r="O37" i="279"/>
  <c r="M43" i="279"/>
  <c r="M50" i="279" s="1"/>
  <c r="F83" i="279"/>
  <c r="I69" i="279"/>
  <c r="L57" i="279"/>
  <c r="K58" i="279"/>
  <c r="C116" i="279"/>
  <c r="O41" i="279"/>
  <c r="N42" i="279"/>
  <c r="P19" i="279"/>
  <c r="E90" i="279"/>
  <c r="F89" i="279"/>
  <c r="P27" i="279"/>
  <c r="P37" i="279" s="1"/>
  <c r="K34" i="280"/>
  <c r="K32" i="280"/>
  <c r="L51" i="279"/>
  <c r="H74" i="279"/>
  <c r="I73" i="279"/>
  <c r="P18" i="279"/>
  <c r="D91" i="279"/>
  <c r="D100" i="279" s="1"/>
  <c r="R25" i="279"/>
  <c r="Q26" i="279"/>
  <c r="O34" i="279"/>
  <c r="L52" i="279"/>
  <c r="R10" i="279"/>
  <c r="S9" i="279"/>
  <c r="C46" i="280"/>
  <c r="L50" i="279"/>
  <c r="P20" i="279"/>
  <c r="O35" i="279"/>
  <c r="G75" i="279"/>
  <c r="G84" i="279" s="1"/>
  <c r="Q11" i="279"/>
  <c r="Q18" i="279" s="1"/>
  <c r="D105" i="279" l="1"/>
  <c r="D106" i="279" s="1"/>
  <c r="J68" i="279"/>
  <c r="M53" i="279"/>
  <c r="P35" i="279"/>
  <c r="Q21" i="279"/>
  <c r="C123" i="279"/>
  <c r="C132" i="279" s="1"/>
  <c r="C120" i="279"/>
  <c r="C119" i="279"/>
  <c r="D119" i="279"/>
  <c r="R11" i="279"/>
  <c r="R19" i="279" s="1"/>
  <c r="D101" i="279"/>
  <c r="H75" i="279"/>
  <c r="H84" i="279" s="1"/>
  <c r="P34" i="279"/>
  <c r="M51" i="279"/>
  <c r="J66" i="279"/>
  <c r="G85" i="279"/>
  <c r="Q19" i="279"/>
  <c r="F90" i="279"/>
  <c r="G89" i="279"/>
  <c r="K59" i="279"/>
  <c r="K67" i="279" s="1"/>
  <c r="M52" i="279"/>
  <c r="J67" i="279"/>
  <c r="Q20" i="279"/>
  <c r="E91" i="279"/>
  <c r="E100" i="279" s="1"/>
  <c r="L58" i="279"/>
  <c r="M57" i="279"/>
  <c r="S25" i="279"/>
  <c r="R26" i="279"/>
  <c r="E45" i="280"/>
  <c r="E43" i="280"/>
  <c r="Q27" i="279"/>
  <c r="Q36" i="279" s="1"/>
  <c r="N43" i="279"/>
  <c r="N52" i="279" s="1"/>
  <c r="G82" i="279"/>
  <c r="G83" i="279"/>
  <c r="D98" i="279"/>
  <c r="P36" i="279"/>
  <c r="P41" i="279"/>
  <c r="O42" i="279"/>
  <c r="T9" i="279"/>
  <c r="S10" i="279"/>
  <c r="D99" i="279"/>
  <c r="I74" i="279"/>
  <c r="J73" i="279"/>
  <c r="E105" i="279" l="1"/>
  <c r="C133" i="279"/>
  <c r="R18" i="279"/>
  <c r="E99" i="279"/>
  <c r="N50" i="279"/>
  <c r="Q34" i="279"/>
  <c r="H82" i="279"/>
  <c r="C130" i="279"/>
  <c r="Q35" i="279"/>
  <c r="H83" i="279"/>
  <c r="C131" i="279"/>
  <c r="N51" i="279"/>
  <c r="N53" i="279"/>
  <c r="Q37" i="279"/>
  <c r="H85" i="279"/>
  <c r="P42" i="279"/>
  <c r="Q41" i="279"/>
  <c r="R27" i="279"/>
  <c r="R37" i="279" s="1"/>
  <c r="K68" i="279"/>
  <c r="R21" i="279"/>
  <c r="M58" i="279"/>
  <c r="N57" i="279"/>
  <c r="U9" i="279"/>
  <c r="T10" i="279"/>
  <c r="T25" i="279"/>
  <c r="S26" i="279"/>
  <c r="K69" i="279"/>
  <c r="R20" i="279"/>
  <c r="J74" i="279"/>
  <c r="K73" i="279"/>
  <c r="H89" i="279"/>
  <c r="G90" i="279"/>
  <c r="C121" i="279"/>
  <c r="I75" i="279"/>
  <c r="I85" i="279" s="1"/>
  <c r="L59" i="279"/>
  <c r="L69" i="279" s="1"/>
  <c r="F91" i="279"/>
  <c r="F98" i="279" s="1"/>
  <c r="F45" i="280"/>
  <c r="F46" i="280" s="1"/>
  <c r="F43" i="280"/>
  <c r="E98" i="279"/>
  <c r="E46" i="280"/>
  <c r="S11" i="279"/>
  <c r="S21" i="279" s="1"/>
  <c r="F105" i="279"/>
  <c r="E106" i="279"/>
  <c r="E101" i="279"/>
  <c r="K66" i="279"/>
  <c r="O43" i="279"/>
  <c r="O53" i="279" s="1"/>
  <c r="D107" i="279"/>
  <c r="D117" i="279" s="1"/>
  <c r="R35" i="279" l="1"/>
  <c r="I84" i="279"/>
  <c r="E107" i="279"/>
  <c r="F99" i="279"/>
  <c r="I82" i="279"/>
  <c r="L73" i="279"/>
  <c r="K74" i="279"/>
  <c r="U10" i="279"/>
  <c r="V9" i="279"/>
  <c r="F100" i="279"/>
  <c r="I83" i="279"/>
  <c r="J75" i="279"/>
  <c r="J85" i="279" s="1"/>
  <c r="R34" i="279"/>
  <c r="O51" i="279"/>
  <c r="S18" i="279"/>
  <c r="G45" i="280"/>
  <c r="G46" i="280" s="1"/>
  <c r="G43" i="280"/>
  <c r="L66" i="279"/>
  <c r="M59" i="279"/>
  <c r="M67" i="279" s="1"/>
  <c r="R36" i="279"/>
  <c r="O50" i="279"/>
  <c r="D114" i="279"/>
  <c r="S19" i="279"/>
  <c r="G105" i="279"/>
  <c r="F106" i="279"/>
  <c r="F101" i="279"/>
  <c r="N58" i="279"/>
  <c r="O57" i="279"/>
  <c r="O52" i="279"/>
  <c r="L67" i="279"/>
  <c r="D115" i="279"/>
  <c r="S20" i="279"/>
  <c r="L68" i="279"/>
  <c r="D121" i="279"/>
  <c r="C138" i="279"/>
  <c r="S27" i="279"/>
  <c r="S37" i="279" s="1"/>
  <c r="Q42" i="279"/>
  <c r="R41" i="279"/>
  <c r="D116" i="279"/>
  <c r="G91" i="279"/>
  <c r="G101" i="279" s="1"/>
  <c r="T26" i="279"/>
  <c r="U25" i="279"/>
  <c r="P43" i="279"/>
  <c r="P53" i="279" s="1"/>
  <c r="I89" i="279"/>
  <c r="H90" i="279"/>
  <c r="T11" i="279"/>
  <c r="T20" i="279" s="1"/>
  <c r="M68" i="279" l="1"/>
  <c r="P51" i="279"/>
  <c r="P50" i="279"/>
  <c r="G98" i="279"/>
  <c r="S34" i="279"/>
  <c r="M69" i="279"/>
  <c r="J84" i="279"/>
  <c r="W9" i="279"/>
  <c r="V10" i="279"/>
  <c r="E114" i="279"/>
  <c r="G99" i="279"/>
  <c r="J82" i="279"/>
  <c r="E115" i="279"/>
  <c r="T18" i="279"/>
  <c r="P52" i="279"/>
  <c r="G100" i="279"/>
  <c r="S36" i="279"/>
  <c r="J83" i="279"/>
  <c r="K75" i="279"/>
  <c r="K83" i="279" s="1"/>
  <c r="E116" i="279"/>
  <c r="T19" i="279"/>
  <c r="S35" i="279"/>
  <c r="U11" i="279"/>
  <c r="U19" i="279" s="1"/>
  <c r="T21" i="279"/>
  <c r="P57" i="279"/>
  <c r="O58" i="279"/>
  <c r="H45" i="280"/>
  <c r="H43" i="280"/>
  <c r="M73" i="279"/>
  <c r="L74" i="279"/>
  <c r="E117" i="279"/>
  <c r="D135" i="279"/>
  <c r="C135" i="279"/>
  <c r="C139" i="279"/>
  <c r="C147" i="279" s="1"/>
  <c r="C136" i="279"/>
  <c r="N59" i="279"/>
  <c r="N69" i="279" s="1"/>
  <c r="G106" i="279"/>
  <c r="H105" i="279"/>
  <c r="H91" i="279"/>
  <c r="H100" i="279" s="1"/>
  <c r="U26" i="279"/>
  <c r="V25" i="279"/>
  <c r="R42" i="279"/>
  <c r="S41" i="279"/>
  <c r="D122" i="279"/>
  <c r="E121" i="279"/>
  <c r="M66" i="279"/>
  <c r="J89" i="279"/>
  <c r="I90" i="279"/>
  <c r="T27" i="279"/>
  <c r="T37" i="279" s="1"/>
  <c r="Q43" i="279"/>
  <c r="Q50" i="279" s="1"/>
  <c r="F107" i="279"/>
  <c r="F117" i="279" s="1"/>
  <c r="C149" i="279" l="1"/>
  <c r="N66" i="279"/>
  <c r="H101" i="279"/>
  <c r="C137" i="279"/>
  <c r="C154" i="279" s="1"/>
  <c r="Q51" i="279"/>
  <c r="Q52" i="279"/>
  <c r="U18" i="279"/>
  <c r="Q53" i="279"/>
  <c r="V26" i="279"/>
  <c r="W25" i="279"/>
  <c r="K82" i="279"/>
  <c r="G107" i="279"/>
  <c r="G116" i="279" s="1"/>
  <c r="F115" i="279"/>
  <c r="T34" i="279"/>
  <c r="H99" i="279"/>
  <c r="N68" i="279"/>
  <c r="I45" i="280"/>
  <c r="I43" i="280"/>
  <c r="U20" i="279"/>
  <c r="K84" i="279"/>
  <c r="R43" i="279"/>
  <c r="R52" i="279" s="1"/>
  <c r="X9" i="279"/>
  <c r="W10" i="279"/>
  <c r="F116" i="279"/>
  <c r="T35" i="279"/>
  <c r="E122" i="279"/>
  <c r="F121" i="279"/>
  <c r="N67" i="279"/>
  <c r="C146" i="279"/>
  <c r="H46" i="280"/>
  <c r="H54" i="280" s="1"/>
  <c r="U21" i="279"/>
  <c r="K85" i="279"/>
  <c r="I91" i="279"/>
  <c r="I101" i="279" s="1"/>
  <c r="H106" i="279"/>
  <c r="I105" i="279"/>
  <c r="U27" i="279"/>
  <c r="U37" i="279" s="1"/>
  <c r="L75" i="279"/>
  <c r="L85" i="279" s="1"/>
  <c r="F114" i="279"/>
  <c r="D137" i="279"/>
  <c r="T36" i="279"/>
  <c r="D123" i="279"/>
  <c r="D130" i="279" s="1"/>
  <c r="H98" i="279"/>
  <c r="O59" i="279"/>
  <c r="O69" i="279" s="1"/>
  <c r="K89" i="279"/>
  <c r="J90" i="279"/>
  <c r="N73" i="279"/>
  <c r="M74" i="279"/>
  <c r="T41" i="279"/>
  <c r="S42" i="279"/>
  <c r="C148" i="279"/>
  <c r="Q57" i="279"/>
  <c r="P58" i="279"/>
  <c r="V11" i="279"/>
  <c r="V21" i="279" s="1"/>
  <c r="R51" i="279" l="1"/>
  <c r="R53" i="279"/>
  <c r="O67" i="279"/>
  <c r="O66" i="279"/>
  <c r="O68" i="279"/>
  <c r="G117" i="279"/>
  <c r="L83" i="279"/>
  <c r="L84" i="279"/>
  <c r="L82" i="279"/>
  <c r="R50" i="279"/>
  <c r="S43" i="279"/>
  <c r="S53" i="279" s="1"/>
  <c r="I46" i="280"/>
  <c r="K47" i="280"/>
  <c r="V19" i="279"/>
  <c r="D132" i="279"/>
  <c r="V20" i="279"/>
  <c r="U41" i="279"/>
  <c r="T42" i="279"/>
  <c r="D133" i="279"/>
  <c r="I106" i="279"/>
  <c r="J105" i="279"/>
  <c r="G121" i="279"/>
  <c r="F122" i="279"/>
  <c r="H107" i="279"/>
  <c r="H114" i="279" s="1"/>
  <c r="V18" i="279"/>
  <c r="E137" i="279"/>
  <c r="D138" i="279"/>
  <c r="U34" i="279"/>
  <c r="I98" i="279"/>
  <c r="X25" i="279"/>
  <c r="W26" i="279"/>
  <c r="K45" i="280"/>
  <c r="K52" i="280" s="1"/>
  <c r="H53" i="280"/>
  <c r="J91" i="279"/>
  <c r="J101" i="279" s="1"/>
  <c r="P59" i="279"/>
  <c r="P69" i="279" s="1"/>
  <c r="L89" i="279"/>
  <c r="K90" i="279"/>
  <c r="C155" i="279"/>
  <c r="C163" i="279" s="1"/>
  <c r="C152" i="279"/>
  <c r="D151" i="279"/>
  <c r="C151" i="279"/>
  <c r="U35" i="279"/>
  <c r="I99" i="279"/>
  <c r="H55" i="280"/>
  <c r="W11" i="279"/>
  <c r="W21" i="279" s="1"/>
  <c r="G114" i="279"/>
  <c r="V27" i="279"/>
  <c r="V36" i="279" s="1"/>
  <c r="M75" i="279"/>
  <c r="M83" i="279" s="1"/>
  <c r="E123" i="279"/>
  <c r="E131" i="279" s="1"/>
  <c r="U36" i="279"/>
  <c r="I100" i="279"/>
  <c r="H56" i="280"/>
  <c r="Y9" i="279"/>
  <c r="X10" i="279"/>
  <c r="G115" i="279"/>
  <c r="O73" i="279"/>
  <c r="N74" i="279"/>
  <c r="R57" i="279"/>
  <c r="Q58" i="279"/>
  <c r="D131" i="279"/>
  <c r="C60" i="280"/>
  <c r="C59" i="280"/>
  <c r="C62" i="280"/>
  <c r="E59" i="280"/>
  <c r="D59" i="280"/>
  <c r="W18" i="279" l="1"/>
  <c r="W20" i="279"/>
  <c r="V35" i="279"/>
  <c r="C164" i="279"/>
  <c r="C165" i="279"/>
  <c r="M84" i="279"/>
  <c r="J98" i="279"/>
  <c r="M85" i="279"/>
  <c r="J99" i="279"/>
  <c r="H117" i="279"/>
  <c r="J100" i="279"/>
  <c r="E130" i="279"/>
  <c r="V37" i="279"/>
  <c r="C162" i="279"/>
  <c r="E132" i="279"/>
  <c r="E133" i="279"/>
  <c r="H115" i="279"/>
  <c r="S51" i="279"/>
  <c r="K91" i="279"/>
  <c r="K101" i="279" s="1"/>
  <c r="X11" i="279"/>
  <c r="X21" i="279" s="1"/>
  <c r="V34" i="279"/>
  <c r="W19" i="279"/>
  <c r="L90" i="279"/>
  <c r="M89" i="279"/>
  <c r="H116" i="279"/>
  <c r="T43" i="279"/>
  <c r="T52" i="279" s="1"/>
  <c r="S50" i="279"/>
  <c r="Y10" i="279"/>
  <c r="Z9" i="279"/>
  <c r="Q59" i="279"/>
  <c r="Q68" i="279" s="1"/>
  <c r="P66" i="279"/>
  <c r="D139" i="279"/>
  <c r="D148" i="279" s="1"/>
  <c r="S52" i="279"/>
  <c r="V41" i="279"/>
  <c r="U42" i="279"/>
  <c r="C153" i="279"/>
  <c r="P67" i="279"/>
  <c r="F137" i="279"/>
  <c r="E138" i="279"/>
  <c r="F123" i="279"/>
  <c r="F132" i="279" s="1"/>
  <c r="H121" i="279"/>
  <c r="G122" i="279"/>
  <c r="S57" i="279"/>
  <c r="R58" i="279"/>
  <c r="C63" i="280"/>
  <c r="N75" i="279"/>
  <c r="N83" i="279" s="1"/>
  <c r="M82" i="279"/>
  <c r="P68" i="279"/>
  <c r="C61" i="280"/>
  <c r="P73" i="279"/>
  <c r="O74" i="279"/>
  <c r="W27" i="279"/>
  <c r="W37" i="279" s="1"/>
  <c r="K105" i="279"/>
  <c r="J106" i="279"/>
  <c r="K49" i="280"/>
  <c r="K51" i="280"/>
  <c r="D62" i="280"/>
  <c r="D63" i="280" s="1"/>
  <c r="D60" i="280"/>
  <c r="Y25" i="279"/>
  <c r="X26" i="279"/>
  <c r="I107" i="279"/>
  <c r="I114" i="279" s="1"/>
  <c r="T51" i="279" l="1"/>
  <c r="T53" i="279"/>
  <c r="K99" i="279"/>
  <c r="T50" i="279"/>
  <c r="N82" i="279"/>
  <c r="Q66" i="279"/>
  <c r="D146" i="279"/>
  <c r="N84" i="279"/>
  <c r="Q69" i="279"/>
  <c r="N85" i="279"/>
  <c r="I115" i="279"/>
  <c r="D147" i="279"/>
  <c r="F133" i="279"/>
  <c r="I117" i="279"/>
  <c r="D149" i="279"/>
  <c r="W36" i="279"/>
  <c r="Q67" i="279"/>
  <c r="I116" i="279"/>
  <c r="W34" i="279"/>
  <c r="R59" i="279"/>
  <c r="R69" i="279" s="1"/>
  <c r="F131" i="279"/>
  <c r="E62" i="280"/>
  <c r="E63" i="280" s="1"/>
  <c r="E60" i="280"/>
  <c r="W35" i="279"/>
  <c r="T57" i="279"/>
  <c r="S58" i="279"/>
  <c r="U43" i="279"/>
  <c r="U53" i="279" s="1"/>
  <c r="X19" i="279"/>
  <c r="K98" i="279"/>
  <c r="G123" i="279"/>
  <c r="G132" i="279" s="1"/>
  <c r="H122" i="279"/>
  <c r="I121" i="279"/>
  <c r="E139" i="279"/>
  <c r="E148" i="279" s="1"/>
  <c r="Z10" i="279"/>
  <c r="AA9" i="279"/>
  <c r="X18" i="279"/>
  <c r="K100" i="279"/>
  <c r="O75" i="279"/>
  <c r="O85" i="279" s="1"/>
  <c r="G137" i="279"/>
  <c r="F138" i="279"/>
  <c r="Y11" i="279"/>
  <c r="Y20" i="279" s="1"/>
  <c r="M90" i="279"/>
  <c r="N89" i="279"/>
  <c r="X20" i="279"/>
  <c r="W41" i="279"/>
  <c r="V42" i="279"/>
  <c r="J107" i="279"/>
  <c r="J116" i="279" s="1"/>
  <c r="P74" i="279"/>
  <c r="Q73" i="279"/>
  <c r="L91" i="279"/>
  <c r="L100" i="279" s="1"/>
  <c r="X27" i="279"/>
  <c r="X37" i="279" s="1"/>
  <c r="L105" i="279"/>
  <c r="K106" i="279"/>
  <c r="Z25" i="279"/>
  <c r="Y26" i="279"/>
  <c r="F130" i="279"/>
  <c r="D153" i="279"/>
  <c r="C170" i="279"/>
  <c r="X35" i="279" l="1"/>
  <c r="J114" i="279"/>
  <c r="X36" i="279"/>
  <c r="L99" i="279"/>
  <c r="R68" i="279"/>
  <c r="X34" i="279"/>
  <c r="J115" i="279"/>
  <c r="L98" i="279"/>
  <c r="J117" i="279"/>
  <c r="P75" i="279"/>
  <c r="P85" i="279" s="1"/>
  <c r="X41" i="279"/>
  <c r="W42" i="279"/>
  <c r="Y21" i="279"/>
  <c r="E149" i="279"/>
  <c r="G133" i="279"/>
  <c r="S59" i="279"/>
  <c r="S69" i="279" s="1"/>
  <c r="R66" i="279"/>
  <c r="F139" i="279"/>
  <c r="J121" i="279"/>
  <c r="I122" i="279"/>
  <c r="T58" i="279"/>
  <c r="U57" i="279"/>
  <c r="R67" i="279"/>
  <c r="G138" i="279"/>
  <c r="H137" i="279"/>
  <c r="F62" i="280"/>
  <c r="F60" i="280"/>
  <c r="C171" i="279"/>
  <c r="C181" i="279" s="1"/>
  <c r="D167" i="279"/>
  <c r="C167" i="279"/>
  <c r="C168" i="279"/>
  <c r="L106" i="279"/>
  <c r="M105" i="279"/>
  <c r="N90" i="279"/>
  <c r="O89" i="279"/>
  <c r="H133" i="279"/>
  <c r="H123" i="279"/>
  <c r="H132" i="279" s="1"/>
  <c r="Z11" i="279"/>
  <c r="Z20" i="279" s="1"/>
  <c r="L101" i="279"/>
  <c r="Y18" i="279"/>
  <c r="O82" i="279"/>
  <c r="U50" i="279"/>
  <c r="K107" i="279"/>
  <c r="K117" i="279" s="1"/>
  <c r="AB9" i="279"/>
  <c r="AA10" i="279"/>
  <c r="O83" i="279"/>
  <c r="E146" i="279"/>
  <c r="G130" i="279"/>
  <c r="U51" i="279"/>
  <c r="Y27" i="279"/>
  <c r="Y34" i="279" s="1"/>
  <c r="Y19" i="279"/>
  <c r="O84" i="279"/>
  <c r="E147" i="279"/>
  <c r="G131" i="279"/>
  <c r="U52" i="279"/>
  <c r="D154" i="279"/>
  <c r="E153" i="279"/>
  <c r="M91" i="279"/>
  <c r="M101" i="279" s="1"/>
  <c r="AA25" i="279"/>
  <c r="Z26" i="279"/>
  <c r="Q74" i="279"/>
  <c r="R73" i="279"/>
  <c r="V43" i="279"/>
  <c r="V53" i="279" s="1"/>
  <c r="M98" i="279" l="1"/>
  <c r="M100" i="279"/>
  <c r="P82" i="279"/>
  <c r="M99" i="279"/>
  <c r="H130" i="279"/>
  <c r="S67" i="279"/>
  <c r="V52" i="279"/>
  <c r="K115" i="279"/>
  <c r="H131" i="279"/>
  <c r="Y35" i="279"/>
  <c r="AC9" i="279"/>
  <c r="AB10" i="279"/>
  <c r="V50" i="279"/>
  <c r="Y36" i="279"/>
  <c r="G62" i="280"/>
  <c r="G63" i="280" s="1"/>
  <c r="G60" i="280"/>
  <c r="K121" i="279"/>
  <c r="J122" i="279"/>
  <c r="W43" i="279"/>
  <c r="W53" i="279" s="1"/>
  <c r="AB25" i="279"/>
  <c r="AA26" i="279"/>
  <c r="V51" i="279"/>
  <c r="Y37" i="279"/>
  <c r="K114" i="279"/>
  <c r="Z19" i="279"/>
  <c r="C169" i="279"/>
  <c r="F63" i="280"/>
  <c r="S66" i="279"/>
  <c r="X42" i="279"/>
  <c r="Y41" i="279"/>
  <c r="K116" i="279"/>
  <c r="Z18" i="279"/>
  <c r="P89" i="279"/>
  <c r="O90" i="279"/>
  <c r="C178" i="279"/>
  <c r="G139" i="279"/>
  <c r="G149" i="279" s="1"/>
  <c r="F146" i="279"/>
  <c r="S68" i="279"/>
  <c r="P83" i="279"/>
  <c r="Z21" i="279"/>
  <c r="H138" i="279"/>
  <c r="I137" i="279"/>
  <c r="R74" i="279"/>
  <c r="S73" i="279"/>
  <c r="N91" i="279"/>
  <c r="N101" i="279" s="1"/>
  <c r="C179" i="279"/>
  <c r="F147" i="279"/>
  <c r="P84" i="279"/>
  <c r="Q75" i="279"/>
  <c r="Q84" i="279" s="1"/>
  <c r="N105" i="279"/>
  <c r="M106" i="279"/>
  <c r="C180" i="279"/>
  <c r="U58" i="279"/>
  <c r="V57" i="279"/>
  <c r="F148" i="279"/>
  <c r="E154" i="279"/>
  <c r="F153" i="279"/>
  <c r="Z27" i="279"/>
  <c r="Z34" i="279" s="1"/>
  <c r="D155" i="279"/>
  <c r="D164" i="279" s="1"/>
  <c r="AA11" i="279"/>
  <c r="AA21" i="279" s="1"/>
  <c r="L107" i="279"/>
  <c r="L115" i="279" s="1"/>
  <c r="T59" i="279"/>
  <c r="T67" i="279" s="1"/>
  <c r="F149" i="279"/>
  <c r="I123" i="279"/>
  <c r="I133" i="279" s="1"/>
  <c r="T68" i="279" l="1"/>
  <c r="T69" i="279"/>
  <c r="D163" i="279"/>
  <c r="D165" i="279"/>
  <c r="Z35" i="279"/>
  <c r="Z36" i="279"/>
  <c r="Q85" i="279"/>
  <c r="AA18" i="279"/>
  <c r="T66" i="279"/>
  <c r="Z37" i="279"/>
  <c r="G146" i="279"/>
  <c r="D162" i="279"/>
  <c r="Q83" i="279"/>
  <c r="G148" i="279"/>
  <c r="W50" i="279"/>
  <c r="L116" i="279"/>
  <c r="M107" i="279"/>
  <c r="M117" i="279" s="1"/>
  <c r="T73" i="279"/>
  <c r="S74" i="279"/>
  <c r="Q89" i="279"/>
  <c r="P90" i="279"/>
  <c r="O91" i="279"/>
  <c r="O101" i="279" s="1"/>
  <c r="I131" i="279"/>
  <c r="G153" i="279"/>
  <c r="F154" i="279"/>
  <c r="Q82" i="279"/>
  <c r="N98" i="279"/>
  <c r="I138" i="279"/>
  <c r="J137" i="279"/>
  <c r="G147" i="279"/>
  <c r="W51" i="279"/>
  <c r="AB26" i="279"/>
  <c r="AC25" i="279"/>
  <c r="W52" i="279"/>
  <c r="AB11" i="279"/>
  <c r="AB20" i="279" s="1"/>
  <c r="I130" i="279"/>
  <c r="R75" i="279"/>
  <c r="R84" i="279" s="1"/>
  <c r="C186" i="279"/>
  <c r="D169" i="279"/>
  <c r="N99" i="279"/>
  <c r="Y42" i="279"/>
  <c r="Z41" i="279"/>
  <c r="AD9" i="279"/>
  <c r="AC10" i="279"/>
  <c r="O105" i="279"/>
  <c r="N106" i="279"/>
  <c r="L114" i="279"/>
  <c r="AA20" i="279"/>
  <c r="V58" i="279"/>
  <c r="W57" i="279"/>
  <c r="N100" i="279"/>
  <c r="X43" i="279"/>
  <c r="X50" i="279" s="1"/>
  <c r="J123" i="279"/>
  <c r="J132" i="279" s="1"/>
  <c r="H62" i="280"/>
  <c r="H60" i="280"/>
  <c r="L117" i="279"/>
  <c r="I132" i="279"/>
  <c r="E155" i="279"/>
  <c r="E165" i="279" s="1"/>
  <c r="H139" i="279"/>
  <c r="H146" i="279" s="1"/>
  <c r="AA19" i="279"/>
  <c r="U59" i="279"/>
  <c r="U67" i="279" s="1"/>
  <c r="AA27" i="279"/>
  <c r="AA37" i="279" s="1"/>
  <c r="K122" i="279"/>
  <c r="L121" i="279"/>
  <c r="E162" i="279" l="1"/>
  <c r="H149" i="279"/>
  <c r="H147" i="279"/>
  <c r="H148" i="279"/>
  <c r="X52" i="279"/>
  <c r="AB18" i="279"/>
  <c r="O99" i="279"/>
  <c r="AB21" i="279"/>
  <c r="E163" i="279"/>
  <c r="J133" i="279"/>
  <c r="E164" i="279"/>
  <c r="O100" i="279"/>
  <c r="X51" i="279"/>
  <c r="X53" i="279"/>
  <c r="O98" i="279"/>
  <c r="M114" i="279"/>
  <c r="U68" i="279"/>
  <c r="V59" i="279"/>
  <c r="V66" i="279" s="1"/>
  <c r="Z42" i="279"/>
  <c r="AA41" i="279"/>
  <c r="R83" i="279"/>
  <c r="I139" i="279"/>
  <c r="I146" i="279" s="1"/>
  <c r="U73" i="279"/>
  <c r="T74" i="279"/>
  <c r="AA34" i="279"/>
  <c r="U69" i="279"/>
  <c r="Y43" i="279"/>
  <c r="Y51" i="279" s="1"/>
  <c r="R85" i="279"/>
  <c r="AA35" i="279"/>
  <c r="I62" i="280"/>
  <c r="I60" i="280"/>
  <c r="H71" i="280"/>
  <c r="H63" i="280"/>
  <c r="H72" i="280" s="1"/>
  <c r="H73" i="280"/>
  <c r="H70" i="280"/>
  <c r="N107" i="279"/>
  <c r="N117" i="279" s="1"/>
  <c r="AB27" i="279"/>
  <c r="AB35" i="279" s="1"/>
  <c r="F155" i="279"/>
  <c r="F164" i="279" s="1"/>
  <c r="M115" i="279"/>
  <c r="H153" i="279"/>
  <c r="G154" i="279"/>
  <c r="M116" i="279"/>
  <c r="AA36" i="279"/>
  <c r="O106" i="279"/>
  <c r="P105" i="279"/>
  <c r="J130" i="279"/>
  <c r="C187" i="279"/>
  <c r="C197" i="279" s="1"/>
  <c r="C184" i="279"/>
  <c r="D183" i="279"/>
  <c r="C183" i="279"/>
  <c r="AB19" i="279"/>
  <c r="P91" i="279"/>
  <c r="P100" i="279" s="1"/>
  <c r="E169" i="279"/>
  <c r="D170" i="279"/>
  <c r="L122" i="279"/>
  <c r="M121" i="279"/>
  <c r="U66" i="279"/>
  <c r="J131" i="279"/>
  <c r="AC11" i="279"/>
  <c r="AC21" i="279" s="1"/>
  <c r="R82" i="279"/>
  <c r="R89" i="279"/>
  <c r="Q90" i="279"/>
  <c r="AC26" i="279"/>
  <c r="AD25" i="279"/>
  <c r="K123" i="279"/>
  <c r="K133" i="279" s="1"/>
  <c r="X57" i="279"/>
  <c r="W58" i="279"/>
  <c r="AE9" i="279"/>
  <c r="AD10" i="279"/>
  <c r="K137" i="279"/>
  <c r="J138" i="279"/>
  <c r="S75" i="279"/>
  <c r="S82" i="279" s="1"/>
  <c r="S83" i="279" l="1"/>
  <c r="K131" i="279"/>
  <c r="AC19" i="279"/>
  <c r="S85" i="279"/>
  <c r="AC20" i="279"/>
  <c r="P101" i="279"/>
  <c r="AB36" i="279"/>
  <c r="Y52" i="279"/>
  <c r="P98" i="279"/>
  <c r="F163" i="279"/>
  <c r="F165" i="279"/>
  <c r="AB37" i="279"/>
  <c r="V68" i="279"/>
  <c r="V69" i="279"/>
  <c r="I148" i="279"/>
  <c r="I149" i="279"/>
  <c r="S84" i="279"/>
  <c r="K130" i="279"/>
  <c r="S89" i="279"/>
  <c r="R90" i="279"/>
  <c r="P99" i="279"/>
  <c r="C194" i="279"/>
  <c r="N114" i="279"/>
  <c r="Y53" i="279"/>
  <c r="I147" i="279"/>
  <c r="V67" i="279"/>
  <c r="Q91" i="279"/>
  <c r="Q98" i="279" s="1"/>
  <c r="M122" i="279"/>
  <c r="N121" i="279"/>
  <c r="C195" i="279"/>
  <c r="G155" i="279"/>
  <c r="G162" i="279" s="1"/>
  <c r="C79" i="280"/>
  <c r="C77" i="280"/>
  <c r="E76" i="280"/>
  <c r="D76" i="280"/>
  <c r="C76" i="280"/>
  <c r="J139" i="279"/>
  <c r="J148" i="279" s="1"/>
  <c r="K132" i="279"/>
  <c r="AC18" i="279"/>
  <c r="L123" i="279"/>
  <c r="L133" i="279" s="1"/>
  <c r="C196" i="279"/>
  <c r="I153" i="279"/>
  <c r="H154" i="279"/>
  <c r="AB34" i="279"/>
  <c r="N116" i="279"/>
  <c r="I63" i="280"/>
  <c r="K64" i="280"/>
  <c r="Y57" i="279"/>
  <c r="X58" i="279"/>
  <c r="N115" i="279"/>
  <c r="L137" i="279"/>
  <c r="K138" i="279"/>
  <c r="D171" i="279"/>
  <c r="D178" i="279" s="1"/>
  <c r="AD11" i="279"/>
  <c r="AD19" i="279" s="1"/>
  <c r="F169" i="279"/>
  <c r="E170" i="279"/>
  <c r="C185" i="279"/>
  <c r="T75" i="279"/>
  <c r="T85" i="279" s="1"/>
  <c r="AB41" i="279"/>
  <c r="AA42" i="279"/>
  <c r="Y50" i="279"/>
  <c r="V73" i="279"/>
  <c r="U74" i="279"/>
  <c r="Z43" i="279"/>
  <c r="Z51" i="279" s="1"/>
  <c r="AF9" i="279"/>
  <c r="AE10" i="279"/>
  <c r="AD26" i="279"/>
  <c r="AE25" i="279"/>
  <c r="P106" i="279"/>
  <c r="Q105" i="279"/>
  <c r="W59" i="279"/>
  <c r="W69" i="279" s="1"/>
  <c r="AC27" i="279"/>
  <c r="AC35" i="279" s="1"/>
  <c r="O107" i="279"/>
  <c r="O116" i="279" s="1"/>
  <c r="F162" i="279"/>
  <c r="K62" i="280"/>
  <c r="K69" i="280" s="1"/>
  <c r="AD21" i="279" l="1"/>
  <c r="O117" i="279"/>
  <c r="AC36" i="279"/>
  <c r="Q99" i="279"/>
  <c r="Q100" i="279"/>
  <c r="J146" i="279"/>
  <c r="J149" i="279"/>
  <c r="G164" i="279"/>
  <c r="Q101" i="279"/>
  <c r="G163" i="279"/>
  <c r="Z53" i="279"/>
  <c r="G165" i="279"/>
  <c r="O114" i="279"/>
  <c r="O115" i="279"/>
  <c r="Q106" i="279"/>
  <c r="R105" i="279"/>
  <c r="AC37" i="279"/>
  <c r="P107" i="279"/>
  <c r="P116" i="279" s="1"/>
  <c r="Z52" i="279"/>
  <c r="AA43" i="279"/>
  <c r="AA52" i="279" s="1"/>
  <c r="C202" i="279"/>
  <c r="D185" i="279"/>
  <c r="H155" i="279"/>
  <c r="H165" i="279" s="1"/>
  <c r="C78" i="280"/>
  <c r="M137" i="279"/>
  <c r="L138" i="279"/>
  <c r="AC41" i="279"/>
  <c r="AB42" i="279"/>
  <c r="G169" i="279"/>
  <c r="F170" i="279"/>
  <c r="X59" i="279"/>
  <c r="X67" i="279" s="1"/>
  <c r="T89" i="279"/>
  <c r="S90" i="279"/>
  <c r="AE11" i="279"/>
  <c r="AE21" i="279" s="1"/>
  <c r="T82" i="279"/>
  <c r="D179" i="279"/>
  <c r="Z57" i="279"/>
  <c r="Y58" i="279"/>
  <c r="L130" i="279"/>
  <c r="D79" i="280"/>
  <c r="D80" i="280" s="1"/>
  <c r="D77" i="280"/>
  <c r="O121" i="279"/>
  <c r="N122" i="279"/>
  <c r="E171" i="279"/>
  <c r="E179" i="279" s="1"/>
  <c r="J153" i="279"/>
  <c r="I154" i="279"/>
  <c r="AD27" i="279"/>
  <c r="AD35" i="279" s="1"/>
  <c r="U75" i="279"/>
  <c r="U83" i="279" s="1"/>
  <c r="W67" i="279"/>
  <c r="AG9" i="279"/>
  <c r="AF10" i="279"/>
  <c r="T83" i="279"/>
  <c r="AD20" i="279"/>
  <c r="D180" i="279"/>
  <c r="K68" i="280"/>
  <c r="K66" i="280"/>
  <c r="L131" i="279"/>
  <c r="C80" i="280"/>
  <c r="M123" i="279"/>
  <c r="M133" i="279" s="1"/>
  <c r="AF25" i="279"/>
  <c r="AE26" i="279"/>
  <c r="R91" i="279"/>
  <c r="R98" i="279" s="1"/>
  <c r="W66" i="279"/>
  <c r="W73" i="279"/>
  <c r="V74" i="279"/>
  <c r="AC34" i="279"/>
  <c r="W68" i="279"/>
  <c r="Z50" i="279"/>
  <c r="T84" i="279"/>
  <c r="AD18" i="279"/>
  <c r="D181" i="279"/>
  <c r="L132" i="279"/>
  <c r="J147" i="279"/>
  <c r="K139" i="279"/>
  <c r="K147" i="279" s="1"/>
  <c r="X68" i="279" l="1"/>
  <c r="M132" i="279"/>
  <c r="M131" i="279"/>
  <c r="X69" i="279"/>
  <c r="AD36" i="279"/>
  <c r="AA53" i="279"/>
  <c r="M130" i="279"/>
  <c r="AD37" i="279"/>
  <c r="E181" i="279"/>
  <c r="P117" i="279"/>
  <c r="E180" i="279"/>
  <c r="AA50" i="279"/>
  <c r="AA51" i="279"/>
  <c r="U82" i="279"/>
  <c r="N123" i="279"/>
  <c r="N133" i="279" s="1"/>
  <c r="T90" i="279"/>
  <c r="U89" i="279"/>
  <c r="F171" i="279"/>
  <c r="F179" i="279" s="1"/>
  <c r="H162" i="279"/>
  <c r="R99" i="279"/>
  <c r="U84" i="279"/>
  <c r="K153" i="279"/>
  <c r="J154" i="279"/>
  <c r="E79" i="280"/>
  <c r="E77" i="280"/>
  <c r="AE18" i="279"/>
  <c r="AB43" i="279"/>
  <c r="AB50" i="279" s="1"/>
  <c r="H164" i="279"/>
  <c r="S91" i="279"/>
  <c r="S101" i="279" s="1"/>
  <c r="K146" i="279"/>
  <c r="I155" i="279"/>
  <c r="I165" i="279" s="1"/>
  <c r="H163" i="279"/>
  <c r="K148" i="279"/>
  <c r="K149" i="279"/>
  <c r="R100" i="279"/>
  <c r="U85" i="279"/>
  <c r="AE19" i="279"/>
  <c r="AD41" i="279"/>
  <c r="AC42" i="279"/>
  <c r="S105" i="279"/>
  <c r="R106" i="279"/>
  <c r="R101" i="279"/>
  <c r="AF11" i="279"/>
  <c r="AF21" i="279" s="1"/>
  <c r="AD34" i="279"/>
  <c r="E178" i="279"/>
  <c r="AE20" i="279"/>
  <c r="X66" i="279"/>
  <c r="L139" i="279"/>
  <c r="L149" i="279" s="1"/>
  <c r="D186" i="279"/>
  <c r="E185" i="279"/>
  <c r="P114" i="279"/>
  <c r="Q107" i="279"/>
  <c r="Q117" i="279" s="1"/>
  <c r="P121" i="279"/>
  <c r="O122" i="279"/>
  <c r="G170" i="279"/>
  <c r="H169" i="279"/>
  <c r="V75" i="279"/>
  <c r="V82" i="279" s="1"/>
  <c r="AE27" i="279"/>
  <c r="AE35" i="279" s="1"/>
  <c r="AG10" i="279"/>
  <c r="Y59" i="279"/>
  <c r="Y69" i="279" s="1"/>
  <c r="N137" i="279"/>
  <c r="M138" i="279"/>
  <c r="C203" i="279"/>
  <c r="C200" i="279"/>
  <c r="C199" i="279"/>
  <c r="D199" i="279"/>
  <c r="P115" i="279"/>
  <c r="X73" i="279"/>
  <c r="W74" i="279"/>
  <c r="AG25" i="279"/>
  <c r="AF26" i="279"/>
  <c r="AA57" i="279"/>
  <c r="Z58" i="279"/>
  <c r="Q116" i="279" l="1"/>
  <c r="V84" i="279"/>
  <c r="AE34" i="279"/>
  <c r="Q114" i="279"/>
  <c r="AB51" i="279"/>
  <c r="V83" i="279"/>
  <c r="Q115" i="279"/>
  <c r="I162" i="279"/>
  <c r="AB52" i="279"/>
  <c r="N130" i="279"/>
  <c r="AG26" i="279"/>
  <c r="AB53" i="279"/>
  <c r="V85" i="279"/>
  <c r="S98" i="279"/>
  <c r="C201" i="279"/>
  <c r="D201" i="279" s="1"/>
  <c r="Y66" i="279"/>
  <c r="L146" i="279"/>
  <c r="AC43" i="279"/>
  <c r="AC51" i="279" s="1"/>
  <c r="S99" i="279"/>
  <c r="H170" i="279"/>
  <c r="I169" i="279"/>
  <c r="C210" i="279"/>
  <c r="AE36" i="279"/>
  <c r="AF19" i="279"/>
  <c r="AE41" i="279"/>
  <c r="AD42" i="279"/>
  <c r="S100" i="279"/>
  <c r="X74" i="279"/>
  <c r="Y73" i="279"/>
  <c r="C211" i="279"/>
  <c r="Y68" i="279"/>
  <c r="AE37" i="279"/>
  <c r="O123" i="279"/>
  <c r="O130" i="279" s="1"/>
  <c r="L148" i="279"/>
  <c r="AF18" i="279"/>
  <c r="I163" i="279"/>
  <c r="F79" i="280"/>
  <c r="F80" i="280" s="1"/>
  <c r="F77" i="280"/>
  <c r="F178" i="279"/>
  <c r="N131" i="279"/>
  <c r="T105" i="279"/>
  <c r="S106" i="279"/>
  <c r="T91" i="279"/>
  <c r="T98" i="279" s="1"/>
  <c r="W75" i="279"/>
  <c r="W85" i="279" s="1"/>
  <c r="Y67" i="279"/>
  <c r="G171" i="279"/>
  <c r="G181" i="279" s="1"/>
  <c r="L147" i="279"/>
  <c r="C212" i="279"/>
  <c r="P122" i="279"/>
  <c r="Q121" i="279"/>
  <c r="AF20" i="279"/>
  <c r="I164" i="279"/>
  <c r="E80" i="280"/>
  <c r="N132" i="279"/>
  <c r="AF27" i="279"/>
  <c r="AF34" i="279" s="1"/>
  <c r="C213" i="279"/>
  <c r="AG11" i="279"/>
  <c r="AI10" i="279" s="1"/>
  <c r="AI12" i="279"/>
  <c r="J155" i="279"/>
  <c r="J165" i="279" s="1"/>
  <c r="F180" i="279"/>
  <c r="Z59" i="279"/>
  <c r="Z68" i="279" s="1"/>
  <c r="M139" i="279"/>
  <c r="M149" i="279" s="1"/>
  <c r="F185" i="279"/>
  <c r="E186" i="279"/>
  <c r="K154" i="279"/>
  <c r="L153" i="279"/>
  <c r="F181" i="279"/>
  <c r="AB57" i="279"/>
  <c r="AA58" i="279"/>
  <c r="O137" i="279"/>
  <c r="N138" i="279"/>
  <c r="D187" i="279"/>
  <c r="D194" i="279" s="1"/>
  <c r="R107" i="279"/>
  <c r="R114" i="279" s="1"/>
  <c r="U90" i="279"/>
  <c r="V89" i="279"/>
  <c r="C218" i="279" l="1"/>
  <c r="D215" i="279" s="1"/>
  <c r="AF37" i="279"/>
  <c r="O132" i="279"/>
  <c r="D196" i="279"/>
  <c r="M148" i="279"/>
  <c r="AF36" i="279"/>
  <c r="O131" i="279"/>
  <c r="D197" i="279"/>
  <c r="M146" i="279"/>
  <c r="O133" i="279"/>
  <c r="M147" i="279"/>
  <c r="Z67" i="279"/>
  <c r="AF35" i="279"/>
  <c r="Z69" i="279"/>
  <c r="AI28" i="279"/>
  <c r="AI30" i="279" s="1"/>
  <c r="AG27" i="279"/>
  <c r="AI26" i="279" s="1"/>
  <c r="AL33" i="279" s="1"/>
  <c r="G178" i="279"/>
  <c r="Z66" i="279"/>
  <c r="G179" i="279"/>
  <c r="G180" i="279"/>
  <c r="T99" i="279"/>
  <c r="AC50" i="279"/>
  <c r="AA59" i="279"/>
  <c r="AA69" i="279" s="1"/>
  <c r="L154" i="279"/>
  <c r="M153" i="279"/>
  <c r="S107" i="279"/>
  <c r="S116" i="279" s="1"/>
  <c r="AC52" i="279"/>
  <c r="R117" i="279"/>
  <c r="N139" i="279"/>
  <c r="N149" i="279" s="1"/>
  <c r="K155" i="279"/>
  <c r="K163" i="279" s="1"/>
  <c r="J163" i="279"/>
  <c r="AG21" i="279"/>
  <c r="AI21" i="279" s="1"/>
  <c r="W82" i="279"/>
  <c r="T106" i="279"/>
  <c r="U105" i="279"/>
  <c r="Y74" i="279"/>
  <c r="Z73" i="279"/>
  <c r="I170" i="279"/>
  <c r="J169" i="279"/>
  <c r="AC53" i="279"/>
  <c r="R121" i="279"/>
  <c r="Q122" i="279"/>
  <c r="R115" i="279"/>
  <c r="P123" i="279"/>
  <c r="P132" i="279" s="1"/>
  <c r="T101" i="279"/>
  <c r="R116" i="279"/>
  <c r="J162" i="279"/>
  <c r="AG20" i="279"/>
  <c r="AI20" i="279" s="1"/>
  <c r="O138" i="279"/>
  <c r="P137" i="279"/>
  <c r="E187" i="279"/>
  <c r="E197" i="279" s="1"/>
  <c r="J164" i="279"/>
  <c r="W83" i="279"/>
  <c r="X75" i="279"/>
  <c r="X85" i="279" s="1"/>
  <c r="H171" i="279"/>
  <c r="H181" i="279" s="1"/>
  <c r="AG18" i="279"/>
  <c r="AI18" i="279" s="1"/>
  <c r="AF41" i="279"/>
  <c r="AE42" i="279"/>
  <c r="AB58" i="279"/>
  <c r="AC57" i="279"/>
  <c r="AG19" i="279"/>
  <c r="AI19" i="279" s="1"/>
  <c r="V90" i="279"/>
  <c r="W89" i="279"/>
  <c r="D202" i="279"/>
  <c r="E201" i="279"/>
  <c r="G185" i="279"/>
  <c r="F186" i="279"/>
  <c r="W84" i="279"/>
  <c r="T100" i="279"/>
  <c r="U91" i="279"/>
  <c r="U100" i="279" s="1"/>
  <c r="D195" i="279"/>
  <c r="C216" i="279"/>
  <c r="C215" i="279"/>
  <c r="AI16" i="279"/>
  <c r="AI17" i="279" s="1"/>
  <c r="AJ17" i="279" s="1"/>
  <c r="AL17" i="279"/>
  <c r="AI14" i="279"/>
  <c r="AJ13" i="279" s="1"/>
  <c r="G79" i="280"/>
  <c r="G80" i="280" s="1"/>
  <c r="G77" i="280"/>
  <c r="AD43" i="279"/>
  <c r="AD50" i="279" s="1"/>
  <c r="C219" i="279" l="1"/>
  <c r="C228" i="279" s="1"/>
  <c r="AI32" i="279"/>
  <c r="AA68" i="279"/>
  <c r="AG35" i="279"/>
  <c r="AI35" i="279" s="1"/>
  <c r="AJ29" i="279"/>
  <c r="AI33" i="279"/>
  <c r="AJ33" i="279" s="1"/>
  <c r="AG36" i="279"/>
  <c r="AI36" i="279" s="1"/>
  <c r="U101" i="279"/>
  <c r="P131" i="279"/>
  <c r="AG34" i="279"/>
  <c r="AI34" i="279" s="1"/>
  <c r="E194" i="279"/>
  <c r="X83" i="279"/>
  <c r="C217" i="279"/>
  <c r="C234" i="279" s="1"/>
  <c r="AG37" i="279"/>
  <c r="AI37" i="279" s="1"/>
  <c r="X82" i="279"/>
  <c r="N146" i="279"/>
  <c r="X84" i="279"/>
  <c r="E196" i="279"/>
  <c r="P130" i="279"/>
  <c r="AA66" i="279"/>
  <c r="H178" i="279"/>
  <c r="P133" i="279"/>
  <c r="H179" i="279"/>
  <c r="H180" i="279"/>
  <c r="S117" i="279"/>
  <c r="C226" i="279"/>
  <c r="D203" i="279"/>
  <c r="D213" i="279" s="1"/>
  <c r="V105" i="279"/>
  <c r="U106" i="279"/>
  <c r="K164" i="279"/>
  <c r="AD51" i="279"/>
  <c r="U99" i="279"/>
  <c r="X89" i="279"/>
  <c r="W90" i="279"/>
  <c r="T107" i="279"/>
  <c r="T117" i="279" s="1"/>
  <c r="K165" i="279"/>
  <c r="AA67" i="279"/>
  <c r="AE43" i="279"/>
  <c r="AE53" i="279" s="1"/>
  <c r="AD53" i="279"/>
  <c r="C229" i="279"/>
  <c r="E195" i="279"/>
  <c r="L155" i="279"/>
  <c r="L165" i="279" s="1"/>
  <c r="AF42" i="279"/>
  <c r="AG41" i="279"/>
  <c r="AD52" i="279"/>
  <c r="H79" i="280"/>
  <c r="H77" i="280"/>
  <c r="D217" i="279"/>
  <c r="E202" i="279"/>
  <c r="F201" i="279"/>
  <c r="V91" i="279"/>
  <c r="V101" i="279" s="1"/>
  <c r="M154" i="279"/>
  <c r="N153" i="279"/>
  <c r="Q123" i="279"/>
  <c r="Q133" i="279" s="1"/>
  <c r="K169" i="279"/>
  <c r="J170" i="279"/>
  <c r="U98" i="279"/>
  <c r="F187" i="279"/>
  <c r="F197" i="279" s="1"/>
  <c r="AC58" i="279"/>
  <c r="AD57" i="279"/>
  <c r="S121" i="279"/>
  <c r="R122" i="279"/>
  <c r="I171" i="279"/>
  <c r="I181" i="279" s="1"/>
  <c r="N147" i="279"/>
  <c r="S114" i="279"/>
  <c r="O139" i="279"/>
  <c r="O149" i="279" s="1"/>
  <c r="G186" i="279"/>
  <c r="H185" i="279"/>
  <c r="AB59" i="279"/>
  <c r="AB68" i="279" s="1"/>
  <c r="P138" i="279"/>
  <c r="Q137" i="279"/>
  <c r="Z74" i="279"/>
  <c r="AA73" i="279"/>
  <c r="K162" i="279"/>
  <c r="N148" i="279"/>
  <c r="S115" i="279"/>
  <c r="Y75" i="279"/>
  <c r="Y85" i="279" s="1"/>
  <c r="C227" i="279" l="1"/>
  <c r="D211" i="279"/>
  <c r="O146" i="279"/>
  <c r="L162" i="279"/>
  <c r="AB69" i="279"/>
  <c r="T116" i="279"/>
  <c r="AG42" i="279"/>
  <c r="AG43" i="279" s="1"/>
  <c r="AG51" i="279" s="1"/>
  <c r="I179" i="279"/>
  <c r="AE50" i="279"/>
  <c r="I178" i="279"/>
  <c r="O147" i="279"/>
  <c r="AB67" i="279"/>
  <c r="O148" i="279"/>
  <c r="I180" i="279"/>
  <c r="L163" i="279"/>
  <c r="AB66" i="279"/>
  <c r="L164" i="279"/>
  <c r="T114" i="279"/>
  <c r="T115" i="279"/>
  <c r="F194" i="279"/>
  <c r="Q130" i="279"/>
  <c r="V98" i="279"/>
  <c r="C231" i="279"/>
  <c r="C235" i="279"/>
  <c r="C244" i="279" s="1"/>
  <c r="C232" i="279"/>
  <c r="D231" i="279"/>
  <c r="D212" i="279"/>
  <c r="R123" i="279"/>
  <c r="R132" i="279" s="1"/>
  <c r="F196" i="279"/>
  <c r="Q132" i="279"/>
  <c r="V100" i="279"/>
  <c r="I79" i="280"/>
  <c r="I77" i="280"/>
  <c r="AE51" i="279"/>
  <c r="Q131" i="279"/>
  <c r="V99" i="279"/>
  <c r="Y82" i="279"/>
  <c r="Y83" i="279"/>
  <c r="AB73" i="279"/>
  <c r="AA74" i="279"/>
  <c r="S122" i="279"/>
  <c r="T121" i="279"/>
  <c r="H80" i="280"/>
  <c r="H89" i="280" s="1"/>
  <c r="AE52" i="279"/>
  <c r="U107" i="279"/>
  <c r="U117" i="279" s="1"/>
  <c r="F195" i="279"/>
  <c r="D218" i="279"/>
  <c r="E217" i="279"/>
  <c r="Y84" i="279"/>
  <c r="Z75" i="279"/>
  <c r="Z82" i="279" s="1"/>
  <c r="H186" i="279"/>
  <c r="I185" i="279"/>
  <c r="AD58" i="279"/>
  <c r="AE57" i="279"/>
  <c r="G201" i="279"/>
  <c r="F202" i="279"/>
  <c r="W105" i="279"/>
  <c r="V106" i="279"/>
  <c r="Q138" i="279"/>
  <c r="R137" i="279"/>
  <c r="G187" i="279"/>
  <c r="G197" i="279" s="1"/>
  <c r="AC59" i="279"/>
  <c r="AC68" i="279" s="1"/>
  <c r="J171" i="279"/>
  <c r="J179" i="279" s="1"/>
  <c r="O153" i="279"/>
  <c r="N154" i="279"/>
  <c r="E203" i="279"/>
  <c r="E210" i="279" s="1"/>
  <c r="W91" i="279"/>
  <c r="W101" i="279" s="1"/>
  <c r="P139" i="279"/>
  <c r="P148" i="279" s="1"/>
  <c r="K170" i="279"/>
  <c r="L169" i="279"/>
  <c r="M155" i="279"/>
  <c r="M165" i="279" s="1"/>
  <c r="AF43" i="279"/>
  <c r="AF53" i="279" s="1"/>
  <c r="Y89" i="279"/>
  <c r="X90" i="279"/>
  <c r="D210" i="279"/>
  <c r="AI44" i="279" l="1"/>
  <c r="M162" i="279"/>
  <c r="M164" i="279"/>
  <c r="AI42" i="279"/>
  <c r="AL49" i="279" s="1"/>
  <c r="E212" i="279"/>
  <c r="AG50" i="279"/>
  <c r="AC67" i="279"/>
  <c r="AF50" i="279"/>
  <c r="AF51" i="279"/>
  <c r="AI51" i="279" s="1"/>
  <c r="Z84" i="279"/>
  <c r="W99" i="279"/>
  <c r="Z85" i="279"/>
  <c r="W100" i="279"/>
  <c r="E213" i="279"/>
  <c r="AC69" i="279"/>
  <c r="Z83" i="279"/>
  <c r="U115" i="279"/>
  <c r="C243" i="279"/>
  <c r="P149" i="279"/>
  <c r="G194" i="279"/>
  <c r="C245" i="279"/>
  <c r="J180" i="279"/>
  <c r="G195" i="279"/>
  <c r="R130" i="279"/>
  <c r="W98" i="279"/>
  <c r="J181" i="279"/>
  <c r="G196" i="279"/>
  <c r="R133" i="279"/>
  <c r="E211" i="279"/>
  <c r="AC66" i="279"/>
  <c r="AA75" i="279"/>
  <c r="AA85" i="279" s="1"/>
  <c r="F203" i="279"/>
  <c r="F213" i="279" s="1"/>
  <c r="AC73" i="279"/>
  <c r="AB74" i="279"/>
  <c r="N155" i="279"/>
  <c r="N165" i="279" s="1"/>
  <c r="AF57" i="279"/>
  <c r="AE58" i="279"/>
  <c r="H87" i="280"/>
  <c r="C233" i="279"/>
  <c r="AF52" i="279"/>
  <c r="M169" i="279"/>
  <c r="L170" i="279"/>
  <c r="AG52" i="279"/>
  <c r="K171" i="279"/>
  <c r="K181" i="279" s="1"/>
  <c r="AG53" i="279"/>
  <c r="AI53" i="279" s="1"/>
  <c r="P153" i="279"/>
  <c r="O154" i="279"/>
  <c r="S137" i="279"/>
  <c r="R138" i="279"/>
  <c r="AD59" i="279"/>
  <c r="AD66" i="279" s="1"/>
  <c r="U114" i="279"/>
  <c r="H88" i="280"/>
  <c r="H90" i="280"/>
  <c r="AI48" i="279"/>
  <c r="AI46" i="279"/>
  <c r="W106" i="279"/>
  <c r="X105" i="279"/>
  <c r="I80" i="280"/>
  <c r="K79" i="280" s="1"/>
  <c r="K86" i="280" s="1"/>
  <c r="K81" i="280"/>
  <c r="P146" i="279"/>
  <c r="Q139" i="279"/>
  <c r="Q149" i="279" s="1"/>
  <c r="J185" i="279"/>
  <c r="I186" i="279"/>
  <c r="E218" i="279"/>
  <c r="F217" i="279"/>
  <c r="X91" i="279"/>
  <c r="X99" i="279" s="1"/>
  <c r="M163" i="279"/>
  <c r="P147" i="279"/>
  <c r="J178" i="279"/>
  <c r="H187" i="279"/>
  <c r="H196" i="279" s="1"/>
  <c r="D219" i="279"/>
  <c r="D229" i="279" s="1"/>
  <c r="U116" i="279"/>
  <c r="T122" i="279"/>
  <c r="U121" i="279"/>
  <c r="R131" i="279"/>
  <c r="H201" i="279"/>
  <c r="G202" i="279"/>
  <c r="Z89" i="279"/>
  <c r="Y90" i="279"/>
  <c r="V107" i="279"/>
  <c r="V116" i="279" s="1"/>
  <c r="S123" i="279"/>
  <c r="S132" i="279" s="1"/>
  <c r="C96" i="280"/>
  <c r="C94" i="280"/>
  <c r="E93" i="280"/>
  <c r="D93" i="280"/>
  <c r="C93" i="280"/>
  <c r="C95" i="280" s="1"/>
  <c r="C242" i="279"/>
  <c r="AI49" i="279" l="1"/>
  <c r="AJ49" i="279" s="1"/>
  <c r="AI50" i="279"/>
  <c r="AJ45" i="279"/>
  <c r="S133" i="279"/>
  <c r="X100" i="279"/>
  <c r="AD68" i="279"/>
  <c r="S130" i="279"/>
  <c r="F210" i="279"/>
  <c r="X98" i="279"/>
  <c r="H194" i="279"/>
  <c r="AI52" i="279"/>
  <c r="V114" i="279"/>
  <c r="X101" i="279"/>
  <c r="Q148" i="279"/>
  <c r="AD67" i="279"/>
  <c r="K179" i="279"/>
  <c r="AD69" i="279"/>
  <c r="V115" i="279"/>
  <c r="V117" i="279"/>
  <c r="AA82" i="279"/>
  <c r="S131" i="279"/>
  <c r="D227" i="279"/>
  <c r="N163" i="279"/>
  <c r="AA84" i="279"/>
  <c r="D228" i="279"/>
  <c r="Q147" i="279"/>
  <c r="Q146" i="279"/>
  <c r="H197" i="279"/>
  <c r="Y91" i="279"/>
  <c r="Y101" i="279" s="1"/>
  <c r="T123" i="279"/>
  <c r="T133" i="279" s="1"/>
  <c r="I187" i="279"/>
  <c r="I197" i="279" s="1"/>
  <c r="N169" i="279"/>
  <c r="M170" i="279"/>
  <c r="AD73" i="279"/>
  <c r="AC74" i="279"/>
  <c r="AA89" i="279"/>
  <c r="Z90" i="279"/>
  <c r="H195" i="279"/>
  <c r="K185" i="279"/>
  <c r="J186" i="279"/>
  <c r="K85" i="280"/>
  <c r="K83" i="280"/>
  <c r="K178" i="279"/>
  <c r="N162" i="279"/>
  <c r="AA83" i="279"/>
  <c r="D96" i="280"/>
  <c r="D97" i="280" s="1"/>
  <c r="D94" i="280"/>
  <c r="G203" i="279"/>
  <c r="G213" i="279" s="1"/>
  <c r="D226" i="279"/>
  <c r="X106" i="279"/>
  <c r="Y105" i="279"/>
  <c r="K180" i="279"/>
  <c r="C250" i="279"/>
  <c r="D233" i="279"/>
  <c r="N164" i="279"/>
  <c r="F211" i="279"/>
  <c r="C97" i="280"/>
  <c r="I201" i="279"/>
  <c r="H202" i="279"/>
  <c r="W107" i="279"/>
  <c r="W115" i="279" s="1"/>
  <c r="R139" i="279"/>
  <c r="R149" i="279" s="1"/>
  <c r="F212" i="279"/>
  <c r="T137" i="279"/>
  <c r="S138" i="279"/>
  <c r="F218" i="279"/>
  <c r="G217" i="279"/>
  <c r="O155" i="279"/>
  <c r="O163" i="279" s="1"/>
  <c r="AE59" i="279"/>
  <c r="AE69" i="279" s="1"/>
  <c r="U122" i="279"/>
  <c r="V121" i="279"/>
  <c r="E219" i="279"/>
  <c r="E227" i="279" s="1"/>
  <c r="Q153" i="279"/>
  <c r="P154" i="279"/>
  <c r="L171" i="279"/>
  <c r="L178" i="279" s="1"/>
  <c r="AG57" i="279"/>
  <c r="AF58" i="279"/>
  <c r="AB75" i="279"/>
  <c r="AB83" i="279" s="1"/>
  <c r="W117" i="279" l="1"/>
  <c r="AB82" i="279"/>
  <c r="I196" i="279"/>
  <c r="AB84" i="279"/>
  <c r="AB85" i="279"/>
  <c r="W114" i="279"/>
  <c r="W116" i="279"/>
  <c r="I194" i="279"/>
  <c r="O164" i="279"/>
  <c r="AG58" i="279"/>
  <c r="AI60" i="279" s="1"/>
  <c r="Y98" i="279"/>
  <c r="E228" i="279"/>
  <c r="L179" i="279"/>
  <c r="X107" i="279"/>
  <c r="X117" i="279" s="1"/>
  <c r="L180" i="279"/>
  <c r="E229" i="279"/>
  <c r="AE66" i="279"/>
  <c r="O165" i="279"/>
  <c r="Z91" i="279"/>
  <c r="Z98" i="279" s="1"/>
  <c r="I195" i="279"/>
  <c r="AE67" i="279"/>
  <c r="AE68" i="279"/>
  <c r="F219" i="279"/>
  <c r="F227" i="279" s="1"/>
  <c r="R146" i="279"/>
  <c r="E233" i="279"/>
  <c r="D234" i="279"/>
  <c r="G210" i="279"/>
  <c r="AC75" i="279"/>
  <c r="AC85" i="279" s="1"/>
  <c r="Y99" i="279"/>
  <c r="P155" i="279"/>
  <c r="P164" i="279" s="1"/>
  <c r="AF59" i="279"/>
  <c r="AF66" i="279" s="1"/>
  <c r="R153" i="279"/>
  <c r="Q154" i="279"/>
  <c r="W121" i="279"/>
  <c r="V122" i="279"/>
  <c r="R147" i="279"/>
  <c r="C248" i="279"/>
  <c r="D247" i="279"/>
  <c r="C247" i="279"/>
  <c r="C251" i="279"/>
  <c r="C261" i="279" s="1"/>
  <c r="G211" i="279"/>
  <c r="AE73" i="279"/>
  <c r="AD74" i="279"/>
  <c r="T130" i="279"/>
  <c r="Y100" i="279"/>
  <c r="H203" i="279"/>
  <c r="H213" i="279" s="1"/>
  <c r="G212" i="279"/>
  <c r="M171" i="279"/>
  <c r="M181" i="279" s="1"/>
  <c r="T131" i="279"/>
  <c r="H217" i="279"/>
  <c r="G218" i="279"/>
  <c r="AB89" i="279"/>
  <c r="AA90" i="279"/>
  <c r="R148" i="279"/>
  <c r="L181" i="279"/>
  <c r="E226" i="279"/>
  <c r="O162" i="279"/>
  <c r="U137" i="279"/>
  <c r="T138" i="279"/>
  <c r="J201" i="279"/>
  <c r="I202" i="279"/>
  <c r="J187" i="279"/>
  <c r="J195" i="279" s="1"/>
  <c r="O169" i="279"/>
  <c r="N170" i="279"/>
  <c r="T132" i="279"/>
  <c r="U123" i="279"/>
  <c r="U133" i="279" s="1"/>
  <c r="S139" i="279"/>
  <c r="S149" i="279" s="1"/>
  <c r="Y106" i="279"/>
  <c r="Z105" i="279"/>
  <c r="E94" i="280"/>
  <c r="E96" i="280"/>
  <c r="E97" i="280" s="1"/>
  <c r="L185" i="279"/>
  <c r="K186" i="279"/>
  <c r="AG59" i="279" l="1"/>
  <c r="AG67" i="279" s="1"/>
  <c r="U130" i="279"/>
  <c r="J196" i="279"/>
  <c r="U132" i="279"/>
  <c r="AF69" i="279"/>
  <c r="J197" i="279"/>
  <c r="C260" i="279"/>
  <c r="AF67" i="279"/>
  <c r="S147" i="279"/>
  <c r="J194" i="279"/>
  <c r="AF68" i="279"/>
  <c r="X115" i="279"/>
  <c r="Z99" i="279"/>
  <c r="U131" i="279"/>
  <c r="H211" i="279"/>
  <c r="P162" i="279"/>
  <c r="F226" i="279"/>
  <c r="Z101" i="279"/>
  <c r="H210" i="279"/>
  <c r="H212" i="279"/>
  <c r="C249" i="279"/>
  <c r="C266" i="279" s="1"/>
  <c r="P165" i="279"/>
  <c r="F229" i="279"/>
  <c r="AA105" i="279"/>
  <c r="Z106" i="279"/>
  <c r="M178" i="279"/>
  <c r="D235" i="279"/>
  <c r="D245" i="279" s="1"/>
  <c r="Z100" i="279"/>
  <c r="X114" i="279"/>
  <c r="AA91" i="279"/>
  <c r="AA99" i="279" s="1"/>
  <c r="X116" i="279"/>
  <c r="M179" i="279"/>
  <c r="I203" i="279"/>
  <c r="I212" i="279" s="1"/>
  <c r="M180" i="279"/>
  <c r="V123" i="279"/>
  <c r="V131" i="279" s="1"/>
  <c r="K187" i="279"/>
  <c r="K197" i="279" s="1"/>
  <c r="S146" i="279"/>
  <c r="N171" i="279"/>
  <c r="N181" i="279" s="1"/>
  <c r="K201" i="279"/>
  <c r="J202" i="279"/>
  <c r="AB90" i="279"/>
  <c r="AC89" i="279"/>
  <c r="X121" i="279"/>
  <c r="W122" i="279"/>
  <c r="AC82" i="279"/>
  <c r="F233" i="279"/>
  <c r="E234" i="279"/>
  <c r="M185" i="279"/>
  <c r="L186" i="279"/>
  <c r="O170" i="279"/>
  <c r="P169" i="279"/>
  <c r="T139" i="279"/>
  <c r="T147" i="279" s="1"/>
  <c r="Q155" i="279"/>
  <c r="Q165" i="279" s="1"/>
  <c r="AC83" i="279"/>
  <c r="V137" i="279"/>
  <c r="U138" i="279"/>
  <c r="I217" i="279"/>
  <c r="H218" i="279"/>
  <c r="AD75" i="279"/>
  <c r="AD85" i="279" s="1"/>
  <c r="C258" i="279"/>
  <c r="S153" i="279"/>
  <c r="R154" i="279"/>
  <c r="P163" i="279"/>
  <c r="AC84" i="279"/>
  <c r="F228" i="279"/>
  <c r="Y107" i="279"/>
  <c r="Y114" i="279" s="1"/>
  <c r="AI64" i="279"/>
  <c r="AI62" i="279"/>
  <c r="G219" i="279"/>
  <c r="G229" i="279" s="1"/>
  <c r="S148" i="279"/>
  <c r="F96" i="280"/>
  <c r="F94" i="280"/>
  <c r="AF73" i="279"/>
  <c r="AE74" i="279"/>
  <c r="C259" i="279"/>
  <c r="AI67" i="279" l="1"/>
  <c r="AG69" i="279"/>
  <c r="AI69" i="279" s="1"/>
  <c r="AG66" i="279"/>
  <c r="AI66" i="279" s="1"/>
  <c r="AI58" i="279"/>
  <c r="AL65" i="279" s="1"/>
  <c r="AG68" i="279"/>
  <c r="AI68" i="279" s="1"/>
  <c r="D249" i="279"/>
  <c r="D250" i="279" s="1"/>
  <c r="Y116" i="279"/>
  <c r="Y117" i="279"/>
  <c r="V132" i="279"/>
  <c r="D244" i="279"/>
  <c r="AA98" i="279"/>
  <c r="T146" i="279"/>
  <c r="I210" i="279"/>
  <c r="AA100" i="279"/>
  <c r="AD82" i="279"/>
  <c r="AD84" i="279"/>
  <c r="T148" i="279"/>
  <c r="I211" i="279"/>
  <c r="T149" i="279"/>
  <c r="G226" i="279"/>
  <c r="Y115" i="279"/>
  <c r="V130" i="279"/>
  <c r="D242" i="279"/>
  <c r="E235" i="279"/>
  <c r="E245" i="279" s="1"/>
  <c r="AD83" i="279"/>
  <c r="G233" i="279"/>
  <c r="F234" i="279"/>
  <c r="L201" i="279"/>
  <c r="K202" i="279"/>
  <c r="K194" i="279"/>
  <c r="V133" i="279"/>
  <c r="AA101" i="279"/>
  <c r="K195" i="279"/>
  <c r="AE75" i="279"/>
  <c r="AE85" i="279" s="1"/>
  <c r="G227" i="279"/>
  <c r="Q162" i="279"/>
  <c r="N179" i="279"/>
  <c r="K196" i="279"/>
  <c r="I213" i="279"/>
  <c r="E249" i="279"/>
  <c r="Z107" i="279"/>
  <c r="Z114" i="279" s="1"/>
  <c r="N178" i="279"/>
  <c r="AF74" i="279"/>
  <c r="AG73" i="279"/>
  <c r="G228" i="279"/>
  <c r="R155" i="279"/>
  <c r="R163" i="279" s="1"/>
  <c r="H219" i="279"/>
  <c r="H229" i="279" s="1"/>
  <c r="Q163" i="279"/>
  <c r="P170" i="279"/>
  <c r="Q169" i="279"/>
  <c r="W123" i="279"/>
  <c r="W133" i="279" s="1"/>
  <c r="N180" i="279"/>
  <c r="C263" i="279"/>
  <c r="C267" i="279"/>
  <c r="C274" i="279" s="1"/>
  <c r="C264" i="279"/>
  <c r="D263" i="279"/>
  <c r="AB105" i="279"/>
  <c r="AA106" i="279"/>
  <c r="S154" i="279"/>
  <c r="T153" i="279"/>
  <c r="J217" i="279"/>
  <c r="I218" i="279"/>
  <c r="Q164" i="279"/>
  <c r="O171" i="279"/>
  <c r="O181" i="279" s="1"/>
  <c r="X122" i="279"/>
  <c r="Y121" i="279"/>
  <c r="J203" i="279"/>
  <c r="J213" i="279" s="1"/>
  <c r="G96" i="280"/>
  <c r="G97" i="280" s="1"/>
  <c r="G94" i="280"/>
  <c r="U139" i="279"/>
  <c r="U146" i="279" s="1"/>
  <c r="L187" i="279"/>
  <c r="L196" i="279" s="1"/>
  <c r="AC90" i="279"/>
  <c r="AD89" i="279"/>
  <c r="F97" i="280"/>
  <c r="W137" i="279"/>
  <c r="V138" i="279"/>
  <c r="N185" i="279"/>
  <c r="M186" i="279"/>
  <c r="AB91" i="279"/>
  <c r="AB98" i="279" s="1"/>
  <c r="D243" i="279"/>
  <c r="AI65" i="279" l="1"/>
  <c r="AJ65" i="279" s="1"/>
  <c r="AJ61" i="279"/>
  <c r="AB100" i="279"/>
  <c r="AG74" i="279"/>
  <c r="AG75" i="279" s="1"/>
  <c r="AG82" i="279" s="1"/>
  <c r="L194" i="279"/>
  <c r="U147" i="279"/>
  <c r="U148" i="279"/>
  <c r="U149" i="279"/>
  <c r="R165" i="279"/>
  <c r="L195" i="279"/>
  <c r="L197" i="279"/>
  <c r="Z117" i="279"/>
  <c r="O178" i="279"/>
  <c r="AB101" i="279"/>
  <c r="O179" i="279"/>
  <c r="O180" i="279"/>
  <c r="AB99" i="279"/>
  <c r="Z115" i="279"/>
  <c r="C265" i="279"/>
  <c r="D265" i="279" s="1"/>
  <c r="R164" i="279"/>
  <c r="Z116" i="279"/>
  <c r="W130" i="279"/>
  <c r="H226" i="279"/>
  <c r="W131" i="279"/>
  <c r="H227" i="279"/>
  <c r="V139" i="279"/>
  <c r="V149" i="279" s="1"/>
  <c r="J212" i="279"/>
  <c r="AA107" i="279"/>
  <c r="AA115" i="279" s="1"/>
  <c r="C275" i="279"/>
  <c r="W132" i="279"/>
  <c r="H228" i="279"/>
  <c r="D251" i="279"/>
  <c r="D261" i="279" s="1"/>
  <c r="AE82" i="279"/>
  <c r="E242" i="279"/>
  <c r="M187" i="279"/>
  <c r="M197" i="279" s="1"/>
  <c r="O185" i="279"/>
  <c r="N186" i="279"/>
  <c r="W138" i="279"/>
  <c r="X137" i="279"/>
  <c r="AB106" i="279"/>
  <c r="AC105" i="279"/>
  <c r="C276" i="279"/>
  <c r="AF75" i="279"/>
  <c r="AF85" i="279" s="1"/>
  <c r="E250" i="279"/>
  <c r="F249" i="279"/>
  <c r="AE83" i="279"/>
  <c r="K203" i="279"/>
  <c r="K213" i="279" s="1"/>
  <c r="E243" i="279"/>
  <c r="H96" i="280"/>
  <c r="H94" i="280"/>
  <c r="Z121" i="279"/>
  <c r="Y122" i="279"/>
  <c r="I219" i="279"/>
  <c r="I229" i="279" s="1"/>
  <c r="C277" i="279"/>
  <c r="Q170" i="279"/>
  <c r="R169" i="279"/>
  <c r="AE84" i="279"/>
  <c r="L202" i="279"/>
  <c r="M201" i="279"/>
  <c r="E244" i="279"/>
  <c r="S155" i="279"/>
  <c r="S164" i="279" s="1"/>
  <c r="J210" i="279"/>
  <c r="X123" i="279"/>
  <c r="X130" i="279" s="1"/>
  <c r="K217" i="279"/>
  <c r="J218" i="279"/>
  <c r="P171" i="279"/>
  <c r="P180" i="279" s="1"/>
  <c r="R162" i="279"/>
  <c r="F235" i="279"/>
  <c r="F244" i="279" s="1"/>
  <c r="AC91" i="279"/>
  <c r="AC100" i="279" s="1"/>
  <c r="J211" i="279"/>
  <c r="AD90" i="279"/>
  <c r="AE89" i="279"/>
  <c r="T154" i="279"/>
  <c r="U153" i="279"/>
  <c r="H233" i="279"/>
  <c r="G234" i="279"/>
  <c r="C282" i="279" l="1"/>
  <c r="AI76" i="279"/>
  <c r="AC101" i="279"/>
  <c r="F243" i="279"/>
  <c r="D258" i="279"/>
  <c r="F245" i="279"/>
  <c r="F242" i="279"/>
  <c r="X132" i="279"/>
  <c r="AC99" i="279"/>
  <c r="P181" i="279"/>
  <c r="AG83" i="279"/>
  <c r="AA116" i="279"/>
  <c r="X131" i="279"/>
  <c r="AF82" i="279"/>
  <c r="AI82" i="279" s="1"/>
  <c r="AG85" i="279"/>
  <c r="AI85" i="279" s="1"/>
  <c r="X133" i="279"/>
  <c r="M194" i="279"/>
  <c r="D259" i="279"/>
  <c r="M195" i="279"/>
  <c r="D260" i="279"/>
  <c r="S165" i="279"/>
  <c r="M196" i="279"/>
  <c r="I226" i="279"/>
  <c r="AA114" i="279"/>
  <c r="H97" i="280"/>
  <c r="H104" i="280" s="1"/>
  <c r="F250" i="279"/>
  <c r="G249" i="279"/>
  <c r="AD105" i="279"/>
  <c r="AC106" i="279"/>
  <c r="AI74" i="279"/>
  <c r="AL81" i="279" s="1"/>
  <c r="AA117" i="279"/>
  <c r="D266" i="279"/>
  <c r="E265" i="279"/>
  <c r="AB107" i="279"/>
  <c r="AB114" i="279" s="1"/>
  <c r="C283" i="279"/>
  <c r="C293" i="279" s="1"/>
  <c r="C280" i="279"/>
  <c r="C279" i="279"/>
  <c r="D279" i="279"/>
  <c r="H234" i="279"/>
  <c r="I233" i="279"/>
  <c r="AC98" i="279"/>
  <c r="J219" i="279"/>
  <c r="J227" i="279" s="1"/>
  <c r="L203" i="279"/>
  <c r="L210" i="279" s="1"/>
  <c r="I228" i="279"/>
  <c r="K210" i="279"/>
  <c r="AF83" i="279"/>
  <c r="AI83" i="279" s="1"/>
  <c r="W139" i="279"/>
  <c r="W149" i="279" s="1"/>
  <c r="AI80" i="279"/>
  <c r="AI78" i="279"/>
  <c r="V146" i="279"/>
  <c r="M202" i="279"/>
  <c r="N201" i="279"/>
  <c r="I227" i="279"/>
  <c r="X138" i="279"/>
  <c r="Y137" i="279"/>
  <c r="U154" i="279"/>
  <c r="V153" i="279"/>
  <c r="P178" i="279"/>
  <c r="L217" i="279"/>
  <c r="K218" i="279"/>
  <c r="S162" i="279"/>
  <c r="K211" i="279"/>
  <c r="AF84" i="279"/>
  <c r="N187" i="279"/>
  <c r="N195" i="279" s="1"/>
  <c r="V147" i="279"/>
  <c r="AD91" i="279"/>
  <c r="AD101" i="279" s="1"/>
  <c r="G235" i="279"/>
  <c r="G245" i="279" s="1"/>
  <c r="T155" i="279"/>
  <c r="T165" i="279" s="1"/>
  <c r="P179" i="279"/>
  <c r="S163" i="279"/>
  <c r="S169" i="279"/>
  <c r="R170" i="279"/>
  <c r="Y123" i="279"/>
  <c r="Y133" i="279" s="1"/>
  <c r="K212" i="279"/>
  <c r="O186" i="279"/>
  <c r="P185" i="279"/>
  <c r="V148" i="279"/>
  <c r="I94" i="280"/>
  <c r="I96" i="280"/>
  <c r="E251" i="279"/>
  <c r="E258" i="279" s="1"/>
  <c r="AF89" i="279"/>
  <c r="AE90" i="279"/>
  <c r="Q171" i="279"/>
  <c r="Q178" i="279" s="1"/>
  <c r="AA121" i="279"/>
  <c r="Z122" i="279"/>
  <c r="AG84" i="279"/>
  <c r="H105" i="280" l="1"/>
  <c r="H106" i="280"/>
  <c r="W148" i="279"/>
  <c r="AI81" i="279"/>
  <c r="AJ81" i="279" s="1"/>
  <c r="W146" i="279"/>
  <c r="AD99" i="279"/>
  <c r="AB115" i="279"/>
  <c r="J228" i="279"/>
  <c r="G242" i="279"/>
  <c r="G243" i="279"/>
  <c r="G244" i="279"/>
  <c r="AI84" i="279"/>
  <c r="T163" i="279"/>
  <c r="Q179" i="279"/>
  <c r="N194" i="279"/>
  <c r="J229" i="279"/>
  <c r="Q181" i="279"/>
  <c r="AJ77" i="279"/>
  <c r="N197" i="279"/>
  <c r="AB116" i="279"/>
  <c r="N196" i="279"/>
  <c r="T162" i="279"/>
  <c r="AB117" i="279"/>
  <c r="C281" i="279"/>
  <c r="D281" i="279" s="1"/>
  <c r="E259" i="279"/>
  <c r="E261" i="279"/>
  <c r="W147" i="279"/>
  <c r="J226" i="279"/>
  <c r="W153" i="279"/>
  <c r="V154" i="279"/>
  <c r="O187" i="279"/>
  <c r="O195" i="279" s="1"/>
  <c r="S170" i="279"/>
  <c r="T169" i="279"/>
  <c r="L218" i="279"/>
  <c r="M217" i="279"/>
  <c r="M203" i="279"/>
  <c r="M212" i="279" s="1"/>
  <c r="F251" i="279"/>
  <c r="F260" i="279" s="1"/>
  <c r="Q180" i="279"/>
  <c r="E260" i="279"/>
  <c r="AD98" i="279"/>
  <c r="H107" i="280"/>
  <c r="C298" i="279"/>
  <c r="Y130" i="279"/>
  <c r="AD100" i="279"/>
  <c r="C113" i="280"/>
  <c r="C111" i="280"/>
  <c r="E110" i="280"/>
  <c r="D110" i="280"/>
  <c r="C110" i="280"/>
  <c r="C112" i="280" s="1"/>
  <c r="Y131" i="279"/>
  <c r="L211" i="279"/>
  <c r="AA122" i="279"/>
  <c r="AB121" i="279"/>
  <c r="AG89" i="279"/>
  <c r="AF90" i="279"/>
  <c r="Y132" i="279"/>
  <c r="T164" i="279"/>
  <c r="X139" i="279"/>
  <c r="X149" i="279" s="1"/>
  <c r="L212" i="279"/>
  <c r="I234" i="279"/>
  <c r="J233" i="279"/>
  <c r="C290" i="279"/>
  <c r="AC107" i="279"/>
  <c r="AC115" i="279" s="1"/>
  <c r="AE91" i="279"/>
  <c r="AE101" i="279" s="1"/>
  <c r="L213" i="279"/>
  <c r="H235" i="279"/>
  <c r="H245" i="279" s="1"/>
  <c r="C291" i="279"/>
  <c r="F265" i="279"/>
  <c r="E266" i="279"/>
  <c r="AE105" i="279"/>
  <c r="AD106" i="279"/>
  <c r="I97" i="280"/>
  <c r="K96" i="280" s="1"/>
  <c r="K103" i="280" s="1"/>
  <c r="K98" i="280"/>
  <c r="U155" i="279"/>
  <c r="U165" i="279" s="1"/>
  <c r="Z123" i="279"/>
  <c r="Z130" i="279" s="1"/>
  <c r="Y138" i="279"/>
  <c r="Z137" i="279"/>
  <c r="P186" i="279"/>
  <c r="Q185" i="279"/>
  <c r="R171" i="279"/>
  <c r="R181" i="279" s="1"/>
  <c r="K219" i="279"/>
  <c r="K229" i="279" s="1"/>
  <c r="N202" i="279"/>
  <c r="O201" i="279"/>
  <c r="C292" i="279"/>
  <c r="D267" i="279"/>
  <c r="D276" i="279" s="1"/>
  <c r="G250" i="279"/>
  <c r="H249" i="279"/>
  <c r="Z131" i="279" l="1"/>
  <c r="Z132" i="279"/>
  <c r="D275" i="279"/>
  <c r="D274" i="279"/>
  <c r="K228" i="279"/>
  <c r="F259" i="279"/>
  <c r="D277" i="279"/>
  <c r="M213" i="279"/>
  <c r="Z133" i="279"/>
  <c r="AG90" i="279"/>
  <c r="AG91" i="279" s="1"/>
  <c r="U162" i="279"/>
  <c r="H242" i="279"/>
  <c r="X147" i="279"/>
  <c r="F261" i="279"/>
  <c r="O196" i="279"/>
  <c r="K226" i="279"/>
  <c r="AF91" i="279"/>
  <c r="AF100" i="279" s="1"/>
  <c r="C295" i="279"/>
  <c r="C299" i="279"/>
  <c r="C309" i="279" s="1"/>
  <c r="C296" i="279"/>
  <c r="D295" i="279"/>
  <c r="G251" i="279"/>
  <c r="G260" i="279" s="1"/>
  <c r="P201" i="279"/>
  <c r="O202" i="279"/>
  <c r="R178" i="279"/>
  <c r="U164" i="279"/>
  <c r="AC114" i="279"/>
  <c r="X146" i="279"/>
  <c r="D113" i="280"/>
  <c r="D114" i="280" s="1"/>
  <c r="D111" i="280"/>
  <c r="D282" i="279"/>
  <c r="E281" i="279"/>
  <c r="M218" i="279"/>
  <c r="N217" i="279"/>
  <c r="O197" i="279"/>
  <c r="L219" i="279"/>
  <c r="L229" i="279" s="1"/>
  <c r="V155" i="279"/>
  <c r="V165" i="279" s="1"/>
  <c r="R180" i="279"/>
  <c r="K100" i="280"/>
  <c r="K102" i="280"/>
  <c r="H243" i="279"/>
  <c r="AE98" i="279"/>
  <c r="AC116" i="279"/>
  <c r="X148" i="279"/>
  <c r="AA123" i="279"/>
  <c r="AA133" i="279" s="1"/>
  <c r="U169" i="279"/>
  <c r="T170" i="279"/>
  <c r="X153" i="279"/>
  <c r="W154" i="279"/>
  <c r="H244" i="279"/>
  <c r="AE99" i="279"/>
  <c r="AC117" i="279"/>
  <c r="S171" i="279"/>
  <c r="S181" i="279" s="1"/>
  <c r="I249" i="279"/>
  <c r="H250" i="279"/>
  <c r="R179" i="279"/>
  <c r="AB122" i="279"/>
  <c r="AC121" i="279"/>
  <c r="C114" i="280"/>
  <c r="K227" i="279"/>
  <c r="R185" i="279"/>
  <c r="Q186" i="279"/>
  <c r="AD107" i="279"/>
  <c r="AD115" i="279" s="1"/>
  <c r="AE100" i="279"/>
  <c r="M210" i="279"/>
  <c r="F266" i="279"/>
  <c r="G265" i="279"/>
  <c r="N203" i="279"/>
  <c r="N213" i="279" s="1"/>
  <c r="P187" i="279"/>
  <c r="P197" i="279" s="1"/>
  <c r="AE106" i="279"/>
  <c r="AF105" i="279"/>
  <c r="J234" i="279"/>
  <c r="K233" i="279"/>
  <c r="M211" i="279"/>
  <c r="O194" i="279"/>
  <c r="Y139" i="279"/>
  <c r="Y146" i="279" s="1"/>
  <c r="U163" i="279"/>
  <c r="AA137" i="279"/>
  <c r="Z138" i="279"/>
  <c r="E267" i="279"/>
  <c r="E276" i="279" s="1"/>
  <c r="I235" i="279"/>
  <c r="I242" i="279" s="1"/>
  <c r="F258" i="279"/>
  <c r="AI92" i="279" l="1"/>
  <c r="AI96" i="279" s="1"/>
  <c r="P196" i="279"/>
  <c r="AI90" i="279"/>
  <c r="AL97" i="279" s="1"/>
  <c r="I244" i="279"/>
  <c r="P195" i="279"/>
  <c r="Y148" i="279"/>
  <c r="P194" i="279"/>
  <c r="I243" i="279"/>
  <c r="AA132" i="279"/>
  <c r="AA130" i="279"/>
  <c r="G261" i="279"/>
  <c r="V162" i="279"/>
  <c r="V163" i="279"/>
  <c r="I245" i="279"/>
  <c r="S178" i="279"/>
  <c r="V164" i="279"/>
  <c r="S179" i="279"/>
  <c r="L226" i="279"/>
  <c r="E277" i="279"/>
  <c r="S180" i="279"/>
  <c r="L228" i="279"/>
  <c r="Z139" i="279"/>
  <c r="Z149" i="279" s="1"/>
  <c r="AE107" i="279"/>
  <c r="AE117" i="279" s="1"/>
  <c r="N210" i="279"/>
  <c r="I250" i="279"/>
  <c r="J249" i="279"/>
  <c r="AA131" i="279"/>
  <c r="N218" i="279"/>
  <c r="O217" i="279"/>
  <c r="AG98" i="279"/>
  <c r="C297" i="279"/>
  <c r="AD114" i="279"/>
  <c r="L227" i="279"/>
  <c r="E282" i="279"/>
  <c r="F281" i="279"/>
  <c r="AG100" i="279"/>
  <c r="AI100" i="279" s="1"/>
  <c r="P202" i="279"/>
  <c r="Q201" i="279"/>
  <c r="AF101" i="279"/>
  <c r="D283" i="279"/>
  <c r="D292" i="279" s="1"/>
  <c r="AG101" i="279"/>
  <c r="AF99" i="279"/>
  <c r="S185" i="279"/>
  <c r="R186" i="279"/>
  <c r="N211" i="279"/>
  <c r="O203" i="279"/>
  <c r="O213" i="279" s="1"/>
  <c r="E274" i="279"/>
  <c r="Y147" i="279"/>
  <c r="H265" i="279"/>
  <c r="G266" i="279"/>
  <c r="AD116" i="279"/>
  <c r="AC122" i="279"/>
  <c r="AD121" i="279"/>
  <c r="Y153" i="279"/>
  <c r="X154" i="279"/>
  <c r="E113" i="280"/>
  <c r="E111" i="280"/>
  <c r="G258" i="279"/>
  <c r="C306" i="279"/>
  <c r="AF98" i="279"/>
  <c r="M219" i="279"/>
  <c r="M228" i="279" s="1"/>
  <c r="AG99" i="279"/>
  <c r="N212" i="279"/>
  <c r="W155" i="279"/>
  <c r="W162" i="279" s="1"/>
  <c r="E275" i="279"/>
  <c r="Y149" i="279"/>
  <c r="L233" i="279"/>
  <c r="K234" i="279"/>
  <c r="F267" i="279"/>
  <c r="F274" i="279" s="1"/>
  <c r="AD117" i="279"/>
  <c r="AB123" i="279"/>
  <c r="AB131" i="279" s="1"/>
  <c r="T171" i="279"/>
  <c r="T181" i="279" s="1"/>
  <c r="G259" i="279"/>
  <c r="C307" i="279"/>
  <c r="AF106" i="279"/>
  <c r="AG105" i="279"/>
  <c r="H251" i="279"/>
  <c r="H259" i="279" s="1"/>
  <c r="AB137" i="279"/>
  <c r="AA138" i="279"/>
  <c r="J235" i="279"/>
  <c r="J244" i="279" s="1"/>
  <c r="Q187" i="279"/>
  <c r="Q197" i="279" s="1"/>
  <c r="V169" i="279"/>
  <c r="U170" i="279"/>
  <c r="C308" i="279"/>
  <c r="AI94" i="279" l="1"/>
  <c r="AJ93" i="279" s="1"/>
  <c r="AI97" i="279"/>
  <c r="AJ97" i="279" s="1"/>
  <c r="F277" i="279"/>
  <c r="Q195" i="279"/>
  <c r="AB132" i="279"/>
  <c r="AG106" i="279"/>
  <c r="AG107" i="279" s="1"/>
  <c r="AG117" i="279" s="1"/>
  <c r="W165" i="279"/>
  <c r="Q194" i="279"/>
  <c r="F276" i="279"/>
  <c r="Q196" i="279"/>
  <c r="W164" i="279"/>
  <c r="AI101" i="279"/>
  <c r="T178" i="279"/>
  <c r="M229" i="279"/>
  <c r="J243" i="279"/>
  <c r="W163" i="279"/>
  <c r="J245" i="279"/>
  <c r="H258" i="279"/>
  <c r="AB133" i="279"/>
  <c r="AE121" i="279"/>
  <c r="AD122" i="279"/>
  <c r="O210" i="279"/>
  <c r="I251" i="279"/>
  <c r="I259" i="279" s="1"/>
  <c r="Z146" i="279"/>
  <c r="Z153" i="279"/>
  <c r="Y154" i="279"/>
  <c r="K249" i="279"/>
  <c r="J250" i="279"/>
  <c r="AC123" i="279"/>
  <c r="AC132" i="279" s="1"/>
  <c r="O211" i="279"/>
  <c r="W169" i="279"/>
  <c r="V170" i="279"/>
  <c r="J242" i="279"/>
  <c r="H260" i="279"/>
  <c r="T179" i="279"/>
  <c r="M233" i="279"/>
  <c r="L234" i="279"/>
  <c r="O212" i="279"/>
  <c r="R201" i="279"/>
  <c r="Q202" i="279"/>
  <c r="AI98" i="279"/>
  <c r="AE114" i="279"/>
  <c r="Z148" i="279"/>
  <c r="K235" i="279"/>
  <c r="K245" i="279" s="1"/>
  <c r="C314" i="279"/>
  <c r="D297" i="279"/>
  <c r="Z147" i="279"/>
  <c r="H261" i="279"/>
  <c r="T180" i="279"/>
  <c r="AI99" i="279"/>
  <c r="G267" i="279"/>
  <c r="G275" i="279" s="1"/>
  <c r="D290" i="279"/>
  <c r="P203" i="279"/>
  <c r="P210" i="279" s="1"/>
  <c r="P217" i="279"/>
  <c r="O218" i="279"/>
  <c r="AE115" i="279"/>
  <c r="M226" i="279"/>
  <c r="F113" i="280"/>
  <c r="F114" i="280" s="1"/>
  <c r="F111" i="280"/>
  <c r="H266" i="279"/>
  <c r="I265" i="279"/>
  <c r="D291" i="279"/>
  <c r="N219" i="279"/>
  <c r="N227" i="279" s="1"/>
  <c r="AE116" i="279"/>
  <c r="AA139" i="279"/>
  <c r="AA149" i="279" s="1"/>
  <c r="E114" i="280"/>
  <c r="R187" i="279"/>
  <c r="R195" i="279" s="1"/>
  <c r="G281" i="279"/>
  <c r="F282" i="279"/>
  <c r="U171" i="279"/>
  <c r="U181" i="279" s="1"/>
  <c r="AF107" i="279"/>
  <c r="AF115" i="279" s="1"/>
  <c r="AB130" i="279"/>
  <c r="M227" i="279"/>
  <c r="AC137" i="279"/>
  <c r="AB138" i="279"/>
  <c r="F275" i="279"/>
  <c r="X155" i="279"/>
  <c r="X165" i="279" s="1"/>
  <c r="T185" i="279"/>
  <c r="S186" i="279"/>
  <c r="D293" i="279"/>
  <c r="E283" i="279"/>
  <c r="E293" i="279" s="1"/>
  <c r="AI108" i="279" l="1"/>
  <c r="AG114" i="279"/>
  <c r="G276" i="279"/>
  <c r="N229" i="279"/>
  <c r="P212" i="279"/>
  <c r="N228" i="279"/>
  <c r="R196" i="279"/>
  <c r="AG115" i="279"/>
  <c r="AI115" i="279" s="1"/>
  <c r="AC133" i="279"/>
  <c r="AF116" i="279"/>
  <c r="G277" i="279"/>
  <c r="AF117" i="279"/>
  <c r="AI117" i="279" s="1"/>
  <c r="E290" i="279"/>
  <c r="E291" i="279"/>
  <c r="AA146" i="279"/>
  <c r="G274" i="279"/>
  <c r="E292" i="279"/>
  <c r="R194" i="279"/>
  <c r="K242" i="279"/>
  <c r="K244" i="279"/>
  <c r="AC130" i="279"/>
  <c r="I260" i="279"/>
  <c r="R197" i="279"/>
  <c r="AG116" i="279"/>
  <c r="AB139" i="279"/>
  <c r="AB149" i="279" s="1"/>
  <c r="H281" i="279"/>
  <c r="G282" i="279"/>
  <c r="N226" i="279"/>
  <c r="AI106" i="279"/>
  <c r="AL113" i="279" s="1"/>
  <c r="P213" i="279"/>
  <c r="K243" i="279"/>
  <c r="W170" i="279"/>
  <c r="X169" i="279"/>
  <c r="L249" i="279"/>
  <c r="K250" i="279"/>
  <c r="I261" i="279"/>
  <c r="S201" i="279"/>
  <c r="R202" i="279"/>
  <c r="AA147" i="279"/>
  <c r="O219" i="279"/>
  <c r="O226" i="279" s="1"/>
  <c r="L235" i="279"/>
  <c r="L245" i="279" s="1"/>
  <c r="AC131" i="279"/>
  <c r="AA153" i="279"/>
  <c r="Z154" i="279"/>
  <c r="AD123" i="279"/>
  <c r="AD133" i="279" s="1"/>
  <c r="T186" i="279"/>
  <c r="U185" i="279"/>
  <c r="Y155" i="279"/>
  <c r="Y163" i="279" s="1"/>
  <c r="X162" i="279"/>
  <c r="U178" i="279"/>
  <c r="X163" i="279"/>
  <c r="U179" i="279"/>
  <c r="AA148" i="279"/>
  <c r="AI110" i="279"/>
  <c r="AI112" i="279"/>
  <c r="Q217" i="279"/>
  <c r="P218" i="279"/>
  <c r="N233" i="279"/>
  <c r="M234" i="279"/>
  <c r="AF121" i="279"/>
  <c r="AE122" i="279"/>
  <c r="F283" i="279"/>
  <c r="F293" i="279" s="1"/>
  <c r="V171" i="279"/>
  <c r="V179" i="279" s="1"/>
  <c r="X164" i="279"/>
  <c r="AF114" i="279"/>
  <c r="U180" i="279"/>
  <c r="I266" i="279"/>
  <c r="J265" i="279"/>
  <c r="P211" i="279"/>
  <c r="D298" i="279"/>
  <c r="E297" i="279"/>
  <c r="J251" i="279"/>
  <c r="J260" i="279" s="1"/>
  <c r="AD137" i="279"/>
  <c r="AC138" i="279"/>
  <c r="H267" i="279"/>
  <c r="H275" i="279" s="1"/>
  <c r="C315" i="279"/>
  <c r="C325" i="279" s="1"/>
  <c r="C312" i="279"/>
  <c r="D311" i="279"/>
  <c r="C311" i="279"/>
  <c r="I258" i="279"/>
  <c r="S187" i="279"/>
  <c r="S197" i="279" s="1"/>
  <c r="G113" i="280"/>
  <c r="G114" i="280" s="1"/>
  <c r="G111" i="280"/>
  <c r="Q203" i="279"/>
  <c r="Q213" i="279" s="1"/>
  <c r="AI114" i="279" l="1"/>
  <c r="AI116" i="279"/>
  <c r="S195" i="279"/>
  <c r="C322" i="279"/>
  <c r="V180" i="279"/>
  <c r="S194" i="279"/>
  <c r="S196" i="279"/>
  <c r="C324" i="279"/>
  <c r="J259" i="279"/>
  <c r="V181" i="279"/>
  <c r="J261" i="279"/>
  <c r="H274" i="279"/>
  <c r="AI113" i="279"/>
  <c r="AJ113" i="279" s="1"/>
  <c r="L242" i="279"/>
  <c r="H276" i="279"/>
  <c r="AJ109" i="279"/>
  <c r="V178" i="279"/>
  <c r="AD130" i="279"/>
  <c r="T187" i="279"/>
  <c r="T197" i="279" s="1"/>
  <c r="O227" i="279"/>
  <c r="K251" i="279"/>
  <c r="K261" i="279" s="1"/>
  <c r="G283" i="279"/>
  <c r="G290" i="279" s="1"/>
  <c r="H113" i="280"/>
  <c r="H111" i="280"/>
  <c r="C323" i="279"/>
  <c r="H277" i="279"/>
  <c r="J258" i="279"/>
  <c r="M235" i="279"/>
  <c r="M245" i="279" s="1"/>
  <c r="Y162" i="279"/>
  <c r="O228" i="279"/>
  <c r="M249" i="279"/>
  <c r="L250" i="279"/>
  <c r="H282" i="279"/>
  <c r="I281" i="279"/>
  <c r="X170" i="279"/>
  <c r="Y169" i="279"/>
  <c r="AC139" i="279"/>
  <c r="AC146" i="279" s="1"/>
  <c r="F297" i="279"/>
  <c r="E298" i="279"/>
  <c r="F290" i="279"/>
  <c r="P219" i="279"/>
  <c r="P226" i="279" s="1"/>
  <c r="Y164" i="279"/>
  <c r="AD131" i="279"/>
  <c r="L243" i="279"/>
  <c r="W171" i="279"/>
  <c r="W178" i="279" s="1"/>
  <c r="AB146" i="279"/>
  <c r="I267" i="279"/>
  <c r="I276" i="279" s="1"/>
  <c r="AF122" i="279"/>
  <c r="AG121" i="279"/>
  <c r="O229" i="279"/>
  <c r="Q210" i="279"/>
  <c r="Q211" i="279"/>
  <c r="C313" i="279"/>
  <c r="AE137" i="279"/>
  <c r="AD138" i="279"/>
  <c r="D299" i="279"/>
  <c r="D307" i="279" s="1"/>
  <c r="F291" i="279"/>
  <c r="R217" i="279"/>
  <c r="Q218" i="279"/>
  <c r="Y165" i="279"/>
  <c r="AD132" i="279"/>
  <c r="L244" i="279"/>
  <c r="R203" i="279"/>
  <c r="R212" i="279" s="1"/>
  <c r="AB147" i="279"/>
  <c r="O233" i="279"/>
  <c r="N234" i="279"/>
  <c r="Q212" i="279"/>
  <c r="F292" i="279"/>
  <c r="T201" i="279"/>
  <c r="S202" i="279"/>
  <c r="AB148" i="279"/>
  <c r="Z155" i="279"/>
  <c r="Z163" i="279" s="1"/>
  <c r="K265" i="279"/>
  <c r="J266" i="279"/>
  <c r="AE123" i="279"/>
  <c r="AE131" i="279" s="1"/>
  <c r="V185" i="279"/>
  <c r="U186" i="279"/>
  <c r="AA154" i="279"/>
  <c r="AB153" i="279"/>
  <c r="P228" i="279" l="1"/>
  <c r="W180" i="279"/>
  <c r="Z164" i="279"/>
  <c r="Z162" i="279"/>
  <c r="AC149" i="279"/>
  <c r="G291" i="279"/>
  <c r="AE132" i="279"/>
  <c r="Z165" i="279"/>
  <c r="D306" i="279"/>
  <c r="AE133" i="279"/>
  <c r="P227" i="279"/>
  <c r="G292" i="279"/>
  <c r="W179" i="279"/>
  <c r="P229" i="279"/>
  <c r="AE130" i="279"/>
  <c r="AC147" i="279"/>
  <c r="T194" i="279"/>
  <c r="AC148" i="279"/>
  <c r="T196" i="279"/>
  <c r="R213" i="279"/>
  <c r="AG122" i="279"/>
  <c r="AI124" i="279" s="1"/>
  <c r="W181" i="279"/>
  <c r="G293" i="279"/>
  <c r="I275" i="279"/>
  <c r="K258" i="279"/>
  <c r="T195" i="279"/>
  <c r="I277" i="279"/>
  <c r="Y170" i="279"/>
  <c r="Z169" i="279"/>
  <c r="AB154" i="279"/>
  <c r="AC153" i="279"/>
  <c r="E299" i="279"/>
  <c r="M242" i="279"/>
  <c r="H114" i="280"/>
  <c r="H124" i="280" s="1"/>
  <c r="K259" i="279"/>
  <c r="AA155" i="279"/>
  <c r="AA163" i="279" s="1"/>
  <c r="J267" i="279"/>
  <c r="J277" i="279" s="1"/>
  <c r="D308" i="279"/>
  <c r="F298" i="279"/>
  <c r="G297" i="279"/>
  <c r="U187" i="279"/>
  <c r="U197" i="279" s="1"/>
  <c r="L265" i="279"/>
  <c r="K266" i="279"/>
  <c r="S203" i="279"/>
  <c r="S213" i="279" s="1"/>
  <c r="R211" i="279"/>
  <c r="Q219" i="279"/>
  <c r="Q227" i="279" s="1"/>
  <c r="D309" i="279"/>
  <c r="J281" i="279"/>
  <c r="I282" i="279"/>
  <c r="M243" i="279"/>
  <c r="K260" i="279"/>
  <c r="I113" i="280"/>
  <c r="I111" i="280"/>
  <c r="W185" i="279"/>
  <c r="V186" i="279"/>
  <c r="T202" i="279"/>
  <c r="U201" i="279"/>
  <c r="R210" i="279"/>
  <c r="S217" i="279"/>
  <c r="R218" i="279"/>
  <c r="AD139" i="279"/>
  <c r="AD147" i="279" s="1"/>
  <c r="AF123" i="279"/>
  <c r="AF131" i="279" s="1"/>
  <c r="H283" i="279"/>
  <c r="H291" i="279" s="1"/>
  <c r="M244" i="279"/>
  <c r="P233" i="279"/>
  <c r="O234" i="279"/>
  <c r="X171" i="279"/>
  <c r="X179" i="279" s="1"/>
  <c r="AE138" i="279"/>
  <c r="AF137" i="279"/>
  <c r="I274" i="279"/>
  <c r="L251" i="279"/>
  <c r="L258" i="279" s="1"/>
  <c r="N235" i="279"/>
  <c r="N243" i="279" s="1"/>
  <c r="D313" i="279"/>
  <c r="C330" i="279"/>
  <c r="N249" i="279"/>
  <c r="M250" i="279"/>
  <c r="H121" i="280" l="1"/>
  <c r="H122" i="280"/>
  <c r="H123" i="280"/>
  <c r="AG123" i="279"/>
  <c r="AG132" i="279" s="1"/>
  <c r="Q228" i="279"/>
  <c r="X181" i="279"/>
  <c r="Q229" i="279"/>
  <c r="AF130" i="279"/>
  <c r="J275" i="279"/>
  <c r="AD148" i="279"/>
  <c r="J276" i="279"/>
  <c r="N244" i="279"/>
  <c r="Q226" i="279"/>
  <c r="U195" i="279"/>
  <c r="L260" i="279"/>
  <c r="U194" i="279"/>
  <c r="J274" i="279"/>
  <c r="N245" i="279"/>
  <c r="H290" i="279"/>
  <c r="U196" i="279"/>
  <c r="AD149" i="279"/>
  <c r="L259" i="279"/>
  <c r="X178" i="279"/>
  <c r="H292" i="279"/>
  <c r="AG131" i="279"/>
  <c r="AI131" i="279" s="1"/>
  <c r="L261" i="279"/>
  <c r="X180" i="279"/>
  <c r="H293" i="279"/>
  <c r="AG133" i="279"/>
  <c r="AA164" i="279"/>
  <c r="AC154" i="279"/>
  <c r="AD153" i="279"/>
  <c r="AF133" i="279"/>
  <c r="AA165" i="279"/>
  <c r="AB155" i="279"/>
  <c r="AB165" i="279" s="1"/>
  <c r="D314" i="279"/>
  <c r="E313" i="279"/>
  <c r="AF132" i="279"/>
  <c r="T217" i="279"/>
  <c r="S218" i="279"/>
  <c r="U202" i="279"/>
  <c r="V201" i="279"/>
  <c r="N242" i="279"/>
  <c r="AD146" i="279"/>
  <c r="T203" i="279"/>
  <c r="T211" i="279" s="1"/>
  <c r="I283" i="279"/>
  <c r="I293" i="279" s="1"/>
  <c r="S210" i="279"/>
  <c r="E306" i="279"/>
  <c r="Z170" i="279"/>
  <c r="AA169" i="279"/>
  <c r="N250" i="279"/>
  <c r="O249" i="279"/>
  <c r="P234" i="279"/>
  <c r="Q233" i="279"/>
  <c r="L266" i="279"/>
  <c r="M265" i="279"/>
  <c r="V187" i="279"/>
  <c r="V196" i="279" s="1"/>
  <c r="K281" i="279"/>
  <c r="J282" i="279"/>
  <c r="S211" i="279"/>
  <c r="E307" i="279"/>
  <c r="Y171" i="279"/>
  <c r="Y180" i="279" s="1"/>
  <c r="M251" i="279"/>
  <c r="M261" i="279" s="1"/>
  <c r="AF138" i="279"/>
  <c r="AG137" i="279"/>
  <c r="O235" i="279"/>
  <c r="O245" i="279" s="1"/>
  <c r="W186" i="279"/>
  <c r="X185" i="279"/>
  <c r="AI126" i="279"/>
  <c r="AI128" i="279"/>
  <c r="S212" i="279"/>
  <c r="E308" i="279"/>
  <c r="C127" i="280"/>
  <c r="C130" i="280"/>
  <c r="E127" i="280"/>
  <c r="D127" i="280"/>
  <c r="C128" i="280"/>
  <c r="AI122" i="279"/>
  <c r="AL129" i="279" s="1"/>
  <c r="H297" i="279"/>
  <c r="G298" i="279"/>
  <c r="AA162" i="279"/>
  <c r="E309" i="279"/>
  <c r="AE139" i="279"/>
  <c r="AE146" i="279" s="1"/>
  <c r="C327" i="279"/>
  <c r="C331" i="279"/>
  <c r="C338" i="279" s="1"/>
  <c r="C328" i="279"/>
  <c r="D327" i="279"/>
  <c r="R219" i="279"/>
  <c r="R229" i="279" s="1"/>
  <c r="I114" i="280"/>
  <c r="K113" i="280" s="1"/>
  <c r="K120" i="280" s="1"/>
  <c r="K115" i="280"/>
  <c r="K267" i="279"/>
  <c r="K274" i="279" s="1"/>
  <c r="F299" i="279"/>
  <c r="F309" i="279" s="1"/>
  <c r="AG130" i="279" l="1"/>
  <c r="AI130" i="279" s="1"/>
  <c r="AI132" i="279"/>
  <c r="AI133" i="279"/>
  <c r="V194" i="279"/>
  <c r="AE149" i="279"/>
  <c r="O243" i="279"/>
  <c r="Y181" i="279"/>
  <c r="V197" i="279"/>
  <c r="AI129" i="279"/>
  <c r="AJ129" i="279" s="1"/>
  <c r="Y179" i="279"/>
  <c r="AE147" i="279"/>
  <c r="AE148" i="279"/>
  <c r="AJ125" i="279"/>
  <c r="AG138" i="279"/>
  <c r="AG139" i="279" s="1"/>
  <c r="AB162" i="279"/>
  <c r="F306" i="279"/>
  <c r="F308" i="279"/>
  <c r="Y178" i="279"/>
  <c r="O242" i="279"/>
  <c r="V195" i="279"/>
  <c r="T212" i="279"/>
  <c r="M258" i="279"/>
  <c r="P249" i="279"/>
  <c r="O250" i="279"/>
  <c r="I290" i="279"/>
  <c r="T213" i="279"/>
  <c r="E314" i="279"/>
  <c r="F313" i="279"/>
  <c r="M260" i="279"/>
  <c r="R227" i="279"/>
  <c r="AA170" i="279"/>
  <c r="AB169" i="279"/>
  <c r="H298" i="279"/>
  <c r="I297" i="279"/>
  <c r="W187" i="279"/>
  <c r="W196" i="279" s="1"/>
  <c r="R226" i="279"/>
  <c r="I291" i="279"/>
  <c r="AE153" i="279"/>
  <c r="AD154" i="279"/>
  <c r="M259" i="279"/>
  <c r="I292" i="279"/>
  <c r="AC155" i="279"/>
  <c r="AC165" i="279" s="1"/>
  <c r="F307" i="279"/>
  <c r="K276" i="279"/>
  <c r="R228" i="279"/>
  <c r="C340" i="279"/>
  <c r="O244" i="279"/>
  <c r="J283" i="279"/>
  <c r="J292" i="279" s="1"/>
  <c r="N265" i="279"/>
  <c r="M266" i="279"/>
  <c r="Z171" i="279"/>
  <c r="Z179" i="279" s="1"/>
  <c r="V202" i="279"/>
  <c r="W201" i="279"/>
  <c r="AB163" i="279"/>
  <c r="N251" i="279"/>
  <c r="N260" i="279" s="1"/>
  <c r="D315" i="279"/>
  <c r="D325" i="279" s="1"/>
  <c r="K275" i="279"/>
  <c r="C339" i="279"/>
  <c r="K277" i="279"/>
  <c r="C341" i="279"/>
  <c r="C131" i="280"/>
  <c r="L281" i="279"/>
  <c r="K282" i="279"/>
  <c r="L267" i="279"/>
  <c r="L277" i="279" s="1"/>
  <c r="T210" i="279"/>
  <c r="U203" i="279"/>
  <c r="U212" i="279" s="1"/>
  <c r="AB164" i="279"/>
  <c r="D130" i="280"/>
  <c r="D131" i="280" s="1"/>
  <c r="D128" i="280"/>
  <c r="C329" i="279"/>
  <c r="D329" i="279" s="1"/>
  <c r="C129" i="280"/>
  <c r="S219" i="279"/>
  <c r="S226" i="279" s="1"/>
  <c r="P235" i="279"/>
  <c r="P245" i="279" s="1"/>
  <c r="K119" i="280"/>
  <c r="K117" i="280"/>
  <c r="G299" i="279"/>
  <c r="G308" i="279" s="1"/>
  <c r="X186" i="279"/>
  <c r="Y185" i="279"/>
  <c r="AF139" i="279"/>
  <c r="AF148" i="279" s="1"/>
  <c r="Q234" i="279"/>
  <c r="R233" i="279"/>
  <c r="T218" i="279"/>
  <c r="U217" i="279"/>
  <c r="AI140" i="279" l="1"/>
  <c r="AI138" i="279"/>
  <c r="D323" i="279"/>
  <c r="W197" i="279"/>
  <c r="D324" i="279"/>
  <c r="P242" i="279"/>
  <c r="J293" i="279"/>
  <c r="G309" i="279"/>
  <c r="AG149" i="279"/>
  <c r="AG146" i="279"/>
  <c r="G306" i="279"/>
  <c r="N261" i="279"/>
  <c r="P243" i="279"/>
  <c r="AC162" i="279"/>
  <c r="P244" i="279"/>
  <c r="L276" i="279"/>
  <c r="L275" i="279"/>
  <c r="J290" i="279"/>
  <c r="W194" i="279"/>
  <c r="AF149" i="279"/>
  <c r="Z180" i="279"/>
  <c r="AG148" i="279"/>
  <c r="L274" i="279"/>
  <c r="N258" i="279"/>
  <c r="Z181" i="279"/>
  <c r="AC164" i="279"/>
  <c r="AC169" i="279"/>
  <c r="AB170" i="279"/>
  <c r="X201" i="279"/>
  <c r="W202" i="279"/>
  <c r="O265" i="279"/>
  <c r="N266" i="279"/>
  <c r="W195" i="279"/>
  <c r="P250" i="279"/>
  <c r="Q249" i="279"/>
  <c r="Q235" i="279"/>
  <c r="Q245" i="279" s="1"/>
  <c r="S229" i="279"/>
  <c r="U211" i="279"/>
  <c r="V203" i="279"/>
  <c r="V212" i="279" s="1"/>
  <c r="Z185" i="279"/>
  <c r="Y186" i="279"/>
  <c r="S227" i="279"/>
  <c r="M267" i="279"/>
  <c r="M277" i="279" s="1"/>
  <c r="O251" i="279"/>
  <c r="O260" i="279" s="1"/>
  <c r="R234" i="279"/>
  <c r="S233" i="279"/>
  <c r="S228" i="279"/>
  <c r="U218" i="279"/>
  <c r="V217" i="279"/>
  <c r="T219" i="279"/>
  <c r="T229" i="279" s="1"/>
  <c r="AA171" i="279"/>
  <c r="AA180" i="279" s="1"/>
  <c r="X187" i="279"/>
  <c r="X196" i="279" s="1"/>
  <c r="U210" i="279"/>
  <c r="AF146" i="279"/>
  <c r="AD155" i="279"/>
  <c r="AD163" i="279" s="1"/>
  <c r="AF147" i="279"/>
  <c r="G307" i="279"/>
  <c r="AI142" i="279"/>
  <c r="AI144" i="279"/>
  <c r="U213" i="279"/>
  <c r="K283" i="279"/>
  <c r="K293" i="279" s="1"/>
  <c r="N259" i="279"/>
  <c r="Z178" i="279"/>
  <c r="J291" i="279"/>
  <c r="AC163" i="279"/>
  <c r="AF153" i="279"/>
  <c r="AE154" i="279"/>
  <c r="I298" i="279"/>
  <c r="J297" i="279"/>
  <c r="G313" i="279"/>
  <c r="F314" i="279"/>
  <c r="AI148" i="279"/>
  <c r="E329" i="279"/>
  <c r="D330" i="279"/>
  <c r="AG147" i="279"/>
  <c r="E130" i="280"/>
  <c r="E131" i="280" s="1"/>
  <c r="E128" i="280"/>
  <c r="M281" i="279"/>
  <c r="L282" i="279"/>
  <c r="D322" i="279"/>
  <c r="H299" i="279"/>
  <c r="H309" i="279" s="1"/>
  <c r="E315" i="279"/>
  <c r="E324" i="279" s="1"/>
  <c r="AL145" i="279" l="1"/>
  <c r="AJ141" i="279"/>
  <c r="AI145" i="279"/>
  <c r="AJ145" i="279" s="1"/>
  <c r="AI146" i="279"/>
  <c r="T227" i="279"/>
  <c r="T228" i="279"/>
  <c r="AI149" i="279"/>
  <c r="AA179" i="279"/>
  <c r="AD162" i="279"/>
  <c r="AD164" i="279"/>
  <c r="M275" i="279"/>
  <c r="AD165" i="279"/>
  <c r="T226" i="279"/>
  <c r="M276" i="279"/>
  <c r="AA178" i="279"/>
  <c r="O261" i="279"/>
  <c r="E325" i="279"/>
  <c r="AI147" i="279"/>
  <c r="AA181" i="279"/>
  <c r="M274" i="279"/>
  <c r="V213" i="279"/>
  <c r="H306" i="279"/>
  <c r="I299" i="279"/>
  <c r="I306" i="279" s="1"/>
  <c r="K290" i="279"/>
  <c r="R235" i="279"/>
  <c r="R244" i="279" s="1"/>
  <c r="AB171" i="279"/>
  <c r="AB178" i="279" s="1"/>
  <c r="T233" i="279"/>
  <c r="S234" i="279"/>
  <c r="H308" i="279"/>
  <c r="AE155" i="279"/>
  <c r="AE165" i="279" s="1"/>
  <c r="K291" i="279"/>
  <c r="AD169" i="279"/>
  <c r="AC170" i="279"/>
  <c r="E322" i="279"/>
  <c r="H307" i="279"/>
  <c r="D331" i="279"/>
  <c r="D338" i="279" s="1"/>
  <c r="AG153" i="279"/>
  <c r="AF154" i="279"/>
  <c r="K292" i="279"/>
  <c r="O258" i="279"/>
  <c r="V210" i="279"/>
  <c r="Q243" i="279"/>
  <c r="P265" i="279"/>
  <c r="O266" i="279"/>
  <c r="F130" i="280"/>
  <c r="F131" i="280" s="1"/>
  <c r="F128" i="280"/>
  <c r="Q242" i="279"/>
  <c r="N267" i="279"/>
  <c r="N277" i="279" s="1"/>
  <c r="E323" i="279"/>
  <c r="F329" i="279"/>
  <c r="E330" i="279"/>
  <c r="X195" i="279"/>
  <c r="V218" i="279"/>
  <c r="W217" i="279"/>
  <c r="O259" i="279"/>
  <c r="V211" i="279"/>
  <c r="Q244" i="279"/>
  <c r="W203" i="279"/>
  <c r="W213" i="279" s="1"/>
  <c r="K297" i="279"/>
  <c r="J298" i="279"/>
  <c r="P251" i="279"/>
  <c r="P261" i="279" s="1"/>
  <c r="X197" i="279"/>
  <c r="U219" i="279"/>
  <c r="U229" i="279" s="1"/>
  <c r="X202" i="279"/>
  <c r="Y201" i="279"/>
  <c r="L283" i="279"/>
  <c r="L291" i="279" s="1"/>
  <c r="Y187" i="279"/>
  <c r="Y194" i="279" s="1"/>
  <c r="F315" i="279"/>
  <c r="F324" i="279" s="1"/>
  <c r="X194" i="279"/>
  <c r="M282" i="279"/>
  <c r="N281" i="279"/>
  <c r="H313" i="279"/>
  <c r="G314" i="279"/>
  <c r="AA185" i="279"/>
  <c r="Z186" i="279"/>
  <c r="Q250" i="279"/>
  <c r="R249" i="279"/>
  <c r="I309" i="279" l="1"/>
  <c r="L293" i="279"/>
  <c r="I308" i="279"/>
  <c r="N274" i="279"/>
  <c r="N276" i="279"/>
  <c r="AB179" i="279"/>
  <c r="Y195" i="279"/>
  <c r="R245" i="279"/>
  <c r="N275" i="279"/>
  <c r="AG154" i="279"/>
  <c r="AE164" i="279"/>
  <c r="Q251" i="279"/>
  <c r="Q261" i="279" s="1"/>
  <c r="Z201" i="279"/>
  <c r="Y202" i="279"/>
  <c r="AE169" i="279"/>
  <c r="AD170" i="279"/>
  <c r="S235" i="279"/>
  <c r="S245" i="279" s="1"/>
  <c r="R243" i="279"/>
  <c r="I307" i="279"/>
  <c r="L297" i="279"/>
  <c r="K298" i="279"/>
  <c r="O267" i="279"/>
  <c r="O276" i="279" s="1"/>
  <c r="AC171" i="279"/>
  <c r="AC181" i="279" s="1"/>
  <c r="Y196" i="279"/>
  <c r="AB185" i="279"/>
  <c r="AA186" i="279"/>
  <c r="P258" i="279"/>
  <c r="V219" i="279"/>
  <c r="V228" i="279" s="1"/>
  <c r="L290" i="279"/>
  <c r="W211" i="279"/>
  <c r="D339" i="279"/>
  <c r="AB181" i="279"/>
  <c r="R242" i="279"/>
  <c r="Z187" i="279"/>
  <c r="Z194" i="279" s="1"/>
  <c r="X203" i="279"/>
  <c r="X213" i="279" s="1"/>
  <c r="Y197" i="279"/>
  <c r="U233" i="279"/>
  <c r="T234" i="279"/>
  <c r="F323" i="279"/>
  <c r="U227" i="279"/>
  <c r="I313" i="279"/>
  <c r="H314" i="279"/>
  <c r="L292" i="279"/>
  <c r="U228" i="279"/>
  <c r="P260" i="279"/>
  <c r="W212" i="279"/>
  <c r="E331" i="279"/>
  <c r="E338" i="279" s="1"/>
  <c r="D340" i="279"/>
  <c r="AE162" i="279"/>
  <c r="AB180" i="279"/>
  <c r="X217" i="279"/>
  <c r="W218" i="279"/>
  <c r="Q265" i="279"/>
  <c r="P266" i="279"/>
  <c r="F322" i="279"/>
  <c r="U226" i="279"/>
  <c r="W210" i="279"/>
  <c r="G315" i="279"/>
  <c r="G324" i="279" s="1"/>
  <c r="P259" i="279"/>
  <c r="O281" i="279"/>
  <c r="N282" i="279"/>
  <c r="F325" i="279"/>
  <c r="G329" i="279"/>
  <c r="F330" i="279"/>
  <c r="D341" i="279"/>
  <c r="AE163" i="279"/>
  <c r="G130" i="280"/>
  <c r="G131" i="280" s="1"/>
  <c r="G128" i="280"/>
  <c r="AF155" i="279"/>
  <c r="AF164" i="279" s="1"/>
  <c r="M283" i="279"/>
  <c r="M291" i="279" s="1"/>
  <c r="R250" i="279"/>
  <c r="S249" i="279"/>
  <c r="J299" i="279"/>
  <c r="J306" i="279" s="1"/>
  <c r="AG155" i="279"/>
  <c r="AI154" i="279" s="1"/>
  <c r="AI156" i="279"/>
  <c r="Z195" i="279" l="1"/>
  <c r="J308" i="279"/>
  <c r="M293" i="279"/>
  <c r="G322" i="279"/>
  <c r="G325" i="279"/>
  <c r="V227" i="279"/>
  <c r="V229" i="279"/>
  <c r="O274" i="279"/>
  <c r="AF162" i="279"/>
  <c r="J307" i="279"/>
  <c r="AF165" i="279"/>
  <c r="Y203" i="279"/>
  <c r="Y213" i="279" s="1"/>
  <c r="AG162" i="279"/>
  <c r="J309" i="279"/>
  <c r="P267" i="279"/>
  <c r="P276" i="279" s="1"/>
  <c r="Z197" i="279"/>
  <c r="O275" i="279"/>
  <c r="S242" i="279"/>
  <c r="AA201" i="279"/>
  <c r="Z202" i="279"/>
  <c r="AL161" i="279"/>
  <c r="AI158" i="279"/>
  <c r="AJ157" i="279" s="1"/>
  <c r="AI160" i="279"/>
  <c r="AI161" i="279" s="1"/>
  <c r="AJ161" i="279" s="1"/>
  <c r="Q266" i="279"/>
  <c r="R265" i="279"/>
  <c r="H315" i="279"/>
  <c r="H325" i="279" s="1"/>
  <c r="AG164" i="279"/>
  <c r="AI164" i="279" s="1"/>
  <c r="R251" i="279"/>
  <c r="R261" i="279" s="1"/>
  <c r="AF163" i="279"/>
  <c r="F331" i="279"/>
  <c r="F339" i="279" s="1"/>
  <c r="G323" i="279"/>
  <c r="W219" i="279"/>
  <c r="W226" i="279" s="1"/>
  <c r="E339" i="279"/>
  <c r="J313" i="279"/>
  <c r="I314" i="279"/>
  <c r="X212" i="279"/>
  <c r="Z196" i="279"/>
  <c r="V226" i="279"/>
  <c r="AC178" i="279"/>
  <c r="O277" i="279"/>
  <c r="S244" i="279"/>
  <c r="Q258" i="279"/>
  <c r="AC185" i="279"/>
  <c r="AB186" i="279"/>
  <c r="AG163" i="279"/>
  <c r="AI163" i="279" s="1"/>
  <c r="T249" i="279"/>
  <c r="S250" i="279"/>
  <c r="S243" i="279"/>
  <c r="AG165" i="279"/>
  <c r="M290" i="279"/>
  <c r="H329" i="279"/>
  <c r="G330" i="279"/>
  <c r="Y217" i="279"/>
  <c r="X218" i="279"/>
  <c r="E340" i="279"/>
  <c r="X210" i="279"/>
  <c r="AC179" i="279"/>
  <c r="K299" i="279"/>
  <c r="K309" i="279" s="1"/>
  <c r="Q259" i="279"/>
  <c r="M292" i="279"/>
  <c r="E341" i="279"/>
  <c r="X211" i="279"/>
  <c r="AC180" i="279"/>
  <c r="L298" i="279"/>
  <c r="M297" i="279"/>
  <c r="AD171" i="279"/>
  <c r="AD180" i="279" s="1"/>
  <c r="Q260" i="279"/>
  <c r="H130" i="280"/>
  <c r="H128" i="280"/>
  <c r="N283" i="279"/>
  <c r="N293" i="279" s="1"/>
  <c r="T235" i="279"/>
  <c r="T242" i="279" s="1"/>
  <c r="AE170" i="279"/>
  <c r="AF169" i="279"/>
  <c r="P281" i="279"/>
  <c r="O282" i="279"/>
  <c r="V233" i="279"/>
  <c r="U234" i="279"/>
  <c r="AA187" i="279"/>
  <c r="AA197" i="279" s="1"/>
  <c r="AI165" i="279" l="1"/>
  <c r="T244" i="279"/>
  <c r="AI162" i="279"/>
  <c r="AD181" i="279"/>
  <c r="T245" i="279"/>
  <c r="K306" i="279"/>
  <c r="F340" i="279"/>
  <c r="P277" i="279"/>
  <c r="F341" i="279"/>
  <c r="W227" i="279"/>
  <c r="W228" i="279"/>
  <c r="W229" i="279"/>
  <c r="T243" i="279"/>
  <c r="AD178" i="279"/>
  <c r="O283" i="279"/>
  <c r="O293" i="279" s="1"/>
  <c r="L299" i="279"/>
  <c r="L308" i="279" s="1"/>
  <c r="K307" i="279"/>
  <c r="G331" i="279"/>
  <c r="G338" i="279" s="1"/>
  <c r="AB187" i="279"/>
  <c r="AB196" i="279" s="1"/>
  <c r="H322" i="279"/>
  <c r="K308" i="279"/>
  <c r="I315" i="279"/>
  <c r="I325" i="279" s="1"/>
  <c r="H323" i="279"/>
  <c r="AA195" i="279"/>
  <c r="AE171" i="279"/>
  <c r="AE181" i="279" s="1"/>
  <c r="N290" i="279"/>
  <c r="J314" i="279"/>
  <c r="K313" i="279"/>
  <c r="R258" i="279"/>
  <c r="H324" i="279"/>
  <c r="Y212" i="279"/>
  <c r="W233" i="279"/>
  <c r="V234" i="279"/>
  <c r="P282" i="279"/>
  <c r="Q281" i="279"/>
  <c r="H330" i="279"/>
  <c r="I329" i="279"/>
  <c r="AA196" i="279"/>
  <c r="N291" i="279"/>
  <c r="R259" i="279"/>
  <c r="P274" i="279"/>
  <c r="Y210" i="279"/>
  <c r="N297" i="279"/>
  <c r="M298" i="279"/>
  <c r="AF170" i="279"/>
  <c r="AG169" i="279"/>
  <c r="N292" i="279"/>
  <c r="AD179" i="279"/>
  <c r="F338" i="279"/>
  <c r="R260" i="279"/>
  <c r="S265" i="279"/>
  <c r="R266" i="279"/>
  <c r="P275" i="279"/>
  <c r="Y211" i="279"/>
  <c r="H131" i="280"/>
  <c r="H138" i="280" s="1"/>
  <c r="Z217" i="279"/>
  <c r="Y218" i="279"/>
  <c r="AA194" i="279"/>
  <c r="AD185" i="279"/>
  <c r="AC186" i="279"/>
  <c r="U235" i="279"/>
  <c r="U242" i="279" s="1"/>
  <c r="S251" i="279"/>
  <c r="S261" i="279" s="1"/>
  <c r="Q267" i="279"/>
  <c r="Q277" i="279" s="1"/>
  <c r="Z203" i="279"/>
  <c r="Z213" i="279" s="1"/>
  <c r="I130" i="280"/>
  <c r="I128" i="280"/>
  <c r="X219" i="279"/>
  <c r="X226" i="279" s="1"/>
  <c r="U249" i="279"/>
  <c r="T250" i="279"/>
  <c r="AB201" i="279"/>
  <c r="AA202" i="279"/>
  <c r="H139" i="280" l="1"/>
  <c r="H141" i="280"/>
  <c r="S260" i="279"/>
  <c r="U243" i="279"/>
  <c r="AB195" i="279"/>
  <c r="S258" i="279"/>
  <c r="AG170" i="279"/>
  <c r="AG171" i="279" s="1"/>
  <c r="G341" i="279"/>
  <c r="Z212" i="279"/>
  <c r="L309" i="279"/>
  <c r="O290" i="279"/>
  <c r="Z210" i="279"/>
  <c r="Z211" i="279"/>
  <c r="X227" i="279"/>
  <c r="U244" i="279"/>
  <c r="AE178" i="279"/>
  <c r="X229" i="279"/>
  <c r="Q274" i="279"/>
  <c r="U245" i="279"/>
  <c r="G339" i="279"/>
  <c r="V235" i="279"/>
  <c r="V245" i="279" s="1"/>
  <c r="X228" i="279"/>
  <c r="S259" i="279"/>
  <c r="AC187" i="279"/>
  <c r="AC197" i="279" s="1"/>
  <c r="H140" i="280"/>
  <c r="X233" i="279"/>
  <c r="W234" i="279"/>
  <c r="I322" i="279"/>
  <c r="AB197" i="279"/>
  <c r="G340" i="279"/>
  <c r="AA203" i="279"/>
  <c r="AA213" i="279" s="1"/>
  <c r="I323" i="279"/>
  <c r="AB202" i="279"/>
  <c r="AC201" i="279"/>
  <c r="P8" i="280"/>
  <c r="O8" i="280"/>
  <c r="N8" i="280"/>
  <c r="N11" i="280"/>
  <c r="N9" i="280"/>
  <c r="Q275" i="279"/>
  <c r="AE179" i="279"/>
  <c r="I324" i="279"/>
  <c r="O291" i="279"/>
  <c r="T251" i="279"/>
  <c r="T260" i="279" s="1"/>
  <c r="I131" i="280"/>
  <c r="K130" i="280" s="1"/>
  <c r="K137" i="280" s="1"/>
  <c r="K132" i="280"/>
  <c r="Q276" i="279"/>
  <c r="Y219" i="279"/>
  <c r="Y229" i="279" s="1"/>
  <c r="AF171" i="279"/>
  <c r="AF181" i="279" s="1"/>
  <c r="I330" i="279"/>
  <c r="J329" i="279"/>
  <c r="AE180" i="279"/>
  <c r="AB194" i="279"/>
  <c r="O292" i="279"/>
  <c r="V249" i="279"/>
  <c r="U250" i="279"/>
  <c r="AA217" i="279"/>
  <c r="Z218" i="279"/>
  <c r="R267" i="279"/>
  <c r="R274" i="279" s="1"/>
  <c r="M299" i="279"/>
  <c r="M308" i="279" s="1"/>
  <c r="H331" i="279"/>
  <c r="H341" i="279" s="1"/>
  <c r="L306" i="279"/>
  <c r="T265" i="279"/>
  <c r="S266" i="279"/>
  <c r="O297" i="279"/>
  <c r="N298" i="279"/>
  <c r="R281" i="279"/>
  <c r="Q282" i="279"/>
  <c r="L313" i="279"/>
  <c r="K314" i="279"/>
  <c r="L307" i="279"/>
  <c r="AE185" i="279"/>
  <c r="AD186" i="279"/>
  <c r="P283" i="279"/>
  <c r="P290" i="279" s="1"/>
  <c r="J315" i="279"/>
  <c r="J325" i="279" s="1"/>
  <c r="AI170" i="279" l="1"/>
  <c r="AL177" i="279" s="1"/>
  <c r="P291" i="279"/>
  <c r="AI172" i="279"/>
  <c r="M309" i="279"/>
  <c r="T258" i="279"/>
  <c r="T259" i="279"/>
  <c r="Y226" i="279"/>
  <c r="Y227" i="279"/>
  <c r="V242" i="279"/>
  <c r="Y228" i="279"/>
  <c r="R276" i="279"/>
  <c r="T261" i="279"/>
  <c r="AA210" i="279"/>
  <c r="R275" i="279"/>
  <c r="P292" i="279"/>
  <c r="P293" i="279"/>
  <c r="M306" i="279"/>
  <c r="R277" i="279"/>
  <c r="AA211" i="279"/>
  <c r="M307" i="279"/>
  <c r="AA212" i="279"/>
  <c r="Z10" i="280"/>
  <c r="N10" i="280"/>
  <c r="AG178" i="279"/>
  <c r="U251" i="279"/>
  <c r="U261" i="279" s="1"/>
  <c r="AF178" i="279"/>
  <c r="AG179" i="279"/>
  <c r="AC194" i="279"/>
  <c r="V243" i="279"/>
  <c r="N12" i="280"/>
  <c r="I331" i="279"/>
  <c r="I341" i="279" s="1"/>
  <c r="S281" i="279"/>
  <c r="R282" i="279"/>
  <c r="H338" i="279"/>
  <c r="AB217" i="279"/>
  <c r="AA218" i="279"/>
  <c r="J322" i="279"/>
  <c r="H339" i="279"/>
  <c r="J323" i="279"/>
  <c r="AD187" i="279"/>
  <c r="AD197" i="279" s="1"/>
  <c r="P297" i="279"/>
  <c r="O298" i="279"/>
  <c r="H340" i="279"/>
  <c r="V250" i="279"/>
  <c r="W249" i="279"/>
  <c r="AF179" i="279"/>
  <c r="AG180" i="279"/>
  <c r="AC202" i="279"/>
  <c r="AD201" i="279"/>
  <c r="AC195" i="279"/>
  <c r="V244" i="279"/>
  <c r="L314" i="279"/>
  <c r="M313" i="279"/>
  <c r="K329" i="279"/>
  <c r="J330" i="279"/>
  <c r="Z219" i="279"/>
  <c r="Z228" i="279" s="1"/>
  <c r="N299" i="279"/>
  <c r="N308" i="279" s="1"/>
  <c r="J324" i="279"/>
  <c r="AE186" i="279"/>
  <c r="AF185" i="279"/>
  <c r="S267" i="279"/>
  <c r="S275" i="279" s="1"/>
  <c r="AF180" i="279"/>
  <c r="K134" i="280"/>
  <c r="K136" i="280"/>
  <c r="AG181" i="279"/>
  <c r="AI181" i="279" s="1"/>
  <c r="AB203" i="279"/>
  <c r="AB212" i="279" s="1"/>
  <c r="AC196" i="279"/>
  <c r="AI174" i="279"/>
  <c r="AI176" i="279"/>
  <c r="X234" i="279"/>
  <c r="Y233" i="279"/>
  <c r="Q283" i="279"/>
  <c r="Q290" i="279" s="1"/>
  <c r="T266" i="279"/>
  <c r="U265" i="279"/>
  <c r="K315" i="279"/>
  <c r="K325" i="279" s="1"/>
  <c r="O11" i="280"/>
  <c r="O12" i="280" s="1"/>
  <c r="O9" i="280"/>
  <c r="W235" i="279"/>
  <c r="W243" i="279" s="1"/>
  <c r="N306" i="279" l="1"/>
  <c r="AI177" i="279"/>
  <c r="AJ177" i="279" s="1"/>
  <c r="AD194" i="279"/>
  <c r="AJ173" i="279"/>
  <c r="AI179" i="279"/>
  <c r="AI178" i="279"/>
  <c r="Q291" i="279"/>
  <c r="N307" i="279"/>
  <c r="AI180" i="279"/>
  <c r="S276" i="279"/>
  <c r="K323" i="279"/>
  <c r="AB210" i="279"/>
  <c r="AD196" i="279"/>
  <c r="U258" i="279"/>
  <c r="Q292" i="279"/>
  <c r="K322" i="279"/>
  <c r="Q293" i="279"/>
  <c r="K324" i="279"/>
  <c r="AB213" i="279"/>
  <c r="U260" i="279"/>
  <c r="AB218" i="279"/>
  <c r="AC217" i="279"/>
  <c r="W242" i="279"/>
  <c r="S277" i="279"/>
  <c r="N309" i="279"/>
  <c r="M314" i="279"/>
  <c r="N313" i="279"/>
  <c r="AD195" i="279"/>
  <c r="U259" i="279"/>
  <c r="W244" i="279"/>
  <c r="Y234" i="279"/>
  <c r="Z233" i="279"/>
  <c r="AE187" i="279"/>
  <c r="AE195" i="279" s="1"/>
  <c r="Z226" i="279"/>
  <c r="V251" i="279"/>
  <c r="V261" i="279" s="1"/>
  <c r="T281" i="279"/>
  <c r="S282" i="279"/>
  <c r="L315" i="279"/>
  <c r="L323" i="279" s="1"/>
  <c r="X249" i="279"/>
  <c r="W250" i="279"/>
  <c r="R283" i="279"/>
  <c r="R293" i="279" s="1"/>
  <c r="W245" i="279"/>
  <c r="V265" i="279"/>
  <c r="U266" i="279"/>
  <c r="X235" i="279"/>
  <c r="X245" i="279" s="1"/>
  <c r="Z227" i="279"/>
  <c r="I338" i="279"/>
  <c r="AF186" i="279"/>
  <c r="AG185" i="279"/>
  <c r="P11" i="280"/>
  <c r="P12" i="280" s="1"/>
  <c r="P9" i="280"/>
  <c r="T267" i="279"/>
  <c r="T277" i="279" s="1"/>
  <c r="AB211" i="279"/>
  <c r="S274" i="279"/>
  <c r="Z229" i="279"/>
  <c r="AD202" i="279"/>
  <c r="AE201" i="279"/>
  <c r="Q297" i="279"/>
  <c r="P298" i="279"/>
  <c r="I340" i="279"/>
  <c r="L329" i="279"/>
  <c r="K330" i="279"/>
  <c r="O299" i="279"/>
  <c r="O308" i="279" s="1"/>
  <c r="I339" i="279"/>
  <c r="J331" i="279"/>
  <c r="J338" i="279" s="1"/>
  <c r="AC203" i="279"/>
  <c r="AC212" i="279" s="1"/>
  <c r="AA219" i="279"/>
  <c r="AA228" i="279" s="1"/>
  <c r="T276" i="279" l="1"/>
  <c r="O306" i="279"/>
  <c r="V260" i="279"/>
  <c r="O309" i="279"/>
  <c r="L324" i="279"/>
  <c r="AC210" i="279"/>
  <c r="AA229" i="279"/>
  <c r="AG186" i="279"/>
  <c r="AI188" i="279" s="1"/>
  <c r="V258" i="279"/>
  <c r="AE196" i="279"/>
  <c r="AC213" i="279"/>
  <c r="J339" i="279"/>
  <c r="AA226" i="279"/>
  <c r="J341" i="279"/>
  <c r="AA227" i="279"/>
  <c r="J340" i="279"/>
  <c r="K331" i="279"/>
  <c r="K341" i="279" s="1"/>
  <c r="X242" i="279"/>
  <c r="R290" i="279"/>
  <c r="L325" i="279"/>
  <c r="V259" i="279"/>
  <c r="AE197" i="279"/>
  <c r="O313" i="279"/>
  <c r="N314" i="279"/>
  <c r="Q11" i="280"/>
  <c r="Q12" i="280" s="1"/>
  <c r="Q9" i="280"/>
  <c r="X243" i="279"/>
  <c r="R291" i="279"/>
  <c r="M315" i="279"/>
  <c r="M325" i="279" s="1"/>
  <c r="AC211" i="279"/>
  <c r="T274" i="279"/>
  <c r="AF187" i="279"/>
  <c r="AF197" i="279" s="1"/>
  <c r="X244" i="279"/>
  <c r="R292" i="279"/>
  <c r="L322" i="279"/>
  <c r="Y235" i="279"/>
  <c r="Y243" i="279" s="1"/>
  <c r="M329" i="279"/>
  <c r="L330" i="279"/>
  <c r="Z234" i="279"/>
  <c r="AA233" i="279"/>
  <c r="P299" i="279"/>
  <c r="P307" i="279" s="1"/>
  <c r="T275" i="279"/>
  <c r="Q298" i="279"/>
  <c r="R297" i="279"/>
  <c r="S283" i="279"/>
  <c r="S292" i="279" s="1"/>
  <c r="O307" i="279"/>
  <c r="AF201" i="279"/>
  <c r="AE202" i="279"/>
  <c r="U267" i="279"/>
  <c r="U276" i="279" s="1"/>
  <c r="W251" i="279"/>
  <c r="W258" i="279" s="1"/>
  <c r="T282" i="279"/>
  <c r="U281" i="279"/>
  <c r="AE194" i="279"/>
  <c r="AC218" i="279"/>
  <c r="AD217" i="279"/>
  <c r="AD203" i="279"/>
  <c r="AD211" i="279" s="1"/>
  <c r="V266" i="279"/>
  <c r="W265" i="279"/>
  <c r="Y249" i="279"/>
  <c r="X250" i="279"/>
  <c r="AB219" i="279"/>
  <c r="AB228" i="279" s="1"/>
  <c r="Y242" i="279" l="1"/>
  <c r="P306" i="279"/>
  <c r="AG187" i="279"/>
  <c r="AI186" i="279" s="1"/>
  <c r="AL193" i="279" s="1"/>
  <c r="AF196" i="279"/>
  <c r="Y244" i="279"/>
  <c r="S293" i="279"/>
  <c r="W261" i="279"/>
  <c r="AF195" i="279"/>
  <c r="W260" i="279"/>
  <c r="AF194" i="279"/>
  <c r="AB226" i="279"/>
  <c r="AB229" i="279"/>
  <c r="AD213" i="279"/>
  <c r="W259" i="279"/>
  <c r="M323" i="279"/>
  <c r="U277" i="279"/>
  <c r="Y245" i="279"/>
  <c r="AB227" i="279"/>
  <c r="AD212" i="279"/>
  <c r="P309" i="279"/>
  <c r="M322" i="279"/>
  <c r="X251" i="279"/>
  <c r="X261" i="279" s="1"/>
  <c r="AE203" i="279"/>
  <c r="AE211" i="279" s="1"/>
  <c r="S297" i="279"/>
  <c r="R298" i="279"/>
  <c r="AB233" i="279"/>
  <c r="AA234" i="279"/>
  <c r="L331" i="279"/>
  <c r="L340" i="279" s="1"/>
  <c r="R11" i="280"/>
  <c r="R9" i="280"/>
  <c r="AD218" i="279"/>
  <c r="AE217" i="279"/>
  <c r="AG201" i="279"/>
  <c r="AF202" i="279"/>
  <c r="M324" i="279"/>
  <c r="P313" i="279"/>
  <c r="O314" i="279"/>
  <c r="K339" i="279"/>
  <c r="U282" i="279"/>
  <c r="V281" i="279"/>
  <c r="U274" i="279"/>
  <c r="S290" i="279"/>
  <c r="P308" i="279"/>
  <c r="K340" i="279"/>
  <c r="Y250" i="279"/>
  <c r="Z249" i="279"/>
  <c r="Q299" i="279"/>
  <c r="Q308" i="279" s="1"/>
  <c r="Z235" i="279"/>
  <c r="Z245" i="279" s="1"/>
  <c r="N329" i="279"/>
  <c r="M330" i="279"/>
  <c r="X265" i="279"/>
  <c r="W266" i="279"/>
  <c r="AC219" i="279"/>
  <c r="AC228" i="279" s="1"/>
  <c r="K338" i="279"/>
  <c r="V267" i="279"/>
  <c r="V277" i="279" s="1"/>
  <c r="T283" i="279"/>
  <c r="T292" i="279" s="1"/>
  <c r="AI190" i="279"/>
  <c r="AI192" i="279"/>
  <c r="N315" i="279"/>
  <c r="N325" i="279" s="1"/>
  <c r="AD210" i="279"/>
  <c r="U275" i="279"/>
  <c r="S291" i="279"/>
  <c r="R12" i="280" l="1"/>
  <c r="S11" i="280"/>
  <c r="AG197" i="279"/>
  <c r="AI197" i="279" s="1"/>
  <c r="AG195" i="279"/>
  <c r="AI195" i="279" s="1"/>
  <c r="AG194" i="279"/>
  <c r="AI194" i="279" s="1"/>
  <c r="AI193" i="279"/>
  <c r="AJ193" i="279" s="1"/>
  <c r="AJ189" i="279"/>
  <c r="AG196" i="279"/>
  <c r="AI196" i="279" s="1"/>
  <c r="T293" i="279"/>
  <c r="AC229" i="279"/>
  <c r="V275" i="279"/>
  <c r="AG202" i="279"/>
  <c r="AG203" i="279" s="1"/>
  <c r="Q306" i="279"/>
  <c r="V274" i="279"/>
  <c r="Q307" i="279"/>
  <c r="L341" i="279"/>
  <c r="Q309" i="279"/>
  <c r="N323" i="279"/>
  <c r="T290" i="279"/>
  <c r="V276" i="279"/>
  <c r="N324" i="279"/>
  <c r="N322" i="279"/>
  <c r="T291" i="279"/>
  <c r="Z242" i="279"/>
  <c r="Z244" i="279"/>
  <c r="AE212" i="279"/>
  <c r="AF217" i="279"/>
  <c r="AE218" i="279"/>
  <c r="Y251" i="279"/>
  <c r="Y261" i="279" s="1"/>
  <c r="AD219" i="279"/>
  <c r="AD228" i="279" s="1"/>
  <c r="AA235" i="279"/>
  <c r="AA245" i="279" s="1"/>
  <c r="AE213" i="279"/>
  <c r="Z250" i="279"/>
  <c r="AA249" i="279"/>
  <c r="W267" i="279"/>
  <c r="W277" i="279" s="1"/>
  <c r="O315" i="279"/>
  <c r="O325" i="279" s="1"/>
  <c r="R299" i="279"/>
  <c r="R308" i="279" s="1"/>
  <c r="X258" i="279"/>
  <c r="M331" i="279"/>
  <c r="M338" i="279" s="1"/>
  <c r="Q313" i="279"/>
  <c r="P314" i="279"/>
  <c r="T297" i="279"/>
  <c r="S298" i="279"/>
  <c r="X259" i="279"/>
  <c r="AC226" i="279"/>
  <c r="O329" i="279"/>
  <c r="N330" i="279"/>
  <c r="L338" i="279"/>
  <c r="X260" i="279"/>
  <c r="S9" i="280"/>
  <c r="X266" i="279"/>
  <c r="Y265" i="279"/>
  <c r="AC227" i="279"/>
  <c r="Z243" i="279"/>
  <c r="AF203" i="279"/>
  <c r="AF213" i="279" s="1"/>
  <c r="L339" i="279"/>
  <c r="AE210" i="279"/>
  <c r="U283" i="279"/>
  <c r="U293" i="279" s="1"/>
  <c r="AC233" i="279"/>
  <c r="AB234" i="279"/>
  <c r="W281" i="279"/>
  <c r="V282" i="279"/>
  <c r="AI204" i="279"/>
  <c r="AI202" i="279" l="1"/>
  <c r="AL209" i="279" s="1"/>
  <c r="M339" i="279"/>
  <c r="O322" i="279"/>
  <c r="Y258" i="279"/>
  <c r="W274" i="279"/>
  <c r="M340" i="279"/>
  <c r="M341" i="279"/>
  <c r="AA242" i="279"/>
  <c r="AF211" i="279"/>
  <c r="W275" i="279"/>
  <c r="AA243" i="279"/>
  <c r="AF212" i="279"/>
  <c r="W276" i="279"/>
  <c r="AA244" i="279"/>
  <c r="AF210" i="279"/>
  <c r="U290" i="279"/>
  <c r="U291" i="279"/>
  <c r="R307" i="279"/>
  <c r="U292" i="279"/>
  <c r="R309" i="279"/>
  <c r="AD233" i="279"/>
  <c r="AC234" i="279"/>
  <c r="T11" i="280"/>
  <c r="T9" i="280"/>
  <c r="AG210" i="279"/>
  <c r="AG211" i="279"/>
  <c r="T298" i="279"/>
  <c r="U297" i="279"/>
  <c r="O323" i="279"/>
  <c r="Y259" i="279"/>
  <c r="AG213" i="279"/>
  <c r="AI213" i="279" s="1"/>
  <c r="P315" i="279"/>
  <c r="P325" i="279" s="1"/>
  <c r="O324" i="279"/>
  <c r="AA250" i="279"/>
  <c r="AB249" i="279"/>
  <c r="AD227" i="279"/>
  <c r="Y260" i="279"/>
  <c r="V283" i="279"/>
  <c r="V290" i="279" s="1"/>
  <c r="R313" i="279"/>
  <c r="Q314" i="279"/>
  <c r="R306" i="279"/>
  <c r="Z251" i="279"/>
  <c r="Z258" i="279" s="1"/>
  <c r="AD229" i="279"/>
  <c r="S299" i="279"/>
  <c r="S309" i="279" s="1"/>
  <c r="AG212" i="279"/>
  <c r="X281" i="279"/>
  <c r="W282" i="279"/>
  <c r="N331" i="279"/>
  <c r="N341" i="279" s="1"/>
  <c r="AD226" i="279"/>
  <c r="AE219" i="279"/>
  <c r="AE229" i="279" s="1"/>
  <c r="X267" i="279"/>
  <c r="X275" i="279" s="1"/>
  <c r="S12" i="280"/>
  <c r="S20" i="280" s="1"/>
  <c r="AI206" i="279"/>
  <c r="AI208" i="279"/>
  <c r="AB235" i="279"/>
  <c r="AB242" i="279" s="1"/>
  <c r="Y266" i="279"/>
  <c r="Z265" i="279"/>
  <c r="P329" i="279"/>
  <c r="O330" i="279"/>
  <c r="AG217" i="279"/>
  <c r="AF218" i="279"/>
  <c r="AI209" i="279" l="1"/>
  <c r="AJ209" i="279" s="1"/>
  <c r="AJ205" i="279"/>
  <c r="AI212" i="279"/>
  <c r="V293" i="279"/>
  <c r="X276" i="279"/>
  <c r="AI211" i="279"/>
  <c r="AB245" i="279"/>
  <c r="S307" i="279"/>
  <c r="AI210" i="279"/>
  <c r="AG218" i="279"/>
  <c r="AG219" i="279" s="1"/>
  <c r="V291" i="279"/>
  <c r="P323" i="279"/>
  <c r="N339" i="279"/>
  <c r="Z259" i="279"/>
  <c r="Z261" i="279"/>
  <c r="AB243" i="279"/>
  <c r="V297" i="279"/>
  <c r="U298" i="279"/>
  <c r="AB244" i="279"/>
  <c r="S19" i="280"/>
  <c r="X277" i="279"/>
  <c r="N338" i="279"/>
  <c r="S306" i="279"/>
  <c r="Z260" i="279"/>
  <c r="V292" i="279"/>
  <c r="P322" i="279"/>
  <c r="T299" i="279"/>
  <c r="T309" i="279" s="1"/>
  <c r="P330" i="279"/>
  <c r="Q329" i="279"/>
  <c r="S21" i="280"/>
  <c r="AE226" i="279"/>
  <c r="N340" i="279"/>
  <c r="S308" i="279"/>
  <c r="P324" i="279"/>
  <c r="AA265" i="279"/>
  <c r="Z266" i="279"/>
  <c r="S22" i="280"/>
  <c r="AE227" i="279"/>
  <c r="Q315" i="279"/>
  <c r="Q324" i="279" s="1"/>
  <c r="N28" i="280"/>
  <c r="N26" i="280"/>
  <c r="P25" i="280"/>
  <c r="O25" i="280"/>
  <c r="N25" i="280"/>
  <c r="AE228" i="279"/>
  <c r="W283" i="279"/>
  <c r="W290" i="279" s="1"/>
  <c r="R314" i="279"/>
  <c r="S313" i="279"/>
  <c r="AC249" i="279"/>
  <c r="AB250" i="279"/>
  <c r="T12" i="280"/>
  <c r="V11" i="280" s="1"/>
  <c r="V18" i="280" s="1"/>
  <c r="V13" i="280"/>
  <c r="AF219" i="279"/>
  <c r="AF229" i="279" s="1"/>
  <c r="O331" i="279"/>
  <c r="O341" i="279" s="1"/>
  <c r="X274" i="279"/>
  <c r="X282" i="279"/>
  <c r="Y281" i="279"/>
  <c r="AA251" i="279"/>
  <c r="AA261" i="279" s="1"/>
  <c r="AC235" i="279"/>
  <c r="AC244" i="279" s="1"/>
  <c r="Y267" i="279"/>
  <c r="Y277" i="279" s="1"/>
  <c r="AE233" i="279"/>
  <c r="AD234" i="279"/>
  <c r="AI220" i="279" l="1"/>
  <c r="AI222" i="279" s="1"/>
  <c r="AI218" i="279"/>
  <c r="AL225" i="279" s="1"/>
  <c r="AC242" i="279"/>
  <c r="W291" i="279"/>
  <c r="AC245" i="279"/>
  <c r="W293" i="279"/>
  <c r="AC243" i="279"/>
  <c r="W292" i="279"/>
  <c r="AA258" i="279"/>
  <c r="Q323" i="279"/>
  <c r="AG227" i="279"/>
  <c r="O338" i="279"/>
  <c r="Y276" i="279"/>
  <c r="AA259" i="279"/>
  <c r="O339" i="279"/>
  <c r="Q325" i="279"/>
  <c r="Q322" i="279"/>
  <c r="AA260" i="279"/>
  <c r="O340" i="279"/>
  <c r="Y274" i="279"/>
  <c r="X283" i="279"/>
  <c r="X293" i="279" s="1"/>
  <c r="AF226" i="279"/>
  <c r="T313" i="279"/>
  <c r="S314" i="279"/>
  <c r="Z27" i="280"/>
  <c r="N27" i="280"/>
  <c r="AG226" i="279"/>
  <c r="AF227" i="279"/>
  <c r="R315" i="279"/>
  <c r="R322" i="279" s="1"/>
  <c r="Y275" i="279"/>
  <c r="AF228" i="279"/>
  <c r="T306" i="279"/>
  <c r="AG228" i="279"/>
  <c r="Z281" i="279"/>
  <c r="Y282" i="279"/>
  <c r="AC250" i="279"/>
  <c r="AD249" i="279"/>
  <c r="O28" i="280"/>
  <c r="O29" i="280" s="1"/>
  <c r="O26" i="280"/>
  <c r="T307" i="279"/>
  <c r="AG229" i="279"/>
  <c r="AI229" i="279" s="1"/>
  <c r="P331" i="279"/>
  <c r="P341" i="279" s="1"/>
  <c r="V15" i="280"/>
  <c r="V17" i="280"/>
  <c r="N29" i="280"/>
  <c r="Z267" i="279"/>
  <c r="Z277" i="279" s="1"/>
  <c r="T308" i="279"/>
  <c r="U299" i="279"/>
  <c r="U309" i="279" s="1"/>
  <c r="AF233" i="279"/>
  <c r="AE234" i="279"/>
  <c r="AB265" i="279"/>
  <c r="AA266" i="279"/>
  <c r="V298" i="279"/>
  <c r="W297" i="279"/>
  <c r="AD235" i="279"/>
  <c r="AD243" i="279" s="1"/>
  <c r="AB251" i="279"/>
  <c r="AB259" i="279" s="1"/>
  <c r="Q330" i="279"/>
  <c r="R329" i="279"/>
  <c r="AI224" i="279"/>
  <c r="AI225" i="279" l="1"/>
  <c r="AJ225" i="279" s="1"/>
  <c r="AJ221" i="279"/>
  <c r="P338" i="279"/>
  <c r="U307" i="279"/>
  <c r="AI227" i="279"/>
  <c r="AB258" i="279"/>
  <c r="AB261" i="279"/>
  <c r="X290" i="279"/>
  <c r="AD245" i="279"/>
  <c r="U306" i="279"/>
  <c r="R323" i="279"/>
  <c r="P339" i="279"/>
  <c r="X291" i="279"/>
  <c r="AI226" i="279"/>
  <c r="Z275" i="279"/>
  <c r="Z274" i="279"/>
  <c r="AD244" i="279"/>
  <c r="AI228" i="279"/>
  <c r="R324" i="279"/>
  <c r="AB260" i="279"/>
  <c r="AF234" i="279"/>
  <c r="AG233" i="279"/>
  <c r="X297" i="279"/>
  <c r="W298" i="279"/>
  <c r="R325" i="279"/>
  <c r="X292" i="279"/>
  <c r="AE235" i="279"/>
  <c r="AE245" i="279" s="1"/>
  <c r="P28" i="280"/>
  <c r="P29" i="280" s="1"/>
  <c r="P26" i="280"/>
  <c r="U308" i="279"/>
  <c r="Z276" i="279"/>
  <c r="P340" i="279"/>
  <c r="AD250" i="279"/>
  <c r="AE249" i="279"/>
  <c r="S329" i="279"/>
  <c r="R330" i="279"/>
  <c r="AD242" i="279"/>
  <c r="AA267" i="279"/>
  <c r="AA277" i="279" s="1"/>
  <c r="AC251" i="279"/>
  <c r="AC260" i="279" s="1"/>
  <c r="V299" i="279"/>
  <c r="V307" i="279" s="1"/>
  <c r="Q331" i="279"/>
  <c r="Q341" i="279" s="1"/>
  <c r="AB266" i="279"/>
  <c r="AC265" i="279"/>
  <c r="Y283" i="279"/>
  <c r="Y292" i="279" s="1"/>
  <c r="S315" i="279"/>
  <c r="S324" i="279" s="1"/>
  <c r="AA281" i="279"/>
  <c r="Z282" i="279"/>
  <c r="U313" i="279"/>
  <c r="T314" i="279"/>
  <c r="AG234" i="279" l="1"/>
  <c r="AG235" i="279" s="1"/>
  <c r="AC261" i="279"/>
  <c r="AA275" i="279"/>
  <c r="Y290" i="279"/>
  <c r="Y293" i="279"/>
  <c r="S322" i="279"/>
  <c r="S323" i="279"/>
  <c r="S325" i="279"/>
  <c r="AC259" i="279"/>
  <c r="AE244" i="279"/>
  <c r="AB267" i="279"/>
  <c r="AB277" i="279" s="1"/>
  <c r="V306" i="279"/>
  <c r="AF249" i="279"/>
  <c r="AE250" i="279"/>
  <c r="AE242" i="279"/>
  <c r="X298" i="279"/>
  <c r="Y297" i="279"/>
  <c r="AB281" i="279"/>
  <c r="AA282" i="279"/>
  <c r="U314" i="279"/>
  <c r="V313" i="279"/>
  <c r="Z283" i="279"/>
  <c r="Z292" i="279" s="1"/>
  <c r="Q339" i="279"/>
  <c r="V308" i="279"/>
  <c r="AA274" i="279"/>
  <c r="AD251" i="279"/>
  <c r="AD260" i="279" s="1"/>
  <c r="AE243" i="279"/>
  <c r="Y291" i="279"/>
  <c r="Q340" i="279"/>
  <c r="AC258" i="279"/>
  <c r="AA276" i="279"/>
  <c r="Q338" i="279"/>
  <c r="AF235" i="279"/>
  <c r="AF245" i="279" s="1"/>
  <c r="Q26" i="280"/>
  <c r="Q28" i="280"/>
  <c r="V309" i="279"/>
  <c r="R331" i="279"/>
  <c r="R340" i="279" s="1"/>
  <c r="T315" i="279"/>
  <c r="T323" i="279" s="1"/>
  <c r="AD265" i="279"/>
  <c r="AC266" i="279"/>
  <c r="T329" i="279"/>
  <c r="S330" i="279"/>
  <c r="W299" i="279"/>
  <c r="W307" i="279" s="1"/>
  <c r="AI234" i="279" l="1"/>
  <c r="AL241" i="279" s="1"/>
  <c r="AF242" i="279"/>
  <c r="AI236" i="279"/>
  <c r="AI240" i="279" s="1"/>
  <c r="AF244" i="279"/>
  <c r="AF243" i="279"/>
  <c r="AB274" i="279"/>
  <c r="AB276" i="279"/>
  <c r="R341" i="279"/>
  <c r="W308" i="279"/>
  <c r="W309" i="279"/>
  <c r="S331" i="279"/>
  <c r="S341" i="279" s="1"/>
  <c r="T324" i="279"/>
  <c r="AG244" i="279"/>
  <c r="AD261" i="279"/>
  <c r="Z293" i="279"/>
  <c r="AE251" i="279"/>
  <c r="AE261" i="279" s="1"/>
  <c r="T325" i="279"/>
  <c r="Q29" i="280"/>
  <c r="AG245" i="279"/>
  <c r="AI245" i="279" s="1"/>
  <c r="W313" i="279"/>
  <c r="V314" i="279"/>
  <c r="AG249" i="279"/>
  <c r="AF250" i="279"/>
  <c r="U329" i="279"/>
  <c r="T330" i="279"/>
  <c r="AC281" i="279"/>
  <c r="AB282" i="279"/>
  <c r="AE265" i="279"/>
  <c r="AD266" i="279"/>
  <c r="R338" i="279"/>
  <c r="AI238" i="279"/>
  <c r="AD258" i="279"/>
  <c r="Z290" i="279"/>
  <c r="Y298" i="279"/>
  <c r="Z297" i="279"/>
  <c r="AB275" i="279"/>
  <c r="AA283" i="279"/>
  <c r="AA290" i="279" s="1"/>
  <c r="AC267" i="279"/>
  <c r="AC277" i="279" s="1"/>
  <c r="W306" i="279"/>
  <c r="T322" i="279"/>
  <c r="R339" i="279"/>
  <c r="AG242" i="279"/>
  <c r="AD259" i="279"/>
  <c r="Z291" i="279"/>
  <c r="X299" i="279"/>
  <c r="X306" i="279" s="1"/>
  <c r="R26" i="280"/>
  <c r="R28" i="280"/>
  <c r="R29" i="280" s="1"/>
  <c r="U315" i="279"/>
  <c r="U324" i="279" s="1"/>
  <c r="AG243" i="279"/>
  <c r="AI243" i="279" s="1"/>
  <c r="AJ237" i="279" l="1"/>
  <c r="AC276" i="279"/>
  <c r="AI241" i="279"/>
  <c r="AJ241" i="279" s="1"/>
  <c r="AI242" i="279"/>
  <c r="AI244" i="279"/>
  <c r="AC275" i="279"/>
  <c r="U325" i="279"/>
  <c r="AA291" i="279"/>
  <c r="AA293" i="279"/>
  <c r="AA292" i="279"/>
  <c r="X308" i="279"/>
  <c r="AC274" i="279"/>
  <c r="AG250" i="279"/>
  <c r="T331" i="279"/>
  <c r="T341" i="279" s="1"/>
  <c r="V329" i="279"/>
  <c r="U330" i="279"/>
  <c r="AA297" i="279"/>
  <c r="Z298" i="279"/>
  <c r="Y299" i="279"/>
  <c r="Y308" i="279" s="1"/>
  <c r="AE258" i="279"/>
  <c r="S26" i="280"/>
  <c r="S28" i="280"/>
  <c r="X309" i="279"/>
  <c r="AD267" i="279"/>
  <c r="AD275" i="279" s="1"/>
  <c r="V315" i="279"/>
  <c r="V323" i="279" s="1"/>
  <c r="AE259" i="279"/>
  <c r="S338" i="279"/>
  <c r="U322" i="279"/>
  <c r="X307" i="279"/>
  <c r="AF265" i="279"/>
  <c r="AE266" i="279"/>
  <c r="X313" i="279"/>
  <c r="W314" i="279"/>
  <c r="AE260" i="279"/>
  <c r="S339" i="279"/>
  <c r="U323" i="279"/>
  <c r="AB283" i="279"/>
  <c r="AB293" i="279" s="1"/>
  <c r="S340" i="279"/>
  <c r="AF251" i="279"/>
  <c r="AF259" i="279" s="1"/>
  <c r="AC282" i="279"/>
  <c r="AD281" i="279"/>
  <c r="Y309" i="279" l="1"/>
  <c r="Y307" i="279"/>
  <c r="AD274" i="279"/>
  <c r="Y306" i="279"/>
  <c r="AF260" i="279"/>
  <c r="V324" i="279"/>
  <c r="AI252" i="279"/>
  <c r="V325" i="279"/>
  <c r="AG251" i="279"/>
  <c r="AI250" i="279" s="1"/>
  <c r="AF261" i="279"/>
  <c r="T26" i="280"/>
  <c r="T28" i="280"/>
  <c r="U331" i="279"/>
  <c r="U340" i="279" s="1"/>
  <c r="W329" i="279"/>
  <c r="V330" i="279"/>
  <c r="S29" i="280"/>
  <c r="S36" i="280" s="1"/>
  <c r="AE281" i="279"/>
  <c r="AD282" i="279"/>
  <c r="AB290" i="279"/>
  <c r="W315" i="279"/>
  <c r="W324" i="279" s="1"/>
  <c r="AC283" i="279"/>
  <c r="AC290" i="279" s="1"/>
  <c r="AB292" i="279"/>
  <c r="Y313" i="279"/>
  <c r="X314" i="279"/>
  <c r="AD276" i="279"/>
  <c r="T339" i="279"/>
  <c r="AF258" i="279"/>
  <c r="AB291" i="279"/>
  <c r="AE267" i="279"/>
  <c r="AE277" i="279" s="1"/>
  <c r="V322" i="279"/>
  <c r="AD277" i="279"/>
  <c r="T340" i="279"/>
  <c r="T338" i="279"/>
  <c r="AG265" i="279"/>
  <c r="AF266" i="279"/>
  <c r="AG260" i="279"/>
  <c r="AI260" i="279" s="1"/>
  <c r="Z299" i="279"/>
  <c r="Z306" i="279" s="1"/>
  <c r="AB297" i="279"/>
  <c r="AA298" i="279"/>
  <c r="S38" i="280" l="1"/>
  <c r="AG258" i="279"/>
  <c r="AL257" i="279"/>
  <c r="AG259" i="279"/>
  <c r="AI259" i="279" s="1"/>
  <c r="AI254" i="279"/>
  <c r="AJ253" i="279" s="1"/>
  <c r="AI256" i="279"/>
  <c r="AI257" i="279" s="1"/>
  <c r="AJ257" i="279" s="1"/>
  <c r="Z307" i="279"/>
  <c r="Z308" i="279"/>
  <c r="AC293" i="279"/>
  <c r="U338" i="279"/>
  <c r="U339" i="279"/>
  <c r="AG266" i="279"/>
  <c r="AI268" i="279" s="1"/>
  <c r="AI258" i="279"/>
  <c r="W325" i="279"/>
  <c r="AG261" i="279"/>
  <c r="AI261" i="279" s="1"/>
  <c r="AA299" i="279"/>
  <c r="AA309" i="279" s="1"/>
  <c r="AC292" i="279"/>
  <c r="U341" i="279"/>
  <c r="AB298" i="279"/>
  <c r="AC297" i="279"/>
  <c r="Z309" i="279"/>
  <c r="AC291" i="279"/>
  <c r="S39" i="280"/>
  <c r="AD283" i="279"/>
  <c r="AD290" i="279" s="1"/>
  <c r="AF267" i="279"/>
  <c r="AF277" i="279" s="1"/>
  <c r="AE274" i="279"/>
  <c r="AE275" i="279"/>
  <c r="X315" i="279"/>
  <c r="X325" i="279" s="1"/>
  <c r="S37" i="280"/>
  <c r="AF281" i="279"/>
  <c r="AE282" i="279"/>
  <c r="AE276" i="279"/>
  <c r="Z313" i="279"/>
  <c r="Y314" i="279"/>
  <c r="W322" i="279"/>
  <c r="T29" i="280"/>
  <c r="V30" i="280"/>
  <c r="V28" i="280"/>
  <c r="V35" i="280" s="1"/>
  <c r="W323" i="279"/>
  <c r="V331" i="279"/>
  <c r="V340" i="279" s="1"/>
  <c r="N42" i="280"/>
  <c r="N43" i="280"/>
  <c r="P42" i="280"/>
  <c r="O42" i="280"/>
  <c r="N45" i="280"/>
  <c r="X329" i="279"/>
  <c r="W330" i="279"/>
  <c r="V338" i="279" l="1"/>
  <c r="V339" i="279"/>
  <c r="AD291" i="279"/>
  <c r="AD292" i="279"/>
  <c r="AA306" i="279"/>
  <c r="AG267" i="279"/>
  <c r="AG274" i="279" s="1"/>
  <c r="AA307" i="279"/>
  <c r="AF276" i="279"/>
  <c r="Y315" i="279"/>
  <c r="Y325" i="279" s="1"/>
  <c r="Z44" i="280"/>
  <c r="N44" i="280"/>
  <c r="W331" i="279"/>
  <c r="W340" i="279" s="1"/>
  <c r="V341" i="279"/>
  <c r="AI270" i="279"/>
  <c r="AI272" i="279"/>
  <c r="AF274" i="279"/>
  <c r="AD293" i="279"/>
  <c r="O45" i="280"/>
  <c r="O46" i="280" s="1"/>
  <c r="O43" i="280"/>
  <c r="V34" i="280"/>
  <c r="V32" i="280"/>
  <c r="X330" i="279"/>
  <c r="Y329" i="279"/>
  <c r="AF275" i="279"/>
  <c r="Z314" i="279"/>
  <c r="AA313" i="279"/>
  <c r="X322" i="279"/>
  <c r="X323" i="279"/>
  <c r="AA308" i="279"/>
  <c r="N46" i="280"/>
  <c r="AE283" i="279"/>
  <c r="AE293" i="279" s="1"/>
  <c r="X324" i="279"/>
  <c r="AI266" i="279"/>
  <c r="AI273" i="279" s="1"/>
  <c r="AJ273" i="279" s="1"/>
  <c r="AD297" i="279"/>
  <c r="AC298" i="279"/>
  <c r="AF282" i="279"/>
  <c r="AG281" i="279"/>
  <c r="AB309" i="279"/>
  <c r="AB308" i="279"/>
  <c r="AB307" i="279"/>
  <c r="AB306" i="279"/>
  <c r="AB299" i="279"/>
  <c r="AI274" i="279" l="1"/>
  <c r="AG277" i="279"/>
  <c r="AI277" i="279" s="1"/>
  <c r="AG282" i="279"/>
  <c r="AG283" i="279" s="1"/>
  <c r="AI282" i="279" s="1"/>
  <c r="AG276" i="279"/>
  <c r="AI276" i="279" s="1"/>
  <c r="AL273" i="279"/>
  <c r="AJ269" i="279"/>
  <c r="AG275" i="279"/>
  <c r="AI275" i="279" s="1"/>
  <c r="W341" i="279"/>
  <c r="P43" i="280"/>
  <c r="P45" i="280"/>
  <c r="P46" i="280" s="1"/>
  <c r="Y322" i="279"/>
  <c r="AE292" i="279"/>
  <c r="Y330" i="279"/>
  <c r="Z329" i="279"/>
  <c r="W338" i="279"/>
  <c r="Y323" i="279"/>
  <c r="AE290" i="279"/>
  <c r="AE291" i="279"/>
  <c r="AC299" i="279"/>
  <c r="AC306" i="279" s="1"/>
  <c r="AB313" i="279"/>
  <c r="AA314" i="279"/>
  <c r="X331" i="279"/>
  <c r="X338" i="279" s="1"/>
  <c r="W339" i="279"/>
  <c r="Y324" i="279"/>
  <c r="AF283" i="279"/>
  <c r="AF293" i="279" s="1"/>
  <c r="AE297" i="279"/>
  <c r="AD298" i="279"/>
  <c r="Z315" i="279"/>
  <c r="Z322" i="279" s="1"/>
  <c r="Z325" i="279" l="1"/>
  <c r="AF292" i="279"/>
  <c r="AG293" i="279"/>
  <c r="AI293" i="279" s="1"/>
  <c r="AI284" i="279"/>
  <c r="AL289" i="279" s="1"/>
  <c r="Z323" i="279"/>
  <c r="AC309" i="279"/>
  <c r="Z324" i="279"/>
  <c r="AF290" i="279"/>
  <c r="AG291" i="279"/>
  <c r="X339" i="279"/>
  <c r="AC307" i="279"/>
  <c r="Y331" i="279"/>
  <c r="Y338" i="279" s="1"/>
  <c r="AF291" i="279"/>
  <c r="AG292" i="279"/>
  <c r="X340" i="279"/>
  <c r="AC308" i="279"/>
  <c r="X341" i="279"/>
  <c r="AA315" i="279"/>
  <c r="AA323" i="279" s="1"/>
  <c r="Q45" i="280"/>
  <c r="Q43" i="280"/>
  <c r="AB314" i="279"/>
  <c r="AC313" i="279"/>
  <c r="AD299" i="279"/>
  <c r="AD308" i="279" s="1"/>
  <c r="AF297" i="279"/>
  <c r="AE298" i="279"/>
  <c r="AG290" i="279"/>
  <c r="AA329" i="279"/>
  <c r="Z330" i="279"/>
  <c r="AI286" i="279" l="1"/>
  <c r="AJ285" i="279" s="1"/>
  <c r="AI288" i="279"/>
  <c r="AI289" i="279" s="1"/>
  <c r="AJ289" i="279" s="1"/>
  <c r="AI290" i="279"/>
  <c r="AI292" i="279"/>
  <c r="AD309" i="279"/>
  <c r="Y341" i="279"/>
  <c r="AB329" i="279"/>
  <c r="AA330" i="279"/>
  <c r="AA324" i="279"/>
  <c r="Y339" i="279"/>
  <c r="Z331" i="279"/>
  <c r="Z341" i="279" s="1"/>
  <c r="AD307" i="279"/>
  <c r="AA325" i="279"/>
  <c r="Y340" i="279"/>
  <c r="R45" i="280"/>
  <c r="R46" i="280" s="1"/>
  <c r="R43" i="280"/>
  <c r="Q46" i="280"/>
  <c r="AC314" i="279"/>
  <c r="AD313" i="279"/>
  <c r="AG297" i="279"/>
  <c r="AF298" i="279"/>
  <c r="AE299" i="279"/>
  <c r="AE309" i="279" s="1"/>
  <c r="AD306" i="279"/>
  <c r="AA322" i="279"/>
  <c r="AI291" i="279"/>
  <c r="AB315" i="279"/>
  <c r="AB322" i="279" s="1"/>
  <c r="Z338" i="279" l="1"/>
  <c r="Z339" i="279"/>
  <c r="AB323" i="279"/>
  <c r="AE307" i="279"/>
  <c r="Z340" i="279"/>
  <c r="AB324" i="279"/>
  <c r="AE308" i="279"/>
  <c r="AE306" i="279"/>
  <c r="AB325" i="279"/>
  <c r="AG298" i="279"/>
  <c r="AG299" i="279" s="1"/>
  <c r="AI298" i="279" s="1"/>
  <c r="AF299" i="279"/>
  <c r="AF309" i="279" s="1"/>
  <c r="S45" i="280"/>
  <c r="S43" i="280"/>
  <c r="AE313" i="279"/>
  <c r="AD314" i="279"/>
  <c r="AA331" i="279"/>
  <c r="AA341" i="279" s="1"/>
  <c r="AC315" i="279"/>
  <c r="AC323" i="279" s="1"/>
  <c r="AC329" i="279"/>
  <c r="AB330" i="279"/>
  <c r="AI300" i="279" l="1"/>
  <c r="AC324" i="279"/>
  <c r="AC325" i="279"/>
  <c r="AF308" i="279"/>
  <c r="AF313" i="279"/>
  <c r="AE314" i="279"/>
  <c r="T45" i="280"/>
  <c r="T43" i="280"/>
  <c r="S46" i="280"/>
  <c r="S56" i="280" s="1"/>
  <c r="S55" i="280"/>
  <c r="AB331" i="279"/>
  <c r="AB341" i="279" s="1"/>
  <c r="AA338" i="279"/>
  <c r="AG308" i="279"/>
  <c r="AF306" i="279"/>
  <c r="AD329" i="279"/>
  <c r="AC330" i="279"/>
  <c r="AD315" i="279"/>
  <c r="AD324" i="279" s="1"/>
  <c r="AG306" i="279"/>
  <c r="AC322" i="279"/>
  <c r="AA340" i="279"/>
  <c r="AG307" i="279"/>
  <c r="AF307" i="279"/>
  <c r="AL305" i="279"/>
  <c r="AI302" i="279"/>
  <c r="AJ301" i="279" s="1"/>
  <c r="AI304" i="279"/>
  <c r="AI305" i="279" s="1"/>
  <c r="AJ305" i="279" s="1"/>
  <c r="AA339" i="279"/>
  <c r="AG309" i="279"/>
  <c r="AI309" i="279" s="1"/>
  <c r="AI308" i="279" l="1"/>
  <c r="AI306" i="279"/>
  <c r="AB338" i="279"/>
  <c r="AD322" i="279"/>
  <c r="S54" i="280"/>
  <c r="AD323" i="279"/>
  <c r="V45" i="280"/>
  <c r="V52" i="280" s="1"/>
  <c r="AI307" i="279"/>
  <c r="AD325" i="279"/>
  <c r="AB339" i="279"/>
  <c r="N60" i="280"/>
  <c r="P59" i="280"/>
  <c r="O59" i="280"/>
  <c r="N62" i="280"/>
  <c r="N59" i="280"/>
  <c r="AC331" i="279"/>
  <c r="AC340" i="279" s="1"/>
  <c r="AB340" i="279"/>
  <c r="T46" i="280"/>
  <c r="V47" i="280"/>
  <c r="AE329" i="279"/>
  <c r="AD330" i="279"/>
  <c r="AE315" i="279"/>
  <c r="AE325" i="279" s="1"/>
  <c r="S53" i="280"/>
  <c r="AG313" i="279"/>
  <c r="AF314" i="279"/>
  <c r="AG314" i="279" l="1"/>
  <c r="AC341" i="279"/>
  <c r="N63" i="280"/>
  <c r="AE322" i="279"/>
  <c r="AE323" i="279"/>
  <c r="AE324" i="279"/>
  <c r="O60" i="280"/>
  <c r="O62" i="280"/>
  <c r="O63" i="280" s="1"/>
  <c r="AC338" i="279"/>
  <c r="AF315" i="279"/>
  <c r="AF323" i="279" s="1"/>
  <c r="AC339" i="279"/>
  <c r="AF329" i="279"/>
  <c r="AE330" i="279"/>
  <c r="V49" i="280"/>
  <c r="V51" i="280"/>
  <c r="Z61" i="280"/>
  <c r="N61" i="280"/>
  <c r="AG315" i="279"/>
  <c r="AI314" i="279" s="1"/>
  <c r="AI316" i="279"/>
  <c r="AD331" i="279"/>
  <c r="AD339" i="279" s="1"/>
  <c r="AD340" i="279" l="1"/>
  <c r="AG325" i="279"/>
  <c r="AD341" i="279"/>
  <c r="AG323" i="279"/>
  <c r="AG324" i="279"/>
  <c r="AD338" i="279"/>
  <c r="AF322" i="279"/>
  <c r="AF325" i="279"/>
  <c r="AF324" i="279"/>
  <c r="AG322" i="279"/>
  <c r="AE331" i="279"/>
  <c r="AE341" i="279" s="1"/>
  <c r="AL321" i="279"/>
  <c r="AI318" i="279"/>
  <c r="AJ317" i="279" s="1"/>
  <c r="AI320" i="279"/>
  <c r="AI321" i="279" s="1"/>
  <c r="AJ321" i="279" s="1"/>
  <c r="AI323" i="279"/>
  <c r="AF330" i="279"/>
  <c r="AG329" i="279"/>
  <c r="P60" i="280"/>
  <c r="P62" i="280"/>
  <c r="P63" i="280" s="1"/>
  <c r="AI324" i="279" l="1"/>
  <c r="AI325" i="279"/>
  <c r="AI322" i="279"/>
  <c r="AG330" i="279"/>
  <c r="AG331" i="279" s="1"/>
  <c r="AI330" i="279" s="1"/>
  <c r="AE338" i="279"/>
  <c r="AE339" i="279"/>
  <c r="AE340" i="279"/>
  <c r="AF331" i="279"/>
  <c r="AF340" i="279" s="1"/>
  <c r="Q62" i="280"/>
  <c r="Q60" i="280"/>
  <c r="AI332" i="279" l="1"/>
  <c r="AI336" i="279" s="1"/>
  <c r="AI337" i="279" s="1"/>
  <c r="AJ337" i="279" s="1"/>
  <c r="AG338" i="279"/>
  <c r="AF338" i="279"/>
  <c r="AG339" i="279"/>
  <c r="AF339" i="279"/>
  <c r="AG341" i="279"/>
  <c r="AF341" i="279"/>
  <c r="AG340" i="279"/>
  <c r="AI340" i="279" s="1"/>
  <c r="R62" i="280"/>
  <c r="R63" i="280" s="1"/>
  <c r="R60" i="280"/>
  <c r="Q63" i="280"/>
  <c r="U3" i="279" l="1"/>
  <c r="U4" i="279" s="1"/>
  <c r="Y4" i="279" s="1"/>
  <c r="AI339" i="279"/>
  <c r="W5" i="279" s="1"/>
  <c r="AI341" i="279"/>
  <c r="AL337" i="279"/>
  <c r="AH3" i="279" s="1"/>
  <c r="AI334" i="279"/>
  <c r="AJ333" i="279" s="1"/>
  <c r="AI338" i="279"/>
  <c r="U5" i="279" s="1"/>
  <c r="AH5" i="279"/>
  <c r="Y3" i="279"/>
  <c r="S60" i="280"/>
  <c r="S62" i="280"/>
  <c r="AH4" i="279" l="1"/>
  <c r="AH2" i="279"/>
  <c r="Y5" i="279"/>
  <c r="S63" i="280"/>
  <c r="V62" i="280" s="1"/>
  <c r="V69" i="280" s="1"/>
  <c r="T62" i="280"/>
  <c r="T63" i="280" s="1"/>
  <c r="T60" i="280"/>
  <c r="V64" i="280" l="1"/>
  <c r="N76" i="280"/>
  <c r="N79" i="280"/>
  <c r="N77" i="280"/>
  <c r="P76" i="280"/>
  <c r="O76" i="280"/>
  <c r="S70" i="280"/>
  <c r="S71" i="280"/>
  <c r="S73" i="280"/>
  <c r="S72" i="280"/>
  <c r="O79" i="280" l="1"/>
  <c r="O80" i="280" s="1"/>
  <c r="O77" i="280"/>
  <c r="N80" i="280"/>
  <c r="Z78" i="280"/>
  <c r="N78" i="280"/>
  <c r="V66" i="280"/>
  <c r="V68" i="280"/>
  <c r="P77" i="280" l="1"/>
  <c r="P79" i="280"/>
  <c r="P80" i="280" l="1"/>
  <c r="Q79" i="280"/>
  <c r="Q80" i="280" s="1"/>
  <c r="Q77" i="280"/>
  <c r="R79" i="280" l="1"/>
  <c r="R80" i="280" s="1"/>
  <c r="R77" i="280"/>
  <c r="S79" i="280" l="1"/>
  <c r="S77" i="280"/>
  <c r="T77" i="280" l="1"/>
  <c r="T79" i="280"/>
  <c r="S80" i="280"/>
  <c r="V79" i="280" l="1"/>
  <c r="V86" i="280" s="1"/>
  <c r="S87" i="280"/>
  <c r="S88" i="280"/>
  <c r="S90" i="280"/>
  <c r="T80" i="280"/>
  <c r="V81" i="280"/>
  <c r="S89" i="280"/>
  <c r="N93" i="280"/>
  <c r="N96" i="280"/>
  <c r="P93" i="280"/>
  <c r="O93" i="280"/>
  <c r="N94" i="280"/>
  <c r="O96" i="280" l="1"/>
  <c r="O97" i="280" s="1"/>
  <c r="O94" i="280"/>
  <c r="N95" i="280"/>
  <c r="Z95" i="280"/>
  <c r="N97" i="280"/>
  <c r="V83" i="280"/>
  <c r="V85" i="280"/>
  <c r="P94" i="280" l="1"/>
  <c r="P96" i="280"/>
  <c r="P97" i="280" l="1"/>
  <c r="Q96" i="280"/>
  <c r="Q97" i="280" s="1"/>
  <c r="Q94" i="280"/>
  <c r="R94" i="280" l="1"/>
  <c r="R96" i="280"/>
  <c r="R97" i="280" s="1"/>
  <c r="S94" i="280" l="1"/>
  <c r="S96" i="280"/>
  <c r="S97" i="280" l="1"/>
  <c r="T94" i="280"/>
  <c r="T96" i="280"/>
  <c r="O110" i="280" l="1"/>
  <c r="N110" i="280"/>
  <c r="N113" i="280"/>
  <c r="N111" i="280"/>
  <c r="P110" i="280"/>
  <c r="V96" i="280"/>
  <c r="V103" i="280" s="1"/>
  <c r="S107" i="280"/>
  <c r="T97" i="280"/>
  <c r="V98" i="280"/>
  <c r="S104" i="280"/>
  <c r="S105" i="280"/>
  <c r="S106" i="280"/>
  <c r="O113" i="280" l="1"/>
  <c r="O114" i="280" s="1"/>
  <c r="O111" i="280"/>
  <c r="N114" i="280"/>
  <c r="N112" i="280"/>
  <c r="V100" i="280"/>
  <c r="V102" i="280"/>
  <c r="P113" i="280" l="1"/>
  <c r="P111" i="280"/>
  <c r="Q113" i="280" l="1"/>
  <c r="Q114" i="280" s="1"/>
  <c r="Q111" i="280"/>
  <c r="P114" i="280"/>
  <c r="R113" i="280" l="1"/>
  <c r="R114" i="280" s="1"/>
  <c r="R111" i="280"/>
  <c r="S113" i="280" l="1"/>
  <c r="S111" i="280"/>
  <c r="T111" i="280" l="1"/>
  <c r="T113" i="280"/>
  <c r="S114" i="280"/>
  <c r="S124" i="280" s="1"/>
  <c r="S121" i="280" l="1"/>
  <c r="V113" i="280"/>
  <c r="V120" i="280" s="1"/>
  <c r="T114" i="280"/>
  <c r="V115" i="280"/>
  <c r="S123" i="280"/>
  <c r="S122" i="280"/>
  <c r="P127" i="280"/>
  <c r="O127" i="280"/>
  <c r="N127" i="280"/>
  <c r="N130" i="280"/>
  <c r="N128" i="280"/>
  <c r="N129" i="280" l="1"/>
  <c r="N131" i="280"/>
  <c r="V117" i="280"/>
  <c r="V119" i="280"/>
  <c r="O130" i="280"/>
  <c r="O131" i="280" s="1"/>
  <c r="O128" i="280"/>
  <c r="P130" i="280" l="1"/>
  <c r="P131" i="280" s="1"/>
  <c r="P128" i="280"/>
  <c r="Q130" i="280" l="1"/>
  <c r="Q131" i="280" s="1"/>
  <c r="Q128" i="280"/>
  <c r="R130" i="280" l="1"/>
  <c r="R131" i="280" s="1"/>
  <c r="R128" i="280"/>
  <c r="S128" i="280" l="1"/>
  <c r="S130" i="280"/>
  <c r="S131" i="280" l="1"/>
  <c r="T130" i="280"/>
  <c r="T128" i="280"/>
  <c r="V130" i="280" l="1"/>
  <c r="V137" i="280" s="1"/>
  <c r="S138" i="280"/>
  <c r="Z9" i="280"/>
  <c r="AB8" i="280"/>
  <c r="AA8" i="280"/>
  <c r="Z8" i="280"/>
  <c r="Z11" i="280"/>
  <c r="S139" i="280"/>
  <c r="S140" i="280"/>
  <c r="T131" i="280"/>
  <c r="V132" i="280"/>
  <c r="S141" i="280"/>
  <c r="Z12" i="280" l="1"/>
  <c r="V136" i="280"/>
  <c r="V134" i="280"/>
  <c r="AA11" i="280"/>
  <c r="AA12" i="280" s="1"/>
  <c r="AA9" i="280"/>
  <c r="AB11" i="280" l="1"/>
  <c r="AB12" i="280" s="1"/>
  <c r="AB9" i="280"/>
  <c r="AC11" i="280" l="1"/>
  <c r="AC12" i="280" s="1"/>
  <c r="AC9" i="280"/>
  <c r="AD11" i="280" l="1"/>
  <c r="AD12" i="280" s="1"/>
  <c r="AD9" i="280"/>
  <c r="AE11" i="280" l="1"/>
  <c r="AE9" i="280"/>
  <c r="AF11" i="280" l="1"/>
  <c r="AF9" i="280"/>
  <c r="AE12" i="280"/>
  <c r="AE21" i="280" s="1"/>
  <c r="AE19" i="280" l="1"/>
  <c r="AE22" i="280"/>
  <c r="AH11" i="280"/>
  <c r="AH18" i="280" s="1"/>
  <c r="AE20" i="280"/>
  <c r="Z28" i="280"/>
  <c r="Z26" i="280"/>
  <c r="AB25" i="280"/>
  <c r="AA25" i="280"/>
  <c r="Z25" i="280"/>
  <c r="AF12" i="280"/>
  <c r="AH13" i="280"/>
  <c r="AH15" i="280" l="1"/>
  <c r="AH17" i="280"/>
  <c r="AA26" i="280"/>
  <c r="AA28" i="280"/>
  <c r="AA29" i="280" s="1"/>
  <c r="Z29" i="280"/>
  <c r="AB28" i="280" l="1"/>
  <c r="AB29" i="280" s="1"/>
  <c r="AB26" i="280"/>
  <c r="AC28" i="280" l="1"/>
  <c r="AC29" i="280" s="1"/>
  <c r="AC26" i="280"/>
  <c r="AD26" i="280" l="1"/>
  <c r="AD28" i="280"/>
  <c r="AD29" i="280" s="1"/>
  <c r="AE26" i="280" l="1"/>
  <c r="AE28" i="280"/>
  <c r="AF26" i="280" l="1"/>
  <c r="AF28" i="280"/>
  <c r="AE29" i="280"/>
  <c r="AE39" i="280" l="1"/>
  <c r="AE38" i="280"/>
  <c r="AE37" i="280"/>
  <c r="AE36" i="280"/>
  <c r="AF29" i="280"/>
  <c r="AH28" i="280" s="1"/>
  <c r="AH35" i="280" s="1"/>
  <c r="AH30" i="280"/>
  <c r="AB42" i="280"/>
  <c r="AA42" i="280"/>
  <c r="Z42" i="280"/>
  <c r="Z43" i="280"/>
  <c r="Z45" i="280"/>
  <c r="AH34" i="280" l="1"/>
  <c r="AH32" i="280"/>
  <c r="Z46" i="280"/>
  <c r="AA45" i="280"/>
  <c r="AA46" i="280" s="1"/>
  <c r="AA43" i="280"/>
  <c r="AB43" i="280" l="1"/>
  <c r="AB45" i="280"/>
  <c r="AB46" i="280" s="1"/>
  <c r="AC43" i="280" l="1"/>
  <c r="AC45" i="280"/>
  <c r="AC46" i="280" s="1"/>
  <c r="AD43" i="280" l="1"/>
  <c r="AD45" i="280"/>
  <c r="AD46" i="280" s="1"/>
  <c r="AE45" i="280" l="1"/>
  <c r="AE43" i="280"/>
  <c r="AF45" i="280" l="1"/>
  <c r="AF43" i="280"/>
  <c r="AE46" i="280"/>
  <c r="AE56" i="280" s="1"/>
  <c r="AE53" i="280" l="1"/>
  <c r="AE54" i="280"/>
  <c r="AE55" i="280"/>
  <c r="AH45" i="280"/>
  <c r="AH52" i="280" s="1"/>
  <c r="Z59" i="280"/>
  <c r="Z62" i="280"/>
  <c r="AB59" i="280"/>
  <c r="AA59" i="280"/>
  <c r="Z60" i="280"/>
  <c r="AF46" i="280"/>
  <c r="AH47" i="280"/>
  <c r="Z63" i="280" l="1"/>
  <c r="AH49" i="280"/>
  <c r="AH51" i="280"/>
  <c r="AA60" i="280"/>
  <c r="AA62" i="280"/>
  <c r="AA63" i="280" s="1"/>
  <c r="AB60" i="280" l="1"/>
  <c r="AB62" i="280"/>
  <c r="AB63" i="280" s="1"/>
  <c r="AC60" i="280" l="1"/>
  <c r="AC62" i="280"/>
  <c r="AC63" i="280" s="1"/>
  <c r="AD62" i="280" l="1"/>
  <c r="AD63" i="280" s="1"/>
  <c r="AD60" i="280"/>
  <c r="AE62" i="280" l="1"/>
  <c r="AE60" i="280"/>
  <c r="AF60" i="280" l="1"/>
  <c r="AF62" i="280"/>
  <c r="AE63" i="280"/>
  <c r="AH62" i="280" l="1"/>
  <c r="AH69" i="280" s="1"/>
  <c r="AE70" i="280"/>
  <c r="AE72" i="280"/>
  <c r="AE73" i="280"/>
  <c r="AF63" i="280"/>
  <c r="AH64" i="280"/>
  <c r="AE71" i="280"/>
  <c r="Z79" i="280"/>
  <c r="AA76" i="280"/>
  <c r="Z76" i="280"/>
  <c r="Z77" i="280"/>
  <c r="AB76" i="280"/>
  <c r="AH68" i="280" l="1"/>
  <c r="AH66" i="280"/>
  <c r="Z80" i="280"/>
  <c r="AA79" i="280"/>
  <c r="AA80" i="280" s="1"/>
  <c r="AA77" i="280"/>
  <c r="AB77" i="280" l="1"/>
  <c r="AB79" i="280"/>
  <c r="AB80" i="280" s="1"/>
  <c r="AC77" i="280" l="1"/>
  <c r="AC79" i="280"/>
  <c r="AC80" i="280" s="1"/>
  <c r="AD79" i="280" l="1"/>
  <c r="AD80" i="280" s="1"/>
  <c r="AD77" i="280"/>
  <c r="AE79" i="280" l="1"/>
  <c r="AE77" i="280"/>
  <c r="AF77" i="280" l="1"/>
  <c r="AF79" i="280"/>
  <c r="AE80" i="280"/>
  <c r="AH79" i="280" l="1"/>
  <c r="AH86" i="280" s="1"/>
  <c r="AE89" i="280"/>
  <c r="AE90" i="280"/>
  <c r="AE88" i="280"/>
  <c r="AE87" i="280"/>
  <c r="AF80" i="280"/>
  <c r="AH81" i="280"/>
  <c r="Z96" i="280"/>
  <c r="Z94" i="280"/>
  <c r="AA93" i="280"/>
  <c r="Z93" i="280"/>
  <c r="AB93" i="280"/>
  <c r="Z97" i="280" l="1"/>
  <c r="AA96" i="280"/>
  <c r="AA97" i="280" s="1"/>
  <c r="AA94" i="280"/>
  <c r="AH83" i="280"/>
  <c r="AH85" i="280"/>
  <c r="AB94" i="280" l="1"/>
  <c r="AB96" i="280"/>
  <c r="AB97" i="280" s="1"/>
  <c r="AC94" i="280" l="1"/>
  <c r="AC96" i="280"/>
  <c r="AC97" i="280" s="1"/>
  <c r="AD94" i="280" l="1"/>
  <c r="AD96" i="280"/>
  <c r="AD97" i="280" s="1"/>
  <c r="AE94" i="280" l="1"/>
  <c r="AE96" i="280"/>
  <c r="AF96" i="280" l="1"/>
  <c r="AF94" i="280"/>
  <c r="AE97" i="280"/>
  <c r="AE104" i="280" s="1"/>
  <c r="AH96" i="280" l="1"/>
  <c r="AH103" i="280" s="1"/>
  <c r="AE106" i="280"/>
  <c r="AE107" i="280"/>
  <c r="AE105" i="280"/>
  <c r="Z113" i="280"/>
  <c r="AA110" i="280"/>
  <c r="Z110" i="280"/>
  <c r="Z111" i="280"/>
  <c r="AB110" i="280"/>
  <c r="AF97" i="280"/>
  <c r="AH98" i="280"/>
  <c r="AH100" i="280" l="1"/>
  <c r="AH102" i="280"/>
  <c r="Z114" i="280"/>
  <c r="AA113" i="280"/>
  <c r="AA114" i="280" s="1"/>
  <c r="AA111" i="280"/>
  <c r="Z112" i="280"/>
  <c r="AB113" i="280" l="1"/>
  <c r="AB114" i="280" s="1"/>
  <c r="AB111" i="280"/>
  <c r="AC113" i="280" l="1"/>
  <c r="AC114" i="280" s="1"/>
  <c r="AC111" i="280"/>
  <c r="AD111" i="280" l="1"/>
  <c r="AD113" i="280"/>
  <c r="AD114" i="280" s="1"/>
  <c r="AE113" i="280" l="1"/>
  <c r="AE111" i="280"/>
  <c r="AF111" i="280" l="1"/>
  <c r="AF113" i="280"/>
  <c r="AE114" i="280"/>
  <c r="AE122" i="280" s="1"/>
  <c r="AE123" i="280" l="1"/>
  <c r="AE121" i="280"/>
  <c r="AH113" i="280"/>
  <c r="AH120" i="280" s="1"/>
  <c r="AF114" i="280"/>
  <c r="AH115" i="280"/>
  <c r="AE124" i="280"/>
  <c r="Z127" i="280"/>
  <c r="Z128" i="280"/>
  <c r="AB127" i="280"/>
  <c r="AA127" i="280"/>
  <c r="Z130" i="280"/>
  <c r="Z131" i="280" l="1"/>
  <c r="Z129" i="280"/>
  <c r="AH117" i="280"/>
  <c r="AH119" i="280"/>
  <c r="AA130" i="280"/>
  <c r="AA131" i="280" s="1"/>
  <c r="AA128" i="280"/>
  <c r="AB130" i="280" l="1"/>
  <c r="AB131" i="280" s="1"/>
  <c r="AB128" i="280"/>
  <c r="AC130" i="280" l="1"/>
  <c r="AC131" i="280" s="1"/>
  <c r="AC128" i="280"/>
  <c r="AD130" i="280" l="1"/>
  <c r="AD131" i="280" s="1"/>
  <c r="AD128" i="280"/>
  <c r="AE128" i="280" l="1"/>
  <c r="AE130" i="280"/>
  <c r="AE131" i="280" l="1"/>
  <c r="AE141" i="280" s="1"/>
  <c r="AF128" i="280"/>
  <c r="AF130" i="280"/>
  <c r="AK9" i="280" l="1"/>
  <c r="AM8" i="280"/>
  <c r="AK11" i="280"/>
  <c r="AL8" i="280"/>
  <c r="AK8" i="280"/>
  <c r="AK10" i="280" s="1"/>
  <c r="AE138" i="280"/>
  <c r="AF131" i="280"/>
  <c r="AH132" i="280"/>
  <c r="AE139" i="280"/>
  <c r="AE140" i="280"/>
  <c r="AH130" i="280"/>
  <c r="AH137" i="280" s="1"/>
  <c r="AK12" i="280" l="1"/>
  <c r="AL9" i="280"/>
  <c r="AL11" i="280"/>
  <c r="AL12" i="280" s="1"/>
  <c r="AH134" i="280"/>
  <c r="AH136" i="280"/>
  <c r="AM11" i="280" l="1"/>
  <c r="AM12" i="280" s="1"/>
  <c r="AM9" i="280"/>
  <c r="AN11" i="280" l="1"/>
  <c r="AN12" i="280" s="1"/>
  <c r="AN9" i="280"/>
  <c r="AO11" i="280" l="1"/>
  <c r="AO12" i="280" s="1"/>
  <c r="AO9" i="280"/>
  <c r="AP11" i="280" l="1"/>
  <c r="AP9" i="280"/>
  <c r="AQ11" i="280" l="1"/>
  <c r="AQ9" i="280"/>
  <c r="AP12" i="280"/>
  <c r="AP21" i="280" s="1"/>
  <c r="AP19" i="280" l="1"/>
  <c r="AP20" i="280"/>
  <c r="AP22" i="280"/>
  <c r="AK28" i="280"/>
  <c r="AK25" i="280"/>
  <c r="AK26" i="280"/>
  <c r="AM25" i="280"/>
  <c r="AL25" i="280"/>
  <c r="AQ12" i="280"/>
  <c r="AS11" i="280" s="1"/>
  <c r="AS18" i="280" s="1"/>
  <c r="AS13" i="280"/>
  <c r="AK27" i="280" l="1"/>
  <c r="AS17" i="280"/>
  <c r="AS15" i="280"/>
  <c r="AK29" i="280"/>
  <c r="AL26" i="280"/>
  <c r="AL28" i="280"/>
  <c r="AL29" i="280" s="1"/>
  <c r="AM26" i="280" l="1"/>
  <c r="AM28" i="280"/>
  <c r="AM29" i="280" s="1"/>
  <c r="AN28" i="280" l="1"/>
  <c r="AN29" i="280" s="1"/>
  <c r="AN26" i="280"/>
  <c r="AO28" i="280" l="1"/>
  <c r="AO29" i="280" s="1"/>
  <c r="AO26" i="280"/>
  <c r="AP26" i="280" l="1"/>
  <c r="AP28" i="280"/>
  <c r="AP29" i="280" l="1"/>
  <c r="AP38" i="280" s="1"/>
  <c r="AQ26" i="280"/>
  <c r="AQ28" i="280"/>
  <c r="AM42" i="280" l="1"/>
  <c r="AK45" i="280"/>
  <c r="AK43" i="280"/>
  <c r="AL42" i="280"/>
  <c r="AK42" i="280"/>
  <c r="AK44" i="280" s="1"/>
  <c r="AQ29" i="280"/>
  <c r="AS30" i="280"/>
  <c r="AP37" i="280"/>
  <c r="AS28" i="280"/>
  <c r="AS35" i="280" s="1"/>
  <c r="AP36" i="280"/>
  <c r="AP39" i="280"/>
  <c r="AL45" i="280" l="1"/>
  <c r="AL46" i="280" s="1"/>
  <c r="AL43" i="280"/>
  <c r="AK46" i="280"/>
  <c r="AS32" i="280"/>
  <c r="AS34" i="280"/>
  <c r="AM43" i="280" l="1"/>
  <c r="AM45" i="280"/>
  <c r="AM46" i="280" s="1"/>
  <c r="AN43" i="280" l="1"/>
  <c r="AN45" i="280"/>
  <c r="AN46" i="280" s="1"/>
  <c r="AO43" i="280" l="1"/>
  <c r="AO45" i="280"/>
  <c r="AO46" i="280" s="1"/>
  <c r="AP43" i="280" l="1"/>
  <c r="AP45" i="280"/>
  <c r="AP46" i="280" l="1"/>
  <c r="AP55" i="280" s="1"/>
  <c r="AQ43" i="280"/>
  <c r="AQ45" i="280"/>
  <c r="AQ46" i="280" l="1"/>
  <c r="AS47" i="280"/>
  <c r="AS45" i="280"/>
  <c r="AS52" i="280" s="1"/>
  <c r="AP53" i="280"/>
  <c r="AP54" i="280"/>
  <c r="AK59" i="280"/>
  <c r="AK61" i="280" s="1"/>
  <c r="AK62" i="280"/>
  <c r="AK60" i="280"/>
  <c r="AM59" i="280"/>
  <c r="AL59" i="280"/>
  <c r="AP56" i="280"/>
  <c r="AS49" i="280" l="1"/>
  <c r="AS51" i="280"/>
  <c r="AK63" i="280"/>
  <c r="AL62" i="280"/>
  <c r="AL63" i="280" s="1"/>
  <c r="AL60" i="280"/>
  <c r="AM60" i="280" l="1"/>
  <c r="AM62" i="280"/>
  <c r="AM63" i="280" s="1"/>
  <c r="AN60" i="280" l="1"/>
  <c r="AN62" i="280"/>
  <c r="AN63" i="280" s="1"/>
  <c r="AO62" i="280" l="1"/>
  <c r="AO63" i="280" s="1"/>
  <c r="AO60" i="280"/>
  <c r="AP60" i="280" l="1"/>
  <c r="AP62" i="280"/>
  <c r="AQ60" i="280" l="1"/>
  <c r="AQ62" i="280"/>
  <c r="AP63" i="280"/>
  <c r="AP72" i="280" l="1"/>
  <c r="AP73" i="280"/>
  <c r="AP71" i="280"/>
  <c r="AP70" i="280"/>
  <c r="AQ63" i="280"/>
  <c r="AS62" i="280" s="1"/>
  <c r="AS69" i="280" s="1"/>
  <c r="AS64" i="280"/>
  <c r="AM76" i="280"/>
  <c r="AK79" i="280"/>
  <c r="AL76" i="280"/>
  <c r="AK77" i="280"/>
  <c r="AK76" i="280"/>
  <c r="AK78" i="280" s="1"/>
  <c r="AK80" i="280" l="1"/>
  <c r="AS68" i="280"/>
  <c r="AS66" i="280"/>
  <c r="AL79" i="280"/>
  <c r="AL80" i="280" s="1"/>
  <c r="AL77" i="280"/>
  <c r="AM79" i="280" l="1"/>
  <c r="AM80" i="280" s="1"/>
  <c r="AM77" i="280"/>
  <c r="AN77" i="280" l="1"/>
  <c r="AN79" i="280"/>
  <c r="AN80" i="280" s="1"/>
  <c r="AO77" i="280" l="1"/>
  <c r="AO79" i="280"/>
  <c r="AO80" i="280" s="1"/>
  <c r="AP79" i="280" l="1"/>
  <c r="AP77" i="280"/>
  <c r="AQ77" i="280" l="1"/>
  <c r="AQ79" i="280"/>
  <c r="AP80" i="280"/>
  <c r="AS79" i="280" l="1"/>
  <c r="AS86" i="280" s="1"/>
  <c r="AP88" i="280"/>
  <c r="AP89" i="280"/>
  <c r="AP90" i="280"/>
  <c r="AQ80" i="280"/>
  <c r="AS81" i="280"/>
  <c r="AP87" i="280"/>
  <c r="AM93" i="280"/>
  <c r="AK96" i="280"/>
  <c r="AL93" i="280"/>
  <c r="AK94" i="280"/>
  <c r="AK93" i="280"/>
  <c r="AK95" i="280" s="1"/>
  <c r="AL96" i="280" l="1"/>
  <c r="AL97" i="280" s="1"/>
  <c r="AL94" i="280"/>
  <c r="AS85" i="280"/>
  <c r="AS83" i="280"/>
  <c r="AK97" i="280"/>
  <c r="AM94" i="280" l="1"/>
  <c r="AM96" i="280"/>
  <c r="AM97" i="280" l="1"/>
  <c r="AN94" i="280"/>
  <c r="AN96" i="280"/>
  <c r="AN97" i="280" s="1"/>
  <c r="AO94" i="280" l="1"/>
  <c r="AO96" i="280"/>
  <c r="AO97" i="280" s="1"/>
  <c r="AP96" i="280" l="1"/>
  <c r="AP94" i="280"/>
  <c r="AP97" i="280" l="1"/>
  <c r="AP107" i="280" s="1"/>
  <c r="AQ94" i="280"/>
  <c r="AQ96" i="280"/>
  <c r="AQ97" i="280" l="1"/>
  <c r="AS98" i="280"/>
  <c r="AM110" i="280"/>
  <c r="AK113" i="280"/>
  <c r="AL110" i="280"/>
  <c r="AK111" i="280"/>
  <c r="AK110" i="280"/>
  <c r="AK112" i="280" s="1"/>
  <c r="AS96" i="280"/>
  <c r="AS103" i="280" s="1"/>
  <c r="AP104" i="280"/>
  <c r="AP105" i="280"/>
  <c r="AP106" i="280"/>
  <c r="AL113" i="280" l="1"/>
  <c r="AL114" i="280" s="1"/>
  <c r="AL111" i="280"/>
  <c r="AK114" i="280"/>
  <c r="AS102" i="280"/>
  <c r="AS100" i="280"/>
  <c r="AM113" i="280" l="1"/>
  <c r="AM111" i="280"/>
  <c r="AN113" i="280" l="1"/>
  <c r="AN114" i="280" s="1"/>
  <c r="AN111" i="280"/>
  <c r="AM114" i="280"/>
  <c r="AO111" i="280" l="1"/>
  <c r="AO113" i="280"/>
  <c r="AO114" i="280" l="1"/>
  <c r="AP111" i="280"/>
  <c r="AP113" i="280"/>
  <c r="AP114" i="280" l="1"/>
  <c r="AP124" i="280" s="1"/>
  <c r="AQ111" i="280"/>
  <c r="AQ113" i="280"/>
  <c r="AQ114" i="280" l="1"/>
  <c r="AS113" i="280" s="1"/>
  <c r="AS120" i="280" s="1"/>
  <c r="AS115" i="280"/>
  <c r="AP121" i="280"/>
  <c r="AP122" i="280"/>
  <c r="AP123" i="280"/>
  <c r="AM127" i="280"/>
  <c r="AK128" i="280"/>
  <c r="AL127" i="280"/>
  <c r="AK127" i="280"/>
  <c r="AK129" i="280" s="1"/>
  <c r="AK130" i="280"/>
  <c r="AL130" i="280" l="1"/>
  <c r="AL131" i="280" s="1"/>
  <c r="AL128" i="280"/>
  <c r="AK131" i="280"/>
  <c r="AS119" i="280"/>
  <c r="AS117" i="280"/>
  <c r="AM130" i="280" l="1"/>
  <c r="AM131" i="280" s="1"/>
  <c r="AM128" i="280"/>
  <c r="AN130" i="280" l="1"/>
  <c r="AN131" i="280" s="1"/>
  <c r="AN128" i="280"/>
  <c r="AO130" i="280" l="1"/>
  <c r="AO131" i="280" s="1"/>
  <c r="AO128" i="280"/>
  <c r="AP128" i="280" l="1"/>
  <c r="AP130" i="280"/>
  <c r="AP131" i="280" l="1"/>
  <c r="AQ128" i="280"/>
  <c r="AQ130" i="280"/>
  <c r="AW9" i="280" l="1"/>
  <c r="AY8" i="280"/>
  <c r="AX8" i="280"/>
  <c r="AW8" i="280"/>
  <c r="AW10" i="280" s="1"/>
  <c r="AW11" i="280"/>
  <c r="AS130" i="280"/>
  <c r="AS137" i="280" s="1"/>
  <c r="AQ131" i="280"/>
  <c r="AS132" i="280"/>
  <c r="AP138" i="280"/>
  <c r="AP139" i="280"/>
  <c r="AP140" i="280"/>
  <c r="AP141" i="280"/>
  <c r="AS136" i="280" l="1"/>
  <c r="AS134" i="280"/>
  <c r="AW12" i="280"/>
  <c r="AX9" i="280"/>
  <c r="AX11" i="280"/>
  <c r="AX12" i="280" s="1"/>
  <c r="AY9" i="280" l="1"/>
  <c r="AY11" i="280"/>
  <c r="AY12" i="280" s="1"/>
  <c r="AZ11" i="280" l="1"/>
  <c r="AZ12" i="280" s="1"/>
  <c r="AZ9" i="280"/>
  <c r="BA11" i="280" l="1"/>
  <c r="BA12" i="280" s="1"/>
  <c r="BA9" i="280"/>
  <c r="BB11" i="280" l="1"/>
  <c r="BB9" i="280"/>
  <c r="BB12" i="280" l="1"/>
  <c r="BB22" i="280" s="1"/>
  <c r="BB21" i="280"/>
  <c r="BB19" i="280"/>
  <c r="BC11" i="280"/>
  <c r="BC9" i="280"/>
  <c r="BC12" i="280" l="1"/>
  <c r="BE13" i="280"/>
  <c r="AW28" i="280"/>
  <c r="AW26" i="280"/>
  <c r="AY25" i="280"/>
  <c r="AX25" i="280"/>
  <c r="AW25" i="280"/>
  <c r="AW27" i="280" s="1"/>
  <c r="BB20" i="280"/>
  <c r="BE11" i="280"/>
  <c r="BE18" i="280" s="1"/>
  <c r="AX26" i="280" l="1"/>
  <c r="AX28" i="280"/>
  <c r="AX29" i="280" s="1"/>
  <c r="AW29" i="280"/>
  <c r="BE17" i="280"/>
  <c r="BE15" i="280"/>
  <c r="AY26" i="280" l="1"/>
  <c r="AY28" i="280"/>
  <c r="AY29" i="280" s="1"/>
  <c r="AZ26" i="280" l="1"/>
  <c r="AZ28" i="280"/>
  <c r="AZ29" i="280" s="1"/>
  <c r="BA28" i="280" l="1"/>
  <c r="BA29" i="280" s="1"/>
  <c r="BA26" i="280"/>
  <c r="BB28" i="280" l="1"/>
  <c r="BB26" i="280"/>
  <c r="BC26" i="280" l="1"/>
  <c r="BC28" i="280"/>
  <c r="BB29" i="280"/>
  <c r="BB37" i="280" s="1"/>
  <c r="BB39" i="280" l="1"/>
  <c r="BE28" i="280"/>
  <c r="BE35" i="280" s="1"/>
  <c r="BB36" i="280"/>
  <c r="BC29" i="280"/>
  <c r="BE30" i="280"/>
  <c r="BB38" i="280"/>
  <c r="AW45" i="280"/>
  <c r="AY42" i="280"/>
  <c r="AX42" i="280"/>
  <c r="AW42" i="280"/>
  <c r="AW44" i="280" s="1"/>
  <c r="AW43" i="280"/>
  <c r="BE34" i="280" l="1"/>
  <c r="BE32" i="280"/>
  <c r="AX45" i="280"/>
  <c r="AX46" i="280" s="1"/>
  <c r="AX43" i="280"/>
  <c r="AW46" i="280"/>
  <c r="AY45" i="280" l="1"/>
  <c r="AY46" i="280" s="1"/>
  <c r="AY43" i="280"/>
  <c r="AZ43" i="280" l="1"/>
  <c r="AZ45" i="280"/>
  <c r="AZ46" i="280" s="1"/>
  <c r="BA43" i="280" l="1"/>
  <c r="BA45" i="280"/>
  <c r="BA46" i="280" s="1"/>
  <c r="BB43" i="280" l="1"/>
  <c r="BB45" i="280"/>
  <c r="BB46" i="280" l="1"/>
  <c r="BB53" i="280" s="1"/>
  <c r="BC43" i="280"/>
  <c r="BC45" i="280"/>
  <c r="AW60" i="280" l="1"/>
  <c r="AY59" i="280"/>
  <c r="AW62" i="280"/>
  <c r="AX59" i="280"/>
  <c r="AW59" i="280"/>
  <c r="BC46" i="280"/>
  <c r="BE47" i="280"/>
  <c r="BE45" i="280"/>
  <c r="BE52" i="280" s="1"/>
  <c r="BB54" i="280"/>
  <c r="BB55" i="280"/>
  <c r="BB56" i="280"/>
  <c r="AW61" i="280" l="1"/>
  <c r="BE51" i="280"/>
  <c r="BE49" i="280"/>
  <c r="AW63" i="280"/>
  <c r="AX62" i="280"/>
  <c r="AX63" i="280" s="1"/>
  <c r="AX60" i="280"/>
  <c r="AY62" i="280" l="1"/>
  <c r="AY63" i="280" s="1"/>
  <c r="AY60" i="280"/>
  <c r="AZ62" i="280" l="1"/>
  <c r="AZ63" i="280" s="1"/>
  <c r="AZ60" i="280"/>
  <c r="BA62" i="280" l="1"/>
  <c r="BA63" i="280" s="1"/>
  <c r="BA60" i="280"/>
  <c r="BB60" i="280" l="1"/>
  <c r="BB62" i="280"/>
  <c r="BB63" i="280" s="1"/>
  <c r="BC60" i="280" l="1"/>
  <c r="BC62" i="280"/>
  <c r="BC63" i="280" l="1"/>
  <c r="BE62" i="280" s="1"/>
  <c r="BE69" i="280" s="1"/>
  <c r="BE64" i="280"/>
  <c r="AW79" i="280"/>
  <c r="AW77" i="280"/>
  <c r="AY76" i="280"/>
  <c r="AX76" i="280"/>
  <c r="AW76" i="280"/>
  <c r="AW78" i="280" l="1"/>
  <c r="AX79" i="280"/>
  <c r="AX80" i="280" s="1"/>
  <c r="AX77" i="280"/>
  <c r="AW80" i="280"/>
  <c r="BE66" i="280"/>
  <c r="BE68" i="280"/>
  <c r="AY79" i="280" l="1"/>
  <c r="AY77" i="280"/>
  <c r="AZ79" i="280" l="1"/>
  <c r="AZ80" i="280" s="1"/>
  <c r="AZ77" i="280"/>
  <c r="AY80" i="280"/>
  <c r="BA77" i="280" l="1"/>
  <c r="BA79" i="280"/>
  <c r="BA80" i="280" l="1"/>
  <c r="BB77" i="280"/>
  <c r="BB79" i="280"/>
  <c r="BB80" i="280" l="1"/>
  <c r="BB88" i="280" s="1"/>
  <c r="BC77" i="280"/>
  <c r="BC79" i="280"/>
  <c r="BC80" i="280" l="1"/>
  <c r="BE79" i="280" s="1"/>
  <c r="BE86" i="280" s="1"/>
  <c r="BE81" i="280"/>
  <c r="AW96" i="280"/>
  <c r="AX93" i="280"/>
  <c r="AW94" i="280"/>
  <c r="AY93" i="280"/>
  <c r="AW93" i="280"/>
  <c r="AW95" i="280" s="1"/>
  <c r="BB87" i="280"/>
  <c r="BB90" i="280"/>
  <c r="BB89" i="280"/>
  <c r="AX96" i="280" l="1"/>
  <c r="AX97" i="280" s="1"/>
  <c r="AX94" i="280"/>
  <c r="BE83" i="280"/>
  <c r="BE85" i="280"/>
  <c r="AW97" i="280"/>
  <c r="AY96" i="280" l="1"/>
  <c r="AY97" i="280" s="1"/>
  <c r="AY94" i="280"/>
  <c r="AZ96" i="280" l="1"/>
  <c r="AZ97" i="280" s="1"/>
  <c r="AZ94" i="280"/>
  <c r="BA94" i="280" l="1"/>
  <c r="BA96" i="280"/>
  <c r="BA97" i="280" s="1"/>
  <c r="BB94" i="280" l="1"/>
  <c r="BB96" i="280"/>
  <c r="BB97" i="280" l="1"/>
  <c r="BC96" i="280"/>
  <c r="BC94" i="280"/>
  <c r="AW110" i="280" l="1"/>
  <c r="AW113" i="280"/>
  <c r="AW111" i="280"/>
  <c r="AY110" i="280"/>
  <c r="AX110" i="280"/>
  <c r="BE96" i="280"/>
  <c r="BE103" i="280" s="1"/>
  <c r="BB104" i="280"/>
  <c r="BB105" i="280"/>
  <c r="BB106" i="280"/>
  <c r="BC97" i="280"/>
  <c r="BE98" i="280"/>
  <c r="BB107" i="280"/>
  <c r="AW112" i="280" l="1"/>
  <c r="BE100" i="280"/>
  <c r="BE102" i="280"/>
  <c r="AX113" i="280"/>
  <c r="AX114" i="280" s="1"/>
  <c r="AX111" i="280"/>
  <c r="AW114" i="280"/>
  <c r="AY113" i="280" l="1"/>
  <c r="AY114" i="280" s="1"/>
  <c r="AY111" i="280"/>
  <c r="AZ113" i="280" l="1"/>
  <c r="AZ114" i="280" s="1"/>
  <c r="AZ111" i="280"/>
  <c r="BA111" i="280" l="1"/>
  <c r="BA113" i="280"/>
  <c r="BA114" i="280" s="1"/>
  <c r="BB111" i="280" l="1"/>
  <c r="BB113" i="280"/>
  <c r="BB114" i="280" l="1"/>
  <c r="BB123" i="280" s="1"/>
  <c r="BC111" i="280"/>
  <c r="BC113" i="280"/>
  <c r="BB121" i="280" l="1"/>
  <c r="AW128" i="280"/>
  <c r="AY127" i="280"/>
  <c r="AX127" i="280"/>
  <c r="AW127" i="280"/>
  <c r="AW129" i="280" s="1"/>
  <c r="AW130" i="280"/>
  <c r="BC114" i="280"/>
  <c r="BE115" i="280"/>
  <c r="BE113" i="280"/>
  <c r="BE120" i="280" s="1"/>
  <c r="BB122" i="280"/>
  <c r="BB124" i="280"/>
  <c r="AW131" i="280" l="1"/>
  <c r="BE117" i="280"/>
  <c r="BE119" i="280"/>
  <c r="AX130" i="280"/>
  <c r="AX131" i="280" s="1"/>
  <c r="AX128" i="280"/>
  <c r="AY130" i="280" l="1"/>
  <c r="AY131" i="280" s="1"/>
  <c r="AY128" i="280"/>
  <c r="AZ130" i="280" l="1"/>
  <c r="AZ128" i="280"/>
  <c r="AZ131" i="280" l="1"/>
  <c r="BA130" i="280"/>
  <c r="BA131" i="280" s="1"/>
  <c r="BA128" i="280"/>
  <c r="BB128" i="280" l="1"/>
  <c r="BB130" i="280"/>
  <c r="BB131" i="280" l="1"/>
  <c r="BC128" i="280"/>
  <c r="BC130" i="280"/>
  <c r="BI8" i="280" l="1"/>
  <c r="BH8" i="280"/>
  <c r="BH10" i="280" s="1"/>
  <c r="BH9" i="280"/>
  <c r="BH11" i="280"/>
  <c r="BJ8" i="280"/>
  <c r="BE130" i="280"/>
  <c r="BE137" i="280" s="1"/>
  <c r="BB138" i="280"/>
  <c r="BB139" i="280"/>
  <c r="BB140" i="280"/>
  <c r="BC131" i="280"/>
  <c r="BE132" i="280"/>
  <c r="BB141" i="280"/>
  <c r="BH12" i="280" l="1"/>
  <c r="BE136" i="280"/>
  <c r="BE134" i="280"/>
  <c r="BI9" i="280"/>
  <c r="BI11" i="280"/>
  <c r="BI12" i="280" s="1"/>
  <c r="BJ9" i="280" l="1"/>
  <c r="BJ11" i="280"/>
  <c r="BJ12" i="280" s="1"/>
  <c r="BK9" i="280" l="1"/>
  <c r="BK11" i="280"/>
  <c r="BK12" i="280" s="1"/>
  <c r="BL11" i="280" l="1"/>
  <c r="BL12" i="280" s="1"/>
  <c r="BL9" i="280"/>
  <c r="BM11" i="280" l="1"/>
  <c r="BM9" i="280"/>
  <c r="BM12" i="280" l="1"/>
  <c r="BM22" i="280" s="1"/>
  <c r="BN11" i="280"/>
  <c r="BN9" i="280"/>
  <c r="BU22" i="280" l="1"/>
  <c r="BN12" i="280"/>
  <c r="BP13" i="280"/>
  <c r="BM19" i="280"/>
  <c r="BM20" i="280"/>
  <c r="BM21" i="280"/>
  <c r="BH28" i="280"/>
  <c r="BJ25" i="280"/>
  <c r="BI25" i="280"/>
  <c r="BH25" i="280"/>
  <c r="BH26" i="280"/>
  <c r="BP11" i="280"/>
  <c r="BP18" i="280" s="1"/>
  <c r="BH29" i="280" l="1"/>
  <c r="BU21" i="280"/>
  <c r="BV21" i="280"/>
  <c r="BU20" i="280"/>
  <c r="BV20" i="280"/>
  <c r="BV19" i="280"/>
  <c r="BU19" i="280"/>
  <c r="BV18" i="280"/>
  <c r="BI26" i="280"/>
  <c r="BI28" i="280"/>
  <c r="BI29" i="280" s="1"/>
  <c r="BP17" i="280"/>
  <c r="BP15" i="280"/>
  <c r="BH27" i="280"/>
  <c r="BV22" i="280"/>
  <c r="BJ26" i="280" l="1"/>
  <c r="BJ28" i="280"/>
  <c r="BJ29" i="280" s="1"/>
  <c r="BK26" i="280" l="1"/>
  <c r="BK28" i="280"/>
  <c r="BK29" i="280" s="1"/>
  <c r="BL26" i="280" l="1"/>
  <c r="BL28" i="280"/>
  <c r="BL29" i="280" s="1"/>
  <c r="BM26" i="280" l="1"/>
  <c r="BM28" i="280"/>
  <c r="BM29" i="280" l="1"/>
  <c r="BM36" i="280" s="1"/>
  <c r="BN28" i="280"/>
  <c r="BN26" i="280"/>
  <c r="BU36" i="280" l="1"/>
  <c r="BP28" i="280"/>
  <c r="BP35" i="280" s="1"/>
  <c r="BN29" i="280"/>
  <c r="BP30" i="280"/>
  <c r="BM38" i="280"/>
  <c r="BJ42" i="280"/>
  <c r="BH43" i="280"/>
  <c r="BI42" i="280"/>
  <c r="BH45" i="280"/>
  <c r="BH42" i="280"/>
  <c r="BM39" i="280"/>
  <c r="BM37" i="280"/>
  <c r="BH44" i="280" l="1"/>
  <c r="BI45" i="280"/>
  <c r="BI46" i="280" s="1"/>
  <c r="BI43" i="280"/>
  <c r="BU38" i="280"/>
  <c r="BV38" i="280"/>
  <c r="BU37" i="280"/>
  <c r="BV37" i="280"/>
  <c r="BP32" i="280"/>
  <c r="BP34" i="280"/>
  <c r="BV35" i="280" s="1"/>
  <c r="BU39" i="280"/>
  <c r="BV39" i="280"/>
  <c r="BH46" i="280"/>
  <c r="BV36" i="280"/>
  <c r="BJ45" i="280" l="1"/>
  <c r="BJ43" i="280"/>
  <c r="BJ46" i="280" l="1"/>
  <c r="BK45" i="280"/>
  <c r="BK46" i="280" s="1"/>
  <c r="BK43" i="280"/>
  <c r="BL43" i="280" l="1"/>
  <c r="BL45" i="280"/>
  <c r="BL46" i="280" s="1"/>
  <c r="BM43" i="280" l="1"/>
  <c r="BM45" i="280"/>
  <c r="BM46" i="280" l="1"/>
  <c r="BP45" i="280" s="1"/>
  <c r="BP52" i="280" s="1"/>
  <c r="BN43" i="280"/>
  <c r="BN45" i="280"/>
  <c r="BN46" i="280" s="1"/>
  <c r="BP47" i="280" l="1"/>
  <c r="BM55" i="280"/>
  <c r="BH60" i="280"/>
  <c r="BJ59" i="280"/>
  <c r="BI59" i="280"/>
  <c r="BH62" i="280"/>
  <c r="BH59" i="280"/>
  <c r="BM53" i="280"/>
  <c r="BM54" i="280"/>
  <c r="BM56" i="280"/>
  <c r="BH61" i="280" l="1"/>
  <c r="BH63" i="280"/>
  <c r="BV53" i="280"/>
  <c r="BU53" i="280"/>
  <c r="BU56" i="280"/>
  <c r="BV56" i="280"/>
  <c r="BI60" i="280"/>
  <c r="BI62" i="280"/>
  <c r="BI63" i="280" s="1"/>
  <c r="BU55" i="280"/>
  <c r="BV55" i="280"/>
  <c r="BU54" i="280"/>
  <c r="BV54" i="280"/>
  <c r="BP51" i="280"/>
  <c r="BV52" i="280" s="1"/>
  <c r="BP49" i="280"/>
  <c r="BJ60" i="280" l="1"/>
  <c r="BJ62" i="280"/>
  <c r="BJ63" i="280" s="1"/>
  <c r="BK62" i="280" l="1"/>
  <c r="BK60" i="280"/>
  <c r="BK63" i="280" l="1"/>
  <c r="BL62" i="280"/>
  <c r="BL63" i="280" s="1"/>
  <c r="BL60" i="280"/>
  <c r="BM62" i="280" l="1"/>
  <c r="BM60" i="280"/>
  <c r="BM63" i="280" l="1"/>
  <c r="BM73" i="280" s="1"/>
  <c r="BU73" i="280" s="1"/>
  <c r="BN60" i="280"/>
  <c r="BN62" i="280"/>
  <c r="BN63" i="280" l="1"/>
  <c r="BP64" i="280"/>
  <c r="BH79" i="280"/>
  <c r="BH76" i="280"/>
  <c r="BH77" i="280"/>
  <c r="BJ76" i="280"/>
  <c r="BI76" i="280"/>
  <c r="BM71" i="280"/>
  <c r="BM70" i="280"/>
  <c r="BP62" i="280"/>
  <c r="BP69" i="280" s="1"/>
  <c r="BM72" i="280"/>
  <c r="BH78" i="280" l="1"/>
  <c r="BU71" i="280"/>
  <c r="BV72" i="280"/>
  <c r="BI79" i="280"/>
  <c r="BI80" i="280" s="1"/>
  <c r="BI77" i="280"/>
  <c r="BV73" i="280"/>
  <c r="BU72" i="280"/>
  <c r="BH80" i="280"/>
  <c r="BP68" i="280"/>
  <c r="BV69" i="280" s="1"/>
  <c r="BP66" i="280"/>
  <c r="BV70" i="280"/>
  <c r="BV71" i="280"/>
  <c r="BU70" i="280"/>
  <c r="BJ77" i="280" l="1"/>
  <c r="BJ79" i="280"/>
  <c r="BJ80" i="280" l="1"/>
  <c r="BK79" i="280"/>
  <c r="BK80" i="280" s="1"/>
  <c r="BK77" i="280"/>
  <c r="BL79" i="280" l="1"/>
  <c r="BL80" i="280" s="1"/>
  <c r="BL77" i="280"/>
  <c r="BM77" i="280" l="1"/>
  <c r="BM79" i="280"/>
  <c r="BM80" i="280" l="1"/>
  <c r="BP79" i="280" s="1"/>
  <c r="BP86" i="280" s="1"/>
  <c r="BN77" i="280"/>
  <c r="BN79" i="280"/>
  <c r="BN80" i="280" s="1"/>
  <c r="BH96" i="280" l="1"/>
  <c r="BH94" i="280"/>
  <c r="BJ93" i="280"/>
  <c r="BI93" i="280"/>
  <c r="BH93" i="280"/>
  <c r="BM89" i="280"/>
  <c r="BP81" i="280"/>
  <c r="BM87" i="280"/>
  <c r="BM88" i="280"/>
  <c r="BM90" i="280"/>
  <c r="BH95" i="280" l="1"/>
  <c r="BU90" i="280"/>
  <c r="BV90" i="280"/>
  <c r="BP85" i="280"/>
  <c r="BV86" i="280" s="1"/>
  <c r="BP83" i="280"/>
  <c r="BU89" i="280"/>
  <c r="BV89" i="280"/>
  <c r="BU88" i="280"/>
  <c r="BV88" i="280"/>
  <c r="BI96" i="280"/>
  <c r="BI97" i="280" s="1"/>
  <c r="BI94" i="280"/>
  <c r="BV87" i="280"/>
  <c r="BU87" i="280"/>
  <c r="BH97" i="280"/>
  <c r="BJ96" i="280" l="1"/>
  <c r="BJ94" i="280"/>
  <c r="BK96" i="280" l="1"/>
  <c r="BK97" i="280" s="1"/>
  <c r="BK94" i="280"/>
  <c r="BJ97" i="280"/>
  <c r="BL96" i="280" l="1"/>
  <c r="BL97" i="280" s="1"/>
  <c r="BL94" i="280"/>
  <c r="BM94" i="280" l="1"/>
  <c r="BM96" i="280"/>
  <c r="BM97" i="280" l="1"/>
  <c r="BP96" i="280" s="1"/>
  <c r="BP103" i="280" s="1"/>
  <c r="BM104" i="280"/>
  <c r="BN94" i="280"/>
  <c r="BN96" i="280"/>
  <c r="BN97" i="280" s="1"/>
  <c r="BM107" i="280" l="1"/>
  <c r="BU107" i="280" s="1"/>
  <c r="BV104" i="280"/>
  <c r="BU104" i="280"/>
  <c r="BP98" i="280"/>
  <c r="BH113" i="280"/>
  <c r="BH110" i="280"/>
  <c r="BH111" i="280"/>
  <c r="BJ110" i="280"/>
  <c r="BI110" i="280"/>
  <c r="BM105" i="280"/>
  <c r="BM106" i="280"/>
  <c r="BV107" i="280" s="1"/>
  <c r="BH112" i="280" l="1"/>
  <c r="BI113" i="280"/>
  <c r="BI114" i="280" s="1"/>
  <c r="BI111" i="280"/>
  <c r="BH114" i="280"/>
  <c r="BU105" i="280"/>
  <c r="BV105" i="280"/>
  <c r="BP102" i="280"/>
  <c r="BV103" i="280" s="1"/>
  <c r="BP100" i="280"/>
  <c r="BU106" i="280"/>
  <c r="BV106" i="280"/>
  <c r="BJ113" i="280" l="1"/>
  <c r="BJ111" i="280"/>
  <c r="BK113" i="280" l="1"/>
  <c r="BK114" i="280" s="1"/>
  <c r="BK111" i="280"/>
  <c r="BJ114" i="280"/>
  <c r="BL113" i="280" l="1"/>
  <c r="BL114" i="280" s="1"/>
  <c r="BL111" i="280"/>
  <c r="BM111" i="280" l="1"/>
  <c r="BM113" i="280"/>
  <c r="BM114" i="280" l="1"/>
  <c r="BM122" i="280" s="1"/>
  <c r="BN111" i="280"/>
  <c r="BN113" i="280"/>
  <c r="BU122" i="280" l="1"/>
  <c r="BM121" i="280"/>
  <c r="BN114" i="280"/>
  <c r="BP115" i="280"/>
  <c r="BH128" i="280"/>
  <c r="BI127" i="280"/>
  <c r="BH127" i="280"/>
  <c r="BH130" i="280"/>
  <c r="BJ127" i="280"/>
  <c r="BP113" i="280"/>
  <c r="BP120" i="280" s="1"/>
  <c r="BM123" i="280"/>
  <c r="BM124" i="280"/>
  <c r="BH129" i="280" l="1"/>
  <c r="BI128" i="280"/>
  <c r="BI130" i="280"/>
  <c r="BI131" i="280" s="1"/>
  <c r="BU124" i="280"/>
  <c r="BV124" i="280"/>
  <c r="BP117" i="280"/>
  <c r="BP119" i="280"/>
  <c r="BV120" i="280" s="1"/>
  <c r="BU123" i="280"/>
  <c r="BV123" i="280"/>
  <c r="BV121" i="280"/>
  <c r="BU121" i="280"/>
  <c r="BV122" i="280"/>
  <c r="BH131" i="280"/>
  <c r="BJ130" i="280" l="1"/>
  <c r="BJ131" i="280" s="1"/>
  <c r="BJ128" i="280"/>
  <c r="BK130" i="280" l="1"/>
  <c r="BK131" i="280" s="1"/>
  <c r="BK128" i="280"/>
  <c r="BL130" i="280" l="1"/>
  <c r="BL131" i="280" s="1"/>
  <c r="BL128" i="280"/>
  <c r="BM130" i="280" l="1"/>
  <c r="BM128" i="280"/>
  <c r="BN128" i="280" l="1"/>
  <c r="BN130" i="280"/>
  <c r="BM131" i="280"/>
  <c r="BM139" i="280" s="1"/>
  <c r="BU139" i="280" l="1"/>
  <c r="BV139" i="280"/>
  <c r="BM138" i="280"/>
  <c r="BP130" i="280"/>
  <c r="BP137" i="280" s="1"/>
  <c r="BM141" i="280"/>
  <c r="BM140" i="280"/>
  <c r="BN131" i="280"/>
  <c r="BP132" i="280"/>
  <c r="BP134" i="280" l="1"/>
  <c r="BP136" i="280"/>
  <c r="BU140" i="280"/>
  <c r="BV140" i="280"/>
  <c r="BU141" i="280"/>
  <c r="V5" i="280" s="1"/>
  <c r="BV141" i="280"/>
  <c r="BV137" i="280"/>
  <c r="U3" i="280" s="1"/>
  <c r="BV138" i="280"/>
  <c r="BU138" i="280"/>
  <c r="V4" i="280" l="1"/>
  <c r="U4" i="280" s="1"/>
  <c r="H7" i="205" l="1"/>
  <c r="AB3" i="205"/>
  <c r="H3" i="278"/>
  <c r="H3" i="205"/>
  <c r="AF44" i="278"/>
  <c r="AF44" i="205"/>
  <c r="AJ42" i="278"/>
  <c r="AF45" i="278" s="1"/>
  <c r="AF46" i="278" l="1"/>
  <c r="I25" i="249" l="1"/>
  <c r="F25" i="247"/>
  <c r="I25" i="248"/>
  <c r="F25" i="230"/>
  <c r="I27" i="276" l="1"/>
  <c r="E27" i="276"/>
  <c r="E26" i="276"/>
  <c r="C3" i="258"/>
  <c r="E25" i="276"/>
  <c r="K13" i="276"/>
  <c r="O8" i="72"/>
  <c r="K12" i="276"/>
  <c r="O7" i="72"/>
  <c r="K10" i="276"/>
  <c r="Q11" i="231"/>
  <c r="B8" i="276"/>
  <c r="A8" i="231"/>
  <c r="F21" i="242" l="1"/>
  <c r="F27" i="216"/>
  <c r="E25" i="216"/>
  <c r="E24" i="216"/>
  <c r="E26" i="217"/>
  <c r="S103" i="221" l="1"/>
  <c r="B102" i="221" s="1"/>
  <c r="S8" i="221"/>
  <c r="C7" i="221" s="1"/>
  <c r="S100" i="220"/>
  <c r="B99" i="220" s="1"/>
  <c r="S8" i="220"/>
  <c r="C7" i="220" s="1"/>
  <c r="E19" i="106" l="1"/>
  <c r="E16" i="239" l="1"/>
  <c r="D17" i="244" l="1"/>
  <c r="F21" i="230"/>
  <c r="D2" i="214" l="1"/>
  <c r="D2" i="213"/>
  <c r="D6" i="259" l="1"/>
  <c r="D4" i="259"/>
  <c r="D3" i="257" l="1"/>
  <c r="I28" i="256"/>
  <c r="I29" i="256"/>
  <c r="I30" i="256"/>
  <c r="I31" i="256"/>
  <c r="I32" i="256"/>
  <c r="I33" i="256"/>
  <c r="I34" i="256"/>
  <c r="I35" i="256"/>
  <c r="I27" i="256"/>
  <c r="D32" i="256" l="1"/>
  <c r="C31" i="256"/>
  <c r="D31" i="256" s="1"/>
  <c r="B31" i="256"/>
  <c r="C30" i="256"/>
  <c r="D30" i="256" s="1"/>
  <c r="C29" i="256"/>
  <c r="D29" i="256" s="1"/>
  <c r="C30" i="255"/>
  <c r="D30" i="255" s="1"/>
  <c r="C31" i="255"/>
  <c r="D31" i="255" s="1"/>
  <c r="B31" i="255"/>
  <c r="C29" i="255"/>
  <c r="D29" i="255" s="1"/>
  <c r="C28" i="255"/>
  <c r="D28" i="255" s="1"/>
  <c r="B28" i="255"/>
  <c r="D32" i="255"/>
  <c r="N28" i="255"/>
  <c r="N29" i="255"/>
  <c r="N27" i="255"/>
  <c r="I28" i="255"/>
  <c r="I29" i="255"/>
  <c r="I30" i="255"/>
  <c r="I31" i="255"/>
  <c r="I32" i="255"/>
  <c r="I33" i="255"/>
  <c r="I34" i="255"/>
  <c r="I35" i="255"/>
  <c r="I36" i="255"/>
  <c r="I27" i="255"/>
  <c r="D33" i="255" s="1"/>
  <c r="B28" i="256" l="1"/>
  <c r="C28" i="256"/>
  <c r="D28" i="256" s="1"/>
  <c r="F5" i="253"/>
  <c r="F4" i="252"/>
  <c r="M4" i="252"/>
  <c r="C79" i="220" l="1"/>
  <c r="C83" i="221"/>
  <c r="C11" i="221"/>
  <c r="A5" i="118" l="1"/>
  <c r="F22" i="248" l="1"/>
  <c r="E32" i="251" l="1"/>
  <c r="E31" i="251"/>
  <c r="E30" i="251"/>
  <c r="B14" i="251"/>
  <c r="B12" i="251"/>
  <c r="B10" i="251"/>
  <c r="A8" i="251"/>
  <c r="B12" i="138"/>
  <c r="B14" i="138"/>
  <c r="B14" i="250"/>
  <c r="B12" i="250"/>
  <c r="E32" i="250"/>
  <c r="E31" i="250"/>
  <c r="E30" i="250"/>
  <c r="B10" i="250"/>
  <c r="A8" i="250"/>
  <c r="F22" i="249" l="1"/>
  <c r="F21" i="247"/>
  <c r="S9" i="249"/>
  <c r="S8" i="249"/>
  <c r="U8" i="247"/>
  <c r="S10" i="249"/>
  <c r="U10" i="247"/>
  <c r="E3" i="249"/>
  <c r="E3" i="247"/>
  <c r="S6" i="249"/>
  <c r="U6" i="247"/>
  <c r="U10" i="248"/>
  <c r="U6" i="248"/>
  <c r="U9" i="248"/>
  <c r="U8" i="248"/>
  <c r="E3" i="248"/>
  <c r="U9" i="247"/>
  <c r="F19" i="245"/>
  <c r="F20" i="245"/>
  <c r="L16" i="245"/>
  <c r="L15" i="245"/>
  <c r="L13" i="245"/>
  <c r="E19" i="244"/>
  <c r="I18" i="244"/>
  <c r="D18" i="244"/>
  <c r="D16" i="244"/>
  <c r="I10" i="244"/>
  <c r="I9" i="244"/>
  <c r="I8" i="244"/>
  <c r="B5" i="244"/>
  <c r="I9" i="243"/>
  <c r="I8" i="243"/>
  <c r="I7" i="243"/>
  <c r="I22" i="243"/>
  <c r="I23" i="243"/>
  <c r="I24" i="243"/>
  <c r="I25" i="243"/>
  <c r="I26" i="243"/>
  <c r="I27" i="243"/>
  <c r="I28" i="243"/>
  <c r="I29" i="243"/>
  <c r="I30" i="243"/>
  <c r="I31" i="243"/>
  <c r="I32" i="243"/>
  <c r="I21" i="243"/>
  <c r="I18" i="243"/>
  <c r="D18" i="243"/>
  <c r="E29" i="236"/>
  <c r="D17" i="243"/>
  <c r="D16" i="243"/>
  <c r="B5" i="243"/>
  <c r="D20" i="242"/>
  <c r="D19" i="242"/>
  <c r="F4" i="242"/>
  <c r="G15" i="242"/>
  <c r="G14" i="242"/>
  <c r="G13" i="242"/>
  <c r="G12" i="242"/>
  <c r="I8" i="227"/>
  <c r="B10" i="242"/>
  <c r="C4" i="242"/>
  <c r="C13" i="218"/>
  <c r="J17" i="241"/>
  <c r="D17" i="241"/>
  <c r="E23" i="241"/>
  <c r="E21" i="241"/>
  <c r="E22" i="241"/>
  <c r="F20" i="241"/>
  <c r="F19" i="241"/>
  <c r="D18" i="241"/>
  <c r="I9" i="241"/>
  <c r="I8" i="241"/>
  <c r="I7" i="241"/>
  <c r="B4" i="241"/>
  <c r="E15" i="239"/>
  <c r="E14" i="239"/>
  <c r="I12" i="239"/>
  <c r="I11" i="239"/>
  <c r="I10" i="239"/>
  <c r="B7" i="239"/>
  <c r="J18" i="238"/>
  <c r="D18" i="238"/>
  <c r="E23" i="238"/>
  <c r="E22" i="238"/>
  <c r="I11" i="238"/>
  <c r="E6" i="233"/>
  <c r="F21" i="238"/>
  <c r="F20" i="238"/>
  <c r="D19" i="238"/>
  <c r="I12" i="238"/>
  <c r="I10" i="238"/>
  <c r="B7" i="238"/>
  <c r="F19" i="228" l="1"/>
  <c r="I15" i="234"/>
  <c r="E27" i="236"/>
  <c r="I16" i="236"/>
  <c r="E25" i="236"/>
  <c r="E30" i="236"/>
  <c r="F28" i="236"/>
  <c r="E26" i="236"/>
  <c r="I18" i="236"/>
  <c r="I17" i="236"/>
  <c r="I15" i="236"/>
  <c r="C12" i="236"/>
  <c r="D2" i="236"/>
  <c r="I18" i="234"/>
  <c r="I17" i="234"/>
  <c r="I16" i="234"/>
  <c r="D2" i="234"/>
  <c r="D2" i="216"/>
  <c r="F27" i="234"/>
  <c r="E26" i="234"/>
  <c r="E25" i="234"/>
  <c r="B11" i="233"/>
  <c r="E29" i="234"/>
  <c r="E28" i="234"/>
  <c r="C12" i="233"/>
  <c r="C12" i="234"/>
  <c r="A4" i="233"/>
  <c r="B9" i="217"/>
  <c r="B14" i="233"/>
  <c r="C13" i="233"/>
  <c r="E25" i="217"/>
  <c r="C25" i="233"/>
  <c r="C24" i="233"/>
  <c r="D22" i="217"/>
  <c r="E8" i="233"/>
  <c r="E7" i="233"/>
  <c r="E5" i="233"/>
  <c r="I12" i="217"/>
  <c r="D17" i="106"/>
  <c r="A36" i="136"/>
  <c r="I24" i="231"/>
  <c r="F22" i="231"/>
  <c r="Q14" i="231"/>
  <c r="Q13" i="231"/>
  <c r="Q15" i="231"/>
  <c r="U10" i="230" l="1"/>
  <c r="U9" i="230"/>
  <c r="U8" i="230"/>
  <c r="U6" i="230"/>
  <c r="E3" i="230"/>
  <c r="F20" i="228"/>
  <c r="L16" i="228"/>
  <c r="L15" i="228"/>
  <c r="L13" i="228"/>
  <c r="C14" i="227"/>
  <c r="C16" i="227"/>
  <c r="C15" i="227"/>
  <c r="I10" i="227"/>
  <c r="I9" i="227"/>
  <c r="A7" i="227"/>
  <c r="B1" i="227"/>
  <c r="C15" i="226"/>
  <c r="C16" i="226"/>
  <c r="C14" i="226"/>
  <c r="I10" i="226"/>
  <c r="I9" i="226"/>
  <c r="I8" i="226"/>
  <c r="A7" i="226"/>
  <c r="B1" i="226"/>
  <c r="R4" i="225"/>
  <c r="C4" i="225"/>
  <c r="BU4" i="225"/>
  <c r="BU3" i="225"/>
  <c r="BU2" i="225"/>
  <c r="U2" i="225"/>
  <c r="I29" i="222"/>
  <c r="F27" i="222"/>
  <c r="Q17" i="222"/>
  <c r="Q16" i="222"/>
  <c r="Q15" i="222"/>
  <c r="B11" i="222"/>
  <c r="B6" i="218"/>
  <c r="F131" i="221"/>
  <c r="F130" i="221"/>
  <c r="F129" i="221"/>
  <c r="B110" i="220"/>
  <c r="B115" i="221"/>
  <c r="F112" i="221"/>
  <c r="F97" i="221"/>
  <c r="F96" i="221"/>
  <c r="F95" i="221"/>
  <c r="F127" i="221"/>
  <c r="F126" i="221"/>
  <c r="F125" i="221"/>
  <c r="I119" i="221"/>
  <c r="A117" i="221"/>
  <c r="F110" i="221"/>
  <c r="F108" i="221"/>
  <c r="F106" i="221"/>
  <c r="F93" i="221"/>
  <c r="F92" i="221"/>
  <c r="F91" i="221"/>
  <c r="C37" i="221"/>
  <c r="F26" i="221"/>
  <c r="F89" i="221" s="1"/>
  <c r="F25" i="221"/>
  <c r="F88" i="221" s="1"/>
  <c r="F24" i="221"/>
  <c r="F87" i="221" s="1"/>
  <c r="K31" i="213"/>
  <c r="K28" i="213"/>
  <c r="K34" i="214"/>
  <c r="K31" i="214"/>
  <c r="F31" i="214"/>
  <c r="A112" i="220"/>
  <c r="F122" i="220"/>
  <c r="F121" i="220"/>
  <c r="F120" i="220"/>
  <c r="I114" i="220"/>
  <c r="F105" i="220"/>
  <c r="F103" i="220"/>
  <c r="C11" i="220"/>
  <c r="F107" i="220"/>
  <c r="F24" i="220"/>
  <c r="F83" i="220" s="1"/>
  <c r="F26" i="220"/>
  <c r="F85" i="220" s="1"/>
  <c r="F25" i="220"/>
  <c r="F84" i="220" s="1"/>
  <c r="J12" i="213"/>
  <c r="F89" i="220"/>
  <c r="F88" i="220"/>
  <c r="F87" i="220"/>
  <c r="C33" i="220"/>
  <c r="H8" i="219"/>
  <c r="C20" i="219"/>
  <c r="E35" i="214"/>
  <c r="E32" i="214"/>
  <c r="E32" i="213"/>
  <c r="E29" i="213"/>
  <c r="F28" i="213"/>
  <c r="E38" i="219"/>
  <c r="E41" i="219"/>
  <c r="D22" i="219"/>
  <c r="D22" i="218"/>
  <c r="D19" i="218"/>
  <c r="I17" i="219"/>
  <c r="E40" i="219" s="1"/>
  <c r="D17" i="219"/>
  <c r="E39" i="219" s="1"/>
  <c r="C21" i="219"/>
  <c r="B5" i="219"/>
  <c r="C23" i="219"/>
  <c r="D25" i="219"/>
  <c r="D24" i="219"/>
  <c r="D14" i="218"/>
  <c r="C12" i="218"/>
  <c r="H10" i="219"/>
  <c r="H9" i="219"/>
  <c r="H7" i="219"/>
  <c r="G7" i="218"/>
  <c r="E22" i="213"/>
  <c r="E21" i="213"/>
  <c r="D15" i="218"/>
  <c r="F24" i="213"/>
  <c r="F23" i="213"/>
  <c r="D16" i="218"/>
  <c r="E25" i="213"/>
  <c r="D21" i="218"/>
  <c r="F31" i="213"/>
  <c r="D18" i="218"/>
  <c r="G10" i="218"/>
  <c r="G9" i="218"/>
  <c r="G8" i="218"/>
  <c r="J11" i="213"/>
  <c r="B10" i="213"/>
  <c r="F23" i="217"/>
  <c r="F24" i="217"/>
  <c r="E28" i="214"/>
  <c r="E23" i="216"/>
  <c r="F26" i="216"/>
  <c r="I13" i="217"/>
  <c r="I16" i="216"/>
  <c r="I14" i="216"/>
  <c r="C12" i="216"/>
  <c r="F121" i="221" l="1"/>
  <c r="F122" i="221"/>
  <c r="F123" i="221"/>
  <c r="F117" i="220"/>
  <c r="F116" i="220"/>
  <c r="F118" i="220"/>
  <c r="I17" i="216"/>
  <c r="I15" i="216"/>
  <c r="B4" i="215"/>
  <c r="E24" i="214"/>
  <c r="G60" i="214"/>
  <c r="G62" i="214"/>
  <c r="G61" i="214"/>
  <c r="F34" i="214"/>
  <c r="F58" i="214"/>
  <c r="E25" i="214"/>
  <c r="F57" i="214"/>
  <c r="J50" i="214"/>
  <c r="J14" i="214"/>
  <c r="J51" i="214"/>
  <c r="J16" i="214"/>
  <c r="J43" i="214"/>
  <c r="F27" i="214"/>
  <c r="F26" i="214"/>
  <c r="J17" i="214"/>
  <c r="J15" i="214"/>
  <c r="E15" i="58" l="1"/>
  <c r="J14" i="213"/>
  <c r="J13" i="213"/>
  <c r="C9" i="194" l="1"/>
  <c r="C3" i="194"/>
  <c r="A18" i="201" l="1"/>
  <c r="G13" i="2" l="1"/>
  <c r="C19" i="189" l="1"/>
  <c r="K49" i="189"/>
  <c r="A9" i="189"/>
  <c r="K47" i="189"/>
  <c r="A7" i="189"/>
  <c r="H10" i="207"/>
  <c r="H9" i="207"/>
  <c r="H8" i="207"/>
  <c r="H6" i="207"/>
  <c r="H5" i="207"/>
  <c r="E6" i="118"/>
  <c r="A15" i="118"/>
  <c r="L37" i="117"/>
  <c r="G36" i="117" s="1"/>
  <c r="L31" i="117"/>
  <c r="G30" i="117" s="1"/>
  <c r="D21" i="117"/>
  <c r="D27" i="117"/>
  <c r="D30" i="117"/>
  <c r="D33" i="117"/>
  <c r="D36" i="117"/>
  <c r="D39" i="117"/>
  <c r="D24" i="117"/>
  <c r="E24" i="117"/>
  <c r="L25" i="117" s="1"/>
  <c r="G24" i="117" s="1"/>
  <c r="E27" i="117"/>
  <c r="L28" i="117" s="1"/>
  <c r="G27" i="117" s="1"/>
  <c r="E30" i="117"/>
  <c r="E33" i="117"/>
  <c r="L34" i="117" s="1"/>
  <c r="G33" i="117" s="1"/>
  <c r="E36" i="117"/>
  <c r="E39" i="117"/>
  <c r="L40" i="117" s="1"/>
  <c r="G39" i="117" s="1"/>
  <c r="E21" i="117"/>
  <c r="L22" i="117" s="1"/>
  <c r="G21" i="117" s="1"/>
  <c r="C24" i="117"/>
  <c r="C27" i="117"/>
  <c r="C30" i="117"/>
  <c r="C33" i="117"/>
  <c r="C36" i="117"/>
  <c r="C39" i="117"/>
  <c r="C21" i="117"/>
  <c r="A24" i="117"/>
  <c r="A27" i="117"/>
  <c r="A30" i="117"/>
  <c r="A33" i="117"/>
  <c r="A36" i="117"/>
  <c r="A39" i="117"/>
  <c r="A21" i="117"/>
  <c r="B18" i="117"/>
  <c r="A7" i="117"/>
  <c r="B20" i="116"/>
  <c r="A7" i="116"/>
  <c r="E7" i="74"/>
  <c r="M15" i="58"/>
  <c r="M15" i="67"/>
  <c r="E15" i="67"/>
  <c r="J5" i="65"/>
  <c r="G5" i="65"/>
  <c r="M3" i="194"/>
  <c r="M2" i="194"/>
  <c r="E16" i="201"/>
  <c r="B16" i="201"/>
  <c r="AJ42" i="205"/>
  <c r="AF45" i="205" s="1"/>
  <c r="AF47" i="205" s="1"/>
  <c r="B15" i="201"/>
  <c r="B14" i="201"/>
  <c r="F8" i="201"/>
  <c r="F10" i="201"/>
  <c r="F9" i="201"/>
  <c r="A7" i="201"/>
  <c r="B10" i="138"/>
  <c r="A8" i="138"/>
  <c r="C10" i="200"/>
  <c r="C9" i="200"/>
  <c r="C8" i="200"/>
  <c r="B5" i="200"/>
  <c r="B2" i="129"/>
  <c r="T31" i="198"/>
  <c r="T31" i="192"/>
  <c r="S13" i="192"/>
  <c r="J35" i="198"/>
  <c r="J36" i="198"/>
  <c r="J37" i="198"/>
  <c r="J38" i="198"/>
  <c r="J39" i="198"/>
  <c r="J40" i="198"/>
  <c r="J41" i="198"/>
  <c r="J34" i="198"/>
  <c r="F35" i="198"/>
  <c r="F36" i="198"/>
  <c r="F37" i="198"/>
  <c r="F38" i="198"/>
  <c r="F39" i="198"/>
  <c r="F40" i="198"/>
  <c r="F41" i="198"/>
  <c r="F34" i="198"/>
  <c r="B35" i="198"/>
  <c r="B36" i="198"/>
  <c r="B37" i="198"/>
  <c r="B38" i="198"/>
  <c r="B39" i="198"/>
  <c r="B40" i="198"/>
  <c r="B41" i="198"/>
  <c r="B34" i="198"/>
  <c r="S13" i="198"/>
  <c r="D12" i="198"/>
  <c r="S11" i="198"/>
  <c r="D11" i="198"/>
  <c r="H20" i="197"/>
  <c r="U12" i="197"/>
  <c r="U10" i="197"/>
  <c r="U8" i="197"/>
  <c r="B4" i="197"/>
  <c r="C6" i="194"/>
  <c r="C2" i="194"/>
  <c r="B20" i="193"/>
  <c r="B18" i="193"/>
  <c r="A9" i="193"/>
  <c r="B4" i="65"/>
  <c r="M12" i="58"/>
  <c r="E12" i="58"/>
  <c r="A5" i="58"/>
  <c r="AF46" i="205" l="1"/>
  <c r="T4" i="191"/>
  <c r="G14" i="191"/>
  <c r="E12" i="191"/>
  <c r="E11" i="191"/>
  <c r="E10" i="191"/>
  <c r="S11" i="192"/>
  <c r="D12" i="192"/>
  <c r="D11" i="192"/>
  <c r="C25" i="189" l="1"/>
  <c r="B5" i="65" l="1"/>
  <c r="G35" i="138" l="1"/>
  <c r="G34" i="138"/>
  <c r="G33" i="138"/>
  <c r="V6" i="74" l="1"/>
  <c r="V7" i="74" l="1"/>
  <c r="B3" i="129" l="1"/>
  <c r="E10" i="118" l="1"/>
  <c r="E9" i="118"/>
  <c r="E8" i="118"/>
  <c r="H18" i="117"/>
  <c r="H12" i="117"/>
  <c r="H11" i="117"/>
  <c r="H10" i="117"/>
  <c r="H8" i="117"/>
  <c r="J20" i="116"/>
  <c r="H14" i="116"/>
  <c r="H13" i="116"/>
  <c r="H12" i="116"/>
  <c r="H10" i="116"/>
  <c r="D21" i="106"/>
  <c r="A5" i="72" l="1"/>
  <c r="K19" i="106" l="1"/>
  <c r="E4" i="65" l="1"/>
  <c r="G6" i="65"/>
  <c r="B7" i="65"/>
  <c r="G7" i="65"/>
  <c r="E9" i="74"/>
  <c r="E8" i="74"/>
  <c r="Q4" i="74"/>
  <c r="M15" i="72"/>
  <c r="E15" i="72"/>
  <c r="M13" i="72"/>
  <c r="E13" i="72"/>
  <c r="M12" i="72"/>
  <c r="E12" i="72"/>
  <c r="O6" i="72"/>
  <c r="M13" i="67"/>
  <c r="E13" i="67"/>
  <c r="M12" i="67"/>
  <c r="E12" i="67"/>
  <c r="O8" i="67"/>
  <c r="O7" i="67"/>
  <c r="O6" i="67"/>
  <c r="A5" i="67"/>
  <c r="M13" i="58"/>
  <c r="E13" i="58"/>
  <c r="O8" i="58"/>
  <c r="O7" i="58"/>
  <c r="O6" i="5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福岡県県土整備部</author>
    <author>C20418</author>
  </authors>
  <commentList>
    <comment ref="AH2" authorId="0" shapeId="0" xr:uid="{46A87C6C-B446-4D92-85AA-F3BCA667A20D}">
      <text>
        <r>
          <rPr>
            <b/>
            <sz val="9"/>
            <color indexed="81"/>
            <rFont val="ＭＳ Ｐゴシック"/>
            <family val="3"/>
            <charset val="128"/>
          </rPr>
          <t>通期の現場閉所率が28.5％未満（未達成）でも月単位達成状況が「達成」となる場合は、通期達成状況は「達成」と表示されます。
※暦上週２日の閉所では28.5％に満たない月は、その月の土曜日・日曜日の合計日数以上に閉所を行っている場合に、４週８休（28.5％以上）を達成しているものと見なします。</t>
        </r>
      </text>
    </comment>
    <comment ref="G4" authorId="1" shapeId="0" xr:uid="{BB6D4EE7-D832-4966-9137-50CCAB68688E}">
      <text>
        <r>
          <rPr>
            <b/>
            <sz val="9"/>
            <color indexed="81"/>
            <rFont val="MS P ゴシック"/>
            <family val="3"/>
            <charset val="128"/>
          </rPr>
          <t>工事着工届提出日の翌日を記載
(例)令和8年4月1日に工事着工届を提出した場合
　　2026/4/2と記載</t>
        </r>
      </text>
    </comment>
    <comment ref="AH4" authorId="0" shapeId="0" xr:uid="{5D10EBB9-E921-4DE1-99E9-63FC0A6CE9AD}">
      <text>
        <r>
          <rPr>
            <b/>
            <sz val="9"/>
            <color indexed="81"/>
            <rFont val="ＭＳ Ｐゴシック"/>
            <family val="3"/>
            <charset val="128"/>
          </rPr>
          <t>通期の現場閉所率が28.5％未満（未達成）でも月単位達成状況が「達成」となる場合は、通期達成状況は「達成」と表示されます。
※暦上週２日の閉所では28.5％に満たない月は、その月の土曜日・日曜日の合計日数以上に閉所を行っている場合に、４週８休（28.5％以上）を達成しているものと見なします。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C20418</author>
  </authors>
  <commentList>
    <comment ref="G4" authorId="0" shapeId="0" xr:uid="{86A0307E-B680-40D9-A73F-2509A63EA5C5}">
      <text>
        <r>
          <rPr>
            <b/>
            <sz val="9"/>
            <color indexed="81"/>
            <rFont val="MS P ゴシック"/>
            <family val="3"/>
            <charset val="128"/>
          </rPr>
          <t>工事着工届提出日の翌日を記載
(例)令和8年4月1日に工事着工届を提出した場合
　　2026/4/2と記載</t>
        </r>
      </text>
    </comment>
    <comment ref="V4" authorId="0" shapeId="0" xr:uid="{65D4F50F-7CE0-4FF0-A78F-7D1FEA618CC7}">
      <text>
        <r>
          <rPr>
            <b/>
            <sz val="9"/>
            <color indexed="81"/>
            <rFont val="MS P ゴシック"/>
            <family val="3"/>
            <charset val="128"/>
          </rPr>
          <t>削除厳禁</t>
        </r>
      </text>
    </comment>
    <comment ref="V5" authorId="0" shapeId="0" xr:uid="{C858836E-5BF1-4B26-ADC6-D1ADDFF938DF}">
      <text>
        <r>
          <rPr>
            <b/>
            <sz val="9"/>
            <color indexed="81"/>
            <rFont val="MS P ゴシック"/>
            <family val="3"/>
            <charset val="128"/>
          </rPr>
          <t>削除厳禁</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福岡県県土整備部</author>
    <author>C20418</author>
  </authors>
  <commentList>
    <comment ref="U5" authorId="0" shapeId="0" xr:uid="{9F81099E-C8AE-4268-ACF1-F7B1C38581A7}">
      <text>
        <r>
          <rPr>
            <b/>
            <sz val="9"/>
            <color indexed="81"/>
            <rFont val="ＭＳ Ｐゴシック"/>
            <family val="3"/>
            <charset val="128"/>
          </rPr>
          <t>通期の現場閉所率が28.5％未満（未達成）でも月単位達成状況が「達成」となる場合は、通期達成状況は「達成」と表示されます。</t>
        </r>
      </text>
    </comment>
    <comment ref="F6" authorId="1" shapeId="0" xr:uid="{7FE52538-6F04-427A-9FF9-F39546A91BE2}">
      <text>
        <r>
          <rPr>
            <b/>
            <sz val="9"/>
            <color indexed="81"/>
            <rFont val="MS P ゴシック"/>
            <family val="3"/>
            <charset val="128"/>
          </rPr>
          <t>工事着工届提出日の翌日を記載
(例)令和8年4月1日に工事着工届を提出した場合
　　2026/4/2と記載</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C20418</author>
  </authors>
  <commentList>
    <comment ref="H4" authorId="0" shapeId="0" xr:uid="{B2DDEC71-466B-43FE-9412-4771E0E69CE0}">
      <text>
        <r>
          <rPr>
            <b/>
            <sz val="9"/>
            <color indexed="81"/>
            <rFont val="MS P ゴシック"/>
            <family val="3"/>
            <charset val="128"/>
          </rPr>
          <t>C20418:</t>
        </r>
        <r>
          <rPr>
            <sz val="9"/>
            <color indexed="81"/>
            <rFont val="MS P ゴシック"/>
            <family val="3"/>
            <charset val="128"/>
          </rPr>
          <t xml:space="preserve">
工事着工届提出日の翌日を記載
(例)令和8年4月1日に工事着工届を提出した場合
　　2026/4/2と記載</t>
        </r>
      </text>
    </comment>
  </commentList>
</comments>
</file>

<file path=xl/sharedStrings.xml><?xml version="1.0" encoding="utf-8"?>
<sst xmlns="http://schemas.openxmlformats.org/spreadsheetml/2006/main" count="19279" uniqueCount="2630">
  <si>
    <t>処分業者（中間処理または最終処分）</t>
    <rPh sb="0" eb="2">
      <t>ショブン</t>
    </rPh>
    <rPh sb="2" eb="4">
      <t>ギョウシャ</t>
    </rPh>
    <rPh sb="5" eb="7">
      <t>チュウカン</t>
    </rPh>
    <rPh sb="7" eb="9">
      <t>ショリ</t>
    </rPh>
    <rPh sb="12" eb="14">
      <t>サイシュウ</t>
    </rPh>
    <rPh sb="14" eb="16">
      <t>ショブン</t>
    </rPh>
    <phoneticPr fontId="18"/>
  </si>
  <si>
    <t>許可期限</t>
    <rPh sb="0" eb="2">
      <t>キョカ</t>
    </rPh>
    <rPh sb="2" eb="4">
      <t>キゲン</t>
    </rPh>
    <phoneticPr fontId="18"/>
  </si>
  <si>
    <t>　中間処理　①脱水　②乾燥　③焼却　④破砕　⑤選別　⑥その他</t>
    <rPh sb="1" eb="3">
      <t>チュウカン</t>
    </rPh>
    <rPh sb="3" eb="5">
      <t>ショリ</t>
    </rPh>
    <phoneticPr fontId="18"/>
  </si>
  <si>
    <t>　最終処分　⑦埋立（安定型）　⑧埋立（管理型）　⑨その他</t>
    <rPh sb="1" eb="3">
      <t>サイシュウ</t>
    </rPh>
    <rPh sb="3" eb="5">
      <t>ショブン</t>
    </rPh>
    <rPh sb="7" eb="9">
      <t>ウメタテ</t>
    </rPh>
    <rPh sb="10" eb="13">
      <t>アンテイガタ</t>
    </rPh>
    <rPh sb="16" eb="18">
      <t>ウメタテ</t>
    </rPh>
    <rPh sb="19" eb="22">
      <t>カンリガタ</t>
    </rPh>
    <rPh sb="27" eb="28">
      <t>タ</t>
    </rPh>
    <phoneticPr fontId="18"/>
  </si>
  <si>
    <t>工　事　名</t>
  </si>
  <si>
    <t>年</t>
    <rPh sb="0" eb="1">
      <t>ネン</t>
    </rPh>
    <phoneticPr fontId="18"/>
  </si>
  <si>
    <t>月</t>
    <rPh sb="0" eb="1">
      <t>ガツ</t>
    </rPh>
    <phoneticPr fontId="18"/>
  </si>
  <si>
    <t>日</t>
    <rPh sb="0" eb="1">
      <t>ニチ</t>
    </rPh>
    <phoneticPr fontId="18"/>
  </si>
  <si>
    <t>記</t>
  </si>
  <si>
    <t>事務所電話番号</t>
    <rPh sb="0" eb="2">
      <t>ジム</t>
    </rPh>
    <rPh sb="2" eb="3">
      <t>ショ</t>
    </rPh>
    <rPh sb="3" eb="5">
      <t>デンワ</t>
    </rPh>
    <rPh sb="5" eb="7">
      <t>バンゴウ</t>
    </rPh>
    <phoneticPr fontId="18"/>
  </si>
  <si>
    <t>会社名</t>
    <rPh sb="0" eb="3">
      <t>カイシャメイ</t>
    </rPh>
    <phoneticPr fontId="18"/>
  </si>
  <si>
    <t>代表者</t>
    <rPh sb="0" eb="3">
      <t>ダイヒョウシャ</t>
    </rPh>
    <phoneticPr fontId="18"/>
  </si>
  <si>
    <t>電話</t>
    <rPh sb="0" eb="2">
      <t>デンワ</t>
    </rPh>
    <phoneticPr fontId="18"/>
  </si>
  <si>
    <t>ファックス</t>
    <phoneticPr fontId="18"/>
  </si>
  <si>
    <t>～</t>
    <phoneticPr fontId="18"/>
  </si>
  <si>
    <t>安全・訓練等の活動計画書</t>
    <rPh sb="0" eb="2">
      <t>アンゼン</t>
    </rPh>
    <rPh sb="3" eb="5">
      <t>クンレン</t>
    </rPh>
    <rPh sb="5" eb="6">
      <t>トウ</t>
    </rPh>
    <rPh sb="7" eb="9">
      <t>カツドウ</t>
    </rPh>
    <rPh sb="9" eb="12">
      <t>ケイカクショ</t>
    </rPh>
    <phoneticPr fontId="18"/>
  </si>
  <si>
    <t>実施
年月日</t>
    <rPh sb="0" eb="2">
      <t>ジッシ</t>
    </rPh>
    <rPh sb="3" eb="6">
      <t>ネンガッピ</t>
    </rPh>
    <phoneticPr fontId="18"/>
  </si>
  <si>
    <t>記</t>
    <rPh sb="0" eb="1">
      <t>キ</t>
    </rPh>
    <phoneticPr fontId="18"/>
  </si>
  <si>
    <t>単位</t>
    <rPh sb="0" eb="2">
      <t>タンイ</t>
    </rPh>
    <phoneticPr fontId="18"/>
  </si>
  <si>
    <t>備考欄</t>
    <rPh sb="0" eb="2">
      <t>ビコウ</t>
    </rPh>
    <rPh sb="2" eb="3">
      <t>ラン</t>
    </rPh>
    <phoneticPr fontId="18"/>
  </si>
  <si>
    <t>項目</t>
    <rPh sb="0" eb="2">
      <t>コウモク</t>
    </rPh>
    <phoneticPr fontId="18"/>
  </si>
  <si>
    <t>入力欄</t>
    <rPh sb="0" eb="2">
      <t>ニュウリョク</t>
    </rPh>
    <rPh sb="2" eb="3">
      <t>ラン</t>
    </rPh>
    <phoneticPr fontId="18"/>
  </si>
  <si>
    <t>小項目</t>
    <rPh sb="0" eb="3">
      <t>ショウコウモク</t>
    </rPh>
    <phoneticPr fontId="18"/>
  </si>
  <si>
    <t>契約書鏡の上の欄１行目が事業名です</t>
    <rPh sb="0" eb="3">
      <t>ケイヤクショ</t>
    </rPh>
    <rPh sb="3" eb="4">
      <t>カガミ</t>
    </rPh>
    <rPh sb="5" eb="6">
      <t>ウエ</t>
    </rPh>
    <rPh sb="7" eb="8">
      <t>ラン</t>
    </rPh>
    <rPh sb="9" eb="11">
      <t>ギョウメ</t>
    </rPh>
    <rPh sb="12" eb="14">
      <t>ジギョウ</t>
    </rPh>
    <rPh sb="14" eb="15">
      <t>メイ</t>
    </rPh>
    <phoneticPr fontId="18"/>
  </si>
  <si>
    <t>契約書鏡の上の欄２行目が工事名です</t>
    <rPh sb="0" eb="3">
      <t>ケイヤクショ</t>
    </rPh>
    <rPh sb="3" eb="4">
      <t>カガミ</t>
    </rPh>
    <rPh sb="5" eb="6">
      <t>ウエ</t>
    </rPh>
    <rPh sb="7" eb="8">
      <t>ラン</t>
    </rPh>
    <rPh sb="9" eb="11">
      <t>ギョウメ</t>
    </rPh>
    <rPh sb="12" eb="14">
      <t>コウジ</t>
    </rPh>
    <rPh sb="14" eb="15">
      <t>メイ</t>
    </rPh>
    <phoneticPr fontId="18"/>
  </si>
  <si>
    <t>契約書鏡の２段目の欄１行目が路線・河川名です</t>
    <rPh sb="0" eb="3">
      <t>ケイヤクショ</t>
    </rPh>
    <rPh sb="3" eb="4">
      <t>カガミ</t>
    </rPh>
    <rPh sb="6" eb="8">
      <t>ダンメ</t>
    </rPh>
    <rPh sb="9" eb="10">
      <t>ラン</t>
    </rPh>
    <rPh sb="11" eb="13">
      <t>ギョウメ</t>
    </rPh>
    <rPh sb="14" eb="16">
      <t>ロセン</t>
    </rPh>
    <rPh sb="17" eb="19">
      <t>カセン</t>
    </rPh>
    <rPh sb="19" eb="20">
      <t>メイ</t>
    </rPh>
    <phoneticPr fontId="18"/>
  </si>
  <si>
    <t>・様式で個別に記入が必要な項目については、直接入力または手書きによりご記入下さい。</t>
    <rPh sb="1" eb="3">
      <t>ヨウシキ</t>
    </rPh>
    <rPh sb="4" eb="6">
      <t>コベツ</t>
    </rPh>
    <rPh sb="7" eb="9">
      <t>キニュウ</t>
    </rPh>
    <rPh sb="10" eb="12">
      <t>ヒツヨウ</t>
    </rPh>
    <rPh sb="13" eb="15">
      <t>コウモク</t>
    </rPh>
    <rPh sb="21" eb="23">
      <t>チョクセツ</t>
    </rPh>
    <rPh sb="23" eb="25">
      <t>ニュウリョク</t>
    </rPh>
    <rPh sb="28" eb="30">
      <t>テガ</t>
    </rPh>
    <rPh sb="35" eb="37">
      <t>キニュウ</t>
    </rPh>
    <rPh sb="37" eb="38">
      <t>クダ</t>
    </rPh>
    <phoneticPr fontId="18"/>
  </si>
  <si>
    <t>・全ての様式を網羅しているわけではありませんので、提出書類については契約時及び監督員との協議においてご確認下さい</t>
    <rPh sb="1" eb="2">
      <t>スベ</t>
    </rPh>
    <rPh sb="4" eb="6">
      <t>ヨウシキ</t>
    </rPh>
    <rPh sb="7" eb="9">
      <t>モウラ</t>
    </rPh>
    <rPh sb="25" eb="27">
      <t>テイシュツ</t>
    </rPh>
    <rPh sb="27" eb="29">
      <t>ショルイ</t>
    </rPh>
    <rPh sb="34" eb="37">
      <t>ケイヤクジ</t>
    </rPh>
    <rPh sb="37" eb="38">
      <t>オヨ</t>
    </rPh>
    <rPh sb="39" eb="41">
      <t>カントク</t>
    </rPh>
    <rPh sb="41" eb="42">
      <t>イン</t>
    </rPh>
    <rPh sb="44" eb="46">
      <t>キョウギ</t>
    </rPh>
    <rPh sb="51" eb="53">
      <t>カクニン</t>
    </rPh>
    <rPh sb="53" eb="54">
      <t>クダ</t>
    </rPh>
    <phoneticPr fontId="18"/>
  </si>
  <si>
    <t>・入力欄（着色部）の項目に入力すればすべての様式に反映されます（誤りのないようにご注意下さい）</t>
    <rPh sb="1" eb="4">
      <t>ニュウリョクラン</t>
    </rPh>
    <rPh sb="5" eb="7">
      <t>チャクショク</t>
    </rPh>
    <rPh sb="7" eb="8">
      <t>ブ</t>
    </rPh>
    <rPh sb="10" eb="12">
      <t>コウモク</t>
    </rPh>
    <rPh sb="13" eb="15">
      <t>ニュウリョク</t>
    </rPh>
    <rPh sb="22" eb="24">
      <t>ヨウシキ</t>
    </rPh>
    <rPh sb="25" eb="27">
      <t>ハンエイ</t>
    </rPh>
    <rPh sb="32" eb="33">
      <t>アヤマ</t>
    </rPh>
    <rPh sb="41" eb="43">
      <t>チュウイ</t>
    </rPh>
    <rPh sb="43" eb="44">
      <t>クダ</t>
    </rPh>
    <phoneticPr fontId="18"/>
  </si>
  <si>
    <t>書   類   名</t>
    <rPh sb="0" eb="1">
      <t>ショ</t>
    </rPh>
    <rPh sb="4" eb="5">
      <t>タグイ</t>
    </rPh>
    <rPh sb="8" eb="9">
      <t>メイ</t>
    </rPh>
    <phoneticPr fontId="18"/>
  </si>
  <si>
    <t>摘          要</t>
    <rPh sb="0" eb="1">
      <t>チャク</t>
    </rPh>
    <rPh sb="11" eb="12">
      <t>ヨウ</t>
    </rPh>
    <phoneticPr fontId="18"/>
  </si>
  <si>
    <t>参     照   ( * 2 )</t>
    <rPh sb="0" eb="1">
      <t>サン</t>
    </rPh>
    <rPh sb="6" eb="7">
      <t>アキラ</t>
    </rPh>
    <phoneticPr fontId="18"/>
  </si>
  <si>
    <t>工程表</t>
    <rPh sb="0" eb="3">
      <t>コウテイヒョウ</t>
    </rPh>
    <phoneticPr fontId="18"/>
  </si>
  <si>
    <t>不要な場合は空欄（スペースキーを打つことで、「0」等の表示が消えます）</t>
    <rPh sb="0" eb="2">
      <t>フヨウ</t>
    </rPh>
    <rPh sb="3" eb="5">
      <t>バアイ</t>
    </rPh>
    <rPh sb="6" eb="8">
      <t>クウラン</t>
    </rPh>
    <rPh sb="16" eb="17">
      <t>ウ</t>
    </rPh>
    <rPh sb="25" eb="26">
      <t>トウ</t>
    </rPh>
    <rPh sb="27" eb="29">
      <t>ヒョウジ</t>
    </rPh>
    <rPh sb="30" eb="31">
      <t>キ</t>
    </rPh>
    <phoneticPr fontId="18"/>
  </si>
  <si>
    <t>様式-1</t>
    <rPh sb="0" eb="2">
      <t>ヨウシキ</t>
    </rPh>
    <phoneticPr fontId="18"/>
  </si>
  <si>
    <t>発注者</t>
    <rPh sb="0" eb="3">
      <t>ハッチュウシャ</t>
    </rPh>
    <phoneticPr fontId="18"/>
  </si>
  <si>
    <t>各種試験成績表（公的試験機関）</t>
    <rPh sb="0" eb="2">
      <t>カクシュ</t>
    </rPh>
    <rPh sb="2" eb="4">
      <t>シケン</t>
    </rPh>
    <rPh sb="4" eb="7">
      <t>セイセキヒョウ</t>
    </rPh>
    <rPh sb="8" eb="10">
      <t>コウテキ</t>
    </rPh>
    <rPh sb="10" eb="12">
      <t>シケン</t>
    </rPh>
    <rPh sb="12" eb="14">
      <t>キカン</t>
    </rPh>
    <phoneticPr fontId="18"/>
  </si>
  <si>
    <t>建設発生土処分地確認書</t>
    <rPh sb="0" eb="2">
      <t>ケンセツ</t>
    </rPh>
    <rPh sb="2" eb="4">
      <t>ハッセイ</t>
    </rPh>
    <rPh sb="4" eb="5">
      <t>ド</t>
    </rPh>
    <rPh sb="5" eb="7">
      <t>ショブン</t>
    </rPh>
    <rPh sb="7" eb="8">
      <t>チ</t>
    </rPh>
    <rPh sb="8" eb="11">
      <t>カクニンショ</t>
    </rPh>
    <phoneticPr fontId="18"/>
  </si>
  <si>
    <t>番号</t>
    <rPh sb="0" eb="2">
      <t>バンゴウ</t>
    </rPh>
    <phoneticPr fontId="18"/>
  </si>
  <si>
    <t>建設発生土処分地計画書</t>
    <rPh sb="0" eb="2">
      <t>ケンセツ</t>
    </rPh>
    <rPh sb="2" eb="5">
      <t>ハッセイド</t>
    </rPh>
    <rPh sb="5" eb="8">
      <t>ショブンチ</t>
    </rPh>
    <rPh sb="8" eb="11">
      <t>ケイカクショ</t>
    </rPh>
    <phoneticPr fontId="18"/>
  </si>
  <si>
    <t>建設発生土量</t>
    <rPh sb="0" eb="2">
      <t>ケンセツ</t>
    </rPh>
    <rPh sb="2" eb="5">
      <t>ハッセイド</t>
    </rPh>
    <rPh sb="5" eb="6">
      <t>リョウ</t>
    </rPh>
    <phoneticPr fontId="18"/>
  </si>
  <si>
    <t>運搬距離</t>
    <rPh sb="0" eb="2">
      <t>ウンパン</t>
    </rPh>
    <rPh sb="2" eb="4">
      <t>キョリ</t>
    </rPh>
    <phoneticPr fontId="18"/>
  </si>
  <si>
    <t>建設発生土処分地</t>
    <rPh sb="0" eb="2">
      <t>ケンセツ</t>
    </rPh>
    <rPh sb="2" eb="5">
      <t>ハッセイド</t>
    </rPh>
    <rPh sb="5" eb="8">
      <t>ショブンチ</t>
    </rPh>
    <phoneticPr fontId="18"/>
  </si>
  <si>
    <t>処分地面積</t>
    <rPh sb="0" eb="3">
      <t>ショブンチ</t>
    </rPh>
    <rPh sb="3" eb="5">
      <t>メンセキ</t>
    </rPh>
    <phoneticPr fontId="18"/>
  </si>
  <si>
    <t>㎡</t>
    <phoneticPr fontId="18"/>
  </si>
  <si>
    <t>㎥</t>
    <phoneticPr fontId="18"/>
  </si>
  <si>
    <t>建設発生土処分地確認書</t>
    <rPh sb="0" eb="2">
      <t>ケンセツ</t>
    </rPh>
    <rPh sb="2" eb="5">
      <t>ハッセイド</t>
    </rPh>
    <rPh sb="5" eb="8">
      <t>ショブンチ</t>
    </rPh>
    <rPh sb="8" eb="11">
      <t>カクニンショ</t>
    </rPh>
    <phoneticPr fontId="18"/>
  </si>
  <si>
    <t>共通項目入力シート</t>
    <rPh sb="0" eb="2">
      <t>キョウツウ</t>
    </rPh>
    <rPh sb="2" eb="4">
      <t>コウモク</t>
    </rPh>
    <rPh sb="4" eb="6">
      <t>ニュウリョク</t>
    </rPh>
    <phoneticPr fontId="18"/>
  </si>
  <si>
    <t>住所</t>
    <rPh sb="0" eb="2">
      <t>ジュウショ</t>
    </rPh>
    <phoneticPr fontId="18"/>
  </si>
  <si>
    <t>氏名</t>
    <rPh sb="0" eb="2">
      <t>シメイ</t>
    </rPh>
    <phoneticPr fontId="18"/>
  </si>
  <si>
    <t>生年月日</t>
    <rPh sb="0" eb="2">
      <t>セイネン</t>
    </rPh>
    <rPh sb="2" eb="4">
      <t>ガッピ</t>
    </rPh>
    <phoneticPr fontId="18"/>
  </si>
  <si>
    <t>資格</t>
    <rPh sb="0" eb="2">
      <t>シカク</t>
    </rPh>
    <phoneticPr fontId="18"/>
  </si>
  <si>
    <t>工事名</t>
    <rPh sb="0" eb="3">
      <t>コウジメイ</t>
    </rPh>
    <phoneticPr fontId="18"/>
  </si>
  <si>
    <t>工期</t>
    <rPh sb="0" eb="2">
      <t>コウキ</t>
    </rPh>
    <phoneticPr fontId="18"/>
  </si>
  <si>
    <t>現場代理人</t>
    <rPh sb="0" eb="2">
      <t>ゲンバ</t>
    </rPh>
    <rPh sb="2" eb="5">
      <t>ダイリニン</t>
    </rPh>
    <phoneticPr fontId="18"/>
  </si>
  <si>
    <t>主任技術者</t>
    <rPh sb="0" eb="2">
      <t>シュニン</t>
    </rPh>
    <rPh sb="2" eb="5">
      <t>ギジュツシャ</t>
    </rPh>
    <phoneticPr fontId="18"/>
  </si>
  <si>
    <t>請負代金</t>
    <rPh sb="0" eb="2">
      <t>ウケオイ</t>
    </rPh>
    <rPh sb="2" eb="4">
      <t>ダイキン</t>
    </rPh>
    <phoneticPr fontId="18"/>
  </si>
  <si>
    <t>事業名</t>
    <rPh sb="0" eb="2">
      <t>ジギョウ</t>
    </rPh>
    <rPh sb="2" eb="3">
      <t>メイ</t>
    </rPh>
    <phoneticPr fontId="18"/>
  </si>
  <si>
    <t>税込み</t>
    <rPh sb="0" eb="2">
      <t>ゼイコ</t>
    </rPh>
    <phoneticPr fontId="18"/>
  </si>
  <si>
    <t>起工番号</t>
    <rPh sb="0" eb="2">
      <t>キコウ</t>
    </rPh>
    <rPh sb="2" eb="4">
      <t>バンゴウ</t>
    </rPh>
    <phoneticPr fontId="18"/>
  </si>
  <si>
    <t>商号</t>
    <rPh sb="0" eb="2">
      <t>ショウゴウ</t>
    </rPh>
    <phoneticPr fontId="18"/>
  </si>
  <si>
    <t>路線</t>
    <rPh sb="0" eb="2">
      <t>ロセン</t>
    </rPh>
    <phoneticPr fontId="18"/>
  </si>
  <si>
    <t>河川</t>
    <rPh sb="0" eb="2">
      <t>カセン</t>
    </rPh>
    <phoneticPr fontId="18"/>
  </si>
  <si>
    <t>名</t>
    <rPh sb="0" eb="1">
      <t>メイ</t>
    </rPh>
    <phoneticPr fontId="18"/>
  </si>
  <si>
    <t>安全教育活動の内容</t>
    <rPh sb="0" eb="2">
      <t>アンゼン</t>
    </rPh>
    <rPh sb="2" eb="4">
      <t>キョウイク</t>
    </rPh>
    <rPh sb="4" eb="6">
      <t>カツドウ</t>
    </rPh>
    <rPh sb="7" eb="9">
      <t>ナイヨウ</t>
    </rPh>
    <phoneticPr fontId="18"/>
  </si>
  <si>
    <t>路線・河川名</t>
    <rPh sb="0" eb="2">
      <t>ロセン</t>
    </rPh>
    <rPh sb="3" eb="5">
      <t>カセン</t>
    </rPh>
    <rPh sb="5" eb="6">
      <t>メイ</t>
    </rPh>
    <phoneticPr fontId="18"/>
  </si>
  <si>
    <t>発議年月日</t>
    <rPh sb="0" eb="2">
      <t>ハツギ</t>
    </rPh>
    <rPh sb="2" eb="5">
      <t>ネンガッピ</t>
    </rPh>
    <phoneticPr fontId="18"/>
  </si>
  <si>
    <t>発議事項</t>
    <rPh sb="0" eb="2">
      <t>ハツギ</t>
    </rPh>
    <rPh sb="2" eb="4">
      <t>ジコウ</t>
    </rPh>
    <phoneticPr fontId="18"/>
  </si>
  <si>
    <t>上記について</t>
    <rPh sb="0" eb="2">
      <t>ジョウキ</t>
    </rPh>
    <phoneticPr fontId="18"/>
  </si>
  <si>
    <t>　　　　　　　　　</t>
  </si>
  <si>
    <t>材　料　名</t>
  </si>
  <si>
    <t>理　　　　　　　　　　由</t>
  </si>
  <si>
    <t>起 工 番 号</t>
    <phoneticPr fontId="18"/>
  </si>
  <si>
    <t>工   事   名</t>
    <phoneticPr fontId="18"/>
  </si>
  <si>
    <t>路        線</t>
    <phoneticPr fontId="18"/>
  </si>
  <si>
    <t>河   川   名</t>
    <phoneticPr fontId="18"/>
  </si>
  <si>
    <t>建設廃棄物処理計画書</t>
    <rPh sb="0" eb="2">
      <t>ケンセツ</t>
    </rPh>
    <rPh sb="2" eb="5">
      <t>ハイキブツ</t>
    </rPh>
    <rPh sb="5" eb="7">
      <t>ショリ</t>
    </rPh>
    <rPh sb="7" eb="10">
      <t>ケイカクショ</t>
    </rPh>
    <phoneticPr fontId="18"/>
  </si>
  <si>
    <t>工事場所</t>
    <rPh sb="0" eb="2">
      <t>コウジ</t>
    </rPh>
    <rPh sb="2" eb="4">
      <t>バショ</t>
    </rPh>
    <phoneticPr fontId="18"/>
  </si>
  <si>
    <t>工　期</t>
    <rPh sb="0" eb="1">
      <t>コウ</t>
    </rPh>
    <rPh sb="2" eb="3">
      <t>キ</t>
    </rPh>
    <phoneticPr fontId="18"/>
  </si>
  <si>
    <t>事務所名</t>
    <rPh sb="0" eb="2">
      <t>ジム</t>
    </rPh>
    <rPh sb="2" eb="3">
      <t>ショ</t>
    </rPh>
    <rPh sb="3" eb="4">
      <t>メイ</t>
    </rPh>
    <phoneticPr fontId="18"/>
  </si>
  <si>
    <t>請負業者名</t>
    <rPh sb="0" eb="2">
      <t>ウケオイ</t>
    </rPh>
    <rPh sb="2" eb="4">
      <t>ギョウシャ</t>
    </rPh>
    <rPh sb="4" eb="5">
      <t>メイ</t>
    </rPh>
    <phoneticPr fontId="18"/>
  </si>
  <si>
    <t>監督員名</t>
    <rPh sb="0" eb="3">
      <t>カントクイン</t>
    </rPh>
    <rPh sb="3" eb="4">
      <t>メイ</t>
    </rPh>
    <phoneticPr fontId="18"/>
  </si>
  <si>
    <t>建設廃棄物の種類</t>
    <rPh sb="0" eb="2">
      <t>ケンセツ</t>
    </rPh>
    <rPh sb="2" eb="5">
      <t>ハイキブツ</t>
    </rPh>
    <rPh sb="6" eb="8">
      <t>シュルイ</t>
    </rPh>
    <phoneticPr fontId="18"/>
  </si>
  <si>
    <r>
      <t>処分方法</t>
    </r>
    <r>
      <rPr>
        <sz val="8"/>
        <rFont val="ＭＳ Ｐ明朝"/>
        <family val="1"/>
        <charset val="128"/>
      </rPr>
      <t>※１</t>
    </r>
    <rPh sb="0" eb="2">
      <t>ショブン</t>
    </rPh>
    <rPh sb="2" eb="4">
      <t>ホウホウ</t>
    </rPh>
    <phoneticPr fontId="18"/>
  </si>
  <si>
    <r>
      <t>中間処理量
（ｔ・ｍ</t>
    </r>
    <r>
      <rPr>
        <vertAlign val="superscript"/>
        <sz val="10"/>
        <rFont val="ＭＳ Ｐ明朝"/>
        <family val="1"/>
        <charset val="128"/>
      </rPr>
      <t>３</t>
    </r>
    <r>
      <rPr>
        <sz val="10"/>
        <rFont val="ＭＳ Ｐ明朝"/>
        <family val="1"/>
        <charset val="128"/>
      </rPr>
      <t>）</t>
    </r>
    <rPh sb="0" eb="2">
      <t>チュウカン</t>
    </rPh>
    <rPh sb="2" eb="5">
      <t>ショリリョウ</t>
    </rPh>
    <phoneticPr fontId="18"/>
  </si>
  <si>
    <r>
      <t>最終処分量
（ｔ・ｍ</t>
    </r>
    <r>
      <rPr>
        <vertAlign val="superscript"/>
        <sz val="10"/>
        <rFont val="ＭＳ Ｐ明朝"/>
        <family val="1"/>
        <charset val="128"/>
      </rPr>
      <t>３</t>
    </r>
    <r>
      <rPr>
        <sz val="10"/>
        <rFont val="ＭＳ Ｐ明朝"/>
        <family val="1"/>
        <charset val="128"/>
      </rPr>
      <t>）</t>
    </r>
    <rPh sb="0" eb="2">
      <t>サイシュウ</t>
    </rPh>
    <rPh sb="2" eb="5">
      <t>ショブンリョウ</t>
    </rPh>
    <phoneticPr fontId="18"/>
  </si>
  <si>
    <t>処理期間</t>
    <rPh sb="0" eb="2">
      <t>ショリ</t>
    </rPh>
    <rPh sb="2" eb="4">
      <t>キカン</t>
    </rPh>
    <phoneticPr fontId="18"/>
  </si>
  <si>
    <t>処分先（都道府県政令市名）</t>
    <rPh sb="0" eb="2">
      <t>ショブン</t>
    </rPh>
    <rPh sb="2" eb="3">
      <t>サキ</t>
    </rPh>
    <rPh sb="4" eb="8">
      <t>トドウフケン</t>
    </rPh>
    <rPh sb="8" eb="10">
      <t>セイレイ</t>
    </rPh>
    <rPh sb="10" eb="11">
      <t>シ</t>
    </rPh>
    <rPh sb="11" eb="12">
      <t>メイ</t>
    </rPh>
    <phoneticPr fontId="18"/>
  </si>
  <si>
    <t>処理単価</t>
    <rPh sb="0" eb="2">
      <t>ショリ</t>
    </rPh>
    <rPh sb="2" eb="4">
      <t>タンカ</t>
    </rPh>
    <phoneticPr fontId="18"/>
  </si>
  <si>
    <t>収集・運搬業者</t>
    <rPh sb="0" eb="2">
      <t>シュウシュウ</t>
    </rPh>
    <rPh sb="3" eb="5">
      <t>ウンパン</t>
    </rPh>
    <rPh sb="5" eb="7">
      <t>ギョウシャ</t>
    </rPh>
    <phoneticPr fontId="18"/>
  </si>
  <si>
    <t>業者名</t>
    <rPh sb="0" eb="3">
      <t>ギョウシャメイ</t>
    </rPh>
    <phoneticPr fontId="18"/>
  </si>
  <si>
    <t>許可番号等</t>
    <rPh sb="0" eb="2">
      <t>キョカ</t>
    </rPh>
    <rPh sb="2" eb="4">
      <t>バンゴウ</t>
    </rPh>
    <rPh sb="4" eb="5">
      <t>トウ</t>
    </rPh>
    <phoneticPr fontId="18"/>
  </si>
  <si>
    <r>
      <t>２つの地域にまたがる場合</t>
    </r>
    <r>
      <rPr>
        <sz val="8"/>
        <rFont val="ＭＳ Ｐ明朝"/>
        <family val="1"/>
        <charset val="128"/>
      </rPr>
      <t>※２</t>
    </r>
    <rPh sb="3" eb="5">
      <t>チイキ</t>
    </rPh>
    <rPh sb="10" eb="12">
      <t>バアイ</t>
    </rPh>
    <phoneticPr fontId="18"/>
  </si>
  <si>
    <t>備考</t>
    <rPh sb="0" eb="2">
      <t>ビコウ</t>
    </rPh>
    <phoneticPr fontId="18"/>
  </si>
  <si>
    <t>都道府県
・特定市</t>
    <rPh sb="0" eb="4">
      <t>トドウフケン</t>
    </rPh>
    <rPh sb="6" eb="8">
      <t>トクテイ</t>
    </rPh>
    <rPh sb="8" eb="9">
      <t>シ</t>
    </rPh>
    <phoneticPr fontId="18"/>
  </si>
  <si>
    <t>許可番号</t>
    <rPh sb="0" eb="2">
      <t>キョカ</t>
    </rPh>
    <rPh sb="2" eb="4">
      <t>バンゴウ</t>
    </rPh>
    <phoneticPr fontId="18"/>
  </si>
  <si>
    <t>取扱う
建設廃棄物の種類</t>
    <rPh sb="0" eb="1">
      <t>ト</t>
    </rPh>
    <rPh sb="1" eb="2">
      <t>アツカ</t>
    </rPh>
    <rPh sb="4" eb="6">
      <t>ケンセツ</t>
    </rPh>
    <rPh sb="6" eb="9">
      <t>ハイキブツ</t>
    </rPh>
    <rPh sb="10" eb="12">
      <t>シュルイ</t>
    </rPh>
    <phoneticPr fontId="18"/>
  </si>
  <si>
    <t>段階確認書</t>
    <rPh sb="0" eb="2">
      <t>ダンカイ</t>
    </rPh>
    <rPh sb="2" eb="5">
      <t>カクニンショ</t>
    </rPh>
    <phoneticPr fontId="18"/>
  </si>
  <si>
    <t>工事安全対策自己点検チェックリスト</t>
    <rPh sb="0" eb="2">
      <t>コウジ</t>
    </rPh>
    <rPh sb="2" eb="4">
      <t>アンゼン</t>
    </rPh>
    <rPh sb="4" eb="6">
      <t>タイサク</t>
    </rPh>
    <rPh sb="6" eb="8">
      <t>ジコ</t>
    </rPh>
    <rPh sb="8" eb="10">
      <t>テンケン</t>
    </rPh>
    <phoneticPr fontId="18"/>
  </si>
  <si>
    <t>点 検 日：</t>
    <rPh sb="0" eb="1">
      <t>テン</t>
    </rPh>
    <rPh sb="2" eb="3">
      <t>ケン</t>
    </rPh>
    <rPh sb="4" eb="5">
      <t>ビ</t>
    </rPh>
    <phoneticPr fontId="18"/>
  </si>
  <si>
    <t>点 検 者：</t>
    <rPh sb="0" eb="1">
      <t>テン</t>
    </rPh>
    <rPh sb="2" eb="3">
      <t>ケン</t>
    </rPh>
    <rPh sb="4" eb="5">
      <t>シャ</t>
    </rPh>
    <phoneticPr fontId="18"/>
  </si>
  <si>
    <t>起工番号：</t>
    <rPh sb="0" eb="2">
      <t>キコウ</t>
    </rPh>
    <rPh sb="2" eb="4">
      <t>バンゴウ</t>
    </rPh>
    <phoneticPr fontId="18"/>
  </si>
  <si>
    <t>工 事 名：</t>
    <rPh sb="0" eb="1">
      <t>コウ</t>
    </rPh>
    <rPh sb="2" eb="3">
      <t>コト</t>
    </rPh>
    <rPh sb="4" eb="5">
      <t>メイ</t>
    </rPh>
    <phoneticPr fontId="18"/>
  </si>
  <si>
    <t>請負業者：</t>
    <rPh sb="0" eb="2">
      <t>ウケオイ</t>
    </rPh>
    <rPh sb="2" eb="4">
      <t>ギョウシャ</t>
    </rPh>
    <phoneticPr fontId="18"/>
  </si>
  <si>
    <t>主任(監理)技術者：</t>
    <rPh sb="0" eb="2">
      <t>シュニン</t>
    </rPh>
    <rPh sb="3" eb="5">
      <t>カンリ</t>
    </rPh>
    <rPh sb="6" eb="9">
      <t>ギジュツシャ</t>
    </rPh>
    <phoneticPr fontId="18"/>
  </si>
  <si>
    <t>細　　別</t>
    <rPh sb="0" eb="1">
      <t>ホソ</t>
    </rPh>
    <rPh sb="3" eb="4">
      <t>ベツ</t>
    </rPh>
    <phoneticPr fontId="18"/>
  </si>
  <si>
    <t>チェック項目</t>
    <rPh sb="4" eb="6">
      <t>コウモク</t>
    </rPh>
    <phoneticPr fontId="18"/>
  </si>
  <si>
    <t>チェック　欄</t>
    <rPh sb="5" eb="6">
      <t>ラン</t>
    </rPh>
    <phoneticPr fontId="18"/>
  </si>
  <si>
    <t>安全点検項目</t>
    <phoneticPr fontId="18"/>
  </si>
  <si>
    <t>立入り禁止措置</t>
    <rPh sb="0" eb="2">
      <t>タチイ</t>
    </rPh>
    <rPh sb="3" eb="5">
      <t>キンシ</t>
    </rPh>
    <rPh sb="5" eb="7">
      <t>ソチ</t>
    </rPh>
    <phoneticPr fontId="18"/>
  </si>
  <si>
    <t>作業中の区域は、周囲と明確に分けるため、さく等で隙間なく囲っているか</t>
    <rPh sb="0" eb="3">
      <t>サギョウチュウ</t>
    </rPh>
    <rPh sb="4" eb="6">
      <t>クイキ</t>
    </rPh>
    <rPh sb="8" eb="10">
      <t>シュウイ</t>
    </rPh>
    <rPh sb="11" eb="13">
      <t>メイカク</t>
    </rPh>
    <rPh sb="14" eb="15">
      <t>ワ</t>
    </rPh>
    <rPh sb="22" eb="23">
      <t>ナド</t>
    </rPh>
    <rPh sb="24" eb="26">
      <t>スキマ</t>
    </rPh>
    <rPh sb="28" eb="29">
      <t>カコ</t>
    </rPh>
    <phoneticPr fontId="18"/>
  </si>
  <si>
    <t>関係者以外立入禁止の表示をしているか</t>
    <rPh sb="0" eb="3">
      <t>カンケイシャ</t>
    </rPh>
    <rPh sb="3" eb="5">
      <t>イガイ</t>
    </rPh>
    <rPh sb="5" eb="7">
      <t>タチイリ</t>
    </rPh>
    <rPh sb="7" eb="9">
      <t>キンシ</t>
    </rPh>
    <rPh sb="10" eb="12">
      <t>ヒョウジ</t>
    </rPh>
    <phoneticPr fontId="18"/>
  </si>
  <si>
    <t>資材置場はさく等で囲っているか</t>
    <rPh sb="0" eb="2">
      <t>シザイ</t>
    </rPh>
    <rPh sb="2" eb="4">
      <t>オキバ</t>
    </rPh>
    <rPh sb="7" eb="8">
      <t>ナド</t>
    </rPh>
    <rPh sb="9" eb="10">
      <t>カコ</t>
    </rPh>
    <phoneticPr fontId="18"/>
  </si>
  <si>
    <t>建設機械の作業範囲の立入禁止処置、または誘導員による接触防止対策をとっているか。</t>
    <rPh sb="0" eb="2">
      <t>ケンセツ</t>
    </rPh>
    <rPh sb="2" eb="4">
      <t>キカイ</t>
    </rPh>
    <rPh sb="5" eb="7">
      <t>サギョウ</t>
    </rPh>
    <rPh sb="7" eb="9">
      <t>ハンイ</t>
    </rPh>
    <rPh sb="10" eb="12">
      <t>タチイリ</t>
    </rPh>
    <rPh sb="12" eb="14">
      <t>キンシ</t>
    </rPh>
    <rPh sb="14" eb="16">
      <t>ショチ</t>
    </rPh>
    <rPh sb="20" eb="23">
      <t>ユウドウイン</t>
    </rPh>
    <rPh sb="26" eb="28">
      <t>セッショク</t>
    </rPh>
    <rPh sb="28" eb="30">
      <t>ボウシ</t>
    </rPh>
    <rPh sb="30" eb="32">
      <t>タイサク</t>
    </rPh>
    <phoneticPr fontId="18"/>
  </si>
  <si>
    <t>夜間及び暗闇（随道・建物内部等）作業場所には必要な照明器具が設置されているか</t>
    <rPh sb="0" eb="2">
      <t>ヤカン</t>
    </rPh>
    <rPh sb="2" eb="3">
      <t>オヨ</t>
    </rPh>
    <rPh sb="4" eb="6">
      <t>クラヤミ</t>
    </rPh>
    <rPh sb="7" eb="8">
      <t>ズイ</t>
    </rPh>
    <rPh sb="8" eb="9">
      <t>ドウ</t>
    </rPh>
    <rPh sb="10" eb="12">
      <t>タテモノ</t>
    </rPh>
    <rPh sb="12" eb="14">
      <t>ナイブ</t>
    </rPh>
    <rPh sb="14" eb="15">
      <t>ナド</t>
    </rPh>
    <rPh sb="16" eb="18">
      <t>サギョウ</t>
    </rPh>
    <rPh sb="18" eb="20">
      <t>バショ</t>
    </rPh>
    <rPh sb="22" eb="24">
      <t>ヒツヨウ</t>
    </rPh>
    <rPh sb="25" eb="27">
      <t>ショウメイ</t>
    </rPh>
    <rPh sb="27" eb="29">
      <t>キグ</t>
    </rPh>
    <rPh sb="30" eb="32">
      <t>セッチ</t>
    </rPh>
    <phoneticPr fontId="18"/>
  </si>
  <si>
    <t>服装・保護具</t>
    <rPh sb="0" eb="2">
      <t>フクソウ</t>
    </rPh>
    <rPh sb="3" eb="5">
      <t>ホゴ</t>
    </rPh>
    <rPh sb="5" eb="6">
      <t>グ</t>
    </rPh>
    <phoneticPr fontId="18"/>
  </si>
  <si>
    <t>作業に応じた安全靴を着用しているか</t>
    <rPh sb="0" eb="2">
      <t>サギョウ</t>
    </rPh>
    <rPh sb="3" eb="4">
      <t>オウ</t>
    </rPh>
    <rPh sb="6" eb="8">
      <t>アンゼン</t>
    </rPh>
    <rPh sb="8" eb="9">
      <t>クツ</t>
    </rPh>
    <rPh sb="10" eb="12">
      <t>チャクヨウ</t>
    </rPh>
    <phoneticPr fontId="18"/>
  </si>
  <si>
    <t>ヘルメット未着用、袖まくり等の服装のみだれはないか</t>
    <rPh sb="5" eb="8">
      <t>ミチャクヨウ</t>
    </rPh>
    <rPh sb="9" eb="10">
      <t>ソデ</t>
    </rPh>
    <rPh sb="13" eb="14">
      <t>ナド</t>
    </rPh>
    <rPh sb="15" eb="17">
      <t>フクソウ</t>
    </rPh>
    <phoneticPr fontId="18"/>
  </si>
  <si>
    <t>全般</t>
    <rPh sb="0" eb="2">
      <t>ゼンパン</t>
    </rPh>
    <phoneticPr fontId="18"/>
  </si>
  <si>
    <t>異常気象時の対策は十分か（雨、風、避難経路の確認等）</t>
    <rPh sb="0" eb="2">
      <t>イジョウ</t>
    </rPh>
    <rPh sb="2" eb="5">
      <t>キショウジ</t>
    </rPh>
    <rPh sb="6" eb="8">
      <t>タイサク</t>
    </rPh>
    <rPh sb="9" eb="11">
      <t>ジュウブン</t>
    </rPh>
    <rPh sb="13" eb="14">
      <t>アメ</t>
    </rPh>
    <rPh sb="15" eb="16">
      <t>カゼ</t>
    </rPh>
    <rPh sb="17" eb="19">
      <t>ヒナン</t>
    </rPh>
    <rPh sb="19" eb="21">
      <t>ケイロ</t>
    </rPh>
    <rPh sb="22" eb="24">
      <t>カクニン</t>
    </rPh>
    <rPh sb="24" eb="25">
      <t>トウ</t>
    </rPh>
    <phoneticPr fontId="18"/>
  </si>
  <si>
    <t>掘削は安全な勾配か。</t>
    <rPh sb="0" eb="2">
      <t>クッサク</t>
    </rPh>
    <rPh sb="3" eb="5">
      <t>アンゼン</t>
    </rPh>
    <rPh sb="6" eb="8">
      <t>コウバイ</t>
    </rPh>
    <phoneticPr fontId="18"/>
  </si>
  <si>
    <t>作業に応じて、必要な作業指揮者・監視員等を配置しているか。</t>
    <rPh sb="0" eb="2">
      <t>サギョウ</t>
    </rPh>
    <rPh sb="3" eb="4">
      <t>オウ</t>
    </rPh>
    <rPh sb="7" eb="9">
      <t>ヒツヨウ</t>
    </rPh>
    <rPh sb="10" eb="12">
      <t>サギョウ</t>
    </rPh>
    <rPh sb="12" eb="15">
      <t>シキシャ</t>
    </rPh>
    <rPh sb="16" eb="20">
      <t>カンシインナド</t>
    </rPh>
    <rPh sb="21" eb="23">
      <t>ハイチ</t>
    </rPh>
    <phoneticPr fontId="18"/>
  </si>
  <si>
    <t>掘削肩付近に物を置いていないか。</t>
    <phoneticPr fontId="18"/>
  </si>
  <si>
    <t>立木の伐倒について合図を決めて作業しているか。危険を生じる恐れがあるものを取り除いているか。</t>
    <rPh sb="0" eb="2">
      <t>タチキ</t>
    </rPh>
    <rPh sb="3" eb="5">
      <t>バットウ</t>
    </rPh>
    <rPh sb="9" eb="11">
      <t>アイズ</t>
    </rPh>
    <rPh sb="12" eb="13">
      <t>キ</t>
    </rPh>
    <rPh sb="15" eb="17">
      <t>サギョウ</t>
    </rPh>
    <rPh sb="23" eb="25">
      <t>キケン</t>
    </rPh>
    <rPh sb="26" eb="27">
      <t>ショウ</t>
    </rPh>
    <rPh sb="29" eb="30">
      <t>オソ</t>
    </rPh>
    <rPh sb="37" eb="38">
      <t>ト</t>
    </rPh>
    <rPh sb="39" eb="40">
      <t>ノゾ</t>
    </rPh>
    <phoneticPr fontId="18"/>
  </si>
  <si>
    <t>公衆災害防止項目</t>
    <rPh sb="0" eb="2">
      <t>コウシュウ</t>
    </rPh>
    <rPh sb="2" eb="4">
      <t>サイガイ</t>
    </rPh>
    <rPh sb="4" eb="6">
      <t>ボウシ</t>
    </rPh>
    <rPh sb="6" eb="8">
      <t>コウモク</t>
    </rPh>
    <phoneticPr fontId="18"/>
  </si>
  <si>
    <t>車両</t>
    <rPh sb="0" eb="2">
      <t>シャリョウ</t>
    </rPh>
    <phoneticPr fontId="18"/>
  </si>
  <si>
    <t>一般車両が通行する箇所の段差対策をしているか</t>
    <rPh sb="0" eb="2">
      <t>イッパン</t>
    </rPh>
    <rPh sb="2" eb="4">
      <t>シャリョウ</t>
    </rPh>
    <rPh sb="5" eb="7">
      <t>ツウコウ</t>
    </rPh>
    <rPh sb="9" eb="11">
      <t>カショ</t>
    </rPh>
    <rPh sb="12" eb="14">
      <t>ダンサ</t>
    </rPh>
    <rPh sb="14" eb="16">
      <t>タイサク</t>
    </rPh>
    <phoneticPr fontId="18"/>
  </si>
  <si>
    <t>ガードマンは適切に配置しているか</t>
    <rPh sb="6" eb="8">
      <t>テキセツ</t>
    </rPh>
    <rPh sb="9" eb="11">
      <t>ハイチ</t>
    </rPh>
    <phoneticPr fontId="18"/>
  </si>
  <si>
    <t>運搬車両の過積載は行っていないか</t>
    <rPh sb="0" eb="2">
      <t>ウンパン</t>
    </rPh>
    <rPh sb="2" eb="4">
      <t>シャリョウ</t>
    </rPh>
    <rPh sb="5" eb="8">
      <t>カセキサイ</t>
    </rPh>
    <rPh sb="9" eb="10">
      <t>オコナ</t>
    </rPh>
    <phoneticPr fontId="18"/>
  </si>
  <si>
    <t>歩行者</t>
    <rPh sb="0" eb="3">
      <t>ホコウシャ</t>
    </rPh>
    <phoneticPr fontId="18"/>
  </si>
  <si>
    <t>歩行者の通行を開放している箇所の段差には、段差対策と注意喚起等の表示をしているか</t>
    <rPh sb="0" eb="2">
      <t>ホコウ</t>
    </rPh>
    <rPh sb="2" eb="3">
      <t>シャ</t>
    </rPh>
    <rPh sb="4" eb="6">
      <t>ツウコウ</t>
    </rPh>
    <rPh sb="7" eb="9">
      <t>カイホウ</t>
    </rPh>
    <rPh sb="13" eb="15">
      <t>カショ</t>
    </rPh>
    <rPh sb="16" eb="18">
      <t>ダンサ</t>
    </rPh>
    <rPh sb="21" eb="23">
      <t>ダンサ</t>
    </rPh>
    <rPh sb="23" eb="25">
      <t>タイサク</t>
    </rPh>
    <rPh sb="26" eb="28">
      <t>チュウイ</t>
    </rPh>
    <rPh sb="28" eb="30">
      <t>カンキ</t>
    </rPh>
    <rPh sb="30" eb="31">
      <t>トウ</t>
    </rPh>
    <rPh sb="32" eb="34">
      <t>ヒョウジ</t>
    </rPh>
    <phoneticPr fontId="18"/>
  </si>
  <si>
    <t>歩行者の通行に危険な箇所（端部からの転落、突起物等）には、柵、危険表示等をしているか</t>
    <rPh sb="0" eb="2">
      <t>ホコウ</t>
    </rPh>
    <rPh sb="2" eb="3">
      <t>シャ</t>
    </rPh>
    <rPh sb="4" eb="6">
      <t>ツウコウ</t>
    </rPh>
    <rPh sb="7" eb="9">
      <t>キケン</t>
    </rPh>
    <rPh sb="10" eb="12">
      <t>カショ</t>
    </rPh>
    <rPh sb="13" eb="15">
      <t>タンブ</t>
    </rPh>
    <rPh sb="18" eb="20">
      <t>テンラク</t>
    </rPh>
    <rPh sb="21" eb="25">
      <t>トッキブツトウ</t>
    </rPh>
    <rPh sb="29" eb="30">
      <t>サク</t>
    </rPh>
    <rPh sb="31" eb="33">
      <t>キケン</t>
    </rPh>
    <rPh sb="33" eb="35">
      <t>ヒョウジ</t>
    </rPh>
    <rPh sb="35" eb="36">
      <t>ナド</t>
    </rPh>
    <phoneticPr fontId="18"/>
  </si>
  <si>
    <t>バス停利用者等の安全を確保しているか</t>
    <rPh sb="2" eb="3">
      <t>テイ</t>
    </rPh>
    <rPh sb="3" eb="6">
      <t>リヨウシャ</t>
    </rPh>
    <rPh sb="6" eb="7">
      <t>トウ</t>
    </rPh>
    <rPh sb="8" eb="10">
      <t>アンゼン</t>
    </rPh>
    <rPh sb="11" eb="13">
      <t>カクホ</t>
    </rPh>
    <phoneticPr fontId="18"/>
  </si>
  <si>
    <t>立抗等の開口部は、転落防止の開口注意表示、及び作業終了時の安全ネットを設置しているか</t>
    <rPh sb="0" eb="1">
      <t>タ</t>
    </rPh>
    <rPh sb="1" eb="2">
      <t>コウ</t>
    </rPh>
    <rPh sb="2" eb="3">
      <t>ナド</t>
    </rPh>
    <rPh sb="4" eb="7">
      <t>カイコウブ</t>
    </rPh>
    <rPh sb="9" eb="11">
      <t>テンラク</t>
    </rPh>
    <rPh sb="11" eb="13">
      <t>ボウシ</t>
    </rPh>
    <rPh sb="14" eb="16">
      <t>カイコウ</t>
    </rPh>
    <rPh sb="16" eb="18">
      <t>チュウイ</t>
    </rPh>
    <rPh sb="18" eb="20">
      <t>ヒョウジ</t>
    </rPh>
    <rPh sb="21" eb="22">
      <t>オヨ</t>
    </rPh>
    <rPh sb="23" eb="25">
      <t>サギョウ</t>
    </rPh>
    <rPh sb="25" eb="28">
      <t>シュウリョウジ</t>
    </rPh>
    <rPh sb="29" eb="31">
      <t>アンゼン</t>
    </rPh>
    <rPh sb="35" eb="37">
      <t>セッチ</t>
    </rPh>
    <phoneticPr fontId="18"/>
  </si>
  <si>
    <t>架空線・埋設管</t>
    <rPh sb="0" eb="2">
      <t>カクウ</t>
    </rPh>
    <rPh sb="2" eb="3">
      <t>セン</t>
    </rPh>
    <rPh sb="4" eb="6">
      <t>マイセツ</t>
    </rPh>
    <rPh sb="6" eb="7">
      <t>カン</t>
    </rPh>
    <phoneticPr fontId="18"/>
  </si>
  <si>
    <t>架空電線の保護（カバー）はなされているか</t>
    <phoneticPr fontId="18"/>
  </si>
  <si>
    <t>電気ケーブルが車両通行区間を横断する箇所はカバー等による防護を行っているか</t>
    <phoneticPr fontId="18"/>
  </si>
  <si>
    <t>電線の接地（アース）工事を確実に行なっているか</t>
    <rPh sb="0" eb="2">
      <t>デンセン</t>
    </rPh>
    <rPh sb="3" eb="5">
      <t>セッチ</t>
    </rPh>
    <rPh sb="10" eb="12">
      <t>コウジ</t>
    </rPh>
    <rPh sb="13" eb="15">
      <t>カクジツ</t>
    </rPh>
    <rPh sb="16" eb="17">
      <t>オコ</t>
    </rPh>
    <phoneticPr fontId="18"/>
  </si>
  <si>
    <t>埋設管等の確認・協議は行っているか</t>
    <rPh sb="0" eb="2">
      <t>マイセツ</t>
    </rPh>
    <rPh sb="2" eb="3">
      <t>カン</t>
    </rPh>
    <rPh sb="3" eb="4">
      <t>トウ</t>
    </rPh>
    <rPh sb="5" eb="7">
      <t>カクニン</t>
    </rPh>
    <rPh sb="8" eb="10">
      <t>キョウギ</t>
    </rPh>
    <rPh sb="11" eb="12">
      <t>オコナ</t>
    </rPh>
    <phoneticPr fontId="18"/>
  </si>
  <si>
    <t>事務所意見欄</t>
    <rPh sb="0" eb="2">
      <t>ジム</t>
    </rPh>
    <rPh sb="2" eb="3">
      <t>ショ</t>
    </rPh>
    <rPh sb="3" eb="5">
      <t>イケン</t>
    </rPh>
    <rPh sb="5" eb="6">
      <t>ラン</t>
    </rPh>
    <phoneticPr fontId="18"/>
  </si>
  <si>
    <t>※記入例　　特によい：◎　　良：○　　否：×　　該当なし：―　　　</t>
    <rPh sb="1" eb="3">
      <t>キニュウ</t>
    </rPh>
    <rPh sb="3" eb="4">
      <t>レイ</t>
    </rPh>
    <rPh sb="6" eb="7">
      <t>トク</t>
    </rPh>
    <rPh sb="14" eb="15">
      <t>リョウ</t>
    </rPh>
    <rPh sb="19" eb="20">
      <t>ヒ</t>
    </rPh>
    <rPh sb="24" eb="26">
      <t>ガイトウ</t>
    </rPh>
    <phoneticPr fontId="18"/>
  </si>
  <si>
    <t>　良：○　　否：×　　該当なし：―　　　</t>
    <rPh sb="1" eb="2">
      <t>リョウ</t>
    </rPh>
    <rPh sb="6" eb="7">
      <t>ヒ</t>
    </rPh>
    <rPh sb="11" eb="13">
      <t>ガイトウ</t>
    </rPh>
    <phoneticPr fontId="18"/>
  </si>
  <si>
    <t>※行が足りない場合追加してください。</t>
    <rPh sb="1" eb="2">
      <t>ギョウ</t>
    </rPh>
    <rPh sb="3" eb="4">
      <t>タ</t>
    </rPh>
    <rPh sb="7" eb="9">
      <t>バアイ</t>
    </rPh>
    <rPh sb="9" eb="11">
      <t>ツイカ</t>
    </rPh>
    <phoneticPr fontId="18"/>
  </si>
  <si>
    <t>（記入方法）</t>
    <rPh sb="1" eb="3">
      <t>キニュウ</t>
    </rPh>
    <rPh sb="3" eb="5">
      <t>ホウホウ</t>
    </rPh>
    <phoneticPr fontId="18"/>
  </si>
  <si>
    <t>　１．項目の「安全点検項目」、「公衆災害防止項目」についてはチェック項目に沿ってチェックをしてください。</t>
    <rPh sb="3" eb="5">
      <t>コウモク</t>
    </rPh>
    <rPh sb="7" eb="9">
      <t>アンゼン</t>
    </rPh>
    <rPh sb="9" eb="11">
      <t>テンケン</t>
    </rPh>
    <rPh sb="11" eb="13">
      <t>コウモク</t>
    </rPh>
    <rPh sb="16" eb="18">
      <t>コウシュウ</t>
    </rPh>
    <rPh sb="18" eb="20">
      <t>サイガイ</t>
    </rPh>
    <rPh sb="20" eb="22">
      <t>ボウシ</t>
    </rPh>
    <rPh sb="22" eb="24">
      <t>コウモク</t>
    </rPh>
    <rPh sb="34" eb="36">
      <t>コウモク</t>
    </rPh>
    <rPh sb="37" eb="38">
      <t>ソ</t>
    </rPh>
    <phoneticPr fontId="18"/>
  </si>
  <si>
    <t>　２．項目の「各作業災害防止項目」については、現在の作業工程（概ね１カ月程度）における主な作業における点検項目</t>
    <rPh sb="3" eb="5">
      <t>コウモク</t>
    </rPh>
    <rPh sb="7" eb="8">
      <t>カク</t>
    </rPh>
    <rPh sb="8" eb="10">
      <t>サギョウ</t>
    </rPh>
    <rPh sb="10" eb="12">
      <t>サイガイ</t>
    </rPh>
    <rPh sb="12" eb="14">
      <t>ボウシ</t>
    </rPh>
    <rPh sb="14" eb="16">
      <t>コウモク</t>
    </rPh>
    <rPh sb="23" eb="25">
      <t>ゲンザイ</t>
    </rPh>
    <rPh sb="26" eb="28">
      <t>サギョウ</t>
    </rPh>
    <rPh sb="28" eb="30">
      <t>コウテイ</t>
    </rPh>
    <rPh sb="31" eb="32">
      <t>オオム</t>
    </rPh>
    <rPh sb="35" eb="36">
      <t>ゲツ</t>
    </rPh>
    <rPh sb="36" eb="38">
      <t>テイド</t>
    </rPh>
    <rPh sb="43" eb="44">
      <t>オモ</t>
    </rPh>
    <rPh sb="45" eb="47">
      <t>サギョウ</t>
    </rPh>
    <rPh sb="51" eb="53">
      <t>テンケン</t>
    </rPh>
    <rPh sb="53" eb="55">
      <t>コウモク</t>
    </rPh>
    <phoneticPr fontId="18"/>
  </si>
  <si>
    <t>　　　を作成してください。</t>
    <phoneticPr fontId="18"/>
  </si>
  <si>
    <t>　【手順】</t>
    <rPh sb="2" eb="4">
      <t>テジュン</t>
    </rPh>
    <phoneticPr fontId="18"/>
  </si>
  <si>
    <t>　　（１）点検時（直近1ヶ月程度）の工程に合わせ対象となる工種を記入する。</t>
    <rPh sb="5" eb="7">
      <t>テンケン</t>
    </rPh>
    <rPh sb="7" eb="8">
      <t>ジ</t>
    </rPh>
    <rPh sb="9" eb="11">
      <t>チョッキン</t>
    </rPh>
    <rPh sb="13" eb="14">
      <t>ゲツ</t>
    </rPh>
    <rPh sb="14" eb="16">
      <t>テイド</t>
    </rPh>
    <rPh sb="18" eb="20">
      <t>コウテイ</t>
    </rPh>
    <rPh sb="21" eb="22">
      <t>ア</t>
    </rPh>
    <rPh sb="24" eb="26">
      <t>タイショウ</t>
    </rPh>
    <rPh sb="29" eb="31">
      <t>コウシュ</t>
    </rPh>
    <rPh sb="32" eb="34">
      <t>キニュウ</t>
    </rPh>
    <phoneticPr fontId="18"/>
  </si>
  <si>
    <t>　　（２）細別、チェック項目に工種に必要な安全点検項目を記載しチェックを行う。</t>
    <rPh sb="5" eb="7">
      <t>サイベツ</t>
    </rPh>
    <rPh sb="12" eb="14">
      <t>コウモク</t>
    </rPh>
    <rPh sb="15" eb="17">
      <t>コウシュ</t>
    </rPh>
    <rPh sb="18" eb="20">
      <t>ヒツヨウ</t>
    </rPh>
    <rPh sb="21" eb="23">
      <t>アンゼン</t>
    </rPh>
    <rPh sb="23" eb="25">
      <t>テンケン</t>
    </rPh>
    <rPh sb="25" eb="27">
      <t>コウモク</t>
    </rPh>
    <rPh sb="28" eb="30">
      <t>キサイ</t>
    </rPh>
    <rPh sb="36" eb="37">
      <t>オコナ</t>
    </rPh>
    <phoneticPr fontId="18"/>
  </si>
  <si>
    <t>　　　　　他のチェックシート等（参考：安全確認チェックシート（建設機械施工安全マニュアル　国土交通省））を用いる</t>
    <rPh sb="5" eb="6">
      <t>タ</t>
    </rPh>
    <rPh sb="14" eb="15">
      <t>トウ</t>
    </rPh>
    <rPh sb="16" eb="18">
      <t>サンコウ</t>
    </rPh>
    <rPh sb="19" eb="21">
      <t>アンゼン</t>
    </rPh>
    <rPh sb="21" eb="23">
      <t>カクニン</t>
    </rPh>
    <rPh sb="31" eb="33">
      <t>ケンセツ</t>
    </rPh>
    <rPh sb="33" eb="35">
      <t>キカイ</t>
    </rPh>
    <rPh sb="35" eb="37">
      <t>セコウ</t>
    </rPh>
    <rPh sb="37" eb="39">
      <t>アンゼン</t>
    </rPh>
    <rPh sb="45" eb="47">
      <t>コクド</t>
    </rPh>
    <rPh sb="47" eb="50">
      <t>コウツウショウ</t>
    </rPh>
    <rPh sb="53" eb="54">
      <t>モチ</t>
    </rPh>
    <phoneticPr fontId="18"/>
  </si>
  <si>
    <t>　　　　場合、細別チェック項目にその対象工種を記入し、チェック項目には別紙と記入する。　</t>
    <rPh sb="4" eb="6">
      <t>バアイ</t>
    </rPh>
    <rPh sb="7" eb="9">
      <t>サイベツ</t>
    </rPh>
    <rPh sb="13" eb="15">
      <t>コウモク</t>
    </rPh>
    <phoneticPr fontId="18"/>
  </si>
  <si>
    <t>　　（３）他のチェックシートを使用する場合は、用紙を資料に添付する。</t>
    <rPh sb="5" eb="6">
      <t>タ</t>
    </rPh>
    <rPh sb="15" eb="17">
      <t>シヨウ</t>
    </rPh>
    <rPh sb="19" eb="21">
      <t>バアイ</t>
    </rPh>
    <rPh sb="23" eb="25">
      <t>ヨウシ</t>
    </rPh>
    <rPh sb="26" eb="28">
      <t>シリョウ</t>
    </rPh>
    <rPh sb="29" eb="31">
      <t>テンプ</t>
    </rPh>
    <phoneticPr fontId="18"/>
  </si>
  <si>
    <t xml:space="preserve">      ※建設機械施工安全マニュアルは福岡県企画課ＨＰ「様式集」からダウンロードできます。</t>
    <rPh sb="7" eb="9">
      <t>ケンセツ</t>
    </rPh>
    <rPh sb="9" eb="11">
      <t>キカイ</t>
    </rPh>
    <rPh sb="11" eb="13">
      <t>セコウ</t>
    </rPh>
    <rPh sb="13" eb="15">
      <t>アンゼン</t>
    </rPh>
    <rPh sb="21" eb="24">
      <t>フクオカケン</t>
    </rPh>
    <rPh sb="24" eb="27">
      <t>キカクカ</t>
    </rPh>
    <rPh sb="30" eb="32">
      <t>ヨウシキ</t>
    </rPh>
    <rPh sb="32" eb="33">
      <t>シュウ</t>
    </rPh>
    <phoneticPr fontId="18"/>
  </si>
  <si>
    <t>電話番号</t>
    <phoneticPr fontId="18"/>
  </si>
  <si>
    <t>工事名</t>
    <rPh sb="0" eb="2">
      <t>コウジ</t>
    </rPh>
    <rPh sb="2" eb="3">
      <t>メイ</t>
    </rPh>
    <phoneticPr fontId="18"/>
  </si>
  <si>
    <t>処理能力
（t・㎥/日）</t>
    <rPh sb="0" eb="2">
      <t>ショリ</t>
    </rPh>
    <rPh sb="2" eb="4">
      <t>ノウリョク</t>
    </rPh>
    <rPh sb="10" eb="11">
      <t>ニチ</t>
    </rPh>
    <phoneticPr fontId="18"/>
  </si>
  <si>
    <t>※添付書類として、産業廃棄物処理業許可証の写しを添付</t>
    <rPh sb="1" eb="3">
      <t>テンプ</t>
    </rPh>
    <rPh sb="3" eb="5">
      <t>ショルイ</t>
    </rPh>
    <rPh sb="9" eb="11">
      <t>サンギョウ</t>
    </rPh>
    <rPh sb="11" eb="14">
      <t>ハイキブツ</t>
    </rPh>
    <rPh sb="14" eb="16">
      <t>ショリ</t>
    </rPh>
    <rPh sb="16" eb="17">
      <t>ギョウ</t>
    </rPh>
    <rPh sb="17" eb="19">
      <t>キョカ</t>
    </rPh>
    <rPh sb="19" eb="20">
      <t>ショウ</t>
    </rPh>
    <rPh sb="21" eb="22">
      <t>ウツ</t>
    </rPh>
    <rPh sb="24" eb="26">
      <t>テンプ</t>
    </rPh>
    <phoneticPr fontId="18"/>
  </si>
  <si>
    <t>年月日：</t>
    <rPh sb="0" eb="3">
      <t>ネンガッピ</t>
    </rPh>
    <phoneticPr fontId="18"/>
  </si>
  <si>
    <t>工事名</t>
    <rPh sb="0" eb="2">
      <t>コウジ</t>
    </rPh>
    <rPh sb="2" eb="3">
      <t>メイ</t>
    </rPh>
    <phoneticPr fontId="68"/>
  </si>
  <si>
    <t>変更工程表</t>
    <rPh sb="0" eb="2">
      <t>ヘンコウ</t>
    </rPh>
    <rPh sb="2" eb="5">
      <t>コウテイヒョウ</t>
    </rPh>
    <phoneticPr fontId="18"/>
  </si>
  <si>
    <t>年月日：</t>
    <rPh sb="0" eb="3">
      <t>ネンガッピ</t>
    </rPh>
    <phoneticPr fontId="74"/>
  </si>
  <si>
    <t>工事名</t>
  </si>
  <si>
    <t>契約年月日</t>
  </si>
  <si>
    <t>単位</t>
  </si>
  <si>
    <t>添付図</t>
    <rPh sb="0" eb="2">
      <t>テンプ</t>
    </rPh>
    <rPh sb="2" eb="3">
      <t>ズ</t>
    </rPh>
    <phoneticPr fontId="18"/>
  </si>
  <si>
    <t>受注者</t>
    <rPh sb="0" eb="3">
      <t>ジュチュウシャシャ</t>
    </rPh>
    <phoneticPr fontId="18"/>
  </si>
  <si>
    <t>現　場
代理人</t>
    <rPh sb="0" eb="1">
      <t>ウツツ</t>
    </rPh>
    <rPh sb="2" eb="3">
      <t>バ</t>
    </rPh>
    <rPh sb="4" eb="7">
      <t>ダイリニン</t>
    </rPh>
    <phoneticPr fontId="18"/>
  </si>
  <si>
    <t>品質規格</t>
    <rPh sb="0" eb="2">
      <t>ヒンシツ</t>
    </rPh>
    <rPh sb="2" eb="4">
      <t>キカク</t>
    </rPh>
    <phoneticPr fontId="18"/>
  </si>
  <si>
    <r>
      <t xml:space="preserve">総　括
</t>
    </r>
    <r>
      <rPr>
        <sz val="11"/>
        <rFont val="ＭＳ Ｐ明朝"/>
        <family val="1"/>
        <charset val="128"/>
      </rPr>
      <t>監督員</t>
    </r>
    <rPh sb="0" eb="1">
      <t>ソウ</t>
    </rPh>
    <rPh sb="2" eb="3">
      <t>カツ</t>
    </rPh>
    <rPh sb="4" eb="7">
      <t>カントクイン</t>
    </rPh>
    <phoneticPr fontId="18"/>
  </si>
  <si>
    <r>
      <t xml:space="preserve">主　任
</t>
    </r>
    <r>
      <rPr>
        <sz val="11"/>
        <rFont val="ＭＳ Ｐ明朝"/>
        <family val="1"/>
        <charset val="128"/>
      </rPr>
      <t>監督員</t>
    </r>
    <rPh sb="0" eb="1">
      <t>シュ</t>
    </rPh>
    <rPh sb="2" eb="3">
      <t>ニン</t>
    </rPh>
    <rPh sb="4" eb="7">
      <t>カントクイン</t>
    </rPh>
    <phoneticPr fontId="18"/>
  </si>
  <si>
    <t>段　階　確　認　書</t>
    <rPh sb="0" eb="1">
      <t>ダン</t>
    </rPh>
    <rPh sb="2" eb="3">
      <t>カイ</t>
    </rPh>
    <rPh sb="4" eb="5">
      <t>アキラ</t>
    </rPh>
    <rPh sb="6" eb="7">
      <t>シノブ</t>
    </rPh>
    <rPh sb="8" eb="9">
      <t>ショ</t>
    </rPh>
    <phoneticPr fontId="68"/>
  </si>
  <si>
    <t>施　工　予　定　表</t>
    <rPh sb="0" eb="1">
      <t>シ</t>
    </rPh>
    <rPh sb="2" eb="3">
      <t>コウ</t>
    </rPh>
    <rPh sb="4" eb="5">
      <t>ヨ</t>
    </rPh>
    <rPh sb="6" eb="7">
      <t>サダム</t>
    </rPh>
    <rPh sb="8" eb="9">
      <t>ヒョウ</t>
    </rPh>
    <phoneticPr fontId="68"/>
  </si>
  <si>
    <t>共通仕様書に基づき、下記のとおり施工段階の予定時期を報告いたします。</t>
    <rPh sb="0" eb="2">
      <t>キョウツウ</t>
    </rPh>
    <rPh sb="2" eb="5">
      <t>シヨウショ</t>
    </rPh>
    <rPh sb="6" eb="7">
      <t>モト</t>
    </rPh>
    <rPh sb="10" eb="12">
      <t>カキ</t>
    </rPh>
    <rPh sb="16" eb="18">
      <t>セコウ</t>
    </rPh>
    <rPh sb="18" eb="20">
      <t>ダンカイ</t>
    </rPh>
    <rPh sb="21" eb="23">
      <t>ヨテイ</t>
    </rPh>
    <rPh sb="23" eb="25">
      <t>ジキ</t>
    </rPh>
    <rPh sb="26" eb="28">
      <t>ホウコク</t>
    </rPh>
    <phoneticPr fontId="68"/>
  </si>
  <si>
    <t>受注者名：</t>
    <rPh sb="0" eb="3">
      <t>ジュチュウシャ</t>
    </rPh>
    <rPh sb="3" eb="4">
      <t>メイ</t>
    </rPh>
    <phoneticPr fontId="68"/>
  </si>
  <si>
    <t>現場代理人名等：</t>
    <rPh sb="0" eb="2">
      <t>ゲンバ</t>
    </rPh>
    <rPh sb="2" eb="5">
      <t>ダイリニン</t>
    </rPh>
    <rPh sb="5" eb="6">
      <t>ナ</t>
    </rPh>
    <rPh sb="6" eb="7">
      <t>ナド</t>
    </rPh>
    <phoneticPr fontId="68"/>
  </si>
  <si>
    <t>種　　　別</t>
    <rPh sb="0" eb="1">
      <t>タネ</t>
    </rPh>
    <rPh sb="4" eb="5">
      <t>ベツ</t>
    </rPh>
    <phoneticPr fontId="68"/>
  </si>
  <si>
    <t>細　　　別</t>
    <rPh sb="0" eb="1">
      <t>ホソ</t>
    </rPh>
    <rPh sb="4" eb="5">
      <t>ベツ</t>
    </rPh>
    <phoneticPr fontId="68"/>
  </si>
  <si>
    <t>確認時期項目</t>
    <rPh sb="0" eb="2">
      <t>カクニン</t>
    </rPh>
    <rPh sb="2" eb="4">
      <t>ジキ</t>
    </rPh>
    <rPh sb="4" eb="6">
      <t>コウモク</t>
    </rPh>
    <phoneticPr fontId="68"/>
  </si>
  <si>
    <t>施工予定時期</t>
    <rPh sb="0" eb="2">
      <t>セコウ</t>
    </rPh>
    <rPh sb="2" eb="4">
      <t>ヨテイ</t>
    </rPh>
    <rPh sb="4" eb="6">
      <t>ジキ</t>
    </rPh>
    <phoneticPr fontId="68"/>
  </si>
  <si>
    <t>記　　　事</t>
    <rPh sb="0" eb="1">
      <t>キ</t>
    </rPh>
    <rPh sb="4" eb="5">
      <t>コト</t>
    </rPh>
    <phoneticPr fontId="68"/>
  </si>
  <si>
    <t>通　　知　　書</t>
    <rPh sb="0" eb="1">
      <t>ツウ</t>
    </rPh>
    <rPh sb="3" eb="4">
      <t>チ</t>
    </rPh>
    <rPh sb="6" eb="7">
      <t>ショ</t>
    </rPh>
    <phoneticPr fontId="68"/>
  </si>
  <si>
    <t>監督職員名：</t>
    <rPh sb="0" eb="2">
      <t>カントク</t>
    </rPh>
    <rPh sb="2" eb="4">
      <t>ショクイン</t>
    </rPh>
    <rPh sb="4" eb="5">
      <t>ナ</t>
    </rPh>
    <phoneticPr fontId="68"/>
  </si>
  <si>
    <t>確 認 種 別</t>
    <rPh sb="0" eb="1">
      <t>アキラ</t>
    </rPh>
    <rPh sb="2" eb="3">
      <t>シノブ</t>
    </rPh>
    <rPh sb="4" eb="5">
      <t>タネ</t>
    </rPh>
    <rPh sb="6" eb="7">
      <t>ベツ</t>
    </rPh>
    <phoneticPr fontId="68"/>
  </si>
  <si>
    <t>確 認 細 別</t>
    <rPh sb="0" eb="1">
      <t>アキラ</t>
    </rPh>
    <rPh sb="2" eb="3">
      <t>シノブ</t>
    </rPh>
    <rPh sb="4" eb="5">
      <t>ホソ</t>
    </rPh>
    <rPh sb="6" eb="7">
      <t>ベツ</t>
    </rPh>
    <phoneticPr fontId="68"/>
  </si>
  <si>
    <t>確認時期予定日</t>
    <rPh sb="0" eb="2">
      <t>カクニン</t>
    </rPh>
    <rPh sb="2" eb="4">
      <t>ジキ</t>
    </rPh>
    <rPh sb="4" eb="6">
      <t>ヨテイ</t>
    </rPh>
    <rPh sb="6" eb="7">
      <t>ヒ</t>
    </rPh>
    <phoneticPr fontId="68"/>
  </si>
  <si>
    <t>確認実施日等</t>
    <rPh sb="0" eb="2">
      <t>カクニン</t>
    </rPh>
    <rPh sb="2" eb="5">
      <t>ジッシビ</t>
    </rPh>
    <rPh sb="5" eb="6">
      <t>ナド</t>
    </rPh>
    <phoneticPr fontId="68"/>
  </si>
  <si>
    <t>確　　認　　書</t>
    <rPh sb="0" eb="1">
      <t>アキラ</t>
    </rPh>
    <rPh sb="3" eb="4">
      <t>シノブ</t>
    </rPh>
    <rPh sb="6" eb="7">
      <t>ショ</t>
    </rPh>
    <phoneticPr fontId="68"/>
  </si>
  <si>
    <t>上記について、段階確認を実施し確認した。</t>
    <rPh sb="0" eb="2">
      <t>ジョウキ</t>
    </rPh>
    <rPh sb="7" eb="9">
      <t>ダンカイ</t>
    </rPh>
    <rPh sb="9" eb="11">
      <t>カクニン</t>
    </rPh>
    <rPh sb="12" eb="14">
      <t>ジッシ</t>
    </rPh>
    <rPh sb="15" eb="17">
      <t>カクニン</t>
    </rPh>
    <phoneticPr fontId="68"/>
  </si>
  <si>
    <t>様式－１３</t>
    <rPh sb="0" eb="2">
      <t>ヨウシキ</t>
    </rPh>
    <phoneticPr fontId="18"/>
  </si>
  <si>
    <t>事　　故　　速　　報　　（第　　報）</t>
    <phoneticPr fontId="18"/>
  </si>
  <si>
    <t>情報の通報者名</t>
    <rPh sb="3" eb="6">
      <t>ツウホウシャ</t>
    </rPh>
    <rPh sb="6" eb="7">
      <t>メイ</t>
    </rPh>
    <phoneticPr fontId="18"/>
  </si>
  <si>
    <t>（受注者名、第三者名等）</t>
    <rPh sb="1" eb="4">
      <t>ジュチュウシャ</t>
    </rPh>
    <rPh sb="4" eb="5">
      <t>メイ</t>
    </rPh>
    <rPh sb="6" eb="9">
      <t>ダイサンシャ</t>
    </rPh>
    <rPh sb="9" eb="10">
      <t>メイ</t>
    </rPh>
    <rPh sb="10" eb="11">
      <t>トウ</t>
    </rPh>
    <phoneticPr fontId="18"/>
  </si>
  <si>
    <t>受信者</t>
  </si>
  <si>
    <t>事故発生月日</t>
    <phoneticPr fontId="18"/>
  </si>
  <si>
    <t>天候（温度）</t>
    <rPh sb="3" eb="5">
      <t>オンド</t>
    </rPh>
    <phoneticPr fontId="18"/>
  </si>
  <si>
    <t>事故発生場所</t>
  </si>
  <si>
    <t>工期</t>
    <phoneticPr fontId="18"/>
  </si>
  <si>
    <t>から</t>
  </si>
  <si>
    <t>受注者名</t>
    <rPh sb="0" eb="3">
      <t>ジュチュウシャ</t>
    </rPh>
    <phoneticPr fontId="18"/>
  </si>
  <si>
    <t>事故の内訳</t>
    <rPh sb="0" eb="2">
      <t>ジコ</t>
    </rPh>
    <rPh sb="3" eb="5">
      <t>ウチワケ</t>
    </rPh>
    <phoneticPr fontId="18"/>
  </si>
  <si>
    <t>氏　　名</t>
    <phoneticPr fontId="18"/>
  </si>
  <si>
    <t>職　　種　</t>
    <phoneticPr fontId="18"/>
  </si>
  <si>
    <t>被害の程度　</t>
    <phoneticPr fontId="18"/>
  </si>
  <si>
    <t>備　　考（病院名等）</t>
    <phoneticPr fontId="18"/>
  </si>
  <si>
    <t>事 故 の 概 要</t>
    <rPh sb="0" eb="1">
      <t>ジ</t>
    </rPh>
    <rPh sb="2" eb="3">
      <t>ユエ</t>
    </rPh>
    <rPh sb="6" eb="7">
      <t>オオムネ</t>
    </rPh>
    <rPh sb="8" eb="9">
      <t>ヨウ</t>
    </rPh>
    <phoneticPr fontId="18"/>
  </si>
  <si>
    <t>※事故の原因、経緯、処置等</t>
    <rPh sb="1" eb="3">
      <t>ジコ</t>
    </rPh>
    <rPh sb="4" eb="6">
      <t>ゲンイン</t>
    </rPh>
    <rPh sb="7" eb="9">
      <t>ケイイ</t>
    </rPh>
    <rPh sb="10" eb="12">
      <t>ショチ</t>
    </rPh>
    <rPh sb="12" eb="13">
      <t>トウ</t>
    </rPh>
    <phoneticPr fontId="18"/>
  </si>
  <si>
    <t>備　考</t>
    <rPh sb="0" eb="1">
      <t>ソノウ</t>
    </rPh>
    <rPh sb="2" eb="3">
      <t>コウ</t>
    </rPh>
    <phoneticPr fontId="18"/>
  </si>
  <si>
    <t>※関係機関（労働基準監督署、警察署等）対応状況</t>
    <rPh sb="1" eb="3">
      <t>カンケイ</t>
    </rPh>
    <rPh sb="3" eb="5">
      <t>キカン</t>
    </rPh>
    <rPh sb="6" eb="8">
      <t>ロウドウ</t>
    </rPh>
    <rPh sb="8" eb="10">
      <t>キジュン</t>
    </rPh>
    <rPh sb="10" eb="13">
      <t>カントクショ</t>
    </rPh>
    <rPh sb="14" eb="17">
      <t>ケイサツショ</t>
    </rPh>
    <rPh sb="17" eb="18">
      <t>トウ</t>
    </rPh>
    <rPh sb="19" eb="21">
      <t>タイオウ</t>
    </rPh>
    <rPh sb="21" eb="23">
      <t>ジョウキョウ</t>
    </rPh>
    <phoneticPr fontId="18"/>
  </si>
  <si>
    <t>　 ・被災者の装備、自然環境の状況（河川水位等）</t>
    <rPh sb="10" eb="12">
      <t>シゼン</t>
    </rPh>
    <rPh sb="12" eb="14">
      <t>カンキョウ</t>
    </rPh>
    <rPh sb="15" eb="17">
      <t>ジョウキョウ</t>
    </rPh>
    <rPh sb="18" eb="20">
      <t>カセン</t>
    </rPh>
    <rPh sb="20" eb="22">
      <t>スイイ</t>
    </rPh>
    <rPh sb="22" eb="23">
      <t>トウ</t>
    </rPh>
    <phoneticPr fontId="18"/>
  </si>
  <si>
    <t xml:space="preserve">   ・下請負人等の商号又は名称</t>
    <rPh sb="4" eb="8">
      <t>シタウケオイニン</t>
    </rPh>
    <rPh sb="8" eb="9">
      <t>トウ</t>
    </rPh>
    <rPh sb="10" eb="12">
      <t>ショウゴウ</t>
    </rPh>
    <rPh sb="12" eb="13">
      <t>マタ</t>
    </rPh>
    <rPh sb="14" eb="16">
      <t>メイショウ</t>
    </rPh>
    <phoneticPr fontId="18"/>
  </si>
  <si>
    <t xml:space="preserve"> 　・物的被害の場合は、規模、被害額等</t>
    <phoneticPr fontId="18"/>
  </si>
  <si>
    <t>　 ・連絡先等</t>
    <rPh sb="3" eb="5">
      <t>レンラク</t>
    </rPh>
    <rPh sb="5" eb="6">
      <t>サキ</t>
    </rPh>
    <rPh sb="6" eb="7">
      <t>トウ</t>
    </rPh>
    <phoneticPr fontId="18"/>
  </si>
  <si>
    <t>※</t>
    <phoneticPr fontId="18"/>
  </si>
  <si>
    <t>①この様式はＡ４で使用し、事故現場の平面図及び簡単な状況図を添付すること。</t>
    <phoneticPr fontId="18"/>
  </si>
  <si>
    <t>②工事事故発生確認後、直ちに電話により担当部署に連絡する。また、状況を把握でき次第、早急にメール又はＦＡＸで担当部署に本様式により報告を行ものとし、更に詳細な状況が把握された段階で逐次報告するものとする。</t>
    <rPh sb="21" eb="23">
      <t>ブショ</t>
    </rPh>
    <rPh sb="24" eb="26">
      <t>レンラク</t>
    </rPh>
    <rPh sb="54" eb="56">
      <t>タントウ</t>
    </rPh>
    <rPh sb="56" eb="58">
      <t>ブショ</t>
    </rPh>
    <phoneticPr fontId="18"/>
  </si>
  <si>
    <t>主　任
（監理）
技術者</t>
    <rPh sb="0" eb="1">
      <t>シュ</t>
    </rPh>
    <rPh sb="2" eb="3">
      <t>ニン</t>
    </rPh>
    <rPh sb="5" eb="6">
      <t>ラン</t>
    </rPh>
    <rPh sb="6" eb="7">
      <t>リ</t>
    </rPh>
    <rPh sb="9" eb="12">
      <t>ギジュツシャ</t>
    </rPh>
    <phoneticPr fontId="18"/>
  </si>
  <si>
    <t>工期延期届</t>
    <rPh sb="0" eb="2">
      <t>コウキ</t>
    </rPh>
    <rPh sb="2" eb="4">
      <t>エンキ</t>
    </rPh>
    <rPh sb="4" eb="5">
      <t>トドケ</t>
    </rPh>
    <phoneticPr fontId="18"/>
  </si>
  <si>
    <t>支給品受領書</t>
    <rPh sb="0" eb="2">
      <t>シキュウ</t>
    </rPh>
    <rPh sb="2" eb="3">
      <t>ヒン</t>
    </rPh>
    <rPh sb="3" eb="6">
      <t>ジュリョウショ</t>
    </rPh>
    <phoneticPr fontId="18"/>
  </si>
  <si>
    <t>支　　給　　品　　受　　領　　書</t>
  </si>
  <si>
    <t>（氏名）</t>
    <rPh sb="1" eb="3">
      <t>シメイ</t>
    </rPh>
    <phoneticPr fontId="74"/>
  </si>
  <si>
    <t>（現場代理人氏名）</t>
    <rPh sb="1" eb="3">
      <t>ゲンバ</t>
    </rPh>
    <rPh sb="3" eb="5">
      <t>ダイリ</t>
    </rPh>
    <rPh sb="5" eb="6">
      <t>ニン</t>
    </rPh>
    <rPh sb="6" eb="8">
      <t>シメイ</t>
    </rPh>
    <phoneticPr fontId="74"/>
  </si>
  <si>
    <t>　　　下記のとおり支給品を受領しました。</t>
  </si>
  <si>
    <t>工 事 名</t>
  </si>
  <si>
    <t>単　位</t>
  </si>
  <si>
    <t>前回まで</t>
    <phoneticPr fontId="74"/>
  </si>
  <si>
    <t>支給品清算書（支給材料清算書）</t>
    <rPh sb="0" eb="2">
      <t>シキュウ</t>
    </rPh>
    <rPh sb="2" eb="3">
      <t>ヒン</t>
    </rPh>
    <rPh sb="3" eb="6">
      <t>セイサンショ</t>
    </rPh>
    <rPh sb="7" eb="9">
      <t>シキュウ</t>
    </rPh>
    <rPh sb="9" eb="11">
      <t>ザイリョウ</t>
    </rPh>
    <rPh sb="11" eb="14">
      <t>セイサンショ</t>
    </rPh>
    <phoneticPr fontId="18"/>
  </si>
  <si>
    <t>支給品精算書（支給材料清算書）</t>
    <rPh sb="7" eb="9">
      <t>シキュウ</t>
    </rPh>
    <rPh sb="9" eb="11">
      <t>ザイリョウ</t>
    </rPh>
    <rPh sb="11" eb="14">
      <t>セイサンショ</t>
    </rPh>
    <phoneticPr fontId="79"/>
  </si>
  <si>
    <t>（現場代理人氏名）</t>
    <phoneticPr fontId="74"/>
  </si>
  <si>
    <t>　下記のとおり支給品を精算します。</t>
  </si>
  <si>
    <t>支給数量</t>
  </si>
  <si>
    <t>使用数量</t>
  </si>
  <si>
    <t>※</t>
  </si>
  <si>
    <t>※物品管理簿登記</t>
    <phoneticPr fontId="74"/>
  </si>
  <si>
    <t>主任監督員</t>
  </si>
  <si>
    <t>　　　　　　　</t>
  </si>
  <si>
    <t>（官職氏名）</t>
    <phoneticPr fontId="74"/>
  </si>
  <si>
    <t>現場発生品調書</t>
    <rPh sb="0" eb="2">
      <t>ゲンバ</t>
    </rPh>
    <rPh sb="2" eb="4">
      <t>ハッセイ</t>
    </rPh>
    <rPh sb="4" eb="5">
      <t>ヒン</t>
    </rPh>
    <rPh sb="5" eb="7">
      <t>チョウショ</t>
    </rPh>
    <phoneticPr fontId="18"/>
  </si>
  <si>
    <t>（現場代理人氏名）</t>
    <rPh sb="6" eb="8">
      <t>シメイ</t>
    </rPh>
    <phoneticPr fontId="74"/>
  </si>
  <si>
    <t>現　場　発　生　品　調　書</t>
  </si>
  <si>
    <t>品　　　　名</t>
  </si>
  <si>
    <t>規　　　　格</t>
  </si>
  <si>
    <t>数　　　　量</t>
  </si>
  <si>
    <t>摘　　　　　　要</t>
  </si>
  <si>
    <t>材　料　確　認　書</t>
    <rPh sb="8" eb="9">
      <t>ショ</t>
    </rPh>
    <phoneticPr fontId="18"/>
  </si>
  <si>
    <t>標記工事について、下記の材料について確認されたく提出します。</t>
    <rPh sb="0" eb="2">
      <t>ヒョウキ</t>
    </rPh>
    <rPh sb="2" eb="4">
      <t>コウジ</t>
    </rPh>
    <rPh sb="9" eb="11">
      <t>カキ</t>
    </rPh>
    <rPh sb="12" eb="14">
      <t>ザイリョウ</t>
    </rPh>
    <rPh sb="18" eb="20">
      <t>カクニン</t>
    </rPh>
    <rPh sb="24" eb="26">
      <t>テイシュツ</t>
    </rPh>
    <phoneticPr fontId="18"/>
  </si>
  <si>
    <t>材料名</t>
    <rPh sb="0" eb="2">
      <t>ザイリョウ</t>
    </rPh>
    <rPh sb="2" eb="3">
      <t>メイ</t>
    </rPh>
    <phoneticPr fontId="18"/>
  </si>
  <si>
    <t>搬入数量</t>
    <rPh sb="0" eb="2">
      <t>ハンニュウ</t>
    </rPh>
    <rPh sb="2" eb="4">
      <t>スウリョウ</t>
    </rPh>
    <phoneticPr fontId="18"/>
  </si>
  <si>
    <t>確　　認　　欄</t>
    <rPh sb="0" eb="1">
      <t>アキラ</t>
    </rPh>
    <rPh sb="3" eb="4">
      <t>シノブ</t>
    </rPh>
    <rPh sb="6" eb="7">
      <t>ラン</t>
    </rPh>
    <phoneticPr fontId="18"/>
  </si>
  <si>
    <t>確認年月日</t>
    <rPh sb="0" eb="2">
      <t>カクニン</t>
    </rPh>
    <rPh sb="2" eb="5">
      <t>ネンガッピ</t>
    </rPh>
    <phoneticPr fontId="18"/>
  </si>
  <si>
    <t>確認方法</t>
    <rPh sb="0" eb="2">
      <t>カクニン</t>
    </rPh>
    <rPh sb="2" eb="4">
      <t>ホウホウ</t>
    </rPh>
    <phoneticPr fontId="18"/>
  </si>
  <si>
    <t>合格数量</t>
    <rPh sb="0" eb="2">
      <t>ゴウカク</t>
    </rPh>
    <rPh sb="2" eb="4">
      <t>スウリョウ</t>
    </rPh>
    <phoneticPr fontId="18"/>
  </si>
  <si>
    <t>確認印</t>
    <rPh sb="0" eb="3">
      <t>カクニンイン</t>
    </rPh>
    <phoneticPr fontId="18"/>
  </si>
  <si>
    <t>発信者</t>
    <phoneticPr fontId="18"/>
  </si>
  <si>
    <t>まで</t>
    <phoneticPr fontId="18"/>
  </si>
  <si>
    <t>年　齢</t>
    <phoneticPr fontId="18"/>
  </si>
  <si>
    <t>性　別</t>
    <phoneticPr fontId="18"/>
  </si>
  <si>
    <t>　　(注)　※は主任監督員が記入する。</t>
    <phoneticPr fontId="18"/>
  </si>
  <si>
    <t>　　　　　</t>
    <phoneticPr fontId="74"/>
  </si>
  <si>
    <t>㎞</t>
    <phoneticPr fontId="18"/>
  </si>
  <si>
    <t>㎞</t>
    <phoneticPr fontId="18"/>
  </si>
  <si>
    <t>材料確認書</t>
    <rPh sb="0" eb="2">
      <t>ザイリョウ</t>
    </rPh>
    <rPh sb="2" eb="5">
      <t>カクニンショ</t>
    </rPh>
    <phoneticPr fontId="18"/>
  </si>
  <si>
    <t>下記種別について、段階確認を行う予定であるので通知します。</t>
    <phoneticPr fontId="18"/>
  </si>
  <si>
    <t xml:space="preserve">受入地確認書
  上記建設発生土を引き受けました。
          　住　所
         　 氏　名
</t>
    <rPh sb="0" eb="1">
      <t>ウ</t>
    </rPh>
    <rPh sb="1" eb="2">
      <t>イ</t>
    </rPh>
    <rPh sb="2" eb="3">
      <t>チ</t>
    </rPh>
    <phoneticPr fontId="18"/>
  </si>
  <si>
    <t>再資源化等報告</t>
    <rPh sb="0" eb="1">
      <t>サイ</t>
    </rPh>
    <rPh sb="1" eb="4">
      <t>シゲンカ</t>
    </rPh>
    <rPh sb="4" eb="5">
      <t>トウ</t>
    </rPh>
    <rPh sb="5" eb="7">
      <t>ホウコク</t>
    </rPh>
    <phoneticPr fontId="18"/>
  </si>
  <si>
    <t xml:space="preserve">受入地同意書
  上記建設発生土を引き受けます。
　尚、処分地施工に伴い第三者に損害を生じたときは、  
  請負業者と協議しその解決に当たることを同意します。
          　住　所
         　 氏　名
</t>
    <rPh sb="0" eb="1">
      <t>ウ</t>
    </rPh>
    <rPh sb="1" eb="2">
      <t>イ</t>
    </rPh>
    <rPh sb="2" eb="3">
      <t>チ</t>
    </rPh>
    <rPh sb="3" eb="6">
      <t>ドウイショ</t>
    </rPh>
    <phoneticPr fontId="18"/>
  </si>
  <si>
    <t>経歴書</t>
    <rPh sb="0" eb="3">
      <t>ケイレキショ</t>
    </rPh>
    <phoneticPr fontId="18"/>
  </si>
  <si>
    <t>現場発生品がある場合に提出</t>
    <rPh sb="0" eb="2">
      <t>ゲンバ</t>
    </rPh>
    <rPh sb="2" eb="4">
      <t>ハッセイ</t>
    </rPh>
    <rPh sb="4" eb="5">
      <t>ヒン</t>
    </rPh>
    <rPh sb="8" eb="10">
      <t>バアイ</t>
    </rPh>
    <rPh sb="11" eb="13">
      <t>テイシュツ</t>
    </rPh>
    <phoneticPr fontId="18"/>
  </si>
  <si>
    <t>受注者（住所）</t>
    <rPh sb="0" eb="2">
      <t>ジュチュウ</t>
    </rPh>
    <rPh sb="2" eb="3">
      <t>シャ</t>
    </rPh>
    <phoneticPr fontId="74"/>
  </si>
  <si>
    <t>品目</t>
    <phoneticPr fontId="18"/>
  </si>
  <si>
    <t>規格</t>
    <phoneticPr fontId="18"/>
  </si>
  <si>
    <t>数量</t>
    <phoneticPr fontId="18"/>
  </si>
  <si>
    <t>残数量</t>
    <phoneticPr fontId="18"/>
  </si>
  <si>
    <t>備考</t>
    <phoneticPr fontId="18"/>
  </si>
  <si>
    <t>証明欄</t>
    <phoneticPr fontId="18"/>
  </si>
  <si>
    <t>上記精算について調査したところ事実に相違ないことを</t>
    <phoneticPr fontId="18"/>
  </si>
  <si>
    <t>証明する。</t>
    <phoneticPr fontId="18"/>
  </si>
  <si>
    <t>品目</t>
    <phoneticPr fontId="18"/>
  </si>
  <si>
    <t>単位</t>
    <phoneticPr fontId="18"/>
  </si>
  <si>
    <t>今回</t>
    <phoneticPr fontId="18"/>
  </si>
  <si>
    <t>累計</t>
    <phoneticPr fontId="18"/>
  </si>
  <si>
    <t>備考</t>
    <phoneticPr fontId="18"/>
  </si>
  <si>
    <t>支給品を受領した場合に提出</t>
    <rPh sb="0" eb="2">
      <t>シキュウ</t>
    </rPh>
    <rPh sb="2" eb="3">
      <t>ヒン</t>
    </rPh>
    <rPh sb="4" eb="6">
      <t>ジュリョウ</t>
    </rPh>
    <rPh sb="8" eb="10">
      <t>バアイ</t>
    </rPh>
    <rPh sb="11" eb="13">
      <t>テイシュツ</t>
    </rPh>
    <phoneticPr fontId="18"/>
  </si>
  <si>
    <t>事故が発生した場合に直ちに連絡し、速やかに概要を書面で報告</t>
    <rPh sb="0" eb="2">
      <t>ジコ</t>
    </rPh>
    <rPh sb="3" eb="5">
      <t>ハッセイ</t>
    </rPh>
    <rPh sb="7" eb="9">
      <t>バアイ</t>
    </rPh>
    <rPh sb="10" eb="11">
      <t>タダ</t>
    </rPh>
    <rPh sb="13" eb="15">
      <t>レンラク</t>
    </rPh>
    <rPh sb="17" eb="18">
      <t>スミ</t>
    </rPh>
    <rPh sb="21" eb="23">
      <t>ガイヨウ</t>
    </rPh>
    <rPh sb="24" eb="26">
      <t>ショメン</t>
    </rPh>
    <rPh sb="27" eb="29">
      <t>ホウコク</t>
    </rPh>
    <phoneticPr fontId="18"/>
  </si>
  <si>
    <t>支給品がある場合に提出</t>
    <rPh sb="0" eb="2">
      <t>シキュウ</t>
    </rPh>
    <rPh sb="2" eb="3">
      <t>ヒン</t>
    </rPh>
    <rPh sb="6" eb="8">
      <t>バアイ</t>
    </rPh>
    <rPh sb="9" eb="11">
      <t>テイシュツ</t>
    </rPh>
    <phoneticPr fontId="18"/>
  </si>
  <si>
    <t>最終学歴</t>
    <rPh sb="0" eb="2">
      <t>サイシュウ</t>
    </rPh>
    <rPh sb="2" eb="4">
      <t>ガクレキ</t>
    </rPh>
    <phoneticPr fontId="18"/>
  </si>
  <si>
    <t>契約後
1ヶ月以内</t>
    <rPh sb="0" eb="2">
      <t>ケイヤク</t>
    </rPh>
    <rPh sb="2" eb="3">
      <t>ゴ</t>
    </rPh>
    <rPh sb="6" eb="7">
      <t>ゲツ</t>
    </rPh>
    <rPh sb="7" eb="9">
      <t>イナイ</t>
    </rPh>
    <phoneticPr fontId="18"/>
  </si>
  <si>
    <t>昭和46年1月1日であれば「1971/1/1」と記入して下さい</t>
    <rPh sb="0" eb="2">
      <t>ショウワ</t>
    </rPh>
    <rPh sb="4" eb="5">
      <t>ネン</t>
    </rPh>
    <rPh sb="6" eb="7">
      <t>ガツ</t>
    </rPh>
    <rPh sb="8" eb="9">
      <t>ニチ</t>
    </rPh>
    <rPh sb="24" eb="26">
      <t>キニュウ</t>
    </rPh>
    <rPh sb="28" eb="29">
      <t>クダ</t>
    </rPh>
    <phoneticPr fontId="18"/>
  </si>
  <si>
    <t>予算年度</t>
    <rPh sb="0" eb="2">
      <t>ヨサン</t>
    </rPh>
    <rPh sb="2" eb="4">
      <t>ネンド</t>
    </rPh>
    <phoneticPr fontId="18"/>
  </si>
  <si>
    <t>材　料　承　認　願</t>
    <rPh sb="4" eb="5">
      <t>ショウ</t>
    </rPh>
    <rPh sb="6" eb="7">
      <t>ニン</t>
    </rPh>
    <rPh sb="8" eb="9">
      <t>ネガイ</t>
    </rPh>
    <phoneticPr fontId="18"/>
  </si>
  <si>
    <t>　　　　年　　　月　　　日</t>
    <rPh sb="4" eb="5">
      <t>ネン</t>
    </rPh>
    <rPh sb="8" eb="9">
      <t>ガツ</t>
    </rPh>
    <rPh sb="12" eb="13">
      <t>ニチ</t>
    </rPh>
    <phoneticPr fontId="18"/>
  </si>
  <si>
    <t>福岡県立企画高校卒業</t>
    <rPh sb="0" eb="2">
      <t>フクオカ</t>
    </rPh>
    <rPh sb="2" eb="4">
      <t>ケンリツ</t>
    </rPh>
    <rPh sb="4" eb="6">
      <t>キカク</t>
    </rPh>
    <rPh sb="6" eb="8">
      <t>コウコウ</t>
    </rPh>
    <rPh sb="8" eb="10">
      <t>ソツギョウ</t>
    </rPh>
    <phoneticPr fontId="18"/>
  </si>
  <si>
    <t>提出先</t>
    <rPh sb="0" eb="3">
      <t>テイシュツサキ</t>
    </rPh>
    <phoneticPr fontId="18"/>
  </si>
  <si>
    <t>○</t>
    <phoneticPr fontId="18"/>
  </si>
  <si>
    <t>○</t>
    <phoneticPr fontId="18"/>
  </si>
  <si>
    <t>建設資材調達不能証明書</t>
    <rPh sb="0" eb="2">
      <t>ケンセツ</t>
    </rPh>
    <rPh sb="2" eb="4">
      <t>シザイ</t>
    </rPh>
    <rPh sb="4" eb="6">
      <t>チョウタツ</t>
    </rPh>
    <rPh sb="6" eb="8">
      <t>フノウ</t>
    </rPh>
    <rPh sb="8" eb="11">
      <t>ショウメイショ</t>
    </rPh>
    <phoneticPr fontId="18"/>
  </si>
  <si>
    <t>「三者協議会」開催依頼書</t>
    <rPh sb="1" eb="3">
      <t>サンシャ</t>
    </rPh>
    <rPh sb="3" eb="6">
      <t>キョウギカイ</t>
    </rPh>
    <rPh sb="7" eb="9">
      <t>カイサイ</t>
    </rPh>
    <rPh sb="9" eb="12">
      <t>イライショ</t>
    </rPh>
    <phoneticPr fontId="18"/>
  </si>
  <si>
    <t>三者協議会に対する質問書</t>
    <rPh sb="0" eb="2">
      <t>サンシャ</t>
    </rPh>
    <rPh sb="2" eb="5">
      <t>キョウギカイ</t>
    </rPh>
    <rPh sb="6" eb="7">
      <t>タイ</t>
    </rPh>
    <rPh sb="9" eb="11">
      <t>シツモン</t>
    </rPh>
    <rPh sb="11" eb="12">
      <t>ショ</t>
    </rPh>
    <phoneticPr fontId="18"/>
  </si>
  <si>
    <t>代表者名</t>
    <phoneticPr fontId="18"/>
  </si>
  <si>
    <t>印</t>
    <phoneticPr fontId="18"/>
  </si>
  <si>
    <t>下記の出荷については、福岡県産緑化木であることを証明します。</t>
  </si>
  <si>
    <t>樹種</t>
  </si>
  <si>
    <t>規格</t>
  </si>
  <si>
    <t>数量</t>
  </si>
  <si>
    <t>出荷日</t>
  </si>
  <si>
    <t>備考</t>
  </si>
  <si>
    <t>殿</t>
    <phoneticPr fontId="18"/>
  </si>
  <si>
    <t>〔生産者〕</t>
    <phoneticPr fontId="18"/>
  </si>
  <si>
    <t>住所</t>
  </si>
  <si>
    <t>氏名</t>
    <phoneticPr fontId="18"/>
  </si>
  <si>
    <t>連絡先</t>
  </si>
  <si>
    <t xml:space="preserve">    TEL／</t>
    <phoneticPr fontId="18"/>
  </si>
  <si>
    <t>　　</t>
    <phoneticPr fontId="18"/>
  </si>
  <si>
    <r>
      <t>様式</t>
    </r>
    <r>
      <rPr>
        <sz val="11"/>
        <rFont val="Century"/>
        <family val="1"/>
      </rPr>
      <t>2</t>
    </r>
    <r>
      <rPr>
        <sz val="11"/>
        <rFont val="ＭＳ 明朝"/>
        <family val="1"/>
        <charset val="128"/>
      </rPr>
      <t>号</t>
    </r>
  </si>
  <si>
    <t>起工番号</t>
  </si>
  <si>
    <t>　樹種</t>
  </si>
  <si>
    <t>記</t>
    <phoneticPr fontId="18"/>
  </si>
  <si>
    <t>　理由</t>
  </si>
  <si>
    <t>住所</t>
    <phoneticPr fontId="18"/>
  </si>
  <si>
    <t>商号</t>
    <phoneticPr fontId="18"/>
  </si>
  <si>
    <t>JACIC
所定様式</t>
    <rPh sb="6" eb="8">
      <t>ショテイ</t>
    </rPh>
    <rPh sb="8" eb="10">
      <t>ヨウシキ</t>
    </rPh>
    <phoneticPr fontId="18"/>
  </si>
  <si>
    <t>任意
様式</t>
    <rPh sb="0" eb="2">
      <t>ニンイ</t>
    </rPh>
    <rPh sb="3" eb="5">
      <t>ヨウシキ</t>
    </rPh>
    <phoneticPr fontId="18"/>
  </si>
  <si>
    <t>（</t>
    <phoneticPr fontId="18"/>
  </si>
  <si>
    <t>）</t>
    <phoneticPr fontId="18"/>
  </si>
  <si>
    <t>します。</t>
    <phoneticPr fontId="18"/>
  </si>
  <si>
    <t>または</t>
    <phoneticPr fontId="18"/>
  </si>
  <si>
    <t>その他</t>
    <rPh sb="2" eb="3">
      <t>タ</t>
    </rPh>
    <phoneticPr fontId="18"/>
  </si>
  <si>
    <t>三者協議会に対する質問がある場合、提出</t>
    <rPh sb="0" eb="2">
      <t>サンシャ</t>
    </rPh>
    <rPh sb="2" eb="5">
      <t>キョウギカイ</t>
    </rPh>
    <rPh sb="6" eb="7">
      <t>タイ</t>
    </rPh>
    <rPh sb="9" eb="11">
      <t>シツモン</t>
    </rPh>
    <rPh sb="14" eb="16">
      <t>バアイ</t>
    </rPh>
    <rPh sb="17" eb="19">
      <t>テイシュツ</t>
    </rPh>
    <phoneticPr fontId="18"/>
  </si>
  <si>
    <t>建設資材のひっ迫が懸念される地域において、工事実施段階で当初の調達条件によりがたい場合に提出</t>
    <rPh sb="44" eb="46">
      <t>テイシュツ</t>
    </rPh>
    <phoneticPr fontId="18"/>
  </si>
  <si>
    <t>m3</t>
    <phoneticPr fontId="18"/>
  </si>
  <si>
    <t>m2</t>
    <phoneticPr fontId="18"/>
  </si>
  <si>
    <r>
      <t>このファイルには</t>
    </r>
    <r>
      <rPr>
        <b/>
        <sz val="16"/>
        <color rgb="FF0070C0"/>
        <rFont val="ＭＳ Ｐゴシック"/>
        <family val="3"/>
        <charset val="128"/>
      </rPr>
      <t>青色番号</t>
    </r>
    <r>
      <rPr>
        <b/>
        <sz val="16"/>
        <color indexed="10"/>
        <rFont val="ＭＳ Ｐゴシック"/>
        <family val="3"/>
        <charset val="128"/>
      </rPr>
      <t>の様式が含まれています。入力シートに入力後、</t>
    </r>
    <r>
      <rPr>
        <b/>
        <sz val="16"/>
        <color rgb="FF0070C0"/>
        <rFont val="ＭＳ Ｐゴシック"/>
        <family val="3"/>
        <charset val="128"/>
      </rPr>
      <t>青色番号</t>
    </r>
    <r>
      <rPr>
        <b/>
        <sz val="16"/>
        <color indexed="10"/>
        <rFont val="ＭＳ Ｐゴシック"/>
        <family val="3"/>
        <charset val="128"/>
      </rPr>
      <t>をクリックしワークシートを選択記入して印刷して下さい。</t>
    </r>
    <rPh sb="8" eb="10">
      <t>アオイロ</t>
    </rPh>
    <rPh sb="10" eb="12">
      <t>バンゴウ</t>
    </rPh>
    <rPh sb="13" eb="15">
      <t>ヨウシキ</t>
    </rPh>
    <rPh sb="16" eb="17">
      <t>フク</t>
    </rPh>
    <rPh sb="24" eb="26">
      <t>ニュウリョク</t>
    </rPh>
    <rPh sb="30" eb="32">
      <t>ニュウリョク</t>
    </rPh>
    <rPh sb="32" eb="33">
      <t>ゴ</t>
    </rPh>
    <rPh sb="34" eb="36">
      <t>アオイロ</t>
    </rPh>
    <rPh sb="36" eb="38">
      <t>バンゴウ</t>
    </rPh>
    <rPh sb="53" eb="55">
      <t>キニュウ</t>
    </rPh>
    <rPh sb="57" eb="59">
      <t>インサツ</t>
    </rPh>
    <rPh sb="61" eb="62">
      <t>クダ</t>
    </rPh>
    <phoneticPr fontId="18"/>
  </si>
  <si>
    <t>　　　年　　　月　　　日　　　時　　　分受信</t>
    <phoneticPr fontId="18"/>
  </si>
  <si>
    <t>　　上記工事において、以下の樹種については下記理由により、設計図書に示された
「福岡県産緑化木」を調達できません。</t>
    <phoneticPr fontId="18"/>
  </si>
  <si>
    <t>福岡県産緑化木　調達不可能理由書</t>
    <phoneticPr fontId="18"/>
  </si>
  <si>
    <t>予定数量</t>
    <rPh sb="0" eb="2">
      <t>ヨテイ</t>
    </rPh>
    <rPh sb="2" eb="4">
      <t>スウリョウ</t>
    </rPh>
    <phoneticPr fontId="18"/>
  </si>
  <si>
    <t>品名</t>
    <rPh sb="0" eb="2">
      <t>ヒンメイ</t>
    </rPh>
    <phoneticPr fontId="18"/>
  </si>
  <si>
    <t>規格</t>
    <rPh sb="0" eb="2">
      <t>キカク</t>
    </rPh>
    <phoneticPr fontId="18"/>
  </si>
  <si>
    <t>摘要</t>
    <rPh sb="0" eb="2">
      <t>テキヨウ</t>
    </rPh>
    <phoneticPr fontId="18"/>
  </si>
  <si>
    <t>添付
資料</t>
    <rPh sb="0" eb="2">
      <t>テンプ</t>
    </rPh>
    <rPh sb="3" eb="5">
      <t>シリョウ</t>
    </rPh>
    <phoneticPr fontId="18"/>
  </si>
  <si>
    <t>生コンクリート</t>
    <rPh sb="0" eb="1">
      <t>ナマ</t>
    </rPh>
    <phoneticPr fontId="18"/>
  </si>
  <si>
    <t>№</t>
    <phoneticPr fontId="18"/>
  </si>
  <si>
    <t>m3</t>
  </si>
  <si>
    <t>m2</t>
  </si>
  <si>
    <t>t</t>
  </si>
  <si>
    <t>t</t>
    <phoneticPr fontId="18"/>
  </si>
  <si>
    <t>個</t>
    <rPh sb="0" eb="1">
      <t>コ</t>
    </rPh>
    <phoneticPr fontId="18"/>
  </si>
  <si>
    <t>式</t>
    <rPh sb="0" eb="1">
      <t>シキ</t>
    </rPh>
    <phoneticPr fontId="18"/>
  </si>
  <si>
    <t>本</t>
    <rPh sb="0" eb="1">
      <t>ホン</t>
    </rPh>
    <phoneticPr fontId="18"/>
  </si>
  <si>
    <t>kg</t>
    <phoneticPr fontId="18"/>
  </si>
  <si>
    <t>L</t>
    <phoneticPr fontId="18"/>
  </si>
  <si>
    <t>添付資料</t>
    <rPh sb="0" eb="4">
      <t>テンプシリョウ</t>
    </rPh>
    <phoneticPr fontId="18"/>
  </si>
  <si>
    <t>有</t>
    <rPh sb="0" eb="1">
      <t>アリ</t>
    </rPh>
    <phoneticPr fontId="18"/>
  </si>
  <si>
    <t>無</t>
    <rPh sb="0" eb="1">
      <t>ナ</t>
    </rPh>
    <phoneticPr fontId="18"/>
  </si>
  <si>
    <t>21-8-40BB</t>
    <phoneticPr fontId="18"/>
  </si>
  <si>
    <t>24-8-20BB</t>
  </si>
  <si>
    <t>24-8-20BB</t>
    <phoneticPr fontId="18"/>
  </si>
  <si>
    <t>21-8-20BB</t>
    <phoneticPr fontId="18"/>
  </si>
  <si>
    <t>均しコン</t>
    <rPh sb="0" eb="1">
      <t>ナラ</t>
    </rPh>
    <phoneticPr fontId="18"/>
  </si>
  <si>
    <t>胴込、裏込、天端</t>
    <rPh sb="0" eb="1">
      <t>ドウ</t>
    </rPh>
    <rPh sb="1" eb="2">
      <t>コ</t>
    </rPh>
    <rPh sb="3" eb="5">
      <t>ウラゴ</t>
    </rPh>
    <rPh sb="6" eb="8">
      <t>テンバ</t>
    </rPh>
    <phoneticPr fontId="18"/>
  </si>
  <si>
    <t>再生クラッシャーラン</t>
    <rPh sb="0" eb="2">
      <t>サイセイ</t>
    </rPh>
    <phoneticPr fontId="18"/>
  </si>
  <si>
    <t>再生粒度調整砕石</t>
    <rPh sb="0" eb="2">
      <t>サイセイ</t>
    </rPh>
    <rPh sb="2" eb="8">
      <t>リュウドチョウセイサイセキ</t>
    </rPh>
    <phoneticPr fontId="18"/>
  </si>
  <si>
    <t>異形棒鋼</t>
    <rPh sb="0" eb="4">
      <t>イケイボウコウ</t>
    </rPh>
    <phoneticPr fontId="18"/>
  </si>
  <si>
    <t>鋼矢板</t>
    <rPh sb="0" eb="3">
      <t>コウヤイタ</t>
    </rPh>
    <phoneticPr fontId="18"/>
  </si>
  <si>
    <t>積ブロック</t>
    <rPh sb="0" eb="1">
      <t>ツミ</t>
    </rPh>
    <phoneticPr fontId="18"/>
  </si>
  <si>
    <t>目地材</t>
    <rPh sb="0" eb="3">
      <t>メジザイ</t>
    </rPh>
    <phoneticPr fontId="18"/>
  </si>
  <si>
    <t>塩ビ管</t>
    <rPh sb="0" eb="1">
      <t>エン</t>
    </rPh>
    <rPh sb="2" eb="3">
      <t>カン</t>
    </rPh>
    <phoneticPr fontId="18"/>
  </si>
  <si>
    <t>RC-40</t>
  </si>
  <si>
    <t>RC-40</t>
    <phoneticPr fontId="18"/>
  </si>
  <si>
    <t>RM-25</t>
    <phoneticPr fontId="18"/>
  </si>
  <si>
    <t>D13～25</t>
    <phoneticPr fontId="18"/>
  </si>
  <si>
    <t>○○生コン（株）</t>
    <rPh sb="2" eb="3">
      <t>ナマ</t>
    </rPh>
    <rPh sb="5" eb="8">
      <t>カブ</t>
    </rPh>
    <phoneticPr fontId="18"/>
  </si>
  <si>
    <t>凸凹製鋼（株）</t>
    <rPh sb="0" eb="2">
      <t>デコボコ</t>
    </rPh>
    <rPh sb="2" eb="4">
      <t>セイコウ</t>
    </rPh>
    <rPh sb="4" eb="7">
      <t>カブ</t>
    </rPh>
    <phoneticPr fontId="18"/>
  </si>
  <si>
    <t>□□産業（株）</t>
    <rPh sb="2" eb="4">
      <t>サンギョウ</t>
    </rPh>
    <rPh sb="4" eb="7">
      <t>カブ</t>
    </rPh>
    <phoneticPr fontId="18"/>
  </si>
  <si>
    <t>改良土</t>
    <rPh sb="0" eb="2">
      <t>カイリョウ</t>
    </rPh>
    <rPh sb="2" eb="3">
      <t>ド</t>
    </rPh>
    <phoneticPr fontId="18"/>
  </si>
  <si>
    <t>□□リサイクル（株）</t>
    <rPh sb="7" eb="10">
      <t>カブ</t>
    </rPh>
    <phoneticPr fontId="18"/>
  </si>
  <si>
    <t>SD345</t>
  </si>
  <si>
    <t>SD345</t>
    <phoneticPr fontId="18"/>
  </si>
  <si>
    <t>Ⅲ型</t>
    <rPh sb="0" eb="1">
      <t>ガタ</t>
    </rPh>
    <phoneticPr fontId="18"/>
  </si>
  <si>
    <t>福岡統一型</t>
    <rPh sb="0" eb="1">
      <t>フクオカ</t>
    </rPh>
    <rPh sb="1" eb="4">
      <t>トウイツガタ</t>
    </rPh>
    <phoneticPr fontId="18"/>
  </si>
  <si>
    <t>Ⅱ-1型</t>
    <rPh sb="2" eb="3">
      <t>ガタ</t>
    </rPh>
    <phoneticPr fontId="18"/>
  </si>
  <si>
    <t>福岡統一型</t>
    <rPh sb="0" eb="3">
      <t>トウイツガタ</t>
    </rPh>
    <phoneticPr fontId="18"/>
  </si>
  <si>
    <t>基礎ブロック</t>
    <rPh sb="0" eb="2">
      <t>キソ</t>
    </rPh>
    <phoneticPr fontId="18"/>
  </si>
  <si>
    <t>管渠型側溝</t>
    <rPh sb="0" eb="3">
      <t>カンキョガタ</t>
    </rPh>
    <rPh sb="3" eb="5">
      <t>ソッコウ</t>
    </rPh>
    <phoneticPr fontId="18"/>
  </si>
  <si>
    <t>歩車道境界ブロック</t>
    <rPh sb="0" eb="5">
      <t>ホシャドウキョウカイ</t>
    </rPh>
    <phoneticPr fontId="18"/>
  </si>
  <si>
    <t>新○○製鉄（株）</t>
    <rPh sb="0" eb="1">
      <t>シン</t>
    </rPh>
    <rPh sb="3" eb="5">
      <t>セイテツ</t>
    </rPh>
    <rPh sb="5" eb="8">
      <t>カブ</t>
    </rPh>
    <phoneticPr fontId="18"/>
  </si>
  <si>
    <t>○○コンクリート（株）</t>
    <rPh sb="8" eb="11">
      <t>カブ</t>
    </rPh>
    <phoneticPr fontId="18"/>
  </si>
  <si>
    <t>枚</t>
    <rPh sb="0" eb="1">
      <t>マイ</t>
    </rPh>
    <phoneticPr fontId="18"/>
  </si>
  <si>
    <t>いいえ</t>
    <phoneticPr fontId="18"/>
  </si>
  <si>
    <t>全て県産資材</t>
    <rPh sb="0" eb="1">
      <t>スベ</t>
    </rPh>
    <rPh sb="2" eb="3">
      <t>ケン</t>
    </rPh>
    <rPh sb="3" eb="4">
      <t>サン</t>
    </rPh>
    <rPh sb="4" eb="6">
      <t>シザイ</t>
    </rPh>
    <phoneticPr fontId="18"/>
  </si>
  <si>
    <t>は　い</t>
    <phoneticPr fontId="18"/>
  </si>
  <si>
    <t>JISマーク表示品</t>
    <rPh sb="6" eb="9">
      <t>ヒョウジヒン</t>
    </rPh>
    <phoneticPr fontId="18"/>
  </si>
  <si>
    <t>指定仮設</t>
    <rPh sb="0" eb="4">
      <t>シテイカセツ</t>
    </rPh>
    <phoneticPr fontId="18"/>
  </si>
  <si>
    <t>リース材</t>
    <rPh sb="3" eb="4">
      <t>ザイ</t>
    </rPh>
    <phoneticPr fontId="18"/>
  </si>
  <si>
    <t>認定リサイクル製品</t>
    <rPh sb="0" eb="2">
      <t>ニンテイ</t>
    </rPh>
    <rPh sb="7" eb="9">
      <t>セイヒン</t>
    </rPh>
    <phoneticPr fontId="18"/>
  </si>
  <si>
    <t>県立会検査製品</t>
    <rPh sb="0" eb="1">
      <t>ケン</t>
    </rPh>
    <rPh sb="1" eb="7">
      <t>リッカイケンサセイヒン</t>
    </rPh>
    <phoneticPr fontId="18"/>
  </si>
  <si>
    <t>アスファルト混合物</t>
    <rPh sb="6" eb="9">
      <t>コンゴウブツ</t>
    </rPh>
    <phoneticPr fontId="18"/>
  </si>
  <si>
    <t>いいえ</t>
  </si>
  <si>
    <t>監</t>
    <rPh sb="0" eb="1">
      <t>カン</t>
    </rPh>
    <phoneticPr fontId="18"/>
  </si>
  <si>
    <t>契</t>
    <rPh sb="0" eb="1">
      <t>ケイ</t>
    </rPh>
    <phoneticPr fontId="18"/>
  </si>
  <si>
    <t>提出
時期</t>
    <rPh sb="0" eb="2">
      <t>テイシュツ</t>
    </rPh>
    <rPh sb="3" eb="5">
      <t>ジキ</t>
    </rPh>
    <phoneticPr fontId="18"/>
  </si>
  <si>
    <t>◇安全・訓練等の活動計画書</t>
    <rPh sb="1" eb="3">
      <t>アンゼン</t>
    </rPh>
    <rPh sb="4" eb="7">
      <t>クンレンナド</t>
    </rPh>
    <rPh sb="8" eb="10">
      <t>カツドウ</t>
    </rPh>
    <rPh sb="10" eb="13">
      <t>ケイカクショ</t>
    </rPh>
    <phoneticPr fontId="18"/>
  </si>
  <si>
    <t>福岡県産緑化木調達不可能理由書</t>
    <rPh sb="0" eb="2">
      <t>フクオカ</t>
    </rPh>
    <rPh sb="2" eb="3">
      <t>ケン</t>
    </rPh>
    <rPh sb="3" eb="4">
      <t>サン</t>
    </rPh>
    <rPh sb="4" eb="6">
      <t>リョクカ</t>
    </rPh>
    <rPh sb="6" eb="7">
      <t>キ</t>
    </rPh>
    <rPh sb="7" eb="9">
      <t>チョウタツ</t>
    </rPh>
    <rPh sb="9" eb="12">
      <t>フカノウ</t>
    </rPh>
    <rPh sb="12" eb="15">
      <t>リユウショ</t>
    </rPh>
    <phoneticPr fontId="18"/>
  </si>
  <si>
    <t>岩石採取計画認可証（写）</t>
    <rPh sb="0" eb="2">
      <t>ガンセキ</t>
    </rPh>
    <rPh sb="2" eb="4">
      <t>サイシュ</t>
    </rPh>
    <rPh sb="4" eb="6">
      <t>ケイカク</t>
    </rPh>
    <rPh sb="6" eb="8">
      <t>ニンカ</t>
    </rPh>
    <rPh sb="8" eb="9">
      <t>アカシ</t>
    </rPh>
    <rPh sb="10" eb="11">
      <t>シャ</t>
    </rPh>
    <phoneticPr fontId="18"/>
  </si>
  <si>
    <t>◇建設廃棄物処理計画書</t>
    <rPh sb="1" eb="3">
      <t>ケンセツ</t>
    </rPh>
    <rPh sb="3" eb="6">
      <t>ハイキブツ</t>
    </rPh>
    <rPh sb="6" eb="8">
      <t>ショリ</t>
    </rPh>
    <rPh sb="8" eb="10">
      <t>ケイカク</t>
    </rPh>
    <rPh sb="10" eb="11">
      <t>ショ</t>
    </rPh>
    <phoneticPr fontId="18"/>
  </si>
  <si>
    <t>コリンズ「登録内容確認書」
（変更登録）</t>
    <rPh sb="15" eb="17">
      <t>ヘンコウ</t>
    </rPh>
    <phoneticPr fontId="18"/>
  </si>
  <si>
    <t>産業廃棄物集計表</t>
    <rPh sb="0" eb="5">
      <t>サンギョウハイキブツ</t>
    </rPh>
    <rPh sb="5" eb="8">
      <t>シュウケイヒョウ</t>
    </rPh>
    <phoneticPr fontId="18"/>
  </si>
  <si>
    <t>施工体制台帳の記載事項（建設業法施行規則第14条の2）
（受注者の作業員が従事する場合、受注者分も必要）</t>
    <rPh sb="0" eb="2">
      <t>セコウ</t>
    </rPh>
    <rPh sb="2" eb="4">
      <t>タイセイ</t>
    </rPh>
    <rPh sb="4" eb="6">
      <t>ダイチョウ</t>
    </rPh>
    <rPh sb="7" eb="9">
      <t>キサイ</t>
    </rPh>
    <rPh sb="9" eb="11">
      <t>ジコウ</t>
    </rPh>
    <rPh sb="12" eb="15">
      <t>ケンセツギョウ</t>
    </rPh>
    <rPh sb="15" eb="16">
      <t>ホウ</t>
    </rPh>
    <rPh sb="16" eb="18">
      <t>シコウ</t>
    </rPh>
    <rPh sb="18" eb="20">
      <t>キソク</t>
    </rPh>
    <rPh sb="20" eb="21">
      <t>ダイ</t>
    </rPh>
    <rPh sb="23" eb="24">
      <t>ジョウ</t>
    </rPh>
    <rPh sb="29" eb="32">
      <t>ジュチュウシャ</t>
    </rPh>
    <rPh sb="33" eb="36">
      <t>サギョウイン</t>
    </rPh>
    <rPh sb="37" eb="39">
      <t>ジュウジ</t>
    </rPh>
    <rPh sb="41" eb="43">
      <t>バアイ</t>
    </rPh>
    <rPh sb="44" eb="46">
      <t>ジュチュウ</t>
    </rPh>
    <rPh sb="46" eb="47">
      <t>シャ</t>
    </rPh>
    <rPh sb="47" eb="48">
      <t>ブン</t>
    </rPh>
    <rPh sb="49" eb="51">
      <t>ヒツヨウ</t>
    </rPh>
    <phoneticPr fontId="18"/>
  </si>
  <si>
    <t>黄本</t>
    <phoneticPr fontId="18"/>
  </si>
  <si>
    <t>手引き</t>
  </si>
  <si>
    <t>手引き</t>
    <rPh sb="0" eb="2">
      <t>テビ</t>
    </rPh>
    <phoneticPr fontId="18"/>
  </si>
  <si>
    <t>手引き</t>
    <phoneticPr fontId="18"/>
  </si>
  <si>
    <t>共仕</t>
    <phoneticPr fontId="18"/>
  </si>
  <si>
    <t>提出日
等メモ</t>
    <rPh sb="0" eb="2">
      <t>テイシュツ</t>
    </rPh>
    <rPh sb="2" eb="3">
      <t>ビ</t>
    </rPh>
    <rPh sb="4" eb="5">
      <t>トウ</t>
    </rPh>
    <phoneticPr fontId="18"/>
  </si>
  <si>
    <t>伝票を用いた伝票管理</t>
    <rPh sb="0" eb="2">
      <t>デンピョウ</t>
    </rPh>
    <rPh sb="3" eb="4">
      <t>モチ</t>
    </rPh>
    <rPh sb="6" eb="10">
      <t>デンピョウカンリ</t>
    </rPh>
    <phoneticPr fontId="18"/>
  </si>
  <si>
    <t>施工中</t>
    <phoneticPr fontId="18"/>
  </si>
  <si>
    <t>コリンズ「登録内容確認書」
（受注登録）</t>
    <rPh sb="5" eb="9">
      <t>トウロクナイヨウ</t>
    </rPh>
    <rPh sb="9" eb="12">
      <t>カクニンショ</t>
    </rPh>
    <rPh sb="15" eb="19">
      <t>ジュチュウトウロク</t>
    </rPh>
    <phoneticPr fontId="18"/>
  </si>
  <si>
    <t>コリンズ「登録内容確認書」
（竣工登録）</t>
    <rPh sb="15" eb="17">
      <t>シュンコウ</t>
    </rPh>
    <phoneticPr fontId="18"/>
  </si>
  <si>
    <t>受注者の請求による工期の延長</t>
    <rPh sb="0" eb="3">
      <t>ジュチュウシャ</t>
    </rPh>
    <rPh sb="4" eb="6">
      <t>セイキュウ</t>
    </rPh>
    <rPh sb="9" eb="11">
      <t>コウキ</t>
    </rPh>
    <rPh sb="12" eb="14">
      <t>エンチョウ</t>
    </rPh>
    <phoneticPr fontId="18"/>
  </si>
  <si>
    <t>実施、未実施の意向を工事打合せ簿で提出
実施の場合、休日取得計画・実績表を毎月提出</t>
    <rPh sb="0" eb="2">
      <t>ジッシ</t>
    </rPh>
    <rPh sb="3" eb="6">
      <t>ミジッシ</t>
    </rPh>
    <rPh sb="7" eb="9">
      <t>イコウ</t>
    </rPh>
    <rPh sb="10" eb="12">
      <t>コウジ</t>
    </rPh>
    <rPh sb="12" eb="14">
      <t>ウチアワ</t>
    </rPh>
    <rPh sb="15" eb="16">
      <t>ボ</t>
    </rPh>
    <rPh sb="17" eb="19">
      <t>テイシュツ</t>
    </rPh>
    <rPh sb="37" eb="39">
      <t>マイツキ</t>
    </rPh>
    <phoneticPr fontId="18"/>
  </si>
  <si>
    <t>区分</t>
    <rPh sb="0" eb="2">
      <t>クブン</t>
    </rPh>
    <phoneticPr fontId="18"/>
  </si>
  <si>
    <t>発注者名</t>
    <rPh sb="0" eb="3">
      <t>ハッチュウシャ</t>
    </rPh>
    <rPh sb="3" eb="4">
      <t>メイ</t>
    </rPh>
    <phoneticPr fontId="18"/>
  </si>
  <si>
    <t>工事名称</t>
    <rPh sb="0" eb="2">
      <t>コウジ</t>
    </rPh>
    <rPh sb="2" eb="4">
      <t>メイショウ</t>
    </rPh>
    <phoneticPr fontId="18"/>
  </si>
  <si>
    <t>（１次下請）</t>
    <rPh sb="2" eb="3">
      <t>ジ</t>
    </rPh>
    <rPh sb="3" eb="5">
      <t>シタウケ</t>
    </rPh>
    <phoneticPr fontId="18"/>
  </si>
  <si>
    <t>（２次下請）</t>
    <rPh sb="2" eb="3">
      <t>ジ</t>
    </rPh>
    <rPh sb="3" eb="5">
      <t>シタウケ</t>
    </rPh>
    <phoneticPr fontId="18"/>
  </si>
  <si>
    <t>（３次下請）</t>
    <rPh sb="2" eb="3">
      <t>ジ</t>
    </rPh>
    <rPh sb="3" eb="5">
      <t>シタウケ</t>
    </rPh>
    <phoneticPr fontId="18"/>
  </si>
  <si>
    <t>（４次下請）</t>
    <rPh sb="2" eb="3">
      <t>ジ</t>
    </rPh>
    <rPh sb="3" eb="5">
      <t>シタウケ</t>
    </rPh>
    <phoneticPr fontId="18"/>
  </si>
  <si>
    <t>所在地</t>
    <rPh sb="0" eb="3">
      <t>ショザイチ</t>
    </rPh>
    <phoneticPr fontId="18"/>
  </si>
  <si>
    <t>代表者名</t>
    <rPh sb="0" eb="3">
      <t>ダイヒョウシャ</t>
    </rPh>
    <rPh sb="3" eb="4">
      <t>メイ</t>
    </rPh>
    <phoneticPr fontId="18"/>
  </si>
  <si>
    <t>監理技術者補佐名</t>
    <rPh sb="0" eb="2">
      <t>カンリ</t>
    </rPh>
    <rPh sb="2" eb="5">
      <t>ギジュツシャ</t>
    </rPh>
    <rPh sb="5" eb="7">
      <t>ホサ</t>
    </rPh>
    <rPh sb="7" eb="8">
      <t>メイ</t>
    </rPh>
    <phoneticPr fontId="18"/>
  </si>
  <si>
    <t>専門技術者名</t>
    <rPh sb="0" eb="2">
      <t>センモン</t>
    </rPh>
    <rPh sb="2" eb="5">
      <t>ギジュツシャ</t>
    </rPh>
    <rPh sb="5" eb="6">
      <t>メイ</t>
    </rPh>
    <phoneticPr fontId="18"/>
  </si>
  <si>
    <t>一般 / 特定</t>
    <rPh sb="0" eb="2">
      <t>イッパン</t>
    </rPh>
    <rPh sb="5" eb="7">
      <t>トクテイ</t>
    </rPh>
    <phoneticPr fontId="17"/>
  </si>
  <si>
    <t>担当工事内容</t>
    <rPh sb="0" eb="2">
      <t>タントウ</t>
    </rPh>
    <rPh sb="2" eb="4">
      <t>コウジ</t>
    </rPh>
    <rPh sb="4" eb="6">
      <t>ナイヨウ</t>
    </rPh>
    <phoneticPr fontId="18"/>
  </si>
  <si>
    <t>工事</t>
    <rPh sb="0" eb="2">
      <t>コウジ</t>
    </rPh>
    <phoneticPr fontId="18"/>
  </si>
  <si>
    <t>専門技術者</t>
    <rPh sb="0" eb="2">
      <t>センモン</t>
    </rPh>
    <rPh sb="2" eb="5">
      <t>ギジュツシャ</t>
    </rPh>
    <phoneticPr fontId="18"/>
  </si>
  <si>
    <t>会          長</t>
    <rPh sb="0" eb="12">
      <t>カイチョウ</t>
    </rPh>
    <phoneticPr fontId="18"/>
  </si>
  <si>
    <t>統括安全衛生責任者</t>
    <rPh sb="0" eb="2">
      <t>トウカツ</t>
    </rPh>
    <rPh sb="2" eb="4">
      <t>アンゼン</t>
    </rPh>
    <rPh sb="4" eb="6">
      <t>エイセイ</t>
    </rPh>
    <rPh sb="6" eb="9">
      <t>セキニンシャ</t>
    </rPh>
    <phoneticPr fontId="18"/>
  </si>
  <si>
    <t>元方安全衛生管理者</t>
    <rPh sb="0" eb="1">
      <t>モト</t>
    </rPh>
    <rPh sb="1" eb="2">
      <t>カタ</t>
    </rPh>
    <rPh sb="2" eb="4">
      <t>アンゼン</t>
    </rPh>
    <rPh sb="4" eb="6">
      <t>エイセイ</t>
    </rPh>
    <rPh sb="6" eb="8">
      <t>カンリ</t>
    </rPh>
    <rPh sb="8" eb="9">
      <t>シャ</t>
    </rPh>
    <phoneticPr fontId="18"/>
  </si>
  <si>
    <t>担当工事　　　　　　　　　　　　　　　　　　　　　　　　　　　　　　　　　　　　　　　　　　　　　　　　　　　　　　　　　　　　　　　　　　　　　　　　　　　　　　内　　　容</t>
    <phoneticPr fontId="18"/>
  </si>
  <si>
    <t>副    会    長</t>
    <rPh sb="0" eb="11">
      <t>フクカイチョウ</t>
    </rPh>
    <phoneticPr fontId="18"/>
  </si>
  <si>
    <t>《下請負人に関する事項》</t>
    <rPh sb="1" eb="2">
      <t>シタ</t>
    </rPh>
    <rPh sb="2" eb="4">
      <t>ウケオ</t>
    </rPh>
    <rPh sb="4" eb="5">
      <t>ヒト</t>
    </rPh>
    <rPh sb="6" eb="7">
      <t>カン</t>
    </rPh>
    <rPh sb="9" eb="11">
      <t>ジコウ</t>
    </rPh>
    <phoneticPr fontId="18"/>
  </si>
  <si>
    <t>会社名・
事業者ID</t>
    <rPh sb="0" eb="3">
      <t>カイシャメイ</t>
    </rPh>
    <rPh sb="5" eb="8">
      <t>ジギョウシャ</t>
    </rPh>
    <phoneticPr fontId="18"/>
  </si>
  <si>
    <t>代表者名</t>
    <rPh sb="0" eb="2">
      <t>ダイヒョウ</t>
    </rPh>
    <rPh sb="2" eb="3">
      <t>シャ</t>
    </rPh>
    <rPh sb="3" eb="4">
      <t>メイ</t>
    </rPh>
    <phoneticPr fontId="18"/>
  </si>
  <si>
    <t>［会社名・事業者ID］</t>
    <phoneticPr fontId="18"/>
  </si>
  <si>
    <t>［事業所名・現場ID］</t>
    <phoneticPr fontId="18"/>
  </si>
  <si>
    <r>
      <t xml:space="preserve">住    所
電話番号
</t>
    </r>
    <r>
      <rPr>
        <sz val="9"/>
        <rFont val="ＭＳ 明朝"/>
        <family val="1"/>
        <charset val="128"/>
      </rPr>
      <t>（※１）</t>
    </r>
    <rPh sb="0" eb="1">
      <t>ジュウ</t>
    </rPh>
    <rPh sb="5" eb="6">
      <t>ショ</t>
    </rPh>
    <rPh sb="7" eb="9">
      <t>デンワ</t>
    </rPh>
    <rPh sb="9" eb="11">
      <t>バンゴウ</t>
    </rPh>
    <phoneticPr fontId="18"/>
  </si>
  <si>
    <t>建設業の
許可</t>
    <rPh sb="0" eb="3">
      <t>ケンセツギョウ</t>
    </rPh>
    <rPh sb="5" eb="7">
      <t>キョカ</t>
    </rPh>
    <phoneticPr fontId="18"/>
  </si>
  <si>
    <t>許　可　業　種</t>
    <rPh sb="0" eb="1">
      <t>モト</t>
    </rPh>
    <rPh sb="2" eb="3">
      <t>カ</t>
    </rPh>
    <rPh sb="4" eb="5">
      <t>ギョウ</t>
    </rPh>
    <rPh sb="6" eb="7">
      <t>シュ</t>
    </rPh>
    <phoneticPr fontId="18"/>
  </si>
  <si>
    <t>許　可　番　号</t>
    <rPh sb="0" eb="3">
      <t>キョカ</t>
    </rPh>
    <rPh sb="4" eb="7">
      <t>バンゴウ</t>
    </rPh>
    <phoneticPr fontId="18"/>
  </si>
  <si>
    <t>許可（更新）年月日</t>
    <rPh sb="0" eb="2">
      <t>キョカ</t>
    </rPh>
    <rPh sb="3" eb="5">
      <t>コウシン</t>
    </rPh>
    <rPh sb="6" eb="9">
      <t>ネンガッピ</t>
    </rPh>
    <phoneticPr fontId="18"/>
  </si>
  <si>
    <t xml:space="preserve">TEL          (          )             </t>
    <phoneticPr fontId="18"/>
  </si>
  <si>
    <t>工事名称
及び
工事内容</t>
    <rPh sb="0" eb="2">
      <t>コウジ</t>
    </rPh>
    <rPh sb="2" eb="4">
      <t>メイショウ</t>
    </rPh>
    <rPh sb="5" eb="6">
      <t>オヨ</t>
    </rPh>
    <rPh sb="8" eb="10">
      <t>コウジ</t>
    </rPh>
    <rPh sb="10" eb="12">
      <t>ナイヨウ</t>
    </rPh>
    <phoneticPr fontId="18"/>
  </si>
  <si>
    <t>工事業</t>
    <rPh sb="0" eb="2">
      <t>コウジ</t>
    </rPh>
    <rPh sb="2" eb="3">
      <t>ギョウ</t>
    </rPh>
    <phoneticPr fontId="18"/>
  </si>
  <si>
    <t>大臣　特定</t>
    <rPh sb="0" eb="2">
      <t>ダイジン</t>
    </rPh>
    <rPh sb="3" eb="5">
      <t>トクテイ</t>
    </rPh>
    <phoneticPr fontId="18"/>
  </si>
  <si>
    <t xml:space="preserve">        第　　　　号</t>
    <rPh sb="8" eb="9">
      <t>ダイ</t>
    </rPh>
    <rPh sb="13" eb="14">
      <t>ゴウ</t>
    </rPh>
    <phoneticPr fontId="18"/>
  </si>
  <si>
    <t>　　年　　月　　日</t>
    <rPh sb="2" eb="3">
      <t>ネン</t>
    </rPh>
    <rPh sb="5" eb="6">
      <t>ガツ</t>
    </rPh>
    <rPh sb="8" eb="9">
      <t>ニチ</t>
    </rPh>
    <phoneticPr fontId="18"/>
  </si>
  <si>
    <t>知事　一般</t>
    <rPh sb="0" eb="2">
      <t>チジ</t>
    </rPh>
    <rPh sb="3" eb="5">
      <t>イッパン</t>
    </rPh>
    <phoneticPr fontId="18"/>
  </si>
  <si>
    <t>契約日</t>
    <rPh sb="0" eb="3">
      <t>ケイヤクビ</t>
    </rPh>
    <phoneticPr fontId="18"/>
  </si>
  <si>
    <t>年　　　月　　　日　</t>
    <rPh sb="0" eb="1">
      <t>ネン</t>
    </rPh>
    <rPh sb="4" eb="5">
      <t>ガツ</t>
    </rPh>
    <rPh sb="8" eb="9">
      <t>ニチ</t>
    </rPh>
    <phoneticPr fontId="18"/>
  </si>
  <si>
    <r>
      <t xml:space="preserve">下請契約額
</t>
    </r>
    <r>
      <rPr>
        <sz val="9"/>
        <rFont val="ＭＳ 明朝"/>
        <family val="1"/>
        <charset val="128"/>
      </rPr>
      <t>(※２）</t>
    </r>
    <rPh sb="0" eb="2">
      <t>シタウケ</t>
    </rPh>
    <rPh sb="2" eb="4">
      <t>ケイヤク</t>
    </rPh>
    <rPh sb="4" eb="5">
      <t>ガク</t>
    </rPh>
    <phoneticPr fontId="18"/>
  </si>
  <si>
    <t>円　　　　　　　　　　　　</t>
    <rPh sb="0" eb="1">
      <t>エン</t>
    </rPh>
    <phoneticPr fontId="18"/>
  </si>
  <si>
    <r>
      <t xml:space="preserve">契約形式
</t>
    </r>
    <r>
      <rPr>
        <sz val="9"/>
        <rFont val="ＭＳ 明朝"/>
        <family val="1"/>
        <charset val="128"/>
      </rPr>
      <t>（※３）</t>
    </r>
    <rPh sb="0" eb="2">
      <t>ケイヤク</t>
    </rPh>
    <rPh sb="2" eb="4">
      <t>ケイシキ</t>
    </rPh>
    <phoneticPr fontId="18"/>
  </si>
  <si>
    <t>・契約書</t>
    <rPh sb="1" eb="4">
      <t>ケイヤクショ</t>
    </rPh>
    <phoneticPr fontId="18"/>
  </si>
  <si>
    <t>・注文書
　及び請書</t>
    <rPh sb="1" eb="4">
      <t>チュウモンショ</t>
    </rPh>
    <rPh sb="6" eb="7">
      <t>オヨ</t>
    </rPh>
    <rPh sb="8" eb="10">
      <t>ウケショ</t>
    </rPh>
    <phoneticPr fontId="18"/>
  </si>
  <si>
    <t>・毎月払</t>
    <rPh sb="1" eb="3">
      <t>マイツキ</t>
    </rPh>
    <rPh sb="2" eb="4">
      <t>ツキバライ</t>
    </rPh>
    <rPh sb="3" eb="4">
      <t>ハラ</t>
    </rPh>
    <phoneticPr fontId="18"/>
  </si>
  <si>
    <t>代金支払</t>
    <rPh sb="0" eb="2">
      <t>ダイキン</t>
    </rPh>
    <rPh sb="2" eb="4">
      <t>シハラ</t>
    </rPh>
    <phoneticPr fontId="18"/>
  </si>
  <si>
    <t>・前払</t>
    <rPh sb="1" eb="3">
      <t>マエバラ</t>
    </rPh>
    <phoneticPr fontId="18"/>
  </si>
  <si>
    <t>・部分払</t>
    <rPh sb="1" eb="3">
      <t>ブブン</t>
    </rPh>
    <rPh sb="3" eb="4">
      <t>ハラ</t>
    </rPh>
    <phoneticPr fontId="18"/>
  </si>
  <si>
    <t>・完成払</t>
    <rPh sb="1" eb="3">
      <t>カンセイ</t>
    </rPh>
    <rPh sb="3" eb="4">
      <t>ハラ</t>
    </rPh>
    <phoneticPr fontId="18"/>
  </si>
  <si>
    <t>・隔月払</t>
    <rPh sb="1" eb="2">
      <t>カク</t>
    </rPh>
    <rPh sb="2" eb="4">
      <t>ツキバライ</t>
    </rPh>
    <rPh sb="3" eb="4">
      <t>ハラ</t>
    </rPh>
    <phoneticPr fontId="18"/>
  </si>
  <si>
    <t>・現金　　％</t>
    <rPh sb="1" eb="3">
      <t>ゲンキンツキバライ</t>
    </rPh>
    <phoneticPr fontId="18"/>
  </si>
  <si>
    <t>発注者名
及び
住所</t>
    <rPh sb="0" eb="2">
      <t>ハッチュウ</t>
    </rPh>
    <rPh sb="2" eb="3">
      <t>シャ</t>
    </rPh>
    <rPh sb="3" eb="4">
      <t>メイ</t>
    </rPh>
    <rPh sb="5" eb="6">
      <t>オヨ</t>
    </rPh>
    <rPh sb="8" eb="10">
      <t>ジュウショ</t>
    </rPh>
    <phoneticPr fontId="18"/>
  </si>
  <si>
    <t>方法等</t>
    <rPh sb="0" eb="2">
      <t>ホウホウ</t>
    </rPh>
    <rPh sb="2" eb="3">
      <t>トウ</t>
    </rPh>
    <phoneticPr fontId="18"/>
  </si>
  <si>
    <t>(      )%</t>
    <phoneticPr fontId="18"/>
  </si>
  <si>
    <t>(      )%</t>
  </si>
  <si>
    <t>・その他</t>
    <rPh sb="3" eb="4">
      <t>ホカツキバライ</t>
    </rPh>
    <phoneticPr fontId="18"/>
  </si>
  <si>
    <t>・手形　　％</t>
    <rPh sb="1" eb="3">
      <t>テガタツキバライ</t>
    </rPh>
    <phoneticPr fontId="18"/>
  </si>
  <si>
    <t>（　回／月）</t>
    <rPh sb="2" eb="3">
      <t>カイ</t>
    </rPh>
    <rPh sb="4" eb="5">
      <t>ツキ</t>
    </rPh>
    <phoneticPr fontId="18"/>
  </si>
  <si>
    <t>　　手形期間　　　日間</t>
    <rPh sb="2" eb="4">
      <t>テガタ</t>
    </rPh>
    <rPh sb="4" eb="6">
      <t>キカン</t>
    </rPh>
    <rPh sb="9" eb="11">
      <t>ニチカン</t>
    </rPh>
    <phoneticPr fontId="18"/>
  </si>
  <si>
    <t>施工に必要な許可業種</t>
    <rPh sb="0" eb="2">
      <t>セコウ</t>
    </rPh>
    <rPh sb="3" eb="5">
      <t>ヒツヨウ</t>
    </rPh>
    <rPh sb="6" eb="8">
      <t>キョカ</t>
    </rPh>
    <rPh sb="8" eb="10">
      <t>ギョウシュ</t>
    </rPh>
    <phoneticPr fontId="18"/>
  </si>
  <si>
    <t>契約金額</t>
    <rPh sb="0" eb="2">
      <t>ケイヤク</t>
    </rPh>
    <rPh sb="2" eb="4">
      <t>キンガク</t>
    </rPh>
    <phoneticPr fontId="18"/>
  </si>
  <si>
    <t>契約
営業所</t>
    <rPh sb="0" eb="2">
      <t>ケイヤク</t>
    </rPh>
    <rPh sb="3" eb="6">
      <t>エイギョウショ</t>
    </rPh>
    <phoneticPr fontId="18"/>
  </si>
  <si>
    <t>　</t>
    <phoneticPr fontId="18"/>
  </si>
  <si>
    <t>名　　　　　　　　　称</t>
    <rPh sb="0" eb="11">
      <t>メイショウ</t>
    </rPh>
    <phoneticPr fontId="18"/>
  </si>
  <si>
    <t>住　　　　　　　　　所</t>
    <rPh sb="0" eb="11">
      <t>ジュウショ</t>
    </rPh>
    <phoneticPr fontId="18"/>
  </si>
  <si>
    <t>元請契約</t>
    <rPh sb="0" eb="2">
      <t>モトウケ</t>
    </rPh>
    <rPh sb="2" eb="4">
      <t>ケイヤク</t>
    </rPh>
    <phoneticPr fontId="18"/>
  </si>
  <si>
    <t>健康保険等の加入状況
（ ※４ ）</t>
    <rPh sb="0" eb="2">
      <t>ケンコウ</t>
    </rPh>
    <rPh sb="2" eb="4">
      <t>ホケン</t>
    </rPh>
    <rPh sb="4" eb="5">
      <t>トウ</t>
    </rPh>
    <rPh sb="6" eb="8">
      <t>カニュウ</t>
    </rPh>
    <rPh sb="8" eb="10">
      <t>ジョウキョウ</t>
    </rPh>
    <phoneticPr fontId="18"/>
  </si>
  <si>
    <t>保険加入の有無</t>
    <rPh sb="0" eb="2">
      <t>ホケン</t>
    </rPh>
    <rPh sb="2" eb="4">
      <t>カニュウ</t>
    </rPh>
    <rPh sb="5" eb="7">
      <t>ウム</t>
    </rPh>
    <phoneticPr fontId="18"/>
  </si>
  <si>
    <t>健康保険</t>
    <rPh sb="0" eb="2">
      <t>ケンコウ</t>
    </rPh>
    <rPh sb="2" eb="4">
      <t>ホケン</t>
    </rPh>
    <phoneticPr fontId="18"/>
  </si>
  <si>
    <t>厚生年金保険</t>
    <rPh sb="0" eb="2">
      <t>コウセイ</t>
    </rPh>
    <rPh sb="2" eb="4">
      <t>ネンキン</t>
    </rPh>
    <rPh sb="4" eb="6">
      <t>ホケン</t>
    </rPh>
    <phoneticPr fontId="18"/>
  </si>
  <si>
    <t>雇用保険</t>
    <rPh sb="0" eb="2">
      <t>コヨウ</t>
    </rPh>
    <rPh sb="2" eb="4">
      <t>ホケン</t>
    </rPh>
    <phoneticPr fontId="18"/>
  </si>
  <si>
    <t>下請契約</t>
    <rPh sb="0" eb="2">
      <t>シタウケ</t>
    </rPh>
    <rPh sb="2" eb="4">
      <t>ケイヤク</t>
    </rPh>
    <phoneticPr fontId="18"/>
  </si>
  <si>
    <t>加入　　未加入
適用除外</t>
    <rPh sb="0" eb="2">
      <t>カニュウ</t>
    </rPh>
    <rPh sb="4" eb="7">
      <t>ミカニュウ</t>
    </rPh>
    <rPh sb="8" eb="10">
      <t>テキヨウ</t>
    </rPh>
    <rPh sb="10" eb="12">
      <t>ジョガイ</t>
    </rPh>
    <phoneticPr fontId="18"/>
  </si>
  <si>
    <t>事業所
整理記号等</t>
    <rPh sb="0" eb="3">
      <t>ジギョウショ</t>
    </rPh>
    <rPh sb="4" eb="6">
      <t>セイリ</t>
    </rPh>
    <rPh sb="6" eb="8">
      <t>キゴウ</t>
    </rPh>
    <rPh sb="8" eb="9">
      <t>トウ</t>
    </rPh>
    <phoneticPr fontId="18"/>
  </si>
  <si>
    <t>営業所の名称</t>
    <rPh sb="0" eb="3">
      <t>エイギョウショ</t>
    </rPh>
    <rPh sb="4" eb="6">
      <t>メイショウ</t>
    </rPh>
    <phoneticPr fontId="18"/>
  </si>
  <si>
    <t>健康保険等の加入状況</t>
    <rPh sb="0" eb="2">
      <t>ケンコウ</t>
    </rPh>
    <rPh sb="2" eb="4">
      <t>ホケン</t>
    </rPh>
    <rPh sb="4" eb="5">
      <t>トウ</t>
    </rPh>
    <rPh sb="6" eb="8">
      <t>カニュウ</t>
    </rPh>
    <rPh sb="8" eb="10">
      <t>ジョウキョウ</t>
    </rPh>
    <phoneticPr fontId="18"/>
  </si>
  <si>
    <t>現場代理人名</t>
    <rPh sb="0" eb="2">
      <t>ゲンバ</t>
    </rPh>
    <rPh sb="2" eb="4">
      <t>ダイリ</t>
    </rPh>
    <rPh sb="4" eb="5">
      <t>ニン</t>
    </rPh>
    <rPh sb="5" eb="6">
      <t>メイ</t>
    </rPh>
    <phoneticPr fontId="18"/>
  </si>
  <si>
    <t>安全衛生責任者名</t>
    <rPh sb="0" eb="2">
      <t>アンゼン</t>
    </rPh>
    <rPh sb="2" eb="4">
      <t>エイセイ</t>
    </rPh>
    <rPh sb="4" eb="7">
      <t>セキニンシャ</t>
    </rPh>
    <rPh sb="7" eb="8">
      <t>メイ</t>
    </rPh>
    <phoneticPr fontId="18"/>
  </si>
  <si>
    <t>権限及び
意見申出方法</t>
    <rPh sb="0" eb="2">
      <t>ケンゲン</t>
    </rPh>
    <rPh sb="2" eb="3">
      <t>オヨ</t>
    </rPh>
    <rPh sb="5" eb="7">
      <t>イケン</t>
    </rPh>
    <rPh sb="7" eb="9">
      <t>モウシデ</t>
    </rPh>
    <rPh sb="9" eb="11">
      <t>ホウホウ</t>
    </rPh>
    <phoneticPr fontId="18"/>
  </si>
  <si>
    <t>安全衛生推進者名</t>
    <rPh sb="0" eb="2">
      <t>アンゼン</t>
    </rPh>
    <rPh sb="2" eb="4">
      <t>エイセイ</t>
    </rPh>
    <rPh sb="4" eb="6">
      <t>スイシン</t>
    </rPh>
    <rPh sb="6" eb="7">
      <t>セキニンシャ</t>
    </rPh>
    <rPh sb="7" eb="8">
      <t>メイ</t>
    </rPh>
    <phoneticPr fontId="18"/>
  </si>
  <si>
    <t>主任技術者名</t>
    <rPh sb="0" eb="2">
      <t>シュニン</t>
    </rPh>
    <rPh sb="2" eb="5">
      <t>ギジュツシャ</t>
    </rPh>
    <rPh sb="5" eb="6">
      <t>メイ</t>
    </rPh>
    <phoneticPr fontId="18"/>
  </si>
  <si>
    <t>専　任
非専任</t>
    <rPh sb="0" eb="3">
      <t>センニン</t>
    </rPh>
    <rPh sb="4" eb="5">
      <t>ヒ</t>
    </rPh>
    <rPh sb="5" eb="7">
      <t>センニン</t>
    </rPh>
    <phoneticPr fontId="18"/>
  </si>
  <si>
    <t>雇用管理責任者名</t>
    <rPh sb="0" eb="2">
      <t>コヨウ</t>
    </rPh>
    <rPh sb="2" eb="4">
      <t>カンリ</t>
    </rPh>
    <rPh sb="4" eb="7">
      <t>セキニンシャ</t>
    </rPh>
    <rPh sb="7" eb="8">
      <t>メイ</t>
    </rPh>
    <phoneticPr fontId="18"/>
  </si>
  <si>
    <t>資格内容</t>
    <rPh sb="0" eb="2">
      <t>シカク</t>
    </rPh>
    <rPh sb="2" eb="4">
      <t>ナイヨウ</t>
    </rPh>
    <phoneticPr fontId="18"/>
  </si>
  <si>
    <t>発注者の
監督員名</t>
    <rPh sb="0" eb="3">
      <t>ハッチュウシャ</t>
    </rPh>
    <rPh sb="5" eb="7">
      <t>カントク</t>
    </rPh>
    <rPh sb="7" eb="8">
      <t>イン</t>
    </rPh>
    <rPh sb="8" eb="9">
      <t>メイ</t>
    </rPh>
    <phoneticPr fontId="18"/>
  </si>
  <si>
    <t>権限及び意見申出方法</t>
    <rPh sb="0" eb="2">
      <t>ケンゲン</t>
    </rPh>
    <rPh sb="2" eb="3">
      <t>オヨ</t>
    </rPh>
    <rPh sb="4" eb="6">
      <t>イケン</t>
    </rPh>
    <rPh sb="6" eb="7">
      <t>モウ</t>
    </rPh>
    <rPh sb="7" eb="8">
      <t>デ</t>
    </rPh>
    <rPh sb="8" eb="10">
      <t>ホウホウ</t>
    </rPh>
    <phoneticPr fontId="18"/>
  </si>
  <si>
    <t>監督員名</t>
    <rPh sb="0" eb="2">
      <t>カントク</t>
    </rPh>
    <rPh sb="2" eb="3">
      <t>イン</t>
    </rPh>
    <rPh sb="3" eb="4">
      <t>メイ</t>
    </rPh>
    <phoneticPr fontId="18"/>
  </si>
  <si>
    <t>現場
代理人名</t>
    <rPh sb="0" eb="2">
      <t>ゲンバ</t>
    </rPh>
    <rPh sb="3" eb="5">
      <t>ダイリ</t>
    </rPh>
    <rPh sb="5" eb="6">
      <t>ニン</t>
    </rPh>
    <rPh sb="6" eb="7">
      <t>メイ</t>
    </rPh>
    <phoneticPr fontId="18"/>
  </si>
  <si>
    <t>一号特定技能外国人の従事の状況（有無）</t>
    <rPh sb="0" eb="2">
      <t>イチゴウ</t>
    </rPh>
    <rPh sb="2" eb="4">
      <t>トクテイ</t>
    </rPh>
    <rPh sb="4" eb="6">
      <t>ギノウ</t>
    </rPh>
    <rPh sb="6" eb="8">
      <t>ガイコク</t>
    </rPh>
    <rPh sb="8" eb="9">
      <t>ジン</t>
    </rPh>
    <rPh sb="10" eb="12">
      <t>ジュウジ</t>
    </rPh>
    <rPh sb="13" eb="15">
      <t>ジョウキョウ</t>
    </rPh>
    <rPh sb="16" eb="18">
      <t>ウム</t>
    </rPh>
    <phoneticPr fontId="18"/>
  </si>
  <si>
    <t>有　 無</t>
    <rPh sb="0" eb="1">
      <t>ユウ</t>
    </rPh>
    <rPh sb="3" eb="4">
      <t>ム</t>
    </rPh>
    <phoneticPr fontId="18"/>
  </si>
  <si>
    <t>外国人建設就労者の従事の状況(有無)</t>
    <phoneticPr fontId="18"/>
  </si>
  <si>
    <t>外国人技能実習生の従事状況(有無)</t>
    <phoneticPr fontId="18"/>
  </si>
  <si>
    <t>監理技術者名　
主任技術者名</t>
    <rPh sb="0" eb="2">
      <t>カンリ</t>
    </rPh>
    <rPh sb="2" eb="5">
      <t>ギジュツシャ</t>
    </rPh>
    <rPh sb="5" eb="6">
      <t>メイ</t>
    </rPh>
    <rPh sb="8" eb="10">
      <t>シュニン</t>
    </rPh>
    <rPh sb="10" eb="13">
      <t>ギジュツシャ</t>
    </rPh>
    <rPh sb="13" eb="14">
      <t>メイ</t>
    </rPh>
    <phoneticPr fontId="18"/>
  </si>
  <si>
    <t>監理技術者
補佐名</t>
    <rPh sb="0" eb="2">
      <t>カンリ</t>
    </rPh>
    <rPh sb="2" eb="5">
      <t>ギジュツシャ</t>
    </rPh>
    <rPh sb="6" eb="8">
      <t>ホサ</t>
    </rPh>
    <rPh sb="8" eb="9">
      <t>メイ</t>
    </rPh>
    <phoneticPr fontId="18"/>
  </si>
  <si>
    <t>（※１）</t>
    <phoneticPr fontId="18"/>
  </si>
  <si>
    <t>専門
技術者名</t>
    <rPh sb="0" eb="2">
      <t>センモン</t>
    </rPh>
    <rPh sb="3" eb="6">
      <t>ギジュツシャ</t>
    </rPh>
    <rPh sb="6" eb="7">
      <t>メイ</t>
    </rPh>
    <phoneticPr fontId="18"/>
  </si>
  <si>
    <t>（※２）</t>
    <phoneticPr fontId="18"/>
  </si>
  <si>
    <t>下請契約額には、社会保険料等(健康保険・厚生年金保険・雇用保険の事業主負担分及び労働者負担分）を含むこと。</t>
    <rPh sb="0" eb="2">
      <t>シタウケ</t>
    </rPh>
    <rPh sb="2" eb="4">
      <t>ケイヤク</t>
    </rPh>
    <rPh sb="4" eb="5">
      <t>ガク</t>
    </rPh>
    <rPh sb="8" eb="10">
      <t>シャカイ</t>
    </rPh>
    <rPh sb="10" eb="13">
      <t>ホケンリョウ</t>
    </rPh>
    <rPh sb="13" eb="14">
      <t>トウ</t>
    </rPh>
    <rPh sb="15" eb="17">
      <t>ケンコウ</t>
    </rPh>
    <rPh sb="17" eb="19">
      <t>ホケン</t>
    </rPh>
    <rPh sb="20" eb="22">
      <t>コウセイ</t>
    </rPh>
    <rPh sb="22" eb="24">
      <t>ネンキン</t>
    </rPh>
    <rPh sb="24" eb="26">
      <t>ホケン</t>
    </rPh>
    <rPh sb="27" eb="29">
      <t>コヨウ</t>
    </rPh>
    <rPh sb="29" eb="31">
      <t>ホケン</t>
    </rPh>
    <rPh sb="32" eb="35">
      <t>ジギョウヌシ</t>
    </rPh>
    <rPh sb="35" eb="38">
      <t>フタンブン</t>
    </rPh>
    <rPh sb="38" eb="39">
      <t>オヨ</t>
    </rPh>
    <rPh sb="40" eb="43">
      <t>ロウドウシャ</t>
    </rPh>
    <rPh sb="43" eb="46">
      <t>フタンブン</t>
    </rPh>
    <rPh sb="48" eb="49">
      <t>フク</t>
    </rPh>
    <phoneticPr fontId="18"/>
  </si>
  <si>
    <t>（※３）</t>
    <phoneticPr fontId="18"/>
  </si>
  <si>
    <t>契約書とは、建設工事標準下請契約約款又はこれに準じた内容をもつ契約書であること。</t>
    <rPh sb="0" eb="3">
      <t>ケイヤクショ</t>
    </rPh>
    <rPh sb="6" eb="8">
      <t>ケンセツ</t>
    </rPh>
    <rPh sb="8" eb="10">
      <t>コウジ</t>
    </rPh>
    <rPh sb="10" eb="12">
      <t>ヒョウジュン</t>
    </rPh>
    <rPh sb="12" eb="14">
      <t>シタウケ</t>
    </rPh>
    <rPh sb="14" eb="16">
      <t>ケイヤク</t>
    </rPh>
    <rPh sb="16" eb="18">
      <t>ヤッカン</t>
    </rPh>
    <rPh sb="18" eb="19">
      <t>マタ</t>
    </rPh>
    <rPh sb="23" eb="24">
      <t>ジュン</t>
    </rPh>
    <rPh sb="26" eb="28">
      <t>ナイヨウ</t>
    </rPh>
    <rPh sb="31" eb="34">
      <t>ケイヤクショ</t>
    </rPh>
    <phoneticPr fontId="18"/>
  </si>
  <si>
    <t>注文書及び請書の形態による場合は、「注文書及び請書による契約について」（平成１２年６月２９日建設省経建発第１３２号）によること。</t>
    <rPh sb="0" eb="3">
      <t>チュウモンショ</t>
    </rPh>
    <rPh sb="3" eb="4">
      <t>オヨ</t>
    </rPh>
    <rPh sb="5" eb="7">
      <t>ウケショ</t>
    </rPh>
    <rPh sb="8" eb="10">
      <t>ケイタイ</t>
    </rPh>
    <rPh sb="13" eb="15">
      <t>バアイ</t>
    </rPh>
    <rPh sb="18" eb="21">
      <t>チュウモンショ</t>
    </rPh>
    <rPh sb="21" eb="22">
      <t>オヨ</t>
    </rPh>
    <rPh sb="23" eb="25">
      <t>ウケショ</t>
    </rPh>
    <rPh sb="28" eb="30">
      <t>ケイヤク</t>
    </rPh>
    <rPh sb="36" eb="38">
      <t>ヘイセイ</t>
    </rPh>
    <rPh sb="40" eb="41">
      <t>ネン</t>
    </rPh>
    <rPh sb="42" eb="43">
      <t>ガツ</t>
    </rPh>
    <rPh sb="45" eb="46">
      <t>ニチ</t>
    </rPh>
    <rPh sb="46" eb="49">
      <t>ケンセツショウ</t>
    </rPh>
    <rPh sb="49" eb="50">
      <t>キョウ</t>
    </rPh>
    <rPh sb="50" eb="51">
      <t>ケン</t>
    </rPh>
    <rPh sb="51" eb="52">
      <t>ハツ</t>
    </rPh>
    <rPh sb="52" eb="53">
      <t>ダイ</t>
    </rPh>
    <rPh sb="56" eb="57">
      <t>ゴウ</t>
    </rPh>
    <phoneticPr fontId="18"/>
  </si>
  <si>
    <t>担当
工事内容</t>
    <rPh sb="0" eb="2">
      <t>タントウ</t>
    </rPh>
    <rPh sb="3" eb="5">
      <t>コウジ</t>
    </rPh>
    <rPh sb="5" eb="7">
      <t>ナイヨウ</t>
    </rPh>
    <phoneticPr fontId="18"/>
  </si>
  <si>
    <t>（※４）</t>
    <phoneticPr fontId="18"/>
  </si>
  <si>
    <t>社会保険等未加入業者（適用除外除く）を、１次下請契約の相手方としてはならない。</t>
    <rPh sb="0" eb="2">
      <t>シャカイ</t>
    </rPh>
    <rPh sb="2" eb="4">
      <t>ホケン</t>
    </rPh>
    <rPh sb="4" eb="5">
      <t>トウ</t>
    </rPh>
    <rPh sb="5" eb="8">
      <t>ミカニュウ</t>
    </rPh>
    <rPh sb="8" eb="10">
      <t>ギョウシャ</t>
    </rPh>
    <rPh sb="11" eb="13">
      <t>テキヨウ</t>
    </rPh>
    <rPh sb="13" eb="15">
      <t>ジョガイ</t>
    </rPh>
    <rPh sb="15" eb="16">
      <t>ノゾ</t>
    </rPh>
    <rPh sb="21" eb="22">
      <t>ツギ</t>
    </rPh>
    <rPh sb="22" eb="24">
      <t>シタウケ</t>
    </rPh>
    <rPh sb="24" eb="26">
      <t>ケイヤク</t>
    </rPh>
    <rPh sb="27" eb="29">
      <t>アイテ</t>
    </rPh>
    <rPh sb="29" eb="30">
      <t>カタ</t>
    </rPh>
    <phoneticPr fontId="18"/>
  </si>
  <si>
    <t>※　色つきセルは入力必須項目。</t>
    <rPh sb="2" eb="3">
      <t>イロ</t>
    </rPh>
    <rPh sb="8" eb="10">
      <t>ニュウリョク</t>
    </rPh>
    <rPh sb="10" eb="12">
      <t>ヒッス</t>
    </rPh>
    <rPh sb="12" eb="14">
      <t>コウモク</t>
    </rPh>
    <phoneticPr fontId="18"/>
  </si>
  <si>
    <t>《再下請負関係》</t>
    <rPh sb="1" eb="2">
      <t>サイ</t>
    </rPh>
    <rPh sb="2" eb="3">
      <t>シタ</t>
    </rPh>
    <rPh sb="3" eb="5">
      <t>ウケオ</t>
    </rPh>
    <rPh sb="5" eb="7">
      <t>カンケイ</t>
    </rPh>
    <phoneticPr fontId="18"/>
  </si>
  <si>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18"/>
  </si>
  <si>
    <t>会社名
・事業者ID</t>
    <rPh sb="0" eb="3">
      <t>カイシャメイ</t>
    </rPh>
    <rPh sb="5" eb="8">
      <t>ジギョウシャ</t>
    </rPh>
    <phoneticPr fontId="18"/>
  </si>
  <si>
    <t>直近上位
注文者名</t>
    <rPh sb="0" eb="1">
      <t>チョク</t>
    </rPh>
    <rPh sb="1" eb="2">
      <t>チカ</t>
    </rPh>
    <rPh sb="2" eb="4">
      <t>ジョウイ</t>
    </rPh>
    <rPh sb="5" eb="7">
      <t>チュウモン</t>
    </rPh>
    <rPh sb="7" eb="8">
      <t>シャ</t>
    </rPh>
    <rPh sb="8" eb="9">
      <t>メイ</t>
    </rPh>
    <phoneticPr fontId="18"/>
  </si>
  <si>
    <t>住所
電話番号</t>
    <rPh sb="0" eb="2">
      <t>ジュウショ</t>
    </rPh>
    <rPh sb="3" eb="5">
      <t>デンワ</t>
    </rPh>
    <rPh sb="5" eb="7">
      <t>バンゴウ</t>
    </rPh>
    <phoneticPr fontId="18"/>
  </si>
  <si>
    <t>【報告下請負業者】</t>
    <rPh sb="1" eb="3">
      <t>ホウコク</t>
    </rPh>
    <rPh sb="3" eb="4">
      <t>シタ</t>
    </rPh>
    <rPh sb="4" eb="6">
      <t>ウケオ</t>
    </rPh>
    <rPh sb="6" eb="8">
      <t>ギョウシャ</t>
    </rPh>
    <phoneticPr fontId="18"/>
  </si>
  <si>
    <t>元請名称・事業者ID</t>
    <rPh sb="0" eb="2">
      <t>モトウケ</t>
    </rPh>
    <rPh sb="2" eb="4">
      <t>メイショウ</t>
    </rPh>
    <rPh sb="5" eb="7">
      <t>ジギョウ</t>
    </rPh>
    <rPh sb="7" eb="8">
      <t>シャ</t>
    </rPh>
    <phoneticPr fontId="18"/>
  </si>
  <si>
    <t>会社名・事業者ID</t>
    <rPh sb="0" eb="2">
      <t>カイシャ</t>
    </rPh>
    <rPh sb="2" eb="3">
      <t>メイ</t>
    </rPh>
    <rPh sb="4" eb="7">
      <t>ジギョウシャ</t>
    </rPh>
    <phoneticPr fontId="18"/>
  </si>
  <si>
    <r>
      <t xml:space="preserve">下請契約額
</t>
    </r>
    <r>
      <rPr>
        <sz val="9"/>
        <rFont val="ＭＳ 明朝"/>
        <family val="1"/>
        <charset val="128"/>
      </rPr>
      <t>(※１）</t>
    </r>
    <rPh sb="0" eb="2">
      <t>シタウケ</t>
    </rPh>
    <rPh sb="2" eb="4">
      <t>ケイヤク</t>
    </rPh>
    <rPh sb="4" eb="5">
      <t>ガク</t>
    </rPh>
    <phoneticPr fontId="18"/>
  </si>
  <si>
    <t>《自社に関する事項》</t>
    <rPh sb="1" eb="3">
      <t>ジシャ</t>
    </rPh>
    <phoneticPr fontId="18"/>
  </si>
  <si>
    <t>作　　業　　員　　名　　簿</t>
  </si>
  <si>
    <t>（　　年　　月　　日作成)</t>
    <phoneticPr fontId="18"/>
  </si>
  <si>
    <t>元請
確認欄</t>
    <phoneticPr fontId="18"/>
  </si>
  <si>
    <t>事業所の名称
・現場ID</t>
    <rPh sb="8" eb="10">
      <t>ゲンバ</t>
    </rPh>
    <phoneticPr fontId="18"/>
  </si>
  <si>
    <t>所長名</t>
  </si>
  <si>
    <t>提出日　　　　　年　　　月　　　日</t>
    <rPh sb="0" eb="2">
      <t>テイシュツ</t>
    </rPh>
    <rPh sb="2" eb="3">
      <t>ビ</t>
    </rPh>
    <rPh sb="8" eb="9">
      <t>ネン</t>
    </rPh>
    <rPh sb="12" eb="13">
      <t>ガツ</t>
    </rPh>
    <rPh sb="16" eb="17">
      <t>ヒ</t>
    </rPh>
    <phoneticPr fontId="18"/>
  </si>
  <si>
    <t>本書面に記載した内容は、作業員名簿として安全衛生管理や労働災害発生時の緊急連絡・対応のために元請負業者に提示することについて、記載者本人は同意しています。</t>
    <phoneticPr fontId="18"/>
  </si>
  <si>
    <t>一次会社名
・事業者ID</t>
    <rPh sb="0" eb="1">
      <t>イチ</t>
    </rPh>
    <rPh sb="7" eb="9">
      <t>ジギョウ</t>
    </rPh>
    <rPh sb="9" eb="10">
      <t>シャ</t>
    </rPh>
    <phoneticPr fontId="18"/>
  </si>
  <si>
    <t>（　次)会社名
・事業者ID</t>
    <rPh sb="9" eb="12">
      <t>ジギョウシャ</t>
    </rPh>
    <phoneticPr fontId="18"/>
  </si>
  <si>
    <t>番号</t>
    <rPh sb="0" eb="1">
      <t>バン</t>
    </rPh>
    <rPh sb="1" eb="2">
      <t>ゴウ</t>
    </rPh>
    <phoneticPr fontId="18"/>
  </si>
  <si>
    <t>ふりがな</t>
    <phoneticPr fontId="18"/>
  </si>
  <si>
    <t>職種</t>
  </si>
  <si>
    <t>※</t>
    <phoneticPr fontId="18"/>
  </si>
  <si>
    <t>生年月日</t>
    <phoneticPr fontId="18"/>
  </si>
  <si>
    <t>建設業退職金
共済制度</t>
    <rPh sb="0" eb="3">
      <t>ケンセツギョウ</t>
    </rPh>
    <rPh sb="3" eb="6">
      <t>タイショクキン</t>
    </rPh>
    <rPh sb="7" eb="9">
      <t>キョウサイ</t>
    </rPh>
    <rPh sb="9" eb="11">
      <t>セイド</t>
    </rPh>
    <phoneticPr fontId="18"/>
  </si>
  <si>
    <t>教　育・資　格・免　許</t>
    <rPh sb="0" eb="1">
      <t>キョウ</t>
    </rPh>
    <rPh sb="2" eb="3">
      <t>イク</t>
    </rPh>
    <rPh sb="4" eb="5">
      <t>シ</t>
    </rPh>
    <rPh sb="6" eb="7">
      <t>カク</t>
    </rPh>
    <rPh sb="8" eb="9">
      <t>メン</t>
    </rPh>
    <rPh sb="10" eb="11">
      <t>モト</t>
    </rPh>
    <phoneticPr fontId="18"/>
  </si>
  <si>
    <t>入場年月日</t>
  </si>
  <si>
    <t>氏名</t>
  </si>
  <si>
    <t>年金保険</t>
    <rPh sb="0" eb="2">
      <t>ネンキン</t>
    </rPh>
    <rPh sb="2" eb="4">
      <t>ホケン</t>
    </rPh>
    <phoneticPr fontId="18"/>
  </si>
  <si>
    <t>年齢</t>
  </si>
  <si>
    <t>中小企業退職金
共済制度</t>
    <rPh sb="0" eb="2">
      <t>チュウショウ</t>
    </rPh>
    <rPh sb="2" eb="4">
      <t>キギョウ</t>
    </rPh>
    <rPh sb="4" eb="6">
      <t>タイショク</t>
    </rPh>
    <rPh sb="6" eb="7">
      <t>キン</t>
    </rPh>
    <rPh sb="8" eb="10">
      <t>キョウサイ</t>
    </rPh>
    <rPh sb="10" eb="12">
      <t>セイド</t>
    </rPh>
    <phoneticPr fontId="18"/>
  </si>
  <si>
    <t>雇入・職長
特別教育</t>
    <rPh sb="0" eb="1">
      <t>ヤトイ</t>
    </rPh>
    <rPh sb="1" eb="2">
      <t>ニュウ</t>
    </rPh>
    <rPh sb="3" eb="5">
      <t>ショクチョウ</t>
    </rPh>
    <rPh sb="6" eb="8">
      <t>トクベツ</t>
    </rPh>
    <rPh sb="8" eb="10">
      <t>キョウイク</t>
    </rPh>
    <phoneticPr fontId="18"/>
  </si>
  <si>
    <t>技能講習</t>
  </si>
  <si>
    <t>免　許</t>
    <phoneticPr fontId="18"/>
  </si>
  <si>
    <t>受入教育
実施年月日</t>
    <phoneticPr fontId="18"/>
  </si>
  <si>
    <t>技能者ID</t>
    <rPh sb="0" eb="3">
      <t>ギノウシャ</t>
    </rPh>
    <phoneticPr fontId="18"/>
  </si>
  <si>
    <t>年　月　日</t>
  </si>
  <si>
    <t>歳</t>
  </si>
  <si>
    <t>（注)１．※印欄には次の略称を入れる。</t>
    <rPh sb="1" eb="2">
      <t>チュウ</t>
    </rPh>
    <rPh sb="6" eb="7">
      <t>ジルシ</t>
    </rPh>
    <rPh sb="7" eb="8">
      <t>ラン</t>
    </rPh>
    <rPh sb="10" eb="11">
      <t>ツギ</t>
    </rPh>
    <rPh sb="12" eb="14">
      <t>リャクショウ</t>
    </rPh>
    <rPh sb="15" eb="16">
      <t>イ</t>
    </rPh>
    <phoneticPr fontId="18"/>
  </si>
  <si>
    <t>（注）６．年金保険欄には、左欄に年金保険の名称（厚生年金、国民年金）を記載。
　　　　　各年金の受給者である場合は、左欄に「受給者」と記載。</t>
    <phoneticPr fontId="18"/>
  </si>
  <si>
    <t>　　現 … 現場代理人</t>
    <rPh sb="2" eb="3">
      <t>ゲン</t>
    </rPh>
    <phoneticPr fontId="18"/>
  </si>
  <si>
    <t>作 … 作業主任者（（注）2.)</t>
    <rPh sb="0" eb="1">
      <t>サク</t>
    </rPh>
    <phoneticPr fontId="18"/>
  </si>
  <si>
    <t>　　女 … 女性作業員</t>
    <rPh sb="2" eb="3">
      <t>オンナ</t>
    </rPh>
    <phoneticPr fontId="18"/>
  </si>
  <si>
    <t>未 … 18歳未満の作業員</t>
    <rPh sb="0" eb="1">
      <t>ミ</t>
    </rPh>
    <rPh sb="6" eb="7">
      <t>サイ</t>
    </rPh>
    <rPh sb="7" eb="9">
      <t>ミマン</t>
    </rPh>
    <rPh sb="10" eb="13">
      <t>サギョウイン</t>
    </rPh>
    <phoneticPr fontId="18"/>
  </si>
  <si>
    <t>　　主 … 主任技術者</t>
    <rPh sb="2" eb="3">
      <t>シュ</t>
    </rPh>
    <phoneticPr fontId="18"/>
  </si>
  <si>
    <t>職 … 職　長</t>
    <rPh sb="0" eb="1">
      <t>ショク</t>
    </rPh>
    <phoneticPr fontId="18"/>
  </si>
  <si>
    <t>安 … 安全衛生責任者</t>
    <rPh sb="0" eb="1">
      <t>アン</t>
    </rPh>
    <phoneticPr fontId="18"/>
  </si>
  <si>
    <t xml:space="preserve"> 能 … 能力向上教育</t>
    <rPh sb="1" eb="2">
      <t>ノウ</t>
    </rPh>
    <rPh sb="5" eb="7">
      <t>ノウリョク</t>
    </rPh>
    <rPh sb="7" eb="9">
      <t>コウジョウ</t>
    </rPh>
    <rPh sb="9" eb="11">
      <t>キョウイク</t>
    </rPh>
    <phoneticPr fontId="18"/>
  </si>
  <si>
    <t>再 … 危険有害業務・再発防止教育</t>
    <rPh sb="0" eb="1">
      <t>サイ</t>
    </rPh>
    <rPh sb="4" eb="6">
      <t>キケン</t>
    </rPh>
    <rPh sb="6" eb="8">
      <t>ユウガイ</t>
    </rPh>
    <rPh sb="8" eb="10">
      <t>ギョウム</t>
    </rPh>
    <rPh sb="11" eb="13">
      <t>サイハツ</t>
    </rPh>
    <rPh sb="13" eb="15">
      <t>ボウシ</t>
    </rPh>
    <rPh sb="15" eb="17">
      <t>キョウイク</t>
    </rPh>
    <phoneticPr fontId="18"/>
  </si>
  <si>
    <t>（注）７．雇用保険欄には右欄に被保険者番号の下４けたを記載。（日雇労働被保険者の場合には
          左欄に「日雇保険」と記載）事業主である等により雇用保険の適用除外である場合には
          左欄に「適用除外」と記載。</t>
    <phoneticPr fontId="18"/>
  </si>
  <si>
    <t>　　習 … 外国人技能実習生</t>
    <rPh sb="2" eb="3">
      <t>シュウ</t>
    </rPh>
    <phoneticPr fontId="18"/>
  </si>
  <si>
    <t>就 … 外国人建設就労者</t>
    <rPh sb="0" eb="1">
      <t>シュウ</t>
    </rPh>
    <phoneticPr fontId="18"/>
  </si>
  <si>
    <t>　　 １特 …１号特定技能外国人</t>
    <rPh sb="4" eb="5">
      <t>トク</t>
    </rPh>
    <phoneticPr fontId="18"/>
  </si>
  <si>
    <t>（注）２．作業主任者は作業を直接指揮する義務を負うので、同時に施工されている他の現場や、同一現場に
          おいても他の作業個所との作業主任者を兼務することは、法的に認められていないので、複数の選任
          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64" eb="65">
      <t>ホカ</t>
    </rPh>
    <rPh sb="68" eb="70">
      <t>カショ</t>
    </rPh>
    <rPh sb="72" eb="74">
      <t>サギョウ</t>
    </rPh>
    <rPh sb="74" eb="77">
      <t>シュニンシャ</t>
    </rPh>
    <rPh sb="78" eb="80">
      <t>ケンム</t>
    </rPh>
    <rPh sb="86" eb="88">
      <t>ホウテキ</t>
    </rPh>
    <rPh sb="89" eb="90">
      <t>ミト</t>
    </rPh>
    <rPh sb="100" eb="102">
      <t>フクスウ</t>
    </rPh>
    <rPh sb="103" eb="105">
      <t>センニン</t>
    </rPh>
    <phoneticPr fontId="18"/>
  </si>
  <si>
    <t>（注）８．建設業退職金共済制度及び中小企業退職金共済制度への加入の有無については、それぞ
          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57" eb="58">
      <t>ラン</t>
    </rPh>
    <rPh sb="60" eb="61">
      <t>アリ</t>
    </rPh>
    <rPh sb="62" eb="63">
      <t>マタ</t>
    </rPh>
    <rPh sb="65" eb="66">
      <t>ナ</t>
    </rPh>
    <rPh sb="68" eb="70">
      <t>キサイ</t>
    </rPh>
    <phoneticPr fontId="18"/>
  </si>
  <si>
    <t>（注）３．各社別に作成するのが原則だが、リース機械等の運転者は一緒でもよい。</t>
    <rPh sb="1" eb="2">
      <t>チュウ</t>
    </rPh>
    <phoneticPr fontId="18"/>
  </si>
  <si>
    <t>（注）９．安全衛生に関する教育の内容（例：雇入時教育、職長教育、建設用リフトの運転の業務
          に係る特別教育）については「雇入・職長特別教育」欄に記載。</t>
    <phoneticPr fontId="18"/>
  </si>
  <si>
    <t>（注）４．資格・免許等の写しを添付することが望ましい。（元請から発注者への提出は不要）</t>
    <rPh sb="1" eb="2">
      <t>チュウ</t>
    </rPh>
    <rPh sb="22" eb="23">
      <t>ノゾ</t>
    </rPh>
    <rPh sb="28" eb="30">
      <t>モトウケ</t>
    </rPh>
    <rPh sb="32" eb="35">
      <t>ハッチュウシャ</t>
    </rPh>
    <rPh sb="37" eb="39">
      <t>テイシュツ</t>
    </rPh>
    <rPh sb="40" eb="42">
      <t>フヨウ</t>
    </rPh>
    <phoneticPr fontId="18"/>
  </si>
  <si>
    <t>（注）５．健康保険欄には、左欄に健康保険の名称（健康保険組合、協会けんぽ、建設国保、国民健康保険）を記載。
          上記の保険に加入しておらず、後期高齢者である等により、国民健康保険の適用除外である場合には、
          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39" eb="41">
      <t>コクホ</t>
    </rPh>
    <rPh sb="42" eb="44">
      <t>コクミン</t>
    </rPh>
    <rPh sb="44" eb="46">
      <t>ケンコウ</t>
    </rPh>
    <rPh sb="46" eb="48">
      <t>ホケン</t>
    </rPh>
    <phoneticPr fontId="18"/>
  </si>
  <si>
    <t>（注）10．建設工事に係る知識及び技術又は技能に関する資格（例：登録○○基幹技能者、○級○
          ○施工管理技士）を有する場合は、「免許」欄に記載。</t>
    <rPh sb="57" eb="59">
      <t>セコウ</t>
    </rPh>
    <rPh sb="59" eb="61">
      <t>カンリ</t>
    </rPh>
    <phoneticPr fontId="18"/>
  </si>
  <si>
    <t>（注）11．記載事項の一部について、別紙を用いて記載しても差し支えない。</t>
    <phoneticPr fontId="18"/>
  </si>
  <si>
    <t>円</t>
    <rPh sb="0" eb="1">
      <t>エン</t>
    </rPh>
    <phoneticPr fontId="18"/>
  </si>
  <si>
    <t>適正な労働条件に係る
「誓約書」の日付</t>
    <rPh sb="0" eb="2">
      <t>テキセイ</t>
    </rPh>
    <rPh sb="3" eb="7">
      <t>ロウドウジョウケン</t>
    </rPh>
    <rPh sb="8" eb="9">
      <t>カカ</t>
    </rPh>
    <rPh sb="12" eb="15">
      <t>セイヤクショ</t>
    </rPh>
    <rPh sb="17" eb="19">
      <t>ヒヅケ</t>
    </rPh>
    <phoneticPr fontId="79"/>
  </si>
  <si>
    <t>年　　月　　日</t>
    <rPh sb="0" eb="1">
      <t>ネン</t>
    </rPh>
    <rPh sb="3" eb="4">
      <t>ツキ</t>
    </rPh>
    <rPh sb="6" eb="7">
      <t>ヒ</t>
    </rPh>
    <phoneticPr fontId="79"/>
  </si>
  <si>
    <t>○</t>
  </si>
  <si>
    <t>※処分地の面積が分かるような資料を添付すること
※処分地の形状や用途によっては、土砂埋立の許可等が必要になりますので、許可証等の写しを添付すること。
※その他、監督員が必要と認める書類を添付すること。</t>
    <rPh sb="78" eb="79">
      <t>タ</t>
    </rPh>
    <rPh sb="80" eb="83">
      <t>カントクイン</t>
    </rPh>
    <rPh sb="84" eb="86">
      <t>ヒツヨウ</t>
    </rPh>
    <rPh sb="87" eb="88">
      <t>ミト</t>
    </rPh>
    <rPh sb="90" eb="92">
      <t>ショルイ</t>
    </rPh>
    <rPh sb="93" eb="95">
      <t>テンプ</t>
    </rPh>
    <phoneticPr fontId="18"/>
  </si>
  <si>
    <t>各様式</t>
    <rPh sb="0" eb="1">
      <t>カク</t>
    </rPh>
    <rPh sb="1" eb="3">
      <t>ヨウシキ</t>
    </rPh>
    <phoneticPr fontId="18"/>
  </si>
  <si>
    <t>技術提案履行報告書</t>
    <rPh sb="0" eb="2">
      <t>ギジュツ</t>
    </rPh>
    <rPh sb="2" eb="4">
      <t>テイアン</t>
    </rPh>
    <rPh sb="4" eb="6">
      <t>リコウ</t>
    </rPh>
    <rPh sb="6" eb="9">
      <t>ホウコクショ</t>
    </rPh>
    <phoneticPr fontId="18"/>
  </si>
  <si>
    <t>曇り（10℃）</t>
    <rPh sb="0" eb="1">
      <t>クモ</t>
    </rPh>
    <phoneticPr fontId="18"/>
  </si>
  <si>
    <t>(株）福岡企画技調　現場代理人　福岡次郎</t>
    <rPh sb="10" eb="12">
      <t>ゲンバ</t>
    </rPh>
    <rPh sb="12" eb="15">
      <t>ダイリニン</t>
    </rPh>
    <rPh sb="16" eb="18">
      <t>フクオカ</t>
    </rPh>
    <rPh sb="18" eb="20">
      <t>ジロウ</t>
    </rPh>
    <phoneticPr fontId="18"/>
  </si>
  <si>
    <t>○○　○○</t>
    <phoneticPr fontId="18"/>
  </si>
  <si>
    <t>○○歳</t>
    <rPh sb="2" eb="3">
      <t>サイ</t>
    </rPh>
    <phoneticPr fontId="18"/>
  </si>
  <si>
    <t>男性</t>
    <rPh sb="0" eb="2">
      <t>ダンセイ</t>
    </rPh>
    <phoneticPr fontId="18"/>
  </si>
  <si>
    <t>交通誘導員</t>
    <rPh sb="0" eb="2">
      <t>コウツウ</t>
    </rPh>
    <rPh sb="2" eb="5">
      <t>ユウドウイン</t>
    </rPh>
    <phoneticPr fontId="18"/>
  </si>
  <si>
    <t>右足骨折</t>
    <rPh sb="0" eb="2">
      <t>ミギアシ</t>
    </rPh>
    <rPh sb="2" eb="4">
      <t>コッセツ</t>
    </rPh>
    <phoneticPr fontId="18"/>
  </si>
  <si>
    <t>○○○病院</t>
    <rPh sb="3" eb="5">
      <t>ビョウイン</t>
    </rPh>
    <phoneticPr fontId="18"/>
  </si>
  <si>
    <t>例）　県道○○○○線○○○交差点において、市道○○線側の車道安定処理材をバックホウ（0.25m3）にて敷均し作業を行っている際、バックホウの後方で交通誘導を行っていた交通誘導員にバックホウが接触し、交通誘導員が被災した。</t>
    <rPh sb="0" eb="1">
      <t>レイ</t>
    </rPh>
    <rPh sb="3" eb="5">
      <t>ケンドウ</t>
    </rPh>
    <rPh sb="9" eb="10">
      <t>セン</t>
    </rPh>
    <rPh sb="13" eb="16">
      <t>コウサテン</t>
    </rPh>
    <rPh sb="21" eb="23">
      <t>シドウ</t>
    </rPh>
    <rPh sb="25" eb="26">
      <t>セン</t>
    </rPh>
    <rPh sb="26" eb="27">
      <t>ガワ</t>
    </rPh>
    <rPh sb="28" eb="30">
      <t>シャドウ</t>
    </rPh>
    <rPh sb="30" eb="32">
      <t>アンテイ</t>
    </rPh>
    <rPh sb="32" eb="34">
      <t>ショリ</t>
    </rPh>
    <phoneticPr fontId="18"/>
  </si>
  <si>
    <t>高密度ポリエチレン管</t>
    <rPh sb="0" eb="3">
      <t>コウミツド</t>
    </rPh>
    <rPh sb="9" eb="10">
      <t>カン</t>
    </rPh>
    <phoneticPr fontId="18"/>
  </si>
  <si>
    <t>φ600</t>
    <phoneticPr fontId="18"/>
  </si>
  <si>
    <t>ｍ</t>
    <phoneticPr fontId="18"/>
  </si>
  <si>
    <t>鋼矢板</t>
    <rPh sb="0" eb="3">
      <t>コウヤイタ</t>
    </rPh>
    <phoneticPr fontId="18"/>
  </si>
  <si>
    <t>〇型〇ｍ</t>
    <rPh sb="1" eb="2">
      <t>ガタ</t>
    </rPh>
    <phoneticPr fontId="18"/>
  </si>
  <si>
    <t>枚</t>
    <rPh sb="0" eb="1">
      <t>マイ</t>
    </rPh>
    <phoneticPr fontId="18"/>
  </si>
  <si>
    <t>適マーク使用承諾工場</t>
    <rPh sb="0" eb="1">
      <t>テキ</t>
    </rPh>
    <rPh sb="4" eb="6">
      <t>シヨウ</t>
    </rPh>
    <rPh sb="6" eb="8">
      <t>ショウダク</t>
    </rPh>
    <rPh sb="8" eb="10">
      <t>コウジョウ</t>
    </rPh>
    <phoneticPr fontId="18"/>
  </si>
  <si>
    <t>（搬出元）</t>
    <rPh sb="1" eb="3">
      <t>ハンシュツ</t>
    </rPh>
    <rPh sb="3" eb="4">
      <t>モト</t>
    </rPh>
    <phoneticPr fontId="18"/>
  </si>
  <si>
    <t>責任者　</t>
    <rPh sb="0" eb="3">
      <t>セキニンシャ</t>
    </rPh>
    <phoneticPr fontId="18"/>
  </si>
  <si>
    <t>　殿</t>
    <rPh sb="1" eb="2">
      <t>ドノ</t>
    </rPh>
    <phoneticPr fontId="18"/>
  </si>
  <si>
    <t>（受領先）</t>
    <rPh sb="1" eb="3">
      <t>ジュリョウ</t>
    </rPh>
    <rPh sb="3" eb="4">
      <t>サキ</t>
    </rPh>
    <phoneticPr fontId="18"/>
  </si>
  <si>
    <t>責任者</t>
    <rPh sb="0" eb="3">
      <t>セキニンシャ</t>
    </rPh>
    <phoneticPr fontId="18"/>
  </si>
  <si>
    <t>土砂受領書</t>
    <rPh sb="0" eb="2">
      <t>ドシャ</t>
    </rPh>
    <rPh sb="2" eb="5">
      <t>ジュリョウショ</t>
    </rPh>
    <phoneticPr fontId="18"/>
  </si>
  <si>
    <t>受領先の名称及び所在地</t>
    <rPh sb="0" eb="2">
      <t>ジュリョウ</t>
    </rPh>
    <rPh sb="2" eb="3">
      <t>サキ</t>
    </rPh>
    <rPh sb="4" eb="6">
      <t>メイショウ</t>
    </rPh>
    <rPh sb="6" eb="7">
      <t>オヨ</t>
    </rPh>
    <rPh sb="8" eb="11">
      <t>ショザイチ</t>
    </rPh>
    <phoneticPr fontId="18"/>
  </si>
  <si>
    <t>：</t>
    <phoneticPr fontId="18"/>
  </si>
  <si>
    <t>受領した管理者の商号</t>
    <rPh sb="0" eb="2">
      <t>ジュリョウ</t>
    </rPh>
    <rPh sb="4" eb="7">
      <t>カンリシャ</t>
    </rPh>
    <rPh sb="8" eb="10">
      <t>ショウゴウ</t>
    </rPh>
    <phoneticPr fontId="18"/>
  </si>
  <si>
    <t>搬出元の名称及び所在地</t>
    <rPh sb="0" eb="2">
      <t>ハンシュツ</t>
    </rPh>
    <rPh sb="2" eb="3">
      <t>モト</t>
    </rPh>
    <rPh sb="4" eb="6">
      <t>メイショウ</t>
    </rPh>
    <rPh sb="6" eb="7">
      <t>オヨ</t>
    </rPh>
    <rPh sb="8" eb="11">
      <t>ショザイチ</t>
    </rPh>
    <phoneticPr fontId="18"/>
  </si>
  <si>
    <t>：</t>
    <phoneticPr fontId="18"/>
  </si>
  <si>
    <t>土砂の搬出量</t>
    <rPh sb="0" eb="2">
      <t>ドシャ</t>
    </rPh>
    <rPh sb="3" eb="5">
      <t>ハンシュツ</t>
    </rPh>
    <rPh sb="5" eb="6">
      <t>リョウ</t>
    </rPh>
    <phoneticPr fontId="18"/>
  </si>
  <si>
    <t>m3</t>
    <phoneticPr fontId="18"/>
  </si>
  <si>
    <t>盛土利用等</t>
    <rPh sb="0" eb="2">
      <t>モリド</t>
    </rPh>
    <rPh sb="2" eb="4">
      <t>リヨウ</t>
    </rPh>
    <rPh sb="4" eb="5">
      <t>トウ</t>
    </rPh>
    <phoneticPr fontId="18"/>
  </si>
  <si>
    <t>第１種建設発生土</t>
    <rPh sb="0" eb="1">
      <t>ダイ</t>
    </rPh>
    <rPh sb="2" eb="3">
      <t>シュ</t>
    </rPh>
    <rPh sb="3" eb="5">
      <t>ケンセツ</t>
    </rPh>
    <rPh sb="5" eb="8">
      <t>ハッセイド</t>
    </rPh>
    <phoneticPr fontId="18"/>
  </si>
  <si>
    <t>（地山量）</t>
    <rPh sb="1" eb="3">
      <t>ジヤマ</t>
    </rPh>
    <rPh sb="3" eb="4">
      <t>リョウ</t>
    </rPh>
    <phoneticPr fontId="18"/>
  </si>
  <si>
    <t>一時堆積</t>
    <rPh sb="0" eb="2">
      <t>イチジ</t>
    </rPh>
    <rPh sb="2" eb="4">
      <t>タイセキ</t>
    </rPh>
    <phoneticPr fontId="18"/>
  </si>
  <si>
    <t>第２種建設発生土</t>
    <rPh sb="0" eb="1">
      <t>ダイ</t>
    </rPh>
    <rPh sb="2" eb="3">
      <t>シュ</t>
    </rPh>
    <rPh sb="3" eb="5">
      <t>ケンセツ</t>
    </rPh>
    <rPh sb="5" eb="8">
      <t>ハッセイド</t>
    </rPh>
    <phoneticPr fontId="18"/>
  </si>
  <si>
    <t>（締固め量）</t>
    <rPh sb="1" eb="3">
      <t>シメカタ</t>
    </rPh>
    <rPh sb="4" eb="5">
      <t>リョウ</t>
    </rPh>
    <phoneticPr fontId="18"/>
  </si>
  <si>
    <t>m3</t>
    <phoneticPr fontId="18"/>
  </si>
  <si>
    <t>第３種建設発生土</t>
    <rPh sb="0" eb="1">
      <t>ダイ</t>
    </rPh>
    <rPh sb="2" eb="3">
      <t>シュ</t>
    </rPh>
    <rPh sb="3" eb="5">
      <t>ケンセツ</t>
    </rPh>
    <rPh sb="5" eb="8">
      <t>ハッセイド</t>
    </rPh>
    <phoneticPr fontId="18"/>
  </si>
  <si>
    <t>（ほぐし土量）</t>
    <rPh sb="4" eb="6">
      <t>ドリョウ</t>
    </rPh>
    <phoneticPr fontId="18"/>
  </si>
  <si>
    <t>第４種建設発生土</t>
    <rPh sb="0" eb="1">
      <t>ダイ</t>
    </rPh>
    <rPh sb="2" eb="3">
      <t>シュ</t>
    </rPh>
    <rPh sb="3" eb="5">
      <t>ケンセツ</t>
    </rPh>
    <rPh sb="5" eb="8">
      <t>ハッセイド</t>
    </rPh>
    <phoneticPr fontId="18"/>
  </si>
  <si>
    <t>搬入が完了した日</t>
    <rPh sb="0" eb="2">
      <t>ハンニュウ</t>
    </rPh>
    <rPh sb="3" eb="5">
      <t>カンリョウ</t>
    </rPh>
    <rPh sb="7" eb="8">
      <t>ヒ</t>
    </rPh>
    <phoneticPr fontId="18"/>
  </si>
  <si>
    <t>泥土</t>
    <rPh sb="0" eb="2">
      <t>デイド</t>
    </rPh>
    <phoneticPr fontId="18"/>
  </si>
  <si>
    <t>●</t>
    <phoneticPr fontId="18"/>
  </si>
  <si>
    <t>●●●●●建設工事</t>
    <rPh sb="5" eb="7">
      <t>ケンセツ</t>
    </rPh>
    <rPh sb="7" eb="9">
      <t>コウジ</t>
    </rPh>
    <phoneticPr fontId="18"/>
  </si>
  <si>
    <t>　●●●●</t>
    <phoneticPr fontId="18"/>
  </si>
  <si>
    <t>■■■■■建設工事</t>
    <rPh sb="5" eb="7">
      <t>ケンセツ</t>
    </rPh>
    <rPh sb="7" eb="9">
      <t>コウジ</t>
    </rPh>
    <phoneticPr fontId="18"/>
  </si>
  <si>
    <t>■■■■</t>
    <phoneticPr fontId="18"/>
  </si>
  <si>
    <t>■■県■■市■■町■丁目■番地■地内</t>
    <rPh sb="2" eb="3">
      <t>ケン</t>
    </rPh>
    <rPh sb="5" eb="6">
      <t>シ</t>
    </rPh>
    <rPh sb="8" eb="9">
      <t>マチ</t>
    </rPh>
    <rPh sb="10" eb="12">
      <t>チョウメ</t>
    </rPh>
    <rPh sb="13" eb="15">
      <t>バンチ</t>
    </rPh>
    <rPh sb="16" eb="17">
      <t>チ</t>
    </rPh>
    <rPh sb="17" eb="18">
      <t>ナイ</t>
    </rPh>
    <phoneticPr fontId="18"/>
  </si>
  <si>
    <t>■■■■建設（株）</t>
    <rPh sb="4" eb="6">
      <t>ケンセツ</t>
    </rPh>
    <rPh sb="6" eb="9">
      <t>カブ</t>
    </rPh>
    <phoneticPr fontId="18"/>
  </si>
  <si>
    <t>●●県●●市●●町●丁目●番地●地内</t>
    <rPh sb="2" eb="3">
      <t>ケン</t>
    </rPh>
    <rPh sb="5" eb="6">
      <t>シ</t>
    </rPh>
    <rPh sb="8" eb="9">
      <t>マチ</t>
    </rPh>
    <rPh sb="10" eb="12">
      <t>チョウメ</t>
    </rPh>
    <rPh sb="13" eb="15">
      <t>バンチ</t>
    </rPh>
    <rPh sb="16" eb="17">
      <t>チ</t>
    </rPh>
    <rPh sb="17" eb="18">
      <t>ナイ</t>
    </rPh>
    <phoneticPr fontId="18"/>
  </si>
  <si>
    <t>●●●●</t>
    <phoneticPr fontId="18"/>
  </si>
  <si>
    <t>●●●</t>
    <phoneticPr fontId="18"/>
  </si>
  <si>
    <t>土砂搬出及び受領証明書</t>
    <rPh sb="0" eb="2">
      <t>ドシャ</t>
    </rPh>
    <rPh sb="2" eb="4">
      <t>ハンシュツ</t>
    </rPh>
    <rPh sb="4" eb="5">
      <t>オヨ</t>
    </rPh>
    <rPh sb="6" eb="8">
      <t>ジュリョウ</t>
    </rPh>
    <rPh sb="8" eb="11">
      <t>ショウメイショ</t>
    </rPh>
    <phoneticPr fontId="18"/>
  </si>
  <si>
    <t>：</t>
    <phoneticPr fontId="18"/>
  </si>
  <si>
    <t>m3</t>
    <phoneticPr fontId="18"/>
  </si>
  <si>
    <t>●●●●●建設工事</t>
    <phoneticPr fontId="18"/>
  </si>
  <si>
    <t>■■■■資材置場</t>
    <rPh sb="4" eb="6">
      <t>シザイ</t>
    </rPh>
    <rPh sb="6" eb="8">
      <t>オキバ</t>
    </rPh>
    <phoneticPr fontId="18"/>
  </si>
  <si>
    <t>●●●●●(株)</t>
    <rPh sb="5" eb="8">
      <t>カブ</t>
    </rPh>
    <phoneticPr fontId="18"/>
  </si>
  <si>
    <t>　・福岡県知事許可の範囲は、北九州市、福岡市及び久留米市（以下「政令市等」という）を含む福岡県全域。</t>
    <rPh sb="2" eb="5">
      <t>フクオカケン</t>
    </rPh>
    <rPh sb="5" eb="7">
      <t>チジ</t>
    </rPh>
    <rPh sb="7" eb="9">
      <t>キョカ</t>
    </rPh>
    <rPh sb="10" eb="12">
      <t>ハンイ</t>
    </rPh>
    <rPh sb="14" eb="18">
      <t>キタキュウシュウシ</t>
    </rPh>
    <rPh sb="19" eb="22">
      <t>フクオカシ</t>
    </rPh>
    <rPh sb="22" eb="23">
      <t>オヨ</t>
    </rPh>
    <rPh sb="24" eb="28">
      <t>クルメシ</t>
    </rPh>
    <rPh sb="29" eb="31">
      <t>イカ</t>
    </rPh>
    <rPh sb="32" eb="35">
      <t>セイレイシ</t>
    </rPh>
    <rPh sb="35" eb="36">
      <t>トウ</t>
    </rPh>
    <rPh sb="42" eb="43">
      <t>フク</t>
    </rPh>
    <rPh sb="44" eb="47">
      <t>フクオカケン</t>
    </rPh>
    <rPh sb="47" eb="49">
      <t>ゼンイキ</t>
    </rPh>
    <phoneticPr fontId="18"/>
  </si>
  <si>
    <t>　　ただし、政令市等内で積替え、保管を行う場合は、当該政令市等長の許可が必要。</t>
    <rPh sb="6" eb="9">
      <t>セイレイシ</t>
    </rPh>
    <rPh sb="9" eb="10">
      <t>トウ</t>
    </rPh>
    <rPh sb="10" eb="11">
      <t>ナイ</t>
    </rPh>
    <rPh sb="12" eb="14">
      <t>ツミカ</t>
    </rPh>
    <rPh sb="16" eb="18">
      <t>ホカン</t>
    </rPh>
    <rPh sb="19" eb="20">
      <t>オコナ</t>
    </rPh>
    <rPh sb="21" eb="23">
      <t>バアイ</t>
    </rPh>
    <rPh sb="25" eb="27">
      <t>トウガイ</t>
    </rPh>
    <rPh sb="27" eb="30">
      <t>セイレイシ</t>
    </rPh>
    <rPh sb="30" eb="31">
      <t>トウ</t>
    </rPh>
    <rPh sb="31" eb="32">
      <t>チョウ</t>
    </rPh>
    <rPh sb="33" eb="35">
      <t>キョカ</t>
    </rPh>
    <rPh sb="36" eb="38">
      <t>ヒツヨウ</t>
    </rPh>
    <phoneticPr fontId="18"/>
  </si>
  <si>
    <t>　・各政令市等長許可の範囲は、各政令市等域のみ。</t>
    <rPh sb="2" eb="3">
      <t>カク</t>
    </rPh>
    <rPh sb="3" eb="6">
      <t>セイレイシ</t>
    </rPh>
    <rPh sb="6" eb="7">
      <t>トウ</t>
    </rPh>
    <rPh sb="7" eb="8">
      <t>チョウ</t>
    </rPh>
    <rPh sb="8" eb="10">
      <t>キョカ</t>
    </rPh>
    <rPh sb="11" eb="13">
      <t>ハンイ</t>
    </rPh>
    <rPh sb="15" eb="16">
      <t>カク</t>
    </rPh>
    <rPh sb="16" eb="19">
      <t>セイレイシ</t>
    </rPh>
    <rPh sb="19" eb="20">
      <t>トウ</t>
    </rPh>
    <rPh sb="20" eb="21">
      <t>イキ</t>
    </rPh>
    <phoneticPr fontId="18"/>
  </si>
  <si>
    <t>受注者</t>
    <phoneticPr fontId="18"/>
  </si>
  <si>
    <t>受注者</t>
    <rPh sb="0" eb="3">
      <t>ジュチュウシャ</t>
    </rPh>
    <phoneticPr fontId="18"/>
  </si>
  <si>
    <t>手引き</t>
    <rPh sb="0" eb="2">
      <t>テビ</t>
    </rPh>
    <phoneticPr fontId="18"/>
  </si>
  <si>
    <t>○</t>
    <phoneticPr fontId="18"/>
  </si>
  <si>
    <t>契約後
10営業日以内</t>
    <rPh sb="0" eb="3">
      <t>ケイヤクゴ</t>
    </rPh>
    <rPh sb="6" eb="8">
      <t>エイギョウ</t>
    </rPh>
    <rPh sb="8" eb="9">
      <t>ヒ</t>
    </rPh>
    <rPh sb="9" eb="11">
      <t>イナイ</t>
    </rPh>
    <phoneticPr fontId="18"/>
  </si>
  <si>
    <t>施工体系図</t>
    <rPh sb="0" eb="2">
      <t>セコウ</t>
    </rPh>
    <rPh sb="2" eb="5">
      <t>タイケイズ</t>
    </rPh>
    <phoneticPr fontId="18"/>
  </si>
  <si>
    <t>施工体制台帳</t>
    <rPh sb="0" eb="2">
      <t>セコウ</t>
    </rPh>
    <rPh sb="2" eb="4">
      <t>タイセイ</t>
    </rPh>
    <rPh sb="4" eb="6">
      <t>ダイチョウ</t>
    </rPh>
    <phoneticPr fontId="18"/>
  </si>
  <si>
    <t>再下請通知書</t>
    <rPh sb="0" eb="1">
      <t>サイ</t>
    </rPh>
    <rPh sb="1" eb="3">
      <t>シタウケ</t>
    </rPh>
    <rPh sb="3" eb="6">
      <t>ツウチショ</t>
    </rPh>
    <phoneticPr fontId="18"/>
  </si>
  <si>
    <t>作業員名簿</t>
    <rPh sb="0" eb="3">
      <t>サギョウイン</t>
    </rPh>
    <rPh sb="3" eb="5">
      <t>メイボ</t>
    </rPh>
    <phoneticPr fontId="18"/>
  </si>
  <si>
    <t>選定理由書（市外下請業者）</t>
    <rPh sb="0" eb="2">
      <t>センテイ</t>
    </rPh>
    <rPh sb="2" eb="5">
      <t>リユウショ</t>
    </rPh>
    <rPh sb="6" eb="8">
      <t>シガイ</t>
    </rPh>
    <rPh sb="8" eb="10">
      <t>シタウ</t>
    </rPh>
    <rPh sb="10" eb="12">
      <t>ギョウシャ</t>
    </rPh>
    <phoneticPr fontId="18"/>
  </si>
  <si>
    <t>市外業者と下請契約を締結する場合必須
（下請契約締結後、遅滞なく）</t>
    <rPh sb="0" eb="2">
      <t>シガイ</t>
    </rPh>
    <rPh sb="2" eb="4">
      <t>ギョウシャ</t>
    </rPh>
    <rPh sb="5" eb="7">
      <t>シタウケ</t>
    </rPh>
    <rPh sb="7" eb="9">
      <t>ケイヤク</t>
    </rPh>
    <rPh sb="10" eb="12">
      <t>テイケツ</t>
    </rPh>
    <rPh sb="14" eb="16">
      <t>バアイ</t>
    </rPh>
    <rPh sb="16" eb="18">
      <t>ヒッス</t>
    </rPh>
    <rPh sb="20" eb="22">
      <t>シタウ</t>
    </rPh>
    <rPh sb="22" eb="24">
      <t>ケイヤク</t>
    </rPh>
    <rPh sb="24" eb="26">
      <t>テイケツ</t>
    </rPh>
    <rPh sb="26" eb="27">
      <t>ゴ</t>
    </rPh>
    <rPh sb="28" eb="30">
      <t>チタイ</t>
    </rPh>
    <phoneticPr fontId="18"/>
  </si>
  <si>
    <t>材料承認願</t>
    <rPh sb="0" eb="5">
      <t>ザイリョウショウニンネガ</t>
    </rPh>
    <phoneticPr fontId="18"/>
  </si>
  <si>
    <t>市内購入資材不使用理由書</t>
    <rPh sb="0" eb="2">
      <t>シナイ</t>
    </rPh>
    <rPh sb="2" eb="4">
      <t>コウニュウ</t>
    </rPh>
    <rPh sb="4" eb="6">
      <t>シザイ</t>
    </rPh>
    <rPh sb="6" eb="9">
      <t>フシヨウ</t>
    </rPh>
    <rPh sb="9" eb="12">
      <t>リユウショ</t>
    </rPh>
    <phoneticPr fontId="18"/>
  </si>
  <si>
    <t>市外購入の場合は理由書が必要</t>
    <rPh sb="0" eb="2">
      <t>シガイ</t>
    </rPh>
    <rPh sb="2" eb="4">
      <t>コウニュウ</t>
    </rPh>
    <rPh sb="5" eb="7">
      <t>バアイ</t>
    </rPh>
    <rPh sb="8" eb="11">
      <t>リユウショ</t>
    </rPh>
    <rPh sb="12" eb="14">
      <t>ヒツヨウ</t>
    </rPh>
    <phoneticPr fontId="18"/>
  </si>
  <si>
    <t>指名停止業者との資材、原材料購入契約等承認申請書</t>
    <phoneticPr fontId="18"/>
  </si>
  <si>
    <t>監督職員と日程調整が可能なタイミングで、確認日毎に作成する</t>
    <rPh sb="0" eb="2">
      <t>カントク</t>
    </rPh>
    <rPh sb="2" eb="4">
      <t>ショクイン</t>
    </rPh>
    <rPh sb="5" eb="7">
      <t>ニッテイ</t>
    </rPh>
    <rPh sb="7" eb="9">
      <t>チョウセイ</t>
    </rPh>
    <rPh sb="10" eb="12">
      <t>カノウ</t>
    </rPh>
    <rPh sb="20" eb="22">
      <t>カクニン</t>
    </rPh>
    <rPh sb="22" eb="24">
      <t>ヒゴト</t>
    </rPh>
    <rPh sb="25" eb="27">
      <t>サクセイ</t>
    </rPh>
    <phoneticPr fontId="18"/>
  </si>
  <si>
    <t>各段階確認写真</t>
    <rPh sb="0" eb="1">
      <t>カク</t>
    </rPh>
    <rPh sb="1" eb="5">
      <t>ダンカイカクニン</t>
    </rPh>
    <rPh sb="5" eb="7">
      <t>シャシン</t>
    </rPh>
    <phoneticPr fontId="18"/>
  </si>
  <si>
    <t>任意
様式</t>
    <phoneticPr fontId="18"/>
  </si>
  <si>
    <t>監督職員が臨場した写真は不要</t>
    <rPh sb="0" eb="4">
      <t>カントクショクイン</t>
    </rPh>
    <rPh sb="5" eb="7">
      <t>リンジョウ</t>
    </rPh>
    <rPh sb="9" eb="11">
      <t>シャシン</t>
    </rPh>
    <rPh sb="12" eb="14">
      <t>フヨウ</t>
    </rPh>
    <phoneticPr fontId="18"/>
  </si>
  <si>
    <t>Ⅵ-7</t>
    <phoneticPr fontId="18"/>
  </si>
  <si>
    <t>実施工程表</t>
    <rPh sb="0" eb="5">
      <t>ジッシコウテイヒョウ</t>
    </rPh>
    <phoneticPr fontId="18"/>
  </si>
  <si>
    <t>Ⅲ-81</t>
    <phoneticPr fontId="18"/>
  </si>
  <si>
    <t>公的試験機関での品質管理試験の実施が必要な場合</t>
    <rPh sb="0" eb="2">
      <t>コウテキ</t>
    </rPh>
    <rPh sb="2" eb="4">
      <t>シケン</t>
    </rPh>
    <rPh sb="4" eb="6">
      <t>キカン</t>
    </rPh>
    <rPh sb="8" eb="10">
      <t>ヒンシツ</t>
    </rPh>
    <rPh sb="10" eb="12">
      <t>カンリ</t>
    </rPh>
    <rPh sb="12" eb="14">
      <t>シケン</t>
    </rPh>
    <rPh sb="15" eb="17">
      <t>ジッシ</t>
    </rPh>
    <rPh sb="18" eb="20">
      <t>ヒツヨウ</t>
    </rPh>
    <rPh sb="21" eb="23">
      <t>バアイ</t>
    </rPh>
    <phoneticPr fontId="18"/>
  </si>
  <si>
    <t>Ⅳ-282</t>
    <phoneticPr fontId="18"/>
  </si>
  <si>
    <t>Ⅵ-1</t>
    <phoneticPr fontId="18"/>
  </si>
  <si>
    <t>福岡県内の処分地か確認</t>
    <rPh sb="0" eb="2">
      <t>フクオカ</t>
    </rPh>
    <rPh sb="2" eb="4">
      <t>ケンナイ</t>
    </rPh>
    <rPh sb="5" eb="7">
      <t>ショブン</t>
    </rPh>
    <rPh sb="7" eb="8">
      <t>チ</t>
    </rPh>
    <rPh sb="9" eb="11">
      <t>カクニン</t>
    </rPh>
    <phoneticPr fontId="18"/>
  </si>
  <si>
    <t>有効期限に注意</t>
    <rPh sb="0" eb="4">
      <t>ユウコウキゲン</t>
    </rPh>
    <rPh sb="5" eb="7">
      <t>チュウイ</t>
    </rPh>
    <phoneticPr fontId="18"/>
  </si>
  <si>
    <t>マニュフェストＥ表の収集運搬車両番号が確認できればよい</t>
    <rPh sb="8" eb="9">
      <t>オモテ</t>
    </rPh>
    <rPh sb="10" eb="12">
      <t>シュウシュウ</t>
    </rPh>
    <rPh sb="12" eb="14">
      <t>ウンパン</t>
    </rPh>
    <rPh sb="14" eb="16">
      <t>シャリョウ</t>
    </rPh>
    <rPh sb="16" eb="18">
      <t>バンゴウ</t>
    </rPh>
    <rPh sb="19" eb="21">
      <t>カクニン</t>
    </rPh>
    <phoneticPr fontId="18"/>
  </si>
  <si>
    <t>下記①または②に該当する工事の場合、システムにて証明書を出力し「再生資源利用（促進）実施書」と併せて提出
①特定建設資材を使用または解体する請負代金500万円以上の工事
（ｺﾝｸﾘｰﾄ,ｱｽﾌｧﾙﾄ、木材）
②資源有効利用促進法に定められた一定規模の工事
（搬入）土砂500m3以上,砕石500t以上,ｱｽﾌｧﾙﾄ200t以上
（搬出）土砂500m3以上,ｺﾝｸﾘｰﾄ・ｱｽﾌｧﾙﾄ・建設発生木材　合計200t以上</t>
    <rPh sb="8" eb="10">
      <t>ガイトウ</t>
    </rPh>
    <phoneticPr fontId="18"/>
  </si>
  <si>
    <t>Ⅰ-10</t>
    <phoneticPr fontId="18"/>
  </si>
  <si>
    <t>高さが5m以上の鉄筋コンクリート擁壁(ただしプレキャスト製品は除く)、内空断面積が25m2以上の鉄筋コンクリートカルバート類、橋梁上・下部工(ただし、PC橋は除く)、高さが3m以上の堰・水門・樋門、その他これらに類するものは提出</t>
    <phoneticPr fontId="18"/>
  </si>
  <si>
    <t>「再生資源利用促進実施書」提出の場合に提出</t>
    <rPh sb="1" eb="3">
      <t>サイセイ</t>
    </rPh>
    <rPh sb="3" eb="5">
      <t>シゲン</t>
    </rPh>
    <rPh sb="5" eb="7">
      <t>リヨウ</t>
    </rPh>
    <rPh sb="7" eb="9">
      <t>ソクシン</t>
    </rPh>
    <rPh sb="9" eb="11">
      <t>ジッシ</t>
    </rPh>
    <rPh sb="11" eb="12">
      <t>ショ</t>
    </rPh>
    <rPh sb="13" eb="15">
      <t>テイシュツ</t>
    </rPh>
    <rPh sb="16" eb="18">
      <t>バアイ</t>
    </rPh>
    <rPh sb="19" eb="21">
      <t>テイシュツ</t>
    </rPh>
    <phoneticPr fontId="18"/>
  </si>
  <si>
    <t>Ⅴ-5</t>
    <phoneticPr fontId="18"/>
  </si>
  <si>
    <t>ミルシート</t>
    <phoneticPr fontId="18"/>
  </si>
  <si>
    <t>鋼材使用の場合は提出</t>
    <rPh sb="0" eb="2">
      <t>コウザイ</t>
    </rPh>
    <rPh sb="2" eb="4">
      <t>シヨウ</t>
    </rPh>
    <rPh sb="5" eb="7">
      <t>バアイ</t>
    </rPh>
    <rPh sb="8" eb="10">
      <t>テイシュツ</t>
    </rPh>
    <phoneticPr fontId="18"/>
  </si>
  <si>
    <t>Ⅲ-2・5</t>
    <phoneticPr fontId="18"/>
  </si>
  <si>
    <t>契約金額500万円未満はバーチャート式でも可
組合せ工種が多い工事については、ネットワーク式で記載</t>
    <rPh sb="0" eb="2">
      <t>ケイヤク</t>
    </rPh>
    <rPh sb="2" eb="4">
      <t>キンガク</t>
    </rPh>
    <rPh sb="7" eb="8">
      <t>マン</t>
    </rPh>
    <rPh sb="8" eb="9">
      <t>エン</t>
    </rPh>
    <rPh sb="9" eb="11">
      <t>ミマン</t>
    </rPh>
    <rPh sb="18" eb="19">
      <t>シキ</t>
    </rPh>
    <rPh sb="21" eb="22">
      <t>カ</t>
    </rPh>
    <rPh sb="23" eb="25">
      <t>クミアワ</t>
    </rPh>
    <rPh sb="26" eb="28">
      <t>コウシュ</t>
    </rPh>
    <rPh sb="29" eb="30">
      <t>オオ</t>
    </rPh>
    <rPh sb="31" eb="33">
      <t>コウジ</t>
    </rPh>
    <rPh sb="45" eb="46">
      <t>シキ</t>
    </rPh>
    <rPh sb="47" eb="49">
      <t>キサイ</t>
    </rPh>
    <phoneticPr fontId="18"/>
  </si>
  <si>
    <t>工期の変更時は、その都度提出
組合せ工種が多い工事については、ネットワーク式で記載</t>
    <rPh sb="0" eb="2">
      <t>コウキ</t>
    </rPh>
    <rPh sb="3" eb="5">
      <t>ヘンコウ</t>
    </rPh>
    <rPh sb="5" eb="6">
      <t>ドキ</t>
    </rPh>
    <rPh sb="10" eb="12">
      <t>ツド</t>
    </rPh>
    <rPh sb="12" eb="14">
      <t>テイシュツ</t>
    </rPh>
    <rPh sb="15" eb="17">
      <t>クミアワ</t>
    </rPh>
    <rPh sb="18" eb="20">
      <t>コウシュ</t>
    </rPh>
    <rPh sb="21" eb="22">
      <t>オオ</t>
    </rPh>
    <rPh sb="23" eb="25">
      <t>コウジ</t>
    </rPh>
    <rPh sb="37" eb="38">
      <t>シキ</t>
    </rPh>
    <rPh sb="39" eb="41">
      <t>キサイ</t>
    </rPh>
    <phoneticPr fontId="18"/>
  </si>
  <si>
    <t>下請け業者の漏れや誤記に注意</t>
    <rPh sb="0" eb="2">
      <t>シタウ</t>
    </rPh>
    <rPh sb="3" eb="5">
      <t>ギョウシャ</t>
    </rPh>
    <rPh sb="6" eb="7">
      <t>モ</t>
    </rPh>
    <rPh sb="9" eb="11">
      <t>ゴキ</t>
    </rPh>
    <rPh sb="12" eb="14">
      <t>チュウイ</t>
    </rPh>
    <phoneticPr fontId="18"/>
  </si>
  <si>
    <t>Ⅲ-7</t>
    <phoneticPr fontId="18"/>
  </si>
  <si>
    <t>Ⅲ-10</t>
    <phoneticPr fontId="18"/>
  </si>
  <si>
    <t>管理基準に無いものは監督職員と協議</t>
    <phoneticPr fontId="18"/>
  </si>
  <si>
    <t>Ⅲ-20</t>
    <phoneticPr fontId="18"/>
  </si>
  <si>
    <t>注文書・注文請書or契約書</t>
    <rPh sb="0" eb="3">
      <t>チュウモンショ</t>
    </rPh>
    <rPh sb="4" eb="6">
      <t>チュウモン</t>
    </rPh>
    <rPh sb="6" eb="8">
      <t>ウケショ</t>
    </rPh>
    <rPh sb="10" eb="13">
      <t>ケイヤクショ</t>
    </rPh>
    <phoneticPr fontId="18"/>
  </si>
  <si>
    <t>注文請書のみでも契約内容が確認できれば可</t>
    <rPh sb="0" eb="2">
      <t>チュウモン</t>
    </rPh>
    <rPh sb="2" eb="4">
      <t>ウケショ</t>
    </rPh>
    <rPh sb="8" eb="10">
      <t>ケイヤク</t>
    </rPh>
    <rPh sb="10" eb="12">
      <t>ナイヨウ</t>
    </rPh>
    <rPh sb="13" eb="15">
      <t>カクニン</t>
    </rPh>
    <rPh sb="19" eb="20">
      <t>カ</t>
    </rPh>
    <phoneticPr fontId="18"/>
  </si>
  <si>
    <t>誓約書（下請負人用）</t>
    <rPh sb="0" eb="3">
      <t>セイヤクショ</t>
    </rPh>
    <rPh sb="4" eb="5">
      <t>シタ</t>
    </rPh>
    <rPh sb="5" eb="7">
      <t>ウケオイ</t>
    </rPh>
    <rPh sb="7" eb="8">
      <t>ニン</t>
    </rPh>
    <rPh sb="8" eb="9">
      <t>ヨウ</t>
    </rPh>
    <phoneticPr fontId="18"/>
  </si>
  <si>
    <t>提出先が契約相手になっていることの確認</t>
    <rPh sb="0" eb="2">
      <t>テイシュツ</t>
    </rPh>
    <rPh sb="2" eb="3">
      <t>サキ</t>
    </rPh>
    <rPh sb="4" eb="6">
      <t>ケイヤク</t>
    </rPh>
    <rPh sb="6" eb="8">
      <t>アイテ</t>
    </rPh>
    <rPh sb="17" eb="19">
      <t>カクニン</t>
    </rPh>
    <phoneticPr fontId="18"/>
  </si>
  <si>
    <t>品質管理総括表</t>
    <rPh sb="0" eb="4">
      <t>ヒンシツカンリ</t>
    </rPh>
    <rPh sb="4" eb="7">
      <t>ソウカツヒョウ</t>
    </rPh>
    <phoneticPr fontId="18"/>
  </si>
  <si>
    <t>Ⅳ-185</t>
    <phoneticPr fontId="18"/>
  </si>
  <si>
    <t>品質管理図表</t>
    <rPh sb="0" eb="6">
      <t>ヒンシツカンリズヒョウ</t>
    </rPh>
    <phoneticPr fontId="18"/>
  </si>
  <si>
    <t>Ⅳ-186</t>
    <phoneticPr fontId="18"/>
  </si>
  <si>
    <t>Ⅴ-4</t>
    <phoneticPr fontId="18"/>
  </si>
  <si>
    <t>Ⅳ-8</t>
    <phoneticPr fontId="18"/>
  </si>
  <si>
    <t>Ⅳ-9</t>
    <phoneticPr fontId="18"/>
  </si>
  <si>
    <t>Ⅳ-11</t>
    <phoneticPr fontId="18"/>
  </si>
  <si>
    <t>工事着工届</t>
    <rPh sb="0" eb="2">
      <t>コウジ</t>
    </rPh>
    <rPh sb="2" eb="5">
      <t>チャッコウトドケ</t>
    </rPh>
    <phoneticPr fontId="18"/>
  </si>
  <si>
    <t>「工事着工届」に添付</t>
    <rPh sb="1" eb="3">
      <t>コウジ</t>
    </rPh>
    <rPh sb="3" eb="5">
      <t>チャッコウ</t>
    </rPh>
    <rPh sb="5" eb="6">
      <t>トドケ</t>
    </rPh>
    <rPh sb="8" eb="10">
      <t>テンプ</t>
    </rPh>
    <phoneticPr fontId="18"/>
  </si>
  <si>
    <t>○</t>
    <phoneticPr fontId="18"/>
  </si>
  <si>
    <t>建設リサイクル法に伴う書類(12条)
分別解体等の計画等（別表３）</t>
    <rPh sb="0" eb="2">
      <t>ケンセツ</t>
    </rPh>
    <rPh sb="7" eb="8">
      <t>ホウ</t>
    </rPh>
    <rPh sb="9" eb="10">
      <t>トモナ</t>
    </rPh>
    <rPh sb="11" eb="13">
      <t>ショルイ</t>
    </rPh>
    <rPh sb="16" eb="17">
      <t>ジョウ</t>
    </rPh>
    <rPh sb="29" eb="31">
      <t>ベッピョウ</t>
    </rPh>
    <phoneticPr fontId="18"/>
  </si>
  <si>
    <t>建設リサイクル法に伴う書類（13条）
契約にかかる書面（別紙2-3）</t>
    <rPh sb="0" eb="2">
      <t>ケンセツ</t>
    </rPh>
    <rPh sb="7" eb="8">
      <t>ホウ</t>
    </rPh>
    <rPh sb="9" eb="10">
      <t>トモナ</t>
    </rPh>
    <rPh sb="11" eb="13">
      <t>ショルイ</t>
    </rPh>
    <rPh sb="16" eb="17">
      <t>ジョウ</t>
    </rPh>
    <phoneticPr fontId="18"/>
  </si>
  <si>
    <t>その他の工作物に関する工事（土木工事等）において 請負代金の額が500万円以上の工事が提出対象
１部提出（施工担当課で確認印を押印）</t>
    <rPh sb="37" eb="39">
      <t>イジョウ</t>
    </rPh>
    <rPh sb="40" eb="42">
      <t>コウジ</t>
    </rPh>
    <rPh sb="43" eb="45">
      <t>テイシュツ</t>
    </rPh>
    <rPh sb="45" eb="47">
      <t>タイショウ</t>
    </rPh>
    <rPh sb="49" eb="50">
      <t>ブ</t>
    </rPh>
    <rPh sb="50" eb="52">
      <t>テイシュツ</t>
    </rPh>
    <phoneticPr fontId="18"/>
  </si>
  <si>
    <t>その他の工作物に関する工事（土木工事等）において 請負代金の額が500万円以上の工事が提出対象
１部提出</t>
    <phoneticPr fontId="18"/>
  </si>
  <si>
    <t>建設リサイクル法に伴う書類（12条）
説明書（別紙１）</t>
    <rPh sb="0" eb="2">
      <t>ケンセツ</t>
    </rPh>
    <rPh sb="7" eb="8">
      <t>ホウ</t>
    </rPh>
    <rPh sb="9" eb="10">
      <t>トモナ</t>
    </rPh>
    <rPh sb="11" eb="13">
      <t>ショルイ</t>
    </rPh>
    <rPh sb="16" eb="17">
      <t>ジョウ</t>
    </rPh>
    <rPh sb="19" eb="22">
      <t>セツメイショ</t>
    </rPh>
    <rPh sb="24" eb="25">
      <t>カミ</t>
    </rPh>
    <phoneticPr fontId="18"/>
  </si>
  <si>
    <t>特例監理技術者兼務申請書</t>
    <rPh sb="0" eb="2">
      <t>トクレイ</t>
    </rPh>
    <rPh sb="2" eb="4">
      <t>カンリ</t>
    </rPh>
    <rPh sb="4" eb="7">
      <t>ギジュツシャ</t>
    </rPh>
    <rPh sb="7" eb="9">
      <t>ケンム</t>
    </rPh>
    <rPh sb="9" eb="12">
      <t>シンセイショ</t>
    </rPh>
    <phoneticPr fontId="18"/>
  </si>
  <si>
    <t>「工事着工届」に添付して提出</t>
    <rPh sb="1" eb="3">
      <t>コウジ</t>
    </rPh>
    <rPh sb="3" eb="5">
      <t>チャッコウ</t>
    </rPh>
    <rPh sb="5" eb="6">
      <t>トドケ</t>
    </rPh>
    <rPh sb="8" eb="10">
      <t>テンプ</t>
    </rPh>
    <rPh sb="12" eb="14">
      <t>テイシュツ</t>
    </rPh>
    <phoneticPr fontId="18"/>
  </si>
  <si>
    <t>(1) 工事概要</t>
    <rPh sb="4" eb="8">
      <t>コウジガイヨウ</t>
    </rPh>
    <phoneticPr fontId="18"/>
  </si>
  <si>
    <t>(2) 計画工程表</t>
    <rPh sb="4" eb="9">
      <t>ケイカクコウテイヒョウ</t>
    </rPh>
    <phoneticPr fontId="18"/>
  </si>
  <si>
    <t>(3) 現場組織表</t>
    <rPh sb="4" eb="6">
      <t>ゲンバ</t>
    </rPh>
    <rPh sb="6" eb="8">
      <t>ソシキ</t>
    </rPh>
    <rPh sb="8" eb="9">
      <t>ヒョウ</t>
    </rPh>
    <phoneticPr fontId="18"/>
  </si>
  <si>
    <t>(4) 指定機械</t>
    <rPh sb="4" eb="8">
      <t>シテイキカイ</t>
    </rPh>
    <phoneticPr fontId="18"/>
  </si>
  <si>
    <t>(6) 主要資材</t>
    <rPh sb="4" eb="8">
      <t>シュヨウシザイ</t>
    </rPh>
    <phoneticPr fontId="18"/>
  </si>
  <si>
    <t>Ⅲ-9</t>
    <phoneticPr fontId="18"/>
  </si>
  <si>
    <t>(5) 主要船舶・機械</t>
    <rPh sb="4" eb="6">
      <t>シュヨウ</t>
    </rPh>
    <rPh sb="6" eb="8">
      <t>センパク</t>
    </rPh>
    <rPh sb="9" eb="11">
      <t>キカイ</t>
    </rPh>
    <phoneticPr fontId="18"/>
  </si>
  <si>
    <r>
      <t xml:space="preserve">(7) 施工方法
</t>
    </r>
    <r>
      <rPr>
        <sz val="9"/>
        <rFont val="ＭＳ Ｐゴシック"/>
        <family val="3"/>
        <charset val="128"/>
      </rPr>
      <t>（主要機械、仮設備計画、工事用地等を含む）</t>
    </r>
    <rPh sb="4" eb="8">
      <t>セコウホウホウ</t>
    </rPh>
    <rPh sb="10" eb="14">
      <t>シュヨウキカイ</t>
    </rPh>
    <rPh sb="15" eb="18">
      <t>カリセツビ</t>
    </rPh>
    <rPh sb="18" eb="20">
      <t>ケイカク</t>
    </rPh>
    <rPh sb="21" eb="25">
      <t>コウジヨウチ</t>
    </rPh>
    <rPh sb="25" eb="26">
      <t>ナド</t>
    </rPh>
    <rPh sb="27" eb="28">
      <t>フク</t>
    </rPh>
    <phoneticPr fontId="18"/>
  </si>
  <si>
    <t>計画工程に対する、実施管理方法を記載する</t>
    <rPh sb="0" eb="4">
      <t>ケイカクコウテイ</t>
    </rPh>
    <rPh sb="5" eb="6">
      <t>タイ</t>
    </rPh>
    <rPh sb="9" eb="15">
      <t>ジッシカンリホウホウ</t>
    </rPh>
    <rPh sb="16" eb="18">
      <t>キサイ</t>
    </rPh>
    <phoneticPr fontId="18"/>
  </si>
  <si>
    <t>(8)-1 工程管理計画書</t>
    <rPh sb="6" eb="8">
      <t>コウテイ</t>
    </rPh>
    <rPh sb="8" eb="10">
      <t>カンリ</t>
    </rPh>
    <rPh sb="10" eb="12">
      <t>ケイカク</t>
    </rPh>
    <rPh sb="12" eb="13">
      <t>ショ</t>
    </rPh>
    <phoneticPr fontId="18"/>
  </si>
  <si>
    <t>(8)-4 写真管理計画</t>
    <rPh sb="6" eb="8">
      <t>シャシン</t>
    </rPh>
    <rPh sb="8" eb="10">
      <t>カンリ</t>
    </rPh>
    <rPh sb="10" eb="12">
      <t>ケイカク</t>
    </rPh>
    <phoneticPr fontId="18"/>
  </si>
  <si>
    <t>◇(8)-2 品質管理計画書</t>
    <rPh sb="7" eb="9">
      <t>ヒンシツ</t>
    </rPh>
    <rPh sb="9" eb="11">
      <t>カンリ</t>
    </rPh>
    <rPh sb="11" eb="13">
      <t>ケイカク</t>
    </rPh>
    <rPh sb="13" eb="14">
      <t>ショ</t>
    </rPh>
    <phoneticPr fontId="18"/>
  </si>
  <si>
    <t>◇(8)-3 出来形管理計画書</t>
    <rPh sb="7" eb="10">
      <t>デキガタ</t>
    </rPh>
    <rPh sb="10" eb="12">
      <t>カンリ</t>
    </rPh>
    <rPh sb="12" eb="14">
      <t>ケイカク</t>
    </rPh>
    <rPh sb="14" eb="15">
      <t>ショ</t>
    </rPh>
    <phoneticPr fontId="18"/>
  </si>
  <si>
    <t>(8)-6 品質証明（社内検査）計画</t>
    <rPh sb="6" eb="8">
      <t>ヒンシツ</t>
    </rPh>
    <rPh sb="8" eb="10">
      <t>ショウメイ</t>
    </rPh>
    <rPh sb="11" eb="15">
      <t>シャナイケンサ</t>
    </rPh>
    <rPh sb="16" eb="18">
      <t>ケイカク</t>
    </rPh>
    <phoneticPr fontId="18"/>
  </si>
  <si>
    <t>Ⅲ-12</t>
    <phoneticPr fontId="18"/>
  </si>
  <si>
    <t>Ⅲ-13</t>
    <phoneticPr fontId="18"/>
  </si>
  <si>
    <t>Ⅲ-14</t>
    <phoneticPr fontId="18"/>
  </si>
  <si>
    <t>Ⅲ-16</t>
    <phoneticPr fontId="18"/>
  </si>
  <si>
    <t>◇(8) 施工管理計画</t>
    <rPh sb="5" eb="7">
      <t>セコウ</t>
    </rPh>
    <rPh sb="7" eb="9">
      <t>カンリ</t>
    </rPh>
    <rPh sb="9" eb="11">
      <t>ケイカク</t>
    </rPh>
    <phoneticPr fontId="18"/>
  </si>
  <si>
    <t>◇(9) 安全管理</t>
    <rPh sb="5" eb="9">
      <t>アンゼンカンリ</t>
    </rPh>
    <phoneticPr fontId="18"/>
  </si>
  <si>
    <t>(10) 緊急時の体制及び対応</t>
    <rPh sb="5" eb="8">
      <t>キンキュウジ</t>
    </rPh>
    <rPh sb="9" eb="11">
      <t>タイセイ</t>
    </rPh>
    <rPh sb="11" eb="12">
      <t>オヨ</t>
    </rPh>
    <rPh sb="13" eb="15">
      <t>タイオウ</t>
    </rPh>
    <phoneticPr fontId="18"/>
  </si>
  <si>
    <t>(11) 交通管理</t>
    <rPh sb="5" eb="9">
      <t>コウツウカンリ</t>
    </rPh>
    <phoneticPr fontId="18"/>
  </si>
  <si>
    <t>(12) 環境対策</t>
    <rPh sb="5" eb="9">
      <t>カンキョウタイサク</t>
    </rPh>
    <phoneticPr fontId="18"/>
  </si>
  <si>
    <t>(13) 現場作業環境の整備</t>
    <rPh sb="5" eb="11">
      <t>ゲンバサギョウカンキョウ</t>
    </rPh>
    <rPh sb="12" eb="14">
      <t>セイビ</t>
    </rPh>
    <phoneticPr fontId="18"/>
  </si>
  <si>
    <t>◇(14) 再生資源の利用の促進と建設副産物の適正処理方法</t>
    <rPh sb="6" eb="10">
      <t>サイセイシゲン</t>
    </rPh>
    <rPh sb="11" eb="13">
      <t>リヨウ</t>
    </rPh>
    <rPh sb="14" eb="16">
      <t>ソクシン</t>
    </rPh>
    <rPh sb="17" eb="22">
      <t>ケンセツフクサンブツ</t>
    </rPh>
    <rPh sb="23" eb="25">
      <t>テキセイ</t>
    </rPh>
    <rPh sb="25" eb="29">
      <t>ショリホウホウ</t>
    </rPh>
    <phoneticPr fontId="18"/>
  </si>
  <si>
    <t>共仕</t>
  </si>
  <si>
    <t>Ⅵ-1</t>
  </si>
  <si>
    <t>◇建設発生土処分地計画書</t>
    <rPh sb="1" eb="3">
      <t>ケンセツ</t>
    </rPh>
    <rPh sb="3" eb="6">
      <t>ハッセイド</t>
    </rPh>
    <rPh sb="6" eb="8">
      <t>ショブン</t>
    </rPh>
    <rPh sb="8" eb="9">
      <t>チ</t>
    </rPh>
    <rPh sb="9" eb="11">
      <t>ケイカク</t>
    </rPh>
    <rPh sb="11" eb="12">
      <t>ショ</t>
    </rPh>
    <phoneticPr fontId="18"/>
  </si>
  <si>
    <t>◇(15) その他</t>
    <rPh sb="8" eb="9">
      <t>タ</t>
    </rPh>
    <phoneticPr fontId="18"/>
  </si>
  <si>
    <t>◇特記仕様書に記載れれている注意事項</t>
    <rPh sb="1" eb="6">
      <t>トッキシヨウショ</t>
    </rPh>
    <rPh sb="7" eb="9">
      <t>キサイ</t>
    </rPh>
    <rPh sb="14" eb="18">
      <t>チュウイジコウ</t>
    </rPh>
    <phoneticPr fontId="18"/>
  </si>
  <si>
    <t>◇第三者保険</t>
    <rPh sb="1" eb="4">
      <t>ダイサンシャ</t>
    </rPh>
    <rPh sb="4" eb="6">
      <t>ホケン</t>
    </rPh>
    <phoneticPr fontId="18"/>
  </si>
  <si>
    <t>◇法定外労災保険</t>
    <rPh sb="1" eb="4">
      <t>ホウテイガイ</t>
    </rPh>
    <rPh sb="4" eb="6">
      <t>ロウサイ</t>
    </rPh>
    <rPh sb="6" eb="8">
      <t>ホケン</t>
    </rPh>
    <phoneticPr fontId="18"/>
  </si>
  <si>
    <t>道路使用許可証は着工前測量までに許可を受けること</t>
    <phoneticPr fontId="18"/>
  </si>
  <si>
    <t>下請、再下請契約を締結した場合、公衆掲示も必要
（各契約締結後、遅滞なく、変更時も）
下請けが無い場合は不要</t>
    <rPh sb="43" eb="45">
      <t>シタウ</t>
    </rPh>
    <rPh sb="47" eb="48">
      <t>ナ</t>
    </rPh>
    <rPh sb="49" eb="51">
      <t>バアイ</t>
    </rPh>
    <rPh sb="52" eb="54">
      <t>フヨウ</t>
    </rPh>
    <phoneticPr fontId="18"/>
  </si>
  <si>
    <t>下請契約を締結した場合、施工体系図と共に提出
（下請契約締結後、遅滞なく、変更時も）
下請けごとに作成</t>
    <rPh sb="0" eb="2">
      <t>シタウケ</t>
    </rPh>
    <rPh sb="2" eb="4">
      <t>ケイヤク</t>
    </rPh>
    <rPh sb="5" eb="7">
      <t>テイケツ</t>
    </rPh>
    <rPh sb="9" eb="11">
      <t>バアイ</t>
    </rPh>
    <rPh sb="12" eb="14">
      <t>セコウ</t>
    </rPh>
    <rPh sb="14" eb="17">
      <t>タイケイズ</t>
    </rPh>
    <rPh sb="18" eb="19">
      <t>トモ</t>
    </rPh>
    <rPh sb="20" eb="22">
      <t>テイシュツ</t>
    </rPh>
    <rPh sb="24" eb="26">
      <t>シタウケ</t>
    </rPh>
    <rPh sb="26" eb="28">
      <t>ケイヤク</t>
    </rPh>
    <rPh sb="28" eb="30">
      <t>テイケツ</t>
    </rPh>
    <rPh sb="30" eb="31">
      <t>ゴ</t>
    </rPh>
    <rPh sb="32" eb="34">
      <t>チタイ</t>
    </rPh>
    <rPh sb="37" eb="39">
      <t>ヘンコウ</t>
    </rPh>
    <rPh sb="39" eb="40">
      <t>ドキ</t>
    </rPh>
    <rPh sb="43" eb="45">
      <t>シタウ</t>
    </rPh>
    <rPh sb="49" eb="51">
      <t>サクセイ</t>
    </rPh>
    <phoneticPr fontId="18"/>
  </si>
  <si>
    <t>着工前
又は
行為前</t>
    <rPh sb="0" eb="3">
      <t>チャッコウマエ</t>
    </rPh>
    <rPh sb="4" eb="5">
      <t>マタ</t>
    </rPh>
    <rPh sb="7" eb="10">
      <t>コウイマエ</t>
    </rPh>
    <phoneticPr fontId="18"/>
  </si>
  <si>
    <t>手引き</t>
    <rPh sb="0" eb="2">
      <t>テビ</t>
    </rPh>
    <phoneticPr fontId="18"/>
  </si>
  <si>
    <t>現場代理人、主任技術者変更届</t>
    <rPh sb="0" eb="2">
      <t>ゲンバ</t>
    </rPh>
    <rPh sb="2" eb="5">
      <t>ダイリニン</t>
    </rPh>
    <rPh sb="6" eb="8">
      <t>シュニン</t>
    </rPh>
    <rPh sb="8" eb="11">
      <t>ギジュツシャ</t>
    </rPh>
    <rPh sb="11" eb="14">
      <t>ヘンコウトドケ</t>
    </rPh>
    <phoneticPr fontId="18"/>
  </si>
  <si>
    <t>契約の翌日から
30日以内</t>
    <rPh sb="0" eb="2">
      <t>ケイヤク</t>
    </rPh>
    <rPh sb="3" eb="5">
      <t>ヨクジツ</t>
    </rPh>
    <rPh sb="10" eb="11">
      <t>ニチ</t>
    </rPh>
    <rPh sb="11" eb="13">
      <t>イナイ</t>
    </rPh>
    <phoneticPr fontId="18"/>
  </si>
  <si>
    <t>建設業退職金共済制度共済証紙購入状況報告書</t>
    <rPh sb="0" eb="3">
      <t>ケンセツギョウ</t>
    </rPh>
    <rPh sb="3" eb="5">
      <t>タイショク</t>
    </rPh>
    <rPh sb="5" eb="6">
      <t>キン</t>
    </rPh>
    <rPh sb="6" eb="8">
      <t>キョウサイ</t>
    </rPh>
    <rPh sb="8" eb="10">
      <t>セイド</t>
    </rPh>
    <rPh sb="10" eb="12">
      <t>キョウサイ</t>
    </rPh>
    <rPh sb="12" eb="14">
      <t>ショウシ</t>
    </rPh>
    <rPh sb="14" eb="16">
      <t>コウニュウ</t>
    </rPh>
    <rPh sb="16" eb="18">
      <t>ジョウキョウ</t>
    </rPh>
    <rPh sb="18" eb="21">
      <t>ホウコクショ</t>
    </rPh>
    <phoneticPr fontId="18"/>
  </si>
  <si>
    <t>○</t>
    <phoneticPr fontId="18"/>
  </si>
  <si>
    <t>監理技術者補佐（変更・解除）届</t>
    <rPh sb="0" eb="2">
      <t>カンリ</t>
    </rPh>
    <rPh sb="2" eb="5">
      <t>ギジュツシャ</t>
    </rPh>
    <rPh sb="5" eb="7">
      <t>ホサ</t>
    </rPh>
    <rPh sb="8" eb="10">
      <t>ヘンコウ</t>
    </rPh>
    <rPh sb="11" eb="13">
      <t>カイジョ</t>
    </rPh>
    <rPh sb="14" eb="15">
      <t>トドケ</t>
    </rPh>
    <phoneticPr fontId="18"/>
  </si>
  <si>
    <t>工事完成届</t>
    <rPh sb="0" eb="2">
      <t>コウジ</t>
    </rPh>
    <rPh sb="2" eb="5">
      <t>カンセイトドケ</t>
    </rPh>
    <phoneticPr fontId="18"/>
  </si>
  <si>
    <t>工事が完成した時点で施工課（監督職員）確認のうえ、契約課へ提出
（工期末尾が土日祝日の場合は、次営業日の午前中までに提出）</t>
    <rPh sb="0" eb="2">
      <t>コウジ</t>
    </rPh>
    <rPh sb="3" eb="5">
      <t>カンセイ</t>
    </rPh>
    <rPh sb="7" eb="9">
      <t>ジテン</t>
    </rPh>
    <rPh sb="29" eb="31">
      <t>テイシュツ</t>
    </rPh>
    <rPh sb="33" eb="35">
      <t>コウキ</t>
    </rPh>
    <rPh sb="35" eb="37">
      <t>マツビ</t>
    </rPh>
    <rPh sb="38" eb="40">
      <t>ドニチ</t>
    </rPh>
    <rPh sb="40" eb="42">
      <t>シュクジツ</t>
    </rPh>
    <rPh sb="43" eb="45">
      <t>バアイ</t>
    </rPh>
    <rPh sb="47" eb="48">
      <t>ジ</t>
    </rPh>
    <rPh sb="48" eb="51">
      <t>エイギョウビ</t>
    </rPh>
    <rPh sb="52" eb="55">
      <t>ゴゼンチュウ</t>
    </rPh>
    <rPh sb="58" eb="60">
      <t>テイシュツ</t>
    </rPh>
    <phoneticPr fontId="18"/>
  </si>
  <si>
    <t>Ⅳ-3、14、Ⅴ-3</t>
    <phoneticPr fontId="18"/>
  </si>
  <si>
    <t>Ⅳ-4、14、Ⅴ-3</t>
    <phoneticPr fontId="18"/>
  </si>
  <si>
    <t>各機関
様式</t>
    <phoneticPr fontId="18"/>
  </si>
  <si>
    <t>工事出来形検査願書</t>
    <rPh sb="0" eb="2">
      <t>コウジ</t>
    </rPh>
    <rPh sb="2" eb="5">
      <t>デキガタ</t>
    </rPh>
    <rPh sb="5" eb="7">
      <t>ケンサ</t>
    </rPh>
    <rPh sb="7" eb="9">
      <t>ガンショ</t>
    </rPh>
    <phoneticPr fontId="18"/>
  </si>
  <si>
    <t>随時検査願書</t>
    <rPh sb="0" eb="2">
      <t>ズイジ</t>
    </rPh>
    <rPh sb="2" eb="4">
      <t>ケンサ</t>
    </rPh>
    <rPh sb="4" eb="6">
      <t>ガンショ</t>
    </rPh>
    <phoneticPr fontId="18"/>
  </si>
  <si>
    <t>手直し工事完成届</t>
    <rPh sb="0" eb="2">
      <t>テナオ</t>
    </rPh>
    <rPh sb="3" eb="5">
      <t>コウジ</t>
    </rPh>
    <rPh sb="5" eb="7">
      <t>カンセイ</t>
    </rPh>
    <rPh sb="7" eb="8">
      <t>トドケ</t>
    </rPh>
    <phoneticPr fontId="18"/>
  </si>
  <si>
    <t>手直しがある場合に提出</t>
    <rPh sb="0" eb="2">
      <t>テナオ</t>
    </rPh>
    <rPh sb="6" eb="8">
      <t>バアイ</t>
    </rPh>
    <rPh sb="9" eb="11">
      <t>テイシュツ</t>
    </rPh>
    <phoneticPr fontId="18"/>
  </si>
  <si>
    <t>◇産業廃棄物収集運搬業許可証</t>
    <rPh sb="1" eb="6">
      <t>サンギョウハイキブツ</t>
    </rPh>
    <rPh sb="6" eb="11">
      <t>シュウシュウウンパンギョウ</t>
    </rPh>
    <rPh sb="11" eb="14">
      <t>キョカショウ</t>
    </rPh>
    <phoneticPr fontId="18"/>
  </si>
  <si>
    <t>◇産業廃棄物収集運搬業
　許可車両一覧</t>
    <rPh sb="1" eb="6">
      <t>サンギョウハイキブツ</t>
    </rPh>
    <rPh sb="6" eb="11">
      <t>シュウシュウウンパンギョウ</t>
    </rPh>
    <rPh sb="13" eb="15">
      <t>キョカ</t>
    </rPh>
    <rPh sb="15" eb="17">
      <t>シャリョウ</t>
    </rPh>
    <rPh sb="17" eb="19">
      <t>イチラン</t>
    </rPh>
    <phoneticPr fontId="18"/>
  </si>
  <si>
    <t>◇産業廃棄物処分業許可証</t>
    <rPh sb="1" eb="6">
      <t>サンギョウハイキブツ</t>
    </rPh>
    <rPh sb="6" eb="9">
      <t>ショブンギョウ</t>
    </rPh>
    <rPh sb="9" eb="12">
      <t>キョカショウ</t>
    </rPh>
    <phoneticPr fontId="18"/>
  </si>
  <si>
    <t>◇再生資源利用計画書</t>
    <rPh sb="1" eb="3">
      <t>サイセイ</t>
    </rPh>
    <rPh sb="3" eb="5">
      <t>シゲン</t>
    </rPh>
    <rPh sb="5" eb="7">
      <t>リヨウ</t>
    </rPh>
    <rPh sb="7" eb="10">
      <t>ケイカクショ</t>
    </rPh>
    <phoneticPr fontId="18"/>
  </si>
  <si>
    <t>◇再生資源利用促進計画書</t>
    <rPh sb="1" eb="3">
      <t>サイセイ</t>
    </rPh>
    <rPh sb="3" eb="5">
      <t>シゲン</t>
    </rPh>
    <rPh sb="5" eb="7">
      <t>リヨウ</t>
    </rPh>
    <rPh sb="7" eb="9">
      <t>ソクシン</t>
    </rPh>
    <rPh sb="9" eb="12">
      <t>ケイカクショ</t>
    </rPh>
    <phoneticPr fontId="18"/>
  </si>
  <si>
    <t>◇地下埋設物確認書</t>
    <rPh sb="1" eb="3">
      <t>チカ</t>
    </rPh>
    <rPh sb="3" eb="6">
      <t>マイセツブツ</t>
    </rPh>
    <rPh sb="6" eb="9">
      <t>カクニンショ</t>
    </rPh>
    <phoneticPr fontId="18"/>
  </si>
  <si>
    <t>事前調査
（着工前測量成果簿等）
※施工計画書とは別冊</t>
    <rPh sb="0" eb="4">
      <t>ジゼンチョウサ</t>
    </rPh>
    <rPh sb="6" eb="9">
      <t>チャッコウマエ</t>
    </rPh>
    <rPh sb="9" eb="11">
      <t>ソクリョウ</t>
    </rPh>
    <rPh sb="11" eb="14">
      <t>セイカボ</t>
    </rPh>
    <rPh sb="14" eb="15">
      <t>ナド</t>
    </rPh>
    <rPh sb="18" eb="23">
      <t>セコウケイカクショ</t>
    </rPh>
    <rPh sb="25" eb="27">
      <t>ベッサツ</t>
    </rPh>
    <phoneticPr fontId="18"/>
  </si>
  <si>
    <t>事故等報告書</t>
    <rPh sb="0" eb="2">
      <t>ジコ</t>
    </rPh>
    <rPh sb="2" eb="3">
      <t>ナド</t>
    </rPh>
    <rPh sb="3" eb="6">
      <t>ホウコクショ</t>
    </rPh>
    <phoneticPr fontId="18"/>
  </si>
  <si>
    <t>完成時
契約課
提出</t>
    <rPh sb="0" eb="3">
      <t>カンセイジ</t>
    </rPh>
    <rPh sb="4" eb="7">
      <t>ケイヤクカ</t>
    </rPh>
    <rPh sb="8" eb="10">
      <t>テイシュツ</t>
    </rPh>
    <phoneticPr fontId="18"/>
  </si>
  <si>
    <t>工事完成図（契約課提出）</t>
    <rPh sb="0" eb="2">
      <t>コウジ</t>
    </rPh>
    <rPh sb="2" eb="4">
      <t>カンセイ</t>
    </rPh>
    <rPh sb="4" eb="5">
      <t>ズ</t>
    </rPh>
    <rPh sb="6" eb="8">
      <t>ケイヤク</t>
    </rPh>
    <rPh sb="8" eb="9">
      <t>カ</t>
    </rPh>
    <rPh sb="9" eb="11">
      <t>テイシュツ</t>
    </rPh>
    <phoneticPr fontId="18"/>
  </si>
  <si>
    <t>完成時
施工課
提出</t>
    <rPh sb="0" eb="3">
      <t>カンセイジ</t>
    </rPh>
    <rPh sb="4" eb="6">
      <t>セコウ</t>
    </rPh>
    <rPh sb="6" eb="7">
      <t>カ</t>
    </rPh>
    <rPh sb="8" eb="10">
      <t>テイシュツ</t>
    </rPh>
    <phoneticPr fontId="18"/>
  </si>
  <si>
    <t>1.出来高数量総括表</t>
    <rPh sb="2" eb="5">
      <t>デキダカ</t>
    </rPh>
    <rPh sb="5" eb="7">
      <t>スウリョウ</t>
    </rPh>
    <rPh sb="7" eb="10">
      <t>ソウカツヒョウ</t>
    </rPh>
    <phoneticPr fontId="18"/>
  </si>
  <si>
    <t>○</t>
    <phoneticPr fontId="18"/>
  </si>
  <si>
    <t>3.出来形展開図</t>
    <rPh sb="2" eb="5">
      <t>デキガタ</t>
    </rPh>
    <rPh sb="5" eb="8">
      <t>テンカイズ</t>
    </rPh>
    <phoneticPr fontId="18"/>
  </si>
  <si>
    <t>4.出来形数量計算表</t>
    <rPh sb="2" eb="5">
      <t>デキガタ</t>
    </rPh>
    <rPh sb="5" eb="7">
      <t>スウリョウ</t>
    </rPh>
    <rPh sb="7" eb="9">
      <t>ケイサン</t>
    </rPh>
    <rPh sb="9" eb="10">
      <t>ヒョウ</t>
    </rPh>
    <phoneticPr fontId="18"/>
  </si>
  <si>
    <t>5.出来形管理総括表</t>
    <rPh sb="2" eb="5">
      <t>デキガタ</t>
    </rPh>
    <rPh sb="5" eb="7">
      <t>カンリ</t>
    </rPh>
    <rPh sb="7" eb="10">
      <t>ソウカツヒョウ</t>
    </rPh>
    <phoneticPr fontId="18"/>
  </si>
  <si>
    <t>6.出来形管理図表</t>
    <rPh sb="2" eb="9">
      <t>デキガタカンリズヒョウ</t>
    </rPh>
    <phoneticPr fontId="18"/>
  </si>
  <si>
    <t>7.出来形管理工程能力表</t>
    <rPh sb="2" eb="5">
      <t>デキガタ</t>
    </rPh>
    <rPh sb="5" eb="7">
      <t>カンリ</t>
    </rPh>
    <rPh sb="7" eb="9">
      <t>コウテイ</t>
    </rPh>
    <rPh sb="9" eb="11">
      <t>ノウリョク</t>
    </rPh>
    <rPh sb="11" eb="12">
      <t>ヒョウ</t>
    </rPh>
    <phoneticPr fontId="18"/>
  </si>
  <si>
    <t>2.設計図利用出来形管理図</t>
    <rPh sb="2" eb="5">
      <t>セッケイズ</t>
    </rPh>
    <rPh sb="5" eb="7">
      <t>リヨウ</t>
    </rPh>
    <rPh sb="7" eb="10">
      <t>デキガタ</t>
    </rPh>
    <rPh sb="10" eb="12">
      <t>カンリ</t>
    </rPh>
    <rPh sb="12" eb="13">
      <t>ズ</t>
    </rPh>
    <phoneticPr fontId="18"/>
  </si>
  <si>
    <t>Ⅳ-7</t>
    <phoneticPr fontId="18"/>
  </si>
  <si>
    <t>出来高数量の根拠資料として作成</t>
    <rPh sb="6" eb="10">
      <t>コンキョシリョウ</t>
    </rPh>
    <rPh sb="13" eb="15">
      <t>サクセイ</t>
    </rPh>
    <phoneticPr fontId="18"/>
  </si>
  <si>
    <t>施設台帳</t>
    <rPh sb="0" eb="2">
      <t>シセツ</t>
    </rPh>
    <rPh sb="2" eb="4">
      <t>ダイチョウ</t>
    </rPh>
    <phoneticPr fontId="18"/>
  </si>
  <si>
    <t>必要に応じて作成・提出（各発注課と協議）</t>
    <rPh sb="0" eb="2">
      <t>ヒツヨウ</t>
    </rPh>
    <rPh sb="3" eb="4">
      <t>オウ</t>
    </rPh>
    <rPh sb="6" eb="8">
      <t>サクセイ</t>
    </rPh>
    <rPh sb="9" eb="11">
      <t>テイシュツ</t>
    </rPh>
    <phoneticPr fontId="18"/>
  </si>
  <si>
    <t>専任を要する主任技術者（現場代理人）の兼務申請書</t>
    <rPh sb="0" eb="2">
      <t>センニン</t>
    </rPh>
    <rPh sb="3" eb="4">
      <t>ヨウ</t>
    </rPh>
    <rPh sb="6" eb="8">
      <t>シュニン</t>
    </rPh>
    <rPh sb="8" eb="11">
      <t>ギジュツシャ</t>
    </rPh>
    <rPh sb="12" eb="14">
      <t>ゲンバ</t>
    </rPh>
    <rPh sb="14" eb="17">
      <t>ダイリニン</t>
    </rPh>
    <rPh sb="19" eb="21">
      <t>ケンム</t>
    </rPh>
    <rPh sb="21" eb="24">
      <t>シンセイショ</t>
    </rPh>
    <phoneticPr fontId="18"/>
  </si>
  <si>
    <t>特定建設工事共同企業体（JV）協定書（2者JV用）</t>
    <rPh sb="0" eb="2">
      <t>トクテイ</t>
    </rPh>
    <rPh sb="2" eb="4">
      <t>ケンセツ</t>
    </rPh>
    <rPh sb="4" eb="6">
      <t>コウジ</t>
    </rPh>
    <rPh sb="6" eb="8">
      <t>キョウドウ</t>
    </rPh>
    <rPh sb="8" eb="11">
      <t>キギョウタイ</t>
    </rPh>
    <rPh sb="15" eb="17">
      <t>キョウテイ</t>
    </rPh>
    <rPh sb="17" eb="18">
      <t>ショ</t>
    </rPh>
    <rPh sb="20" eb="21">
      <t>シャ</t>
    </rPh>
    <rPh sb="23" eb="24">
      <t>ヨウ</t>
    </rPh>
    <phoneticPr fontId="18"/>
  </si>
  <si>
    <t>特定建設工事共同企業体（JV）協定書（3者JV用）</t>
    <rPh sb="0" eb="2">
      <t>トクテイ</t>
    </rPh>
    <rPh sb="2" eb="4">
      <t>ケンセツ</t>
    </rPh>
    <rPh sb="4" eb="6">
      <t>コウジ</t>
    </rPh>
    <rPh sb="6" eb="8">
      <t>キョウドウ</t>
    </rPh>
    <rPh sb="8" eb="11">
      <t>キギョウタイ</t>
    </rPh>
    <rPh sb="15" eb="17">
      <t>キョウテイ</t>
    </rPh>
    <rPh sb="17" eb="18">
      <t>ショ</t>
    </rPh>
    <rPh sb="20" eb="21">
      <t>シャ</t>
    </rPh>
    <rPh sb="23" eb="24">
      <t>ヨウ</t>
    </rPh>
    <phoneticPr fontId="18"/>
  </si>
  <si>
    <t>2者JV発注案件を落札した場合、契約時に契約課へ1部提出</t>
    <rPh sb="1" eb="2">
      <t>シャ</t>
    </rPh>
    <rPh sb="4" eb="6">
      <t>ハッチュウ</t>
    </rPh>
    <rPh sb="6" eb="8">
      <t>アンケン</t>
    </rPh>
    <rPh sb="9" eb="11">
      <t>ラクサツ</t>
    </rPh>
    <rPh sb="13" eb="15">
      <t>バアイ</t>
    </rPh>
    <rPh sb="16" eb="18">
      <t>ケイヤク</t>
    </rPh>
    <rPh sb="18" eb="19">
      <t>ジ</t>
    </rPh>
    <rPh sb="20" eb="23">
      <t>ケイヤクカ</t>
    </rPh>
    <rPh sb="25" eb="26">
      <t>ブ</t>
    </rPh>
    <rPh sb="26" eb="28">
      <t>テイシュツ</t>
    </rPh>
    <phoneticPr fontId="18"/>
  </si>
  <si>
    <t>3者JV発注案件を落札した場合、契約時に契約課へ1部提出</t>
    <rPh sb="1" eb="2">
      <t>シャ</t>
    </rPh>
    <rPh sb="4" eb="6">
      <t>ハッチュウ</t>
    </rPh>
    <rPh sb="6" eb="8">
      <t>アンケン</t>
    </rPh>
    <rPh sb="9" eb="11">
      <t>ラクサツ</t>
    </rPh>
    <rPh sb="13" eb="15">
      <t>バアイ</t>
    </rPh>
    <rPh sb="16" eb="18">
      <t>ケイヤク</t>
    </rPh>
    <rPh sb="18" eb="19">
      <t>ジ</t>
    </rPh>
    <rPh sb="20" eb="23">
      <t>ケイヤクカ</t>
    </rPh>
    <rPh sb="25" eb="26">
      <t>ブ</t>
    </rPh>
    <rPh sb="26" eb="28">
      <t>テイシュツ</t>
    </rPh>
    <phoneticPr fontId="18"/>
  </si>
  <si>
    <t>工事着工届JV用</t>
    <rPh sb="0" eb="2">
      <t>コウジ</t>
    </rPh>
    <rPh sb="2" eb="4">
      <t>チャッコウ</t>
    </rPh>
    <rPh sb="4" eb="5">
      <t>トドケ</t>
    </rPh>
    <rPh sb="7" eb="8">
      <t>ヨウ</t>
    </rPh>
    <phoneticPr fontId="18"/>
  </si>
  <si>
    <t>前払金請求書（市長部局）</t>
    <rPh sb="0" eb="3">
      <t>マエバライキン</t>
    </rPh>
    <rPh sb="3" eb="6">
      <t>セイキュウショ</t>
    </rPh>
    <rPh sb="7" eb="9">
      <t>シチョウ</t>
    </rPh>
    <rPh sb="9" eb="11">
      <t>ブキョク</t>
    </rPh>
    <phoneticPr fontId="18"/>
  </si>
  <si>
    <t>前払金請求書（企業局）</t>
    <rPh sb="0" eb="3">
      <t>マエバライキン</t>
    </rPh>
    <rPh sb="3" eb="6">
      <t>セイキュウショ</t>
    </rPh>
    <rPh sb="7" eb="9">
      <t>キギョウ</t>
    </rPh>
    <rPh sb="9" eb="10">
      <t>キョク</t>
    </rPh>
    <phoneticPr fontId="18"/>
  </si>
  <si>
    <t>保証事業会社の保証書を２部（正本・写本）契約課へ提出</t>
    <rPh sb="0" eb="2">
      <t>ホショウ</t>
    </rPh>
    <rPh sb="2" eb="4">
      <t>ジギョウ</t>
    </rPh>
    <rPh sb="4" eb="6">
      <t>ガイシャ</t>
    </rPh>
    <rPh sb="7" eb="10">
      <t>ホショウショ</t>
    </rPh>
    <rPh sb="12" eb="13">
      <t>ブ</t>
    </rPh>
    <rPh sb="14" eb="16">
      <t>ショウホン</t>
    </rPh>
    <rPh sb="17" eb="19">
      <t>シャホン</t>
    </rPh>
    <rPh sb="20" eb="23">
      <t>ケイヤクカ</t>
    </rPh>
    <rPh sb="24" eb="26">
      <t>テイシュツ</t>
    </rPh>
    <phoneticPr fontId="18"/>
  </si>
  <si>
    <t>部分払は出来形部分等確認検査結果の通知受領後、完了払は工事完成検査合格後</t>
    <phoneticPr fontId="18"/>
  </si>
  <si>
    <t>工事完成検査合格後</t>
    <phoneticPr fontId="18"/>
  </si>
  <si>
    <t>中間前金払認定請求書（第1号様式）</t>
    <phoneticPr fontId="18"/>
  </si>
  <si>
    <t>工事履行報告書（第2号様式）</t>
    <phoneticPr fontId="18"/>
  </si>
  <si>
    <t>工期の
2分の1を経過後</t>
    <phoneticPr fontId="18"/>
  </si>
  <si>
    <t>中間前金払請求書（市長部局）</t>
    <phoneticPr fontId="18"/>
  </si>
  <si>
    <t>中間前金払請求書（企業局）</t>
    <phoneticPr fontId="18"/>
  </si>
  <si>
    <t>出来形
中間
検査時</t>
    <phoneticPr fontId="18"/>
  </si>
  <si>
    <t>認定調書により認定結果の通知受領後</t>
    <phoneticPr fontId="18"/>
  </si>
  <si>
    <t>工事完成検査合格後</t>
    <rPh sb="0" eb="6">
      <t>コウジカンセイケンサ</t>
    </rPh>
    <rPh sb="6" eb="9">
      <t>ゴウカクゴ</t>
    </rPh>
    <phoneticPr fontId="18"/>
  </si>
  <si>
    <t>その他</t>
    <rPh sb="2" eb="3">
      <t>タ</t>
    </rPh>
    <phoneticPr fontId="18"/>
  </si>
  <si>
    <t>品質管理書類</t>
    <rPh sb="4" eb="6">
      <t>ショルイ</t>
    </rPh>
    <phoneticPr fontId="18"/>
  </si>
  <si>
    <t>品質管理がある場合</t>
    <rPh sb="0" eb="2">
      <t>ヒンシツ</t>
    </rPh>
    <rPh sb="2" eb="4">
      <t>カンリ</t>
    </rPh>
    <rPh sb="7" eb="9">
      <t>バアイ</t>
    </rPh>
    <phoneticPr fontId="18"/>
  </si>
  <si>
    <t>建設業退職金共済制度共済証紙購入状況報告書（契約変更時）</t>
    <rPh sb="0" eb="3">
      <t>ケンセツギョウ</t>
    </rPh>
    <rPh sb="3" eb="5">
      <t>タイショク</t>
    </rPh>
    <rPh sb="5" eb="6">
      <t>キン</t>
    </rPh>
    <rPh sb="6" eb="8">
      <t>キョウサイ</t>
    </rPh>
    <rPh sb="8" eb="10">
      <t>セイド</t>
    </rPh>
    <rPh sb="10" eb="12">
      <t>キョウサイ</t>
    </rPh>
    <rPh sb="12" eb="14">
      <t>ショウシ</t>
    </rPh>
    <rPh sb="14" eb="16">
      <t>コウニュウ</t>
    </rPh>
    <rPh sb="16" eb="18">
      <t>ジョウキョウ</t>
    </rPh>
    <rPh sb="18" eb="21">
      <t>ホウコクショ</t>
    </rPh>
    <rPh sb="22" eb="27">
      <t>ケイヤクヘンコウジ</t>
    </rPh>
    <phoneticPr fontId="18"/>
  </si>
  <si>
    <t>担当監督職員</t>
    <rPh sb="0" eb="2">
      <t>タントウ</t>
    </rPh>
    <rPh sb="2" eb="4">
      <t>カントク</t>
    </rPh>
    <rPh sb="4" eb="6">
      <t>ショクイン</t>
    </rPh>
    <phoneticPr fontId="18"/>
  </si>
  <si>
    <t>久留米太郎</t>
    <rPh sb="0" eb="3">
      <t>クルメ</t>
    </rPh>
    <rPh sb="3" eb="5">
      <t>タロウ</t>
    </rPh>
    <phoneticPr fontId="18"/>
  </si>
  <si>
    <t>〇〇整備事業</t>
    <rPh sb="2" eb="4">
      <t>セイビ</t>
    </rPh>
    <rPh sb="4" eb="6">
      <t>ジギョウ</t>
    </rPh>
    <phoneticPr fontId="18"/>
  </si>
  <si>
    <t>久留米次郎</t>
    <rPh sb="0" eb="3">
      <t>クルメ</t>
    </rPh>
    <rPh sb="3" eb="5">
      <t>ジロウ</t>
    </rPh>
    <phoneticPr fontId="18"/>
  </si>
  <si>
    <t>久留米三郎</t>
    <rPh sb="0" eb="3">
      <t>クルメ</t>
    </rPh>
    <rPh sb="3" eb="5">
      <t>サブロウ</t>
    </rPh>
    <phoneticPr fontId="18"/>
  </si>
  <si>
    <t>久留米市〇〇町１２３</t>
    <rPh sb="0" eb="4">
      <t>クルメシ</t>
    </rPh>
    <rPh sb="6" eb="7">
      <t>マチ</t>
    </rPh>
    <phoneticPr fontId="18"/>
  </si>
  <si>
    <t>代表取締役　久留米一郎</t>
    <rPh sb="0" eb="2">
      <t>ダイヒョウ</t>
    </rPh>
    <rPh sb="2" eb="5">
      <t>トリシマリヤク</t>
    </rPh>
    <rPh sb="6" eb="9">
      <t>クルメ</t>
    </rPh>
    <rPh sb="9" eb="11">
      <t>イチロウ</t>
    </rPh>
    <phoneticPr fontId="18"/>
  </si>
  <si>
    <t>久留米市長</t>
  </si>
  <si>
    <t>契約時</t>
    <phoneticPr fontId="18"/>
  </si>
  <si>
    <t>-</t>
    <phoneticPr fontId="18"/>
  </si>
  <si>
    <t>任意
様式</t>
    <rPh sb="0" eb="2">
      <t>ニンイ</t>
    </rPh>
    <rPh sb="3" eb="5">
      <t>ヨウシキ</t>
    </rPh>
    <phoneticPr fontId="18"/>
  </si>
  <si>
    <t>福岡県産緑化木出荷証明書</t>
    <phoneticPr fontId="18"/>
  </si>
  <si>
    <t>◇(8)-5 段階確認計画
（農整発注工事以外）</t>
    <rPh sb="7" eb="11">
      <t>ダンカイカクニン</t>
    </rPh>
    <rPh sb="11" eb="13">
      <t>ケイカク</t>
    </rPh>
    <rPh sb="15" eb="16">
      <t>ノウ</t>
    </rPh>
    <rPh sb="16" eb="17">
      <t>セイ</t>
    </rPh>
    <rPh sb="17" eb="19">
      <t>ハッチュウ</t>
    </rPh>
    <rPh sb="19" eb="21">
      <t>コウジ</t>
    </rPh>
    <rPh sb="21" eb="23">
      <t>イガイ</t>
    </rPh>
    <phoneticPr fontId="18"/>
  </si>
  <si>
    <t>◇(8)-5 段階確認計画
（農整発注工事）</t>
    <rPh sb="7" eb="11">
      <t>ダンカイカクニン</t>
    </rPh>
    <rPh sb="11" eb="13">
      <t>ケイカク</t>
    </rPh>
    <rPh sb="15" eb="16">
      <t>ノウ</t>
    </rPh>
    <rPh sb="16" eb="17">
      <t>セイ</t>
    </rPh>
    <rPh sb="17" eb="19">
      <t>ハッチュウ</t>
    </rPh>
    <rPh sb="19" eb="21">
      <t>コウジ</t>
    </rPh>
    <phoneticPr fontId="18"/>
  </si>
  <si>
    <t>段　階　確　認　願  （ 農 業 農 村 整 備 ・ 水 産 関 係 ）</t>
    <rPh sb="0" eb="1">
      <t>ダン</t>
    </rPh>
    <rPh sb="2" eb="3">
      <t>カイ</t>
    </rPh>
    <rPh sb="4" eb="5">
      <t>アキラ</t>
    </rPh>
    <rPh sb="6" eb="7">
      <t>ニン</t>
    </rPh>
    <rPh sb="8" eb="9">
      <t>ネガ</t>
    </rPh>
    <rPh sb="13" eb="14">
      <t>ノウ</t>
    </rPh>
    <rPh sb="15" eb="16">
      <t>ギョウ</t>
    </rPh>
    <rPh sb="17" eb="18">
      <t>ノウ</t>
    </rPh>
    <rPh sb="19" eb="20">
      <t>ムラ</t>
    </rPh>
    <rPh sb="21" eb="22">
      <t>ヒトシ</t>
    </rPh>
    <rPh sb="23" eb="24">
      <t>ソナエ</t>
    </rPh>
    <rPh sb="27" eb="28">
      <t>ミズ</t>
    </rPh>
    <rPh sb="29" eb="30">
      <t>サン</t>
    </rPh>
    <rPh sb="31" eb="32">
      <t>カン</t>
    </rPh>
    <rPh sb="33" eb="34">
      <t>カカリ</t>
    </rPh>
    <phoneticPr fontId="18"/>
  </si>
  <si>
    <t>段　階　確　認　書  （ 農 業 農 村 整 備 ・ 水 産 関 係 ）</t>
    <rPh sb="0" eb="1">
      <t>ダン</t>
    </rPh>
    <rPh sb="2" eb="3">
      <t>カイ</t>
    </rPh>
    <rPh sb="4" eb="5">
      <t>アキラ</t>
    </rPh>
    <rPh sb="6" eb="7">
      <t>ニン</t>
    </rPh>
    <rPh sb="8" eb="9">
      <t>ショ</t>
    </rPh>
    <phoneticPr fontId="18"/>
  </si>
  <si>
    <t>殿</t>
    <rPh sb="0" eb="1">
      <t>ドノ</t>
    </rPh>
    <phoneticPr fontId="18"/>
  </si>
  <si>
    <t>請負者</t>
    <rPh sb="0" eb="2">
      <t>ウケオイ</t>
    </rPh>
    <rPh sb="2" eb="3">
      <t>シャ</t>
    </rPh>
    <phoneticPr fontId="18"/>
  </si>
  <si>
    <t>　共通仕様書第１－１－２２に基づき、下記のとおり施工段階の予定時期</t>
    <rPh sb="6" eb="7">
      <t>ダイ</t>
    </rPh>
    <rPh sb="18" eb="20">
      <t>カキ</t>
    </rPh>
    <rPh sb="24" eb="26">
      <t>セコウ</t>
    </rPh>
    <rPh sb="26" eb="28">
      <t>ダンカイ</t>
    </rPh>
    <rPh sb="29" eb="31">
      <t>ヨテイ</t>
    </rPh>
    <rPh sb="31" eb="33">
      <t>ジキ</t>
    </rPh>
    <phoneticPr fontId="18"/>
  </si>
  <si>
    <t>を報告します。</t>
    <phoneticPr fontId="18"/>
  </si>
  <si>
    <t>起工番号</t>
    <rPh sb="0" eb="1">
      <t>オキ</t>
    </rPh>
    <rPh sb="1" eb="2">
      <t>コウ</t>
    </rPh>
    <rPh sb="2" eb="4">
      <t>バンゴウ</t>
    </rPh>
    <phoneticPr fontId="18"/>
  </si>
  <si>
    <t>事　業　名</t>
    <rPh sb="0" eb="1">
      <t>コト</t>
    </rPh>
    <rPh sb="2" eb="3">
      <t>ギョウ</t>
    </rPh>
    <rPh sb="4" eb="5">
      <t>メイ</t>
    </rPh>
    <phoneticPr fontId="18"/>
  </si>
  <si>
    <t>担当者</t>
    <rPh sb="0" eb="3">
      <t>タントウシャ</t>
    </rPh>
    <phoneticPr fontId="18"/>
  </si>
  <si>
    <t>主査</t>
    <rPh sb="0" eb="2">
      <t>シュサ</t>
    </rPh>
    <phoneticPr fontId="18"/>
  </si>
  <si>
    <t>課長補佐</t>
    <rPh sb="0" eb="4">
      <t>カチョウホサ</t>
    </rPh>
    <phoneticPr fontId="18"/>
  </si>
  <si>
    <t>課長</t>
    <rPh sb="0" eb="2">
      <t>カチョウ</t>
    </rPh>
    <phoneticPr fontId="18"/>
  </si>
  <si>
    <t>工　事　名</t>
    <rPh sb="0" eb="1">
      <t>コウ</t>
    </rPh>
    <rPh sb="2" eb="3">
      <t>コト</t>
    </rPh>
    <rPh sb="4" eb="5">
      <t>メイ</t>
    </rPh>
    <phoneticPr fontId="18"/>
  </si>
  <si>
    <t>工　　　　　　種</t>
    <rPh sb="0" eb="1">
      <t>コウ</t>
    </rPh>
    <rPh sb="7" eb="8">
      <t>シュ</t>
    </rPh>
    <phoneticPr fontId="18"/>
  </si>
  <si>
    <t>細　　別　　等</t>
    <rPh sb="0" eb="1">
      <t>ホソ</t>
    </rPh>
    <rPh sb="3" eb="4">
      <t>ベツ</t>
    </rPh>
    <rPh sb="6" eb="7">
      <t>トウ</t>
    </rPh>
    <phoneticPr fontId="18"/>
  </si>
  <si>
    <t>確認予定場所</t>
    <rPh sb="0" eb="2">
      <t>カクニン</t>
    </rPh>
    <rPh sb="2" eb="4">
      <t>ヨテイ</t>
    </rPh>
    <rPh sb="4" eb="6">
      <t>バショ</t>
    </rPh>
    <phoneticPr fontId="18"/>
  </si>
  <si>
    <t>確認予定日</t>
    <rPh sb="0" eb="2">
      <t>カクニン</t>
    </rPh>
    <rPh sb="2" eb="5">
      <t>ヨテイビ</t>
    </rPh>
    <phoneticPr fontId="18"/>
  </si>
  <si>
    <t>確認場所</t>
    <rPh sb="0" eb="2">
      <t>カクニン</t>
    </rPh>
    <rPh sb="2" eb="4">
      <t>バショ</t>
    </rPh>
    <phoneticPr fontId="18"/>
  </si>
  <si>
    <t>確認日</t>
    <rPh sb="0" eb="2">
      <t>カクニン</t>
    </rPh>
    <rPh sb="2" eb="3">
      <t>ビ</t>
    </rPh>
    <phoneticPr fontId="18"/>
  </si>
  <si>
    <t>確認者</t>
    <rPh sb="0" eb="3">
      <t>カクニンシャ</t>
    </rPh>
    <phoneticPr fontId="18"/>
  </si>
  <si>
    <t>サイン</t>
    <phoneticPr fontId="18"/>
  </si>
  <si>
    <t>監督職員</t>
    <rPh sb="0" eb="4">
      <t>カントクショクイン</t>
    </rPh>
    <phoneticPr fontId="18"/>
  </si>
  <si>
    <t>主査以上</t>
    <rPh sb="0" eb="2">
      <t>シュサ</t>
    </rPh>
    <rPh sb="2" eb="4">
      <t>イジョウ</t>
    </rPh>
    <phoneticPr fontId="18"/>
  </si>
  <si>
    <t>現　　場
工　　場</t>
    <rPh sb="0" eb="1">
      <t>ゲン</t>
    </rPh>
    <rPh sb="3" eb="4">
      <t>ジョウ</t>
    </rPh>
    <rPh sb="5" eb="6">
      <t>コウ</t>
    </rPh>
    <rPh sb="8" eb="9">
      <t>ジョウ</t>
    </rPh>
    <phoneticPr fontId="18"/>
  </si>
  <si>
    <t>・　　　・</t>
    <phoneticPr fontId="18"/>
  </si>
  <si>
    <t>現場　・　工場
机上・遠隔臨場</t>
    <rPh sb="0" eb="2">
      <t>ゲンバ</t>
    </rPh>
    <rPh sb="5" eb="7">
      <t>コウジョウ</t>
    </rPh>
    <rPh sb="8" eb="9">
      <t>ツクエ</t>
    </rPh>
    <rPh sb="9" eb="10">
      <t>カミ</t>
    </rPh>
    <rPh sb="11" eb="13">
      <t>エンカク</t>
    </rPh>
    <rPh sb="13" eb="15">
      <t>リンジョウ</t>
    </rPh>
    <phoneticPr fontId="18"/>
  </si>
  <si>
    <t>□　□
□　□</t>
    <phoneticPr fontId="18"/>
  </si>
  <si>
    <t>□</t>
    <phoneticPr fontId="18"/>
  </si>
  <si>
    <t>提出書類一覧</t>
    <rPh sb="0" eb="2">
      <t>テイシュツ</t>
    </rPh>
    <rPh sb="2" eb="4">
      <t>ショルイ</t>
    </rPh>
    <rPh sb="4" eb="6">
      <t>イチラン</t>
    </rPh>
    <phoneticPr fontId="18"/>
  </si>
  <si>
    <t>108</t>
    <phoneticPr fontId="18"/>
  </si>
  <si>
    <t>109</t>
    <phoneticPr fontId="18"/>
  </si>
  <si>
    <t>110</t>
    <phoneticPr fontId="18"/>
  </si>
  <si>
    <t>112</t>
    <phoneticPr fontId="18"/>
  </si>
  <si>
    <t>113</t>
    <phoneticPr fontId="18"/>
  </si>
  <si>
    <t>114</t>
    <phoneticPr fontId="18"/>
  </si>
  <si>
    <t>201-1</t>
    <phoneticPr fontId="18"/>
  </si>
  <si>
    <t>201-2</t>
    <phoneticPr fontId="18"/>
  </si>
  <si>
    <t>202</t>
    <phoneticPr fontId="18"/>
  </si>
  <si>
    <t>203</t>
    <phoneticPr fontId="18"/>
  </si>
  <si>
    <t>204</t>
    <phoneticPr fontId="18"/>
  </si>
  <si>
    <t>207</t>
    <phoneticPr fontId="18"/>
  </si>
  <si>
    <t>208</t>
    <phoneticPr fontId="18"/>
  </si>
  <si>
    <t>209</t>
    <phoneticPr fontId="18"/>
  </si>
  <si>
    <t>211</t>
    <phoneticPr fontId="18"/>
  </si>
  <si>
    <t>213</t>
    <phoneticPr fontId="18"/>
  </si>
  <si>
    <t>214</t>
    <phoneticPr fontId="18"/>
  </si>
  <si>
    <t>215</t>
    <phoneticPr fontId="18"/>
  </si>
  <si>
    <t>-</t>
    <phoneticPr fontId="18"/>
  </si>
  <si>
    <t>206</t>
    <phoneticPr fontId="18"/>
  </si>
  <si>
    <t>自</t>
    <rPh sb="0" eb="1">
      <t>ジ</t>
    </rPh>
    <phoneticPr fontId="18"/>
  </si>
  <si>
    <t>至</t>
    <rPh sb="0" eb="1">
      <t>イタ</t>
    </rPh>
    <phoneticPr fontId="18"/>
  </si>
  <si>
    <t>契約日</t>
    <rPh sb="0" eb="2">
      <t>ケイヤク</t>
    </rPh>
    <rPh sb="2" eb="3">
      <t>ビ</t>
    </rPh>
    <phoneticPr fontId="18"/>
  </si>
  <si>
    <t>地下埋設物確認書</t>
  </si>
  <si>
    <t>地下埋設物を確認しましたので報告します。</t>
  </si>
  <si>
    <t>　工事名：</t>
    <phoneticPr fontId="18"/>
  </si>
  <si>
    <t>　工事場所：</t>
    <phoneticPr fontId="18"/>
  </si>
  <si>
    <t>確認結果：裏面のとおり</t>
  </si>
  <si>
    <t>＜確認に関する注意事項＞</t>
  </si>
  <si>
    <t>　地下埋設物の確認にあたっては、以下のことに注意をして行うこと。</t>
  </si>
  <si>
    <t>・管理者が有する資料（台帳、竣工図等）については、現地と異なる場合があるため、資料を基に現地と照合して確認を行うこと。</t>
  </si>
  <si>
    <t>・破損による影響が広範囲に及ぶ重要な地下埋設物については、管理者との協議を行い詳細な確認を行うこと。</t>
  </si>
  <si>
    <t>・工事に近接する地下埋設物については、詳細な確認を行い、工事による影響について管理者と協議のうえ検討を行うこと。</t>
  </si>
  <si>
    <t>・本様式には、主な地下埋設物のみを表示しているため、現場に応じて予想される地下埋設物を追加して確認すること。</t>
  </si>
  <si>
    <t>（裏面）</t>
  </si>
  <si>
    <t>確認結果</t>
  </si>
  <si>
    <t>埋設物</t>
  </si>
  <si>
    <t>確認年月日</t>
  </si>
  <si>
    <t>掘削時の</t>
  </si>
  <si>
    <t>現地立会</t>
  </si>
  <si>
    <t>上水道</t>
  </si>
  <si>
    <t>要・不要</t>
  </si>
  <si>
    <t>（企業局）</t>
  </si>
  <si>
    <t>（県南企業団）</t>
  </si>
  <si>
    <t>（三井企業団）</t>
  </si>
  <si>
    <t>下水道</t>
  </si>
  <si>
    <t>ガス</t>
  </si>
  <si>
    <t>NTT</t>
  </si>
  <si>
    <t>九州電力</t>
  </si>
  <si>
    <t>配電課</t>
  </si>
  <si>
    <t>送電課</t>
  </si>
  <si>
    <t>照　　明</t>
  </si>
  <si>
    <t>ケーブル</t>
  </si>
  <si>
    <t>（道路管理者）</t>
  </si>
  <si>
    <t>県　　　警</t>
  </si>
  <si>
    <t>信号ケーブル</t>
  </si>
  <si>
    <t>その他</t>
  </si>
  <si>
    <t>[その他]</t>
  </si>
  <si>
    <t>国土交通省（光ケーブル・情報ボックス等）</t>
  </si>
  <si>
    <t>電線共同溝</t>
  </si>
  <si>
    <t>農業用水　など</t>
  </si>
  <si>
    <r>
      <t>※</t>
    </r>
    <r>
      <rPr>
        <sz val="7"/>
        <color rgb="FF000000"/>
        <rFont val="ＭＳ 明朝"/>
        <family val="1"/>
        <charset val="128"/>
      </rPr>
      <t xml:space="preserve">   </t>
    </r>
    <r>
      <rPr>
        <sz val="10"/>
        <color rgb="FF000000"/>
        <rFont val="ＭＳ 明朝"/>
        <family val="1"/>
        <charset val="128"/>
      </rPr>
      <t>項目が不足する場合は、適宜追加すること。</t>
    </r>
  </si>
  <si>
    <t>施工体系図</t>
    <phoneticPr fontId="18"/>
  </si>
  <si>
    <t>至</t>
    <rPh sb="0" eb="1">
      <t>イタル</t>
    </rPh>
    <phoneticPr fontId="18"/>
  </si>
  <si>
    <t>（久留米市発注工事用様式）</t>
    <rPh sb="1" eb="5">
      <t>クルメシ</t>
    </rPh>
    <phoneticPr fontId="18"/>
  </si>
  <si>
    <t>元請名</t>
    <rPh sb="0" eb="1">
      <t>モト</t>
    </rPh>
    <rPh sb="1" eb="2">
      <t>ウ</t>
    </rPh>
    <rPh sb="2" eb="3">
      <t>メイ</t>
    </rPh>
    <phoneticPr fontId="17"/>
  </si>
  <si>
    <t>○○○○</t>
    <phoneticPr fontId="18"/>
  </si>
  <si>
    <t>会社名</t>
    <rPh sb="0" eb="3">
      <t>カイシャメイ</t>
    </rPh>
    <phoneticPr fontId="17"/>
  </si>
  <si>
    <t>あいうえおかきく</t>
  </si>
  <si>
    <t>事業者ID</t>
    <rPh sb="0" eb="2">
      <t>ジギョウ</t>
    </rPh>
    <rPh sb="2" eb="3">
      <t>シャ</t>
    </rPh>
    <phoneticPr fontId="17"/>
  </si>
  <si>
    <t>事業者ID</t>
    <phoneticPr fontId="18"/>
  </si>
  <si>
    <t>（1次下請に対する）監督員名</t>
    <rPh sb="2" eb="3">
      <t>ジ</t>
    </rPh>
    <rPh sb="3" eb="5">
      <t>シタウ</t>
    </rPh>
    <rPh sb="6" eb="7">
      <t>タイ</t>
    </rPh>
    <rPh sb="10" eb="14">
      <t>カントクインメイ</t>
    </rPh>
    <phoneticPr fontId="17"/>
  </si>
  <si>
    <t>あいうえおかきく</t>
    <phoneticPr fontId="18"/>
  </si>
  <si>
    <t>福岡県○○○市○○○○１－２－３</t>
    <rPh sb="0" eb="3">
      <t>フクオカケン</t>
    </rPh>
    <rPh sb="6" eb="7">
      <t>シ</t>
    </rPh>
    <phoneticPr fontId="18"/>
  </si>
  <si>
    <t>主任/監理技術者名</t>
    <rPh sb="0" eb="2">
      <t>シュニン</t>
    </rPh>
    <rPh sb="3" eb="5">
      <t>カンリ</t>
    </rPh>
    <rPh sb="5" eb="8">
      <t>ギジュツシャ</t>
    </rPh>
    <rPh sb="8" eb="9">
      <t>メイ</t>
    </rPh>
    <phoneticPr fontId="18"/>
  </si>
  <si>
    <t>一般 / 特定
の別</t>
    <rPh sb="0" eb="2">
      <t>イッパン</t>
    </rPh>
    <rPh sb="5" eb="7">
      <t>トクテイ</t>
    </rPh>
    <rPh sb="9" eb="10">
      <t>ベツ</t>
    </rPh>
    <phoneticPr fontId="17"/>
  </si>
  <si>
    <t>安全衛生
責任者</t>
    <rPh sb="0" eb="2">
      <t>アンゼン</t>
    </rPh>
    <rPh sb="2" eb="4">
      <t>エイセイ</t>
    </rPh>
    <rPh sb="5" eb="8">
      <t>セキニンシャ</t>
    </rPh>
    <phoneticPr fontId="18"/>
  </si>
  <si>
    <t>特定専門
工事の該当</t>
    <rPh sb="0" eb="2">
      <t>トクテイ</t>
    </rPh>
    <rPh sb="2" eb="4">
      <t>センモン</t>
    </rPh>
    <rPh sb="5" eb="7">
      <t>コウジ</t>
    </rPh>
    <rPh sb="8" eb="10">
      <t>ガイトウ</t>
    </rPh>
    <phoneticPr fontId="18"/>
  </si>
  <si>
    <t>有　　・　　無</t>
    <rPh sb="0" eb="1">
      <t>ア</t>
    </rPh>
    <rPh sb="6" eb="7">
      <t>ナ</t>
    </rPh>
    <phoneticPr fontId="18"/>
  </si>
  <si>
    <t>○○年○○月○○日～○○年○○月○○日</t>
    <rPh sb="2" eb="3">
      <t>ネン</t>
    </rPh>
    <rPh sb="5" eb="6">
      <t>ツキ</t>
    </rPh>
    <rPh sb="8" eb="9">
      <t>ヒ</t>
    </rPh>
    <rPh sb="12" eb="13">
      <t>ネン</t>
    </rPh>
    <rPh sb="15" eb="16">
      <t>ツキ</t>
    </rPh>
    <rPh sb="18" eb="19">
      <t>ヒ</t>
    </rPh>
    <phoneticPr fontId="18"/>
  </si>
  <si>
    <t>施工体制台帳（久留米市発注工事用様式）</t>
    <rPh sb="0" eb="1">
      <t>シ</t>
    </rPh>
    <rPh sb="1" eb="2">
      <t>コウ</t>
    </rPh>
    <rPh sb="2" eb="3">
      <t>カラダ</t>
    </rPh>
    <rPh sb="3" eb="4">
      <t>セイ</t>
    </rPh>
    <rPh sb="4" eb="6">
      <t>ダイチョウ</t>
    </rPh>
    <rPh sb="7" eb="11">
      <t>クルメシ</t>
    </rPh>
    <rPh sb="11" eb="13">
      <t>ハッチュウ</t>
    </rPh>
    <rPh sb="13" eb="15">
      <t>コウジ</t>
    </rPh>
    <rPh sb="15" eb="16">
      <t>ヨウ</t>
    </rPh>
    <rPh sb="16" eb="18">
      <t>ヨウシキ</t>
    </rPh>
    <phoneticPr fontId="18"/>
  </si>
  <si>
    <t>市外業者と下請契約を締結する場合は、「選定理由書」を添付すること。</t>
    <rPh sb="0" eb="2">
      <t>シガイ</t>
    </rPh>
    <rPh sb="2" eb="4">
      <t>ギョウシャ</t>
    </rPh>
    <rPh sb="5" eb="7">
      <t>シタウケ</t>
    </rPh>
    <rPh sb="7" eb="9">
      <t>ケイヤク</t>
    </rPh>
    <rPh sb="10" eb="12">
      <t>テイケツ</t>
    </rPh>
    <rPh sb="14" eb="16">
      <t>バアイ</t>
    </rPh>
    <rPh sb="19" eb="21">
      <t>センテイ</t>
    </rPh>
    <rPh sb="21" eb="24">
      <t>リユウショ</t>
    </rPh>
    <rPh sb="26" eb="28">
      <t>テンプ</t>
    </rPh>
    <phoneticPr fontId="18"/>
  </si>
  <si>
    <t>再下請負通知書（久留米市発注工事用様式）</t>
    <rPh sb="0" eb="1">
      <t>サイ</t>
    </rPh>
    <rPh sb="1" eb="2">
      <t>シタ</t>
    </rPh>
    <rPh sb="2" eb="3">
      <t>ショウ</t>
    </rPh>
    <rPh sb="3" eb="4">
      <t>オ</t>
    </rPh>
    <rPh sb="4" eb="6">
      <t>ツウチ</t>
    </rPh>
    <rPh sb="6" eb="7">
      <t>ショ</t>
    </rPh>
    <rPh sb="8" eb="12">
      <t>クルメシ</t>
    </rPh>
    <rPh sb="12" eb="14">
      <t>ハッチュウ</t>
    </rPh>
    <rPh sb="14" eb="16">
      <t>コウジ</t>
    </rPh>
    <rPh sb="16" eb="17">
      <t>ヨウ</t>
    </rPh>
    <rPh sb="17" eb="19">
      <t>ヨウシキ</t>
    </rPh>
    <phoneticPr fontId="18"/>
  </si>
  <si>
    <t>※　色つきセルは入力必須項目。</t>
    <phoneticPr fontId="18"/>
  </si>
  <si>
    <t>○次下請業者を市外業者とする理由について（報告）</t>
  </si>
  <si>
    <t>工事名：</t>
    <rPh sb="0" eb="3">
      <t>コウジメイ</t>
    </rPh>
    <phoneticPr fontId="18"/>
  </si>
  <si>
    <t>　上記につきまして、○次下請け業者の「○○建設」への聞き取りにおいて下記の理由から、市外業者を下請業者として選定することを報告いたします。</t>
    <phoneticPr fontId="18"/>
  </si>
  <si>
    <t xml:space="preserve">　弊社が契約した本工事におきましては、下請業者【材料・資材納入業者】の選定の際には、久留米市内業者の優先的な選定を心がけており、下請業者に対しても協力を要請しているところでございます。
　このたび、○次下請け業者と●次下請け業者間においては、長年に渡る取引関係により築き上げた極めて厚い信頼関係があり、このことから経済的にも有利であり、さらに人員配置、工期、【納期】等の面におきましても本工事に有益であると考えます。
　以上のことから、本工事の○次下請け業者である「○○建設」の●次下請業者として、市外業者ではありますが「●●建設」を選定することを報告いたします。
</t>
    <phoneticPr fontId="18"/>
  </si>
  <si>
    <t>201-3</t>
    <phoneticPr fontId="18"/>
  </si>
  <si>
    <t>212</t>
    <phoneticPr fontId="18"/>
  </si>
  <si>
    <t>適宜追加→</t>
    <rPh sb="0" eb="2">
      <t>テキギ</t>
    </rPh>
    <rPh sb="2" eb="4">
      <t>ツイカ</t>
    </rPh>
    <phoneticPr fontId="18"/>
  </si>
  <si>
    <t>誓　約　書（下請負人用）</t>
  </si>
  <si>
    <t>（元請業者）</t>
  </si>
  <si>
    <t>様</t>
    <rPh sb="0" eb="1">
      <t>サマ</t>
    </rPh>
    <phoneticPr fontId="18"/>
  </si>
  <si>
    <t>住　　所</t>
    <phoneticPr fontId="18"/>
  </si>
  <si>
    <t>氏名又は名称</t>
  </si>
  <si>
    <t>及び代表者名</t>
  </si>
  <si>
    <t>印</t>
    <rPh sb="0" eb="1">
      <t>イン</t>
    </rPh>
    <phoneticPr fontId="18"/>
  </si>
  <si>
    <t>　貴社の発注工事の下請施工に当たっては、久留米市が久留米市暴力団排除条例に基づき、公共工事その他の市の事務又は事業により暴力団を利することとならないように、暴力団員はもとより、暴力団若しくは暴力団員と密接な関係を有する者を入札、契約から排除していることを認識したうえで、下記事項について、誓約いたします。</t>
    <phoneticPr fontId="18"/>
  </si>
  <si>
    <t>　なお、これらの事項に反する場合、契約の解除等、貴社が行う一切の措置について異議の申し立てを行いません。</t>
    <phoneticPr fontId="18"/>
  </si>
  <si>
    <t>１　次の各号のいずれにも該当しません。</t>
  </si>
  <si>
    <t>(1)</t>
  </si>
  <si>
    <t>暴力団（暴力団員による不当な行為の防止等に関する法律（平成３年法律第７７号。（以下「暴対法」という。）第２条第２号の暴力団をいう。以下同じ。）又は暴力団員等（暴対法第２条第６号の暴力団員及び暴力団の構成員とみなされる者をいう。以下同じ。）であるとき。</t>
    <phoneticPr fontId="18"/>
  </si>
  <si>
    <t>(2)</t>
  </si>
  <si>
    <t>暴力団又は暴力団員等が経営に実質的に関与していると認められるとき。</t>
    <phoneticPr fontId="18"/>
  </si>
  <si>
    <t>(3)</t>
    <phoneticPr fontId="18"/>
  </si>
  <si>
    <t>役員等（役員として登記又は届出がされていないが、事実上経営に参画しているものを含む。以下同じ。）が暴力団員等であると認められるとき。</t>
    <phoneticPr fontId="18"/>
  </si>
  <si>
    <t>(4)</t>
    <phoneticPr fontId="18"/>
  </si>
  <si>
    <t>暴力団員等であることを知りながら、暴力団員等を雇用し、又は使用しているとき。</t>
  </si>
  <si>
    <t>(5)</t>
    <phoneticPr fontId="18"/>
  </si>
  <si>
    <t>暴力団又は暴力団員等であることを知りながら、その者から諸機械、器具、道具、薬剤、物品等を購入し、又は再委託、下請契約その他の契約を締結したとき。</t>
    <phoneticPr fontId="18"/>
  </si>
  <si>
    <t>(6)</t>
    <phoneticPr fontId="18"/>
  </si>
  <si>
    <t>暴力団又は暴力団員等である事実を知らずに、前２号に定める行為を行っていた場合であって、当該事実の判明後速やかに、解雇に係る手続や契約の解除など発注者が求めた是正措置を行わないとき。</t>
    <phoneticPr fontId="18"/>
  </si>
  <si>
    <t>(7)</t>
    <phoneticPr fontId="18"/>
  </si>
  <si>
    <t>自社、自己若しくは第三者の不正の利益を図る目的又は第三者に損害を与える目的をもって、暴力団又は暴力団員等を利用したとき。</t>
  </si>
  <si>
    <t>(8)</t>
    <phoneticPr fontId="18"/>
  </si>
  <si>
    <t>暴力団又は暴力団員等に経済上の利益又は便宜を供与したとき。</t>
  </si>
  <si>
    <t>(9)</t>
    <phoneticPr fontId="18"/>
  </si>
  <si>
    <t>役員等又は使用人が、個人の私生活上において、自己若しくは第三者の不正の利益を図る目的若しくは第三者に損害を与える目的をもって、暴力団若しくは暴力団員等を利用したとき、又は暴力団若しくは暴力団員等に経済上の利益若しくは便宜を供与したとき。</t>
    <phoneticPr fontId="18"/>
  </si>
  <si>
    <t>(10)</t>
    <phoneticPr fontId="18"/>
  </si>
  <si>
    <t>役員等又は使用人が、暴力団又は暴力団員等と密接な交際を有し、又は社会的に非難される関係を有しているとき。</t>
  </si>
  <si>
    <t>２　再下請に出す場合は、前項各号のいずれにも該当しないことを確認し、新たに誓約書を徴します。</t>
    <phoneticPr fontId="18"/>
  </si>
  <si>
    <t>３　久留米市が元請業者に対して第１項各号に該当するものを下請負人としているとして、当該下請契約の解除を求めた場合におきましては、貴社からの契約の解除の求めに従います。</t>
  </si>
  <si>
    <t>※　第１項第１０号の解釈について</t>
    <phoneticPr fontId="18"/>
  </si>
  <si>
    <t>「密接な交際」とは、例えば友人又は知人として、会食、遊技、旅行、スポーツ等を共にするなどの交遊をしていることである。「社会的に非難される関係」とは、例えば暴力団員等を自らが主催するパーティその他の会合に招待するような関係又は暴力団員等が主催するパーティその他の会合に出席するような関係である。</t>
  </si>
  <si>
    <t>市内購入資材不使用理由書</t>
    <rPh sb="0" eb="2">
      <t>シナイ</t>
    </rPh>
    <rPh sb="2" eb="4">
      <t>コウニュウ</t>
    </rPh>
    <phoneticPr fontId="18"/>
  </si>
  <si>
    <t xml:space="preserve">       標記工事において、以下の理由により、市内購入資材を使用出来ません。</t>
    <rPh sb="25" eb="27">
      <t>シナイ</t>
    </rPh>
    <rPh sb="27" eb="29">
      <t>コウニュウ</t>
    </rPh>
    <phoneticPr fontId="18"/>
  </si>
  <si>
    <t xml:space="preserve">（注）１.　材料承認の必要な材料のうち、市内購入資材を使用しない材料（材料承認願の会社
　　　　　（工場）名の記入欄で「市外」とした材料）を記入。
　　　　　なお、市内購入資材とは市内の会社の製品又は市内の購入店で取扱いがある製品とする。
</t>
    <rPh sb="20" eb="22">
      <t>シナイ</t>
    </rPh>
    <rPh sb="22" eb="24">
      <t>コウニュウ</t>
    </rPh>
    <rPh sb="35" eb="37">
      <t>ザイリョウ</t>
    </rPh>
    <rPh sb="37" eb="39">
      <t>ショウニン</t>
    </rPh>
    <rPh sb="39" eb="40">
      <t>ネガ</t>
    </rPh>
    <rPh sb="60" eb="61">
      <t>シ</t>
    </rPh>
    <phoneticPr fontId="18"/>
  </si>
  <si>
    <t>工事名</t>
    <phoneticPr fontId="18"/>
  </si>
  <si>
    <t>工　　期</t>
    <phoneticPr fontId="18"/>
  </si>
  <si>
    <t>期間中の建設業者から購入契約等の相手方にする必要がありますので、承認願います。</t>
    <phoneticPr fontId="18"/>
  </si>
  <si>
    <t>１．購入予定先（指名停止期間中の建設業者）</t>
  </si>
  <si>
    <t>資材・原材料の名称</t>
    <phoneticPr fontId="18"/>
  </si>
  <si>
    <t xml:space="preserve"> 申請の</t>
    <phoneticPr fontId="18"/>
  </si>
  <si>
    <t>住　　　　所</t>
    <phoneticPr fontId="18"/>
  </si>
  <si>
    <t xml:space="preserve"> 相手方</t>
    <phoneticPr fontId="18"/>
  </si>
  <si>
    <t>会社（工場）名</t>
  </si>
  <si>
    <t>２．指名停止期間中の建設業者以外から購入できない理由</t>
  </si>
  <si>
    <t>①指名停止期間中の建設業者以外から購入ができないため</t>
  </si>
  <si>
    <t xml:space="preserve"> 確認した</t>
    <phoneticPr fontId="18"/>
  </si>
  <si>
    <t>住　　　　所</t>
  </si>
  <si>
    <t>（注）原則指名停止期間中の建設業者以外からの聞き取りを行う。</t>
  </si>
  <si>
    <t>②その他（①の理由でない場合に記入）</t>
  </si>
  <si>
    <t>（注）品質の確保等やむを得ない場合のみ記入。（取引がない等の理由は認められない。）</t>
  </si>
  <si>
    <t>住　所</t>
    <phoneticPr fontId="18"/>
  </si>
  <si>
    <t>から</t>
    <phoneticPr fontId="18"/>
  </si>
  <si>
    <t>工 事 打 合 せ 簿</t>
    <rPh sb="0" eb="1">
      <t>コウ</t>
    </rPh>
    <rPh sb="2" eb="3">
      <t>コト</t>
    </rPh>
    <rPh sb="4" eb="5">
      <t>ダ</t>
    </rPh>
    <rPh sb="6" eb="7">
      <t>ゴウ</t>
    </rPh>
    <rPh sb="10" eb="11">
      <t>ボ</t>
    </rPh>
    <phoneticPr fontId="18"/>
  </si>
  <si>
    <t>発議者</t>
    <rPh sb="0" eb="1">
      <t>ハツ</t>
    </rPh>
    <rPh sb="1" eb="2">
      <t>ギ</t>
    </rPh>
    <rPh sb="2" eb="3">
      <t>シャ</t>
    </rPh>
    <phoneticPr fontId="18"/>
  </si>
  <si>
    <t>■</t>
  </si>
  <si>
    <t>発注者</t>
    <phoneticPr fontId="18"/>
  </si>
  <si>
    <t>□</t>
  </si>
  <si>
    <t>指示</t>
    <phoneticPr fontId="18"/>
  </si>
  <si>
    <t>協議</t>
    <rPh sb="0" eb="2">
      <t>キョウギ</t>
    </rPh>
    <phoneticPr fontId="18"/>
  </si>
  <si>
    <t>通知</t>
    <rPh sb="0" eb="2">
      <t>ツウチ</t>
    </rPh>
    <phoneticPr fontId="18"/>
  </si>
  <si>
    <t>報告</t>
    <rPh sb="0" eb="2">
      <t>ホウコク</t>
    </rPh>
    <phoneticPr fontId="18"/>
  </si>
  <si>
    <t>提出</t>
    <rPh sb="0" eb="2">
      <t>テイシュツ</t>
    </rPh>
    <phoneticPr fontId="18"/>
  </si>
  <si>
    <t>工事名</t>
    <rPh sb="0" eb="1">
      <t>コウ</t>
    </rPh>
    <rPh sb="1" eb="2">
      <t>コト</t>
    </rPh>
    <rPh sb="2" eb="3">
      <t>メイ</t>
    </rPh>
    <phoneticPr fontId="18"/>
  </si>
  <si>
    <t>（発議内容）</t>
    <rPh sb="1" eb="3">
      <t>ハツギ</t>
    </rPh>
    <rPh sb="3" eb="5">
      <t>ナイヨウ</t>
    </rPh>
    <phoneticPr fontId="18"/>
  </si>
  <si>
    <t>処　理　・　回　答</t>
    <rPh sb="0" eb="1">
      <t>トコロ</t>
    </rPh>
    <rPh sb="2" eb="3">
      <t>リ</t>
    </rPh>
    <rPh sb="6" eb="7">
      <t>カイ</t>
    </rPh>
    <rPh sb="8" eb="9">
      <t>コタエ</t>
    </rPh>
    <phoneticPr fontId="18"/>
  </si>
  <si>
    <t>発　注　者</t>
    <rPh sb="0" eb="1">
      <t>ハツ</t>
    </rPh>
    <rPh sb="2" eb="3">
      <t>チュウ</t>
    </rPh>
    <rPh sb="4" eb="5">
      <t>シャ</t>
    </rPh>
    <phoneticPr fontId="18"/>
  </si>
  <si>
    <t>指示</t>
    <rPh sb="0" eb="2">
      <t>シジ</t>
    </rPh>
    <phoneticPr fontId="18"/>
  </si>
  <si>
    <t>承諾</t>
    <rPh sb="0" eb="2">
      <t>ショウダク</t>
    </rPh>
    <phoneticPr fontId="18"/>
  </si>
  <si>
    <t>受理</t>
    <rPh sb="0" eb="2">
      <t>ジュリ</t>
    </rPh>
    <phoneticPr fontId="18"/>
  </si>
  <si>
    <t>【指示事項等】</t>
    <rPh sb="1" eb="3">
      <t>シジ</t>
    </rPh>
    <rPh sb="3" eb="5">
      <t>ジコウ</t>
    </rPh>
    <rPh sb="5" eb="6">
      <t>トウ</t>
    </rPh>
    <phoneticPr fontId="18"/>
  </si>
  <si>
    <t>指示日：</t>
    <phoneticPr fontId="18"/>
  </si>
  <si>
    <t>月</t>
    <rPh sb="0" eb="1">
      <t>ツキ</t>
    </rPh>
    <phoneticPr fontId="18"/>
  </si>
  <si>
    <t>日</t>
    <rPh sb="0" eb="1">
      <t>ヒ</t>
    </rPh>
    <phoneticPr fontId="18"/>
  </si>
  <si>
    <t>【変更概要】</t>
    <rPh sb="1" eb="3">
      <t>ヘンコウ</t>
    </rPh>
    <rPh sb="3" eb="5">
      <t>ガイヨウ</t>
    </rPh>
    <phoneticPr fontId="18"/>
  </si>
  <si>
    <t>工　　種</t>
    <rPh sb="0" eb="1">
      <t>コウ</t>
    </rPh>
    <rPh sb="3" eb="4">
      <t>シュ</t>
    </rPh>
    <phoneticPr fontId="18"/>
  </si>
  <si>
    <t>種　　別</t>
    <rPh sb="0" eb="1">
      <t>タネ</t>
    </rPh>
    <rPh sb="3" eb="4">
      <t>ベツ</t>
    </rPh>
    <phoneticPr fontId="18"/>
  </si>
  <si>
    <t>数　　量</t>
    <rPh sb="0" eb="1">
      <t>カズ</t>
    </rPh>
    <rPh sb="3" eb="4">
      <t>リョウ</t>
    </rPh>
    <phoneticPr fontId="18"/>
  </si>
  <si>
    <t>概算増減金額</t>
    <rPh sb="0" eb="2">
      <t>ガイサン</t>
    </rPh>
    <rPh sb="2" eb="4">
      <t>ゾウゲン</t>
    </rPh>
    <rPh sb="4" eb="5">
      <t>キン</t>
    </rPh>
    <rPh sb="5" eb="6">
      <t>ガク</t>
    </rPh>
    <phoneticPr fontId="18"/>
  </si>
  <si>
    <t>当　初</t>
    <rPh sb="0" eb="1">
      <t>トウ</t>
    </rPh>
    <rPh sb="2" eb="3">
      <t>ショ</t>
    </rPh>
    <phoneticPr fontId="18"/>
  </si>
  <si>
    <t>変更予定</t>
    <rPh sb="0" eb="2">
      <t>ヘンコウ</t>
    </rPh>
    <rPh sb="2" eb="4">
      <t>ヨテイ</t>
    </rPh>
    <phoneticPr fontId="18"/>
  </si>
  <si>
    <t>計</t>
    <rPh sb="0" eb="1">
      <t>ケイ</t>
    </rPh>
    <phoneticPr fontId="18"/>
  </si>
  <si>
    <t>現契約金額</t>
    <rPh sb="0" eb="1">
      <t>ゲン</t>
    </rPh>
    <rPh sb="1" eb="3">
      <t>ケイヤク</t>
    </rPh>
    <rPh sb="3" eb="5">
      <t>キンガク</t>
    </rPh>
    <phoneticPr fontId="18"/>
  </si>
  <si>
    <t>概算増減金額</t>
    <rPh sb="0" eb="2">
      <t>ガイサン</t>
    </rPh>
    <rPh sb="2" eb="4">
      <t>ゾウゲン</t>
    </rPh>
    <rPh sb="4" eb="6">
      <t>キンガク</t>
    </rPh>
    <phoneticPr fontId="18"/>
  </si>
  <si>
    <t>概算変更予定請負金額</t>
    <rPh sb="0" eb="2">
      <t>ガイサン</t>
    </rPh>
    <rPh sb="2" eb="4">
      <t>ヘンコウ</t>
    </rPh>
    <rPh sb="4" eb="6">
      <t>ヨテイ</t>
    </rPh>
    <rPh sb="6" eb="8">
      <t>ウケオイ</t>
    </rPh>
    <rPh sb="8" eb="10">
      <t>キンガク</t>
    </rPh>
    <phoneticPr fontId="18"/>
  </si>
  <si>
    <t>①＋②</t>
    <phoneticPr fontId="18"/>
  </si>
  <si>
    <t>当初契約金額に対する増減率（②／①）</t>
    <rPh sb="0" eb="2">
      <t>トウショ</t>
    </rPh>
    <rPh sb="2" eb="4">
      <t>ケイヤク</t>
    </rPh>
    <rPh sb="4" eb="6">
      <t>キンガク</t>
    </rPh>
    <rPh sb="7" eb="8">
      <t>タイ</t>
    </rPh>
    <rPh sb="10" eb="12">
      <t>ゾウゲン</t>
    </rPh>
    <rPh sb="12" eb="13">
      <t>リツ</t>
    </rPh>
    <phoneticPr fontId="18"/>
  </si>
  <si>
    <t>％</t>
    <phoneticPr fontId="18"/>
  </si>
  <si>
    <t>なお、数量及び概算変更予定請負金額は、変更契約を担保するものではありません</t>
    <rPh sb="3" eb="5">
      <t>スウリョウ</t>
    </rPh>
    <rPh sb="5" eb="6">
      <t>オヨ</t>
    </rPh>
    <rPh sb="19" eb="21">
      <t>ヘンコウ</t>
    </rPh>
    <rPh sb="21" eb="23">
      <t>ケイヤク</t>
    </rPh>
    <rPh sb="24" eb="26">
      <t>タンポ</t>
    </rPh>
    <phoneticPr fontId="18"/>
  </si>
  <si>
    <t>上記について</t>
    <phoneticPr fontId="18"/>
  </si>
  <si>
    <t>確認</t>
    <rPh sb="0" eb="2">
      <t>カクニン</t>
    </rPh>
    <phoneticPr fontId="18"/>
  </si>
  <si>
    <t>しました。</t>
    <phoneticPr fontId="18"/>
  </si>
  <si>
    <t>現場代理人</t>
    <rPh sb="0" eb="2">
      <t>ゲンバ</t>
    </rPh>
    <rPh sb="2" eb="4">
      <t>ダイリ</t>
    </rPh>
    <rPh sb="4" eb="5">
      <t>ニン</t>
    </rPh>
    <phoneticPr fontId="18"/>
  </si>
  <si>
    <t>現場代理人</t>
    <rPh sb="0" eb="1">
      <t>ウツツ</t>
    </rPh>
    <rPh sb="1" eb="2">
      <t>バ</t>
    </rPh>
    <rPh sb="2" eb="5">
      <t>ダイリニン</t>
    </rPh>
    <phoneticPr fontId="18"/>
  </si>
  <si>
    <t>主任技術者</t>
    <phoneticPr fontId="18"/>
  </si>
  <si>
    <t>監督職員</t>
    <rPh sb="0" eb="2">
      <t>カントク</t>
    </rPh>
    <rPh sb="2" eb="4">
      <t>ショクイン</t>
    </rPh>
    <phoneticPr fontId="18"/>
  </si>
  <si>
    <t>主任監督員</t>
    <rPh sb="0" eb="2">
      <t>シュニン</t>
    </rPh>
    <rPh sb="2" eb="4">
      <t>カントク</t>
    </rPh>
    <rPh sb="4" eb="5">
      <t>イン</t>
    </rPh>
    <phoneticPr fontId="18"/>
  </si>
  <si>
    <t>総括監督員</t>
    <rPh sb="0" eb="2">
      <t>ソウカツ</t>
    </rPh>
    <rPh sb="2" eb="5">
      <t>カントクイン</t>
    </rPh>
    <phoneticPr fontId="18"/>
  </si>
  <si>
    <t>(監理技術者)</t>
    <phoneticPr fontId="18"/>
  </si>
  <si>
    <t>対象日数</t>
    <rPh sb="0" eb="2">
      <t>タイショウ</t>
    </rPh>
    <rPh sb="2" eb="4">
      <t>ニッスウ</t>
    </rPh>
    <phoneticPr fontId="79"/>
  </si>
  <si>
    <t>閉所日数</t>
    <rPh sb="0" eb="2">
      <t>ヘイショ</t>
    </rPh>
    <rPh sb="2" eb="4">
      <t>ニッスウ</t>
    </rPh>
    <phoneticPr fontId="79"/>
  </si>
  <si>
    <t>閉所率</t>
    <rPh sb="0" eb="2">
      <t>ヘイショ</t>
    </rPh>
    <rPh sb="2" eb="3">
      <t>リツ</t>
    </rPh>
    <phoneticPr fontId="79"/>
  </si>
  <si>
    <t>工事名</t>
    <rPh sb="0" eb="3">
      <t>コウジメイ</t>
    </rPh>
    <phoneticPr fontId="79"/>
  </si>
  <si>
    <t>：</t>
    <phoneticPr fontId="79"/>
  </si>
  <si>
    <t>計画</t>
    <rPh sb="0" eb="2">
      <t>ケイカク</t>
    </rPh>
    <phoneticPr fontId="79"/>
  </si>
  <si>
    <t>工事着手日</t>
    <rPh sb="0" eb="2">
      <t>コウジ</t>
    </rPh>
    <rPh sb="2" eb="4">
      <t>チャクシュ</t>
    </rPh>
    <rPh sb="4" eb="5">
      <t>ビ</t>
    </rPh>
    <phoneticPr fontId="79"/>
  </si>
  <si>
    <t>実績</t>
    <rPh sb="0" eb="2">
      <t>ジッセキ</t>
    </rPh>
    <phoneticPr fontId="79"/>
  </si>
  <si>
    <t>工事完成日(予定)</t>
    <rPh sb="0" eb="2">
      <t>コウジ</t>
    </rPh>
    <rPh sb="2" eb="4">
      <t>カンセイ</t>
    </rPh>
    <rPh sb="4" eb="5">
      <t>ビ</t>
    </rPh>
    <rPh sb="6" eb="8">
      <t>ヨテイ</t>
    </rPh>
    <phoneticPr fontId="79"/>
  </si>
  <si>
    <t>工事期間</t>
    <rPh sb="0" eb="2">
      <t>コウジ</t>
    </rPh>
    <rPh sb="2" eb="4">
      <t>キカン</t>
    </rPh>
    <phoneticPr fontId="79"/>
  </si>
  <si>
    <t>曜日</t>
    <rPh sb="0" eb="2">
      <t>ヨウビ</t>
    </rPh>
    <phoneticPr fontId="79"/>
  </si>
  <si>
    <t>対象期間</t>
    <rPh sb="0" eb="2">
      <t>タイショウ</t>
    </rPh>
    <rPh sb="2" eb="4">
      <t>キカン</t>
    </rPh>
    <phoneticPr fontId="79"/>
  </si>
  <si>
    <t>計画日数</t>
    <rPh sb="0" eb="2">
      <t>ケイカク</t>
    </rPh>
    <rPh sb="2" eb="4">
      <t>ニッスウ</t>
    </rPh>
    <phoneticPr fontId="79"/>
  </si>
  <si>
    <t>計画率</t>
    <rPh sb="0" eb="2">
      <t>ケイカク</t>
    </rPh>
    <rPh sb="2" eb="3">
      <t>リツ</t>
    </rPh>
    <phoneticPr fontId="79"/>
  </si>
  <si>
    <t>現場閉所率</t>
    <rPh sb="0" eb="2">
      <t>ゲンバ</t>
    </rPh>
    <rPh sb="2" eb="4">
      <t>ヘイショ</t>
    </rPh>
    <rPh sb="4" eb="5">
      <t>リツ</t>
    </rPh>
    <phoneticPr fontId="79"/>
  </si>
  <si>
    <t>:</t>
    <phoneticPr fontId="79"/>
  </si>
  <si>
    <t>夏休</t>
  </si>
  <si>
    <t>休</t>
  </si>
  <si>
    <t>冬休</t>
  </si>
  <si>
    <t>発注者：</t>
    <rPh sb="0" eb="3">
      <t>ハッチュウシャ</t>
    </rPh>
    <phoneticPr fontId="18"/>
  </si>
  <si>
    <t>（労働災害防止項目）
各作業災害防止関係</t>
    <rPh sb="1" eb="3">
      <t>ロウドウ</t>
    </rPh>
    <rPh sb="3" eb="5">
      <t>サイガイ</t>
    </rPh>
    <rPh sb="5" eb="7">
      <t>ボウシ</t>
    </rPh>
    <rPh sb="7" eb="9">
      <t>コウモク</t>
    </rPh>
    <phoneticPr fontId="18"/>
  </si>
  <si>
    <t>304-1</t>
    <phoneticPr fontId="18"/>
  </si>
  <si>
    <t>304-2</t>
    <phoneticPr fontId="18"/>
  </si>
  <si>
    <t>218</t>
    <phoneticPr fontId="18"/>
  </si>
  <si>
    <t>219-1</t>
    <phoneticPr fontId="18"/>
  </si>
  <si>
    <t>219-2</t>
    <phoneticPr fontId="18"/>
  </si>
  <si>
    <t>ひびわれ調査票（１）</t>
    <rPh sb="4" eb="7">
      <t>チョウサヒョウ</t>
    </rPh>
    <phoneticPr fontId="149"/>
  </si>
  <si>
    <t>工事名</t>
    <rPh sb="0" eb="3">
      <t>コウジメイ</t>
    </rPh>
    <phoneticPr fontId="149"/>
  </si>
  <si>
    <t>受注者名</t>
    <rPh sb="0" eb="2">
      <t>ジュチュウ</t>
    </rPh>
    <rPh sb="2" eb="3">
      <t>シャ</t>
    </rPh>
    <rPh sb="3" eb="4">
      <t>メイ</t>
    </rPh>
    <phoneticPr fontId="149"/>
  </si>
  <si>
    <t>構造物名</t>
    <rPh sb="0" eb="3">
      <t>コウゾウブツ</t>
    </rPh>
    <rPh sb="3" eb="4">
      <t>メイ</t>
    </rPh>
    <phoneticPr fontId="149"/>
  </si>
  <si>
    <t>（工種・種別・細別等構造物が判断出来る名称）</t>
    <rPh sb="1" eb="3">
      <t>コウシュ</t>
    </rPh>
    <rPh sb="4" eb="6">
      <t>シュベツ</t>
    </rPh>
    <rPh sb="7" eb="9">
      <t>サイベツ</t>
    </rPh>
    <rPh sb="9" eb="10">
      <t>ナド</t>
    </rPh>
    <rPh sb="10" eb="13">
      <t>コウゾウブツ</t>
    </rPh>
    <rPh sb="14" eb="16">
      <t>ハンダン</t>
    </rPh>
    <rPh sb="16" eb="18">
      <t>デキ</t>
    </rPh>
    <rPh sb="19" eb="21">
      <t>メイショウ</t>
    </rPh>
    <phoneticPr fontId="149"/>
  </si>
  <si>
    <t>現場代理人名</t>
    <rPh sb="0" eb="2">
      <t>ゲンバ</t>
    </rPh>
    <rPh sb="2" eb="4">
      <t>ダイリ</t>
    </rPh>
    <rPh sb="4" eb="5">
      <t>ニン</t>
    </rPh>
    <rPh sb="5" eb="6">
      <t>メイ</t>
    </rPh>
    <phoneticPr fontId="149"/>
  </si>
  <si>
    <t>主任技術者名</t>
    <rPh sb="0" eb="2">
      <t>シュニン</t>
    </rPh>
    <rPh sb="2" eb="5">
      <t>ギジュツシャ</t>
    </rPh>
    <rPh sb="5" eb="6">
      <t>メイ</t>
    </rPh>
    <phoneticPr fontId="149"/>
  </si>
  <si>
    <t>監理技術者名</t>
    <rPh sb="0" eb="2">
      <t>カンリ</t>
    </rPh>
    <rPh sb="2" eb="5">
      <t>ギジュツシャ</t>
    </rPh>
    <rPh sb="5" eb="6">
      <t>メイ</t>
    </rPh>
    <phoneticPr fontId="149"/>
  </si>
  <si>
    <t>測定者名</t>
    <rPh sb="0" eb="3">
      <t>ソクテイシャ</t>
    </rPh>
    <rPh sb="3" eb="4">
      <t>メイ</t>
    </rPh>
    <phoneticPr fontId="149"/>
  </si>
  <si>
    <t>位置</t>
    <rPh sb="0" eb="2">
      <t>イチ</t>
    </rPh>
    <phoneticPr fontId="149"/>
  </si>
  <si>
    <t>測定ＮＯ</t>
    <rPh sb="0" eb="2">
      <t>ソクテイ</t>
    </rPh>
    <phoneticPr fontId="149"/>
  </si>
  <si>
    <t>構造物形式</t>
    <rPh sb="0" eb="3">
      <t>コウゾウブツ</t>
    </rPh>
    <rPh sb="3" eb="5">
      <t>ケイシキ</t>
    </rPh>
    <phoneticPr fontId="149"/>
  </si>
  <si>
    <t>構造物寸法</t>
    <rPh sb="0" eb="3">
      <t>コウゾウブツ</t>
    </rPh>
    <rPh sb="3" eb="5">
      <t>スンポウ</t>
    </rPh>
    <phoneticPr fontId="149"/>
  </si>
  <si>
    <t>竣工年月日</t>
    <rPh sb="0" eb="2">
      <t>シュンコウ</t>
    </rPh>
    <rPh sb="2" eb="5">
      <t>ネンガッピ</t>
    </rPh>
    <phoneticPr fontId="149"/>
  </si>
  <si>
    <t>年</t>
    <rPh sb="0" eb="1">
      <t>ネン</t>
    </rPh>
    <phoneticPr fontId="149"/>
  </si>
  <si>
    <t>月</t>
    <rPh sb="0" eb="1">
      <t>ガツ</t>
    </rPh>
    <phoneticPr fontId="149"/>
  </si>
  <si>
    <t>日</t>
    <rPh sb="0" eb="1">
      <t>ヒ</t>
    </rPh>
    <phoneticPr fontId="149"/>
  </si>
  <si>
    <t>適用仕様書</t>
    <rPh sb="0" eb="2">
      <t>テキヨウ</t>
    </rPh>
    <rPh sb="2" eb="5">
      <t>シヨウショ</t>
    </rPh>
    <phoneticPr fontId="149"/>
  </si>
  <si>
    <t>コンクリートの種類</t>
    <rPh sb="7" eb="9">
      <t>シュルイ</t>
    </rPh>
    <phoneticPr fontId="149"/>
  </si>
  <si>
    <t>コンクリートの</t>
    <phoneticPr fontId="149"/>
  </si>
  <si>
    <t>コンクリート</t>
    <phoneticPr fontId="149"/>
  </si>
  <si>
    <t>　設計基準強度</t>
    <rPh sb="1" eb="3">
      <t>セッケイ</t>
    </rPh>
    <rPh sb="3" eb="5">
      <t>キジュン</t>
    </rPh>
    <rPh sb="5" eb="7">
      <t>キョウド</t>
    </rPh>
    <phoneticPr fontId="149"/>
  </si>
  <si>
    <t>N/mm2</t>
    <phoneticPr fontId="149"/>
  </si>
  <si>
    <t>　　　の呼び強度</t>
    <rPh sb="4" eb="5">
      <t>ヨ</t>
    </rPh>
    <rPh sb="6" eb="8">
      <t>キョウド</t>
    </rPh>
    <phoneticPr fontId="149"/>
  </si>
  <si>
    <t>海岸からの距離</t>
    <rPh sb="0" eb="2">
      <t>カイガン</t>
    </rPh>
    <rPh sb="5" eb="7">
      <t>キョリ</t>
    </rPh>
    <phoneticPr fontId="149"/>
  </si>
  <si>
    <t>海上、海岸沿い、海岸から</t>
    <rPh sb="0" eb="2">
      <t>カイジョウ</t>
    </rPh>
    <rPh sb="3" eb="5">
      <t>カイガン</t>
    </rPh>
    <rPh sb="5" eb="6">
      <t>ゾ</t>
    </rPh>
    <rPh sb="8" eb="10">
      <t>カイガン</t>
    </rPh>
    <phoneticPr fontId="149"/>
  </si>
  <si>
    <t>ｋｍ</t>
    <phoneticPr fontId="149"/>
  </si>
  <si>
    <t>周辺環境①</t>
    <rPh sb="0" eb="2">
      <t>シュウヘン</t>
    </rPh>
    <rPh sb="2" eb="4">
      <t>カンキョウ</t>
    </rPh>
    <phoneticPr fontId="149"/>
  </si>
  <si>
    <t>工場、住宅、商業地、農地、山地、その他（</t>
    <rPh sb="0" eb="2">
      <t>コウジョウ</t>
    </rPh>
    <rPh sb="3" eb="5">
      <t>ジュウタク</t>
    </rPh>
    <rPh sb="6" eb="9">
      <t>ショウギョウチ</t>
    </rPh>
    <rPh sb="10" eb="12">
      <t>ノウチ</t>
    </rPh>
    <rPh sb="13" eb="15">
      <t>サンチ</t>
    </rPh>
    <rPh sb="18" eb="19">
      <t>タ</t>
    </rPh>
    <phoneticPr fontId="149"/>
  </si>
  <si>
    <t>）</t>
    <phoneticPr fontId="149"/>
  </si>
  <si>
    <t>周辺環境②</t>
    <rPh sb="0" eb="2">
      <t>シュウヘン</t>
    </rPh>
    <rPh sb="2" eb="4">
      <t>カンキョウ</t>
    </rPh>
    <phoneticPr fontId="149"/>
  </si>
  <si>
    <t>普通地、雪寒地、その他（</t>
    <rPh sb="0" eb="2">
      <t>フツウ</t>
    </rPh>
    <rPh sb="2" eb="3">
      <t>チ</t>
    </rPh>
    <rPh sb="4" eb="5">
      <t>ユキ</t>
    </rPh>
    <rPh sb="5" eb="6">
      <t>サム</t>
    </rPh>
    <rPh sb="6" eb="7">
      <t>チ</t>
    </rPh>
    <rPh sb="10" eb="11">
      <t>タ</t>
    </rPh>
    <phoneticPr fontId="149"/>
  </si>
  <si>
    <t>直下周辺環境</t>
    <rPh sb="0" eb="2">
      <t>チョッカ</t>
    </rPh>
    <rPh sb="2" eb="4">
      <t>シュウヘン</t>
    </rPh>
    <rPh sb="4" eb="6">
      <t>カンキョウ</t>
    </rPh>
    <phoneticPr fontId="149"/>
  </si>
  <si>
    <t>河川・海、道路、その他（</t>
    <rPh sb="0" eb="2">
      <t>カセン</t>
    </rPh>
    <rPh sb="3" eb="4">
      <t>ウミ</t>
    </rPh>
    <rPh sb="5" eb="7">
      <t>ドウロ</t>
    </rPh>
    <rPh sb="10" eb="11">
      <t>タ</t>
    </rPh>
    <phoneticPr fontId="149"/>
  </si>
  <si>
    <t>構造物位置図（１／５００００）を標準とする。</t>
    <rPh sb="0" eb="3">
      <t>コウゾウブツ</t>
    </rPh>
    <rPh sb="3" eb="5">
      <t>イチ</t>
    </rPh>
    <rPh sb="5" eb="6">
      <t>ズ</t>
    </rPh>
    <rPh sb="16" eb="18">
      <t>ヒョウジュン</t>
    </rPh>
    <phoneticPr fontId="149"/>
  </si>
  <si>
    <t>添付しない場合は</t>
    <rPh sb="0" eb="2">
      <t>テンプ</t>
    </rPh>
    <rPh sb="5" eb="7">
      <t>バアイ</t>
    </rPh>
    <phoneticPr fontId="149"/>
  </si>
  <si>
    <t>（別添資料－○参照）と記入し、資料提出</t>
    <rPh sb="1" eb="3">
      <t>ベッテン</t>
    </rPh>
    <rPh sb="3" eb="5">
      <t>シリョウ</t>
    </rPh>
    <rPh sb="7" eb="9">
      <t>サンショウ</t>
    </rPh>
    <rPh sb="11" eb="13">
      <t>キニュウ</t>
    </rPh>
    <rPh sb="15" eb="17">
      <t>シリョウ</t>
    </rPh>
    <rPh sb="17" eb="19">
      <t>テイシュツ</t>
    </rPh>
    <phoneticPr fontId="149"/>
  </si>
  <si>
    <t>ひびわれ調査票（２）</t>
    <rPh sb="4" eb="7">
      <t>チョウサヒョウ</t>
    </rPh>
    <phoneticPr fontId="149"/>
  </si>
  <si>
    <t>（工種・種別・細別等構造物が判断できる名称）</t>
    <rPh sb="1" eb="3">
      <t>コウシュ</t>
    </rPh>
    <rPh sb="4" eb="6">
      <t>シュベツ</t>
    </rPh>
    <rPh sb="7" eb="9">
      <t>サイベツ</t>
    </rPh>
    <rPh sb="9" eb="10">
      <t>ナド</t>
    </rPh>
    <rPh sb="10" eb="13">
      <t>コウゾウブツ</t>
    </rPh>
    <rPh sb="14" eb="16">
      <t>ハンダン</t>
    </rPh>
    <rPh sb="19" eb="21">
      <t>メイショウ</t>
    </rPh>
    <phoneticPr fontId="149"/>
  </si>
  <si>
    <t>構造物一般図</t>
    <rPh sb="0" eb="3">
      <t>コウゾウブツ</t>
    </rPh>
    <rPh sb="3" eb="5">
      <t>イッパン</t>
    </rPh>
    <rPh sb="5" eb="6">
      <t>ズ</t>
    </rPh>
    <phoneticPr fontId="149"/>
  </si>
  <si>
    <t>ひびわれ調査票（３）</t>
    <rPh sb="4" eb="7">
      <t>チョウサヒョウ</t>
    </rPh>
    <phoneticPr fontId="149"/>
  </si>
  <si>
    <t>本数：１～２本、３～５本、多数</t>
    <rPh sb="0" eb="2">
      <t>ホンスウ</t>
    </rPh>
    <rPh sb="6" eb="7">
      <t>ホン</t>
    </rPh>
    <rPh sb="11" eb="12">
      <t>ホン</t>
    </rPh>
    <rPh sb="13" eb="15">
      <t>タスウ</t>
    </rPh>
    <phoneticPr fontId="149"/>
  </si>
  <si>
    <t>ひびわれ</t>
    <phoneticPr fontId="149"/>
  </si>
  <si>
    <t>有</t>
    <rPh sb="0" eb="1">
      <t>ア</t>
    </rPh>
    <phoneticPr fontId="149"/>
  </si>
  <si>
    <t>，</t>
    <phoneticPr fontId="149"/>
  </si>
  <si>
    <t>無</t>
    <rPh sb="0" eb="1">
      <t>ナ</t>
    </rPh>
    <phoneticPr fontId="149"/>
  </si>
  <si>
    <t>ひび割れ総延長</t>
    <rPh sb="2" eb="3">
      <t>ワ</t>
    </rPh>
    <rPh sb="4" eb="7">
      <t>ソウエンチョウ</t>
    </rPh>
    <phoneticPr fontId="149"/>
  </si>
  <si>
    <t>約</t>
    <rPh sb="0" eb="1">
      <t>ヤク</t>
    </rPh>
    <phoneticPr fontId="149"/>
  </si>
  <si>
    <t>ｍ</t>
    <phoneticPr fontId="149"/>
  </si>
  <si>
    <t>最大ひび割れ幅（○で囲む）</t>
    <rPh sb="0" eb="2">
      <t>サイダイ</t>
    </rPh>
    <rPh sb="4" eb="5">
      <t>ワ</t>
    </rPh>
    <rPh sb="6" eb="7">
      <t>ハバ</t>
    </rPh>
    <rPh sb="10" eb="11">
      <t>カコ</t>
    </rPh>
    <phoneticPr fontId="149"/>
  </si>
  <si>
    <t>０．２ｍｍ以下、０．３ｍｍ以下、</t>
    <rPh sb="5" eb="7">
      <t>イカ</t>
    </rPh>
    <rPh sb="13" eb="15">
      <t>イカ</t>
    </rPh>
    <phoneticPr fontId="149"/>
  </si>
  <si>
    <t>０．４ｍｍ以下、０．５ｍｍ以下、</t>
    <rPh sb="5" eb="7">
      <t>イカ</t>
    </rPh>
    <rPh sb="13" eb="15">
      <t>イカ</t>
    </rPh>
    <phoneticPr fontId="149"/>
  </si>
  <si>
    <t>０．６ｍｍ以下、０．８ｍｍ以下、</t>
    <rPh sb="5" eb="7">
      <t>イカ</t>
    </rPh>
    <rPh sb="13" eb="15">
      <t>イカ</t>
    </rPh>
    <phoneticPr fontId="149"/>
  </si>
  <si>
    <t>ｍｍ</t>
    <phoneticPr fontId="149"/>
  </si>
  <si>
    <t>発生時期（○で囲む）</t>
    <rPh sb="0" eb="2">
      <t>ハッセイ</t>
    </rPh>
    <rPh sb="2" eb="4">
      <t>ジキ</t>
    </rPh>
    <rPh sb="7" eb="8">
      <t>カコ</t>
    </rPh>
    <phoneticPr fontId="149"/>
  </si>
  <si>
    <t>数時間～１日、数日、数１０日以上、不明</t>
    <rPh sb="0" eb="3">
      <t>スウジカン</t>
    </rPh>
    <rPh sb="5" eb="6">
      <t>ニチ</t>
    </rPh>
    <rPh sb="7" eb="9">
      <t>スウジツ</t>
    </rPh>
    <rPh sb="10" eb="11">
      <t>スウ</t>
    </rPh>
    <rPh sb="13" eb="14">
      <t>ニチ</t>
    </rPh>
    <rPh sb="14" eb="16">
      <t>イジョウ</t>
    </rPh>
    <rPh sb="17" eb="19">
      <t>フメイ</t>
    </rPh>
    <phoneticPr fontId="149"/>
  </si>
  <si>
    <t>規則性：有、無</t>
    <rPh sb="0" eb="3">
      <t>キソクセイ</t>
    </rPh>
    <rPh sb="4" eb="5">
      <t>ア</t>
    </rPh>
    <rPh sb="6" eb="7">
      <t>ナ</t>
    </rPh>
    <phoneticPr fontId="149"/>
  </si>
  <si>
    <t>形態：網状、表層、貫通、表層ｏｒ貫通</t>
    <rPh sb="0" eb="2">
      <t>ケイタイ</t>
    </rPh>
    <rPh sb="3" eb="4">
      <t>アミ</t>
    </rPh>
    <rPh sb="4" eb="5">
      <t>ジョウ</t>
    </rPh>
    <rPh sb="6" eb="8">
      <t>ヒョウソウ</t>
    </rPh>
    <rPh sb="9" eb="11">
      <t>カンツウ</t>
    </rPh>
    <rPh sb="12" eb="14">
      <t>ヒョウソウ</t>
    </rPh>
    <rPh sb="16" eb="18">
      <t>カンツウ</t>
    </rPh>
    <phoneticPr fontId="149"/>
  </si>
  <si>
    <t>方向：主鉄筋方向、直角方向、両方向、鉄筋とは無関係</t>
    <rPh sb="0" eb="2">
      <t>ホウコウ</t>
    </rPh>
    <rPh sb="3" eb="4">
      <t>シュ</t>
    </rPh>
    <rPh sb="4" eb="6">
      <t>テッキン</t>
    </rPh>
    <rPh sb="6" eb="8">
      <t>ホウコウ</t>
    </rPh>
    <rPh sb="9" eb="11">
      <t>チョッカク</t>
    </rPh>
    <rPh sb="11" eb="13">
      <t>ホウコウ</t>
    </rPh>
    <rPh sb="14" eb="17">
      <t>リョウホウコウ</t>
    </rPh>
    <rPh sb="18" eb="20">
      <t>テッキン</t>
    </rPh>
    <rPh sb="22" eb="25">
      <t>ムカンケイ</t>
    </rPh>
    <phoneticPr fontId="149"/>
  </si>
  <si>
    <t>ひびわれ調査票（４）</t>
    <rPh sb="4" eb="7">
      <t>チョウサヒョウ</t>
    </rPh>
    <phoneticPr fontId="149"/>
  </si>
  <si>
    <t>ひび割れ発生状況のスケッチ図</t>
    <rPh sb="2" eb="3">
      <t>ワ</t>
    </rPh>
    <rPh sb="4" eb="6">
      <t>ハッセイ</t>
    </rPh>
    <rPh sb="6" eb="8">
      <t>ジョウキョウ</t>
    </rPh>
    <rPh sb="13" eb="14">
      <t>ズ</t>
    </rPh>
    <phoneticPr fontId="149"/>
  </si>
  <si>
    <t>ひびわれ調査票（５）</t>
    <rPh sb="4" eb="7">
      <t>チョウサヒョウ</t>
    </rPh>
    <phoneticPr fontId="149"/>
  </si>
  <si>
    <t>ひび割れ発生箇所の写真</t>
    <rPh sb="2" eb="3">
      <t>ワ</t>
    </rPh>
    <rPh sb="4" eb="6">
      <t>ハッセイ</t>
    </rPh>
    <rPh sb="6" eb="8">
      <t>カショ</t>
    </rPh>
    <rPh sb="9" eb="11">
      <t>シャシン</t>
    </rPh>
    <phoneticPr fontId="149"/>
  </si>
  <si>
    <t>ひび割れ調査票（1）</t>
    <rPh sb="2" eb="3">
      <t>ワ</t>
    </rPh>
    <rPh sb="4" eb="7">
      <t>チョウサヒョウ</t>
    </rPh>
    <phoneticPr fontId="18"/>
  </si>
  <si>
    <t>ひび割れ調査票（2）</t>
    <rPh sb="2" eb="3">
      <t>ワ</t>
    </rPh>
    <rPh sb="4" eb="7">
      <t>チョウサヒョウ</t>
    </rPh>
    <phoneticPr fontId="18"/>
  </si>
  <si>
    <t>306-1</t>
    <phoneticPr fontId="18"/>
  </si>
  <si>
    <t>306-2</t>
    <phoneticPr fontId="18"/>
  </si>
  <si>
    <t>306-3</t>
    <phoneticPr fontId="18"/>
  </si>
  <si>
    <t>306-4</t>
    <phoneticPr fontId="18"/>
  </si>
  <si>
    <t>306-5</t>
    <phoneticPr fontId="18"/>
  </si>
  <si>
    <t>ひび割れ調査票（3）</t>
    <rPh sb="2" eb="3">
      <t>ワ</t>
    </rPh>
    <rPh sb="4" eb="7">
      <t>チョウサヒョウ</t>
    </rPh>
    <phoneticPr fontId="18"/>
  </si>
  <si>
    <t>ひび割れ調査票（4）</t>
    <rPh sb="2" eb="3">
      <t>ワ</t>
    </rPh>
    <rPh sb="4" eb="7">
      <t>チョウサヒョウ</t>
    </rPh>
    <phoneticPr fontId="18"/>
  </si>
  <si>
    <t>ひび割れ調査票（5）</t>
    <rPh sb="2" eb="3">
      <t>ワ</t>
    </rPh>
    <rPh sb="4" eb="7">
      <t>チョウサヒョウ</t>
    </rPh>
    <phoneticPr fontId="18"/>
  </si>
  <si>
    <t>←所在地住所</t>
    <rPh sb="1" eb="4">
      <t>ショザイチ</t>
    </rPh>
    <rPh sb="4" eb="6">
      <t>ジュウショ</t>
    </rPh>
    <phoneticPr fontId="18"/>
  </si>
  <si>
    <t>←所在地名称</t>
    <rPh sb="1" eb="4">
      <t>ショザイチ</t>
    </rPh>
    <rPh sb="4" eb="6">
      <t>メイショウ</t>
    </rPh>
    <phoneticPr fontId="18"/>
  </si>
  <si>
    <t>担当者</t>
  </si>
  <si>
    <t>主査</t>
  </si>
  <si>
    <t>課長補佐</t>
  </si>
  <si>
    <t>課長</t>
  </si>
  <si>
    <t>検査番号</t>
  </si>
  <si>
    <t>　　</t>
  </si>
  <si>
    <r>
      <t>工</t>
    </r>
    <r>
      <rPr>
        <sz val="20"/>
        <color theme="1"/>
        <rFont val="Times New Roman"/>
        <family val="1"/>
      </rPr>
      <t xml:space="preserve">  </t>
    </r>
    <r>
      <rPr>
        <sz val="20"/>
        <color theme="1"/>
        <rFont val="ＭＳ Ｐゴシック"/>
        <family val="3"/>
        <charset val="128"/>
      </rPr>
      <t>事</t>
    </r>
    <r>
      <rPr>
        <sz val="20"/>
        <color theme="1"/>
        <rFont val="Times New Roman"/>
        <family val="1"/>
      </rPr>
      <t xml:space="preserve">  </t>
    </r>
    <r>
      <rPr>
        <sz val="20"/>
        <color theme="1"/>
        <rFont val="ＭＳ Ｐゴシック"/>
        <family val="3"/>
        <charset val="128"/>
      </rPr>
      <t>着</t>
    </r>
    <r>
      <rPr>
        <sz val="20"/>
        <color theme="1"/>
        <rFont val="Times New Roman"/>
        <family val="1"/>
      </rPr>
      <t xml:space="preserve">  </t>
    </r>
    <r>
      <rPr>
        <sz val="20"/>
        <color theme="1"/>
        <rFont val="ＭＳ Ｐゴシック"/>
        <family val="3"/>
        <charset val="128"/>
      </rPr>
      <t>工</t>
    </r>
    <r>
      <rPr>
        <sz val="20"/>
        <color theme="1"/>
        <rFont val="Times New Roman"/>
        <family val="1"/>
      </rPr>
      <t xml:space="preserve">  </t>
    </r>
    <r>
      <rPr>
        <sz val="20"/>
        <color theme="1"/>
        <rFont val="ＭＳ Ｐゴシック"/>
        <family val="3"/>
        <charset val="128"/>
      </rPr>
      <t>届</t>
    </r>
    <phoneticPr fontId="79"/>
  </si>
  <si>
    <t>㊞</t>
    <phoneticPr fontId="79"/>
  </si>
  <si>
    <t xml:space="preserve">     貴市と工事請負契約を締結した下記工事の現場代理人、主任技術者（監理技術者）をこのとおり定めましたのでお届けします。</t>
    <phoneticPr fontId="79"/>
  </si>
  <si>
    <t>工     事     名</t>
    <phoneticPr fontId="79"/>
  </si>
  <si>
    <t>工  事  場　所</t>
    <rPh sb="6" eb="7">
      <t>バ</t>
    </rPh>
    <rPh sb="8" eb="9">
      <t>ショ</t>
    </rPh>
    <phoneticPr fontId="79"/>
  </si>
  <si>
    <t>工     期</t>
    <phoneticPr fontId="79"/>
  </si>
  <si>
    <t>から</t>
    <phoneticPr fontId="79"/>
  </si>
  <si>
    <t>まで</t>
    <phoneticPr fontId="79"/>
  </si>
  <si>
    <t>請 負 代 金 額</t>
    <phoneticPr fontId="79"/>
  </si>
  <si>
    <t>現 場 代 理 人</t>
    <phoneticPr fontId="79"/>
  </si>
  <si>
    <t>住所</t>
    <phoneticPr fontId="79"/>
  </si>
  <si>
    <t>免許等または経歴</t>
    <phoneticPr fontId="79"/>
  </si>
  <si>
    <t>氏名</t>
    <rPh sb="0" eb="2">
      <t>シメイ</t>
    </rPh>
    <phoneticPr fontId="79"/>
  </si>
  <si>
    <t>主 任 技 術 者
（監理技術者）</t>
    <rPh sb="0" eb="1">
      <t>シュ</t>
    </rPh>
    <rPh sb="2" eb="3">
      <t>ニン</t>
    </rPh>
    <rPh sb="4" eb="5">
      <t>ワザ</t>
    </rPh>
    <rPh sb="6" eb="7">
      <t>ジュツ</t>
    </rPh>
    <rPh sb="8" eb="9">
      <t>モノ</t>
    </rPh>
    <rPh sb="11" eb="13">
      <t>カンリ</t>
    </rPh>
    <rPh sb="13" eb="16">
      <t>ギジュツシャ</t>
    </rPh>
    <phoneticPr fontId="79"/>
  </si>
  <si>
    <t xml:space="preserve">※推進工事の場合、摘要欄に配置する推進工事技士の氏名及び必要事項を記載し、資格者証等の写しを添付すること。
</t>
    <phoneticPr fontId="79"/>
  </si>
  <si>
    <t xml:space="preserve">請負者  </t>
    <phoneticPr fontId="18"/>
  </si>
  <si>
    <t>名称(商号)</t>
    <phoneticPr fontId="18"/>
  </si>
  <si>
    <t>代表者</t>
    <phoneticPr fontId="18"/>
  </si>
  <si>
    <t>工　事　着　工　届　添　付　書　類　</t>
  </si>
  <si>
    <t>（共同企業体技術者届）</t>
  </si>
  <si>
    <t xml:space="preserve"> (請負者)</t>
  </si>
  <si>
    <t>代表者</t>
    <rPh sb="0" eb="3">
      <t>ダイヒョウシャ</t>
    </rPh>
    <phoneticPr fontId="79"/>
  </si>
  <si>
    <t>住所</t>
    <rPh sb="0" eb="2">
      <t>ジュウショ</t>
    </rPh>
    <phoneticPr fontId="79"/>
  </si>
  <si>
    <t>工事着工届の添付書類として、主任（監理）技術者を下記のとおり報告します。</t>
  </si>
  <si>
    <t>代表者</t>
  </si>
  <si>
    <t>主任技術者
（監理技術者）</t>
    <phoneticPr fontId="79"/>
  </si>
  <si>
    <t>法令による免許等（資格者証の番号）または経歴</t>
    <phoneticPr fontId="79"/>
  </si>
  <si>
    <t>生年月日</t>
    <rPh sb="0" eb="4">
      <t>セイネンガッピ</t>
    </rPh>
    <phoneticPr fontId="79"/>
  </si>
  <si>
    <t>構成員</t>
    <phoneticPr fontId="79"/>
  </si>
  <si>
    <r>
      <t>※</t>
    </r>
    <r>
      <rPr>
        <sz val="7"/>
        <color theme="1"/>
        <rFont val="Times New Roman"/>
        <family val="1"/>
      </rPr>
      <t xml:space="preserve">   </t>
    </r>
    <r>
      <rPr>
        <sz val="10.5"/>
        <color theme="1"/>
        <rFont val="ＭＳ Ｐゴシック"/>
        <family val="3"/>
        <charset val="128"/>
      </rPr>
      <t>注）着工届の添付書類として提出すること。</t>
    </r>
  </si>
  <si>
    <t>特定建設工事共同企業体</t>
    <phoneticPr fontId="18"/>
  </si>
  <si>
    <t>㊞</t>
    <phoneticPr fontId="18"/>
  </si>
  <si>
    <t>工　　事　　名</t>
    <phoneticPr fontId="18"/>
  </si>
  <si>
    <t>工　事　場　所</t>
    <phoneticPr fontId="18"/>
  </si>
  <si>
    <t>法令による免許等（資格者証の番号）または
経歴</t>
    <phoneticPr fontId="79"/>
  </si>
  <si>
    <t>所属事務所</t>
    <rPh sb="0" eb="2">
      <t>ショゾク</t>
    </rPh>
    <rPh sb="2" eb="5">
      <t>ジムショ</t>
    </rPh>
    <phoneticPr fontId="18"/>
  </si>
  <si>
    <t>○△建設</t>
    <rPh sb="2" eb="4">
      <t>ケンセツ</t>
    </rPh>
    <phoneticPr fontId="18"/>
  </si>
  <si>
    <t>実　務　経　験　証　明　書</t>
  </si>
  <si>
    <t>技術者の氏名</t>
  </si>
  <si>
    <t>生年月日</t>
  </si>
  <si>
    <t>職名</t>
  </si>
  <si>
    <t>実務経験の内容</t>
  </si>
  <si>
    <t>合計　　満　　　　年　　　　月</t>
  </si>
  <si>
    <t>証明者</t>
    <phoneticPr fontId="18"/>
  </si>
  <si>
    <t>使用者の商号
又は名称</t>
    <phoneticPr fontId="18"/>
  </si>
  <si>
    <t>実　務　経　験　年　数</t>
    <phoneticPr fontId="18"/>
  </si>
  <si>
    <t>　年　　月から　　年　　月まで</t>
    <phoneticPr fontId="18"/>
  </si>
  <si>
    <t>記載要領</t>
    <phoneticPr fontId="18"/>
  </si>
  <si>
    <t>この証明書は、許可を受けようとする建設業に係る建設工事の種類ごとに、被証明者１人について、証明者別に作成すること。</t>
    <phoneticPr fontId="18"/>
  </si>
  <si>
    <t>「実務経験の内容」の欄は、従事した主な工事名等を具体的に記載すること。</t>
    <phoneticPr fontId="18"/>
  </si>
  <si>
    <t>1.</t>
    <phoneticPr fontId="18"/>
  </si>
  <si>
    <t>2.</t>
    <phoneticPr fontId="18"/>
  </si>
  <si>
    <t>様式第　12　号</t>
    <phoneticPr fontId="18"/>
  </si>
  <si>
    <t>（用紙A4）</t>
    <phoneticPr fontId="18"/>
  </si>
  <si>
    <t>　　年　　月から</t>
    <phoneticPr fontId="18"/>
  </si>
  <si>
    <t>　　年　　月まで</t>
    <phoneticPr fontId="18"/>
  </si>
  <si>
    <t>検査番号</t>
    <rPh sb="0" eb="4">
      <t>ケンサバンゴウ</t>
    </rPh>
    <phoneticPr fontId="79"/>
  </si>
  <si>
    <t>工  事  完　成  届</t>
    <rPh sb="6" eb="7">
      <t>カン</t>
    </rPh>
    <rPh sb="8" eb="9">
      <t>シゲル</t>
    </rPh>
    <phoneticPr fontId="79"/>
  </si>
  <si>
    <t>殿</t>
    <rPh sb="0" eb="1">
      <t>ドノ</t>
    </rPh>
    <phoneticPr fontId="79"/>
  </si>
  <si>
    <t xml:space="preserve">請負者  </t>
    <phoneticPr fontId="79"/>
  </si>
  <si>
    <t>名称(商号)</t>
    <rPh sb="0" eb="2">
      <t>メイショウ</t>
    </rPh>
    <rPh sb="3" eb="5">
      <t>ショウゴウ</t>
    </rPh>
    <phoneticPr fontId="79"/>
  </si>
  <si>
    <t>電話番号</t>
    <rPh sb="0" eb="4">
      <t>デンワバンゴウ</t>
    </rPh>
    <phoneticPr fontId="79"/>
  </si>
  <si>
    <t xml:space="preserve">     下記のとおり工事が完成しましたので、お届けします｡</t>
    <phoneticPr fontId="79"/>
  </si>
  <si>
    <t>工事完成年月日</t>
    <rPh sb="0" eb="5">
      <t>コウジカンセイネン</t>
    </rPh>
    <rPh sb="5" eb="7">
      <t>ガッピ</t>
    </rPh>
    <phoneticPr fontId="79"/>
  </si>
  <si>
    <t>監督職員確認</t>
    <rPh sb="0" eb="6">
      <t>カントクショクインカクニン</t>
    </rPh>
    <phoneticPr fontId="18"/>
  </si>
  <si>
    <t>起工番号</t>
    <rPh sb="0" eb="4">
      <t>キコウバンゴウ</t>
    </rPh>
    <phoneticPr fontId="18"/>
  </si>
  <si>
    <t>部</t>
    <rPh sb="0" eb="1">
      <t>ブ</t>
    </rPh>
    <phoneticPr fontId="18"/>
  </si>
  <si>
    <t>課</t>
    <rPh sb="0" eb="1">
      <t>カ</t>
    </rPh>
    <phoneticPr fontId="18"/>
  </si>
  <si>
    <t>　（内線　　　　　　　　　）</t>
    <rPh sb="2" eb="4">
      <t>ナイセン</t>
    </rPh>
    <phoneticPr fontId="18"/>
  </si>
  <si>
    <t>令和   * 年   * 月   * 日</t>
    <phoneticPr fontId="18"/>
  </si>
  <si>
    <t>（請負者）</t>
    <rPh sb="1" eb="4">
      <t>ウケオイシャ</t>
    </rPh>
    <phoneticPr fontId="18"/>
  </si>
  <si>
    <t>特定建設工事共同企業体</t>
    <phoneticPr fontId="18"/>
  </si>
  <si>
    <t>代表者</t>
    <phoneticPr fontId="18"/>
  </si>
  <si>
    <t>（ 現場代理人 ・ 主任技術者 ）変更届</t>
    <phoneticPr fontId="79"/>
  </si>
  <si>
    <t>印</t>
    <rPh sb="0" eb="1">
      <t>イン</t>
    </rPh>
    <phoneticPr fontId="79"/>
  </si>
  <si>
    <t>旧</t>
    <rPh sb="0" eb="1">
      <t>キュウ</t>
    </rPh>
    <phoneticPr fontId="79"/>
  </si>
  <si>
    <t>現場代理人</t>
    <rPh sb="0" eb="5">
      <t>ゲンバダイリニン</t>
    </rPh>
    <phoneticPr fontId="79"/>
  </si>
  <si>
    <t>主任技術者</t>
    <rPh sb="0" eb="5">
      <t>シュニンギジュツシャ</t>
    </rPh>
    <phoneticPr fontId="79"/>
  </si>
  <si>
    <t>新</t>
    <rPh sb="0" eb="1">
      <t>シン</t>
    </rPh>
    <phoneticPr fontId="79"/>
  </si>
  <si>
    <t>変更理由</t>
    <rPh sb="0" eb="4">
      <t>ヘンコウリユウ</t>
    </rPh>
    <phoneticPr fontId="79"/>
  </si>
  <si>
    <t>円</t>
    <phoneticPr fontId="18"/>
  </si>
  <si>
    <t>地内</t>
    <rPh sb="0" eb="2">
      <t>チナイ</t>
    </rPh>
    <phoneticPr fontId="18"/>
  </si>
  <si>
    <t>工　事　名</t>
    <phoneticPr fontId="79"/>
  </si>
  <si>
    <t>該当する方に○をつけること</t>
    <phoneticPr fontId="18"/>
  </si>
  <si>
    <t xml:space="preserve"> （現場代理人 ・ 主任技術者 ）を下記のとおり変更しましたのでお届けします。</t>
    <phoneticPr fontId="79"/>
  </si>
  <si>
    <t>(様式１)</t>
    <rPh sb="1" eb="3">
      <t>ヨウシキ</t>
    </rPh>
    <phoneticPr fontId="79"/>
  </si>
  <si>
    <t>専任を要する主任技術者（現場代理人）の兼務申請書</t>
    <phoneticPr fontId="79"/>
  </si>
  <si>
    <t>名称(商号)</t>
    <rPh sb="0" eb="2">
      <t>メイショウ</t>
    </rPh>
    <phoneticPr fontId="79"/>
  </si>
  <si>
    <t>１. 新たに兼務させたい工事</t>
    <rPh sb="3" eb="4">
      <t>アラ</t>
    </rPh>
    <rPh sb="6" eb="8">
      <t>ケンム</t>
    </rPh>
    <rPh sb="12" eb="14">
      <t>コウジ</t>
    </rPh>
    <phoneticPr fontId="79"/>
  </si>
  <si>
    <t>　特記仕様書に示された条件に従い、上記工事に配置する専任を要する主任技術者（現場代理人）</t>
    <phoneticPr fontId="79"/>
  </si>
  <si>
    <t>について、下記の工事と兼務させたいので申請します。</t>
    <phoneticPr fontId="79"/>
  </si>
  <si>
    <t>２. 既に主任技術者（現場代理人）として配置されている工事</t>
    <phoneticPr fontId="79"/>
  </si>
  <si>
    <t>先発工事１</t>
    <rPh sb="0" eb="4">
      <t>センパツコウジ</t>
    </rPh>
    <phoneticPr fontId="79"/>
  </si>
  <si>
    <t>先発工事２</t>
    <rPh sb="0" eb="4">
      <t>センパツコウジ</t>
    </rPh>
    <phoneticPr fontId="79"/>
  </si>
  <si>
    <t>発　注　者</t>
    <rPh sb="0" eb="1">
      <t>ハッ</t>
    </rPh>
    <rPh sb="2" eb="3">
      <t>チュウ</t>
    </rPh>
    <rPh sb="4" eb="5">
      <t>モノ</t>
    </rPh>
    <phoneticPr fontId="79"/>
  </si>
  <si>
    <t>工　事　名</t>
    <rPh sb="0" eb="1">
      <t>コウ</t>
    </rPh>
    <rPh sb="2" eb="3">
      <t>コト</t>
    </rPh>
    <rPh sb="4" eb="5">
      <t>ナ</t>
    </rPh>
    <phoneticPr fontId="79"/>
  </si>
  <si>
    <t>工事場所</t>
    <rPh sb="0" eb="4">
      <t>コウジバショ</t>
    </rPh>
    <phoneticPr fontId="79"/>
  </si>
  <si>
    <t>工　　期</t>
    <rPh sb="0" eb="1">
      <t>コウ</t>
    </rPh>
    <rPh sb="3" eb="4">
      <t>キ</t>
    </rPh>
    <phoneticPr fontId="79"/>
  </si>
  <si>
    <t>住　　所</t>
    <rPh sb="0" eb="1">
      <t>ジュウ</t>
    </rPh>
    <rPh sb="3" eb="4">
      <t>ショ</t>
    </rPh>
    <phoneticPr fontId="79"/>
  </si>
  <si>
    <t>代 表 者</t>
    <rPh sb="0" eb="1">
      <t>ダイ</t>
    </rPh>
    <rPh sb="2" eb="3">
      <t>オモテ</t>
    </rPh>
    <rPh sb="4" eb="5">
      <t>シャ</t>
    </rPh>
    <phoneticPr fontId="79"/>
  </si>
  <si>
    <t>年　　　月　　　日</t>
    <phoneticPr fontId="18"/>
  </si>
  <si>
    <t>　　年　　月　　日</t>
    <phoneticPr fontId="18"/>
  </si>
  <si>
    <t>特例監理技術者兼務申請書</t>
    <phoneticPr fontId="79"/>
  </si>
  <si>
    <t>他工事との兼務を予定しておりますので申請いたします。</t>
    <phoneticPr fontId="79"/>
  </si>
  <si>
    <t>１. 特例管理技術者</t>
    <rPh sb="3" eb="5">
      <t>トクレイ</t>
    </rPh>
    <rPh sb="5" eb="7">
      <t>カンリ</t>
    </rPh>
    <rPh sb="7" eb="10">
      <t>ギジュツシャ</t>
    </rPh>
    <phoneticPr fontId="79"/>
  </si>
  <si>
    <t>特例管理技術者</t>
    <rPh sb="0" eb="4">
      <t>トクレイカンリ</t>
    </rPh>
    <rPh sb="4" eb="7">
      <t>ギジュツシャ</t>
    </rPh>
    <phoneticPr fontId="79"/>
  </si>
  <si>
    <t>２. 新たに兼務させたい工事</t>
    <rPh sb="3" eb="4">
      <t>アラ</t>
    </rPh>
    <rPh sb="6" eb="8">
      <t>ケンム</t>
    </rPh>
    <rPh sb="12" eb="14">
      <t>コウジ</t>
    </rPh>
    <phoneticPr fontId="79"/>
  </si>
  <si>
    <t>請負代金額</t>
    <phoneticPr fontId="79"/>
  </si>
  <si>
    <t>工 事 場 所</t>
    <rPh sb="0" eb="1">
      <t>コウ</t>
    </rPh>
    <rPh sb="2" eb="3">
      <t>コト</t>
    </rPh>
    <rPh sb="4" eb="5">
      <t>バ</t>
    </rPh>
    <rPh sb="6" eb="7">
      <t>ショ</t>
    </rPh>
    <phoneticPr fontId="79"/>
  </si>
  <si>
    <t>監理技術者補佐</t>
    <rPh sb="0" eb="2">
      <t>カンリ</t>
    </rPh>
    <rPh sb="2" eb="5">
      <t>ギジュツシャ</t>
    </rPh>
    <rPh sb="5" eb="7">
      <t>ホサ</t>
    </rPh>
    <phoneticPr fontId="79"/>
  </si>
  <si>
    <t>３．既に（特例）監理技術者として配置されている工事</t>
    <phoneticPr fontId="79"/>
  </si>
  <si>
    <t>請負代金額</t>
    <rPh sb="0" eb="5">
      <t>ウケオイダイキンガク</t>
    </rPh>
    <phoneticPr fontId="79"/>
  </si>
  <si>
    <t>※１）建設業法第２６条第３項ただし書の規定の適用を受ける監理技術者（以下、「特例監理技術者」という。）</t>
    <phoneticPr fontId="79"/>
  </si>
  <si>
    <t>※２）建設業法第２６条第３項ただし書による監理技術者の職務を補佐する者（以下　、「監理技術者補佐」という）</t>
    <phoneticPr fontId="79"/>
  </si>
  <si>
    <t>※３）新たに配置する監理技術者補佐の雇用関係、資格等を確認できる公的機関が発行した書類の写しを添付すること。</t>
    <phoneticPr fontId="79"/>
  </si>
  <si>
    <t>　　１．本工事において、特例監理技術者の配置を行う場合は以下の（１）～（９）の要件を全て満たさなけれ</t>
    <phoneticPr fontId="79"/>
  </si>
  <si>
    <t>　　　　ばならない。</t>
    <phoneticPr fontId="79"/>
  </si>
  <si>
    <t>　　　　ただし、当初予定価格が３億円以上の工事、または、低入札調査基準価格を下回る価格で契約を締</t>
    <phoneticPr fontId="79"/>
  </si>
  <si>
    <t>　　　　結する場合は、特例監理技術者の配置は認めない。</t>
    <phoneticPr fontId="79"/>
  </si>
  <si>
    <t>　　　　（１）　監理技術者補佐を専任で配置すること。</t>
    <phoneticPr fontId="79"/>
  </si>
  <si>
    <t>　　　　（２）　監理技術者補佐は、一級施工管理技士補（令和３年４月１日施行）又は一級施工管理技士等</t>
    <phoneticPr fontId="79"/>
  </si>
  <si>
    <t>　　　　　の国家資格者、学歴や実務経験により監理技術者の資格を有する者であること。なお、監理技術者</t>
    <phoneticPr fontId="79"/>
  </si>
  <si>
    <t>　　　　　補佐の建設業法第２７条の規定に基づく技術検定種目は、特例監理技術者に求める技術検定種目</t>
    <phoneticPr fontId="79"/>
  </si>
  <si>
    <t>　　　　　と同じであること。</t>
    <phoneticPr fontId="79"/>
  </si>
  <si>
    <t>　　　　（３）　監理技術者補佐は対象工事の受注者と直接的かつ恒常的な雇用関係にあること。</t>
    <phoneticPr fontId="79"/>
  </si>
  <si>
    <t>　　　　（４）　同一の特例監理技術者が配置できる工事の数は、本工事を含め同時に２件までとする。ただし、</t>
    <phoneticPr fontId="79"/>
  </si>
  <si>
    <t>　　　　　同一あるいは別々の発注者が、同一の建設業者と締結する契約工期の重複する複数の請負契約</t>
    <phoneticPr fontId="79"/>
  </si>
  <si>
    <t>　　　　　に係る工事であって、かつ、それぞれの工事の対象となる工作物等に一体性が認められるもの（当</t>
    <phoneticPr fontId="79"/>
  </si>
  <si>
    <t>　　　　　初の請負契約以外の請負契約が随意契約により締結される場合に限る。）については、これら複数</t>
    <rPh sb="5" eb="6">
      <t>ハツ</t>
    </rPh>
    <phoneticPr fontId="79"/>
  </si>
  <si>
    <t>　　　　　の工事を一の工事とみなす。</t>
    <phoneticPr fontId="79"/>
  </si>
  <si>
    <t>　　　　（５）　特例監理技術者が兼務できる工事は、久留米市内又は久留米市の隣接自治体内の工事でな</t>
    <phoneticPr fontId="79"/>
  </si>
  <si>
    <t>　　　　　ければならない。</t>
    <phoneticPr fontId="79"/>
  </si>
  <si>
    <t>　　　　（６）　特例監理技術者は、施工における主要な会議への参加、現場の巡回及び主要な工程の立会</t>
    <phoneticPr fontId="79"/>
  </si>
  <si>
    <t>　　　　　等の職務を適正に遂行しなければならない。</t>
    <rPh sb="5" eb="6">
      <t>トウ</t>
    </rPh>
    <phoneticPr fontId="79"/>
  </si>
  <si>
    <t>　　　　（７）　特例監理技術者と監理技術者補佐との間で常に連絡が取れる体制であること。</t>
    <phoneticPr fontId="79"/>
  </si>
  <si>
    <t>　　　　（８）　監理技術者補佐が担う業務等について、明らかにすること</t>
    <phoneticPr fontId="79"/>
  </si>
  <si>
    <t>　　　　（９）　本市以外の機関が発注する工事との兼務は、いずれの発注者も認めるものであること。</t>
    <phoneticPr fontId="79"/>
  </si>
  <si>
    <t>　　　２．特例監理技術者が兼務する工事が既契約の場合は契約が確認できる書類を添付すること。</t>
    <phoneticPr fontId="79"/>
  </si>
  <si>
    <t>　　　　　例）契約書の写し（発注機関、工期、工事箇所、請負代金額が確認できるもの）</t>
    <phoneticPr fontId="79"/>
  </si>
  <si>
    <t>　　　　　　　ＣＯＲＩＮＳの写し</t>
    <phoneticPr fontId="79"/>
  </si>
  <si>
    <t>　　　３．　別紙（業務分担、連絡体制等）を添付すること。</t>
    <phoneticPr fontId="79"/>
  </si>
  <si>
    <t>　　　４．届出した技術者は真にやむをえない場合を除き変更できない。（監理技術者の兼務を止め、監理技</t>
    <phoneticPr fontId="79"/>
  </si>
  <si>
    <t>　　　　　術者補佐を解除する場合を除く）</t>
    <phoneticPr fontId="79"/>
  </si>
  <si>
    <t>　　　５．工事の途中で監理技術者補佐の変更・解除がある場合は、予め監督職員等と協議を行い、技術者</t>
    <phoneticPr fontId="79"/>
  </si>
  <si>
    <t>　　　　　の配置、変更等を行う前に「監理技術者補佐変更・解除届」を提出し承認をえること。なお、「監理技</t>
    <phoneticPr fontId="79"/>
  </si>
  <si>
    <t>　　　　　術者補佐変更・解除届」は発注者が受理したことをもって承認したものとみなす。</t>
    <rPh sb="5" eb="6">
      <t>ジュツ</t>
    </rPh>
    <phoneticPr fontId="79"/>
  </si>
  <si>
    <t>別紙</t>
    <rPh sb="0" eb="2">
      <t>ベッシ</t>
    </rPh>
    <phoneticPr fontId="79"/>
  </si>
  <si>
    <t>業務分担、連絡体制等</t>
    <rPh sb="0" eb="4">
      <t>ギョウムブンタン</t>
    </rPh>
    <rPh sb="5" eb="9">
      <t>レンラクタイセイ</t>
    </rPh>
    <rPh sb="9" eb="10">
      <t>トウ</t>
    </rPh>
    <phoneticPr fontId="79"/>
  </si>
  <si>
    <t>○監理技術者</t>
    <phoneticPr fontId="79"/>
  </si>
  <si>
    <t>（例）</t>
    <rPh sb="1" eb="2">
      <t>レイ</t>
    </rPh>
    <phoneticPr fontId="79"/>
  </si>
  <si>
    <t>　・施工における主要な会議への参加</t>
    <phoneticPr fontId="79"/>
  </si>
  <si>
    <t>　・現場の巡回及び主要な工程の立ち合い</t>
    <phoneticPr fontId="79"/>
  </si>
  <si>
    <t>　・主要な機材の受け入れ、検査</t>
    <phoneticPr fontId="79"/>
  </si>
  <si>
    <t>　・施工計画書、承諾図、施工図の作成</t>
    <phoneticPr fontId="79"/>
  </si>
  <si>
    <t>　・工程管理</t>
    <phoneticPr fontId="79"/>
  </si>
  <si>
    <t>　・品質管理その他の技術上の管理</t>
    <phoneticPr fontId="79"/>
  </si>
  <si>
    <t>　・本工事の施工に従事する者の技術上の指導監督</t>
    <phoneticPr fontId="79"/>
  </si>
  <si>
    <t>○監理技術者補佐</t>
    <phoneticPr fontId="79"/>
  </si>
  <si>
    <t>　・会議への参加</t>
    <phoneticPr fontId="79"/>
  </si>
  <si>
    <t>　・施工計画書、承諾図、施工図の作成補佐</t>
    <phoneticPr fontId="79"/>
  </si>
  <si>
    <t>　・工程進捗状況の監理技術者への報告</t>
    <phoneticPr fontId="79"/>
  </si>
  <si>
    <t>　・品質管理その他の技術上の管理の補佐</t>
    <phoneticPr fontId="79"/>
  </si>
  <si>
    <t>　・本工事の施工に従事する者の技術上の指導監督の補佐</t>
    <phoneticPr fontId="79"/>
  </si>
  <si>
    <t>住　所</t>
    <rPh sb="0" eb="1">
      <t>ジュウ</t>
    </rPh>
    <rPh sb="2" eb="3">
      <t>ショ</t>
    </rPh>
    <phoneticPr fontId="79"/>
  </si>
  <si>
    <t>氏　名</t>
    <rPh sb="0" eb="1">
      <t>ウジ</t>
    </rPh>
    <rPh sb="2" eb="3">
      <t>ナ</t>
    </rPh>
    <phoneticPr fontId="79"/>
  </si>
  <si>
    <t>氏　　名</t>
    <rPh sb="0" eb="1">
      <t>ウジ</t>
    </rPh>
    <rPh sb="3" eb="4">
      <t>ナ</t>
    </rPh>
    <phoneticPr fontId="79"/>
  </si>
  <si>
    <t>資 格 等</t>
    <rPh sb="0" eb="1">
      <t>シ</t>
    </rPh>
    <rPh sb="2" eb="3">
      <t>カク</t>
    </rPh>
    <rPh sb="4" eb="5">
      <t>トウ</t>
    </rPh>
    <phoneticPr fontId="79"/>
  </si>
  <si>
    <t>　特例監理技術者（※１）の配置について、下記のとおり監理技術者補佐（※２）を専任で配置し、</t>
    <phoneticPr fontId="79"/>
  </si>
  <si>
    <t>　　年　　　月　　　日</t>
    <phoneticPr fontId="18"/>
  </si>
  <si>
    <t>発　注　課</t>
    <rPh sb="0" eb="1">
      <t>ハッ</t>
    </rPh>
    <rPh sb="2" eb="3">
      <t>チュウ</t>
    </rPh>
    <rPh sb="4" eb="5">
      <t>カ</t>
    </rPh>
    <phoneticPr fontId="79"/>
  </si>
  <si>
    <t>発注課</t>
    <rPh sb="0" eb="2">
      <t>ハッチュウ</t>
    </rPh>
    <rPh sb="2" eb="3">
      <t>カ</t>
    </rPh>
    <phoneticPr fontId="18"/>
  </si>
  <si>
    <t>　生</t>
    <rPh sb="1" eb="2">
      <t>ウ</t>
    </rPh>
    <phoneticPr fontId="18"/>
  </si>
  <si>
    <t>生</t>
    <rPh sb="0" eb="1">
      <t>ウ</t>
    </rPh>
    <phoneticPr fontId="18"/>
  </si>
  <si>
    <t xml:space="preserve"> 連絡体制</t>
    <rPh sb="1" eb="5">
      <t>レンラクタイセイ</t>
    </rPh>
    <phoneticPr fontId="79"/>
  </si>
  <si>
    <t xml:space="preserve"> 業務分担</t>
    <rPh sb="1" eb="5">
      <t>ギョウムブンタン</t>
    </rPh>
    <phoneticPr fontId="79"/>
  </si>
  <si>
    <t>（第２号様式）</t>
  </si>
  <si>
    <t>特定建設工事共同企業体協定書</t>
  </si>
  <si>
    <t>住　　　　所</t>
    <rPh sb="0" eb="1">
      <t>ジュウ</t>
    </rPh>
    <rPh sb="5" eb="6">
      <t>ショ</t>
    </rPh>
    <phoneticPr fontId="79"/>
  </si>
  <si>
    <t>商号又は名称</t>
    <rPh sb="0" eb="2">
      <t>ショウゴウ</t>
    </rPh>
    <rPh sb="2" eb="3">
      <t>マタ</t>
    </rPh>
    <rPh sb="4" eb="6">
      <t>メイショウ</t>
    </rPh>
    <phoneticPr fontId="79"/>
  </si>
  <si>
    <t>代表者職氏名</t>
    <rPh sb="0" eb="3">
      <t>ダイヒョウシャ</t>
    </rPh>
    <rPh sb="3" eb="4">
      <t>ショク</t>
    </rPh>
    <rPh sb="4" eb="6">
      <t>シメイ</t>
    </rPh>
    <phoneticPr fontId="79"/>
  </si>
  <si>
    <t>特定建設工事共同企業体協定書第8条に基づく協定書</t>
  </si>
  <si>
    <t>1　工事の名称</t>
    <phoneticPr fontId="79"/>
  </si>
  <si>
    <t>2　出資の割合</t>
    <phoneticPr fontId="79"/>
  </si>
  <si>
    <t>％</t>
    <phoneticPr fontId="79"/>
  </si>
  <si>
    <t>（目的）</t>
    <phoneticPr fontId="18"/>
  </si>
  <si>
    <t>第１条　</t>
    <phoneticPr fontId="18"/>
  </si>
  <si>
    <t>　前号に附帯する事業</t>
    <phoneticPr fontId="18"/>
  </si>
  <si>
    <t>一</t>
    <phoneticPr fontId="18"/>
  </si>
  <si>
    <t>二</t>
    <phoneticPr fontId="18"/>
  </si>
  <si>
    <t>（名称）</t>
    <rPh sb="1" eb="3">
      <t>メイショウ</t>
    </rPh>
    <phoneticPr fontId="18"/>
  </si>
  <si>
    <t>　当共同企業体は、次の事業を共同連帯して営むことを目的とする。</t>
    <phoneticPr fontId="18"/>
  </si>
  <si>
    <t>第２条　</t>
    <phoneticPr fontId="18"/>
  </si>
  <si>
    <t>（事務所の所在地）</t>
    <phoneticPr fontId="18"/>
  </si>
  <si>
    <t>第３条　</t>
    <phoneticPr fontId="18"/>
  </si>
  <si>
    <t>　当企業体は、事務所を代表者の住所に置く。</t>
    <phoneticPr fontId="18"/>
  </si>
  <si>
    <t>（成立の時期及び解散の時期）</t>
    <phoneticPr fontId="18"/>
  </si>
  <si>
    <t>第４条　</t>
    <phoneticPr fontId="18"/>
  </si>
  <si>
    <t>２</t>
    <phoneticPr fontId="18"/>
  </si>
  <si>
    <t>　前項の存続期間は、構成員全員の同意を得て、これを延長することができる。</t>
    <phoneticPr fontId="18"/>
  </si>
  <si>
    <t>３</t>
    <phoneticPr fontId="18"/>
  </si>
  <si>
    <t>　建設工事を請け負うことができなかったときは、当企業体は、前２項の規定にかかわらず、当該建設工事に係る請負契約が締結された日に解散するものとする。</t>
    <phoneticPr fontId="18"/>
  </si>
  <si>
    <t>　　</t>
    <phoneticPr fontId="79"/>
  </si>
  <si>
    <t>（構成員の住所及び名称）</t>
    <phoneticPr fontId="18"/>
  </si>
  <si>
    <t>第５条　</t>
    <phoneticPr fontId="18"/>
  </si>
  <si>
    <t>　当企業体の構成員は、次のとおりとする。</t>
    <phoneticPr fontId="18"/>
  </si>
  <si>
    <t>（代表者の名称）</t>
    <phoneticPr fontId="18"/>
  </si>
  <si>
    <t>第６条　</t>
    <phoneticPr fontId="18"/>
  </si>
  <si>
    <t>　当企業体は、令和○年○月○日に成立し、建設工事の請負契約の履行後3か月を経過するまでの間は解散することができない。</t>
    <rPh sb="7" eb="9">
      <t>レイワ</t>
    </rPh>
    <phoneticPr fontId="18"/>
  </si>
  <si>
    <t>（代表者の権限）</t>
    <phoneticPr fontId="18"/>
  </si>
  <si>
    <t>第７条　</t>
    <phoneticPr fontId="18"/>
  </si>
  <si>
    <t>　当企業体の代表者は、建設工事の施工に関し、当企業体を代表してその権限を行なうことを名義上明らかにした上で、発注者及び監督官庁等と折衝する権限並びに請負代金（前払金及び部分払金を含む。）の請求、受領及び当企業体に属する財産を管理する権限を有するものとする。</t>
    <phoneticPr fontId="18"/>
  </si>
  <si>
    <t>（構成員の出資の割合等）</t>
    <phoneticPr fontId="18"/>
  </si>
  <si>
    <t>第８条　</t>
    <phoneticPr fontId="18"/>
  </si>
  <si>
    <t>　当企業体の構成員の出資の割合は別に定めるところによるものとする。</t>
    <phoneticPr fontId="18"/>
  </si>
  <si>
    <t>　金銭以外のものによる出資については、時価を参しゃくのうえ構成員が協議して評価するものとする。</t>
    <phoneticPr fontId="18"/>
  </si>
  <si>
    <t>（運営委員会）</t>
    <phoneticPr fontId="18"/>
  </si>
  <si>
    <t>第９条　</t>
    <phoneticPr fontId="18"/>
  </si>
  <si>
    <t>　当企業体は、構成員全員をもって運営委員会を設け、組織及び編成並びに工事の施工の基本に関する事項、資金管理方法、下請企業の決定その他の当企業体の運営に関する基本的かつ重要な事項について協議の上決定し、建設工事の完成に当るものとする。</t>
    <phoneticPr fontId="18"/>
  </si>
  <si>
    <t>（構成員の責任）</t>
    <phoneticPr fontId="18"/>
  </si>
  <si>
    <t>第10条　</t>
    <phoneticPr fontId="18"/>
  </si>
  <si>
    <t>　各構成員は、建設工事の請負契約の履行及び下請契約その他の建設工事の実施の伴い当企業体が負担する債務の履行に関し、連帯して責任を負うものとする。</t>
    <phoneticPr fontId="18"/>
  </si>
  <si>
    <t>第11条　</t>
    <phoneticPr fontId="18"/>
  </si>
  <si>
    <t>　当企業体の取引金融機関は、○○銀行△△支店とし、共同企業体の名称を冠した代表者名義の別口預金口座によって取引するものとする。</t>
    <phoneticPr fontId="18"/>
  </si>
  <si>
    <t>←金融機関名を編集</t>
    <rPh sb="1" eb="5">
      <t>キンユウキカン</t>
    </rPh>
    <rPh sb="5" eb="6">
      <t>メイ</t>
    </rPh>
    <rPh sb="7" eb="9">
      <t>ヘンシュウ</t>
    </rPh>
    <phoneticPr fontId="18"/>
  </si>
  <si>
    <t>（取引金融機関）</t>
    <phoneticPr fontId="18"/>
  </si>
  <si>
    <t>（決算）</t>
    <phoneticPr fontId="18"/>
  </si>
  <si>
    <t>　当企業体は、工事竣工の都度当該工事について決算するものとする。</t>
    <phoneticPr fontId="18"/>
  </si>
  <si>
    <t>第12条　</t>
    <phoneticPr fontId="18"/>
  </si>
  <si>
    <t>（利益金の配当の割合）</t>
    <phoneticPr fontId="18"/>
  </si>
  <si>
    <t>第13条　</t>
    <phoneticPr fontId="18"/>
  </si>
  <si>
    <t>　決算の結果利益を生じた場合には、第8条に基づく協定書に規定する出資の割合により構成員に利益金を配当するものとする。</t>
    <phoneticPr fontId="18"/>
  </si>
  <si>
    <t>（欠損金の負担の割合）</t>
    <phoneticPr fontId="18"/>
  </si>
  <si>
    <t>第14条　</t>
    <phoneticPr fontId="18"/>
  </si>
  <si>
    <t>　決算の結果欠損金を生じた場合には、第8条に基づく協定書に規定する出資の割合により構成員が欠損金を負担するものとする。</t>
    <phoneticPr fontId="18"/>
  </si>
  <si>
    <t>（権利義務の譲渡の制限）</t>
    <phoneticPr fontId="18"/>
  </si>
  <si>
    <t>第15条　</t>
    <phoneticPr fontId="18"/>
  </si>
  <si>
    <t>　本協定書に基づく権利義務は他人に譲渡することはできない。</t>
    <phoneticPr fontId="18"/>
  </si>
  <si>
    <t>（工事途中における構成員の脱退に対する処置）</t>
    <phoneticPr fontId="18"/>
  </si>
  <si>
    <t>第16条　</t>
    <phoneticPr fontId="18"/>
  </si>
  <si>
    <t>　構成員は、発注者及び構成員全員の承認がなければ、当企業体が建設工事を完成する日までは脱退することができない。</t>
    <phoneticPr fontId="18"/>
  </si>
  <si>
    <t>　構成員のうち工事途中において前項の規定により脱退した者がある場合においては、残存構成員が共同連帯して建設工事を完成する。</t>
    <phoneticPr fontId="18"/>
  </si>
  <si>
    <t>４</t>
    <phoneticPr fontId="18"/>
  </si>
  <si>
    <t>　第１項の規定により構成員のうち脱退した者があるときは、残存構成員の出資の割合は、脱退構成員が脱退前に有していたところの出資の割合を、残存構成員が有している出資の割合により分割し、これを第８条に基づく協定書に規定する割合に加えた割合とする。</t>
    <phoneticPr fontId="18"/>
  </si>
  <si>
    <t>　脱退した構成員の出資金の返還は、決算の際行うものとする。ただし、決算の結果欠損金を生じた場合には、脱退した構成員の出資金から構成員が脱退しなかった場合に負担すべき金額を控除した金額を返還するものとする。</t>
    <phoneticPr fontId="18"/>
  </si>
  <si>
    <t>５</t>
    <phoneticPr fontId="18"/>
  </si>
  <si>
    <t>　決算の結果利益を生じた場合において、脱退構成員には利益金の配当は行わない。</t>
    <phoneticPr fontId="18"/>
  </si>
  <si>
    <t>（工事途中における構成員の破産又は解散に関する処置）</t>
    <phoneticPr fontId="18"/>
  </si>
  <si>
    <t>第17条　</t>
    <phoneticPr fontId="18"/>
  </si>
  <si>
    <t>　構成員のうちいずれかが工事途中において破産又は解散した場合においては、前条第2項から第5項までを準用するものとする。</t>
    <phoneticPr fontId="18"/>
  </si>
  <si>
    <t>（解散後の契約不適合責任）</t>
    <phoneticPr fontId="18"/>
  </si>
  <si>
    <t>第18条　</t>
    <phoneticPr fontId="18"/>
  </si>
  <si>
    <t>（協定書に定めのない事項）</t>
    <phoneticPr fontId="18"/>
  </si>
  <si>
    <t>第19条　</t>
    <phoneticPr fontId="18"/>
  </si>
  <si>
    <t>　この協定書に定めのない事項については、運営委員会において定めるものとする。</t>
    <phoneticPr fontId="18"/>
  </si>
  <si>
    <t>　　　　　　　　　　　　　　</t>
    <phoneticPr fontId="79"/>
  </si>
  <si>
    <t>共同企業体名</t>
    <phoneticPr fontId="18"/>
  </si>
  <si>
    <t>不要な場合は空欄（スペースキーを打つことで、「0」等の表示が消えます）</t>
    <phoneticPr fontId="18"/>
  </si>
  <si>
    <t>○○建設△△土木特定建設工事共同企業体</t>
    <phoneticPr fontId="18"/>
  </si>
  <si>
    <t>△△土木</t>
    <rPh sb="2" eb="4">
      <t>ドボク</t>
    </rPh>
    <phoneticPr fontId="18"/>
  </si>
  <si>
    <t>←入札公告日から入札締切日の間で共同企業体を結成した日付を記載すること</t>
    <rPh sb="1" eb="3">
      <t>ニュウサツ</t>
    </rPh>
    <rPh sb="3" eb="6">
      <t>コウコクビ</t>
    </rPh>
    <rPh sb="8" eb="11">
      <t>ニュウサツシ</t>
    </rPh>
    <rPh sb="11" eb="12">
      <t>キ</t>
    </rPh>
    <rPh sb="12" eb="13">
      <t>ビ</t>
    </rPh>
    <rPh sb="14" eb="15">
      <t>アイダ</t>
    </rPh>
    <rPh sb="16" eb="18">
      <t>キョウドウ</t>
    </rPh>
    <rPh sb="18" eb="21">
      <t>キギョウタイ</t>
    </rPh>
    <rPh sb="22" eb="24">
      <t>ケッセイ</t>
    </rPh>
    <rPh sb="26" eb="28">
      <t>ヒヅケ</t>
    </rPh>
    <rPh sb="29" eb="31">
      <t>キサイ</t>
    </rPh>
    <phoneticPr fontId="18"/>
  </si>
  <si>
    <t>←第４条で記載した日付を記入</t>
    <rPh sb="1" eb="2">
      <t>ダイ</t>
    </rPh>
    <rPh sb="3" eb="4">
      <t>ジョウ</t>
    </rPh>
    <rPh sb="5" eb="7">
      <t>キサイ</t>
    </rPh>
    <rPh sb="9" eb="11">
      <t>ヒヅケ</t>
    </rPh>
    <rPh sb="12" eb="14">
      <t>キニュウ</t>
    </rPh>
    <phoneticPr fontId="18"/>
  </si>
  <si>
    <t>久留米市△△町１２３</t>
    <rPh sb="0" eb="4">
      <t>クルメシ</t>
    </rPh>
    <rPh sb="6" eb="7">
      <t>マチ</t>
    </rPh>
    <phoneticPr fontId="18"/>
  </si>
  <si>
    <t>代表取締役　△△　□□</t>
    <rPh sb="0" eb="5">
      <t>ダイヒョウトリシマリヤク</t>
    </rPh>
    <phoneticPr fontId="18"/>
  </si>
  <si>
    <t>←工事発注表の出資比率に関する条件を確認</t>
    <rPh sb="1" eb="6">
      <t>コウジハッチュウヒョウ</t>
    </rPh>
    <rPh sb="7" eb="11">
      <t>シュッシヒリツ</t>
    </rPh>
    <rPh sb="12" eb="13">
      <t>カン</t>
    </rPh>
    <rPh sb="15" eb="17">
      <t>ジョウケン</t>
    </rPh>
    <rPh sb="18" eb="20">
      <t>カクニン</t>
    </rPh>
    <phoneticPr fontId="18"/>
  </si>
  <si>
    <t>久留米市◇◇町１２３</t>
    <rPh sb="0" eb="4">
      <t>クルメシ</t>
    </rPh>
    <rPh sb="6" eb="7">
      <t>マチ</t>
    </rPh>
    <phoneticPr fontId="18"/>
  </si>
  <si>
    <t>◇◇組</t>
    <rPh sb="2" eb="3">
      <t>グミ</t>
    </rPh>
    <phoneticPr fontId="18"/>
  </si>
  <si>
    <t>代表取締役　◇◇　○○</t>
    <rPh sb="0" eb="5">
      <t>ダイヒョウトリシマリヤク</t>
    </rPh>
    <phoneticPr fontId="18"/>
  </si>
  <si>
    <t>確認</t>
    <rPh sb="0" eb="2">
      <t>カクニン</t>
    </rPh>
    <phoneticPr fontId="149"/>
  </si>
  <si>
    <t>別紙1</t>
    <rPh sb="0" eb="2">
      <t>ベッシ</t>
    </rPh>
    <phoneticPr fontId="149"/>
  </si>
  <si>
    <t>説　明　書</t>
    <rPh sb="0" eb="1">
      <t>セツ</t>
    </rPh>
    <rPh sb="2" eb="3">
      <t>メイ</t>
    </rPh>
    <rPh sb="4" eb="5">
      <t>ショ</t>
    </rPh>
    <phoneticPr fontId="149"/>
  </si>
  <si>
    <t>（発注者）</t>
    <rPh sb="1" eb="4">
      <t>ハッチュウシャ</t>
    </rPh>
    <phoneticPr fontId="149"/>
  </si>
  <si>
    <t>選択リスト1</t>
    <rPh sb="0" eb="2">
      <t>センタク</t>
    </rPh>
    <phoneticPr fontId="149"/>
  </si>
  <si>
    <t>久留米市長</t>
    <rPh sb="0" eb="3">
      <t>クルメ</t>
    </rPh>
    <rPh sb="3" eb="4">
      <t>シ</t>
    </rPh>
    <rPh sb="4" eb="5">
      <t>チョウ</t>
    </rPh>
    <phoneticPr fontId="149"/>
  </si>
  <si>
    <t>久留米市企業管理者</t>
    <rPh sb="0" eb="3">
      <t>クルメ</t>
    </rPh>
    <rPh sb="3" eb="4">
      <t>シ</t>
    </rPh>
    <rPh sb="4" eb="6">
      <t>キギョウ</t>
    </rPh>
    <rPh sb="6" eb="9">
      <t>カンリシャ</t>
    </rPh>
    <phoneticPr fontId="149"/>
  </si>
  <si>
    <t>（受注者）</t>
    <rPh sb="1" eb="4">
      <t>ジュチュウシャ</t>
    </rPh>
    <phoneticPr fontId="149"/>
  </si>
  <si>
    <t>住　　　　　所</t>
    <rPh sb="0" eb="1">
      <t>ジュウ</t>
    </rPh>
    <rPh sb="6" eb="7">
      <t>ショ</t>
    </rPh>
    <phoneticPr fontId="149"/>
  </si>
  <si>
    <t>商号又は名称</t>
  </si>
  <si>
    <t>代　　表　　者</t>
  </si>
  <si>
    <t>印</t>
    <phoneticPr fontId="149"/>
  </si>
  <si>
    <t>　建設工事に係る資材の再資源化等に関する法律第12条第1項の規定により、対象建設工事の分別解体等の</t>
    <rPh sb="1" eb="3">
      <t>ケンセツ</t>
    </rPh>
    <rPh sb="3" eb="5">
      <t>コウジ</t>
    </rPh>
    <rPh sb="6" eb="7">
      <t>カカ</t>
    </rPh>
    <rPh sb="8" eb="10">
      <t>シザイ</t>
    </rPh>
    <rPh sb="11" eb="12">
      <t>サイ</t>
    </rPh>
    <rPh sb="12" eb="15">
      <t>シゲンカ</t>
    </rPh>
    <rPh sb="15" eb="16">
      <t>トウ</t>
    </rPh>
    <rPh sb="17" eb="18">
      <t>カン</t>
    </rPh>
    <rPh sb="20" eb="22">
      <t>ホウリツ</t>
    </rPh>
    <rPh sb="22" eb="23">
      <t>ダイ</t>
    </rPh>
    <rPh sb="25" eb="26">
      <t>ジョウ</t>
    </rPh>
    <rPh sb="26" eb="27">
      <t>ダイ</t>
    </rPh>
    <rPh sb="28" eb="29">
      <t>コウ</t>
    </rPh>
    <rPh sb="30" eb="32">
      <t>キテイ</t>
    </rPh>
    <rPh sb="36" eb="38">
      <t>タイショウ</t>
    </rPh>
    <rPh sb="38" eb="40">
      <t>ケンセツ</t>
    </rPh>
    <rPh sb="40" eb="42">
      <t>コウジ</t>
    </rPh>
    <rPh sb="43" eb="45">
      <t>ブンベツ</t>
    </rPh>
    <rPh sb="45" eb="47">
      <t>カイタイ</t>
    </rPh>
    <rPh sb="47" eb="48">
      <t>トウ</t>
    </rPh>
    <phoneticPr fontId="149"/>
  </si>
  <si>
    <t>計画等に係る事項について下記のとおり説明します。</t>
    <rPh sb="0" eb="2">
      <t>ケイカク</t>
    </rPh>
    <rPh sb="4" eb="5">
      <t>カカ</t>
    </rPh>
    <rPh sb="6" eb="8">
      <t>ジコウ</t>
    </rPh>
    <rPh sb="12" eb="14">
      <t>カキ</t>
    </rPh>
    <rPh sb="18" eb="20">
      <t>セツメイ</t>
    </rPh>
    <phoneticPr fontId="149"/>
  </si>
  <si>
    <t>記</t>
    <rPh sb="0" eb="1">
      <t>キ</t>
    </rPh>
    <phoneticPr fontId="149"/>
  </si>
  <si>
    <t>1.工事の名称</t>
    <rPh sb="5" eb="7">
      <t>メイショウ</t>
    </rPh>
    <phoneticPr fontId="149"/>
  </si>
  <si>
    <t>2.工事の場所</t>
    <rPh sb="2" eb="4">
      <t>コウジ</t>
    </rPh>
    <rPh sb="5" eb="7">
      <t>バショ</t>
    </rPh>
    <phoneticPr fontId="149"/>
  </si>
  <si>
    <t>3.説明内容</t>
    <rPh sb="2" eb="4">
      <t>セツメイ</t>
    </rPh>
    <rPh sb="4" eb="6">
      <t>ナイヨウ</t>
    </rPh>
    <phoneticPr fontId="149"/>
  </si>
  <si>
    <t>添付資料のとおり</t>
    <rPh sb="0" eb="2">
      <t>テンプ</t>
    </rPh>
    <rPh sb="2" eb="4">
      <t>シリョウ</t>
    </rPh>
    <phoneticPr fontId="149"/>
  </si>
  <si>
    <t>4.添付資料</t>
    <rPh sb="2" eb="4">
      <t>テンプ</t>
    </rPh>
    <rPh sb="4" eb="6">
      <t>シリョウ</t>
    </rPh>
    <phoneticPr fontId="149"/>
  </si>
  <si>
    <t>①別表（別表１～３のうちに該当するものに必要事項を記載したもの）</t>
    <rPh sb="1" eb="3">
      <t>ベッピョウ</t>
    </rPh>
    <rPh sb="4" eb="6">
      <t>ベッピョウ</t>
    </rPh>
    <rPh sb="13" eb="15">
      <t>ガイトウ</t>
    </rPh>
    <rPh sb="20" eb="22">
      <t>ヒツヨウ</t>
    </rPh>
    <rPh sb="22" eb="24">
      <t>ジコウ</t>
    </rPh>
    <rPh sb="25" eb="27">
      <t>キサイ</t>
    </rPh>
    <phoneticPr fontId="149"/>
  </si>
  <si>
    <t>別表1（建築物に係る解体工事）</t>
    <rPh sb="0" eb="2">
      <t>ベッピョウ</t>
    </rPh>
    <rPh sb="4" eb="7">
      <t>ケンチクブツ</t>
    </rPh>
    <rPh sb="8" eb="9">
      <t>カカ</t>
    </rPh>
    <rPh sb="10" eb="12">
      <t>カイタイ</t>
    </rPh>
    <rPh sb="12" eb="14">
      <t>コウジ</t>
    </rPh>
    <phoneticPr fontId="149"/>
  </si>
  <si>
    <t>別表2（建築物に係る新築工事等（新築・増築・修繕・模様替））</t>
    <rPh sb="0" eb="2">
      <t>ベッピョウ</t>
    </rPh>
    <rPh sb="4" eb="7">
      <t>ケンチクブツ</t>
    </rPh>
    <rPh sb="8" eb="9">
      <t>カカ</t>
    </rPh>
    <rPh sb="10" eb="12">
      <t>シンチク</t>
    </rPh>
    <rPh sb="12" eb="15">
      <t>コウジトウ</t>
    </rPh>
    <rPh sb="16" eb="18">
      <t>シンチク</t>
    </rPh>
    <rPh sb="19" eb="21">
      <t>ゾウチク</t>
    </rPh>
    <rPh sb="22" eb="24">
      <t>シュウゼン</t>
    </rPh>
    <rPh sb="25" eb="27">
      <t>モヨウ</t>
    </rPh>
    <rPh sb="27" eb="28">
      <t>ガ</t>
    </rPh>
    <phoneticPr fontId="149"/>
  </si>
  <si>
    <t>別表3（建築物以外のものに係る解体工事又は新築工事等（土木工事等））</t>
    <rPh sb="0" eb="2">
      <t>ベッピョウ</t>
    </rPh>
    <rPh sb="4" eb="7">
      <t>ケンチクブツ</t>
    </rPh>
    <rPh sb="7" eb="9">
      <t>イガイ</t>
    </rPh>
    <rPh sb="13" eb="14">
      <t>カカ</t>
    </rPh>
    <rPh sb="15" eb="17">
      <t>カイタイ</t>
    </rPh>
    <rPh sb="17" eb="19">
      <t>コウジ</t>
    </rPh>
    <rPh sb="19" eb="20">
      <t>マタ</t>
    </rPh>
    <rPh sb="21" eb="23">
      <t>シンチク</t>
    </rPh>
    <rPh sb="23" eb="25">
      <t>コウジ</t>
    </rPh>
    <rPh sb="25" eb="26">
      <t>トウ</t>
    </rPh>
    <rPh sb="27" eb="29">
      <t>ドボク</t>
    </rPh>
    <rPh sb="29" eb="32">
      <t>コウジトウ</t>
    </rPh>
    <phoneticPr fontId="149"/>
  </si>
  <si>
    <t>②工程の概要を示す資料（特に必要な場合）</t>
    <rPh sb="1" eb="3">
      <t>コウテイ</t>
    </rPh>
    <rPh sb="4" eb="6">
      <t>ガイヨウ</t>
    </rPh>
    <rPh sb="7" eb="8">
      <t>シメ</t>
    </rPh>
    <rPh sb="9" eb="11">
      <t>シリョウ</t>
    </rPh>
    <rPh sb="12" eb="13">
      <t>トク</t>
    </rPh>
    <rPh sb="14" eb="16">
      <t>ヒツヨウ</t>
    </rPh>
    <rPh sb="17" eb="19">
      <t>バアイ</t>
    </rPh>
    <phoneticPr fontId="149"/>
  </si>
  <si>
    <t>殿</t>
    <rPh sb="0" eb="1">
      <t>ドノ</t>
    </rPh>
    <phoneticPr fontId="149"/>
  </si>
  <si>
    <t>別表３</t>
    <phoneticPr fontId="149"/>
  </si>
  <si>
    <t>建築物以外のものに係る解体工事又は新築工事等（土木工事等）</t>
    <rPh sb="0" eb="3">
      <t>ケンチクブツ</t>
    </rPh>
    <rPh sb="3" eb="5">
      <t>イガイ</t>
    </rPh>
    <rPh sb="9" eb="10">
      <t>カカ</t>
    </rPh>
    <rPh sb="11" eb="13">
      <t>カイタイ</t>
    </rPh>
    <rPh sb="13" eb="15">
      <t>コウジ</t>
    </rPh>
    <rPh sb="15" eb="16">
      <t>マタ</t>
    </rPh>
    <rPh sb="17" eb="19">
      <t>シンチク</t>
    </rPh>
    <rPh sb="19" eb="21">
      <t>コウジ</t>
    </rPh>
    <rPh sb="21" eb="22">
      <t>ナド</t>
    </rPh>
    <rPh sb="23" eb="25">
      <t>ドボク</t>
    </rPh>
    <rPh sb="25" eb="28">
      <t>コウジトウ</t>
    </rPh>
    <phoneticPr fontId="149"/>
  </si>
  <si>
    <t>分別解体等の計画等</t>
    <rPh sb="0" eb="2">
      <t>ブンベツ</t>
    </rPh>
    <rPh sb="2" eb="5">
      <t>カイタイトウ</t>
    </rPh>
    <rPh sb="6" eb="8">
      <t>ケイカク</t>
    </rPh>
    <rPh sb="8" eb="9">
      <t>ナド</t>
    </rPh>
    <phoneticPr fontId="149"/>
  </si>
  <si>
    <t>工作物の構造
（解体工事のみ）</t>
    <rPh sb="0" eb="3">
      <t>コウサクブツ</t>
    </rPh>
    <rPh sb="4" eb="6">
      <t>コウゾウ</t>
    </rPh>
    <rPh sb="8" eb="10">
      <t>カイタイ</t>
    </rPh>
    <rPh sb="10" eb="12">
      <t>コウジ</t>
    </rPh>
    <phoneticPr fontId="149"/>
  </si>
  <si>
    <t>□鉄筋コンクリート造　□その他（　　　　　　　　　　　）</t>
    <rPh sb="1" eb="3">
      <t>テッキン</t>
    </rPh>
    <rPh sb="9" eb="10">
      <t>ゾウ</t>
    </rPh>
    <rPh sb="14" eb="15">
      <t>タ</t>
    </rPh>
    <phoneticPr fontId="149"/>
  </si>
  <si>
    <t>工事の種類</t>
    <rPh sb="0" eb="2">
      <t>コウジ</t>
    </rPh>
    <rPh sb="3" eb="5">
      <t>シュルイ</t>
    </rPh>
    <phoneticPr fontId="149"/>
  </si>
  <si>
    <t>□新築工事　□維持・修繕工事　□解体工事</t>
    <rPh sb="1" eb="3">
      <t>シンチク</t>
    </rPh>
    <rPh sb="3" eb="5">
      <t>コウジ</t>
    </rPh>
    <rPh sb="7" eb="9">
      <t>イジ</t>
    </rPh>
    <rPh sb="10" eb="12">
      <t>シュウゼン</t>
    </rPh>
    <rPh sb="12" eb="14">
      <t>コウジ</t>
    </rPh>
    <rPh sb="16" eb="18">
      <t>カイタイ</t>
    </rPh>
    <rPh sb="18" eb="20">
      <t>コウジ</t>
    </rPh>
    <phoneticPr fontId="149"/>
  </si>
  <si>
    <t>□電気　□水道　□ガス　□下水道　□鉄道　□電話</t>
    <rPh sb="1" eb="3">
      <t>デンキ</t>
    </rPh>
    <rPh sb="5" eb="7">
      <t>スイドウ</t>
    </rPh>
    <rPh sb="13" eb="16">
      <t>ゲスイドウ</t>
    </rPh>
    <rPh sb="18" eb="20">
      <t>テツドウ</t>
    </rPh>
    <rPh sb="22" eb="24">
      <t>デンワ</t>
    </rPh>
    <phoneticPr fontId="149"/>
  </si>
  <si>
    <t>□その他（　　　　　　　　　　　　　　　　　　　　　　）</t>
    <rPh sb="3" eb="4">
      <t>タ</t>
    </rPh>
    <phoneticPr fontId="149"/>
  </si>
  <si>
    <t>使用する特定建設資材の種類
(新築･維持･修繕工事のみ）</t>
    <rPh sb="0" eb="2">
      <t>シヨウ</t>
    </rPh>
    <rPh sb="4" eb="6">
      <t>トクテイ</t>
    </rPh>
    <rPh sb="6" eb="8">
      <t>ケンセツ</t>
    </rPh>
    <rPh sb="8" eb="10">
      <t>シザイ</t>
    </rPh>
    <rPh sb="11" eb="13">
      <t>シュルイ</t>
    </rPh>
    <rPh sb="15" eb="17">
      <t>シンチク</t>
    </rPh>
    <rPh sb="18" eb="20">
      <t>イジ</t>
    </rPh>
    <rPh sb="21" eb="23">
      <t>シュウゼン</t>
    </rPh>
    <rPh sb="23" eb="25">
      <t>コウジ</t>
    </rPh>
    <phoneticPr fontId="149"/>
  </si>
  <si>
    <t>□コンクリート　□コンクリート及び鉄から成る建設資材</t>
    <rPh sb="15" eb="16">
      <t>オヨ</t>
    </rPh>
    <rPh sb="17" eb="18">
      <t>テツ</t>
    </rPh>
    <rPh sb="20" eb="21">
      <t>ナ</t>
    </rPh>
    <rPh sb="22" eb="24">
      <t>ケンセツ</t>
    </rPh>
    <rPh sb="24" eb="26">
      <t>シザイ</t>
    </rPh>
    <phoneticPr fontId="149"/>
  </si>
  <si>
    <t>□アスファルト・コンクリート　□木材</t>
    <rPh sb="16" eb="18">
      <t>モクザイ</t>
    </rPh>
    <phoneticPr fontId="149"/>
  </si>
  <si>
    <t>工作物に関する調査の結果</t>
    <rPh sb="0" eb="3">
      <t>コウサクブツ</t>
    </rPh>
    <rPh sb="4" eb="5">
      <t>カン</t>
    </rPh>
    <rPh sb="7" eb="9">
      <t>チョウサ</t>
    </rPh>
    <rPh sb="10" eb="12">
      <t>ケッカ</t>
    </rPh>
    <phoneticPr fontId="149"/>
  </si>
  <si>
    <t>工作物の状況</t>
    <rPh sb="0" eb="3">
      <t>コウサクブツ</t>
    </rPh>
    <rPh sb="4" eb="6">
      <t>ジョウキョウ</t>
    </rPh>
    <phoneticPr fontId="149"/>
  </si>
  <si>
    <r>
      <t>築年数</t>
    </r>
    <r>
      <rPr>
        <u/>
        <sz val="11"/>
        <rFont val="ＪＳ明朝"/>
        <family val="1"/>
      </rPr>
      <t>　　　　</t>
    </r>
    <r>
      <rPr>
        <sz val="11"/>
        <rFont val="ＪＳ明朝"/>
        <family val="1"/>
      </rPr>
      <t xml:space="preserve">年
</t>
    </r>
    <rPh sb="0" eb="3">
      <t>チクネンスウ</t>
    </rPh>
    <rPh sb="7" eb="8">
      <t>ネン</t>
    </rPh>
    <phoneticPr fontId="149"/>
  </si>
  <si>
    <t>その他（　　　　　　　　　　　　　　　　　　　　　　　）</t>
    <phoneticPr fontId="149"/>
  </si>
  <si>
    <t>周辺状況</t>
    <rPh sb="0" eb="2">
      <t>シュウヘン</t>
    </rPh>
    <rPh sb="2" eb="4">
      <t>ジョウキョウ</t>
    </rPh>
    <phoneticPr fontId="149"/>
  </si>
  <si>
    <t>周辺にある施設　□住宅　□商業施設　□学校</t>
    <rPh sb="0" eb="2">
      <t>シュウヘン</t>
    </rPh>
    <rPh sb="5" eb="7">
      <t>シセツ</t>
    </rPh>
    <rPh sb="9" eb="11">
      <t>ジュウタク</t>
    </rPh>
    <rPh sb="13" eb="15">
      <t>ショウギョウ</t>
    </rPh>
    <rPh sb="15" eb="17">
      <t>シセツ</t>
    </rPh>
    <rPh sb="19" eb="21">
      <t>ガッコウ</t>
    </rPh>
    <phoneticPr fontId="149"/>
  </si>
  <si>
    <r>
      <t>敷地境界との最短距離　約</t>
    </r>
    <r>
      <rPr>
        <u/>
        <sz val="11"/>
        <rFont val="ＪＳ明朝"/>
        <family val="1"/>
      </rPr>
      <t>　　　　　</t>
    </r>
    <r>
      <rPr>
        <sz val="11"/>
        <rFont val="ＪＳ明朝"/>
        <family val="1"/>
      </rPr>
      <t xml:space="preserve">ｍ
</t>
    </r>
    <phoneticPr fontId="149"/>
  </si>
  <si>
    <t>その他（　　　　　   　　　　　　　　　　　　　　　　　　）</t>
    <phoneticPr fontId="149"/>
  </si>
  <si>
    <t>工作物に関する調査の結果及び工事着手前に実施する措置の内容</t>
    <rPh sb="0" eb="3">
      <t>コウサクブツ</t>
    </rPh>
    <rPh sb="4" eb="5">
      <t>セキ</t>
    </rPh>
    <rPh sb="7" eb="9">
      <t>チョウサ</t>
    </rPh>
    <rPh sb="10" eb="12">
      <t>ケッカ</t>
    </rPh>
    <rPh sb="12" eb="13">
      <t>オヨ</t>
    </rPh>
    <rPh sb="14" eb="16">
      <t>コウジ</t>
    </rPh>
    <rPh sb="16" eb="18">
      <t>チャクシュ</t>
    </rPh>
    <rPh sb="18" eb="19">
      <t>マエ</t>
    </rPh>
    <rPh sb="20" eb="22">
      <t>ジッシ</t>
    </rPh>
    <rPh sb="24" eb="26">
      <t>ソチ</t>
    </rPh>
    <rPh sb="27" eb="29">
      <t>ナイヨウ</t>
    </rPh>
    <phoneticPr fontId="149"/>
  </si>
  <si>
    <t>工事着手前に実施する措置の内容</t>
    <rPh sb="0" eb="2">
      <t>コウジ</t>
    </rPh>
    <rPh sb="2" eb="4">
      <t>チャクシュ</t>
    </rPh>
    <rPh sb="4" eb="5">
      <t>マエ</t>
    </rPh>
    <rPh sb="6" eb="8">
      <t>ジッシ</t>
    </rPh>
    <rPh sb="10" eb="12">
      <t>ソチ</t>
    </rPh>
    <rPh sb="13" eb="15">
      <t>ナイヨウ</t>
    </rPh>
    <phoneticPr fontId="149"/>
  </si>
  <si>
    <t>作業場所</t>
    <rPh sb="0" eb="2">
      <t>サギョウ</t>
    </rPh>
    <rPh sb="2" eb="4">
      <t>バショ</t>
    </rPh>
    <phoneticPr fontId="149"/>
  </si>
  <si>
    <t xml:space="preserve">作業場所　□十分　□不十分
</t>
    <rPh sb="0" eb="2">
      <t>サギョウ</t>
    </rPh>
    <rPh sb="2" eb="4">
      <t>バショ</t>
    </rPh>
    <rPh sb="6" eb="8">
      <t>ジュウブン</t>
    </rPh>
    <rPh sb="10" eb="13">
      <t>フジュウブン</t>
    </rPh>
    <phoneticPr fontId="149"/>
  </si>
  <si>
    <t>その他（　　　　      　　　　　　　）</t>
    <phoneticPr fontId="149"/>
  </si>
  <si>
    <t>搬出経路</t>
    <rPh sb="0" eb="2">
      <t>ハンシュツ</t>
    </rPh>
    <rPh sb="2" eb="4">
      <t>ケイロ</t>
    </rPh>
    <phoneticPr fontId="149"/>
  </si>
  <si>
    <t xml:space="preserve">障害物　□有（　　　）　　　□無
</t>
    <rPh sb="0" eb="3">
      <t>ショウガイブツ</t>
    </rPh>
    <rPh sb="5" eb="6">
      <t>ア</t>
    </rPh>
    <rPh sb="15" eb="16">
      <t>ナ</t>
    </rPh>
    <phoneticPr fontId="149"/>
  </si>
  <si>
    <r>
      <t>前面道路の幅員　約</t>
    </r>
    <r>
      <rPr>
        <u/>
        <sz val="11"/>
        <rFont val="ＪＳ明朝"/>
        <family val="1"/>
      </rPr>
      <t>　　　　</t>
    </r>
    <r>
      <rPr>
        <sz val="11"/>
        <rFont val="ＪＳ明朝"/>
        <family val="1"/>
      </rPr>
      <t xml:space="preserve">ｍ
</t>
    </r>
    <phoneticPr fontId="149"/>
  </si>
  <si>
    <t xml:space="preserve">通学路　□有　　　　　　　　□無
</t>
    <phoneticPr fontId="149"/>
  </si>
  <si>
    <t>その他（　　　      　　　　　　　　）</t>
    <phoneticPr fontId="149"/>
  </si>
  <si>
    <r>
      <t xml:space="preserve">特定建設資材への付着物
</t>
    </r>
    <r>
      <rPr>
        <sz val="10"/>
        <rFont val="ＪＳ明朝"/>
        <family val="1"/>
      </rPr>
      <t>（解体・維持・修繕工事のみ）</t>
    </r>
    <rPh sb="0" eb="2">
      <t>トクテイ</t>
    </rPh>
    <rPh sb="2" eb="4">
      <t>ケンセツ</t>
    </rPh>
    <rPh sb="4" eb="6">
      <t>シザイ</t>
    </rPh>
    <rPh sb="8" eb="11">
      <t>フチャクブツ</t>
    </rPh>
    <rPh sb="13" eb="15">
      <t>カイタイ</t>
    </rPh>
    <rPh sb="16" eb="18">
      <t>イジ</t>
    </rPh>
    <rPh sb="19" eb="21">
      <t>シュウゼン</t>
    </rPh>
    <rPh sb="21" eb="23">
      <t>コウジ</t>
    </rPh>
    <phoneticPr fontId="149"/>
  </si>
  <si>
    <t>□有</t>
    <rPh sb="1" eb="2">
      <t>ア</t>
    </rPh>
    <phoneticPr fontId="149"/>
  </si>
  <si>
    <r>
      <t>□飛散性石綿</t>
    </r>
    <r>
      <rPr>
        <sz val="8"/>
        <rFont val="ＭＳ 明朝"/>
        <family val="1"/>
      </rPr>
      <t xml:space="preserve">（吹付け石綿、石綿含有吹付け
　ロックウール 等）
</t>
    </r>
    <r>
      <rPr>
        <sz val="10"/>
        <rFont val="ＭＳ ゴシック"/>
        <family val="3"/>
      </rPr>
      <t xml:space="preserve">
</t>
    </r>
    <r>
      <rPr>
        <sz val="9"/>
        <rFont val="ＭＳ ゴシック"/>
        <family val="3"/>
      </rPr>
      <t>□非飛散性石綿</t>
    </r>
    <r>
      <rPr>
        <sz val="8"/>
        <rFont val="ＭＳ 明朝"/>
        <family val="1"/>
      </rPr>
      <t xml:space="preserve">（石綿含有ビニール床タイル 等)
</t>
    </r>
    <r>
      <rPr>
        <sz val="10"/>
        <rFont val="ＭＳ ゴシック"/>
        <family val="3"/>
      </rPr>
      <t xml:space="preserve">
</t>
    </r>
    <r>
      <rPr>
        <sz val="9"/>
        <rFont val="ＭＳ ゴシック"/>
        <family val="3"/>
      </rPr>
      <t>□その他(                  )</t>
    </r>
    <phoneticPr fontId="149"/>
  </si>
  <si>
    <t xml:space="preserve">□
</t>
    <phoneticPr fontId="149"/>
  </si>
  <si>
    <t>飛散性石綿に関する諸官庁届出
　（大防法、労安衛法・石綿予防規則）</t>
    <rPh sb="28" eb="30">
      <t>ヨボウ</t>
    </rPh>
    <phoneticPr fontId="149"/>
  </si>
  <si>
    <t>□</t>
    <phoneticPr fontId="149"/>
  </si>
  <si>
    <t>飛散性石綿の適正処理の実施</t>
    <phoneticPr fontId="149"/>
  </si>
  <si>
    <t>非飛散性石綿の適正処理の実施</t>
    <rPh sb="0" eb="1">
      <t>ヒ</t>
    </rPh>
    <rPh sb="1" eb="3">
      <t>ヒサン</t>
    </rPh>
    <rPh sb="3" eb="4">
      <t>セイ</t>
    </rPh>
    <rPh sb="4" eb="6">
      <t>イシワタ</t>
    </rPh>
    <rPh sb="7" eb="9">
      <t>テキセイ</t>
    </rPh>
    <rPh sb="9" eb="11">
      <t>ショリ</t>
    </rPh>
    <rPh sb="12" eb="14">
      <t>ジッシ</t>
    </rPh>
    <phoneticPr fontId="149"/>
  </si>
  <si>
    <t>□無</t>
    <phoneticPr fontId="149"/>
  </si>
  <si>
    <t>その他（　　　　　　　　　　　　）</t>
    <phoneticPr fontId="149"/>
  </si>
  <si>
    <r>
      <t xml:space="preserve">その他
</t>
    </r>
    <r>
      <rPr>
        <sz val="9"/>
        <rFont val="ＭＳ ゴシック"/>
        <family val="3"/>
      </rPr>
      <t/>
    </r>
    <rPh sb="2" eb="3">
      <t>タ</t>
    </rPh>
    <phoneticPr fontId="149"/>
  </si>
  <si>
    <r>
      <t>□飛散性石綿</t>
    </r>
    <r>
      <rPr>
        <sz val="8"/>
        <rFont val="ＭＳ 明朝"/>
        <family val="1"/>
      </rPr>
      <t xml:space="preserve">（鉄骨等に吹付けられた石綿、
　石綿を含有する断熱材・保温材・耐火被覆材 等) 
</t>
    </r>
    <r>
      <rPr>
        <sz val="10"/>
        <rFont val="ＭＳ ゴシック"/>
        <family val="3"/>
      </rPr>
      <t xml:space="preserve">
</t>
    </r>
    <r>
      <rPr>
        <sz val="9"/>
        <rFont val="ＭＳ ゴシック"/>
        <family val="3"/>
      </rPr>
      <t>□非飛散性石綿</t>
    </r>
    <r>
      <rPr>
        <sz val="8"/>
        <rFont val="ＭＳ 明朝"/>
        <family val="1"/>
      </rPr>
      <t>（スレートボード 等）</t>
    </r>
    <r>
      <rPr>
        <sz val="9"/>
        <rFont val="ＭＳ 明朝"/>
        <family val="1"/>
      </rPr>
      <t xml:space="preserve">
</t>
    </r>
    <r>
      <rPr>
        <sz val="9"/>
        <rFont val="ＭＳ ゴシック"/>
        <family val="3"/>
      </rPr>
      <t xml:space="preserve">
□その他(                   )</t>
    </r>
    <phoneticPr fontId="149"/>
  </si>
  <si>
    <r>
      <t>（特定建設資材に付着</t>
    </r>
    <r>
      <rPr>
        <u/>
        <sz val="9"/>
        <rFont val="ＭＳ ゴシック"/>
        <family val="3"/>
      </rPr>
      <t>していない</t>
    </r>
    <r>
      <rPr>
        <sz val="9"/>
        <rFont val="ＭＳ ゴシック"/>
        <family val="3"/>
      </rPr>
      <t>、
解体・維持修繕時に発生する有害物質）</t>
    </r>
    <phoneticPr fontId="149"/>
  </si>
  <si>
    <t>非飛散性石綿の適正処理の実施
　（※事前措置が必要な場合）</t>
    <phoneticPr fontId="149"/>
  </si>
  <si>
    <t>工程ごとの作業内容及び解体方法</t>
    <rPh sb="0" eb="2">
      <t>コウテイ</t>
    </rPh>
    <rPh sb="5" eb="7">
      <t>サギョウ</t>
    </rPh>
    <rPh sb="7" eb="9">
      <t>ナイヨウ</t>
    </rPh>
    <rPh sb="9" eb="10">
      <t>オヨ</t>
    </rPh>
    <rPh sb="11" eb="13">
      <t>カイタイ</t>
    </rPh>
    <rPh sb="13" eb="15">
      <t>ホウホウ</t>
    </rPh>
    <phoneticPr fontId="149"/>
  </si>
  <si>
    <t>工程</t>
    <rPh sb="0" eb="2">
      <t>コウテイ</t>
    </rPh>
    <phoneticPr fontId="149"/>
  </si>
  <si>
    <t>作業内容</t>
    <rPh sb="0" eb="2">
      <t>サギョウ</t>
    </rPh>
    <rPh sb="2" eb="4">
      <t>ナイヨウ</t>
    </rPh>
    <phoneticPr fontId="149"/>
  </si>
  <si>
    <t>分別解体等の方法
（解体工事のみ）</t>
    <rPh sb="0" eb="2">
      <t>ブンベツ</t>
    </rPh>
    <rPh sb="2" eb="5">
      <t>カイタイトウ</t>
    </rPh>
    <rPh sb="6" eb="8">
      <t>ホウホウ</t>
    </rPh>
    <rPh sb="10" eb="12">
      <t>カイタイ</t>
    </rPh>
    <rPh sb="12" eb="14">
      <t>コウジ</t>
    </rPh>
    <phoneticPr fontId="149"/>
  </si>
  <si>
    <t>①仮設</t>
    <rPh sb="1" eb="3">
      <t>カセツ</t>
    </rPh>
    <phoneticPr fontId="149"/>
  </si>
  <si>
    <t>仮設工事　□有　□無</t>
    <rPh sb="0" eb="2">
      <t>カセツ</t>
    </rPh>
    <rPh sb="2" eb="4">
      <t>コウジ</t>
    </rPh>
    <rPh sb="6" eb="7">
      <t>ユウ</t>
    </rPh>
    <rPh sb="9" eb="10">
      <t>ム</t>
    </rPh>
    <phoneticPr fontId="149"/>
  </si>
  <si>
    <t>□　手作業</t>
    <rPh sb="2" eb="5">
      <t>テサギョウ</t>
    </rPh>
    <phoneticPr fontId="149"/>
  </si>
  <si>
    <t>□　手作業・機械作業の併用</t>
    <rPh sb="2" eb="5">
      <t>テサギョウ</t>
    </rPh>
    <rPh sb="6" eb="8">
      <t>キカイ</t>
    </rPh>
    <rPh sb="8" eb="10">
      <t>サギョウ</t>
    </rPh>
    <rPh sb="11" eb="13">
      <t>ヘイヨウ</t>
    </rPh>
    <phoneticPr fontId="149"/>
  </si>
  <si>
    <t>②土工</t>
    <rPh sb="1" eb="3">
      <t>ドコウ</t>
    </rPh>
    <phoneticPr fontId="149"/>
  </si>
  <si>
    <t>土工事　□有　□無</t>
    <rPh sb="0" eb="1">
      <t>ツチ</t>
    </rPh>
    <rPh sb="1" eb="3">
      <t>コウジ</t>
    </rPh>
    <rPh sb="5" eb="6">
      <t>ユウ</t>
    </rPh>
    <rPh sb="8" eb="9">
      <t>ム</t>
    </rPh>
    <phoneticPr fontId="149"/>
  </si>
  <si>
    <t>③基礎</t>
    <rPh sb="1" eb="3">
      <t>キソ</t>
    </rPh>
    <phoneticPr fontId="149"/>
  </si>
  <si>
    <t>基礎工事　□有　□無</t>
    <rPh sb="0" eb="2">
      <t>キソ</t>
    </rPh>
    <rPh sb="2" eb="4">
      <t>コウジ</t>
    </rPh>
    <rPh sb="6" eb="7">
      <t>ユウ</t>
    </rPh>
    <rPh sb="9" eb="10">
      <t>ム</t>
    </rPh>
    <phoneticPr fontId="149"/>
  </si>
  <si>
    <t>④本体構造</t>
    <rPh sb="1" eb="3">
      <t>ホンタイ</t>
    </rPh>
    <rPh sb="3" eb="5">
      <t>コウゾウ</t>
    </rPh>
    <phoneticPr fontId="149"/>
  </si>
  <si>
    <t>本体構造の工事　□有　□無</t>
    <rPh sb="0" eb="2">
      <t>ホンタイ</t>
    </rPh>
    <rPh sb="2" eb="4">
      <t>コウゾウ</t>
    </rPh>
    <rPh sb="5" eb="7">
      <t>コウジ</t>
    </rPh>
    <rPh sb="9" eb="10">
      <t>ユウ</t>
    </rPh>
    <rPh sb="12" eb="13">
      <t>ム</t>
    </rPh>
    <phoneticPr fontId="149"/>
  </si>
  <si>
    <t>⑤本体付属品</t>
    <rPh sb="1" eb="3">
      <t>ホンタイ</t>
    </rPh>
    <rPh sb="3" eb="6">
      <t>フゾクヒン</t>
    </rPh>
    <phoneticPr fontId="149"/>
  </si>
  <si>
    <t>本体付属品の工事　□有　□無</t>
    <rPh sb="0" eb="2">
      <t>ホンタイ</t>
    </rPh>
    <rPh sb="2" eb="5">
      <t>フゾクヒン</t>
    </rPh>
    <rPh sb="6" eb="8">
      <t>コウジ</t>
    </rPh>
    <rPh sb="10" eb="11">
      <t>ア</t>
    </rPh>
    <rPh sb="13" eb="14">
      <t>ナ</t>
    </rPh>
    <phoneticPr fontId="149"/>
  </si>
  <si>
    <t>⑥その他
（　　　　　　　）</t>
    <rPh sb="3" eb="4">
      <t>タ</t>
    </rPh>
    <phoneticPr fontId="149"/>
  </si>
  <si>
    <t>その他の工事　□有　□無</t>
    <rPh sb="2" eb="3">
      <t>タ</t>
    </rPh>
    <rPh sb="4" eb="6">
      <t>コウジ</t>
    </rPh>
    <rPh sb="8" eb="9">
      <t>ア</t>
    </rPh>
    <rPh sb="11" eb="12">
      <t>ナ</t>
    </rPh>
    <phoneticPr fontId="149"/>
  </si>
  <si>
    <t>工事の工程の順序
（解体工事のみ）</t>
    <rPh sb="0" eb="2">
      <t>コウジ</t>
    </rPh>
    <rPh sb="3" eb="5">
      <t>コウテイ</t>
    </rPh>
    <rPh sb="6" eb="8">
      <t>ジュンジョ</t>
    </rPh>
    <rPh sb="10" eb="12">
      <t>カイタイ</t>
    </rPh>
    <rPh sb="12" eb="14">
      <t>コウジ</t>
    </rPh>
    <phoneticPr fontId="149"/>
  </si>
  <si>
    <t>□上の工程における⑤→④→③の順序</t>
    <rPh sb="1" eb="2">
      <t>ウエ</t>
    </rPh>
    <rPh sb="3" eb="5">
      <t>コウテイ</t>
    </rPh>
    <rPh sb="15" eb="17">
      <t>ジュンジョ</t>
    </rPh>
    <phoneticPr fontId="149"/>
  </si>
  <si>
    <t>□その他（    　　        　　　　　　　　　　　　　）</t>
    <rPh sb="3" eb="4">
      <t>タ</t>
    </rPh>
    <phoneticPr fontId="149"/>
  </si>
  <si>
    <t>その他の場合の理由（　　　          　　　　　　　　）</t>
    <rPh sb="2" eb="3">
      <t>タ</t>
    </rPh>
    <rPh sb="4" eb="6">
      <t>バアイ</t>
    </rPh>
    <rPh sb="7" eb="9">
      <t>リユウ</t>
    </rPh>
    <phoneticPr fontId="149"/>
  </si>
  <si>
    <t>工作物に用いられた建設資材の量
の見込み（解体工事のみ）</t>
    <rPh sb="0" eb="2">
      <t>コウサク</t>
    </rPh>
    <rPh sb="2" eb="3">
      <t>ブツ</t>
    </rPh>
    <rPh sb="4" eb="5">
      <t>モチ</t>
    </rPh>
    <rPh sb="9" eb="11">
      <t>ケンセツ</t>
    </rPh>
    <rPh sb="11" eb="13">
      <t>シザイ</t>
    </rPh>
    <rPh sb="14" eb="15">
      <t>リョウ</t>
    </rPh>
    <rPh sb="17" eb="19">
      <t>ミコ</t>
    </rPh>
    <rPh sb="21" eb="23">
      <t>カイタイ</t>
    </rPh>
    <rPh sb="23" eb="25">
      <t>コウジ</t>
    </rPh>
    <phoneticPr fontId="149"/>
  </si>
  <si>
    <t>　　　　　　　　　トン</t>
    <phoneticPr fontId="149"/>
  </si>
  <si>
    <t>廃棄物発生見込量</t>
    <rPh sb="0" eb="3">
      <t>ハイキブツ</t>
    </rPh>
    <rPh sb="3" eb="5">
      <t>ハッセイ</t>
    </rPh>
    <rPh sb="5" eb="7">
      <t>ミコ</t>
    </rPh>
    <rPh sb="7" eb="8">
      <t>リョウ</t>
    </rPh>
    <phoneticPr fontId="149"/>
  </si>
  <si>
    <t>特定建設資材廃棄物の種類ごとの量の見込み（全工事）並びに特定建設資材が使用される工作物の部分（新築・維持・修繕工事のみ）及び特定建設資材廃棄物の発生が見込まれる工作物の部分（維持・修繕・解体工事のみ）</t>
    <rPh sb="0" eb="2">
      <t>トクテイ</t>
    </rPh>
    <rPh sb="2" eb="4">
      <t>ケンセツ</t>
    </rPh>
    <rPh sb="4" eb="8">
      <t>シザイハイキ</t>
    </rPh>
    <rPh sb="8" eb="9">
      <t>ブツ</t>
    </rPh>
    <rPh sb="10" eb="12">
      <t>シュルイ</t>
    </rPh>
    <rPh sb="15" eb="16">
      <t>リョウ</t>
    </rPh>
    <rPh sb="17" eb="19">
      <t>ミコ</t>
    </rPh>
    <rPh sb="21" eb="22">
      <t>ゼン</t>
    </rPh>
    <rPh sb="22" eb="24">
      <t>コウジ</t>
    </rPh>
    <rPh sb="25" eb="26">
      <t>ナラ</t>
    </rPh>
    <rPh sb="28" eb="30">
      <t>トクテイ</t>
    </rPh>
    <rPh sb="30" eb="32">
      <t>ケンセツ</t>
    </rPh>
    <rPh sb="32" eb="34">
      <t>シザイ</t>
    </rPh>
    <rPh sb="35" eb="37">
      <t>シヨウ</t>
    </rPh>
    <rPh sb="40" eb="43">
      <t>コウサクブツ</t>
    </rPh>
    <rPh sb="44" eb="46">
      <t>ブブン</t>
    </rPh>
    <rPh sb="47" eb="49">
      <t>シンチク</t>
    </rPh>
    <rPh sb="50" eb="52">
      <t>イジ</t>
    </rPh>
    <rPh sb="53" eb="55">
      <t>シュウゼン</t>
    </rPh>
    <rPh sb="55" eb="57">
      <t>コウジ</t>
    </rPh>
    <rPh sb="60" eb="61">
      <t>オヨ</t>
    </rPh>
    <rPh sb="62" eb="64">
      <t>トクテイ</t>
    </rPh>
    <rPh sb="64" eb="66">
      <t>ケンセツ</t>
    </rPh>
    <rPh sb="66" eb="70">
      <t>シザイハイキ</t>
    </rPh>
    <rPh sb="70" eb="71">
      <t>ブツ</t>
    </rPh>
    <rPh sb="72" eb="74">
      <t>ハッセイ</t>
    </rPh>
    <rPh sb="75" eb="77">
      <t>ミコ</t>
    </rPh>
    <rPh sb="80" eb="83">
      <t>コウサクブツ</t>
    </rPh>
    <rPh sb="84" eb="86">
      <t>ブブン</t>
    </rPh>
    <rPh sb="87" eb="89">
      <t>イジ</t>
    </rPh>
    <rPh sb="90" eb="92">
      <t>シュウゼン</t>
    </rPh>
    <rPh sb="93" eb="95">
      <t>カイタイ</t>
    </rPh>
    <rPh sb="95" eb="97">
      <t>コウジ</t>
    </rPh>
    <phoneticPr fontId="149"/>
  </si>
  <si>
    <t>種類</t>
    <rPh sb="0" eb="2">
      <t>シュルイ</t>
    </rPh>
    <phoneticPr fontId="149"/>
  </si>
  <si>
    <t>量の見込み</t>
    <rPh sb="0" eb="1">
      <t>リョウ</t>
    </rPh>
    <rPh sb="2" eb="4">
      <t>ミコ</t>
    </rPh>
    <phoneticPr fontId="149"/>
  </si>
  <si>
    <t>使用する部分又は発生が見込まれる部分（注）</t>
    <rPh sb="0" eb="2">
      <t>シヨウ</t>
    </rPh>
    <rPh sb="4" eb="6">
      <t>ブブン</t>
    </rPh>
    <rPh sb="6" eb="7">
      <t>マタ</t>
    </rPh>
    <rPh sb="8" eb="10">
      <t>ハッセイ</t>
    </rPh>
    <rPh sb="11" eb="13">
      <t>ミコ</t>
    </rPh>
    <rPh sb="16" eb="18">
      <t>ブブン</t>
    </rPh>
    <rPh sb="19" eb="20">
      <t>チュウ</t>
    </rPh>
    <phoneticPr fontId="149"/>
  </si>
  <si>
    <t>□コンクリート塊</t>
    <rPh sb="7" eb="8">
      <t>カイ</t>
    </rPh>
    <phoneticPr fontId="149"/>
  </si>
  <si>
    <t>トン</t>
    <phoneticPr fontId="149"/>
  </si>
  <si>
    <t>□①　□②　□③　□④</t>
    <phoneticPr fontId="149"/>
  </si>
  <si>
    <t>□⑤　□⑥</t>
    <phoneticPr fontId="149"/>
  </si>
  <si>
    <t>□ｱｽﾌｧﾙﾄ･ｺﾝｸﾘｰﾄ塊</t>
    <rPh sb="14" eb="15">
      <t>カイ</t>
    </rPh>
    <phoneticPr fontId="149"/>
  </si>
  <si>
    <t>□建設発生木材</t>
    <rPh sb="1" eb="3">
      <t>ケンセツ</t>
    </rPh>
    <rPh sb="3" eb="5">
      <t>ハッセイ</t>
    </rPh>
    <rPh sb="5" eb="7">
      <t>モクザイ</t>
    </rPh>
    <phoneticPr fontId="149"/>
  </si>
  <si>
    <t>（注）　①仮設　②土工　③基礎　④本体構造　⑤本体付属品　⑥その他</t>
    <rPh sb="1" eb="2">
      <t>チュウ</t>
    </rPh>
    <rPh sb="5" eb="7">
      <t>カセツ</t>
    </rPh>
    <rPh sb="9" eb="11">
      <t>ドコウ</t>
    </rPh>
    <rPh sb="13" eb="15">
      <t>キソ</t>
    </rPh>
    <rPh sb="17" eb="19">
      <t>ホンタイ</t>
    </rPh>
    <rPh sb="19" eb="21">
      <t>コウゾウ</t>
    </rPh>
    <rPh sb="23" eb="25">
      <t>ホンタイ</t>
    </rPh>
    <rPh sb="25" eb="28">
      <t>フゾクヒン</t>
    </rPh>
    <rPh sb="32" eb="33">
      <t>タ</t>
    </rPh>
    <phoneticPr fontId="149"/>
  </si>
  <si>
    <t>備考</t>
    <phoneticPr fontId="149"/>
  </si>
  <si>
    <t>廃棄物の運搬先　　□コンクリート塊   （　　　　  　　　　　      　　　　　）  　□ｱｽﾌｧﾙﾄ･ｺﾝｸﾘｰﾄ塊  （　　　　　　  　　　      　　　　　）　
　　　　　　　　　　　　 □建設発生木材  （　　　　　　  　　　      　　　　　）　
主任技術者（監理技術者）又は技術管理者の保有資格（　　　　　　　　　　　　　　　　　　　　　　　　　　　　　　）</t>
    <rPh sb="0" eb="3">
      <t>ハイキブツ</t>
    </rPh>
    <rPh sb="4" eb="6">
      <t>ウンパン</t>
    </rPh>
    <rPh sb="6" eb="7">
      <t>サキ</t>
    </rPh>
    <rPh sb="138" eb="140">
      <t>シュニン</t>
    </rPh>
    <rPh sb="140" eb="143">
      <t>ギジュツシャ</t>
    </rPh>
    <rPh sb="144" eb="146">
      <t>カンリ</t>
    </rPh>
    <rPh sb="146" eb="149">
      <t>ギジュツシャ</t>
    </rPh>
    <rPh sb="150" eb="151">
      <t>マタ</t>
    </rPh>
    <rPh sb="152" eb="154">
      <t>ギジュツ</t>
    </rPh>
    <rPh sb="154" eb="156">
      <t>カンリ</t>
    </rPh>
    <rPh sb="156" eb="157">
      <t>シャ</t>
    </rPh>
    <rPh sb="158" eb="160">
      <t>ホユウ</t>
    </rPh>
    <rPh sb="160" eb="162">
      <t>シカク</t>
    </rPh>
    <phoneticPr fontId="149"/>
  </si>
  <si>
    <t>□欄には、該当箇所に「レ」を付すこと。</t>
    <rPh sb="1" eb="2">
      <t>ラン</t>
    </rPh>
    <rPh sb="5" eb="7">
      <t>ガイトウ</t>
    </rPh>
    <rPh sb="7" eb="9">
      <t>カショ</t>
    </rPh>
    <rPh sb="14" eb="15">
      <t>フ</t>
    </rPh>
    <phoneticPr fontId="149"/>
  </si>
  <si>
    <t>別紙2-3</t>
    <rPh sb="0" eb="2">
      <t>ベッシ</t>
    </rPh>
    <phoneticPr fontId="149"/>
  </si>
  <si>
    <t>建設工事に係る資材の再資源化等に関する法律第１３条及び省令第４条に基づく書面</t>
    <rPh sb="0" eb="2">
      <t>ケンセツ</t>
    </rPh>
    <rPh sb="2" eb="4">
      <t>コウジ</t>
    </rPh>
    <rPh sb="5" eb="6">
      <t>カカ</t>
    </rPh>
    <rPh sb="7" eb="9">
      <t>シザイ</t>
    </rPh>
    <rPh sb="10" eb="14">
      <t>サイシゲンカ</t>
    </rPh>
    <rPh sb="14" eb="15">
      <t>トウ</t>
    </rPh>
    <rPh sb="16" eb="17">
      <t>カン</t>
    </rPh>
    <rPh sb="19" eb="21">
      <t>ホウリツ</t>
    </rPh>
    <rPh sb="21" eb="22">
      <t>ダイ</t>
    </rPh>
    <rPh sb="24" eb="25">
      <t>ジョウ</t>
    </rPh>
    <rPh sb="25" eb="26">
      <t>オヨ</t>
    </rPh>
    <rPh sb="27" eb="29">
      <t>ショウレイ</t>
    </rPh>
    <rPh sb="29" eb="30">
      <t>ダイ</t>
    </rPh>
    <rPh sb="31" eb="32">
      <t>ジョウ</t>
    </rPh>
    <rPh sb="33" eb="34">
      <t>モト</t>
    </rPh>
    <rPh sb="36" eb="38">
      <t>ショメン</t>
    </rPh>
    <phoneticPr fontId="149"/>
  </si>
  <si>
    <t>（建築物以外のものに係る解体工事又は新築工事等（土木工事等）の場合）</t>
    <rPh sb="1" eb="4">
      <t>ケンチクブツ</t>
    </rPh>
    <rPh sb="4" eb="6">
      <t>イガイ</t>
    </rPh>
    <rPh sb="10" eb="11">
      <t>カカワ</t>
    </rPh>
    <rPh sb="12" eb="14">
      <t>カイタイ</t>
    </rPh>
    <rPh sb="14" eb="16">
      <t>コウジ</t>
    </rPh>
    <rPh sb="16" eb="17">
      <t>マタ</t>
    </rPh>
    <rPh sb="18" eb="20">
      <t>シンチク</t>
    </rPh>
    <rPh sb="20" eb="23">
      <t>コウジナド</t>
    </rPh>
    <rPh sb="24" eb="26">
      <t>ドボク</t>
    </rPh>
    <rPh sb="26" eb="29">
      <t>コウジナド</t>
    </rPh>
    <rPh sb="31" eb="33">
      <t>バアイ</t>
    </rPh>
    <phoneticPr fontId="149"/>
  </si>
  <si>
    <t>１．分別解体等の方法</t>
    <phoneticPr fontId="149"/>
  </si>
  <si>
    <t>工程ごとの作業内容及び解体方法</t>
    <phoneticPr fontId="149"/>
  </si>
  <si>
    <t>工　　程</t>
    <phoneticPr fontId="149"/>
  </si>
  <si>
    <t>分別解体等の方法</t>
    <rPh sb="0" eb="2">
      <t>ブンベツ</t>
    </rPh>
    <rPh sb="2" eb="4">
      <t>カイタイ</t>
    </rPh>
    <rPh sb="4" eb="5">
      <t>トウ</t>
    </rPh>
    <rPh sb="6" eb="8">
      <t>ホウホウ</t>
    </rPh>
    <phoneticPr fontId="149"/>
  </si>
  <si>
    <t>仮設工事</t>
    <rPh sb="0" eb="2">
      <t>カセツ</t>
    </rPh>
    <rPh sb="2" eb="4">
      <t>コウジ</t>
    </rPh>
    <phoneticPr fontId="149"/>
  </si>
  <si>
    <t>手作業</t>
  </si>
  <si>
    <t>有</t>
    <rPh sb="0" eb="1">
      <t>アリ</t>
    </rPh>
    <phoneticPr fontId="149"/>
  </si>
  <si>
    <t>手作業・機械作業の併用</t>
    <rPh sb="0" eb="1">
      <t>テ</t>
    </rPh>
    <rPh sb="1" eb="3">
      <t>サギョウ</t>
    </rPh>
    <phoneticPr fontId="149"/>
  </si>
  <si>
    <t>②土工</t>
    <rPh sb="1" eb="2">
      <t>ド</t>
    </rPh>
    <rPh sb="2" eb="3">
      <t>コウ</t>
    </rPh>
    <phoneticPr fontId="149"/>
  </si>
  <si>
    <t>土工事</t>
    <rPh sb="0" eb="1">
      <t>ド</t>
    </rPh>
    <rPh sb="1" eb="3">
      <t>コウジ</t>
    </rPh>
    <phoneticPr fontId="149"/>
  </si>
  <si>
    <t>基礎工事</t>
    <rPh sb="2" eb="4">
      <t>コウジ</t>
    </rPh>
    <phoneticPr fontId="149"/>
  </si>
  <si>
    <t>本体構造の工事</t>
    <rPh sb="0" eb="2">
      <t>ホンタイ</t>
    </rPh>
    <rPh sb="2" eb="4">
      <t>コウゾウ</t>
    </rPh>
    <rPh sb="5" eb="7">
      <t>コウジ</t>
    </rPh>
    <phoneticPr fontId="149"/>
  </si>
  <si>
    <t>⑤本体付属品</t>
    <rPh sb="1" eb="3">
      <t>ホンタイ</t>
    </rPh>
    <rPh sb="3" eb="5">
      <t>フゾク</t>
    </rPh>
    <rPh sb="5" eb="6">
      <t>ヒン</t>
    </rPh>
    <phoneticPr fontId="149"/>
  </si>
  <si>
    <t>本体付属品の工事</t>
    <rPh sb="0" eb="2">
      <t>ホンタイ</t>
    </rPh>
    <rPh sb="2" eb="4">
      <t>フゾク</t>
    </rPh>
    <rPh sb="4" eb="5">
      <t>ヒン</t>
    </rPh>
    <rPh sb="6" eb="8">
      <t>コウジ</t>
    </rPh>
    <phoneticPr fontId="149"/>
  </si>
  <si>
    <t>⑥その他</t>
    <rPh sb="3" eb="4">
      <t>タ</t>
    </rPh>
    <phoneticPr fontId="149"/>
  </si>
  <si>
    <t>その他の工事</t>
    <rPh sb="2" eb="3">
      <t>タ</t>
    </rPh>
    <rPh sb="4" eb="6">
      <t>コウジ</t>
    </rPh>
    <phoneticPr fontId="149"/>
  </si>
  <si>
    <t>（</t>
  </si>
  <si>
    <t>）</t>
  </si>
  <si>
    <t>「分別解体等の方法」については、該当のない場合は記載の必要はありません。</t>
    <rPh sb="1" eb="3">
      <t>ブンベツ</t>
    </rPh>
    <rPh sb="3" eb="6">
      <t>カイタイトウ</t>
    </rPh>
    <rPh sb="7" eb="9">
      <t>ホウホウ</t>
    </rPh>
    <phoneticPr fontId="149"/>
  </si>
  <si>
    <t>２．解体工事に要する費用</t>
    <phoneticPr fontId="149"/>
  </si>
  <si>
    <t>　　　（受注者の見積金額）</t>
    <phoneticPr fontId="149"/>
  </si>
  <si>
    <t>円（税込）</t>
    <rPh sb="0" eb="1">
      <t>エン</t>
    </rPh>
    <rPh sb="2" eb="3">
      <t>ゼイ</t>
    </rPh>
    <rPh sb="3" eb="4">
      <t>コ</t>
    </rPh>
    <phoneticPr fontId="149"/>
  </si>
  <si>
    <t>３．再資源化等をするための施設の名称及び所在地</t>
    <phoneticPr fontId="149"/>
  </si>
  <si>
    <t>特定建設資材廃棄物の種類</t>
  </si>
  <si>
    <t>施設の名称</t>
  </si>
  <si>
    <t>所在地</t>
  </si>
  <si>
    <t>※受注者が選択した施設を記載（品目ごとに複数記入可。書ききれない場合は別紙に記載してください。）</t>
    <rPh sb="26" eb="27">
      <t>カ</t>
    </rPh>
    <rPh sb="32" eb="34">
      <t>バアイ</t>
    </rPh>
    <rPh sb="35" eb="37">
      <t>ベッシ</t>
    </rPh>
    <rPh sb="38" eb="40">
      <t>キサイ</t>
    </rPh>
    <phoneticPr fontId="149"/>
  </si>
  <si>
    <t>４．特定建設資材廃棄物の再資源化等に要する費用　　　　　　　　　　　　　　　　</t>
    <phoneticPr fontId="149"/>
  </si>
  <si>
    <t>　　　（受注者の見積金額）</t>
  </si>
  <si>
    <t>請 負 者</t>
    <rPh sb="0" eb="3">
      <t>ウケオイ</t>
    </rPh>
    <rPh sb="4" eb="5">
      <t>シャ</t>
    </rPh>
    <phoneticPr fontId="149"/>
  </si>
  <si>
    <t>住　所</t>
    <rPh sb="0" eb="3">
      <t>ジュウショ</t>
    </rPh>
    <phoneticPr fontId="149"/>
  </si>
  <si>
    <t>受 託 者</t>
    <rPh sb="0" eb="5">
      <t>ジュタクシャ</t>
    </rPh>
    <phoneticPr fontId="149"/>
  </si>
  <si>
    <t>氏　名</t>
    <rPh sb="0" eb="3">
      <t>シメイ</t>
    </rPh>
    <phoneticPr fontId="149"/>
  </si>
  <si>
    <t>月　　日　　</t>
    <rPh sb="0" eb="1">
      <t>ガツ</t>
    </rPh>
    <rPh sb="3" eb="4">
      <t>ヒ</t>
    </rPh>
    <phoneticPr fontId="149"/>
  </si>
  <si>
    <t>　工　　種</t>
    <rPh sb="1" eb="2">
      <t>コウ</t>
    </rPh>
    <rPh sb="4" eb="5">
      <t>シュ</t>
    </rPh>
    <phoneticPr fontId="149"/>
  </si>
  <si>
    <t>・</t>
    <phoneticPr fontId="149"/>
  </si>
  <si>
    <t>備考</t>
    <rPh sb="0" eb="2">
      <t>ビコウ</t>
    </rPh>
    <phoneticPr fontId="149"/>
  </si>
  <si>
    <t>工 期 ･ 履 行 期 間 　：</t>
    <rPh sb="0" eb="3">
      <t>コウキ</t>
    </rPh>
    <rPh sb="6" eb="9">
      <t>リコウ</t>
    </rPh>
    <rPh sb="10" eb="13">
      <t>キカン</t>
    </rPh>
    <phoneticPr fontId="149"/>
  </si>
  <si>
    <t>起工番号</t>
    <rPh sb="0" eb="2">
      <t>キコウ</t>
    </rPh>
    <rPh sb="2" eb="4">
      <t>バンゴウ</t>
    </rPh>
    <phoneticPr fontId="149"/>
  </si>
  <si>
    <t>担当者</t>
    <rPh sb="0" eb="3">
      <t>タントウシャ</t>
    </rPh>
    <phoneticPr fontId="149"/>
  </si>
  <si>
    <t>建設業退職金共済制度共済証紙購入状況報告書</t>
    <rPh sb="0" eb="2">
      <t>ケンセツ</t>
    </rPh>
    <rPh sb="2" eb="3">
      <t>ギョウ</t>
    </rPh>
    <rPh sb="3" eb="6">
      <t>タイショクキン</t>
    </rPh>
    <rPh sb="6" eb="8">
      <t>キョウサイ</t>
    </rPh>
    <rPh sb="8" eb="10">
      <t>セイド</t>
    </rPh>
    <rPh sb="10" eb="12">
      <t>キョウサイ</t>
    </rPh>
    <rPh sb="12" eb="13">
      <t>ショウ</t>
    </rPh>
    <rPh sb="13" eb="14">
      <t>シ</t>
    </rPh>
    <rPh sb="14" eb="16">
      <t>コウニュウ</t>
    </rPh>
    <rPh sb="16" eb="18">
      <t>ジョウキョウ</t>
    </rPh>
    <rPh sb="18" eb="21">
      <t>ホウコクショ</t>
    </rPh>
    <phoneticPr fontId="149"/>
  </si>
  <si>
    <t>請負者　</t>
    <rPh sb="0" eb="2">
      <t>ウケオイ</t>
    </rPh>
    <rPh sb="2" eb="3">
      <t>シャ</t>
    </rPh>
    <phoneticPr fontId="149"/>
  </si>
  <si>
    <t>所在地又は名称</t>
    <rPh sb="0" eb="3">
      <t>ショザイチ</t>
    </rPh>
    <rPh sb="3" eb="4">
      <t>マタ</t>
    </rPh>
    <rPh sb="5" eb="7">
      <t>メイショウ</t>
    </rPh>
    <phoneticPr fontId="149"/>
  </si>
  <si>
    <t>商号又は名称</t>
    <rPh sb="0" eb="2">
      <t>ショウゴウ</t>
    </rPh>
    <rPh sb="2" eb="3">
      <t>マタ</t>
    </rPh>
    <rPh sb="4" eb="6">
      <t>メイショウ</t>
    </rPh>
    <phoneticPr fontId="149"/>
  </si>
  <si>
    <t>代表者職氏名</t>
    <rPh sb="0" eb="3">
      <t>ダイヒョウシャ</t>
    </rPh>
    <rPh sb="3" eb="4">
      <t>ショク</t>
    </rPh>
    <rPh sb="4" eb="6">
      <t>シメイ</t>
    </rPh>
    <phoneticPr fontId="149"/>
  </si>
  <si>
    <t>　　　下記のとおり証紙を購入したので、当該掛金収納書を添付して報告します。</t>
    <rPh sb="3" eb="5">
      <t>カキ</t>
    </rPh>
    <rPh sb="9" eb="11">
      <t>ショウシ</t>
    </rPh>
    <rPh sb="12" eb="14">
      <t>コウニュウ</t>
    </rPh>
    <rPh sb="19" eb="21">
      <t>トウガイ</t>
    </rPh>
    <rPh sb="21" eb="23">
      <t>カケキン</t>
    </rPh>
    <rPh sb="23" eb="25">
      <t>シュウノウ</t>
    </rPh>
    <rPh sb="25" eb="26">
      <t>ショ</t>
    </rPh>
    <rPh sb="27" eb="29">
      <t>テンプ</t>
    </rPh>
    <rPh sb="31" eb="33">
      <t>ホウコク</t>
    </rPh>
    <phoneticPr fontId="149"/>
  </si>
  <si>
    <t>１．工　事　名</t>
    <rPh sb="2" eb="3">
      <t>コウ</t>
    </rPh>
    <rPh sb="4" eb="5">
      <t>コト</t>
    </rPh>
    <rPh sb="6" eb="7">
      <t>メイ</t>
    </rPh>
    <phoneticPr fontId="149"/>
  </si>
  <si>
    <t>２．契約年月日</t>
    <rPh sb="2" eb="4">
      <t>ケイヤク</t>
    </rPh>
    <rPh sb="4" eb="7">
      <t>ネンガッピ</t>
    </rPh>
    <phoneticPr fontId="149"/>
  </si>
  <si>
    <t>３．契約金額</t>
    <rPh sb="2" eb="4">
      <t>ケイヤク</t>
    </rPh>
    <rPh sb="4" eb="6">
      <t>キンガク</t>
    </rPh>
    <phoneticPr fontId="149"/>
  </si>
  <si>
    <t>４．証紙購入の算定方法</t>
    <rPh sb="2" eb="4">
      <t>ショウシ</t>
    </rPh>
    <rPh sb="4" eb="6">
      <t>コウニュウ</t>
    </rPh>
    <rPh sb="7" eb="9">
      <t>サンテイ</t>
    </rPh>
    <rPh sb="9" eb="11">
      <t>ホウホウ</t>
    </rPh>
    <phoneticPr fontId="149"/>
  </si>
  <si>
    <t>　　ア．対象労働者数およびその就労予定日数による共済証紙購入額</t>
    <rPh sb="4" eb="6">
      <t>タイショウ</t>
    </rPh>
    <rPh sb="6" eb="9">
      <t>ロウドウシャ</t>
    </rPh>
    <rPh sb="9" eb="10">
      <t>スウ</t>
    </rPh>
    <rPh sb="15" eb="17">
      <t>シュウロウ</t>
    </rPh>
    <rPh sb="17" eb="19">
      <t>ヨテイ</t>
    </rPh>
    <rPh sb="19" eb="21">
      <t>ニッスウ</t>
    </rPh>
    <rPh sb="24" eb="26">
      <t>キョウサイ</t>
    </rPh>
    <rPh sb="26" eb="28">
      <t>ショウシ</t>
    </rPh>
    <rPh sb="28" eb="30">
      <t>コウニュウ</t>
    </rPh>
    <rPh sb="30" eb="31">
      <t>ガク</t>
    </rPh>
    <phoneticPr fontId="149"/>
  </si>
  <si>
    <t>　　　　　・対象労働者数　</t>
    <rPh sb="6" eb="8">
      <t>タイショウ</t>
    </rPh>
    <rPh sb="8" eb="11">
      <t>ロウドウシャ</t>
    </rPh>
    <rPh sb="11" eb="12">
      <t>スウ</t>
    </rPh>
    <phoneticPr fontId="149"/>
  </si>
  <si>
    <t>人</t>
    <rPh sb="0" eb="1">
      <t>ニン</t>
    </rPh>
    <phoneticPr fontId="149"/>
  </si>
  <si>
    <t>　　　　　・就労（予定）日数</t>
    <rPh sb="6" eb="8">
      <t>シュウロウ</t>
    </rPh>
    <rPh sb="9" eb="11">
      <t>ヨテイ</t>
    </rPh>
    <rPh sb="12" eb="14">
      <t>ニッスウ</t>
    </rPh>
    <phoneticPr fontId="149"/>
  </si>
  <si>
    <t>のべ</t>
    <phoneticPr fontId="149"/>
  </si>
  <si>
    <t>日</t>
    <rPh sb="0" eb="1">
      <t>ニチ</t>
    </rPh>
    <phoneticPr fontId="149"/>
  </si>
  <si>
    <t>　　　　　・共済証紙購入額　</t>
    <rPh sb="6" eb="8">
      <t>キョウサイ</t>
    </rPh>
    <rPh sb="8" eb="10">
      <t>ショウシ</t>
    </rPh>
    <rPh sb="10" eb="12">
      <t>コウニュウ</t>
    </rPh>
    <rPh sb="12" eb="13">
      <t>ガク</t>
    </rPh>
    <phoneticPr fontId="149"/>
  </si>
  <si>
    <t>円</t>
    <rPh sb="0" eb="1">
      <t>エン</t>
    </rPh>
    <phoneticPr fontId="149"/>
  </si>
  <si>
    <t>　　（証紙１日券＠３２０円×　　　　日分）</t>
    <rPh sb="3" eb="5">
      <t>ショウシ</t>
    </rPh>
    <rPh sb="6" eb="7">
      <t>ニチ</t>
    </rPh>
    <rPh sb="7" eb="8">
      <t>ケン</t>
    </rPh>
    <rPh sb="12" eb="13">
      <t>エン</t>
    </rPh>
    <rPh sb="18" eb="19">
      <t>ニチ</t>
    </rPh>
    <rPh sb="19" eb="20">
      <t>ブン</t>
    </rPh>
    <phoneticPr fontId="149"/>
  </si>
  <si>
    <t>　　イ．対象者の把握が困難なため、「共済証紙の購入の考え方」による共済証紙購入額</t>
    <rPh sb="4" eb="7">
      <t>タイショウシャ</t>
    </rPh>
    <rPh sb="8" eb="10">
      <t>ハアク</t>
    </rPh>
    <rPh sb="11" eb="13">
      <t>コンナン</t>
    </rPh>
    <rPh sb="18" eb="20">
      <t>キョウサイ</t>
    </rPh>
    <rPh sb="20" eb="22">
      <t>ショウシ</t>
    </rPh>
    <rPh sb="23" eb="25">
      <t>コウニュウ</t>
    </rPh>
    <rPh sb="26" eb="27">
      <t>カンガ</t>
    </rPh>
    <rPh sb="28" eb="29">
      <t>カタ</t>
    </rPh>
    <rPh sb="33" eb="35">
      <t>キョウサイ</t>
    </rPh>
    <rPh sb="35" eb="37">
      <t>ショウシ</t>
    </rPh>
    <rPh sb="37" eb="39">
      <t>コウニュウ</t>
    </rPh>
    <rPh sb="39" eb="40">
      <t>ガク</t>
    </rPh>
    <phoneticPr fontId="149"/>
  </si>
  <si>
    <t xml:space="preserve">　　　　（　　　　　　　　　　円） × （　　　/1000 ） × </t>
    <rPh sb="15" eb="16">
      <t>エン</t>
    </rPh>
    <phoneticPr fontId="149"/>
  </si>
  <si>
    <t>工事における労働者の建退共加入率（　　　％）</t>
    <rPh sb="0" eb="2">
      <t>コウジ</t>
    </rPh>
    <rPh sb="6" eb="9">
      <t>ロウドウシャ</t>
    </rPh>
    <rPh sb="10" eb="11">
      <t>ケン</t>
    </rPh>
    <rPh sb="11" eb="12">
      <t>タイ</t>
    </rPh>
    <rPh sb="12" eb="13">
      <t>トモ</t>
    </rPh>
    <rPh sb="13" eb="15">
      <t>カニュウ</t>
    </rPh>
    <rPh sb="15" eb="16">
      <t>リツ</t>
    </rPh>
    <phoneticPr fontId="149"/>
  </si>
  <si>
    <t>（総工事費）</t>
    <rPh sb="1" eb="2">
      <t>ソウ</t>
    </rPh>
    <rPh sb="2" eb="4">
      <t>コウジ</t>
    </rPh>
    <rPh sb="4" eb="5">
      <t>ヒ</t>
    </rPh>
    <phoneticPr fontId="149"/>
  </si>
  <si>
    <t>（当該工事の共済証紙購入率）</t>
    <rPh sb="1" eb="3">
      <t>トウガイ</t>
    </rPh>
    <rPh sb="3" eb="5">
      <t>コウジ</t>
    </rPh>
    <rPh sb="6" eb="8">
      <t>キョウサイ</t>
    </rPh>
    <rPh sb="8" eb="10">
      <t>ショウシ</t>
    </rPh>
    <rPh sb="10" eb="12">
      <t>コウニュウ</t>
    </rPh>
    <rPh sb="12" eb="13">
      <t>リツ</t>
    </rPh>
    <phoneticPr fontId="149"/>
  </si>
  <si>
    <t xml:space="preserve"> 　=            　　 円</t>
    <rPh sb="18" eb="19">
      <t>エン</t>
    </rPh>
    <phoneticPr fontId="149"/>
  </si>
  <si>
    <t>　　　　　　　　　　枚</t>
    <rPh sb="10" eb="11">
      <t>マイ</t>
    </rPh>
    <phoneticPr fontId="149"/>
  </si>
  <si>
    <t>　×　３２０円　＝</t>
    <rPh sb="6" eb="7">
      <t>エン</t>
    </rPh>
    <phoneticPr fontId="149"/>
  </si>
  <si>
    <t>５．共済証紙を購入しない又は購入が遅れる場合</t>
    <rPh sb="2" eb="4">
      <t>キョウサイ</t>
    </rPh>
    <rPh sb="4" eb="6">
      <t>ショウシ</t>
    </rPh>
    <rPh sb="7" eb="9">
      <t>コウニュウ</t>
    </rPh>
    <rPh sb="12" eb="13">
      <t>マタ</t>
    </rPh>
    <rPh sb="14" eb="16">
      <t>コウニュウ</t>
    </rPh>
    <rPh sb="17" eb="18">
      <t>オク</t>
    </rPh>
    <rPh sb="20" eb="22">
      <t>バアイ</t>
    </rPh>
    <phoneticPr fontId="149"/>
  </si>
  <si>
    <t>（共済証紙を購入しない理由、又は共済証紙購入が遅れる理由及び購入の予定時期を記入）</t>
    <rPh sb="1" eb="3">
      <t>キョウサイ</t>
    </rPh>
    <rPh sb="3" eb="5">
      <t>ショウシ</t>
    </rPh>
    <rPh sb="6" eb="8">
      <t>コウニュウ</t>
    </rPh>
    <rPh sb="11" eb="13">
      <t>リユウ</t>
    </rPh>
    <rPh sb="14" eb="15">
      <t>マタ</t>
    </rPh>
    <rPh sb="16" eb="18">
      <t>キョウサイ</t>
    </rPh>
    <rPh sb="18" eb="20">
      <t>ショウシ</t>
    </rPh>
    <rPh sb="20" eb="22">
      <t>コウニュウ</t>
    </rPh>
    <rPh sb="23" eb="24">
      <t>オク</t>
    </rPh>
    <rPh sb="26" eb="28">
      <t>リユウ</t>
    </rPh>
    <rPh sb="28" eb="29">
      <t>オヨ</t>
    </rPh>
    <rPh sb="30" eb="32">
      <t>コウニュウ</t>
    </rPh>
    <rPh sb="33" eb="35">
      <t>ヨテイ</t>
    </rPh>
    <rPh sb="35" eb="37">
      <t>ジキ</t>
    </rPh>
    <rPh sb="38" eb="40">
      <t>キニュウ</t>
    </rPh>
    <phoneticPr fontId="149"/>
  </si>
  <si>
    <t>６．掛金収納書（発注官公庁用）貼付欄</t>
    <rPh sb="2" eb="4">
      <t>カケキン</t>
    </rPh>
    <rPh sb="4" eb="6">
      <t>シュウノウ</t>
    </rPh>
    <rPh sb="6" eb="7">
      <t>ショ</t>
    </rPh>
    <rPh sb="8" eb="10">
      <t>ハッチュウ</t>
    </rPh>
    <rPh sb="10" eb="13">
      <t>カンコウチョウ</t>
    </rPh>
    <rPh sb="13" eb="14">
      <t>ヨウ</t>
    </rPh>
    <rPh sb="15" eb="17">
      <t>チョウフ</t>
    </rPh>
    <rPh sb="17" eb="18">
      <t>ラン</t>
    </rPh>
    <phoneticPr fontId="149"/>
  </si>
  <si>
    <t>あて</t>
    <phoneticPr fontId="18"/>
  </si>
  <si>
    <t>　÷　３２０円　＝</t>
    <rPh sb="6" eb="7">
      <t>エン</t>
    </rPh>
    <phoneticPr fontId="149"/>
  </si>
  <si>
    <t>枚（端数切り上げ）</t>
    <phoneticPr fontId="18"/>
  </si>
  <si>
    <t>円（共済証紙購入額）</t>
    <rPh sb="2" eb="4">
      <t>キョウサイ</t>
    </rPh>
    <rPh sb="4" eb="6">
      <t>ショウシ</t>
    </rPh>
    <rPh sb="6" eb="8">
      <t>コウニュウ</t>
    </rPh>
    <rPh sb="8" eb="9">
      <t>ガク</t>
    </rPh>
    <phoneticPr fontId="149"/>
  </si>
  <si>
    <t>請  求  書</t>
    <phoneticPr fontId="149"/>
  </si>
  <si>
    <t>　</t>
    <phoneticPr fontId="149"/>
  </si>
  <si>
    <t>確　認</t>
    <rPh sb="0" eb="1">
      <t>アキラ</t>
    </rPh>
    <rPh sb="2" eb="3">
      <t>シノブ</t>
    </rPh>
    <phoneticPr fontId="149"/>
  </si>
  <si>
    <t>金　額</t>
    <rPh sb="0" eb="1">
      <t>キン</t>
    </rPh>
    <rPh sb="2" eb="3">
      <t>ガク</t>
    </rPh>
    <phoneticPr fontId="149"/>
  </si>
  <si>
    <t>（金額の頭部には￥をお書きください。）</t>
    <rPh sb="1" eb="3">
      <t>キンガク</t>
    </rPh>
    <rPh sb="4" eb="6">
      <t>トウブ</t>
    </rPh>
    <rPh sb="11" eb="12">
      <t>カ</t>
    </rPh>
    <phoneticPr fontId="149"/>
  </si>
  <si>
    <t>上記の金額を請求します。</t>
    <rPh sb="0" eb="2">
      <t>ジョウキ</t>
    </rPh>
    <rPh sb="3" eb="5">
      <t>キンガク</t>
    </rPh>
    <rPh sb="6" eb="8">
      <t>セイキュウ</t>
    </rPh>
    <phoneticPr fontId="149"/>
  </si>
  <si>
    <t>　　年　　月　　日</t>
    <rPh sb="2" eb="3">
      <t>ネン</t>
    </rPh>
    <rPh sb="5" eb="6">
      <t>ツキ</t>
    </rPh>
    <rPh sb="8" eb="9">
      <t>ヒ</t>
    </rPh>
    <phoneticPr fontId="149"/>
  </si>
  <si>
    <t>（請求先）</t>
    <rPh sb="1" eb="3">
      <t>セイキュウ</t>
    </rPh>
    <rPh sb="3" eb="4">
      <t>サキ</t>
    </rPh>
    <phoneticPr fontId="149"/>
  </si>
  <si>
    <t>久留米市長</t>
    <rPh sb="0" eb="3">
      <t>クルメ</t>
    </rPh>
    <rPh sb="3" eb="5">
      <t>シチョウ</t>
    </rPh>
    <phoneticPr fontId="149"/>
  </si>
  <si>
    <t>〒</t>
    <phoneticPr fontId="149"/>
  </si>
  <si>
    <t>－</t>
    <phoneticPr fontId="149"/>
  </si>
  <si>
    <t>住　所</t>
    <rPh sb="0" eb="1">
      <t>ジュウ</t>
    </rPh>
    <rPh sb="2" eb="3">
      <t>ショ</t>
    </rPh>
    <phoneticPr fontId="149"/>
  </si>
  <si>
    <t>（ﾌﾘｶﾞﾅ）</t>
    <phoneticPr fontId="149"/>
  </si>
  <si>
    <t>氏　名</t>
    <rPh sb="0" eb="1">
      <t>シ</t>
    </rPh>
    <rPh sb="2" eb="3">
      <t>メイ</t>
    </rPh>
    <phoneticPr fontId="149"/>
  </si>
  <si>
    <t>TEL</t>
    <phoneticPr fontId="149"/>
  </si>
  <si>
    <t>件　名</t>
    <rPh sb="0" eb="1">
      <t>ケン</t>
    </rPh>
    <rPh sb="2" eb="3">
      <t>メイ</t>
    </rPh>
    <phoneticPr fontId="149"/>
  </si>
  <si>
    <t>工事名　：</t>
    <rPh sb="0" eb="2">
      <t>コウジ</t>
    </rPh>
    <rPh sb="2" eb="3">
      <t>メイ</t>
    </rPh>
    <phoneticPr fontId="149"/>
  </si>
  <si>
    <t>工事場所：</t>
    <rPh sb="0" eb="2">
      <t>コウジ</t>
    </rPh>
    <rPh sb="2" eb="4">
      <t>バショ</t>
    </rPh>
    <phoneticPr fontId="149"/>
  </si>
  <si>
    <t>支払方法</t>
    <rPh sb="0" eb="2">
      <t>シハライ</t>
    </rPh>
    <rPh sb="2" eb="4">
      <t>ホウホウ</t>
    </rPh>
    <phoneticPr fontId="149"/>
  </si>
  <si>
    <t>次のいずれかに○をつけてください。</t>
    <rPh sb="0" eb="1">
      <t>ツギ</t>
    </rPh>
    <phoneticPr fontId="149"/>
  </si>
  <si>
    <t>１：口座</t>
    <rPh sb="2" eb="4">
      <t>コウザ</t>
    </rPh>
    <phoneticPr fontId="149"/>
  </si>
  <si>
    <t>２：現金</t>
    <rPh sb="2" eb="4">
      <t>ゲンキン</t>
    </rPh>
    <phoneticPr fontId="149"/>
  </si>
  <si>
    <t>　口座振替を希望される場合は、下記の事項を記入してください。</t>
    <rPh sb="1" eb="3">
      <t>コウザ</t>
    </rPh>
    <rPh sb="3" eb="5">
      <t>フリカエ</t>
    </rPh>
    <rPh sb="6" eb="8">
      <t>キボウ</t>
    </rPh>
    <rPh sb="11" eb="13">
      <t>バアイ</t>
    </rPh>
    <rPh sb="15" eb="17">
      <t>カキ</t>
    </rPh>
    <rPh sb="18" eb="20">
      <t>ジコウ</t>
    </rPh>
    <rPh sb="21" eb="23">
      <t>キニュウ</t>
    </rPh>
    <phoneticPr fontId="149"/>
  </si>
  <si>
    <t>金 融 機 関 名</t>
    <rPh sb="0" eb="1">
      <t>キン</t>
    </rPh>
    <rPh sb="2" eb="3">
      <t>ユウ</t>
    </rPh>
    <rPh sb="4" eb="5">
      <t>キ</t>
    </rPh>
    <rPh sb="6" eb="7">
      <t>セキ</t>
    </rPh>
    <rPh sb="8" eb="9">
      <t>メイ</t>
    </rPh>
    <phoneticPr fontId="149"/>
  </si>
  <si>
    <t>銀行 ・ 信用金庫</t>
    <rPh sb="0" eb="2">
      <t>ギンコウ</t>
    </rPh>
    <rPh sb="5" eb="7">
      <t>シンヨウ</t>
    </rPh>
    <rPh sb="7" eb="9">
      <t>キンコ</t>
    </rPh>
    <phoneticPr fontId="149"/>
  </si>
  <si>
    <t>支店</t>
    <rPh sb="0" eb="2">
      <t>シテン</t>
    </rPh>
    <phoneticPr fontId="149"/>
  </si>
  <si>
    <t>信用組合 ・ 農協</t>
    <rPh sb="0" eb="2">
      <t>シンヨウ</t>
    </rPh>
    <rPh sb="2" eb="4">
      <t>クミアイ</t>
    </rPh>
    <rPh sb="7" eb="9">
      <t>ノウキョウ</t>
    </rPh>
    <phoneticPr fontId="149"/>
  </si>
  <si>
    <t>支所</t>
    <rPh sb="0" eb="2">
      <t>シショ</t>
    </rPh>
    <phoneticPr fontId="149"/>
  </si>
  <si>
    <t>預  金  種  別</t>
    <rPh sb="0" eb="1">
      <t>アズカリ</t>
    </rPh>
    <rPh sb="3" eb="4">
      <t>カネ</t>
    </rPh>
    <rPh sb="6" eb="7">
      <t>タネ</t>
    </rPh>
    <rPh sb="9" eb="10">
      <t>ベツ</t>
    </rPh>
    <phoneticPr fontId="149"/>
  </si>
  <si>
    <t>１：普通</t>
    <rPh sb="2" eb="4">
      <t>フツウ</t>
    </rPh>
    <phoneticPr fontId="149"/>
  </si>
  <si>
    <t>２：当座</t>
    <rPh sb="2" eb="4">
      <t>トウザ</t>
    </rPh>
    <phoneticPr fontId="149"/>
  </si>
  <si>
    <t>３：貯蓄</t>
    <rPh sb="2" eb="4">
      <t>チョチク</t>
    </rPh>
    <phoneticPr fontId="149"/>
  </si>
  <si>
    <t>口  座  番  号</t>
    <rPh sb="0" eb="1">
      <t>クチ</t>
    </rPh>
    <rPh sb="3" eb="4">
      <t>ザ</t>
    </rPh>
    <rPh sb="6" eb="7">
      <t>バン</t>
    </rPh>
    <rPh sb="9" eb="10">
      <t>ゴウ</t>
    </rPh>
    <phoneticPr fontId="149"/>
  </si>
  <si>
    <t>（右づめでお願いします。）</t>
    <rPh sb="1" eb="2">
      <t>ミギ</t>
    </rPh>
    <rPh sb="6" eb="7">
      <t>ネガ</t>
    </rPh>
    <phoneticPr fontId="149"/>
  </si>
  <si>
    <t>（フ リ ガ ナ）</t>
    <phoneticPr fontId="149"/>
  </si>
  <si>
    <t>検 品</t>
    <rPh sb="0" eb="1">
      <t>ケン</t>
    </rPh>
    <rPh sb="2" eb="3">
      <t>シナ</t>
    </rPh>
    <phoneticPr fontId="149"/>
  </si>
  <si>
    <t>口  座  名  義</t>
    <rPh sb="0" eb="1">
      <t>クチ</t>
    </rPh>
    <rPh sb="3" eb="4">
      <t>ザ</t>
    </rPh>
    <rPh sb="6" eb="7">
      <t>メイ</t>
    </rPh>
    <rPh sb="9" eb="10">
      <t>ギ</t>
    </rPh>
    <phoneticPr fontId="149"/>
  </si>
  <si>
    <t>（通帳のとおりフリガナも記入してください。）</t>
    <phoneticPr fontId="149"/>
  </si>
  <si>
    <t>（注）</t>
    <rPh sb="1" eb="2">
      <t>チュウ</t>
    </rPh>
    <phoneticPr fontId="149"/>
  </si>
  <si>
    <t>会社その他の法人については、法人名および代表者名を記入してください。</t>
    <rPh sb="0" eb="2">
      <t>カイシャ</t>
    </rPh>
    <rPh sb="4" eb="5">
      <t>タ</t>
    </rPh>
    <rPh sb="6" eb="8">
      <t>ホウジン</t>
    </rPh>
    <rPh sb="14" eb="16">
      <t>ホウジン</t>
    </rPh>
    <rPh sb="16" eb="17">
      <t>メイ</t>
    </rPh>
    <rPh sb="20" eb="23">
      <t>ダイヒョウシャ</t>
    </rPh>
    <rPh sb="23" eb="24">
      <t>メイ</t>
    </rPh>
    <rPh sb="25" eb="27">
      <t>キニュウ</t>
    </rPh>
    <phoneticPr fontId="149"/>
  </si>
  <si>
    <t>口座名義の記入例</t>
    <rPh sb="0" eb="2">
      <t>コウザ</t>
    </rPh>
    <rPh sb="2" eb="4">
      <t>メイギ</t>
    </rPh>
    <rPh sb="5" eb="7">
      <t>キニュウ</t>
    </rPh>
    <rPh sb="7" eb="8">
      <t>レイ</t>
    </rPh>
    <phoneticPr fontId="149"/>
  </si>
  <si>
    <t>カ</t>
    <phoneticPr fontId="149"/>
  </si>
  <si>
    <t>ク</t>
    <phoneticPr fontId="149"/>
  </si>
  <si>
    <t>ル</t>
    <phoneticPr fontId="149"/>
  </si>
  <si>
    <t>メ</t>
    <phoneticPr fontId="149"/>
  </si>
  <si>
    <t>゛</t>
    <phoneticPr fontId="149"/>
  </si>
  <si>
    <t>ッ</t>
    <phoneticPr fontId="149"/>
  </si>
  <si>
    <t>キ</t>
    <phoneticPr fontId="149"/>
  </si>
  <si>
    <t>現金払いについては、出納室よりはがき等でご案内します。</t>
    <rPh sb="0" eb="2">
      <t>ゲンキン</t>
    </rPh>
    <rPh sb="2" eb="3">
      <t>ハラ</t>
    </rPh>
    <rPh sb="10" eb="13">
      <t>スイトウシツ</t>
    </rPh>
    <rPh sb="18" eb="19">
      <t>トウ</t>
    </rPh>
    <rPh sb="21" eb="23">
      <t>アンナイ</t>
    </rPh>
    <phoneticPr fontId="149"/>
  </si>
  <si>
    <t>￥</t>
    <phoneticPr fontId="149"/>
  </si>
  <si>
    <t>*</t>
    <phoneticPr fontId="149"/>
  </si>
  <si>
    <t>久留米市城南町１５-３</t>
    <rPh sb="0" eb="4">
      <t>クルメシ</t>
    </rPh>
    <rPh sb="4" eb="7">
      <t>ジョウナンマチ</t>
    </rPh>
    <phoneticPr fontId="149"/>
  </si>
  <si>
    <t>カ)　クルメホソウ　ダイヒョウトリシマリヤク　クルメ　タロウ</t>
    <phoneticPr fontId="149"/>
  </si>
  <si>
    <t>株式会社　久留米舗装　代表取締役　久留米　太郎</t>
    <rPh sb="0" eb="4">
      <t>カブシキガイシャ</t>
    </rPh>
    <rPh sb="5" eb="8">
      <t>クルメ</t>
    </rPh>
    <rPh sb="8" eb="10">
      <t>ホソウ</t>
    </rPh>
    <rPh sb="11" eb="13">
      <t>ダイヒョウ</t>
    </rPh>
    <rPh sb="13" eb="16">
      <t>トリシマリヤク</t>
    </rPh>
    <rPh sb="17" eb="20">
      <t>クルメ</t>
    </rPh>
    <rPh sb="21" eb="23">
      <t>タロウ</t>
    </rPh>
    <phoneticPr fontId="149"/>
  </si>
  <si>
    <t>０９４２-**-****</t>
    <phoneticPr fontId="149"/>
  </si>
  <si>
    <t>工事名   ：</t>
    <rPh sb="0" eb="2">
      <t>コウジ</t>
    </rPh>
    <rPh sb="2" eb="3">
      <t>メイ</t>
    </rPh>
    <phoneticPr fontId="149"/>
  </si>
  <si>
    <t>歩道改良(その５)工事　　前払金</t>
    <rPh sb="0" eb="2">
      <t>ホドウ</t>
    </rPh>
    <rPh sb="2" eb="4">
      <t>カイリョウ</t>
    </rPh>
    <rPh sb="9" eb="11">
      <t>コウジ</t>
    </rPh>
    <rPh sb="13" eb="15">
      <t>マエバラ</t>
    </rPh>
    <rPh sb="15" eb="16">
      <t>キン</t>
    </rPh>
    <phoneticPr fontId="149"/>
  </si>
  <si>
    <t>久留米市城南町</t>
    <rPh sb="0" eb="4">
      <t>クルメシ</t>
    </rPh>
    <rPh sb="4" eb="7">
      <t>ジョウナンマチ</t>
    </rPh>
    <phoneticPr fontId="149"/>
  </si>
  <si>
    <t>福岡</t>
    <rPh sb="0" eb="2">
      <t>フクオカ</t>
    </rPh>
    <phoneticPr fontId="149"/>
  </si>
  <si>
    <t>久留米営業部</t>
    <rPh sb="0" eb="3">
      <t>クルメ</t>
    </rPh>
    <rPh sb="3" eb="5">
      <t>エイギョウ</t>
    </rPh>
    <rPh sb="5" eb="6">
      <t>ブ</t>
    </rPh>
    <phoneticPr fontId="149"/>
  </si>
  <si>
    <t>カ）　クルメホソウ　ダイヒョウトリシマリヤク　クルメ　タロウ</t>
    <phoneticPr fontId="149"/>
  </si>
  <si>
    <t>前　払　請　求　書</t>
    <rPh sb="0" eb="1">
      <t>マエ</t>
    </rPh>
    <rPh sb="2" eb="3">
      <t>バライ</t>
    </rPh>
    <rPh sb="4" eb="5">
      <t>ショウ</t>
    </rPh>
    <rPh sb="6" eb="7">
      <t>モトム</t>
    </rPh>
    <rPh sb="8" eb="9">
      <t>ショ</t>
    </rPh>
    <phoneticPr fontId="73"/>
  </si>
  <si>
    <t>起工番号</t>
    <rPh sb="0" eb="2">
      <t>キコウ</t>
    </rPh>
    <rPh sb="2" eb="4">
      <t>バンゴウ</t>
    </rPh>
    <phoneticPr fontId="73"/>
  </si>
  <si>
    <t>検査番号</t>
    <rPh sb="0" eb="2">
      <t>ケンサ</t>
    </rPh>
    <rPh sb="2" eb="4">
      <t>バンゴウ</t>
    </rPh>
    <phoneticPr fontId="73"/>
  </si>
  <si>
    <t>請求日</t>
    <rPh sb="0" eb="3">
      <t>セイキュウビ</t>
    </rPh>
    <phoneticPr fontId="73"/>
  </si>
  <si>
    <t>年</t>
    <rPh sb="0" eb="1">
      <t>ネン</t>
    </rPh>
    <phoneticPr fontId="73"/>
  </si>
  <si>
    <t>月</t>
    <rPh sb="0" eb="1">
      <t>ガツ</t>
    </rPh>
    <phoneticPr fontId="73"/>
  </si>
  <si>
    <t>日</t>
    <rPh sb="0" eb="1">
      <t>ニチ</t>
    </rPh>
    <phoneticPr fontId="73"/>
  </si>
  <si>
    <t xml:space="preserve"> 久留米市企業管理者　宛</t>
    <rPh sb="1" eb="5">
      <t>クルメシ</t>
    </rPh>
    <rPh sb="5" eb="7">
      <t>キギョウ</t>
    </rPh>
    <rPh sb="7" eb="10">
      <t>カンリシャ</t>
    </rPh>
    <rPh sb="11" eb="12">
      <t>アテ</t>
    </rPh>
    <phoneticPr fontId="73"/>
  </si>
  <si>
    <t>住　　所</t>
    <phoneticPr fontId="73"/>
  </si>
  <si>
    <t>氏　　名
（代表者名）</t>
    <phoneticPr fontId="73"/>
  </si>
  <si>
    <t>電話番号</t>
    <phoneticPr fontId="73"/>
  </si>
  <si>
    <t>請求金額</t>
    <phoneticPr fontId="73"/>
  </si>
  <si>
    <t>百億</t>
    <rPh sb="0" eb="2">
      <t>ヒャクオク</t>
    </rPh>
    <phoneticPr fontId="73"/>
  </si>
  <si>
    <t>十億</t>
    <rPh sb="0" eb="2">
      <t>ジュウオク</t>
    </rPh>
    <phoneticPr fontId="73"/>
  </si>
  <si>
    <t>億</t>
    <rPh sb="0" eb="1">
      <t>オク</t>
    </rPh>
    <phoneticPr fontId="73"/>
  </si>
  <si>
    <t>千万</t>
    <rPh sb="0" eb="2">
      <t>センマン</t>
    </rPh>
    <phoneticPr fontId="73"/>
  </si>
  <si>
    <t>百万</t>
    <rPh sb="0" eb="2">
      <t>ヒャクマン</t>
    </rPh>
    <phoneticPr fontId="73"/>
  </si>
  <si>
    <t>十万</t>
    <rPh sb="0" eb="2">
      <t>ジュウマン</t>
    </rPh>
    <phoneticPr fontId="73"/>
  </si>
  <si>
    <t>万</t>
    <rPh sb="0" eb="1">
      <t>マン</t>
    </rPh>
    <phoneticPr fontId="73"/>
  </si>
  <si>
    <t>千</t>
    <rPh sb="0" eb="1">
      <t>セン</t>
    </rPh>
    <phoneticPr fontId="73"/>
  </si>
  <si>
    <t>百</t>
    <rPh sb="0" eb="1">
      <t>ヒャク</t>
    </rPh>
    <phoneticPr fontId="73"/>
  </si>
  <si>
    <t>十</t>
    <rPh sb="0" eb="1">
      <t>ジュウ</t>
    </rPh>
    <phoneticPr fontId="73"/>
  </si>
  <si>
    <t>円</t>
    <rPh sb="0" eb="1">
      <t>エン</t>
    </rPh>
    <phoneticPr fontId="73"/>
  </si>
  <si>
    <t>※金額の頭に「￥」をご記入ください。</t>
    <phoneticPr fontId="73"/>
  </si>
  <si>
    <t>※前払・中間前払は消費税の課税取引ではないので、請求書にインボイスの登録番号や消費税等額は記入不要。</t>
    <rPh sb="24" eb="27">
      <t>セイキュウショ</t>
    </rPh>
    <rPh sb="34" eb="36">
      <t>トウロク</t>
    </rPh>
    <rPh sb="36" eb="38">
      <t>バンゴウ</t>
    </rPh>
    <phoneticPr fontId="73"/>
  </si>
  <si>
    <t>上記の金額を（　前払　・　中間前払　）として請求します。</t>
    <rPh sb="0" eb="2">
      <t>ジョウキ</t>
    </rPh>
    <rPh sb="3" eb="5">
      <t>キンガク</t>
    </rPh>
    <rPh sb="8" eb="10">
      <t>マエバライ</t>
    </rPh>
    <rPh sb="13" eb="15">
      <t>チュウカン</t>
    </rPh>
    <rPh sb="15" eb="17">
      <t>マエバライ</t>
    </rPh>
    <rPh sb="22" eb="24">
      <t>セイキュウ</t>
    </rPh>
    <phoneticPr fontId="73"/>
  </si>
  <si>
    <t>件名等</t>
    <rPh sb="0" eb="2">
      <t>ケンメイ</t>
    </rPh>
    <rPh sb="2" eb="3">
      <t>トウ</t>
    </rPh>
    <phoneticPr fontId="73"/>
  </si>
  <si>
    <t>（工事場所）</t>
    <rPh sb="1" eb="3">
      <t>コウジ</t>
    </rPh>
    <rPh sb="3" eb="5">
      <t>バショ</t>
    </rPh>
    <phoneticPr fontId="73"/>
  </si>
  <si>
    <t>　</t>
    <phoneticPr fontId="73"/>
  </si>
  <si>
    <t>振込口座</t>
    <rPh sb="0" eb="2">
      <t>フリコミ</t>
    </rPh>
    <rPh sb="2" eb="4">
      <t>コウザ</t>
    </rPh>
    <phoneticPr fontId="73"/>
  </si>
  <si>
    <t>金融機関名</t>
    <rPh sb="0" eb="2">
      <t>キンユウ</t>
    </rPh>
    <rPh sb="2" eb="4">
      <t>キカン</t>
    </rPh>
    <rPh sb="4" eb="5">
      <t>メイ</t>
    </rPh>
    <phoneticPr fontId="73"/>
  </si>
  <si>
    <t>支店名</t>
    <rPh sb="0" eb="3">
      <t>シテンメイ</t>
    </rPh>
    <phoneticPr fontId="73"/>
  </si>
  <si>
    <t>預金種別</t>
    <rPh sb="0" eb="2">
      <t>ヨキン</t>
    </rPh>
    <rPh sb="2" eb="4">
      <t>シュベツ</t>
    </rPh>
    <phoneticPr fontId="73"/>
  </si>
  <si>
    <t>口座番号（右づめ）</t>
    <rPh sb="0" eb="2">
      <t>コウザ</t>
    </rPh>
    <rPh sb="2" eb="4">
      <t>バンゴウ</t>
    </rPh>
    <rPh sb="5" eb="6">
      <t>ミギ</t>
    </rPh>
    <phoneticPr fontId="73"/>
  </si>
  <si>
    <t>普通 ・ 当座 ・ （　　　　）</t>
    <rPh sb="0" eb="2">
      <t>フツウ</t>
    </rPh>
    <rPh sb="5" eb="7">
      <t>トウザ</t>
    </rPh>
    <phoneticPr fontId="73"/>
  </si>
  <si>
    <t>フリガナ</t>
    <phoneticPr fontId="73"/>
  </si>
  <si>
    <r>
      <t xml:space="preserve">口座名義
</t>
    </r>
    <r>
      <rPr>
        <sz val="9"/>
        <color theme="1"/>
        <rFont val="ＭＳ Ｐゴシック"/>
        <family val="3"/>
        <charset val="128"/>
      </rPr>
      <t>(通帳のとおりフリガナも記入)</t>
    </r>
    <rPh sb="0" eb="2">
      <t>コウザ</t>
    </rPh>
    <rPh sb="2" eb="4">
      <t>メイギ</t>
    </rPh>
    <rPh sb="6" eb="8">
      <t>ツウチョウ</t>
    </rPh>
    <rPh sb="17" eb="18">
      <t>キ</t>
    </rPh>
    <rPh sb="18" eb="19">
      <t>ニュウ</t>
    </rPh>
    <phoneticPr fontId="73"/>
  </si>
  <si>
    <t>（注）</t>
    <rPh sb="1" eb="2">
      <t>チュウ</t>
    </rPh>
    <phoneticPr fontId="73"/>
  </si>
  <si>
    <t xml:space="preserve">① </t>
    <phoneticPr fontId="73"/>
  </si>
  <si>
    <t>会社その他の法人については、法人名、代表者の職名及び氏名を記入してください。</t>
    <phoneticPr fontId="73"/>
  </si>
  <si>
    <t>②</t>
    <phoneticPr fontId="73"/>
  </si>
  <si>
    <t>口座名義の記入例</t>
    <rPh sb="0" eb="2">
      <t>コウザ</t>
    </rPh>
    <rPh sb="2" eb="4">
      <t>メイギ</t>
    </rPh>
    <rPh sb="5" eb="7">
      <t>キニュウ</t>
    </rPh>
    <rPh sb="7" eb="8">
      <t>レイ</t>
    </rPh>
    <phoneticPr fontId="73"/>
  </si>
  <si>
    <t>カ</t>
    <phoneticPr fontId="73"/>
  </si>
  <si>
    <t>）</t>
    <phoneticPr fontId="73"/>
  </si>
  <si>
    <t>ク</t>
    <phoneticPr fontId="73"/>
  </si>
  <si>
    <t>ル</t>
    <phoneticPr fontId="73"/>
  </si>
  <si>
    <t>メ</t>
    <phoneticPr fontId="73"/>
  </si>
  <si>
    <t>゛</t>
    <phoneticPr fontId="73"/>
  </si>
  <si>
    <t>ッ</t>
    <phoneticPr fontId="73"/>
  </si>
  <si>
    <t>キ</t>
    <phoneticPr fontId="73"/>
  </si>
  <si>
    <t>※口座名義・フリガナは、通帳のとおりに記入して下さい。</t>
    <rPh sb="1" eb="3">
      <t>コウザ</t>
    </rPh>
    <rPh sb="3" eb="5">
      <t>メイギ</t>
    </rPh>
    <rPh sb="12" eb="14">
      <t>ツウチョウ</t>
    </rPh>
    <rPh sb="19" eb="21">
      <t>キニュウ</t>
    </rPh>
    <rPh sb="23" eb="24">
      <t>クダ</t>
    </rPh>
    <phoneticPr fontId="73"/>
  </si>
  <si>
    <t>③</t>
    <phoneticPr fontId="73"/>
  </si>
  <si>
    <t>口座名義が請求者名義と異なる際は、委任状が必要です。</t>
    <phoneticPr fontId="73"/>
  </si>
  <si>
    <t>・再生資源利用促進実施書（必要事項を記載したもの）</t>
    <rPh sb="1" eb="3">
      <t>サイセイ</t>
    </rPh>
    <rPh sb="3" eb="5">
      <t>シゲン</t>
    </rPh>
    <rPh sb="5" eb="7">
      <t>リヨウ</t>
    </rPh>
    <rPh sb="7" eb="9">
      <t>ソクシン</t>
    </rPh>
    <rPh sb="9" eb="11">
      <t>ジッシ</t>
    </rPh>
    <rPh sb="11" eb="12">
      <t>ショ</t>
    </rPh>
    <rPh sb="13" eb="15">
      <t>ヒツヨウ</t>
    </rPh>
    <rPh sb="15" eb="17">
      <t>ジコウ</t>
    </rPh>
    <rPh sb="18" eb="20">
      <t>キサイ</t>
    </rPh>
    <phoneticPr fontId="149"/>
  </si>
  <si>
    <t>・再生資源利用実施書（必要事項を記載したもの）</t>
    <rPh sb="1" eb="3">
      <t>サイセイ</t>
    </rPh>
    <rPh sb="3" eb="5">
      <t>シゲン</t>
    </rPh>
    <rPh sb="5" eb="7">
      <t>リヨウ</t>
    </rPh>
    <rPh sb="7" eb="9">
      <t>ジッシ</t>
    </rPh>
    <rPh sb="9" eb="10">
      <t>ショ</t>
    </rPh>
    <phoneticPr fontId="149"/>
  </si>
  <si>
    <t>添付資料</t>
    <rPh sb="0" eb="2">
      <t>テンプ</t>
    </rPh>
    <rPh sb="2" eb="4">
      <t>シリョウ</t>
    </rPh>
    <phoneticPr fontId="149"/>
  </si>
  <si>
    <t>（直接工事費)</t>
    <rPh sb="1" eb="3">
      <t>チョクセツ</t>
    </rPh>
    <rPh sb="3" eb="6">
      <t>コウジヒ</t>
    </rPh>
    <phoneticPr fontId="149"/>
  </si>
  <si>
    <t>万円（税抜）</t>
    <rPh sb="0" eb="2">
      <t>マンエン</t>
    </rPh>
    <rPh sb="3" eb="4">
      <t>ゼイ</t>
    </rPh>
    <rPh sb="4" eb="5">
      <t>ヌ</t>
    </rPh>
    <phoneticPr fontId="149"/>
  </si>
  <si>
    <t>5.特定建設資材廃棄物の再資源化等に要した費用</t>
    <rPh sb="2" eb="4">
      <t>トクテイ</t>
    </rPh>
    <rPh sb="4" eb="6">
      <t>ケンセツ</t>
    </rPh>
    <rPh sb="6" eb="8">
      <t>シザイ</t>
    </rPh>
    <rPh sb="8" eb="11">
      <t>ハイキブツ</t>
    </rPh>
    <rPh sb="12" eb="17">
      <t>サイシゲンカトウ</t>
    </rPh>
    <rPh sb="18" eb="19">
      <t>ヨウ</t>
    </rPh>
    <rPh sb="21" eb="23">
      <t>ヒヨウ</t>
    </rPh>
    <phoneticPr fontId="149"/>
  </si>
  <si>
    <t>特定建設資材廃棄物の種類</t>
    <rPh sb="10" eb="12">
      <t>シュルイ</t>
    </rPh>
    <phoneticPr fontId="149"/>
  </si>
  <si>
    <t>　（書ききれない場合は別紙に記載）</t>
    <phoneticPr fontId="149"/>
  </si>
  <si>
    <t>4.再資源化等をした施設の名称及び所在地</t>
    <rPh sb="2" eb="7">
      <t>サイシゲンカトウ</t>
    </rPh>
    <rPh sb="10" eb="12">
      <t>シセツ</t>
    </rPh>
    <rPh sb="13" eb="15">
      <t>メイショウ</t>
    </rPh>
    <rPh sb="15" eb="16">
      <t>オヨ</t>
    </rPh>
    <rPh sb="17" eb="20">
      <t>ショザイチ</t>
    </rPh>
    <phoneticPr fontId="149"/>
  </si>
  <si>
    <t>　　　　　年　　　月　　　日</t>
    <rPh sb="5" eb="6">
      <t>ネン</t>
    </rPh>
    <rPh sb="9" eb="10">
      <t>ガツ</t>
    </rPh>
    <rPh sb="13" eb="14">
      <t>ニチ</t>
    </rPh>
    <phoneticPr fontId="149"/>
  </si>
  <si>
    <t xml:space="preserve">3．再資源化等が完了した年月日 </t>
    <phoneticPr fontId="149"/>
  </si>
  <si>
    <t>資材廃棄物の再資源化等が完了したことを報告します。</t>
    <rPh sb="0" eb="2">
      <t>シザイ</t>
    </rPh>
    <rPh sb="2" eb="5">
      <t>ハイキブツ</t>
    </rPh>
    <rPh sb="6" eb="11">
      <t>サイシゲンカトウ</t>
    </rPh>
    <rPh sb="12" eb="14">
      <t>カンリョウ</t>
    </rPh>
    <rPh sb="19" eb="21">
      <t>ホウコク</t>
    </rPh>
    <phoneticPr fontId="149"/>
  </si>
  <si>
    <t>　 建設工事に係る資材の再資源化等に関する法律第１ ８ 条第１ 項の規定により、下記のとおり、特定建設</t>
    <rPh sb="2" eb="4">
      <t>ケンセツ</t>
    </rPh>
    <rPh sb="4" eb="6">
      <t>コウジ</t>
    </rPh>
    <rPh sb="7" eb="8">
      <t>カカ</t>
    </rPh>
    <rPh sb="9" eb="11">
      <t>シザイ</t>
    </rPh>
    <rPh sb="12" eb="17">
      <t>サイシゲンカトウ</t>
    </rPh>
    <rPh sb="18" eb="19">
      <t>カン</t>
    </rPh>
    <rPh sb="21" eb="23">
      <t>ホウリツ</t>
    </rPh>
    <rPh sb="23" eb="24">
      <t>ダイ</t>
    </rPh>
    <rPh sb="28" eb="29">
      <t>ジョウ</t>
    </rPh>
    <rPh sb="29" eb="30">
      <t>ダイ</t>
    </rPh>
    <rPh sb="32" eb="33">
      <t>コウ</t>
    </rPh>
    <rPh sb="34" eb="36">
      <t>キテイ</t>
    </rPh>
    <rPh sb="40" eb="42">
      <t>カキ</t>
    </rPh>
    <rPh sb="47" eb="49">
      <t>トクテイ</t>
    </rPh>
    <rPh sb="49" eb="51">
      <t>ケンセツ</t>
    </rPh>
    <phoneticPr fontId="149"/>
  </si>
  <si>
    <t>電　話　番　号</t>
    <rPh sb="0" eb="1">
      <t>デン</t>
    </rPh>
    <rPh sb="2" eb="3">
      <t>ハナシ</t>
    </rPh>
    <rPh sb="4" eb="5">
      <t>バン</t>
    </rPh>
    <rPh sb="6" eb="7">
      <t>ゴウ</t>
    </rPh>
    <phoneticPr fontId="149"/>
  </si>
  <si>
    <t>　名称及び代表者の氏名）</t>
    <rPh sb="3" eb="4">
      <t>オヨ</t>
    </rPh>
    <rPh sb="5" eb="8">
      <t>ダイヒョウシャ</t>
    </rPh>
    <rPh sb="9" eb="11">
      <t>シメイ</t>
    </rPh>
    <phoneticPr fontId="149"/>
  </si>
  <si>
    <t>（法人にあっては商号又は</t>
    <phoneticPr fontId="149"/>
  </si>
  <si>
    <t>氏　　　　　名</t>
    <rPh sb="0" eb="1">
      <t>シ</t>
    </rPh>
    <rPh sb="6" eb="7">
      <t>メイ</t>
    </rPh>
    <phoneticPr fontId="149"/>
  </si>
  <si>
    <t>郵　便　番　号</t>
    <rPh sb="0" eb="1">
      <t>ユウ</t>
    </rPh>
    <rPh sb="2" eb="3">
      <t>ビン</t>
    </rPh>
    <rPh sb="4" eb="5">
      <t>バン</t>
    </rPh>
    <rPh sb="6" eb="7">
      <t>ゴウ</t>
    </rPh>
    <phoneticPr fontId="149"/>
  </si>
  <si>
    <t>再資源化等報告書</t>
  </si>
  <si>
    <t>別紙3</t>
    <rPh sb="0" eb="2">
      <t>ベッシ</t>
    </rPh>
    <phoneticPr fontId="149"/>
  </si>
  <si>
    <t>（発注者）</t>
    <phoneticPr fontId="18"/>
  </si>
  <si>
    <t>〒８３０－８５２０</t>
    <phoneticPr fontId="18"/>
  </si>
  <si>
    <t>課長補佐</t>
    <rPh sb="0" eb="4">
      <t>カチョウホサ</t>
    </rPh>
    <phoneticPr fontId="18"/>
  </si>
  <si>
    <t>担当</t>
    <rPh sb="0" eb="2">
      <t>タントウ</t>
    </rPh>
    <phoneticPr fontId="18"/>
  </si>
  <si>
    <t>主査</t>
    <rPh sb="0" eb="2">
      <t>シュサ</t>
    </rPh>
    <phoneticPr fontId="18"/>
  </si>
  <si>
    <t>監理技術者補佐（変更・解除）届</t>
  </si>
  <si>
    <t>名称(商号）</t>
    <rPh sb="0" eb="2">
      <t>メイショウ</t>
    </rPh>
    <rPh sb="3" eb="5">
      <t>ショウゴウ</t>
    </rPh>
    <phoneticPr fontId="79"/>
  </si>
  <si>
    <t>下記の工事における監理技術者補佐（※１）の（変更・解除）を予定しておりますので届け出ます。</t>
  </si>
  <si>
    <t>工　　　期</t>
    <phoneticPr fontId="79"/>
  </si>
  <si>
    <t>発　注　者</t>
    <phoneticPr fontId="79"/>
  </si>
  <si>
    <t>監理技術者補佐</t>
  </si>
  <si>
    <t>変更後（解除の場合は記入不要）</t>
  </si>
  <si>
    <t>住　　　所</t>
    <phoneticPr fontId="79"/>
  </si>
  <si>
    <t>氏　　　名</t>
    <phoneticPr fontId="79"/>
  </si>
  <si>
    <t>資格等(※３)</t>
    <phoneticPr fontId="79"/>
  </si>
  <si>
    <t>変更前</t>
  </si>
  <si>
    <t>兼務工事</t>
  </si>
  <si>
    <t>変更・解除理由</t>
  </si>
  <si>
    <t>※１）建設業法第２６条第３項ただし書による監理技術者の職務を補佐する者（以下　、「監理技術者補佐」という）</t>
  </si>
  <si>
    <t>※２）建設業法第２６条第３項ただし書の規定の適用を受ける監理技術者（以下、「特例監理技術者」という。）</t>
  </si>
  <si>
    <t>※３）新たに配置する監理技術者補佐の雇用関係、資格等を確認できる公的機関が発行した書類の写しを添付すること。</t>
  </si>
  <si>
    <t>　本工事において、監理技術者の補佐の変更を行う場合は以下の（１）～（３）の要件を全て満たさなけれ
　ばならない。</t>
    <phoneticPr fontId="79"/>
  </si>
  <si>
    <t>　（１）　監理技術者補佐は、一級施工管理技士補（令和3年4月1日施行）又は一級施工管理技士等の国
　　　家資格者、学歴や実務経験により監理技術者の資格を有する者であること。なお、監理技術者補佐
　　　の建設業法第２７条の規定に基づく技術検定種目は、特例監理技術者に求める技術検定種目と同
　　　じであること。</t>
    <phoneticPr fontId="79"/>
  </si>
  <si>
    <t>　（２）　監理技術者補佐は対象工事の受注者と直接的かつ恒常的な雇用関係にあること。</t>
    <phoneticPr fontId="79"/>
  </si>
  <si>
    <t>　（３）　特例監理技術者と監理技術者補佐との間で常に連絡が取れる体制であること。</t>
    <phoneticPr fontId="79"/>
  </si>
  <si>
    <t>発　注　課</t>
    <rPh sb="4" eb="5">
      <t>カ</t>
    </rPh>
    <phoneticPr fontId="79"/>
  </si>
  <si>
    <t>工事出来形検査願書</t>
    <rPh sb="0" eb="5">
      <t>コウジデキガタ</t>
    </rPh>
    <rPh sb="5" eb="9">
      <t>ケンサガンショ</t>
    </rPh>
    <phoneticPr fontId="79"/>
  </si>
  <si>
    <t>日間</t>
    <rPh sb="0" eb="2">
      <t>ニチカン</t>
    </rPh>
    <phoneticPr fontId="79"/>
  </si>
  <si>
    <t>　下記工事の第　　回目の部分払を請求いたしたく、工事出来形検査をお願いいたします。</t>
    <phoneticPr fontId="79"/>
  </si>
  <si>
    <t>随　時　検　査　願　書</t>
    <rPh sb="0" eb="1">
      <t>ズイ</t>
    </rPh>
    <rPh sb="2" eb="3">
      <t>トキ</t>
    </rPh>
    <rPh sb="4" eb="5">
      <t>ケン</t>
    </rPh>
    <rPh sb="6" eb="7">
      <t>サ</t>
    </rPh>
    <rPh sb="8" eb="9">
      <t>ガン</t>
    </rPh>
    <rPh sb="10" eb="11">
      <t>ショ</t>
    </rPh>
    <phoneticPr fontId="79"/>
  </si>
  <si>
    <t>　下記工事の随時検査をお願いいたします。</t>
    <phoneticPr fontId="79"/>
  </si>
  <si>
    <t>検 査 の 種 類</t>
    <phoneticPr fontId="79"/>
  </si>
  <si>
    <t>工　事　名</t>
    <rPh sb="0" eb="1">
      <t>コウ</t>
    </rPh>
    <rPh sb="2" eb="3">
      <t>コト</t>
    </rPh>
    <rPh sb="4" eb="5">
      <t>ナ</t>
    </rPh>
    <phoneticPr fontId="18"/>
  </si>
  <si>
    <t>工場検査・出来高検査・出来形検査・部分使用検査
その他（　　　　　　　　　　）※該当検査を○で囲む</t>
    <phoneticPr fontId="18"/>
  </si>
  <si>
    <t>　（内線　　　　　　　）</t>
    <rPh sb="2" eb="4">
      <t>ナイセン</t>
    </rPh>
    <phoneticPr fontId="18"/>
  </si>
  <si>
    <t>請　負　者</t>
    <rPh sb="0" eb="1">
      <t>ショウ</t>
    </rPh>
    <rPh sb="2" eb="3">
      <t>フ</t>
    </rPh>
    <rPh sb="4" eb="5">
      <t>シャ</t>
    </rPh>
    <phoneticPr fontId="18"/>
  </si>
  <si>
    <t>検　査　内　容</t>
    <rPh sb="0" eb="1">
      <t>ケン</t>
    </rPh>
    <rPh sb="2" eb="3">
      <t>サ</t>
    </rPh>
    <rPh sb="4" eb="5">
      <t>ナイ</t>
    </rPh>
    <rPh sb="6" eb="7">
      <t>カタチ</t>
    </rPh>
    <phoneticPr fontId="18"/>
  </si>
  <si>
    <t>検　査　場　所</t>
    <rPh sb="0" eb="1">
      <t>ケン</t>
    </rPh>
    <rPh sb="2" eb="3">
      <t>サ</t>
    </rPh>
    <rPh sb="4" eb="5">
      <t>バ</t>
    </rPh>
    <rPh sb="6" eb="7">
      <t>ショ</t>
    </rPh>
    <phoneticPr fontId="18"/>
  </si>
  <si>
    <t>検 査 予 定 日</t>
    <rPh sb="0" eb="1">
      <t>ケン</t>
    </rPh>
    <rPh sb="2" eb="3">
      <t>サ</t>
    </rPh>
    <rPh sb="4" eb="5">
      <t>ヨ</t>
    </rPh>
    <rPh sb="6" eb="7">
      <t>サダム</t>
    </rPh>
    <rPh sb="8" eb="9">
      <t>ニチ</t>
    </rPh>
    <phoneticPr fontId="79"/>
  </si>
  <si>
    <t>220-1</t>
    <phoneticPr fontId="18"/>
  </si>
  <si>
    <t>220-2</t>
    <phoneticPr fontId="18"/>
  </si>
  <si>
    <t>「三者協議会」開催依頼書</t>
    <rPh sb="1" eb="3">
      <t>サンシャ</t>
    </rPh>
    <rPh sb="3" eb="6">
      <t>キョウギカイ</t>
    </rPh>
    <rPh sb="7" eb="12">
      <t>カイサイイライショ</t>
    </rPh>
    <phoneticPr fontId="79"/>
  </si>
  <si>
    <t>名称(商号）</t>
    <phoneticPr fontId="18"/>
  </si>
  <si>
    <t xml:space="preserve"> 　下記により「三者協議会」の開催を依頼します。</t>
    <rPh sb="2" eb="4">
      <t>カキ</t>
    </rPh>
    <rPh sb="8" eb="10">
      <t>サンシャ</t>
    </rPh>
    <rPh sb="10" eb="13">
      <t>キョウギカイ</t>
    </rPh>
    <rPh sb="15" eb="17">
      <t>カイサイ</t>
    </rPh>
    <rPh sb="18" eb="20">
      <t>イライ</t>
    </rPh>
    <phoneticPr fontId="79"/>
  </si>
  <si>
    <t>起　工　番　号</t>
    <rPh sb="0" eb="1">
      <t>キ</t>
    </rPh>
    <rPh sb="2" eb="3">
      <t>コウ</t>
    </rPh>
    <rPh sb="4" eb="5">
      <t>バン</t>
    </rPh>
    <rPh sb="6" eb="7">
      <t>ゴウ</t>
    </rPh>
    <phoneticPr fontId="79"/>
  </si>
  <si>
    <t>※質問事項などを記載した三者協議会に対する質問書および別途資料が必要な場合は添付すること。</t>
    <rPh sb="1" eb="5">
      <t>シツモンジコウ</t>
    </rPh>
    <rPh sb="8" eb="10">
      <t>キサイ</t>
    </rPh>
    <rPh sb="12" eb="16">
      <t>サンシャキョウギ</t>
    </rPh>
    <rPh sb="16" eb="17">
      <t>カイ</t>
    </rPh>
    <rPh sb="18" eb="19">
      <t>タイ</t>
    </rPh>
    <rPh sb="21" eb="24">
      <t>シツモンショ</t>
    </rPh>
    <rPh sb="27" eb="29">
      <t>ベット</t>
    </rPh>
    <rPh sb="29" eb="31">
      <t>シリョウ</t>
    </rPh>
    <rPh sb="32" eb="34">
      <t>ヒツヨウ</t>
    </rPh>
    <rPh sb="35" eb="37">
      <t>バアイ</t>
    </rPh>
    <rPh sb="38" eb="40">
      <t>テンプ</t>
    </rPh>
    <phoneticPr fontId="18"/>
  </si>
  <si>
    <t>事　　由</t>
    <rPh sb="0" eb="1">
      <t>コト</t>
    </rPh>
    <rPh sb="3" eb="4">
      <t>ヨシ</t>
    </rPh>
    <phoneticPr fontId="18"/>
  </si>
  <si>
    <t>三者協議会に対する質問書</t>
    <rPh sb="0" eb="2">
      <t>サンシャ</t>
    </rPh>
    <rPh sb="2" eb="5">
      <t>キョウギカイ</t>
    </rPh>
    <rPh sb="6" eb="7">
      <t>タイ</t>
    </rPh>
    <rPh sb="9" eb="12">
      <t>シツモンショ</t>
    </rPh>
    <phoneticPr fontId="79"/>
  </si>
  <si>
    <t>起 工 番 号</t>
    <rPh sb="0" eb="1">
      <t>キ</t>
    </rPh>
    <rPh sb="2" eb="3">
      <t>コウ</t>
    </rPh>
    <rPh sb="4" eb="5">
      <t>バン</t>
    </rPh>
    <rPh sb="6" eb="7">
      <t>ゴウ</t>
    </rPh>
    <phoneticPr fontId="18"/>
  </si>
  <si>
    <t>工 事 場 所</t>
    <rPh sb="0" eb="1">
      <t>コウ</t>
    </rPh>
    <rPh sb="2" eb="3">
      <t>コト</t>
    </rPh>
    <rPh sb="4" eb="5">
      <t>バ</t>
    </rPh>
    <rPh sb="6" eb="7">
      <t>ショ</t>
    </rPh>
    <phoneticPr fontId="18"/>
  </si>
  <si>
    <t>（注１）</t>
    <rPh sb="1" eb="2">
      <t>チュウ</t>
    </rPh>
    <phoneticPr fontId="18"/>
  </si>
  <si>
    <t>質問事項は、設計内容（設計意図等含む）及び図面に関する質問とし、協議会の目的に添ったものとする。（質問事項が上記枠内に収まらない場合は、任意様式に別途記載も可。）また、資料が必要な場合はこれに添付すること。</t>
    <rPh sb="0" eb="4">
      <t>シツモンジコウ</t>
    </rPh>
    <rPh sb="6" eb="10">
      <t>セッケイナイヨウ</t>
    </rPh>
    <phoneticPr fontId="18"/>
  </si>
  <si>
    <t>（注２）</t>
    <rPh sb="1" eb="2">
      <t>チュウ</t>
    </rPh>
    <phoneticPr fontId="18"/>
  </si>
  <si>
    <t>三者協議会の開催時期に影響するので、速やかに作成すること。</t>
    <rPh sb="0" eb="5">
      <t>サンシャキョウギカイ</t>
    </rPh>
    <rPh sb="6" eb="10">
      <t>カイサイジキ</t>
    </rPh>
    <rPh sb="11" eb="13">
      <t>エイキョウ</t>
    </rPh>
    <rPh sb="18" eb="19">
      <t>スミ</t>
    </rPh>
    <rPh sb="22" eb="24">
      <t>サクセイ</t>
    </rPh>
    <phoneticPr fontId="18"/>
  </si>
  <si>
    <t>質　問　事　項</t>
    <rPh sb="0" eb="1">
      <t>シツ</t>
    </rPh>
    <rPh sb="2" eb="3">
      <t>トイ</t>
    </rPh>
    <rPh sb="4" eb="5">
      <t>コト</t>
    </rPh>
    <rPh sb="6" eb="7">
      <t>コウ</t>
    </rPh>
    <phoneticPr fontId="18"/>
  </si>
  <si>
    <t>工　期　延　期　届</t>
    <rPh sb="0" eb="1">
      <t>コウ</t>
    </rPh>
    <rPh sb="2" eb="3">
      <t>キ</t>
    </rPh>
    <rPh sb="4" eb="5">
      <t>ノベ</t>
    </rPh>
    <rPh sb="6" eb="7">
      <t>キ</t>
    </rPh>
    <rPh sb="8" eb="9">
      <t>トドケ</t>
    </rPh>
    <phoneticPr fontId="79"/>
  </si>
  <si>
    <t xml:space="preserve"> 　工事請負契約書第２１条による工期の延長を下記のとおり請求します。</t>
    <rPh sb="2" eb="4">
      <t>コウジ</t>
    </rPh>
    <rPh sb="4" eb="6">
      <t>ウケオイ</t>
    </rPh>
    <rPh sb="6" eb="9">
      <t>ケイヤクショ</t>
    </rPh>
    <rPh sb="9" eb="10">
      <t>ダイ</t>
    </rPh>
    <rPh sb="12" eb="13">
      <t>ジョウ</t>
    </rPh>
    <rPh sb="16" eb="18">
      <t>コウキ</t>
    </rPh>
    <rPh sb="19" eb="21">
      <t>エンチョウ</t>
    </rPh>
    <rPh sb="22" eb="24">
      <t>カキ</t>
    </rPh>
    <rPh sb="28" eb="30">
      <t>セイキュウ</t>
    </rPh>
    <phoneticPr fontId="79"/>
  </si>
  <si>
    <t>延　長　工　期</t>
    <rPh sb="0" eb="1">
      <t>ノベ</t>
    </rPh>
    <rPh sb="2" eb="3">
      <t>チョウ</t>
    </rPh>
    <rPh sb="4" eb="5">
      <t>コウ</t>
    </rPh>
    <rPh sb="6" eb="7">
      <t>キ</t>
    </rPh>
    <phoneticPr fontId="79"/>
  </si>
  <si>
    <t>理　　由</t>
    <rPh sb="0" eb="1">
      <t>コトワリ</t>
    </rPh>
    <rPh sb="3" eb="4">
      <t>ヨシ</t>
    </rPh>
    <phoneticPr fontId="18"/>
  </si>
  <si>
    <t>事　業　名</t>
    <rPh sb="0" eb="1">
      <t>コト</t>
    </rPh>
    <rPh sb="2" eb="3">
      <t>ゴウ</t>
    </rPh>
    <rPh sb="4" eb="5">
      <t>ナ</t>
    </rPh>
    <phoneticPr fontId="18"/>
  </si>
  <si>
    <t>　当該工事における○○工の施工において、・・・が発生し、その対応として・・・を実施したことにより、工期が○○日必要となったため、・・・</t>
    <rPh sb="1" eb="5">
      <t>トウガイコウジ</t>
    </rPh>
    <rPh sb="11" eb="12">
      <t>コウ</t>
    </rPh>
    <rPh sb="13" eb="15">
      <t>セコウ</t>
    </rPh>
    <rPh sb="24" eb="26">
      <t>ハッセイ</t>
    </rPh>
    <rPh sb="30" eb="32">
      <t>タイオウ</t>
    </rPh>
    <rPh sb="39" eb="41">
      <t>ジッシ</t>
    </rPh>
    <rPh sb="49" eb="51">
      <t>コウキ</t>
    </rPh>
    <rPh sb="54" eb="55">
      <t>ニチ</t>
    </rPh>
    <rPh sb="55" eb="57">
      <t>ヒツヨウ</t>
    </rPh>
    <phoneticPr fontId="18"/>
  </si>
  <si>
    <t>（注）</t>
    <rPh sb="1" eb="2">
      <t>チュウ</t>
    </rPh>
    <phoneticPr fontId="18"/>
  </si>
  <si>
    <t>a</t>
    <phoneticPr fontId="18"/>
  </si>
  <si>
    <t>１. 必要により下記書類を添付すること。</t>
    <phoneticPr fontId="18"/>
  </si>
  <si>
    <t>工程表（契約当初工程と現在迄の実際の工程及び延長工程の３工程を対照させ、詳細に記入）</t>
    <rPh sb="0" eb="3">
      <t>コウテイヒョウ</t>
    </rPh>
    <rPh sb="4" eb="8">
      <t>ケイヤクトウショ</t>
    </rPh>
    <rPh sb="8" eb="10">
      <t>コウテイ</t>
    </rPh>
    <rPh sb="11" eb="13">
      <t>ゲンザイ</t>
    </rPh>
    <rPh sb="13" eb="14">
      <t>マデ</t>
    </rPh>
    <rPh sb="15" eb="17">
      <t>ジッサイ</t>
    </rPh>
    <rPh sb="18" eb="20">
      <t>コウテイ</t>
    </rPh>
    <rPh sb="20" eb="21">
      <t>オヨ</t>
    </rPh>
    <rPh sb="22" eb="26">
      <t>エンチョウコウテイ</t>
    </rPh>
    <rPh sb="28" eb="30">
      <t>コウテイ</t>
    </rPh>
    <rPh sb="31" eb="33">
      <t>タイショウ</t>
    </rPh>
    <rPh sb="36" eb="38">
      <t>ショウサイ</t>
    </rPh>
    <rPh sb="39" eb="41">
      <t>キニュウ</t>
    </rPh>
    <phoneticPr fontId="18"/>
  </si>
  <si>
    <t>b</t>
    <phoneticPr fontId="18"/>
  </si>
  <si>
    <t>天候表、気温表、湿度表、雨量表、積雪表、風速表等工期中と過去の平均とを対照し最寄気象台等の証明等をうけること。</t>
    <rPh sb="0" eb="2">
      <t>テンコウ</t>
    </rPh>
    <rPh sb="2" eb="3">
      <t>ヒョウ</t>
    </rPh>
    <rPh sb="4" eb="7">
      <t>キオンヒョウ</t>
    </rPh>
    <rPh sb="8" eb="10">
      <t>シツド</t>
    </rPh>
    <rPh sb="10" eb="11">
      <t>ヒョウ</t>
    </rPh>
    <rPh sb="12" eb="15">
      <t>ウリョウヒョウ</t>
    </rPh>
    <rPh sb="16" eb="19">
      <t>セキセツヒョウ</t>
    </rPh>
    <rPh sb="20" eb="22">
      <t>フウソク</t>
    </rPh>
    <rPh sb="22" eb="23">
      <t>ヒョウ</t>
    </rPh>
    <rPh sb="23" eb="24">
      <t>ナド</t>
    </rPh>
    <rPh sb="24" eb="27">
      <t>コウキチュウ</t>
    </rPh>
    <rPh sb="28" eb="30">
      <t>カコ</t>
    </rPh>
    <rPh sb="31" eb="33">
      <t>ヘイキン</t>
    </rPh>
    <rPh sb="35" eb="37">
      <t>タイショウ</t>
    </rPh>
    <rPh sb="38" eb="40">
      <t>モヨ</t>
    </rPh>
    <rPh sb="40" eb="43">
      <t>キショウダイ</t>
    </rPh>
    <rPh sb="43" eb="44">
      <t>ナド</t>
    </rPh>
    <rPh sb="45" eb="47">
      <t>ショウメイ</t>
    </rPh>
    <rPh sb="47" eb="48">
      <t>ナド</t>
    </rPh>
    <phoneticPr fontId="18"/>
  </si>
  <si>
    <t>c</t>
    <phoneticPr fontId="18"/>
  </si>
  <si>
    <t>写真、図面等</t>
    <rPh sb="0" eb="2">
      <t>シャシン</t>
    </rPh>
    <rPh sb="3" eb="6">
      <t>ズメンナド</t>
    </rPh>
    <phoneticPr fontId="18"/>
  </si>
  <si>
    <t>２. 理由は詳細に記入すること。</t>
    <rPh sb="3" eb="5">
      <t>リユウ</t>
    </rPh>
    <rPh sb="6" eb="8">
      <t>ショウサイ</t>
    </rPh>
    <rPh sb="9" eb="11">
      <t>キニュウ</t>
    </rPh>
    <phoneticPr fontId="18"/>
  </si>
  <si>
    <t>（第１１号様式）</t>
    <rPh sb="1" eb="2">
      <t>ダイ</t>
    </rPh>
    <rPh sb="4" eb="5">
      <t>ゴウ</t>
    </rPh>
    <rPh sb="5" eb="7">
      <t>ヨウシキ</t>
    </rPh>
    <phoneticPr fontId="18"/>
  </si>
  <si>
    <t>確 認</t>
    <rPh sb="0" eb="1">
      <t>カタシ</t>
    </rPh>
    <rPh sb="2" eb="3">
      <t>シノブ</t>
    </rPh>
    <phoneticPr fontId="18"/>
  </si>
  <si>
    <t>検査番号</t>
    <rPh sb="0" eb="2">
      <t>ケンサ</t>
    </rPh>
    <rPh sb="2" eb="4">
      <t>バンゴウ</t>
    </rPh>
    <phoneticPr fontId="18"/>
  </si>
  <si>
    <t>手 直 し 工 事 完 成 届</t>
    <rPh sb="0" eb="1">
      <t>テ</t>
    </rPh>
    <rPh sb="2" eb="3">
      <t>チョク</t>
    </rPh>
    <rPh sb="6" eb="7">
      <t>コウ</t>
    </rPh>
    <rPh sb="8" eb="9">
      <t>コト</t>
    </rPh>
    <rPh sb="10" eb="11">
      <t>カン</t>
    </rPh>
    <rPh sb="12" eb="13">
      <t>ナル</t>
    </rPh>
    <rPh sb="14" eb="15">
      <t>トドケ</t>
    </rPh>
    <phoneticPr fontId="18"/>
  </si>
  <si>
    <t>住　　　所</t>
    <rPh sb="0" eb="1">
      <t>ジュウ</t>
    </rPh>
    <rPh sb="4" eb="5">
      <t>トコロ</t>
    </rPh>
    <phoneticPr fontId="18"/>
  </si>
  <si>
    <t>名称（商号）</t>
    <rPh sb="0" eb="2">
      <t>メイショウ</t>
    </rPh>
    <rPh sb="3" eb="5">
      <t>ショウゴウ</t>
    </rPh>
    <phoneticPr fontId="18"/>
  </si>
  <si>
    <t>代  表  者</t>
    <rPh sb="0" eb="1">
      <t>ダイ</t>
    </rPh>
    <rPh sb="3" eb="4">
      <t>オモテ</t>
    </rPh>
    <rPh sb="6" eb="7">
      <t>シャ</t>
    </rPh>
    <phoneticPr fontId="18"/>
  </si>
  <si>
    <t>電話番号</t>
    <rPh sb="0" eb="2">
      <t>デンワ</t>
    </rPh>
    <rPh sb="2" eb="4">
      <t>バンゴウ</t>
    </rPh>
    <phoneticPr fontId="18"/>
  </si>
  <si>
    <t>　　　下記のとおり工事の手直しが完成いたしましたので検査願います。</t>
    <rPh sb="3" eb="5">
      <t>カキ</t>
    </rPh>
    <rPh sb="9" eb="11">
      <t>コウジ</t>
    </rPh>
    <rPh sb="12" eb="14">
      <t>テナオ</t>
    </rPh>
    <rPh sb="16" eb="18">
      <t>カンセイ</t>
    </rPh>
    <rPh sb="26" eb="28">
      <t>ケンサ</t>
    </rPh>
    <rPh sb="28" eb="29">
      <t>ネガ</t>
    </rPh>
    <phoneticPr fontId="18"/>
  </si>
  <si>
    <t>請負金額</t>
    <rPh sb="0" eb="2">
      <t>ウケオイ</t>
    </rPh>
    <rPh sb="2" eb="4">
      <t>キンガク</t>
    </rPh>
    <phoneticPr fontId="18"/>
  </si>
  <si>
    <t>手直し指示</t>
    <rPh sb="0" eb="2">
      <t>テナオ</t>
    </rPh>
    <rPh sb="3" eb="5">
      <t>シジ</t>
    </rPh>
    <phoneticPr fontId="18"/>
  </si>
  <si>
    <t>期　　　　　　　　　間</t>
    <rPh sb="0" eb="1">
      <t>キ</t>
    </rPh>
    <rPh sb="10" eb="11">
      <t>アイダ</t>
    </rPh>
    <phoneticPr fontId="18"/>
  </si>
  <si>
    <t>手直し工事完成日</t>
    <rPh sb="0" eb="2">
      <t>テナオ</t>
    </rPh>
    <rPh sb="3" eb="5">
      <t>コウジ</t>
    </rPh>
    <rPh sb="5" eb="7">
      <t>カンセイ</t>
    </rPh>
    <rPh sb="7" eb="8">
      <t>ヒ</t>
    </rPh>
    <phoneticPr fontId="18"/>
  </si>
  <si>
    <t>（内　線         　　　　　）</t>
    <phoneticPr fontId="18"/>
  </si>
  <si>
    <t>日間</t>
    <rPh sb="0" eb="2">
      <t>ニチカン</t>
    </rPh>
    <phoneticPr fontId="18"/>
  </si>
  <si>
    <t>工 事 履 行 報 告 書</t>
    <rPh sb="0" eb="1">
      <t>コウ</t>
    </rPh>
    <rPh sb="2" eb="3">
      <t>コト</t>
    </rPh>
    <rPh sb="4" eb="5">
      <t>クツ</t>
    </rPh>
    <rPh sb="6" eb="7">
      <t>ギョウ</t>
    </rPh>
    <rPh sb="8" eb="9">
      <t>ホウ</t>
    </rPh>
    <rPh sb="10" eb="11">
      <t>コク</t>
    </rPh>
    <rPh sb="12" eb="13">
      <t>ショ</t>
    </rPh>
    <phoneticPr fontId="18"/>
  </si>
  <si>
    <t>第２号様式（第７条関係）</t>
    <rPh sb="0" eb="1">
      <t>ダイ</t>
    </rPh>
    <rPh sb="2" eb="3">
      <t>ゴウ</t>
    </rPh>
    <rPh sb="3" eb="5">
      <t>ヨウシキ</t>
    </rPh>
    <rPh sb="6" eb="7">
      <t>ダイ</t>
    </rPh>
    <rPh sb="8" eb="11">
      <t>ジョウカンケイ</t>
    </rPh>
    <phoneticPr fontId="18"/>
  </si>
  <si>
    <t>　下記工事について、中間前払いに係る工事履行状況を報告します。</t>
    <rPh sb="1" eb="5">
      <t>カキコウジ</t>
    </rPh>
    <rPh sb="10" eb="14">
      <t>チュウカンマエバラ</t>
    </rPh>
    <rPh sb="16" eb="17">
      <t>カカ</t>
    </rPh>
    <rPh sb="18" eb="20">
      <t>コウジ</t>
    </rPh>
    <rPh sb="20" eb="22">
      <t>リコウ</t>
    </rPh>
    <rPh sb="22" eb="24">
      <t>ジョウキョウ</t>
    </rPh>
    <rPh sb="25" eb="27">
      <t>ホウコク</t>
    </rPh>
    <phoneticPr fontId="18"/>
  </si>
  <si>
    <t>作業に要する経費</t>
    <rPh sb="0" eb="2">
      <t>サギョウ</t>
    </rPh>
    <rPh sb="3" eb="4">
      <t>ヨウ</t>
    </rPh>
    <rPh sb="6" eb="8">
      <t>ケイヒ</t>
    </rPh>
    <phoneticPr fontId="18"/>
  </si>
  <si>
    <t>予定工程（％）</t>
    <rPh sb="0" eb="4">
      <t>ヨテイコウテイ</t>
    </rPh>
    <phoneticPr fontId="18"/>
  </si>
  <si>
    <t>実施工程（％）
（　　　）は予定工程との差</t>
    <rPh sb="0" eb="4">
      <t>ジッシコウテイ</t>
    </rPh>
    <rPh sb="14" eb="18">
      <t>ヨテイコウテイ</t>
    </rPh>
    <rPh sb="20" eb="21">
      <t>サ</t>
    </rPh>
    <phoneticPr fontId="18"/>
  </si>
  <si>
    <t>工事担当課　記載欄</t>
    <rPh sb="0" eb="5">
      <t>コウジタントウカ</t>
    </rPh>
    <rPh sb="6" eb="9">
      <t>キサイラン</t>
    </rPh>
    <phoneticPr fontId="18"/>
  </si>
  <si>
    <t>　当該案件は、工期の２分の１以上で、当該時期までに実施すべき作業が行われ、</t>
    <rPh sb="1" eb="5">
      <t>トウガイアンケン</t>
    </rPh>
    <rPh sb="7" eb="9">
      <t>コウキ</t>
    </rPh>
    <rPh sb="11" eb="12">
      <t>ブン</t>
    </rPh>
    <rPh sb="14" eb="16">
      <t>イジョウ</t>
    </rPh>
    <rPh sb="18" eb="22">
      <t>トウガイジキ</t>
    </rPh>
    <rPh sb="25" eb="27">
      <t>ジッシ</t>
    </rPh>
    <rPh sb="30" eb="32">
      <t>サギョウ</t>
    </rPh>
    <rPh sb="33" eb="34">
      <t>オコナ</t>
    </rPh>
    <phoneticPr fontId="18"/>
  </si>
  <si>
    <t>　作業に要する経費は２分の１以上であることを確認</t>
    <rPh sb="22" eb="24">
      <t>カクニン</t>
    </rPh>
    <phoneticPr fontId="18"/>
  </si>
  <si>
    <t>を報告します。</t>
    <rPh sb="1" eb="3">
      <t>ホウコク</t>
    </rPh>
    <phoneticPr fontId="18"/>
  </si>
  <si>
    <t>総括監督員</t>
    <rPh sb="0" eb="5">
      <t>ソウカツカントクイン</t>
    </rPh>
    <phoneticPr fontId="18"/>
  </si>
  <si>
    <t>主任監督員</t>
    <rPh sb="0" eb="5">
      <t>シュニンカントクイン</t>
    </rPh>
    <phoneticPr fontId="18"/>
  </si>
  <si>
    <t>できたこと</t>
    <phoneticPr fontId="18"/>
  </si>
  <si>
    <t>できなかったこと</t>
    <phoneticPr fontId="18"/>
  </si>
  <si>
    <t>監督職員</t>
    <phoneticPr fontId="18"/>
  </si>
  <si>
    <t>　　年　　　月　</t>
    <rPh sb="2" eb="3">
      <t>ネン</t>
    </rPh>
    <rPh sb="6" eb="7">
      <t>ガツ</t>
    </rPh>
    <phoneticPr fontId="18"/>
  </si>
  <si>
    <t>月　</t>
    <rPh sb="0" eb="1">
      <t>ガツ</t>
    </rPh>
    <phoneticPr fontId="18"/>
  </si>
  <si>
    <t>工　　事　　名</t>
    <rPh sb="0" eb="1">
      <t>コウ</t>
    </rPh>
    <rPh sb="3" eb="4">
      <t>コト</t>
    </rPh>
    <rPh sb="6" eb="7">
      <t>メイ</t>
    </rPh>
    <phoneticPr fontId="18"/>
  </si>
  <si>
    <t>工　事　場　所</t>
    <rPh sb="0" eb="1">
      <t>コウ</t>
    </rPh>
    <rPh sb="2" eb="3">
      <t>コト</t>
    </rPh>
    <rPh sb="4" eb="5">
      <t>バ</t>
    </rPh>
    <rPh sb="6" eb="7">
      <t>ショ</t>
    </rPh>
    <phoneticPr fontId="18"/>
  </si>
  <si>
    <t>工　　　　期</t>
    <rPh sb="0" eb="1">
      <t>コウ</t>
    </rPh>
    <rPh sb="5" eb="6">
      <t>キ</t>
    </rPh>
    <phoneticPr fontId="18"/>
  </si>
  <si>
    <t>報　告　日　付</t>
    <rPh sb="0" eb="1">
      <t>ホウ</t>
    </rPh>
    <rPh sb="2" eb="3">
      <t>コク</t>
    </rPh>
    <rPh sb="4" eb="5">
      <t>ニチ</t>
    </rPh>
    <rPh sb="6" eb="7">
      <t>ツキ</t>
    </rPh>
    <phoneticPr fontId="18"/>
  </si>
  <si>
    <t>月　　　別</t>
    <rPh sb="0" eb="1">
      <t>ゲツ</t>
    </rPh>
    <rPh sb="4" eb="5">
      <t>ベツ</t>
    </rPh>
    <phoneticPr fontId="18"/>
  </si>
  <si>
    <t>第１号様式（第７条関係）</t>
    <rPh sb="0" eb="1">
      <t>ダイ</t>
    </rPh>
    <rPh sb="2" eb="3">
      <t>ゴウ</t>
    </rPh>
    <rPh sb="3" eb="5">
      <t>ヨウシキ</t>
    </rPh>
    <rPh sb="6" eb="7">
      <t>ダイ</t>
    </rPh>
    <rPh sb="8" eb="11">
      <t>ジョウカンケイ</t>
    </rPh>
    <phoneticPr fontId="18"/>
  </si>
  <si>
    <t>認　定　請　求　書</t>
    <rPh sb="0" eb="1">
      <t>ニン</t>
    </rPh>
    <rPh sb="2" eb="3">
      <t>サダム</t>
    </rPh>
    <rPh sb="4" eb="5">
      <t>ショウ</t>
    </rPh>
    <rPh sb="6" eb="7">
      <t>モトム</t>
    </rPh>
    <rPh sb="8" eb="9">
      <t>ショ</t>
    </rPh>
    <phoneticPr fontId="18"/>
  </si>
  <si>
    <t>　下記工事について、中間前払いに係る認定を請求します。</t>
    <rPh sb="1" eb="5">
      <t>カキコウジ</t>
    </rPh>
    <rPh sb="10" eb="14">
      <t>チュウカンマエバラ</t>
    </rPh>
    <rPh sb="16" eb="17">
      <t>カカ</t>
    </rPh>
    <rPh sb="18" eb="20">
      <t>ニンテイ</t>
    </rPh>
    <rPh sb="21" eb="23">
      <t>セイキュウ</t>
    </rPh>
    <phoneticPr fontId="18"/>
  </si>
  <si>
    <t>歩道改良（その５）工事　　中間前払金</t>
    <rPh sb="13" eb="15">
      <t>チュウカン</t>
    </rPh>
    <rPh sb="15" eb="17">
      <t>マエバラ</t>
    </rPh>
    <rPh sb="17" eb="18">
      <t>キン</t>
    </rPh>
    <phoneticPr fontId="149"/>
  </si>
  <si>
    <t>久留米市城南町</t>
  </si>
  <si>
    <t>部　分　完　了　払　請　求　書</t>
    <rPh sb="0" eb="1">
      <t>ブ</t>
    </rPh>
    <rPh sb="2" eb="3">
      <t>ブン</t>
    </rPh>
    <rPh sb="4" eb="5">
      <t>カン</t>
    </rPh>
    <rPh sb="6" eb="7">
      <t>リョウ</t>
    </rPh>
    <rPh sb="8" eb="9">
      <t>バライ</t>
    </rPh>
    <rPh sb="10" eb="11">
      <t>ショウ</t>
    </rPh>
    <rPh sb="12" eb="13">
      <t>モトム</t>
    </rPh>
    <rPh sb="14" eb="15">
      <t>ショ</t>
    </rPh>
    <phoneticPr fontId="73"/>
  </si>
  <si>
    <t>□ インボイスに登録している    → 登録番号記入</t>
    <phoneticPr fontId="73"/>
  </si>
  <si>
    <t>登録番号</t>
    <rPh sb="0" eb="2">
      <t>トウロク</t>
    </rPh>
    <rPh sb="2" eb="4">
      <t>バンゴウ</t>
    </rPh>
    <phoneticPr fontId="73"/>
  </si>
  <si>
    <t>T</t>
    <phoneticPr fontId="73"/>
  </si>
  <si>
    <t>□ インボイスに登録していない → 登録番号記入不要</t>
    <phoneticPr fontId="73"/>
  </si>
  <si>
    <r>
      <t xml:space="preserve">請求金額
</t>
    </r>
    <r>
      <rPr>
        <sz val="12"/>
        <color theme="1"/>
        <rFont val="ＭＳ Ｐゴシック"/>
        <family val="3"/>
        <charset val="128"/>
      </rPr>
      <t>税率10％対象</t>
    </r>
    <rPh sb="5" eb="7">
      <t>ゼイリツ</t>
    </rPh>
    <rPh sb="10" eb="12">
      <t>タイショウ</t>
    </rPh>
    <phoneticPr fontId="73"/>
  </si>
  <si>
    <t>上記のうち、消費税等額</t>
    <rPh sb="0" eb="2">
      <t>ジョウキ</t>
    </rPh>
    <rPh sb="6" eb="9">
      <t>ショウヒゼイ</t>
    </rPh>
    <rPh sb="9" eb="10">
      <t>トウ</t>
    </rPh>
    <rPh sb="10" eb="11">
      <t>ガク</t>
    </rPh>
    <phoneticPr fontId="73"/>
  </si>
  <si>
    <t>上記の金額を部分完了払として請求します。</t>
    <rPh sb="0" eb="2">
      <t>ジョウキ</t>
    </rPh>
    <rPh sb="3" eb="5">
      <t>キンガク</t>
    </rPh>
    <rPh sb="6" eb="8">
      <t>ブブン</t>
    </rPh>
    <rPh sb="8" eb="10">
      <t>カンリョウ</t>
    </rPh>
    <rPh sb="10" eb="11">
      <t>バライ</t>
    </rPh>
    <rPh sb="14" eb="16">
      <t>セイキュウ</t>
    </rPh>
    <phoneticPr fontId="73"/>
  </si>
  <si>
    <t>工事場所</t>
    <rPh sb="0" eb="2">
      <t>コウジ</t>
    </rPh>
    <rPh sb="2" eb="4">
      <t>バショ</t>
    </rPh>
    <phoneticPr fontId="73"/>
  </si>
  <si>
    <t>部分払分の
取引日
(引渡日)</t>
    <rPh sb="0" eb="2">
      <t>ブブン</t>
    </rPh>
    <rPh sb="2" eb="3">
      <t>バライ</t>
    </rPh>
    <rPh sb="3" eb="4">
      <t>ブン</t>
    </rPh>
    <rPh sb="6" eb="8">
      <t>トリヒキ</t>
    </rPh>
    <rPh sb="8" eb="9">
      <t>ビ</t>
    </rPh>
    <rPh sb="11" eb="13">
      <t>ヒキワタシ</t>
    </rPh>
    <rPh sb="13" eb="14">
      <t>ビ</t>
    </rPh>
    <phoneticPr fontId="73"/>
  </si>
  <si>
    <t>702</t>
    <phoneticPr fontId="18"/>
  </si>
  <si>
    <t>請　　求　　書</t>
    <rPh sb="0" eb="1">
      <t>ショウ</t>
    </rPh>
    <rPh sb="3" eb="4">
      <t>モトム</t>
    </rPh>
    <rPh sb="6" eb="7">
      <t>ショ</t>
    </rPh>
    <phoneticPr fontId="73"/>
  </si>
  <si>
    <t>今回請求金額</t>
    <rPh sb="0" eb="2">
      <t>コンカイ</t>
    </rPh>
    <phoneticPr fontId="73"/>
  </si>
  <si>
    <t>（契約額から、すでに支払済みの前払・中間払額、部分完了払額を控除した額を記載）</t>
    <rPh sb="1" eb="3">
      <t>ケイヤク</t>
    </rPh>
    <rPh sb="3" eb="4">
      <t>ガク</t>
    </rPh>
    <rPh sb="10" eb="12">
      <t>シハライ</t>
    </rPh>
    <rPh sb="12" eb="13">
      <t>ズ</t>
    </rPh>
    <rPh sb="15" eb="17">
      <t>マエバライ</t>
    </rPh>
    <rPh sb="18" eb="20">
      <t>チュウカン</t>
    </rPh>
    <rPh sb="20" eb="21">
      <t>バライ</t>
    </rPh>
    <rPh sb="21" eb="22">
      <t>ガク</t>
    </rPh>
    <rPh sb="23" eb="25">
      <t>ブブン</t>
    </rPh>
    <rPh sb="25" eb="27">
      <t>カンリョウ</t>
    </rPh>
    <rPh sb="27" eb="28">
      <t>バライ</t>
    </rPh>
    <rPh sb="28" eb="29">
      <t>ガク</t>
    </rPh>
    <rPh sb="30" eb="32">
      <t>コウジョ</t>
    </rPh>
    <rPh sb="34" eb="35">
      <t>ガク</t>
    </rPh>
    <rPh sb="36" eb="38">
      <t>キサイ</t>
    </rPh>
    <phoneticPr fontId="73"/>
  </si>
  <si>
    <t>上記の金額を請求します。</t>
    <rPh sb="0" eb="2">
      <t>ジョウキ</t>
    </rPh>
    <rPh sb="3" eb="5">
      <t>キンガク</t>
    </rPh>
    <rPh sb="6" eb="8">
      <t>セイキュウ</t>
    </rPh>
    <phoneticPr fontId="73"/>
  </si>
  <si>
    <t>完了分の
取引日
(引渡日)</t>
    <rPh sb="0" eb="2">
      <t>カンリョウ</t>
    </rPh>
    <rPh sb="2" eb="3">
      <t>ブン</t>
    </rPh>
    <rPh sb="5" eb="7">
      <t>トリヒキ</t>
    </rPh>
    <rPh sb="7" eb="8">
      <t>ビ</t>
    </rPh>
    <rPh sb="10" eb="12">
      <t>ヒキワタシ</t>
    </rPh>
    <rPh sb="12" eb="13">
      <t>ビ</t>
    </rPh>
    <phoneticPr fontId="73"/>
  </si>
  <si>
    <t>＜契約に係る支払額等の総額表示＞</t>
    <rPh sb="1" eb="3">
      <t>ケイヤク</t>
    </rPh>
    <rPh sb="4" eb="5">
      <t>カカ</t>
    </rPh>
    <rPh sb="6" eb="8">
      <t>シハライ</t>
    </rPh>
    <rPh sb="8" eb="9">
      <t>ガク</t>
    </rPh>
    <rPh sb="9" eb="10">
      <t>トウ</t>
    </rPh>
    <rPh sb="11" eb="13">
      <t>ソウガク</t>
    </rPh>
    <rPh sb="13" eb="15">
      <t>ヒョウジ</t>
    </rPh>
    <phoneticPr fontId="73"/>
  </si>
  <si>
    <t>※受領済みの前払・中間前払、部分完了払がない場合は、②・③には０を記入。</t>
    <rPh sb="1" eb="3">
      <t>ジュリョウ</t>
    </rPh>
    <rPh sb="3" eb="4">
      <t>ズ</t>
    </rPh>
    <rPh sb="6" eb="8">
      <t>マエバライ</t>
    </rPh>
    <rPh sb="9" eb="11">
      <t>チュウカン</t>
    </rPh>
    <rPh sb="11" eb="13">
      <t>マエバライ</t>
    </rPh>
    <rPh sb="14" eb="16">
      <t>ブブン</t>
    </rPh>
    <rPh sb="16" eb="18">
      <t>カンリョウ</t>
    </rPh>
    <rPh sb="18" eb="19">
      <t>バライ</t>
    </rPh>
    <rPh sb="22" eb="24">
      <t>バアイ</t>
    </rPh>
    <rPh sb="33" eb="35">
      <t>キニュウ</t>
    </rPh>
    <phoneticPr fontId="73"/>
  </si>
  <si>
    <t>①</t>
    <phoneticPr fontId="73"/>
  </si>
  <si>
    <r>
      <t xml:space="preserve">契約額
</t>
    </r>
    <r>
      <rPr>
        <b/>
        <sz val="9"/>
        <color theme="1"/>
        <rFont val="ＭＳ Ｐゴシック"/>
        <family val="3"/>
        <charset val="128"/>
      </rPr>
      <t>（税率10％対象）</t>
    </r>
    <rPh sb="0" eb="2">
      <t>ケイヤク</t>
    </rPh>
    <rPh sb="2" eb="3">
      <t>ガク</t>
    </rPh>
    <rPh sb="5" eb="7">
      <t>ゼイリツ</t>
    </rPh>
    <rPh sb="10" eb="12">
      <t>タイショウ</t>
    </rPh>
    <phoneticPr fontId="73"/>
  </si>
  <si>
    <t>円</t>
    <phoneticPr fontId="73"/>
  </si>
  <si>
    <t>うち、消費税等額
（税率10％）</t>
    <rPh sb="10" eb="12">
      <t>ゼイリツ</t>
    </rPh>
    <phoneticPr fontId="73"/>
  </si>
  <si>
    <r>
      <t xml:space="preserve">前払・中間前払
受領済み額
</t>
    </r>
    <r>
      <rPr>
        <b/>
        <sz val="9"/>
        <color theme="1"/>
        <rFont val="ＭＳ Ｐゴシック"/>
        <family val="3"/>
        <charset val="128"/>
      </rPr>
      <t>※部分完了払時
に精算分を除く</t>
    </r>
    <rPh sb="0" eb="2">
      <t>マエバライ</t>
    </rPh>
    <rPh sb="3" eb="5">
      <t>チュウカン</t>
    </rPh>
    <rPh sb="5" eb="7">
      <t>マエバライ</t>
    </rPh>
    <rPh sb="8" eb="10">
      <t>ジュリョウ</t>
    </rPh>
    <rPh sb="10" eb="11">
      <t>ズ</t>
    </rPh>
    <rPh sb="12" eb="13">
      <t>ガク</t>
    </rPh>
    <rPh sb="15" eb="17">
      <t>ブブン</t>
    </rPh>
    <rPh sb="17" eb="19">
      <t>カンリョウ</t>
    </rPh>
    <rPh sb="19" eb="20">
      <t>バライ</t>
    </rPh>
    <rPh sb="20" eb="21">
      <t>ジ</t>
    </rPh>
    <rPh sb="23" eb="25">
      <t>セイサン</t>
    </rPh>
    <rPh sb="25" eb="26">
      <t>ブン</t>
    </rPh>
    <rPh sb="27" eb="28">
      <t>ノゾ</t>
    </rPh>
    <phoneticPr fontId="73"/>
  </si>
  <si>
    <t>※すでに支払を受けた前払・中間前払の合計額を記入。
※前払・中間前払は消費税の課税取引ではないので、
　消費税等額は記入不要。</t>
    <rPh sb="4" eb="6">
      <t>シハライ</t>
    </rPh>
    <rPh sb="7" eb="8">
      <t>ウ</t>
    </rPh>
    <rPh sb="10" eb="12">
      <t>マエバライ</t>
    </rPh>
    <rPh sb="13" eb="15">
      <t>チュウカン</t>
    </rPh>
    <rPh sb="15" eb="17">
      <t>マエバライ</t>
    </rPh>
    <rPh sb="18" eb="20">
      <t>ゴウケイ</t>
    </rPh>
    <rPh sb="20" eb="21">
      <t>ガク</t>
    </rPh>
    <rPh sb="22" eb="24">
      <t>キニュウ</t>
    </rPh>
    <rPh sb="27" eb="29">
      <t>マエバライ</t>
    </rPh>
    <rPh sb="30" eb="32">
      <t>チュウカン</t>
    </rPh>
    <rPh sb="32" eb="34">
      <t>マエバライ</t>
    </rPh>
    <rPh sb="35" eb="37">
      <t>ショウヒ</t>
    </rPh>
    <rPh sb="37" eb="38">
      <t>ゼイ</t>
    </rPh>
    <rPh sb="39" eb="41">
      <t>カゼイ</t>
    </rPh>
    <rPh sb="41" eb="43">
      <t>トリヒキ</t>
    </rPh>
    <rPh sb="52" eb="55">
      <t>ショウヒゼイ</t>
    </rPh>
    <rPh sb="55" eb="56">
      <t>トウ</t>
    </rPh>
    <rPh sb="56" eb="57">
      <t>ガク</t>
    </rPh>
    <rPh sb="58" eb="60">
      <t>キニュウ</t>
    </rPh>
    <rPh sb="60" eb="62">
      <t>フヨウ</t>
    </rPh>
    <phoneticPr fontId="73"/>
  </si>
  <si>
    <r>
      <t xml:space="preserve">部分完了払
受領済み額
</t>
    </r>
    <r>
      <rPr>
        <b/>
        <sz val="9"/>
        <color theme="1"/>
        <rFont val="ＭＳ Ｐゴシック"/>
        <family val="3"/>
        <charset val="128"/>
      </rPr>
      <t>（税率10％対象）</t>
    </r>
    <rPh sb="0" eb="2">
      <t>ブブン</t>
    </rPh>
    <rPh sb="2" eb="4">
      <t>カンリョウ</t>
    </rPh>
    <rPh sb="4" eb="5">
      <t>バライ</t>
    </rPh>
    <rPh sb="6" eb="8">
      <t>ジュリョウ</t>
    </rPh>
    <rPh sb="8" eb="9">
      <t>ズ</t>
    </rPh>
    <rPh sb="10" eb="11">
      <t>ガク</t>
    </rPh>
    <rPh sb="13" eb="15">
      <t>ゼイリツ</t>
    </rPh>
    <rPh sb="18" eb="20">
      <t>タイショウ</t>
    </rPh>
    <phoneticPr fontId="73"/>
  </si>
  <si>
    <t>うち、消費税等額</t>
    <phoneticPr fontId="73"/>
  </si>
  <si>
    <t>④</t>
    <phoneticPr fontId="73"/>
  </si>
  <si>
    <r>
      <rPr>
        <b/>
        <sz val="11"/>
        <color theme="1"/>
        <rFont val="ＭＳ Ｐゴシック"/>
        <family val="3"/>
        <charset val="128"/>
      </rPr>
      <t>消費税課税取引の
精算</t>
    </r>
    <r>
      <rPr>
        <b/>
        <sz val="11"/>
        <color theme="1"/>
        <rFont val="ＭＳ Ｐゴシック"/>
        <family val="3"/>
        <charset val="128"/>
      </rPr>
      <t>（①－③）</t>
    </r>
    <r>
      <rPr>
        <sz val="11"/>
        <color theme="1"/>
        <rFont val="ＭＳ Ｐゴシック"/>
        <family val="3"/>
        <charset val="128"/>
      </rPr>
      <t xml:space="preserve">
</t>
    </r>
    <r>
      <rPr>
        <b/>
        <sz val="9"/>
        <color theme="1"/>
        <rFont val="ＭＳ Ｐゴシック"/>
        <family val="3"/>
        <charset val="128"/>
      </rPr>
      <t>(税率１０％対象)</t>
    </r>
    <rPh sb="0" eb="3">
      <t>ショウヒゼイ</t>
    </rPh>
    <rPh sb="3" eb="5">
      <t>カゼイ</t>
    </rPh>
    <rPh sb="5" eb="7">
      <t>トリヒキ</t>
    </rPh>
    <rPh sb="9" eb="11">
      <t>セイサン</t>
    </rPh>
    <rPh sb="18" eb="20">
      <t>ゼイリツ</t>
    </rPh>
    <rPh sb="23" eb="25">
      <t>タイショウ</t>
    </rPh>
    <phoneticPr fontId="73"/>
  </si>
  <si>
    <t>※①の契約額とその消費税等額から、③の部分完了払に関する受領済み額と消費税等額をそれぞれ引いた額が、今回の精算額となります。</t>
    <rPh sb="3" eb="5">
      <t>ケイヤク</t>
    </rPh>
    <rPh sb="5" eb="6">
      <t>ガク</t>
    </rPh>
    <rPh sb="9" eb="12">
      <t>ショウヒゼイ</t>
    </rPh>
    <rPh sb="12" eb="13">
      <t>トウ</t>
    </rPh>
    <rPh sb="13" eb="14">
      <t>ガク</t>
    </rPh>
    <rPh sb="19" eb="21">
      <t>ブブン</t>
    </rPh>
    <rPh sb="21" eb="23">
      <t>カンリョウ</t>
    </rPh>
    <rPh sb="23" eb="24">
      <t>バライ</t>
    </rPh>
    <rPh sb="25" eb="26">
      <t>カン</t>
    </rPh>
    <rPh sb="28" eb="30">
      <t>ジュリョウ</t>
    </rPh>
    <rPh sb="30" eb="31">
      <t>ズ</t>
    </rPh>
    <rPh sb="32" eb="33">
      <t>ガク</t>
    </rPh>
    <rPh sb="34" eb="37">
      <t>ショウヒゼイ</t>
    </rPh>
    <rPh sb="37" eb="38">
      <t>トウ</t>
    </rPh>
    <rPh sb="38" eb="39">
      <t>ガク</t>
    </rPh>
    <rPh sb="44" eb="45">
      <t>ヒ</t>
    </rPh>
    <rPh sb="47" eb="48">
      <t>ガク</t>
    </rPh>
    <rPh sb="50" eb="52">
      <t>コンカイ</t>
    </rPh>
    <rPh sb="53" eb="55">
      <t>セイサン</t>
    </rPh>
    <rPh sb="55" eb="56">
      <t>ガク</t>
    </rPh>
    <phoneticPr fontId="73"/>
  </si>
  <si>
    <t>完成払い請求書（企業局）
インボイス対応</t>
    <rPh sb="0" eb="2">
      <t>カンセイ</t>
    </rPh>
    <rPh sb="2" eb="3">
      <t>バラ</t>
    </rPh>
    <rPh sb="4" eb="7">
      <t>セイキュウショ</t>
    </rPh>
    <rPh sb="8" eb="10">
      <t>キギョウ</t>
    </rPh>
    <rPh sb="10" eb="11">
      <t>キョク</t>
    </rPh>
    <rPh sb="18" eb="20">
      <t>タイオウ</t>
    </rPh>
    <phoneticPr fontId="18"/>
  </si>
  <si>
    <t>部分払い請求書（企業局）
インボイス対応</t>
    <rPh sb="0" eb="2">
      <t>ブブン</t>
    </rPh>
    <rPh sb="2" eb="3">
      <t>バラ</t>
    </rPh>
    <rPh sb="4" eb="7">
      <t>セイキュウショ</t>
    </rPh>
    <rPh sb="8" eb="10">
      <t>キギョウ</t>
    </rPh>
    <rPh sb="10" eb="11">
      <t>キョク</t>
    </rPh>
    <rPh sb="18" eb="20">
      <t>タイオウ</t>
    </rPh>
    <phoneticPr fontId="18"/>
  </si>
  <si>
    <t>建設資材調達不能証明書</t>
    <rPh sb="0" eb="4">
      <t>ケンセツシザイ</t>
    </rPh>
    <rPh sb="4" eb="8">
      <t>チョウタツフノウ</t>
    </rPh>
    <rPh sb="8" eb="11">
      <t>ショウメイショ</t>
    </rPh>
    <phoneticPr fontId="18"/>
  </si>
  <si>
    <t>工事名</t>
    <rPh sb="0" eb="2">
      <t>コウジ</t>
    </rPh>
    <rPh sb="2" eb="3">
      <t>メイ</t>
    </rPh>
    <phoneticPr fontId="18"/>
  </si>
  <si>
    <t>　　上記工事において、以下の建設資材を納品希望日までに調達することができません。</t>
    <rPh sb="14" eb="18">
      <t>ケンセツシザイ</t>
    </rPh>
    <rPh sb="19" eb="24">
      <t>ノウヒンキボウビ</t>
    </rPh>
    <rPh sb="27" eb="29">
      <t>チョウタツ</t>
    </rPh>
    <phoneticPr fontId="18"/>
  </si>
  <si>
    <t>建設資材</t>
    <rPh sb="0" eb="4">
      <t>ケンセツシザイ</t>
    </rPh>
    <phoneticPr fontId="18"/>
  </si>
  <si>
    <t>納品希望日</t>
    <rPh sb="0" eb="5">
      <t>ノウヒンキボウビ</t>
    </rPh>
    <phoneticPr fontId="18"/>
  </si>
  <si>
    <t>納品可能日</t>
    <rPh sb="0" eb="5">
      <t>ノウヒンカノウビ</t>
    </rPh>
    <phoneticPr fontId="18"/>
  </si>
  <si>
    <t>メーカー等</t>
    <rPh sb="4" eb="5">
      <t>ナド</t>
    </rPh>
    <phoneticPr fontId="18"/>
  </si>
  <si>
    <t>間知ﾌﾞﾛｯｸ</t>
    <rPh sb="0" eb="2">
      <t>ケンチ</t>
    </rPh>
    <phoneticPr fontId="18"/>
  </si>
  <si>
    <t>〃</t>
    <phoneticPr fontId="18"/>
  </si>
  <si>
    <t>環境保全型積ブロック</t>
    <rPh sb="0" eb="4">
      <t>カンキョウホゼン</t>
    </rPh>
    <rPh sb="4" eb="5">
      <t>カタ</t>
    </rPh>
    <rPh sb="5" eb="6">
      <t>ツ</t>
    </rPh>
    <phoneticPr fontId="18"/>
  </si>
  <si>
    <t>令和○○年□月△日</t>
    <rPh sb="0" eb="2">
      <t>レイワ</t>
    </rPh>
    <rPh sb="4" eb="5">
      <t>ネン</t>
    </rPh>
    <rPh sb="6" eb="7">
      <t>ガツ</t>
    </rPh>
    <rPh sb="8" eb="9">
      <t>ニチ</t>
    </rPh>
    <phoneticPr fontId="18"/>
  </si>
  <si>
    <t>令和○○年◇月○日</t>
    <phoneticPr fontId="18"/>
  </si>
  <si>
    <t>令和○○年◇月□日</t>
    <phoneticPr fontId="18"/>
  </si>
  <si>
    <t>令和○○年◇月△日</t>
    <phoneticPr fontId="18"/>
  </si>
  <si>
    <t>(株)○○○</t>
    <rPh sb="0" eb="3">
      <t>カブ</t>
    </rPh>
    <phoneticPr fontId="18"/>
  </si>
  <si>
    <t>◇◇◇(株)</t>
    <rPh sb="3" eb="6">
      <t>カブ</t>
    </rPh>
    <phoneticPr fontId="18"/>
  </si>
  <si>
    <t>(株)△△△</t>
    <rPh sb="0" eb="3">
      <t>カブ</t>
    </rPh>
    <phoneticPr fontId="18"/>
  </si>
  <si>
    <t>（記載例）</t>
    <rPh sb="1" eb="4">
      <t>キサイレイ</t>
    </rPh>
    <phoneticPr fontId="18"/>
  </si>
  <si>
    <t>完成払い、部分払い請求書（市長部局）
※市契約課で作成、契約課にて住所・代表者名・振込先等記載</t>
    <rPh sb="0" eb="2">
      <t>カンセイ</t>
    </rPh>
    <rPh sb="2" eb="3">
      <t>バラ</t>
    </rPh>
    <rPh sb="5" eb="7">
      <t>ブブン</t>
    </rPh>
    <rPh sb="7" eb="8">
      <t>バラ</t>
    </rPh>
    <rPh sb="9" eb="12">
      <t>セイキュウショ</t>
    </rPh>
    <rPh sb="13" eb="15">
      <t>シチョウ</t>
    </rPh>
    <rPh sb="15" eb="17">
      <t>ブキョク</t>
    </rPh>
    <rPh sb="20" eb="21">
      <t>シ</t>
    </rPh>
    <rPh sb="21" eb="24">
      <t>ケイヤクカ</t>
    </rPh>
    <rPh sb="25" eb="27">
      <t>サクセイ</t>
    </rPh>
    <rPh sb="28" eb="31">
      <t>ケイヤクカ</t>
    </rPh>
    <rPh sb="33" eb="35">
      <t>ジュウショ</t>
    </rPh>
    <rPh sb="36" eb="39">
      <t>ダイヒョウシャ</t>
    </rPh>
    <rPh sb="39" eb="40">
      <t>メイ</t>
    </rPh>
    <rPh sb="41" eb="43">
      <t>フリコミ</t>
    </rPh>
    <rPh sb="43" eb="44">
      <t>サキ</t>
    </rPh>
    <rPh sb="44" eb="45">
      <t>ナド</t>
    </rPh>
    <rPh sb="45" eb="47">
      <t>キサイ</t>
    </rPh>
    <phoneticPr fontId="18"/>
  </si>
  <si>
    <t>完成払い、部分払い請求書（市長部局）
※市契約課で作成、契約課にて住所・代表者名・振込先等記載</t>
    <rPh sb="0" eb="2">
      <t>カンセイ</t>
    </rPh>
    <rPh sb="2" eb="3">
      <t>バラ</t>
    </rPh>
    <rPh sb="5" eb="7">
      <t>ブブン</t>
    </rPh>
    <rPh sb="7" eb="8">
      <t>バラ</t>
    </rPh>
    <rPh sb="9" eb="12">
      <t>セイキュウショ</t>
    </rPh>
    <rPh sb="13" eb="15">
      <t>シチョウ</t>
    </rPh>
    <rPh sb="15" eb="17">
      <t>ブキョク</t>
    </rPh>
    <phoneticPr fontId="18"/>
  </si>
  <si>
    <t>○</t>
    <phoneticPr fontId="18"/>
  </si>
  <si>
    <t>監理技術者</t>
    <phoneticPr fontId="18"/>
  </si>
  <si>
    <t>←入力不要</t>
    <rPh sb="1" eb="5">
      <t>ニュウリョクフヨウ</t>
    </rPh>
    <phoneticPr fontId="18"/>
  </si>
  <si>
    <t>段階確認書の施工予定表に一覧で記載したもの</t>
    <rPh sb="0" eb="2">
      <t>ダンカイ</t>
    </rPh>
    <rPh sb="2" eb="4">
      <t>カクニン</t>
    </rPh>
    <rPh sb="4" eb="5">
      <t>ショ</t>
    </rPh>
    <rPh sb="6" eb="8">
      <t>セコウ</t>
    </rPh>
    <rPh sb="8" eb="11">
      <t>ヨテイヒョウ</t>
    </rPh>
    <rPh sb="12" eb="14">
      <t>イチラン</t>
    </rPh>
    <rPh sb="15" eb="17">
      <t>キサイ</t>
    </rPh>
    <phoneticPr fontId="18"/>
  </si>
  <si>
    <t>（月）</t>
    <rPh sb="1" eb="2">
      <t>ゲツ</t>
    </rPh>
    <phoneticPr fontId="18"/>
  </si>
  <si>
    <r>
      <t xml:space="preserve">※処分状況が分かるような写真を添付すること
</t>
    </r>
    <r>
      <rPr>
        <sz val="10"/>
        <color rgb="FFFF0000"/>
        <rFont val="ＪＳ明朝"/>
        <family val="1"/>
        <charset val="128"/>
      </rPr>
      <t>※土砂受領書がある場合は添付し、下記の記載は不要</t>
    </r>
    <rPh sb="23" eb="25">
      <t>ドシャ</t>
    </rPh>
    <rPh sb="25" eb="28">
      <t>ジュリョウショ</t>
    </rPh>
    <rPh sb="31" eb="33">
      <t>バアイ</t>
    </rPh>
    <rPh sb="34" eb="36">
      <t>テンプ</t>
    </rPh>
    <rPh sb="38" eb="40">
      <t>カキ</t>
    </rPh>
    <rPh sb="41" eb="43">
      <t>キサイ</t>
    </rPh>
    <rPh sb="44" eb="46">
      <t>フヨウ</t>
    </rPh>
    <phoneticPr fontId="18"/>
  </si>
  <si>
    <t>産　　　地
（市町村名）</t>
    <phoneticPr fontId="18"/>
  </si>
  <si>
    <t>あて</t>
    <phoneticPr fontId="79"/>
  </si>
  <si>
    <t>　当企業体が解散した後においても、当該工事につき契約の内容に適合しないものがあったときは、各構成員は共同連帯してその責に任ずるものとする。</t>
    <phoneticPr fontId="18"/>
  </si>
  <si>
    <t>　　　　　　　　　　　□病院　□その他（　　　　　　　　　　）</t>
    <rPh sb="12" eb="14">
      <t>ビョウイン</t>
    </rPh>
    <rPh sb="18" eb="19">
      <t>タ</t>
    </rPh>
    <phoneticPr fontId="149"/>
  </si>
  <si>
    <t>久留米市発注土木系工事における提出書類</t>
    <rPh sb="0" eb="4">
      <t>クルメシ</t>
    </rPh>
    <rPh sb="4" eb="6">
      <t>ハッチュウ</t>
    </rPh>
    <rPh sb="6" eb="8">
      <t>ドボク</t>
    </rPh>
    <rPh sb="8" eb="9">
      <t>ケイ</t>
    </rPh>
    <rPh sb="9" eb="11">
      <t>コウジ</t>
    </rPh>
    <rPh sb="15" eb="17">
      <t>テイシュツ</t>
    </rPh>
    <rPh sb="17" eb="19">
      <t>ショルイ</t>
    </rPh>
    <phoneticPr fontId="18"/>
  </si>
  <si>
    <t>※１　（処分方法）</t>
    <phoneticPr fontId="18"/>
  </si>
  <si>
    <t>※２　（２つの地域にまたがる場合）</t>
    <phoneticPr fontId="18"/>
  </si>
  <si>
    <r>
      <t>・管理者が有する資料（台帳、竣工図等）のみで確認が困難な場合は、別途、試掘等による原位置での調査について、監督職員</t>
    </r>
    <r>
      <rPr>
        <sz val="11"/>
        <color theme="1"/>
        <rFont val="ＭＳ 明朝"/>
        <family val="1"/>
        <charset val="128"/>
      </rPr>
      <t>と協議を行うこと。</t>
    </r>
    <rPh sb="55" eb="57">
      <t>ショクイン</t>
    </rPh>
    <phoneticPr fontId="18"/>
  </si>
  <si>
    <r>
      <t>その他の工作物に関する工事（土木工事等）において 請負代金の額が500万円以上の工事が提出対象
２部</t>
    </r>
    <r>
      <rPr>
        <vertAlign val="superscript"/>
        <sz val="11"/>
        <rFont val="ＭＳ Ｐゴシック"/>
        <family val="3"/>
        <charset val="128"/>
      </rPr>
      <t>※</t>
    </r>
    <r>
      <rPr>
        <sz val="11"/>
        <rFont val="ＭＳ Ｐゴシック"/>
        <family val="3"/>
        <charset val="128"/>
      </rPr>
      <t>作成（施工担当課で確認印を押印）契約書の約款と仕様書の間に閉じる
※JVの場合は、契約書作成の部数必要</t>
    </r>
    <rPh sb="2" eb="3">
      <t>タ</t>
    </rPh>
    <rPh sb="4" eb="7">
      <t>コウサクブツ</t>
    </rPh>
    <rPh sb="8" eb="9">
      <t>カン</t>
    </rPh>
    <rPh sb="11" eb="13">
      <t>コウジ</t>
    </rPh>
    <rPh sb="14" eb="16">
      <t>ドボク</t>
    </rPh>
    <rPh sb="16" eb="18">
      <t>コウジ</t>
    </rPh>
    <rPh sb="18" eb="19">
      <t>トウ</t>
    </rPh>
    <rPh sb="25" eb="27">
      <t>ウケオイ</t>
    </rPh>
    <rPh sb="27" eb="29">
      <t>ダイキン</t>
    </rPh>
    <rPh sb="30" eb="31">
      <t>ガク</t>
    </rPh>
    <rPh sb="35" eb="36">
      <t>マン</t>
    </rPh>
    <rPh sb="36" eb="37">
      <t>エン</t>
    </rPh>
    <rPh sb="37" eb="39">
      <t>イジョウ</t>
    </rPh>
    <rPh sb="40" eb="42">
      <t>コウジ</t>
    </rPh>
    <rPh sb="43" eb="45">
      <t>テイシュツ</t>
    </rPh>
    <rPh sb="45" eb="47">
      <t>タイショウ</t>
    </rPh>
    <rPh sb="49" eb="50">
      <t>ブ</t>
    </rPh>
    <rPh sb="51" eb="53">
      <t>サクセイ</t>
    </rPh>
    <rPh sb="67" eb="70">
      <t>ケイヤクショ</t>
    </rPh>
    <rPh sb="71" eb="73">
      <t>ヤッカン</t>
    </rPh>
    <rPh sb="74" eb="77">
      <t>シヨウショ</t>
    </rPh>
    <rPh sb="78" eb="79">
      <t>アイダ</t>
    </rPh>
    <rPh sb="80" eb="81">
      <t>ト</t>
    </rPh>
    <rPh sb="88" eb="90">
      <t>バアイ</t>
    </rPh>
    <rPh sb="92" eb="95">
      <t>ケイヤクショ</t>
    </rPh>
    <rPh sb="95" eb="97">
      <t>サクセイ</t>
    </rPh>
    <rPh sb="98" eb="100">
      <t>ブスウ</t>
    </rPh>
    <rPh sb="100" eb="102">
      <t>ヒツヨウ</t>
    </rPh>
    <phoneticPr fontId="18"/>
  </si>
  <si>
    <r>
      <t xml:space="preserve">施工計画書、施工計画書（簡易版）
</t>
    </r>
    <r>
      <rPr>
        <sz val="11"/>
        <rFont val="ＭＳ Ｐゴシック"/>
        <family val="3"/>
        <charset val="128"/>
      </rPr>
      <t>◇は施工計画書省略型の場合に必須なもの</t>
    </r>
    <phoneticPr fontId="18"/>
  </si>
  <si>
    <r>
      <t xml:space="preserve">請負金額5,000万円未満は施工計画書（簡易版）
</t>
    </r>
    <r>
      <rPr>
        <sz val="11"/>
        <rFont val="ＭＳ Ｐゴシック"/>
        <family val="3"/>
        <charset val="128"/>
      </rPr>
      <t>◇の書類を添付して提出</t>
    </r>
    <rPh sb="0" eb="2">
      <t>ウケオイ</t>
    </rPh>
    <rPh sb="2" eb="4">
      <t>キンガク</t>
    </rPh>
    <rPh sb="9" eb="10">
      <t>マン</t>
    </rPh>
    <rPh sb="10" eb="11">
      <t>エン</t>
    </rPh>
    <rPh sb="11" eb="13">
      <t>ミマン</t>
    </rPh>
    <rPh sb="14" eb="16">
      <t>セコウ</t>
    </rPh>
    <rPh sb="16" eb="18">
      <t>ケイカク</t>
    </rPh>
    <rPh sb="18" eb="19">
      <t>ショ</t>
    </rPh>
    <rPh sb="20" eb="23">
      <t>カンイバン</t>
    </rPh>
    <rPh sb="27" eb="29">
      <t>ショルイ</t>
    </rPh>
    <rPh sb="30" eb="32">
      <t>テンプ</t>
    </rPh>
    <rPh sb="34" eb="36">
      <t>テイシュツ</t>
    </rPh>
    <phoneticPr fontId="18"/>
  </si>
  <si>
    <t>産業廃棄物処理業許可証（処分業・収集運搬業）の写しのみ添付</t>
    <rPh sb="12" eb="15">
      <t>ショブンギョウ</t>
    </rPh>
    <rPh sb="16" eb="21">
      <t>シュウシュウウンパンギョウ</t>
    </rPh>
    <phoneticPr fontId="18"/>
  </si>
  <si>
    <t>処分状況写真</t>
    <rPh sb="0" eb="2">
      <t>ショブン</t>
    </rPh>
    <rPh sb="2" eb="4">
      <t>ジョウキョウ</t>
    </rPh>
    <rPh sb="4" eb="6">
      <t>シャシン</t>
    </rPh>
    <phoneticPr fontId="18"/>
  </si>
  <si>
    <t>Ⅵ-3</t>
    <phoneticPr fontId="18"/>
  </si>
  <si>
    <t>創意工夫・社会性等に関する実施報告</t>
    <rPh sb="0" eb="4">
      <t>ソウイクフウ</t>
    </rPh>
    <rPh sb="5" eb="8">
      <t>シャカイセイ</t>
    </rPh>
    <rPh sb="8" eb="9">
      <t>トウ</t>
    </rPh>
    <rPh sb="10" eb="11">
      <t>カン</t>
    </rPh>
    <rPh sb="13" eb="15">
      <t>ジッシ</t>
    </rPh>
    <rPh sb="15" eb="17">
      <t>ホウコク</t>
    </rPh>
    <phoneticPr fontId="224"/>
  </si>
  <si>
    <t>工事名</t>
    <rPh sb="0" eb="3">
      <t>コウジメイ</t>
    </rPh>
    <phoneticPr fontId="224"/>
  </si>
  <si>
    <t>実施概要</t>
    <rPh sb="0" eb="2">
      <t>ジッシ</t>
    </rPh>
    <rPh sb="2" eb="4">
      <t>ガイヨウ</t>
    </rPh>
    <phoneticPr fontId="224"/>
  </si>
  <si>
    <t>①実施項目、内容</t>
    <rPh sb="1" eb="3">
      <t>ジッシ</t>
    </rPh>
    <rPh sb="3" eb="5">
      <t>コウモク</t>
    </rPh>
    <rPh sb="6" eb="8">
      <t>ナイヨウ</t>
    </rPh>
    <phoneticPr fontId="224"/>
  </si>
  <si>
    <t>該当する項目の□にﾚマーク記入</t>
    <phoneticPr fontId="224"/>
  </si>
  <si>
    <t>項　目</t>
    <rPh sb="0" eb="1">
      <t>コウ</t>
    </rPh>
    <rPh sb="2" eb="3">
      <t>メ</t>
    </rPh>
    <phoneticPr fontId="224"/>
  </si>
  <si>
    <t>評 価 内 容</t>
    <rPh sb="0" eb="1">
      <t>ヒョウ</t>
    </rPh>
    <rPh sb="2" eb="3">
      <t>アタイ</t>
    </rPh>
    <rPh sb="4" eb="5">
      <t>ウチ</t>
    </rPh>
    <rPh sb="6" eb="7">
      <t>カタチ</t>
    </rPh>
    <phoneticPr fontId="224"/>
  </si>
  <si>
    <t>実施内容</t>
    <rPh sb="0" eb="2">
      <t>ジッシ</t>
    </rPh>
    <rPh sb="2" eb="4">
      <t>ナイヨウ</t>
    </rPh>
    <phoneticPr fontId="224"/>
  </si>
  <si>
    <t>創意工夫</t>
    <rPh sb="0" eb="2">
      <t>ソウイ</t>
    </rPh>
    <rPh sb="2" eb="4">
      <t>クフウ</t>
    </rPh>
    <phoneticPr fontId="224"/>
  </si>
  <si>
    <t>施工</t>
    <rPh sb="0" eb="2">
      <t>セコウ</t>
    </rPh>
    <phoneticPr fontId="224"/>
  </si>
  <si>
    <t>・施工に伴う機械器具・工具・装置類に関する工夫又は設備据付後の試運転調整に関する工夫</t>
    <rPh sb="1" eb="3">
      <t>セコウ</t>
    </rPh>
    <rPh sb="4" eb="5">
      <t>トモナ</t>
    </rPh>
    <rPh sb="6" eb="8">
      <t>キカイ</t>
    </rPh>
    <rPh sb="8" eb="10">
      <t>キグ</t>
    </rPh>
    <rPh sb="11" eb="13">
      <t>コウグ</t>
    </rPh>
    <rPh sb="14" eb="16">
      <t>ソウチ</t>
    </rPh>
    <rPh sb="16" eb="17">
      <t>ルイ</t>
    </rPh>
    <rPh sb="18" eb="19">
      <t>カン</t>
    </rPh>
    <rPh sb="21" eb="23">
      <t>クフウ</t>
    </rPh>
    <rPh sb="23" eb="24">
      <t>マタ</t>
    </rPh>
    <rPh sb="25" eb="27">
      <t>セツビ</t>
    </rPh>
    <rPh sb="27" eb="29">
      <t>スエツケ</t>
    </rPh>
    <rPh sb="29" eb="30">
      <t>ゴ</t>
    </rPh>
    <rPh sb="31" eb="34">
      <t>シウンテン</t>
    </rPh>
    <rPh sb="34" eb="36">
      <t>チョウセイ</t>
    </rPh>
    <rPh sb="37" eb="38">
      <t>カン</t>
    </rPh>
    <rPh sb="40" eb="42">
      <t>クフウ</t>
    </rPh>
    <phoneticPr fontId="224"/>
  </si>
  <si>
    <t>・コンクリート二次製品などの代替材の利用に関する工夫</t>
    <rPh sb="7" eb="9">
      <t>ニジ</t>
    </rPh>
    <rPh sb="9" eb="11">
      <t>セイヒン</t>
    </rPh>
    <rPh sb="14" eb="16">
      <t>ダイタイ</t>
    </rPh>
    <rPh sb="16" eb="17">
      <t>ザイ</t>
    </rPh>
    <rPh sb="18" eb="20">
      <t>リヨウ</t>
    </rPh>
    <rPh sb="21" eb="22">
      <t>カン</t>
    </rPh>
    <rPh sb="24" eb="26">
      <t>クフウ</t>
    </rPh>
    <phoneticPr fontId="224"/>
  </si>
  <si>
    <t>・土工、地盤改良、橋梁架設、舗装、コンクリート打設等の施工に関する工夫</t>
    <rPh sb="1" eb="3">
      <t>ドコウ</t>
    </rPh>
    <rPh sb="4" eb="6">
      <t>ジバン</t>
    </rPh>
    <rPh sb="6" eb="8">
      <t>カイリョウ</t>
    </rPh>
    <rPh sb="9" eb="11">
      <t>キョウリョウ</t>
    </rPh>
    <rPh sb="11" eb="13">
      <t>カセツ</t>
    </rPh>
    <rPh sb="14" eb="16">
      <t>ホソウ</t>
    </rPh>
    <rPh sb="23" eb="25">
      <t>ダセツ</t>
    </rPh>
    <rPh sb="25" eb="26">
      <t>トウ</t>
    </rPh>
    <rPh sb="27" eb="29">
      <t>セコウ</t>
    </rPh>
    <rPh sb="30" eb="31">
      <t>カン</t>
    </rPh>
    <rPh sb="33" eb="35">
      <t>クフウ</t>
    </rPh>
    <phoneticPr fontId="224"/>
  </si>
  <si>
    <t>・設備工事における加工や組立等又は電気工事における配線や配管等に関する工夫</t>
    <rPh sb="1" eb="3">
      <t>セツビ</t>
    </rPh>
    <rPh sb="3" eb="5">
      <t>コウジ</t>
    </rPh>
    <rPh sb="9" eb="11">
      <t>カコウ</t>
    </rPh>
    <rPh sb="12" eb="14">
      <t>クミタテ</t>
    </rPh>
    <rPh sb="14" eb="15">
      <t>トウ</t>
    </rPh>
    <rPh sb="15" eb="16">
      <t>マタ</t>
    </rPh>
    <rPh sb="17" eb="19">
      <t>デンキ</t>
    </rPh>
    <rPh sb="19" eb="21">
      <t>コウジ</t>
    </rPh>
    <rPh sb="25" eb="27">
      <t>ハイセン</t>
    </rPh>
    <rPh sb="28" eb="31">
      <t>ハイカンナド</t>
    </rPh>
    <rPh sb="32" eb="33">
      <t>カン</t>
    </rPh>
    <rPh sb="35" eb="37">
      <t>クフウ</t>
    </rPh>
    <phoneticPr fontId="224"/>
  </si>
  <si>
    <t>・給配水工事や衛生設備工事等における配管又はポンプ類の凍結防止、配管のつなぎ等に関する工夫</t>
    <rPh sb="1" eb="2">
      <t>キュウ</t>
    </rPh>
    <rPh sb="2" eb="4">
      <t>ハイスイ</t>
    </rPh>
    <rPh sb="4" eb="6">
      <t>コウジ</t>
    </rPh>
    <rPh sb="7" eb="9">
      <t>エイセイ</t>
    </rPh>
    <rPh sb="9" eb="11">
      <t>セツビ</t>
    </rPh>
    <rPh sb="11" eb="13">
      <t>コウジ</t>
    </rPh>
    <rPh sb="13" eb="14">
      <t>トウ</t>
    </rPh>
    <rPh sb="18" eb="20">
      <t>ハイカン</t>
    </rPh>
    <rPh sb="20" eb="21">
      <t>マタ</t>
    </rPh>
    <rPh sb="25" eb="26">
      <t>タグイ</t>
    </rPh>
    <rPh sb="27" eb="29">
      <t>トウケツ</t>
    </rPh>
    <rPh sb="29" eb="31">
      <t>ボウシ</t>
    </rPh>
    <rPh sb="32" eb="34">
      <t>ハイカン</t>
    </rPh>
    <rPh sb="38" eb="39">
      <t>トウ</t>
    </rPh>
    <rPh sb="40" eb="41">
      <t>カン</t>
    </rPh>
    <rPh sb="43" eb="45">
      <t>クフウ</t>
    </rPh>
    <phoneticPr fontId="224"/>
  </si>
  <si>
    <t>・照明などの視界の確保に関する工夫</t>
    <rPh sb="1" eb="3">
      <t>ショウメイ</t>
    </rPh>
    <rPh sb="6" eb="8">
      <t>シカイ</t>
    </rPh>
    <rPh sb="9" eb="11">
      <t>カクホ</t>
    </rPh>
    <rPh sb="12" eb="13">
      <t>カン</t>
    </rPh>
    <rPh sb="15" eb="17">
      <t>クフウ</t>
    </rPh>
    <phoneticPr fontId="224"/>
  </si>
  <si>
    <t>・仮排水、仮設道路、迂回路等の計画的な施工に関する工夫</t>
    <rPh sb="1" eb="2">
      <t>カリ</t>
    </rPh>
    <rPh sb="2" eb="4">
      <t>ハイスイ</t>
    </rPh>
    <rPh sb="5" eb="7">
      <t>カセツ</t>
    </rPh>
    <rPh sb="7" eb="9">
      <t>ドウロ</t>
    </rPh>
    <rPh sb="10" eb="13">
      <t>ウカイロ</t>
    </rPh>
    <rPh sb="13" eb="14">
      <t>トウ</t>
    </rPh>
    <rPh sb="15" eb="18">
      <t>ケイカクテキ</t>
    </rPh>
    <rPh sb="19" eb="21">
      <t>セコウ</t>
    </rPh>
    <rPh sb="22" eb="23">
      <t>カン</t>
    </rPh>
    <rPh sb="25" eb="27">
      <t>クフウ</t>
    </rPh>
    <phoneticPr fontId="224"/>
  </si>
  <si>
    <t>・運搬車両、施工機械等に関する工夫</t>
    <rPh sb="1" eb="3">
      <t>ウンパン</t>
    </rPh>
    <rPh sb="3" eb="5">
      <t>シャリョウ</t>
    </rPh>
    <rPh sb="6" eb="8">
      <t>セコウ</t>
    </rPh>
    <rPh sb="8" eb="10">
      <t>キカイ</t>
    </rPh>
    <rPh sb="10" eb="11">
      <t>トウ</t>
    </rPh>
    <rPh sb="12" eb="13">
      <t>カン</t>
    </rPh>
    <rPh sb="15" eb="17">
      <t>クフウ</t>
    </rPh>
    <phoneticPr fontId="224"/>
  </si>
  <si>
    <t>・支保工、型枠工、足場工、桟橋工、山留工等の仮設工に関する工夫</t>
    <rPh sb="1" eb="4">
      <t>シホコウ</t>
    </rPh>
    <rPh sb="5" eb="7">
      <t>カタワク</t>
    </rPh>
    <rPh sb="7" eb="8">
      <t>コウ</t>
    </rPh>
    <rPh sb="9" eb="11">
      <t>アシバ</t>
    </rPh>
    <rPh sb="11" eb="12">
      <t>コウ</t>
    </rPh>
    <rPh sb="13" eb="15">
      <t>サンバシ</t>
    </rPh>
    <rPh sb="15" eb="16">
      <t>コウ</t>
    </rPh>
    <rPh sb="17" eb="19">
      <t>ヤマドメ</t>
    </rPh>
    <rPh sb="19" eb="21">
      <t>コウナド</t>
    </rPh>
    <rPh sb="22" eb="25">
      <t>カセツコウ</t>
    </rPh>
    <rPh sb="26" eb="27">
      <t>カン</t>
    </rPh>
    <rPh sb="29" eb="31">
      <t>クフウ</t>
    </rPh>
    <phoneticPr fontId="224"/>
  </si>
  <si>
    <t>・盛土の締固度、杭の施工高さ等の管理に関する工夫</t>
    <rPh sb="1" eb="3">
      <t>モリド</t>
    </rPh>
    <rPh sb="4" eb="5">
      <t>シメ</t>
    </rPh>
    <rPh sb="5" eb="6">
      <t>コ</t>
    </rPh>
    <rPh sb="6" eb="7">
      <t>ド</t>
    </rPh>
    <rPh sb="8" eb="9">
      <t>クイ</t>
    </rPh>
    <rPh sb="10" eb="12">
      <t>セコウ</t>
    </rPh>
    <rPh sb="12" eb="13">
      <t>タカ</t>
    </rPh>
    <rPh sb="14" eb="15">
      <t>トウ</t>
    </rPh>
    <rPh sb="16" eb="18">
      <t>カンリ</t>
    </rPh>
    <rPh sb="19" eb="20">
      <t>カン</t>
    </rPh>
    <rPh sb="22" eb="24">
      <t>クフウ</t>
    </rPh>
    <phoneticPr fontId="224"/>
  </si>
  <si>
    <t>・施工計画書の作成、写真の管理等に関する工夫</t>
    <rPh sb="1" eb="3">
      <t>セコウ</t>
    </rPh>
    <rPh sb="3" eb="6">
      <t>ケイカクショ</t>
    </rPh>
    <rPh sb="7" eb="9">
      <t>サクセイ</t>
    </rPh>
    <rPh sb="10" eb="12">
      <t>シャシン</t>
    </rPh>
    <rPh sb="13" eb="16">
      <t>カンリトウ</t>
    </rPh>
    <rPh sb="17" eb="18">
      <t>カン</t>
    </rPh>
    <rPh sb="20" eb="22">
      <t>クフウ</t>
    </rPh>
    <phoneticPr fontId="224"/>
  </si>
  <si>
    <t>・出来形又は品質の計測、集計、管理図等に関する工夫</t>
    <rPh sb="1" eb="4">
      <t>デキガタ</t>
    </rPh>
    <rPh sb="4" eb="5">
      <t>マタ</t>
    </rPh>
    <rPh sb="6" eb="8">
      <t>ヒンシツ</t>
    </rPh>
    <rPh sb="9" eb="11">
      <t>ケイソク</t>
    </rPh>
    <rPh sb="12" eb="14">
      <t>シュウケイ</t>
    </rPh>
    <rPh sb="15" eb="17">
      <t>カンリ</t>
    </rPh>
    <rPh sb="17" eb="18">
      <t>ズ</t>
    </rPh>
    <rPh sb="18" eb="19">
      <t>トウ</t>
    </rPh>
    <rPh sb="20" eb="21">
      <t>カン</t>
    </rPh>
    <rPh sb="23" eb="25">
      <t>クフウ</t>
    </rPh>
    <phoneticPr fontId="224"/>
  </si>
  <si>
    <t>・施工管理ソフト、土量管理システム等の活用に関する工夫</t>
    <rPh sb="1" eb="3">
      <t>セコウ</t>
    </rPh>
    <rPh sb="3" eb="5">
      <t>カンリ</t>
    </rPh>
    <rPh sb="9" eb="10">
      <t>ツチ</t>
    </rPh>
    <rPh sb="10" eb="11">
      <t>リョウ</t>
    </rPh>
    <rPh sb="11" eb="13">
      <t>カンリ</t>
    </rPh>
    <rPh sb="17" eb="18">
      <t>トウ</t>
    </rPh>
    <rPh sb="19" eb="21">
      <t>カツヨウ</t>
    </rPh>
    <rPh sb="22" eb="23">
      <t>カン</t>
    </rPh>
    <rPh sb="25" eb="27">
      <t>クフウ</t>
    </rPh>
    <phoneticPr fontId="224"/>
  </si>
  <si>
    <t>・情報化施工技術（一般化推進技術、実用化検討技術及び確認段階技術に限る）を活用した工事</t>
    <rPh sb="1" eb="4">
      <t>ジョウホウカ</t>
    </rPh>
    <rPh sb="4" eb="6">
      <t>セコウ</t>
    </rPh>
    <rPh sb="6" eb="8">
      <t>ギジュツ</t>
    </rPh>
    <rPh sb="9" eb="12">
      <t>イッパンカ</t>
    </rPh>
    <rPh sb="12" eb="14">
      <t>スイシン</t>
    </rPh>
    <rPh sb="14" eb="16">
      <t>ギジュツ</t>
    </rPh>
    <rPh sb="17" eb="20">
      <t>ジツヨウカ</t>
    </rPh>
    <rPh sb="20" eb="22">
      <t>ケントウ</t>
    </rPh>
    <rPh sb="22" eb="24">
      <t>ギジュツ</t>
    </rPh>
    <rPh sb="24" eb="25">
      <t>オヨ</t>
    </rPh>
    <rPh sb="26" eb="28">
      <t>カクニン</t>
    </rPh>
    <rPh sb="28" eb="30">
      <t>ダンカイ</t>
    </rPh>
    <rPh sb="30" eb="32">
      <t>ギジュツ</t>
    </rPh>
    <rPh sb="33" eb="34">
      <t>カギ</t>
    </rPh>
    <rPh sb="37" eb="39">
      <t>カツヨウ</t>
    </rPh>
    <rPh sb="41" eb="43">
      <t>コウジ</t>
    </rPh>
    <phoneticPr fontId="224"/>
  </si>
  <si>
    <t>・特殊な工法や材料を用いた工事</t>
    <rPh sb="1" eb="3">
      <t>トクシュ</t>
    </rPh>
    <rPh sb="4" eb="6">
      <t>コウホウ</t>
    </rPh>
    <rPh sb="7" eb="9">
      <t>ザイリョウ</t>
    </rPh>
    <rPh sb="10" eb="11">
      <t>モチ</t>
    </rPh>
    <rPh sb="13" eb="15">
      <t>コウジ</t>
    </rPh>
    <phoneticPr fontId="224"/>
  </si>
  <si>
    <t>・優れた技術力又は能力として評価する技術を用いた工事</t>
    <rPh sb="1" eb="2">
      <t>スグ</t>
    </rPh>
    <rPh sb="4" eb="7">
      <t>ギジュツリョク</t>
    </rPh>
    <rPh sb="7" eb="8">
      <t>マタ</t>
    </rPh>
    <rPh sb="9" eb="11">
      <t>ノウリョク</t>
    </rPh>
    <rPh sb="14" eb="16">
      <t>ヒョウカ</t>
    </rPh>
    <rPh sb="18" eb="20">
      <t>ギジュツ</t>
    </rPh>
    <rPh sb="21" eb="22">
      <t>モチ</t>
    </rPh>
    <rPh sb="24" eb="26">
      <t>コウジ</t>
    </rPh>
    <phoneticPr fontId="224"/>
  </si>
  <si>
    <t>・その他（　　　　　　　　　　　　　　　　　　　　　）</t>
    <phoneticPr fontId="224"/>
  </si>
  <si>
    <t>品質管理</t>
    <rPh sb="0" eb="2">
      <t>ヒンシツ</t>
    </rPh>
    <rPh sb="2" eb="4">
      <t>カンリ</t>
    </rPh>
    <phoneticPr fontId="224"/>
  </si>
  <si>
    <t>・土工、設備、電気の品質向上に関する工夫</t>
    <rPh sb="1" eb="3">
      <t>ドコウ</t>
    </rPh>
    <rPh sb="4" eb="6">
      <t>セツビ</t>
    </rPh>
    <rPh sb="7" eb="9">
      <t>デンキ</t>
    </rPh>
    <rPh sb="10" eb="12">
      <t>ヒンシツ</t>
    </rPh>
    <rPh sb="12" eb="14">
      <t>コウジョウ</t>
    </rPh>
    <rPh sb="15" eb="16">
      <t>カン</t>
    </rPh>
    <rPh sb="18" eb="20">
      <t>クフウ</t>
    </rPh>
    <phoneticPr fontId="224"/>
  </si>
  <si>
    <t>・コンクリートの材料、打設、養生に関する工夫</t>
    <phoneticPr fontId="224"/>
  </si>
  <si>
    <t>・鉄筋、ＰＣケーブル、コンクリート二次製品等の使用材料の工夫</t>
    <rPh sb="1" eb="3">
      <t>テッキン</t>
    </rPh>
    <rPh sb="17" eb="19">
      <t>ニジ</t>
    </rPh>
    <rPh sb="19" eb="21">
      <t>セイヒン</t>
    </rPh>
    <rPh sb="21" eb="22">
      <t>トウ</t>
    </rPh>
    <rPh sb="23" eb="25">
      <t>シヨウ</t>
    </rPh>
    <rPh sb="25" eb="27">
      <t>ザイリョウ</t>
    </rPh>
    <rPh sb="28" eb="30">
      <t>クフウ</t>
    </rPh>
    <phoneticPr fontId="224"/>
  </si>
  <si>
    <t>・配筋、溶接作業等に関する工夫</t>
    <rPh sb="1" eb="3">
      <t>ハイキン</t>
    </rPh>
    <rPh sb="4" eb="6">
      <t>ヨウセツ</t>
    </rPh>
    <rPh sb="6" eb="8">
      <t>サギョウ</t>
    </rPh>
    <rPh sb="8" eb="9">
      <t>トウ</t>
    </rPh>
    <rPh sb="10" eb="11">
      <t>カン</t>
    </rPh>
    <rPh sb="13" eb="15">
      <t>クフウ</t>
    </rPh>
    <phoneticPr fontId="224"/>
  </si>
  <si>
    <t>安全衛生</t>
    <rPh sb="0" eb="2">
      <t>アンゼン</t>
    </rPh>
    <rPh sb="2" eb="4">
      <t>エイセイ</t>
    </rPh>
    <phoneticPr fontId="224"/>
  </si>
  <si>
    <t>・建設業労働災害防止協会が定める指針に基づく安全衛生教育を実施している</t>
    <rPh sb="1" eb="4">
      <t>ケンセツギョウ</t>
    </rPh>
    <rPh sb="4" eb="6">
      <t>ロウドウ</t>
    </rPh>
    <rPh sb="6" eb="8">
      <t>サイガイ</t>
    </rPh>
    <rPh sb="8" eb="10">
      <t>ボウシ</t>
    </rPh>
    <rPh sb="10" eb="12">
      <t>キョウカイ</t>
    </rPh>
    <rPh sb="13" eb="14">
      <t>サダ</t>
    </rPh>
    <rPh sb="16" eb="18">
      <t>シシン</t>
    </rPh>
    <rPh sb="19" eb="20">
      <t>モト</t>
    </rPh>
    <rPh sb="22" eb="24">
      <t>アンゼン</t>
    </rPh>
    <rPh sb="24" eb="26">
      <t>エイセイ</t>
    </rPh>
    <rPh sb="26" eb="28">
      <t>キョウイク</t>
    </rPh>
    <rPh sb="29" eb="31">
      <t>ジッシ</t>
    </rPh>
    <phoneticPr fontId="224"/>
  </si>
  <si>
    <t>・安全を確保するための仮設備等に関する工夫（落下物、墜落・転落、挟まれ、看板、立入禁止柵、手すり、足場等）</t>
    <phoneticPr fontId="224"/>
  </si>
  <si>
    <t>・安全教育、技術向上講習会、安全パトロール、等に関する工夫</t>
    <rPh sb="1" eb="3">
      <t>アンゼン</t>
    </rPh>
    <rPh sb="3" eb="5">
      <t>キョウイク</t>
    </rPh>
    <rPh sb="6" eb="8">
      <t>ギジュツ</t>
    </rPh>
    <rPh sb="8" eb="10">
      <t>コウジョウ</t>
    </rPh>
    <rPh sb="10" eb="13">
      <t>コウシュウカイ</t>
    </rPh>
    <rPh sb="14" eb="16">
      <t>アンゼン</t>
    </rPh>
    <rPh sb="22" eb="23">
      <t>トウ</t>
    </rPh>
    <rPh sb="24" eb="25">
      <t>カン</t>
    </rPh>
    <rPh sb="27" eb="29">
      <t>クフウ</t>
    </rPh>
    <phoneticPr fontId="224"/>
  </si>
  <si>
    <t>・現場事務所、労務者宿舎等の空間及び設備等に関する工夫</t>
    <rPh sb="1" eb="3">
      <t>ゲンバ</t>
    </rPh>
    <rPh sb="3" eb="5">
      <t>ジム</t>
    </rPh>
    <rPh sb="5" eb="6">
      <t>ショ</t>
    </rPh>
    <rPh sb="7" eb="9">
      <t>ロウム</t>
    </rPh>
    <rPh sb="9" eb="10">
      <t>シャ</t>
    </rPh>
    <rPh sb="10" eb="12">
      <t>シュクシャ</t>
    </rPh>
    <rPh sb="12" eb="13">
      <t>トウ</t>
    </rPh>
    <rPh sb="14" eb="16">
      <t>クウカン</t>
    </rPh>
    <rPh sb="16" eb="17">
      <t>オヨ</t>
    </rPh>
    <rPh sb="18" eb="20">
      <t>セツビ</t>
    </rPh>
    <rPh sb="20" eb="21">
      <t>トウ</t>
    </rPh>
    <rPh sb="22" eb="23">
      <t>カン</t>
    </rPh>
    <rPh sb="25" eb="27">
      <t>クフウ</t>
    </rPh>
    <phoneticPr fontId="224"/>
  </si>
  <si>
    <t>・有毒ガス並びに可燃ガスの処理及び粉塵防止並びに作業中の換気等に関する工夫</t>
    <rPh sb="1" eb="3">
      <t>ユウドク</t>
    </rPh>
    <rPh sb="5" eb="6">
      <t>ナラ</t>
    </rPh>
    <rPh sb="8" eb="10">
      <t>カネン</t>
    </rPh>
    <rPh sb="13" eb="15">
      <t>ショリ</t>
    </rPh>
    <rPh sb="15" eb="16">
      <t>オヨ</t>
    </rPh>
    <rPh sb="17" eb="19">
      <t>フンジン</t>
    </rPh>
    <rPh sb="19" eb="21">
      <t>ボウシ</t>
    </rPh>
    <rPh sb="21" eb="22">
      <t>ナラ</t>
    </rPh>
    <rPh sb="24" eb="27">
      <t>サギョウチュウ</t>
    </rPh>
    <rPh sb="28" eb="30">
      <t>カンキ</t>
    </rPh>
    <rPh sb="30" eb="31">
      <t>トウ</t>
    </rPh>
    <rPh sb="32" eb="33">
      <t>カン</t>
    </rPh>
    <rPh sb="35" eb="37">
      <t>クフウ</t>
    </rPh>
    <phoneticPr fontId="224"/>
  </si>
  <si>
    <t>・一般車両突入時の被害軽減方策又は一般交通の安全確保に関する工夫</t>
    <rPh sb="1" eb="3">
      <t>イッパン</t>
    </rPh>
    <rPh sb="3" eb="5">
      <t>シャリョウ</t>
    </rPh>
    <rPh sb="5" eb="7">
      <t>トツニュウ</t>
    </rPh>
    <rPh sb="7" eb="8">
      <t>ジ</t>
    </rPh>
    <rPh sb="9" eb="11">
      <t>ヒガイ</t>
    </rPh>
    <rPh sb="11" eb="13">
      <t>ケイゲン</t>
    </rPh>
    <rPh sb="13" eb="15">
      <t>ホウサク</t>
    </rPh>
    <rPh sb="15" eb="16">
      <t>マタ</t>
    </rPh>
    <rPh sb="17" eb="19">
      <t>イッパン</t>
    </rPh>
    <rPh sb="19" eb="21">
      <t>コウツウ</t>
    </rPh>
    <rPh sb="22" eb="24">
      <t>アンゼン</t>
    </rPh>
    <rPh sb="24" eb="26">
      <t>カクホ</t>
    </rPh>
    <rPh sb="27" eb="28">
      <t>カン</t>
    </rPh>
    <rPh sb="30" eb="32">
      <t>クフウ</t>
    </rPh>
    <phoneticPr fontId="224"/>
  </si>
  <si>
    <t>・厳しい作業環境の改善に関する工夫</t>
    <phoneticPr fontId="224"/>
  </si>
  <si>
    <t>・環境保全に関する工夫</t>
    <rPh sb="1" eb="3">
      <t>カンキョウ</t>
    </rPh>
    <rPh sb="3" eb="5">
      <t>ホゼン</t>
    </rPh>
    <rPh sb="6" eb="7">
      <t>カン</t>
    </rPh>
    <rPh sb="9" eb="11">
      <t>クフウ</t>
    </rPh>
    <phoneticPr fontId="224"/>
  </si>
  <si>
    <t>新技術活用</t>
    <phoneticPr fontId="224"/>
  </si>
  <si>
    <t>・ＮＥＴＩＳ登録技術等を活用</t>
    <rPh sb="10" eb="11">
      <t>トウ</t>
    </rPh>
    <phoneticPr fontId="224"/>
  </si>
  <si>
    <t>社会性等</t>
  </si>
  <si>
    <t>地域への貢献等</t>
    <rPh sb="0" eb="2">
      <t>チイキ</t>
    </rPh>
    <rPh sb="4" eb="6">
      <t>コウケン</t>
    </rPh>
    <rPh sb="6" eb="7">
      <t>トウ</t>
    </rPh>
    <phoneticPr fontId="224"/>
  </si>
  <si>
    <t>・付近の地域清掃や草刈り等の環境・景観対策</t>
    <rPh sb="12" eb="13">
      <t>トウ</t>
    </rPh>
    <rPh sb="14" eb="16">
      <t>カンキョウ</t>
    </rPh>
    <rPh sb="17" eb="19">
      <t>ケイカン</t>
    </rPh>
    <rPh sb="19" eb="21">
      <t>タイサク</t>
    </rPh>
    <phoneticPr fontId="50"/>
  </si>
  <si>
    <t>・工期中の災害等の緊急な復旧工事、救援活動、防災活動</t>
    <rPh sb="5" eb="7">
      <t>サイガイ</t>
    </rPh>
    <rPh sb="7" eb="8">
      <t>トウ</t>
    </rPh>
    <rPh sb="9" eb="11">
      <t>キンキュウ</t>
    </rPh>
    <rPh sb="12" eb="14">
      <t>フッキュウ</t>
    </rPh>
    <rPh sb="14" eb="16">
      <t>コウジ</t>
    </rPh>
    <rPh sb="17" eb="19">
      <t>キュウエン</t>
    </rPh>
    <rPh sb="19" eb="21">
      <t>カツドウ</t>
    </rPh>
    <phoneticPr fontId="50"/>
  </si>
  <si>
    <t>・現場紹介広報紙、現場見学会</t>
    <rPh sb="1" eb="3">
      <t>ゲンバ</t>
    </rPh>
    <rPh sb="3" eb="5">
      <t>ショウカイ</t>
    </rPh>
    <rPh sb="5" eb="8">
      <t>コウホウシ</t>
    </rPh>
    <phoneticPr fontId="50"/>
  </si>
  <si>
    <t>・各種表彰</t>
    <rPh sb="1" eb="3">
      <t>カクシュ</t>
    </rPh>
    <rPh sb="3" eb="5">
      <t>ヒョウショウ</t>
    </rPh>
    <phoneticPr fontId="50"/>
  </si>
  <si>
    <t>・地域住民の要望に対する自主的な対応</t>
    <rPh sb="1" eb="3">
      <t>チイキ</t>
    </rPh>
    <rPh sb="3" eb="5">
      <t>ジュウミン</t>
    </rPh>
    <rPh sb="6" eb="8">
      <t>ヨウボウ</t>
    </rPh>
    <rPh sb="9" eb="10">
      <t>タイ</t>
    </rPh>
    <rPh sb="12" eb="15">
      <t>ジシュテキ</t>
    </rPh>
    <rPh sb="16" eb="18">
      <t>タイオウ</t>
    </rPh>
    <phoneticPr fontId="50"/>
  </si>
  <si>
    <t>・地元主催のイベント等への積極的な参加</t>
    <rPh sb="1" eb="3">
      <t>ジモト</t>
    </rPh>
    <rPh sb="3" eb="5">
      <t>シュサイ</t>
    </rPh>
    <rPh sb="10" eb="11">
      <t>トウ</t>
    </rPh>
    <rPh sb="13" eb="16">
      <t>セッキョクテキ</t>
    </rPh>
    <rPh sb="17" eb="19">
      <t>サンカ</t>
    </rPh>
    <phoneticPr fontId="50"/>
  </si>
  <si>
    <t>・周辺環境への積極的な配慮（粉塵、騒音、振動、水質汚濁等）</t>
    <rPh sb="1" eb="3">
      <t>シュウヘン</t>
    </rPh>
    <rPh sb="3" eb="5">
      <t>カンキョウ</t>
    </rPh>
    <rPh sb="7" eb="10">
      <t>セッキョクテキ</t>
    </rPh>
    <rPh sb="11" eb="13">
      <t>ハイリョ</t>
    </rPh>
    <rPh sb="14" eb="16">
      <t>フンジン</t>
    </rPh>
    <rPh sb="17" eb="19">
      <t>ソウオン</t>
    </rPh>
    <rPh sb="20" eb="22">
      <t>シンドウ</t>
    </rPh>
    <rPh sb="23" eb="25">
      <t>スイシツ</t>
    </rPh>
    <rPh sb="25" eb="27">
      <t>オダク</t>
    </rPh>
    <rPh sb="27" eb="28">
      <t>ナド</t>
    </rPh>
    <phoneticPr fontId="50"/>
  </si>
  <si>
    <t>②創意工夫の効果（※社会性等は記入しない）</t>
    <rPh sb="1" eb="3">
      <t>ソウイ</t>
    </rPh>
    <rPh sb="3" eb="5">
      <t>クフウ</t>
    </rPh>
    <rPh sb="6" eb="8">
      <t>コウカ</t>
    </rPh>
    <rPh sb="10" eb="12">
      <t>シャカイ</t>
    </rPh>
    <rPh sb="12" eb="13">
      <t>セイ</t>
    </rPh>
    <rPh sb="13" eb="14">
      <t>トウ</t>
    </rPh>
    <rPh sb="15" eb="17">
      <t>キニュウ</t>
    </rPh>
    <phoneticPr fontId="224"/>
  </si>
  <si>
    <t>提案内容</t>
    <phoneticPr fontId="224"/>
  </si>
  <si>
    <t>実　施　内　容</t>
    <rPh sb="0" eb="1">
      <t>ジツ</t>
    </rPh>
    <rPh sb="2" eb="3">
      <t>シ</t>
    </rPh>
    <rPh sb="4" eb="5">
      <t>ナイ</t>
    </rPh>
    <rPh sb="6" eb="7">
      <t>カタチ</t>
    </rPh>
    <phoneticPr fontId="224"/>
  </si>
  <si>
    <t>施工に関する
創意工夫</t>
    <phoneticPr fontId="224"/>
  </si>
  <si>
    <t>・施工性(やりやすさ、確実性）が向上する</t>
    <phoneticPr fontId="224"/>
  </si>
  <si>
    <t>・施工（管理）の精度向上に繋がる</t>
    <phoneticPr fontId="224"/>
  </si>
  <si>
    <t>・施工の安全性（第三者に与える影響を含む）に繋がる</t>
    <phoneticPr fontId="224"/>
  </si>
  <si>
    <t>・工期短縮に繋がる</t>
    <phoneticPr fontId="224"/>
  </si>
  <si>
    <t>工期短縮に繋がる</t>
  </si>
  <si>
    <t>・維持管理の向上に繋がる</t>
    <phoneticPr fontId="224"/>
  </si>
  <si>
    <t>維持管理の向上に繋がる</t>
  </si>
  <si>
    <t>・機能（使用性能）の向上に繋がる</t>
    <phoneticPr fontId="224"/>
  </si>
  <si>
    <t>機能（使用性能）の向上に繋がる</t>
  </si>
  <si>
    <t>・環境対策に繋がる</t>
    <phoneticPr fontId="224"/>
  </si>
  <si>
    <t>環境対策に繋がる</t>
  </si>
  <si>
    <t>・優れた技術力を用いた工事（NETIS登録技術等を活用）</t>
    <rPh sb="23" eb="24">
      <t>ナド</t>
    </rPh>
    <phoneticPr fontId="224"/>
  </si>
  <si>
    <t>優れた技術力を用いた工事</t>
  </si>
  <si>
    <t>その他（　　　　　　　　　　　　　　　　　　　　　）</t>
  </si>
  <si>
    <t>品質管理に関する
創意工夫</t>
    <phoneticPr fontId="224"/>
  </si>
  <si>
    <t>・品質向上に繋がる</t>
    <phoneticPr fontId="224"/>
  </si>
  <si>
    <t>安全衛生に関する
創意工夫</t>
    <phoneticPr fontId="224"/>
  </si>
  <si>
    <t>・教育に関する工夫</t>
    <phoneticPr fontId="224"/>
  </si>
  <si>
    <t>・安全を確保するための工夫</t>
    <phoneticPr fontId="224"/>
  </si>
  <si>
    <t>・安全衛生の実施に関する工夫</t>
    <phoneticPr fontId="224"/>
  </si>
  <si>
    <t>・環境保全に関する工夫</t>
    <phoneticPr fontId="224"/>
  </si>
  <si>
    <t>※一つの実施内容に対して「①実施項目、内容」から該当する実施内容の一つにチェックを入れること。</t>
    <rPh sb="1" eb="2">
      <t>ヒト</t>
    </rPh>
    <rPh sb="4" eb="6">
      <t>ジッシ</t>
    </rPh>
    <rPh sb="6" eb="8">
      <t>ナイヨウ</t>
    </rPh>
    <rPh sb="9" eb="10">
      <t>タイ</t>
    </rPh>
    <rPh sb="14" eb="16">
      <t>ジッシ</t>
    </rPh>
    <rPh sb="16" eb="18">
      <t>コウモク</t>
    </rPh>
    <rPh sb="19" eb="21">
      <t>ナイヨウ</t>
    </rPh>
    <rPh sb="24" eb="26">
      <t>ガイトウ</t>
    </rPh>
    <rPh sb="28" eb="30">
      <t>ジッシ</t>
    </rPh>
    <rPh sb="30" eb="32">
      <t>ナイヨウ</t>
    </rPh>
    <rPh sb="33" eb="34">
      <t>ヒト</t>
    </rPh>
    <rPh sb="41" eb="42">
      <t>イ</t>
    </rPh>
    <phoneticPr fontId="224"/>
  </si>
  <si>
    <t>　「①実施項目、内容」で創意工夫に関する実施内容を選択した場合は、「②創意工夫の効果」から該当する効果の一つにチェックを入れること。</t>
    <rPh sb="17" eb="18">
      <t>カン</t>
    </rPh>
    <rPh sb="20" eb="22">
      <t>ジッシ</t>
    </rPh>
    <rPh sb="22" eb="24">
      <t>ナイヨウ</t>
    </rPh>
    <rPh sb="45" eb="47">
      <t>ガイトウ</t>
    </rPh>
    <rPh sb="49" eb="51">
      <t>コウカ</t>
    </rPh>
    <phoneticPr fontId="224"/>
  </si>
  <si>
    <t>　複数個所にチェック入れた場合は無効とする。</t>
    <rPh sb="1" eb="3">
      <t>フクスウ</t>
    </rPh>
    <rPh sb="3" eb="5">
      <t>カショ</t>
    </rPh>
    <rPh sb="10" eb="11">
      <t>イ</t>
    </rPh>
    <rPh sb="13" eb="15">
      <t>バアイ</t>
    </rPh>
    <rPh sb="16" eb="18">
      <t>ムコウ</t>
    </rPh>
    <phoneticPr fontId="224"/>
  </si>
  <si>
    <t>※評価は、チェックを入れた内容で行うものとする。（適切な該当項目にチェックを入れること）</t>
    <rPh sb="1" eb="3">
      <t>ヒョウカ</t>
    </rPh>
    <rPh sb="10" eb="11">
      <t>イ</t>
    </rPh>
    <rPh sb="13" eb="15">
      <t>ナイヨウ</t>
    </rPh>
    <rPh sb="16" eb="17">
      <t>オコナ</t>
    </rPh>
    <rPh sb="25" eb="27">
      <t>テキセツ</t>
    </rPh>
    <rPh sb="28" eb="30">
      <t>ガイトウ</t>
    </rPh>
    <rPh sb="30" eb="32">
      <t>コウモク</t>
    </rPh>
    <rPh sb="38" eb="39">
      <t>イ</t>
    </rPh>
    <phoneticPr fontId="224"/>
  </si>
  <si>
    <t>※ICT活用での報告については、該当する評価内容の「その他」に記入を行うこと。</t>
    <rPh sb="4" eb="6">
      <t>カツヨウ</t>
    </rPh>
    <rPh sb="8" eb="10">
      <t>ホウコク</t>
    </rPh>
    <rPh sb="16" eb="18">
      <t>ガイトウ</t>
    </rPh>
    <rPh sb="20" eb="22">
      <t>ヒョウカ</t>
    </rPh>
    <rPh sb="22" eb="24">
      <t>ナイヨウ</t>
    </rPh>
    <rPh sb="28" eb="29">
      <t>タ</t>
    </rPh>
    <rPh sb="31" eb="33">
      <t>キニュウ</t>
    </rPh>
    <rPh sb="34" eb="35">
      <t>オコナ</t>
    </rPh>
    <phoneticPr fontId="224"/>
  </si>
  <si>
    <t>創意工夫・社会性等に関する実施報告</t>
    <phoneticPr fontId="18"/>
  </si>
  <si>
    <t>創意工夫・社会性等に関する実施状況（説明資料）</t>
    <rPh sb="0" eb="4">
      <t>ソウイクフウ</t>
    </rPh>
    <rPh sb="5" eb="8">
      <t>シャカイセイ</t>
    </rPh>
    <rPh sb="8" eb="9">
      <t>トウ</t>
    </rPh>
    <rPh sb="10" eb="11">
      <t>カン</t>
    </rPh>
    <rPh sb="13" eb="15">
      <t>ジッシ</t>
    </rPh>
    <rPh sb="15" eb="17">
      <t>ジョウキョウ</t>
    </rPh>
    <rPh sb="18" eb="20">
      <t>セツメイ</t>
    </rPh>
    <rPh sb="20" eb="22">
      <t>シリョウ</t>
    </rPh>
    <phoneticPr fontId="224"/>
  </si>
  <si>
    <t>／</t>
    <phoneticPr fontId="224"/>
  </si>
  <si>
    <t>項目</t>
    <rPh sb="0" eb="1">
      <t>コウ</t>
    </rPh>
    <rPh sb="1" eb="2">
      <t>メ</t>
    </rPh>
    <phoneticPr fontId="224"/>
  </si>
  <si>
    <t>評価内容</t>
    <rPh sb="0" eb="2">
      <t>ヒョウカ</t>
    </rPh>
    <rPh sb="2" eb="4">
      <t>ナイヨウ</t>
    </rPh>
    <phoneticPr fontId="224"/>
  </si>
  <si>
    <t>（説　明）</t>
    <rPh sb="1" eb="2">
      <t>セツ</t>
    </rPh>
    <rPh sb="3" eb="4">
      <t>メイ</t>
    </rPh>
    <phoneticPr fontId="224"/>
  </si>
  <si>
    <t>（添付図）</t>
    <rPh sb="1" eb="3">
      <t>テンプ</t>
    </rPh>
    <rPh sb="3" eb="4">
      <t>ズ</t>
    </rPh>
    <phoneticPr fontId="224"/>
  </si>
  <si>
    <t>説明資料は簡潔に作成するものとし、必要に応じて別葉とする。</t>
    <rPh sb="0" eb="2">
      <t>セツメイ</t>
    </rPh>
    <rPh sb="2" eb="4">
      <t>シリョウ</t>
    </rPh>
    <rPh sb="5" eb="7">
      <t>カンケツ</t>
    </rPh>
    <rPh sb="8" eb="10">
      <t>サクセイ</t>
    </rPh>
    <rPh sb="17" eb="19">
      <t>ヒツヨウ</t>
    </rPh>
    <rPh sb="20" eb="21">
      <t>オウ</t>
    </rPh>
    <rPh sb="23" eb="24">
      <t>ベツ</t>
    </rPh>
    <rPh sb="24" eb="25">
      <t>ヨウ</t>
    </rPh>
    <phoneticPr fontId="224"/>
  </si>
  <si>
    <t>創意工夫・社会性等に関する実施状況（説明資料）</t>
    <rPh sb="0" eb="2">
      <t>ソウイ</t>
    </rPh>
    <rPh sb="2" eb="4">
      <t>クフウ</t>
    </rPh>
    <rPh sb="5" eb="7">
      <t>シャカイ</t>
    </rPh>
    <rPh sb="7" eb="8">
      <t>セイ</t>
    </rPh>
    <rPh sb="8" eb="9">
      <t>ナド</t>
    </rPh>
    <rPh sb="10" eb="11">
      <t>カン</t>
    </rPh>
    <rPh sb="13" eb="15">
      <t>ジッシ</t>
    </rPh>
    <rPh sb="15" eb="17">
      <t>ジョウキョウ</t>
    </rPh>
    <rPh sb="18" eb="20">
      <t>セツメイ</t>
    </rPh>
    <rPh sb="20" eb="22">
      <t>シリョウ</t>
    </rPh>
    <phoneticPr fontId="18"/>
  </si>
  <si>
    <t>508-1</t>
    <phoneticPr fontId="18"/>
  </si>
  <si>
    <t>508-2</t>
    <phoneticPr fontId="18"/>
  </si>
  <si>
    <t>工　種</t>
  </si>
  <si>
    <t>種　別</t>
  </si>
  <si>
    <t>測定者</t>
  </si>
  <si>
    <t>略　　　　　　　図</t>
  </si>
  <si>
    <t>測定項目</t>
  </si>
  <si>
    <t>規 格 値</t>
  </si>
  <si>
    <t>測点又は区別</t>
  </si>
  <si>
    <t>設計値</t>
  </si>
  <si>
    <t>実測値</t>
  </si>
  <si>
    <t>差</t>
  </si>
  <si>
    <t>平 均 値</t>
  </si>
  <si>
    <t>最 大 値</t>
  </si>
  <si>
    <t>最 小 値</t>
  </si>
  <si>
    <t>最 多 値</t>
  </si>
  <si>
    <t>データ数</t>
  </si>
  <si>
    <t>標準偏差</t>
  </si>
  <si>
    <t>502-5</t>
    <phoneticPr fontId="18"/>
  </si>
  <si>
    <t>502-6</t>
    <phoneticPr fontId="18"/>
  </si>
  <si>
    <t>502-7</t>
    <phoneticPr fontId="18"/>
  </si>
  <si>
    <t>品　質　管　理　図　表</t>
    <rPh sb="0" eb="1">
      <t>ヒン</t>
    </rPh>
    <rPh sb="2" eb="3">
      <t>シツ</t>
    </rPh>
    <phoneticPr fontId="18"/>
  </si>
  <si>
    <t>503-1</t>
    <phoneticPr fontId="18"/>
  </si>
  <si>
    <t>503-2</t>
    <phoneticPr fontId="18"/>
  </si>
  <si>
    <t>測　点</t>
    <rPh sb="0" eb="1">
      <t>ソク</t>
    </rPh>
    <rPh sb="2" eb="3">
      <t>テン</t>
    </rPh>
    <phoneticPr fontId="18"/>
  </si>
  <si>
    <t>設計値と実測値との差</t>
    <rPh sb="0" eb="3">
      <t>セッケイチ</t>
    </rPh>
    <rPh sb="4" eb="7">
      <t>ジッソクチ</t>
    </rPh>
    <rPh sb="9" eb="10">
      <t>サ</t>
    </rPh>
    <phoneticPr fontId="18"/>
  </si>
  <si>
    <t>場所打ち擁壁工</t>
    <rPh sb="0" eb="2">
      <t>バショ</t>
    </rPh>
    <rPh sb="2" eb="3">
      <t>ウ</t>
    </rPh>
    <rPh sb="4" eb="7">
      <t>ヨウヘキコウ</t>
    </rPh>
    <phoneticPr fontId="18"/>
  </si>
  <si>
    <t>＋10</t>
    <phoneticPr fontId="18"/>
  </si>
  <si>
    <t>単位：N/mm2</t>
    <rPh sb="0" eb="2">
      <t>タンイ</t>
    </rPh>
    <phoneticPr fontId="18"/>
  </si>
  <si>
    <t>圧縮強度 28日標準</t>
    <rPh sb="0" eb="4">
      <t>アッシュクキョウド</t>
    </rPh>
    <rPh sb="7" eb="10">
      <t>ニチヒョウジュン</t>
    </rPh>
    <phoneticPr fontId="18"/>
  </si>
  <si>
    <t>18.0 N/mm2</t>
    <phoneticPr fontId="18"/>
  </si>
  <si>
    <t>圧縮強度 28日標準</t>
    <phoneticPr fontId="18"/>
  </si>
  <si>
    <t>N=</t>
    <phoneticPr fontId="18"/>
  </si>
  <si>
    <t>m=</t>
    <phoneticPr fontId="18"/>
  </si>
  <si>
    <t>出　来　形　管　理　図　表</t>
    <rPh sb="0" eb="1">
      <t>デ</t>
    </rPh>
    <rPh sb="2" eb="3">
      <t>コ</t>
    </rPh>
    <rPh sb="4" eb="5">
      <t>カタチ</t>
    </rPh>
    <phoneticPr fontId="18"/>
  </si>
  <si>
    <t>側溝工</t>
    <rPh sb="0" eb="2">
      <t>ソッコウ</t>
    </rPh>
    <rPh sb="2" eb="3">
      <t>コウ</t>
    </rPh>
    <phoneticPr fontId="18"/>
  </si>
  <si>
    <t>プレキャストＵ型側溝</t>
    <rPh sb="7" eb="8">
      <t>ガタ</t>
    </rPh>
    <rPh sb="8" eb="10">
      <t>ソッコウ</t>
    </rPh>
    <phoneticPr fontId="18"/>
  </si>
  <si>
    <t>単位：mm</t>
    <rPh sb="0" eb="2">
      <t>タンイ</t>
    </rPh>
    <phoneticPr fontId="18"/>
  </si>
  <si>
    <t>規格値</t>
    <rPh sb="0" eb="3">
      <t>キカクチ</t>
    </rPh>
    <phoneticPr fontId="18"/>
  </si>
  <si>
    <t>±30</t>
    <phoneticPr fontId="18"/>
  </si>
  <si>
    <t>基準高</t>
    <rPh sb="0" eb="3">
      <t>キジュンダカ</t>
    </rPh>
    <phoneticPr fontId="18"/>
  </si>
  <si>
    <t>±30</t>
    <phoneticPr fontId="18"/>
  </si>
  <si>
    <t>基準高</t>
    <phoneticPr fontId="18"/>
  </si>
  <si>
    <t>No.0</t>
    <phoneticPr fontId="18"/>
  </si>
  <si>
    <t>No.2</t>
    <phoneticPr fontId="18"/>
  </si>
  <si>
    <t>No.4</t>
    <phoneticPr fontId="18"/>
  </si>
  <si>
    <t>No.6</t>
  </si>
  <si>
    <t>No.8</t>
  </si>
  <si>
    <t>No.10</t>
  </si>
  <si>
    <t>No.12</t>
  </si>
  <si>
    <t>No.14</t>
  </si>
  <si>
    <t>No.16</t>
  </si>
  <si>
    <t>＋30</t>
    <phoneticPr fontId="18"/>
  </si>
  <si>
    <t>任意
様式</t>
    <rPh sb="0" eb="1">
      <t>ニンイ</t>
    </rPh>
    <rPh sb="2" eb="4">
      <t>ヨウシキ</t>
    </rPh>
    <phoneticPr fontId="18"/>
  </si>
  <si>
    <t>工種</t>
    <rPh sb="0" eb="2">
      <t>コウシュ</t>
    </rPh>
    <phoneticPr fontId="18"/>
  </si>
  <si>
    <t>種別</t>
    <rPh sb="0" eb="2">
      <t>シュベツ</t>
    </rPh>
    <phoneticPr fontId="18"/>
  </si>
  <si>
    <t>細別</t>
    <rPh sb="0" eb="2">
      <t>サイベツ</t>
    </rPh>
    <phoneticPr fontId="18"/>
  </si>
  <si>
    <t>測定項目</t>
    <rPh sb="0" eb="4">
      <t>ソクテイコウモク</t>
    </rPh>
    <phoneticPr fontId="18"/>
  </si>
  <si>
    <t>測定基準</t>
    <rPh sb="0" eb="4">
      <t>ソクテイキジュン</t>
    </rPh>
    <phoneticPr fontId="18"/>
  </si>
  <si>
    <t>測定回数</t>
    <rPh sb="0" eb="4">
      <t>ソクテイカイスウ</t>
    </rPh>
    <phoneticPr fontId="18"/>
  </si>
  <si>
    <t>計画</t>
    <rPh sb="0" eb="2">
      <t>ケイカク</t>
    </rPh>
    <phoneticPr fontId="18"/>
  </si>
  <si>
    <t>実施</t>
    <rPh sb="0" eb="2">
      <t>ジッシ</t>
    </rPh>
    <phoneticPr fontId="18"/>
  </si>
  <si>
    <t>規格値
(mm)</t>
    <rPh sb="0" eb="3">
      <t>キカクチ</t>
    </rPh>
    <phoneticPr fontId="18"/>
  </si>
  <si>
    <t>測定値</t>
    <rPh sb="0" eb="3">
      <t>ソクテイチ</t>
    </rPh>
    <phoneticPr fontId="18"/>
  </si>
  <si>
    <t>最大値</t>
    <rPh sb="0" eb="3">
      <t>サイダイチ</t>
    </rPh>
    <phoneticPr fontId="18"/>
  </si>
  <si>
    <t>最小値</t>
    <rPh sb="0" eb="3">
      <t>サイショウチ</t>
    </rPh>
    <phoneticPr fontId="18"/>
  </si>
  <si>
    <t>平均値</t>
    <rPh sb="0" eb="3">
      <t>ヘイキンチ</t>
    </rPh>
    <phoneticPr fontId="18"/>
  </si>
  <si>
    <t>施工
規模</t>
    <rPh sb="0" eb="2">
      <t>セコウ</t>
    </rPh>
    <rPh sb="3" eb="5">
      <t>キボ</t>
    </rPh>
    <phoneticPr fontId="18"/>
  </si>
  <si>
    <t>基準高▽</t>
    <rPh sb="0" eb="3">
      <t>キジュンダカ</t>
    </rPh>
    <phoneticPr fontId="18"/>
  </si>
  <si>
    <t>幅W</t>
    <rPh sb="0" eb="1">
      <t>ハバ</t>
    </rPh>
    <phoneticPr fontId="18"/>
  </si>
  <si>
    <t>法長 ℓ
ℓ≧5m</t>
    <rPh sb="0" eb="2">
      <t>ノリチョウ</t>
    </rPh>
    <phoneticPr fontId="18"/>
  </si>
  <si>
    <t>道路土工</t>
    <rPh sb="0" eb="4">
      <t>ドウロドコウ</t>
    </rPh>
    <phoneticPr fontId="18"/>
  </si>
  <si>
    <t>掘削工</t>
    <rPh sb="0" eb="3">
      <t>クッサクコウ</t>
    </rPh>
    <phoneticPr fontId="18"/>
  </si>
  <si>
    <t>±50</t>
    <phoneticPr fontId="18"/>
  </si>
  <si>
    <t>法長-4%</t>
    <rPh sb="0" eb="2">
      <t>ノリチョウ</t>
    </rPh>
    <phoneticPr fontId="18"/>
  </si>
  <si>
    <t>CL、右、左の３箇所</t>
    <rPh sb="3" eb="4">
      <t>ミギ</t>
    </rPh>
    <rPh sb="5" eb="6">
      <t>ヒダリ</t>
    </rPh>
    <rPh sb="8" eb="10">
      <t>カショ</t>
    </rPh>
    <phoneticPr fontId="18"/>
  </si>
  <si>
    <t>右、左の２箇所</t>
    <rPh sb="0" eb="1">
      <t>ミギ</t>
    </rPh>
    <rPh sb="2" eb="3">
      <t>ヒダリ</t>
    </rPh>
    <rPh sb="5" eb="7">
      <t>カショ</t>
    </rPh>
    <phoneticPr fontId="18"/>
  </si>
  <si>
    <t>地盤改良工</t>
    <rPh sb="0" eb="2">
      <t>ジバン</t>
    </rPh>
    <rPh sb="2" eb="4">
      <t>カイリョウ</t>
    </rPh>
    <rPh sb="4" eb="5">
      <t>コウ</t>
    </rPh>
    <phoneticPr fontId="18"/>
  </si>
  <si>
    <t>置換工</t>
    <rPh sb="0" eb="2">
      <t>チカン</t>
    </rPh>
    <rPh sb="2" eb="3">
      <t>コウ</t>
    </rPh>
    <phoneticPr fontId="18"/>
  </si>
  <si>
    <t>置換高さh
(基準高差)</t>
    <rPh sb="0" eb="3">
      <t>チカンタカ</t>
    </rPh>
    <rPh sb="7" eb="10">
      <t>キジュンダカ</t>
    </rPh>
    <rPh sb="10" eb="11">
      <t>サ</t>
    </rPh>
    <phoneticPr fontId="18"/>
  </si>
  <si>
    <t>延長L</t>
    <rPh sb="0" eb="2">
      <t>エンチョウ</t>
    </rPh>
    <phoneticPr fontId="18"/>
  </si>
  <si>
    <r>
      <t xml:space="preserve">施工延長40mにつき1箇所、延長40m以下のものは、1施工箇所につき2箇所。厚さは中心線及び端部で測定。
基準&lt;3-2-7-3&gt;(1-75)
</t>
    </r>
    <r>
      <rPr>
        <b/>
        <sz val="8"/>
        <rFont val="ＭＳ Ｐゴシック"/>
        <family val="3"/>
        <charset val="128"/>
      </rPr>
      <t>施工長200m/40m=5 6測点</t>
    </r>
    <rPh sb="0" eb="2">
      <t>セコウ</t>
    </rPh>
    <rPh sb="2" eb="4">
      <t>エンチョウ</t>
    </rPh>
    <rPh sb="11" eb="13">
      <t>カショ</t>
    </rPh>
    <rPh sb="14" eb="16">
      <t>エンチョウ</t>
    </rPh>
    <rPh sb="19" eb="21">
      <t>イカ</t>
    </rPh>
    <rPh sb="27" eb="31">
      <t>セコウカショ</t>
    </rPh>
    <rPh sb="35" eb="37">
      <t>カショ</t>
    </rPh>
    <rPh sb="38" eb="39">
      <t>アツ</t>
    </rPh>
    <rPh sb="41" eb="44">
      <t>チュウシンセン</t>
    </rPh>
    <rPh sb="44" eb="45">
      <t>オヨ</t>
    </rPh>
    <rPh sb="46" eb="48">
      <t>タンブ</t>
    </rPh>
    <rPh sb="49" eb="51">
      <t>ソクテイ</t>
    </rPh>
    <rPh sb="53" eb="55">
      <t>キジュン</t>
    </rPh>
    <rPh sb="71" eb="74">
      <t>セコウチョウ</t>
    </rPh>
    <rPh sb="86" eb="88">
      <t>ソクテン</t>
    </rPh>
    <phoneticPr fontId="18"/>
  </si>
  <si>
    <r>
      <t xml:space="preserve">延長40m毎に1箇所、40m以下のものは、1施工箇所につき2箇所。基準高は、道路中心及び端部で測定。
基準&lt;1-2-4-2&gt;(1-5)
</t>
    </r>
    <r>
      <rPr>
        <b/>
        <sz val="8"/>
        <rFont val="ＭＳ Ｐゴシック"/>
        <family val="3"/>
        <charset val="128"/>
      </rPr>
      <t>施工長200m/40m=5 6測点</t>
    </r>
    <rPh sb="0" eb="2">
      <t>エンチョウ</t>
    </rPh>
    <rPh sb="5" eb="6">
      <t>ゴト</t>
    </rPh>
    <rPh sb="8" eb="10">
      <t>カショ</t>
    </rPh>
    <rPh sb="14" eb="16">
      <t>イカ</t>
    </rPh>
    <rPh sb="22" eb="26">
      <t>セコウカショ</t>
    </rPh>
    <rPh sb="30" eb="32">
      <t>カショ</t>
    </rPh>
    <rPh sb="33" eb="36">
      <t>キジュンダカ</t>
    </rPh>
    <rPh sb="38" eb="42">
      <t>ドウロチュウシン</t>
    </rPh>
    <rPh sb="42" eb="43">
      <t>オヨ</t>
    </rPh>
    <rPh sb="44" eb="46">
      <t>タンブ</t>
    </rPh>
    <rPh sb="47" eb="49">
      <t>ソクテイ</t>
    </rPh>
    <rPh sb="51" eb="53">
      <t>キジュン</t>
    </rPh>
    <rPh sb="68" eb="71">
      <t>セコウチョウ</t>
    </rPh>
    <rPh sb="83" eb="85">
      <t>ソクテン</t>
    </rPh>
    <phoneticPr fontId="18"/>
  </si>
  <si>
    <t>路盤工</t>
    <rPh sb="0" eb="2">
      <t>ロバン</t>
    </rPh>
    <rPh sb="2" eb="3">
      <t>コウ</t>
    </rPh>
    <phoneticPr fontId="18"/>
  </si>
  <si>
    <t>下層路盤工</t>
    <rPh sb="0" eb="4">
      <t>カソウロバン</t>
    </rPh>
    <rPh sb="4" eb="5">
      <t>コウ</t>
    </rPh>
    <phoneticPr fontId="18"/>
  </si>
  <si>
    <t>厚さ
(掘り起し)</t>
    <rPh sb="0" eb="1">
      <t>アツ</t>
    </rPh>
    <rPh sb="4" eb="5">
      <t>ホ</t>
    </rPh>
    <rPh sb="6" eb="7">
      <t>オ</t>
    </rPh>
    <phoneticPr fontId="18"/>
  </si>
  <si>
    <r>
      <t xml:space="preserve">【小規模以下】
基準高は延長40m毎に1箇所の割とし、道路中心線及び端部で測定。厚さは各車線200m毎に1箇所を掘り起こして測定。幅は、延長80m毎に1箇所の割に測定。
基準&lt;3-2-6-7-1&gt;(1-27)
</t>
    </r>
    <r>
      <rPr>
        <b/>
        <sz val="8"/>
        <rFont val="ＭＳ Ｐゴシック"/>
        <family val="3"/>
        <charset val="128"/>
      </rPr>
      <t>施工長200m/40m=5 6測点</t>
    </r>
    <rPh sb="1" eb="6">
      <t>ショウキボイカ</t>
    </rPh>
    <rPh sb="8" eb="11">
      <t>キジュンダカ</t>
    </rPh>
    <rPh sb="12" eb="14">
      <t>エンチョウ</t>
    </rPh>
    <rPh sb="17" eb="18">
      <t>ゴト</t>
    </rPh>
    <rPh sb="20" eb="22">
      <t>カショ</t>
    </rPh>
    <rPh sb="23" eb="24">
      <t>ワリ</t>
    </rPh>
    <rPh sb="27" eb="32">
      <t>ドウロチュウシンセン</t>
    </rPh>
    <rPh sb="32" eb="33">
      <t>オヨ</t>
    </rPh>
    <rPh sb="34" eb="36">
      <t>タンブ</t>
    </rPh>
    <rPh sb="37" eb="39">
      <t>ソクテイ</t>
    </rPh>
    <rPh sb="40" eb="41">
      <t>アツ</t>
    </rPh>
    <rPh sb="43" eb="46">
      <t>カクシャセン</t>
    </rPh>
    <rPh sb="50" eb="51">
      <t>ゴト</t>
    </rPh>
    <rPh sb="53" eb="55">
      <t>カショ</t>
    </rPh>
    <rPh sb="56" eb="57">
      <t>ホ</t>
    </rPh>
    <rPh sb="58" eb="59">
      <t>オ</t>
    </rPh>
    <rPh sb="62" eb="64">
      <t>ソクテイ</t>
    </rPh>
    <rPh sb="65" eb="66">
      <t>ハバ</t>
    </rPh>
    <rPh sb="68" eb="70">
      <t>エンチョウ</t>
    </rPh>
    <rPh sb="73" eb="74">
      <t>ゴト</t>
    </rPh>
    <rPh sb="76" eb="78">
      <t>カショ</t>
    </rPh>
    <rPh sb="79" eb="80">
      <t>ワリ</t>
    </rPh>
    <rPh sb="81" eb="83">
      <t>ソクテイ</t>
    </rPh>
    <rPh sb="85" eb="87">
      <t>キジュン</t>
    </rPh>
    <rPh sb="105" eb="108">
      <t>セコウチョウ</t>
    </rPh>
    <rPh sb="120" eb="122">
      <t>ソクテン</t>
    </rPh>
    <phoneticPr fontId="18"/>
  </si>
  <si>
    <t>200m/200m
上下線</t>
    <rPh sb="10" eb="13">
      <t>ジョウゲセン</t>
    </rPh>
    <phoneticPr fontId="18"/>
  </si>
  <si>
    <t>200m/80m</t>
    <phoneticPr fontId="18"/>
  </si>
  <si>
    <t>擁　壁　工</t>
    <rPh sb="0" eb="1">
      <t>ヨウ</t>
    </rPh>
    <rPh sb="2" eb="3">
      <t>カベ</t>
    </rPh>
    <rPh sb="4" eb="5">
      <t>コウ</t>
    </rPh>
    <phoneticPr fontId="18"/>
  </si>
  <si>
    <t>コンクリートブロック積工</t>
    <rPh sb="10" eb="11">
      <t>セキ</t>
    </rPh>
    <rPh sb="11" eb="12">
      <t>コウ</t>
    </rPh>
    <phoneticPr fontId="18"/>
  </si>
  <si>
    <t>砕石基礎工</t>
    <rPh sb="0" eb="5">
      <t>サイセキキソコウ</t>
    </rPh>
    <phoneticPr fontId="18"/>
  </si>
  <si>
    <t>コンクリート基礎</t>
    <rPh sb="6" eb="8">
      <t>キソ</t>
    </rPh>
    <phoneticPr fontId="18"/>
  </si>
  <si>
    <t>コンクリートブロック積工</t>
    <rPh sb="10" eb="11">
      <t>ヅ</t>
    </rPh>
    <rPh sb="11" eb="12">
      <t>コウ</t>
    </rPh>
    <phoneticPr fontId="18"/>
  </si>
  <si>
    <t>厚さt1,t2</t>
    <rPh sb="0" eb="1">
      <t>アツ</t>
    </rPh>
    <phoneticPr fontId="18"/>
  </si>
  <si>
    <t>高さh</t>
    <rPh sb="0" eb="1">
      <t>タカ</t>
    </rPh>
    <phoneticPr fontId="18"/>
  </si>
  <si>
    <t>法長 ℓ
ℓ≧3m
厚さt1
(ﾌﾞﾛｯｸ)</t>
    <rPh sb="0" eb="2">
      <t>ノリチョウ</t>
    </rPh>
    <rPh sb="10" eb="11">
      <t>アツ</t>
    </rPh>
    <phoneticPr fontId="18"/>
  </si>
  <si>
    <t>厚さt2
(裏込材)</t>
    <rPh sb="0" eb="1">
      <t>アツ</t>
    </rPh>
    <rPh sb="6" eb="8">
      <t>ウラゴ</t>
    </rPh>
    <rPh sb="8" eb="9">
      <t>ザイ</t>
    </rPh>
    <phoneticPr fontId="18"/>
  </si>
  <si>
    <r>
      <t xml:space="preserve">施工延長40mにつき1箇所、延長40m以下のものは1施工箇所につき2箇所。
基準&lt;3-2-4-1&gt;(1-21)
</t>
    </r>
    <r>
      <rPr>
        <b/>
        <sz val="8"/>
        <rFont val="ＭＳ Ｐゴシック"/>
        <family val="3"/>
        <charset val="128"/>
      </rPr>
      <t>施工長200m/40m=5 6測点</t>
    </r>
    <rPh sb="0" eb="2">
      <t>セコウ</t>
    </rPh>
    <rPh sb="2" eb="4">
      <t>エンチョウ</t>
    </rPh>
    <rPh sb="11" eb="13">
      <t>カショ</t>
    </rPh>
    <rPh sb="14" eb="16">
      <t>エンチョウ</t>
    </rPh>
    <rPh sb="19" eb="21">
      <t>イカ</t>
    </rPh>
    <rPh sb="26" eb="28">
      <t>セコウ</t>
    </rPh>
    <rPh sb="28" eb="30">
      <t>カショ</t>
    </rPh>
    <rPh sb="34" eb="36">
      <t>カショ</t>
    </rPh>
    <rPh sb="38" eb="40">
      <t>キジュン</t>
    </rPh>
    <rPh sb="56" eb="59">
      <t>セコウチョウ</t>
    </rPh>
    <rPh sb="71" eb="73">
      <t>ソクテン</t>
    </rPh>
    <phoneticPr fontId="18"/>
  </si>
  <si>
    <r>
      <t xml:space="preserve">施工延長40mにつき1箇所、延長40m以下のものは1施工箇所につき2箇所。
基準&lt;3-2-4-3-1&gt;(1-21)
</t>
    </r>
    <r>
      <rPr>
        <b/>
        <sz val="8"/>
        <rFont val="ＭＳ Ｐゴシック"/>
        <family val="3"/>
        <charset val="128"/>
      </rPr>
      <t>施工長200m/40m=5 6測点</t>
    </r>
    <rPh sb="0" eb="2">
      <t>セコウ</t>
    </rPh>
    <rPh sb="2" eb="4">
      <t>エンチョウ</t>
    </rPh>
    <rPh sb="11" eb="13">
      <t>カショ</t>
    </rPh>
    <rPh sb="14" eb="16">
      <t>エンチョウ</t>
    </rPh>
    <rPh sb="19" eb="21">
      <t>イカ</t>
    </rPh>
    <rPh sb="26" eb="28">
      <t>セコウ</t>
    </rPh>
    <rPh sb="28" eb="30">
      <t>カショ</t>
    </rPh>
    <rPh sb="34" eb="36">
      <t>カショ</t>
    </rPh>
    <rPh sb="38" eb="40">
      <t>キジュン</t>
    </rPh>
    <rPh sb="58" eb="60">
      <t>セコウ</t>
    </rPh>
    <rPh sb="60" eb="61">
      <t>チョウ</t>
    </rPh>
    <rPh sb="73" eb="75">
      <t>ソクテン</t>
    </rPh>
    <phoneticPr fontId="18"/>
  </si>
  <si>
    <r>
      <t xml:space="preserve">施工延長40mにつき1箇所、延長40m以下のものは1施工箇所につき2箇所。厚さは上端部及び下端部の2箇所を測定。
基準&lt;3-2-5-3-1&gt;(1-24)
</t>
    </r>
    <r>
      <rPr>
        <b/>
        <sz val="8"/>
        <rFont val="ＭＳ Ｐゴシック"/>
        <family val="3"/>
        <charset val="128"/>
      </rPr>
      <t>施工長200m/40m=5 6測点</t>
    </r>
    <rPh sb="0" eb="2">
      <t>セコウ</t>
    </rPh>
    <rPh sb="2" eb="4">
      <t>エンチョウ</t>
    </rPh>
    <rPh sb="11" eb="13">
      <t>カショ</t>
    </rPh>
    <rPh sb="14" eb="16">
      <t>エンチョウ</t>
    </rPh>
    <rPh sb="19" eb="21">
      <t>イカ</t>
    </rPh>
    <rPh sb="26" eb="28">
      <t>セコウ</t>
    </rPh>
    <rPh sb="28" eb="30">
      <t>カショ</t>
    </rPh>
    <rPh sb="34" eb="36">
      <t>カショ</t>
    </rPh>
    <rPh sb="37" eb="38">
      <t>アツ</t>
    </rPh>
    <rPh sb="40" eb="44">
      <t>ジョウタンブオヨ</t>
    </rPh>
    <rPh sb="45" eb="48">
      <t>カタンブ</t>
    </rPh>
    <rPh sb="50" eb="52">
      <t>カショ</t>
    </rPh>
    <rPh sb="53" eb="55">
      <t>ソクテイ</t>
    </rPh>
    <rPh sb="57" eb="59">
      <t>キジュン</t>
    </rPh>
    <rPh sb="77" eb="79">
      <t>セコウ</t>
    </rPh>
    <rPh sb="79" eb="80">
      <t>チョウ</t>
    </rPh>
    <rPh sb="92" eb="94">
      <t>ソクテン</t>
    </rPh>
    <phoneticPr fontId="18"/>
  </si>
  <si>
    <t>設計値
以上</t>
    <rPh sb="0" eb="3">
      <t>セッケイチ</t>
    </rPh>
    <rPh sb="4" eb="6">
      <t>イジョウ</t>
    </rPh>
    <phoneticPr fontId="18"/>
  </si>
  <si>
    <t>各種構造物の規格値による</t>
    <rPh sb="0" eb="2">
      <t>カクシュ</t>
    </rPh>
    <rPh sb="2" eb="5">
      <t>コウゾウブツ</t>
    </rPh>
    <rPh sb="6" eb="9">
      <t>キカクチ</t>
    </rPh>
    <phoneticPr fontId="18"/>
  </si>
  <si>
    <t>上・下端部測定</t>
    <rPh sb="0" eb="1">
      <t>ウエ</t>
    </rPh>
    <rPh sb="2" eb="3">
      <t>ゲ</t>
    </rPh>
    <rPh sb="3" eb="5">
      <t>タンブ</t>
    </rPh>
    <rPh sb="5" eb="7">
      <t>ソクテイ</t>
    </rPh>
    <phoneticPr fontId="18"/>
  </si>
  <si>
    <t>上・下端部測定</t>
    <phoneticPr fontId="18"/>
  </si>
  <si>
    <t>測定者：</t>
    <rPh sb="0" eb="3">
      <t>ソクテイシャ</t>
    </rPh>
    <phoneticPr fontId="18"/>
  </si>
  <si>
    <t>出来形管理総括表</t>
    <rPh sb="0" eb="8">
      <t>デキガタカンリソウカツヒョウ</t>
    </rPh>
    <phoneticPr fontId="18"/>
  </si>
  <si>
    <t>品質管理総括表</t>
    <rPh sb="0" eb="2">
      <t>ヒンシツ</t>
    </rPh>
    <rPh sb="2" eb="4">
      <t>カンリ</t>
    </rPh>
    <rPh sb="4" eb="7">
      <t>ソウカツヒョウ</t>
    </rPh>
    <phoneticPr fontId="18"/>
  </si>
  <si>
    <t>試験項目</t>
    <rPh sb="0" eb="2">
      <t>シケン</t>
    </rPh>
    <rPh sb="2" eb="4">
      <t>コウモク</t>
    </rPh>
    <phoneticPr fontId="18"/>
  </si>
  <si>
    <t>試験基準</t>
    <rPh sb="0" eb="2">
      <t>シケン</t>
    </rPh>
    <rPh sb="2" eb="4">
      <t>キジュン</t>
    </rPh>
    <phoneticPr fontId="18"/>
  </si>
  <si>
    <t>規格値</t>
    <rPh sb="0" eb="3">
      <t>キカクチ</t>
    </rPh>
    <phoneticPr fontId="18"/>
  </si>
  <si>
    <t>土工</t>
    <rPh sb="0" eb="2">
      <t>ドコウ</t>
    </rPh>
    <phoneticPr fontId="18"/>
  </si>
  <si>
    <t>盛土・路床</t>
    <rPh sb="0" eb="2">
      <t>モリド</t>
    </rPh>
    <rPh sb="3" eb="5">
      <t>ロショウ</t>
    </rPh>
    <phoneticPr fontId="18"/>
  </si>
  <si>
    <t>土の締固め
試験</t>
    <rPh sb="0" eb="1">
      <t>ツチ</t>
    </rPh>
    <rPh sb="2" eb="4">
      <t>シメカタ</t>
    </rPh>
    <rPh sb="6" eb="8">
      <t>シケン</t>
    </rPh>
    <phoneticPr fontId="18"/>
  </si>
  <si>
    <t>CBR試験</t>
    <rPh sb="3" eb="5">
      <t>シケン</t>
    </rPh>
    <phoneticPr fontId="18"/>
  </si>
  <si>
    <t>現場密度
の測定</t>
    <rPh sb="0" eb="4">
      <t>ゲンバミツド</t>
    </rPh>
    <rPh sb="6" eb="8">
      <t>ソクテイ</t>
    </rPh>
    <phoneticPr fontId="18"/>
  </si>
  <si>
    <t>最大乾燥密度</t>
    <rPh sb="0" eb="6">
      <t>サイダイカンソウミツド</t>
    </rPh>
    <phoneticPr fontId="18"/>
  </si>
  <si>
    <t>最適含水比</t>
    <rPh sb="0" eb="5">
      <t>サイテキガンスイヒ</t>
    </rPh>
    <phoneticPr fontId="18"/>
  </si>
  <si>
    <t>現場密度</t>
    <rPh sb="0" eb="4">
      <t>ゲンバミツド</t>
    </rPh>
    <phoneticPr fontId="18"/>
  </si>
  <si>
    <t>含水比</t>
    <rPh sb="0" eb="3">
      <t>ガンスイヒ</t>
    </rPh>
    <phoneticPr fontId="18"/>
  </si>
  <si>
    <t>締固め度</t>
    <rPh sb="0" eb="2">
      <t>シメカタ</t>
    </rPh>
    <rPh sb="3" eb="4">
      <t>ド</t>
    </rPh>
    <phoneticPr fontId="18"/>
  </si>
  <si>
    <t>当初及び土質の変化した時</t>
    <rPh sb="0" eb="3">
      <t>トウショオヨ</t>
    </rPh>
    <rPh sb="4" eb="6">
      <t>ドシツ</t>
    </rPh>
    <rPh sb="7" eb="9">
      <t>ヘンカ</t>
    </rPh>
    <rPh sb="11" eb="12">
      <t>トキ</t>
    </rPh>
    <phoneticPr fontId="18"/>
  </si>
  <si>
    <t>500m3に
つき1回</t>
    <rPh sb="10" eb="11">
      <t>カイ</t>
    </rPh>
    <phoneticPr fontId="18"/>
  </si>
  <si>
    <t>12以上</t>
    <rPh sb="2" eb="4">
      <t>イジョウ</t>
    </rPh>
    <phoneticPr fontId="18"/>
  </si>
  <si>
    <t>90%以上</t>
    <rPh sb="3" eb="5">
      <t>イジョウ</t>
    </rPh>
    <phoneticPr fontId="18"/>
  </si>
  <si>
    <t>路盤工</t>
    <rPh sb="0" eb="3">
      <t>ロバンコウ</t>
    </rPh>
    <phoneticPr fontId="18"/>
  </si>
  <si>
    <t>下層路盤</t>
    <rPh sb="0" eb="4">
      <t>カソウロバン</t>
    </rPh>
    <phoneticPr fontId="18"/>
  </si>
  <si>
    <t>締固め試験</t>
    <rPh sb="0" eb="2">
      <t>シメカタ</t>
    </rPh>
    <rPh sb="3" eb="5">
      <t>シケン</t>
    </rPh>
    <phoneticPr fontId="18"/>
  </si>
  <si>
    <t>修正CBR試験</t>
    <rPh sb="0" eb="2">
      <t>シュウセイ</t>
    </rPh>
    <rPh sb="5" eb="7">
      <t>シケン</t>
    </rPh>
    <phoneticPr fontId="18"/>
  </si>
  <si>
    <t>土の液性限界・
塑性限界試験</t>
    <rPh sb="0" eb="1">
      <t>ツチ</t>
    </rPh>
    <rPh sb="2" eb="3">
      <t>エキ</t>
    </rPh>
    <rPh sb="3" eb="4">
      <t>セイ</t>
    </rPh>
    <rPh sb="4" eb="6">
      <t>ゲンカイ</t>
    </rPh>
    <rPh sb="8" eb="12">
      <t>ソセイゲンカイ</t>
    </rPh>
    <rPh sb="12" eb="14">
      <t>シケン</t>
    </rPh>
    <phoneticPr fontId="18"/>
  </si>
  <si>
    <t>ふるい分け
試験</t>
    <phoneticPr fontId="18"/>
  </si>
  <si>
    <t>減場密度の
測定</t>
    <rPh sb="0" eb="1">
      <t>ゲン</t>
    </rPh>
    <rPh sb="1" eb="4">
      <t>バミツド</t>
    </rPh>
    <rPh sb="6" eb="8">
      <t>ソクテイ</t>
    </rPh>
    <phoneticPr fontId="18"/>
  </si>
  <si>
    <t>施工前及び
材料変更時</t>
    <rPh sb="0" eb="3">
      <t>セコウマエ</t>
    </rPh>
    <rPh sb="3" eb="4">
      <t>オヨ</t>
    </rPh>
    <rPh sb="6" eb="8">
      <t>ザイリョウ</t>
    </rPh>
    <rPh sb="8" eb="11">
      <t>ヘンコウジ</t>
    </rPh>
    <phoneticPr fontId="18"/>
  </si>
  <si>
    <t>1000m3に1回</t>
    <rPh sb="8" eb="9">
      <t>カイ</t>
    </rPh>
    <phoneticPr fontId="18"/>
  </si>
  <si>
    <t>20%以上</t>
    <rPh sb="3" eb="5">
      <t>イジョウ</t>
    </rPh>
    <phoneticPr fontId="18"/>
  </si>
  <si>
    <t>塑性指数
P16以下</t>
    <rPh sb="0" eb="4">
      <t>ソセイシスウ</t>
    </rPh>
    <rPh sb="8" eb="10">
      <t>イカ</t>
    </rPh>
    <phoneticPr fontId="18"/>
  </si>
  <si>
    <t>NP</t>
    <phoneticPr fontId="18"/>
  </si>
  <si>
    <t>γdmaxの
93%以上
X10 95%以上
X6  96%以上
X3  97%以上</t>
    <rPh sb="10" eb="12">
      <t>イジョウ</t>
    </rPh>
    <rPh sb="20" eb="22">
      <t>イジョウ</t>
    </rPh>
    <rPh sb="30" eb="32">
      <t>イジョウ</t>
    </rPh>
    <rPh sb="40" eb="42">
      <t>イジョウ</t>
    </rPh>
    <phoneticPr fontId="18"/>
  </si>
  <si>
    <t>コンクリート</t>
    <phoneticPr fontId="18"/>
  </si>
  <si>
    <t>21-8-40</t>
    <phoneticPr fontId="18"/>
  </si>
  <si>
    <t>24-8-20</t>
    <phoneticPr fontId="18"/>
  </si>
  <si>
    <t>スランプ</t>
    <phoneticPr fontId="18"/>
  </si>
  <si>
    <t>空気量</t>
    <rPh sb="0" eb="3">
      <t>クウキリョウ</t>
    </rPh>
    <phoneticPr fontId="18"/>
  </si>
  <si>
    <t>圧縮強度</t>
    <rPh sb="0" eb="4">
      <t>アッシュクキョウド</t>
    </rPh>
    <phoneticPr fontId="18"/>
  </si>
  <si>
    <t>塩分量</t>
    <rPh sb="0" eb="3">
      <t>エンブンリョウ</t>
    </rPh>
    <phoneticPr fontId="18"/>
  </si>
  <si>
    <t>21-8-20</t>
    <phoneticPr fontId="18"/>
  </si>
  <si>
    <t>空気量</t>
    <rPh sb="0" eb="3">
      <t>クウキリョウ</t>
    </rPh>
    <phoneticPr fontId="18"/>
  </si>
  <si>
    <t>単位水量</t>
    <rPh sb="0" eb="4">
      <t>タンイスイリョウ</t>
    </rPh>
    <phoneticPr fontId="18"/>
  </si>
  <si>
    <t>重力式擁壁
55m3
防草Co
20m3
側溝基礎
10m3
計85m3</t>
    <rPh sb="0" eb="5">
      <t>ジュウリョクシキヨウヘキ</t>
    </rPh>
    <rPh sb="11" eb="13">
      <t>ボウソウ</t>
    </rPh>
    <rPh sb="21" eb="25">
      <t>ソッコウキソ</t>
    </rPh>
    <rPh sb="31" eb="32">
      <t>ケイ</t>
    </rPh>
    <phoneticPr fontId="18"/>
  </si>
  <si>
    <t>逆T擁壁
(H=5m以下)
90m3(2日)
(ﾊﾟﾀｰﾝ4)</t>
    <rPh sb="0" eb="1">
      <t>ギャク</t>
    </rPh>
    <rPh sb="2" eb="4">
      <t>ヨウヘキ</t>
    </rPh>
    <rPh sb="10" eb="12">
      <t>イカ</t>
    </rPh>
    <rPh sb="20" eb="21">
      <t>ニチ</t>
    </rPh>
    <phoneticPr fontId="18"/>
  </si>
  <si>
    <t>橋台
120m3(3日)
(ﾊﾟﾀｰﾝ3)</t>
    <rPh sb="0" eb="2">
      <t>キョウダイ</t>
    </rPh>
    <rPh sb="10" eb="11">
      <t>ニチ</t>
    </rPh>
    <phoneticPr fontId="18"/>
  </si>
  <si>
    <t>50m3毎に1回
(種類毎)</t>
    <rPh sb="4" eb="5">
      <t>ゴト</t>
    </rPh>
    <rPh sb="7" eb="8">
      <t>カイ</t>
    </rPh>
    <rPh sb="10" eb="12">
      <t>シュルイ</t>
    </rPh>
    <rPh sb="12" eb="13">
      <t>ゴト</t>
    </rPh>
    <phoneticPr fontId="18"/>
  </si>
  <si>
    <t>午前・午後
2回</t>
    <rPh sb="0" eb="2">
      <t>ゴゼン</t>
    </rPh>
    <rPh sb="3" eb="5">
      <t>ゴゴ</t>
    </rPh>
    <rPh sb="7" eb="8">
      <t>カイ</t>
    </rPh>
    <phoneticPr fontId="18"/>
  </si>
  <si>
    <t>打設日毎
1回</t>
    <rPh sb="0" eb="2">
      <t>ダ</t>
    </rPh>
    <rPh sb="2" eb="3">
      <t>ヒ</t>
    </rPh>
    <rPh sb="3" eb="4">
      <t>ゴト</t>
    </rPh>
    <rPh sb="6" eb="7">
      <t>カイ</t>
    </rPh>
    <phoneticPr fontId="18"/>
  </si>
  <si>
    <t>8±2.5cm</t>
    <phoneticPr fontId="18"/>
  </si>
  <si>
    <t>4.5±1.5%</t>
    <phoneticPr fontId="18"/>
  </si>
  <si>
    <t>8±2.5cm</t>
    <phoneticPr fontId="18"/>
  </si>
  <si>
    <t>165kgの
±15kg/m3</t>
    <phoneticPr fontId="18"/>
  </si>
  <si>
    <r>
      <t xml:space="preserve">21N/mm2
</t>
    </r>
    <r>
      <rPr>
        <b/>
        <sz val="8"/>
        <rFont val="ＭＳ Ｐゴシック"/>
        <family val="3"/>
        <charset val="128"/>
      </rPr>
      <t>以上</t>
    </r>
    <rPh sb="8" eb="10">
      <t>イジョウ</t>
    </rPh>
    <phoneticPr fontId="18"/>
  </si>
  <si>
    <r>
      <t xml:space="preserve">24N/mm2
</t>
    </r>
    <r>
      <rPr>
        <b/>
        <sz val="8"/>
        <rFont val="ＭＳ Ｐゴシック"/>
        <family val="3"/>
        <charset val="128"/>
      </rPr>
      <t>以上</t>
    </r>
    <phoneticPr fontId="18"/>
  </si>
  <si>
    <r>
      <t xml:space="preserve">0.3kg/m2
</t>
    </r>
    <r>
      <rPr>
        <b/>
        <sz val="8"/>
        <rFont val="ＭＳ Ｐゴシック"/>
        <family val="3"/>
        <charset val="128"/>
      </rPr>
      <t>以下</t>
    </r>
    <rPh sb="9" eb="11">
      <t>イカ</t>
    </rPh>
    <phoneticPr fontId="18"/>
  </si>
  <si>
    <t>自主　σ7 ：1回
公的　σ28：1回</t>
    <rPh sb="0" eb="2">
      <t>ジシュ</t>
    </rPh>
    <rPh sb="8" eb="9">
      <t>カイ</t>
    </rPh>
    <rPh sb="10" eb="12">
      <t>コウテキ</t>
    </rPh>
    <rPh sb="18" eb="19">
      <t>カイ</t>
    </rPh>
    <phoneticPr fontId="18"/>
  </si>
  <si>
    <t>公的　σ7,σ28各2
自主　σ7,σ28各2</t>
    <rPh sb="0" eb="2">
      <t>コウテキ</t>
    </rPh>
    <rPh sb="9" eb="10">
      <t>カク</t>
    </rPh>
    <rPh sb="12" eb="14">
      <t>ジシュ</t>
    </rPh>
    <phoneticPr fontId="18"/>
  </si>
  <si>
    <t>公的 σ7,σ28
各3回</t>
    <rPh sb="0" eb="2">
      <t>コウテキ</t>
    </rPh>
    <rPh sb="10" eb="11">
      <t>カク</t>
    </rPh>
    <rPh sb="12" eb="13">
      <t>カイ</t>
    </rPh>
    <phoneticPr fontId="18"/>
  </si>
  <si>
    <t>出　来　形　管　理　工　程　能　力　図</t>
    <rPh sb="0" eb="1">
      <t>デ</t>
    </rPh>
    <rPh sb="2" eb="3">
      <t>コ</t>
    </rPh>
    <rPh sb="4" eb="5">
      <t>カタチ</t>
    </rPh>
    <rPh sb="10" eb="11">
      <t>コウ</t>
    </rPh>
    <rPh sb="12" eb="13">
      <t>ホド</t>
    </rPh>
    <rPh sb="14" eb="15">
      <t>ノウ</t>
    </rPh>
    <rPh sb="16" eb="17">
      <t>チカラ</t>
    </rPh>
    <rPh sb="18" eb="19">
      <t>ズ</t>
    </rPh>
    <phoneticPr fontId="18"/>
  </si>
  <si>
    <t>工　種：</t>
    <rPh sb="0" eb="1">
      <t>コウ</t>
    </rPh>
    <rPh sb="2" eb="3">
      <t>シュ</t>
    </rPh>
    <phoneticPr fontId="18"/>
  </si>
  <si>
    <t>受注者：</t>
    <rPh sb="0" eb="3">
      <t>ジュチュウシャ</t>
    </rPh>
    <phoneticPr fontId="18"/>
  </si>
  <si>
    <t>種　別：</t>
    <rPh sb="0" eb="1">
      <t>シュ</t>
    </rPh>
    <rPh sb="2" eb="3">
      <t>ベツ</t>
    </rPh>
    <phoneticPr fontId="18"/>
  </si>
  <si>
    <t>測定項目：</t>
    <rPh sb="0" eb="4">
      <t>ソクテイコウモク</t>
    </rPh>
    <phoneticPr fontId="18"/>
  </si>
  <si>
    <t>基礎工（場所打杭工）</t>
    <rPh sb="0" eb="3">
      <t>キソコウ</t>
    </rPh>
    <rPh sb="4" eb="6">
      <t>バショ</t>
    </rPh>
    <rPh sb="6" eb="7">
      <t>ダ</t>
    </rPh>
    <rPh sb="7" eb="8">
      <t>クイ</t>
    </rPh>
    <rPh sb="8" eb="9">
      <t>コウ</t>
    </rPh>
    <phoneticPr fontId="18"/>
  </si>
  <si>
    <t>P1橋脚工</t>
    <rPh sb="2" eb="4">
      <t>キョウキャク</t>
    </rPh>
    <rPh sb="4" eb="5">
      <t>コウ</t>
    </rPh>
    <phoneticPr fontId="18"/>
  </si>
  <si>
    <t>杭番号</t>
    <rPh sb="0" eb="3">
      <t>クイバンゴウ</t>
    </rPh>
    <phoneticPr fontId="18"/>
  </si>
  <si>
    <t>No.1</t>
    <phoneticPr fontId="18"/>
  </si>
  <si>
    <t>No.3</t>
  </si>
  <si>
    <t>No.4</t>
  </si>
  <si>
    <t>No.5</t>
  </si>
  <si>
    <t>No.7</t>
  </si>
  <si>
    <t>No.9</t>
  </si>
  <si>
    <t>設計値と測定値との差</t>
    <rPh sb="0" eb="3">
      <t>セッケイチ</t>
    </rPh>
    <rPh sb="4" eb="7">
      <t>ソクテイチ</t>
    </rPh>
    <rPh sb="9" eb="10">
      <t>サ</t>
    </rPh>
    <phoneticPr fontId="18"/>
  </si>
  <si>
    <t>上限規格値</t>
    <rPh sb="0" eb="5">
      <t>ジョウゲンキカクチ</t>
    </rPh>
    <phoneticPr fontId="18"/>
  </si>
  <si>
    <t>下限規格値</t>
    <rPh sb="0" eb="2">
      <t>カゲン</t>
    </rPh>
    <rPh sb="2" eb="5">
      <t>キカクチ</t>
    </rPh>
    <phoneticPr fontId="18"/>
  </si>
  <si>
    <t>「市長」or「企業管理者」を選択してください</t>
    <rPh sb="1" eb="3">
      <t>シチョウ</t>
    </rPh>
    <rPh sb="7" eb="9">
      <t>キギョウ</t>
    </rPh>
    <rPh sb="9" eb="11">
      <t>カンリ</t>
    </rPh>
    <rPh sb="11" eb="12">
      <t>シャ</t>
    </rPh>
    <rPh sb="14" eb="16">
      <t>センタク</t>
    </rPh>
    <phoneticPr fontId="18"/>
  </si>
  <si>
    <t>別紙のとおり</t>
    <rPh sb="0" eb="2">
      <t>ベッシ</t>
    </rPh>
    <phoneticPr fontId="18"/>
  </si>
  <si>
    <t>契約後
7日以内</t>
    <phoneticPr fontId="18"/>
  </si>
  <si>
    <t>提出先の「監」とは担当監督職員、「契」とは契約担当</t>
    <rPh sb="0" eb="3">
      <t>テイシュツサキ</t>
    </rPh>
    <rPh sb="5" eb="6">
      <t>カン</t>
    </rPh>
    <rPh sb="9" eb="11">
      <t>タントウ</t>
    </rPh>
    <rPh sb="11" eb="13">
      <t>カントク</t>
    </rPh>
    <rPh sb="13" eb="15">
      <t>ショクイン</t>
    </rPh>
    <rPh sb="17" eb="18">
      <t>ケイ</t>
    </rPh>
    <rPh sb="21" eb="25">
      <t>ケイヤクタントウ</t>
    </rPh>
    <phoneticPr fontId="18"/>
  </si>
  <si>
    <t>再下請（2次下請）契約を締結した場合
（再下請契約締結後、遅滞なく、変更時も）</t>
    <rPh sb="0" eb="1">
      <t>サイ</t>
    </rPh>
    <rPh sb="1" eb="3">
      <t>シタウケ</t>
    </rPh>
    <rPh sb="5" eb="6">
      <t>ジ</t>
    </rPh>
    <rPh sb="6" eb="8">
      <t>シタウ</t>
    </rPh>
    <rPh sb="9" eb="11">
      <t>ケイヤク</t>
    </rPh>
    <rPh sb="12" eb="14">
      <t>テイケツ</t>
    </rPh>
    <rPh sb="16" eb="18">
      <t>バアイ</t>
    </rPh>
    <rPh sb="20" eb="21">
      <t>サイ</t>
    </rPh>
    <rPh sb="21" eb="23">
      <t>シタウケ</t>
    </rPh>
    <rPh sb="23" eb="25">
      <t>ケイヤク</t>
    </rPh>
    <rPh sb="25" eb="27">
      <t>テイケツ</t>
    </rPh>
    <rPh sb="27" eb="28">
      <t>ゴ</t>
    </rPh>
    <rPh sb="29" eb="31">
      <t>チタイ</t>
    </rPh>
    <rPh sb="34" eb="36">
      <t>ヘンコウ</t>
    </rPh>
    <rPh sb="36" eb="37">
      <t>ドキ</t>
    </rPh>
    <phoneticPr fontId="18"/>
  </si>
  <si>
    <t>出来形管理図表において測定回数が10回以上の場合に必要</t>
    <rPh sb="11" eb="15">
      <t>ソクテイカイスウ</t>
    </rPh>
    <rPh sb="18" eb="19">
      <t>カイ</t>
    </rPh>
    <rPh sb="19" eb="21">
      <t>イジョウ</t>
    </rPh>
    <rPh sb="22" eb="24">
      <t>バアイ</t>
    </rPh>
    <rPh sb="25" eb="27">
      <t>ヒツヨウ</t>
    </rPh>
    <phoneticPr fontId="18"/>
  </si>
  <si>
    <t>手引きの管理基準に無いものは監督職員と協議</t>
    <rPh sb="0" eb="2">
      <t>テビ</t>
    </rPh>
    <rPh sb="4" eb="8">
      <t>カンリキジュン</t>
    </rPh>
    <rPh sb="9" eb="10">
      <t>ナ</t>
    </rPh>
    <rPh sb="14" eb="16">
      <t>カントク</t>
    </rPh>
    <rPh sb="16" eb="18">
      <t>ショクイン</t>
    </rPh>
    <rPh sb="19" eb="21">
      <t>キョウギ</t>
    </rPh>
    <phoneticPr fontId="18"/>
  </si>
  <si>
    <t>手引きの管理基準に無いものは監督職員と協議</t>
    <rPh sb="16" eb="17">
      <t>ショク</t>
    </rPh>
    <phoneticPr fontId="18"/>
  </si>
  <si>
    <t>再生資源利用計画書（変更）</t>
    <rPh sb="0" eb="2">
      <t>サイセイ</t>
    </rPh>
    <rPh sb="2" eb="4">
      <t>シゲン</t>
    </rPh>
    <rPh sb="4" eb="6">
      <t>リヨウ</t>
    </rPh>
    <rPh sb="6" eb="8">
      <t>ケイカク</t>
    </rPh>
    <rPh sb="8" eb="9">
      <t>ショ</t>
    </rPh>
    <rPh sb="10" eb="12">
      <t>ヘンコウ</t>
    </rPh>
    <phoneticPr fontId="18"/>
  </si>
  <si>
    <t>再生資源利用促進計画書（変更）</t>
    <rPh sb="0" eb="2">
      <t>サイセイ</t>
    </rPh>
    <rPh sb="2" eb="4">
      <t>シゲン</t>
    </rPh>
    <rPh sb="4" eb="6">
      <t>リヨウ</t>
    </rPh>
    <rPh sb="6" eb="8">
      <t>ソクシン</t>
    </rPh>
    <rPh sb="8" eb="10">
      <t>ケイカク</t>
    </rPh>
    <rPh sb="10" eb="11">
      <t>ショ</t>
    </rPh>
    <rPh sb="12" eb="14">
      <t>ヘンコウ</t>
    </rPh>
    <phoneticPr fontId="18"/>
  </si>
  <si>
    <t>Ⅲ-87</t>
    <phoneticPr fontId="18"/>
  </si>
  <si>
    <t>Ⅰ-10</t>
  </si>
  <si>
    <t>Ⅰ-10</t>
    <phoneticPr fontId="18"/>
  </si>
  <si>
    <t>Ⅲ-1</t>
    <phoneticPr fontId="18"/>
  </si>
  <si>
    <t>Ⅲ-88</t>
    <phoneticPr fontId="18"/>
  </si>
  <si>
    <t>Ⅲ-6・85・86</t>
    <phoneticPr fontId="18"/>
  </si>
  <si>
    <t>Ⅲ-17</t>
    <phoneticPr fontId="18"/>
  </si>
  <si>
    <t>Ⅲ-89</t>
    <phoneticPr fontId="18"/>
  </si>
  <si>
    <t>Ⅲ-22</t>
    <phoneticPr fontId="18"/>
  </si>
  <si>
    <t>Ⅲ-21・44・50</t>
    <phoneticPr fontId="18"/>
  </si>
  <si>
    <t>手引き
Ⅲ-16、72</t>
    <phoneticPr fontId="18"/>
  </si>
  <si>
    <t>再生資源利用実施書</t>
    <rPh sb="0" eb="2">
      <t>サイセイ</t>
    </rPh>
    <rPh sb="2" eb="4">
      <t>シゲン</t>
    </rPh>
    <rPh sb="4" eb="6">
      <t>リヨウ</t>
    </rPh>
    <rPh sb="6" eb="8">
      <t>ジッシ</t>
    </rPh>
    <rPh sb="8" eb="9">
      <t>ショ</t>
    </rPh>
    <phoneticPr fontId="18"/>
  </si>
  <si>
    <t>再生資源利用促進実施書</t>
    <rPh sb="0" eb="2">
      <t>サイセイ</t>
    </rPh>
    <rPh sb="2" eb="4">
      <t>シゲン</t>
    </rPh>
    <rPh sb="4" eb="6">
      <t>リヨウ</t>
    </rPh>
    <rPh sb="6" eb="8">
      <t>ソクシン</t>
    </rPh>
    <rPh sb="8" eb="10">
      <t>ジッシ</t>
    </rPh>
    <rPh sb="10" eb="11">
      <t>ショ</t>
    </rPh>
    <phoneticPr fontId="18"/>
  </si>
  <si>
    <t>Ⅲ-2</t>
    <phoneticPr fontId="18"/>
  </si>
  <si>
    <t>Ⅲ-27</t>
    <phoneticPr fontId="18"/>
  </si>
  <si>
    <t>Ⅲ-63</t>
    <phoneticPr fontId="18"/>
  </si>
  <si>
    <t>Ⅲ-78</t>
    <phoneticPr fontId="18"/>
  </si>
  <si>
    <t>Ⅲ-79</t>
    <phoneticPr fontId="18"/>
  </si>
  <si>
    <t>Ⅰ-6</t>
    <phoneticPr fontId="18"/>
  </si>
  <si>
    <t>手引き
Ⅳ-281
Ⅳ-347</t>
    <rPh sb="0" eb="2">
      <t>テビ</t>
    </rPh>
    <phoneticPr fontId="18"/>
  </si>
  <si>
    <t>Ⅴ-5</t>
  </si>
  <si>
    <t>（参考）都市建設部河川課・上下水道部上水道整備課・三潴総合支所環境建設課など</t>
    <rPh sb="1" eb="3">
      <t>サンコウ</t>
    </rPh>
    <rPh sb="4" eb="9">
      <t>トシケンセツブ</t>
    </rPh>
    <rPh sb="9" eb="12">
      <t>カセンカ</t>
    </rPh>
    <rPh sb="13" eb="18">
      <t>ジョウゲスイドウブ</t>
    </rPh>
    <rPh sb="18" eb="24">
      <t>ジョウスイドウセイビカ</t>
    </rPh>
    <rPh sb="25" eb="31">
      <t>ミヅマソウゴウシショ</t>
    </rPh>
    <rPh sb="31" eb="35">
      <t>カンキョウケンセツ</t>
    </rPh>
    <rPh sb="35" eb="36">
      <t>カ</t>
    </rPh>
    <phoneticPr fontId="18"/>
  </si>
  <si>
    <t>0942-30-○○○○</t>
    <phoneticPr fontId="18"/>
  </si>
  <si>
    <t>○○校区道路改良工事</t>
    <rPh sb="2" eb="4">
      <t>コウク</t>
    </rPh>
    <rPh sb="4" eb="6">
      <t>ドウロ</t>
    </rPh>
    <rPh sb="6" eb="8">
      <t>カイリョウ</t>
    </rPh>
    <rPh sb="8" eb="10">
      <t>コウジ</t>
    </rPh>
    <phoneticPr fontId="18"/>
  </si>
  <si>
    <t>市道B○○○号線</t>
    <rPh sb="0" eb="2">
      <t>シドウ</t>
    </rPh>
    <rPh sb="6" eb="8">
      <t>ゴウセン</t>
    </rPh>
    <phoneticPr fontId="18"/>
  </si>
  <si>
    <t>0942-12-○○○○</t>
    <phoneticPr fontId="18"/>
  </si>
  <si>
    <t>(株）○○○○建設</t>
    <rPh sb="1" eb="2">
      <t>カブ</t>
    </rPh>
    <rPh sb="7" eb="9">
      <t>ケンセツ</t>
    </rPh>
    <phoneticPr fontId="18"/>
  </si>
  <si>
    <t>工事検査課</t>
    <rPh sb="0" eb="2">
      <t>コウジ</t>
    </rPh>
    <phoneticPr fontId="18"/>
  </si>
  <si>
    <t>工事検査課</t>
    <rPh sb="0" eb="2">
      <t>コウジ</t>
    </rPh>
    <phoneticPr fontId="18"/>
  </si>
  <si>
    <t>監督職員名</t>
    <rPh sb="0" eb="2">
      <t>カントク</t>
    </rPh>
    <rPh sb="2" eb="4">
      <t>ショクイン</t>
    </rPh>
    <rPh sb="4" eb="5">
      <t>メイ</t>
    </rPh>
    <phoneticPr fontId="18"/>
  </si>
  <si>
    <t>摘　　　要</t>
    <rPh sb="0" eb="1">
      <t>テキ</t>
    </rPh>
    <rPh sb="4" eb="5">
      <t>ヨウ</t>
    </rPh>
    <phoneticPr fontId="79"/>
  </si>
  <si>
    <t>使用された
期間</t>
    <phoneticPr fontId="18"/>
  </si>
  <si>
    <t>久留米市○○町</t>
    <rPh sb="0" eb="4">
      <t>クルメシ</t>
    </rPh>
    <rPh sb="6" eb="7">
      <t>チョウ</t>
    </rPh>
    <phoneticPr fontId="18"/>
  </si>
  <si>
    <t>久留米市○○○地内（県道○○○線　○○○交差点）</t>
    <rPh sb="0" eb="3">
      <t>クルメ</t>
    </rPh>
    <rPh sb="3" eb="4">
      <t>シ</t>
    </rPh>
    <rPh sb="7" eb="8">
      <t>チ</t>
    </rPh>
    <rPh sb="8" eb="9">
      <t>ナイ</t>
    </rPh>
    <rPh sb="10" eb="12">
      <t>ケンドウ</t>
    </rPh>
    <rPh sb="15" eb="16">
      <t>セン</t>
    </rPh>
    <rPh sb="20" eb="23">
      <t>コウサテン</t>
    </rPh>
    <phoneticPr fontId="18"/>
  </si>
  <si>
    <t>監督職員確認</t>
    <rPh sb="0" eb="2">
      <t>カントク</t>
    </rPh>
    <rPh sb="2" eb="4">
      <t>ショクイン</t>
    </rPh>
    <rPh sb="4" eb="6">
      <t>カクニン</t>
    </rPh>
    <phoneticPr fontId="79"/>
  </si>
  <si>
    <t>18-8-40(BB)</t>
    <phoneticPr fontId="18"/>
  </si>
  <si>
    <t>Ⅲ-79・82</t>
    <phoneticPr fontId="18"/>
  </si>
  <si>
    <t>Ⅲ-78・83</t>
    <phoneticPr fontId="18"/>
  </si>
  <si>
    <t>Ⅲ-89</t>
    <phoneticPr fontId="18"/>
  </si>
  <si>
    <t>Ⅵ-26</t>
    <phoneticPr fontId="18"/>
  </si>
  <si>
    <t>系統図には、夜間、日祝日における関係機関への連絡先も記載する</t>
    <rPh sb="0" eb="3">
      <t>ケイトウズ</t>
    </rPh>
    <rPh sb="6" eb="8">
      <t>ヤカン</t>
    </rPh>
    <rPh sb="9" eb="10">
      <t>ニチ</t>
    </rPh>
    <rPh sb="10" eb="12">
      <t>シュクジツ</t>
    </rPh>
    <rPh sb="16" eb="20">
      <t>カンケイキカン</t>
    </rPh>
    <rPh sb="22" eb="25">
      <t>レンラクサキ</t>
    </rPh>
    <rPh sb="26" eb="28">
      <t>キサイ</t>
    </rPh>
    <phoneticPr fontId="18"/>
  </si>
  <si>
    <t>工事が現道にかかる場合は所轄警察署と協議し、道路使用許可証の写しを提出</t>
    <rPh sb="22" eb="24">
      <t>ドウロ</t>
    </rPh>
    <rPh sb="24" eb="26">
      <t>シヨウ</t>
    </rPh>
    <rPh sb="26" eb="29">
      <t>キョカショウ</t>
    </rPh>
    <rPh sb="30" eb="31">
      <t>ウツ</t>
    </rPh>
    <phoneticPr fontId="18"/>
  </si>
  <si>
    <t>有効期限を確認すること
約款も添付し対象内容にマーカーの着色をすること</t>
    <phoneticPr fontId="18"/>
  </si>
  <si>
    <t>特仕</t>
    <rPh sb="0" eb="1">
      <t>トク</t>
    </rPh>
    <rPh sb="1" eb="2">
      <t>シ</t>
    </rPh>
    <phoneticPr fontId="18"/>
  </si>
  <si>
    <t>特仕</t>
    <phoneticPr fontId="18"/>
  </si>
  <si>
    <t>週休2日工事関連書類を添付して提出</t>
    <rPh sb="0" eb="2">
      <t>シュウキュウ</t>
    </rPh>
    <rPh sb="3" eb="4">
      <t>ニチ</t>
    </rPh>
    <rPh sb="4" eb="6">
      <t>コウジ</t>
    </rPh>
    <rPh sb="6" eb="8">
      <t>カンレン</t>
    </rPh>
    <rPh sb="8" eb="10">
      <t>ショルイ</t>
    </rPh>
    <rPh sb="11" eb="13">
      <t>テンプ</t>
    </rPh>
    <rPh sb="15" eb="17">
      <t>テイシュツ</t>
    </rPh>
    <phoneticPr fontId="18"/>
  </si>
  <si>
    <r>
      <t xml:space="preserve">特例監理技術者
</t>
    </r>
    <r>
      <rPr>
        <sz val="10.5"/>
        <color theme="1"/>
        <rFont val="ＭＳ 明朝"/>
        <family val="1"/>
        <charset val="128"/>
      </rPr>
      <t>（※２）</t>
    </r>
    <phoneticPr fontId="79"/>
  </si>
  <si>
    <r>
      <t xml:space="preserve">製造業者
</t>
    </r>
    <r>
      <rPr>
        <sz val="11"/>
        <color rgb="FFFF0000"/>
        <rFont val="ＭＳ 明朝"/>
        <family val="1"/>
        <charset val="128"/>
      </rPr>
      <t>（購入店）</t>
    </r>
    <rPh sb="0" eb="4">
      <t>セイゾウギョウシャ</t>
    </rPh>
    <rPh sb="6" eb="8">
      <t>コウニュウ</t>
    </rPh>
    <rPh sb="8" eb="9">
      <t>テン</t>
    </rPh>
    <phoneticPr fontId="18"/>
  </si>
  <si>
    <r>
      <t>全て</t>
    </r>
    <r>
      <rPr>
        <sz val="11"/>
        <color rgb="FFFF0000"/>
        <rFont val="ＭＳ 明朝"/>
        <family val="1"/>
        <charset val="128"/>
      </rPr>
      <t>市内購入</t>
    </r>
    <r>
      <rPr>
        <sz val="11"/>
        <rFont val="ＭＳ 明朝"/>
        <family val="1"/>
        <charset val="128"/>
      </rPr>
      <t>資材使用：</t>
    </r>
    <rPh sb="0" eb="1">
      <t>スベ</t>
    </rPh>
    <rPh sb="2" eb="4">
      <t>シナイ</t>
    </rPh>
    <rPh sb="4" eb="6">
      <t>コウニュウ</t>
    </rPh>
    <rPh sb="6" eb="8">
      <t>シザイ</t>
    </rPh>
    <rPh sb="8" eb="10">
      <t>シヨウ</t>
    </rPh>
    <phoneticPr fontId="18"/>
  </si>
  <si>
    <t>※下記１～７に修正</t>
    <rPh sb="7" eb="9">
      <t>シュウセイ</t>
    </rPh>
    <phoneticPr fontId="18"/>
  </si>
  <si>
    <t>工事場所</t>
    <rPh sb="2" eb="4">
      <t>バショ</t>
    </rPh>
    <phoneticPr fontId="18"/>
  </si>
  <si>
    <t>工事場所</t>
    <rPh sb="2" eb="4">
      <t>バショ</t>
    </rPh>
    <phoneticPr fontId="18"/>
  </si>
  <si>
    <t>受注者</t>
    <rPh sb="0" eb="3">
      <t>ジュチュウシャ</t>
    </rPh>
    <phoneticPr fontId="224"/>
  </si>
  <si>
    <t>３. 兼務場所図</t>
    <rPh sb="3" eb="5">
      <t>ケンム</t>
    </rPh>
    <rPh sb="5" eb="7">
      <t>バショ</t>
    </rPh>
    <rPh sb="7" eb="8">
      <t>ズ</t>
    </rPh>
    <phoneticPr fontId="79"/>
  </si>
  <si>
    <t>　　兼務するそれぞれの工事場所および距離(路程)を表示したものを添付してください。(A4サイズ)</t>
    <rPh sb="13" eb="15">
      <t>バショ</t>
    </rPh>
    <phoneticPr fontId="79"/>
  </si>
  <si>
    <t>休日取得計画・実績表（現場閉所による週休２日工事）</t>
    <rPh sb="0" eb="2">
      <t>キュウジツ</t>
    </rPh>
    <rPh sb="2" eb="4">
      <t>シュトク</t>
    </rPh>
    <rPh sb="4" eb="6">
      <t>ケイカク</t>
    </rPh>
    <rPh sb="7" eb="9">
      <t>ジッセキ</t>
    </rPh>
    <rPh sb="9" eb="10">
      <t>ヒョウ</t>
    </rPh>
    <rPh sb="11" eb="13">
      <t>ゲンバ</t>
    </rPh>
    <rPh sb="13" eb="15">
      <t>ヘイショ</t>
    </rPh>
    <rPh sb="18" eb="20">
      <t>シュウキュウ</t>
    </rPh>
    <rPh sb="21" eb="22">
      <t>ニチ</t>
    </rPh>
    <rPh sb="22" eb="24">
      <t>コウジ</t>
    </rPh>
    <phoneticPr fontId="79"/>
  </si>
  <si>
    <t>統一現場閉所</t>
    <rPh sb="0" eb="4">
      <t>トウイツゲンバ</t>
    </rPh>
    <rPh sb="4" eb="6">
      <t>ヘイショ</t>
    </rPh>
    <phoneticPr fontId="79"/>
  </si>
  <si>
    <t>月</t>
    <rPh sb="0" eb="1">
      <t>ツキ</t>
    </rPh>
    <phoneticPr fontId="79"/>
  </si>
  <si>
    <t>日</t>
    <rPh sb="0" eb="1">
      <t>ニチ</t>
    </rPh>
    <phoneticPr fontId="79"/>
  </si>
  <si>
    <t>土日数</t>
    <rPh sb="0" eb="2">
      <t>ドニチ</t>
    </rPh>
    <rPh sb="2" eb="3">
      <t>スウ</t>
    </rPh>
    <phoneticPr fontId="79"/>
  </si>
  <si>
    <t>対象期間外</t>
    <rPh sb="0" eb="5">
      <t>タイショウキカンガイ</t>
    </rPh>
    <phoneticPr fontId="79"/>
  </si>
  <si>
    <t>対象期間外</t>
    <rPh sb="0" eb="2">
      <t>タイショウ</t>
    </rPh>
    <rPh sb="2" eb="5">
      <t>キカンガイ</t>
    </rPh>
    <phoneticPr fontId="79"/>
  </si>
  <si>
    <t>月単位達成</t>
    <rPh sb="0" eb="3">
      <t>ツキタンイ</t>
    </rPh>
    <rPh sb="3" eb="5">
      <t>タッセイ</t>
    </rPh>
    <phoneticPr fontId="79"/>
  </si>
  <si>
    <t>統一現場閉所計画</t>
    <rPh sb="0" eb="6">
      <t>トウイツゲンバヘイショ</t>
    </rPh>
    <rPh sb="6" eb="8">
      <t>ケイカク</t>
    </rPh>
    <phoneticPr fontId="79"/>
  </si>
  <si>
    <t>統一現場閉所実績</t>
    <rPh sb="0" eb="6">
      <t>トウイツゲンバヘイショ</t>
    </rPh>
    <rPh sb="6" eb="8">
      <t>ジッセキ</t>
    </rPh>
    <phoneticPr fontId="79"/>
  </si>
  <si>
    <t>休日取得計画・実績表（週休２日交替制工事）</t>
    <phoneticPr fontId="79"/>
  </si>
  <si>
    <t>提出日：</t>
    <rPh sb="0" eb="3">
      <t>テイシュツビ</t>
    </rPh>
    <phoneticPr fontId="79"/>
  </si>
  <si>
    <t>計  画</t>
  </si>
  <si>
    <t>工事名</t>
    <phoneticPr fontId="79"/>
  </si>
  <si>
    <t>通期達成状況</t>
    <phoneticPr fontId="79"/>
  </si>
  <si>
    <t>元請け
下請け</t>
    <phoneticPr fontId="79"/>
  </si>
  <si>
    <t>会社名</t>
    <phoneticPr fontId="79"/>
  </si>
  <si>
    <t>氏名</t>
    <phoneticPr fontId="79"/>
  </si>
  <si>
    <t>対象外の等日数</t>
    <rPh sb="0" eb="3">
      <t>タイショウガイ</t>
    </rPh>
    <rPh sb="4" eb="5">
      <t>トウ</t>
    </rPh>
    <rPh sb="5" eb="7">
      <t>ニッスウ</t>
    </rPh>
    <phoneticPr fontId="79"/>
  </si>
  <si>
    <t>休日数</t>
    <rPh sb="0" eb="2">
      <t>キュウジツ</t>
    </rPh>
    <rPh sb="1" eb="3">
      <t>ニッスウ</t>
    </rPh>
    <phoneticPr fontId="79"/>
  </si>
  <si>
    <t>休日率</t>
    <rPh sb="0" eb="2">
      <t>キュウジツ</t>
    </rPh>
    <rPh sb="2" eb="3">
      <t>リツ</t>
    </rPh>
    <phoneticPr fontId="79"/>
  </si>
  <si>
    <t>通期の平均休日率</t>
    <rPh sb="0" eb="2">
      <t>ツウキ</t>
    </rPh>
    <rPh sb="3" eb="5">
      <t>ヘイキン</t>
    </rPh>
    <rPh sb="5" eb="7">
      <t>キュウジツ</t>
    </rPh>
    <rPh sb="7" eb="8">
      <t>リツ</t>
    </rPh>
    <phoneticPr fontId="79"/>
  </si>
  <si>
    <t>工期の始期日</t>
    <rPh sb="0" eb="2">
      <t>コウキ</t>
    </rPh>
    <rPh sb="3" eb="5">
      <t>シキ</t>
    </rPh>
    <rPh sb="5" eb="6">
      <t>ヒ</t>
    </rPh>
    <phoneticPr fontId="79"/>
  </si>
  <si>
    <t>工事完成日(予定)</t>
    <phoneticPr fontId="79"/>
  </si>
  <si>
    <t>月単位達成状況</t>
    <phoneticPr fontId="79"/>
  </si>
  <si>
    <t>①</t>
    <phoneticPr fontId="79"/>
  </si>
  <si>
    <t>②</t>
    <phoneticPr fontId="79"/>
  </si>
  <si>
    <t>③</t>
    <phoneticPr fontId="79"/>
  </si>
  <si>
    <t>③/①=④</t>
    <phoneticPr fontId="79"/>
  </si>
  <si>
    <t>④の平均</t>
    <rPh sb="2" eb="4">
      <t>ヘイキン</t>
    </rPh>
    <phoneticPr fontId="79"/>
  </si>
  <si>
    <t>元請け</t>
    <rPh sb="0" eb="2">
      <t>モトウ</t>
    </rPh>
    <phoneticPr fontId="79"/>
  </si>
  <si>
    <t>A建設</t>
    <rPh sb="1" eb="3">
      <t>ケンセツ</t>
    </rPh>
    <phoneticPr fontId="79"/>
  </si>
  <si>
    <t>〇〇</t>
  </si>
  <si>
    <t>●●</t>
  </si>
  <si>
    <t>△△</t>
  </si>
  <si>
    <t>■■</t>
  </si>
  <si>
    <t>★★</t>
  </si>
  <si>
    <t>下請け</t>
    <rPh sb="0" eb="1">
      <t>シタ</t>
    </rPh>
    <phoneticPr fontId="79"/>
  </si>
  <si>
    <t>B産業</t>
    <rPh sb="1" eb="3">
      <t>サンギョウ</t>
    </rPh>
    <phoneticPr fontId="79"/>
  </si>
  <si>
    <t>C土木</t>
    <rPh sb="1" eb="3">
      <t>ドボク</t>
    </rPh>
    <phoneticPr fontId="79"/>
  </si>
  <si>
    <t>対象期間
日数</t>
    <rPh sb="0" eb="2">
      <t>タイショウ</t>
    </rPh>
    <rPh sb="2" eb="4">
      <t>キカン</t>
    </rPh>
    <rPh sb="5" eb="7">
      <t>ニッスウ</t>
    </rPh>
    <phoneticPr fontId="79"/>
  </si>
  <si>
    <t>対象期間外
等の日数</t>
    <rPh sb="0" eb="2">
      <t>タイショウ</t>
    </rPh>
    <rPh sb="2" eb="4">
      <t>キカン</t>
    </rPh>
    <rPh sb="4" eb="5">
      <t>ガイ</t>
    </rPh>
    <rPh sb="6" eb="7">
      <t>トウ</t>
    </rPh>
    <rPh sb="8" eb="10">
      <t>ニッスウ</t>
    </rPh>
    <phoneticPr fontId="79"/>
  </si>
  <si>
    <t>休日率</t>
    <rPh sb="2" eb="3">
      <t>リツ</t>
    </rPh>
    <phoneticPr fontId="79"/>
  </si>
  <si>
    <t>月単位の平均休日率</t>
    <rPh sb="0" eb="3">
      <t>ツキタンイ</t>
    </rPh>
    <rPh sb="4" eb="6">
      <t>ヘイキン</t>
    </rPh>
    <rPh sb="8" eb="9">
      <t>リツ</t>
    </rPh>
    <phoneticPr fontId="79"/>
  </si>
  <si>
    <t>－のカウント</t>
    <phoneticPr fontId="79"/>
  </si>
  <si>
    <t>外のカウント</t>
    <rPh sb="0" eb="1">
      <t>ホカ</t>
    </rPh>
    <phoneticPr fontId="79"/>
  </si>
  <si>
    <t>元請け
下請け</t>
    <rPh sb="0" eb="2">
      <t>モトウ</t>
    </rPh>
    <rPh sb="4" eb="6">
      <t>シタウケ</t>
    </rPh>
    <phoneticPr fontId="254"/>
  </si>
  <si>
    <t>　</t>
  </si>
  <si>
    <t>　</t>
    <phoneticPr fontId="79"/>
  </si>
  <si>
    <t>凡例</t>
    <rPh sb="0" eb="2">
      <t>ハンレイ</t>
    </rPh>
    <phoneticPr fontId="79"/>
  </si>
  <si>
    <t>対象外期間</t>
    <rPh sb="0" eb="2">
      <t>タイショウ</t>
    </rPh>
    <rPh sb="2" eb="5">
      <t>ガイキカン</t>
    </rPh>
    <phoneticPr fontId="79"/>
  </si>
  <si>
    <t>中止</t>
  </si>
  <si>
    <t>：工事全体を一時中止</t>
    <rPh sb="1" eb="5">
      <t>コウジゼンタイ</t>
    </rPh>
    <rPh sb="6" eb="8">
      <t>イチジ</t>
    </rPh>
    <rPh sb="8" eb="10">
      <t>チュウシ</t>
    </rPh>
    <phoneticPr fontId="79"/>
  </si>
  <si>
    <t>製作</t>
  </si>
  <si>
    <t>：工場製作のみの期間</t>
    <rPh sb="1" eb="5">
      <t>コウジョウセイサク</t>
    </rPh>
    <rPh sb="8" eb="10">
      <t>キカン</t>
    </rPh>
    <phoneticPr fontId="79"/>
  </si>
  <si>
    <t>：夏季休暇（3日）</t>
    <rPh sb="1" eb="5">
      <t>カキキュウカ</t>
    </rPh>
    <rPh sb="7" eb="8">
      <t>カ</t>
    </rPh>
    <phoneticPr fontId="79"/>
  </si>
  <si>
    <t>：年末年始休暇（6日）</t>
    <rPh sb="1" eb="3">
      <t>ネンマツ</t>
    </rPh>
    <rPh sb="3" eb="5">
      <t>ネンシ</t>
    </rPh>
    <rPh sb="5" eb="7">
      <t>キュウカ</t>
    </rPh>
    <rPh sb="9" eb="10">
      <t>カ</t>
    </rPh>
    <phoneticPr fontId="79"/>
  </si>
  <si>
    <t>：その他</t>
    <rPh sb="3" eb="4">
      <t>タ</t>
    </rPh>
    <phoneticPr fontId="79"/>
  </si>
  <si>
    <t>対象者</t>
    <rPh sb="0" eb="3">
      <t>タイショウシャ</t>
    </rPh>
    <phoneticPr fontId="79"/>
  </si>
  <si>
    <t>：休日</t>
    <rPh sb="1" eb="3">
      <t>キュウジツ</t>
    </rPh>
    <phoneticPr fontId="79"/>
  </si>
  <si>
    <t>入</t>
  </si>
  <si>
    <t>：従事開始日</t>
    <rPh sb="1" eb="3">
      <t>ジュウジ</t>
    </rPh>
    <rPh sb="3" eb="5">
      <t>カイシ</t>
    </rPh>
    <rPh sb="5" eb="6">
      <t>ビ</t>
    </rPh>
    <phoneticPr fontId="79"/>
  </si>
  <si>
    <t>退</t>
  </si>
  <si>
    <t>：従事終了日</t>
    <rPh sb="1" eb="3">
      <t>ジュウジ</t>
    </rPh>
    <rPh sb="3" eb="5">
      <t>シュウリョウ</t>
    </rPh>
    <rPh sb="5" eb="6">
      <t>ヒ</t>
    </rPh>
    <phoneticPr fontId="79"/>
  </si>
  <si>
    <t>外</t>
  </si>
  <si>
    <t>：対象期間外</t>
    <rPh sb="1" eb="3">
      <t>タイショウ</t>
    </rPh>
    <rPh sb="3" eb="5">
      <t>キカン</t>
    </rPh>
    <rPh sb="5" eb="6">
      <t>ガイ</t>
    </rPh>
    <phoneticPr fontId="79"/>
  </si>
  <si>
    <t>－</t>
  </si>
  <si>
    <t>：従事期間外</t>
    <rPh sb="1" eb="3">
      <t>ジュウジ</t>
    </rPh>
    <rPh sb="3" eb="5">
      <t>キカン</t>
    </rPh>
    <rPh sb="5" eb="6">
      <t>ガイ</t>
    </rPh>
    <phoneticPr fontId="79"/>
  </si>
  <si>
    <t>：空白は従事した日</t>
    <rPh sb="1" eb="3">
      <t>クウハク</t>
    </rPh>
    <rPh sb="4" eb="6">
      <t>ジュウジ</t>
    </rPh>
    <rPh sb="8" eb="9">
      <t>ヒ</t>
    </rPh>
    <phoneticPr fontId="79"/>
  </si>
  <si>
    <t>〇〇</t>
    <phoneticPr fontId="79"/>
  </si>
  <si>
    <t>●●</t>
    <phoneticPr fontId="79"/>
  </si>
  <si>
    <t>△△</t>
    <phoneticPr fontId="79"/>
  </si>
  <si>
    <t>219-3</t>
    <phoneticPr fontId="18"/>
  </si>
  <si>
    <t>219-4</t>
    <phoneticPr fontId="18"/>
  </si>
  <si>
    <t>219-5</t>
    <phoneticPr fontId="18"/>
  </si>
  <si>
    <t>219-6</t>
    <phoneticPr fontId="18"/>
  </si>
  <si>
    <t>Ⅵ-13･14</t>
    <phoneticPr fontId="18"/>
  </si>
  <si>
    <t>（あて先）発注者</t>
    <rPh sb="3" eb="4">
      <t>サキ</t>
    </rPh>
    <rPh sb="5" eb="8">
      <t>ハッチュウシャ</t>
    </rPh>
    <phoneticPr fontId="79"/>
  </si>
  <si>
    <t>受注者</t>
    <rPh sb="0" eb="3">
      <t>ジュチュウシャ</t>
    </rPh>
    <phoneticPr fontId="79"/>
  </si>
  <si>
    <t>週休２日未達成理由書</t>
    <rPh sb="0" eb="2">
      <t>シュウキュウ</t>
    </rPh>
    <rPh sb="3" eb="4">
      <t>ニチ</t>
    </rPh>
    <rPh sb="4" eb="7">
      <t>ミタッセイ</t>
    </rPh>
    <rPh sb="7" eb="10">
      <t>リユウショ</t>
    </rPh>
    <phoneticPr fontId="79"/>
  </si>
  <si>
    <t>通期の４週８休の達成が困難となったため、報告します。</t>
    <rPh sb="0" eb="2">
      <t>ツウキ</t>
    </rPh>
    <phoneticPr fontId="79"/>
  </si>
  <si>
    <t>起工番号</t>
    <phoneticPr fontId="79"/>
  </si>
  <si>
    <t>工期</t>
    <phoneticPr fontId="79"/>
  </si>
  <si>
    <t>未達成理由</t>
    <rPh sb="0" eb="3">
      <t>ミタッセイ</t>
    </rPh>
    <rPh sb="3" eb="5">
      <t>リユウ</t>
    </rPh>
    <phoneticPr fontId="79"/>
  </si>
  <si>
    <t>週休２日未達成理由書</t>
    <phoneticPr fontId="18"/>
  </si>
  <si>
    <t>通期の４週８休を達成できなかった場合、提出</t>
    <phoneticPr fontId="18"/>
  </si>
  <si>
    <t>○</t>
    <phoneticPr fontId="18"/>
  </si>
  <si>
    <t>「久留米市 週休２日工事試行要領（土木）」の実施にあたり、以下の理由により、</t>
    <rPh sb="22" eb="24">
      <t>ジッシ</t>
    </rPh>
    <rPh sb="29" eb="31">
      <t>イカ</t>
    </rPh>
    <rPh sb="32" eb="34">
      <t>リユウ</t>
    </rPh>
    <phoneticPr fontId="79"/>
  </si>
  <si>
    <t>熱中症対策(注)</t>
    <rPh sb="0" eb="5">
      <t>ネッチュウショウタイサク</t>
    </rPh>
    <rPh sb="6" eb="7">
      <t>チュウ</t>
    </rPh>
    <phoneticPr fontId="18"/>
  </si>
  <si>
    <r>
      <t>熱中症による健康被害を防止するために講ずるべき</t>
    </r>
    <r>
      <rPr>
        <b/>
        <sz val="11"/>
        <rFont val="ＭＳ Ｐ明朝"/>
        <family val="1"/>
        <charset val="128"/>
      </rPr>
      <t>報告体制</t>
    </r>
    <r>
      <rPr>
        <sz val="11"/>
        <rFont val="ＭＳ Ｐ明朝"/>
        <family val="1"/>
        <charset val="128"/>
      </rPr>
      <t>を整備し、関係作業者への周知をしているか</t>
    </r>
    <rPh sb="0" eb="2">
      <t>ネッチュウ</t>
    </rPh>
    <rPh sb="2" eb="3">
      <t>ショウ</t>
    </rPh>
    <rPh sb="6" eb="8">
      <t>ケンコウ</t>
    </rPh>
    <rPh sb="8" eb="10">
      <t>ヒガイ</t>
    </rPh>
    <rPh sb="11" eb="13">
      <t>ボウシ</t>
    </rPh>
    <rPh sb="18" eb="19">
      <t>コウ</t>
    </rPh>
    <rPh sb="23" eb="25">
      <t>ホウコク</t>
    </rPh>
    <rPh sb="25" eb="27">
      <t>タイセイ</t>
    </rPh>
    <rPh sb="28" eb="30">
      <t>セイビ</t>
    </rPh>
    <rPh sb="32" eb="34">
      <t>カンケイ</t>
    </rPh>
    <rPh sb="34" eb="37">
      <t>サギョウシャ</t>
    </rPh>
    <rPh sb="39" eb="41">
      <t>シュウチ</t>
    </rPh>
    <phoneticPr fontId="18"/>
  </si>
  <si>
    <r>
      <t>熱中症による健康被害を防止するために講ずるべき措置の</t>
    </r>
    <r>
      <rPr>
        <b/>
        <sz val="11"/>
        <rFont val="ＭＳ Ｐ明朝"/>
        <family val="1"/>
        <charset val="128"/>
      </rPr>
      <t>実施手順</t>
    </r>
    <r>
      <rPr>
        <sz val="11"/>
        <rFont val="ＭＳ Ｐ明朝"/>
        <family val="1"/>
        <charset val="128"/>
      </rPr>
      <t>を作成し、関係作業者への周知をしているか</t>
    </r>
    <phoneticPr fontId="18"/>
  </si>
  <si>
    <t>（注）　熱中症対策は熱中症を生ずるおそれのある作業を行うときは、あらかじめ、実施すること。</t>
    <phoneticPr fontId="18"/>
  </si>
  <si>
    <t>通期達成状況(計画)</t>
    <rPh sb="0" eb="2">
      <t>ツウキ</t>
    </rPh>
    <rPh sb="2" eb="4">
      <t>タッセイ</t>
    </rPh>
    <rPh sb="4" eb="6">
      <t>ジョウキョウ</t>
    </rPh>
    <rPh sb="7" eb="9">
      <t>ケイカク</t>
    </rPh>
    <phoneticPr fontId="79"/>
  </si>
  <si>
    <t>月単位達成状況(計画)</t>
    <rPh sb="0" eb="3">
      <t>ツキタンイ</t>
    </rPh>
    <rPh sb="3" eb="5">
      <t>タッセイ</t>
    </rPh>
    <rPh sb="5" eb="7">
      <t>ジョウキョウ</t>
    </rPh>
    <rPh sb="8" eb="10">
      <t>ケイカク</t>
    </rPh>
    <phoneticPr fontId="79"/>
  </si>
  <si>
    <t>通期達成状況(実施)</t>
    <rPh sb="0" eb="2">
      <t>ツウキ</t>
    </rPh>
    <rPh sb="2" eb="4">
      <t>タッセイ</t>
    </rPh>
    <rPh sb="4" eb="6">
      <t>ジョウキョウ</t>
    </rPh>
    <rPh sb="7" eb="9">
      <t>ジッシ</t>
    </rPh>
    <phoneticPr fontId="79"/>
  </si>
  <si>
    <t>月単位達成状況(実施)</t>
    <rPh sb="0" eb="3">
      <t>ツキタンイ</t>
    </rPh>
    <rPh sb="3" eb="5">
      <t>タッセイ</t>
    </rPh>
    <rPh sb="5" eb="7">
      <t>ジョウキョウ</t>
    </rPh>
    <rPh sb="8" eb="10">
      <t>ジッシ</t>
    </rPh>
    <phoneticPr fontId="79"/>
  </si>
  <si>
    <r>
      <t>（注）１．材料承認の必要な材料のうち、市内購入資材を使用しない材料は「市内購入資材不使用理由書」を添付
　　　　　すること。なお、市内購入資材とは市内の会社の製品又は市内の購入店で取扱いのある製品とする。
　　　　　また、県内で緑化木が調達不可能だった場合については、「福岡県産緑化木調達不可能理由書」を添付
　　　　　すること。
　　　２．福岡県認定リサイクル製品及び県土整備部が承認した改良土は、</t>
    </r>
    <r>
      <rPr>
        <sz val="9"/>
        <color rgb="FFFF0000"/>
        <rFont val="ＭＳ 明朝"/>
        <family val="1"/>
        <charset val="128"/>
      </rPr>
      <t>認定証および試験成績表の通知文、</t>
    </r>
    <r>
      <rPr>
        <sz val="9"/>
        <rFont val="ＭＳ 明朝"/>
        <family val="1"/>
        <charset val="128"/>
      </rPr>
      <t xml:space="preserve">
　　　　　</t>
    </r>
    <r>
      <rPr>
        <sz val="9"/>
        <color rgb="FFFF0000"/>
        <rFont val="ＭＳ 明朝"/>
        <family val="1"/>
        <charset val="128"/>
      </rPr>
      <t>結果一覧表を添付すること。</t>
    </r>
    <r>
      <rPr>
        <sz val="9"/>
        <rFont val="ＭＳ 明朝"/>
        <family val="1"/>
        <charset val="128"/>
      </rPr>
      <t xml:space="preserve">
　　　</t>
    </r>
    <r>
      <rPr>
        <sz val="9"/>
        <color rgb="FFFF0000"/>
        <rFont val="ＭＳ 明朝"/>
        <family val="1"/>
        <charset val="128"/>
      </rPr>
      <t>３．ＪＩＳマーク表示品を使用する場合は、資料添付は不要。（資料添付欄は無）。
　　　４．㊜マークの承認を得た工場のコンクリートは、配合計画書のみ添付すること。</t>
    </r>
    <r>
      <rPr>
        <sz val="9"/>
        <rFont val="ＭＳ 明朝"/>
        <family val="1"/>
        <charset val="128"/>
      </rPr>
      <t xml:space="preserve">
　※ 監督職員が不承認とした材料がある場合は、「工事打合せ簿」に品名を記載し回答する。</t>
    </r>
    <rPh sb="19" eb="21">
      <t>シナイ</t>
    </rPh>
    <rPh sb="21" eb="23">
      <t>コウニュウ</t>
    </rPh>
    <rPh sb="35" eb="37">
      <t>シナイ</t>
    </rPh>
    <rPh sb="37" eb="39">
      <t>コウニュウ</t>
    </rPh>
    <rPh sb="49" eb="51">
      <t>テンプ</t>
    </rPh>
    <rPh sb="65" eb="67">
      <t>シナイ</t>
    </rPh>
    <rPh sb="67" eb="69">
      <t>コウニュウ</t>
    </rPh>
    <rPh sb="73" eb="75">
      <t>シナイ</t>
    </rPh>
    <rPh sb="83" eb="85">
      <t>シナイ</t>
    </rPh>
    <rPh sb="86" eb="88">
      <t>コウニュウ</t>
    </rPh>
    <rPh sb="88" eb="89">
      <t>テン</t>
    </rPh>
    <rPh sb="90" eb="92">
      <t>トリアツカ</t>
    </rPh>
    <rPh sb="111" eb="113">
      <t>ケンナイ</t>
    </rPh>
    <rPh sb="118" eb="123">
      <t>チョウタツフカノウ</t>
    </rPh>
    <rPh sb="126" eb="128">
      <t>バアイ</t>
    </rPh>
    <rPh sb="228" eb="230">
      <t>テンプ</t>
    </rPh>
    <rPh sb="247" eb="249">
      <t>ヒョウジ</t>
    </rPh>
    <rPh sb="249" eb="250">
      <t>ヒン</t>
    </rPh>
    <rPh sb="251" eb="253">
      <t>シヨウ</t>
    </rPh>
    <rPh sb="255" eb="257">
      <t>バアイ</t>
    </rPh>
    <rPh sb="259" eb="261">
      <t>シリョウ</t>
    </rPh>
    <rPh sb="261" eb="263">
      <t>テンプ</t>
    </rPh>
    <rPh sb="264" eb="266">
      <t>フヨウ</t>
    </rPh>
    <rPh sb="268" eb="270">
      <t>シリョウ</t>
    </rPh>
    <rPh sb="270" eb="272">
      <t>テンプ</t>
    </rPh>
    <rPh sb="272" eb="273">
      <t>ラン</t>
    </rPh>
    <rPh sb="274" eb="275">
      <t>ナシ</t>
    </rPh>
    <rPh sb="311" eb="313">
      <t>テンプ</t>
    </rPh>
    <rPh sb="324" eb="325">
      <t>ショク</t>
    </rPh>
    <rPh sb="338" eb="340">
      <t>バアイ</t>
    </rPh>
    <rPh sb="351" eb="353">
      <t>ヒンメイ</t>
    </rPh>
    <rPh sb="354" eb="356">
      <t>キサイ</t>
    </rPh>
    <phoneticPr fontId="18"/>
  </si>
  <si>
    <t>■改定履歴</t>
    <rPh sb="1" eb="3">
      <t>カイテイ</t>
    </rPh>
    <rPh sb="3" eb="5">
      <t>リレキ</t>
    </rPh>
    <phoneticPr fontId="18"/>
  </si>
  <si>
    <t>改定日</t>
    <rPh sb="0" eb="2">
      <t>カイテイ</t>
    </rPh>
    <rPh sb="2" eb="3">
      <t>ビ</t>
    </rPh>
    <phoneticPr fontId="18"/>
  </si>
  <si>
    <t>書類番号</t>
    <rPh sb="0" eb="2">
      <t>ショルイ</t>
    </rPh>
    <rPh sb="2" eb="4">
      <t>バンゴウ</t>
    </rPh>
    <phoneticPr fontId="18"/>
  </si>
  <si>
    <t>内容</t>
    <rPh sb="0" eb="2">
      <t>ナイヨウ</t>
    </rPh>
    <phoneticPr fontId="18"/>
  </si>
  <si>
    <t>改定</t>
    <rPh sb="0" eb="2">
      <t>カイテイ</t>
    </rPh>
    <phoneticPr fontId="18"/>
  </si>
  <si>
    <t>削除</t>
    <rPh sb="0" eb="2">
      <t>サクジョ</t>
    </rPh>
    <phoneticPr fontId="18"/>
  </si>
  <si>
    <t>追加</t>
    <rPh sb="0" eb="2">
      <t>ツイカ</t>
    </rPh>
    <phoneticPr fontId="18"/>
  </si>
  <si>
    <t>修正</t>
    <rPh sb="0" eb="2">
      <t>シュウセイ</t>
    </rPh>
    <phoneticPr fontId="18"/>
  </si>
  <si>
    <t>提出書類一覧</t>
    <phoneticPr fontId="18"/>
  </si>
  <si>
    <t>チェックリスト</t>
    <phoneticPr fontId="18"/>
  </si>
  <si>
    <t>■</t>
    <phoneticPr fontId="18"/>
  </si>
  <si>
    <r>
      <t xml:space="preserve">【実施の場合】
当社は、今回の（現場閉所による週休2日工事）、(週休２日交替制工事）を
</t>
    </r>
    <r>
      <rPr>
        <b/>
        <sz val="11"/>
        <color indexed="10"/>
        <rFont val="ＭＳ Ｐ明朝"/>
        <family val="1"/>
        <charset val="128"/>
      </rPr>
      <t>(完全週休２日)、</t>
    </r>
    <r>
      <rPr>
        <sz val="11"/>
        <color indexed="8"/>
        <rFont val="ＭＳ Ｐ明朝"/>
        <family val="1"/>
        <charset val="128"/>
      </rPr>
      <t>(月単位の４週８休)、(通期の４週８休)で実施します。
※上記（　）は該当するものを選択して記載してください。
※休日取得計画・実績表を添付
【未実施の場合】
当社は、今回の現場閉所による週休２日試行工事または週休２日交代制工事を実施しません。
※実施しない理由：〇〇〇〇のため</t>
    </r>
    <rPh sb="45" eb="47">
      <t>カンゼン</t>
    </rPh>
    <rPh sb="50" eb="51">
      <t>ヒ</t>
    </rPh>
    <rPh sb="54" eb="57">
      <t>ツキタンイ</t>
    </rPh>
    <rPh sb="59" eb="60">
      <t>シュウ</t>
    </rPh>
    <rPh sb="61" eb="62">
      <t>キュウ</t>
    </rPh>
    <rPh sb="65" eb="67">
      <t>ツウキ</t>
    </rPh>
    <phoneticPr fontId="18"/>
  </si>
  <si>
    <t>第４土曜（計画）</t>
    <rPh sb="0" eb="1">
      <t>ダイ</t>
    </rPh>
    <rPh sb="2" eb="4">
      <t>ドヨウ</t>
    </rPh>
    <rPh sb="5" eb="7">
      <t>ケイカク</t>
    </rPh>
    <phoneticPr fontId="79"/>
  </si>
  <si>
    <t>第４土曜（実施）</t>
    <rPh sb="5" eb="7">
      <t>ジッシ</t>
    </rPh>
    <phoneticPr fontId="79"/>
  </si>
  <si>
    <t>第２土曜（計画）</t>
    <rPh sb="0" eb="1">
      <t>ダイ</t>
    </rPh>
    <rPh sb="2" eb="4">
      <t>ドヨウ</t>
    </rPh>
    <rPh sb="5" eb="7">
      <t>ケイカク</t>
    </rPh>
    <phoneticPr fontId="79"/>
  </si>
  <si>
    <t>第２土曜（実施）</t>
    <rPh sb="5" eb="7">
      <t>ジッシ</t>
    </rPh>
    <phoneticPr fontId="79"/>
  </si>
  <si>
    <t>休日取得計画・実績表（完全週休２日（土日）工事）</t>
    <rPh sb="0" eb="2">
      <t>キュウジツ</t>
    </rPh>
    <rPh sb="2" eb="4">
      <t>シュトク</t>
    </rPh>
    <rPh sb="4" eb="6">
      <t>ケイカク</t>
    </rPh>
    <rPh sb="7" eb="9">
      <t>ジッセキ</t>
    </rPh>
    <rPh sb="9" eb="10">
      <t>ヒョウ</t>
    </rPh>
    <rPh sb="11" eb="13">
      <t>カンゼン</t>
    </rPh>
    <rPh sb="13" eb="15">
      <t>シュウキュウ</t>
    </rPh>
    <rPh sb="16" eb="17">
      <t>ニチ</t>
    </rPh>
    <rPh sb="18" eb="20">
      <t>ドニチ</t>
    </rPh>
    <rPh sb="21" eb="23">
      <t>コウジ</t>
    </rPh>
    <phoneticPr fontId="79"/>
  </si>
  <si>
    <t>休日取得計画・実績表（完全週休２日工事）</t>
    <rPh sb="0" eb="2">
      <t>キュウジツ</t>
    </rPh>
    <rPh sb="2" eb="4">
      <t>シュトク</t>
    </rPh>
    <rPh sb="4" eb="6">
      <t>ケイカク</t>
    </rPh>
    <rPh sb="7" eb="9">
      <t>ジッセキ</t>
    </rPh>
    <rPh sb="9" eb="10">
      <t>ヒョウ</t>
    </rPh>
    <rPh sb="11" eb="13">
      <t>カンゼン</t>
    </rPh>
    <rPh sb="13" eb="15">
      <t>シュウキュウ</t>
    </rPh>
    <rPh sb="16" eb="17">
      <t>ニチ</t>
    </rPh>
    <rPh sb="17" eb="19">
      <t>コウジ</t>
    </rPh>
    <phoneticPr fontId="79"/>
  </si>
  <si>
    <t>工事名</t>
    <rPh sb="0" eb="2">
      <t>コウジ</t>
    </rPh>
    <rPh sb="2" eb="3">
      <t>メイ</t>
    </rPh>
    <phoneticPr fontId="79"/>
  </si>
  <si>
    <t>　　　完全週休２日（土日）達成状況</t>
    <rPh sb="3" eb="5">
      <t>カンゼン</t>
    </rPh>
    <rPh sb="5" eb="7">
      <t>シュウキュウ</t>
    </rPh>
    <rPh sb="8" eb="9">
      <t>ニチ</t>
    </rPh>
    <rPh sb="10" eb="12">
      <t>ドニチ</t>
    </rPh>
    <rPh sb="13" eb="15">
      <t>タッセイ</t>
    </rPh>
    <rPh sb="15" eb="17">
      <t>ジョウキョウ</t>
    </rPh>
    <phoneticPr fontId="79"/>
  </si>
  <si>
    <t>工事着手日</t>
    <rPh sb="0" eb="2">
      <t>コウジ</t>
    </rPh>
    <rPh sb="2" eb="4">
      <t>チャクシュ</t>
    </rPh>
    <rPh sb="4" eb="5">
      <t>ヒ</t>
    </rPh>
    <phoneticPr fontId="79"/>
  </si>
  <si>
    <t>統一現場閉所閉所率</t>
    <rPh sb="0" eb="2">
      <t>トウイツ</t>
    </rPh>
    <rPh sb="2" eb="4">
      <t>ゲンバ</t>
    </rPh>
    <rPh sb="4" eb="6">
      <t>ヘイショ</t>
    </rPh>
    <rPh sb="6" eb="8">
      <t>ヘイショ</t>
    </rPh>
    <rPh sb="8" eb="9">
      <t>リツ</t>
    </rPh>
    <phoneticPr fontId="79"/>
  </si>
  <si>
    <t>工事完成日（予定）</t>
    <rPh sb="0" eb="2">
      <t>コウジ</t>
    </rPh>
    <rPh sb="2" eb="4">
      <t>カンセイ</t>
    </rPh>
    <rPh sb="4" eb="5">
      <t>ヒ</t>
    </rPh>
    <rPh sb="6" eb="8">
      <t>ヨテイ</t>
    </rPh>
    <phoneticPr fontId="79"/>
  </si>
  <si>
    <t>工事期間：</t>
    <rPh sb="0" eb="2">
      <t>コウジ</t>
    </rPh>
    <rPh sb="2" eb="4">
      <t>キカン</t>
    </rPh>
    <phoneticPr fontId="79"/>
  </si>
  <si>
    <t>日</t>
    <rPh sb="0" eb="1">
      <t>ヒ</t>
    </rPh>
    <phoneticPr fontId="79"/>
  </si>
  <si>
    <t>対象期間外</t>
    <rPh sb="0" eb="2">
      <t>タイショウ</t>
    </rPh>
    <rPh sb="2" eb="4">
      <t>キカン</t>
    </rPh>
    <rPh sb="4" eb="5">
      <t>ガイ</t>
    </rPh>
    <phoneticPr fontId="79"/>
  </si>
  <si>
    <t>完全週休２日達成</t>
    <rPh sb="0" eb="2">
      <t>カンゼン</t>
    </rPh>
    <rPh sb="2" eb="4">
      <t>シュウキュウ</t>
    </rPh>
    <rPh sb="5" eb="6">
      <t>ニチ</t>
    </rPh>
    <rPh sb="6" eb="8">
      <t>タッセイ</t>
    </rPh>
    <phoneticPr fontId="79"/>
  </si>
  <si>
    <t>第４土曜（実施）</t>
    <rPh sb="0" eb="1">
      <t>ダイ</t>
    </rPh>
    <rPh sb="2" eb="4">
      <t>ドヨウ</t>
    </rPh>
    <rPh sb="5" eb="7">
      <t>ジッシ</t>
    </rPh>
    <phoneticPr fontId="79"/>
  </si>
  <si>
    <t>第２土曜（実施）</t>
    <rPh sb="0" eb="1">
      <t>ダイ</t>
    </rPh>
    <rPh sb="2" eb="4">
      <t>ドヨウ</t>
    </rPh>
    <rPh sb="5" eb="7">
      <t>ジッシ</t>
    </rPh>
    <phoneticPr fontId="79"/>
  </si>
  <si>
    <t>計画</t>
  </si>
  <si>
    <t>完全週休２日達成状況      :</t>
    <rPh sb="0" eb="2">
      <t>カンゼン</t>
    </rPh>
    <rPh sb="2" eb="4">
      <t>シュウキュウ</t>
    </rPh>
    <rPh sb="5" eb="6">
      <t>ニチ</t>
    </rPh>
    <rPh sb="6" eb="8">
      <t>タッセイ</t>
    </rPh>
    <rPh sb="8" eb="10">
      <t>ジョウキョウ</t>
    </rPh>
    <phoneticPr fontId="79"/>
  </si>
  <si>
    <t>対象期間外等の日数</t>
    <rPh sb="0" eb="2">
      <t>タイショウ</t>
    </rPh>
    <rPh sb="2" eb="4">
      <t>キカン</t>
    </rPh>
    <rPh sb="4" eb="5">
      <t>ガイ</t>
    </rPh>
    <rPh sb="5" eb="6">
      <t>トウ</t>
    </rPh>
    <rPh sb="7" eb="9">
      <t>ニッスウ</t>
    </rPh>
    <phoneticPr fontId="79"/>
  </si>
  <si>
    <t>休日数</t>
    <rPh sb="0" eb="2">
      <t>キュウジツ</t>
    </rPh>
    <rPh sb="2" eb="3">
      <t>スウ</t>
    </rPh>
    <phoneticPr fontId="79"/>
  </si>
  <si>
    <t>平均
休日率</t>
    <rPh sb="0" eb="2">
      <t>ヘイキン</t>
    </rPh>
    <rPh sb="3" eb="5">
      <t>キュウジツ</t>
    </rPh>
    <rPh sb="5" eb="6">
      <t>リツ</t>
    </rPh>
    <phoneticPr fontId="79"/>
  </si>
  <si>
    <t>▲▲</t>
    <phoneticPr fontId="79"/>
  </si>
  <si>
    <t>週休2日工事関連書類を添付して提出</t>
    <phoneticPr fontId="18"/>
  </si>
  <si>
    <t>219-8</t>
    <phoneticPr fontId="18"/>
  </si>
  <si>
    <t>実施、未実施の意向を工事打合せ簿で提出
実施の場合、休日取得計画・実績表を毎月提出</t>
    <phoneticPr fontId="18"/>
  </si>
  <si>
    <t>219-9</t>
    <phoneticPr fontId="18"/>
  </si>
  <si>
    <t>219-10</t>
    <phoneticPr fontId="18"/>
  </si>
  <si>
    <t>219-11</t>
    <phoneticPr fontId="18"/>
  </si>
  <si>
    <r>
      <t xml:space="preserve">【実施の場合】
当社は、今回の（現場閉所による週休2日工事）、(週休２日交替制工事）を
</t>
    </r>
    <r>
      <rPr>
        <b/>
        <sz val="11"/>
        <color indexed="10"/>
        <rFont val="ＭＳ Ｐ明朝"/>
        <family val="1"/>
        <charset val="128"/>
      </rPr>
      <t>(週単位の週休２日)、</t>
    </r>
    <r>
      <rPr>
        <sz val="11"/>
        <color indexed="8"/>
        <rFont val="ＭＳ Ｐ明朝"/>
        <family val="1"/>
        <charset val="128"/>
      </rPr>
      <t>(月単位の４週８休)、(通期の４週８休)で実施します。
※上記（　）は該当するものを選択して記載してください。
※休日取得計画・実績表を添付
【未実施の場合】
当社は、今回の現場閉所による週休２日試行工事または週休２日交代制工事を実施しません。
※実施しない理由：〇〇〇〇のため</t>
    </r>
    <rPh sb="45" eb="48">
      <t>シュウタンイ</t>
    </rPh>
    <rPh sb="52" eb="53">
      <t>ヒ</t>
    </rPh>
    <rPh sb="56" eb="59">
      <t>ツキタンイ</t>
    </rPh>
    <rPh sb="61" eb="62">
      <t>シュウ</t>
    </rPh>
    <rPh sb="63" eb="64">
      <t>キュウ</t>
    </rPh>
    <rPh sb="67" eb="69">
      <t>ツウキ</t>
    </rPh>
    <phoneticPr fontId="18"/>
  </si>
  <si>
    <t>※西暦入力</t>
    <rPh sb="1" eb="3">
      <t>セイレキ</t>
    </rPh>
    <rPh sb="3" eb="5">
      <t>ニュウリョク</t>
    </rPh>
    <phoneticPr fontId="79"/>
  </si>
  <si>
    <t>週単位達成状況</t>
    <rPh sb="0" eb="1">
      <t>シュウ</t>
    </rPh>
    <phoneticPr fontId="79"/>
  </si>
  <si>
    <t>達成</t>
    <phoneticPr fontId="79"/>
  </si>
  <si>
    <t>●●</t>
    <phoneticPr fontId="18"/>
  </si>
  <si>
    <t>【記入例】休日取得計画・実績表（週休２日交替制工事）</t>
    <phoneticPr fontId="79"/>
  </si>
  <si>
    <t>○○○○工事</t>
    <phoneticPr fontId="18"/>
  </si>
  <si>
    <t>休</t>
    <phoneticPr fontId="79"/>
  </si>
  <si>
    <t xml:space="preserve">【実施の場合】
当社は、今回の（現場閉所による週休2日工事・週休２日交替制工事）を
（月単位・通期単位）で実施します。
※上記（　）は該当するものを選択して記載してください。
※休日取得計画・実績表を添付
【未実施の場合】
当社は、今回の現場閉所による週休２日試行工事または週休２日交代制工事を実施しません。
※実施しない理由：〇〇〇〇のため
</t>
    <rPh sb="43" eb="44">
      <t>ツキ</t>
    </rPh>
    <rPh sb="44" eb="46">
      <t>タンイ</t>
    </rPh>
    <rPh sb="47" eb="49">
      <t>ツウキ</t>
    </rPh>
    <rPh sb="49" eb="51">
      <t>タンイ</t>
    </rPh>
    <phoneticPr fontId="18"/>
  </si>
  <si>
    <t>【記入例】休日取得計画・実績表（現場閉所による週休２日工事）</t>
    <rPh sb="1" eb="3">
      <t>キニュウ</t>
    </rPh>
    <rPh sb="3" eb="4">
      <t>レイ</t>
    </rPh>
    <rPh sb="5" eb="7">
      <t>キュウジツ</t>
    </rPh>
    <rPh sb="7" eb="9">
      <t>シュトク</t>
    </rPh>
    <rPh sb="9" eb="11">
      <t>ケイカク</t>
    </rPh>
    <rPh sb="12" eb="14">
      <t>ジッセキ</t>
    </rPh>
    <rPh sb="14" eb="15">
      <t>ヒョウ</t>
    </rPh>
    <rPh sb="16" eb="18">
      <t>ゲンバ</t>
    </rPh>
    <rPh sb="18" eb="20">
      <t>ヘイショ</t>
    </rPh>
    <rPh sb="23" eb="25">
      <t>シュウキュウ</t>
    </rPh>
    <rPh sb="26" eb="27">
      <t>ニチ</t>
    </rPh>
    <rPh sb="27" eb="29">
      <t>コウジ</t>
    </rPh>
    <phoneticPr fontId="79"/>
  </si>
  <si>
    <t>○○○○工事(○○○○工区)</t>
    <rPh sb="4" eb="6">
      <t>コウジ</t>
    </rPh>
    <rPh sb="11" eb="13">
      <t>コウク</t>
    </rPh>
    <phoneticPr fontId="79"/>
  </si>
  <si>
    <t>雨</t>
  </si>
  <si>
    <t>福岡県産緑化木出荷証明書</t>
    <rPh sb="0" eb="2">
      <t>フクオカ</t>
    </rPh>
    <rPh sb="2" eb="3">
      <t>ケン</t>
    </rPh>
    <rPh sb="3" eb="4">
      <t>サン</t>
    </rPh>
    <rPh sb="4" eb="6">
      <t>リョッカ</t>
    </rPh>
    <rPh sb="6" eb="7">
      <t>ボク</t>
    </rPh>
    <rPh sb="7" eb="9">
      <t>シュッカ</t>
    </rPh>
    <rPh sb="9" eb="11">
      <t>ショウメイ</t>
    </rPh>
    <rPh sb="11" eb="12">
      <t>ショ</t>
    </rPh>
    <phoneticPr fontId="18"/>
  </si>
  <si>
    <t>県産緑化木を調達した場合に提出</t>
    <rPh sb="0" eb="1">
      <t>アガタ</t>
    </rPh>
    <rPh sb="1" eb="2">
      <t>サン</t>
    </rPh>
    <rPh sb="2" eb="4">
      <t>リョッカ</t>
    </rPh>
    <rPh sb="4" eb="5">
      <t>モク</t>
    </rPh>
    <rPh sb="6" eb="8">
      <t>チョウタツ</t>
    </rPh>
    <rPh sb="10" eb="12">
      <t>バアイ</t>
    </rPh>
    <rPh sb="13" eb="15">
      <t>テイシュツ</t>
    </rPh>
    <phoneticPr fontId="18"/>
  </si>
  <si>
    <t>材料確認が必要な場合（塗料一般・樹木類・現場発生品）</t>
    <rPh sb="0" eb="2">
      <t>ザイリョウ</t>
    </rPh>
    <rPh sb="2" eb="4">
      <t>カクニン</t>
    </rPh>
    <rPh sb="5" eb="7">
      <t>ヒツヨウ</t>
    </rPh>
    <rPh sb="8" eb="10">
      <t>バアイ</t>
    </rPh>
    <rPh sb="11" eb="13">
      <t>トリョウ</t>
    </rPh>
    <rPh sb="13" eb="15">
      <t>イッパン</t>
    </rPh>
    <rPh sb="16" eb="19">
      <t>ジュモクルイ</t>
    </rPh>
    <rPh sb="20" eb="22">
      <t>ゲンバ</t>
    </rPh>
    <rPh sb="22" eb="24">
      <t>ハッセイ</t>
    </rPh>
    <rPh sb="24" eb="25">
      <t>ヒン</t>
    </rPh>
    <phoneticPr fontId="18"/>
  </si>
  <si>
    <t>「週休２日実施証明書」発行申請書</t>
    <phoneticPr fontId="18"/>
  </si>
  <si>
    <t>工事完成検査合格後に週休２日実施証明書が必要な場合のみ提出</t>
    <rPh sb="20" eb="22">
      <t>ヒツヨウ</t>
    </rPh>
    <rPh sb="23" eb="25">
      <t>バアイ</t>
    </rPh>
    <rPh sb="27" eb="29">
      <t>テイシュツ</t>
    </rPh>
    <phoneticPr fontId="18"/>
  </si>
  <si>
    <t>申請日：</t>
    <phoneticPr fontId="18"/>
  </si>
  <si>
    <t>「週休２日実施証明書」発行申請書</t>
    <rPh sb="1" eb="3">
      <t>シュウキュウ</t>
    </rPh>
    <rPh sb="4" eb="5">
      <t>ニチ</t>
    </rPh>
    <rPh sb="5" eb="7">
      <t>ジッシ</t>
    </rPh>
    <rPh sb="7" eb="10">
      <t>ショウメイショ</t>
    </rPh>
    <rPh sb="11" eb="13">
      <t>ハッコウ</t>
    </rPh>
    <rPh sb="13" eb="16">
      <t>シンセイショ</t>
    </rPh>
    <phoneticPr fontId="79"/>
  </si>
  <si>
    <t>下記工事について、証明書の発行を申請します。</t>
    <rPh sb="0" eb="2">
      <t>カキ</t>
    </rPh>
    <rPh sb="2" eb="4">
      <t>コウジ</t>
    </rPh>
    <rPh sb="9" eb="12">
      <t>ショウメイショ</t>
    </rPh>
    <rPh sb="13" eb="15">
      <t>ハッコウ</t>
    </rPh>
    <rPh sb="16" eb="18">
      <t>シンセイ</t>
    </rPh>
    <phoneticPr fontId="79"/>
  </si>
  <si>
    <t>記</t>
    <rPh sb="0" eb="1">
      <t>シルシ</t>
    </rPh>
    <phoneticPr fontId="18"/>
  </si>
  <si>
    <t>完成年月日</t>
    <phoneticPr fontId="79"/>
  </si>
  <si>
    <t>実施内容</t>
    <rPh sb="0" eb="4">
      <t>ジッシナイヨウ</t>
    </rPh>
    <phoneticPr fontId="79"/>
  </si>
  <si>
    <t>完全週休２日の４週８休</t>
    <phoneticPr fontId="18"/>
  </si>
  <si>
    <t>月単位の４週８休</t>
  </si>
  <si>
    <t>月単位の４週８休</t>
    <phoneticPr fontId="18"/>
  </si>
  <si>
    <t>通期の４週８休</t>
    <phoneticPr fontId="18"/>
  </si>
  <si>
    <t>（R6年度版）
（6.1）</t>
    <rPh sb="3" eb="5">
      <t>ネンド</t>
    </rPh>
    <rPh sb="5" eb="6">
      <t>バン</t>
    </rPh>
    <phoneticPr fontId="18"/>
  </si>
  <si>
    <t>（R8年度版）
（8.1）</t>
    <phoneticPr fontId="18"/>
  </si>
  <si>
    <t>工事安全対策自己点検チェックリストに熱中症対策を追加</t>
    <phoneticPr fontId="18"/>
  </si>
  <si>
    <t>材料承認願の添付資料に関する注釈を一部修正</t>
    <rPh sb="6" eb="10">
      <t>テンプシリョウ</t>
    </rPh>
    <rPh sb="11" eb="12">
      <t>カン</t>
    </rPh>
    <rPh sb="14" eb="16">
      <t>チュウシャク</t>
    </rPh>
    <rPh sb="17" eb="19">
      <t>イチブ</t>
    </rPh>
    <rPh sb="19" eb="21">
      <t>シュウセイ</t>
    </rPh>
    <phoneticPr fontId="18"/>
  </si>
  <si>
    <t>219-1～219-11</t>
    <phoneticPr fontId="18"/>
  </si>
  <si>
    <t>休日取得計画・実績表の各種様式を変更（土木・農整・林務）</t>
    <rPh sb="11" eb="13">
      <t>カクシュ</t>
    </rPh>
    <rPh sb="13" eb="15">
      <t>ヨウシキ</t>
    </rPh>
    <rPh sb="16" eb="18">
      <t>ヘンコウ</t>
    </rPh>
    <rPh sb="19" eb="21">
      <t>ドボク</t>
    </rPh>
    <rPh sb="22" eb="23">
      <t>ノウ</t>
    </rPh>
    <rPh sb="23" eb="24">
      <t>セイ</t>
    </rPh>
    <rPh sb="25" eb="27">
      <t>リンム</t>
    </rPh>
    <phoneticPr fontId="18"/>
  </si>
  <si>
    <t>H1.0- -W0.4</t>
    <phoneticPr fontId="18"/>
  </si>
  <si>
    <t>クルメツツジ</t>
    <phoneticPr fontId="18"/>
  </si>
  <si>
    <t>H4.0-C0.21-W1.8</t>
    <phoneticPr fontId="18"/>
  </si>
  <si>
    <t>ソメイヨシノ</t>
    <phoneticPr fontId="18"/>
  </si>
  <si>
    <t>H3.0-C0.18-W1.0</t>
    <phoneticPr fontId="18"/>
  </si>
  <si>
    <t>クロガネモチ</t>
    <phoneticPr fontId="18"/>
  </si>
  <si>
    <t>長油性フタル酸
樹脂塗料上塗</t>
    <rPh sb="12" eb="13">
      <t>ウエ</t>
    </rPh>
    <phoneticPr fontId="18"/>
  </si>
  <si>
    <t>上塗材</t>
    <rPh sb="0" eb="2">
      <t>ウワヌ</t>
    </rPh>
    <rPh sb="2" eb="3">
      <t>ザイ</t>
    </rPh>
    <phoneticPr fontId="18"/>
  </si>
  <si>
    <t>長油性フタル酸
樹脂塗料中塗</t>
    <rPh sb="0" eb="1">
      <t>チョウ</t>
    </rPh>
    <rPh sb="1" eb="2">
      <t>ユ</t>
    </rPh>
    <rPh sb="2" eb="3">
      <t>セイ</t>
    </rPh>
    <rPh sb="6" eb="7">
      <t>サン</t>
    </rPh>
    <rPh sb="8" eb="12">
      <t>ジュシトリョウ</t>
    </rPh>
    <rPh sb="12" eb="14">
      <t>ナカヌ</t>
    </rPh>
    <phoneticPr fontId="18"/>
  </si>
  <si>
    <t>中塗材</t>
    <rPh sb="0" eb="2">
      <t>ナカヌ</t>
    </rPh>
    <rPh sb="2" eb="3">
      <t>ザイ</t>
    </rPh>
    <phoneticPr fontId="18"/>
  </si>
  <si>
    <t>鉛系さび止め
ペイント１種</t>
    <rPh sb="0" eb="2">
      <t>ナマリケイ</t>
    </rPh>
    <rPh sb="4" eb="5">
      <t>ド</t>
    </rPh>
    <rPh sb="12" eb="13">
      <t>シュ</t>
    </rPh>
    <phoneticPr fontId="18"/>
  </si>
  <si>
    <t>下塗材</t>
    <rPh sb="0" eb="2">
      <t>シタヌ</t>
    </rPh>
    <rPh sb="2" eb="3">
      <t>ザイ</t>
    </rPh>
    <phoneticPr fontId="18"/>
  </si>
  <si>
    <t>剥離剤</t>
    <rPh sb="0" eb="3">
      <t>ハクリザイ</t>
    </rPh>
    <phoneticPr fontId="18"/>
  </si>
  <si>
    <t>「週休２日実施証明書」発行申請書の様式追加</t>
    <rPh sb="17" eb="21">
      <t>ヨウシキツイカ</t>
    </rPh>
    <phoneticPr fontId="18"/>
  </si>
  <si>
    <t>新規</t>
    <phoneticPr fontId="18"/>
  </si>
  <si>
    <t>新規作成公開</t>
    <phoneticPr fontId="18"/>
  </si>
  <si>
    <t>安全・訓練等の活動を実施しましたので報告します。
実施年月日：令和○年○月○日（00:00～00:00）（第○回）
安全教育活動の内容
　・○○○
　・×××
　・△△△</t>
    <rPh sb="0" eb="2">
      <t>アンゼン</t>
    </rPh>
    <rPh sb="3" eb="5">
      <t>クンレン</t>
    </rPh>
    <rPh sb="5" eb="6">
      <t>ナド</t>
    </rPh>
    <rPh sb="7" eb="9">
      <t>カツドウ</t>
    </rPh>
    <rPh sb="10" eb="12">
      <t>ジッシ</t>
    </rPh>
    <rPh sb="18" eb="20">
      <t>ホウコク</t>
    </rPh>
    <rPh sb="26" eb="28">
      <t>ジッシ</t>
    </rPh>
    <rPh sb="28" eb="31">
      <t>ネンガッピ</t>
    </rPh>
    <rPh sb="32" eb="34">
      <t>レイワ</t>
    </rPh>
    <rPh sb="35" eb="36">
      <t>ネン</t>
    </rPh>
    <rPh sb="37" eb="38">
      <t>ガツ</t>
    </rPh>
    <rPh sb="39" eb="40">
      <t>ニチ</t>
    </rPh>
    <rPh sb="54" eb="55">
      <t>ダイ</t>
    </rPh>
    <rPh sb="56" eb="57">
      <t>カイ</t>
    </rPh>
    <rPh sb="59" eb="63">
      <t>アンゼンキョウイク</t>
    </rPh>
    <rPh sb="63" eb="65">
      <t>カツドウ</t>
    </rPh>
    <rPh sb="66" eb="68">
      <t>ナイヨウ</t>
    </rPh>
    <phoneticPr fontId="18"/>
  </si>
  <si>
    <t>←４時間以上</t>
    <rPh sb="2" eb="4">
      <t>ジカン</t>
    </rPh>
    <rPh sb="4" eb="6">
      <t>イジョウ</t>
    </rPh>
    <phoneticPr fontId="18"/>
  </si>
  <si>
    <t>←活動内容を記載</t>
    <rPh sb="1" eb="5">
      <t>カツドウナイヨウ</t>
    </rPh>
    <rPh sb="6" eb="8">
      <t>キサイ</t>
    </rPh>
    <phoneticPr fontId="18"/>
  </si>
  <si>
    <t>←実施日から７日以内</t>
    <rPh sb="1" eb="4">
      <t>ジッシビ</t>
    </rPh>
    <rPh sb="7" eb="8">
      <t>ニチ</t>
    </rPh>
    <rPh sb="8" eb="10">
      <t>イナイ</t>
    </rPh>
    <phoneticPr fontId="18"/>
  </si>
  <si>
    <t>ただし、年末年始(6日間)を含めない</t>
    <phoneticPr fontId="18"/>
  </si>
  <si>
    <t>「安全・訓練等の活動報告書」は工事打合せ簿によるものとして削除</t>
    <phoneticPr fontId="18"/>
  </si>
  <si>
    <t>工事打合せ簿
（安全・訓練等の活動報告）</t>
    <rPh sb="8" eb="10">
      <t>アンゼン</t>
    </rPh>
    <rPh sb="11" eb="14">
      <t>クンレンナド</t>
    </rPh>
    <rPh sb="15" eb="17">
      <t>カツドウ</t>
    </rPh>
    <rPh sb="17" eb="19">
      <t>ホウコク</t>
    </rPh>
    <phoneticPr fontId="18"/>
  </si>
  <si>
    <t>工事打合せ簿</t>
    <phoneticPr fontId="18"/>
  </si>
  <si>
    <t>工事打合せ簿（安全・訓練等の活動報告書）を追加</t>
    <rPh sb="21" eb="23">
      <t>ツイカ</t>
    </rPh>
    <phoneticPr fontId="18"/>
  </si>
  <si>
    <t>(215)福岡県産緑化木調達不可能理由書の摘要修正</t>
    <rPh sb="21" eb="23">
      <t>テキヨウ</t>
    </rPh>
    <rPh sb="23" eb="25">
      <t>シュウセイ</t>
    </rPh>
    <phoneticPr fontId="18"/>
  </si>
  <si>
    <t>　コブリス・プラス対象外工事（500万未満）は住所・氏名・押印が必要</t>
    <phoneticPr fontId="18"/>
  </si>
  <si>
    <r>
      <rPr>
        <sz val="11"/>
        <color rgb="FFFF0000"/>
        <rFont val="Segoe UI"/>
        <family val="1"/>
        <charset val="1"/>
      </rPr>
      <t>←</t>
    </r>
    <r>
      <rPr>
        <sz val="11"/>
        <color rgb="FFFF0000"/>
        <rFont val="游ゴシック"/>
        <family val="1"/>
        <charset val="128"/>
      </rPr>
      <t>土砂受領書がある場合は住所・氏名記載不要</t>
    </r>
    <phoneticPr fontId="18"/>
  </si>
  <si>
    <t>コブリス・プラス対象工事は、土砂受領書を提出</t>
    <rPh sb="8" eb="10">
      <t>タイショウ</t>
    </rPh>
    <rPh sb="10" eb="12">
      <t>コウジ</t>
    </rPh>
    <rPh sb="14" eb="16">
      <t>ドシャ</t>
    </rPh>
    <rPh sb="16" eb="19">
      <t>ジュリョウショ</t>
    </rPh>
    <rPh sb="20" eb="22">
      <t>テイシュツ</t>
    </rPh>
    <phoneticPr fontId="18"/>
  </si>
  <si>
    <t>現場積込、計画書の受入れ先、処分状況写真を添付
発生土量・運搬距離・処分地・処分先の確認（3,000㎡を超える場合　残土処分場の県知事許可が必要）（コブリス・プラス対象工事は、土砂受領書を添付）</t>
    <rPh sb="0" eb="2">
      <t>ゲンバ</t>
    </rPh>
    <rPh sb="2" eb="4">
      <t>ツミコミ</t>
    </rPh>
    <rPh sb="5" eb="7">
      <t>ケイカク</t>
    </rPh>
    <rPh sb="7" eb="8">
      <t>ショ</t>
    </rPh>
    <rPh sb="9" eb="11">
      <t>ウケイ</t>
    </rPh>
    <rPh sb="12" eb="13">
      <t>サキ</t>
    </rPh>
    <rPh sb="14" eb="16">
      <t>ショブン</t>
    </rPh>
    <rPh sb="16" eb="18">
      <t>ジョウキョウ</t>
    </rPh>
    <rPh sb="18" eb="20">
      <t>シャシン</t>
    </rPh>
    <rPh sb="21" eb="23">
      <t>テンプ</t>
    </rPh>
    <rPh sb="88" eb="90">
      <t>ドシャ</t>
    </rPh>
    <phoneticPr fontId="18"/>
  </si>
  <si>
    <t>コブリス・プラス
所定様式</t>
    <phoneticPr fontId="18"/>
  </si>
  <si>
    <t xml:space="preserve">下記①または②に該当する工事の場合、「コブリス・プラス」にて証明書を出力し「再生資源利用（促進）計画書」と併せて工事着手前に速やかに提出
①特定建設資材を使用または解体する請負代金500万円以上の工事
（ｺﾝｸﾘｰﾄ,ｱｽﾌｧﾙﾄ、木材）
②資源有効利用促進法に定められた一定規模の工事
（搬入）土砂500m3以上,砕石500t以上,ｱｽﾌｧﾙﾄ200t以上
（搬出）土砂500m3以上,ｺﾝｸﾘｰﾄ・ｱｽﾌｧﾙﾄ・建設発生木材　合計200t以上
</t>
    <phoneticPr fontId="18"/>
  </si>
  <si>
    <t>コブリス及びCOBRISの表記をコブリス・プラスに変更</t>
    <rPh sb="4" eb="5">
      <t>オヨ</t>
    </rPh>
    <rPh sb="13" eb="15">
      <t>ヒョウキ</t>
    </rPh>
    <rPh sb="25" eb="27">
      <t>ヘンコウ</t>
    </rPh>
    <phoneticPr fontId="18"/>
  </si>
  <si>
    <t>◇確認結果票</t>
    <rPh sb="1" eb="3">
      <t>カクニン</t>
    </rPh>
    <rPh sb="3" eb="5">
      <t>ケッカ</t>
    </rPh>
    <rPh sb="5" eb="6">
      <t>ヒョウ</t>
    </rPh>
    <phoneticPr fontId="18"/>
  </si>
  <si>
    <t>再生資源利用計画書及び再生資源利用計画書の摘要修正</t>
    <rPh sb="9" eb="10">
      <t>オヨ</t>
    </rPh>
    <rPh sb="21" eb="23">
      <t>テキヨウ</t>
    </rPh>
    <rPh sb="23" eb="25">
      <t>シュウセイ</t>
    </rPh>
    <phoneticPr fontId="18"/>
  </si>
  <si>
    <t>(508-1)(508-2)創意工夫・社会性等の摘要修正</t>
    <rPh sb="24" eb="28">
      <t>テキヨウシュウセイ</t>
    </rPh>
    <phoneticPr fontId="18"/>
  </si>
  <si>
    <t>205</t>
    <phoneticPr fontId="18"/>
  </si>
  <si>
    <t>事業名●●●災害復旧事業
事業機関名：九州地方整備局●●国道事務所</t>
    <rPh sb="0" eb="2">
      <t>ジギョウ</t>
    </rPh>
    <rPh sb="2" eb="3">
      <t>メイ</t>
    </rPh>
    <rPh sb="6" eb="8">
      <t>サイガイ</t>
    </rPh>
    <rPh sb="8" eb="10">
      <t>フッキュウ</t>
    </rPh>
    <rPh sb="10" eb="12">
      <t>ジギョウ</t>
    </rPh>
    <rPh sb="13" eb="15">
      <t>ジギョウ</t>
    </rPh>
    <rPh sb="15" eb="17">
      <t>キカン</t>
    </rPh>
    <rPh sb="17" eb="18">
      <t>メイ</t>
    </rPh>
    <rPh sb="19" eb="21">
      <t>キュウシュウ</t>
    </rPh>
    <rPh sb="21" eb="23">
      <t>チホウ</t>
    </rPh>
    <rPh sb="23" eb="26">
      <t>セイビキョク</t>
    </rPh>
    <rPh sb="28" eb="30">
      <t>コクドウ</t>
    </rPh>
    <rPh sb="30" eb="33">
      <t>ジムショ</t>
    </rPh>
    <phoneticPr fontId="18"/>
  </si>
  <si>
    <t>許可不要工事等</t>
    <rPh sb="0" eb="2">
      <t>キョカ</t>
    </rPh>
    <rPh sb="2" eb="4">
      <t>フヨウ</t>
    </rPh>
    <rPh sb="4" eb="6">
      <t>コウジ</t>
    </rPh>
    <rPh sb="6" eb="7">
      <t>トウ</t>
    </rPh>
    <phoneticPr fontId="18"/>
  </si>
  <si>
    <t>●●●●●災害復旧工事</t>
    <rPh sb="5" eb="7">
      <t>サイガイ</t>
    </rPh>
    <rPh sb="7" eb="9">
      <t>フッキュウ</t>
    </rPh>
    <rPh sb="9" eb="11">
      <t>コウジ</t>
    </rPh>
    <phoneticPr fontId="18"/>
  </si>
  <si>
    <t>岩石採取計画認可●●法
登録番号●●県第0000000号</t>
    <phoneticPr fontId="18"/>
  </si>
  <si>
    <t>他法令許可等</t>
  </si>
  <si>
    <t>●●●●●採石場跡地</t>
    <rPh sb="5" eb="8">
      <t>サイセキジョウ</t>
    </rPh>
    <rPh sb="8" eb="10">
      <t>アトチ</t>
    </rPh>
    <phoneticPr fontId="18"/>
  </si>
  <si>
    <t>事業名：●●川●●●事業
事業機関名：九州地方整備局●●河川道事務所</t>
    <rPh sb="0" eb="2">
      <t>ジギョウ</t>
    </rPh>
    <rPh sb="2" eb="3">
      <t>メイ</t>
    </rPh>
    <rPh sb="6" eb="7">
      <t>ガワ</t>
    </rPh>
    <rPh sb="10" eb="12">
      <t>ジギョウ</t>
    </rPh>
    <rPh sb="13" eb="15">
      <t>ジギョウ</t>
    </rPh>
    <rPh sb="15" eb="17">
      <t>キカン</t>
    </rPh>
    <rPh sb="17" eb="18">
      <t>メイ</t>
    </rPh>
    <rPh sb="19" eb="21">
      <t>キュウシュウ</t>
    </rPh>
    <rPh sb="21" eb="23">
      <t>チホウ</t>
    </rPh>
    <rPh sb="23" eb="26">
      <t>セイビキョク</t>
    </rPh>
    <rPh sb="28" eb="30">
      <t>カセン</t>
    </rPh>
    <rPh sb="30" eb="31">
      <t>ミチ</t>
    </rPh>
    <rPh sb="31" eb="34">
      <t>ジムショ</t>
    </rPh>
    <phoneticPr fontId="18"/>
  </si>
  <si>
    <t>公共施設用地等</t>
  </si>
  <si>
    <t>●●●●仮置場</t>
    <rPh sb="4" eb="6">
      <t>カリオ</t>
    </rPh>
    <rPh sb="6" eb="7">
      <t>バ</t>
    </rPh>
    <phoneticPr fontId="18"/>
  </si>
  <si>
    <t>事業名：一般国道●●号●●●道路
事業機関名：九州地方整備局●●国道事務所</t>
    <rPh sb="0" eb="2">
      <t>ジギョウ</t>
    </rPh>
    <rPh sb="2" eb="3">
      <t>メイ</t>
    </rPh>
    <rPh sb="4" eb="6">
      <t>イッパン</t>
    </rPh>
    <rPh sb="6" eb="8">
      <t>コクドウ</t>
    </rPh>
    <rPh sb="10" eb="11">
      <t>ゴウ</t>
    </rPh>
    <rPh sb="14" eb="16">
      <t>ドウロ</t>
    </rPh>
    <rPh sb="17" eb="19">
      <t>ジギョウ</t>
    </rPh>
    <rPh sb="19" eb="21">
      <t>キカン</t>
    </rPh>
    <rPh sb="21" eb="22">
      <t>メイ</t>
    </rPh>
    <rPh sb="23" eb="25">
      <t>キュウシュウ</t>
    </rPh>
    <rPh sb="25" eb="27">
      <t>チホウ</t>
    </rPh>
    <rPh sb="27" eb="30">
      <t>セイビキョク</t>
    </rPh>
    <rPh sb="32" eb="34">
      <t>コクドウ</t>
    </rPh>
    <rPh sb="34" eb="37">
      <t>ジムショ</t>
    </rPh>
    <phoneticPr fontId="18"/>
  </si>
  <si>
    <t>●●●●●●道路改良工事</t>
    <rPh sb="6" eb="8">
      <t>ドウロ</t>
    </rPh>
    <rPh sb="8" eb="10">
      <t>カイリョウ</t>
    </rPh>
    <phoneticPr fontId="18"/>
  </si>
  <si>
    <t>●●県土砂埋立て●●制度に関する条例許可
許可番号0000000</t>
    <rPh sb="2" eb="3">
      <t>ケン</t>
    </rPh>
    <rPh sb="13" eb="14">
      <t>カン</t>
    </rPh>
    <rPh sb="16" eb="18">
      <t>ジョウレイ</t>
    </rPh>
    <rPh sb="18" eb="20">
      <t>キョカ</t>
    </rPh>
    <rPh sb="21" eb="23">
      <t>キョカ</t>
    </rPh>
    <rPh sb="23" eb="25">
      <t>バンゴウ</t>
    </rPh>
    <phoneticPr fontId="18"/>
  </si>
  <si>
    <t>盛土許可等</t>
    <phoneticPr fontId="280"/>
  </si>
  <si>
    <t>●●●●リサイクルプラント</t>
    <phoneticPr fontId="18"/>
  </si>
  <si>
    <t>岩石採取計画認可●●法
登録番号●●県第0000000号</t>
    <rPh sb="0" eb="2">
      <t>ガンセキ</t>
    </rPh>
    <rPh sb="10" eb="11">
      <t>ホウ</t>
    </rPh>
    <phoneticPr fontId="18"/>
  </si>
  <si>
    <t>規制未指定</t>
  </si>
  <si>
    <t>■■建材株式会社</t>
    <rPh sb="2" eb="4">
      <t>ケンザイ</t>
    </rPh>
    <rPh sb="4" eb="8">
      <t>カブシキガイシャ</t>
    </rPh>
    <phoneticPr fontId="18"/>
  </si>
  <si>
    <t>事業名：一般国道●●号●●●道路
事業機関名：九州地方整備局●●国道事務所</t>
    <phoneticPr fontId="18"/>
  </si>
  <si>
    <t>規制未指定</t>
    <phoneticPr fontId="280"/>
  </si>
  <si>
    <t>詳細</t>
    <phoneticPr fontId="18"/>
  </si>
  <si>
    <t>確認結果</t>
    <phoneticPr fontId="18"/>
  </si>
  <si>
    <t>搬出先名称</t>
    <phoneticPr fontId="18"/>
  </si>
  <si>
    <t>Ｎｏ</t>
    <phoneticPr fontId="18"/>
  </si>
  <si>
    <t>建設発生土の搬出先確認結果</t>
    <rPh sb="11" eb="13">
      <t>ケッカ</t>
    </rPh>
    <phoneticPr fontId="18"/>
  </si>
  <si>
    <t>注）　結果区分が①の場合には、建設発生土ではなく汚染土としての取扱いとなる</t>
    <rPh sb="0" eb="1">
      <t>チュウ</t>
    </rPh>
    <rPh sb="3" eb="5">
      <t>ケッカ</t>
    </rPh>
    <rPh sb="5" eb="7">
      <t>クブン</t>
    </rPh>
    <phoneticPr fontId="18"/>
  </si>
  <si>
    <t>①</t>
  </si>
  <si>
    <t>▲▲工区</t>
    <rPh sb="2" eb="4">
      <t>コウク</t>
    </rPh>
    <phoneticPr fontId="18"/>
  </si>
  <si>
    <t>②</t>
  </si>
  <si>
    <t>工事区域</t>
    <rPh sb="0" eb="2">
      <t>コウジ</t>
    </rPh>
    <rPh sb="2" eb="4">
      <t>クイキ</t>
    </rPh>
    <phoneticPr fontId="18"/>
  </si>
  <si>
    <t>確認結果</t>
    <rPh sb="0" eb="2">
      <t>カクニン</t>
    </rPh>
    <rPh sb="2" eb="4">
      <t>ケッカ</t>
    </rPh>
    <phoneticPr fontId="18"/>
  </si>
  <si>
    <t>結果
区分</t>
    <phoneticPr fontId="18"/>
  </si>
  <si>
    <t>工区等</t>
    <rPh sb="0" eb="2">
      <t>コウク</t>
    </rPh>
    <rPh sb="2" eb="3">
      <t>トウ</t>
    </rPh>
    <phoneticPr fontId="18"/>
  </si>
  <si>
    <t>土砂の搬出に係わる土壌汚染対策法等の手続確認結果</t>
    <rPh sb="22" eb="24">
      <t>ケッカ</t>
    </rPh>
    <phoneticPr fontId="18"/>
  </si>
  <si>
    <t>○○　○○</t>
  </si>
  <si>
    <t>工事責任者</t>
    <rPh sb="0" eb="2">
      <t>コウジ</t>
    </rPh>
    <rPh sb="2" eb="5">
      <t>セキニンシャ</t>
    </rPh>
    <phoneticPr fontId="18"/>
  </si>
  <si>
    <t>作成・更新年月日</t>
  </si>
  <si>
    <t>（株）○○建設</t>
    <rPh sb="0" eb="3">
      <t>カブ</t>
    </rPh>
    <rPh sb="5" eb="7">
      <t>ケンセツ</t>
    </rPh>
    <phoneticPr fontId="18"/>
  </si>
  <si>
    <t>元請建設工事事業者等</t>
  </si>
  <si>
    <t>●●●●●●工事</t>
    <rPh sb="6" eb="8">
      <t>コウジ</t>
    </rPh>
    <phoneticPr fontId="18"/>
  </si>
  <si>
    <t>再生資源利用促進計画の作成に伴う確認結果票</t>
    <rPh sb="16" eb="18">
      <t>カクニン</t>
    </rPh>
    <rPh sb="18" eb="20">
      <t>ケッカ</t>
    </rPh>
    <rPh sb="20" eb="21">
      <t>ヒョウ</t>
    </rPh>
    <phoneticPr fontId="18"/>
  </si>
  <si>
    <t>(205)再生資源利用促進計画の作成に伴う確認結果票→確認結果票に名称変更
　　　現場掲示を追記</t>
    <rPh sb="33" eb="37">
      <t>メイショウヘンコウ</t>
    </rPh>
    <rPh sb="41" eb="45">
      <t>ゲンバケイジ</t>
    </rPh>
    <rPh sb="46" eb="48">
      <t>ツイキ</t>
    </rPh>
    <phoneticPr fontId="18"/>
  </si>
  <si>
    <t>Ⅱ-11･19</t>
  </si>
  <si>
    <t>Ⅱ-10・19・26</t>
  </si>
  <si>
    <t>Ⅲ-72</t>
    <phoneticPr fontId="18"/>
  </si>
  <si>
    <r>
      <t xml:space="preserve">創意工夫、地域社会への貢献等を実施した場合に提出
</t>
    </r>
    <r>
      <rPr>
        <sz val="11"/>
        <color rgb="FFFF0000"/>
        <rFont val="ＭＳ Ｐゴシック"/>
        <family val="3"/>
        <charset val="128"/>
      </rPr>
      <t>（実施がある場合、所定の様式により工事完成日までに提出すること）</t>
    </r>
    <rPh sb="0" eb="2">
      <t>ソウイ</t>
    </rPh>
    <rPh sb="2" eb="4">
      <t>クフウ</t>
    </rPh>
    <rPh sb="5" eb="7">
      <t>チイキ</t>
    </rPh>
    <rPh sb="7" eb="9">
      <t>シャカイ</t>
    </rPh>
    <rPh sb="11" eb="13">
      <t>コウケン</t>
    </rPh>
    <rPh sb="13" eb="14">
      <t>トウ</t>
    </rPh>
    <rPh sb="15" eb="17">
      <t>ジッシ</t>
    </rPh>
    <rPh sb="19" eb="21">
      <t>バアイ</t>
    </rPh>
    <rPh sb="22" eb="24">
      <t>テイシュツ</t>
    </rPh>
    <rPh sb="26" eb="28">
      <t>ジッシ</t>
    </rPh>
    <phoneticPr fontId="18"/>
  </si>
  <si>
    <r>
      <t xml:space="preserve">創意工夫、地域社会への貢献等を実施した場合に提出
</t>
    </r>
    <r>
      <rPr>
        <sz val="11"/>
        <color rgb="FFFF0000"/>
        <rFont val="ＭＳ Ｐゴシック"/>
        <family val="3"/>
        <charset val="128"/>
      </rPr>
      <t>（実施がある場合、所定の様式により工事完成日までに提出すること）</t>
    </r>
    <rPh sb="0" eb="2">
      <t>ソウイ</t>
    </rPh>
    <rPh sb="2" eb="4">
      <t>クフウ</t>
    </rPh>
    <rPh sb="5" eb="7">
      <t>チイキ</t>
    </rPh>
    <rPh sb="7" eb="9">
      <t>シャカイ</t>
    </rPh>
    <rPh sb="11" eb="13">
      <t>コウケン</t>
    </rPh>
    <rPh sb="13" eb="14">
      <t>トウ</t>
    </rPh>
    <rPh sb="15" eb="17">
      <t>ジッシ</t>
    </rPh>
    <rPh sb="19" eb="21">
      <t>バアイ</t>
    </rPh>
    <rPh sb="22" eb="24">
      <t>テイシュツ</t>
    </rPh>
    <phoneticPr fontId="18"/>
  </si>
  <si>
    <t>道新第101号</t>
    <rPh sb="0" eb="1">
      <t>ミチ</t>
    </rPh>
    <rPh sb="1" eb="2">
      <t>シン</t>
    </rPh>
    <rPh sb="2" eb="3">
      <t>ダイ</t>
    </rPh>
    <rPh sb="6" eb="7">
      <t>ゴウ</t>
    </rPh>
    <phoneticPr fontId="18"/>
  </si>
  <si>
    <t>都市建設部道路整備課</t>
    <rPh sb="0" eb="2">
      <t>トシ</t>
    </rPh>
    <rPh sb="2" eb="4">
      <t>ケンセツ</t>
    </rPh>
    <rPh sb="4" eb="5">
      <t>ブ</t>
    </rPh>
    <rPh sb="5" eb="7">
      <t>ドウロ</t>
    </rPh>
    <phoneticPr fontId="18"/>
  </si>
  <si>
    <r>
      <t>契約書鏡の左上に記載　　（例）「令和</t>
    </r>
    <r>
      <rPr>
        <sz val="11"/>
        <color rgb="FFFF0000"/>
        <rFont val="ＭＳ Ｐゴシック"/>
        <family val="3"/>
        <charset val="128"/>
      </rPr>
      <t>8</t>
    </r>
    <r>
      <rPr>
        <sz val="11"/>
        <rFont val="ＭＳ Ｐゴシック"/>
        <family val="3"/>
        <charset val="128"/>
      </rPr>
      <t>年度」</t>
    </r>
    <rPh sb="0" eb="3">
      <t>ケイヤクショ</t>
    </rPh>
    <rPh sb="3" eb="4">
      <t>カガミ</t>
    </rPh>
    <rPh sb="5" eb="7">
      <t>ヒダリウエ</t>
    </rPh>
    <rPh sb="8" eb="10">
      <t>キサイ</t>
    </rPh>
    <rPh sb="13" eb="14">
      <t>レイ</t>
    </rPh>
    <rPh sb="16" eb="18">
      <t>レイワ</t>
    </rPh>
    <rPh sb="19" eb="21">
      <t>ネンド</t>
    </rPh>
    <phoneticPr fontId="18"/>
  </si>
  <si>
    <r>
      <t>契約書鏡の左上に記載　　（例）「</t>
    </r>
    <r>
      <rPr>
        <sz val="11"/>
        <color rgb="FFFF0000"/>
        <rFont val="ＭＳ Ｐゴシック"/>
        <family val="3"/>
        <charset val="128"/>
      </rPr>
      <t>道新</t>
    </r>
    <r>
      <rPr>
        <sz val="11"/>
        <rFont val="ＭＳ Ｐゴシック"/>
        <family val="3"/>
        <charset val="128"/>
      </rPr>
      <t>第</t>
    </r>
    <r>
      <rPr>
        <sz val="11"/>
        <color rgb="FFFF0000"/>
        <rFont val="ＭＳ Ｐゴシック"/>
        <family val="3"/>
        <charset val="128"/>
      </rPr>
      <t>8</t>
    </r>
    <r>
      <rPr>
        <sz val="11"/>
        <rFont val="ＭＳ Ｐゴシック"/>
        <family val="3"/>
        <charset val="128"/>
      </rPr>
      <t>号」</t>
    </r>
    <rPh sb="0" eb="3">
      <t>ケイヤクショ</t>
    </rPh>
    <rPh sb="3" eb="4">
      <t>カガミ</t>
    </rPh>
    <rPh sb="5" eb="7">
      <t>ヒダリウエ</t>
    </rPh>
    <rPh sb="8" eb="10">
      <t>キサイ</t>
    </rPh>
    <rPh sb="13" eb="14">
      <t>レイ</t>
    </rPh>
    <rPh sb="16" eb="17">
      <t>ミチ</t>
    </rPh>
    <rPh sb="17" eb="18">
      <t>シン</t>
    </rPh>
    <rPh sb="18" eb="19">
      <t>ダイ</t>
    </rPh>
    <rPh sb="20" eb="21">
      <t>ゴウ</t>
    </rPh>
    <phoneticPr fontId="18"/>
  </si>
  <si>
    <r>
      <t>令和</t>
    </r>
    <r>
      <rPr>
        <sz val="11"/>
        <color rgb="FFFF0000"/>
        <rFont val="ＭＳ Ｐゴシック"/>
        <family val="3"/>
        <charset val="128"/>
      </rPr>
      <t>8</t>
    </r>
    <r>
      <rPr>
        <sz val="11"/>
        <rFont val="ＭＳ Ｐゴシック"/>
        <family val="3"/>
        <charset val="128"/>
      </rPr>
      <t>年4月1日であれば「202</t>
    </r>
    <r>
      <rPr>
        <sz val="11"/>
        <color rgb="FFFF0000"/>
        <rFont val="ＭＳ Ｐゴシック"/>
        <family val="3"/>
        <charset val="128"/>
      </rPr>
      <t>6</t>
    </r>
    <r>
      <rPr>
        <sz val="11"/>
        <rFont val="ＭＳ Ｐゴシック"/>
        <family val="3"/>
        <charset val="128"/>
      </rPr>
      <t>/4/1」と記入して下さい</t>
    </r>
    <rPh sb="0" eb="2">
      <t>レイワ</t>
    </rPh>
    <rPh sb="3" eb="4">
      <t>ネン</t>
    </rPh>
    <rPh sb="5" eb="6">
      <t>ガツ</t>
    </rPh>
    <rPh sb="7" eb="8">
      <t>ニチ</t>
    </rPh>
    <rPh sb="23" eb="25">
      <t>キニュウ</t>
    </rPh>
    <rPh sb="27" eb="28">
      <t>クダ</t>
    </rPh>
    <phoneticPr fontId="18"/>
  </si>
  <si>
    <r>
      <t>令和</t>
    </r>
    <r>
      <rPr>
        <sz val="11"/>
        <color rgb="FFFF0000"/>
        <rFont val="ＭＳ Ｐゴシック"/>
        <family val="3"/>
        <charset val="128"/>
      </rPr>
      <t>8</t>
    </r>
    <r>
      <rPr>
        <sz val="11"/>
        <rFont val="ＭＳ Ｐゴシック"/>
        <family val="3"/>
        <charset val="128"/>
      </rPr>
      <t>年4月2日であれば「202</t>
    </r>
    <r>
      <rPr>
        <sz val="11"/>
        <color rgb="FFFF0000"/>
        <rFont val="ＭＳ Ｐゴシック"/>
        <family val="3"/>
        <charset val="128"/>
      </rPr>
      <t>6</t>
    </r>
    <r>
      <rPr>
        <sz val="11"/>
        <rFont val="ＭＳ Ｐゴシック"/>
        <family val="3"/>
        <charset val="128"/>
      </rPr>
      <t>/4/2」と記入して下さい</t>
    </r>
    <rPh sb="0" eb="2">
      <t>レイワ</t>
    </rPh>
    <rPh sb="3" eb="4">
      <t>ネン</t>
    </rPh>
    <rPh sb="5" eb="6">
      <t>ガツ</t>
    </rPh>
    <rPh sb="7" eb="8">
      <t>ニチ</t>
    </rPh>
    <rPh sb="23" eb="25">
      <t>キニュウ</t>
    </rPh>
    <rPh sb="27" eb="28">
      <t>クダ</t>
    </rPh>
    <phoneticPr fontId="18"/>
  </si>
  <si>
    <r>
      <t>令和</t>
    </r>
    <r>
      <rPr>
        <sz val="11"/>
        <color rgb="FFFF0000"/>
        <rFont val="ＭＳ Ｐゴシック"/>
        <family val="3"/>
        <charset val="128"/>
      </rPr>
      <t>8</t>
    </r>
    <r>
      <rPr>
        <sz val="11"/>
        <rFont val="ＭＳ Ｐゴシック"/>
        <family val="3"/>
        <charset val="128"/>
      </rPr>
      <t>年9月30日であれば「202</t>
    </r>
    <r>
      <rPr>
        <sz val="11"/>
        <color rgb="FFFF0000"/>
        <rFont val="ＭＳ Ｐゴシック"/>
        <family val="3"/>
        <charset val="128"/>
      </rPr>
      <t>6</t>
    </r>
    <r>
      <rPr>
        <sz val="11"/>
        <rFont val="ＭＳ Ｐゴシック"/>
        <family val="3"/>
        <charset val="128"/>
      </rPr>
      <t>/9/30」と記入して下さい</t>
    </r>
    <rPh sb="0" eb="2">
      <t>レイワ</t>
    </rPh>
    <rPh sb="3" eb="4">
      <t>ネン</t>
    </rPh>
    <rPh sb="5" eb="6">
      <t>ガツ</t>
    </rPh>
    <rPh sb="8" eb="9">
      <t>ニチ</t>
    </rPh>
    <rPh sb="25" eb="27">
      <t>キニュウ</t>
    </rPh>
    <rPh sb="29" eb="30">
      <t>クダ</t>
    </rPh>
    <phoneticPr fontId="18"/>
  </si>
  <si>
    <r>
      <t>契約書鏡の２段目の欄２行目が工事</t>
    </r>
    <r>
      <rPr>
        <sz val="11"/>
        <rFont val="ＭＳ Ｐゴシック"/>
        <family val="3"/>
        <charset val="128"/>
      </rPr>
      <t>場所です</t>
    </r>
    <rPh sb="0" eb="3">
      <t>ケイヤクショ</t>
    </rPh>
    <rPh sb="3" eb="4">
      <t>カガミ</t>
    </rPh>
    <rPh sb="6" eb="8">
      <t>ダンメ</t>
    </rPh>
    <rPh sb="9" eb="10">
      <t>ラン</t>
    </rPh>
    <rPh sb="11" eb="13">
      <t>ギョウメ</t>
    </rPh>
    <rPh sb="14" eb="16">
      <t>コウジ</t>
    </rPh>
    <rPh sb="16" eb="18">
      <t>バショ</t>
    </rPh>
    <phoneticPr fontId="18"/>
  </si>
  <si>
    <r>
      <t>工事</t>
    </r>
    <r>
      <rPr>
        <sz val="11"/>
        <rFont val="ＭＳ Ｐゴシック"/>
        <family val="3"/>
        <charset val="128"/>
      </rPr>
      <t>場所</t>
    </r>
    <rPh sb="0" eb="2">
      <t>コウジ</t>
    </rPh>
    <rPh sb="2" eb="4">
      <t>バショ</t>
    </rPh>
    <phoneticPr fontId="18"/>
  </si>
  <si>
    <t>年　　月　　日</t>
    <rPh sb="0" eb="1">
      <t>ネン</t>
    </rPh>
    <rPh sb="3" eb="4">
      <t>ツキ</t>
    </rPh>
    <rPh sb="6" eb="7">
      <t>ヒ</t>
    </rPh>
    <phoneticPr fontId="18"/>
  </si>
  <si>
    <t>年　　月　　日</t>
  </si>
  <si>
    <t>　　　年　　月　　日</t>
  </si>
  <si>
    <t>　　　　年　　月　　日</t>
  </si>
  <si>
    <t>　　年　　月　　日</t>
  </si>
  <si>
    <t>　　年　　月　　日</t>
    <rPh sb="2" eb="3">
      <t>ネン</t>
    </rPh>
    <rPh sb="5" eb="6">
      <t>ツキ</t>
    </rPh>
    <rPh sb="8" eb="9">
      <t>ニチ</t>
    </rPh>
    <phoneticPr fontId="18"/>
  </si>
  <si>
    <t>　　　年　　　月　　　日</t>
    <rPh sb="3" eb="4">
      <t>ネン</t>
    </rPh>
    <rPh sb="7" eb="8">
      <t>ガツ</t>
    </rPh>
    <rPh sb="11" eb="12">
      <t>ニチ</t>
    </rPh>
    <phoneticPr fontId="18"/>
  </si>
  <si>
    <t>　年　月　日</t>
    <rPh sb="1" eb="2">
      <t>ネン</t>
    </rPh>
    <rPh sb="3" eb="4">
      <t>ガツ</t>
    </rPh>
    <rPh sb="5" eb="6">
      <t>ニチ</t>
    </rPh>
    <phoneticPr fontId="79"/>
  </si>
  <si>
    <t>　年　月　日</t>
    <phoneticPr fontId="79"/>
  </si>
  <si>
    <t>年　月　日 現在</t>
    <rPh sb="0" eb="1">
      <t>ネン</t>
    </rPh>
    <rPh sb="2" eb="3">
      <t>ガツ</t>
    </rPh>
    <rPh sb="4" eb="5">
      <t>ニチ</t>
    </rPh>
    <rPh sb="6" eb="8">
      <t>ゲンザイ</t>
    </rPh>
    <phoneticPr fontId="18"/>
  </si>
  <si>
    <t>　　　　　　年　　　月　　　日</t>
    <rPh sb="6" eb="7">
      <t>ネン</t>
    </rPh>
    <rPh sb="10" eb="11">
      <t>ガツ</t>
    </rPh>
    <rPh sb="14" eb="15">
      <t>ヒ</t>
    </rPh>
    <phoneticPr fontId="18"/>
  </si>
  <si>
    <t>年　　月　　日</t>
    <phoneticPr fontId="18"/>
  </si>
  <si>
    <t>　　　年　　月　　日～ 　　　年　　月　　日</t>
    <phoneticPr fontId="18"/>
  </si>
  <si>
    <t xml:space="preserve">                               </t>
    <phoneticPr fontId="18"/>
  </si>
  <si>
    <t xml:space="preserve">  住 所</t>
    <phoneticPr fontId="18"/>
  </si>
  <si>
    <t xml:space="preserve">                                       </t>
    <phoneticPr fontId="18"/>
  </si>
  <si>
    <t xml:space="preserve">                                       　　　　　　　　　　</t>
    <phoneticPr fontId="18"/>
  </si>
  <si>
    <t>　名称(商号)</t>
    <phoneticPr fontId="18"/>
  </si>
  <si>
    <t xml:space="preserve">　氏名 </t>
    <rPh sb="1" eb="3">
      <t>シメイ</t>
    </rPh>
    <phoneticPr fontId="18"/>
  </si>
  <si>
    <t>自　　　年　　月　　日</t>
    <rPh sb="0" eb="1">
      <t>ジ</t>
    </rPh>
    <rPh sb="4" eb="5">
      <t>ネン</t>
    </rPh>
    <rPh sb="7" eb="8">
      <t>ガツ</t>
    </rPh>
    <rPh sb="10" eb="11">
      <t>ニチ</t>
    </rPh>
    <phoneticPr fontId="18"/>
  </si>
  <si>
    <t>至　　　年　　月　　日</t>
    <rPh sb="0" eb="1">
      <t>イタ</t>
    </rPh>
    <rPh sb="4" eb="5">
      <t>ネン</t>
    </rPh>
    <rPh sb="7" eb="8">
      <t>ガツ</t>
    </rPh>
    <rPh sb="10" eb="11">
      <t>ニチ</t>
    </rPh>
    <phoneticPr fontId="18"/>
  </si>
  <si>
    <t>至　　　年　　月　　日</t>
    <phoneticPr fontId="18"/>
  </si>
  <si>
    <t>受注者</t>
    <rPh sb="0" eb="2">
      <t>ジュチュウ</t>
    </rPh>
    <rPh sb="2" eb="3">
      <t>シャ</t>
    </rPh>
    <phoneticPr fontId="18"/>
  </si>
  <si>
    <t>〔受注者〕</t>
    <rPh sb="1" eb="3">
      <t>ジュチュウ</t>
    </rPh>
    <phoneticPr fontId="18"/>
  </si>
  <si>
    <t>受注者　　</t>
    <rPh sb="0" eb="2">
      <t>ジュチュウ</t>
    </rPh>
    <phoneticPr fontId="18"/>
  </si>
  <si>
    <t xml:space="preserve">受注者  </t>
    <rPh sb="0" eb="2">
      <t>ジュチュウ</t>
    </rPh>
    <phoneticPr fontId="79"/>
  </si>
  <si>
    <t>代表者</t>
    <rPh sb="0" eb="1">
      <t>ダイ</t>
    </rPh>
    <rPh sb="1" eb="2">
      <t>ヒョウ</t>
    </rPh>
    <rPh sb="2" eb="3">
      <t>モノ</t>
    </rPh>
    <phoneticPr fontId="79"/>
  </si>
  <si>
    <t xml:space="preserve">受注者  </t>
    <rPh sb="0" eb="2">
      <t>ジュチュウ</t>
    </rPh>
    <rPh sb="2" eb="3">
      <t>シャ</t>
    </rPh>
    <phoneticPr fontId="79"/>
  </si>
  <si>
    <t>〔工事の受注者、生産者団体・市場・卸売業等〕</t>
    <rPh sb="4" eb="6">
      <t>ジュチュウ</t>
    </rPh>
    <phoneticPr fontId="18"/>
  </si>
  <si>
    <t xml:space="preserve">    FAX／</t>
    <phoneticPr fontId="18"/>
  </si>
  <si>
    <t>受注者　</t>
    <rPh sb="0" eb="2">
      <t>ジュチュウ</t>
    </rPh>
    <rPh sb="2" eb="3">
      <t>モノ</t>
    </rPh>
    <phoneticPr fontId="18"/>
  </si>
  <si>
    <r>
      <t>◇建設副産物情報交換ｼｽﾃﾑ工事登録</t>
    </r>
    <r>
      <rPr>
        <sz val="11"/>
        <rFont val="ＭＳ Ｐゴシック"/>
        <family val="3"/>
        <charset val="128"/>
      </rPr>
      <t>確認書（計画）</t>
    </r>
    <rPh sb="1" eb="3">
      <t>ケンセツ</t>
    </rPh>
    <rPh sb="3" eb="6">
      <t>フクサンブツ</t>
    </rPh>
    <rPh sb="6" eb="8">
      <t>ジョウホウ</t>
    </rPh>
    <rPh sb="8" eb="10">
      <t>コウカン</t>
    </rPh>
    <rPh sb="14" eb="16">
      <t>コウジ</t>
    </rPh>
    <rPh sb="16" eb="18">
      <t>トウロク</t>
    </rPh>
    <rPh sb="18" eb="21">
      <t>カクニンショ</t>
    </rPh>
    <rPh sb="22" eb="24">
      <t>ケイカク</t>
    </rPh>
    <phoneticPr fontId="18"/>
  </si>
  <si>
    <t>Ⅱ-23</t>
    <phoneticPr fontId="18"/>
  </si>
  <si>
    <r>
      <t xml:space="preserve">福岡県産緑化木調達が不可場合は理由書を「材料承認願」に添付
</t>
    </r>
    <r>
      <rPr>
        <sz val="11"/>
        <rFont val="ＭＳ Ｐゴシック"/>
        <family val="3"/>
        <charset val="128"/>
      </rPr>
      <t>※高木・中木・低木が対象、地被類・芝は対象外</t>
    </r>
    <rPh sb="0" eb="2">
      <t>フクオカ</t>
    </rPh>
    <rPh sb="2" eb="3">
      <t>ケン</t>
    </rPh>
    <rPh sb="3" eb="4">
      <t>サン</t>
    </rPh>
    <rPh sb="4" eb="6">
      <t>リョッカ</t>
    </rPh>
    <rPh sb="6" eb="7">
      <t>ボク</t>
    </rPh>
    <rPh sb="7" eb="9">
      <t>チョウタツ</t>
    </rPh>
    <rPh sb="10" eb="12">
      <t>フカ</t>
    </rPh>
    <rPh sb="12" eb="14">
      <t>バアイ</t>
    </rPh>
    <rPh sb="15" eb="18">
      <t>リユウショ</t>
    </rPh>
    <rPh sb="20" eb="22">
      <t>ザイリョウ</t>
    </rPh>
    <rPh sb="22" eb="24">
      <t>ショウニン</t>
    </rPh>
    <rPh sb="24" eb="25">
      <t>ネガイ</t>
    </rPh>
    <rPh sb="27" eb="29">
      <t>テンプ</t>
    </rPh>
    <rPh sb="31" eb="33">
      <t>タカギ</t>
    </rPh>
    <rPh sb="34" eb="36">
      <t>チュウボク</t>
    </rPh>
    <rPh sb="37" eb="39">
      <t>テイボク</t>
    </rPh>
    <rPh sb="40" eb="42">
      <t>タイショウ</t>
    </rPh>
    <rPh sb="43" eb="46">
      <t>チヒルイ</t>
    </rPh>
    <rPh sb="47" eb="48">
      <t>シバ</t>
    </rPh>
    <rPh sb="49" eb="52">
      <t>タイショウガイ</t>
    </rPh>
    <phoneticPr fontId="18"/>
  </si>
  <si>
    <r>
      <t>建設副産物情報交換ｼｽﾃﾑ工事登録</t>
    </r>
    <r>
      <rPr>
        <sz val="11"/>
        <rFont val="ＭＳ Ｐゴシック"/>
        <family val="3"/>
        <charset val="128"/>
      </rPr>
      <t>確認書（変更）</t>
    </r>
    <rPh sb="0" eb="2">
      <t>ケンセツ</t>
    </rPh>
    <rPh sb="2" eb="5">
      <t>フクサンブツ</t>
    </rPh>
    <rPh sb="5" eb="7">
      <t>ジョウホウ</t>
    </rPh>
    <rPh sb="7" eb="9">
      <t>コウカン</t>
    </rPh>
    <rPh sb="13" eb="15">
      <t>コウジ</t>
    </rPh>
    <rPh sb="15" eb="17">
      <t>トウロク</t>
    </rPh>
    <rPh sb="17" eb="20">
      <t>カクニンショ</t>
    </rPh>
    <rPh sb="21" eb="23">
      <t>ヘンコウ</t>
    </rPh>
    <phoneticPr fontId="18"/>
  </si>
  <si>
    <r>
      <rPr>
        <sz val="11"/>
        <rFont val="ＭＳ Ｐゴシック"/>
        <family val="3"/>
        <charset val="128"/>
      </rPr>
      <t>建設リサイクル法対象工事
①特定建設資材を使用または解体する請負代金500万円以上の工事
（ｺﾝｸﾘｰﾄ,ｱｽﾌｧﾙﾄ、木材）
②資源有効利用促進法に定められた一定規模の工事
（搬入）土砂500m3以上,砕石500t以上,ｱｽﾌｧﾙﾄ200t以上</t>
    </r>
    <rPh sb="7" eb="8">
      <t>ホウ</t>
    </rPh>
    <phoneticPr fontId="18"/>
  </si>
  <si>
    <r>
      <rPr>
        <sz val="11"/>
        <rFont val="ＭＳ Ｐゴシック"/>
        <family val="3"/>
        <charset val="128"/>
      </rPr>
      <t>建設リサイクル法対象工事
①特定建設資材を使用または解体する請負代金500万円以上の工事
（ｺﾝｸﾘｰﾄ,ｱｽﾌｧﾙﾄ、木材）
②資源有効利用促進法に定められた一定規模の工事
（搬出）土砂500m3以上,ｺﾝｸﾘｰﾄ・ｱｽﾌｧﾙﾄ・建設発生木材　合計200t以上</t>
    </r>
    <phoneticPr fontId="18"/>
  </si>
  <si>
    <t>Ⅲ-6・84・85・86</t>
    <phoneticPr fontId="18"/>
  </si>
  <si>
    <r>
      <t>設計図面(横断図等)を利用して実測値とその差分を</t>
    </r>
    <r>
      <rPr>
        <sz val="11"/>
        <rFont val="ＭＳ Ｐゴシック"/>
        <family val="3"/>
        <charset val="128"/>
      </rPr>
      <t>朱書きで記入</t>
    </r>
    <rPh sb="0" eb="4">
      <t>セッケイズメン</t>
    </rPh>
    <rPh sb="5" eb="8">
      <t>オウダンズ</t>
    </rPh>
    <rPh sb="8" eb="9">
      <t>ナド</t>
    </rPh>
    <rPh sb="11" eb="13">
      <t>リヨウ</t>
    </rPh>
    <rPh sb="15" eb="18">
      <t>ジッソクチ</t>
    </rPh>
    <rPh sb="21" eb="23">
      <t>サブン</t>
    </rPh>
    <rPh sb="24" eb="25">
      <t>シュ</t>
    </rPh>
    <rPh sb="25" eb="26">
      <t>ガ</t>
    </rPh>
    <rPh sb="28" eb="30">
      <t>キニュウ</t>
    </rPh>
    <phoneticPr fontId="18"/>
  </si>
  <si>
    <r>
      <t>建設副産物情報交換ｼｽﾃﾑ工事登録</t>
    </r>
    <r>
      <rPr>
        <sz val="11"/>
        <rFont val="ＭＳ Ｐゴシック"/>
        <family val="3"/>
        <charset val="128"/>
      </rPr>
      <t>確認書（実施）</t>
    </r>
    <rPh sb="0" eb="2">
      <t>ケンセツ</t>
    </rPh>
    <rPh sb="2" eb="5">
      <t>フクサンブツ</t>
    </rPh>
    <rPh sb="5" eb="7">
      <t>ジョウホウ</t>
    </rPh>
    <rPh sb="7" eb="9">
      <t>コウカン</t>
    </rPh>
    <rPh sb="13" eb="15">
      <t>コウジ</t>
    </rPh>
    <rPh sb="15" eb="17">
      <t>トウロク</t>
    </rPh>
    <rPh sb="17" eb="20">
      <t>カクニンショ</t>
    </rPh>
    <rPh sb="21" eb="23">
      <t>ジッシ</t>
    </rPh>
    <phoneticPr fontId="18"/>
  </si>
  <si>
    <r>
      <rPr>
        <sz val="11"/>
        <rFont val="ＭＳ Ｐゴシック"/>
        <family val="3"/>
        <charset val="128"/>
      </rPr>
      <t>建設リサイクル法対象工事
①特定建設資材を使用または解体する請負代金500万円以上の工事
（ｺﾝｸﾘｰﾄ,ｱｽﾌｧﾙﾄ、木材）
②資源有効利用促進法に定められた一定規模の工事
（搬入）土砂500m3以上,砕石500t以上,ｱｽﾌｧﾙﾄ200t以上</t>
    </r>
    <phoneticPr fontId="18"/>
  </si>
  <si>
    <t>令和8年6月現在</t>
    <rPh sb="0" eb="2">
      <t>レイワ</t>
    </rPh>
    <rPh sb="3" eb="4">
      <t>ネン</t>
    </rPh>
    <rPh sb="5" eb="6">
      <t>ガツ</t>
    </rPh>
    <rPh sb="6" eb="8">
      <t>ゲンザイ</t>
    </rPh>
    <phoneticPr fontId="18"/>
  </si>
  <si>
    <r>
      <t>工事打合せ簿</t>
    </r>
    <r>
      <rPr>
        <b/>
        <sz val="11"/>
        <color rgb="FFFF0000"/>
        <rFont val="ＭＳ Ｐゴシック"/>
        <family val="3"/>
        <charset val="128"/>
      </rPr>
      <t>(土木)</t>
    </r>
    <r>
      <rPr>
        <sz val="11"/>
        <rFont val="ＭＳ Ｐゴシック"/>
        <family val="3"/>
        <charset val="128"/>
      </rPr>
      <t xml:space="preserve">
(週休２日工事実施)</t>
    </r>
    <rPh sb="0" eb="2">
      <t>コウジ</t>
    </rPh>
    <rPh sb="2" eb="4">
      <t>ウチアワ</t>
    </rPh>
    <rPh sb="5" eb="6">
      <t>ボ</t>
    </rPh>
    <rPh sb="7" eb="9">
      <t>ドボク</t>
    </rPh>
    <phoneticPr fontId="18"/>
  </si>
  <si>
    <r>
      <t>休日取得計画・実績表</t>
    </r>
    <r>
      <rPr>
        <b/>
        <sz val="11"/>
        <color rgb="FFFF0000"/>
        <rFont val="ＭＳ Ｐゴシック"/>
        <family val="3"/>
        <charset val="128"/>
      </rPr>
      <t>(土木)</t>
    </r>
    <r>
      <rPr>
        <sz val="11"/>
        <rFont val="ＭＳ Ｐゴシック"/>
        <family val="3"/>
        <charset val="128"/>
      </rPr>
      <t xml:space="preserve">
【通期・月単位】</t>
    </r>
    <rPh sb="0" eb="2">
      <t>キュウジツ</t>
    </rPh>
    <rPh sb="2" eb="4">
      <t>シュトク</t>
    </rPh>
    <rPh sb="4" eb="6">
      <t>ケイカク</t>
    </rPh>
    <rPh sb="7" eb="9">
      <t>ジッセキ</t>
    </rPh>
    <rPh sb="9" eb="10">
      <t>ヒョウ</t>
    </rPh>
    <rPh sb="11" eb="13">
      <t>ドボク</t>
    </rPh>
    <phoneticPr fontId="18"/>
  </si>
  <si>
    <r>
      <t>休日取得計画・実績表</t>
    </r>
    <r>
      <rPr>
        <b/>
        <sz val="11"/>
        <color rgb="FFFF0000"/>
        <rFont val="ＭＳ Ｐゴシック"/>
        <family val="3"/>
        <charset val="128"/>
      </rPr>
      <t>(土木)</t>
    </r>
    <r>
      <rPr>
        <sz val="11"/>
        <rFont val="ＭＳ Ｐゴシック"/>
        <family val="3"/>
        <charset val="128"/>
      </rPr>
      <t xml:space="preserve">
【完全週休２日(土・日)】</t>
    </r>
    <rPh sb="0" eb="2">
      <t>キュウジツ</t>
    </rPh>
    <rPh sb="2" eb="4">
      <t>シュトク</t>
    </rPh>
    <rPh sb="4" eb="6">
      <t>ケイカク</t>
    </rPh>
    <rPh sb="7" eb="9">
      <t>ジッセキ</t>
    </rPh>
    <rPh sb="9" eb="10">
      <t>ヒョウ</t>
    </rPh>
    <rPh sb="11" eb="13">
      <t>ドボク</t>
    </rPh>
    <rPh sb="16" eb="18">
      <t>カンゼン</t>
    </rPh>
    <rPh sb="18" eb="20">
      <t>シュウキュウ</t>
    </rPh>
    <rPh sb="21" eb="22">
      <t>ニチ</t>
    </rPh>
    <rPh sb="23" eb="24">
      <t>ツチ</t>
    </rPh>
    <rPh sb="25" eb="26">
      <t>ヒ</t>
    </rPh>
    <phoneticPr fontId="18"/>
  </si>
  <si>
    <r>
      <t>休日取得計画・実績表</t>
    </r>
    <r>
      <rPr>
        <b/>
        <sz val="11"/>
        <color rgb="FFFF0000"/>
        <rFont val="ＭＳ Ｐゴシック"/>
        <family val="3"/>
        <charset val="128"/>
      </rPr>
      <t>(土木)</t>
    </r>
    <r>
      <rPr>
        <sz val="11"/>
        <rFont val="ＭＳ Ｐゴシック"/>
        <family val="3"/>
        <charset val="128"/>
      </rPr>
      <t xml:space="preserve">
【通期・月単位】(交代制)</t>
    </r>
    <rPh sb="0" eb="2">
      <t>キュウジツ</t>
    </rPh>
    <rPh sb="2" eb="4">
      <t>シュトク</t>
    </rPh>
    <rPh sb="4" eb="6">
      <t>ケイカク</t>
    </rPh>
    <rPh sb="7" eb="9">
      <t>ジッセキ</t>
    </rPh>
    <rPh sb="9" eb="10">
      <t>ヒョウ</t>
    </rPh>
    <rPh sb="11" eb="13">
      <t>ドボク</t>
    </rPh>
    <rPh sb="16" eb="18">
      <t>ツウキ</t>
    </rPh>
    <rPh sb="19" eb="22">
      <t>ツキタンイ</t>
    </rPh>
    <rPh sb="24" eb="27">
      <t>コウタイセイ</t>
    </rPh>
    <phoneticPr fontId="18"/>
  </si>
  <si>
    <r>
      <t>休日取得計画・実績表</t>
    </r>
    <r>
      <rPr>
        <b/>
        <sz val="11"/>
        <color rgb="FFFF0000"/>
        <rFont val="ＭＳ Ｐゴシック"/>
        <family val="3"/>
        <charset val="128"/>
      </rPr>
      <t>(土木)</t>
    </r>
    <r>
      <rPr>
        <sz val="11"/>
        <rFont val="ＭＳ Ｐゴシック"/>
        <family val="3"/>
        <charset val="128"/>
      </rPr>
      <t xml:space="preserve">
【完全週休２日(土・日)】(交代制)</t>
    </r>
    <rPh sb="0" eb="2">
      <t>キュウジツ</t>
    </rPh>
    <rPh sb="2" eb="4">
      <t>シュトク</t>
    </rPh>
    <rPh sb="4" eb="6">
      <t>ケイカク</t>
    </rPh>
    <rPh sb="7" eb="9">
      <t>ジッセキ</t>
    </rPh>
    <rPh sb="9" eb="10">
      <t>ヒョウ</t>
    </rPh>
    <rPh sb="11" eb="13">
      <t>ドボク</t>
    </rPh>
    <rPh sb="16" eb="18">
      <t>カンゼン</t>
    </rPh>
    <rPh sb="18" eb="20">
      <t>シュウキュウ</t>
    </rPh>
    <rPh sb="21" eb="22">
      <t>ニチ</t>
    </rPh>
    <rPh sb="23" eb="24">
      <t>ツチ</t>
    </rPh>
    <rPh sb="25" eb="26">
      <t>ヒ</t>
    </rPh>
    <rPh sb="29" eb="32">
      <t>コウタイセイ</t>
    </rPh>
    <phoneticPr fontId="18"/>
  </si>
  <si>
    <r>
      <t>工事打合せ簿</t>
    </r>
    <r>
      <rPr>
        <b/>
        <sz val="11"/>
        <color rgb="FFFF0000"/>
        <rFont val="ＭＳ Ｐゴシック"/>
        <family val="3"/>
        <charset val="128"/>
      </rPr>
      <t>(農整)</t>
    </r>
    <r>
      <rPr>
        <sz val="11"/>
        <rFont val="ＭＳ Ｐゴシック"/>
        <family val="3"/>
        <charset val="128"/>
      </rPr>
      <t xml:space="preserve">
(週休２日工事実施)</t>
    </r>
    <rPh sb="7" eb="8">
      <t>ノウ</t>
    </rPh>
    <rPh sb="8" eb="9">
      <t>セイ</t>
    </rPh>
    <phoneticPr fontId="18"/>
  </si>
  <si>
    <r>
      <t>週休2日工事関連書類</t>
    </r>
    <r>
      <rPr>
        <b/>
        <sz val="11"/>
        <color rgb="FFFF0000"/>
        <rFont val="ＭＳ Ｐゴシック"/>
        <family val="3"/>
        <charset val="128"/>
      </rPr>
      <t>(農整)</t>
    </r>
    <r>
      <rPr>
        <sz val="11"/>
        <rFont val="ＭＳ Ｐゴシック"/>
        <family val="3"/>
        <charset val="128"/>
      </rPr>
      <t xml:space="preserve">
</t>
    </r>
    <r>
      <rPr>
        <sz val="11"/>
        <color rgb="FFFF0000"/>
        <rFont val="ＭＳ Ｐゴシック"/>
        <family val="3"/>
        <charset val="128"/>
      </rPr>
      <t>※様式は担当職員から別途送付</t>
    </r>
    <rPh sb="0" eb="2">
      <t>シュウキュウ</t>
    </rPh>
    <rPh sb="3" eb="4">
      <t>ニチ</t>
    </rPh>
    <rPh sb="4" eb="6">
      <t>コウジ</t>
    </rPh>
    <rPh sb="6" eb="8">
      <t>カンレン</t>
    </rPh>
    <rPh sb="8" eb="10">
      <t>ショルイ</t>
    </rPh>
    <rPh sb="11" eb="12">
      <t>ノウ</t>
    </rPh>
    <rPh sb="12" eb="13">
      <t>セイ</t>
    </rPh>
    <rPh sb="16" eb="18">
      <t>ヨウシキ</t>
    </rPh>
    <rPh sb="19" eb="23">
      <t>タントウショクイン</t>
    </rPh>
    <rPh sb="25" eb="27">
      <t>ベット</t>
    </rPh>
    <rPh sb="27" eb="29">
      <t>ソウフ</t>
    </rPh>
    <rPh sb="28" eb="29">
      <t>チョクソウ</t>
    </rPh>
    <phoneticPr fontId="18"/>
  </si>
  <si>
    <r>
      <t>週休2日工事関連書類</t>
    </r>
    <r>
      <rPr>
        <b/>
        <sz val="11"/>
        <color rgb="FFFF0000"/>
        <rFont val="ＭＳ Ｐゴシック"/>
        <family val="3"/>
        <charset val="128"/>
      </rPr>
      <t>(農整)</t>
    </r>
    <r>
      <rPr>
        <sz val="11"/>
        <rFont val="ＭＳ Ｐゴシック"/>
        <family val="3"/>
        <charset val="128"/>
      </rPr>
      <t>【交替制】</t>
    </r>
    <rPh sb="0" eb="2">
      <t>シュウキュウ</t>
    </rPh>
    <rPh sb="3" eb="4">
      <t>ニチ</t>
    </rPh>
    <rPh sb="4" eb="6">
      <t>コウジ</t>
    </rPh>
    <rPh sb="6" eb="8">
      <t>カンレン</t>
    </rPh>
    <rPh sb="8" eb="10">
      <t>ショルイ</t>
    </rPh>
    <rPh sb="15" eb="18">
      <t>コウタイセイ</t>
    </rPh>
    <phoneticPr fontId="18"/>
  </si>
  <si>
    <r>
      <t>工事打合せ簿</t>
    </r>
    <r>
      <rPr>
        <b/>
        <sz val="11"/>
        <color rgb="FFFF0000"/>
        <rFont val="ＭＳ Ｐゴシック"/>
        <family val="3"/>
        <charset val="128"/>
      </rPr>
      <t>(林務)</t>
    </r>
    <r>
      <rPr>
        <sz val="11"/>
        <rFont val="ＭＳ Ｐゴシック"/>
        <family val="3"/>
        <charset val="128"/>
      </rPr>
      <t xml:space="preserve">
(週休２日工事実施)</t>
    </r>
    <rPh sb="7" eb="9">
      <t>リンム</t>
    </rPh>
    <phoneticPr fontId="18"/>
  </si>
  <si>
    <r>
      <t>週休2日工事関連書類</t>
    </r>
    <r>
      <rPr>
        <b/>
        <sz val="11"/>
        <color rgb="FFFF0000"/>
        <rFont val="ＭＳ Ｐゴシック"/>
        <family val="3"/>
        <charset val="128"/>
      </rPr>
      <t>(林務)</t>
    </r>
    <rPh sb="11" eb="13">
      <t>リンム</t>
    </rPh>
    <phoneticPr fontId="18"/>
  </si>
  <si>
    <r>
      <t>週休2日工事関連書類</t>
    </r>
    <r>
      <rPr>
        <b/>
        <sz val="11"/>
        <color rgb="FFFF0000"/>
        <rFont val="ＭＳ Ｐゴシック"/>
        <family val="3"/>
        <charset val="128"/>
      </rPr>
      <t>(林務)</t>
    </r>
    <r>
      <rPr>
        <sz val="11"/>
        <rFont val="ＭＳ Ｐゴシック"/>
        <family val="3"/>
        <charset val="128"/>
      </rPr>
      <t>【交替制】</t>
    </r>
    <rPh sb="11" eb="13">
      <t>リンム</t>
    </rPh>
    <phoneticPr fontId="18"/>
  </si>
  <si>
    <r>
      <t xml:space="preserve">契約担当者へ提出（特に期限は設けていない）
</t>
    </r>
    <r>
      <rPr>
        <sz val="11"/>
        <color rgb="FFFF0000"/>
        <rFont val="ＭＳ Ｐゴシック"/>
        <family val="3"/>
        <charset val="128"/>
      </rPr>
      <t>※工事名の後に（第○回変更）等を記載</t>
    </r>
    <rPh sb="0" eb="2">
      <t>ケイヤク</t>
    </rPh>
    <rPh sb="2" eb="5">
      <t>タントウシャ</t>
    </rPh>
    <rPh sb="6" eb="8">
      <t>テイシュツ</t>
    </rPh>
    <rPh sb="9" eb="10">
      <t>トク</t>
    </rPh>
    <rPh sb="11" eb="13">
      <t>キゲン</t>
    </rPh>
    <rPh sb="14" eb="15">
      <t>モウ</t>
    </rPh>
    <rPh sb="23" eb="26">
      <t>コウジメイ</t>
    </rPh>
    <rPh sb="27" eb="28">
      <t>アト</t>
    </rPh>
    <rPh sb="30" eb="31">
      <t>ダイ</t>
    </rPh>
    <rPh sb="32" eb="33">
      <t>カイ</t>
    </rPh>
    <rPh sb="33" eb="35">
      <t>ヘンコウ</t>
    </rPh>
    <rPh sb="36" eb="37">
      <t>ナド</t>
    </rPh>
    <rPh sb="38" eb="40">
      <t>キサイ</t>
    </rPh>
    <phoneticPr fontId="18"/>
  </si>
  <si>
    <r>
      <t>専任を要する配置予定技術者（もしくは現場代理人）が、既契約工事の専任を要する主任技術者（もしくは現場代理人）と兼務申請する場合、</t>
    </r>
    <r>
      <rPr>
        <i/>
        <u/>
        <sz val="11"/>
        <color rgb="FFFF0000"/>
        <rFont val="ＭＳ Ｐゴシック"/>
        <family val="3"/>
        <charset val="128"/>
      </rPr>
      <t>契約前</t>
    </r>
    <r>
      <rPr>
        <sz val="11"/>
        <rFont val="ＭＳ Ｐゴシック"/>
        <family val="3"/>
        <charset val="128"/>
      </rPr>
      <t>に契約課・工事検査課へ提出</t>
    </r>
    <rPh sb="64" eb="66">
      <t>ケイヤク</t>
    </rPh>
    <rPh sb="66" eb="67">
      <t>マエ</t>
    </rPh>
    <rPh sb="68" eb="70">
      <t>ケイヤク</t>
    </rPh>
    <rPh sb="70" eb="71">
      <t>カ</t>
    </rPh>
    <rPh sb="72" eb="77">
      <t>コウジケンサカ</t>
    </rPh>
    <rPh sb="78" eb="80">
      <t>テイシュツ</t>
    </rPh>
    <phoneticPr fontId="18"/>
  </si>
  <si>
    <r>
      <t xml:space="preserve">監理技術者補佐を専任で配置し、特例監理技術者の兼務を希望する場合は、兼務開始前に申請書を契約課・工事検査課へ提出
</t>
    </r>
    <r>
      <rPr>
        <sz val="11"/>
        <color rgb="FFFF0000"/>
        <rFont val="ＭＳ Ｐゴシック"/>
        <family val="3"/>
        <charset val="128"/>
      </rPr>
      <t>※様式２ページ目に条件・必要添付書類について記載</t>
    </r>
    <rPh sb="0" eb="2">
      <t>カンリ</t>
    </rPh>
    <rPh sb="2" eb="5">
      <t>ギジュツシャ</t>
    </rPh>
    <rPh sb="5" eb="7">
      <t>ホサ</t>
    </rPh>
    <rPh sb="8" eb="10">
      <t>センニン</t>
    </rPh>
    <rPh sb="11" eb="13">
      <t>ハイチ</t>
    </rPh>
    <rPh sb="15" eb="17">
      <t>トクレイ</t>
    </rPh>
    <rPh sb="17" eb="19">
      <t>カンリ</t>
    </rPh>
    <rPh sb="19" eb="22">
      <t>ギジュツシャ</t>
    </rPh>
    <rPh sb="23" eb="25">
      <t>ケンム</t>
    </rPh>
    <rPh sb="26" eb="28">
      <t>キボウ</t>
    </rPh>
    <rPh sb="30" eb="32">
      <t>バアイ</t>
    </rPh>
    <rPh sb="34" eb="36">
      <t>ケンム</t>
    </rPh>
    <rPh sb="36" eb="38">
      <t>カイシ</t>
    </rPh>
    <rPh sb="38" eb="39">
      <t>マエ</t>
    </rPh>
    <rPh sb="40" eb="43">
      <t>シンセイショ</t>
    </rPh>
    <rPh sb="48" eb="53">
      <t>コウジケンサカ</t>
    </rPh>
    <rPh sb="54" eb="56">
      <t>テイシュツ</t>
    </rPh>
    <rPh sb="58" eb="60">
      <t>ヨウシキ</t>
    </rPh>
    <rPh sb="64" eb="65">
      <t>メ</t>
    </rPh>
    <rPh sb="66" eb="68">
      <t>ジョウケン</t>
    </rPh>
    <rPh sb="69" eb="75">
      <t>ヒツヨウテンプショルイ</t>
    </rPh>
    <rPh sb="79" eb="81">
      <t>キサイ</t>
    </rPh>
    <phoneticPr fontId="18"/>
  </si>
  <si>
    <t>雇用確認書類（保険証等）の写し及び主任（監理）技術者については、資格確認書類の写しを添付</t>
    <rPh sb="0" eb="2">
      <t>コヨウ</t>
    </rPh>
    <rPh sb="2" eb="4">
      <t>カクニン</t>
    </rPh>
    <rPh sb="4" eb="6">
      <t>ショルイ</t>
    </rPh>
    <rPh sb="7" eb="10">
      <t>ホケンショウ</t>
    </rPh>
    <rPh sb="10" eb="11">
      <t>ナド</t>
    </rPh>
    <rPh sb="13" eb="14">
      <t>ウツ</t>
    </rPh>
    <rPh sb="15" eb="16">
      <t>オヨ</t>
    </rPh>
    <rPh sb="17" eb="19">
      <t>シュニン</t>
    </rPh>
    <rPh sb="20" eb="22">
      <t>カンリ</t>
    </rPh>
    <rPh sb="23" eb="26">
      <t>ギジュツシャ</t>
    </rPh>
    <rPh sb="32" eb="34">
      <t>シカク</t>
    </rPh>
    <rPh sb="34" eb="36">
      <t>カクニン</t>
    </rPh>
    <rPh sb="36" eb="38">
      <t>ショルイ</t>
    </rPh>
    <rPh sb="39" eb="40">
      <t>ウツ</t>
    </rPh>
    <rPh sb="42" eb="44">
      <t>テンプ</t>
    </rPh>
    <phoneticPr fontId="18"/>
  </si>
  <si>
    <t>工事場所、工期、請負代金、工事内容など</t>
    <rPh sb="0" eb="2">
      <t>コウジ</t>
    </rPh>
    <rPh sb="2" eb="4">
      <t>バショ</t>
    </rPh>
    <rPh sb="5" eb="7">
      <t>コウキ</t>
    </rPh>
    <rPh sb="8" eb="10">
      <t>ウケオイ</t>
    </rPh>
    <rPh sb="10" eb="12">
      <t>ダイキン</t>
    </rPh>
    <rPh sb="13" eb="15">
      <t>コウジ</t>
    </rPh>
    <rPh sb="15" eb="17">
      <t>ナイヨウ</t>
    </rPh>
    <phoneticPr fontId="18"/>
  </si>
  <si>
    <t>工事に使用する機械で、設計図書で指定されている機械以外の主要なものについて記載する</t>
    <rPh sb="0" eb="2">
      <t>コウジ</t>
    </rPh>
    <rPh sb="3" eb="5">
      <t>シヨウ</t>
    </rPh>
    <rPh sb="7" eb="9">
      <t>キカイ</t>
    </rPh>
    <rPh sb="11" eb="15">
      <t>セッケイトショ</t>
    </rPh>
    <rPh sb="16" eb="18">
      <t>シテイ</t>
    </rPh>
    <rPh sb="23" eb="25">
      <t>キカイ</t>
    </rPh>
    <rPh sb="25" eb="27">
      <t>イガイ</t>
    </rPh>
    <rPh sb="28" eb="30">
      <t>シュヨウ</t>
    </rPh>
    <rPh sb="37" eb="39">
      <t>キサイ</t>
    </rPh>
    <phoneticPr fontId="18"/>
  </si>
  <si>
    <t>特記仕様書の記載事項を確認し漏れなく実施すること
上空、地下、仮ＢＭ、中心線・縦横断測量、官民境界など</t>
    <rPh sb="0" eb="5">
      <t>トッキシヨウショ</t>
    </rPh>
    <rPh sb="6" eb="8">
      <t>キサイ</t>
    </rPh>
    <rPh sb="8" eb="10">
      <t>ジコウ</t>
    </rPh>
    <rPh sb="11" eb="13">
      <t>カクニン</t>
    </rPh>
    <rPh sb="14" eb="15">
      <t>モ</t>
    </rPh>
    <rPh sb="18" eb="20">
      <t>ジッシ</t>
    </rPh>
    <rPh sb="25" eb="27">
      <t>ジョウクウ</t>
    </rPh>
    <rPh sb="28" eb="30">
      <t>チカ</t>
    </rPh>
    <rPh sb="31" eb="32">
      <t>カリ</t>
    </rPh>
    <rPh sb="35" eb="38">
      <t>チュウシンセン</t>
    </rPh>
    <rPh sb="39" eb="42">
      <t>ジュウオウダン</t>
    </rPh>
    <rPh sb="42" eb="44">
      <t>ソクリョウ</t>
    </rPh>
    <rPh sb="45" eb="47">
      <t>カンミン</t>
    </rPh>
    <rPh sb="47" eb="49">
      <t>キョウカイ</t>
    </rPh>
    <phoneticPr fontId="18"/>
  </si>
  <si>
    <t>土、砕石(*1)について、新材を用いる場合は、「岩石採取計画認可証」の写しが必要
(*1) 土・石材など(砕石・粒調砕石・ｸﾗｯｼｬｰﾗﾝ・切込砕石・割栗石・砕石ﾁｯﾌﾟ・山ずり・真砂土・護岸・捨石用石材など)</t>
    <rPh sb="0" eb="1">
      <t>ツチ</t>
    </rPh>
    <rPh sb="2" eb="4">
      <t>サイセキ</t>
    </rPh>
    <rPh sb="13" eb="14">
      <t>シン</t>
    </rPh>
    <rPh sb="14" eb="15">
      <t>ザイ</t>
    </rPh>
    <rPh sb="16" eb="17">
      <t>モチ</t>
    </rPh>
    <rPh sb="19" eb="21">
      <t>バアイ</t>
    </rPh>
    <rPh sb="24" eb="26">
      <t>ガンセキ</t>
    </rPh>
    <rPh sb="26" eb="28">
      <t>サイシュ</t>
    </rPh>
    <rPh sb="28" eb="30">
      <t>ケイカク</t>
    </rPh>
    <rPh sb="30" eb="32">
      <t>ニンカ</t>
    </rPh>
    <rPh sb="32" eb="33">
      <t>ショウ</t>
    </rPh>
    <rPh sb="35" eb="36">
      <t>ウツ</t>
    </rPh>
    <rPh sb="38" eb="40">
      <t>ヒツヨウ</t>
    </rPh>
    <phoneticPr fontId="18"/>
  </si>
  <si>
    <t>死亡、傷病または退職など「止むを得ない事由」があり、現場の施工管理をつかさどることが不可能となった場合（主任技術者）</t>
    <rPh sb="0" eb="2">
      <t>シボウ</t>
    </rPh>
    <rPh sb="3" eb="5">
      <t>ショウビョウ</t>
    </rPh>
    <rPh sb="8" eb="10">
      <t>タイショク</t>
    </rPh>
    <rPh sb="13" eb="14">
      <t>ヤ</t>
    </rPh>
    <rPh sb="16" eb="17">
      <t>エ</t>
    </rPh>
    <rPh sb="19" eb="21">
      <t>ジユウ</t>
    </rPh>
    <rPh sb="26" eb="28">
      <t>ゲンバ</t>
    </rPh>
    <rPh sb="29" eb="31">
      <t>セコウ</t>
    </rPh>
    <rPh sb="31" eb="33">
      <t>カンリ</t>
    </rPh>
    <rPh sb="42" eb="45">
      <t>フカノウ</t>
    </rPh>
    <rPh sb="49" eb="51">
      <t>バアイ</t>
    </rPh>
    <rPh sb="52" eb="54">
      <t>シュニン</t>
    </rPh>
    <rPh sb="54" eb="57">
      <t>ギジュツシャ</t>
    </rPh>
    <phoneticPr fontId="18"/>
  </si>
  <si>
    <t>監理技術者補佐の変更や解除を行う場合</t>
    <rPh sb="0" eb="2">
      <t>カンリ</t>
    </rPh>
    <rPh sb="2" eb="5">
      <t>ギジュツシャ</t>
    </rPh>
    <rPh sb="5" eb="7">
      <t>ホサ</t>
    </rPh>
    <rPh sb="8" eb="10">
      <t>ヘンコウ</t>
    </rPh>
    <rPh sb="11" eb="13">
      <t>カイジョ</t>
    </rPh>
    <rPh sb="14" eb="15">
      <t>オコナ</t>
    </rPh>
    <rPh sb="16" eb="18">
      <t>バアイ</t>
    </rPh>
    <phoneticPr fontId="18"/>
  </si>
  <si>
    <t>既に請負代金額の４割以内の前払金を受け、追加して２割以内の前払金（中間前払金）を請求する場合
部分払との併用不可</t>
    <phoneticPr fontId="18"/>
  </si>
  <si>
    <t>中間前払認定請求書と合わせて提出</t>
    <phoneticPr fontId="18"/>
  </si>
  <si>
    <t>保証事業会社の保証書（正本・写本両方）を添付して提出</t>
    <phoneticPr fontId="18"/>
  </si>
  <si>
    <t>出来高数量の根拠資料として作成、出来形寸法によって計算</t>
    <rPh sb="16" eb="21">
      <t>デキガタスンポウ</t>
    </rPh>
    <rPh sb="25" eb="27">
      <t>ケイサン</t>
    </rPh>
    <phoneticPr fontId="18"/>
  </si>
  <si>
    <t>出来形管理全項目の結果を一覧表示する</t>
    <rPh sb="0" eb="5">
      <t>デキガタカンリ</t>
    </rPh>
    <rPh sb="5" eb="8">
      <t>ゼンコウモク</t>
    </rPh>
    <rPh sb="9" eb="11">
      <t>ケッカ</t>
    </rPh>
    <rPh sb="12" eb="16">
      <t>イチランヒョウジ</t>
    </rPh>
    <phoneticPr fontId="18"/>
  </si>
  <si>
    <t>(*1) 土・石材など(砕石・粒調砕石・ｸﾗｯｼｬｰﾗﾝ・切込砕石・割栗石・砕石ﾁｯﾌﾟ・山ずり・真砂土・護岸・捨石用石材など)</t>
    <rPh sb="5" eb="6">
      <t>ツチ</t>
    </rPh>
    <rPh sb="7" eb="9">
      <t>セキザイ</t>
    </rPh>
    <rPh sb="12" eb="14">
      <t>サイセキ</t>
    </rPh>
    <rPh sb="15" eb="16">
      <t>リュウ</t>
    </rPh>
    <rPh sb="16" eb="17">
      <t>チョウ</t>
    </rPh>
    <rPh sb="17" eb="19">
      <t>サイセキ</t>
    </rPh>
    <rPh sb="29" eb="30">
      <t>キ</t>
    </rPh>
    <rPh sb="30" eb="31">
      <t>コ</t>
    </rPh>
    <rPh sb="31" eb="33">
      <t>サイセキ</t>
    </rPh>
    <rPh sb="34" eb="35">
      <t>ワリ</t>
    </rPh>
    <rPh sb="35" eb="36">
      <t>クリ</t>
    </rPh>
    <rPh sb="36" eb="37">
      <t>イシ</t>
    </rPh>
    <rPh sb="38" eb="40">
      <t>サイセキ</t>
    </rPh>
    <phoneticPr fontId="18"/>
  </si>
  <si>
    <t>(* ) 契約後○日とは、契約日の翌日を1日目とし、土日祝日を含む（コリンズの登録は土日祝日を除く）ただし年末年始等長期閉庁日に掛かる場合は、別途特記仕様書などで定めるところによる</t>
    <rPh sb="5" eb="7">
      <t>ケイヤク</t>
    </rPh>
    <rPh sb="7" eb="8">
      <t>ゴ</t>
    </rPh>
    <rPh sb="9" eb="10">
      <t>ニチ</t>
    </rPh>
    <rPh sb="13" eb="16">
      <t>ケイヤクビ</t>
    </rPh>
    <rPh sb="17" eb="19">
      <t>ヨクジツ</t>
    </rPh>
    <rPh sb="21" eb="22">
      <t>ニチ</t>
    </rPh>
    <rPh sb="22" eb="23">
      <t>メ</t>
    </rPh>
    <rPh sb="26" eb="28">
      <t>ドニチ</t>
    </rPh>
    <rPh sb="28" eb="30">
      <t>シュクジツ</t>
    </rPh>
    <rPh sb="31" eb="32">
      <t>フク</t>
    </rPh>
    <rPh sb="39" eb="41">
      <t>トウロク</t>
    </rPh>
    <rPh sb="42" eb="44">
      <t>ドニチ</t>
    </rPh>
    <rPh sb="44" eb="46">
      <t>シュクジツ</t>
    </rPh>
    <rPh sb="47" eb="48">
      <t>ノゾ</t>
    </rPh>
    <rPh sb="53" eb="55">
      <t>ネンマツ</t>
    </rPh>
    <rPh sb="55" eb="57">
      <t>ネンシ</t>
    </rPh>
    <rPh sb="57" eb="58">
      <t>トウ</t>
    </rPh>
    <rPh sb="58" eb="60">
      <t>チョウキ</t>
    </rPh>
    <rPh sb="60" eb="62">
      <t>ヘイチョウ</t>
    </rPh>
    <rPh sb="62" eb="63">
      <t>ビ</t>
    </rPh>
    <rPh sb="64" eb="65">
      <t>カ</t>
    </rPh>
    <rPh sb="67" eb="69">
      <t>バアイ</t>
    </rPh>
    <rPh sb="71" eb="73">
      <t>ベット</t>
    </rPh>
    <rPh sb="73" eb="74">
      <t>トク</t>
    </rPh>
    <rPh sb="74" eb="75">
      <t>キ</t>
    </rPh>
    <rPh sb="75" eb="78">
      <t>シヨウショ</t>
    </rPh>
    <rPh sb="81" eb="82">
      <t>サダ</t>
    </rPh>
    <phoneticPr fontId="18"/>
  </si>
  <si>
    <t>(*2)「共仕」とは「土木工事共通仕様書」、「手引き」とは「土木工事施工管理の手引き」、「黄本」とは「土木工事施行に関する事務取扱要領」（発注者のみ）であり、電子データ検索などをし参照すること</t>
    <rPh sb="5" eb="7">
      <t>キョウシ</t>
    </rPh>
    <rPh sb="11" eb="15">
      <t>ドボクコウジ</t>
    </rPh>
    <rPh sb="15" eb="20">
      <t>キョウツウシヨウショ</t>
    </rPh>
    <rPh sb="23" eb="25">
      <t>テビ</t>
    </rPh>
    <rPh sb="30" eb="34">
      <t>ドボクコウジ</t>
    </rPh>
    <rPh sb="34" eb="38">
      <t>セコウカンリ</t>
    </rPh>
    <rPh sb="39" eb="41">
      <t>テビ</t>
    </rPh>
    <rPh sb="51" eb="53">
      <t>ドボク</t>
    </rPh>
    <rPh sb="53" eb="55">
      <t>コウジ</t>
    </rPh>
    <rPh sb="55" eb="57">
      <t>セコウ</t>
    </rPh>
    <rPh sb="58" eb="59">
      <t>カン</t>
    </rPh>
    <rPh sb="61" eb="63">
      <t>ジム</t>
    </rPh>
    <rPh sb="79" eb="81">
      <t>デンシ</t>
    </rPh>
    <rPh sb="84" eb="86">
      <t>ケンサク</t>
    </rPh>
    <rPh sb="90" eb="92">
      <t>サンショウ</t>
    </rPh>
    <phoneticPr fontId="18"/>
  </si>
  <si>
    <t>工事に使用する機械で、設計図書で指定されている機械（騒音振動、排ガス規制、標準操作など）について記載する</t>
    <rPh sb="0" eb="2">
      <t>コウジ</t>
    </rPh>
    <rPh sb="3" eb="5">
      <t>シヨウ</t>
    </rPh>
    <rPh sb="7" eb="9">
      <t>キカイ</t>
    </rPh>
    <rPh sb="11" eb="15">
      <t>セッケイトショ</t>
    </rPh>
    <rPh sb="16" eb="18">
      <t>シテイ</t>
    </rPh>
    <rPh sb="23" eb="25">
      <t>キカイ</t>
    </rPh>
    <rPh sb="26" eb="28">
      <t>ソウオン</t>
    </rPh>
    <rPh sb="28" eb="30">
      <t>シンドウ</t>
    </rPh>
    <rPh sb="31" eb="32">
      <t>ハイ</t>
    </rPh>
    <rPh sb="34" eb="36">
      <t>キセイ</t>
    </rPh>
    <rPh sb="37" eb="41">
      <t>ヒョウジュンソウサ</t>
    </rPh>
    <rPh sb="48" eb="50">
      <t>キサイ</t>
    </rPh>
    <phoneticPr fontId="18"/>
  </si>
  <si>
    <t>工事に使用する指定材料および主要資材について、品質証明方法および材料確認時期について記載する
なお、資材搬入時期と計画工程表が整合していること</t>
    <rPh sb="0" eb="2">
      <t>コウジ</t>
    </rPh>
    <rPh sb="3" eb="5">
      <t>シヨウ</t>
    </rPh>
    <rPh sb="7" eb="11">
      <t>シテイザイリョウ</t>
    </rPh>
    <rPh sb="14" eb="18">
      <t>シュヨウシザイ</t>
    </rPh>
    <rPh sb="23" eb="25">
      <t>ヒンシツ</t>
    </rPh>
    <rPh sb="25" eb="27">
      <t>ショウメイ</t>
    </rPh>
    <rPh sb="27" eb="29">
      <t>ホウホウ</t>
    </rPh>
    <rPh sb="32" eb="34">
      <t>ザイリョウ</t>
    </rPh>
    <rPh sb="34" eb="36">
      <t>カクニン</t>
    </rPh>
    <rPh sb="36" eb="38">
      <t>ジキ</t>
    </rPh>
    <rPh sb="42" eb="44">
      <t>キサイ</t>
    </rPh>
    <rPh sb="50" eb="52">
      <t>シザイ</t>
    </rPh>
    <rPh sb="52" eb="54">
      <t>ハンニュウ</t>
    </rPh>
    <rPh sb="54" eb="56">
      <t>ジキ</t>
    </rPh>
    <rPh sb="57" eb="59">
      <t>ケイカク</t>
    </rPh>
    <rPh sb="59" eb="62">
      <t>コウテイヒョウ</t>
    </rPh>
    <rPh sb="63" eb="65">
      <t>セイゴウ</t>
    </rPh>
    <phoneticPr fontId="18"/>
  </si>
  <si>
    <t>対象：500万円以上の工事
期限：土・日曜日、祝日などを除き契約日から10日以内
余裕工期が設定されている場合は、余裕期間終了日(余裕期間内に着工する場合は、着工届の提出日)まで
システムから監督職員にメールが送信されれば、発注者への提示や提出は不要</t>
    <rPh sb="96" eb="100">
      <t>カントクショクイン</t>
    </rPh>
    <rPh sb="105" eb="107">
      <t>ソウシン</t>
    </rPh>
    <rPh sb="112" eb="115">
      <t>ハッチュウシャ</t>
    </rPh>
    <rPh sb="117" eb="119">
      <t>テイジ</t>
    </rPh>
    <rPh sb="120" eb="122">
      <t>テイシュツ</t>
    </rPh>
    <rPh sb="123" eb="125">
      <t>フヨウ</t>
    </rPh>
    <phoneticPr fontId="18"/>
  </si>
  <si>
    <t>契約後1ヶ月以内（電子申請は40日）に提出（契約担当者へ）
※購入しない場合および購入が遅れる場合にも理由などを記載して提出</t>
    <rPh sb="0" eb="2">
      <t>ケイヤク</t>
    </rPh>
    <rPh sb="2" eb="3">
      <t>ゴ</t>
    </rPh>
    <rPh sb="5" eb="6">
      <t>ゲツ</t>
    </rPh>
    <rPh sb="6" eb="8">
      <t>イナイ</t>
    </rPh>
    <rPh sb="9" eb="11">
      <t>デンシ</t>
    </rPh>
    <rPh sb="11" eb="13">
      <t>シンセイ</t>
    </rPh>
    <rPh sb="16" eb="17">
      <t>ニチ</t>
    </rPh>
    <rPh sb="19" eb="21">
      <t>テイシュツ</t>
    </rPh>
    <rPh sb="22" eb="24">
      <t>ケイヤク</t>
    </rPh>
    <rPh sb="24" eb="27">
      <t>タントウシャ</t>
    </rPh>
    <phoneticPr fontId="18"/>
  </si>
  <si>
    <t>施工フロー、施工手順、施工上の留意事項など
計画書と実施工が一致しているか</t>
    <phoneticPr fontId="18"/>
  </si>
  <si>
    <t>農村森林整備課発注の工事のみ、この様式を使用すること</t>
    <rPh sb="0" eb="2">
      <t>ノウソン</t>
    </rPh>
    <rPh sb="2" eb="4">
      <t>シンリン</t>
    </rPh>
    <rPh sb="4" eb="6">
      <t>セイビ</t>
    </rPh>
    <rPh sb="6" eb="7">
      <t>カ</t>
    </rPh>
    <rPh sb="7" eb="9">
      <t>ハッチュウ</t>
    </rPh>
    <rPh sb="10" eb="12">
      <t>コウジ</t>
    </rPh>
    <rPh sb="17" eb="19">
      <t>ヨウシキ</t>
    </rPh>
    <rPh sb="20" eb="22">
      <t>シヨウ</t>
    </rPh>
    <phoneticPr fontId="18"/>
  </si>
  <si>
    <t>施工に先立ち「施工計画書」に添付して監督職員に提出</t>
    <rPh sb="20" eb="21">
      <t>ショク</t>
    </rPh>
    <phoneticPr fontId="18"/>
  </si>
  <si>
    <r>
      <t>対象工事
500m3以上の土砂を搬出する工事
再生資源利用促進計画書の添付資料として提出およ</t>
    </r>
    <r>
      <rPr>
        <sz val="11"/>
        <rFont val="ＭＳ Ｐゴシック"/>
        <family val="3"/>
        <charset val="128"/>
      </rPr>
      <t>び現場掲示</t>
    </r>
    <rPh sb="16" eb="18">
      <t>ハンシュツ</t>
    </rPh>
    <rPh sb="20" eb="22">
      <t>コウジ</t>
    </rPh>
    <rPh sb="23" eb="25">
      <t>サイセイ</t>
    </rPh>
    <rPh sb="25" eb="27">
      <t>シゲン</t>
    </rPh>
    <rPh sb="27" eb="29">
      <t>リヨウ</t>
    </rPh>
    <rPh sb="29" eb="31">
      <t>ソクシン</t>
    </rPh>
    <rPh sb="31" eb="33">
      <t>ケイカク</t>
    </rPh>
    <rPh sb="33" eb="34">
      <t>ショ</t>
    </rPh>
    <rPh sb="35" eb="37">
      <t>テンプ</t>
    </rPh>
    <rPh sb="37" eb="39">
      <t>シリョウ</t>
    </rPh>
    <rPh sb="42" eb="44">
      <t>テイシュツ</t>
    </rPh>
    <rPh sb="47" eb="51">
      <t>ゲンバケイジ</t>
    </rPh>
    <phoneticPr fontId="18"/>
  </si>
  <si>
    <t>建設リサイクル法対象工事
①特定建設資材を使用または解体する請負代金500万円以上の工事
（ｺﾝｸﾘｰﾄ,ｱｽﾌｧﾙﾄ、木材）
②資源有効利用促進法に定められた一定規模の工事
（搬入）土砂500m3以上,砕石500t以上,ｱｽﾌｧﾙﾄ200t以上
※システムから出力した様式の提出および現場掲示様式を現場掲示</t>
    <rPh sb="7" eb="8">
      <t>ホウ</t>
    </rPh>
    <rPh sb="131" eb="133">
      <t>シュツリョク</t>
    </rPh>
    <rPh sb="135" eb="137">
      <t>ヨウシキ</t>
    </rPh>
    <rPh sb="138" eb="140">
      <t>テイシュツ</t>
    </rPh>
    <rPh sb="150" eb="154">
      <t>ゲンバケイジ</t>
    </rPh>
    <phoneticPr fontId="18"/>
  </si>
  <si>
    <t>建設リサイクル法対象工事
①特定建設資材を使用または解体する請負代金500万円以上の工事
（ｺﾝｸﾘｰﾄ,ｱｽﾌｧﾙﾄ、木材）
②資源有効利用促進法に定められた一定規模の工事
（搬出）土砂500m3以上,ｺﾝｸﾘｰﾄ・ｱｽﾌｧﾙﾄ・建設発生木材　合計200t以上
※システムから出力した様式の提出および現場掲示様式を現場掲示</t>
    <rPh sb="7" eb="8">
      <t>ホウ</t>
    </rPh>
    <phoneticPr fontId="18"/>
  </si>
  <si>
    <t>不明な点などあれば監督職員に確認すること</t>
    <phoneticPr fontId="18"/>
  </si>
  <si>
    <t>特記仕様書で指示されている場合、または、工事施工箇所に地下埋設物件などが予想される場合に提出</t>
    <rPh sb="0" eb="5">
      <t>トッキシヨウショ</t>
    </rPh>
    <rPh sb="6" eb="8">
      <t>シジ</t>
    </rPh>
    <rPh sb="13" eb="15">
      <t>バアイ</t>
    </rPh>
    <rPh sb="20" eb="22">
      <t>コウジ</t>
    </rPh>
    <rPh sb="22" eb="24">
      <t>セコウ</t>
    </rPh>
    <rPh sb="24" eb="26">
      <t>カショ</t>
    </rPh>
    <rPh sb="27" eb="29">
      <t>チカ</t>
    </rPh>
    <rPh sb="29" eb="31">
      <t>マイセツ</t>
    </rPh>
    <rPh sb="31" eb="33">
      <t>ブッケン</t>
    </rPh>
    <rPh sb="36" eb="38">
      <t>ヨソウ</t>
    </rPh>
    <rPh sb="41" eb="43">
      <t>バアイ</t>
    </rPh>
    <rPh sb="44" eb="46">
      <t>テイシュツ</t>
    </rPh>
    <phoneticPr fontId="18"/>
  </si>
  <si>
    <t>使用している材料(中等品以上)は全て必要(ただし、指定仮設の鋼矢板、鋼管杭は別)、設計変更分の追加の有無</t>
    <rPh sb="0" eb="2">
      <t>シヨウ</t>
    </rPh>
    <rPh sb="6" eb="8">
      <t>ザイリョウ</t>
    </rPh>
    <rPh sb="9" eb="11">
      <t>チュウトウ</t>
    </rPh>
    <rPh sb="11" eb="12">
      <t>ヒン</t>
    </rPh>
    <rPh sb="12" eb="14">
      <t>イジョウ</t>
    </rPh>
    <rPh sb="16" eb="17">
      <t>スベ</t>
    </rPh>
    <rPh sb="18" eb="20">
      <t>ヒツヨウ</t>
    </rPh>
    <rPh sb="25" eb="27">
      <t>シテイ</t>
    </rPh>
    <rPh sb="27" eb="29">
      <t>カセツ</t>
    </rPh>
    <rPh sb="30" eb="33">
      <t>コウヤイタ</t>
    </rPh>
    <rPh sb="34" eb="37">
      <t>コウカングイ</t>
    </rPh>
    <rPh sb="38" eb="39">
      <t>ベツ</t>
    </rPh>
    <rPh sb="41" eb="43">
      <t>セッケイ</t>
    </rPh>
    <rPh sb="43" eb="45">
      <t>ヘンコウ</t>
    </rPh>
    <rPh sb="45" eb="46">
      <t>ブン</t>
    </rPh>
    <rPh sb="47" eb="49">
      <t>ツイカ</t>
    </rPh>
    <rPh sb="50" eb="52">
      <t>ウム</t>
    </rPh>
    <phoneticPr fontId="18"/>
  </si>
  <si>
    <t>指名停止期間中の建設業者の資材・原材料を使用しなければ市発注工事に影響を及ぼす恐れがあるなど、やむを得ない特別の事由がある場合「材料承認願」に添付</t>
    <rPh sb="39" eb="40">
      <t>オソ</t>
    </rPh>
    <phoneticPr fontId="18"/>
  </si>
  <si>
    <t>受注者が工事施工中、三者協議会が必要と判断した場合、提出</t>
    <rPh sb="0" eb="3">
      <t>ジュチュウシャ</t>
    </rPh>
    <rPh sb="4" eb="6">
      <t>コウジ</t>
    </rPh>
    <rPh sb="6" eb="8">
      <t>セコウ</t>
    </rPh>
    <rPh sb="8" eb="9">
      <t>チュウ</t>
    </rPh>
    <rPh sb="10" eb="12">
      <t>サンシャ</t>
    </rPh>
    <rPh sb="12" eb="15">
      <t>キョウギカイ</t>
    </rPh>
    <rPh sb="16" eb="18">
      <t>ヒツヨウ</t>
    </rPh>
    <rPh sb="19" eb="21">
      <t>ハンダン</t>
    </rPh>
    <rPh sb="23" eb="25">
      <t>バアイ</t>
    </rPh>
    <rPh sb="26" eb="28">
      <t>テイシュツ</t>
    </rPh>
    <phoneticPr fontId="18"/>
  </si>
  <si>
    <t>監督職員への書類提出は、原則として工事打合せ簿によること
変更などの場合は、現場着手前に都度工事打合せ簿にて協議すること</t>
    <rPh sb="46" eb="48">
      <t>コウジ</t>
    </rPh>
    <phoneticPr fontId="18"/>
  </si>
  <si>
    <t>「工事打合せ簿」の内容に活動報告を記載しチェックリストを添付して提出
実施状況写真などの添付は不要（写真管理は必要）
月毎、実施最終日から7日以内に提出、1回/月（半日以上）
※「安全・訓練等の活動報告書」は工事打合せ簿によるものとして削除</t>
    <phoneticPr fontId="18"/>
  </si>
  <si>
    <r>
      <t>請負金額500万円以上の工事</t>
    </r>
    <r>
      <rPr>
        <strike/>
        <sz val="11"/>
        <rFont val="ＭＳ Ｐゴシック"/>
        <family val="3"/>
        <charset val="128"/>
      </rPr>
      <t xml:space="preserve">
</t>
    </r>
    <r>
      <rPr>
        <sz val="11"/>
        <rFont val="ＭＳ Ｐゴシック"/>
        <family val="3"/>
        <charset val="128"/>
      </rPr>
      <t>期限：変更後、土・日曜日、祝日などを除き10日以内
※変更と完成時の間が10日間に満たない場合は、変更時の登録を省略できる
システムから監督職員にメールが送信されれば、発注者への提示や提出は不要</t>
    </r>
    <rPh sb="0" eb="2">
      <t>ウケオイ</t>
    </rPh>
    <rPh sb="2" eb="4">
      <t>キンガク</t>
    </rPh>
    <rPh sb="7" eb="8">
      <t>マン</t>
    </rPh>
    <rPh sb="8" eb="9">
      <t>エン</t>
    </rPh>
    <rPh sb="9" eb="11">
      <t>イジョウ</t>
    </rPh>
    <rPh sb="12" eb="14">
      <t>コウジ</t>
    </rPh>
    <phoneticPr fontId="18"/>
  </si>
  <si>
    <t>毎月1回、チェックリストによる安全点検実施結果（現場稼働日に実施）を安全・訓練等の活動報告に添付して提出
※安全訓練の実施状況の写真管理は必要（竣工時の工事写真帳にとじ込み）</t>
    <rPh sb="0" eb="2">
      <t>マイツキ</t>
    </rPh>
    <rPh sb="3" eb="4">
      <t>カイ</t>
    </rPh>
    <rPh sb="15" eb="17">
      <t>アンゼン</t>
    </rPh>
    <rPh sb="17" eb="19">
      <t>テンケン</t>
    </rPh>
    <rPh sb="19" eb="21">
      <t>ジッシ</t>
    </rPh>
    <rPh sb="21" eb="23">
      <t>ケッカ</t>
    </rPh>
    <rPh sb="24" eb="29">
      <t>ゲンバカドウビ</t>
    </rPh>
    <rPh sb="30" eb="32">
      <t>ジッシ</t>
    </rPh>
    <rPh sb="34" eb="36">
      <t>アンゼン</t>
    </rPh>
    <rPh sb="37" eb="39">
      <t>クンレン</t>
    </rPh>
    <rPh sb="39" eb="40">
      <t>トウ</t>
    </rPh>
    <rPh sb="41" eb="43">
      <t>カツドウ</t>
    </rPh>
    <rPh sb="43" eb="45">
      <t>ホウコク</t>
    </rPh>
    <rPh sb="46" eb="48">
      <t>テンプ</t>
    </rPh>
    <rPh sb="50" eb="52">
      <t>テイシュツ</t>
    </rPh>
    <rPh sb="54" eb="58">
      <t>アンゼンクンレン</t>
    </rPh>
    <rPh sb="59" eb="61">
      <t>ジッシ</t>
    </rPh>
    <phoneticPr fontId="18"/>
  </si>
  <si>
    <t>完成前までに集計表を作成し打合せ簿にて提出すること
監督職員がA票・E票の原本と照合し確認する
マニフェストは提示とし、写しの提出は不要</t>
    <rPh sb="0" eb="2">
      <t>カンセイ</t>
    </rPh>
    <rPh sb="2" eb="3">
      <t>マエ</t>
    </rPh>
    <rPh sb="6" eb="8">
      <t>シュウケイ</t>
    </rPh>
    <rPh sb="8" eb="9">
      <t>ヒョウ</t>
    </rPh>
    <rPh sb="10" eb="12">
      <t>サクセイ</t>
    </rPh>
    <rPh sb="13" eb="15">
      <t>ウチアワ</t>
    </rPh>
    <rPh sb="16" eb="17">
      <t>ボ</t>
    </rPh>
    <rPh sb="19" eb="21">
      <t>テイシュツ</t>
    </rPh>
    <rPh sb="26" eb="28">
      <t>カントク</t>
    </rPh>
    <rPh sb="28" eb="30">
      <t>ショクイン</t>
    </rPh>
    <rPh sb="32" eb="33">
      <t>ヒョウ</t>
    </rPh>
    <rPh sb="35" eb="36">
      <t>ヒョウ</t>
    </rPh>
    <rPh sb="37" eb="39">
      <t>ゲンポン</t>
    </rPh>
    <rPh sb="40" eb="42">
      <t>ショウゴウ</t>
    </rPh>
    <rPh sb="43" eb="45">
      <t>カクニン</t>
    </rPh>
    <rPh sb="55" eb="57">
      <t>テイジ</t>
    </rPh>
    <rPh sb="60" eb="61">
      <t>ウツ</t>
    </rPh>
    <rPh sb="63" eb="65">
      <t>テイシュツ</t>
    </rPh>
    <rPh sb="66" eb="68">
      <t>フヨウ</t>
    </rPh>
    <phoneticPr fontId="18"/>
  </si>
  <si>
    <t>産業廃棄物処理・残土処分における積込などの搬出状況写真
（処理施設搬入における施設名看板などを背景にした写真は不要）</t>
    <rPh sb="0" eb="2">
      <t>サンギョウ</t>
    </rPh>
    <rPh sb="2" eb="5">
      <t>ハイキブツ</t>
    </rPh>
    <rPh sb="5" eb="7">
      <t>ショリ</t>
    </rPh>
    <rPh sb="8" eb="10">
      <t>ザンド</t>
    </rPh>
    <rPh sb="10" eb="12">
      <t>ショブン</t>
    </rPh>
    <rPh sb="16" eb="18">
      <t>ツミコミ</t>
    </rPh>
    <rPh sb="21" eb="23">
      <t>ハンシュツ</t>
    </rPh>
    <rPh sb="23" eb="25">
      <t>ジョウキョウ</t>
    </rPh>
    <rPh sb="25" eb="27">
      <t>シャシン</t>
    </rPh>
    <rPh sb="52" eb="54">
      <t>シャシン</t>
    </rPh>
    <rPh sb="55" eb="57">
      <t>フヨウ</t>
    </rPh>
    <phoneticPr fontId="18"/>
  </si>
  <si>
    <t>下記1～7を添付
工事完成届に付して契約課へ１部提出、発注課への提出部数は監督職員と初回打ち合わせにて協議
（契約課へ提出するものについては監督職員および主任監督員の確認印が必要）</t>
    <rPh sb="0" eb="2">
      <t>カキ</t>
    </rPh>
    <rPh sb="6" eb="8">
      <t>テンプ</t>
    </rPh>
    <phoneticPr fontId="18"/>
  </si>
  <si>
    <t>最新契約（設計）数量と出来高数量およびその差分を記入</t>
    <rPh sb="0" eb="4">
      <t>サイシンケイヤク</t>
    </rPh>
    <rPh sb="5" eb="7">
      <t>セッケイ</t>
    </rPh>
    <rPh sb="8" eb="10">
      <t>スウリョウ</t>
    </rPh>
    <rPh sb="11" eb="14">
      <t>デキダカ</t>
    </rPh>
    <rPh sb="14" eb="16">
      <t>スウリョウ</t>
    </rPh>
    <rPh sb="21" eb="23">
      <t>サブン</t>
    </rPh>
    <rPh sb="24" eb="26">
      <t>キニュウ</t>
    </rPh>
    <phoneticPr fontId="18"/>
  </si>
  <si>
    <t>任意</t>
    <rPh sb="0" eb="2">
      <t>ニンイ</t>
    </rPh>
    <phoneticPr fontId="18"/>
  </si>
  <si>
    <t>工事写真</t>
    <rPh sb="0" eb="2">
      <t>コウジ</t>
    </rPh>
    <phoneticPr fontId="18"/>
  </si>
  <si>
    <t>電子納品の場合、写真はCDで提出（着工前写真及び竣工写真は紙で提出）</t>
    <rPh sb="0" eb="2">
      <t>デンシ</t>
    </rPh>
    <phoneticPr fontId="18"/>
  </si>
  <si>
    <t>施工管理を参照し、出来形、品質、関係書類などについて品質証明計画を記載する</t>
    <rPh sb="0" eb="4">
      <t>セコウカンリ</t>
    </rPh>
    <rPh sb="5" eb="7">
      <t>サンショウ</t>
    </rPh>
    <rPh sb="9" eb="12">
      <t>デキガタ</t>
    </rPh>
    <rPh sb="13" eb="15">
      <t>ヒンシツ</t>
    </rPh>
    <rPh sb="16" eb="20">
      <t>カンケイショルイ</t>
    </rPh>
    <rPh sb="26" eb="32">
      <t>ヒンシツショウメイケイカク</t>
    </rPh>
    <rPh sb="33" eb="35">
      <t>キサイ</t>
    </rPh>
    <phoneticPr fontId="18"/>
  </si>
  <si>
    <r>
      <t xml:space="preserve">集計表を作成し打合せ簿にて提出すること
監督職員が伝票などの原本と照合し確認を行う
伝票などは提示とし、写しの提出は不要
</t>
    </r>
    <r>
      <rPr>
        <sz val="11"/>
        <color rgb="FFFF0000"/>
        <rFont val="ＭＳ Ｐゴシック"/>
        <family val="3"/>
        <charset val="128"/>
      </rPr>
      <t>※交通誘導警備員の伝票など</t>
    </r>
    <rPh sb="0" eb="3">
      <t>シュウケイヒョウ</t>
    </rPh>
    <rPh sb="4" eb="6">
      <t>サクセイ</t>
    </rPh>
    <rPh sb="7" eb="9">
      <t>ウチアワ</t>
    </rPh>
    <rPh sb="10" eb="11">
      <t>ボ</t>
    </rPh>
    <rPh sb="13" eb="15">
      <t>テイシュツ</t>
    </rPh>
    <rPh sb="20" eb="22">
      <t>カントク</t>
    </rPh>
    <rPh sb="22" eb="24">
      <t>ショクイン</t>
    </rPh>
    <rPh sb="25" eb="27">
      <t>デンピョウ</t>
    </rPh>
    <rPh sb="30" eb="32">
      <t>ゲンポン</t>
    </rPh>
    <rPh sb="33" eb="35">
      <t>ショウゴウ</t>
    </rPh>
    <rPh sb="36" eb="38">
      <t>カクニン</t>
    </rPh>
    <rPh sb="39" eb="40">
      <t>オコナ</t>
    </rPh>
    <rPh sb="42" eb="44">
      <t>デンピョウ</t>
    </rPh>
    <rPh sb="47" eb="49">
      <t>テイジ</t>
    </rPh>
    <rPh sb="52" eb="53">
      <t>ウツ</t>
    </rPh>
    <rPh sb="55" eb="57">
      <t>テイシュツ</t>
    </rPh>
    <rPh sb="58" eb="60">
      <t>フヨウ</t>
    </rPh>
    <rPh sb="62" eb="64">
      <t>コウツウ</t>
    </rPh>
    <rPh sb="64" eb="66">
      <t>ユウドウ</t>
    </rPh>
    <rPh sb="66" eb="69">
      <t>ケイビイン</t>
    </rPh>
    <rPh sb="70" eb="71">
      <t>デン</t>
    </rPh>
    <rPh sb="71" eb="72">
      <t>ヒョウ</t>
    </rPh>
    <phoneticPr fontId="18"/>
  </si>
  <si>
    <t>部分払は出来形部分など確認検査結果の通知受領後、完了払は工事完成検査合格後</t>
    <phoneticPr fontId="18"/>
  </si>
  <si>
    <t>出来形部分など確認検査結果の通知受領後</t>
    <phoneticPr fontId="18"/>
  </si>
  <si>
    <r>
      <t>対象：500万円以上の工事</t>
    </r>
    <r>
      <rPr>
        <strike/>
        <sz val="11"/>
        <rFont val="ＭＳ Ｐゴシック"/>
        <family val="3"/>
        <charset val="128"/>
      </rPr>
      <t xml:space="preserve">
</t>
    </r>
    <r>
      <rPr>
        <sz val="11"/>
        <rFont val="ＭＳ Ｐゴシック"/>
        <family val="3"/>
        <charset val="128"/>
      </rPr>
      <t>期限：（土木）工事完成後※から土・日曜日、祝日などを除き10日以内
　　　　　　　　　　　　　　　※工事検査員が合格と認めた日
　　　　（農林）完成届を提出後、土・日曜日、祝日を除き10日以内
システムから監督職員にメールが送信されれば、発注者への提示や提出は不要</t>
    </r>
    <rPh sb="0" eb="2">
      <t>タイショウ</t>
    </rPh>
    <rPh sb="6" eb="7">
      <t>マン</t>
    </rPh>
    <rPh sb="7" eb="8">
      <t>エン</t>
    </rPh>
    <rPh sb="8" eb="10">
      <t>イジョウ</t>
    </rPh>
    <rPh sb="11" eb="13">
      <t>コウジ</t>
    </rPh>
    <phoneticPr fontId="18"/>
  </si>
  <si>
    <t>総合評価方式一般競争入札の場合</t>
    <rPh sb="0" eb="2">
      <t>ソウゴウ</t>
    </rPh>
    <rPh sb="2" eb="4">
      <t>ヒョウカ</t>
    </rPh>
    <rPh sb="4" eb="6">
      <t>ホウシキ</t>
    </rPh>
    <rPh sb="6" eb="12">
      <t>イッパンキョウソウニュウサツ</t>
    </rPh>
    <rPh sb="13" eb="15">
      <t>バアイ</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</si>
</sst>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6" formatCode="&quot;¥&quot;#,##0;[Red]&quot;¥&quot;\-#,##0"/>
    <numFmt numFmtId="176" formatCode="[$-411]ggge&quot;年&quot;m&quot;月&quot;d&quot;日&quot;;@"/>
    <numFmt numFmtId="177" formatCode="[$-411]ge\.m\.d;@"/>
    <numFmt numFmtId="178" formatCode="0.0"/>
    <numFmt numFmtId="179" formatCode="0_);[Red]\(0\)"/>
    <numFmt numFmtId="180" formatCode="&quot;¥&quot;#,##0_);[Red]\(&quot;¥&quot;#,##0\)"/>
    <numFmt numFmtId="181" formatCode="\500\-"/>
    <numFmt numFmtId="182" formatCode="[$-F800]dddd\,\ mmmm\ dd\,\ yyyy"/>
    <numFmt numFmtId="183" formatCode="m/d;@"/>
    <numFmt numFmtId="184" formatCode="#,##0_ "/>
    <numFmt numFmtId="185" formatCode="h&quot;時&quot;mm&quot;分&quot;;@"/>
    <numFmt numFmtId="186" formatCode="@&quot;　殿&quot;"/>
    <numFmt numFmtId="187" formatCode="#,##0_);\(#,##0\)"/>
    <numFmt numFmtId="188" formatCode="#,##0_ ;[Red]\-#,##0\ "/>
    <numFmt numFmtId="189" formatCode="0.00_ "/>
    <numFmt numFmtId="190" formatCode="0.0%"/>
    <numFmt numFmtId="191" formatCode="###&quot;日間&quot;"/>
    <numFmt numFmtId="192" formatCode="d"/>
    <numFmt numFmtId="193" formatCode="#,##0_);[Red]\(#,##0\)"/>
    <numFmt numFmtId="194" formatCode="\+#,##0.0\ ;\-#,##0.0;\±#,##0.0\ "/>
    <numFmt numFmtId="195" formatCode="0.000"/>
    <numFmt numFmtId="196" formatCode="\+#,##0\ ;\-#,##0;\±#,##0\ "/>
    <numFmt numFmtId="197" formatCode="0_ "/>
    <numFmt numFmtId="198" formatCode="0.0_ "/>
    <numFmt numFmtId="199" formatCode="0.000_ "/>
    <numFmt numFmtId="200" formatCode="General&quot;日間&quot;"/>
    <numFmt numFmtId="201" formatCode="yyyy/m/d;@"/>
  </numFmts>
  <fonts count="28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ＪＳ明朝"/>
      <family val="1"/>
      <charset val="128"/>
    </font>
    <font>
      <sz val="14"/>
      <name val="ＪＳ明朝"/>
      <family val="1"/>
      <charset val="128"/>
    </font>
    <font>
      <sz val="11"/>
      <name val="ＭＳ Ｐゴシック"/>
      <family val="3"/>
      <charset val="128"/>
    </font>
    <font>
      <sz val="11"/>
      <name val="ＭＳ 明朝"/>
      <family val="1"/>
      <charset val="128"/>
    </font>
    <font>
      <b/>
      <sz val="18"/>
      <name val="ＭＳ 明朝"/>
      <family val="1"/>
      <charset val="128"/>
    </font>
    <font>
      <sz val="8"/>
      <name val="ＭＳ Ｐゴシック"/>
      <family val="3"/>
      <charset val="128"/>
    </font>
    <font>
      <sz val="10"/>
      <name val="ＭＳ 明朝"/>
      <family val="1"/>
      <charset val="128"/>
    </font>
    <font>
      <sz val="14"/>
      <name val="ＭＳ 明朝"/>
      <family val="1"/>
      <charset val="128"/>
    </font>
    <font>
      <sz val="10.5"/>
      <name val="ＭＳ 明朝"/>
      <family val="1"/>
      <charset val="128"/>
    </font>
    <font>
      <b/>
      <sz val="16"/>
      <name val="ＭＳ 明朝"/>
      <family val="1"/>
      <charset val="128"/>
    </font>
    <font>
      <b/>
      <sz val="20"/>
      <name val="ＭＳ 明朝"/>
      <family val="1"/>
      <charset val="128"/>
    </font>
    <font>
      <sz val="10"/>
      <name val="ＭＳ Ｐゴシック"/>
      <family val="3"/>
      <charset val="128"/>
    </font>
    <font>
      <sz val="10"/>
      <name val="ＭＳ Ｐ明朝"/>
      <family val="1"/>
      <charset val="128"/>
    </font>
    <font>
      <sz val="8"/>
      <name val="ＭＳ Ｐ明朝"/>
      <family val="1"/>
      <charset val="128"/>
    </font>
    <font>
      <sz val="9"/>
      <name val="ＭＳ Ｐ明朝"/>
      <family val="1"/>
      <charset val="128"/>
    </font>
    <font>
      <vertAlign val="superscript"/>
      <sz val="10"/>
      <name val="ＭＳ Ｐ明朝"/>
      <family val="1"/>
      <charset val="128"/>
    </font>
    <font>
      <sz val="16"/>
      <name val="ＭＳ Ｐゴシック"/>
      <family val="3"/>
      <charset val="128"/>
    </font>
    <font>
      <sz val="12"/>
      <name val="ＭＳ Ｐゴシック"/>
      <family val="3"/>
      <charset val="128"/>
    </font>
    <font>
      <sz val="10"/>
      <name val="ＪＳ明朝"/>
      <family val="1"/>
      <charset val="128"/>
    </font>
    <font>
      <sz val="9"/>
      <name val="ＭＳ Ｐゴシック"/>
      <family val="3"/>
      <charset val="128"/>
    </font>
    <font>
      <sz val="11"/>
      <color indexed="10"/>
      <name val="ＭＳ Ｐゴシック"/>
      <family val="3"/>
      <charset val="128"/>
    </font>
    <font>
      <sz val="12"/>
      <color indexed="10"/>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name val="ＭＳ Ｐ明朝"/>
      <family val="1"/>
      <charset val="128"/>
    </font>
    <font>
      <sz val="11"/>
      <name val="ＭＳ ゴシック"/>
      <family val="3"/>
      <charset val="128"/>
    </font>
    <font>
      <sz val="16"/>
      <name val="ＭＳ 明朝"/>
      <family val="1"/>
      <charset val="128"/>
    </font>
    <font>
      <sz val="12"/>
      <name val="ＭＳ 明朝"/>
      <family val="1"/>
      <charset val="128"/>
    </font>
    <font>
      <sz val="9"/>
      <name val="ＭＳ 明朝"/>
      <family val="1"/>
      <charset val="128"/>
    </font>
    <font>
      <sz val="11"/>
      <name val="ＭＳ Ｐ明朝"/>
      <family val="1"/>
      <charset val="128"/>
    </font>
    <font>
      <sz val="12"/>
      <name val="ＭＳ ゴシック"/>
      <family val="3"/>
      <charset val="128"/>
    </font>
    <font>
      <sz val="10.5"/>
      <color indexed="8"/>
      <name val="ＭＳ 明朝"/>
      <family val="1"/>
      <charset val="128"/>
    </font>
    <font>
      <b/>
      <sz val="10"/>
      <color indexed="10"/>
      <name val="ＭＳ Ｐゴシック"/>
      <family val="3"/>
      <charset val="128"/>
    </font>
    <font>
      <sz val="11"/>
      <color theme="1"/>
      <name val="ＭＳ Ｐゴシック"/>
      <family val="3"/>
      <charset val="128"/>
      <scheme val="minor"/>
    </font>
    <font>
      <sz val="10"/>
      <color rgb="FFFF0000"/>
      <name val="ＭＳ Ｐゴシック"/>
      <family val="3"/>
      <charset val="128"/>
    </font>
    <font>
      <sz val="6"/>
      <name val="ＭＳ 明朝"/>
      <family val="1"/>
      <charset val="128"/>
    </font>
    <font>
      <sz val="18"/>
      <name val="ＭＳ 明朝"/>
      <family val="1"/>
      <charset val="128"/>
    </font>
    <font>
      <sz val="11"/>
      <name val="ＭＳ Ｐゴシック"/>
      <family val="3"/>
      <charset val="128"/>
      <scheme val="minor"/>
    </font>
    <font>
      <sz val="11"/>
      <name val="明朝"/>
      <family val="1"/>
      <charset val="128"/>
    </font>
    <font>
      <sz val="16"/>
      <name val="明朝"/>
      <family val="1"/>
      <charset val="128"/>
    </font>
    <font>
      <sz val="6"/>
      <name val="ＭＳ Ｐゴシック"/>
      <family val="3"/>
      <charset val="128"/>
      <scheme val="minor"/>
    </font>
    <font>
      <sz val="6"/>
      <name val="明朝"/>
      <family val="1"/>
      <charset val="128"/>
    </font>
    <font>
      <sz val="11"/>
      <color rgb="FFFF0000"/>
      <name val="ＭＳ Ｐゴシック"/>
      <family val="3"/>
      <charset val="128"/>
    </font>
    <font>
      <sz val="10.5"/>
      <name val="Century"/>
      <family val="1"/>
    </font>
    <font>
      <sz val="9"/>
      <color rgb="FF000000"/>
      <name val="ＭＳ Ｐ明朝"/>
      <family val="1"/>
      <charset val="128"/>
    </font>
    <font>
      <sz val="18"/>
      <name val="ＭＳ Ｐ明朝"/>
      <family val="1"/>
      <charset val="128"/>
    </font>
    <font>
      <sz val="6"/>
      <name val="ＭＳ Ｐゴシック"/>
      <family val="2"/>
      <charset val="128"/>
      <scheme val="minor"/>
    </font>
    <font>
      <sz val="10.5"/>
      <name val="ＭＳ Ｐ明朝"/>
      <family val="1"/>
      <charset val="128"/>
    </font>
    <font>
      <sz val="11"/>
      <color theme="1"/>
      <name val="ＭＳ Ｐゴシック"/>
      <family val="2"/>
      <charset val="128"/>
      <scheme val="minor"/>
    </font>
    <font>
      <sz val="11"/>
      <color rgb="FFFF0000"/>
      <name val="明朝"/>
      <family val="1"/>
      <charset val="128"/>
    </font>
    <font>
      <sz val="14"/>
      <name val="ＭＳ Ｐ明朝"/>
      <family val="1"/>
      <charset val="128"/>
    </font>
    <font>
      <sz val="8"/>
      <name val="ＭＳ 明朝"/>
      <family val="1"/>
      <charset val="128"/>
    </font>
    <font>
      <u/>
      <sz val="10"/>
      <name val="ＭＳ Ｐ明朝"/>
      <family val="1"/>
      <charset val="128"/>
    </font>
    <font>
      <u/>
      <sz val="11"/>
      <color theme="10"/>
      <name val="ＭＳ Ｐゴシック"/>
      <family val="3"/>
      <charset val="128"/>
    </font>
    <font>
      <sz val="11"/>
      <color theme="1"/>
      <name val="ＭＳ 明朝"/>
      <family val="1"/>
      <charset val="128"/>
    </font>
    <font>
      <sz val="11"/>
      <name val="Century"/>
      <family val="1"/>
    </font>
    <font>
      <sz val="14"/>
      <name val="ＭＳ Ｐゴシック"/>
      <family val="3"/>
      <charset val="128"/>
    </font>
    <font>
      <sz val="18"/>
      <name val="ＭＳ Ｐゴシック"/>
      <family val="3"/>
      <charset val="128"/>
    </font>
    <font>
      <sz val="11"/>
      <color theme="1"/>
      <name val="ＭＳ Ｐゴシック"/>
      <family val="3"/>
      <charset val="128"/>
    </font>
    <font>
      <b/>
      <sz val="16"/>
      <color indexed="10"/>
      <name val="ＭＳ Ｐゴシック"/>
      <family val="3"/>
      <charset val="128"/>
    </font>
    <font>
      <b/>
      <sz val="16"/>
      <color rgb="FF0070C0"/>
      <name val="ＭＳ Ｐゴシック"/>
      <family val="3"/>
      <charset val="128"/>
    </font>
    <font>
      <sz val="9"/>
      <name val="ＭＳ ゴシック"/>
      <family val="3"/>
      <charset val="128"/>
    </font>
    <font>
      <sz val="9.5"/>
      <name val="ＭＳ 明朝"/>
      <family val="1"/>
      <charset val="128"/>
    </font>
    <font>
      <sz val="7"/>
      <name val="ＭＳ 明朝"/>
      <family val="1"/>
      <charset val="128"/>
    </font>
    <font>
      <sz val="8.5"/>
      <name val="ＭＳ Ｐゴシック"/>
      <family val="3"/>
      <charset val="128"/>
    </font>
    <font>
      <sz val="8.5"/>
      <name val="ＭＳ 明朝"/>
      <family val="1"/>
      <charset val="128"/>
    </font>
    <font>
      <sz val="11"/>
      <color indexed="8"/>
      <name val="ＭＳ 明朝"/>
      <family val="1"/>
      <charset val="128"/>
    </font>
    <font>
      <sz val="8.5"/>
      <color rgb="FFFF0000"/>
      <name val="ＭＳ 明朝"/>
      <family val="1"/>
      <charset val="128"/>
    </font>
    <font>
      <b/>
      <sz val="10"/>
      <name val="ＭＳ 明朝"/>
      <family val="1"/>
      <charset val="128"/>
    </font>
    <font>
      <b/>
      <sz val="12"/>
      <name val="ＭＳ 明朝"/>
      <family val="1"/>
      <charset val="128"/>
    </font>
    <font>
      <sz val="10"/>
      <color indexed="10"/>
      <name val="ＭＳ 明朝"/>
      <family val="1"/>
      <charset val="128"/>
    </font>
    <font>
      <sz val="9"/>
      <color indexed="10"/>
      <name val="ＭＳ 明朝"/>
      <family val="1"/>
      <charset val="128"/>
    </font>
    <font>
      <sz val="10"/>
      <color indexed="8"/>
      <name val="ＭＳ 明朝"/>
      <family val="1"/>
      <charset val="128"/>
    </font>
    <font>
      <sz val="10"/>
      <color indexed="8"/>
      <name val="ＭＳ Ｐゴシック"/>
      <family val="3"/>
      <charset val="128"/>
    </font>
    <font>
      <sz val="12"/>
      <name val="明朝"/>
      <family val="1"/>
      <charset val="128"/>
    </font>
    <font>
      <sz val="11"/>
      <color theme="1"/>
      <name val="ＭＳ Ｐゴシック"/>
      <family val="2"/>
      <charset val="128"/>
    </font>
    <font>
      <sz val="10"/>
      <color rgb="FFFF0000"/>
      <name val="ＪＳ明朝"/>
      <family val="1"/>
      <charset val="128"/>
    </font>
    <font>
      <b/>
      <sz val="14"/>
      <name val="ＭＳ Ｐゴシック"/>
      <family val="3"/>
      <charset val="128"/>
    </font>
    <font>
      <b/>
      <sz val="11"/>
      <name val="ＭＳ Ｐゴシック"/>
      <family val="3"/>
      <charset val="128"/>
    </font>
    <font>
      <b/>
      <sz val="12"/>
      <name val="ＭＳ Ｐゴシック"/>
      <family val="3"/>
      <charset val="128"/>
    </font>
    <font>
      <sz val="10"/>
      <color theme="1"/>
      <name val="ＭＳ Ｐゴシック"/>
      <family val="3"/>
      <charset val="128"/>
      <scheme val="minor"/>
    </font>
    <font>
      <sz val="14"/>
      <color theme="1"/>
      <name val="ＭＳ Ｐゴシック"/>
      <family val="3"/>
      <charset val="128"/>
      <scheme val="minor"/>
    </font>
    <font>
      <sz val="10"/>
      <color rgb="FFFF0000"/>
      <name val="ＭＳ Ｐ明朝"/>
      <family val="1"/>
      <charset val="128"/>
    </font>
    <font>
      <sz val="12"/>
      <color theme="1"/>
      <name val="ＭＳ Ｐゴシック"/>
      <family val="3"/>
      <charset val="128"/>
    </font>
    <font>
      <sz val="16"/>
      <name val="ＭＳ Ｐ明朝"/>
      <family val="1"/>
      <charset val="128"/>
    </font>
    <font>
      <sz val="14"/>
      <color indexed="8"/>
      <name val="ＭＳ Ｐ明朝"/>
      <family val="1"/>
      <charset val="128"/>
    </font>
    <font>
      <sz val="10.5"/>
      <color theme="1"/>
      <name val="ＭＳ 明朝"/>
      <family val="1"/>
      <charset val="128"/>
    </font>
    <font>
      <b/>
      <sz val="10.5"/>
      <color theme="1"/>
      <name val="ＭＳ 明朝"/>
      <family val="1"/>
      <charset val="128"/>
    </font>
    <font>
      <sz val="12"/>
      <color theme="1"/>
      <name val="ＭＳ 明朝"/>
      <family val="1"/>
      <charset val="128"/>
    </font>
    <font>
      <sz val="20"/>
      <color theme="1"/>
      <name val="ＭＳ 明朝"/>
      <family val="1"/>
      <charset val="128"/>
    </font>
    <font>
      <sz val="12"/>
      <color rgb="FF000000"/>
      <name val="ＭＳ 明朝"/>
      <family val="1"/>
      <charset val="128"/>
    </font>
    <font>
      <sz val="14"/>
      <color rgb="FF000000"/>
      <name val="ＭＳ 明朝"/>
      <family val="1"/>
      <charset val="128"/>
    </font>
    <font>
      <sz val="11"/>
      <color rgb="FF000000"/>
      <name val="ＭＳ 明朝"/>
      <family val="1"/>
      <charset val="128"/>
    </font>
    <font>
      <sz val="9"/>
      <color rgb="FF000000"/>
      <name val="ＭＳ 明朝"/>
      <family val="1"/>
      <charset val="128"/>
    </font>
    <font>
      <sz val="10.5"/>
      <color rgb="FF000000"/>
      <name val="ＭＳ 明朝"/>
      <family val="1"/>
      <charset val="128"/>
    </font>
    <font>
      <sz val="10"/>
      <color rgb="FF000000"/>
      <name val="ＭＳ 明朝"/>
      <family val="1"/>
      <charset val="128"/>
    </font>
    <font>
      <sz val="7"/>
      <color rgb="FF000000"/>
      <name val="ＭＳ 明朝"/>
      <family val="1"/>
      <charset val="128"/>
    </font>
    <font>
      <sz val="24"/>
      <name val="ＭＳ Ｐゴシック"/>
      <family val="3"/>
      <charset val="128"/>
    </font>
    <font>
      <b/>
      <sz val="52"/>
      <name val="ＭＳ Ｐゴシック"/>
      <family val="3"/>
      <charset val="128"/>
    </font>
    <font>
      <sz val="14"/>
      <color rgb="FFFF0000"/>
      <name val="ＭＳ Ｐゴシック"/>
      <family val="3"/>
      <charset val="128"/>
    </font>
    <font>
      <sz val="20"/>
      <name val="ＭＳ Ｐゴシック"/>
      <family val="3"/>
      <charset val="128"/>
    </font>
    <font>
      <sz val="14"/>
      <color indexed="8"/>
      <name val="ＭＳ Ｐゴシック"/>
      <family val="3"/>
      <charset val="128"/>
    </font>
    <font>
      <sz val="12"/>
      <color indexed="8"/>
      <name val="ＭＳ Ｐゴシック"/>
      <family val="3"/>
      <charset val="128"/>
    </font>
    <font>
      <sz val="20"/>
      <color rgb="FFFF0000"/>
      <name val="ＭＳ Ｐゴシック"/>
      <family val="3"/>
      <charset val="128"/>
    </font>
    <font>
      <b/>
      <sz val="14"/>
      <name val="ＭＳ Ｐ明朝"/>
      <family val="1"/>
      <charset val="128"/>
    </font>
    <font>
      <sz val="22"/>
      <color theme="1"/>
      <name val="ＭＳ 明朝"/>
      <family val="1"/>
      <charset val="128"/>
    </font>
    <font>
      <sz val="9"/>
      <color theme="1"/>
      <name val="ＭＳ 明朝"/>
      <family val="1"/>
      <charset val="128"/>
    </font>
    <font>
      <sz val="10"/>
      <color theme="1"/>
      <name val="ＭＳ 明朝"/>
      <family val="1"/>
      <charset val="128"/>
    </font>
    <font>
      <u/>
      <sz val="10.5"/>
      <color theme="1"/>
      <name val="ＭＳ 明朝"/>
      <family val="1"/>
      <charset val="128"/>
    </font>
    <font>
      <sz val="11"/>
      <color indexed="8"/>
      <name val="ＭＳ Ｐ明朝"/>
      <family val="1"/>
      <charset val="128"/>
    </font>
    <font>
      <b/>
      <sz val="16"/>
      <color indexed="8"/>
      <name val="ＭＳ 明朝"/>
      <family val="1"/>
      <charset val="128"/>
    </font>
    <font>
      <b/>
      <sz val="11"/>
      <color indexed="8"/>
      <name val="ＭＳ Ｐ明朝"/>
      <family val="1"/>
      <charset val="128"/>
    </font>
    <font>
      <sz val="12"/>
      <color indexed="8"/>
      <name val="ＭＳ Ｐ明朝"/>
      <family val="1"/>
      <charset val="128"/>
    </font>
    <font>
      <sz val="10"/>
      <color indexed="8"/>
      <name val="ＭＳ Ｐ明朝"/>
      <family val="1"/>
      <charset val="128"/>
    </font>
    <font>
      <sz val="11"/>
      <name val="ＭＳ Ｐゴシック"/>
      <family val="3"/>
    </font>
    <font>
      <sz val="16"/>
      <name val="ＭＳ Ｐゴシック"/>
      <family val="3"/>
    </font>
    <font>
      <sz val="6"/>
      <name val="ＭＳ Ｐゴシック"/>
      <family val="3"/>
    </font>
    <font>
      <sz val="9"/>
      <name val="ＭＳ Ｐゴシック"/>
      <family val="3"/>
    </font>
    <font>
      <sz val="10"/>
      <name val="ＭＳ Ｐゴシック"/>
      <family val="3"/>
    </font>
    <font>
      <sz val="12"/>
      <name val="ＭＳ Ｐゴシック"/>
      <family val="3"/>
    </font>
    <font>
      <vertAlign val="superscript"/>
      <sz val="11"/>
      <name val="ＭＳ Ｐゴシック"/>
      <family val="3"/>
      <charset val="128"/>
    </font>
    <font>
      <sz val="10.5"/>
      <color theme="1"/>
      <name val="ＭＳ Ｐゴシック"/>
      <family val="3"/>
      <charset val="128"/>
    </font>
    <font>
      <sz val="20"/>
      <color theme="1"/>
      <name val="ＭＳ Ｐゴシック"/>
      <family val="3"/>
      <charset val="128"/>
    </font>
    <font>
      <sz val="20"/>
      <color theme="1"/>
      <name val="Times New Roman"/>
      <family val="1"/>
    </font>
    <font>
      <sz val="10"/>
      <color theme="1"/>
      <name val="ＭＳ Ｐゴシック"/>
      <family val="3"/>
      <charset val="128"/>
    </font>
    <font>
      <sz val="16"/>
      <color theme="1"/>
      <name val="ＭＳ Ｐゴシック"/>
      <family val="3"/>
      <charset val="128"/>
    </font>
    <font>
      <sz val="10.5"/>
      <color theme="1"/>
      <name val="Times New Roman"/>
      <family val="1"/>
    </font>
    <font>
      <sz val="14"/>
      <color theme="1"/>
      <name val="ＭＳ Ｐゴシック"/>
      <family val="3"/>
      <charset val="128"/>
    </font>
    <font>
      <b/>
      <sz val="14"/>
      <color theme="1"/>
      <name val="ＭＳ Ｐゴシック"/>
      <family val="3"/>
      <charset val="128"/>
    </font>
    <font>
      <b/>
      <sz val="16"/>
      <color theme="1"/>
      <name val="ＭＳ Ｐゴシック"/>
      <family val="3"/>
      <charset val="128"/>
    </font>
    <font>
      <sz val="8"/>
      <color theme="1"/>
      <name val="ＭＳ Ｐゴシック"/>
      <family val="3"/>
      <charset val="128"/>
      <scheme val="minor"/>
    </font>
    <font>
      <sz val="10"/>
      <color theme="1"/>
      <name val="ＭＳ Ｐゴシック"/>
      <family val="2"/>
      <charset val="128"/>
      <scheme val="minor"/>
    </font>
    <font>
      <sz val="7"/>
      <color theme="1"/>
      <name val="Times New Roman"/>
      <family val="1"/>
    </font>
    <font>
      <sz val="8"/>
      <color theme="1"/>
      <name val="ＭＳ Ｐゴシック"/>
      <family val="3"/>
      <charset val="128"/>
    </font>
    <font>
      <sz val="10.5"/>
      <color theme="1"/>
      <name val="Century"/>
      <family val="1"/>
    </font>
    <font>
      <sz val="14"/>
      <color theme="1"/>
      <name val="ＭＳ 明朝"/>
      <family val="1"/>
      <charset val="128"/>
    </font>
    <font>
      <sz val="10"/>
      <color theme="1"/>
      <name val="Century"/>
      <family val="1"/>
    </font>
    <font>
      <sz val="16"/>
      <color theme="1"/>
      <name val="ＭＳ 明朝"/>
      <family val="1"/>
      <charset val="128"/>
    </font>
    <font>
      <sz val="12"/>
      <color theme="1"/>
      <name val="ＭＳ Ｐゴシック"/>
      <family val="3"/>
      <charset val="128"/>
      <scheme val="minor"/>
    </font>
    <font>
      <sz val="12"/>
      <color theme="1"/>
      <name val="ＭＳ Ｐ明朝"/>
      <family val="1"/>
      <charset val="128"/>
    </font>
    <font>
      <sz val="9"/>
      <color theme="1"/>
      <name val="ＭＳ Ｐゴシック"/>
      <family val="3"/>
      <charset val="128"/>
    </font>
    <font>
      <sz val="9"/>
      <color theme="1"/>
      <name val="ＭＳ Ｐゴシック"/>
      <family val="2"/>
      <charset val="128"/>
      <scheme val="minor"/>
    </font>
    <font>
      <sz val="10"/>
      <name val="ＭＳ Ｐ明朝"/>
      <family val="1"/>
    </font>
    <font>
      <sz val="6"/>
      <name val="ＭＳ Ｐ明朝"/>
      <family val="1"/>
    </font>
    <font>
      <sz val="16"/>
      <name val="ＭＳ Ｐ明朝"/>
      <family val="1"/>
    </font>
    <font>
      <sz val="11"/>
      <name val="ＪＳ明朝"/>
      <family val="1"/>
    </font>
    <font>
      <sz val="12"/>
      <name val="ＪＳ明朝"/>
      <family val="1"/>
    </font>
    <font>
      <sz val="9"/>
      <name val="ＪＳ明朝"/>
      <family val="1"/>
    </font>
    <font>
      <sz val="10"/>
      <name val="ＪＳ明朝"/>
      <family val="1"/>
    </font>
    <font>
      <u/>
      <sz val="11"/>
      <name val="ＪＳ明朝"/>
      <family val="1"/>
    </font>
    <font>
      <sz val="6"/>
      <name val="ＪＳ明朝"/>
      <family val="1"/>
    </font>
    <font>
      <sz val="9"/>
      <name val="ＭＳ ゴシック"/>
      <family val="3"/>
    </font>
    <font>
      <sz val="8"/>
      <name val="ＭＳ 明朝"/>
      <family val="1"/>
    </font>
    <font>
      <sz val="10"/>
      <name val="ＭＳ ゴシック"/>
      <family val="3"/>
    </font>
    <font>
      <sz val="9"/>
      <name val="ＭＳ 明朝"/>
      <family val="1"/>
    </font>
    <font>
      <u/>
      <sz val="9"/>
      <name val="ＭＳ ゴシック"/>
      <family val="3"/>
    </font>
    <font>
      <sz val="8"/>
      <name val="ＪＳ明朝"/>
      <family val="1"/>
    </font>
    <font>
      <sz val="12"/>
      <name val="ＭＳ Ｐ明朝"/>
      <family val="1"/>
    </font>
    <font>
      <sz val="11"/>
      <name val="ＭＳ Ｐ明朝"/>
      <family val="1"/>
    </font>
    <font>
      <sz val="14"/>
      <name val="ＭＳ Ｐ明朝"/>
      <family val="1"/>
    </font>
    <font>
      <u/>
      <sz val="11"/>
      <name val="ＭＳ Ｐ明朝"/>
      <family val="1"/>
    </font>
    <font>
      <sz val="9"/>
      <name val="ＭＳ Ｐ明朝"/>
      <family val="1"/>
    </font>
    <font>
      <sz val="8"/>
      <name val="ＭＳ Ｐ明朝"/>
      <family val="1"/>
    </font>
    <font>
      <b/>
      <sz val="12"/>
      <name val="ＭＳ Ｐゴシック"/>
      <family val="3"/>
    </font>
    <font>
      <sz val="20"/>
      <name val="ＭＳ Ｐゴシック"/>
      <family val="3"/>
    </font>
    <font>
      <sz val="14"/>
      <name val="ＭＳ Ｐゴシック"/>
      <family val="3"/>
    </font>
    <font>
      <sz val="8"/>
      <name val="ＭＳ Ｐゴシック"/>
      <family val="3"/>
    </font>
    <font>
      <sz val="11"/>
      <color theme="1"/>
      <name val="ＭＳ Ｐゴシック"/>
      <family val="2"/>
      <scheme val="minor"/>
    </font>
    <font>
      <b/>
      <sz val="22"/>
      <color theme="1"/>
      <name val="ＭＳ Ｐゴシック"/>
      <family val="3"/>
      <charset val="128"/>
    </font>
    <font>
      <b/>
      <sz val="12"/>
      <color theme="1"/>
      <name val="ＭＳ Ｐゴシック"/>
      <family val="3"/>
      <charset val="128"/>
    </font>
    <font>
      <b/>
      <sz val="11"/>
      <color theme="1"/>
      <name val="ＭＳ Ｐゴシック"/>
      <family val="3"/>
      <charset val="128"/>
    </font>
    <font>
      <b/>
      <sz val="18"/>
      <color theme="1"/>
      <name val="ＭＳ Ｐゴシック"/>
      <family val="3"/>
      <charset val="128"/>
    </font>
    <font>
      <sz val="18"/>
      <color theme="1"/>
      <name val="ＭＳ Ｐゴシック"/>
      <family val="3"/>
      <charset val="128"/>
    </font>
    <font>
      <u val="double"/>
      <sz val="14"/>
      <color theme="1"/>
      <name val="ＭＳ Ｐゴシック"/>
      <family val="3"/>
      <charset val="128"/>
    </font>
    <font>
      <b/>
      <sz val="20"/>
      <color theme="1"/>
      <name val="ＭＳ Ｐゴシック"/>
      <family val="3"/>
      <charset val="128"/>
    </font>
    <font>
      <b/>
      <sz val="9"/>
      <color theme="1"/>
      <name val="ＭＳ Ｐゴシック"/>
      <family val="3"/>
      <charset val="128"/>
    </font>
    <font>
      <b/>
      <sz val="10"/>
      <color theme="1"/>
      <name val="ＭＳ Ｐゴシック"/>
      <family val="3"/>
      <charset val="128"/>
    </font>
    <font>
      <b/>
      <sz val="20"/>
      <name val="ＭＳ Ｐゴシック"/>
      <family val="3"/>
      <charset val="128"/>
    </font>
    <font>
      <sz val="11"/>
      <color theme="1"/>
      <name val="ＭＳ Ｐ明朝"/>
      <family val="1"/>
      <charset val="128"/>
    </font>
    <font>
      <sz val="10.5"/>
      <color theme="1"/>
      <name val="ＭＳ Ｐ明朝"/>
      <family val="1"/>
      <charset val="128"/>
    </font>
    <font>
      <sz val="11"/>
      <color rgb="FFFF0000"/>
      <name val="ＭＳ Ｐ明朝"/>
      <family val="1"/>
      <charset val="128"/>
    </font>
    <font>
      <u/>
      <sz val="11"/>
      <name val="ＭＳ Ｐ明朝"/>
      <family val="1"/>
      <charset val="128"/>
    </font>
    <font>
      <sz val="10"/>
      <color theme="1"/>
      <name val="ＭＳ Ｐ明朝"/>
      <family val="1"/>
      <charset val="128"/>
    </font>
    <font>
      <b/>
      <sz val="12"/>
      <color theme="1"/>
      <name val="ＭＳ Ｐ明朝"/>
      <family val="1"/>
      <charset val="128"/>
    </font>
    <font>
      <b/>
      <sz val="10"/>
      <color theme="1"/>
      <name val="ＭＳ Ｐ明朝"/>
      <family val="1"/>
      <charset val="128"/>
    </font>
    <font>
      <b/>
      <sz val="11"/>
      <color theme="1"/>
      <name val="ＭＳ Ｐ明朝"/>
      <family val="1"/>
      <charset val="128"/>
    </font>
    <font>
      <sz val="24"/>
      <name val="ＭＳ Ｐ明朝"/>
      <family val="1"/>
      <charset val="128"/>
    </font>
    <font>
      <b/>
      <sz val="18"/>
      <name val="ＭＳ Ｐ明朝"/>
      <family val="1"/>
      <charset val="128"/>
    </font>
    <font>
      <sz val="12"/>
      <color indexed="8"/>
      <name val="ＭＳ 明朝"/>
      <family val="1"/>
      <charset val="128"/>
    </font>
    <font>
      <u/>
      <sz val="11"/>
      <color rgb="FF0070C0"/>
      <name val="ＭＳ Ｐゴシック"/>
      <family val="3"/>
      <charset val="128"/>
    </font>
    <font>
      <sz val="14"/>
      <name val="ＭＳ ゴシック"/>
      <family val="3"/>
      <charset val="128"/>
    </font>
    <font>
      <sz val="6"/>
      <name val="ＭＳ ゴシック"/>
      <family val="3"/>
      <charset val="128"/>
    </font>
    <font>
      <sz val="10"/>
      <name val="ＭＳ ゴシック"/>
      <family val="3"/>
      <charset val="128"/>
    </font>
    <font>
      <sz val="9"/>
      <color rgb="FFFF0000"/>
      <name val="ＭＳ ゴシック"/>
      <family val="3"/>
      <charset val="128"/>
    </font>
    <font>
      <b/>
      <sz val="11"/>
      <name val="ＭＳ ゴシック"/>
      <family val="3"/>
      <charset val="128"/>
    </font>
    <font>
      <u/>
      <sz val="14"/>
      <color indexed="8"/>
      <name val="ＭＳ 明朝"/>
      <family val="1"/>
      <charset val="128"/>
    </font>
    <font>
      <sz val="9"/>
      <color indexed="8"/>
      <name val="ＭＳ 明朝"/>
      <family val="1"/>
      <charset val="128"/>
    </font>
    <font>
      <b/>
      <sz val="8"/>
      <name val="ＭＳ Ｐゴシック"/>
      <family val="3"/>
      <charset val="128"/>
    </font>
    <font>
      <sz val="10"/>
      <name val="@ＭＳ Ｐゴシック"/>
      <family val="3"/>
      <charset val="128"/>
    </font>
    <font>
      <b/>
      <sz val="10"/>
      <name val="ＭＳ Ｐゴシック"/>
      <family val="3"/>
      <charset val="128"/>
    </font>
    <font>
      <sz val="18"/>
      <name val="ＪＳ明朝"/>
      <family val="1"/>
    </font>
    <font>
      <sz val="18"/>
      <name val="ＪＳ明朝"/>
      <family val="1"/>
      <charset val="128"/>
    </font>
    <font>
      <sz val="11"/>
      <color rgb="FFFF0000"/>
      <name val="ＭＳ 明朝"/>
      <family val="1"/>
      <charset val="128"/>
    </font>
    <font>
      <sz val="9"/>
      <color rgb="FFFF0000"/>
      <name val="ＭＳ 明朝"/>
      <family val="1"/>
      <charset val="128"/>
    </font>
    <font>
      <sz val="10"/>
      <color rgb="FF0070C0"/>
      <name val="ＭＳ Ｐゴシック"/>
      <family val="3"/>
      <charset val="128"/>
    </font>
    <font>
      <b/>
      <sz val="10"/>
      <color rgb="FF0070C0"/>
      <name val="ＭＳ Ｐゴシック"/>
      <family val="3"/>
      <charset val="128"/>
    </font>
    <font>
      <b/>
      <sz val="10"/>
      <color rgb="FFFF0000"/>
      <name val="ＭＳ Ｐゴシック"/>
      <family val="3"/>
      <charset val="128"/>
    </font>
    <font>
      <sz val="16"/>
      <color theme="1"/>
      <name val="HGｺﾞｼｯｸM"/>
      <family val="3"/>
      <charset val="128"/>
    </font>
    <font>
      <sz val="11"/>
      <color theme="1"/>
      <name val="HGｺﾞｼｯｸM"/>
      <family val="3"/>
      <charset val="128"/>
    </font>
    <font>
      <sz val="12"/>
      <color theme="1"/>
      <name val="HGｺﾞｼｯｸM"/>
      <family val="3"/>
      <charset val="128"/>
    </font>
    <font>
      <b/>
      <sz val="11"/>
      <color theme="1"/>
      <name val="HGｺﾞｼｯｸM"/>
      <family val="3"/>
      <charset val="128"/>
    </font>
    <font>
      <b/>
      <sz val="11"/>
      <color rgb="FFFF0000"/>
      <name val="HGｺﾞｼｯｸM"/>
      <family val="3"/>
      <charset val="128"/>
    </font>
    <font>
      <sz val="11"/>
      <color rgb="FFFF0000"/>
      <name val="HGｺﾞｼｯｸM"/>
      <family val="3"/>
      <charset val="128"/>
    </font>
    <font>
      <sz val="11"/>
      <color theme="1"/>
      <name val="HGPｺﾞｼｯｸM"/>
      <family val="3"/>
      <charset val="128"/>
    </font>
    <font>
      <sz val="11"/>
      <name val="HGｺﾞｼｯｸM"/>
      <family val="3"/>
      <charset val="128"/>
    </font>
    <font>
      <sz val="8"/>
      <color theme="1"/>
      <name val="HGｺﾞｼｯｸM"/>
      <family val="3"/>
      <charset val="128"/>
    </font>
    <font>
      <b/>
      <sz val="11"/>
      <name val="HGｺﾞｼｯｸM"/>
      <family val="3"/>
      <charset val="128"/>
    </font>
    <font>
      <sz val="9"/>
      <color theme="1"/>
      <name val="HGｺﾞｼｯｸM"/>
      <family val="3"/>
      <charset val="128"/>
    </font>
    <font>
      <sz val="11"/>
      <name val="HGPｺﾞｼｯｸM"/>
      <family val="3"/>
      <charset val="128"/>
    </font>
    <font>
      <b/>
      <u/>
      <sz val="12"/>
      <color theme="1"/>
      <name val="HGｺﾞｼｯｸM"/>
      <family val="3"/>
      <charset val="128"/>
    </font>
    <font>
      <sz val="6"/>
      <color theme="1"/>
      <name val="HGｺﾞｼｯｸM"/>
      <family val="3"/>
      <charset val="128"/>
    </font>
    <font>
      <sz val="11"/>
      <color rgb="FF9C6500"/>
      <name val="ＭＳ Ｐゴシック"/>
      <family val="2"/>
      <charset val="128"/>
      <scheme val="minor"/>
    </font>
    <font>
      <sz val="8"/>
      <name val="HGｺﾞｼｯｸM"/>
      <family val="3"/>
      <charset val="128"/>
    </font>
    <font>
      <b/>
      <sz val="11"/>
      <name val="ＭＳ Ｐ明朝"/>
      <family val="1"/>
      <charset val="128"/>
    </font>
    <font>
      <sz val="24"/>
      <color indexed="8"/>
      <name val="ＭＳ ゴシック"/>
      <family val="3"/>
      <charset val="128"/>
    </font>
    <font>
      <b/>
      <sz val="11"/>
      <color indexed="10"/>
      <name val="ＭＳ Ｐ明朝"/>
      <family val="1"/>
      <charset val="128"/>
    </font>
    <font>
      <sz val="24"/>
      <color indexed="8"/>
      <name val="ＭＳ Ｐ明朝"/>
      <family val="1"/>
      <charset val="128"/>
    </font>
    <font>
      <sz val="28"/>
      <color indexed="8"/>
      <name val="ＭＳ Ｐ明朝"/>
      <family val="1"/>
      <charset val="128"/>
    </font>
    <font>
      <b/>
      <sz val="9"/>
      <color indexed="81"/>
      <name val="ＭＳ Ｐゴシック"/>
      <family val="3"/>
      <charset val="128"/>
    </font>
    <font>
      <sz val="11"/>
      <color theme="1"/>
      <name val="BIZ UDPゴシック"/>
      <family val="3"/>
      <charset val="128"/>
    </font>
    <font>
      <sz val="16"/>
      <color theme="1"/>
      <name val="BIZ UDPゴシック"/>
      <family val="3"/>
      <charset val="128"/>
    </font>
    <font>
      <b/>
      <sz val="11"/>
      <color theme="1"/>
      <name val="BIZ UDPゴシック"/>
      <family val="3"/>
      <charset val="128"/>
    </font>
    <font>
      <sz val="12"/>
      <color theme="0"/>
      <name val="BIZ UDPゴシック"/>
      <family val="3"/>
      <charset val="128"/>
    </font>
    <font>
      <sz val="11"/>
      <color theme="0"/>
      <name val="BIZ UDPゴシック"/>
      <family val="3"/>
      <charset val="128"/>
    </font>
    <font>
      <sz val="12"/>
      <color theme="1"/>
      <name val="BIZ UDPゴシック"/>
      <family val="3"/>
      <charset val="128"/>
    </font>
    <font>
      <sz val="6"/>
      <color theme="1"/>
      <name val="BIZ UDPゴシック"/>
      <family val="3"/>
      <charset val="128"/>
    </font>
    <font>
      <sz val="9"/>
      <color theme="1"/>
      <name val="BIZ UDPゴシック"/>
      <family val="3"/>
      <charset val="128"/>
    </font>
    <font>
      <sz val="10"/>
      <color theme="1"/>
      <name val="BIZ UDPゴシック"/>
      <family val="3"/>
      <charset val="128"/>
    </font>
    <font>
      <sz val="8"/>
      <color theme="1"/>
      <name val="BIZ UDPゴシック"/>
      <family val="3"/>
      <charset val="128"/>
    </font>
    <font>
      <sz val="8"/>
      <color theme="1"/>
      <name val="ＭＳ Ｐゴシック"/>
      <family val="2"/>
      <charset val="128"/>
      <scheme val="minor"/>
    </font>
    <font>
      <sz val="9"/>
      <color indexed="81"/>
      <name val="MS P ゴシック"/>
      <family val="3"/>
      <charset val="128"/>
    </font>
    <font>
      <b/>
      <sz val="9"/>
      <color indexed="81"/>
      <name val="MS P ゴシック"/>
      <family val="3"/>
      <charset val="128"/>
    </font>
    <font>
      <sz val="12"/>
      <color rgb="FFFF0000"/>
      <name val="HGｺﾞｼｯｸM"/>
      <family val="3"/>
      <charset val="128"/>
    </font>
    <font>
      <sz val="11"/>
      <color theme="0"/>
      <name val="HGｺﾞｼｯｸM"/>
      <family val="3"/>
      <charset val="128"/>
    </font>
    <font>
      <sz val="11"/>
      <color rgb="FFFF0000"/>
      <name val="ＪＳ明朝"/>
      <family val="1"/>
      <charset val="1"/>
    </font>
    <font>
      <sz val="11"/>
      <color rgb="FFFF0000"/>
      <name val="Segoe UI"/>
      <family val="1"/>
      <charset val="1"/>
    </font>
    <font>
      <sz val="11"/>
      <color rgb="FFFF0000"/>
      <name val="游ゴシック"/>
      <family val="1"/>
      <charset val="128"/>
    </font>
    <font>
      <sz val="6"/>
      <name val="游ゴシック"/>
      <family val="3"/>
      <charset val="128"/>
    </font>
    <font>
      <b/>
      <sz val="16"/>
      <name val="ＭＳ Ｐゴシック"/>
      <family val="3"/>
      <charset val="128"/>
    </font>
    <font>
      <strike/>
      <sz val="11"/>
      <name val="ＭＳ Ｐゴシック"/>
      <family val="3"/>
      <charset val="128"/>
    </font>
    <font>
      <strike/>
      <sz val="9"/>
      <color rgb="FFFF0000"/>
      <name val="ＭＳ Ｐゴシック"/>
      <family val="3"/>
      <charset val="128"/>
    </font>
    <font>
      <b/>
      <sz val="11"/>
      <color rgb="FFFF0000"/>
      <name val="ＭＳ Ｐゴシック"/>
      <family val="3"/>
      <charset val="128"/>
    </font>
    <font>
      <i/>
      <u/>
      <sz val="11"/>
      <color rgb="FFFF0000"/>
      <name val="ＭＳ Ｐゴシック"/>
      <family val="3"/>
      <charset val="128"/>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rgb="FFFFFF99"/>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gray0625">
        <fgColor indexed="13"/>
        <bgColor rgb="FFCCFFFF"/>
      </patternFill>
    </fill>
    <fill>
      <patternFill patternType="solid">
        <fgColor theme="9" tint="0.39997558519241921"/>
        <bgColor indexed="64"/>
      </patternFill>
    </fill>
    <fill>
      <patternFill patternType="solid">
        <fgColor rgb="FFE0FFFF"/>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8" tint="0.59996337778862885"/>
        <bgColor indexed="64"/>
      </patternFill>
    </fill>
    <fill>
      <patternFill patternType="solid">
        <fgColor indexed="9"/>
        <bgColor indexed="64"/>
      </patternFill>
    </fill>
    <fill>
      <patternFill patternType="solid">
        <fgColor indexed="27"/>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indexed="43"/>
        <bgColor indexed="64"/>
      </patternFill>
    </fill>
    <fill>
      <patternFill patternType="solid">
        <fgColor rgb="FFE7E6E6"/>
        <bgColor indexed="64"/>
      </patternFill>
    </fill>
    <fill>
      <patternFill patternType="solid">
        <fgColor theme="0" tint="-0.499984740745262"/>
        <bgColor indexed="64"/>
      </patternFill>
    </fill>
    <fill>
      <patternFill patternType="solid">
        <fgColor rgb="FFFFFF00"/>
        <bgColor indexed="64"/>
      </patternFill>
    </fill>
    <fill>
      <patternFill patternType="solid">
        <fgColor rgb="FFCCFFCC"/>
        <bgColor indexed="64"/>
      </patternFill>
    </fill>
  </fills>
  <borders count="41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ck">
        <color indexed="10"/>
      </left>
      <right style="thick">
        <color indexed="10"/>
      </right>
      <top style="thick">
        <color indexed="10"/>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indexed="10"/>
      </left>
      <right style="thick">
        <color indexed="10"/>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right/>
      <top/>
      <bottom style="dotted">
        <color indexed="64"/>
      </bottom>
      <diagonal/>
    </border>
    <border>
      <left/>
      <right/>
      <top style="dotted">
        <color indexed="64"/>
      </top>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double">
        <color indexed="64"/>
      </bottom>
      <diagonal/>
    </border>
    <border>
      <left/>
      <right style="thin">
        <color indexed="64"/>
      </right>
      <top style="double">
        <color indexed="64"/>
      </top>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double">
        <color indexed="64"/>
      </bottom>
      <diagonal/>
    </border>
    <border>
      <left style="hair">
        <color indexed="64"/>
      </left>
      <right/>
      <top/>
      <bottom style="hair">
        <color indexed="64"/>
      </bottom>
      <diagonal/>
    </border>
    <border>
      <left style="thin">
        <color indexed="64"/>
      </left>
      <right style="hair">
        <color indexed="64"/>
      </right>
      <top/>
      <bottom/>
      <diagonal/>
    </border>
    <border>
      <left/>
      <right/>
      <top/>
      <bottom style="hair">
        <color indexed="64"/>
      </bottom>
      <diagonal/>
    </border>
    <border>
      <left/>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bottom/>
      <diagonal/>
    </border>
    <border>
      <left/>
      <right style="hair">
        <color indexed="64"/>
      </right>
      <top/>
      <bottom style="hair">
        <color indexed="64"/>
      </bottom>
      <diagonal/>
    </border>
    <border>
      <left/>
      <right style="hair">
        <color indexed="64"/>
      </right>
      <top/>
      <bottom style="thin">
        <color indexed="64"/>
      </bottom>
      <diagonal/>
    </border>
    <border>
      <left style="hair">
        <color indexed="64"/>
      </left>
      <right/>
      <top style="hair">
        <color indexed="64"/>
      </top>
      <bottom/>
      <diagonal/>
    </border>
    <border>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thin">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double">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style="medium">
        <color indexed="64"/>
      </left>
      <right style="medium">
        <color indexed="64"/>
      </right>
      <top style="double">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top style="double">
        <color indexed="64"/>
      </top>
      <bottom style="thin">
        <color indexed="64"/>
      </bottom>
      <diagonal/>
    </border>
    <border>
      <left style="medium">
        <color indexed="64"/>
      </left>
      <right/>
      <top style="double">
        <color indexed="64"/>
      </top>
      <bottom/>
      <diagonal/>
    </border>
    <border>
      <left/>
      <right style="medium">
        <color indexed="64"/>
      </right>
      <top/>
      <bottom style="double">
        <color indexed="64"/>
      </bottom>
      <diagonal/>
    </border>
    <border>
      <left style="thin">
        <color indexed="64"/>
      </left>
      <right/>
      <top style="hair">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hair">
        <color indexed="64"/>
      </left>
      <right/>
      <top style="dotted">
        <color indexed="64"/>
      </top>
      <bottom/>
      <diagonal/>
    </border>
    <border>
      <left/>
      <right style="hair">
        <color indexed="64"/>
      </right>
      <top style="dotted">
        <color indexed="64"/>
      </top>
      <bottom/>
      <diagonal/>
    </border>
    <border>
      <left style="thick">
        <color rgb="FF000000"/>
      </left>
      <right style="medium">
        <color indexed="64"/>
      </right>
      <top/>
      <bottom/>
      <diagonal/>
    </border>
    <border>
      <left style="thin">
        <color indexed="64"/>
      </left>
      <right style="hair">
        <color indexed="64"/>
      </right>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dotted">
        <color indexed="64"/>
      </bottom>
      <diagonal/>
    </border>
    <border>
      <left style="medium">
        <color indexed="64"/>
      </left>
      <right/>
      <top style="thin">
        <color indexed="64"/>
      </top>
      <bottom style="dotted">
        <color indexed="64"/>
      </bottom>
      <diagonal/>
    </border>
    <border>
      <left style="medium">
        <color indexed="64"/>
      </left>
      <right style="medium">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medium">
        <color indexed="64"/>
      </right>
      <top style="dotted">
        <color indexed="64"/>
      </top>
      <bottom/>
      <diagonal/>
    </border>
    <border>
      <left style="medium">
        <color indexed="64"/>
      </left>
      <right style="medium">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left style="medium">
        <color indexed="64"/>
      </left>
      <right/>
      <top style="dotted">
        <color indexed="64"/>
      </top>
      <bottom style="thin">
        <color indexed="64"/>
      </bottom>
      <diagonal/>
    </border>
    <border>
      <left style="medium">
        <color indexed="64"/>
      </left>
      <right/>
      <top style="dotted">
        <color indexed="64"/>
      </top>
      <bottom/>
      <diagonal/>
    </border>
    <border>
      <left style="medium">
        <color indexed="64"/>
      </left>
      <right/>
      <top/>
      <bottom style="dotted">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right style="thin">
        <color indexed="64"/>
      </right>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medium">
        <color indexed="64"/>
      </left>
      <right style="medium">
        <color indexed="64"/>
      </right>
      <top style="dotted">
        <color theme="0" tint="-0.499984740745262"/>
      </top>
      <bottom style="dotted">
        <color theme="0" tint="-0.499984740745262"/>
      </bottom>
      <diagonal/>
    </border>
    <border>
      <left style="medium">
        <color indexed="64"/>
      </left>
      <right/>
      <top style="dotted">
        <color theme="0" tint="-0.499984740745262"/>
      </top>
      <bottom/>
      <diagonal/>
    </border>
    <border>
      <left style="thin">
        <color indexed="64"/>
      </left>
      <right style="thin">
        <color indexed="64"/>
      </right>
      <top style="dotted">
        <color theme="0" tint="-0.499984740745262"/>
      </top>
      <bottom/>
      <diagonal/>
    </border>
    <border>
      <left style="thin">
        <color indexed="64"/>
      </left>
      <right style="medium">
        <color indexed="64"/>
      </right>
      <top style="dotted">
        <color theme="0" tint="-0.499984740745262"/>
      </top>
      <bottom/>
      <diagonal/>
    </border>
    <border>
      <left/>
      <right style="thin">
        <color indexed="64"/>
      </right>
      <top style="dotted">
        <color theme="0" tint="-0.499984740745262"/>
      </top>
      <bottom/>
      <diagonal/>
    </border>
    <border>
      <left style="medium">
        <color indexed="64"/>
      </left>
      <right style="medium">
        <color indexed="64"/>
      </right>
      <top style="dotted">
        <color theme="0" tint="-0.499984740745262"/>
      </top>
      <bottom/>
      <diagonal/>
    </border>
    <border>
      <left style="medium">
        <color indexed="64"/>
      </left>
      <right/>
      <top/>
      <bottom style="dotted">
        <color theme="0" tint="-0.499984740745262"/>
      </bottom>
      <diagonal/>
    </border>
    <border>
      <left style="medium">
        <color indexed="64"/>
      </left>
      <right style="medium">
        <color indexed="64"/>
      </right>
      <top/>
      <bottom style="dotted">
        <color theme="0" tint="-0.499984740745262"/>
      </bottom>
      <diagonal/>
    </border>
    <border>
      <left style="medium">
        <color indexed="64"/>
      </left>
      <right style="medium">
        <color indexed="64"/>
      </right>
      <top style="dotted">
        <color theme="0" tint="-0.499984740745262"/>
      </top>
      <bottom style="thin">
        <color indexed="64"/>
      </bottom>
      <diagonal/>
    </border>
    <border>
      <left style="medium">
        <color indexed="64"/>
      </left>
      <right/>
      <top style="dotted">
        <color theme="0" tint="-0.499984740745262"/>
      </top>
      <bottom style="thin">
        <color indexed="64"/>
      </bottom>
      <diagonal/>
    </border>
    <border>
      <left style="medium">
        <color indexed="64"/>
      </left>
      <right/>
      <top style="thin">
        <color indexed="64"/>
      </top>
      <bottom style="dotted">
        <color theme="0" tint="-0.499984740745262"/>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style="hair">
        <color auto="1"/>
      </left>
      <right style="hair">
        <color auto="1"/>
      </right>
      <top/>
      <bottom style="thin">
        <color indexed="64"/>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top style="hair">
        <color indexed="64"/>
      </top>
      <bottom style="hair">
        <color indexed="64"/>
      </bottom>
      <diagonal/>
    </border>
    <border>
      <left style="hair">
        <color auto="1"/>
      </left>
      <right/>
      <top/>
      <bottom style="thin">
        <color indexed="64"/>
      </bottom>
      <diagonal/>
    </border>
    <border>
      <left style="hair">
        <color auto="1"/>
      </left>
      <right style="hair">
        <color auto="1"/>
      </right>
      <top style="thin">
        <color indexed="64"/>
      </top>
      <bottom/>
      <diagonal/>
    </border>
    <border>
      <left style="hair">
        <color auto="1"/>
      </left>
      <right style="hair">
        <color auto="1"/>
      </right>
      <top/>
      <bottom/>
      <diagonal/>
    </border>
    <border>
      <left/>
      <right style="thin">
        <color indexed="64"/>
      </right>
      <top style="hair">
        <color auto="1"/>
      </top>
      <bottom/>
      <diagonal/>
    </border>
    <border>
      <left style="hair">
        <color auto="1"/>
      </left>
      <right/>
      <top style="thin">
        <color indexed="64"/>
      </top>
      <bottom/>
      <diagonal/>
    </border>
    <border>
      <left style="thin">
        <color indexed="64"/>
      </left>
      <right style="hair">
        <color indexed="64"/>
      </right>
      <top style="thin">
        <color indexed="64"/>
      </top>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64"/>
      </left>
      <right style="hair">
        <color indexed="64"/>
      </right>
      <top/>
      <bottom/>
      <diagonal/>
    </border>
    <border>
      <left style="hair">
        <color indexed="8"/>
      </left>
      <right/>
      <top style="hair">
        <color indexed="64"/>
      </top>
      <bottom/>
      <diagonal/>
    </border>
    <border>
      <left/>
      <right style="hair">
        <color indexed="8"/>
      </right>
      <top style="hair">
        <color indexed="64"/>
      </top>
      <bottom/>
      <diagonal/>
    </border>
    <border>
      <left style="hair">
        <color indexed="64"/>
      </left>
      <right/>
      <top/>
      <bottom/>
      <diagonal/>
    </border>
    <border>
      <left style="hair">
        <color indexed="8"/>
      </left>
      <right/>
      <top/>
      <bottom style="thin">
        <color indexed="64"/>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right style="thin">
        <color indexed="64"/>
      </right>
      <top style="hair">
        <color indexed="64"/>
      </top>
      <bottom/>
      <diagonal/>
    </border>
    <border>
      <left/>
      <right style="hair">
        <color indexed="64"/>
      </right>
      <top style="hair">
        <color indexed="64"/>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right/>
      <top style="hair">
        <color indexed="64"/>
      </top>
      <bottom/>
      <diagonal/>
    </border>
    <border>
      <left/>
      <right style="thick">
        <color indexed="64"/>
      </right>
      <top style="thick">
        <color indexed="64"/>
      </top>
      <bottom style="thick">
        <color indexed="64"/>
      </bottom>
      <diagonal/>
    </border>
    <border>
      <left style="hair">
        <color indexed="64"/>
      </left>
      <right/>
      <top style="hair">
        <color indexed="64"/>
      </top>
      <bottom/>
      <diagonal/>
    </border>
    <border>
      <left style="hair">
        <color indexed="64"/>
      </left>
      <right/>
      <top/>
      <bottom style="hair">
        <color indexed="64"/>
      </bottom>
      <diagonal/>
    </border>
    <border>
      <left/>
      <right/>
      <top style="dotted">
        <color indexed="64"/>
      </top>
      <bottom style="dotted">
        <color indexed="64"/>
      </bottom>
      <diagonal/>
    </border>
    <border>
      <left style="medium">
        <color indexed="64"/>
      </left>
      <right style="thin">
        <color indexed="64"/>
      </right>
      <top style="double">
        <color indexed="64"/>
      </top>
      <bottom/>
      <diagonal/>
    </border>
    <border>
      <left style="medium">
        <color indexed="64"/>
      </left>
      <right style="thin">
        <color indexed="64"/>
      </right>
      <top/>
      <bottom style="double">
        <color indexed="64"/>
      </bottom>
      <diagonal/>
    </border>
    <border>
      <left/>
      <right style="thin">
        <color indexed="64"/>
      </right>
      <top/>
      <bottom style="dotted">
        <color indexed="64"/>
      </bottom>
      <diagonal/>
    </border>
    <border>
      <left style="hair">
        <color indexed="64"/>
      </left>
      <right style="thin">
        <color indexed="64"/>
      </right>
      <top style="hair">
        <color indexed="64"/>
      </top>
      <bottom/>
      <diagonal/>
    </border>
    <border>
      <left style="medium">
        <color indexed="64"/>
      </left>
      <right/>
      <top style="dotted">
        <color theme="0" tint="-0.499984740745262"/>
      </top>
      <bottom style="dotted">
        <color theme="0" tint="-0.499984740745262"/>
      </bottom>
      <diagonal/>
    </border>
    <border>
      <left style="medium">
        <color indexed="64"/>
      </left>
      <right style="medium">
        <color indexed="64"/>
      </right>
      <top style="dotted">
        <color indexed="64"/>
      </top>
      <bottom style="dotted">
        <color theme="0" tint="-0.499984740745262"/>
      </bottom>
      <diagonal/>
    </border>
    <border>
      <left style="medium">
        <color indexed="64"/>
      </left>
      <right/>
      <top style="dotted">
        <color indexed="64"/>
      </top>
      <bottom style="dotted">
        <color theme="0" tint="-0.499984740745262"/>
      </bottom>
      <diagonal/>
    </border>
    <border>
      <left/>
      <right style="thin">
        <color indexed="64"/>
      </right>
      <top style="dotted">
        <color indexed="64"/>
      </top>
      <bottom/>
      <diagonal/>
    </border>
    <border>
      <left/>
      <right/>
      <top style="dotted">
        <color indexed="64"/>
      </top>
      <bottom style="thin">
        <color indexed="64"/>
      </bottom>
      <diagonal/>
    </border>
    <border>
      <left/>
      <right/>
      <top style="thin">
        <color indexed="64"/>
      </top>
      <bottom style="dotted">
        <color indexed="64"/>
      </bottom>
      <diagonal/>
    </border>
    <border>
      <left style="medium">
        <color indexed="64"/>
      </left>
      <right style="thin">
        <color indexed="64"/>
      </right>
      <top/>
      <bottom style="dotted">
        <color indexed="64"/>
      </bottom>
      <diagonal/>
    </border>
    <border>
      <left style="medium">
        <color indexed="64"/>
      </left>
      <right style="thin">
        <color indexed="64"/>
      </right>
      <top style="dotted">
        <color indexed="64"/>
      </top>
      <bottom/>
      <diagonal/>
    </border>
    <border>
      <left/>
      <right style="thin">
        <color indexed="64"/>
      </right>
      <top style="dotted">
        <color indexed="64"/>
      </top>
      <bottom style="dotted">
        <color indexed="64"/>
      </bottom>
      <diagonal/>
    </border>
    <border>
      <left/>
      <right style="medium">
        <color indexed="64"/>
      </right>
      <top style="dotted">
        <color indexed="64"/>
      </top>
      <bottom style="thin">
        <color indexed="64"/>
      </bottom>
      <diagonal/>
    </border>
    <border>
      <left/>
      <right style="medium">
        <color indexed="64"/>
      </right>
      <top style="thin">
        <color indexed="64"/>
      </top>
      <bottom style="dotted">
        <color indexed="64"/>
      </bottom>
      <diagonal/>
    </border>
    <border>
      <left/>
      <right/>
      <top style="double">
        <color indexed="64"/>
      </top>
      <bottom style="thin">
        <color indexed="64"/>
      </bottom>
      <diagonal/>
    </border>
    <border>
      <left style="medium">
        <color indexed="64"/>
      </left>
      <right/>
      <top style="thin">
        <color indexed="64"/>
      </top>
      <bottom style="double">
        <color indexed="64"/>
      </bottom>
      <diagonal/>
    </border>
    <border>
      <left style="medium">
        <color indexed="64"/>
      </left>
      <right style="medium">
        <color indexed="64"/>
      </right>
      <top style="double">
        <color indexed="64"/>
      </top>
      <bottom style="dotted">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thin">
        <color indexed="64"/>
      </left>
      <right style="thick">
        <color indexed="64"/>
      </right>
      <top style="thick">
        <color indexed="64"/>
      </top>
      <bottom style="thick">
        <color indexed="64"/>
      </bottom>
      <diagonal/>
    </border>
    <border>
      <left style="thick">
        <color indexed="64"/>
      </left>
      <right/>
      <top/>
      <bottom/>
      <diagonal/>
    </border>
    <border>
      <left style="thin">
        <color indexed="64"/>
      </left>
      <right style="medium">
        <color indexed="64"/>
      </right>
      <top style="medium">
        <color indexed="64"/>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medium">
        <color indexed="64"/>
      </left>
      <right/>
      <top style="medium">
        <color indexed="64"/>
      </top>
      <bottom style="medium">
        <color indexed="64"/>
      </bottom>
      <diagonal/>
    </border>
    <border>
      <left/>
      <right style="hair">
        <color auto="1"/>
      </right>
      <top style="hair">
        <color auto="1"/>
      </top>
      <bottom style="thin">
        <color indexed="64"/>
      </bottom>
      <diagonal/>
    </border>
    <border>
      <left style="hair">
        <color auto="1"/>
      </left>
      <right/>
      <top style="hair">
        <color auto="1"/>
      </top>
      <bottom style="thin">
        <color indexed="64"/>
      </bottom>
      <diagonal/>
    </border>
    <border>
      <left style="thin">
        <color indexed="64"/>
      </left>
      <right style="hair">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style="thin">
        <color indexed="64"/>
      </right>
      <top style="hair">
        <color auto="1"/>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auto="1"/>
      </top>
      <bottom/>
      <diagonal/>
    </border>
    <border>
      <left style="hair">
        <color auto="1"/>
      </left>
      <right style="hair">
        <color auto="1"/>
      </right>
      <top style="hair">
        <color auto="1"/>
      </top>
      <bottom/>
      <diagonal/>
    </border>
    <border>
      <left style="thin">
        <color indexed="64"/>
      </left>
      <right style="thin">
        <color indexed="64"/>
      </right>
      <top/>
      <bottom style="hair">
        <color indexed="64"/>
      </bottom>
      <diagonal/>
    </border>
    <border>
      <left style="thin">
        <color indexed="64"/>
      </left>
      <right/>
      <top style="hair">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0000"/>
      </left>
      <right style="thick">
        <color rgb="FFFF0000"/>
      </right>
      <top style="thin">
        <color auto="1"/>
      </top>
      <bottom style="thick">
        <color rgb="FFFF0000"/>
      </bottom>
      <diagonal/>
    </border>
    <border>
      <left style="thick">
        <color indexed="10"/>
      </left>
      <right style="thick">
        <color indexed="10"/>
      </right>
      <top style="thin">
        <color indexed="64"/>
      </top>
      <bottom/>
      <diagonal/>
    </border>
    <border>
      <left style="medium">
        <color indexed="64"/>
      </left>
      <right/>
      <top style="medium">
        <color indexed="64"/>
      </top>
      <bottom style="hair">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hair">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dotted">
        <color indexed="64"/>
      </right>
      <top style="thin">
        <color indexed="64"/>
      </top>
      <bottom/>
      <diagonal/>
    </border>
    <border>
      <left style="dotted">
        <color indexed="64"/>
      </left>
      <right/>
      <top style="thin">
        <color indexed="64"/>
      </top>
      <bottom/>
      <diagonal/>
    </border>
    <border>
      <left style="dashed">
        <color indexed="64"/>
      </left>
      <right/>
      <top style="thin">
        <color indexed="64"/>
      </top>
      <bottom/>
      <diagonal/>
    </border>
    <border>
      <left/>
      <right style="dashed">
        <color indexed="64"/>
      </right>
      <top style="thin">
        <color indexed="64"/>
      </top>
      <bottom/>
      <diagonal/>
    </border>
    <border>
      <left/>
      <right style="dotted">
        <color indexed="64"/>
      </right>
      <top/>
      <bottom style="thin">
        <color indexed="64"/>
      </bottom>
      <diagonal/>
    </border>
    <border>
      <left style="dotted">
        <color indexed="64"/>
      </left>
      <right/>
      <top/>
      <bottom style="thin">
        <color indexed="64"/>
      </bottom>
      <diagonal/>
    </border>
    <border>
      <left style="dashed">
        <color indexed="64"/>
      </left>
      <right/>
      <top/>
      <bottom style="thin">
        <color indexed="64"/>
      </bottom>
      <diagonal/>
    </border>
    <border>
      <left/>
      <right style="dashed">
        <color indexed="64"/>
      </right>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right style="dotted">
        <color indexed="64"/>
      </right>
      <top style="medium">
        <color indexed="64"/>
      </top>
      <bottom/>
      <diagonal/>
    </border>
    <border>
      <left/>
      <right style="dotted">
        <color indexed="64"/>
      </right>
      <top/>
      <bottom style="medium">
        <color indexed="64"/>
      </bottom>
      <diagonal/>
    </border>
    <border>
      <left/>
      <right style="medium">
        <color indexed="64"/>
      </right>
      <top style="hair">
        <color indexed="64"/>
      </top>
      <bottom/>
      <diagonal/>
    </border>
    <border>
      <left style="medium">
        <color indexed="64"/>
      </left>
      <right style="dotted">
        <color indexed="64"/>
      </right>
      <top style="thin">
        <color indexed="64"/>
      </top>
      <bottom style="medium">
        <color indexed="64"/>
      </bottom>
      <diagonal/>
    </border>
    <border>
      <left style="dotted">
        <color indexed="64"/>
      </left>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right style="medium">
        <color indexed="64"/>
      </right>
      <top style="medium">
        <color indexed="64"/>
      </top>
      <bottom style="dashed">
        <color indexed="64"/>
      </bottom>
      <diagonal/>
    </border>
    <border>
      <left style="dashed">
        <color indexed="64"/>
      </left>
      <right style="dashed">
        <color indexed="64"/>
      </right>
      <top style="dashed">
        <color indexed="64"/>
      </top>
      <bottom style="thin">
        <color indexed="64"/>
      </bottom>
      <diagonal/>
    </border>
    <border>
      <left/>
      <right style="dashed">
        <color indexed="64"/>
      </right>
      <top style="dashed">
        <color indexed="64"/>
      </top>
      <bottom style="thin">
        <color indexed="64"/>
      </bottom>
      <diagonal/>
    </border>
    <border>
      <left style="dashed">
        <color indexed="64"/>
      </left>
      <right style="dashed">
        <color indexed="64"/>
      </right>
      <top/>
      <bottom style="thin">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right style="dotted">
        <color indexed="64"/>
      </right>
      <top/>
      <bottom/>
      <diagonal/>
    </border>
    <border>
      <left style="thin">
        <color indexed="64"/>
      </left>
      <right style="thin">
        <color indexed="64"/>
      </right>
      <top style="medium">
        <color indexed="64"/>
      </top>
      <bottom/>
      <diagonal/>
    </border>
    <border>
      <left style="thin">
        <color indexed="64"/>
      </left>
      <right style="dotted">
        <color indexed="64"/>
      </right>
      <top style="medium">
        <color indexed="64"/>
      </top>
      <bottom style="medium">
        <color indexed="64"/>
      </bottom>
      <diagonal/>
    </border>
    <border>
      <left/>
      <right style="dotted">
        <color indexed="64"/>
      </right>
      <top style="medium">
        <color indexed="64"/>
      </top>
      <bottom style="medium">
        <color indexed="64"/>
      </bottom>
      <diagonal/>
    </border>
    <border>
      <left/>
      <right style="medium">
        <color indexed="64"/>
      </right>
      <top style="hair">
        <color indexed="64"/>
      </top>
      <bottom style="thin">
        <color indexed="64"/>
      </bottom>
      <diagonal/>
    </border>
    <border>
      <left style="dotted">
        <color indexed="64"/>
      </left>
      <right/>
      <top/>
      <bottom/>
      <diagonal/>
    </border>
    <border>
      <left style="dotted">
        <color indexed="64"/>
      </left>
      <right/>
      <top/>
      <bottom style="medium">
        <color indexed="64"/>
      </bottom>
      <diagonal/>
    </border>
    <border>
      <left/>
      <right style="hair">
        <color indexed="64"/>
      </right>
      <top style="medium">
        <color indexed="64"/>
      </top>
      <bottom style="thin">
        <color indexed="64"/>
      </bottom>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medium">
        <color indexed="64"/>
      </left>
      <right style="medium">
        <color indexed="64"/>
      </right>
      <top style="thin">
        <color indexed="64"/>
      </top>
      <bottom style="dotted">
        <color theme="0" tint="-0.499984740745262"/>
      </bottom>
      <diagonal/>
    </border>
    <border diagonalDown="1">
      <left style="medium">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diagonalDown="1">
      <left/>
      <right style="medium">
        <color indexed="64"/>
      </right>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left/>
      <right style="dashed">
        <color indexed="64"/>
      </right>
      <top style="medium">
        <color indexed="64"/>
      </top>
      <bottom style="thin">
        <color indexed="64"/>
      </bottom>
      <diagonal/>
    </border>
    <border>
      <left style="dashed">
        <color indexed="64"/>
      </left>
      <right style="dashed">
        <color indexed="64"/>
      </right>
      <top style="medium">
        <color indexed="64"/>
      </top>
      <bottom style="thin">
        <color indexed="64"/>
      </bottom>
      <diagonal/>
    </border>
    <border>
      <left style="dashed">
        <color indexed="64"/>
      </left>
      <right/>
      <top style="medium">
        <color indexed="64"/>
      </top>
      <bottom style="thin">
        <color indexed="64"/>
      </bottom>
      <diagonal/>
    </border>
    <border>
      <left style="dashed">
        <color indexed="64"/>
      </left>
      <right style="dashed">
        <color indexed="64"/>
      </right>
      <top style="thin">
        <color indexed="64"/>
      </top>
      <bottom/>
      <diagonal/>
    </border>
    <border>
      <left/>
      <right/>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indexed="64"/>
      </left>
      <right style="medium">
        <color indexed="64"/>
      </right>
      <top/>
      <bottom style="mediumDashDot">
        <color auto="1"/>
      </bottom>
      <diagonal/>
    </border>
    <border>
      <left style="medium">
        <color indexed="64"/>
      </left>
      <right style="medium">
        <color indexed="64"/>
      </right>
      <top style="mediumDashDot">
        <color auto="1"/>
      </top>
      <bottom/>
      <diagonal/>
    </border>
    <border>
      <left style="medium">
        <color indexed="64"/>
      </left>
      <right style="medium">
        <color indexed="64"/>
      </right>
      <top/>
      <bottom style="medium">
        <color auto="1"/>
      </bottom>
      <diagonal/>
    </border>
    <border>
      <left style="medium">
        <color indexed="64"/>
      </left>
      <right style="medium">
        <color indexed="64"/>
      </right>
      <top style="mediumDashDot">
        <color auto="1"/>
      </top>
      <bottom style="medium">
        <color auto="1"/>
      </bottom>
      <diagonal/>
    </border>
    <border>
      <left style="hair">
        <color auto="1"/>
      </left>
      <right style="thin">
        <color indexed="64"/>
      </right>
      <top style="thin">
        <color indexed="64"/>
      </top>
      <bottom/>
      <diagonal/>
    </border>
    <border>
      <left style="thin">
        <color indexed="64"/>
      </left>
      <right/>
      <top/>
      <bottom style="double">
        <color indexed="64"/>
      </bottom>
      <diagonal/>
    </border>
    <border>
      <left/>
      <right style="hair">
        <color auto="1"/>
      </right>
      <top/>
      <bottom style="double">
        <color indexed="64"/>
      </bottom>
      <diagonal/>
    </border>
    <border>
      <left style="hair">
        <color auto="1"/>
      </left>
      <right/>
      <top/>
      <bottom style="double">
        <color indexed="64"/>
      </bottom>
      <diagonal/>
    </border>
    <border>
      <left style="hair">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hair">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hair">
        <color auto="1"/>
      </right>
      <top/>
      <bottom style="hair">
        <color auto="1"/>
      </bottom>
      <diagonal/>
    </border>
    <border>
      <left style="hair">
        <color auto="1"/>
      </left>
      <right style="hair">
        <color auto="1"/>
      </right>
      <top/>
      <bottom style="hair">
        <color auto="1"/>
      </bottom>
      <diagonal/>
    </border>
    <border>
      <left style="thin">
        <color indexed="64"/>
      </left>
      <right style="hair">
        <color auto="1"/>
      </right>
      <top/>
      <bottom style="hair">
        <color auto="1"/>
      </bottom>
      <diagonal/>
    </border>
    <border>
      <left style="hair">
        <color auto="1"/>
      </left>
      <right style="thin">
        <color indexed="64"/>
      </right>
      <top/>
      <bottom style="hair">
        <color auto="1"/>
      </bottom>
      <diagonal/>
    </border>
    <border>
      <left style="thin">
        <color indexed="64"/>
      </left>
      <right style="hair">
        <color auto="1"/>
      </right>
      <top style="hair">
        <color auto="1"/>
      </top>
      <bottom/>
      <diagonal/>
    </border>
    <border>
      <left style="thin">
        <color indexed="64"/>
      </left>
      <right style="thin">
        <color indexed="64"/>
      </right>
      <top style="hair">
        <color auto="1"/>
      </top>
      <bottom style="thin">
        <color indexed="64"/>
      </bottom>
      <diagonal/>
    </border>
    <border>
      <left style="hair">
        <color auto="1"/>
      </left>
      <right style="hair">
        <color auto="1"/>
      </right>
      <top style="thin">
        <color indexed="64"/>
      </top>
      <bottom style="thin">
        <color indexed="64"/>
      </bottom>
      <diagonal/>
    </border>
    <border diagonalUp="1">
      <left style="thin">
        <color indexed="64"/>
      </left>
      <right/>
      <top style="thin">
        <color indexed="64"/>
      </top>
      <bottom/>
      <diagonal style="medium">
        <color rgb="FFFF0000"/>
      </diagonal>
    </border>
    <border diagonalUp="1">
      <left/>
      <right/>
      <top style="thin">
        <color indexed="64"/>
      </top>
      <bottom/>
      <diagonal style="medium">
        <color rgb="FFFF0000"/>
      </diagonal>
    </border>
    <border diagonalUp="1">
      <left/>
      <right style="thin">
        <color indexed="64"/>
      </right>
      <top style="thin">
        <color indexed="64"/>
      </top>
      <bottom/>
      <diagonal style="medium">
        <color rgb="FFFF0000"/>
      </diagonal>
    </border>
    <border diagonalUp="1">
      <left style="thin">
        <color indexed="64"/>
      </left>
      <right/>
      <top/>
      <bottom/>
      <diagonal style="medium">
        <color rgb="FFFF0000"/>
      </diagonal>
    </border>
    <border diagonalUp="1">
      <left/>
      <right/>
      <top/>
      <bottom/>
      <diagonal style="medium">
        <color rgb="FFFF0000"/>
      </diagonal>
    </border>
    <border diagonalUp="1">
      <left/>
      <right style="thin">
        <color indexed="64"/>
      </right>
      <top/>
      <bottom/>
      <diagonal style="medium">
        <color rgb="FFFF0000"/>
      </diagonal>
    </border>
    <border diagonalUp="1">
      <left style="thin">
        <color indexed="64"/>
      </left>
      <right/>
      <top/>
      <bottom style="thin">
        <color indexed="64"/>
      </bottom>
      <diagonal style="medium">
        <color rgb="FFFF0000"/>
      </diagonal>
    </border>
    <border diagonalUp="1">
      <left/>
      <right/>
      <top/>
      <bottom style="thin">
        <color indexed="64"/>
      </bottom>
      <diagonal style="medium">
        <color rgb="FFFF0000"/>
      </diagonal>
    </border>
    <border diagonalUp="1">
      <left/>
      <right style="thin">
        <color indexed="64"/>
      </right>
      <top/>
      <bottom style="thin">
        <color indexed="64"/>
      </bottom>
      <diagonal style="medium">
        <color rgb="FFFF0000"/>
      </diagonal>
    </border>
    <border>
      <left/>
      <right style="thin">
        <color indexed="64"/>
      </right>
      <top/>
      <bottom style="medium">
        <color indexed="64"/>
      </bottom>
      <diagonal/>
    </border>
    <border>
      <left style="hair">
        <color indexed="64"/>
      </left>
      <right style="hair">
        <color indexed="64"/>
      </right>
      <top style="hair">
        <color indexed="64"/>
      </top>
      <bottom style="medium">
        <color indexed="64"/>
      </bottom>
      <diagonal/>
    </border>
    <border diagonalDown="1">
      <left style="thin">
        <color auto="1"/>
      </left>
      <right/>
      <top style="thin">
        <color auto="1"/>
      </top>
      <bottom/>
      <diagonal style="thin">
        <color auto="1"/>
      </diagonal>
    </border>
    <border diagonalDown="1">
      <left/>
      <right style="thin">
        <color auto="1"/>
      </right>
      <top style="thin">
        <color auto="1"/>
      </top>
      <bottom/>
      <diagonal style="thin">
        <color auto="1"/>
      </diagonal>
    </border>
    <border diagonalDown="1">
      <left style="thin">
        <color auto="1"/>
      </left>
      <right/>
      <top/>
      <bottom style="thin">
        <color auto="1"/>
      </bottom>
      <diagonal style="thin">
        <color auto="1"/>
      </diagonal>
    </border>
    <border diagonalDown="1">
      <left/>
      <right/>
      <top/>
      <bottom style="thin">
        <color auto="1"/>
      </bottom>
      <diagonal style="thin">
        <color auto="1"/>
      </diagonal>
    </border>
    <border diagonalDown="1">
      <left/>
      <right style="thin">
        <color auto="1"/>
      </right>
      <top/>
      <bottom style="thin">
        <color auto="1"/>
      </bottom>
      <diagonal style="thin">
        <color auto="1"/>
      </diagonal>
    </border>
    <border>
      <left style="medium">
        <color auto="1"/>
      </left>
      <right/>
      <top/>
      <bottom style="medium">
        <color auto="1"/>
      </bottom>
      <diagonal/>
    </border>
    <border>
      <left style="hair">
        <color auto="1"/>
      </left>
      <right style="thin">
        <color indexed="64"/>
      </right>
      <top style="thin">
        <color indexed="64"/>
      </top>
      <bottom style="thin">
        <color indexed="64"/>
      </bottom>
      <diagonal/>
    </border>
    <border>
      <left style="hair">
        <color auto="1"/>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auto="1"/>
      </left>
      <right style="thin">
        <color indexed="64"/>
      </right>
      <top/>
      <bottom/>
      <diagonal/>
    </border>
    <border>
      <left/>
      <right style="medium">
        <color indexed="64"/>
      </right>
      <top style="double">
        <color indexed="64"/>
      </top>
      <bottom/>
      <diagonal/>
    </border>
  </borders>
  <cellStyleXfs count="116">
    <xf numFmtId="0" fontId="0" fillId="0" borderId="0"/>
    <xf numFmtId="0" fontId="41" fillId="2" borderId="0" applyNumberFormat="0" applyBorder="0" applyAlignment="0" applyProtection="0">
      <alignment vertical="center"/>
    </xf>
    <xf numFmtId="0" fontId="41" fillId="3" borderId="0" applyNumberFormat="0" applyBorder="0" applyAlignment="0" applyProtection="0">
      <alignment vertical="center"/>
    </xf>
    <xf numFmtId="0" fontId="41" fillId="4" borderId="0" applyNumberFormat="0" applyBorder="0" applyAlignment="0" applyProtection="0">
      <alignment vertical="center"/>
    </xf>
    <xf numFmtId="0" fontId="41" fillId="5" borderId="0" applyNumberFormat="0" applyBorder="0" applyAlignment="0" applyProtection="0">
      <alignment vertical="center"/>
    </xf>
    <xf numFmtId="0" fontId="41" fillId="6" borderId="0" applyNumberFormat="0" applyBorder="0" applyAlignment="0" applyProtection="0">
      <alignment vertical="center"/>
    </xf>
    <xf numFmtId="0" fontId="41" fillId="7" borderId="0" applyNumberFormat="0" applyBorder="0" applyAlignment="0" applyProtection="0">
      <alignment vertical="center"/>
    </xf>
    <xf numFmtId="0" fontId="41" fillId="8" borderId="0" applyNumberFormat="0" applyBorder="0" applyAlignment="0" applyProtection="0">
      <alignment vertical="center"/>
    </xf>
    <xf numFmtId="0" fontId="41" fillId="9" borderId="0" applyNumberFormat="0" applyBorder="0" applyAlignment="0" applyProtection="0">
      <alignment vertical="center"/>
    </xf>
    <xf numFmtId="0" fontId="41" fillId="10" borderId="0" applyNumberFormat="0" applyBorder="0" applyAlignment="0" applyProtection="0">
      <alignment vertical="center"/>
    </xf>
    <xf numFmtId="0" fontId="41" fillId="5" borderId="0" applyNumberFormat="0" applyBorder="0" applyAlignment="0" applyProtection="0">
      <alignment vertical="center"/>
    </xf>
    <xf numFmtId="0" fontId="41" fillId="8" borderId="0" applyNumberFormat="0" applyBorder="0" applyAlignment="0" applyProtection="0">
      <alignment vertical="center"/>
    </xf>
    <xf numFmtId="0" fontId="41" fillId="11" borderId="0" applyNumberFormat="0" applyBorder="0" applyAlignment="0" applyProtection="0">
      <alignment vertical="center"/>
    </xf>
    <xf numFmtId="0" fontId="42" fillId="12" borderId="0" applyNumberFormat="0" applyBorder="0" applyAlignment="0" applyProtection="0">
      <alignment vertical="center"/>
    </xf>
    <xf numFmtId="0" fontId="42" fillId="9" borderId="0" applyNumberFormat="0" applyBorder="0" applyAlignment="0" applyProtection="0">
      <alignment vertical="center"/>
    </xf>
    <xf numFmtId="0" fontId="42" fillId="10" borderId="0" applyNumberFormat="0" applyBorder="0" applyAlignment="0" applyProtection="0">
      <alignment vertical="center"/>
    </xf>
    <xf numFmtId="0" fontId="42" fillId="13" borderId="0" applyNumberFormat="0" applyBorder="0" applyAlignment="0" applyProtection="0">
      <alignment vertical="center"/>
    </xf>
    <xf numFmtId="0" fontId="42" fillId="14" borderId="0" applyNumberFormat="0" applyBorder="0" applyAlignment="0" applyProtection="0">
      <alignment vertical="center"/>
    </xf>
    <xf numFmtId="0" fontId="42" fillId="15" borderId="0" applyNumberFormat="0" applyBorder="0" applyAlignment="0" applyProtection="0">
      <alignment vertical="center"/>
    </xf>
    <xf numFmtId="0" fontId="42" fillId="16" borderId="0" applyNumberFormat="0" applyBorder="0" applyAlignment="0" applyProtection="0">
      <alignment vertical="center"/>
    </xf>
    <xf numFmtId="0" fontId="42" fillId="17" borderId="0" applyNumberFormat="0" applyBorder="0" applyAlignment="0" applyProtection="0">
      <alignment vertical="center"/>
    </xf>
    <xf numFmtId="0" fontId="42" fillId="18" borderId="0" applyNumberFormat="0" applyBorder="0" applyAlignment="0" applyProtection="0">
      <alignment vertical="center"/>
    </xf>
    <xf numFmtId="0" fontId="42" fillId="13" borderId="0" applyNumberFormat="0" applyBorder="0" applyAlignment="0" applyProtection="0">
      <alignment vertical="center"/>
    </xf>
    <xf numFmtId="0" fontId="42" fillId="14" borderId="0" applyNumberFormat="0" applyBorder="0" applyAlignment="0" applyProtection="0">
      <alignment vertical="center"/>
    </xf>
    <xf numFmtId="0" fontId="42" fillId="19" borderId="0" applyNumberFormat="0" applyBorder="0" applyAlignment="0" applyProtection="0">
      <alignment vertical="center"/>
    </xf>
    <xf numFmtId="0" fontId="43" fillId="0" borderId="0" applyNumberFormat="0" applyFill="0" applyBorder="0" applyAlignment="0" applyProtection="0">
      <alignment vertical="center"/>
    </xf>
    <xf numFmtId="0" fontId="44" fillId="20" borderId="1" applyNumberFormat="0" applyAlignment="0" applyProtection="0">
      <alignment vertical="center"/>
    </xf>
    <xf numFmtId="0" fontId="45" fillId="21" borderId="0" applyNumberFormat="0" applyBorder="0" applyAlignment="0" applyProtection="0">
      <alignment vertical="center"/>
    </xf>
    <xf numFmtId="0" fontId="21" fillId="22" borderId="2" applyNumberFormat="0" applyFont="0" applyAlignment="0" applyProtection="0">
      <alignment vertical="center"/>
    </xf>
    <xf numFmtId="0" fontId="46" fillId="0" borderId="3" applyNumberFormat="0" applyFill="0" applyAlignment="0" applyProtection="0">
      <alignment vertical="center"/>
    </xf>
    <xf numFmtId="0" fontId="47" fillId="3" borderId="0" applyNumberFormat="0" applyBorder="0" applyAlignment="0" applyProtection="0">
      <alignment vertical="center"/>
    </xf>
    <xf numFmtId="0" fontId="48" fillId="23" borderId="4" applyNumberFormat="0" applyAlignment="0" applyProtection="0">
      <alignment vertical="center"/>
    </xf>
    <xf numFmtId="0" fontId="39" fillId="0" borderId="0" applyNumberFormat="0" applyFill="0" applyBorder="0" applyAlignment="0" applyProtection="0">
      <alignment vertical="center"/>
    </xf>
    <xf numFmtId="38" fontId="17" fillId="0" borderId="0" applyFont="0" applyFill="0" applyBorder="0" applyAlignment="0" applyProtection="0"/>
    <xf numFmtId="38" fontId="21" fillId="0" borderId="0" applyFont="0" applyFill="0" applyBorder="0" applyAlignment="0" applyProtection="0">
      <alignment vertical="center"/>
    </xf>
    <xf numFmtId="0" fontId="49" fillId="0" borderId="5" applyNumberFormat="0" applyFill="0" applyAlignment="0" applyProtection="0">
      <alignment vertical="center"/>
    </xf>
    <xf numFmtId="0" fontId="50" fillId="0" borderId="6" applyNumberFormat="0" applyFill="0" applyAlignment="0" applyProtection="0">
      <alignment vertical="center"/>
    </xf>
    <xf numFmtId="0" fontId="51" fillId="0" borderId="7" applyNumberFormat="0" applyFill="0" applyAlignment="0" applyProtection="0">
      <alignment vertical="center"/>
    </xf>
    <xf numFmtId="0" fontId="51" fillId="0" borderId="0" applyNumberFormat="0" applyFill="0" applyBorder="0" applyAlignment="0" applyProtection="0">
      <alignment vertical="center"/>
    </xf>
    <xf numFmtId="0" fontId="52" fillId="0" borderId="8" applyNumberFormat="0" applyFill="0" applyAlignment="0" applyProtection="0">
      <alignment vertical="center"/>
    </xf>
    <xf numFmtId="0" fontId="53" fillId="23" borderId="9" applyNumberFormat="0" applyAlignment="0" applyProtection="0">
      <alignment vertical="center"/>
    </xf>
    <xf numFmtId="0" fontId="54" fillId="0" borderId="0" applyNumberFormat="0" applyFill="0" applyBorder="0" applyAlignment="0" applyProtection="0">
      <alignment vertical="center"/>
    </xf>
    <xf numFmtId="0" fontId="55" fillId="7" borderId="4" applyNumberFormat="0" applyAlignment="0" applyProtection="0">
      <alignment vertical="center"/>
    </xf>
    <xf numFmtId="0" fontId="21" fillId="0" borderId="0">
      <alignment vertical="center"/>
    </xf>
    <xf numFmtId="0" fontId="66" fillId="0" borderId="0">
      <alignment vertical="center"/>
    </xf>
    <xf numFmtId="0" fontId="21" fillId="0" borderId="0">
      <alignment vertical="center"/>
    </xf>
    <xf numFmtId="0" fontId="21" fillId="0" borderId="0">
      <alignment vertical="center"/>
    </xf>
    <xf numFmtId="0" fontId="21" fillId="0" borderId="0">
      <alignment vertical="center"/>
    </xf>
    <xf numFmtId="0" fontId="56" fillId="4" borderId="0" applyNumberFormat="0" applyBorder="0" applyAlignment="0" applyProtection="0">
      <alignment vertical="center"/>
    </xf>
    <xf numFmtId="0" fontId="71" fillId="0" borderId="0"/>
    <xf numFmtId="180" fontId="66" fillId="0" borderId="0" applyFont="0" applyFill="0" applyBorder="0" applyAlignment="0" applyProtection="0">
      <alignment vertical="center"/>
    </xf>
    <xf numFmtId="38" fontId="66" fillId="0" borderId="0" applyFont="0" applyFill="0" applyBorder="0" applyAlignment="0" applyProtection="0">
      <alignment vertical="center"/>
    </xf>
    <xf numFmtId="38" fontId="25" fillId="0" borderId="0" applyFont="0" applyFill="0" applyBorder="0" applyAlignment="0" applyProtection="0">
      <alignment vertical="center"/>
    </xf>
    <xf numFmtId="0" fontId="66" fillId="0" borderId="0">
      <alignment vertical="center"/>
    </xf>
    <xf numFmtId="0" fontId="17" fillId="0" borderId="0"/>
    <xf numFmtId="38" fontId="17" fillId="0" borderId="0" applyFont="0" applyFill="0" applyBorder="0" applyAlignment="0" applyProtection="0"/>
    <xf numFmtId="0" fontId="25" fillId="0" borderId="0">
      <alignment vertical="center"/>
    </xf>
    <xf numFmtId="0" fontId="71" fillId="0" borderId="0"/>
    <xf numFmtId="0" fontId="71" fillId="0" borderId="0"/>
    <xf numFmtId="180" fontId="17" fillId="0" borderId="0" applyFont="0" applyFill="0" applyBorder="0" applyAlignment="0" applyProtection="0"/>
    <xf numFmtId="0" fontId="71" fillId="0" borderId="0"/>
    <xf numFmtId="0" fontId="71" fillId="0" borderId="0"/>
    <xf numFmtId="0" fontId="81" fillId="0" borderId="0">
      <alignment vertical="center"/>
    </xf>
    <xf numFmtId="0" fontId="86" fillId="0" borderId="0" applyNumberFormat="0" applyFill="0" applyBorder="0" applyAlignment="0" applyProtection="0"/>
    <xf numFmtId="0" fontId="16" fillId="0" borderId="0">
      <alignment vertical="center"/>
    </xf>
    <xf numFmtId="0" fontId="17" fillId="0" borderId="0">
      <alignment vertical="center"/>
    </xf>
    <xf numFmtId="0" fontId="17" fillId="0" borderId="0">
      <alignment vertical="center"/>
    </xf>
    <xf numFmtId="0" fontId="17" fillId="0" borderId="0"/>
    <xf numFmtId="0" fontId="17" fillId="0" borderId="0">
      <alignment vertical="center"/>
    </xf>
    <xf numFmtId="0" fontId="15" fillId="0" borderId="0">
      <alignment vertical="center"/>
    </xf>
    <xf numFmtId="0" fontId="14" fillId="0" borderId="0">
      <alignment vertical="center"/>
    </xf>
    <xf numFmtId="9" fontId="14" fillId="0" borderId="0" applyFont="0" applyFill="0" applyBorder="0" applyAlignment="0" applyProtection="0">
      <alignment vertical="center"/>
    </xf>
    <xf numFmtId="0" fontId="13" fillId="0" borderId="0">
      <alignment vertical="center"/>
    </xf>
    <xf numFmtId="9" fontId="13" fillId="0" borderId="0" applyFont="0" applyFill="0" applyBorder="0" applyAlignment="0" applyProtection="0">
      <alignment vertical="center"/>
    </xf>
    <xf numFmtId="38" fontId="12" fillId="0" borderId="0" applyFont="0" applyFill="0" applyBorder="0" applyAlignment="0" applyProtection="0">
      <alignment vertical="center"/>
    </xf>
    <xf numFmtId="0" fontId="17" fillId="0" borderId="0">
      <alignment vertical="center"/>
    </xf>
    <xf numFmtId="0" fontId="17" fillId="0" borderId="0">
      <alignment vertical="center"/>
    </xf>
    <xf numFmtId="38" fontId="11" fillId="0" borderId="0" applyFont="0" applyFill="0" applyBorder="0" applyAlignment="0" applyProtection="0">
      <alignment vertical="center"/>
    </xf>
    <xf numFmtId="0" fontId="10" fillId="0" borderId="0">
      <alignment vertical="center"/>
    </xf>
    <xf numFmtId="0" fontId="108" fillId="0" borderId="0">
      <alignment vertical="center"/>
    </xf>
    <xf numFmtId="38" fontId="108" fillId="0" borderId="0" applyFont="0" applyFill="0" applyBorder="0" applyAlignment="0" applyProtection="0">
      <alignment vertical="center"/>
    </xf>
    <xf numFmtId="0" fontId="91" fillId="0" borderId="0">
      <alignment vertical="center"/>
    </xf>
    <xf numFmtId="0" fontId="66" fillId="0" borderId="0"/>
    <xf numFmtId="0" fontId="41" fillId="0" borderId="0">
      <alignment vertical="center"/>
    </xf>
    <xf numFmtId="0" fontId="25" fillId="0" borderId="0"/>
    <xf numFmtId="6" fontId="17"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17" fillId="0" borderId="0">
      <alignment vertical="center"/>
    </xf>
    <xf numFmtId="0" fontId="41" fillId="0" borderId="0">
      <alignment vertical="center"/>
    </xf>
    <xf numFmtId="38" fontId="17" fillId="0" borderId="0" applyFont="0" applyFill="0" applyBorder="0" applyAlignment="0" applyProtection="0">
      <alignment vertical="center"/>
    </xf>
    <xf numFmtId="0" fontId="9" fillId="0" borderId="0">
      <alignment vertical="center"/>
    </xf>
    <xf numFmtId="9" fontId="9" fillId="0" borderId="0" applyFont="0" applyFill="0" applyBorder="0" applyAlignment="0" applyProtection="0">
      <alignment vertical="center"/>
    </xf>
    <xf numFmtId="0" fontId="9" fillId="0" borderId="0">
      <alignment vertical="center"/>
    </xf>
    <xf numFmtId="9" fontId="9" fillId="0" borderId="0" applyFont="0" applyFill="0" applyBorder="0" applyAlignment="0" applyProtection="0">
      <alignment vertical="center"/>
    </xf>
    <xf numFmtId="0" fontId="147" fillId="0" borderId="0">
      <alignment vertical="center"/>
    </xf>
    <xf numFmtId="0" fontId="8" fillId="0" borderId="0">
      <alignment vertical="center"/>
    </xf>
    <xf numFmtId="0" fontId="7" fillId="0" borderId="0">
      <alignment vertical="center"/>
    </xf>
    <xf numFmtId="0" fontId="6" fillId="0" borderId="0">
      <alignment vertical="center"/>
    </xf>
    <xf numFmtId="0" fontId="147" fillId="0" borderId="0"/>
    <xf numFmtId="0" fontId="200" fillId="0" borderId="0"/>
    <xf numFmtId="0" fontId="5" fillId="0" borderId="0">
      <alignment vertical="center"/>
    </xf>
    <xf numFmtId="38" fontId="200" fillId="0" borderId="0" applyFont="0" applyFill="0" applyBorder="0" applyAlignment="0" applyProtection="0">
      <alignment vertical="center"/>
    </xf>
    <xf numFmtId="0" fontId="58" fillId="0" borderId="0"/>
    <xf numFmtId="0" fontId="4" fillId="0" borderId="0">
      <alignment vertical="center"/>
    </xf>
    <xf numFmtId="9" fontId="4" fillId="0" borderId="0" applyFont="0" applyFill="0" applyBorder="0" applyAlignment="0" applyProtection="0">
      <alignment vertical="center"/>
    </xf>
    <xf numFmtId="0" fontId="3" fillId="0" borderId="0">
      <alignment vertical="center"/>
    </xf>
    <xf numFmtId="9" fontId="3" fillId="0" borderId="0" applyFont="0" applyFill="0" applyBorder="0" applyAlignment="0" applyProtection="0">
      <alignment vertical="center"/>
    </xf>
    <xf numFmtId="0" fontId="3" fillId="0" borderId="0">
      <alignment vertical="center"/>
    </xf>
    <xf numFmtId="0" fontId="3" fillId="0" borderId="0">
      <alignment vertical="center"/>
    </xf>
    <xf numFmtId="9" fontId="3" fillId="0" borderId="0" applyFont="0" applyFill="0" applyBorder="0" applyAlignment="0" applyProtection="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9" fontId="2" fillId="0" borderId="0" applyFont="0" applyFill="0" applyBorder="0" applyAlignment="0" applyProtection="0">
      <alignment vertical="center"/>
    </xf>
    <xf numFmtId="0" fontId="1" fillId="0" borderId="0">
      <alignment vertical="center"/>
    </xf>
  </cellStyleXfs>
  <cellXfs count="5526">
    <xf numFmtId="0" fontId="0" fillId="0" borderId="0" xfId="0"/>
    <xf numFmtId="0" fontId="19" fillId="0" borderId="0" xfId="0" applyFont="1"/>
    <xf numFmtId="0" fontId="19" fillId="0" borderId="13" xfId="0" applyFont="1" applyBorder="1"/>
    <xf numFmtId="0" fontId="19" fillId="0" borderId="14" xfId="0" applyFont="1" applyBorder="1"/>
    <xf numFmtId="0" fontId="19" fillId="0" borderId="25" xfId="0" applyFont="1" applyBorder="1"/>
    <xf numFmtId="0" fontId="19" fillId="0" borderId="17" xfId="0" applyFont="1" applyBorder="1"/>
    <xf numFmtId="0" fontId="19" fillId="0" borderId="16" xfId="0" applyFont="1" applyBorder="1"/>
    <xf numFmtId="0" fontId="19" fillId="0" borderId="15" xfId="0" applyFont="1" applyBorder="1"/>
    <xf numFmtId="0" fontId="19" fillId="0" borderId="26" xfId="0" applyFont="1" applyBorder="1" applyAlignment="1">
      <alignment horizontal="center" vertical="center"/>
    </xf>
    <xf numFmtId="0" fontId="19" fillId="0" borderId="12" xfId="0" applyFont="1" applyBorder="1" applyAlignment="1">
      <alignment vertical="center"/>
    </xf>
    <xf numFmtId="0" fontId="19" fillId="0" borderId="26" xfId="0" applyFont="1" applyBorder="1" applyAlignment="1">
      <alignment horizontal="center" vertical="center" shrinkToFit="1"/>
    </xf>
    <xf numFmtId="0" fontId="19" fillId="0" borderId="12" xfId="0" applyFont="1" applyBorder="1" applyAlignment="1">
      <alignment horizontal="center" vertical="center" shrinkToFit="1"/>
    </xf>
    <xf numFmtId="0" fontId="19" fillId="0" borderId="10" xfId="0" applyFont="1" applyBorder="1"/>
    <xf numFmtId="0" fontId="19" fillId="0" borderId="24" xfId="0" applyFont="1" applyBorder="1"/>
    <xf numFmtId="0" fontId="30" fillId="0" borderId="0" xfId="0" applyFont="1"/>
    <xf numFmtId="0" fontId="30" fillId="0" borderId="0" xfId="0" applyFont="1" applyAlignment="1">
      <alignment horizontal="center"/>
    </xf>
    <xf numFmtId="0" fontId="31" fillId="0" borderId="18" xfId="0" applyFont="1" applyBorder="1" applyAlignment="1">
      <alignment horizontal="center" vertical="center"/>
    </xf>
    <xf numFmtId="0" fontId="30" fillId="0" borderId="0" xfId="0" applyFont="1" applyAlignment="1">
      <alignment vertical="center"/>
    </xf>
    <xf numFmtId="0" fontId="31" fillId="0" borderId="0" xfId="0" applyFont="1"/>
    <xf numFmtId="0" fontId="31" fillId="0" borderId="0" xfId="0" applyFont="1" applyAlignment="1">
      <alignment horizontal="center"/>
    </xf>
    <xf numFmtId="0" fontId="31" fillId="0" borderId="18" xfId="0" applyFont="1" applyBorder="1" applyAlignment="1">
      <alignment horizontal="center" wrapText="1"/>
    </xf>
    <xf numFmtId="0" fontId="31" fillId="0" borderId="18" xfId="0" applyFont="1" applyBorder="1" applyAlignment="1">
      <alignment horizontal="center" vertical="center" wrapText="1"/>
    </xf>
    <xf numFmtId="0" fontId="19" fillId="0" borderId="26" xfId="0" applyFont="1" applyBorder="1" applyAlignment="1">
      <alignment horizontal="left" vertical="center"/>
    </xf>
    <xf numFmtId="0" fontId="19" fillId="0" borderId="12" xfId="0" applyFont="1" applyBorder="1" applyAlignment="1">
      <alignment horizontal="left" vertical="center"/>
    </xf>
    <xf numFmtId="0" fontId="0" fillId="0" borderId="0" xfId="0" applyAlignment="1">
      <alignment vertical="center"/>
    </xf>
    <xf numFmtId="0" fontId="65" fillId="0" borderId="0" xfId="0" applyFont="1" applyAlignment="1">
      <alignment vertical="center"/>
    </xf>
    <xf numFmtId="0" fontId="30" fillId="0" borderId="0" xfId="0" applyFont="1" applyAlignment="1">
      <alignment horizontal="center" vertical="center"/>
    </xf>
    <xf numFmtId="0" fontId="30" fillId="0" borderId="0" xfId="0" applyFont="1" applyAlignment="1">
      <alignment horizontal="left" vertical="center"/>
    </xf>
    <xf numFmtId="0" fontId="67" fillId="0" borderId="0" xfId="0" applyFont="1" applyAlignment="1">
      <alignment vertical="center"/>
    </xf>
    <xf numFmtId="0" fontId="36" fillId="0" borderId="18" xfId="0" applyFont="1" applyBorder="1" applyAlignment="1">
      <alignment horizontal="center" vertical="center"/>
    </xf>
    <xf numFmtId="0" fontId="31" fillId="0" borderId="0" xfId="0" applyFont="1" applyAlignment="1">
      <alignment vertical="top" wrapText="1"/>
    </xf>
    <xf numFmtId="0" fontId="22" fillId="0" borderId="0" xfId="53" applyFont="1">
      <alignment vertical="center"/>
    </xf>
    <xf numFmtId="0" fontId="66" fillId="0" borderId="0" xfId="53">
      <alignment vertical="center"/>
    </xf>
    <xf numFmtId="0" fontId="22" fillId="0" borderId="63" xfId="53" applyFont="1" applyBorder="1">
      <alignment vertical="center"/>
    </xf>
    <xf numFmtId="0" fontId="22" fillId="0" borderId="57" xfId="53" applyFont="1" applyBorder="1">
      <alignment vertical="center"/>
    </xf>
    <xf numFmtId="0" fontId="22" fillId="0" borderId="59" xfId="53" applyFont="1" applyBorder="1">
      <alignment vertical="center"/>
    </xf>
    <xf numFmtId="0" fontId="22" fillId="0" borderId="64" xfId="53" applyFont="1" applyBorder="1">
      <alignment vertical="center"/>
    </xf>
    <xf numFmtId="0" fontId="70" fillId="0" borderId="0" xfId="53" applyFont="1">
      <alignment vertical="center"/>
    </xf>
    <xf numFmtId="0" fontId="22" fillId="0" borderId="141" xfId="53" applyFont="1" applyBorder="1">
      <alignment vertical="center"/>
    </xf>
    <xf numFmtId="0" fontId="22" fillId="0" borderId="40" xfId="53" applyFont="1" applyBorder="1">
      <alignment vertical="center"/>
    </xf>
    <xf numFmtId="0" fontId="22" fillId="0" borderId="142" xfId="53" applyFont="1" applyBorder="1">
      <alignment vertical="center"/>
    </xf>
    <xf numFmtId="0" fontId="70" fillId="0" borderId="63" xfId="53" applyFont="1" applyBorder="1">
      <alignment vertical="center"/>
    </xf>
    <xf numFmtId="0" fontId="33" fillId="0" borderId="0" xfId="54" applyFont="1" applyAlignment="1">
      <alignment vertical="center"/>
    </xf>
    <xf numFmtId="0" fontId="78" fillId="0" borderId="38" xfId="54" applyFont="1" applyBorder="1" applyAlignment="1">
      <alignment horizontal="centerContinuous" vertical="center"/>
    </xf>
    <xf numFmtId="0" fontId="31" fillId="0" borderId="0" xfId="54" applyFont="1" applyAlignment="1">
      <alignment horizontal="centerContinuous" vertical="center"/>
    </xf>
    <xf numFmtId="0" fontId="62" fillId="0" borderId="0" xfId="54" applyFont="1" applyAlignment="1">
      <alignment horizontal="centerContinuous" vertical="center"/>
    </xf>
    <xf numFmtId="0" fontId="31" fillId="0" borderId="31" xfId="54" applyFont="1" applyBorder="1" applyAlignment="1">
      <alignment horizontal="centerContinuous" vertical="center"/>
    </xf>
    <xf numFmtId="0" fontId="31" fillId="0" borderId="0" xfId="54" applyFont="1" applyAlignment="1">
      <alignment vertical="center"/>
    </xf>
    <xf numFmtId="0" fontId="33" fillId="0" borderId="38" xfId="54" applyFont="1" applyBorder="1" applyAlignment="1">
      <alignment vertical="center"/>
    </xf>
    <xf numFmtId="0" fontId="33" fillId="0" borderId="31" xfId="54" applyFont="1" applyBorder="1" applyAlignment="1">
      <alignment vertical="center"/>
    </xf>
    <xf numFmtId="0" fontId="33" fillId="0" borderId="113" xfId="54" applyFont="1" applyBorder="1" applyAlignment="1">
      <alignment horizontal="centerContinuous" vertical="center"/>
    </xf>
    <xf numFmtId="0" fontId="33" fillId="0" borderId="26" xfId="54" applyFont="1" applyBorder="1" applyAlignment="1">
      <alignment horizontal="centerContinuous" vertical="center"/>
    </xf>
    <xf numFmtId="0" fontId="33" fillId="0" borderId="12" xfId="54" applyFont="1" applyBorder="1" applyAlignment="1">
      <alignment horizontal="centerContinuous" vertical="center"/>
    </xf>
    <xf numFmtId="0" fontId="33" fillId="0" borderId="143" xfId="54" applyFont="1" applyBorder="1" applyAlignment="1">
      <alignment horizontal="right" vertical="center"/>
    </xf>
    <xf numFmtId="0" fontId="33" fillId="0" borderId="18" xfId="54" applyFont="1" applyBorder="1" applyAlignment="1">
      <alignment horizontal="centerContinuous" vertical="center"/>
    </xf>
    <xf numFmtId="0" fontId="33" fillId="0" borderId="42" xfId="54" applyFont="1" applyBorder="1" applyAlignment="1">
      <alignment horizontal="centerContinuous" vertical="center"/>
    </xf>
    <xf numFmtId="0" fontId="33" fillId="0" borderId="14" xfId="54" applyFont="1" applyBorder="1" applyAlignment="1">
      <alignment horizontal="centerContinuous" vertical="center"/>
    </xf>
    <xf numFmtId="0" fontId="33" fillId="0" borderId="25" xfId="54" applyFont="1" applyBorder="1" applyAlignment="1">
      <alignment horizontal="centerContinuous" vertical="center"/>
    </xf>
    <xf numFmtId="0" fontId="33" fillId="0" borderId="14" xfId="54" applyFont="1" applyBorder="1"/>
    <xf numFmtId="176" fontId="33" fillId="0" borderId="14" xfId="54" applyNumberFormat="1" applyFont="1" applyBorder="1" applyAlignment="1">
      <alignment vertical="center"/>
    </xf>
    <xf numFmtId="0" fontId="33" fillId="0" borderId="14" xfId="54" applyFont="1" applyBorder="1" applyAlignment="1">
      <alignment horizontal="right" vertical="center"/>
    </xf>
    <xf numFmtId="0" fontId="33" fillId="0" borderId="14" xfId="54" applyFont="1" applyBorder="1" applyAlignment="1">
      <alignment vertical="center"/>
    </xf>
    <xf numFmtId="0" fontId="33" fillId="0" borderId="43" xfId="54" applyFont="1" applyBorder="1" applyAlignment="1">
      <alignment vertical="center"/>
    </xf>
    <xf numFmtId="0" fontId="33" fillId="0" borderId="38" xfId="54" applyFont="1" applyBorder="1" applyAlignment="1">
      <alignment horizontal="centerContinuous" vertical="center"/>
    </xf>
    <xf numFmtId="0" fontId="33" fillId="0" borderId="0" xfId="54" applyFont="1" applyAlignment="1">
      <alignment horizontal="centerContinuous" vertical="center"/>
    </xf>
    <xf numFmtId="0" fontId="33" fillId="0" borderId="15" xfId="54" applyFont="1" applyBorder="1" applyAlignment="1">
      <alignment horizontal="centerContinuous" vertical="center"/>
    </xf>
    <xf numFmtId="0" fontId="33" fillId="0" borderId="0" xfId="54" applyFont="1" applyAlignment="1">
      <alignment horizontal="right" vertical="center"/>
    </xf>
    <xf numFmtId="0" fontId="33" fillId="0" borderId="31" xfId="54" applyFont="1" applyBorder="1" applyAlignment="1">
      <alignment horizontal="centerContinuous" vertical="center"/>
    </xf>
    <xf numFmtId="0" fontId="33" fillId="0" borderId="41" xfId="54" applyFont="1" applyBorder="1" applyAlignment="1">
      <alignment horizontal="centerContinuous" vertical="center"/>
    </xf>
    <xf numFmtId="0" fontId="33" fillId="0" borderId="10" xfId="54" applyFont="1" applyBorder="1" applyAlignment="1">
      <alignment horizontal="centerContinuous" vertical="center"/>
    </xf>
    <xf numFmtId="0" fontId="33" fillId="0" borderId="24" xfId="54" applyFont="1" applyBorder="1" applyAlignment="1">
      <alignment horizontal="centerContinuous" vertical="center"/>
    </xf>
    <xf numFmtId="0" fontId="33" fillId="0" borderId="10" xfId="54" applyFont="1" applyBorder="1" applyAlignment="1">
      <alignment vertical="top"/>
    </xf>
    <xf numFmtId="176" fontId="33" fillId="0" borderId="10" xfId="54" applyNumberFormat="1" applyFont="1" applyBorder="1" applyAlignment="1">
      <alignment vertical="center"/>
    </xf>
    <xf numFmtId="0" fontId="33" fillId="0" borderId="10" xfId="54" applyFont="1" applyBorder="1" applyAlignment="1">
      <alignment horizontal="right" vertical="center"/>
    </xf>
    <xf numFmtId="0" fontId="33" fillId="0" borderId="10" xfId="54" applyFont="1" applyBorder="1" applyAlignment="1">
      <alignment vertical="center"/>
    </xf>
    <xf numFmtId="0" fontId="33" fillId="0" borderId="34" xfId="54" applyFont="1" applyBorder="1" applyAlignment="1">
      <alignment vertical="center"/>
    </xf>
    <xf numFmtId="0" fontId="77" fillId="0" borderId="13" xfId="54" applyFont="1" applyBorder="1" applyAlignment="1">
      <alignment horizontal="centerContinuous" vertical="center"/>
    </xf>
    <xf numFmtId="0" fontId="77" fillId="0" borderId="14" xfId="54" applyFont="1" applyBorder="1" applyAlignment="1">
      <alignment horizontal="centerContinuous" vertical="center"/>
    </xf>
    <xf numFmtId="0" fontId="77" fillId="0" borderId="25" xfId="54" applyFont="1" applyBorder="1" applyAlignment="1">
      <alignment horizontal="centerContinuous" vertical="center"/>
    </xf>
    <xf numFmtId="0" fontId="77" fillId="0" borderId="43" xfId="54" applyFont="1" applyBorder="1" applyAlignment="1">
      <alignment horizontal="centerContinuous" vertical="center"/>
    </xf>
    <xf numFmtId="0" fontId="77" fillId="0" borderId="13" xfId="54" applyFont="1" applyBorder="1" applyAlignment="1">
      <alignment vertical="center"/>
    </xf>
    <xf numFmtId="0" fontId="77" fillId="0" borderId="14" xfId="54" applyFont="1" applyBorder="1" applyAlignment="1">
      <alignment vertical="center"/>
    </xf>
    <xf numFmtId="0" fontId="77" fillId="0" borderId="43" xfId="54" applyFont="1" applyBorder="1" applyAlignment="1">
      <alignment vertical="center"/>
    </xf>
    <xf numFmtId="0" fontId="71" fillId="0" borderId="0" xfId="57" applyAlignment="1">
      <alignment vertical="center"/>
    </xf>
    <xf numFmtId="0" fontId="71" fillId="0" borderId="0" xfId="57" applyAlignment="1">
      <alignment horizontal="right" vertical="center"/>
    </xf>
    <xf numFmtId="0" fontId="71" fillId="0" borderId="0" xfId="58" applyAlignment="1">
      <alignment vertical="center"/>
    </xf>
    <xf numFmtId="0" fontId="71" fillId="0" borderId="0" xfId="57" applyAlignment="1">
      <alignment horizontal="centerContinuous" vertical="center"/>
    </xf>
    <xf numFmtId="0" fontId="71" fillId="0" borderId="14" xfId="57" applyBorder="1" applyAlignment="1">
      <alignment vertical="center"/>
    </xf>
    <xf numFmtId="0" fontId="71" fillId="0" borderId="0" xfId="60" applyAlignment="1">
      <alignment vertical="center"/>
    </xf>
    <xf numFmtId="0" fontId="71" fillId="0" borderId="0" xfId="60" applyAlignment="1">
      <alignment horizontal="right" vertical="center"/>
    </xf>
    <xf numFmtId="0" fontId="71" fillId="0" borderId="0" xfId="60" applyAlignment="1">
      <alignment horizontal="centerContinuous" vertical="center"/>
    </xf>
    <xf numFmtId="0" fontId="71" fillId="0" borderId="18" xfId="60" applyBorder="1" applyAlignment="1">
      <alignment horizontal="center" vertical="center"/>
    </xf>
    <xf numFmtId="0" fontId="71" fillId="0" borderId="11" xfId="60" applyBorder="1" applyAlignment="1">
      <alignment horizontal="centerContinuous" vertical="center"/>
    </xf>
    <xf numFmtId="0" fontId="71" fillId="0" borderId="12" xfId="60" applyBorder="1" applyAlignment="1">
      <alignment horizontal="centerContinuous" vertical="center"/>
    </xf>
    <xf numFmtId="0" fontId="71" fillId="0" borderId="21" xfId="60" applyBorder="1" applyAlignment="1">
      <alignment vertical="center"/>
    </xf>
    <xf numFmtId="0" fontId="71" fillId="0" borderId="15" xfId="60" applyBorder="1" applyAlignment="1">
      <alignment vertical="center"/>
    </xf>
    <xf numFmtId="0" fontId="71" fillId="0" borderId="22" xfId="60" applyBorder="1" applyAlignment="1">
      <alignment vertical="center"/>
    </xf>
    <xf numFmtId="0" fontId="71" fillId="0" borderId="10" xfId="60" applyBorder="1" applyAlignment="1">
      <alignment vertical="center"/>
    </xf>
    <xf numFmtId="0" fontId="71" fillId="0" borderId="24" xfId="60" applyBorder="1" applyAlignment="1">
      <alignment vertical="center"/>
    </xf>
    <xf numFmtId="0" fontId="71" fillId="0" borderId="39" xfId="60" applyBorder="1" applyAlignment="1">
      <alignment vertical="center"/>
    </xf>
    <xf numFmtId="0" fontId="62" fillId="0" borderId="0" xfId="54" applyFont="1" applyAlignment="1">
      <alignment vertical="center"/>
    </xf>
    <xf numFmtId="176" fontId="22" fillId="0" borderId="0" xfId="53" applyNumberFormat="1" applyFont="1" applyAlignment="1">
      <alignment horizontal="center" vertical="center"/>
    </xf>
    <xf numFmtId="0" fontId="70" fillId="0" borderId="0" xfId="53" applyFont="1" applyAlignment="1">
      <alignment horizontal="center" vertical="center"/>
    </xf>
    <xf numFmtId="0" fontId="70" fillId="0" borderId="63" xfId="53" applyFont="1" applyBorder="1" applyAlignment="1">
      <alignment horizontal="center" vertical="center"/>
    </xf>
    <xf numFmtId="0" fontId="22" fillId="0" borderId="0" xfId="53" applyFont="1" applyAlignment="1">
      <alignment horizontal="right" vertical="center"/>
    </xf>
    <xf numFmtId="0" fontId="22" fillId="0" borderId="59" xfId="53" applyFont="1" applyBorder="1" applyAlignment="1">
      <alignment horizontal="right" vertical="center"/>
    </xf>
    <xf numFmtId="0" fontId="66" fillId="0" borderId="0" xfId="53" quotePrefix="1">
      <alignment vertical="center"/>
    </xf>
    <xf numFmtId="0" fontId="22" fillId="0" borderId="0" xfId="53" applyFont="1" applyAlignment="1">
      <alignment horizontal="center"/>
    </xf>
    <xf numFmtId="0" fontId="70" fillId="0" borderId="0" xfId="53" applyFont="1" applyAlignment="1">
      <alignment horizontal="left" vertical="center"/>
    </xf>
    <xf numFmtId="0" fontId="82" fillId="0" borderId="0" xfId="60" applyFont="1" applyAlignment="1">
      <alignment vertical="center"/>
    </xf>
    <xf numFmtId="0" fontId="19" fillId="0" borderId="26" xfId="0" applyFont="1" applyBorder="1" applyAlignment="1">
      <alignment vertical="center" shrinkToFit="1"/>
    </xf>
    <xf numFmtId="0" fontId="19" fillId="0" borderId="26" xfId="0" applyFont="1" applyBorder="1" applyAlignment="1">
      <alignment vertical="center"/>
    </xf>
    <xf numFmtId="0" fontId="71" fillId="0" borderId="20" xfId="57" applyBorder="1" applyAlignment="1">
      <alignment horizontal="center" vertical="center"/>
    </xf>
    <xf numFmtId="0" fontId="71" fillId="0" borderId="15" xfId="60" applyBorder="1" applyAlignment="1">
      <alignment horizontal="center" vertical="center"/>
    </xf>
    <xf numFmtId="0" fontId="71" fillId="0" borderId="0" xfId="60" applyAlignment="1">
      <alignment horizontal="center" vertical="center"/>
    </xf>
    <xf numFmtId="0" fontId="71" fillId="0" borderId="21" xfId="60" applyBorder="1" applyAlignment="1">
      <alignment horizontal="center" vertical="center"/>
    </xf>
    <xf numFmtId="0" fontId="85" fillId="0" borderId="0" xfId="0" applyFont="1" applyAlignment="1">
      <alignment vertical="center"/>
    </xf>
    <xf numFmtId="176" fontId="19" fillId="0" borderId="0" xfId="0" applyNumberFormat="1" applyFont="1" applyProtection="1">
      <protection locked="0"/>
    </xf>
    <xf numFmtId="0" fontId="71" fillId="0" borderId="0" xfId="57" applyAlignment="1">
      <alignment horizontal="right" vertical="center" indent="1"/>
    </xf>
    <xf numFmtId="0" fontId="71" fillId="0" borderId="0" xfId="57" applyAlignment="1">
      <alignment horizontal="right" vertical="top" indent="1"/>
    </xf>
    <xf numFmtId="0" fontId="71" fillId="0" borderId="0" xfId="60" applyAlignment="1">
      <alignment horizontal="right" vertical="center" indent="1"/>
    </xf>
    <xf numFmtId="0" fontId="71" fillId="0" borderId="24" xfId="60" applyBorder="1" applyAlignment="1">
      <alignment horizontal="distributed" vertical="center" justifyLastLine="1"/>
    </xf>
    <xf numFmtId="0" fontId="71" fillId="0" borderId="0" xfId="57" applyAlignment="1">
      <alignment horizontal="right" indent="1"/>
    </xf>
    <xf numFmtId="0" fontId="71" fillId="0" borderId="0" xfId="58" applyAlignment="1">
      <alignment horizontal="right" indent="1"/>
    </xf>
    <xf numFmtId="0" fontId="71" fillId="0" borderId="10" xfId="57" applyBorder="1" applyAlignment="1">
      <alignment horizontal="distributed" vertical="center" justifyLastLine="1"/>
    </xf>
    <xf numFmtId="0" fontId="31" fillId="0" borderId="18" xfId="0" applyFont="1" applyBorder="1" applyAlignment="1">
      <alignment horizontal="center" vertical="center" shrinkToFit="1"/>
    </xf>
    <xf numFmtId="0" fontId="33" fillId="0" borderId="18" xfId="0" applyFont="1" applyBorder="1" applyAlignment="1">
      <alignment horizontal="center" vertical="center" shrinkToFit="1"/>
    </xf>
    <xf numFmtId="0" fontId="35" fillId="0" borderId="0" xfId="0" applyFont="1" applyAlignment="1">
      <alignment vertical="center"/>
    </xf>
    <xf numFmtId="0" fontId="36" fillId="0" borderId="11" xfId="0" applyFont="1" applyBorder="1" applyAlignment="1">
      <alignment horizontal="center" vertical="center"/>
    </xf>
    <xf numFmtId="0" fontId="40" fillId="0" borderId="19" xfId="0" applyFont="1" applyBorder="1" applyAlignment="1">
      <alignment horizontal="center" vertical="center"/>
    </xf>
    <xf numFmtId="0" fontId="36" fillId="0" borderId="12" xfId="0" applyFont="1" applyBorder="1" applyAlignment="1">
      <alignment horizontal="center" vertical="center"/>
    </xf>
    <xf numFmtId="0" fontId="0" fillId="0" borderId="18"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20" xfId="0" applyBorder="1" applyAlignment="1">
      <alignment vertical="center"/>
    </xf>
    <xf numFmtId="0" fontId="0" fillId="0" borderId="12" xfId="0" quotePrefix="1" applyBorder="1" applyAlignment="1">
      <alignment vertical="center"/>
    </xf>
    <xf numFmtId="0" fontId="0" fillId="0" borderId="21" xfId="0" applyBorder="1" applyAlignment="1">
      <alignment vertical="center"/>
    </xf>
    <xf numFmtId="0" fontId="0" fillId="0" borderId="22" xfId="0" applyBorder="1" applyAlignment="1">
      <alignment vertical="center"/>
    </xf>
    <xf numFmtId="0" fontId="36" fillId="0" borderId="0" xfId="0" applyFont="1" applyAlignment="1">
      <alignment vertical="center"/>
    </xf>
    <xf numFmtId="0" fontId="0" fillId="27" borderId="23" xfId="0" applyFill="1" applyBorder="1" applyAlignment="1" applyProtection="1">
      <alignment horizontal="left" vertical="center"/>
      <protection locked="0"/>
    </xf>
    <xf numFmtId="0" fontId="0" fillId="27" borderId="23" xfId="0" applyFill="1" applyBorder="1" applyAlignment="1" applyProtection="1">
      <alignment vertical="center"/>
      <protection locked="0"/>
    </xf>
    <xf numFmtId="0" fontId="0" fillId="27" borderId="23" xfId="0" applyFill="1" applyBorder="1" applyAlignment="1" applyProtection="1">
      <alignment vertical="center" shrinkToFit="1"/>
      <protection locked="0"/>
    </xf>
    <xf numFmtId="176" fontId="0" fillId="27" borderId="23" xfId="0" applyNumberFormat="1" applyFill="1" applyBorder="1" applyAlignment="1" applyProtection="1">
      <alignment horizontal="left" vertical="center"/>
      <protection locked="0"/>
    </xf>
    <xf numFmtId="38" fontId="0" fillId="27" borderId="23" xfId="33" applyFont="1" applyFill="1" applyBorder="1" applyAlignment="1" applyProtection="1">
      <alignment horizontal="left" vertical="center"/>
      <protection locked="0"/>
    </xf>
    <xf numFmtId="0" fontId="22" fillId="27" borderId="0" xfId="53" applyFont="1" applyFill="1" applyAlignment="1">
      <alignment horizontal="left"/>
    </xf>
    <xf numFmtId="0" fontId="19" fillId="27" borderId="0" xfId="0" applyFont="1" applyFill="1"/>
    <xf numFmtId="0" fontId="22" fillId="27" borderId="0" xfId="53" applyFont="1" applyFill="1">
      <alignment vertical="center"/>
    </xf>
    <xf numFmtId="0" fontId="71" fillId="27" borderId="0" xfId="57" applyFill="1" applyAlignment="1">
      <alignment vertical="center" shrinkToFit="1"/>
    </xf>
    <xf numFmtId="0" fontId="71" fillId="27" borderId="0" xfId="57" applyFill="1" applyAlignment="1">
      <alignment vertical="center"/>
    </xf>
    <xf numFmtId="0" fontId="71" fillId="27" borderId="0" xfId="60" applyFill="1" applyAlignment="1">
      <alignment vertical="center"/>
    </xf>
    <xf numFmtId="0" fontId="35" fillId="0" borderId="0" xfId="0" applyFont="1" applyAlignment="1">
      <alignment horizontal="center" vertical="center"/>
    </xf>
    <xf numFmtId="0" fontId="30" fillId="30" borderId="0" xfId="0" applyFont="1" applyFill="1" applyAlignment="1">
      <alignment vertical="center"/>
    </xf>
    <xf numFmtId="0" fontId="22" fillId="0" borderId="0" xfId="65" applyFont="1">
      <alignment vertical="center"/>
    </xf>
    <xf numFmtId="0" fontId="17" fillId="0" borderId="0" xfId="65">
      <alignment vertical="center"/>
    </xf>
    <xf numFmtId="0" fontId="76" fillId="0" borderId="0" xfId="65" applyFont="1">
      <alignment vertical="center"/>
    </xf>
    <xf numFmtId="0" fontId="59" fillId="0" borderId="0" xfId="65" applyFont="1">
      <alignment vertical="center"/>
    </xf>
    <xf numFmtId="0" fontId="27" fillId="0" borderId="0" xfId="65" applyFont="1">
      <alignment vertical="center"/>
    </xf>
    <xf numFmtId="0" fontId="27" fillId="0" borderId="10" xfId="65" applyFont="1" applyBorder="1">
      <alignment vertical="center"/>
    </xf>
    <xf numFmtId="0" fontId="76" fillId="0" borderId="0" xfId="65" applyFont="1" applyAlignment="1">
      <alignment vertical="top" wrapText="1"/>
    </xf>
    <xf numFmtId="0" fontId="27" fillId="0" borderId="0" xfId="65" applyFont="1" applyAlignment="1">
      <alignment horizontal="left" vertical="center" wrapText="1"/>
    </xf>
    <xf numFmtId="0" fontId="27" fillId="0" borderId="0" xfId="65" applyFont="1" applyAlignment="1">
      <alignment vertical="top" wrapText="1"/>
    </xf>
    <xf numFmtId="0" fontId="76" fillId="0" borderId="26" xfId="65" applyFont="1" applyBorder="1" applyAlignment="1">
      <alignment vertical="top" wrapText="1"/>
    </xf>
    <xf numFmtId="0" fontId="76" fillId="0" borderId="10" xfId="65" applyFont="1" applyBorder="1" applyAlignment="1">
      <alignment vertical="top" wrapText="1"/>
    </xf>
    <xf numFmtId="0" fontId="17" fillId="31" borderId="10" xfId="65" applyFill="1" applyBorder="1">
      <alignment vertical="center"/>
    </xf>
    <xf numFmtId="0" fontId="17" fillId="31" borderId="0" xfId="65" applyFill="1">
      <alignment vertical="center"/>
    </xf>
    <xf numFmtId="0" fontId="17" fillId="31" borderId="26" xfId="65" applyFill="1" applyBorder="1">
      <alignment vertical="center"/>
    </xf>
    <xf numFmtId="0" fontId="0" fillId="26" borderId="0" xfId="0" applyFill="1" applyAlignment="1">
      <alignment vertical="center"/>
    </xf>
    <xf numFmtId="176" fontId="22" fillId="27" borderId="0" xfId="0" applyNumberFormat="1" applyFont="1" applyFill="1" applyAlignment="1">
      <alignment vertical="center"/>
    </xf>
    <xf numFmtId="0" fontId="38" fillId="0" borderId="93" xfId="0" applyFont="1" applyBorder="1" applyAlignment="1">
      <alignment horizontal="center" vertical="center" shrinkToFit="1"/>
    </xf>
    <xf numFmtId="0" fontId="38" fillId="0" borderId="41" xfId="0" applyFont="1" applyBorder="1" applyAlignment="1">
      <alignment horizontal="center" vertical="center" shrinkToFit="1"/>
    </xf>
    <xf numFmtId="0" fontId="62" fillId="0" borderId="0" xfId="65" applyFont="1">
      <alignment vertical="center"/>
    </xf>
    <xf numFmtId="0" fontId="80" fillId="0" borderId="0" xfId="65" applyFont="1">
      <alignment vertical="center"/>
    </xf>
    <xf numFmtId="0" fontId="0" fillId="0" borderId="0" xfId="0" applyAlignment="1">
      <alignment horizontal="right" vertical="center"/>
    </xf>
    <xf numFmtId="176" fontId="22" fillId="0" borderId="0" xfId="53" applyNumberFormat="1" applyFont="1">
      <alignment vertical="center"/>
    </xf>
    <xf numFmtId="0" fontId="19" fillId="0" borderId="0" xfId="0" applyFont="1" applyProtection="1">
      <protection locked="0"/>
    </xf>
    <xf numFmtId="0" fontId="19" fillId="0" borderId="15" xfId="0" applyFont="1" applyBorder="1" applyAlignment="1" applyProtection="1">
      <alignment horizontal="right" indent="1"/>
      <protection locked="0"/>
    </xf>
    <xf numFmtId="0" fontId="22" fillId="0" borderId="0" xfId="53" applyFont="1" applyAlignment="1">
      <alignment vertical="center" wrapText="1"/>
    </xf>
    <xf numFmtId="0" fontId="38" fillId="0" borderId="22" xfId="0" applyFont="1" applyBorder="1" applyAlignment="1">
      <alignment horizontal="center" vertical="center" shrinkToFit="1"/>
    </xf>
    <xf numFmtId="0" fontId="25" fillId="0" borderId="0" xfId="53" applyFont="1">
      <alignment vertical="center"/>
    </xf>
    <xf numFmtId="0" fontId="22" fillId="27" borderId="59" xfId="53" applyFont="1" applyFill="1" applyBorder="1">
      <alignment vertical="center"/>
    </xf>
    <xf numFmtId="0" fontId="22" fillId="0" borderId="0" xfId="62" applyFont="1">
      <alignment vertical="center"/>
    </xf>
    <xf numFmtId="0" fontId="87" fillId="0" borderId="0" xfId="53" applyFont="1">
      <alignment vertical="center"/>
    </xf>
    <xf numFmtId="0" fontId="22" fillId="0" borderId="59" xfId="62" applyFont="1" applyBorder="1">
      <alignment vertical="center"/>
    </xf>
    <xf numFmtId="0" fontId="22" fillId="0" borderId="0" xfId="62" applyFont="1" applyAlignment="1">
      <alignment horizontal="right" vertical="center"/>
    </xf>
    <xf numFmtId="0" fontId="22" fillId="28" borderId="0" xfId="62" applyFont="1" applyFill="1">
      <alignment vertical="center"/>
    </xf>
    <xf numFmtId="0" fontId="22" fillId="28" borderId="175" xfId="53" applyFont="1" applyFill="1" applyBorder="1" applyAlignment="1">
      <alignment vertical="center" shrinkToFit="1"/>
    </xf>
    <xf numFmtId="0" fontId="22" fillId="28" borderId="175" xfId="53" quotePrefix="1" applyFont="1" applyFill="1" applyBorder="1" applyAlignment="1">
      <alignment vertical="center" shrinkToFit="1"/>
    </xf>
    <xf numFmtId="0" fontId="22" fillId="0" borderId="174" xfId="53" applyFont="1" applyBorder="1" applyAlignment="1">
      <alignment horizontal="center" vertical="center"/>
    </xf>
    <xf numFmtId="0" fontId="22" fillId="0" borderId="174" xfId="53" applyFont="1" applyBorder="1" applyAlignment="1">
      <alignment horizontal="center" vertical="center" textRotation="255" shrinkToFit="1"/>
    </xf>
    <xf numFmtId="0" fontId="22" fillId="0" borderId="174" xfId="53" applyFont="1" applyBorder="1" applyAlignment="1">
      <alignment horizontal="center" vertical="center" wrapText="1"/>
    </xf>
    <xf numFmtId="0" fontId="61" fillId="0" borderId="174" xfId="53" applyFont="1" applyBorder="1" applyAlignment="1">
      <alignment horizontal="center" vertical="center" textRotation="255" wrapText="1" shrinkToFit="1"/>
    </xf>
    <xf numFmtId="0" fontId="22" fillId="28" borderId="174" xfId="53" applyFont="1" applyFill="1" applyBorder="1" applyAlignment="1">
      <alignment vertical="center" shrinkToFit="1"/>
    </xf>
    <xf numFmtId="0" fontId="22" fillId="28" borderId="174" xfId="53" quotePrefix="1" applyFont="1" applyFill="1" applyBorder="1" applyAlignment="1">
      <alignment vertical="center" shrinkToFit="1"/>
    </xf>
    <xf numFmtId="0" fontId="63" fillId="0" borderId="29" xfId="0" applyFont="1" applyBorder="1" applyAlignment="1">
      <alignment vertical="center"/>
    </xf>
    <xf numFmtId="0" fontId="38" fillId="0" borderId="21" xfId="0" applyFont="1" applyBorder="1" applyAlignment="1">
      <alignment horizontal="center" vertical="center" shrinkToFit="1"/>
    </xf>
    <xf numFmtId="0" fontId="38" fillId="0" borderId="101" xfId="0" applyFont="1" applyBorder="1" applyAlignment="1">
      <alignment horizontal="center" vertical="center" shrinkToFit="1"/>
    </xf>
    <xf numFmtId="0" fontId="38" fillId="0" borderId="98" xfId="0" applyFont="1" applyBorder="1" applyAlignment="1">
      <alignment horizontal="center" vertical="center" shrinkToFit="1"/>
    </xf>
    <xf numFmtId="0" fontId="38" fillId="0" borderId="102" xfId="0" applyFont="1" applyBorder="1" applyAlignment="1">
      <alignment horizontal="center" vertical="center" shrinkToFit="1"/>
    </xf>
    <xf numFmtId="0" fontId="30" fillId="0" borderId="0" xfId="0" applyFont="1" applyAlignment="1">
      <alignment horizontal="center" vertical="center" shrinkToFit="1"/>
    </xf>
    <xf numFmtId="0" fontId="24" fillId="0" borderId="22" xfId="0" applyFont="1" applyBorder="1" applyAlignment="1">
      <alignment horizontal="center" vertical="center" shrinkToFit="1"/>
    </xf>
    <xf numFmtId="0" fontId="24" fillId="0" borderId="21" xfId="0" applyFont="1" applyBorder="1" applyAlignment="1">
      <alignment horizontal="center" vertical="center" shrinkToFit="1"/>
    </xf>
    <xf numFmtId="0" fontId="24" fillId="0" borderId="101" xfId="0" applyFont="1" applyBorder="1" applyAlignment="1">
      <alignment horizontal="center" vertical="center" shrinkToFit="1"/>
    </xf>
    <xf numFmtId="0" fontId="24" fillId="0" borderId="0" xfId="0" applyFont="1" applyAlignment="1">
      <alignment horizontal="center" vertical="center"/>
    </xf>
    <xf numFmtId="0" fontId="24" fillId="0" borderId="0" xfId="0" applyFont="1" applyAlignment="1">
      <alignment horizontal="center" vertical="center" shrinkToFit="1"/>
    </xf>
    <xf numFmtId="0" fontId="38" fillId="0" borderId="38" xfId="0" applyFont="1" applyBorder="1" applyAlignment="1">
      <alignment horizontal="center" vertical="center" shrinkToFit="1"/>
    </xf>
    <xf numFmtId="0" fontId="38" fillId="0" borderId="44" xfId="0" applyFont="1" applyBorder="1" applyAlignment="1">
      <alignment horizontal="center" vertical="center" shrinkToFit="1"/>
    </xf>
    <xf numFmtId="0" fontId="89" fillId="0" borderId="107" xfId="0" applyFont="1" applyBorder="1" applyAlignment="1">
      <alignment vertical="center" wrapText="1"/>
    </xf>
    <xf numFmtId="0" fontId="89" fillId="0" borderId="105" xfId="0" applyFont="1" applyBorder="1" applyAlignment="1">
      <alignment vertical="center" wrapText="1"/>
    </xf>
    <xf numFmtId="0" fontId="89" fillId="0" borderId="108" xfId="0" applyFont="1" applyBorder="1" applyAlignment="1">
      <alignment vertical="center" wrapText="1"/>
    </xf>
    <xf numFmtId="38" fontId="26" fillId="28" borderId="174" xfId="33" applyFont="1" applyFill="1" applyBorder="1" applyAlignment="1">
      <alignment shrinkToFit="1"/>
    </xf>
    <xf numFmtId="38" fontId="26" fillId="28" borderId="175" xfId="33" applyFont="1" applyFill="1" applyBorder="1" applyAlignment="1">
      <alignment shrinkToFit="1"/>
    </xf>
    <xf numFmtId="0" fontId="58" fillId="26" borderId="0" xfId="0" applyFont="1" applyFill="1" applyAlignment="1">
      <alignment vertical="center"/>
    </xf>
    <xf numFmtId="0" fontId="22" fillId="35" borderId="0" xfId="0" applyFont="1" applyFill="1" applyAlignment="1">
      <alignment vertical="center"/>
    </xf>
    <xf numFmtId="0" fontId="26" fillId="35" borderId="0" xfId="0" applyFont="1" applyFill="1" applyAlignment="1">
      <alignment horizontal="right" vertical="center"/>
    </xf>
    <xf numFmtId="0" fontId="58" fillId="0" borderId="0" xfId="0" applyFont="1" applyAlignment="1">
      <alignment vertical="center"/>
    </xf>
    <xf numFmtId="0" fontId="59" fillId="35" borderId="0" xfId="0" applyFont="1" applyFill="1" applyAlignment="1">
      <alignment horizontal="center" vertical="top"/>
    </xf>
    <xf numFmtId="0" fontId="22" fillId="35" borderId="0" xfId="0" applyFont="1" applyFill="1" applyAlignment="1">
      <alignment horizontal="center" vertical="center"/>
    </xf>
    <xf numFmtId="0" fontId="22" fillId="35" borderId="14" xfId="0" applyFont="1" applyFill="1" applyBorder="1" applyAlignment="1">
      <alignment vertical="center"/>
    </xf>
    <xf numFmtId="0" fontId="22" fillId="35" borderId="14" xfId="0" applyFont="1" applyFill="1" applyBorder="1" applyAlignment="1">
      <alignment horizontal="distributed" vertical="center" wrapText="1"/>
    </xf>
    <xf numFmtId="0" fontId="22" fillId="35" borderId="0" xfId="0" applyFont="1" applyFill="1"/>
    <xf numFmtId="0" fontId="22" fillId="35" borderId="26" xfId="0" applyFont="1" applyFill="1" applyBorder="1" applyAlignment="1">
      <alignment vertical="center"/>
    </xf>
    <xf numFmtId="0" fontId="22" fillId="35" borderId="0" xfId="0" applyFont="1" applyFill="1" applyAlignment="1">
      <alignment horizontal="left" vertical="center"/>
    </xf>
    <xf numFmtId="0" fontId="22" fillId="26" borderId="0" xfId="0" applyFont="1" applyFill="1" applyAlignment="1">
      <alignment vertical="center"/>
    </xf>
    <xf numFmtId="0" fontId="22" fillId="35" borderId="16" xfId="0" applyFont="1" applyFill="1" applyBorder="1" applyAlignment="1">
      <alignment vertical="center"/>
    </xf>
    <xf numFmtId="0" fontId="22" fillId="35" borderId="17" xfId="0" applyFont="1" applyFill="1" applyBorder="1" applyAlignment="1">
      <alignment vertical="center"/>
    </xf>
    <xf numFmtId="0" fontId="22" fillId="35" borderId="10" xfId="0" applyFont="1" applyFill="1" applyBorder="1" applyAlignment="1">
      <alignment vertical="center"/>
    </xf>
    <xf numFmtId="0" fontId="22" fillId="35" borderId="0" xfId="0" applyFont="1" applyFill="1" applyAlignment="1">
      <alignment horizontal="distributed" vertical="center" wrapText="1"/>
    </xf>
    <xf numFmtId="0" fontId="25" fillId="35" borderId="0" xfId="0" applyFont="1" applyFill="1" applyAlignment="1">
      <alignment horizontal="distributed" vertical="center" wrapText="1"/>
    </xf>
    <xf numFmtId="0" fontId="22" fillId="35" borderId="13" xfId="0" applyFont="1" applyFill="1" applyBorder="1" applyAlignment="1">
      <alignment vertical="center"/>
    </xf>
    <xf numFmtId="0" fontId="22" fillId="35" borderId="25" xfId="0" applyFont="1" applyFill="1" applyBorder="1" applyAlignment="1">
      <alignment vertical="center"/>
    </xf>
    <xf numFmtId="0" fontId="22" fillId="35" borderId="24" xfId="0" applyFont="1" applyFill="1" applyBorder="1" applyAlignment="1">
      <alignment vertical="center"/>
    </xf>
    <xf numFmtId="0" fontId="25" fillId="26" borderId="0" xfId="0" applyFont="1" applyFill="1" applyAlignment="1">
      <alignment horizontal="left" vertical="center" wrapText="1"/>
    </xf>
    <xf numFmtId="0" fontId="25" fillId="26" borderId="0" xfId="0" applyFont="1" applyFill="1" applyAlignment="1">
      <alignment horizontal="center" vertical="center" wrapText="1"/>
    </xf>
    <xf numFmtId="0" fontId="25" fillId="26" borderId="0" xfId="0" applyFont="1" applyFill="1" applyAlignment="1">
      <alignment horizontal="left" vertical="center"/>
    </xf>
    <xf numFmtId="0" fontId="22" fillId="35" borderId="15" xfId="0" applyFont="1" applyFill="1" applyBorder="1" applyAlignment="1">
      <alignment vertical="center"/>
    </xf>
    <xf numFmtId="0" fontId="97" fillId="26" borderId="0" xfId="0" applyFont="1" applyFill="1" applyAlignment="1">
      <alignment horizontal="left" vertical="center"/>
    </xf>
    <xf numFmtId="0" fontId="27" fillId="35" borderId="0" xfId="0" applyFont="1" applyFill="1" applyAlignment="1">
      <alignment horizontal="distributed" vertical="center" wrapText="1"/>
    </xf>
    <xf numFmtId="0" fontId="27" fillId="35" borderId="14" xfId="0" applyFont="1" applyFill="1" applyBorder="1" applyAlignment="1">
      <alignment horizontal="distributed" vertical="center" wrapText="1"/>
    </xf>
    <xf numFmtId="0" fontId="98" fillId="35" borderId="0" xfId="0" applyFont="1" applyFill="1" applyAlignment="1">
      <alignment horizontal="left" vertical="center"/>
    </xf>
    <xf numFmtId="0" fontId="58" fillId="26" borderId="0" xfId="0" applyFont="1" applyFill="1" applyAlignment="1">
      <alignment horizontal="left" vertical="center"/>
    </xf>
    <xf numFmtId="0" fontId="98" fillId="26" borderId="0" xfId="0" applyFont="1" applyFill="1" applyAlignment="1">
      <alignment horizontal="left" vertical="center"/>
    </xf>
    <xf numFmtId="0" fontId="98" fillId="26" borderId="0" xfId="0" applyFont="1" applyFill="1" applyAlignment="1">
      <alignment horizontal="center" vertical="center"/>
    </xf>
    <xf numFmtId="0" fontId="22" fillId="35" borderId="0" xfId="0" applyFont="1" applyFill="1" applyAlignment="1">
      <alignment horizontal="distributed" vertical="center"/>
    </xf>
    <xf numFmtId="0" fontId="22" fillId="0" borderId="0" xfId="0" applyFont="1" applyAlignment="1">
      <alignment vertical="center"/>
    </xf>
    <xf numFmtId="0" fontId="25" fillId="35" borderId="0" xfId="0" applyFont="1" applyFill="1" applyAlignment="1">
      <alignment vertical="center"/>
    </xf>
    <xf numFmtId="0" fontId="25" fillId="35" borderId="0" xfId="0" applyFont="1" applyFill="1" applyAlignment="1">
      <alignment horizontal="right" vertical="center"/>
    </xf>
    <xf numFmtId="0" fontId="60" fillId="35" borderId="0" xfId="0" applyFont="1" applyFill="1" applyAlignment="1">
      <alignment vertical="center"/>
    </xf>
    <xf numFmtId="0" fontId="98" fillId="35" borderId="0" xfId="0" applyFont="1" applyFill="1" applyAlignment="1">
      <alignment vertical="center"/>
    </xf>
    <xf numFmtId="0" fontId="100" fillId="35" borderId="0" xfId="0" applyFont="1" applyFill="1" applyAlignment="1">
      <alignment vertical="center"/>
    </xf>
    <xf numFmtId="0" fontId="58" fillId="35" borderId="0" xfId="0" applyFont="1" applyFill="1" applyAlignment="1">
      <alignment vertical="center"/>
    </xf>
    <xf numFmtId="0" fontId="75" fillId="26" borderId="0" xfId="0" applyFont="1" applyFill="1" applyAlignment="1">
      <alignment vertical="center"/>
    </xf>
    <xf numFmtId="0" fontId="98" fillId="26" borderId="0" xfId="0" applyFont="1" applyFill="1" applyAlignment="1">
      <alignment vertical="center"/>
    </xf>
    <xf numFmtId="0" fontId="23" fillId="0" borderId="0" xfId="66" applyFont="1">
      <alignment vertical="center"/>
    </xf>
    <xf numFmtId="0" fontId="22" fillId="0" borderId="0" xfId="66" applyFont="1">
      <alignment vertical="center"/>
    </xf>
    <xf numFmtId="0" fontId="0" fillId="0" borderId="0" xfId="66" applyFont="1" applyAlignment="1">
      <alignment horizontal="right" vertical="top"/>
    </xf>
    <xf numFmtId="0" fontId="0" fillId="0" borderId="0" xfId="66" applyFont="1">
      <alignment vertical="center"/>
    </xf>
    <xf numFmtId="0" fontId="101" fillId="0" borderId="0" xfId="66" applyFont="1" applyAlignment="1">
      <alignment horizontal="left" vertical="center"/>
    </xf>
    <xf numFmtId="0" fontId="94" fillId="0" borderId="0" xfId="66" applyFont="1" applyAlignment="1">
      <alignment vertical="center" wrapText="1"/>
    </xf>
    <xf numFmtId="0" fontId="30" fillId="0" borderId="0" xfId="66" applyFont="1">
      <alignment vertical="center"/>
    </xf>
    <xf numFmtId="0" fontId="60" fillId="0" borderId="0" xfId="66" applyFont="1" applyAlignment="1">
      <alignment horizontal="distributed" vertical="center" indent="1"/>
    </xf>
    <xf numFmtId="0" fontId="102" fillId="0" borderId="0" xfId="66" applyFont="1" applyAlignment="1">
      <alignment horizontal="center" vertical="center"/>
    </xf>
    <xf numFmtId="0" fontId="22" fillId="0" borderId="0" xfId="66" applyFont="1" applyAlignment="1">
      <alignment horizontal="right" vertical="center"/>
    </xf>
    <xf numFmtId="0" fontId="25" fillId="0" borderId="0" xfId="66" applyFont="1" applyAlignment="1">
      <alignment horizontal="right" vertical="center"/>
    </xf>
    <xf numFmtId="0" fontId="22" fillId="0" borderId="0" xfId="66" applyFont="1" applyAlignment="1">
      <alignment horizontal="center" vertical="center" wrapText="1"/>
    </xf>
    <xf numFmtId="0" fontId="25" fillId="0" borderId="0" xfId="66" applyFont="1" applyAlignment="1"/>
    <xf numFmtId="0" fontId="25" fillId="0" borderId="0" xfId="66" applyFont="1">
      <alignment vertical="center"/>
    </xf>
    <xf numFmtId="0" fontId="103" fillId="0" borderId="0" xfId="66" applyFont="1">
      <alignment vertical="center"/>
    </xf>
    <xf numFmtId="0" fontId="104" fillId="0" borderId="0" xfId="66" applyFont="1">
      <alignment vertical="center"/>
    </xf>
    <xf numFmtId="0" fontId="103" fillId="0" borderId="0" xfId="66" applyFont="1" applyAlignment="1">
      <alignment vertical="center" wrapText="1"/>
    </xf>
    <xf numFmtId="0" fontId="25" fillId="0" borderId="0" xfId="66" applyFont="1" applyAlignment="1">
      <alignment vertical="center" wrapText="1"/>
    </xf>
    <xf numFmtId="0" fontId="61" fillId="0" borderId="0" xfId="66" applyFont="1">
      <alignment vertical="center"/>
    </xf>
    <xf numFmtId="0" fontId="61" fillId="0" borderId="0" xfId="66" applyFont="1" applyAlignment="1">
      <alignment vertical="center" wrapText="1"/>
    </xf>
    <xf numFmtId="0" fontId="105" fillId="0" borderId="0" xfId="66" applyFont="1" applyAlignment="1">
      <alignment vertical="center" wrapText="1"/>
    </xf>
    <xf numFmtId="0" fontId="105" fillId="0" borderId="0" xfId="66" applyFont="1">
      <alignment vertical="center"/>
    </xf>
    <xf numFmtId="0" fontId="106" fillId="0" borderId="0" xfId="66" applyFont="1">
      <alignment vertical="center"/>
    </xf>
    <xf numFmtId="0" fontId="99" fillId="0" borderId="0" xfId="44" applyFont="1">
      <alignment vertical="center"/>
    </xf>
    <xf numFmtId="0" fontId="66" fillId="0" borderId="0" xfId="44">
      <alignment vertical="center"/>
    </xf>
    <xf numFmtId="0" fontId="99" fillId="27" borderId="0" xfId="44" applyFont="1" applyFill="1" applyAlignment="1">
      <alignment horizontal="left" vertical="center"/>
    </xf>
    <xf numFmtId="0" fontId="66" fillId="27" borderId="0" xfId="44" applyFill="1">
      <alignment vertical="center"/>
    </xf>
    <xf numFmtId="0" fontId="99" fillId="27" borderId="0" xfId="44" applyFont="1" applyFill="1">
      <alignment vertical="center"/>
    </xf>
    <xf numFmtId="0" fontId="31" fillId="33" borderId="230" xfId="67" applyFont="1" applyFill="1" applyBorder="1" applyAlignment="1">
      <alignment horizontal="center" vertical="center"/>
    </xf>
    <xf numFmtId="0" fontId="84" fillId="28" borderId="174" xfId="53" applyFont="1" applyFill="1" applyBorder="1" applyAlignment="1">
      <alignment vertical="center" shrinkToFit="1"/>
    </xf>
    <xf numFmtId="0" fontId="84" fillId="28" borderId="175" xfId="53" applyFont="1" applyFill="1" applyBorder="1" applyAlignment="1">
      <alignment vertical="center" shrinkToFit="1"/>
    </xf>
    <xf numFmtId="0" fontId="33" fillId="31" borderId="26" xfId="54" applyFont="1" applyFill="1" applyBorder="1" applyAlignment="1">
      <alignment vertical="center"/>
    </xf>
    <xf numFmtId="0" fontId="33" fillId="31" borderId="11" xfId="54" applyFont="1" applyFill="1" applyBorder="1" applyAlignment="1">
      <alignment vertical="center"/>
    </xf>
    <xf numFmtId="0" fontId="33" fillId="31" borderId="50" xfId="54" applyFont="1" applyFill="1" applyBorder="1" applyAlignment="1">
      <alignment vertical="center"/>
    </xf>
    <xf numFmtId="0" fontId="77" fillId="31" borderId="16" xfId="54" applyFont="1" applyFill="1" applyBorder="1" applyAlignment="1">
      <alignment vertical="center"/>
    </xf>
    <xf numFmtId="0" fontId="77" fillId="31" borderId="0" xfId="54" applyFont="1" applyFill="1" applyAlignment="1">
      <alignment vertical="center"/>
    </xf>
    <xf numFmtId="0" fontId="77" fillId="31" borderId="31" xfId="54" applyFont="1" applyFill="1" applyBorder="1" applyAlignment="1">
      <alignment vertical="center"/>
    </xf>
    <xf numFmtId="0" fontId="77" fillId="31" borderId="13" xfId="54" applyFont="1" applyFill="1" applyBorder="1" applyAlignment="1">
      <alignment vertical="center"/>
    </xf>
    <xf numFmtId="0" fontId="77" fillId="31" borderId="14" xfId="54" applyFont="1" applyFill="1" applyBorder="1" applyAlignment="1">
      <alignment vertical="center"/>
    </xf>
    <xf numFmtId="0" fontId="77" fillId="31" borderId="43" xfId="54" applyFont="1" applyFill="1" applyBorder="1" applyAlignment="1">
      <alignment vertical="center"/>
    </xf>
    <xf numFmtId="0" fontId="77" fillId="31" borderId="36" xfId="54" applyFont="1" applyFill="1" applyBorder="1" applyAlignment="1">
      <alignment vertical="center"/>
    </xf>
    <xf numFmtId="0" fontId="77" fillId="31" borderId="32" xfId="54" applyFont="1" applyFill="1" applyBorder="1" applyAlignment="1">
      <alignment vertical="center"/>
    </xf>
    <xf numFmtId="0" fontId="77" fillId="31" borderId="33" xfId="54" applyFont="1" applyFill="1" applyBorder="1" applyAlignment="1">
      <alignment vertical="center"/>
    </xf>
    <xf numFmtId="0" fontId="66" fillId="0" borderId="0" xfId="82"/>
    <xf numFmtId="0" fontId="66" fillId="0" borderId="0" xfId="82" applyAlignment="1">
      <alignment horizontal="center"/>
    </xf>
    <xf numFmtId="38" fontId="66" fillId="25" borderId="0" xfId="51" applyFont="1" applyFill="1" applyAlignment="1">
      <alignment horizontal="right"/>
    </xf>
    <xf numFmtId="0" fontId="115" fillId="0" borderId="0" xfId="0" applyFont="1"/>
    <xf numFmtId="0" fontId="116" fillId="0" borderId="0" xfId="0" applyFont="1" applyAlignment="1">
      <alignment horizontal="left" vertical="center"/>
    </xf>
    <xf numFmtId="0" fontId="92" fillId="0" borderId="0" xfId="0" applyFont="1" applyAlignment="1">
      <alignment horizontal="left" vertical="center" wrapText="1"/>
    </xf>
    <xf numFmtId="0" fontId="30" fillId="0" borderId="0" xfId="0" applyFont="1" applyAlignment="1">
      <alignment vertical="center" wrapText="1"/>
    </xf>
    <xf numFmtId="0" fontId="89" fillId="0" borderId="106" xfId="0" applyFont="1" applyBorder="1" applyAlignment="1">
      <alignment horizontal="center" vertical="center" wrapText="1"/>
    </xf>
    <xf numFmtId="0" fontId="89" fillId="0" borderId="103" xfId="0" applyFont="1" applyBorder="1" applyAlignment="1">
      <alignment vertical="center" wrapText="1"/>
    </xf>
    <xf numFmtId="0" fontId="60" fillId="35" borderId="0" xfId="0" applyFont="1" applyFill="1" applyAlignment="1">
      <alignment horizontal="left" vertical="center"/>
    </xf>
    <xf numFmtId="0" fontId="22" fillId="26" borderId="14" xfId="0" applyFont="1" applyFill="1" applyBorder="1" applyAlignment="1">
      <alignment horizontal="distributed" vertical="center"/>
    </xf>
    <xf numFmtId="0" fontId="22" fillId="26" borderId="10" xfId="0" applyFont="1" applyFill="1" applyBorder="1" applyAlignment="1">
      <alignment horizontal="distributed" vertical="center"/>
    </xf>
    <xf numFmtId="0" fontId="25" fillId="35" borderId="0" xfId="0" applyFont="1" applyFill="1" applyAlignment="1">
      <alignment horizontal="distributed" vertical="center"/>
    </xf>
    <xf numFmtId="0" fontId="22" fillId="26" borderId="13" xfId="0" applyFont="1" applyFill="1" applyBorder="1" applyAlignment="1">
      <alignment horizontal="center" vertical="center"/>
    </xf>
    <xf numFmtId="0" fontId="22" fillId="26" borderId="14" xfId="0" applyFont="1" applyFill="1" applyBorder="1" applyAlignment="1">
      <alignment horizontal="center" vertical="center"/>
    </xf>
    <xf numFmtId="0" fontId="22" fillId="26" borderId="25" xfId="0" applyFont="1" applyFill="1" applyBorder="1" applyAlignment="1">
      <alignment horizontal="center" vertical="center"/>
    </xf>
    <xf numFmtId="0" fontId="22" fillId="26" borderId="17" xfId="0" applyFont="1" applyFill="1" applyBorder="1" applyAlignment="1">
      <alignment horizontal="center" vertical="center"/>
    </xf>
    <xf numFmtId="0" fontId="22" fillId="26" borderId="24" xfId="0" applyFont="1" applyFill="1" applyBorder="1" applyAlignment="1">
      <alignment horizontal="center" vertical="center"/>
    </xf>
    <xf numFmtId="0" fontId="22" fillId="26" borderId="25" xfId="0" applyFont="1" applyFill="1" applyBorder="1" applyAlignment="1">
      <alignment vertical="center"/>
    </xf>
    <xf numFmtId="0" fontId="22" fillId="26" borderId="17" xfId="0" applyFont="1" applyFill="1" applyBorder="1" applyAlignment="1">
      <alignment vertical="center"/>
    </xf>
    <xf numFmtId="0" fontId="22" fillId="26" borderId="24" xfId="0" applyFont="1" applyFill="1" applyBorder="1" applyAlignment="1">
      <alignment vertical="center"/>
    </xf>
    <xf numFmtId="0" fontId="22" fillId="26" borderId="0" xfId="0" applyFont="1" applyFill="1" applyAlignment="1">
      <alignment horizontal="distributed" vertical="center"/>
    </xf>
    <xf numFmtId="0" fontId="22" fillId="26" borderId="0" xfId="0" applyFont="1" applyFill="1" applyAlignment="1">
      <alignment horizontal="center" vertical="center" wrapText="1"/>
    </xf>
    <xf numFmtId="0" fontId="22" fillId="26" borderId="13" xfId="0" applyFont="1" applyFill="1" applyBorder="1" applyAlignment="1">
      <alignment horizontal="center" vertical="center" wrapText="1"/>
    </xf>
    <xf numFmtId="0" fontId="0" fillId="26" borderId="25" xfId="0" applyFill="1" applyBorder="1" applyAlignment="1">
      <alignment vertical="center"/>
    </xf>
    <xf numFmtId="0" fontId="0" fillId="26" borderId="15" xfId="0" applyFill="1" applyBorder="1" applyAlignment="1">
      <alignment vertical="center"/>
    </xf>
    <xf numFmtId="0" fontId="0" fillId="26" borderId="24" xfId="0" applyFill="1" applyBorder="1" applyAlignment="1">
      <alignment vertical="center"/>
    </xf>
    <xf numFmtId="0" fontId="22" fillId="26" borderId="16" xfId="0" applyFont="1" applyFill="1" applyBorder="1" applyAlignment="1">
      <alignment vertical="center"/>
    </xf>
    <xf numFmtId="0" fontId="22" fillId="26" borderId="15" xfId="0" applyFont="1" applyFill="1" applyBorder="1" applyAlignment="1">
      <alignment vertical="center"/>
    </xf>
    <xf numFmtId="0" fontId="22" fillId="26" borderId="17" xfId="0" applyFont="1" applyFill="1" applyBorder="1" applyAlignment="1">
      <alignment horizontal="center" vertical="center" wrapText="1"/>
    </xf>
    <xf numFmtId="0" fontId="22" fillId="26" borderId="0" xfId="0" applyFont="1" applyFill="1" applyAlignment="1">
      <alignment horizontal="center" vertical="center"/>
    </xf>
    <xf numFmtId="0" fontId="22" fillId="26" borderId="15" xfId="0" applyFont="1" applyFill="1" applyBorder="1" applyAlignment="1">
      <alignment horizontal="center" vertical="center"/>
    </xf>
    <xf numFmtId="0" fontId="22" fillId="26" borderId="13" xfId="0" applyFont="1" applyFill="1" applyBorder="1" applyAlignment="1">
      <alignment vertical="center"/>
    </xf>
    <xf numFmtId="0" fontId="22" fillId="35" borderId="0" xfId="0" applyFont="1" applyFill="1" applyAlignment="1">
      <alignment horizontal="right" vertical="center"/>
    </xf>
    <xf numFmtId="0" fontId="22" fillId="26" borderId="16" xfId="0" applyFont="1" applyFill="1" applyBorder="1" applyAlignment="1">
      <alignment horizontal="center" vertical="center" wrapText="1"/>
    </xf>
    <xf numFmtId="0" fontId="99" fillId="0" borderId="0" xfId="44" applyFont="1" applyAlignment="1">
      <alignment horizontal="center" vertical="center"/>
    </xf>
    <xf numFmtId="0" fontId="66" fillId="25" borderId="0" xfId="82" applyFill="1" applyAlignment="1">
      <alignment horizontal="center"/>
    </xf>
    <xf numFmtId="0" fontId="83" fillId="0" borderId="0" xfId="83" applyFont="1">
      <alignment vertical="center"/>
    </xf>
    <xf numFmtId="0" fontId="83" fillId="0" borderId="0" xfId="83" applyFont="1" applyAlignment="1">
      <alignment horizontal="center" vertical="center"/>
    </xf>
    <xf numFmtId="0" fontId="83" fillId="0" borderId="0" xfId="83" applyFont="1" applyAlignment="1">
      <alignment horizontal="left" vertical="center"/>
    </xf>
    <xf numFmtId="0" fontId="118" fillId="36" borderId="0" xfId="83" applyFont="1" applyFill="1">
      <alignment vertical="center"/>
    </xf>
    <xf numFmtId="0" fontId="118" fillId="36" borderId="0" xfId="83" applyFont="1" applyFill="1" applyAlignment="1">
      <alignment horizontal="center" vertical="center"/>
    </xf>
    <xf numFmtId="0" fontId="83" fillId="0" borderId="13" xfId="83" applyFont="1" applyBorder="1">
      <alignment vertical="center"/>
    </xf>
    <xf numFmtId="0" fontId="83" fillId="0" borderId="14" xfId="83" applyFont="1" applyBorder="1">
      <alignment vertical="center"/>
    </xf>
    <xf numFmtId="0" fontId="83" fillId="0" borderId="25" xfId="83" applyFont="1" applyBorder="1">
      <alignment vertical="center"/>
    </xf>
    <xf numFmtId="0" fontId="83" fillId="0" borderId="16" xfId="83" applyFont="1" applyBorder="1">
      <alignment vertical="center"/>
    </xf>
    <xf numFmtId="0" fontId="83" fillId="0" borderId="0" xfId="84" quotePrefix="1" applyFont="1"/>
    <xf numFmtId="0" fontId="118" fillId="0" borderId="0" xfId="83" applyFont="1" applyAlignment="1">
      <alignment horizontal="center" vertical="center"/>
    </xf>
    <xf numFmtId="0" fontId="83" fillId="0" borderId="15" xfId="83" applyFont="1" applyBorder="1">
      <alignment vertical="center"/>
    </xf>
    <xf numFmtId="0" fontId="83" fillId="31" borderId="0" xfId="83" applyFont="1" applyFill="1">
      <alignment vertical="center"/>
    </xf>
    <xf numFmtId="0" fontId="83" fillId="0" borderId="17" xfId="83" applyFont="1" applyBorder="1">
      <alignment vertical="center"/>
    </xf>
    <xf numFmtId="0" fontId="83" fillId="0" borderId="24" xfId="83" applyFont="1" applyBorder="1">
      <alignment vertical="center"/>
    </xf>
    <xf numFmtId="0" fontId="83" fillId="0" borderId="10" xfId="83" applyFont="1" applyBorder="1">
      <alignment vertical="center"/>
    </xf>
    <xf numFmtId="0" fontId="83" fillId="0" borderId="24" xfId="83" applyFont="1" applyBorder="1" applyAlignment="1">
      <alignment horizontal="center" vertical="center"/>
    </xf>
    <xf numFmtId="0" fontId="118" fillId="0" borderId="0" xfId="83" applyFont="1">
      <alignment vertical="center"/>
    </xf>
    <xf numFmtId="0" fontId="22" fillId="0" borderId="209" xfId="53" applyFont="1" applyBorder="1">
      <alignment vertical="center"/>
    </xf>
    <xf numFmtId="0" fontId="70" fillId="0" borderId="209" xfId="53" applyFont="1" applyBorder="1">
      <alignment vertical="center"/>
    </xf>
    <xf numFmtId="0" fontId="70" fillId="0" borderId="209" xfId="53" applyFont="1" applyBorder="1" applyAlignment="1">
      <alignment horizontal="center" vertical="center"/>
    </xf>
    <xf numFmtId="0" fontId="22" fillId="0" borderId="209" xfId="53" quotePrefix="1" applyFont="1" applyBorder="1">
      <alignment vertical="center"/>
    </xf>
    <xf numFmtId="0" fontId="22" fillId="0" borderId="232" xfId="53" applyFont="1" applyBorder="1">
      <alignment vertical="center"/>
    </xf>
    <xf numFmtId="186" fontId="19" fillId="27" borderId="16" xfId="0" applyNumberFormat="1" applyFont="1" applyFill="1" applyBorder="1" applyAlignment="1">
      <alignment horizontal="left" indent="1"/>
    </xf>
    <xf numFmtId="0" fontId="119" fillId="0" borderId="0" xfId="86" applyFont="1" applyAlignment="1">
      <alignment horizontal="left" vertical="center"/>
    </xf>
    <xf numFmtId="0" fontId="87" fillId="0" borderId="0" xfId="86" applyFont="1">
      <alignment vertical="center"/>
    </xf>
    <xf numFmtId="0" fontId="119" fillId="0" borderId="0" xfId="86" applyFont="1" applyAlignment="1">
      <alignment horizontal="justify" vertical="center"/>
    </xf>
    <xf numFmtId="0" fontId="120" fillId="0" borderId="0" xfId="86" applyFont="1" applyAlignment="1">
      <alignment horizontal="justify" vertical="center"/>
    </xf>
    <xf numFmtId="0" fontId="121" fillId="0" borderId="0" xfId="86" applyFont="1" applyAlignment="1">
      <alignment vertical="center" wrapText="1"/>
    </xf>
    <xf numFmtId="0" fontId="122" fillId="0" borderId="0" xfId="86" applyFont="1" applyAlignment="1">
      <alignment horizontal="center" vertical="center"/>
    </xf>
    <xf numFmtId="0" fontId="121" fillId="0" borderId="0" xfId="86" applyFont="1" applyAlignment="1">
      <alignment horizontal="justify" vertical="center"/>
    </xf>
    <xf numFmtId="0" fontId="121" fillId="0" borderId="252" xfId="86" applyFont="1" applyBorder="1" applyAlignment="1">
      <alignment horizontal="justify" vertical="top" wrapText="1"/>
    </xf>
    <xf numFmtId="0" fontId="87" fillId="0" borderId="253" xfId="86" applyFont="1" applyBorder="1">
      <alignment vertical="center"/>
    </xf>
    <xf numFmtId="0" fontId="87" fillId="0" borderId="254" xfId="86" applyFont="1" applyBorder="1">
      <alignment vertical="center"/>
    </xf>
    <xf numFmtId="0" fontId="87" fillId="0" borderId="255" xfId="86" applyFont="1" applyBorder="1" applyAlignment="1">
      <alignment horizontal="justify" vertical="top" wrapText="1"/>
    </xf>
    <xf numFmtId="0" fontId="87" fillId="0" borderId="256" xfId="86" applyFont="1" applyBorder="1">
      <alignment vertical="center"/>
    </xf>
    <xf numFmtId="0" fontId="121" fillId="0" borderId="257" xfId="86" applyFont="1" applyBorder="1" applyAlignment="1">
      <alignment horizontal="justify" vertical="top" wrapText="1"/>
    </xf>
    <xf numFmtId="0" fontId="87" fillId="0" borderId="258" xfId="86" applyFont="1" applyBorder="1">
      <alignment vertical="center"/>
    </xf>
    <xf numFmtId="0" fontId="87" fillId="0" borderId="259" xfId="86" applyFont="1" applyBorder="1">
      <alignment vertical="center"/>
    </xf>
    <xf numFmtId="0" fontId="125" fillId="0" borderId="30" xfId="86" applyFont="1" applyBorder="1" applyAlignment="1">
      <alignment horizontal="center" vertical="center" wrapText="1"/>
    </xf>
    <xf numFmtId="0" fontId="125" fillId="0" borderId="118" xfId="86" applyFont="1" applyBorder="1" applyAlignment="1">
      <alignment horizontal="center" vertical="center" wrapText="1"/>
    </xf>
    <xf numFmtId="0" fontId="123" fillId="0" borderId="105" xfId="86" applyFont="1" applyBorder="1" applyAlignment="1">
      <alignment horizontal="center" vertical="center" wrapText="1"/>
    </xf>
    <xf numFmtId="0" fontId="123" fillId="0" borderId="108" xfId="86" applyFont="1" applyBorder="1" applyAlignment="1">
      <alignment horizontal="center" vertical="center" wrapText="1"/>
    </xf>
    <xf numFmtId="0" fontId="126" fillId="0" borderId="108" xfId="86" applyFont="1" applyBorder="1" applyAlignment="1">
      <alignment horizontal="center" vertical="center" wrapText="1"/>
    </xf>
    <xf numFmtId="0" fontId="123" fillId="0" borderId="33" xfId="86" applyFont="1" applyBorder="1" applyAlignment="1">
      <alignment horizontal="center" vertical="center" wrapText="1"/>
    </xf>
    <xf numFmtId="0" fontId="127" fillId="0" borderId="108" xfId="86" applyFont="1" applyBorder="1" applyAlignment="1">
      <alignment horizontal="center" vertical="center" wrapText="1"/>
    </xf>
    <xf numFmtId="0" fontId="26" fillId="0" borderId="0" xfId="0" applyFont="1"/>
    <xf numFmtId="0" fontId="24" fillId="0" borderId="0" xfId="0" applyFont="1"/>
    <xf numFmtId="0" fontId="90" fillId="0" borderId="13" xfId="0" applyFont="1" applyBorder="1" applyAlignment="1">
      <alignment vertical="center"/>
    </xf>
    <xf numFmtId="0" fontId="89" fillId="0" borderId="0" xfId="0" applyFont="1" applyAlignment="1">
      <alignment horizontal="right"/>
    </xf>
    <xf numFmtId="0" fontId="90" fillId="0" borderId="17" xfId="0" applyFont="1" applyBorder="1" applyAlignment="1">
      <alignment vertical="center"/>
    </xf>
    <xf numFmtId="0" fontId="35" fillId="0" borderId="0" xfId="0" applyFont="1"/>
    <xf numFmtId="0" fontId="89" fillId="0" borderId="0" xfId="0" applyFont="1" applyAlignment="1">
      <alignment horizontal="right" vertical="top"/>
    </xf>
    <xf numFmtId="0" fontId="89" fillId="0" borderId="0" xfId="0" applyFont="1" applyAlignment="1">
      <alignment horizontal="distributed" vertical="center" shrinkToFit="1"/>
    </xf>
    <xf numFmtId="0" fontId="130" fillId="0" borderId="0" xfId="0" applyFont="1" applyAlignment="1">
      <alignment horizontal="center" shrinkToFit="1"/>
    </xf>
    <xf numFmtId="0" fontId="89" fillId="0" borderId="0" xfId="0" applyFont="1" applyAlignment="1">
      <alignment horizontal="center" vertical="center"/>
    </xf>
    <xf numFmtId="0" fontId="90" fillId="0" borderId="0" xfId="0" applyFont="1" applyAlignment="1">
      <alignment horizontal="center" vertical="center"/>
    </xf>
    <xf numFmtId="0" fontId="90" fillId="0" borderId="0" xfId="0" applyFont="1" applyAlignment="1">
      <alignment vertical="center"/>
    </xf>
    <xf numFmtId="0" fontId="89" fillId="0" borderId="0" xfId="0" applyFont="1" applyAlignment="1">
      <alignment shrinkToFit="1"/>
    </xf>
    <xf numFmtId="0" fontId="36" fillId="0" borderId="0" xfId="0" applyFont="1"/>
    <xf numFmtId="0" fontId="132" fillId="0" borderId="0" xfId="0" applyFont="1" applyAlignment="1">
      <alignment horizontal="center"/>
    </xf>
    <xf numFmtId="0" fontId="130" fillId="27" borderId="18" xfId="0" applyFont="1" applyFill="1" applyBorder="1" applyAlignment="1">
      <alignment shrinkToFit="1"/>
    </xf>
    <xf numFmtId="49" fontId="130" fillId="0" borderId="0" xfId="0" applyNumberFormat="1" applyFont="1" applyAlignment="1">
      <alignment shrinkToFit="1"/>
    </xf>
    <xf numFmtId="0" fontId="130" fillId="33" borderId="18" xfId="0" applyFont="1" applyFill="1" applyBorder="1" applyAlignment="1">
      <alignment shrinkToFit="1"/>
    </xf>
    <xf numFmtId="0" fontId="130" fillId="37" borderId="21" xfId="0" applyFont="1" applyFill="1" applyBorder="1" applyAlignment="1">
      <alignment horizontal="center"/>
    </xf>
    <xf numFmtId="0" fontId="130" fillId="37" borderId="190" xfId="0" applyFont="1" applyFill="1" applyBorder="1" applyAlignment="1">
      <alignment horizontal="center"/>
    </xf>
    <xf numFmtId="0" fontId="130" fillId="38" borderId="18" xfId="0" applyFont="1" applyFill="1" applyBorder="1" applyAlignment="1">
      <alignment shrinkToFit="1"/>
    </xf>
    <xf numFmtId="0" fontId="130" fillId="0" borderId="0" xfId="0" applyFont="1" applyAlignment="1">
      <alignment shrinkToFit="1"/>
    </xf>
    <xf numFmtId="0" fontId="36" fillId="34" borderId="260" xfId="0" applyFont="1" applyFill="1" applyBorder="1" applyAlignment="1">
      <alignment horizontal="left" vertical="center" shrinkToFit="1"/>
    </xf>
    <xf numFmtId="0" fontId="130" fillId="33" borderId="22" xfId="0" applyFont="1" applyFill="1" applyBorder="1" applyAlignment="1">
      <alignment shrinkToFit="1"/>
    </xf>
    <xf numFmtId="0" fontId="90" fillId="37" borderId="190" xfId="0" applyFont="1" applyFill="1" applyBorder="1" applyAlignment="1">
      <alignment horizontal="center" vertical="center"/>
    </xf>
    <xf numFmtId="0" fontId="89" fillId="0" borderId="22" xfId="0" applyFont="1" applyBorder="1" applyAlignment="1">
      <alignment horizontal="center" shrinkToFit="1"/>
    </xf>
    <xf numFmtId="0" fontId="89" fillId="0" borderId="18" xfId="0" applyFont="1" applyBorder="1" applyAlignment="1">
      <alignment horizontal="distributed" vertical="center" shrinkToFit="1"/>
    </xf>
    <xf numFmtId="38" fontId="130" fillId="34" borderId="197" xfId="87" applyFont="1" applyFill="1" applyBorder="1" applyAlignment="1">
      <alignment horizontal="center" shrinkToFit="1"/>
    </xf>
    <xf numFmtId="0" fontId="30" fillId="0" borderId="261" xfId="0" applyFont="1" applyBorder="1" applyAlignment="1">
      <alignment horizontal="center"/>
    </xf>
    <xf numFmtId="0" fontId="30" fillId="0" borderId="16" xfId="0" applyFont="1" applyBorder="1" applyAlignment="1">
      <alignment horizontal="center"/>
    </xf>
    <xf numFmtId="0" fontId="89" fillId="0" borderId="0" xfId="0" applyFont="1" applyAlignment="1">
      <alignment horizontal="center" shrinkToFit="1"/>
    </xf>
    <xf numFmtId="0" fontId="89" fillId="26" borderId="16" xfId="0" applyFont="1" applyFill="1" applyBorder="1" applyAlignment="1">
      <alignment horizontal="distributed" vertical="center"/>
    </xf>
    <xf numFmtId="0" fontId="134" fillId="33" borderId="18" xfId="0" applyFont="1" applyFill="1" applyBorder="1" applyAlignment="1">
      <alignment horizontal="center" vertical="center"/>
    </xf>
    <xf numFmtId="0" fontId="36" fillId="0" borderId="0" xfId="0" applyFont="1" applyAlignment="1">
      <alignment horizontal="distributed" vertical="center"/>
    </xf>
    <xf numFmtId="0" fontId="36" fillId="0" borderId="18" xfId="0" applyFont="1" applyBorder="1" applyAlignment="1">
      <alignment horizontal="distributed" vertical="center"/>
    </xf>
    <xf numFmtId="0" fontId="89" fillId="0" borderId="22" xfId="0" applyFont="1" applyBorder="1" applyAlignment="1">
      <alignment horizontal="center" vertical="center"/>
    </xf>
    <xf numFmtId="0" fontId="30" fillId="0" borderId="0" xfId="0" applyFont="1" applyAlignment="1">
      <alignment horizontal="distributed" vertical="center"/>
    </xf>
    <xf numFmtId="0" fontId="89" fillId="0" borderId="0" xfId="0" applyFont="1" applyAlignment="1">
      <alignment horizontal="center" vertical="center" shrinkToFit="1"/>
    </xf>
    <xf numFmtId="0" fontId="30" fillId="0" borderId="15" xfId="0" applyFont="1" applyBorder="1" applyAlignment="1">
      <alignment horizontal="center"/>
    </xf>
    <xf numFmtId="0" fontId="36" fillId="0" borderId="0" xfId="0" applyFont="1" applyAlignment="1">
      <alignment horizontal="center" vertical="center"/>
    </xf>
    <xf numFmtId="0" fontId="90" fillId="37" borderId="187" xfId="0" applyFont="1" applyFill="1" applyBorder="1" applyAlignment="1">
      <alignment horizontal="center" vertical="center"/>
    </xf>
    <xf numFmtId="0" fontId="133" fillId="0" borderId="0" xfId="0" applyFont="1" applyAlignment="1">
      <alignment vertical="center"/>
    </xf>
    <xf numFmtId="0" fontId="136" fillId="0" borderId="0" xfId="0" applyFont="1" applyAlignment="1">
      <alignment horizontal="left"/>
    </xf>
    <xf numFmtId="0" fontId="22" fillId="28" borderId="0" xfId="0" applyFont="1" applyFill="1" applyAlignment="1">
      <alignment vertical="center"/>
    </xf>
    <xf numFmtId="0" fontId="22" fillId="28" borderId="14" xfId="0" applyFont="1" applyFill="1" applyBorder="1" applyAlignment="1">
      <alignment horizontal="right" vertical="center" wrapText="1"/>
    </xf>
    <xf numFmtId="0" fontId="22" fillId="28" borderId="16" xfId="0" applyFont="1" applyFill="1" applyBorder="1" applyAlignment="1">
      <alignment horizontal="left" vertical="center" wrapText="1"/>
    </xf>
    <xf numFmtId="0" fontId="22" fillId="28" borderId="16" xfId="0" applyFont="1" applyFill="1" applyBorder="1" applyAlignment="1">
      <alignment horizontal="right" vertical="center" wrapText="1"/>
    </xf>
    <xf numFmtId="0" fontId="22" fillId="28" borderId="10" xfId="0" applyFont="1" applyFill="1" applyBorder="1" applyAlignment="1">
      <alignment horizontal="right" vertical="center" wrapText="1"/>
    </xf>
    <xf numFmtId="0" fontId="22" fillId="28" borderId="14" xfId="0" applyFont="1" applyFill="1" applyBorder="1" applyAlignment="1">
      <alignment horizontal="center" vertical="center" wrapText="1"/>
    </xf>
    <xf numFmtId="0" fontId="22" fillId="28" borderId="14" xfId="0" applyFont="1" applyFill="1" applyBorder="1" applyAlignment="1">
      <alignment horizontal="distributed" vertical="center"/>
    </xf>
    <xf numFmtId="0" fontId="22" fillId="28" borderId="14" xfId="0" applyFont="1" applyFill="1" applyBorder="1" applyAlignment="1">
      <alignment vertical="center"/>
    </xf>
    <xf numFmtId="0" fontId="22" fillId="28" borderId="14" xfId="0" applyFont="1" applyFill="1" applyBorder="1" applyAlignment="1">
      <alignment horizontal="center" vertical="center"/>
    </xf>
    <xf numFmtId="0" fontId="22" fillId="28" borderId="25" xfId="0" applyFont="1" applyFill="1" applyBorder="1" applyAlignment="1">
      <alignment horizontal="center" vertical="center"/>
    </xf>
    <xf numFmtId="0" fontId="22" fillId="28" borderId="0" xfId="0" applyFont="1" applyFill="1" applyAlignment="1">
      <alignment horizontal="right" vertical="center" wrapText="1"/>
    </xf>
    <xf numFmtId="0" fontId="22" fillId="28" borderId="0" xfId="0" applyFont="1" applyFill="1" applyAlignment="1">
      <alignment horizontal="center" vertical="center" wrapText="1"/>
    </xf>
    <xf numFmtId="0" fontId="22" fillId="28" borderId="0" xfId="0" applyFont="1" applyFill="1" applyAlignment="1">
      <alignment horizontal="distributed" vertical="center"/>
    </xf>
    <xf numFmtId="0" fontId="22" fillId="28" borderId="0" xfId="0" applyFont="1" applyFill="1" applyAlignment="1">
      <alignment horizontal="center" vertical="center"/>
    </xf>
    <xf numFmtId="0" fontId="22" fillId="28" borderId="15" xfId="0" applyFont="1" applyFill="1" applyBorder="1" applyAlignment="1">
      <alignment horizontal="center" vertical="center"/>
    </xf>
    <xf numFmtId="0" fontId="22" fillId="28" borderId="10" xfId="0" applyFont="1" applyFill="1" applyBorder="1" applyAlignment="1">
      <alignment horizontal="center" vertical="center" wrapText="1"/>
    </xf>
    <xf numFmtId="0" fontId="22" fillId="28" borderId="10" xfId="0" applyFont="1" applyFill="1" applyBorder="1" applyAlignment="1">
      <alignment vertical="center"/>
    </xf>
    <xf numFmtId="0" fontId="22" fillId="28" borderId="10" xfId="0" applyFont="1" applyFill="1" applyBorder="1" applyAlignment="1">
      <alignment horizontal="center" vertical="center"/>
    </xf>
    <xf numFmtId="0" fontId="22" fillId="28" borderId="10" xfId="0" applyFont="1" applyFill="1" applyBorder="1" applyAlignment="1">
      <alignment horizontal="left" vertical="center"/>
    </xf>
    <xf numFmtId="0" fontId="22" fillId="28" borderId="24" xfId="0" applyFont="1" applyFill="1" applyBorder="1" applyAlignment="1">
      <alignment horizontal="center" vertical="center"/>
    </xf>
    <xf numFmtId="0" fontId="25" fillId="28" borderId="0" xfId="0" applyFont="1" applyFill="1" applyAlignment="1">
      <alignment horizontal="distributed" vertical="center" wrapText="1"/>
    </xf>
    <xf numFmtId="0" fontId="25" fillId="28" borderId="10" xfId="0" applyFont="1" applyFill="1" applyBorder="1" applyAlignment="1">
      <alignment horizontal="distributed" vertical="center" wrapText="1"/>
    </xf>
    <xf numFmtId="0" fontId="110" fillId="0" borderId="0" xfId="0" applyFont="1" applyAlignment="1">
      <alignment horizontal="center" vertical="center"/>
    </xf>
    <xf numFmtId="0" fontId="31" fillId="0" borderId="0" xfId="0" applyFont="1" applyAlignment="1">
      <alignment vertical="center"/>
    </xf>
    <xf numFmtId="0" fontId="31" fillId="0" borderId="0" xfId="0" applyFont="1" applyAlignment="1">
      <alignment horizontal="right" vertical="center"/>
    </xf>
    <xf numFmtId="0" fontId="62" fillId="0" borderId="0" xfId="0" applyFont="1"/>
    <xf numFmtId="0" fontId="22" fillId="0" borderId="18" xfId="62" applyFont="1" applyBorder="1">
      <alignment vertical="center"/>
    </xf>
    <xf numFmtId="0" fontId="25" fillId="0" borderId="18" xfId="62" applyFont="1" applyBorder="1">
      <alignment vertical="center"/>
    </xf>
    <xf numFmtId="0" fontId="25" fillId="0" borderId="18" xfId="62" applyFont="1" applyBorder="1" applyAlignment="1">
      <alignment vertical="center" shrinkToFit="1"/>
    </xf>
    <xf numFmtId="0" fontId="87" fillId="0" borderId="0" xfId="44" applyFont="1">
      <alignment vertical="center"/>
    </xf>
    <xf numFmtId="0" fontId="121" fillId="0" borderId="0" xfId="44" applyFont="1" applyAlignment="1">
      <alignment vertical="center" wrapText="1"/>
    </xf>
    <xf numFmtId="0" fontId="119" fillId="0" borderId="0" xfId="44" applyFont="1" applyAlignment="1">
      <alignment horizontal="justify" vertical="center"/>
    </xf>
    <xf numFmtId="0" fontId="119" fillId="0" borderId="0" xfId="44" applyFont="1" applyAlignment="1">
      <alignment vertical="center" wrapText="1"/>
    </xf>
    <xf numFmtId="0" fontId="139" fillId="0" borderId="0" xfId="44" applyFont="1" applyAlignment="1">
      <alignment horizontal="justify" vertical="center"/>
    </xf>
    <xf numFmtId="49" fontId="140" fillId="0" borderId="0" xfId="44" applyNumberFormat="1" applyFont="1" applyAlignment="1">
      <alignment horizontal="right" vertical="top" wrapText="1"/>
    </xf>
    <xf numFmtId="0" fontId="119" fillId="28" borderId="0" xfId="44" applyFont="1" applyFill="1" applyAlignment="1">
      <alignment vertical="center" wrapText="1"/>
    </xf>
    <xf numFmtId="0" fontId="87" fillId="28" borderId="0" xfId="44" applyFont="1" applyFill="1">
      <alignment vertical="center"/>
    </xf>
    <xf numFmtId="0" fontId="87" fillId="28" borderId="0" xfId="44" applyFont="1" applyFill="1" applyAlignment="1">
      <alignment horizontal="right" vertical="center"/>
    </xf>
    <xf numFmtId="0" fontId="22" fillId="0" borderId="0" xfId="88" applyFont="1">
      <alignment vertical="center"/>
    </xf>
    <xf numFmtId="0" fontId="17" fillId="0" borderId="0" xfId="88">
      <alignment vertical="center"/>
    </xf>
    <xf numFmtId="0" fontId="27" fillId="0" borderId="0" xfId="88" applyFont="1" applyAlignment="1">
      <alignment horizontal="right" vertical="center"/>
    </xf>
    <xf numFmtId="0" fontId="28" fillId="0" borderId="0" xfId="88" applyFont="1" applyAlignment="1">
      <alignment horizontal="center" vertical="center"/>
    </xf>
    <xf numFmtId="0" fontId="27" fillId="0" borderId="13" xfId="88" applyFont="1" applyBorder="1" applyAlignment="1">
      <alignment vertical="center" wrapText="1"/>
    </xf>
    <xf numFmtId="0" fontId="27" fillId="0" borderId="14" xfId="88" applyFont="1" applyBorder="1" applyAlignment="1">
      <alignment vertical="center" wrapText="1"/>
    </xf>
    <xf numFmtId="0" fontId="27" fillId="0" borderId="18" xfId="88" applyFont="1" applyBorder="1" applyAlignment="1">
      <alignment horizontal="center" vertical="center" wrapText="1"/>
    </xf>
    <xf numFmtId="0" fontId="27" fillId="0" borderId="14" xfId="88" applyFont="1" applyBorder="1" applyAlignment="1">
      <alignment horizontal="justify" vertical="top" wrapText="1"/>
    </xf>
    <xf numFmtId="0" fontId="30" fillId="0" borderId="0" xfId="88" applyFont="1">
      <alignment vertical="center"/>
    </xf>
    <xf numFmtId="0" fontId="64" fillId="0" borderId="0" xfId="44" applyFont="1" applyAlignment="1">
      <alignment horizontal="justify" vertical="center"/>
    </xf>
    <xf numFmtId="177" fontId="25" fillId="0" borderId="0" xfId="0" applyNumberFormat="1" applyFont="1" applyAlignment="1">
      <alignment horizontal="center" vertical="center" shrinkToFit="1"/>
    </xf>
    <xf numFmtId="0" fontId="142" fillId="0" borderId="0" xfId="89" applyFont="1">
      <alignment vertical="center"/>
    </xf>
    <xf numFmtId="0" fontId="143" fillId="0" borderId="0" xfId="89" applyFont="1">
      <alignment vertical="center"/>
    </xf>
    <xf numFmtId="176" fontId="144" fillId="0" borderId="0" xfId="89" applyNumberFormat="1" applyFont="1" applyAlignment="1">
      <alignment horizontal="center" vertical="center"/>
    </xf>
    <xf numFmtId="0" fontId="142" fillId="0" borderId="14" xfId="89" applyFont="1" applyBorder="1">
      <alignment vertical="center"/>
    </xf>
    <xf numFmtId="0" fontId="142" fillId="0" borderId="43" xfId="89" applyFont="1" applyBorder="1">
      <alignment vertical="center"/>
    </xf>
    <xf numFmtId="0" fontId="142" fillId="0" borderId="0" xfId="89" applyFont="1" applyAlignment="1">
      <alignment horizontal="left" vertical="center" indent="1"/>
    </xf>
    <xf numFmtId="0" fontId="142" fillId="0" borderId="0" xfId="89" applyFont="1" applyAlignment="1">
      <alignment horizontal="center" vertical="center"/>
    </xf>
    <xf numFmtId="0" fontId="142" fillId="0" borderId="10" xfId="89" applyFont="1" applyBorder="1">
      <alignment vertical="center"/>
    </xf>
    <xf numFmtId="0" fontId="142" fillId="0" borderId="34" xfId="89" applyFont="1" applyBorder="1">
      <alignment vertical="center"/>
    </xf>
    <xf numFmtId="0" fontId="41" fillId="0" borderId="0" xfId="0" applyFont="1"/>
    <xf numFmtId="0" fontId="142" fillId="0" borderId="29" xfId="89" applyFont="1" applyBorder="1">
      <alignment vertical="center"/>
    </xf>
    <xf numFmtId="0" fontId="142" fillId="0" borderId="30" xfId="89" applyFont="1" applyBorder="1">
      <alignment vertical="center"/>
    </xf>
    <xf numFmtId="0" fontId="142" fillId="0" borderId="38" xfId="89" applyFont="1" applyBorder="1" applyAlignment="1">
      <alignment horizontal="center" vertical="center"/>
    </xf>
    <xf numFmtId="0" fontId="142" fillId="0" borderId="31" xfId="89" applyFont="1" applyBorder="1">
      <alignment vertical="center"/>
    </xf>
    <xf numFmtId="0" fontId="142" fillId="0" borderId="38" xfId="89" applyFont="1" applyBorder="1">
      <alignment vertical="center"/>
    </xf>
    <xf numFmtId="0" fontId="142" fillId="0" borderId="44" xfId="89" applyFont="1" applyBorder="1">
      <alignment vertical="center"/>
    </xf>
    <xf numFmtId="0" fontId="142" fillId="0" borderId="32" xfId="89" applyFont="1" applyBorder="1">
      <alignment vertical="center"/>
    </xf>
    <xf numFmtId="0" fontId="142" fillId="0" borderId="32" xfId="89" applyFont="1" applyBorder="1" applyAlignment="1">
      <alignment horizontal="center" vertical="center"/>
    </xf>
    <xf numFmtId="0" fontId="144" fillId="0" borderId="32" xfId="89" applyFont="1" applyBorder="1" applyAlignment="1">
      <alignment horizontal="center" vertical="center"/>
    </xf>
    <xf numFmtId="0" fontId="142" fillId="0" borderId="33" xfId="89" applyFont="1" applyBorder="1">
      <alignment vertical="center"/>
    </xf>
    <xf numFmtId="0" fontId="144" fillId="0" borderId="29" xfId="89" applyFont="1" applyBorder="1">
      <alignment vertical="center"/>
    </xf>
    <xf numFmtId="0" fontId="144" fillId="0" borderId="0" xfId="89" applyFont="1">
      <alignment vertical="center"/>
    </xf>
    <xf numFmtId="0" fontId="142" fillId="0" borderId="0" xfId="89" applyFont="1" applyAlignment="1">
      <alignment vertical="top" wrapText="1"/>
    </xf>
    <xf numFmtId="0" fontId="142" fillId="0" borderId="0" xfId="89" applyFont="1" applyAlignment="1">
      <alignment horizontal="center" vertical="top" wrapText="1"/>
    </xf>
    <xf numFmtId="0" fontId="142" fillId="0" borderId="0" xfId="89" applyFont="1" applyAlignment="1">
      <alignment horizontal="left" vertical="center"/>
    </xf>
    <xf numFmtId="187" fontId="145" fillId="0" borderId="0" xfId="85" applyNumberFormat="1" applyFont="1" applyFill="1" applyBorder="1" applyAlignment="1">
      <alignment horizontal="right" vertical="top"/>
    </xf>
    <xf numFmtId="0" fontId="142" fillId="0" borderId="10" xfId="89" applyFont="1" applyBorder="1" applyAlignment="1">
      <alignment horizontal="right" vertical="center"/>
    </xf>
    <xf numFmtId="176" fontId="142" fillId="0" borderId="10" xfId="89" applyNumberFormat="1" applyFont="1" applyBorder="1">
      <alignment vertical="center"/>
    </xf>
    <xf numFmtId="0" fontId="142" fillId="0" borderId="0" xfId="89" applyFont="1" applyAlignment="1">
      <alignment horizontal="right" vertical="center"/>
    </xf>
    <xf numFmtId="176" fontId="142" fillId="0" borderId="32" xfId="89" applyNumberFormat="1" applyFont="1" applyBorder="1">
      <alignment vertical="center"/>
    </xf>
    <xf numFmtId="186" fontId="71" fillId="27" borderId="0" xfId="60" applyNumberFormat="1" applyFill="1" applyAlignment="1">
      <alignment horizontal="left" vertical="center" indent="1"/>
    </xf>
    <xf numFmtId="0" fontId="147" fillId="0" borderId="0" xfId="95">
      <alignment vertical="center"/>
    </xf>
    <xf numFmtId="0" fontId="147" fillId="0" borderId="0" xfId="95" quotePrefix="1">
      <alignment vertical="center"/>
    </xf>
    <xf numFmtId="0" fontId="147" fillId="0" borderId="0" xfId="95" applyAlignment="1">
      <alignment horizontal="left" vertical="center"/>
    </xf>
    <xf numFmtId="0" fontId="66" fillId="28" borderId="0" xfId="82" applyFill="1" applyAlignment="1">
      <alignment horizontal="center"/>
    </xf>
    <xf numFmtId="38" fontId="66" fillId="28" borderId="0" xfId="51" applyFont="1" applyFill="1" applyAlignment="1">
      <alignment horizontal="right"/>
    </xf>
    <xf numFmtId="0" fontId="116" fillId="0" borderId="0" xfId="96" applyFont="1" applyAlignment="1">
      <alignment horizontal="center" vertical="top" wrapText="1"/>
    </xf>
    <xf numFmtId="0" fontId="8" fillId="0" borderId="0" xfId="96">
      <alignment vertical="center"/>
    </xf>
    <xf numFmtId="0" fontId="116" fillId="0" borderId="0" xfId="96" applyFont="1" applyAlignment="1">
      <alignment horizontal="justify" vertical="top" wrapText="1"/>
    </xf>
    <xf numFmtId="0" fontId="116" fillId="0" borderId="0" xfId="96" applyFont="1" applyAlignment="1">
      <alignment horizontal="right" vertical="center" wrapText="1"/>
    </xf>
    <xf numFmtId="0" fontId="155" fillId="0" borderId="0" xfId="96" applyFont="1" applyAlignment="1">
      <alignment horizontal="center" vertical="center" wrapText="1"/>
    </xf>
    <xf numFmtId="0" fontId="116" fillId="0" borderId="0" xfId="96" applyFont="1" applyAlignment="1">
      <alignment horizontal="justify" vertical="center" wrapText="1"/>
    </xf>
    <xf numFmtId="0" fontId="116" fillId="0" borderId="0" xfId="96" applyFont="1" applyAlignment="1">
      <alignment horizontal="left" vertical="center" wrapText="1"/>
    </xf>
    <xf numFmtId="0" fontId="158" fillId="0" borderId="0" xfId="96" applyFont="1" applyAlignment="1">
      <alignment horizontal="center" vertical="center" wrapText="1"/>
    </xf>
    <xf numFmtId="0" fontId="160" fillId="0" borderId="13" xfId="96" applyFont="1" applyBorder="1" applyAlignment="1">
      <alignment vertical="center" wrapText="1"/>
    </xf>
    <xf numFmtId="0" fontId="160" fillId="0" borderId="14" xfId="96" applyFont="1" applyBorder="1" applyAlignment="1">
      <alignment vertical="center" wrapText="1"/>
    </xf>
    <xf numFmtId="0" fontId="160" fillId="0" borderId="25" xfId="96" applyFont="1" applyBorder="1" applyAlignment="1">
      <alignment vertical="center" wrapText="1"/>
    </xf>
    <xf numFmtId="0" fontId="160" fillId="0" borderId="17" xfId="96" applyFont="1" applyBorder="1" applyAlignment="1">
      <alignment vertical="center" wrapText="1"/>
    </xf>
    <xf numFmtId="0" fontId="160" fillId="0" borderId="10" xfId="96" applyFont="1" applyBorder="1" applyAlignment="1">
      <alignment vertical="center" wrapText="1"/>
    </xf>
    <xf numFmtId="0" fontId="160" fillId="0" borderId="24" xfId="96" applyFont="1" applyBorder="1" applyAlignment="1">
      <alignment vertical="center" wrapText="1"/>
    </xf>
    <xf numFmtId="0" fontId="157" fillId="0" borderId="282" xfId="96" applyFont="1" applyBorder="1" applyAlignment="1">
      <alignment vertical="center" wrapText="1"/>
    </xf>
    <xf numFmtId="0" fontId="157" fillId="0" borderId="285" xfId="96" applyFont="1" applyBorder="1" applyAlignment="1">
      <alignment vertical="center" wrapText="1"/>
    </xf>
    <xf numFmtId="0" fontId="157" fillId="0" borderId="16" xfId="96" applyFont="1" applyBorder="1" applyAlignment="1">
      <alignment vertical="top" wrapText="1"/>
    </xf>
    <xf numFmtId="0" fontId="157" fillId="0" borderId="0" xfId="96" applyFont="1" applyAlignment="1">
      <alignment vertical="top" wrapText="1"/>
    </xf>
    <xf numFmtId="0" fontId="157" fillId="0" borderId="15" xfId="96" applyFont="1" applyBorder="1" applyAlignment="1">
      <alignment vertical="top" wrapText="1"/>
    </xf>
    <xf numFmtId="0" fontId="157" fillId="0" borderId="17" xfId="96" applyFont="1" applyBorder="1" applyAlignment="1">
      <alignment vertical="top" wrapText="1"/>
    </xf>
    <xf numFmtId="0" fontId="157" fillId="0" borderId="10" xfId="96" applyFont="1" applyBorder="1" applyAlignment="1">
      <alignment vertical="top" wrapText="1"/>
    </xf>
    <xf numFmtId="0" fontId="157" fillId="0" borderId="24" xfId="96" applyFont="1" applyBorder="1" applyAlignment="1">
      <alignment vertical="top" wrapText="1"/>
    </xf>
    <xf numFmtId="0" fontId="154" fillId="0" borderId="0" xfId="96" applyFont="1" applyAlignment="1">
      <alignment horizontal="justify" vertical="center" wrapText="1"/>
    </xf>
    <xf numFmtId="0" fontId="116" fillId="0" borderId="0" xfId="96" applyFont="1" applyAlignment="1">
      <alignment horizontal="justify" vertical="center"/>
    </xf>
    <xf numFmtId="0" fontId="161" fillId="0" borderId="0" xfId="96" applyFont="1" applyAlignment="1">
      <alignment vertical="center" wrapText="1"/>
    </xf>
    <xf numFmtId="0" fontId="116" fillId="0" borderId="0" xfId="96" applyFont="1" applyAlignment="1">
      <alignment vertical="center" wrapText="1"/>
    </xf>
    <xf numFmtId="0" fontId="157" fillId="0" borderId="0" xfId="96" applyFont="1" applyAlignment="1">
      <alignment horizontal="justify" vertical="center"/>
    </xf>
    <xf numFmtId="0" fontId="159" fillId="0" borderId="0" xfId="96" applyFont="1" applyAlignment="1">
      <alignment horizontal="justify" vertical="center"/>
    </xf>
    <xf numFmtId="0" fontId="154" fillId="0" borderId="0" xfId="96" applyFont="1" applyAlignment="1">
      <alignment horizontal="left" vertical="center" wrapText="1"/>
    </xf>
    <xf numFmtId="0" fontId="8" fillId="0" borderId="13" xfId="96" applyBorder="1">
      <alignment vertical="center"/>
    </xf>
    <xf numFmtId="0" fontId="116" fillId="0" borderId="14" xfId="96" applyFont="1" applyBorder="1" applyAlignment="1">
      <alignment vertical="center" wrapText="1"/>
    </xf>
    <xf numFmtId="0" fontId="116" fillId="0" borderId="25" xfId="96" applyFont="1" applyBorder="1" applyAlignment="1">
      <alignment horizontal="right" vertical="center" wrapText="1"/>
    </xf>
    <xf numFmtId="0" fontId="8" fillId="0" borderId="16" xfId="96" applyBorder="1">
      <alignment vertical="center"/>
    </xf>
    <xf numFmtId="0" fontId="155" fillId="0" borderId="15" xfId="96" applyFont="1" applyBorder="1" applyAlignment="1">
      <alignment horizontal="center" vertical="center" wrapText="1"/>
    </xf>
    <xf numFmtId="0" fontId="8" fillId="0" borderId="15" xfId="96" applyBorder="1">
      <alignment vertical="center"/>
    </xf>
    <xf numFmtId="0" fontId="116" fillId="0" borderId="15" xfId="96" applyFont="1" applyBorder="1" applyAlignment="1">
      <alignment horizontal="justify" vertical="center" wrapText="1"/>
    </xf>
    <xf numFmtId="0" fontId="116" fillId="0" borderId="15" xfId="96" applyFont="1" applyBorder="1" applyAlignment="1">
      <alignment horizontal="left" vertical="center" wrapText="1"/>
    </xf>
    <xf numFmtId="0" fontId="158" fillId="0" borderId="15" xfId="96" applyFont="1" applyBorder="1" applyAlignment="1">
      <alignment horizontal="center" vertical="center" wrapText="1"/>
    </xf>
    <xf numFmtId="0" fontId="154" fillId="0" borderId="15" xfId="96" applyFont="1" applyBorder="1" applyAlignment="1">
      <alignment horizontal="justify" vertical="center" wrapText="1"/>
    </xf>
    <xf numFmtId="0" fontId="8" fillId="0" borderId="17" xfId="96" applyBorder="1">
      <alignment vertical="center"/>
    </xf>
    <xf numFmtId="0" fontId="154" fillId="0" borderId="24" xfId="96" applyFont="1" applyBorder="1" applyAlignment="1">
      <alignment horizontal="justify" vertical="center" wrapText="1"/>
    </xf>
    <xf numFmtId="0" fontId="116" fillId="0" borderId="0" xfId="96" applyFont="1" applyAlignment="1">
      <alignment horizontal="center" vertical="center" wrapText="1"/>
    </xf>
    <xf numFmtId="0" fontId="116" fillId="0" borderId="18" xfId="96" applyFont="1" applyBorder="1" applyAlignment="1">
      <alignment horizontal="center" vertical="center" wrapText="1"/>
    </xf>
    <xf numFmtId="0" fontId="116" fillId="0" borderId="15" xfId="96" applyFont="1" applyBorder="1" applyAlignment="1">
      <alignment horizontal="right" vertical="center" wrapText="1"/>
    </xf>
    <xf numFmtId="0" fontId="157" fillId="0" borderId="0" xfId="96" applyFont="1" applyAlignment="1">
      <alignment horizontal="left" vertical="center" wrapText="1"/>
    </xf>
    <xf numFmtId="0" fontId="116" fillId="0" borderId="0" xfId="96" applyFont="1" applyAlignment="1">
      <alignment horizontal="center" vertical="center"/>
    </xf>
    <xf numFmtId="0" fontId="116" fillId="0" borderId="0" xfId="96" applyFont="1">
      <alignment vertical="center"/>
    </xf>
    <xf numFmtId="0" fontId="154" fillId="0" borderId="0" xfId="0" applyFont="1" applyAlignment="1">
      <alignment horizontal="justify" vertical="center"/>
    </xf>
    <xf numFmtId="0" fontId="116" fillId="0" borderId="0" xfId="0" applyFont="1" applyAlignment="1">
      <alignment vertical="center" wrapText="1"/>
    </xf>
    <xf numFmtId="0" fontId="154" fillId="0" borderId="0" xfId="0" applyFont="1" applyAlignment="1">
      <alignment horizontal="right" vertical="center"/>
    </xf>
    <xf numFmtId="0" fontId="116" fillId="0" borderId="0" xfId="0" applyFont="1" applyAlignment="1">
      <alignment vertical="center"/>
    </xf>
    <xf numFmtId="0" fontId="91" fillId="0" borderId="0" xfId="0" applyFont="1" applyAlignment="1">
      <alignment horizontal="center" vertical="center"/>
    </xf>
    <xf numFmtId="0" fontId="91" fillId="0" borderId="0" xfId="0" applyFont="1" applyAlignment="1">
      <alignment horizontal="justify" vertical="center"/>
    </xf>
    <xf numFmtId="0" fontId="154" fillId="0" borderId="0" xfId="0" applyFont="1" applyAlignment="1">
      <alignment vertical="center" wrapText="1"/>
    </xf>
    <xf numFmtId="0" fontId="91" fillId="0" borderId="0" xfId="0" applyFont="1" applyAlignment="1">
      <alignment vertical="center" wrapText="1"/>
    </xf>
    <xf numFmtId="0" fontId="160" fillId="0" borderId="15" xfId="0" applyFont="1" applyBorder="1" applyAlignment="1">
      <alignment vertical="center" wrapText="1"/>
    </xf>
    <xf numFmtId="0" fontId="157" fillId="0" borderId="289" xfId="96" applyFont="1" applyBorder="1" applyAlignment="1">
      <alignment vertical="center" wrapText="1"/>
    </xf>
    <xf numFmtId="0" fontId="91" fillId="0" borderId="0" xfId="0" applyFont="1" applyAlignment="1">
      <alignment horizontal="right" vertical="center"/>
    </xf>
    <xf numFmtId="0" fontId="0" fillId="0" borderId="0" xfId="0" applyAlignment="1">
      <alignment horizontal="center" vertical="center"/>
    </xf>
    <xf numFmtId="0" fontId="7" fillId="0" borderId="0" xfId="97">
      <alignment vertical="center"/>
    </xf>
    <xf numFmtId="0" fontId="167" fillId="0" borderId="0" xfId="97" applyFont="1" applyAlignment="1">
      <alignment horizontal="right" vertical="center"/>
    </xf>
    <xf numFmtId="0" fontId="119" fillId="0" borderId="0" xfId="97" applyFont="1" applyAlignment="1">
      <alignment horizontal="right" vertical="center"/>
    </xf>
    <xf numFmtId="0" fontId="119" fillId="0" borderId="0" xfId="97" applyFont="1" applyAlignment="1">
      <alignment vertical="center" wrapText="1"/>
    </xf>
    <xf numFmtId="0" fontId="7" fillId="27" borderId="0" xfId="97" applyFill="1" applyAlignment="1">
      <alignment horizontal="left" vertical="center"/>
    </xf>
    <xf numFmtId="0" fontId="140" fillId="0" borderId="0" xfId="97" applyFont="1" applyAlignment="1">
      <alignment horizontal="center" vertical="center" wrapText="1"/>
    </xf>
    <xf numFmtId="0" fontId="119" fillId="0" borderId="0" xfId="97" applyFont="1">
      <alignment vertical="center"/>
    </xf>
    <xf numFmtId="0" fontId="7" fillId="0" borderId="0" xfId="97" applyAlignment="1">
      <alignment horizontal="right" vertical="center"/>
    </xf>
    <xf numFmtId="0" fontId="119" fillId="0" borderId="0" xfId="97" applyFont="1" applyAlignment="1">
      <alignment horizontal="center" vertical="center" wrapText="1"/>
    </xf>
    <xf numFmtId="0" fontId="140" fillId="0" borderId="293" xfId="97" applyFont="1" applyBorder="1" applyAlignment="1">
      <alignment horizontal="center" vertical="center" wrapText="1"/>
    </xf>
    <xf numFmtId="0" fontId="164" fillId="0" borderId="0" xfId="97" applyFont="1">
      <alignment vertical="center"/>
    </xf>
    <xf numFmtId="0" fontId="140" fillId="0" borderId="0" xfId="97" applyFont="1">
      <alignment vertical="center"/>
    </xf>
    <xf numFmtId="0" fontId="140" fillId="0" borderId="0" xfId="97" quotePrefix="1" applyFont="1" applyAlignment="1">
      <alignment horizontal="right" vertical="top"/>
    </xf>
    <xf numFmtId="0" fontId="169" fillId="0" borderId="0" xfId="97" applyFont="1" applyAlignment="1">
      <alignment horizontal="justify" vertical="top" wrapText="1"/>
    </xf>
    <xf numFmtId="0" fontId="169" fillId="28" borderId="293" xfId="97" applyFont="1" applyFill="1" applyBorder="1" applyAlignment="1">
      <alignment horizontal="justify" vertical="top" wrapText="1"/>
    </xf>
    <xf numFmtId="0" fontId="140" fillId="28" borderId="294" xfId="97" applyFont="1" applyFill="1" applyBorder="1" applyAlignment="1">
      <alignment horizontal="center" vertical="center" wrapText="1"/>
    </xf>
    <xf numFmtId="0" fontId="140" fillId="28" borderId="295" xfId="97" applyFont="1" applyFill="1" applyBorder="1" applyAlignment="1">
      <alignment horizontal="center" vertical="center" wrapText="1"/>
    </xf>
    <xf numFmtId="0" fontId="169" fillId="0" borderId="293" xfId="97" applyFont="1" applyBorder="1" applyAlignment="1">
      <alignment horizontal="justify" vertical="top" wrapText="1"/>
    </xf>
    <xf numFmtId="0" fontId="7" fillId="0" borderId="13" xfId="97" applyBorder="1">
      <alignment vertical="center"/>
    </xf>
    <xf numFmtId="0" fontId="116" fillId="0" borderId="0" xfId="97" applyFont="1" applyAlignment="1">
      <alignment horizontal="center" vertical="top" wrapText="1"/>
    </xf>
    <xf numFmtId="0" fontId="116" fillId="0" borderId="0" xfId="97" applyFont="1" applyAlignment="1">
      <alignment horizontal="justify" vertical="top" wrapText="1"/>
    </xf>
    <xf numFmtId="0" fontId="116" fillId="0" borderId="0" xfId="97" applyFont="1" applyAlignment="1">
      <alignment horizontal="center" vertical="center" wrapText="1"/>
    </xf>
    <xf numFmtId="0" fontId="116" fillId="0" borderId="0" xfId="97" applyFont="1" applyAlignment="1">
      <alignment vertical="top" wrapText="1"/>
    </xf>
    <xf numFmtId="0" fontId="116" fillId="0" borderId="0" xfId="97" applyFont="1" applyAlignment="1">
      <alignment horizontal="right" vertical="center" wrapText="1"/>
    </xf>
    <xf numFmtId="0" fontId="155" fillId="0" borderId="0" xfId="97" applyFont="1" applyAlignment="1">
      <alignment horizontal="center" vertical="center" wrapText="1"/>
    </xf>
    <xf numFmtId="0" fontId="116" fillId="0" borderId="0" xfId="97" applyFont="1" applyAlignment="1">
      <alignment horizontal="justify" vertical="center" wrapText="1"/>
    </xf>
    <xf numFmtId="0" fontId="116" fillId="0" borderId="0" xfId="97" applyFont="1" applyAlignment="1">
      <alignment horizontal="left" vertical="center" wrapText="1"/>
    </xf>
    <xf numFmtId="0" fontId="158" fillId="0" borderId="0" xfId="97" applyFont="1" applyAlignment="1">
      <alignment horizontal="center" vertical="center" wrapText="1"/>
    </xf>
    <xf numFmtId="0" fontId="159" fillId="0" borderId="0" xfId="97" applyFont="1" applyAlignment="1">
      <alignment horizontal="justify" vertical="center"/>
    </xf>
    <xf numFmtId="0" fontId="160" fillId="0" borderId="13" xfId="97" applyFont="1" applyBorder="1" applyAlignment="1">
      <alignment vertical="center" wrapText="1"/>
    </xf>
    <xf numFmtId="0" fontId="160" fillId="0" borderId="14" xfId="97" applyFont="1" applyBorder="1" applyAlignment="1">
      <alignment vertical="center" wrapText="1"/>
    </xf>
    <xf numFmtId="0" fontId="160" fillId="0" borderId="25" xfId="97" applyFont="1" applyBorder="1" applyAlignment="1">
      <alignment vertical="center" wrapText="1"/>
    </xf>
    <xf numFmtId="0" fontId="160" fillId="0" borderId="17" xfId="97" applyFont="1" applyBorder="1" applyAlignment="1">
      <alignment vertical="center" wrapText="1"/>
    </xf>
    <xf numFmtId="0" fontId="160" fillId="0" borderId="10" xfId="97" applyFont="1" applyBorder="1" applyAlignment="1">
      <alignment vertical="center" wrapText="1"/>
    </xf>
    <xf numFmtId="0" fontId="160" fillId="0" borderId="24" xfId="97" applyFont="1" applyBorder="1" applyAlignment="1">
      <alignment vertical="center" wrapText="1"/>
    </xf>
    <xf numFmtId="0" fontId="160" fillId="0" borderId="0" xfId="97" applyFont="1" applyAlignment="1">
      <alignment vertical="center" wrapText="1"/>
    </xf>
    <xf numFmtId="0" fontId="7" fillId="0" borderId="14" xfId="97" applyBorder="1">
      <alignment vertical="center"/>
    </xf>
    <xf numFmtId="0" fontId="7" fillId="0" borderId="25" xfId="97" applyBorder="1">
      <alignment vertical="center"/>
    </xf>
    <xf numFmtId="0" fontId="7" fillId="0" borderId="16" xfId="97" applyBorder="1">
      <alignment vertical="center"/>
    </xf>
    <xf numFmtId="0" fontId="116" fillId="0" borderId="15" xfId="97" applyFont="1" applyBorder="1" applyAlignment="1">
      <alignment horizontal="right" vertical="center" wrapText="1"/>
    </xf>
    <xf numFmtId="0" fontId="155" fillId="0" borderId="15" xfId="97" applyFont="1" applyBorder="1" applyAlignment="1">
      <alignment horizontal="center" vertical="center" wrapText="1"/>
    </xf>
    <xf numFmtId="0" fontId="116" fillId="0" borderId="0" xfId="97" applyFont="1" applyAlignment="1">
      <alignment horizontal="justify" vertical="center"/>
    </xf>
    <xf numFmtId="0" fontId="7" fillId="0" borderId="15" xfId="97" applyBorder="1">
      <alignment vertical="center"/>
    </xf>
    <xf numFmtId="0" fontId="116" fillId="0" borderId="0" xfId="97" applyFont="1" applyAlignment="1">
      <alignment vertical="center" wrapText="1"/>
    </xf>
    <xf numFmtId="0" fontId="116" fillId="0" borderId="15" xfId="97" applyFont="1" applyBorder="1" applyAlignment="1">
      <alignment vertical="center" wrapText="1"/>
    </xf>
    <xf numFmtId="0" fontId="116" fillId="0" borderId="15" xfId="97" applyFont="1" applyBorder="1" applyAlignment="1">
      <alignment horizontal="center" vertical="center" wrapText="1"/>
    </xf>
    <xf numFmtId="0" fontId="116" fillId="0" borderId="15" xfId="97" applyFont="1" applyBorder="1" applyAlignment="1">
      <alignment horizontal="left" vertical="center" wrapText="1"/>
    </xf>
    <xf numFmtId="0" fontId="157" fillId="0" borderId="0" xfId="97" applyFont="1" applyAlignment="1">
      <alignment horizontal="justify" vertical="center"/>
    </xf>
    <xf numFmtId="0" fontId="158" fillId="0" borderId="15" xfId="97" applyFont="1" applyBorder="1" applyAlignment="1">
      <alignment horizontal="center" vertical="center" wrapText="1"/>
    </xf>
    <xf numFmtId="0" fontId="160" fillId="0" borderId="15" xfId="97" applyFont="1" applyBorder="1" applyAlignment="1">
      <alignment horizontal="center" vertical="center" wrapText="1"/>
    </xf>
    <xf numFmtId="0" fontId="160" fillId="0" borderId="15" xfId="97" applyFont="1" applyBorder="1" applyAlignment="1">
      <alignment vertical="center" wrapText="1"/>
    </xf>
    <xf numFmtId="0" fontId="7" fillId="0" borderId="17" xfId="97" applyBorder="1">
      <alignment vertical="center"/>
    </xf>
    <xf numFmtId="0" fontId="160" fillId="0" borderId="10" xfId="97" applyFont="1" applyBorder="1" applyAlignment="1">
      <alignment horizontal="center" vertical="center" wrapText="1"/>
    </xf>
    <xf numFmtId="0" fontId="160" fillId="0" borderId="24" xfId="97" applyFont="1" applyBorder="1" applyAlignment="1">
      <alignment horizontal="center" vertical="center" wrapText="1"/>
    </xf>
    <xf numFmtId="0" fontId="160" fillId="0" borderId="0" xfId="96" applyFont="1" applyAlignment="1">
      <alignment vertical="center" wrapText="1"/>
    </xf>
    <xf numFmtId="0" fontId="116" fillId="0" borderId="16" xfId="97" applyFont="1" applyBorder="1" applyAlignment="1">
      <alignment vertical="center" wrapText="1"/>
    </xf>
    <xf numFmtId="0" fontId="116" fillId="0" borderId="0" xfId="97" applyFont="1" applyAlignment="1">
      <alignment horizontal="left" vertical="center"/>
    </xf>
    <xf numFmtId="0" fontId="116" fillId="0" borderId="25" xfId="97" applyFont="1" applyBorder="1" applyAlignment="1">
      <alignment horizontal="center" wrapText="1"/>
    </xf>
    <xf numFmtId="3" fontId="160" fillId="0" borderId="26" xfId="96" applyNumberFormat="1" applyFont="1" applyBorder="1" applyAlignment="1">
      <alignment vertical="center" wrapText="1"/>
    </xf>
    <xf numFmtId="0" fontId="114" fillId="0" borderId="16" xfId="96" applyFont="1" applyBorder="1" applyAlignment="1">
      <alignment horizontal="center" vertical="center"/>
    </xf>
    <xf numFmtId="0" fontId="114" fillId="0" borderId="0" xfId="96" applyFont="1" applyAlignment="1">
      <alignment horizontal="center" vertical="center"/>
    </xf>
    <xf numFmtId="0" fontId="6" fillId="0" borderId="0" xfId="98">
      <alignment vertical="center"/>
    </xf>
    <xf numFmtId="0" fontId="116" fillId="0" borderId="0" xfId="98" applyFont="1" applyAlignment="1">
      <alignment horizontal="center" vertical="top" wrapText="1"/>
    </xf>
    <xf numFmtId="0" fontId="116" fillId="0" borderId="0" xfId="98" applyFont="1" applyAlignment="1">
      <alignment horizontal="justify" vertical="top" wrapText="1"/>
    </xf>
    <xf numFmtId="0" fontId="116" fillId="0" borderId="0" xfId="98" applyFont="1" applyAlignment="1">
      <alignment vertical="top" wrapText="1"/>
    </xf>
    <xf numFmtId="0" fontId="116" fillId="0" borderId="0" xfId="98" applyFont="1" applyAlignment="1">
      <alignment horizontal="center" vertical="center" wrapText="1"/>
    </xf>
    <xf numFmtId="0" fontId="116" fillId="0" borderId="0" xfId="98" applyFont="1" applyAlignment="1">
      <alignment horizontal="right" vertical="center" wrapText="1"/>
    </xf>
    <xf numFmtId="0" fontId="155" fillId="0" borderId="0" xfId="98" applyFont="1" applyAlignment="1">
      <alignment horizontal="center" vertical="center" wrapText="1"/>
    </xf>
    <xf numFmtId="0" fontId="116" fillId="0" borderId="0" xfId="98" applyFont="1" applyAlignment="1">
      <alignment vertical="center" wrapText="1"/>
    </xf>
    <xf numFmtId="0" fontId="116" fillId="0" borderId="0" xfId="98" applyFont="1" applyAlignment="1">
      <alignment horizontal="justify" vertical="center" wrapText="1"/>
    </xf>
    <xf numFmtId="0" fontId="116" fillId="0" borderId="0" xfId="98" applyFont="1" applyAlignment="1">
      <alignment horizontal="left" vertical="center" wrapText="1"/>
    </xf>
    <xf numFmtId="0" fontId="158" fillId="0" borderId="0" xfId="98" applyFont="1" applyAlignment="1">
      <alignment horizontal="center" vertical="center" wrapText="1"/>
    </xf>
    <xf numFmtId="0" fontId="160" fillId="0" borderId="13" xfId="98" applyFont="1" applyBorder="1" applyAlignment="1">
      <alignment vertical="center" wrapText="1"/>
    </xf>
    <xf numFmtId="0" fontId="160" fillId="0" borderId="14" xfId="98" applyFont="1" applyBorder="1" applyAlignment="1">
      <alignment vertical="center" wrapText="1"/>
    </xf>
    <xf numFmtId="0" fontId="160" fillId="0" borderId="25" xfId="98" applyFont="1" applyBorder="1" applyAlignment="1">
      <alignment vertical="center" wrapText="1"/>
    </xf>
    <xf numFmtId="0" fontId="160" fillId="0" borderId="17" xfId="98" applyFont="1" applyBorder="1" applyAlignment="1">
      <alignment vertical="center" wrapText="1"/>
    </xf>
    <xf numFmtId="0" fontId="160" fillId="0" borderId="10" xfId="98" applyFont="1" applyBorder="1" applyAlignment="1">
      <alignment vertical="center" wrapText="1"/>
    </xf>
    <xf numFmtId="0" fontId="160" fillId="0" borderId="24" xfId="98" applyFont="1" applyBorder="1" applyAlignment="1">
      <alignment vertical="center" wrapText="1"/>
    </xf>
    <xf numFmtId="0" fontId="160" fillId="0" borderId="14" xfId="98" applyFont="1" applyBorder="1" applyAlignment="1">
      <alignment horizontal="center" vertical="center" wrapText="1"/>
    </xf>
    <xf numFmtId="0" fontId="160" fillId="0" borderId="10" xfId="98" applyFont="1" applyBorder="1" applyAlignment="1">
      <alignment horizontal="center" vertical="center" wrapText="1"/>
    </xf>
    <xf numFmtId="0" fontId="160" fillId="28" borderId="11" xfId="98" applyFont="1" applyFill="1" applyBorder="1" applyAlignment="1">
      <alignment vertical="center" wrapText="1"/>
    </xf>
    <xf numFmtId="0" fontId="66" fillId="0" borderId="0" xfId="98" applyFont="1">
      <alignment vertical="center"/>
    </xf>
    <xf numFmtId="0" fontId="87" fillId="0" borderId="0" xfId="98" applyFont="1">
      <alignment vertical="center"/>
    </xf>
    <xf numFmtId="0" fontId="119" fillId="0" borderId="0" xfId="98" applyFont="1" applyAlignment="1">
      <alignment vertical="center" wrapText="1"/>
    </xf>
    <xf numFmtId="0" fontId="121" fillId="0" borderId="0" xfId="98" applyFont="1" applyAlignment="1">
      <alignment vertical="top" wrapText="1"/>
    </xf>
    <xf numFmtId="0" fontId="121" fillId="0" borderId="0" xfId="98" applyFont="1" applyAlignment="1">
      <alignment horizontal="justify" vertical="top" wrapText="1"/>
    </xf>
    <xf numFmtId="0" fontId="121" fillId="0" borderId="0" xfId="98" applyFont="1" applyAlignment="1">
      <alignment vertical="center" wrapText="1"/>
    </xf>
    <xf numFmtId="0" fontId="121" fillId="0" borderId="0" xfId="98" applyFont="1" applyAlignment="1">
      <alignment horizontal="right" vertical="center" wrapText="1"/>
    </xf>
    <xf numFmtId="0" fontId="122" fillId="0" borderId="0" xfId="98" applyFont="1" applyAlignment="1">
      <alignment horizontal="center" vertical="center" wrapText="1"/>
    </xf>
    <xf numFmtId="0" fontId="121" fillId="0" borderId="0" xfId="98" applyFont="1" applyAlignment="1">
      <alignment horizontal="justify" vertical="center"/>
    </xf>
    <xf numFmtId="0" fontId="121" fillId="0" borderId="0" xfId="98" applyFont="1" applyAlignment="1">
      <alignment horizontal="justify" vertical="center" wrapText="1"/>
    </xf>
    <xf numFmtId="0" fontId="121" fillId="0" borderId="0" xfId="98" applyFont="1" applyAlignment="1">
      <alignment horizontal="center" vertical="center" wrapText="1"/>
    </xf>
    <xf numFmtId="0" fontId="121" fillId="0" borderId="0" xfId="98" applyFont="1" applyAlignment="1">
      <alignment horizontal="left" vertical="center" wrapText="1"/>
    </xf>
    <xf numFmtId="0" fontId="140" fillId="0" borderId="0" xfId="98" applyFont="1" applyAlignment="1">
      <alignment horizontal="justify" vertical="center"/>
    </xf>
    <xf numFmtId="0" fontId="170" fillId="0" borderId="0" xfId="98" applyFont="1" applyAlignment="1">
      <alignment horizontal="center" vertical="center" wrapText="1"/>
    </xf>
    <xf numFmtId="0" fontId="119" fillId="0" borderId="0" xfId="98" applyFont="1" applyAlignment="1">
      <alignment horizontal="justify" vertical="center"/>
    </xf>
    <xf numFmtId="0" fontId="168" fillId="0" borderId="11" xfId="98" applyFont="1" applyBorder="1" applyAlignment="1">
      <alignment vertical="center" wrapText="1"/>
    </xf>
    <xf numFmtId="38" fontId="168" fillId="0" borderId="26" xfId="98" applyNumberFormat="1" applyFont="1" applyBorder="1" applyAlignment="1">
      <alignment vertical="center" wrapText="1"/>
    </xf>
    <xf numFmtId="0" fontId="168" fillId="0" borderId="26" xfId="98" applyFont="1" applyBorder="1" applyAlignment="1">
      <alignment vertical="center" wrapText="1"/>
    </xf>
    <xf numFmtId="0" fontId="168" fillId="0" borderId="12" xfId="98" applyFont="1" applyBorder="1" applyAlignment="1">
      <alignment vertical="center" wrapText="1"/>
    </xf>
    <xf numFmtId="0" fontId="168" fillId="0" borderId="13" xfId="98" applyFont="1" applyBorder="1" applyAlignment="1">
      <alignment vertical="center" wrapText="1"/>
    </xf>
    <xf numFmtId="0" fontId="87" fillId="0" borderId="14" xfId="98" applyFont="1" applyBorder="1" applyAlignment="1">
      <alignment horizontal="center" vertical="center" wrapText="1"/>
    </xf>
    <xf numFmtId="0" fontId="168" fillId="0" borderId="25" xfId="98" applyFont="1" applyBorder="1" applyAlignment="1">
      <alignment vertical="center" wrapText="1"/>
    </xf>
    <xf numFmtId="0" fontId="168" fillId="0" borderId="17" xfId="98" applyFont="1" applyBorder="1" applyAlignment="1">
      <alignment vertical="center" wrapText="1"/>
    </xf>
    <xf numFmtId="0" fontId="87" fillId="0" borderId="10" xfId="98" applyFont="1" applyBorder="1" applyAlignment="1">
      <alignment horizontal="center" vertical="center" wrapText="1"/>
    </xf>
    <xf numFmtId="0" fontId="168" fillId="0" borderId="24" xfId="98" applyFont="1" applyBorder="1" applyAlignment="1">
      <alignment vertical="center" wrapText="1"/>
    </xf>
    <xf numFmtId="0" fontId="168" fillId="0" borderId="14" xfId="98" applyFont="1" applyBorder="1" applyAlignment="1">
      <alignment horizontal="center" vertical="center" wrapText="1"/>
    </xf>
    <xf numFmtId="0" fontId="168" fillId="0" borderId="10" xfId="98" applyFont="1" applyBorder="1" applyAlignment="1">
      <alignment horizontal="center" vertical="center" wrapText="1"/>
    </xf>
    <xf numFmtId="0" fontId="91" fillId="0" borderId="0" xfId="98" applyFont="1">
      <alignment vertical="center"/>
    </xf>
    <xf numFmtId="0" fontId="116" fillId="0" borderId="13" xfId="98" applyFont="1" applyBorder="1" applyAlignment="1">
      <alignment vertical="center" wrapText="1"/>
    </xf>
    <xf numFmtId="0" fontId="116" fillId="0" borderId="11" xfId="98" applyFont="1" applyBorder="1" applyAlignment="1">
      <alignment vertical="center" wrapText="1"/>
    </xf>
    <xf numFmtId="0" fontId="160" fillId="0" borderId="12" xfId="98" applyFont="1" applyBorder="1" applyAlignment="1">
      <alignment vertical="center" wrapText="1"/>
    </xf>
    <xf numFmtId="0" fontId="160" fillId="0" borderId="0" xfId="98" applyFont="1" applyAlignment="1">
      <alignment horizontal="center" vertical="center" wrapText="1"/>
    </xf>
    <xf numFmtId="0" fontId="160" fillId="0" borderId="0" xfId="98" applyFont="1" applyAlignment="1">
      <alignment vertical="center" wrapText="1"/>
    </xf>
    <xf numFmtId="0" fontId="160" fillId="0" borderId="26" xfId="98" applyFont="1" applyBorder="1" applyAlignment="1">
      <alignment horizontal="center" vertical="center" wrapText="1"/>
    </xf>
    <xf numFmtId="0" fontId="116" fillId="27" borderId="0" xfId="98" applyFont="1" applyFill="1" applyAlignment="1">
      <alignment horizontal="left" vertical="center" wrapText="1"/>
    </xf>
    <xf numFmtId="0" fontId="160" fillId="0" borderId="18" xfId="98" applyFont="1" applyBorder="1" applyAlignment="1">
      <alignment horizontal="center" vertical="center" wrapText="1"/>
    </xf>
    <xf numFmtId="0" fontId="160" fillId="0" borderId="11" xfId="98" applyFont="1" applyBorder="1" applyAlignment="1">
      <alignment horizontal="center" vertical="center" wrapText="1"/>
    </xf>
    <xf numFmtId="0" fontId="160" fillId="0" borderId="11" xfId="98" applyFont="1" applyBorder="1" applyAlignment="1">
      <alignment vertical="center" wrapText="1"/>
    </xf>
    <xf numFmtId="0" fontId="160" fillId="0" borderId="26" xfId="98" applyFont="1" applyBorder="1" applyAlignment="1">
      <alignment vertical="center" wrapText="1"/>
    </xf>
    <xf numFmtId="0" fontId="116" fillId="0" borderId="10" xfId="98" applyFont="1" applyBorder="1" applyAlignment="1">
      <alignment horizontal="center" vertical="center" wrapText="1"/>
    </xf>
    <xf numFmtId="0" fontId="160" fillId="0" borderId="26" xfId="98" applyFont="1" applyBorder="1" applyAlignment="1">
      <alignment horizontal="left" vertical="center" wrapText="1"/>
    </xf>
    <xf numFmtId="0" fontId="6" fillId="0" borderId="0" xfId="98" applyAlignment="1">
      <alignment horizontal="right" vertical="center"/>
    </xf>
    <xf numFmtId="0" fontId="6" fillId="0" borderId="16" xfId="98" applyBorder="1">
      <alignment vertical="center"/>
    </xf>
    <xf numFmtId="0" fontId="6" fillId="0" borderId="15" xfId="98" applyBorder="1">
      <alignment vertical="center"/>
    </xf>
    <xf numFmtId="0" fontId="6" fillId="0" borderId="17" xfId="98" applyBorder="1">
      <alignment vertical="center"/>
    </xf>
    <xf numFmtId="0" fontId="6" fillId="0" borderId="10" xfId="98" applyBorder="1">
      <alignment vertical="center"/>
    </xf>
    <xf numFmtId="0" fontId="6" fillId="0" borderId="24" xfId="98" applyBorder="1">
      <alignment vertical="center"/>
    </xf>
    <xf numFmtId="0" fontId="160" fillId="28" borderId="13" xfId="98" applyFont="1" applyFill="1" applyBorder="1" applyAlignment="1">
      <alignment vertical="center" wrapText="1"/>
    </xf>
    <xf numFmtId="0" fontId="160" fillId="28" borderId="17" xfId="98" applyFont="1" applyFill="1" applyBorder="1" applyAlignment="1">
      <alignment vertical="center" wrapText="1"/>
    </xf>
    <xf numFmtId="0" fontId="171" fillId="0" borderId="0" xfId="98" applyFont="1">
      <alignment vertical="center"/>
    </xf>
    <xf numFmtId="0" fontId="91" fillId="0" borderId="11" xfId="98" applyFont="1" applyBorder="1" applyAlignment="1">
      <alignment horizontal="center" vertical="center" wrapText="1"/>
    </xf>
    <xf numFmtId="0" fontId="91" fillId="0" borderId="0" xfId="98" applyFont="1" applyAlignment="1">
      <alignment horizontal="center" vertical="center" wrapText="1"/>
    </xf>
    <xf numFmtId="0" fontId="91" fillId="0" borderId="18" xfId="98" applyFont="1" applyBorder="1" applyAlignment="1">
      <alignment horizontal="center" vertical="center" wrapText="1"/>
    </xf>
    <xf numFmtId="0" fontId="113" fillId="0" borderId="0" xfId="98" applyFont="1">
      <alignment vertical="center"/>
    </xf>
    <xf numFmtId="0" fontId="157" fillId="0" borderId="0" xfId="98" applyFont="1" applyAlignment="1">
      <alignment horizontal="center" vertical="center" wrapText="1"/>
    </xf>
    <xf numFmtId="0" fontId="157" fillId="0" borderId="0" xfId="98" applyFont="1" applyAlignment="1">
      <alignment horizontal="left" vertical="center" wrapText="1"/>
    </xf>
    <xf numFmtId="0" fontId="91" fillId="0" borderId="13" xfId="98" applyFont="1" applyBorder="1" applyAlignment="1">
      <alignment vertical="center" wrapText="1"/>
    </xf>
    <xf numFmtId="0" fontId="91" fillId="0" borderId="14" xfId="98" applyFont="1" applyBorder="1" applyAlignment="1">
      <alignment vertical="center" wrapText="1"/>
    </xf>
    <xf numFmtId="0" fontId="91" fillId="0" borderId="25" xfId="98" applyFont="1" applyBorder="1" applyAlignment="1">
      <alignment vertical="center" wrapText="1"/>
    </xf>
    <xf numFmtId="0" fontId="91" fillId="0" borderId="17" xfId="98" applyFont="1" applyBorder="1" applyAlignment="1">
      <alignment vertical="center" wrapText="1"/>
    </xf>
    <xf numFmtId="0" fontId="91" fillId="0" borderId="10" xfId="98" applyFont="1" applyBorder="1" applyAlignment="1">
      <alignment vertical="center" wrapText="1"/>
    </xf>
    <xf numFmtId="0" fontId="91" fillId="0" borderId="24" xfId="98" applyFont="1" applyBorder="1" applyAlignment="1">
      <alignment vertical="center" wrapText="1"/>
    </xf>
    <xf numFmtId="38" fontId="91" fillId="0" borderId="11" xfId="98" applyNumberFormat="1" applyFont="1" applyBorder="1" applyAlignment="1">
      <alignment vertical="center" wrapText="1"/>
    </xf>
    <xf numFmtId="0" fontId="91" fillId="0" borderId="26" xfId="98" applyFont="1" applyBorder="1" applyAlignment="1">
      <alignment vertical="center" wrapText="1"/>
    </xf>
    <xf numFmtId="0" fontId="91" fillId="0" borderId="12" xfId="98" applyFont="1" applyBorder="1" applyAlignment="1">
      <alignment vertical="center" wrapText="1"/>
    </xf>
    <xf numFmtId="0" fontId="6" fillId="0" borderId="13" xfId="98" applyBorder="1">
      <alignment vertical="center"/>
    </xf>
    <xf numFmtId="0" fontId="6" fillId="0" borderId="14" xfId="98" applyBorder="1">
      <alignment vertical="center"/>
    </xf>
    <xf numFmtId="0" fontId="6" fillId="0" borderId="25" xfId="98" applyBorder="1">
      <alignment vertical="center"/>
    </xf>
    <xf numFmtId="0" fontId="38" fillId="0" borderId="12" xfId="0" applyFont="1" applyBorder="1" applyAlignment="1">
      <alignment vertical="center"/>
    </xf>
    <xf numFmtId="176" fontId="160" fillId="0" borderId="10" xfId="98" applyNumberFormat="1" applyFont="1" applyBorder="1" applyAlignment="1">
      <alignment vertical="center" wrapText="1"/>
    </xf>
    <xf numFmtId="0" fontId="157" fillId="0" borderId="288" xfId="96" applyFont="1" applyBorder="1" applyAlignment="1">
      <alignment horizontal="center" vertical="center" wrapText="1"/>
    </xf>
    <xf numFmtId="0" fontId="0" fillId="0" borderId="17" xfId="0" applyBorder="1" applyAlignment="1">
      <alignment vertical="center"/>
    </xf>
    <xf numFmtId="0" fontId="0" fillId="0" borderId="24" xfId="0" applyBorder="1" applyAlignment="1">
      <alignment vertical="center"/>
    </xf>
    <xf numFmtId="0" fontId="0" fillId="27" borderId="299" xfId="0" applyFill="1" applyBorder="1" applyAlignment="1" applyProtection="1">
      <alignment horizontal="left" vertical="center"/>
      <protection locked="0"/>
    </xf>
    <xf numFmtId="0" fontId="0" fillId="27" borderId="298" xfId="0" applyFill="1" applyBorder="1" applyAlignment="1" applyProtection="1">
      <alignment horizontal="left" vertical="center"/>
      <protection locked="0"/>
    </xf>
    <xf numFmtId="0" fontId="175" fillId="0" borderId="0" xfId="99" applyFont="1" applyAlignment="1">
      <alignment horizontal="left" vertical="center"/>
    </xf>
    <xf numFmtId="0" fontId="176" fillId="0" borderId="0" xfId="99" applyFont="1" applyAlignment="1">
      <alignment horizontal="right" vertical="center"/>
    </xf>
    <xf numFmtId="0" fontId="175" fillId="0" borderId="16" xfId="99" applyFont="1" applyBorder="1" applyAlignment="1">
      <alignment horizontal="left" vertical="center"/>
    </xf>
    <xf numFmtId="0" fontId="175" fillId="0" borderId="15" xfId="99" applyFont="1" applyBorder="1" applyAlignment="1">
      <alignment horizontal="left" vertical="center"/>
    </xf>
    <xf numFmtId="0" fontId="175" fillId="0" borderId="0" xfId="99" applyFont="1" applyAlignment="1">
      <alignment horizontal="center" vertical="center"/>
    </xf>
    <xf numFmtId="0" fontId="175" fillId="0" borderId="17" xfId="99" applyFont="1" applyBorder="1" applyAlignment="1">
      <alignment horizontal="left" vertical="center"/>
    </xf>
    <xf numFmtId="0" fontId="175" fillId="0" borderId="24" xfId="99" applyFont="1" applyBorder="1" applyAlignment="1">
      <alignment horizontal="left" vertical="center"/>
    </xf>
    <xf numFmtId="0" fontId="177" fillId="0" borderId="0" xfId="99" applyFont="1" applyAlignment="1">
      <alignment horizontal="center" vertical="center"/>
    </xf>
    <xf numFmtId="0" fontId="175" fillId="0" borderId="10" xfId="99" applyFont="1" applyBorder="1" applyAlignment="1">
      <alignment horizontal="left" vertical="center"/>
    </xf>
    <xf numFmtId="0" fontId="175" fillId="0" borderId="0" xfId="99" applyFont="1" applyAlignment="1">
      <alignment horizontal="right" vertical="center"/>
    </xf>
    <xf numFmtId="0" fontId="175" fillId="0" borderId="10" xfId="99" applyFont="1" applyBorder="1" applyAlignment="1">
      <alignment horizontal="center" vertical="center"/>
    </xf>
    <xf numFmtId="0" fontId="178" fillId="0" borderId="0" xfId="99" applyFont="1"/>
    <xf numFmtId="0" fontId="179" fillId="0" borderId="0" xfId="99" applyFont="1"/>
    <xf numFmtId="0" fontId="179" fillId="0" borderId="0" xfId="99" applyFont="1" applyAlignment="1">
      <alignment horizontal="center"/>
    </xf>
    <xf numFmtId="0" fontId="178" fillId="0" borderId="47" xfId="99" applyFont="1" applyBorder="1" applyAlignment="1">
      <alignment horizontal="center" vertical="center" wrapText="1"/>
    </xf>
    <xf numFmtId="0" fontId="187" fillId="0" borderId="16" xfId="99" applyFont="1" applyBorder="1" applyAlignment="1">
      <alignment horizontal="center" vertical="center" wrapText="1"/>
    </xf>
    <xf numFmtId="0" fontId="178" fillId="0" borderId="273" xfId="99" applyFont="1" applyBorder="1" applyAlignment="1">
      <alignment vertical="top" wrapText="1"/>
    </xf>
    <xf numFmtId="0" fontId="187" fillId="0" borderId="17" xfId="99" applyFont="1" applyBorder="1" applyAlignment="1">
      <alignment horizontal="center" vertical="center" wrapText="1"/>
    </xf>
    <xf numFmtId="0" fontId="178" fillId="0" borderId="94" xfId="99" applyFont="1" applyBorder="1" applyAlignment="1">
      <alignment vertical="top" wrapText="1"/>
    </xf>
    <xf numFmtId="0" fontId="178" fillId="0" borderId="302" xfId="99" applyFont="1" applyBorder="1" applyAlignment="1">
      <alignment vertical="top" wrapText="1"/>
    </xf>
    <xf numFmtId="0" fontId="187" fillId="0" borderId="36" xfId="99" applyFont="1" applyBorder="1" applyAlignment="1">
      <alignment horizontal="center" vertical="center" wrapText="1"/>
    </xf>
    <xf numFmtId="0" fontId="180" fillId="0" borderId="17" xfId="99" applyFont="1" applyBorder="1"/>
    <xf numFmtId="0" fontId="180" fillId="0" borderId="34" xfId="99" applyFont="1" applyBorder="1"/>
    <xf numFmtId="0" fontId="180" fillId="0" borderId="16" xfId="99" applyFont="1" applyBorder="1"/>
    <xf numFmtId="0" fontId="180" fillId="0" borderId="31" xfId="99" applyFont="1" applyBorder="1"/>
    <xf numFmtId="0" fontId="178" fillId="0" borderId="303" xfId="99" applyFont="1" applyBorder="1" applyAlignment="1">
      <alignment vertical="center" wrapText="1"/>
    </xf>
    <xf numFmtId="0" fontId="175" fillId="0" borderId="16" xfId="99" applyFont="1" applyBorder="1" applyAlignment="1">
      <alignment horizontal="center" vertical="center"/>
    </xf>
    <xf numFmtId="0" fontId="175" fillId="0" borderId="15" xfId="99" applyFont="1" applyBorder="1" applyAlignment="1">
      <alignment horizontal="center" vertical="center"/>
    </xf>
    <xf numFmtId="0" fontId="190" fillId="0" borderId="0" xfId="99" applyFont="1" applyAlignment="1">
      <alignment horizontal="center" vertical="center"/>
    </xf>
    <xf numFmtId="0" fontId="175" fillId="0" borderId="14" xfId="99" applyFont="1" applyBorder="1" applyAlignment="1">
      <alignment horizontal="left" vertical="center"/>
    </xf>
    <xf numFmtId="0" fontId="175" fillId="0" borderId="25" xfId="99" applyFont="1" applyBorder="1" applyAlignment="1">
      <alignment horizontal="left" vertical="center"/>
    </xf>
    <xf numFmtId="0" fontId="175" fillId="0" borderId="13" xfId="99" applyFont="1" applyBorder="1" applyAlignment="1">
      <alignment horizontal="left" vertical="center"/>
    </xf>
    <xf numFmtId="0" fontId="175" fillId="0" borderId="14" xfId="99" applyFont="1" applyBorder="1" applyAlignment="1">
      <alignment horizontal="center" vertical="center"/>
    </xf>
    <xf numFmtId="0" fontId="175" fillId="0" borderId="0" xfId="99" applyFont="1" applyAlignment="1">
      <alignment horizontal="center" vertical="center" textRotation="255" wrapText="1"/>
    </xf>
    <xf numFmtId="0" fontId="175" fillId="0" borderId="10" xfId="99" applyFont="1" applyBorder="1" applyAlignment="1">
      <alignment horizontal="right" vertical="center"/>
    </xf>
    <xf numFmtId="0" fontId="175" fillId="0" borderId="11" xfId="99" applyFont="1" applyBorder="1" applyAlignment="1">
      <alignment horizontal="left" vertical="center"/>
    </xf>
    <xf numFmtId="0" fontId="175" fillId="0" borderId="26" xfId="99" applyFont="1" applyBorder="1" applyAlignment="1">
      <alignment horizontal="left" vertical="center"/>
    </xf>
    <xf numFmtId="0" fontId="175" fillId="0" borderId="26" xfId="99" applyFont="1" applyBorder="1" applyAlignment="1">
      <alignment horizontal="center" vertical="center"/>
    </xf>
    <xf numFmtId="0" fontId="175" fillId="0" borderId="12" xfId="99" applyFont="1" applyBorder="1" applyAlignment="1">
      <alignment horizontal="left" vertical="center"/>
    </xf>
    <xf numFmtId="0" fontId="147" fillId="0" borderId="0" xfId="99" applyAlignment="1">
      <alignment vertical="center"/>
    </xf>
    <xf numFmtId="0" fontId="150" fillId="0" borderId="0" xfId="99" applyFont="1" applyAlignment="1">
      <alignment vertical="center"/>
    </xf>
    <xf numFmtId="0" fontId="147" fillId="0" borderId="37" xfId="99" applyBorder="1" applyAlignment="1">
      <alignment vertical="center"/>
    </xf>
    <xf numFmtId="0" fontId="147" fillId="0" borderId="29" xfId="99" applyBorder="1" applyAlignment="1">
      <alignment vertical="center"/>
    </xf>
    <xf numFmtId="0" fontId="147" fillId="0" borderId="30" xfId="99" applyBorder="1" applyAlignment="1">
      <alignment vertical="center"/>
    </xf>
    <xf numFmtId="0" fontId="147" fillId="0" borderId="44" xfId="99" applyBorder="1" applyAlignment="1">
      <alignment vertical="center"/>
    </xf>
    <xf numFmtId="0" fontId="147" fillId="0" borderId="32" xfId="99" applyBorder="1" applyAlignment="1">
      <alignment vertical="center"/>
    </xf>
    <xf numFmtId="0" fontId="147" fillId="0" borderId="33" xfId="99" applyBorder="1" applyAlignment="1">
      <alignment vertical="center"/>
    </xf>
    <xf numFmtId="0" fontId="147" fillId="0" borderId="92" xfId="99" applyBorder="1" applyAlignment="1">
      <alignment vertical="center"/>
    </xf>
    <xf numFmtId="0" fontId="147" fillId="0" borderId="22" xfId="99" applyBorder="1" applyAlignment="1">
      <alignment vertical="center"/>
    </xf>
    <xf numFmtId="0" fontId="147" fillId="0" borderId="93" xfId="99" applyBorder="1" applyAlignment="1">
      <alignment vertical="center"/>
    </xf>
    <xf numFmtId="0" fontId="147" fillId="0" borderId="137" xfId="99" applyBorder="1" applyAlignment="1">
      <alignment vertical="center"/>
    </xf>
    <xf numFmtId="0" fontId="147" fillId="0" borderId="18" xfId="99" applyBorder="1" applyAlignment="1">
      <alignment vertical="center"/>
    </xf>
    <xf numFmtId="0" fontId="147" fillId="0" borderId="138" xfId="99" applyBorder="1" applyAlignment="1">
      <alignment vertical="center"/>
    </xf>
    <xf numFmtId="0" fontId="147" fillId="0" borderId="32" xfId="99" applyBorder="1" applyAlignment="1">
      <alignment horizontal="right" vertical="center"/>
    </xf>
    <xf numFmtId="0" fontId="191" fillId="0" borderId="88" xfId="99" applyFont="1" applyBorder="1" applyAlignment="1">
      <alignment horizontal="center"/>
    </xf>
    <xf numFmtId="0" fontId="147" fillId="0" borderId="0" xfId="99"/>
    <xf numFmtId="0" fontId="191" fillId="0" borderId="0" xfId="99" applyFont="1"/>
    <xf numFmtId="0" fontId="191" fillId="0" borderId="0" xfId="99" applyFont="1" applyAlignment="1">
      <alignment horizontal="left"/>
    </xf>
    <xf numFmtId="0" fontId="191" fillId="0" borderId="0" xfId="99" applyFont="1" applyAlignment="1">
      <alignment horizontal="distributed"/>
    </xf>
    <xf numFmtId="0" fontId="191" fillId="0" borderId="59" xfId="99" applyFont="1" applyBorder="1"/>
    <xf numFmtId="0" fontId="193" fillId="0" borderId="59" xfId="99" applyFont="1" applyBorder="1"/>
    <xf numFmtId="0" fontId="191" fillId="0" borderId="180" xfId="99" applyFont="1" applyBorder="1"/>
    <xf numFmtId="0" fontId="191" fillId="0" borderId="0" xfId="99" applyFont="1" applyAlignment="1">
      <alignment horizontal="center" vertical="center"/>
    </xf>
    <xf numFmtId="0" fontId="193" fillId="0" borderId="0" xfId="99" applyFont="1"/>
    <xf numFmtId="0" fontId="194" fillId="0" borderId="0" xfId="99" applyFont="1"/>
    <xf numFmtId="0" fontId="195" fillId="0" borderId="0" xfId="99" applyFont="1" applyAlignment="1">
      <alignment horizontal="left"/>
    </xf>
    <xf numFmtId="0" fontId="191" fillId="0" borderId="231" xfId="99" applyFont="1" applyBorder="1"/>
    <xf numFmtId="0" fontId="191" fillId="0" borderId="229" xfId="99" applyFont="1" applyBorder="1"/>
    <xf numFmtId="0" fontId="191" fillId="0" borderId="224" xfId="99" applyFont="1" applyBorder="1"/>
    <xf numFmtId="0" fontId="191" fillId="0" borderId="209" xfId="99" applyFont="1" applyBorder="1"/>
    <xf numFmtId="0" fontId="191" fillId="0" borderId="63" xfId="99" applyFont="1" applyBorder="1"/>
    <xf numFmtId="0" fontId="191" fillId="0" borderId="0" xfId="99" applyFont="1" applyAlignment="1">
      <alignment horizontal="right"/>
    </xf>
    <xf numFmtId="0" fontId="147" fillId="0" borderId="209" xfId="99" applyBorder="1"/>
    <xf numFmtId="0" fontId="147" fillId="0" borderId="63" xfId="99" applyBorder="1"/>
    <xf numFmtId="0" fontId="147" fillId="0" borderId="232" xfId="99" applyBorder="1"/>
    <xf numFmtId="0" fontId="147" fillId="0" borderId="59" xfId="99" applyBorder="1"/>
    <xf numFmtId="0" fontId="147" fillId="0" borderId="64" xfId="99" applyBorder="1"/>
    <xf numFmtId="0" fontId="191" fillId="27" borderId="88" xfId="99" applyFont="1" applyFill="1" applyBorder="1" applyAlignment="1">
      <alignment horizontal="center"/>
    </xf>
    <xf numFmtId="0" fontId="191" fillId="28" borderId="88" xfId="99" applyFont="1" applyFill="1" applyBorder="1" applyAlignment="1">
      <alignment horizontal="center"/>
    </xf>
    <xf numFmtId="0" fontId="191" fillId="0" borderId="59" xfId="99" applyFont="1" applyBorder="1" applyAlignment="1">
      <alignment horizontal="left"/>
    </xf>
    <xf numFmtId="0" fontId="191" fillId="0" borderId="180" xfId="99" applyFont="1" applyBorder="1" applyAlignment="1">
      <alignment horizontal="left"/>
    </xf>
    <xf numFmtId="0" fontId="191" fillId="28" borderId="0" xfId="99" applyFont="1" applyFill="1"/>
    <xf numFmtId="0" fontId="193" fillId="28" borderId="0" xfId="99" applyFont="1" applyFill="1" applyAlignment="1">
      <alignment horizontal="left"/>
    </xf>
    <xf numFmtId="49" fontId="191" fillId="28" borderId="0" xfId="99" applyNumberFormat="1" applyFont="1" applyFill="1"/>
    <xf numFmtId="0" fontId="191" fillId="28" borderId="59" xfId="99" applyFont="1" applyFill="1" applyBorder="1"/>
    <xf numFmtId="0" fontId="191" fillId="28" borderId="59" xfId="99" applyFont="1" applyFill="1" applyBorder="1" applyAlignment="1">
      <alignment horizontal="right"/>
    </xf>
    <xf numFmtId="0" fontId="191" fillId="28" borderId="209" xfId="99" applyFont="1" applyFill="1" applyBorder="1"/>
    <xf numFmtId="0" fontId="191" fillId="28" borderId="63" xfId="99" applyFont="1" applyFill="1" applyBorder="1"/>
    <xf numFmtId="0" fontId="191" fillId="28" borderId="232" xfId="99" applyFont="1" applyFill="1" applyBorder="1"/>
    <xf numFmtId="0" fontId="191" fillId="28" borderId="64" xfId="99" applyFont="1" applyFill="1" applyBorder="1"/>
    <xf numFmtId="0" fontId="151" fillId="0" borderId="0" xfId="99" applyFont="1" applyAlignment="1">
      <alignment horizontal="center"/>
    </xf>
    <xf numFmtId="0" fontId="151" fillId="0" borderId="31" xfId="99" applyFont="1" applyBorder="1" applyAlignment="1">
      <alignment horizontal="center"/>
    </xf>
    <xf numFmtId="0" fontId="196" fillId="0" borderId="38" xfId="99" applyFont="1" applyBorder="1" applyAlignment="1">
      <alignment horizontal="center" vertical="center"/>
    </xf>
    <xf numFmtId="0" fontId="196" fillId="0" borderId="0" xfId="99" applyFont="1" applyAlignment="1">
      <alignment horizontal="center" vertical="center"/>
    </xf>
    <xf numFmtId="0" fontId="150" fillId="0" borderId="0" xfId="99" applyFont="1" applyAlignment="1">
      <alignment horizontal="left" vertical="center"/>
    </xf>
    <xf numFmtId="0" fontId="196" fillId="0" borderId="31" xfId="99" applyFont="1" applyBorder="1" applyAlignment="1">
      <alignment horizontal="center" vertical="center"/>
    </xf>
    <xf numFmtId="0" fontId="147" fillId="0" borderId="38" xfId="99" applyBorder="1" applyAlignment="1">
      <alignment vertical="center"/>
    </xf>
    <xf numFmtId="0" fontId="147" fillId="0" borderId="31" xfId="99" applyBorder="1" applyAlignment="1">
      <alignment vertical="center"/>
    </xf>
    <xf numFmtId="58" fontId="198" fillId="0" borderId="0" xfId="99" applyNumberFormat="1" applyFont="1" applyAlignment="1">
      <alignment vertical="center"/>
    </xf>
    <xf numFmtId="0" fontId="147" fillId="0" borderId="0" xfId="99" applyAlignment="1">
      <alignment horizontal="center" vertical="center"/>
    </xf>
    <xf numFmtId="0" fontId="147" fillId="0" borderId="312" xfId="99" applyBorder="1" applyAlignment="1">
      <alignment horizontal="center" vertical="center"/>
    </xf>
    <xf numFmtId="0" fontId="147" fillId="0" borderId="313" xfId="99" applyBorder="1" applyAlignment="1">
      <alignment horizontal="center" vertical="center"/>
    </xf>
    <xf numFmtId="0" fontId="147" fillId="0" borderId="314" xfId="99" applyBorder="1" applyAlignment="1">
      <alignment horizontal="center" vertical="center"/>
    </xf>
    <xf numFmtId="0" fontId="198" fillId="0" borderId="0" xfId="99" applyFont="1" applyAlignment="1">
      <alignment horizontal="center"/>
    </xf>
    <xf numFmtId="0" fontId="152" fillId="0" borderId="38" xfId="99" applyFont="1" applyBorder="1" applyAlignment="1">
      <alignment horizontal="center" vertical="center"/>
    </xf>
    <xf numFmtId="0" fontId="151" fillId="0" borderId="26" xfId="99" applyFont="1" applyBorder="1" applyAlignment="1">
      <alignment vertical="center"/>
    </xf>
    <xf numFmtId="0" fontId="147" fillId="0" borderId="26" xfId="99" applyBorder="1" applyAlignment="1">
      <alignment vertical="center"/>
    </xf>
    <xf numFmtId="0" fontId="198" fillId="0" borderId="13" xfId="99" applyFont="1" applyBorder="1" applyAlignment="1">
      <alignment horizontal="left" vertical="center"/>
    </xf>
    <xf numFmtId="0" fontId="198" fillId="0" borderId="14" xfId="99" applyFont="1" applyBorder="1" applyAlignment="1">
      <alignment horizontal="left" vertical="center"/>
    </xf>
    <xf numFmtId="0" fontId="198" fillId="0" borderId="43" xfId="99" applyFont="1" applyBorder="1" applyAlignment="1">
      <alignment horizontal="left" vertical="center"/>
    </xf>
    <xf numFmtId="0" fontId="198" fillId="0" borderId="16" xfId="99" applyFont="1" applyBorder="1" applyAlignment="1">
      <alignment horizontal="left" vertical="center"/>
    </xf>
    <xf numFmtId="0" fontId="198" fillId="0" borderId="0" xfId="99" applyFont="1" applyAlignment="1">
      <alignment horizontal="left" vertical="center"/>
    </xf>
    <xf numFmtId="0" fontId="198" fillId="0" borderId="318" xfId="99" applyFont="1" applyBorder="1" applyAlignment="1">
      <alignment horizontal="center" vertical="center"/>
    </xf>
    <xf numFmtId="0" fontId="198" fillId="0" borderId="319" xfId="99" applyFont="1" applyBorder="1" applyAlignment="1">
      <alignment horizontal="center" vertical="center"/>
    </xf>
    <xf numFmtId="0" fontId="198" fillId="0" borderId="320" xfId="99" applyFont="1" applyBorder="1" applyAlignment="1">
      <alignment horizontal="center" vertical="center"/>
    </xf>
    <xf numFmtId="0" fontId="198" fillId="0" borderId="17" xfId="99" applyFont="1" applyBorder="1" applyAlignment="1">
      <alignment horizontal="left" vertical="center"/>
    </xf>
    <xf numFmtId="0" fontId="198" fillId="0" borderId="10" xfId="99" applyFont="1" applyBorder="1" applyAlignment="1">
      <alignment horizontal="left" vertical="center"/>
    </xf>
    <xf numFmtId="0" fontId="198" fillId="0" borderId="34" xfId="99" applyFont="1" applyBorder="1" applyAlignment="1">
      <alignment horizontal="left" vertical="center"/>
    </xf>
    <xf numFmtId="0" fontId="150" fillId="0" borderId="0" xfId="99" applyFont="1" applyAlignment="1">
      <alignment horizontal="right" vertical="center" wrapText="1" shrinkToFit="1"/>
    </xf>
    <xf numFmtId="0" fontId="199" fillId="0" borderId="0" xfId="99" applyFont="1" applyAlignment="1">
      <alignment horizontal="left" vertical="center" wrapText="1" shrinkToFit="1"/>
    </xf>
    <xf numFmtId="0" fontId="150" fillId="0" borderId="0" xfId="99" applyFont="1" applyAlignment="1">
      <alignment horizontal="left" vertical="center" wrapText="1" shrinkToFit="1"/>
    </xf>
    <xf numFmtId="0" fontId="151" fillId="0" borderId="312" xfId="99" applyFont="1" applyBorder="1" applyAlignment="1">
      <alignment horizontal="center" vertical="center"/>
    </xf>
    <xf numFmtId="0" fontId="151" fillId="0" borderId="313" xfId="99" applyFont="1" applyBorder="1" applyAlignment="1">
      <alignment horizontal="center" vertical="center"/>
    </xf>
    <xf numFmtId="0" fontId="147" fillId="0" borderId="313" xfId="99" applyBorder="1" applyAlignment="1">
      <alignment vertical="center"/>
    </xf>
    <xf numFmtId="0" fontId="147" fillId="0" borderId="314" xfId="99" applyBorder="1" applyAlignment="1">
      <alignment vertical="center"/>
    </xf>
    <xf numFmtId="0" fontId="151" fillId="0" borderId="0" xfId="99" applyFont="1"/>
    <xf numFmtId="0" fontId="151" fillId="0" borderId="0" xfId="99" applyFont="1" applyAlignment="1">
      <alignment vertical="center"/>
    </xf>
    <xf numFmtId="0" fontId="147" fillId="28" borderId="312" xfId="99" applyFill="1" applyBorder="1" applyAlignment="1">
      <alignment horizontal="center" vertical="center"/>
    </xf>
    <xf numFmtId="0" fontId="147" fillId="28" borderId="313" xfId="99" applyFill="1" applyBorder="1" applyAlignment="1">
      <alignment horizontal="center" vertical="center"/>
    </xf>
    <xf numFmtId="0" fontId="147" fillId="28" borderId="314" xfId="99" applyFill="1" applyBorder="1" applyAlignment="1">
      <alignment horizontal="center" vertical="center"/>
    </xf>
    <xf numFmtId="0" fontId="198" fillId="28" borderId="318" xfId="99" applyFont="1" applyFill="1" applyBorder="1" applyAlignment="1">
      <alignment horizontal="center" vertical="center"/>
    </xf>
    <xf numFmtId="0" fontId="198" fillId="28" borderId="319" xfId="99" applyFont="1" applyFill="1" applyBorder="1" applyAlignment="1">
      <alignment horizontal="center" vertical="center"/>
    </xf>
    <xf numFmtId="0" fontId="198" fillId="28" borderId="320" xfId="99" applyFont="1" applyFill="1" applyBorder="1" applyAlignment="1">
      <alignment horizontal="center" vertical="center"/>
    </xf>
    <xf numFmtId="0" fontId="91" fillId="0" borderId="0" xfId="100" applyFont="1" applyAlignment="1">
      <alignment vertical="center"/>
    </xf>
    <xf numFmtId="0" fontId="91" fillId="0" borderId="0" xfId="100" applyFont="1" applyAlignment="1">
      <alignment vertical="top"/>
    </xf>
    <xf numFmtId="0" fontId="202" fillId="0" borderId="0" xfId="100" applyFont="1" applyAlignment="1">
      <alignment vertical="center" shrinkToFit="1"/>
    </xf>
    <xf numFmtId="0" fontId="161" fillId="0" borderId="0" xfId="100" applyFont="1" applyAlignment="1">
      <alignment vertical="center" shrinkToFit="1"/>
    </xf>
    <xf numFmtId="0" fontId="160" fillId="0" borderId="10" xfId="100" applyFont="1" applyBorder="1" applyAlignment="1">
      <alignment horizontal="center" vertical="center"/>
    </xf>
    <xf numFmtId="0" fontId="204" fillId="0" borderId="0" xfId="100" applyFont="1" applyAlignment="1">
      <alignment horizontal="center" vertical="center"/>
    </xf>
    <xf numFmtId="0" fontId="160" fillId="0" borderId="0" xfId="100" applyFont="1" applyAlignment="1">
      <alignment horizontal="center" vertical="center"/>
    </xf>
    <xf numFmtId="0" fontId="160" fillId="0" borderId="0" xfId="100" applyFont="1" applyAlignment="1">
      <alignment vertical="center"/>
    </xf>
    <xf numFmtId="0" fontId="158" fillId="0" borderId="0" xfId="100" applyFont="1" applyAlignment="1">
      <alignment vertical="center"/>
    </xf>
    <xf numFmtId="0" fontId="160" fillId="0" borderId="0" xfId="100" applyFont="1" applyAlignment="1">
      <alignment vertical="center" wrapText="1"/>
    </xf>
    <xf numFmtId="0" fontId="205" fillId="0" borderId="0" xfId="100" applyFont="1" applyAlignment="1">
      <alignment horizontal="center" vertical="center"/>
    </xf>
    <xf numFmtId="0" fontId="160" fillId="0" borderId="0" xfId="100" applyFont="1" applyAlignment="1">
      <alignment horizontal="left" vertical="center"/>
    </xf>
    <xf numFmtId="0" fontId="206" fillId="0" borderId="0" xfId="100" applyFont="1" applyAlignment="1">
      <alignment horizontal="left" vertical="center"/>
    </xf>
    <xf numFmtId="0" fontId="158" fillId="0" borderId="0" xfId="100" applyFont="1" applyAlignment="1">
      <alignment horizontal="left" vertical="center"/>
    </xf>
    <xf numFmtId="0" fontId="161" fillId="0" borderId="0" xfId="100" applyFont="1" applyAlignment="1">
      <alignment horizontal="center"/>
    </xf>
    <xf numFmtId="0" fontId="116" fillId="0" borderId="0" xfId="100" applyFont="1" applyAlignment="1">
      <alignment vertical="top"/>
    </xf>
    <xf numFmtId="0" fontId="157" fillId="0" borderId="0" xfId="100" applyFont="1" applyAlignment="1">
      <alignment vertical="center"/>
    </xf>
    <xf numFmtId="0" fontId="166" fillId="0" borderId="0" xfId="100" applyFont="1" applyAlignment="1">
      <alignment vertical="center"/>
    </xf>
    <xf numFmtId="0" fontId="116" fillId="0" borderId="0" xfId="100" applyFont="1"/>
    <xf numFmtId="0" fontId="157" fillId="0" borderId="0" xfId="100" applyFont="1" applyAlignment="1">
      <alignment vertical="top"/>
    </xf>
    <xf numFmtId="0" fontId="157" fillId="0" borderId="0" xfId="100" applyFont="1" applyAlignment="1">
      <alignment horizontal="center" vertical="center"/>
    </xf>
    <xf numFmtId="0" fontId="116" fillId="0" borderId="0" xfId="100" applyFont="1" applyAlignment="1">
      <alignment vertical="center"/>
    </xf>
    <xf numFmtId="0" fontId="157" fillId="0" borderId="333" xfId="100" applyFont="1" applyBorder="1" applyAlignment="1">
      <alignment horizontal="center" vertical="center"/>
    </xf>
    <xf numFmtId="0" fontId="157" fillId="0" borderId="334" xfId="100" applyFont="1" applyBorder="1" applyAlignment="1">
      <alignment horizontal="center" vertical="center"/>
    </xf>
    <xf numFmtId="0" fontId="157" fillId="0" borderId="125" xfId="100" applyFont="1" applyBorder="1" applyAlignment="1">
      <alignment vertical="center"/>
    </xf>
    <xf numFmtId="0" fontId="157" fillId="0" borderId="335" xfId="100" applyFont="1" applyBorder="1" applyAlignment="1">
      <alignment horizontal="center" vertical="center"/>
    </xf>
    <xf numFmtId="0" fontId="205" fillId="28" borderId="324" xfId="100" applyFont="1" applyFill="1" applyBorder="1" applyAlignment="1">
      <alignment horizontal="center" vertical="center" wrapText="1" shrinkToFit="1"/>
    </xf>
    <xf numFmtId="0" fontId="205" fillId="28" borderId="51" xfId="100" applyFont="1" applyFill="1" applyBorder="1" applyAlignment="1">
      <alignment horizontal="center" vertical="center" wrapText="1" shrinkToFit="1"/>
    </xf>
    <xf numFmtId="0" fontId="205" fillId="28" borderId="325" xfId="100" applyFont="1" applyFill="1" applyBorder="1" applyAlignment="1">
      <alignment horizontal="center" vertical="center" wrapText="1" shrinkToFit="1"/>
    </xf>
    <xf numFmtId="0" fontId="205" fillId="28" borderId="326" xfId="100" applyFont="1" applyFill="1" applyBorder="1" applyAlignment="1">
      <alignment horizontal="center" vertical="center" wrapText="1" shrinkToFit="1"/>
    </xf>
    <xf numFmtId="0" fontId="160" fillId="28" borderId="327" xfId="100" applyFont="1" applyFill="1" applyBorder="1" applyAlignment="1">
      <alignment horizontal="center" vertical="center" shrinkToFit="1"/>
    </xf>
    <xf numFmtId="0" fontId="160" fillId="28" borderId="328" xfId="100" applyFont="1" applyFill="1" applyBorder="1" applyAlignment="1">
      <alignment horizontal="center" vertical="center" shrinkToFit="1"/>
    </xf>
    <xf numFmtId="0" fontId="160" fillId="28" borderId="329" xfId="100" applyFont="1" applyFill="1" applyBorder="1" applyAlignment="1">
      <alignment horizontal="center" vertical="center" shrinkToFit="1"/>
    </xf>
    <xf numFmtId="0" fontId="160" fillId="28" borderId="10" xfId="100" applyFont="1" applyFill="1" applyBorder="1" applyAlignment="1">
      <alignment horizontal="center" vertical="center"/>
    </xf>
    <xf numFmtId="0" fontId="160" fillId="28" borderId="330" xfId="100" applyFont="1" applyFill="1" applyBorder="1" applyAlignment="1">
      <alignment horizontal="center" vertical="center"/>
    </xf>
    <xf numFmtId="0" fontId="160" fillId="28" borderId="331" xfId="100" applyFont="1" applyFill="1" applyBorder="1" applyAlignment="1">
      <alignment horizontal="center" vertical="center" shrinkToFit="1"/>
    </xf>
    <xf numFmtId="0" fontId="160" fillId="28" borderId="332" xfId="100" applyFont="1" applyFill="1" applyBorder="1" applyAlignment="1">
      <alignment horizontal="center" vertical="center" shrinkToFit="1"/>
    </xf>
    <xf numFmtId="0" fontId="160" fillId="28" borderId="10" xfId="100" applyFont="1" applyFill="1" applyBorder="1" applyAlignment="1">
      <alignment horizontal="center" vertical="center" shrinkToFit="1"/>
    </xf>
    <xf numFmtId="0" fontId="160" fillId="28" borderId="330" xfId="100" applyFont="1" applyFill="1" applyBorder="1" applyAlignment="1">
      <alignment horizontal="center" vertical="center" shrinkToFit="1"/>
    </xf>
    <xf numFmtId="0" fontId="160" fillId="28" borderId="311" xfId="100" applyFont="1" applyFill="1" applyBorder="1" applyAlignment="1">
      <alignment horizontal="center" vertical="center" shrinkToFit="1"/>
    </xf>
    <xf numFmtId="0" fontId="160" fillId="28" borderId="34" xfId="100" applyFont="1" applyFill="1" applyBorder="1" applyAlignment="1">
      <alignment horizontal="center" vertical="center" shrinkToFit="1"/>
    </xf>
    <xf numFmtId="0" fontId="176" fillId="0" borderId="0" xfId="99" applyFont="1" applyAlignment="1">
      <alignment horizontal="left" vertical="center"/>
    </xf>
    <xf numFmtId="0" fontId="5" fillId="0" borderId="0" xfId="101">
      <alignment vertical="center"/>
    </xf>
    <xf numFmtId="0" fontId="116" fillId="0" borderId="0" xfId="101" applyFont="1" applyAlignment="1">
      <alignment vertical="center" wrapText="1"/>
    </xf>
    <xf numFmtId="0" fontId="116" fillId="0" borderId="0" xfId="101" applyFont="1" applyAlignment="1">
      <alignment horizontal="justify" vertical="center" wrapText="1"/>
    </xf>
    <xf numFmtId="0" fontId="116" fillId="0" borderId="0" xfId="101" applyFont="1" applyAlignment="1">
      <alignment horizontal="right" vertical="center" wrapText="1"/>
    </xf>
    <xf numFmtId="0" fontId="116" fillId="0" borderId="0" xfId="101" applyFont="1" applyAlignment="1">
      <alignment horizontal="center" vertical="top" wrapText="1"/>
    </xf>
    <xf numFmtId="0" fontId="116" fillId="0" borderId="0" xfId="101" applyFont="1" applyAlignment="1">
      <alignment horizontal="justify" vertical="top" wrapText="1"/>
    </xf>
    <xf numFmtId="0" fontId="116" fillId="0" borderId="0" xfId="101" applyFont="1" applyAlignment="1">
      <alignment horizontal="center" vertical="center" wrapText="1"/>
    </xf>
    <xf numFmtId="0" fontId="116" fillId="0" borderId="0" xfId="101" applyFont="1" applyAlignment="1">
      <alignment vertical="top" wrapText="1"/>
    </xf>
    <xf numFmtId="0" fontId="5" fillId="0" borderId="13" xfId="101" applyBorder="1">
      <alignment vertical="center"/>
    </xf>
    <xf numFmtId="0" fontId="5" fillId="0" borderId="14" xfId="101" applyBorder="1">
      <alignment vertical="center"/>
    </xf>
    <xf numFmtId="0" fontId="5" fillId="0" borderId="25" xfId="101" applyBorder="1">
      <alignment vertical="center"/>
    </xf>
    <xf numFmtId="0" fontId="5" fillId="0" borderId="16" xfId="101" applyBorder="1">
      <alignment vertical="center"/>
    </xf>
    <xf numFmtId="0" fontId="155" fillId="0" borderId="15" xfId="101" applyFont="1" applyBorder="1" applyAlignment="1">
      <alignment horizontal="center" vertical="center" wrapText="1"/>
    </xf>
    <xf numFmtId="0" fontId="116" fillId="0" borderId="0" xfId="101" applyFont="1" applyAlignment="1">
      <alignment horizontal="justify" vertical="center"/>
    </xf>
    <xf numFmtId="0" fontId="5" fillId="0" borderId="15" xfId="101" applyBorder="1">
      <alignment vertical="center"/>
    </xf>
    <xf numFmtId="0" fontId="116" fillId="0" borderId="15" xfId="101" applyFont="1" applyBorder="1" applyAlignment="1">
      <alignment horizontal="justify" vertical="center" wrapText="1"/>
    </xf>
    <xf numFmtId="0" fontId="116" fillId="0" borderId="15" xfId="101" applyFont="1" applyBorder="1" applyAlignment="1">
      <alignment horizontal="left" vertical="center" wrapText="1"/>
    </xf>
    <xf numFmtId="0" fontId="157" fillId="0" borderId="0" xfId="101" applyFont="1" applyAlignment="1">
      <alignment horizontal="justify" vertical="center"/>
    </xf>
    <xf numFmtId="0" fontId="158" fillId="0" borderId="15" xfId="101" applyFont="1" applyBorder="1" applyAlignment="1">
      <alignment horizontal="center" vertical="center" wrapText="1"/>
    </xf>
    <xf numFmtId="0" fontId="159" fillId="0" borderId="0" xfId="101" applyFont="1" applyAlignment="1">
      <alignment horizontal="justify" vertical="center"/>
    </xf>
    <xf numFmtId="0" fontId="5" fillId="0" borderId="17" xfId="101" applyBorder="1">
      <alignment vertical="center"/>
    </xf>
    <xf numFmtId="0" fontId="159" fillId="0" borderId="10" xfId="101" applyFont="1" applyBorder="1" applyAlignment="1">
      <alignment horizontal="justify" vertical="center"/>
    </xf>
    <xf numFmtId="0" fontId="5" fillId="0" borderId="10" xfId="101" applyBorder="1">
      <alignment vertical="center"/>
    </xf>
    <xf numFmtId="0" fontId="5" fillId="0" borderId="24" xfId="101" applyBorder="1">
      <alignment vertical="center"/>
    </xf>
    <xf numFmtId="0" fontId="116" fillId="0" borderId="0" xfId="101" applyFont="1" applyAlignment="1">
      <alignment horizontal="left" vertical="center" wrapText="1"/>
    </xf>
    <xf numFmtId="0" fontId="160" fillId="0" borderId="26" xfId="101" applyFont="1" applyBorder="1" applyAlignment="1">
      <alignment vertical="center" wrapText="1"/>
    </xf>
    <xf numFmtId="0" fontId="160" fillId="0" borderId="12" xfId="101" applyFont="1" applyBorder="1" applyAlignment="1">
      <alignment vertical="center" wrapText="1"/>
    </xf>
    <xf numFmtId="0" fontId="87" fillId="0" borderId="0" xfId="101" applyFont="1">
      <alignment vertical="center"/>
    </xf>
    <xf numFmtId="0" fontId="168" fillId="0" borderId="26" xfId="101" applyFont="1" applyBorder="1" applyAlignment="1">
      <alignment vertical="center" wrapText="1"/>
    </xf>
    <xf numFmtId="0" fontId="168" fillId="0" borderId="12" xfId="101" applyFont="1" applyBorder="1" applyAlignment="1">
      <alignment vertical="center" wrapText="1"/>
    </xf>
    <xf numFmtId="0" fontId="87" fillId="0" borderId="0" xfId="97" applyFont="1">
      <alignment vertical="center"/>
    </xf>
    <xf numFmtId="0" fontId="121" fillId="0" borderId="25" xfId="97" applyFont="1" applyBorder="1" applyAlignment="1">
      <alignment horizontal="center" wrapText="1"/>
    </xf>
    <xf numFmtId="0" fontId="121" fillId="0" borderId="0" xfId="97" applyFont="1" applyAlignment="1">
      <alignment vertical="center" wrapText="1"/>
    </xf>
    <xf numFmtId="0" fontId="121" fillId="0" borderId="0" xfId="97" applyFont="1" applyAlignment="1">
      <alignment horizontal="center" vertical="top" wrapText="1"/>
    </xf>
    <xf numFmtId="0" fontId="121" fillId="0" borderId="0" xfId="97" applyFont="1" applyAlignment="1">
      <alignment horizontal="justify" vertical="top" wrapText="1"/>
    </xf>
    <xf numFmtId="0" fontId="121" fillId="0" borderId="0" xfId="97" applyFont="1" applyAlignment="1">
      <alignment horizontal="center" vertical="center" wrapText="1"/>
    </xf>
    <xf numFmtId="0" fontId="121" fillId="0" borderId="0" xfId="97" applyFont="1" applyAlignment="1">
      <alignment vertical="top" wrapText="1"/>
    </xf>
    <xf numFmtId="0" fontId="121" fillId="0" borderId="0" xfId="101" applyFont="1" applyAlignment="1">
      <alignment horizontal="center" vertical="center" wrapText="1"/>
    </xf>
    <xf numFmtId="0" fontId="121" fillId="0" borderId="0" xfId="101" applyFont="1" applyAlignment="1">
      <alignment horizontal="center" vertical="top" wrapText="1"/>
    </xf>
    <xf numFmtId="0" fontId="121" fillId="0" borderId="0" xfId="101" applyFont="1" applyAlignment="1">
      <alignment horizontal="justify" vertical="top" wrapText="1"/>
    </xf>
    <xf numFmtId="0" fontId="121" fillId="0" borderId="0" xfId="101" applyFont="1" applyAlignment="1">
      <alignment vertical="top" wrapText="1"/>
    </xf>
    <xf numFmtId="0" fontId="87" fillId="0" borderId="13" xfId="101" applyFont="1" applyBorder="1">
      <alignment vertical="center"/>
    </xf>
    <xf numFmtId="0" fontId="87" fillId="0" borderId="14" xfId="101" applyFont="1" applyBorder="1">
      <alignment vertical="center"/>
    </xf>
    <xf numFmtId="0" fontId="87" fillId="0" borderId="25" xfId="101" applyFont="1" applyBorder="1">
      <alignment vertical="center"/>
    </xf>
    <xf numFmtId="0" fontId="87" fillId="0" borderId="16" xfId="101" applyFont="1" applyBorder="1">
      <alignment vertical="center"/>
    </xf>
    <xf numFmtId="0" fontId="122" fillId="0" borderId="15" xfId="101" applyFont="1" applyBorder="1" applyAlignment="1">
      <alignment horizontal="center" vertical="center" wrapText="1"/>
    </xf>
    <xf numFmtId="0" fontId="121" fillId="0" borderId="0" xfId="101" applyFont="1" applyAlignment="1">
      <alignment horizontal="justify" vertical="center"/>
    </xf>
    <xf numFmtId="0" fontId="87" fillId="0" borderId="15" xfId="101" applyFont="1" applyBorder="1">
      <alignment vertical="center"/>
    </xf>
    <xf numFmtId="0" fontId="121" fillId="0" borderId="0" xfId="101" applyFont="1" applyAlignment="1">
      <alignment vertical="center" wrapText="1"/>
    </xf>
    <xf numFmtId="0" fontId="121" fillId="0" borderId="15" xfId="101" applyFont="1" applyBorder="1" applyAlignment="1">
      <alignment horizontal="justify" vertical="center" wrapText="1"/>
    </xf>
    <xf numFmtId="0" fontId="121" fillId="0" borderId="0" xfId="101" applyFont="1" applyAlignment="1">
      <alignment horizontal="left" vertical="center" wrapText="1"/>
    </xf>
    <xf numFmtId="0" fontId="121" fillId="0" borderId="0" xfId="101" applyFont="1" applyAlignment="1">
      <alignment horizontal="right" vertical="center" wrapText="1"/>
    </xf>
    <xf numFmtId="0" fontId="121" fillId="0" borderId="15" xfId="101" applyFont="1" applyBorder="1" applyAlignment="1">
      <alignment horizontal="left" vertical="center" wrapText="1"/>
    </xf>
    <xf numFmtId="0" fontId="140" fillId="0" borderId="0" xfId="101" applyFont="1" applyAlignment="1">
      <alignment horizontal="justify" vertical="center"/>
    </xf>
    <xf numFmtId="0" fontId="170" fillId="0" borderId="15" xfId="101" applyFont="1" applyBorder="1" applyAlignment="1">
      <alignment horizontal="center" vertical="center" wrapText="1"/>
    </xf>
    <xf numFmtId="0" fontId="119" fillId="0" borderId="0" xfId="101" applyFont="1" applyAlignment="1">
      <alignment horizontal="justify" vertical="center"/>
    </xf>
    <xf numFmtId="0" fontId="87" fillId="0" borderId="17" xfId="101" applyFont="1" applyBorder="1">
      <alignment vertical="center"/>
    </xf>
    <xf numFmtId="0" fontId="119" fillId="0" borderId="10" xfId="101" applyFont="1" applyBorder="1" applyAlignment="1">
      <alignment horizontal="justify" vertical="center"/>
    </xf>
    <xf numFmtId="0" fontId="87" fillId="0" borderId="10" xfId="101" applyFont="1" applyBorder="1">
      <alignment vertical="center"/>
    </xf>
    <xf numFmtId="0" fontId="87" fillId="0" borderId="24" xfId="101" applyFont="1" applyBorder="1">
      <alignment vertical="center"/>
    </xf>
    <xf numFmtId="0" fontId="168" fillId="0" borderId="14" xfId="101" applyFont="1" applyBorder="1" applyAlignment="1">
      <alignment vertical="center" wrapText="1"/>
    </xf>
    <xf numFmtId="0" fontId="168" fillId="0" borderId="10" xfId="101" applyFont="1" applyBorder="1" applyAlignment="1">
      <alignment vertical="center" wrapText="1"/>
    </xf>
    <xf numFmtId="0" fontId="87" fillId="0" borderId="0" xfId="98" applyFont="1" applyAlignment="1">
      <alignment horizontal="left" vertical="center" wrapText="1"/>
    </xf>
    <xf numFmtId="0" fontId="87" fillId="0" borderId="0" xfId="98" applyFont="1" applyAlignment="1">
      <alignment vertical="top"/>
    </xf>
    <xf numFmtId="0" fontId="87" fillId="0" borderId="0" xfId="98" applyFont="1" applyAlignment="1">
      <alignment horizontal="right" vertical="top"/>
    </xf>
    <xf numFmtId="0" fontId="87" fillId="0" borderId="0" xfId="98" applyFont="1" applyAlignment="1">
      <alignment horizontal="left" vertical="top"/>
    </xf>
    <xf numFmtId="0" fontId="0" fillId="0" borderId="134" xfId="0" applyBorder="1" applyAlignment="1">
      <alignment horizontal="center" vertical="center"/>
    </xf>
    <xf numFmtId="0" fontId="0" fillId="0" borderId="31" xfId="0" applyBorder="1" applyAlignment="1">
      <alignment vertical="center"/>
    </xf>
    <xf numFmtId="0" fontId="0" fillId="0" borderId="30" xfId="0" applyBorder="1" applyAlignment="1">
      <alignment horizontal="center" vertical="center"/>
    </xf>
    <xf numFmtId="0" fontId="0" fillId="0" borderId="139" xfId="0" applyBorder="1" applyAlignment="1">
      <alignment horizontal="center" vertical="center"/>
    </xf>
    <xf numFmtId="0" fontId="0" fillId="0" borderId="301" xfId="0" applyBorder="1" applyAlignment="1">
      <alignment vertical="center"/>
    </xf>
    <xf numFmtId="0" fontId="0" fillId="0" borderId="37" xfId="0" applyBorder="1" applyAlignment="1">
      <alignment vertical="center"/>
    </xf>
    <xf numFmtId="0" fontId="0" fillId="0" borderId="29" xfId="0" applyBorder="1" applyAlignment="1">
      <alignment vertical="center"/>
    </xf>
    <xf numFmtId="0" fontId="0" fillId="0" borderId="38" xfId="0" applyBorder="1" applyAlignment="1">
      <alignment vertical="center"/>
    </xf>
    <xf numFmtId="0" fontId="36" fillId="0" borderId="38" xfId="0" applyFont="1" applyBorder="1" applyAlignment="1">
      <alignment vertical="center"/>
    </xf>
    <xf numFmtId="0" fontId="36" fillId="0" borderId="31" xfId="0" applyFont="1" applyBorder="1" applyAlignment="1">
      <alignment horizontal="center" vertical="center"/>
    </xf>
    <xf numFmtId="0" fontId="0" fillId="0" borderId="0" xfId="0" applyAlignment="1">
      <alignment horizontal="center"/>
    </xf>
    <xf numFmtId="0" fontId="0" fillId="0" borderId="0" xfId="0" applyAlignment="1">
      <alignment horizontal="center" vertical="top"/>
    </xf>
    <xf numFmtId="0" fontId="0" fillId="0" borderId="33" xfId="0" applyBorder="1" applyAlignment="1">
      <alignment vertical="center"/>
    </xf>
    <xf numFmtId="0" fontId="0" fillId="0" borderId="26" xfId="0" applyBorder="1" applyAlignment="1">
      <alignment vertical="center"/>
    </xf>
    <xf numFmtId="0" fontId="0" fillId="0" borderId="50" xfId="0" applyBorder="1" applyAlignment="1">
      <alignment vertical="center"/>
    </xf>
    <xf numFmtId="0" fontId="0" fillId="0" borderId="26" xfId="0" applyBorder="1" applyAlignment="1">
      <alignment horizontal="left" vertical="center"/>
    </xf>
    <xf numFmtId="0" fontId="0" fillId="28" borderId="26" xfId="0" applyFill="1" applyBorder="1" applyAlignment="1">
      <alignment vertical="center"/>
    </xf>
    <xf numFmtId="0" fontId="62" fillId="0" borderId="0" xfId="0" applyFont="1" applyAlignment="1">
      <alignment vertical="center"/>
    </xf>
    <xf numFmtId="0" fontId="57" fillId="0" borderId="0" xfId="0" applyFont="1" applyAlignment="1">
      <alignment vertical="center"/>
    </xf>
    <xf numFmtId="0" fontId="83" fillId="0" borderId="0" xfId="0" applyFont="1" applyAlignment="1">
      <alignment horizontal="center" vertical="center"/>
    </xf>
    <xf numFmtId="0" fontId="62" fillId="0" borderId="26" xfId="0" applyFont="1" applyBorder="1" applyAlignment="1">
      <alignment horizontal="center" vertical="center"/>
    </xf>
    <xf numFmtId="0" fontId="62" fillId="0" borderId="0" xfId="0" applyFont="1" applyAlignment="1">
      <alignment horizontal="center"/>
    </xf>
    <xf numFmtId="0" fontId="62" fillId="0" borderId="0" xfId="0" applyFont="1" applyAlignment="1">
      <alignment horizontal="center" vertical="top"/>
    </xf>
    <xf numFmtId="0" fontId="62" fillId="28" borderId="13" xfId="0" applyFont="1" applyFill="1" applyBorder="1" applyAlignment="1">
      <alignment horizontal="center" vertical="center"/>
    </xf>
    <xf numFmtId="0" fontId="62" fillId="0" borderId="14" xfId="0" applyFont="1" applyBorder="1" applyAlignment="1">
      <alignment vertical="center"/>
    </xf>
    <xf numFmtId="0" fontId="62" fillId="0" borderId="0" xfId="0" applyFont="1" applyAlignment="1">
      <alignment horizontal="left" vertical="center"/>
    </xf>
    <xf numFmtId="0" fontId="62" fillId="0" borderId="0" xfId="0" applyFont="1" applyAlignment="1">
      <alignment horizontal="center" vertical="center"/>
    </xf>
    <xf numFmtId="0" fontId="62" fillId="0" borderId="31" xfId="0" applyFont="1" applyBorder="1" applyAlignment="1">
      <alignment horizontal="left" vertical="center"/>
    </xf>
    <xf numFmtId="0" fontId="62" fillId="0" borderId="32" xfId="0" applyFont="1" applyBorder="1" applyAlignment="1">
      <alignment horizontal="center" vertical="center"/>
    </xf>
    <xf numFmtId="0" fontId="62" fillId="0" borderId="32" xfId="0" applyFont="1" applyBorder="1" applyAlignment="1">
      <alignment horizontal="left" vertical="center"/>
    </xf>
    <xf numFmtId="0" fontId="62" fillId="0" borderId="33" xfId="0" applyFont="1" applyBorder="1" applyAlignment="1">
      <alignment horizontal="left" vertical="center"/>
    </xf>
    <xf numFmtId="0" fontId="62" fillId="0" borderId="14" xfId="0" applyFont="1" applyBorder="1" applyAlignment="1">
      <alignment horizontal="center" vertical="center"/>
    </xf>
    <xf numFmtId="0" fontId="62" fillId="0" borderId="25" xfId="0" applyFont="1" applyBorder="1" applyAlignment="1">
      <alignment horizontal="center" vertical="center"/>
    </xf>
    <xf numFmtId="0" fontId="62" fillId="0" borderId="13" xfId="0" applyFont="1" applyBorder="1"/>
    <xf numFmtId="0" fontId="62" fillId="0" borderId="25" xfId="0" applyFont="1" applyBorder="1" applyAlignment="1">
      <alignment vertical="center"/>
    </xf>
    <xf numFmtId="0" fontId="62" fillId="0" borderId="16" xfId="0" applyFont="1" applyBorder="1" applyAlignment="1">
      <alignment vertical="center"/>
    </xf>
    <xf numFmtId="0" fontId="62" fillId="0" borderId="15" xfId="0" applyFont="1" applyBorder="1" applyAlignment="1">
      <alignment vertical="center"/>
    </xf>
    <xf numFmtId="0" fontId="57" fillId="0" borderId="15" xfId="0" applyFont="1" applyBorder="1" applyAlignment="1">
      <alignment horizontal="center" vertical="center"/>
    </xf>
    <xf numFmtId="0" fontId="83" fillId="0" borderId="16" xfId="0" applyFont="1" applyBorder="1" applyAlignment="1">
      <alignment horizontal="center" vertical="center"/>
    </xf>
    <xf numFmtId="0" fontId="83" fillId="0" borderId="15" xfId="0" applyFont="1" applyBorder="1" applyAlignment="1">
      <alignment horizontal="center" vertical="center"/>
    </xf>
    <xf numFmtId="0" fontId="57" fillId="0" borderId="16" xfId="0" applyFont="1" applyBorder="1" applyAlignment="1">
      <alignment vertical="center"/>
    </xf>
    <xf numFmtId="0" fontId="62" fillId="0" borderId="51" xfId="0" applyFont="1" applyBorder="1" applyAlignment="1">
      <alignment horizontal="center" vertical="center"/>
    </xf>
    <xf numFmtId="0" fontId="62" fillId="28" borderId="52" xfId="0" applyFont="1" applyFill="1" applyBorder="1" applyAlignment="1">
      <alignment horizontal="center" vertical="center"/>
    </xf>
    <xf numFmtId="0" fontId="62" fillId="0" borderId="53" xfId="0" applyFont="1" applyBorder="1" applyAlignment="1">
      <alignment horizontal="center" vertical="center"/>
    </xf>
    <xf numFmtId="0" fontId="57" fillId="27" borderId="0" xfId="0" applyFont="1" applyFill="1" applyAlignment="1">
      <alignment vertical="center"/>
    </xf>
    <xf numFmtId="0" fontId="57" fillId="27" borderId="15" xfId="0" applyFont="1" applyFill="1" applyBorder="1" applyAlignment="1">
      <alignment vertical="center"/>
    </xf>
    <xf numFmtId="0" fontId="57" fillId="0" borderId="0" xfId="0" applyFont="1" applyAlignment="1">
      <alignment horizontal="center" vertical="center"/>
    </xf>
    <xf numFmtId="0" fontId="57" fillId="0" borderId="16" xfId="0" applyFont="1" applyBorder="1" applyAlignment="1">
      <alignment horizontal="center" vertical="center"/>
    </xf>
    <xf numFmtId="0" fontId="172" fillId="0" borderId="26" xfId="101" applyFont="1" applyBorder="1" applyAlignment="1">
      <alignment vertical="center" wrapText="1"/>
    </xf>
    <xf numFmtId="0" fontId="57" fillId="0" borderId="26" xfId="0" applyFont="1" applyBorder="1" applyAlignment="1">
      <alignment horizontal="center" vertical="center"/>
    </xf>
    <xf numFmtId="38" fontId="172" fillId="0" borderId="26" xfId="101" applyNumberFormat="1" applyFont="1" applyBorder="1">
      <alignment vertical="center"/>
    </xf>
    <xf numFmtId="0" fontId="172" fillId="0" borderId="12" xfId="101" applyFont="1" applyBorder="1">
      <alignment vertical="center"/>
    </xf>
    <xf numFmtId="0" fontId="152" fillId="0" borderId="130" xfId="99" applyFont="1" applyBorder="1" applyAlignment="1">
      <alignment vertical="center"/>
    </xf>
    <xf numFmtId="0" fontId="152" fillId="0" borderId="132" xfId="99" applyFont="1" applyBorder="1" applyAlignment="1">
      <alignment vertical="center"/>
    </xf>
    <xf numFmtId="0" fontId="205" fillId="0" borderId="61" xfId="100" applyFont="1" applyBorder="1" applyAlignment="1">
      <alignment horizontal="center" vertical="center"/>
    </xf>
    <xf numFmtId="0" fontId="160" fillId="0" borderId="62" xfId="100" applyFont="1" applyBorder="1" applyAlignment="1">
      <alignment vertical="center"/>
    </xf>
    <xf numFmtId="0" fontId="205" fillId="28" borderId="341" xfId="100" applyFont="1" applyFill="1" applyBorder="1" applyAlignment="1">
      <alignment horizontal="center" vertical="center"/>
    </xf>
    <xf numFmtId="0" fontId="205" fillId="28" borderId="125" xfId="100" applyFont="1" applyFill="1" applyBorder="1" applyAlignment="1">
      <alignment horizontal="center" vertical="center"/>
    </xf>
    <xf numFmtId="0" fontId="205" fillId="28" borderId="319" xfId="100" applyFont="1" applyFill="1" applyBorder="1" applyAlignment="1">
      <alignment horizontal="center" vertical="center"/>
    </xf>
    <xf numFmtId="0" fontId="205" fillId="28" borderId="342" xfId="100" applyFont="1" applyFill="1" applyBorder="1" applyAlignment="1">
      <alignment horizontal="center" vertical="center"/>
    </xf>
    <xf numFmtId="0" fontId="205" fillId="28" borderId="62" xfId="100" applyFont="1" applyFill="1" applyBorder="1" applyAlignment="1">
      <alignment horizontal="center" vertical="center"/>
    </xf>
    <xf numFmtId="0" fontId="173" fillId="0" borderId="0" xfId="100" applyFont="1" applyAlignment="1">
      <alignment vertical="center"/>
    </xf>
    <xf numFmtId="0" fontId="202" fillId="0" borderId="0" xfId="100" applyFont="1" applyAlignment="1">
      <alignment vertical="center"/>
    </xf>
    <xf numFmtId="0" fontId="91" fillId="0" borderId="0" xfId="100" applyFont="1" applyAlignment="1">
      <alignment horizontal="center" vertical="center"/>
    </xf>
    <xf numFmtId="0" fontId="203" fillId="0" borderId="0" xfId="100" applyFont="1" applyAlignment="1">
      <alignment horizontal="center" vertical="center" shrinkToFit="1"/>
    </xf>
    <xf numFmtId="176" fontId="22" fillId="0" borderId="0" xfId="56" applyNumberFormat="1" applyFont="1" applyAlignment="1">
      <alignment horizontal="left" vertical="center" shrinkToFit="1"/>
    </xf>
    <xf numFmtId="0" fontId="0" fillId="0" borderId="0" xfId="65" applyFont="1">
      <alignment vertical="center"/>
    </xf>
    <xf numFmtId="0" fontId="33" fillId="0" borderId="0" xfId="54" applyFont="1" applyAlignment="1">
      <alignment horizontal="left" vertical="center"/>
    </xf>
    <xf numFmtId="0" fontId="33" fillId="0" borderId="38" xfId="54" applyFont="1" applyBorder="1" applyAlignment="1">
      <alignment horizontal="left" vertical="center"/>
    </xf>
    <xf numFmtId="0" fontId="0" fillId="41" borderId="11" xfId="0" applyFill="1" applyBorder="1" applyAlignment="1">
      <alignment vertical="center"/>
    </xf>
    <xf numFmtId="0" fontId="0" fillId="41" borderId="23" xfId="0" applyFill="1" applyBorder="1" applyAlignment="1" applyProtection="1">
      <alignment vertical="center"/>
      <protection locked="0"/>
    </xf>
    <xf numFmtId="0" fontId="0" fillId="41" borderId="12" xfId="0" applyFill="1" applyBorder="1" applyAlignment="1">
      <alignment vertical="center"/>
    </xf>
    <xf numFmtId="0" fontId="211" fillId="0" borderId="0" xfId="53" applyFont="1">
      <alignment vertical="center"/>
    </xf>
    <xf numFmtId="0" fontId="62" fillId="0" borderId="0" xfId="61" applyFont="1" applyAlignment="1">
      <alignment vertical="center"/>
    </xf>
    <xf numFmtId="0" fontId="62" fillId="0" borderId="0" xfId="61" applyFont="1" applyAlignment="1">
      <alignment horizontal="right" vertical="center"/>
    </xf>
    <xf numFmtId="0" fontId="62" fillId="0" borderId="0" xfId="57" applyFont="1" applyAlignment="1">
      <alignment vertical="center"/>
    </xf>
    <xf numFmtId="0" fontId="62" fillId="27" borderId="0" xfId="61" applyFont="1" applyFill="1" applyAlignment="1">
      <alignment horizontal="left" vertical="center" indent="1"/>
    </xf>
    <xf numFmtId="0" fontId="62" fillId="27" borderId="0" xfId="61" applyFont="1" applyFill="1" applyAlignment="1">
      <alignment vertical="center"/>
    </xf>
    <xf numFmtId="0" fontId="62" fillId="0" borderId="0" xfId="57" applyFont="1" applyAlignment="1">
      <alignment horizontal="right" vertical="center" indent="1"/>
    </xf>
    <xf numFmtId="0" fontId="62" fillId="0" borderId="0" xfId="57" applyFont="1" applyAlignment="1">
      <alignment horizontal="right" vertical="center"/>
    </xf>
    <xf numFmtId="0" fontId="62" fillId="0" borderId="0" xfId="58" applyFont="1" applyAlignment="1">
      <alignment vertical="center"/>
    </xf>
    <xf numFmtId="0" fontId="62" fillId="0" borderId="0" xfId="58" applyFont="1" applyAlignment="1">
      <alignment horizontal="right" vertical="center" indent="1"/>
    </xf>
    <xf numFmtId="0" fontId="62" fillId="0" borderId="0" xfId="61" applyFont="1" applyAlignment="1">
      <alignment horizontal="right" vertical="center" indent="1"/>
    </xf>
    <xf numFmtId="0" fontId="62" fillId="0" borderId="0" xfId="61" applyFont="1" applyAlignment="1">
      <alignment horizontal="center" vertical="center"/>
    </xf>
    <xf numFmtId="0" fontId="62" fillId="0" borderId="0" xfId="61" applyFont="1" applyAlignment="1">
      <alignment horizontal="left" vertical="center"/>
    </xf>
    <xf numFmtId="0" fontId="62" fillId="0" borderId="134" xfId="61" applyFont="1" applyBorder="1" applyAlignment="1">
      <alignment horizontal="centerContinuous" vertical="center"/>
    </xf>
    <xf numFmtId="0" fontId="62" fillId="0" borderId="47" xfId="61" applyFont="1" applyBorder="1" applyAlignment="1">
      <alignment horizontal="centerContinuous" vertical="center"/>
    </xf>
    <xf numFmtId="0" fontId="62" fillId="28" borderId="137" xfId="61" applyFont="1" applyFill="1" applyBorder="1" applyAlignment="1">
      <alignment vertical="center" wrapText="1"/>
    </xf>
    <xf numFmtId="0" fontId="62" fillId="28" borderId="12" xfId="61" applyFont="1" applyFill="1" applyBorder="1" applyAlignment="1">
      <alignment vertical="center" wrapText="1"/>
    </xf>
    <xf numFmtId="0" fontId="62" fillId="28" borderId="12" xfId="61" applyFont="1" applyFill="1" applyBorder="1" applyAlignment="1">
      <alignment horizontal="center" vertical="center" wrapText="1"/>
    </xf>
    <xf numFmtId="0" fontId="62" fillId="28" borderId="92" xfId="61" applyFont="1" applyFill="1" applyBorder="1" applyAlignment="1">
      <alignment vertical="center" wrapText="1"/>
    </xf>
    <xf numFmtId="0" fontId="62" fillId="28" borderId="24" xfId="61" applyFont="1" applyFill="1" applyBorder="1" applyAlignment="1">
      <alignment vertical="center" wrapText="1"/>
    </xf>
    <xf numFmtId="0" fontId="62" fillId="28" borderId="24" xfId="61" applyFont="1" applyFill="1" applyBorder="1" applyAlignment="1">
      <alignment horizontal="center" vertical="center" wrapText="1"/>
    </xf>
    <xf numFmtId="0" fontId="62" fillId="28" borderId="100" xfId="61" applyFont="1" applyFill="1" applyBorder="1" applyAlignment="1">
      <alignment vertical="center" wrapText="1"/>
    </xf>
    <xf numFmtId="0" fontId="62" fillId="28" borderId="35" xfId="61" applyFont="1" applyFill="1" applyBorder="1" applyAlignment="1">
      <alignment vertical="center" wrapText="1"/>
    </xf>
    <xf numFmtId="0" fontId="62" fillId="28" borderId="35" xfId="61" applyFont="1" applyFill="1" applyBorder="1" applyAlignment="1">
      <alignment horizontal="center" vertical="center" wrapText="1"/>
    </xf>
    <xf numFmtId="0" fontId="17" fillId="0" borderId="0" xfId="95" applyFont="1">
      <alignment vertical="center"/>
    </xf>
    <xf numFmtId="0" fontId="38" fillId="0" borderId="0" xfId="95" applyFont="1">
      <alignment vertical="center"/>
    </xf>
    <xf numFmtId="0" fontId="17" fillId="0" borderId="11" xfId="95" applyFont="1" applyBorder="1">
      <alignment vertical="center"/>
    </xf>
    <xf numFmtId="0" fontId="17" fillId="0" borderId="26" xfId="95" applyFont="1" applyBorder="1">
      <alignment vertical="center"/>
    </xf>
    <xf numFmtId="0" fontId="17" fillId="0" borderId="12" xfId="95" applyFont="1" applyBorder="1">
      <alignment vertical="center"/>
    </xf>
    <xf numFmtId="0" fontId="17" fillId="28" borderId="26" xfId="95" applyFont="1" applyFill="1" applyBorder="1">
      <alignment vertical="center"/>
    </xf>
    <xf numFmtId="0" fontId="17" fillId="28" borderId="12" xfId="95" applyFont="1" applyFill="1" applyBorder="1">
      <alignment vertical="center"/>
    </xf>
    <xf numFmtId="0" fontId="17" fillId="0" borderId="13" xfId="95" applyFont="1" applyBorder="1">
      <alignment vertical="center"/>
    </xf>
    <xf numFmtId="0" fontId="17" fillId="0" borderId="14" xfId="95" applyFont="1" applyBorder="1">
      <alignment vertical="center"/>
    </xf>
    <xf numFmtId="0" fontId="17" fillId="0" borderId="25" xfId="95" applyFont="1" applyBorder="1">
      <alignment vertical="center"/>
    </xf>
    <xf numFmtId="0" fontId="17" fillId="0" borderId="25" xfId="95" applyFont="1" applyBorder="1" applyAlignment="1">
      <alignment horizontal="right" vertical="center"/>
    </xf>
    <xf numFmtId="0" fontId="17" fillId="0" borderId="17" xfId="95" applyFont="1" applyBorder="1">
      <alignment vertical="center"/>
    </xf>
    <xf numFmtId="0" fontId="17" fillId="0" borderId="10" xfId="95" applyFont="1" applyBorder="1">
      <alignment vertical="center"/>
    </xf>
    <xf numFmtId="0" fontId="17" fillId="0" borderId="24" xfId="95" applyFont="1" applyBorder="1">
      <alignment vertical="center"/>
    </xf>
    <xf numFmtId="0" fontId="17" fillId="28" borderId="10" xfId="95" applyFont="1" applyFill="1" applyBorder="1">
      <alignment vertical="center"/>
    </xf>
    <xf numFmtId="0" fontId="17" fillId="28" borderId="17" xfId="95" applyFont="1" applyFill="1" applyBorder="1">
      <alignment vertical="center"/>
    </xf>
    <xf numFmtId="0" fontId="17" fillId="0" borderId="16" xfId="95" applyFont="1" applyBorder="1" applyAlignment="1">
      <alignment horizontal="distributed" vertical="center"/>
    </xf>
    <xf numFmtId="0" fontId="17" fillId="0" borderId="0" xfId="95" applyFont="1" applyAlignment="1">
      <alignment horizontal="distributed" vertical="center"/>
    </xf>
    <xf numFmtId="0" fontId="17" fillId="0" borderId="15" xfId="95" applyFont="1" applyBorder="1">
      <alignment vertical="center"/>
    </xf>
    <xf numFmtId="0" fontId="17" fillId="0" borderId="0" xfId="95" applyFont="1" applyAlignment="1">
      <alignment horizontal="center" vertical="center"/>
    </xf>
    <xf numFmtId="0" fontId="17" fillId="0" borderId="16" xfId="95" applyFont="1" applyBorder="1" applyAlignment="1">
      <alignment horizontal="center" vertical="center"/>
    </xf>
    <xf numFmtId="0" fontId="30" fillId="0" borderId="0" xfId="95" applyFont="1" applyAlignment="1">
      <alignment vertical="center" wrapText="1"/>
    </xf>
    <xf numFmtId="0" fontId="30" fillId="0" borderId="15" xfId="95" applyFont="1" applyBorder="1" applyAlignment="1">
      <alignment vertical="center" wrapText="1"/>
    </xf>
    <xf numFmtId="0" fontId="17" fillId="0" borderId="17" xfId="95" applyFont="1" applyBorder="1" applyAlignment="1">
      <alignment horizontal="center" vertical="center"/>
    </xf>
    <xf numFmtId="0" fontId="17" fillId="0" borderId="10" xfId="95" applyFont="1" applyBorder="1" applyAlignment="1">
      <alignment horizontal="center" vertical="center"/>
    </xf>
    <xf numFmtId="0" fontId="30" fillId="0" borderId="10" xfId="95" applyFont="1" applyBorder="1" applyAlignment="1">
      <alignment vertical="center" wrapText="1"/>
    </xf>
    <xf numFmtId="0" fontId="30" fillId="0" borderId="24" xfId="95" applyFont="1" applyBorder="1" applyAlignment="1">
      <alignment vertical="center" wrapText="1"/>
    </xf>
    <xf numFmtId="0" fontId="35" fillId="0" borderId="0" xfId="95" applyFont="1" applyAlignment="1">
      <alignment horizontal="center" vertical="center"/>
    </xf>
    <xf numFmtId="0" fontId="17" fillId="0" borderId="0" xfId="95" applyFont="1" applyAlignment="1">
      <alignment horizontal="left" vertical="center"/>
    </xf>
    <xf numFmtId="0" fontId="35" fillId="0" borderId="0" xfId="95" applyFont="1" applyAlignment="1">
      <alignment horizontal="left" vertical="center"/>
    </xf>
    <xf numFmtId="0" fontId="36" fillId="0" borderId="0" xfId="95" applyFont="1" applyAlignment="1">
      <alignment horizontal="left" vertical="center"/>
    </xf>
    <xf numFmtId="0" fontId="17" fillId="0" borderId="16" xfId="95" applyFont="1" applyBorder="1">
      <alignment vertical="center"/>
    </xf>
    <xf numFmtId="0" fontId="17" fillId="0" borderId="0" xfId="95" applyFont="1" applyAlignment="1">
      <alignment horizontal="right" vertical="center"/>
    </xf>
    <xf numFmtId="0" fontId="17" fillId="0" borderId="15" xfId="95" applyFont="1" applyBorder="1" applyAlignment="1">
      <alignment horizontal="right" vertical="center"/>
    </xf>
    <xf numFmtId="0" fontId="30" fillId="0" borderId="16" xfId="95" applyFont="1" applyBorder="1" applyAlignment="1">
      <alignment vertical="center" wrapText="1"/>
    </xf>
    <xf numFmtId="0" fontId="17" fillId="0" borderId="10" xfId="95" applyFont="1" applyBorder="1" applyAlignment="1">
      <alignment horizontal="right" vertical="center"/>
    </xf>
    <xf numFmtId="0" fontId="211" fillId="0" borderId="0" xfId="96" applyFont="1">
      <alignment vertical="center"/>
    </xf>
    <xf numFmtId="0" fontId="172" fillId="0" borderId="0" xfId="96" applyFont="1" applyAlignment="1">
      <alignment vertical="center" wrapText="1"/>
    </xf>
    <xf numFmtId="0" fontId="172" fillId="0" borderId="0" xfId="96" applyFont="1" applyAlignment="1">
      <alignment vertical="top" wrapText="1"/>
    </xf>
    <xf numFmtId="0" fontId="172" fillId="0" borderId="0" xfId="96" applyFont="1" applyAlignment="1">
      <alignment horizontal="center" vertical="center" wrapText="1"/>
    </xf>
    <xf numFmtId="0" fontId="62" fillId="28" borderId="290" xfId="65" applyFont="1" applyFill="1" applyBorder="1" applyAlignment="1">
      <alignment vertical="top" wrapText="1"/>
    </xf>
    <xf numFmtId="0" fontId="62" fillId="0" borderId="0" xfId="65" applyFont="1" applyAlignment="1">
      <alignment horizontal="justify" vertical="center"/>
    </xf>
    <xf numFmtId="0" fontId="80" fillId="0" borderId="0" xfId="65" applyFont="1" applyAlignment="1">
      <alignment horizontal="justify" vertical="center"/>
    </xf>
    <xf numFmtId="0" fontId="62" fillId="0" borderId="0" xfId="65" applyFont="1" applyAlignment="1">
      <alignment horizontal="center" vertical="center"/>
    </xf>
    <xf numFmtId="0" fontId="62" fillId="0" borderId="11" xfId="65" applyFont="1" applyBorder="1" applyAlignment="1">
      <alignment horizontal="center" vertical="center" wrapText="1"/>
    </xf>
    <xf numFmtId="0" fontId="62" fillId="0" borderId="18" xfId="65" applyFont="1" applyBorder="1" applyAlignment="1">
      <alignment horizontal="center" vertical="center" wrapText="1"/>
    </xf>
    <xf numFmtId="0" fontId="62" fillId="0" borderId="12" xfId="65" applyFont="1" applyBorder="1" applyAlignment="1">
      <alignment horizontal="center" vertical="center" wrapText="1"/>
    </xf>
    <xf numFmtId="0" fontId="62" fillId="28" borderId="336" xfId="65" applyFont="1" applyFill="1" applyBorder="1" applyAlignment="1">
      <alignment vertical="top" wrapText="1"/>
    </xf>
    <xf numFmtId="0" fontId="62" fillId="28" borderId="27" xfId="65" applyFont="1" applyFill="1" applyBorder="1" applyAlignment="1">
      <alignment vertical="top" wrapText="1"/>
    </xf>
    <xf numFmtId="0" fontId="62" fillId="28" borderId="291" xfId="65" applyFont="1" applyFill="1" applyBorder="1" applyAlignment="1">
      <alignment vertical="top" wrapText="1"/>
    </xf>
    <xf numFmtId="0" fontId="62" fillId="28" borderId="337" xfId="65" applyFont="1" applyFill="1" applyBorder="1" applyAlignment="1">
      <alignment vertical="top" wrapText="1"/>
    </xf>
    <xf numFmtId="0" fontId="62" fillId="28" borderId="246" xfId="65" applyFont="1" applyFill="1" applyBorder="1" applyAlignment="1">
      <alignment vertical="top" wrapText="1"/>
    </xf>
    <xf numFmtId="0" fontId="62" fillId="28" borderId="292" xfId="65" applyFont="1" applyFill="1" applyBorder="1" applyAlignment="1">
      <alignment vertical="top" wrapText="1"/>
    </xf>
    <xf numFmtId="0" fontId="62" fillId="28" borderId="338" xfId="65" applyFont="1" applyFill="1" applyBorder="1" applyAlignment="1">
      <alignment vertical="top" wrapText="1"/>
    </xf>
    <xf numFmtId="0" fontId="62" fillId="28" borderId="28" xfId="65" applyFont="1" applyFill="1" applyBorder="1" applyAlignment="1">
      <alignment vertical="top" wrapText="1"/>
    </xf>
    <xf numFmtId="0" fontId="62" fillId="0" borderId="0" xfId="65" applyFont="1" applyAlignment="1">
      <alignment horizontal="right" vertical="center"/>
    </xf>
    <xf numFmtId="0" fontId="62" fillId="0" borderId="88" xfId="99" applyFont="1" applyBorder="1" applyAlignment="1">
      <alignment horizontal="center"/>
    </xf>
    <xf numFmtId="0" fontId="62" fillId="27" borderId="88" xfId="99" applyFont="1" applyFill="1" applyBorder="1" applyAlignment="1">
      <alignment horizontal="center"/>
    </xf>
    <xf numFmtId="0" fontId="62" fillId="0" borderId="0" xfId="99" applyFont="1"/>
    <xf numFmtId="0" fontId="62" fillId="28" borderId="88" xfId="99" applyFont="1" applyFill="1" applyBorder="1" applyAlignment="1">
      <alignment horizontal="center"/>
    </xf>
    <xf numFmtId="0" fontId="62" fillId="0" borderId="0" xfId="99" applyFont="1" applyAlignment="1">
      <alignment horizontal="left"/>
    </xf>
    <xf numFmtId="0" fontId="62" fillId="0" borderId="0" xfId="99" applyFont="1" applyAlignment="1">
      <alignment horizontal="distributed"/>
    </xf>
    <xf numFmtId="0" fontId="62" fillId="0" borderId="59" xfId="99" applyFont="1" applyBorder="1" applyAlignment="1">
      <alignment horizontal="left"/>
    </xf>
    <xf numFmtId="0" fontId="214" fillId="0" borderId="59" xfId="99" applyFont="1" applyBorder="1"/>
    <xf numFmtId="0" fontId="62" fillId="0" borderId="180" xfId="99" applyFont="1" applyBorder="1"/>
    <xf numFmtId="0" fontId="62" fillId="0" borderId="180" xfId="99" applyFont="1" applyBorder="1" applyAlignment="1">
      <alignment horizontal="left"/>
    </xf>
    <xf numFmtId="0" fontId="62" fillId="28" borderId="0" xfId="99" applyFont="1" applyFill="1"/>
    <xf numFmtId="0" fontId="62" fillId="0" borderId="0" xfId="99" applyFont="1" applyAlignment="1">
      <alignment horizontal="center" vertical="center"/>
    </xf>
    <xf numFmtId="0" fontId="214" fillId="28" borderId="0" xfId="99" applyFont="1" applyFill="1" applyAlignment="1">
      <alignment horizontal="left"/>
    </xf>
    <xf numFmtId="0" fontId="214" fillId="0" borderId="0" xfId="99" applyFont="1"/>
    <xf numFmtId="0" fontId="33" fillId="0" borderId="0" xfId="99" applyFont="1"/>
    <xf numFmtId="49" fontId="62" fillId="28" borderId="0" xfId="99" applyNumberFormat="1" applyFont="1" applyFill="1"/>
    <xf numFmtId="0" fontId="62" fillId="28" borderId="59" xfId="99" applyFont="1" applyFill="1" applyBorder="1"/>
    <xf numFmtId="0" fontId="62" fillId="0" borderId="59" xfId="99" applyFont="1" applyBorder="1"/>
    <xf numFmtId="0" fontId="62" fillId="28" borderId="59" xfId="99" applyFont="1" applyFill="1" applyBorder="1" applyAlignment="1">
      <alignment horizontal="right"/>
    </xf>
    <xf numFmtId="0" fontId="32" fillId="0" borderId="0" xfId="99" applyFont="1" applyAlignment="1">
      <alignment horizontal="left"/>
    </xf>
    <xf numFmtId="0" fontId="62" fillId="0" borderId="231" xfId="99" applyFont="1" applyBorder="1"/>
    <xf numFmtId="0" fontId="62" fillId="0" borderId="229" xfId="99" applyFont="1" applyBorder="1"/>
    <xf numFmtId="0" fontId="62" fillId="0" borderId="224" xfId="99" applyFont="1" applyBorder="1"/>
    <xf numFmtId="0" fontId="62" fillId="28" borderId="209" xfId="99" applyFont="1" applyFill="1" applyBorder="1"/>
    <xf numFmtId="0" fontId="62" fillId="28" borderId="63" xfId="99" applyFont="1" applyFill="1" applyBorder="1"/>
    <xf numFmtId="0" fontId="62" fillId="28" borderId="232" xfId="99" applyFont="1" applyFill="1" applyBorder="1"/>
    <xf numFmtId="0" fontId="62" fillId="28" borderId="64" xfId="99" applyFont="1" applyFill="1" applyBorder="1"/>
    <xf numFmtId="0" fontId="62" fillId="0" borderId="209" xfId="99" applyFont="1" applyBorder="1"/>
    <xf numFmtId="0" fontId="62" fillId="0" borderId="63" xfId="99" applyFont="1" applyBorder="1"/>
    <xf numFmtId="0" fontId="62" fillId="0" borderId="0" xfId="99" applyFont="1" applyAlignment="1">
      <alignment horizontal="right"/>
    </xf>
    <xf numFmtId="0" fontId="62" fillId="0" borderId="232" xfId="99" applyFont="1" applyBorder="1"/>
    <xf numFmtId="0" fontId="62" fillId="0" borderId="64" xfId="99" applyFont="1" applyBorder="1"/>
    <xf numFmtId="0" fontId="215" fillId="0" borderId="0" xfId="98" applyFont="1" applyAlignment="1">
      <alignment horizontal="left" vertical="center"/>
    </xf>
    <xf numFmtId="0" fontId="211" fillId="0" borderId="0" xfId="98" applyFont="1">
      <alignment vertical="center"/>
    </xf>
    <xf numFmtId="0" fontId="215" fillId="0" borderId="0" xfId="98" applyFont="1" applyAlignment="1">
      <alignment horizontal="justify" vertical="center"/>
    </xf>
    <xf numFmtId="0" fontId="216" fillId="0" borderId="0" xfId="98" applyFont="1" applyAlignment="1">
      <alignment horizontal="center" vertical="center" wrapText="1"/>
    </xf>
    <xf numFmtId="0" fontId="172" fillId="0" borderId="0" xfId="98" applyFont="1">
      <alignment vertical="center"/>
    </xf>
    <xf numFmtId="0" fontId="217" fillId="0" borderId="0" xfId="98" applyFont="1" applyAlignment="1">
      <alignment vertical="center" wrapText="1"/>
    </xf>
    <xf numFmtId="0" fontId="218" fillId="0" borderId="0" xfId="98" applyFont="1" applyAlignment="1">
      <alignment vertical="top"/>
    </xf>
    <xf numFmtId="0" fontId="211" fillId="0" borderId="0" xfId="98" applyFont="1" applyAlignment="1">
      <alignment horizontal="right" vertical="top" wrapText="1"/>
    </xf>
    <xf numFmtId="0" fontId="215" fillId="0" borderId="0" xfId="98" applyFont="1" applyAlignment="1">
      <alignment horizontal="right" vertical="top" wrapText="1"/>
    </xf>
    <xf numFmtId="0" fontId="211" fillId="0" borderId="0" xfId="98" applyFont="1" applyAlignment="1">
      <alignment horizontal="right" vertical="top"/>
    </xf>
    <xf numFmtId="0" fontId="211" fillId="0" borderId="0" xfId="98" quotePrefix="1" applyFont="1" applyAlignment="1">
      <alignment horizontal="right" vertical="top"/>
    </xf>
    <xf numFmtId="0" fontId="211" fillId="0" borderId="0" xfId="98" quotePrefix="1" applyFont="1" applyAlignment="1">
      <alignment horizontal="right" vertical="top" wrapText="1"/>
    </xf>
    <xf numFmtId="0" fontId="211" fillId="0" borderId="0" xfId="98" applyFont="1" applyAlignment="1">
      <alignment vertical="top"/>
    </xf>
    <xf numFmtId="0" fontId="215" fillId="0" borderId="0" xfId="98" applyFont="1" applyAlignment="1">
      <alignment vertical="center" wrapText="1"/>
    </xf>
    <xf numFmtId="0" fontId="212" fillId="0" borderId="0" xfId="98" applyFont="1" applyAlignment="1">
      <alignment vertical="center" wrapText="1"/>
    </xf>
    <xf numFmtId="0" fontId="211" fillId="0" borderId="0" xfId="98" applyFont="1" applyAlignment="1">
      <alignment horizontal="center" vertical="center"/>
    </xf>
    <xf numFmtId="0" fontId="211" fillId="0" borderId="0" xfId="98" applyFont="1" applyAlignment="1">
      <alignment horizontal="left" vertical="center"/>
    </xf>
    <xf numFmtId="0" fontId="211" fillId="0" borderId="0" xfId="98" applyFont="1" applyAlignment="1">
      <alignment horizontal="left" vertical="center" wrapText="1"/>
    </xf>
    <xf numFmtId="0" fontId="211" fillId="27" borderId="0" xfId="98" applyFont="1" applyFill="1">
      <alignment vertical="center"/>
    </xf>
    <xf numFmtId="0" fontId="215" fillId="0" borderId="0" xfId="98" applyFont="1">
      <alignment vertical="center"/>
    </xf>
    <xf numFmtId="0" fontId="212" fillId="0" borderId="0" xfId="98" applyFont="1" applyAlignment="1">
      <alignment horizontal="justify" vertical="center"/>
    </xf>
    <xf numFmtId="0" fontId="213" fillId="0" borderId="0" xfId="98" applyFont="1" applyAlignment="1"/>
    <xf numFmtId="0" fontId="31" fillId="0" borderId="11" xfId="0" applyFont="1" applyBorder="1" applyAlignment="1">
      <alignment horizontal="center" vertical="center"/>
    </xf>
    <xf numFmtId="0" fontId="31" fillId="0" borderId="12" xfId="0" applyFont="1" applyBorder="1" applyAlignment="1">
      <alignment horizontal="center" vertical="center"/>
    </xf>
    <xf numFmtId="0" fontId="31" fillId="0" borderId="26" xfId="0" applyFont="1" applyBorder="1" applyAlignment="1">
      <alignment horizontal="center" vertical="center"/>
    </xf>
    <xf numFmtId="0" fontId="31" fillId="0" borderId="11" xfId="0" applyFont="1" applyBorder="1" applyAlignment="1">
      <alignment horizontal="center" vertical="center" wrapText="1"/>
    </xf>
    <xf numFmtId="0" fontId="87" fillId="0" borderId="0" xfId="97" applyFont="1" applyAlignment="1">
      <alignment horizontal="right" vertical="center"/>
    </xf>
    <xf numFmtId="0" fontId="22" fillId="0" borderId="0" xfId="53" applyFont="1" applyAlignment="1">
      <alignment horizontal="left" vertical="center"/>
    </xf>
    <xf numFmtId="0" fontId="31" fillId="29" borderId="18" xfId="0" applyFont="1" applyFill="1" applyBorder="1" applyAlignment="1" applyProtection="1">
      <alignment horizontal="center" shrinkToFit="1"/>
      <protection locked="0"/>
    </xf>
    <xf numFmtId="178" fontId="31" fillId="29" borderId="18" xfId="0" applyNumberFormat="1" applyFont="1" applyFill="1" applyBorder="1" applyAlignment="1" applyProtection="1">
      <alignment horizontal="center" shrinkToFit="1"/>
      <protection locked="0"/>
    </xf>
    <xf numFmtId="49" fontId="31" fillId="29" borderId="18" xfId="0" applyNumberFormat="1" applyFont="1" applyFill="1" applyBorder="1" applyAlignment="1" applyProtection="1">
      <alignment horizontal="center" shrinkToFit="1"/>
      <protection locked="0"/>
    </xf>
    <xf numFmtId="0" fontId="31" fillId="29" borderId="11" xfId="0" applyFont="1" applyFill="1" applyBorder="1" applyAlignment="1" applyProtection="1">
      <alignment horizontal="center" shrinkToFit="1"/>
      <protection locked="0"/>
    </xf>
    <xf numFmtId="0" fontId="32" fillId="0" borderId="0" xfId="0" applyFont="1"/>
    <xf numFmtId="0" fontId="57" fillId="0" borderId="0" xfId="45" applyFont="1">
      <alignment vertical="center"/>
    </xf>
    <xf numFmtId="0" fontId="57" fillId="0" borderId="0" xfId="45" applyFont="1" applyAlignment="1">
      <alignment horizontal="center" vertical="center"/>
    </xf>
    <xf numFmtId="0" fontId="220" fillId="0" borderId="0" xfId="45" applyFont="1" applyAlignment="1">
      <alignment horizontal="left" vertical="center"/>
    </xf>
    <xf numFmtId="0" fontId="220" fillId="0" borderId="0" xfId="45" applyFont="1">
      <alignment vertical="center"/>
    </xf>
    <xf numFmtId="0" fontId="57" fillId="0" borderId="59" xfId="45" applyFont="1" applyBorder="1">
      <alignment vertical="center"/>
    </xf>
    <xf numFmtId="0" fontId="57" fillId="24" borderId="59" xfId="45" applyFont="1" applyFill="1" applyBorder="1" applyProtection="1">
      <alignment vertical="center"/>
      <protection locked="0"/>
    </xf>
    <xf numFmtId="0" fontId="57" fillId="0" borderId="59" xfId="45" applyFont="1" applyBorder="1" applyAlignment="1">
      <alignment horizontal="center" vertical="center"/>
    </xf>
    <xf numFmtId="0" fontId="57" fillId="0" borderId="60" xfId="45" applyFont="1" applyBorder="1" applyAlignment="1">
      <alignment horizontal="left" vertical="center"/>
    </xf>
    <xf numFmtId="0" fontId="62" fillId="0" borderId="61" xfId="45" applyFont="1" applyBorder="1" applyAlignment="1">
      <alignment horizontal="center" vertical="center" wrapText="1"/>
    </xf>
    <xf numFmtId="0" fontId="57" fillId="0" borderId="62" xfId="45" applyFont="1" applyBorder="1" applyAlignment="1">
      <alignment horizontal="center" vertical="center" wrapText="1"/>
    </xf>
    <xf numFmtId="0" fontId="57" fillId="24" borderId="74" xfId="45" applyFont="1" applyFill="1" applyBorder="1" applyProtection="1">
      <alignment vertical="center"/>
      <protection locked="0"/>
    </xf>
    <xf numFmtId="0" fontId="57" fillId="24" borderId="69" xfId="45" applyFont="1" applyFill="1" applyBorder="1" applyProtection="1">
      <alignment vertical="center"/>
      <protection locked="0"/>
    </xf>
    <xf numFmtId="0" fontId="57" fillId="24" borderId="75" xfId="45" applyFont="1" applyFill="1" applyBorder="1" applyProtection="1">
      <alignment vertical="center"/>
      <protection locked="0"/>
    </xf>
    <xf numFmtId="0" fontId="57" fillId="24" borderId="76" xfId="45" applyFont="1" applyFill="1" applyBorder="1" applyProtection="1">
      <alignment vertical="center"/>
      <protection locked="0"/>
    </xf>
    <xf numFmtId="0" fontId="57" fillId="24" borderId="68" xfId="45" applyFont="1" applyFill="1" applyBorder="1" applyProtection="1">
      <alignment vertical="center"/>
      <protection locked="0"/>
    </xf>
    <xf numFmtId="0" fontId="57" fillId="24" borderId="70" xfId="45" applyFont="1" applyFill="1" applyBorder="1" applyProtection="1">
      <alignment vertical="center"/>
      <protection locked="0"/>
    </xf>
    <xf numFmtId="0" fontId="57" fillId="24" borderId="77" xfId="45" applyFont="1" applyFill="1" applyBorder="1" applyProtection="1">
      <alignment vertical="center"/>
      <protection locked="0"/>
    </xf>
    <xf numFmtId="0" fontId="62" fillId="0" borderId="36" xfId="45" applyFont="1" applyBorder="1" applyAlignment="1" applyProtection="1">
      <alignment vertical="center" shrinkToFit="1"/>
      <protection locked="0"/>
    </xf>
    <xf numFmtId="0" fontId="62" fillId="0" borderId="35" xfId="45" applyFont="1" applyBorder="1" applyAlignment="1" applyProtection="1">
      <alignment vertical="center" shrinkToFit="1"/>
      <protection locked="0"/>
    </xf>
    <xf numFmtId="0" fontId="62" fillId="24" borderId="71" xfId="45" applyFont="1" applyFill="1" applyBorder="1" applyAlignment="1" applyProtection="1">
      <alignment horizontal="center" vertical="center"/>
      <protection locked="0"/>
    </xf>
    <xf numFmtId="0" fontId="62" fillId="24" borderId="72" xfId="45" applyFont="1" applyFill="1" applyBorder="1" applyAlignment="1" applyProtection="1">
      <alignment horizontal="center" vertical="center"/>
      <protection locked="0"/>
    </xf>
    <xf numFmtId="0" fontId="62" fillId="24" borderId="73" xfId="45" applyFont="1" applyFill="1" applyBorder="1" applyAlignment="1" applyProtection="1">
      <alignment horizontal="center" vertical="center"/>
      <protection locked="0"/>
    </xf>
    <xf numFmtId="0" fontId="221" fillId="0" borderId="0" xfId="44" applyFont="1" applyAlignment="1">
      <alignment horizontal="center" vertical="center"/>
    </xf>
    <xf numFmtId="0" fontId="64" fillId="0" borderId="0" xfId="44" applyFont="1" applyAlignment="1" applyProtection="1">
      <alignment vertical="center" wrapText="1"/>
      <protection locked="0"/>
    </xf>
    <xf numFmtId="0" fontId="99" fillId="0" borderId="0" xfId="44" applyFont="1" applyProtection="1">
      <alignment vertical="center"/>
      <protection locked="0"/>
    </xf>
    <xf numFmtId="0" fontId="99" fillId="0" borderId="0" xfId="44" applyFont="1" applyAlignment="1" applyProtection="1">
      <alignment wrapText="1"/>
      <protection locked="0"/>
    </xf>
    <xf numFmtId="0" fontId="99" fillId="0" borderId="0" xfId="44" applyFont="1" applyAlignment="1" applyProtection="1">
      <alignment horizontal="center" vertical="center"/>
      <protection locked="0"/>
    </xf>
    <xf numFmtId="0" fontId="99" fillId="0" borderId="0" xfId="44" applyFont="1" applyAlignment="1">
      <alignment horizontal="distributed" vertical="center"/>
    </xf>
    <xf numFmtId="182" fontId="22" fillId="0" borderId="0" xfId="0" applyNumberFormat="1" applyFont="1" applyAlignment="1">
      <alignment vertical="center"/>
    </xf>
    <xf numFmtId="14" fontId="99" fillId="0" borderId="0" xfId="44" applyNumberFormat="1" applyFont="1">
      <alignment vertical="center"/>
    </xf>
    <xf numFmtId="0" fontId="64" fillId="0" borderId="20" xfId="44" applyFont="1" applyBorder="1" applyAlignment="1">
      <alignment horizontal="justify" vertical="center" wrapText="1"/>
    </xf>
    <xf numFmtId="0" fontId="64" fillId="0" borderId="11" xfId="44" applyFont="1" applyBorder="1" applyAlignment="1">
      <alignment horizontal="center" vertical="center" wrapText="1"/>
    </xf>
    <xf numFmtId="0" fontId="64" fillId="0" borderId="22" xfId="44" applyFont="1" applyBorder="1" applyAlignment="1">
      <alignment horizontal="justify" vertical="center" wrapText="1"/>
    </xf>
    <xf numFmtId="0" fontId="64" fillId="0" borderId="20" xfId="44" applyFont="1" applyBorder="1" applyAlignment="1">
      <alignment horizontal="left" vertical="center" wrapText="1"/>
    </xf>
    <xf numFmtId="0" fontId="64" fillId="0" borderId="22" xfId="44" applyFont="1" applyBorder="1" applyAlignment="1">
      <alignment horizontal="left" vertical="center" wrapText="1"/>
    </xf>
    <xf numFmtId="0" fontId="64" fillId="0" borderId="0" xfId="44" applyFont="1" applyAlignment="1">
      <alignment horizontal="justify" vertical="center" wrapText="1"/>
    </xf>
    <xf numFmtId="0" fontId="89" fillId="0" borderId="105" xfId="0" applyFont="1" applyBorder="1" applyAlignment="1">
      <alignment horizontal="center" vertical="center" wrapText="1"/>
    </xf>
    <xf numFmtId="0" fontId="89" fillId="0" borderId="107" xfId="0" applyFont="1" applyBorder="1" applyAlignment="1">
      <alignment horizontal="center" vertical="center" wrapText="1"/>
    </xf>
    <xf numFmtId="0" fontId="89" fillId="0" borderId="103" xfId="0" applyFont="1" applyBorder="1" applyAlignment="1">
      <alignment horizontal="center" vertical="center" wrapText="1"/>
    </xf>
    <xf numFmtId="0" fontId="35" fillId="0" borderId="138" xfId="0" applyFont="1" applyBorder="1" applyAlignment="1">
      <alignment horizontal="center" vertical="center"/>
    </xf>
    <xf numFmtId="0" fontId="35" fillId="0" borderId="15" xfId="0" applyFont="1" applyBorder="1" applyAlignment="1">
      <alignment horizontal="center" vertical="center"/>
    </xf>
    <xf numFmtId="0" fontId="35" fillId="0" borderId="98" xfId="0" applyFont="1" applyBorder="1" applyAlignment="1">
      <alignment horizontal="center" vertical="center"/>
    </xf>
    <xf numFmtId="0" fontId="35" fillId="0" borderId="12" xfId="0" applyFont="1" applyBorder="1" applyAlignment="1">
      <alignment horizontal="center" vertical="center"/>
    </xf>
    <xf numFmtId="183" fontId="0" fillId="0" borderId="105" xfId="0" applyNumberFormat="1" applyBorder="1" applyAlignment="1">
      <alignment vertical="center" wrapText="1"/>
    </xf>
    <xf numFmtId="0" fontId="0" fillId="0" borderId="105" xfId="0" applyBorder="1" applyAlignment="1">
      <alignment vertical="center" wrapText="1"/>
    </xf>
    <xf numFmtId="0" fontId="36" fillId="0" borderId="56" xfId="0" applyFont="1" applyBorder="1" applyAlignment="1">
      <alignment horizontal="center" vertical="center" wrapText="1"/>
    </xf>
    <xf numFmtId="0" fontId="36" fillId="0" borderId="145" xfId="0" applyFont="1" applyBorder="1" applyAlignment="1">
      <alignment horizontal="center" vertical="center" wrapText="1"/>
    </xf>
    <xf numFmtId="0" fontId="38" fillId="0" borderId="117" xfId="0" applyFont="1" applyBorder="1" applyAlignment="1">
      <alignment horizontal="center" vertical="center" shrinkToFit="1"/>
    </xf>
    <xf numFmtId="0" fontId="38" fillId="0" borderId="90" xfId="0" applyFont="1" applyBorder="1" applyAlignment="1">
      <alignment horizontal="center" vertical="center" shrinkToFit="1"/>
    </xf>
    <xf numFmtId="0" fontId="24" fillId="0" borderId="90" xfId="0" applyFont="1" applyBorder="1" applyAlignment="1">
      <alignment horizontal="center" vertical="center" shrinkToFit="1"/>
    </xf>
    <xf numFmtId="0" fontId="38" fillId="0" borderId="91" xfId="0" applyFont="1" applyBorder="1" applyAlignment="1">
      <alignment horizontal="center" vertical="center" shrinkToFit="1"/>
    </xf>
    <xf numFmtId="58" fontId="24" fillId="0" borderId="22" xfId="0" applyNumberFormat="1" applyFont="1" applyBorder="1" applyAlignment="1">
      <alignment horizontal="center" vertical="center" shrinkToFit="1"/>
    </xf>
    <xf numFmtId="0" fontId="38" fillId="0" borderId="42" xfId="0" applyFont="1" applyBorder="1" applyAlignment="1">
      <alignment horizontal="center" vertical="center" shrinkToFit="1"/>
    </xf>
    <xf numFmtId="0" fontId="38" fillId="0" borderId="20" xfId="0" applyFont="1" applyBorder="1" applyAlignment="1">
      <alignment horizontal="center" vertical="center" shrinkToFit="1"/>
    </xf>
    <xf numFmtId="0" fontId="24" fillId="0" borderId="20" xfId="0" applyFont="1" applyBorder="1" applyAlignment="1">
      <alignment horizontal="center" vertical="center" shrinkToFit="1"/>
    </xf>
    <xf numFmtId="0" fontId="38" fillId="0" borderId="95" xfId="0" applyFont="1" applyBorder="1" applyAlignment="1">
      <alignment horizontal="center" vertical="center" shrinkToFit="1"/>
    </xf>
    <xf numFmtId="179" fontId="38" fillId="0" borderId="38" xfId="0" applyNumberFormat="1" applyFont="1" applyBorder="1" applyAlignment="1">
      <alignment horizontal="center" vertical="center" shrinkToFit="1"/>
    </xf>
    <xf numFmtId="179" fontId="38" fillId="0" borderId="41" xfId="0" applyNumberFormat="1" applyFont="1" applyBorder="1" applyAlignment="1">
      <alignment horizontal="center" vertical="center" shrinkToFit="1"/>
    </xf>
    <xf numFmtId="58" fontId="24" fillId="0" borderId="21" xfId="0" applyNumberFormat="1" applyFont="1" applyBorder="1" applyAlignment="1">
      <alignment horizontal="center" vertical="center" shrinkToFit="1"/>
    </xf>
    <xf numFmtId="58" fontId="38" fillId="0" borderId="98" xfId="0" applyNumberFormat="1" applyFont="1" applyBorder="1" applyAlignment="1">
      <alignment horizontal="center" vertical="center" shrinkToFit="1"/>
    </xf>
    <xf numFmtId="0" fontId="38" fillId="0" borderId="56" xfId="0" applyFont="1" applyBorder="1" applyAlignment="1">
      <alignment horizontal="center" vertical="center" shrinkToFit="1"/>
    </xf>
    <xf numFmtId="0" fontId="38" fillId="0" borderId="96" xfId="0" applyFont="1" applyBorder="1" applyAlignment="1">
      <alignment horizontal="center" vertical="center" shrinkToFit="1"/>
    </xf>
    <xf numFmtId="58" fontId="24" fillId="0" borderId="96" xfId="0" applyNumberFormat="1" applyFont="1" applyBorder="1" applyAlignment="1">
      <alignment horizontal="center" vertical="center" shrinkToFit="1"/>
    </xf>
    <xf numFmtId="58" fontId="38" fillId="0" borderId="99" xfId="0" applyNumberFormat="1" applyFont="1" applyBorder="1" applyAlignment="1">
      <alignment horizontal="center" vertical="center" shrinkToFit="1"/>
    </xf>
    <xf numFmtId="58" fontId="38" fillId="0" borderId="21" xfId="0" applyNumberFormat="1" applyFont="1" applyBorder="1" applyAlignment="1">
      <alignment horizontal="center" vertical="center" shrinkToFit="1"/>
    </xf>
    <xf numFmtId="58" fontId="38" fillId="0" borderId="96" xfId="0" applyNumberFormat="1" applyFont="1" applyBorder="1" applyAlignment="1">
      <alignment horizontal="center" vertical="center" shrinkToFit="1"/>
    </xf>
    <xf numFmtId="0" fontId="38" fillId="0" borderId="156" xfId="0" applyFont="1" applyBorder="1" applyAlignment="1">
      <alignment horizontal="center" vertical="center" shrinkToFit="1"/>
    </xf>
    <xf numFmtId="0" fontId="38" fillId="0" borderId="153" xfId="0" applyFont="1" applyBorder="1" applyAlignment="1">
      <alignment horizontal="center" vertical="center" shrinkToFit="1"/>
    </xf>
    <xf numFmtId="0" fontId="24" fillId="0" borderId="153" xfId="0" applyFont="1" applyBorder="1" applyAlignment="1">
      <alignment horizontal="center" vertical="center" shrinkToFit="1"/>
    </xf>
    <xf numFmtId="0" fontId="38" fillId="0" borderId="154" xfId="0" applyFont="1" applyBorder="1" applyAlignment="1">
      <alignment horizontal="center" vertical="center" shrinkToFit="1"/>
    </xf>
    <xf numFmtId="58" fontId="38" fillId="0" borderId="93" xfId="0" applyNumberFormat="1" applyFont="1" applyBorder="1" applyAlignment="1">
      <alignment horizontal="center" vertical="center" shrinkToFit="1"/>
    </xf>
    <xf numFmtId="56" fontId="24" fillId="0" borderId="21" xfId="0" applyNumberFormat="1" applyFont="1" applyBorder="1" applyAlignment="1">
      <alignment horizontal="center" vertical="center" shrinkToFit="1"/>
    </xf>
    <xf numFmtId="56" fontId="38" fillId="0" borderId="98" xfId="0" applyNumberFormat="1" applyFont="1" applyBorder="1" applyAlignment="1">
      <alignment horizontal="center" vertical="center" shrinkToFit="1"/>
    </xf>
    <xf numFmtId="0" fontId="0" fillId="0" borderId="113" xfId="0" applyBorder="1" applyAlignment="1">
      <alignment horizontal="left" vertical="center" wrapText="1"/>
    </xf>
    <xf numFmtId="0" fontId="0" fillId="0" borderId="112" xfId="0" applyBorder="1" applyAlignment="1">
      <alignment horizontal="left" vertical="center" wrapText="1"/>
    </xf>
    <xf numFmtId="0" fontId="38" fillId="0" borderId="113" xfId="0" applyFont="1" applyBorder="1" applyAlignment="1">
      <alignment horizontal="center" vertical="center" shrinkToFit="1"/>
    </xf>
    <xf numFmtId="0" fontId="38" fillId="0" borderId="18" xfId="0" applyFont="1" applyBorder="1" applyAlignment="1">
      <alignment horizontal="center" vertical="center" wrapText="1" shrinkToFit="1"/>
    </xf>
    <xf numFmtId="0" fontId="24" fillId="0" borderId="18" xfId="0" applyFont="1" applyBorder="1" applyAlignment="1">
      <alignment horizontal="center" vertical="center" shrinkToFit="1"/>
    </xf>
    <xf numFmtId="0" fontId="38" fillId="0" borderId="138" xfId="0" applyFont="1" applyBorder="1" applyAlignment="1">
      <alignment horizontal="center" vertical="center" shrinkToFit="1"/>
    </xf>
    <xf numFmtId="183" fontId="0" fillId="0" borderId="112" xfId="0" applyNumberFormat="1" applyBorder="1" applyAlignment="1">
      <alignment vertical="center" wrapText="1"/>
    </xf>
    <xf numFmtId="0" fontId="0" fillId="0" borderId="38" xfId="0" applyBorder="1" applyAlignment="1">
      <alignment horizontal="left" vertical="center" wrapText="1"/>
    </xf>
    <xf numFmtId="0" fontId="0" fillId="0" borderId="105" xfId="0" applyBorder="1" applyAlignment="1">
      <alignment horizontal="left" vertical="center" wrapText="1"/>
    </xf>
    <xf numFmtId="56" fontId="24" fillId="0" borderId="22" xfId="0" applyNumberFormat="1" applyFont="1" applyBorder="1" applyAlignment="1">
      <alignment horizontal="center" vertical="center" shrinkToFit="1"/>
    </xf>
    <xf numFmtId="56" fontId="38" fillId="0" borderId="93" xfId="0" applyNumberFormat="1" applyFont="1" applyBorder="1" applyAlignment="1">
      <alignment horizontal="center" vertical="center" shrinkToFit="1"/>
    </xf>
    <xf numFmtId="56" fontId="38" fillId="0" borderId="41" xfId="0" applyNumberFormat="1" applyFont="1" applyBorder="1" applyAlignment="1">
      <alignment horizontal="center" vertical="center" shrinkToFit="1"/>
    </xf>
    <xf numFmtId="56" fontId="38" fillId="0" borderId="21" xfId="0" applyNumberFormat="1" applyFont="1" applyBorder="1" applyAlignment="1">
      <alignment horizontal="center" vertical="center" shrinkToFit="1"/>
    </xf>
    <xf numFmtId="0" fontId="38" fillId="0" borderId="164" xfId="0" applyFont="1" applyBorder="1" applyAlignment="1">
      <alignment horizontal="center" vertical="center" shrinkToFit="1"/>
    </xf>
    <xf numFmtId="0" fontId="38" fillId="0" borderId="165" xfId="0" applyFont="1" applyBorder="1" applyAlignment="1">
      <alignment horizontal="center" vertical="center" shrinkToFit="1"/>
    </xf>
    <xf numFmtId="0" fontId="24" fillId="0" borderId="165" xfId="0" applyFont="1" applyBorder="1" applyAlignment="1">
      <alignment horizontal="center" vertical="center" shrinkToFit="1"/>
    </xf>
    <xf numFmtId="0" fontId="38" fillId="0" borderId="166" xfId="0" applyFont="1" applyBorder="1" applyAlignment="1">
      <alignment horizontal="center" vertical="center" shrinkToFit="1"/>
    </xf>
    <xf numFmtId="58" fontId="24" fillId="0" borderId="153" xfId="0" applyNumberFormat="1" applyFont="1" applyBorder="1" applyAlignment="1">
      <alignment horizontal="center" vertical="center" shrinkToFit="1"/>
    </xf>
    <xf numFmtId="58" fontId="38" fillId="0" borderId="154" xfId="0" applyNumberFormat="1" applyFont="1" applyBorder="1" applyAlignment="1">
      <alignment horizontal="center" vertical="center" shrinkToFit="1"/>
    </xf>
    <xf numFmtId="58" fontId="24" fillId="0" borderId="20" xfId="0" applyNumberFormat="1" applyFont="1" applyBorder="1" applyAlignment="1">
      <alignment horizontal="center" vertical="center" shrinkToFit="1"/>
    </xf>
    <xf numFmtId="58" fontId="38" fillId="0" borderId="95" xfId="0" applyNumberFormat="1" applyFont="1" applyBorder="1" applyAlignment="1">
      <alignment horizontal="center" vertical="center" shrinkToFit="1"/>
    </xf>
    <xf numFmtId="176" fontId="24" fillId="0" borderId="21" xfId="0" applyNumberFormat="1" applyFont="1" applyBorder="1" applyAlignment="1">
      <alignment horizontal="center" vertical="center" shrinkToFit="1"/>
    </xf>
    <xf numFmtId="179" fontId="38" fillId="0" borderId="156" xfId="0" applyNumberFormat="1" applyFont="1" applyBorder="1" applyAlignment="1">
      <alignment horizontal="center" vertical="center" shrinkToFit="1"/>
    </xf>
    <xf numFmtId="0" fontId="24" fillId="0" borderId="96" xfId="0" applyFont="1" applyBorder="1" applyAlignment="1">
      <alignment horizontal="center" vertical="center" shrinkToFit="1"/>
    </xf>
    <xf numFmtId="0" fontId="38" fillId="0" borderId="99" xfId="0" applyFont="1" applyBorder="1" applyAlignment="1">
      <alignment horizontal="center" vertical="center" shrinkToFit="1"/>
    </xf>
    <xf numFmtId="58" fontId="38" fillId="0" borderId="22" xfId="0" applyNumberFormat="1" applyFont="1" applyBorder="1" applyAlignment="1">
      <alignment horizontal="center" vertical="center" shrinkToFit="1"/>
    </xf>
    <xf numFmtId="56" fontId="222" fillId="0" borderId="112" xfId="63" quotePrefix="1" applyNumberFormat="1" applyFont="1" applyFill="1" applyBorder="1" applyAlignment="1">
      <alignment horizontal="center" vertical="center" wrapText="1"/>
    </xf>
    <xf numFmtId="0" fontId="222" fillId="0" borderId="105" xfId="63" quotePrefix="1" applyFont="1" applyFill="1" applyBorder="1" applyAlignment="1">
      <alignment horizontal="center" vertical="center" wrapText="1"/>
    </xf>
    <xf numFmtId="0" fontId="61" fillId="0" borderId="0" xfId="103" applyFont="1" applyAlignment="1">
      <alignment vertical="center"/>
    </xf>
    <xf numFmtId="0" fontId="94" fillId="0" borderId="0" xfId="103" applyFont="1" applyAlignment="1">
      <alignment vertical="center"/>
    </xf>
    <xf numFmtId="0" fontId="94" fillId="0" borderId="10" xfId="103" applyFont="1" applyBorder="1" applyAlignment="1">
      <alignment horizontal="center" vertical="center"/>
    </xf>
    <xf numFmtId="0" fontId="225" fillId="0" borderId="11" xfId="103" applyFont="1" applyBorder="1" applyAlignment="1">
      <alignment vertical="center"/>
    </xf>
    <xf numFmtId="0" fontId="225" fillId="0" borderId="12" xfId="103" applyFont="1" applyBorder="1" applyAlignment="1">
      <alignment vertical="center"/>
    </xf>
    <xf numFmtId="0" fontId="225" fillId="0" borderId="18" xfId="103" applyFont="1" applyBorder="1" applyAlignment="1">
      <alignment horizontal="center" vertical="center"/>
    </xf>
    <xf numFmtId="0" fontId="225" fillId="27" borderId="18" xfId="103" applyFont="1" applyFill="1" applyBorder="1" applyAlignment="1">
      <alignment horizontal="center" vertical="center"/>
    </xf>
    <xf numFmtId="0" fontId="225" fillId="0" borderId="14" xfId="103" applyFont="1" applyBorder="1" applyAlignment="1">
      <alignment vertical="center"/>
    </xf>
    <xf numFmtId="0" fontId="225" fillId="0" borderId="14" xfId="103" applyFont="1" applyBorder="1" applyAlignment="1">
      <alignment horizontal="distributed" vertical="center"/>
    </xf>
    <xf numFmtId="0" fontId="225" fillId="0" borderId="14" xfId="103" applyFont="1" applyBorder="1" applyAlignment="1">
      <alignment horizontal="center" vertical="center" shrinkToFit="1"/>
    </xf>
    <xf numFmtId="0" fontId="225" fillId="0" borderId="14" xfId="103" applyFont="1" applyBorder="1" applyAlignment="1">
      <alignment horizontal="center" vertical="center"/>
    </xf>
    <xf numFmtId="0" fontId="225" fillId="0" borderId="10" xfId="103" applyFont="1" applyBorder="1" applyAlignment="1">
      <alignment vertical="center"/>
    </xf>
    <xf numFmtId="0" fontId="225" fillId="0" borderId="10" xfId="103" applyFont="1" applyBorder="1" applyAlignment="1">
      <alignment horizontal="distributed" vertical="center"/>
    </xf>
    <xf numFmtId="0" fontId="225" fillId="0" borderId="10" xfId="103" applyFont="1" applyBorder="1" applyAlignment="1">
      <alignment horizontal="center" vertical="center" shrinkToFit="1"/>
    </xf>
    <xf numFmtId="0" fontId="225" fillId="0" borderId="10" xfId="103" applyFont="1" applyBorder="1" applyAlignment="1">
      <alignment horizontal="center" vertical="center"/>
    </xf>
    <xf numFmtId="0" fontId="225" fillId="0" borderId="10" xfId="103" applyFont="1" applyBorder="1" applyAlignment="1">
      <alignment horizontal="right" vertical="center"/>
    </xf>
    <xf numFmtId="0" fontId="225" fillId="0" borderId="13" xfId="103" applyFont="1" applyBorder="1" applyAlignment="1">
      <alignment vertical="center"/>
    </xf>
    <xf numFmtId="0" fontId="225" fillId="0" borderId="25" xfId="103" applyFont="1" applyBorder="1" applyAlignment="1">
      <alignment vertical="center"/>
    </xf>
    <xf numFmtId="0" fontId="225" fillId="28" borderId="14" xfId="103" applyFont="1" applyFill="1" applyBorder="1" applyAlignment="1">
      <alignment horizontal="center" vertical="center"/>
    </xf>
    <xf numFmtId="0" fontId="225" fillId="0" borderId="16" xfId="103" applyFont="1" applyBorder="1" applyAlignment="1">
      <alignment vertical="center"/>
    </xf>
    <xf numFmtId="0" fontId="225" fillId="0" borderId="0" xfId="103" applyFont="1" applyAlignment="1">
      <alignment horizontal="right" vertical="center"/>
    </xf>
    <xf numFmtId="0" fontId="225" fillId="0" borderId="0" xfId="103" applyFont="1" applyAlignment="1">
      <alignment vertical="center"/>
    </xf>
    <xf numFmtId="0" fontId="225" fillId="0" borderId="15" xfId="103" applyFont="1" applyBorder="1" applyAlignment="1">
      <alignment vertical="center"/>
    </xf>
    <xf numFmtId="0" fontId="225" fillId="28" borderId="0" xfId="103" applyFont="1" applyFill="1" applyAlignment="1">
      <alignment horizontal="center" vertical="center"/>
    </xf>
    <xf numFmtId="0" fontId="225" fillId="28" borderId="0" xfId="103" applyFont="1" applyFill="1" applyAlignment="1">
      <alignment vertical="center"/>
    </xf>
    <xf numFmtId="0" fontId="225" fillId="28" borderId="15" xfId="103" applyFont="1" applyFill="1" applyBorder="1" applyAlignment="1">
      <alignment vertical="center"/>
    </xf>
    <xf numFmtId="0" fontId="225" fillId="28" borderId="26" xfId="103" applyFont="1" applyFill="1" applyBorder="1" applyAlignment="1">
      <alignment horizontal="center" vertical="center"/>
    </xf>
    <xf numFmtId="0" fontId="225" fillId="0" borderId="26" xfId="103" applyFont="1" applyBorder="1" applyAlignment="1">
      <alignment vertical="center"/>
    </xf>
    <xf numFmtId="0" fontId="225" fillId="0" borderId="17" xfId="103" applyFont="1" applyBorder="1" applyAlignment="1">
      <alignment vertical="center"/>
    </xf>
    <xf numFmtId="0" fontId="225" fillId="0" borderId="24" xfId="103" applyFont="1" applyBorder="1" applyAlignment="1">
      <alignment vertical="center"/>
    </xf>
    <xf numFmtId="0" fontId="225" fillId="28" borderId="10" xfId="103" applyFont="1" applyFill="1" applyBorder="1" applyAlignment="1">
      <alignment horizontal="center" vertical="center"/>
    </xf>
    <xf numFmtId="0" fontId="225" fillId="28" borderId="10" xfId="103" applyFont="1" applyFill="1" applyBorder="1" applyAlignment="1">
      <alignment vertical="center"/>
    </xf>
    <xf numFmtId="0" fontId="225" fillId="28" borderId="24" xfId="103" applyFont="1" applyFill="1" applyBorder="1" applyAlignment="1">
      <alignment vertical="center"/>
    </xf>
    <xf numFmtId="0" fontId="225" fillId="0" borderId="13" xfId="103" applyFont="1" applyBorder="1" applyAlignment="1">
      <alignment vertical="center" wrapText="1"/>
    </xf>
    <xf numFmtId="0" fontId="225" fillId="28" borderId="13" xfId="103" applyFont="1" applyFill="1" applyBorder="1" applyAlignment="1">
      <alignment vertical="center"/>
    </xf>
    <xf numFmtId="0" fontId="225" fillId="28" borderId="25" xfId="103" applyFont="1" applyFill="1" applyBorder="1" applyAlignment="1">
      <alignment vertical="center"/>
    </xf>
    <xf numFmtId="0" fontId="225" fillId="0" borderId="16" xfId="103" applyFont="1" applyBorder="1" applyAlignment="1">
      <alignment vertical="center" wrapText="1"/>
    </xf>
    <xf numFmtId="0" fontId="225" fillId="28" borderId="16" xfId="103" applyFont="1" applyFill="1" applyBorder="1" applyAlignment="1">
      <alignment vertical="center"/>
    </xf>
    <xf numFmtId="0" fontId="225" fillId="0" borderId="0" xfId="103" applyFont="1" applyAlignment="1">
      <alignment horizontal="left" vertical="center" wrapText="1"/>
    </xf>
    <xf numFmtId="0" fontId="225" fillId="0" borderId="17" xfId="103" applyFont="1" applyBorder="1" applyAlignment="1">
      <alignment vertical="center" wrapText="1"/>
    </xf>
    <xf numFmtId="0" fontId="225" fillId="28" borderId="17" xfId="103" applyFont="1" applyFill="1" applyBorder="1" applyAlignment="1">
      <alignment vertical="center"/>
    </xf>
    <xf numFmtId="0" fontId="226" fillId="0" borderId="0" xfId="103" applyFont="1" applyAlignment="1">
      <alignment vertical="center"/>
    </xf>
    <xf numFmtId="0" fontId="22" fillId="0" borderId="0" xfId="103" applyFont="1" applyAlignment="1">
      <alignment vertical="center"/>
    </xf>
    <xf numFmtId="0" fontId="223" fillId="0" borderId="0" xfId="103" applyFont="1" applyAlignment="1">
      <alignment vertical="center"/>
    </xf>
    <xf numFmtId="0" fontId="58" fillId="0" borderId="0" xfId="103" applyAlignment="1">
      <alignment vertical="center"/>
    </xf>
    <xf numFmtId="0" fontId="227" fillId="0" borderId="0" xfId="103" applyFont="1" applyAlignment="1">
      <alignment vertical="center"/>
    </xf>
    <xf numFmtId="0" fontId="58" fillId="0" borderId="11" xfId="103" applyBorder="1" applyAlignment="1">
      <alignment vertical="center"/>
    </xf>
    <xf numFmtId="0" fontId="58" fillId="0" borderId="26" xfId="103" applyBorder="1" applyAlignment="1">
      <alignment horizontal="distributed" vertical="center"/>
    </xf>
    <xf numFmtId="0" fontId="58" fillId="0" borderId="12" xfId="103" applyBorder="1" applyAlignment="1">
      <alignment vertical="center"/>
    </xf>
    <xf numFmtId="49" fontId="58" fillId="28" borderId="18" xfId="103" applyNumberFormat="1" applyFill="1" applyBorder="1" applyAlignment="1">
      <alignment horizontal="center" vertical="center"/>
    </xf>
    <xf numFmtId="0" fontId="58" fillId="0" borderId="17" xfId="103" applyBorder="1" applyAlignment="1">
      <alignment vertical="center"/>
    </xf>
    <xf numFmtId="0" fontId="58" fillId="0" borderId="10" xfId="103" applyBorder="1" applyAlignment="1">
      <alignment horizontal="distributed" vertical="center"/>
    </xf>
    <xf numFmtId="0" fontId="58" fillId="0" borderId="24" xfId="103" applyBorder="1" applyAlignment="1">
      <alignment vertical="center"/>
    </xf>
    <xf numFmtId="0" fontId="58" fillId="0" borderId="13" xfId="103" applyBorder="1" applyAlignment="1">
      <alignment vertical="center"/>
    </xf>
    <xf numFmtId="0" fontId="58" fillId="0" borderId="14" xfId="103" applyBorder="1" applyAlignment="1">
      <alignment vertical="center"/>
    </xf>
    <xf numFmtId="0" fontId="58" fillId="0" borderId="25" xfId="103" applyBorder="1" applyAlignment="1">
      <alignment vertical="center"/>
    </xf>
    <xf numFmtId="0" fontId="58" fillId="0" borderId="16" xfId="103" applyBorder="1" applyAlignment="1">
      <alignment vertical="center"/>
    </xf>
    <xf numFmtId="0" fontId="58" fillId="0" borderId="15" xfId="103" applyBorder="1" applyAlignment="1">
      <alignment vertical="center"/>
    </xf>
    <xf numFmtId="0" fontId="22" fillId="0" borderId="0" xfId="54" applyFont="1"/>
    <xf numFmtId="0" fontId="99" fillId="0" borderId="0" xfId="54" applyFont="1"/>
    <xf numFmtId="0" fontId="41" fillId="0" borderId="0" xfId="54" applyFont="1"/>
    <xf numFmtId="0" fontId="99" fillId="0" borderId="10" xfId="54" applyFont="1" applyBorder="1" applyAlignment="1">
      <alignment horizontal="center"/>
    </xf>
    <xf numFmtId="0" fontId="99" fillId="0" borderId="0" xfId="54" applyFont="1" applyAlignment="1">
      <alignment horizontal="center"/>
    </xf>
    <xf numFmtId="0" fontId="99" fillId="0" borderId="14" xfId="54" applyFont="1" applyBorder="1"/>
    <xf numFmtId="0" fontId="41" fillId="0" borderId="42" xfId="54" applyFont="1" applyBorder="1" applyAlignment="1">
      <alignment vertical="top" wrapText="1"/>
    </xf>
    <xf numFmtId="0" fontId="41" fillId="0" borderId="14" xfId="54" applyFont="1" applyBorder="1" applyAlignment="1">
      <alignment vertical="top" wrapText="1"/>
    </xf>
    <xf numFmtId="0" fontId="41" fillId="0" borderId="43" xfId="54" applyFont="1" applyBorder="1" applyAlignment="1">
      <alignment vertical="top" wrapText="1"/>
    </xf>
    <xf numFmtId="0" fontId="41" fillId="0" borderId="38" xfId="54" applyFont="1" applyBorder="1" applyAlignment="1">
      <alignment vertical="top" wrapText="1"/>
    </xf>
    <xf numFmtId="0" fontId="41" fillId="0" borderId="0" xfId="54" applyFont="1" applyAlignment="1">
      <alignment vertical="top" wrapText="1"/>
    </xf>
    <xf numFmtId="0" fontId="41" fillId="0" borderId="31" xfId="54" applyFont="1" applyBorder="1" applyAlignment="1">
      <alignment vertical="top" wrapText="1"/>
    </xf>
    <xf numFmtId="0" fontId="41" fillId="0" borderId="38" xfId="54" applyFont="1" applyBorder="1"/>
    <xf numFmtId="0" fontId="41" fillId="0" borderId="31" xfId="54" applyFont="1" applyBorder="1"/>
    <xf numFmtId="0" fontId="99" fillId="0" borderId="134" xfId="54" applyFont="1" applyBorder="1" applyAlignment="1">
      <alignment horizontal="center"/>
    </xf>
    <xf numFmtId="0" fontId="99" fillId="0" borderId="38" xfId="54" applyFont="1" applyBorder="1" applyAlignment="1">
      <alignment horizontal="center"/>
    </xf>
    <xf numFmtId="0" fontId="99" fillId="0" borderId="137" xfId="54" applyFont="1" applyBorder="1" applyAlignment="1">
      <alignment horizontal="center"/>
    </xf>
    <xf numFmtId="0" fontId="99" fillId="0" borderId="18" xfId="54" applyFont="1" applyBorder="1" applyAlignment="1">
      <alignment horizontal="center"/>
    </xf>
    <xf numFmtId="0" fontId="229" fillId="0" borderId="137" xfId="54" applyFont="1" applyBorder="1" applyAlignment="1">
      <alignment horizontal="center"/>
    </xf>
    <xf numFmtId="0" fontId="99" fillId="0" borderId="138" xfId="54" applyFont="1" applyBorder="1" applyAlignment="1">
      <alignment horizontal="center"/>
    </xf>
    <xf numFmtId="0" fontId="229" fillId="0" borderId="38" xfId="54" applyFont="1" applyBorder="1" applyAlignment="1">
      <alignment horizontal="center"/>
    </xf>
    <xf numFmtId="0" fontId="99" fillId="0" borderId="31" xfId="54" applyFont="1" applyBorder="1" applyAlignment="1">
      <alignment horizontal="center"/>
    </xf>
    <xf numFmtId="0" fontId="99" fillId="0" borderId="18" xfId="54" applyFont="1" applyBorder="1" applyAlignment="1">
      <alignment vertical="center" shrinkToFit="1"/>
    </xf>
    <xf numFmtId="0" fontId="99" fillId="0" borderId="138" xfId="54" applyFont="1" applyBorder="1" applyAlignment="1">
      <alignment vertical="center" shrinkToFit="1"/>
    </xf>
    <xf numFmtId="0" fontId="99" fillId="0" borderId="0" xfId="54" applyFont="1" applyAlignment="1">
      <alignment vertical="center" shrinkToFit="1"/>
    </xf>
    <xf numFmtId="0" fontId="99" fillId="0" borderId="31" xfId="54" applyFont="1" applyBorder="1" applyAlignment="1">
      <alignment vertical="center" shrinkToFit="1"/>
    </xf>
    <xf numFmtId="0" fontId="41" fillId="0" borderId="18" xfId="54" applyFont="1" applyBorder="1" applyAlignment="1">
      <alignment vertical="center" shrinkToFit="1"/>
    </xf>
    <xf numFmtId="0" fontId="41" fillId="0" borderId="0" xfId="54" applyFont="1" applyAlignment="1">
      <alignment vertical="center" shrinkToFit="1"/>
    </xf>
    <xf numFmtId="0" fontId="41" fillId="0" borderId="31" xfId="54" applyFont="1" applyBorder="1" applyAlignment="1">
      <alignment vertical="center" shrinkToFit="1"/>
    </xf>
    <xf numFmtId="0" fontId="41" fillId="0" borderId="140" xfId="54" applyFont="1" applyBorder="1" applyAlignment="1">
      <alignment vertical="center" shrinkToFit="1"/>
    </xf>
    <xf numFmtId="0" fontId="41" fillId="0" borderId="44" xfId="54" applyFont="1" applyBorder="1"/>
    <xf numFmtId="0" fontId="41" fillId="0" borderId="32" xfId="54" applyFont="1" applyBorder="1" applyAlignment="1">
      <alignment vertical="center" shrinkToFit="1"/>
    </xf>
    <xf numFmtId="0" fontId="41" fillId="0" borderId="33" xfId="54" applyFont="1" applyBorder="1" applyAlignment="1">
      <alignment vertical="center" shrinkToFit="1"/>
    </xf>
    <xf numFmtId="0" fontId="41" fillId="0" borderId="122" xfId="54" applyFont="1" applyBorder="1" applyAlignment="1">
      <alignment vertical="top" wrapText="1"/>
    </xf>
    <xf numFmtId="0" fontId="41" fillId="0" borderId="29" xfId="54" applyFont="1" applyBorder="1" applyAlignment="1">
      <alignment vertical="top" wrapText="1"/>
    </xf>
    <xf numFmtId="0" fontId="41" fillId="0" borderId="30" xfId="54" applyFont="1" applyBorder="1" applyAlignment="1">
      <alignment vertical="top" wrapText="1"/>
    </xf>
    <xf numFmtId="0" fontId="41" fillId="0" borderId="16" xfId="54" applyFont="1" applyBorder="1" applyAlignment="1">
      <alignment vertical="top" wrapText="1"/>
    </xf>
    <xf numFmtId="0" fontId="41" fillId="0" borderId="36" xfId="54" applyFont="1" applyBorder="1" applyAlignment="1">
      <alignment vertical="top" wrapText="1"/>
    </xf>
    <xf numFmtId="0" fontId="41" fillId="0" borderId="32" xfId="54" applyFont="1" applyBorder="1" applyAlignment="1">
      <alignment vertical="top" wrapText="1"/>
    </xf>
    <xf numFmtId="0" fontId="41" fillId="0" borderId="33" xfId="54" applyFont="1" applyBorder="1" applyAlignment="1">
      <alignment vertical="top" wrapText="1"/>
    </xf>
    <xf numFmtId="0" fontId="41" fillId="0" borderId="128" xfId="54" applyFont="1" applyBorder="1"/>
    <xf numFmtId="0" fontId="41" fillId="0" borderId="97" xfId="54" applyFont="1" applyBorder="1"/>
    <xf numFmtId="0" fontId="41" fillId="0" borderId="100" xfId="54" applyFont="1" applyBorder="1"/>
    <xf numFmtId="0" fontId="41" fillId="0" borderId="97" xfId="54" applyFont="1" applyBorder="1" applyAlignment="1">
      <alignment horizontal="center"/>
    </xf>
    <xf numFmtId="0" fontId="41" fillId="0" borderId="97" xfId="54" applyFont="1" applyBorder="1" applyAlignment="1">
      <alignment horizontal="center" vertical="center"/>
    </xf>
    <xf numFmtId="0" fontId="41" fillId="0" borderId="122" xfId="54" applyFont="1" applyBorder="1"/>
    <xf numFmtId="0" fontId="41" fillId="0" borderId="29" xfId="54" applyFont="1" applyBorder="1"/>
    <xf numFmtId="0" fontId="41" fillId="0" borderId="30" xfId="54" applyFont="1" applyBorder="1"/>
    <xf numFmtId="0" fontId="41" fillId="0" borderId="16" xfId="54" applyFont="1" applyBorder="1"/>
    <xf numFmtId="0" fontId="41" fillId="0" borderId="36" xfId="54" applyFont="1" applyBorder="1"/>
    <xf numFmtId="0" fontId="41" fillId="0" borderId="32" xfId="54" applyFont="1" applyBorder="1"/>
    <xf numFmtId="0" fontId="41" fillId="0" borderId="33" xfId="54" applyFont="1" applyBorder="1"/>
    <xf numFmtId="0" fontId="41" fillId="0" borderId="311" xfId="54" applyFont="1" applyBorder="1"/>
    <xf numFmtId="0" fontId="41" fillId="0" borderId="332" xfId="54" applyFont="1" applyBorder="1"/>
    <xf numFmtId="0" fontId="41" fillId="0" borderId="310" xfId="54" applyFont="1" applyBorder="1"/>
    <xf numFmtId="0" fontId="41" fillId="0" borderId="359" xfId="54" applyFont="1" applyBorder="1"/>
    <xf numFmtId="0" fontId="41" fillId="0" borderId="360" xfId="54" applyFont="1" applyBorder="1"/>
    <xf numFmtId="0" fontId="41" fillId="0" borderId="361" xfId="54" applyFont="1" applyBorder="1"/>
    <xf numFmtId="0" fontId="41" fillId="0" borderId="362" xfId="54" applyFont="1" applyBorder="1"/>
    <xf numFmtId="0" fontId="41" fillId="0" borderId="363" xfId="54" applyFont="1" applyBorder="1"/>
    <xf numFmtId="0" fontId="41" fillId="0" borderId="364" xfId="54" applyFont="1" applyBorder="1"/>
    <xf numFmtId="0" fontId="41" fillId="0" borderId="365" xfId="54" applyFont="1" applyBorder="1"/>
    <xf numFmtId="0" fontId="41" fillId="0" borderId="366" xfId="54" applyFont="1" applyBorder="1"/>
    <xf numFmtId="0" fontId="41" fillId="0" borderId="367" xfId="54" applyFont="1" applyBorder="1"/>
    <xf numFmtId="0" fontId="41" fillId="0" borderId="307" xfId="54" applyFont="1" applyBorder="1"/>
    <xf numFmtId="0" fontId="41" fillId="0" borderId="368" xfId="54" applyFont="1" applyBorder="1"/>
    <xf numFmtId="0" fontId="41" fillId="0" borderId="306" xfId="54" applyFont="1" applyBorder="1"/>
    <xf numFmtId="194" fontId="99" fillId="0" borderId="138" xfId="54" applyNumberFormat="1" applyFont="1" applyBorder="1" applyAlignment="1">
      <alignment vertical="center" shrinkToFit="1"/>
    </xf>
    <xf numFmtId="0" fontId="99" fillId="0" borderId="18" xfId="54" applyFont="1" applyBorder="1" applyAlignment="1">
      <alignment horizontal="right" vertical="center" shrinkToFit="1"/>
    </xf>
    <xf numFmtId="178" fontId="99" fillId="28" borderId="18" xfId="54" applyNumberFormat="1" applyFont="1" applyFill="1" applyBorder="1" applyAlignment="1">
      <alignment horizontal="center" vertical="center" shrinkToFit="1"/>
    </xf>
    <xf numFmtId="178" fontId="99" fillId="27" borderId="18" xfId="54" applyNumberFormat="1" applyFont="1" applyFill="1" applyBorder="1" applyAlignment="1">
      <alignment horizontal="center" vertical="center" shrinkToFit="1"/>
    </xf>
    <xf numFmtId="194" fontId="99" fillId="27" borderId="138" xfId="54" applyNumberFormat="1" applyFont="1" applyFill="1" applyBorder="1" applyAlignment="1">
      <alignment vertical="center" shrinkToFit="1"/>
    </xf>
    <xf numFmtId="0" fontId="99" fillId="27" borderId="18" xfId="54" applyFont="1" applyFill="1" applyBorder="1" applyAlignment="1">
      <alignment horizontal="center" vertical="center" shrinkToFit="1"/>
    </xf>
    <xf numFmtId="0" fontId="99" fillId="27" borderId="138" xfId="54" applyFont="1" applyFill="1" applyBorder="1" applyAlignment="1">
      <alignment horizontal="center" vertical="center" shrinkToFit="1"/>
    </xf>
    <xf numFmtId="194" fontId="99" fillId="27" borderId="18" xfId="54" applyNumberFormat="1" applyFont="1" applyFill="1" applyBorder="1" applyAlignment="1">
      <alignment vertical="center" shrinkToFit="1"/>
    </xf>
    <xf numFmtId="0" fontId="99" fillId="28" borderId="18" xfId="54" applyFont="1" applyFill="1" applyBorder="1" applyAlignment="1">
      <alignment horizontal="center" vertical="center" shrinkToFit="1"/>
    </xf>
    <xf numFmtId="0" fontId="41" fillId="28" borderId="18" xfId="54" applyFont="1" applyFill="1" applyBorder="1" applyAlignment="1">
      <alignment horizontal="center" vertical="center" shrinkToFit="1"/>
    </xf>
    <xf numFmtId="0" fontId="41" fillId="28" borderId="140" xfId="54" applyFont="1" applyFill="1" applyBorder="1" applyAlignment="1">
      <alignment horizontal="center" vertical="center" shrinkToFit="1"/>
    </xf>
    <xf numFmtId="0" fontId="99" fillId="0" borderId="18" xfId="54" quotePrefix="1" applyFont="1" applyBorder="1" applyAlignment="1">
      <alignment horizontal="right" vertical="center" shrinkToFit="1"/>
    </xf>
    <xf numFmtId="2" fontId="105" fillId="27" borderId="138" xfId="54" applyNumberFormat="1" applyFont="1" applyFill="1" applyBorder="1" applyAlignment="1">
      <alignment horizontal="center" vertical="center" shrinkToFit="1"/>
    </xf>
    <xf numFmtId="178" fontId="99" fillId="0" borderId="18" xfId="54" applyNumberFormat="1" applyFont="1" applyBorder="1" applyAlignment="1">
      <alignment horizontal="center" vertical="center" shrinkToFit="1"/>
    </xf>
    <xf numFmtId="0" fontId="99" fillId="0" borderId="18" xfId="54" applyFont="1" applyBorder="1" applyAlignment="1">
      <alignment horizontal="center" vertical="center" shrinkToFit="1"/>
    </xf>
    <xf numFmtId="0" fontId="41" fillId="0" borderId="140" xfId="54" applyFont="1" applyBorder="1" applyAlignment="1">
      <alignment horizontal="center" vertical="center" shrinkToFit="1"/>
    </xf>
    <xf numFmtId="195" fontId="99" fillId="28" borderId="18" xfId="54" applyNumberFormat="1" applyFont="1" applyFill="1" applyBorder="1" applyAlignment="1">
      <alignment horizontal="center" vertical="center" shrinkToFit="1"/>
    </xf>
    <xf numFmtId="195" fontId="99" fillId="27" borderId="18" xfId="54" applyNumberFormat="1" applyFont="1" applyFill="1" applyBorder="1" applyAlignment="1">
      <alignment horizontal="center" vertical="center" shrinkToFit="1"/>
    </xf>
    <xf numFmtId="195" fontId="41" fillId="28" borderId="18" xfId="54" applyNumberFormat="1" applyFont="1" applyFill="1" applyBorder="1" applyAlignment="1">
      <alignment horizontal="center" vertical="center" shrinkToFit="1"/>
    </xf>
    <xf numFmtId="196" fontId="99" fillId="27" borderId="18" xfId="54" applyNumberFormat="1" applyFont="1" applyFill="1" applyBorder="1" applyAlignment="1">
      <alignment horizontal="right" vertical="center" shrinkToFit="1"/>
    </xf>
    <xf numFmtId="2" fontId="105" fillId="0" borderId="138" xfId="54" applyNumberFormat="1" applyFont="1" applyBorder="1" applyAlignment="1">
      <alignment horizontal="center" vertical="center" shrinkToFit="1"/>
    </xf>
    <xf numFmtId="194" fontId="99" fillId="27" borderId="138" xfId="54" applyNumberFormat="1" applyFont="1" applyFill="1" applyBorder="1" applyAlignment="1">
      <alignment horizontal="center" vertical="center" shrinkToFit="1"/>
    </xf>
    <xf numFmtId="178" fontId="99" fillId="0" borderId="140" xfId="54" applyNumberFormat="1" applyFont="1" applyBorder="1" applyAlignment="1">
      <alignment horizontal="center" vertical="center" shrinkToFit="1"/>
    </xf>
    <xf numFmtId="194" fontId="99" fillId="0" borderId="140" xfId="54" applyNumberFormat="1" applyFont="1" applyBorder="1" applyAlignment="1">
      <alignment vertical="center" shrinkToFit="1"/>
    </xf>
    <xf numFmtId="194" fontId="99" fillId="0" borderId="301" xfId="54" applyNumberFormat="1" applyFont="1" applyBorder="1" applyAlignment="1">
      <alignment vertical="center" shrinkToFit="1"/>
    </xf>
    <xf numFmtId="178" fontId="99" fillId="28" borderId="140" xfId="54" applyNumberFormat="1" applyFont="1" applyFill="1" applyBorder="1" applyAlignment="1">
      <alignment horizontal="center" vertical="center" shrinkToFit="1"/>
    </xf>
    <xf numFmtId="194" fontId="99" fillId="27" borderId="140" xfId="54" applyNumberFormat="1" applyFont="1" applyFill="1" applyBorder="1" applyAlignment="1">
      <alignment vertical="center" shrinkToFit="1"/>
    </xf>
    <xf numFmtId="56" fontId="66" fillId="0" borderId="0" xfId="53" applyNumberFormat="1">
      <alignment vertical="center"/>
    </xf>
    <xf numFmtId="0" fontId="0" fillId="0" borderId="18" xfId="0" applyBorder="1" applyAlignment="1">
      <alignment horizontal="center" vertical="center"/>
    </xf>
    <xf numFmtId="196" fontId="0" fillId="0" borderId="18" xfId="0" applyNumberFormat="1" applyBorder="1" applyAlignment="1">
      <alignment horizontal="center" vertical="center"/>
    </xf>
    <xf numFmtId="194" fontId="0" fillId="0" borderId="18" xfId="0" applyNumberFormat="1" applyBorder="1" applyAlignment="1">
      <alignment horizontal="center" vertical="center"/>
    </xf>
    <xf numFmtId="0" fontId="0" fillId="0" borderId="18" xfId="0" applyBorder="1" applyAlignment="1">
      <alignment horizontal="center" vertical="center" wrapText="1"/>
    </xf>
    <xf numFmtId="0" fontId="38" fillId="0" borderId="18" xfId="0" applyFont="1" applyBorder="1" applyAlignment="1">
      <alignment horizontal="center" vertical="center" wrapText="1"/>
    </xf>
    <xf numFmtId="0" fontId="30" fillId="0" borderId="18" xfId="0" applyFont="1" applyBorder="1" applyAlignment="1">
      <alignment horizontal="center" vertical="center" wrapText="1"/>
    </xf>
    <xf numFmtId="0" fontId="0" fillId="0" borderId="20" xfId="0" applyBorder="1" applyAlignment="1">
      <alignment horizontal="center" vertical="center"/>
    </xf>
    <xf numFmtId="196" fontId="0" fillId="0" borderId="20" xfId="0" applyNumberFormat="1" applyBorder="1" applyAlignment="1">
      <alignment horizontal="center" vertical="center"/>
    </xf>
    <xf numFmtId="194" fontId="0" fillId="0" borderId="20" xfId="0" applyNumberFormat="1" applyBorder="1" applyAlignment="1">
      <alignment horizontal="center" vertical="center"/>
    </xf>
    <xf numFmtId="0" fontId="0" fillId="0" borderId="22" xfId="0" applyBorder="1" applyAlignment="1">
      <alignment horizontal="center" vertical="center"/>
    </xf>
    <xf numFmtId="196" fontId="0" fillId="0" borderId="22" xfId="0" applyNumberFormat="1" applyBorder="1" applyAlignment="1">
      <alignment horizontal="center" vertical="center"/>
    </xf>
    <xf numFmtId="194" fontId="0" fillId="0" borderId="22" xfId="0" applyNumberFormat="1" applyBorder="1" applyAlignment="1">
      <alignment horizontal="center" vertical="center"/>
    </xf>
    <xf numFmtId="0" fontId="0" fillId="0" borderId="10" xfId="0" applyBorder="1" applyAlignment="1">
      <alignment horizontal="right" vertical="center"/>
    </xf>
    <xf numFmtId="0" fontId="38" fillId="0" borderId="138" xfId="0" applyFont="1" applyBorder="1" applyAlignment="1">
      <alignment horizontal="left" vertical="center"/>
    </xf>
    <xf numFmtId="0" fontId="0" fillId="0" borderId="138" xfId="0" applyBorder="1" applyAlignment="1">
      <alignment horizontal="left" vertical="center"/>
    </xf>
    <xf numFmtId="0" fontId="38" fillId="0" borderId="138" xfId="0" applyFont="1" applyBorder="1" applyAlignment="1">
      <alignment horizontal="left" vertical="center" wrapText="1"/>
    </xf>
    <xf numFmtId="0" fontId="38" fillId="0" borderId="95" xfId="0" applyFont="1" applyBorder="1" applyAlignment="1">
      <alignment horizontal="left" vertical="center" wrapText="1"/>
    </xf>
    <xf numFmtId="0" fontId="38" fillId="0" borderId="93" xfId="0" applyFont="1" applyBorder="1" applyAlignment="1">
      <alignment horizontal="left" vertical="center" wrapText="1"/>
    </xf>
    <xf numFmtId="0" fontId="0" fillId="0" borderId="140" xfId="0" applyBorder="1" applyAlignment="1">
      <alignment horizontal="center" vertical="center" wrapText="1"/>
    </xf>
    <xf numFmtId="0" fontId="0" fillId="0" borderId="140" xfId="0" applyBorder="1" applyAlignment="1">
      <alignment horizontal="center" vertical="center"/>
    </xf>
    <xf numFmtId="196" fontId="0" fillId="0" borderId="140" xfId="0" applyNumberFormat="1" applyBorder="1" applyAlignment="1">
      <alignment horizontal="center" vertical="center"/>
    </xf>
    <xf numFmtId="194" fontId="0" fillId="0" borderId="140" xfId="0" applyNumberFormat="1" applyBorder="1" applyAlignment="1">
      <alignment horizontal="center" vertical="center"/>
    </xf>
    <xf numFmtId="0" fontId="38" fillId="0" borderId="301" xfId="0" applyFont="1" applyBorder="1" applyAlignment="1">
      <alignment horizontal="left" vertical="center"/>
    </xf>
    <xf numFmtId="0" fontId="38" fillId="0" borderId="20" xfId="0" applyFont="1" applyBorder="1" applyAlignment="1">
      <alignment horizontal="center" vertical="center" wrapText="1"/>
    </xf>
    <xf numFmtId="0" fontId="38" fillId="0" borderId="22" xfId="0" applyFont="1" applyBorder="1" applyAlignment="1">
      <alignment horizontal="center" vertical="center" wrapText="1"/>
    </xf>
    <xf numFmtId="0" fontId="30" fillId="0" borderId="18" xfId="0" applyFont="1" applyBorder="1" applyAlignment="1">
      <alignment vertical="center"/>
    </xf>
    <xf numFmtId="0" fontId="30" fillId="0" borderId="18" xfId="0" applyFont="1" applyBorder="1" applyAlignment="1">
      <alignment horizontal="center" vertical="center"/>
    </xf>
    <xf numFmtId="0" fontId="30" fillId="0" borderId="138" xfId="0" applyFont="1" applyBorder="1" applyAlignment="1">
      <alignment horizontal="left" vertical="center"/>
    </xf>
    <xf numFmtId="0" fontId="30" fillId="0" borderId="138" xfId="0" applyFont="1" applyBorder="1" applyAlignment="1">
      <alignment horizontal="left" vertical="center" wrapText="1"/>
    </xf>
    <xf numFmtId="0" fontId="30" fillId="0" borderId="20" xfId="0" applyFont="1" applyBorder="1" applyAlignment="1">
      <alignment horizontal="center" vertical="center"/>
    </xf>
    <xf numFmtId="0" fontId="30" fillId="0" borderId="95" xfId="0" applyFont="1" applyBorder="1" applyAlignment="1">
      <alignment horizontal="left" vertical="center" wrapText="1"/>
    </xf>
    <xf numFmtId="0" fontId="30" fillId="0" borderId="22" xfId="0" applyFont="1" applyBorder="1" applyAlignment="1">
      <alignment horizontal="center" vertical="center"/>
    </xf>
    <xf numFmtId="0" fontId="30" fillId="0" borderId="140" xfId="0" applyFont="1" applyBorder="1" applyAlignment="1">
      <alignment horizontal="center" vertical="center"/>
    </xf>
    <xf numFmtId="0" fontId="30" fillId="0" borderId="301" xfId="0" applyFont="1" applyBorder="1" applyAlignment="1">
      <alignment horizontal="left" vertical="center"/>
    </xf>
    <xf numFmtId="0" fontId="24" fillId="0" borderId="18" xfId="0" applyFont="1" applyBorder="1" applyAlignment="1">
      <alignment horizontal="center" vertical="center" wrapText="1"/>
    </xf>
    <xf numFmtId="0" fontId="38" fillId="0" borderId="18" xfId="0" applyFont="1" applyBorder="1" applyAlignment="1">
      <alignment horizontal="center" vertical="center"/>
    </xf>
    <xf numFmtId="0" fontId="38" fillId="0" borderId="140" xfId="0" applyFont="1" applyBorder="1" applyAlignment="1">
      <alignment horizontal="center" vertical="center" wrapText="1"/>
    </xf>
    <xf numFmtId="184" fontId="30" fillId="0" borderId="18" xfId="0" applyNumberFormat="1" applyFont="1" applyBorder="1" applyAlignment="1">
      <alignment horizontal="center" vertical="center"/>
    </xf>
    <xf numFmtId="184" fontId="30" fillId="0" borderId="20" xfId="0" applyNumberFormat="1" applyFont="1" applyBorder="1" applyAlignment="1">
      <alignment horizontal="center" vertical="center"/>
    </xf>
    <xf numFmtId="184" fontId="30" fillId="0" borderId="22" xfId="0" applyNumberFormat="1" applyFont="1" applyBorder="1" applyAlignment="1">
      <alignment horizontal="center" vertical="center"/>
    </xf>
    <xf numFmtId="184" fontId="30" fillId="0" borderId="140" xfId="0" applyNumberFormat="1" applyFont="1" applyBorder="1" applyAlignment="1">
      <alignment horizontal="center" vertical="center"/>
    </xf>
    <xf numFmtId="197" fontId="30" fillId="0" borderId="18" xfId="0" applyNumberFormat="1" applyFont="1" applyBorder="1" applyAlignment="1">
      <alignment horizontal="center" vertical="center"/>
    </xf>
    <xf numFmtId="198" fontId="30" fillId="0" borderId="18" xfId="0" applyNumberFormat="1" applyFont="1" applyBorder="1" applyAlignment="1">
      <alignment horizontal="center" vertical="center"/>
    </xf>
    <xf numFmtId="199" fontId="30" fillId="0" borderId="18" xfId="0" applyNumberFormat="1" applyFont="1" applyBorder="1" applyAlignment="1">
      <alignment horizontal="center" vertical="center"/>
    </xf>
    <xf numFmtId="0" fontId="18" fillId="0" borderId="18" xfId="0" applyFont="1" applyBorder="1" applyAlignment="1">
      <alignment horizontal="center" vertical="center" wrapText="1"/>
    </xf>
    <xf numFmtId="198" fontId="30" fillId="0" borderId="20" xfId="0" applyNumberFormat="1" applyFont="1" applyBorder="1" applyAlignment="1">
      <alignment horizontal="center" vertical="center"/>
    </xf>
    <xf numFmtId="0" fontId="30" fillId="0" borderId="95" xfId="0" applyFont="1" applyBorder="1" applyAlignment="1">
      <alignment horizontal="left" vertical="center"/>
    </xf>
    <xf numFmtId="0" fontId="30" fillId="0" borderId="93" xfId="0" applyFont="1" applyBorder="1" applyAlignment="1">
      <alignment horizontal="left" vertical="center"/>
    </xf>
    <xf numFmtId="199" fontId="30" fillId="0" borderId="22" xfId="0" applyNumberFormat="1" applyFont="1" applyBorder="1" applyAlignment="1">
      <alignment horizontal="center" vertical="center"/>
    </xf>
    <xf numFmtId="0" fontId="30" fillId="0" borderId="20" xfId="0" applyFont="1" applyBorder="1" applyAlignment="1">
      <alignment horizontal="center" vertical="center" wrapText="1"/>
    </xf>
    <xf numFmtId="0" fontId="24" fillId="0" borderId="140" xfId="0" applyFont="1" applyBorder="1" applyAlignment="1">
      <alignment horizontal="center" vertical="center" wrapText="1"/>
    </xf>
    <xf numFmtId="198" fontId="232" fillId="0" borderId="18" xfId="0" applyNumberFormat="1" applyFont="1" applyBorder="1" applyAlignment="1">
      <alignment horizontal="center" vertical="center"/>
    </xf>
    <xf numFmtId="0" fontId="24" fillId="0" borderId="138" xfId="0" applyFont="1" applyBorder="1" applyAlignment="1">
      <alignment horizontal="left" vertical="center" wrapText="1"/>
    </xf>
    <xf numFmtId="198" fontId="30" fillId="0" borderId="140" xfId="0" applyNumberFormat="1" applyFont="1" applyBorder="1" applyAlignment="1">
      <alignment horizontal="center" vertical="center"/>
    </xf>
    <xf numFmtId="0" fontId="99" fillId="0" borderId="0" xfId="54" applyFont="1" applyAlignment="1">
      <alignment horizontal="right"/>
    </xf>
    <xf numFmtId="0" fontId="66" fillId="0" borderId="369" xfId="53" applyBorder="1">
      <alignment vertical="center"/>
    </xf>
    <xf numFmtId="0" fontId="66" fillId="0" borderId="31" xfId="53" applyBorder="1">
      <alignment vertical="center"/>
    </xf>
    <xf numFmtId="0" fontId="66" fillId="0" borderId="38" xfId="53" applyBorder="1">
      <alignment vertical="center"/>
    </xf>
    <xf numFmtId="0" fontId="66" fillId="0" borderId="370" xfId="53" applyBorder="1">
      <alignment vertical="center"/>
    </xf>
    <xf numFmtId="0" fontId="66" fillId="0" borderId="109" xfId="53" applyBorder="1">
      <alignment vertical="center"/>
    </xf>
    <xf numFmtId="0" fontId="66" fillId="0" borderId="105" xfId="53" applyBorder="1">
      <alignment vertical="center"/>
    </xf>
    <xf numFmtId="0" fontId="66" fillId="0" borderId="372" xfId="53" applyBorder="1">
      <alignment vertical="center"/>
    </xf>
    <xf numFmtId="0" fontId="66" fillId="0" borderId="373" xfId="53" applyBorder="1">
      <alignment vertical="center"/>
    </xf>
    <xf numFmtId="0" fontId="66" fillId="0" borderId="374" xfId="53" applyBorder="1">
      <alignment vertical="center"/>
    </xf>
    <xf numFmtId="0" fontId="66" fillId="0" borderId="375" xfId="53" applyBorder="1">
      <alignment vertical="center"/>
    </xf>
    <xf numFmtId="0" fontId="66" fillId="0" borderId="303" xfId="53" applyBorder="1" applyAlignment="1">
      <alignment horizontal="center" vertical="center"/>
    </xf>
    <xf numFmtId="0" fontId="66" fillId="0" borderId="125" xfId="53" applyBorder="1">
      <alignment vertical="center"/>
    </xf>
    <xf numFmtId="0" fontId="66" fillId="0" borderId="62" xfId="53" applyBorder="1">
      <alignment vertical="center"/>
    </xf>
    <xf numFmtId="0" fontId="0" fillId="0" borderId="23" xfId="0" applyBorder="1" applyAlignment="1" applyProtection="1">
      <alignment vertical="center"/>
      <protection locked="0"/>
    </xf>
    <xf numFmtId="0" fontId="218" fillId="0" borderId="0" xfId="98" applyFont="1" applyAlignment="1">
      <alignment horizontal="left" vertical="top"/>
    </xf>
    <xf numFmtId="0" fontId="211" fillId="0" borderId="0" xfId="98" applyFont="1" applyAlignment="1">
      <alignment horizontal="left" vertical="top"/>
    </xf>
    <xf numFmtId="0" fontId="116" fillId="0" borderId="18" xfId="96" applyFont="1" applyBorder="1" applyAlignment="1">
      <alignment horizontal="center" vertical="center" shrinkToFit="1"/>
    </xf>
    <xf numFmtId="49" fontId="83" fillId="31" borderId="0" xfId="83" applyNumberFormat="1" applyFont="1" applyFill="1" applyAlignment="1">
      <alignment horizontal="right" vertical="center"/>
    </xf>
    <xf numFmtId="176" fontId="22" fillId="28" borderId="0" xfId="53" applyNumberFormat="1" applyFont="1" applyFill="1">
      <alignment vertical="center"/>
    </xf>
    <xf numFmtId="176" fontId="116" fillId="28" borderId="0" xfId="98" applyNumberFormat="1" applyFont="1" applyFill="1" applyAlignment="1">
      <alignment vertical="center" wrapText="1"/>
    </xf>
    <xf numFmtId="49" fontId="215" fillId="28" borderId="0" xfId="98" applyNumberFormat="1" applyFont="1" applyFill="1" applyAlignment="1">
      <alignment vertical="center" wrapText="1"/>
    </xf>
    <xf numFmtId="49" fontId="116" fillId="28" borderId="0" xfId="96" applyNumberFormat="1" applyFont="1" applyFill="1" applyAlignment="1">
      <alignment vertical="center" wrapText="1"/>
    </xf>
    <xf numFmtId="176" fontId="71" fillId="28" borderId="0" xfId="57" applyNumberFormat="1" applyFill="1" applyAlignment="1">
      <alignment vertical="center" shrinkToFit="1"/>
    </xf>
    <xf numFmtId="0" fontId="175" fillId="28" borderId="0" xfId="99" applyFont="1" applyFill="1" applyAlignment="1">
      <alignment vertical="center"/>
    </xf>
    <xf numFmtId="176" fontId="71" fillId="0" borderId="105" xfId="57" applyNumberFormat="1" applyBorder="1" applyAlignment="1">
      <alignment vertical="center" shrinkToFit="1"/>
    </xf>
    <xf numFmtId="0" fontId="140" fillId="0" borderId="0" xfId="44" applyFont="1" applyAlignment="1">
      <alignment horizontal="left" vertical="top" wrapText="1"/>
    </xf>
    <xf numFmtId="0" fontId="119" fillId="0" borderId="0" xfId="44" applyFont="1" applyAlignment="1">
      <alignment horizontal="left" vertical="center" wrapText="1"/>
    </xf>
    <xf numFmtId="0" fontId="121" fillId="0" borderId="0" xfId="44" applyFont="1" applyAlignment="1">
      <alignment horizontal="center" vertical="center" wrapText="1"/>
    </xf>
    <xf numFmtId="0" fontId="119" fillId="0" borderId="0" xfId="101" applyFont="1" applyAlignment="1">
      <alignment vertical="center" wrapText="1"/>
    </xf>
    <xf numFmtId="176" fontId="22" fillId="28" borderId="0" xfId="57" applyNumberFormat="1" applyFont="1" applyFill="1" applyAlignment="1">
      <alignment vertical="center" shrinkToFit="1"/>
    </xf>
    <xf numFmtId="0" fontId="119" fillId="27" borderId="0" xfId="101" applyFont="1" applyFill="1" applyAlignment="1">
      <alignment horizontal="center" vertical="center" wrapText="1"/>
    </xf>
    <xf numFmtId="0" fontId="140" fillId="0" borderId="0" xfId="101" applyFont="1" applyAlignment="1">
      <alignment vertical="center" wrapText="1"/>
    </xf>
    <xf numFmtId="0" fontId="140" fillId="27" borderId="0" xfId="101" applyFont="1" applyFill="1" applyAlignment="1">
      <alignment vertical="center" wrapText="1"/>
    </xf>
    <xf numFmtId="0" fontId="119" fillId="0" borderId="0" xfId="101" applyFont="1" applyAlignment="1">
      <alignment horizontal="center" vertical="center"/>
    </xf>
    <xf numFmtId="0" fontId="87" fillId="0" borderId="18" xfId="101" applyFont="1" applyBorder="1" applyAlignment="1">
      <alignment horizontal="center" vertical="center" wrapText="1"/>
    </xf>
    <xf numFmtId="0" fontId="119" fillId="0" borderId="13" xfId="101" applyFont="1" applyBorder="1" applyAlignment="1">
      <alignment vertical="top" wrapText="1"/>
    </xf>
    <xf numFmtId="0" fontId="119" fillId="0" borderId="25" xfId="101" applyFont="1" applyBorder="1" applyAlignment="1">
      <alignment horizontal="left" vertical="center" wrapText="1"/>
    </xf>
    <xf numFmtId="0" fontId="119" fillId="0" borderId="17" xfId="101" applyFont="1" applyBorder="1" applyAlignment="1">
      <alignment horizontal="justify" vertical="top" wrapText="1"/>
    </xf>
    <xf numFmtId="0" fontId="119" fillId="0" borderId="24" xfId="101" applyFont="1" applyBorder="1" applyAlignment="1">
      <alignment horizontal="left" vertical="center" wrapText="1"/>
    </xf>
    <xf numFmtId="0" fontId="119" fillId="0" borderId="18" xfId="101" applyFont="1" applyBorder="1" applyAlignment="1">
      <alignment horizontal="center" vertical="center" wrapText="1"/>
    </xf>
    <xf numFmtId="0" fontId="139" fillId="0" borderId="0" xfId="101" applyFont="1" applyAlignment="1">
      <alignment horizontal="justify" vertical="center"/>
    </xf>
    <xf numFmtId="0" fontId="0" fillId="27" borderId="262" xfId="0" applyFill="1" applyBorder="1" applyAlignment="1">
      <alignment horizontal="center" vertical="center"/>
    </xf>
    <xf numFmtId="0" fontId="36" fillId="42" borderId="0" xfId="0" applyFont="1" applyFill="1" applyAlignment="1">
      <alignment vertical="center"/>
    </xf>
    <xf numFmtId="0" fontId="112" fillId="42" borderId="0" xfId="0" applyFont="1" applyFill="1"/>
    <xf numFmtId="0" fontId="237" fillId="0" borderId="0" xfId="0" applyFont="1" applyAlignment="1">
      <alignment vertical="center"/>
    </xf>
    <xf numFmtId="0" fontId="238" fillId="0" borderId="0" xfId="0" applyFont="1" applyAlignment="1">
      <alignment vertical="center"/>
    </xf>
    <xf numFmtId="0" fontId="239" fillId="0" borderId="0" xfId="0" applyFont="1" applyAlignment="1">
      <alignment vertical="center" wrapText="1"/>
    </xf>
    <xf numFmtId="0" fontId="87" fillId="0" borderId="0" xfId="104" applyFont="1">
      <alignment vertical="center"/>
    </xf>
    <xf numFmtId="176" fontId="22" fillId="0" borderId="0" xfId="56" applyNumberFormat="1" applyFont="1">
      <alignment vertical="center"/>
    </xf>
    <xf numFmtId="0" fontId="87" fillId="0" borderId="0" xfId="104" applyFont="1" applyAlignment="1">
      <alignment horizontal="left" vertical="center"/>
    </xf>
    <xf numFmtId="0" fontId="71" fillId="0" borderId="0" xfId="57" applyAlignment="1">
      <alignment vertical="center" shrinkToFit="1"/>
    </xf>
    <xf numFmtId="0" fontId="87" fillId="0" borderId="12" xfId="104" applyFont="1" applyBorder="1">
      <alignment vertical="center"/>
    </xf>
    <xf numFmtId="0" fontId="87" fillId="0" borderId="0" xfId="104" applyFont="1" applyAlignment="1">
      <alignment horizontal="center" vertical="center"/>
    </xf>
    <xf numFmtId="0" fontId="0" fillId="0" borderId="0" xfId="0" applyAlignment="1">
      <alignment vertical="center" wrapText="1"/>
    </xf>
    <xf numFmtId="0" fontId="142" fillId="0" borderId="18" xfId="89" applyFont="1" applyBorder="1" applyAlignment="1">
      <alignment horizontal="center" vertical="center"/>
    </xf>
    <xf numFmtId="0" fontId="89" fillId="32" borderId="0" xfId="0" applyFont="1" applyFill="1" applyAlignment="1">
      <alignment horizontal="center" vertical="center"/>
    </xf>
    <xf numFmtId="0" fontId="89" fillId="32" borderId="0" xfId="0" applyFont="1" applyFill="1" applyAlignment="1">
      <alignment horizontal="center" vertical="center" wrapText="1"/>
    </xf>
    <xf numFmtId="14" fontId="0" fillId="0" borderId="0" xfId="0" applyNumberFormat="1" applyAlignment="1">
      <alignment horizontal="center" vertical="center"/>
    </xf>
    <xf numFmtId="14" fontId="0" fillId="0" borderId="0" xfId="0" applyNumberFormat="1" applyAlignment="1">
      <alignment horizontal="center" vertical="top"/>
    </xf>
    <xf numFmtId="3" fontId="0" fillId="0" borderId="0" xfId="0" quotePrefix="1" applyNumberFormat="1" applyAlignment="1">
      <alignment vertical="center" wrapText="1"/>
    </xf>
    <xf numFmtId="0" fontId="0" fillId="0" borderId="0" xfId="0" quotePrefix="1" applyAlignment="1">
      <alignment vertical="center" wrapText="1"/>
    </xf>
    <xf numFmtId="14" fontId="0" fillId="0" borderId="0" xfId="0" quotePrefix="1" applyNumberFormat="1" applyAlignment="1">
      <alignment horizontal="center" vertical="center"/>
    </xf>
    <xf numFmtId="0" fontId="0" fillId="0" borderId="0" xfId="0" applyAlignment="1">
      <alignment horizontal="left" vertical="center" wrapText="1"/>
    </xf>
    <xf numFmtId="14" fontId="91" fillId="0" borderId="0" xfId="0" quotePrefix="1" applyNumberFormat="1" applyFont="1" applyAlignment="1">
      <alignment horizontal="center" vertical="center"/>
    </xf>
    <xf numFmtId="0" fontId="91" fillId="0" borderId="0" xfId="0" quotePrefix="1" applyFont="1" applyAlignment="1">
      <alignment vertical="center" wrapText="1"/>
    </xf>
    <xf numFmtId="14" fontId="91" fillId="0" borderId="0" xfId="0" applyNumberFormat="1" applyFont="1" applyAlignment="1">
      <alignment horizontal="center" vertical="top"/>
    </xf>
    <xf numFmtId="0" fontId="91" fillId="0" borderId="0" xfId="0" applyFont="1" applyAlignment="1">
      <alignment horizontal="left" vertical="center" wrapText="1"/>
    </xf>
    <xf numFmtId="14" fontId="91" fillId="0" borderId="0" xfId="0" applyNumberFormat="1" applyFont="1" applyAlignment="1">
      <alignment horizontal="center" vertical="center"/>
    </xf>
    <xf numFmtId="0" fontId="142" fillId="0" borderId="370" xfId="89" applyFont="1" applyBorder="1">
      <alignment vertical="center"/>
    </xf>
    <xf numFmtId="0" fontId="142" fillId="0" borderId="369" xfId="89" applyFont="1" applyBorder="1">
      <alignment vertical="center"/>
    </xf>
    <xf numFmtId="0" fontId="142" fillId="0" borderId="369" xfId="89" applyFont="1" applyBorder="1" applyAlignment="1">
      <alignment horizontal="center" vertical="center"/>
    </xf>
    <xf numFmtId="0" fontId="144" fillId="0" borderId="369" xfId="89" applyFont="1" applyBorder="1" applyAlignment="1">
      <alignment horizontal="center" vertical="center"/>
    </xf>
    <xf numFmtId="0" fontId="142" fillId="0" borderId="371" xfId="89" applyFont="1" applyBorder="1">
      <alignment vertical="center"/>
    </xf>
    <xf numFmtId="176" fontId="142" fillId="0" borderId="369" xfId="89" applyNumberFormat="1" applyFont="1" applyBorder="1">
      <alignment vertical="center"/>
    </xf>
    <xf numFmtId="0" fontId="259" fillId="0" borderId="0" xfId="89" applyFont="1">
      <alignment vertical="center"/>
    </xf>
    <xf numFmtId="0" fontId="260" fillId="0" borderId="0" xfId="89" applyFont="1" applyAlignment="1">
      <alignment horizontal="center" vertical="center"/>
    </xf>
    <xf numFmtId="0" fontId="240" fillId="0" borderId="0" xfId="106" applyFont="1" applyAlignment="1">
      <alignment horizontal="left" vertical="center"/>
    </xf>
    <xf numFmtId="0" fontId="241" fillId="0" borderId="0" xfId="106" applyFont="1" applyAlignment="1">
      <alignment horizontal="center" vertical="center"/>
    </xf>
    <xf numFmtId="0" fontId="240" fillId="0" borderId="0" xfId="106" applyFont="1" applyAlignment="1">
      <alignment horizontal="center" vertical="center"/>
    </xf>
    <xf numFmtId="0" fontId="241" fillId="0" borderId="0" xfId="106" applyFont="1">
      <alignment vertical="center"/>
    </xf>
    <xf numFmtId="0" fontId="242" fillId="0" borderId="0" xfId="106" applyFont="1" applyAlignment="1">
      <alignment horizontal="right" vertical="center"/>
    </xf>
    <xf numFmtId="0" fontId="3" fillId="0" borderId="0" xfId="106">
      <alignment vertical="center"/>
    </xf>
    <xf numFmtId="0" fontId="241" fillId="0" borderId="78" xfId="106" applyFont="1" applyBorder="1" applyAlignment="1">
      <alignment horizontal="center" vertical="center"/>
    </xf>
    <xf numFmtId="0" fontId="241" fillId="0" borderId="263" xfId="106" applyFont="1" applyBorder="1" applyAlignment="1">
      <alignment horizontal="center" vertical="center"/>
    </xf>
    <xf numFmtId="0" fontId="241" fillId="0" borderId="84" xfId="106" applyFont="1" applyBorder="1" applyAlignment="1">
      <alignment horizontal="center" vertical="center"/>
    </xf>
    <xf numFmtId="1" fontId="241" fillId="0" borderId="0" xfId="106" applyNumberFormat="1" applyFont="1">
      <alignment vertical="center"/>
    </xf>
    <xf numFmtId="1" fontId="241" fillId="0" borderId="0" xfId="106" applyNumberFormat="1" applyFont="1" applyAlignment="1">
      <alignment horizontal="center" vertical="center"/>
    </xf>
    <xf numFmtId="0" fontId="241" fillId="0" borderId="0" xfId="106" applyFont="1" applyAlignment="1">
      <alignment horizontal="left" vertical="center" shrinkToFit="1"/>
    </xf>
    <xf numFmtId="0" fontId="241" fillId="0" borderId="0" xfId="106" applyFont="1" applyAlignment="1">
      <alignment horizontal="right" vertical="center"/>
    </xf>
    <xf numFmtId="190" fontId="241" fillId="0" borderId="0" xfId="106" applyNumberFormat="1" applyFont="1" applyAlignment="1">
      <alignment horizontal="center" vertical="center"/>
    </xf>
    <xf numFmtId="176" fontId="245" fillId="0" borderId="0" xfId="106" applyNumberFormat="1" applyFont="1" applyAlignment="1">
      <alignment horizontal="center" vertical="center"/>
    </xf>
    <xf numFmtId="0" fontId="245" fillId="0" borderId="0" xfId="106" applyFont="1" applyAlignment="1">
      <alignment horizontal="center" vertical="center"/>
    </xf>
    <xf numFmtId="191" fontId="241" fillId="0" borderId="0" xfId="106" applyNumberFormat="1" applyFont="1" applyAlignment="1">
      <alignment horizontal="left" vertical="center"/>
    </xf>
    <xf numFmtId="190" fontId="246" fillId="0" borderId="0" xfId="106" applyNumberFormat="1" applyFont="1" applyAlignment="1">
      <alignment horizontal="center" vertical="center"/>
    </xf>
    <xf numFmtId="14" fontId="241" fillId="0" borderId="0" xfId="106" applyNumberFormat="1" applyFont="1">
      <alignment vertical="center"/>
    </xf>
    <xf numFmtId="0" fontId="241" fillId="0" borderId="276" xfId="106" applyFont="1" applyBorder="1" applyAlignment="1">
      <alignment horizontal="center" vertical="center"/>
    </xf>
    <xf numFmtId="0" fontId="241" fillId="0" borderId="277" xfId="106" applyFont="1" applyBorder="1" applyAlignment="1">
      <alignment horizontal="center" vertical="center"/>
    </xf>
    <xf numFmtId="192" fontId="241" fillId="0" borderId="267" xfId="106" applyNumberFormat="1" applyFont="1" applyBorder="1" applyAlignment="1">
      <alignment horizontal="center" vertical="center"/>
    </xf>
    <xf numFmtId="192" fontId="241" fillId="0" borderId="265" xfId="106" applyNumberFormat="1" applyFont="1" applyBorder="1" applyAlignment="1">
      <alignment horizontal="center" vertical="center"/>
    </xf>
    <xf numFmtId="55" fontId="241" fillId="0" borderId="265" xfId="106" applyNumberFormat="1" applyFont="1" applyBorder="1" applyAlignment="1">
      <alignment horizontal="center" vertical="center"/>
    </xf>
    <xf numFmtId="55" fontId="241" fillId="0" borderId="266" xfId="106" applyNumberFormat="1" applyFont="1" applyBorder="1" applyAlignment="1">
      <alignment horizontal="center" vertical="center"/>
    </xf>
    <xf numFmtId="192" fontId="241" fillId="0" borderId="384" xfId="106" applyNumberFormat="1" applyFont="1" applyBorder="1" applyAlignment="1">
      <alignment horizontal="center" vertical="center" shrinkToFit="1"/>
    </xf>
    <xf numFmtId="192" fontId="241" fillId="0" borderId="385" xfId="106" applyNumberFormat="1" applyFont="1" applyBorder="1" applyAlignment="1">
      <alignment horizontal="center" vertical="center"/>
    </xf>
    <xf numFmtId="0" fontId="247" fillId="0" borderId="386" xfId="106" applyFont="1" applyBorder="1">
      <alignment vertical="center"/>
    </xf>
    <xf numFmtId="179" fontId="241" fillId="0" borderId="387" xfId="106" applyNumberFormat="1" applyFont="1" applyBorder="1" applyAlignment="1">
      <alignment horizontal="center" vertical="center"/>
    </xf>
    <xf numFmtId="0" fontId="241" fillId="0" borderId="268" xfId="106" applyFont="1" applyBorder="1">
      <alignment vertical="center"/>
    </xf>
    <xf numFmtId="179" fontId="241" fillId="0" borderId="269" xfId="106" applyNumberFormat="1" applyFont="1" applyBorder="1" applyAlignment="1">
      <alignment horizontal="center" vertical="center"/>
    </xf>
    <xf numFmtId="0" fontId="245" fillId="0" borderId="0" xfId="106" applyFont="1">
      <alignment vertical="center"/>
    </xf>
    <xf numFmtId="190" fontId="241" fillId="0" borderId="269" xfId="107" applyNumberFormat="1" applyFont="1" applyBorder="1" applyAlignment="1" applyProtection="1">
      <alignment horizontal="center" vertical="center"/>
    </xf>
    <xf numFmtId="0" fontId="241" fillId="0" borderId="388" xfId="106" applyFont="1" applyBorder="1">
      <alignment vertical="center"/>
    </xf>
    <xf numFmtId="190" fontId="241" fillId="0" borderId="237" xfId="107" applyNumberFormat="1" applyFont="1" applyBorder="1" applyAlignment="1" applyProtection="1">
      <alignment horizontal="center" vertical="center"/>
    </xf>
    <xf numFmtId="0" fontId="241" fillId="0" borderId="273" xfId="106" applyFont="1" applyBorder="1">
      <alignment vertical="center"/>
    </xf>
    <xf numFmtId="190" fontId="241" fillId="0" borderId="275" xfId="107" applyNumberFormat="1" applyFont="1" applyBorder="1" applyAlignment="1" applyProtection="1">
      <alignment horizontal="center" vertical="center"/>
    </xf>
    <xf numFmtId="190" fontId="241" fillId="0" borderId="0" xfId="107" applyNumberFormat="1" applyFont="1" applyBorder="1" applyAlignment="1" applyProtection="1">
      <alignment horizontal="center" vertical="center"/>
    </xf>
    <xf numFmtId="0" fontId="241" fillId="0" borderId="0" xfId="106" applyFont="1" applyAlignment="1">
      <alignment horizontal="center" vertical="center" shrinkToFit="1"/>
    </xf>
    <xf numFmtId="0" fontId="248" fillId="0" borderId="0" xfId="106" applyFont="1" applyAlignment="1">
      <alignment horizontal="center" vertical="center"/>
    </xf>
    <xf numFmtId="0" fontId="241" fillId="0" borderId="0" xfId="106" applyFont="1" applyAlignment="1">
      <alignment vertical="center" shrinkToFit="1"/>
    </xf>
    <xf numFmtId="0" fontId="241" fillId="0" borderId="0" xfId="107" applyNumberFormat="1" applyFont="1" applyBorder="1" applyAlignment="1">
      <alignment horizontal="center" vertical="center"/>
    </xf>
    <xf numFmtId="0" fontId="248" fillId="0" borderId="0" xfId="106" applyFont="1" applyAlignment="1" applyProtection="1">
      <alignment horizontal="center" vertical="center"/>
      <protection locked="0"/>
    </xf>
    <xf numFmtId="0" fontId="248" fillId="0" borderId="0" xfId="106" applyFont="1" applyAlignment="1">
      <alignment horizontal="left" vertical="center"/>
    </xf>
    <xf numFmtId="0" fontId="241" fillId="0" borderId="386" xfId="106" applyFont="1" applyBorder="1" applyAlignment="1">
      <alignment horizontal="center" vertical="center"/>
    </xf>
    <xf numFmtId="55" fontId="241" fillId="0" borderId="385" xfId="106" applyNumberFormat="1" applyFont="1" applyBorder="1" applyAlignment="1">
      <alignment horizontal="center" vertical="center"/>
    </xf>
    <xf numFmtId="55" fontId="241" fillId="0" borderId="387" xfId="106" applyNumberFormat="1" applyFont="1" applyBorder="1" applyAlignment="1">
      <alignment horizontal="center" vertical="center"/>
    </xf>
    <xf numFmtId="0" fontId="241" fillId="0" borderId="280" xfId="106" applyFont="1" applyBorder="1" applyAlignment="1">
      <alignment horizontal="center" vertical="center"/>
    </xf>
    <xf numFmtId="192" fontId="241" fillId="0" borderId="386" xfId="106" applyNumberFormat="1" applyFont="1" applyBorder="1" applyAlignment="1">
      <alignment horizontal="center" vertical="center" shrinkToFit="1"/>
    </xf>
    <xf numFmtId="0" fontId="262" fillId="0" borderId="0" xfId="108" applyFont="1">
      <alignment vertical="center"/>
    </xf>
    <xf numFmtId="0" fontId="263" fillId="0" borderId="0" xfId="108" applyFont="1">
      <alignment vertical="center"/>
    </xf>
    <xf numFmtId="0" fontId="3" fillId="0" borderId="0" xfId="108">
      <alignment vertical="center"/>
    </xf>
    <xf numFmtId="0" fontId="262" fillId="0" borderId="0" xfId="108" applyFont="1" applyAlignment="1">
      <alignment horizontal="left" vertical="center"/>
    </xf>
    <xf numFmtId="0" fontId="262" fillId="0" borderId="0" xfId="108" applyFont="1" applyAlignment="1">
      <alignment horizontal="center" vertical="center"/>
    </xf>
    <xf numFmtId="0" fontId="264" fillId="27" borderId="303" xfId="108" applyFont="1" applyFill="1" applyBorder="1" applyAlignment="1">
      <alignment horizontal="center" vertical="center"/>
    </xf>
    <xf numFmtId="0" fontId="265" fillId="0" borderId="0" xfId="108" applyFont="1">
      <alignment vertical="center"/>
    </xf>
    <xf numFmtId="190" fontId="262" fillId="27" borderId="0" xfId="108" applyNumberFormat="1" applyFont="1" applyFill="1" applyAlignment="1">
      <alignment horizontal="center" vertical="center"/>
    </xf>
    <xf numFmtId="0" fontId="266" fillId="0" borderId="0" xfId="108" applyFont="1">
      <alignment vertical="center"/>
    </xf>
    <xf numFmtId="58" fontId="262" fillId="27" borderId="0" xfId="108" applyNumberFormat="1" applyFont="1" applyFill="1" applyAlignment="1">
      <alignment horizontal="centerContinuous" vertical="center"/>
    </xf>
    <xf numFmtId="0" fontId="262" fillId="27" borderId="0" xfId="108" applyFont="1" applyFill="1" applyAlignment="1">
      <alignment horizontal="centerContinuous" vertical="center"/>
    </xf>
    <xf numFmtId="197" fontId="267" fillId="27" borderId="0" xfId="108" applyNumberFormat="1" applyFont="1" applyFill="1" applyAlignment="1">
      <alignment horizontal="center" vertical="center"/>
    </xf>
    <xf numFmtId="0" fontId="262" fillId="0" borderId="0" xfId="108" applyFont="1" applyAlignment="1">
      <alignment horizontal="centerContinuous" vertical="center"/>
    </xf>
    <xf numFmtId="197" fontId="267" fillId="0" borderId="0" xfId="108" applyNumberFormat="1" applyFont="1" applyAlignment="1">
      <alignment horizontal="center" vertical="center"/>
    </xf>
    <xf numFmtId="58" fontId="262" fillId="0" borderId="0" xfId="108" applyNumberFormat="1" applyFont="1" applyAlignment="1">
      <alignment horizontal="centerContinuous" vertical="center"/>
    </xf>
    <xf numFmtId="0" fontId="268" fillId="0" borderId="0" xfId="108" applyFont="1">
      <alignment vertical="center"/>
    </xf>
    <xf numFmtId="183" fontId="268" fillId="0" borderId="0" xfId="108" applyNumberFormat="1" applyFont="1">
      <alignment vertical="center"/>
    </xf>
    <xf numFmtId="0" fontId="262" fillId="0" borderId="276" xfId="108" applyFont="1" applyBorder="1" applyAlignment="1">
      <alignment horizontal="center" vertical="center"/>
    </xf>
    <xf numFmtId="55" fontId="262" fillId="0" borderId="13" xfId="108" applyNumberFormat="1" applyFont="1" applyBorder="1" applyAlignment="1">
      <alignment horizontal="centerContinuous" vertical="center"/>
    </xf>
    <xf numFmtId="0" fontId="262" fillId="0" borderId="14" xfId="108" applyFont="1" applyBorder="1" applyAlignment="1">
      <alignment horizontal="centerContinuous" vertical="center"/>
    </xf>
    <xf numFmtId="0" fontId="262" fillId="0" borderId="25" xfId="108" applyFont="1" applyBorder="1" applyAlignment="1">
      <alignment horizontal="centerContinuous" vertical="center"/>
    </xf>
    <xf numFmtId="0" fontId="262" fillId="0" borderId="277" xfId="108" applyFont="1" applyBorder="1" applyAlignment="1">
      <alignment horizontal="center" vertical="center"/>
    </xf>
    <xf numFmtId="192" fontId="262" fillId="0" borderId="263" xfId="108" applyNumberFormat="1" applyFont="1" applyBorder="1" applyAlignment="1">
      <alignment horizontal="center" vertical="center"/>
    </xf>
    <xf numFmtId="192" fontId="262" fillId="0" borderId="265" xfId="108" applyNumberFormat="1" applyFont="1" applyBorder="1" applyAlignment="1">
      <alignment horizontal="center" vertical="center"/>
    </xf>
    <xf numFmtId="0" fontId="262" fillId="0" borderId="267" xfId="108" applyFont="1" applyBorder="1">
      <alignment vertical="center"/>
    </xf>
    <xf numFmtId="0" fontId="262" fillId="0" borderId="266" xfId="108" applyFont="1" applyBorder="1">
      <alignment vertical="center"/>
    </xf>
    <xf numFmtId="0" fontId="262" fillId="0" borderId="224" xfId="108" applyFont="1" applyBorder="1" applyAlignment="1">
      <alignment horizontal="center" vertical="center"/>
    </xf>
    <xf numFmtId="0" fontId="262" fillId="0" borderId="268" xfId="108" applyFont="1" applyBorder="1">
      <alignment vertical="center"/>
    </xf>
    <xf numFmtId="0" fontId="262" fillId="0" borderId="269" xfId="108" applyFont="1" applyBorder="1">
      <alignment vertical="center"/>
    </xf>
    <xf numFmtId="192" fontId="262" fillId="0" borderId="269" xfId="108" applyNumberFormat="1" applyFont="1" applyBorder="1">
      <alignment vertical="center"/>
    </xf>
    <xf numFmtId="0" fontId="262" fillId="0" borderId="268" xfId="108" applyFont="1" applyBorder="1" applyAlignment="1">
      <alignment horizontal="center" vertical="center"/>
    </xf>
    <xf numFmtId="0" fontId="262" fillId="0" borderId="88" xfId="108" applyFont="1" applyBorder="1" applyAlignment="1">
      <alignment horizontal="center" vertical="center"/>
    </xf>
    <xf numFmtId="190" fontId="270" fillId="0" borderId="269" xfId="108" applyNumberFormat="1" applyFont="1" applyBorder="1">
      <alignment vertical="center"/>
    </xf>
    <xf numFmtId="190" fontId="262" fillId="0" borderId="269" xfId="108" applyNumberFormat="1" applyFont="1" applyBorder="1">
      <alignment vertical="center"/>
    </xf>
    <xf numFmtId="0" fontId="262" fillId="0" borderId="273" xfId="108" applyFont="1" applyBorder="1" applyAlignment="1">
      <alignment horizontal="center" vertical="center"/>
    </xf>
    <xf numFmtId="0" fontId="262" fillId="0" borderId="274" xfId="108" applyFont="1" applyBorder="1" applyAlignment="1">
      <alignment horizontal="center" vertical="center"/>
    </xf>
    <xf numFmtId="0" fontId="262" fillId="0" borderId="275" xfId="108" applyFont="1" applyBorder="1" applyAlignment="1">
      <alignment horizontal="center" vertical="center"/>
    </xf>
    <xf numFmtId="0" fontId="262" fillId="0" borderId="273" xfId="108" applyFont="1" applyBorder="1">
      <alignment vertical="center"/>
    </xf>
    <xf numFmtId="0" fontId="271" fillId="0" borderId="0" xfId="108" applyFont="1" applyAlignment="1">
      <alignment horizontal="center" vertical="center"/>
    </xf>
    <xf numFmtId="0" fontId="271" fillId="0" borderId="0" xfId="108" applyFont="1">
      <alignment vertical="center"/>
    </xf>
    <xf numFmtId="0" fontId="272" fillId="0" borderId="0" xfId="108" applyFont="1">
      <alignment vertical="center"/>
    </xf>
    <xf numFmtId="201" fontId="268" fillId="0" borderId="0" xfId="108" applyNumberFormat="1" applyFont="1">
      <alignment vertical="center"/>
    </xf>
    <xf numFmtId="55" fontId="262" fillId="0" borderId="0" xfId="108" applyNumberFormat="1" applyFont="1" applyAlignment="1">
      <alignment horizontal="centerContinuous" vertical="center"/>
    </xf>
    <xf numFmtId="192" fontId="262" fillId="0" borderId="0" xfId="108" applyNumberFormat="1" applyFont="1" applyAlignment="1">
      <alignment horizontal="center" vertical="center"/>
    </xf>
    <xf numFmtId="190" fontId="262" fillId="0" borderId="0" xfId="108" applyNumberFormat="1" applyFont="1">
      <alignment vertical="center"/>
    </xf>
    <xf numFmtId="0" fontId="244" fillId="43" borderId="303" xfId="106" applyFont="1" applyFill="1" applyBorder="1" applyAlignment="1">
      <alignment horizontal="center" vertical="center"/>
    </xf>
    <xf numFmtId="0" fontId="244" fillId="43" borderId="374" xfId="106" applyFont="1" applyFill="1" applyBorder="1" applyAlignment="1">
      <alignment horizontal="center" vertical="center"/>
    </xf>
    <xf numFmtId="0" fontId="241" fillId="27" borderId="0" xfId="106" applyFont="1" applyFill="1" applyAlignment="1">
      <alignment horizontal="left" vertical="center"/>
    </xf>
    <xf numFmtId="0" fontId="241" fillId="27" borderId="0" xfId="106" applyFont="1" applyFill="1" applyAlignment="1" applyProtection="1">
      <alignment horizontal="left" vertical="center"/>
      <protection locked="0"/>
    </xf>
    <xf numFmtId="0" fontId="240" fillId="0" borderId="0" xfId="109" applyFont="1">
      <alignment vertical="center"/>
    </xf>
    <xf numFmtId="0" fontId="240" fillId="0" borderId="0" xfId="109" applyFont="1" applyAlignment="1">
      <alignment horizontal="left" vertical="center"/>
    </xf>
    <xf numFmtId="0" fontId="241" fillId="0" borderId="0" xfId="109" applyFont="1">
      <alignment vertical="center"/>
    </xf>
    <xf numFmtId="0" fontId="241" fillId="0" borderId="0" xfId="109" applyFont="1" applyAlignment="1">
      <alignment horizontal="center" vertical="center"/>
    </xf>
    <xf numFmtId="0" fontId="240" fillId="0" borderId="0" xfId="109" applyFont="1" applyAlignment="1">
      <alignment horizontal="center" vertical="center"/>
    </xf>
    <xf numFmtId="190" fontId="241" fillId="0" borderId="0" xfId="109" applyNumberFormat="1" applyFont="1">
      <alignment vertical="center"/>
    </xf>
    <xf numFmtId="0" fontId="242" fillId="0" borderId="0" xfId="109" applyFont="1" applyAlignment="1">
      <alignment horizontal="right" vertical="center"/>
    </xf>
    <xf numFmtId="0" fontId="241" fillId="0" borderId="0" xfId="109" applyFont="1" applyAlignment="1">
      <alignment vertical="center" shrinkToFit="1"/>
    </xf>
    <xf numFmtId="0" fontId="242" fillId="0" borderId="0" xfId="109" applyFont="1" applyAlignment="1">
      <alignment horizontal="left" vertical="center"/>
    </xf>
    <xf numFmtId="0" fontId="243" fillId="0" borderId="0" xfId="109" applyFont="1">
      <alignment vertical="center"/>
    </xf>
    <xf numFmtId="0" fontId="241" fillId="0" borderId="18" xfId="109" applyFont="1" applyBorder="1" applyAlignment="1">
      <alignment horizontal="center" vertical="center"/>
    </xf>
    <xf numFmtId="0" fontId="248" fillId="0" borderId="18" xfId="109" applyFont="1" applyBorder="1" applyAlignment="1">
      <alignment horizontal="center" vertical="center" wrapText="1"/>
    </xf>
    <xf numFmtId="190" fontId="248" fillId="0" borderId="18" xfId="109" applyNumberFormat="1" applyFont="1" applyBorder="1" applyAlignment="1">
      <alignment horizontal="center" vertical="center" wrapText="1"/>
    </xf>
    <xf numFmtId="0" fontId="242" fillId="0" borderId="0" xfId="109" applyFont="1">
      <alignment vertical="center"/>
    </xf>
    <xf numFmtId="0" fontId="242" fillId="0" borderId="0" xfId="109" applyFont="1" applyAlignment="1">
      <alignment vertical="center" wrapText="1" shrinkToFit="1"/>
    </xf>
    <xf numFmtId="0" fontId="241" fillId="0" borderId="0" xfId="109" applyFont="1" applyAlignment="1">
      <alignment vertical="center" wrapText="1"/>
    </xf>
    <xf numFmtId="0" fontId="250" fillId="0" borderId="0" xfId="109" applyFont="1" applyAlignment="1">
      <alignment vertical="center" wrapText="1"/>
    </xf>
    <xf numFmtId="0" fontId="250" fillId="0" borderId="18" xfId="109" applyFont="1" applyBorder="1" applyAlignment="1">
      <alignment horizontal="center" vertical="center"/>
    </xf>
    <xf numFmtId="0" fontId="250" fillId="0" borderId="18" xfId="109" applyFont="1" applyBorder="1" applyAlignment="1">
      <alignment horizontal="center" vertical="center" wrapText="1" shrinkToFit="1"/>
    </xf>
    <xf numFmtId="0" fontId="250" fillId="0" borderId="18" xfId="109" applyFont="1" applyBorder="1" applyAlignment="1">
      <alignment horizontal="center" vertical="center" wrapText="1"/>
    </xf>
    <xf numFmtId="190" fontId="250" fillId="0" borderId="18" xfId="109" applyNumberFormat="1" applyFont="1" applyBorder="1" applyAlignment="1">
      <alignment horizontal="center" vertical="center"/>
    </xf>
    <xf numFmtId="0" fontId="242" fillId="0" borderId="0" xfId="109" applyFont="1" applyAlignment="1">
      <alignment vertical="center" wrapText="1"/>
    </xf>
    <xf numFmtId="0" fontId="242" fillId="0" borderId="0" xfId="109" applyFont="1" applyAlignment="1">
      <alignment vertical="center" shrinkToFit="1"/>
    </xf>
    <xf numFmtId="179" fontId="241" fillId="0" borderId="13" xfId="109" applyNumberFormat="1" applyFont="1" applyBorder="1" applyAlignment="1">
      <alignment horizontal="center" vertical="center"/>
    </xf>
    <xf numFmtId="190" fontId="241" fillId="0" borderId="13" xfId="110" applyNumberFormat="1" applyFont="1" applyBorder="1" applyAlignment="1">
      <alignment horizontal="center" vertical="center"/>
    </xf>
    <xf numFmtId="200" fontId="242" fillId="0" borderId="0" xfId="109" applyNumberFormat="1" applyFont="1">
      <alignment vertical="center"/>
    </xf>
    <xf numFmtId="190" fontId="251" fillId="0" borderId="0" xfId="109" applyNumberFormat="1" applyFont="1">
      <alignment vertical="center"/>
    </xf>
    <xf numFmtId="179" fontId="241" fillId="0" borderId="83" xfId="109" applyNumberFormat="1" applyFont="1" applyBorder="1" applyAlignment="1">
      <alignment horizontal="center" vertical="center"/>
    </xf>
    <xf numFmtId="190" fontId="241" fillId="0" borderId="277" xfId="110" applyNumberFormat="1" applyFont="1" applyBorder="1" applyAlignment="1">
      <alignment horizontal="center" vertical="center"/>
    </xf>
    <xf numFmtId="0" fontId="241" fillId="0" borderId="0" xfId="109" applyFont="1" applyAlignment="1">
      <alignment vertical="center" textRotation="255"/>
    </xf>
    <xf numFmtId="190" fontId="241" fillId="0" borderId="0" xfId="110" applyNumberFormat="1" applyFont="1" applyFill="1" applyBorder="1" applyAlignment="1">
      <alignment vertical="center"/>
    </xf>
    <xf numFmtId="190" fontId="243" fillId="0" borderId="0" xfId="109" applyNumberFormat="1" applyFont="1">
      <alignment vertical="center"/>
    </xf>
    <xf numFmtId="179" fontId="241" fillId="0" borderId="85" xfId="109" applyNumberFormat="1" applyFont="1" applyBorder="1" applyAlignment="1">
      <alignment horizontal="center" vertical="center"/>
    </xf>
    <xf numFmtId="179" fontId="241" fillId="0" borderId="16" xfId="109" applyNumberFormat="1" applyFont="1" applyBorder="1" applyAlignment="1">
      <alignment horizontal="center" vertical="center"/>
    </xf>
    <xf numFmtId="190" fontId="241" fillId="0" borderId="16" xfId="110" applyNumberFormat="1" applyFont="1" applyBorder="1" applyAlignment="1">
      <alignment horizontal="center" vertical="center"/>
    </xf>
    <xf numFmtId="0" fontId="252" fillId="0" borderId="0" xfId="109" applyFont="1">
      <alignment vertical="center"/>
    </xf>
    <xf numFmtId="179" fontId="241" fillId="0" borderId="17" xfId="109" applyNumberFormat="1" applyFont="1" applyBorder="1" applyAlignment="1">
      <alignment horizontal="center" vertical="center"/>
    </xf>
    <xf numFmtId="190" fontId="241" fillId="0" borderId="22" xfId="110" applyNumberFormat="1" applyFont="1" applyBorder="1" applyAlignment="1">
      <alignment horizontal="center" vertical="center"/>
    </xf>
    <xf numFmtId="0" fontId="241" fillId="0" borderId="0" xfId="109" applyFont="1" applyAlignment="1">
      <alignment horizontal="left" vertical="center" shrinkToFit="1"/>
    </xf>
    <xf numFmtId="176" fontId="245" fillId="0" borderId="0" xfId="109" applyNumberFormat="1" applyFont="1" applyAlignment="1">
      <alignment horizontal="center" vertical="center"/>
    </xf>
    <xf numFmtId="0" fontId="245" fillId="0" borderId="0" xfId="109" applyFont="1" applyAlignment="1">
      <alignment horizontal="center" vertical="center"/>
    </xf>
    <xf numFmtId="0" fontId="241" fillId="0" borderId="0" xfId="109" applyFont="1" applyAlignment="1">
      <alignment horizontal="right" vertical="center"/>
    </xf>
    <xf numFmtId="191" fontId="241" fillId="0" borderId="0" xfId="109" applyNumberFormat="1" applyFont="1" applyAlignment="1">
      <alignment horizontal="left" vertical="center"/>
    </xf>
    <xf numFmtId="190" fontId="241" fillId="0" borderId="0" xfId="109" applyNumberFormat="1" applyFont="1" applyAlignment="1">
      <alignment horizontal="center" vertical="center"/>
    </xf>
    <xf numFmtId="190" fontId="246" fillId="0" borderId="0" xfId="109" applyNumberFormat="1" applyFont="1" applyAlignment="1">
      <alignment horizontal="center" vertical="center"/>
    </xf>
    <xf numFmtId="1" fontId="241" fillId="0" borderId="0" xfId="109" applyNumberFormat="1" applyFont="1" applyAlignment="1">
      <alignment horizontal="center" vertical="center"/>
    </xf>
    <xf numFmtId="14" fontId="241" fillId="0" borderId="0" xfId="109" applyNumberFormat="1" applyFont="1">
      <alignment vertical="center"/>
    </xf>
    <xf numFmtId="0" fontId="241" fillId="0" borderId="14" xfId="109" applyFont="1" applyBorder="1" applyAlignment="1">
      <alignment horizontal="center" vertical="center"/>
    </xf>
    <xf numFmtId="0" fontId="241" fillId="0" borderId="276" xfId="109" applyFont="1" applyBorder="1" applyAlignment="1">
      <alignment horizontal="center" vertical="center"/>
    </xf>
    <xf numFmtId="0" fontId="241" fillId="0" borderId="16" xfId="109" applyFont="1" applyBorder="1" applyAlignment="1">
      <alignment horizontal="center" vertical="center"/>
    </xf>
    <xf numFmtId="0" fontId="241" fillId="0" borderId="277" xfId="109" applyFont="1" applyBorder="1" applyAlignment="1">
      <alignment horizontal="center" vertical="center"/>
    </xf>
    <xf numFmtId="192" fontId="241" fillId="0" borderId="267" xfId="109" applyNumberFormat="1" applyFont="1" applyBorder="1" applyAlignment="1">
      <alignment horizontal="center" vertical="center"/>
    </xf>
    <xf numFmtId="192" fontId="241" fillId="0" borderId="265" xfId="109" applyNumberFormat="1" applyFont="1" applyBorder="1" applyAlignment="1">
      <alignment horizontal="center" vertical="center"/>
    </xf>
    <xf numFmtId="192" fontId="241" fillId="0" borderId="264" xfId="109" applyNumberFormat="1" applyFont="1" applyBorder="1" applyAlignment="1">
      <alignment horizontal="center" vertical="center"/>
    </xf>
    <xf numFmtId="192" fontId="241" fillId="0" borderId="384" xfId="109" applyNumberFormat="1" applyFont="1" applyBorder="1" applyAlignment="1">
      <alignment horizontal="center" vertical="center" shrinkToFit="1"/>
    </xf>
    <xf numFmtId="192" fontId="241" fillId="0" borderId="385" xfId="109" applyNumberFormat="1" applyFont="1" applyBorder="1" applyAlignment="1">
      <alignment horizontal="center" vertical="center"/>
    </xf>
    <xf numFmtId="192" fontId="241" fillId="0" borderId="232" xfId="109" applyNumberFormat="1" applyFont="1" applyBorder="1" applyAlignment="1">
      <alignment horizontal="center" vertical="center"/>
    </xf>
    <xf numFmtId="0" fontId="241" fillId="0" borderId="17" xfId="109" applyFont="1" applyBorder="1" applyAlignment="1">
      <alignment horizontal="center" vertical="center"/>
    </xf>
    <xf numFmtId="0" fontId="241" fillId="0" borderId="10" xfId="109" applyFont="1" applyBorder="1" applyAlignment="1">
      <alignment horizontal="center" vertical="center"/>
    </xf>
    <xf numFmtId="0" fontId="241" fillId="0" borderId="24" xfId="109" applyFont="1" applyBorder="1" applyAlignment="1">
      <alignment horizontal="center" vertical="center"/>
    </xf>
    <xf numFmtId="0" fontId="241" fillId="0" borderId="389" xfId="109" applyFont="1" applyBorder="1" applyAlignment="1">
      <alignment horizontal="center" vertical="center"/>
    </xf>
    <xf numFmtId="0" fontId="241" fillId="0" borderId="271" xfId="109" applyFont="1" applyBorder="1" applyAlignment="1">
      <alignment horizontal="center" vertical="center"/>
    </xf>
    <xf numFmtId="0" fontId="241" fillId="0" borderId="86" xfId="109" applyFont="1" applyBorder="1" applyAlignment="1">
      <alignment horizontal="center" vertical="center"/>
    </xf>
    <xf numFmtId="0" fontId="241" fillId="0" borderId="0" xfId="109" applyFont="1" applyAlignment="1">
      <alignment horizontal="center" vertical="center" wrapText="1"/>
    </xf>
    <xf numFmtId="0" fontId="253" fillId="0" borderId="11" xfId="109" applyFont="1" applyBorder="1" applyAlignment="1">
      <alignment vertical="center" wrapText="1" shrinkToFit="1"/>
    </xf>
    <xf numFmtId="0" fontId="241" fillId="0" borderId="18" xfId="109" applyFont="1" applyBorder="1">
      <alignment vertical="center"/>
    </xf>
    <xf numFmtId="0" fontId="241" fillId="0" borderId="24" xfId="109" applyFont="1" applyBorder="1">
      <alignment vertical="center"/>
    </xf>
    <xf numFmtId="0" fontId="255" fillId="0" borderId="17" xfId="109" applyFont="1" applyBorder="1" applyAlignment="1">
      <alignment vertical="center" wrapText="1" shrinkToFit="1"/>
    </xf>
    <xf numFmtId="0" fontId="241" fillId="0" borderId="11" xfId="109" applyFont="1" applyBorder="1" applyAlignment="1" applyProtection="1">
      <alignment vertical="center" textRotation="255" shrinkToFit="1"/>
      <protection locked="0"/>
    </xf>
    <xf numFmtId="0" fontId="241" fillId="0" borderId="390" xfId="109" applyFont="1" applyBorder="1" applyAlignment="1" applyProtection="1">
      <alignment vertical="center" textRotation="255" shrinkToFit="1"/>
      <protection locked="0"/>
    </xf>
    <xf numFmtId="0" fontId="241" fillId="0" borderId="20" xfId="109" applyFont="1" applyBorder="1" applyAlignment="1">
      <alignment vertical="center" shrinkToFit="1"/>
    </xf>
    <xf numFmtId="0" fontId="241" fillId="0" borderId="16" xfId="109" applyFont="1" applyBorder="1">
      <alignment vertical="center"/>
    </xf>
    <xf numFmtId="0" fontId="241" fillId="0" borderId="13" xfId="109" applyFont="1" applyBorder="1" applyAlignment="1" applyProtection="1">
      <alignment horizontal="center" vertical="center" shrinkToFit="1"/>
      <protection locked="0"/>
    </xf>
    <xf numFmtId="0" fontId="241" fillId="0" borderId="213" xfId="109" applyFont="1" applyBorder="1" applyAlignment="1" applyProtection="1">
      <alignment horizontal="center" vertical="center" shrinkToFit="1"/>
      <protection locked="0"/>
    </xf>
    <xf numFmtId="0" fontId="241" fillId="0" borderId="0" xfId="109" applyFont="1" applyAlignment="1" applyProtection="1">
      <alignment horizontal="center" vertical="center" shrinkToFit="1"/>
      <protection locked="0"/>
    </xf>
    <xf numFmtId="179" fontId="241" fillId="0" borderId="277" xfId="109" applyNumberFormat="1" applyFont="1" applyBorder="1" applyAlignment="1">
      <alignment horizontal="center" vertical="center"/>
    </xf>
    <xf numFmtId="0" fontId="241" fillId="0" borderId="21" xfId="109" applyFont="1" applyBorder="1" applyAlignment="1">
      <alignment horizontal="center" vertical="center"/>
    </xf>
    <xf numFmtId="0" fontId="247" fillId="0" borderId="277" xfId="109" applyFont="1" applyBorder="1" applyAlignment="1">
      <alignment vertical="center" shrinkToFit="1"/>
    </xf>
    <xf numFmtId="0" fontId="241" fillId="0" borderId="83" xfId="109" applyFont="1" applyBorder="1" applyAlignment="1" applyProtection="1">
      <alignment horizontal="center" vertical="center" shrinkToFit="1"/>
      <protection locked="0"/>
    </xf>
    <xf numFmtId="0" fontId="241" fillId="0" borderId="88" xfId="109" applyFont="1" applyBorder="1" applyAlignment="1" applyProtection="1">
      <alignment horizontal="center" vertical="center" shrinkToFit="1"/>
      <protection locked="0"/>
    </xf>
    <xf numFmtId="0" fontId="241" fillId="0" borderId="180" xfId="109" applyFont="1" applyBorder="1" applyAlignment="1" applyProtection="1">
      <alignment horizontal="center" vertical="center" shrinkToFit="1"/>
      <protection locked="0"/>
    </xf>
    <xf numFmtId="190" fontId="241" fillId="0" borderId="277" xfId="109" applyNumberFormat="1" applyFont="1" applyBorder="1" applyAlignment="1">
      <alignment horizontal="center" vertical="center"/>
    </xf>
    <xf numFmtId="0" fontId="241" fillId="0" borderId="277" xfId="109" applyFont="1" applyBorder="1" applyAlignment="1">
      <alignment vertical="center" shrinkToFit="1"/>
    </xf>
    <xf numFmtId="0" fontId="241" fillId="0" borderId="389" xfId="109" applyFont="1" applyBorder="1" applyAlignment="1">
      <alignment vertical="center" shrinkToFit="1"/>
    </xf>
    <xf numFmtId="0" fontId="241" fillId="0" borderId="17" xfId="109" applyFont="1" applyBorder="1">
      <alignment vertical="center"/>
    </xf>
    <xf numFmtId="0" fontId="241" fillId="0" borderId="16" xfId="109" applyFont="1" applyBorder="1" applyAlignment="1" applyProtection="1">
      <alignment horizontal="center" vertical="center" shrinkToFit="1"/>
      <protection locked="0"/>
    </xf>
    <xf numFmtId="0" fontId="241" fillId="0" borderId="212" xfId="109" applyFont="1" applyBorder="1" applyAlignment="1" applyProtection="1">
      <alignment horizontal="center" vertical="center" shrinkToFit="1"/>
      <protection locked="0"/>
    </xf>
    <xf numFmtId="0" fontId="241" fillId="0" borderId="385" xfId="109" applyFont="1" applyBorder="1" applyAlignment="1" applyProtection="1">
      <alignment horizontal="center" vertical="center" shrinkToFit="1"/>
      <protection locked="0"/>
    </xf>
    <xf numFmtId="0" fontId="241" fillId="0" borderId="59" xfId="109" applyFont="1" applyBorder="1" applyAlignment="1" applyProtection="1">
      <alignment horizontal="center" vertical="center" shrinkToFit="1"/>
      <protection locked="0"/>
    </xf>
    <xf numFmtId="0" fontId="241" fillId="0" borderId="22" xfId="109" applyFont="1" applyBorder="1" applyAlignment="1">
      <alignment horizontal="center" vertical="center"/>
    </xf>
    <xf numFmtId="0" fontId="255" fillId="0" borderId="389" xfId="109" applyFont="1" applyBorder="1" applyAlignment="1">
      <alignment vertical="center" wrapText="1" shrinkToFit="1"/>
    </xf>
    <xf numFmtId="0" fontId="241" fillId="0" borderId="26" xfId="109" applyFont="1" applyBorder="1" applyAlignment="1" applyProtection="1">
      <alignment vertical="center" textRotation="255" shrinkToFit="1"/>
      <protection locked="0"/>
    </xf>
    <xf numFmtId="179" fontId="241" fillId="0" borderId="18" xfId="109" applyNumberFormat="1" applyFont="1" applyBorder="1" applyAlignment="1">
      <alignment horizontal="center" vertical="center"/>
    </xf>
    <xf numFmtId="190" fontId="241" fillId="0" borderId="18" xfId="109" applyNumberFormat="1" applyFont="1" applyBorder="1">
      <alignment vertical="center"/>
    </xf>
    <xf numFmtId="0" fontId="247" fillId="0" borderId="21" xfId="109" applyFont="1" applyBorder="1" applyAlignment="1">
      <alignment vertical="center" shrinkToFit="1"/>
    </xf>
    <xf numFmtId="0" fontId="241" fillId="0" borderId="21" xfId="109" applyFont="1" applyBorder="1">
      <alignment vertical="center"/>
    </xf>
    <xf numFmtId="0" fontId="241" fillId="0" borderId="10" xfId="109" applyFont="1" applyBorder="1">
      <alignment vertical="center"/>
    </xf>
    <xf numFmtId="0" fontId="241" fillId="0" borderId="183" xfId="109" applyFont="1" applyBorder="1" applyAlignment="1" applyProtection="1">
      <alignment horizontal="center" vertical="center" shrinkToFit="1"/>
      <protection locked="0"/>
    </xf>
    <xf numFmtId="0" fontId="255" fillId="0" borderId="22" xfId="109" applyFont="1" applyBorder="1" applyAlignment="1">
      <alignment vertical="center" wrapText="1" shrinkToFit="1"/>
    </xf>
    <xf numFmtId="0" fontId="241" fillId="0" borderId="12" xfId="109" applyFont="1" applyBorder="1" applyAlignment="1">
      <alignment horizontal="center" vertical="center"/>
    </xf>
    <xf numFmtId="0" fontId="241" fillId="0" borderId="15" xfId="109" applyFont="1" applyBorder="1">
      <alignment vertical="center"/>
    </xf>
    <xf numFmtId="0" fontId="241" fillId="0" borderId="14" xfId="109" applyFont="1" applyBorder="1" applyAlignment="1" applyProtection="1">
      <alignment horizontal="center" vertical="center" shrinkToFit="1"/>
      <protection locked="0"/>
    </xf>
    <xf numFmtId="0" fontId="241" fillId="0" borderId="273" xfId="109" applyFont="1" applyBorder="1" applyAlignment="1" applyProtection="1">
      <alignment horizontal="center" vertical="center" shrinkToFit="1"/>
      <protection locked="0"/>
    </xf>
    <xf numFmtId="0" fontId="241" fillId="0" borderId="10" xfId="109" applyFont="1" applyBorder="1" applyAlignment="1" applyProtection="1">
      <alignment horizontal="center" vertical="center" shrinkToFit="1"/>
      <protection locked="0"/>
    </xf>
    <xf numFmtId="179" fontId="241" fillId="0" borderId="389" xfId="109" applyNumberFormat="1" applyFont="1" applyBorder="1" applyAlignment="1">
      <alignment horizontal="center" vertical="center"/>
    </xf>
    <xf numFmtId="0" fontId="241" fillId="0" borderId="0" xfId="109" applyFont="1" applyAlignment="1">
      <alignment horizontal="center" vertical="center" textRotation="255"/>
    </xf>
    <xf numFmtId="179" fontId="241" fillId="0" borderId="0" xfId="109" applyNumberFormat="1" applyFont="1" applyAlignment="1">
      <alignment horizontal="center" vertical="center"/>
    </xf>
    <xf numFmtId="190" fontId="241" fillId="0" borderId="270" xfId="109" applyNumberFormat="1" applyFont="1" applyBorder="1" applyAlignment="1">
      <alignment horizontal="center" vertical="center" shrinkToFit="1"/>
    </xf>
    <xf numFmtId="190" fontId="241" fillId="0" borderId="62" xfId="109" applyNumberFormat="1" applyFont="1" applyBorder="1" applyAlignment="1">
      <alignment horizontal="center" vertical="center"/>
    </xf>
    <xf numFmtId="0" fontId="248" fillId="0" borderId="0" xfId="109" applyFont="1" applyAlignment="1">
      <alignment horizontal="left" vertical="center"/>
    </xf>
    <xf numFmtId="0" fontId="241" fillId="0" borderId="78" xfId="109" applyFont="1" applyBorder="1" applyAlignment="1">
      <alignment horizontal="center" vertical="center"/>
    </xf>
    <xf numFmtId="0" fontId="241" fillId="0" borderId="386" xfId="109" applyFont="1" applyBorder="1" applyAlignment="1">
      <alignment horizontal="center" vertical="center"/>
    </xf>
    <xf numFmtId="0" fontId="241" fillId="0" borderId="280" xfId="109" applyFont="1" applyBorder="1" applyAlignment="1">
      <alignment horizontal="center" vertical="center"/>
    </xf>
    <xf numFmtId="192" fontId="241" fillId="0" borderId="386" xfId="109" applyNumberFormat="1" applyFont="1" applyBorder="1" applyAlignment="1">
      <alignment horizontal="center" vertical="center" shrinkToFit="1"/>
    </xf>
    <xf numFmtId="0" fontId="241" fillId="0" borderId="84" xfId="109" applyFont="1" applyBorder="1" applyAlignment="1">
      <alignment horizontal="center" vertical="center"/>
    </xf>
    <xf numFmtId="0" fontId="253" fillId="0" borderId="17" xfId="109" applyFont="1" applyBorder="1" applyAlignment="1">
      <alignment vertical="center" wrapText="1" shrinkToFit="1"/>
    </xf>
    <xf numFmtId="0" fontId="241" fillId="0" borderId="22" xfId="109" applyFont="1" applyBorder="1">
      <alignment vertical="center"/>
    </xf>
    <xf numFmtId="0" fontId="241" fillId="0" borderId="267" xfId="109" applyFont="1" applyBorder="1" applyAlignment="1" applyProtection="1">
      <alignment horizontal="center" vertical="center" shrinkToFit="1"/>
      <protection locked="0"/>
    </xf>
    <xf numFmtId="0" fontId="241" fillId="0" borderId="264" xfId="109" applyFont="1" applyBorder="1" applyAlignment="1" applyProtection="1">
      <alignment horizontal="center" vertical="center" shrinkToFit="1"/>
      <protection locked="0"/>
    </xf>
    <xf numFmtId="0" fontId="241" fillId="0" borderId="268" xfId="109" applyFont="1" applyBorder="1" applyAlignment="1" applyProtection="1">
      <alignment horizontal="center" vertical="center" shrinkToFit="1"/>
      <protection locked="0"/>
    </xf>
    <xf numFmtId="0" fontId="241" fillId="0" borderId="81" xfId="109" applyFont="1" applyBorder="1" applyAlignment="1" applyProtection="1">
      <alignment horizontal="center" vertical="center" shrinkToFit="1"/>
      <protection locked="0"/>
    </xf>
    <xf numFmtId="0" fontId="241" fillId="0" borderId="84" xfId="109" applyFont="1" applyBorder="1" applyAlignment="1" applyProtection="1">
      <alignment horizontal="center" vertical="center" shrinkToFit="1"/>
      <protection locked="0"/>
    </xf>
    <xf numFmtId="0" fontId="241" fillId="0" borderId="272" xfId="109" applyFont="1" applyBorder="1" applyAlignment="1" applyProtection="1">
      <alignment horizontal="center" vertical="center" shrinkToFit="1"/>
      <protection locked="0"/>
    </xf>
    <xf numFmtId="0" fontId="255" fillId="0" borderId="119" xfId="109" applyFont="1" applyBorder="1" applyAlignment="1">
      <alignment vertical="center" wrapText="1" shrinkToFit="1"/>
    </xf>
    <xf numFmtId="0" fontId="241" fillId="0" borderId="265" xfId="109" applyFont="1" applyBorder="1" applyAlignment="1" applyProtection="1">
      <alignment horizontal="center" vertical="center" shrinkToFit="1"/>
      <protection locked="0"/>
    </xf>
    <xf numFmtId="0" fontId="241" fillId="0" borderId="80" xfId="109" applyFont="1" applyBorder="1" applyAlignment="1" applyProtection="1">
      <alignment horizontal="center" vertical="center" shrinkToFit="1"/>
      <protection locked="0"/>
    </xf>
    <xf numFmtId="0" fontId="241" fillId="0" borderId="386" xfId="109" applyFont="1" applyBorder="1" applyAlignment="1" applyProtection="1">
      <alignment horizontal="center" vertical="center" shrinkToFit="1"/>
      <protection locked="0"/>
    </xf>
    <xf numFmtId="0" fontId="241" fillId="0" borderId="85" xfId="109" applyFont="1" applyBorder="1" applyAlignment="1" applyProtection="1">
      <alignment horizontal="center" vertical="center" shrinkToFit="1"/>
      <protection locked="0"/>
    </xf>
    <xf numFmtId="0" fontId="241" fillId="0" borderId="274" xfId="109" applyFont="1" applyBorder="1" applyAlignment="1" applyProtection="1">
      <alignment horizontal="center" vertical="center" shrinkToFit="1"/>
      <protection locked="0"/>
    </xf>
    <xf numFmtId="0" fontId="241" fillId="0" borderId="185" xfId="109" applyFont="1" applyBorder="1" applyAlignment="1" applyProtection="1">
      <alignment horizontal="center" vertical="center" shrinkToFit="1"/>
      <protection locked="0"/>
    </xf>
    <xf numFmtId="0" fontId="241" fillId="0" borderId="17" xfId="109" applyFont="1" applyBorder="1" applyAlignment="1" applyProtection="1">
      <alignment horizontal="center" vertical="center" shrinkToFit="1"/>
      <protection locked="0"/>
    </xf>
    <xf numFmtId="0" fontId="241" fillId="0" borderId="144" xfId="109" applyFont="1" applyBorder="1" applyAlignment="1" applyProtection="1">
      <alignment horizontal="center" vertical="center" shrinkToFit="1"/>
      <protection locked="0"/>
    </xf>
    <xf numFmtId="0" fontId="241" fillId="0" borderId="232" xfId="109" applyFont="1" applyBorder="1" applyAlignment="1" applyProtection="1">
      <alignment horizontal="center" vertical="center" shrinkToFit="1"/>
      <protection locked="0"/>
    </xf>
    <xf numFmtId="190" fontId="241" fillId="0" borderId="0" xfId="109" applyNumberFormat="1" applyFont="1" applyAlignment="1">
      <alignment horizontal="center" vertical="center" shrinkToFit="1"/>
    </xf>
    <xf numFmtId="0" fontId="241" fillId="0" borderId="347" xfId="109" applyFont="1" applyBorder="1" applyAlignment="1" applyProtection="1">
      <alignment vertical="center" textRotation="255" shrinkToFit="1"/>
      <protection locked="0"/>
    </xf>
    <xf numFmtId="0" fontId="241" fillId="0" borderId="78" xfId="109" applyFont="1" applyBorder="1" applyAlignment="1" applyProtection="1">
      <alignment horizontal="center" vertical="center" shrinkToFit="1"/>
      <protection locked="0"/>
    </xf>
    <xf numFmtId="0" fontId="241" fillId="0" borderId="263" xfId="109" applyFont="1" applyBorder="1" applyAlignment="1" applyProtection="1">
      <alignment horizontal="center" vertical="center" shrinkToFit="1"/>
      <protection locked="0"/>
    </xf>
    <xf numFmtId="0" fontId="241" fillId="0" borderId="119" xfId="109" applyFont="1" applyBorder="1" applyAlignment="1" applyProtection="1">
      <alignment horizontal="center" vertical="center" shrinkToFit="1"/>
      <protection locked="0"/>
    </xf>
    <xf numFmtId="0" fontId="241" fillId="0" borderId="271" xfId="109" applyFont="1" applyBorder="1" applyAlignment="1" applyProtection="1">
      <alignment horizontal="center" vertical="center" shrinkToFit="1"/>
      <protection locked="0"/>
    </xf>
    <xf numFmtId="0" fontId="241" fillId="0" borderId="384" xfId="109" applyFont="1" applyBorder="1" applyAlignment="1" applyProtection="1">
      <alignment horizontal="center" vertical="center" shrinkToFit="1"/>
      <protection locked="0"/>
    </xf>
    <xf numFmtId="0" fontId="3" fillId="0" borderId="0" xfId="109">
      <alignment vertical="center"/>
    </xf>
    <xf numFmtId="0" fontId="248" fillId="0" borderId="0" xfId="109" applyFont="1" applyAlignment="1">
      <alignment horizontal="center" vertical="center"/>
    </xf>
    <xf numFmtId="0" fontId="241" fillId="0" borderId="13" xfId="109" applyFont="1" applyBorder="1">
      <alignment vertical="center"/>
    </xf>
    <xf numFmtId="0" fontId="241" fillId="0" borderId="14" xfId="109" applyFont="1" applyBorder="1">
      <alignment vertical="center"/>
    </xf>
    <xf numFmtId="0" fontId="241" fillId="0" borderId="14" xfId="109" applyFont="1" applyBorder="1" applyAlignment="1" applyProtection="1">
      <alignment horizontal="center" vertical="center"/>
      <protection locked="0"/>
    </xf>
    <xf numFmtId="0" fontId="241" fillId="0" borderId="25" xfId="109" applyFont="1" applyBorder="1">
      <alignment vertical="center"/>
    </xf>
    <xf numFmtId="0" fontId="241" fillId="0" borderId="0" xfId="109" applyFont="1" applyAlignment="1" applyProtection="1">
      <alignment horizontal="left" vertical="center"/>
      <protection locked="0"/>
    </xf>
    <xf numFmtId="0" fontId="241" fillId="0" borderId="0" xfId="109" applyFont="1" applyAlignment="1" applyProtection="1">
      <alignment horizontal="center" vertical="center"/>
      <protection locked="0"/>
    </xf>
    <xf numFmtId="0" fontId="241" fillId="0" borderId="16" xfId="109" applyFont="1" applyBorder="1" applyAlignment="1">
      <alignment vertical="center" shrinkToFit="1"/>
    </xf>
    <xf numFmtId="0" fontId="241" fillId="0" borderId="0" xfId="109" applyFont="1" applyAlignment="1">
      <alignment horizontal="center" vertical="center" shrinkToFit="1"/>
    </xf>
    <xf numFmtId="0" fontId="241" fillId="0" borderId="18" xfId="109" applyFont="1" applyBorder="1" applyAlignment="1" applyProtection="1">
      <alignment vertical="center" textRotation="255" shrinkToFit="1"/>
      <protection locked="0"/>
    </xf>
    <xf numFmtId="0" fontId="241" fillId="0" borderId="15" xfId="109" applyFont="1" applyBorder="1" applyAlignment="1">
      <alignment vertical="center" shrinkToFit="1"/>
    </xf>
    <xf numFmtId="190" fontId="241" fillId="0" borderId="0" xfId="109" applyNumberFormat="1" applyFont="1" applyAlignment="1">
      <alignment vertical="center" shrinkToFit="1"/>
    </xf>
    <xf numFmtId="0" fontId="241" fillId="0" borderId="18" xfId="109" applyFont="1" applyBorder="1" applyAlignment="1" applyProtection="1">
      <alignment horizontal="center" vertical="center" shrinkToFit="1"/>
      <protection locked="0"/>
    </xf>
    <xf numFmtId="0" fontId="241" fillId="0" borderId="10" xfId="109" applyFont="1" applyBorder="1" applyAlignment="1" applyProtection="1">
      <alignment horizontal="center" vertical="center"/>
      <protection locked="0"/>
    </xf>
    <xf numFmtId="179" fontId="3" fillId="0" borderId="0" xfId="108" applyNumberFormat="1" applyAlignment="1">
      <alignment horizontal="center" vertical="center"/>
    </xf>
    <xf numFmtId="197" fontId="3" fillId="0" borderId="0" xfId="108" applyNumberFormat="1" applyAlignment="1">
      <alignment horizontal="center" vertical="center"/>
    </xf>
    <xf numFmtId="0" fontId="262" fillId="27" borderId="401" xfId="108" applyFont="1" applyFill="1" applyBorder="1" applyAlignment="1">
      <alignment horizontal="center" vertical="center"/>
    </xf>
    <xf numFmtId="0" fontId="262" fillId="27" borderId="0" xfId="108" applyFont="1" applyFill="1">
      <alignment vertical="center"/>
    </xf>
    <xf numFmtId="179" fontId="262" fillId="0" borderId="0" xfId="108" applyNumberFormat="1" applyFont="1" applyAlignment="1">
      <alignment horizontal="center" vertical="center"/>
    </xf>
    <xf numFmtId="179" fontId="265" fillId="0" borderId="0" xfId="108" applyNumberFormat="1" applyFont="1" applyAlignment="1">
      <alignment horizontal="center" vertical="center"/>
    </xf>
    <xf numFmtId="0" fontId="262" fillId="0" borderId="0" xfId="108" applyFont="1" applyAlignment="1">
      <alignment horizontal="center" vertical="center" wrapText="1"/>
    </xf>
    <xf numFmtId="192" fontId="262" fillId="0" borderId="264" xfId="108" applyNumberFormat="1" applyFont="1" applyBorder="1" applyAlignment="1">
      <alignment horizontal="center" vertical="center"/>
    </xf>
    <xf numFmtId="0" fontId="266" fillId="0" borderId="0" xfId="108" applyFont="1" applyAlignment="1">
      <alignment horizontal="center" vertical="center" wrapText="1"/>
    </xf>
    <xf numFmtId="0" fontId="262" fillId="0" borderId="278" xfId="108" applyFont="1" applyBorder="1" applyAlignment="1">
      <alignment horizontal="center" vertical="center"/>
    </xf>
    <xf numFmtId="0" fontId="262" fillId="0" borderId="229" xfId="108" applyFont="1" applyBorder="1" applyAlignment="1">
      <alignment horizontal="center" vertical="center"/>
    </xf>
    <xf numFmtId="0" fontId="262" fillId="0" borderId="83" xfId="108" applyFont="1" applyBorder="1" applyAlignment="1">
      <alignment horizontal="center" vertical="center"/>
    </xf>
    <xf numFmtId="0" fontId="262" fillId="0" borderId="81" xfId="108" applyFont="1" applyBorder="1" applyAlignment="1">
      <alignment horizontal="center" vertical="center"/>
    </xf>
    <xf numFmtId="0" fontId="262" fillId="0" borderId="386" xfId="108" applyFont="1" applyBorder="1" applyAlignment="1">
      <alignment horizontal="center" vertical="center"/>
    </xf>
    <xf numFmtId="197" fontId="262" fillId="0" borderId="232" xfId="108" applyNumberFormat="1" applyFont="1" applyBorder="1" applyAlignment="1">
      <alignment horizontal="center" vertical="center"/>
    </xf>
    <xf numFmtId="197" fontId="262" fillId="0" borderId="385" xfId="108" applyNumberFormat="1" applyFont="1" applyBorder="1" applyAlignment="1">
      <alignment horizontal="center" vertical="center"/>
    </xf>
    <xf numFmtId="190" fontId="262" fillId="0" borderId="387" xfId="108" applyNumberFormat="1" applyFont="1" applyBorder="1" applyAlignment="1">
      <alignment horizontal="center" vertical="center"/>
    </xf>
    <xf numFmtId="197" fontId="262" fillId="0" borderId="0" xfId="108" applyNumberFormat="1" applyFont="1" applyAlignment="1">
      <alignment horizontal="center" vertical="center"/>
    </xf>
    <xf numFmtId="0" fontId="262" fillId="0" borderId="119" xfId="108" applyFont="1" applyBorder="1" applyAlignment="1">
      <alignment horizontal="center" vertical="center"/>
    </xf>
    <xf numFmtId="0" fontId="262" fillId="0" borderId="272" xfId="108" applyFont="1" applyBorder="1" applyAlignment="1">
      <alignment horizontal="center" vertical="center"/>
    </xf>
    <xf numFmtId="197" fontId="262" fillId="0" borderId="272" xfId="108" applyNumberFormat="1" applyFont="1" applyBorder="1" applyAlignment="1">
      <alignment horizontal="center" vertical="center"/>
    </xf>
    <xf numFmtId="197" fontId="262" fillId="0" borderId="274" xfId="108" applyNumberFormat="1" applyFont="1" applyBorder="1" applyAlignment="1">
      <alignment horizontal="center" vertical="center"/>
    </xf>
    <xf numFmtId="190" fontId="262" fillId="0" borderId="275" xfId="108" applyNumberFormat="1" applyFont="1" applyBorder="1" applyAlignment="1">
      <alignment horizontal="center" vertical="center"/>
    </xf>
    <xf numFmtId="0" fontId="262" fillId="0" borderId="85" xfId="108" applyFont="1" applyBorder="1" applyAlignment="1">
      <alignment horizontal="center" vertical="center"/>
    </xf>
    <xf numFmtId="0" fontId="262" fillId="0" borderId="385" xfId="108" applyFont="1" applyBorder="1" applyAlignment="1">
      <alignment horizontal="center" vertical="center"/>
    </xf>
    <xf numFmtId="0" fontId="262" fillId="0" borderId="232" xfId="108" applyFont="1" applyBorder="1" applyAlignment="1">
      <alignment horizontal="center" vertical="center"/>
    </xf>
    <xf numFmtId="0" fontId="262" fillId="0" borderId="267" xfId="108" applyFont="1" applyBorder="1" applyAlignment="1">
      <alignment horizontal="center" vertical="center"/>
    </xf>
    <xf numFmtId="197" fontId="262" fillId="0" borderId="265" xfId="108" applyNumberFormat="1" applyFont="1" applyBorder="1" applyAlignment="1">
      <alignment horizontal="center" vertical="center"/>
    </xf>
    <xf numFmtId="190" fontId="262" fillId="0" borderId="266" xfId="108" applyNumberFormat="1" applyFont="1" applyBorder="1" applyAlignment="1">
      <alignment horizontal="center" vertical="center"/>
    </xf>
    <xf numFmtId="197" fontId="262" fillId="0" borderId="88" xfId="108" applyNumberFormat="1" applyFont="1" applyBorder="1" applyAlignment="1">
      <alignment horizontal="center" vertical="center"/>
    </xf>
    <xf numFmtId="190" fontId="262" fillId="0" borderId="269" xfId="108" applyNumberFormat="1" applyFont="1" applyBorder="1" applyAlignment="1">
      <alignment horizontal="center" vertical="center"/>
    </xf>
    <xf numFmtId="190" fontId="262" fillId="0" borderId="0" xfId="108" applyNumberFormat="1" applyFont="1" applyAlignment="1">
      <alignment horizontal="center" vertical="center"/>
    </xf>
    <xf numFmtId="0" fontId="266" fillId="0" borderId="0" xfId="108" applyFont="1" applyAlignment="1">
      <alignment horizontal="center" vertical="center"/>
    </xf>
    <xf numFmtId="0" fontId="262" fillId="0" borderId="186" xfId="108" applyFont="1" applyBorder="1" applyAlignment="1">
      <alignment horizontal="center" vertical="center"/>
    </xf>
    <xf numFmtId="190" fontId="262" fillId="0" borderId="376" xfId="108" applyNumberFormat="1" applyFont="1" applyBorder="1" applyAlignment="1">
      <alignment horizontal="center" vertical="center"/>
    </xf>
    <xf numFmtId="0" fontId="3" fillId="0" borderId="0" xfId="108" applyAlignment="1">
      <alignment horizontal="center" vertical="center"/>
    </xf>
    <xf numFmtId="0" fontId="99" fillId="0" borderId="0" xfId="89" applyFont="1">
      <alignment vertical="center"/>
    </xf>
    <xf numFmtId="0" fontId="240" fillId="0" borderId="0" xfId="111" applyFont="1">
      <alignment vertical="center"/>
    </xf>
    <xf numFmtId="0" fontId="240" fillId="0" borderId="0" xfId="111" applyFont="1" applyAlignment="1">
      <alignment horizontal="left" vertical="center"/>
    </xf>
    <xf numFmtId="0" fontId="241" fillId="0" borderId="0" xfId="111" applyFont="1">
      <alignment vertical="center"/>
    </xf>
    <xf numFmtId="0" fontId="241" fillId="0" borderId="0" xfId="111" applyFont="1" applyAlignment="1">
      <alignment horizontal="center" vertical="center"/>
    </xf>
    <xf numFmtId="0" fontId="240" fillId="0" borderId="0" xfId="111" applyFont="1" applyAlignment="1">
      <alignment horizontal="center" vertical="center"/>
    </xf>
    <xf numFmtId="190" fontId="241" fillId="0" borderId="0" xfId="111" applyNumberFormat="1" applyFont="1">
      <alignment vertical="center"/>
    </xf>
    <xf numFmtId="0" fontId="242" fillId="0" borderId="0" xfId="111" applyFont="1" applyAlignment="1">
      <alignment horizontal="right" vertical="center"/>
    </xf>
    <xf numFmtId="0" fontId="241" fillId="0" borderId="0" xfId="111" applyFont="1" applyAlignment="1">
      <alignment vertical="center" shrinkToFit="1"/>
    </xf>
    <xf numFmtId="0" fontId="242" fillId="0" borderId="0" xfId="111" applyFont="1" applyAlignment="1">
      <alignment horizontal="left" vertical="center"/>
    </xf>
    <xf numFmtId="0" fontId="243" fillId="0" borderId="0" xfId="111" applyFont="1">
      <alignment vertical="center"/>
    </xf>
    <xf numFmtId="0" fontId="241" fillId="0" borderId="18" xfId="111" applyFont="1" applyBorder="1" applyAlignment="1">
      <alignment horizontal="center" vertical="center"/>
    </xf>
    <xf numFmtId="0" fontId="248" fillId="0" borderId="18" xfId="111" applyFont="1" applyBorder="1" applyAlignment="1">
      <alignment horizontal="center" vertical="center" wrapText="1"/>
    </xf>
    <xf numFmtId="190" fontId="248" fillId="0" borderId="18" xfId="111" applyNumberFormat="1" applyFont="1" applyBorder="1" applyAlignment="1">
      <alignment horizontal="center" vertical="center" wrapText="1"/>
    </xf>
    <xf numFmtId="176" fontId="275" fillId="0" borderId="0" xfId="111" applyNumberFormat="1" applyFont="1" applyAlignment="1" applyProtection="1">
      <alignment vertical="center" shrinkToFit="1"/>
      <protection locked="0"/>
    </xf>
    <xf numFmtId="0" fontId="242" fillId="0" borderId="0" xfId="111" applyFont="1">
      <alignment vertical="center"/>
    </xf>
    <xf numFmtId="0" fontId="242" fillId="0" borderId="0" xfId="111" applyFont="1" applyAlignment="1">
      <alignment vertical="center" wrapText="1" shrinkToFit="1"/>
    </xf>
    <xf numFmtId="0" fontId="241" fillId="0" borderId="0" xfId="111" applyFont="1" applyAlignment="1">
      <alignment vertical="center" wrapText="1"/>
    </xf>
    <xf numFmtId="176" fontId="242" fillId="0" borderId="0" xfId="111" applyNumberFormat="1" applyFont="1" applyAlignment="1" applyProtection="1">
      <alignment vertical="center" shrinkToFit="1"/>
      <protection locked="0"/>
    </xf>
    <xf numFmtId="0" fontId="250" fillId="0" borderId="0" xfId="111" applyFont="1" applyAlignment="1">
      <alignment vertical="center" wrapText="1"/>
    </xf>
    <xf numFmtId="0" fontId="250" fillId="0" borderId="18" xfId="111" applyFont="1" applyBorder="1" applyAlignment="1">
      <alignment horizontal="center" vertical="center"/>
    </xf>
    <xf numFmtId="0" fontId="250" fillId="0" borderId="18" xfId="111" applyFont="1" applyBorder="1" applyAlignment="1">
      <alignment horizontal="center" vertical="center" wrapText="1" shrinkToFit="1"/>
    </xf>
    <xf numFmtId="0" fontId="250" fillId="0" borderId="18" xfId="111" applyFont="1" applyBorder="1" applyAlignment="1">
      <alignment horizontal="center" vertical="center" wrapText="1"/>
    </xf>
    <xf numFmtId="190" fontId="250" fillId="0" borderId="18" xfId="111" applyNumberFormat="1" applyFont="1" applyBorder="1" applyAlignment="1">
      <alignment horizontal="center" vertical="center"/>
    </xf>
    <xf numFmtId="0" fontId="242" fillId="0" borderId="0" xfId="111" applyFont="1" applyAlignment="1">
      <alignment vertical="center" wrapText="1"/>
    </xf>
    <xf numFmtId="0" fontId="242" fillId="0" borderId="0" xfId="111" applyFont="1" applyAlignment="1">
      <alignment vertical="center" shrinkToFit="1"/>
    </xf>
    <xf numFmtId="179" fontId="241" fillId="0" borderId="13" xfId="111" applyNumberFormat="1" applyFont="1" applyBorder="1" applyAlignment="1">
      <alignment horizontal="center" vertical="center"/>
    </xf>
    <xf numFmtId="190" fontId="241" fillId="0" borderId="13" xfId="112" applyNumberFormat="1" applyFont="1" applyBorder="1" applyAlignment="1">
      <alignment horizontal="center" vertical="center"/>
    </xf>
    <xf numFmtId="200" fontId="242" fillId="0" borderId="0" xfId="111" applyNumberFormat="1" applyFont="1">
      <alignment vertical="center"/>
    </xf>
    <xf numFmtId="190" fontId="251" fillId="0" borderId="0" xfId="111" applyNumberFormat="1" applyFont="1">
      <alignment vertical="center"/>
    </xf>
    <xf numFmtId="179" fontId="241" fillId="0" borderId="83" xfId="111" applyNumberFormat="1" applyFont="1" applyBorder="1" applyAlignment="1">
      <alignment horizontal="center" vertical="center"/>
    </xf>
    <xf numFmtId="190" fontId="241" fillId="0" borderId="277" xfId="112" applyNumberFormat="1" applyFont="1" applyBorder="1" applyAlignment="1">
      <alignment horizontal="center" vertical="center"/>
    </xf>
    <xf numFmtId="0" fontId="241" fillId="0" borderId="0" xfId="111" applyFont="1" applyAlignment="1">
      <alignment vertical="center" textRotation="255"/>
    </xf>
    <xf numFmtId="190" fontId="241" fillId="0" borderId="0" xfId="112" applyNumberFormat="1" applyFont="1" applyFill="1" applyBorder="1" applyAlignment="1">
      <alignment vertical="center"/>
    </xf>
    <xf numFmtId="190" fontId="243" fillId="0" borderId="0" xfId="111" applyNumberFormat="1" applyFont="1">
      <alignment vertical="center"/>
    </xf>
    <xf numFmtId="179" fontId="241" fillId="0" borderId="85" xfId="111" applyNumberFormat="1" applyFont="1" applyBorder="1" applyAlignment="1">
      <alignment horizontal="center" vertical="center"/>
    </xf>
    <xf numFmtId="179" fontId="241" fillId="0" borderId="16" xfId="111" applyNumberFormat="1" applyFont="1" applyBorder="1" applyAlignment="1">
      <alignment horizontal="center" vertical="center"/>
    </xf>
    <xf numFmtId="190" fontId="241" fillId="0" borderId="16" xfId="112" applyNumberFormat="1" applyFont="1" applyBorder="1" applyAlignment="1">
      <alignment horizontal="center" vertical="center"/>
    </xf>
    <xf numFmtId="0" fontId="252" fillId="0" borderId="0" xfId="111" applyFont="1">
      <alignment vertical="center"/>
    </xf>
    <xf numFmtId="179" fontId="241" fillId="0" borderId="17" xfId="111" applyNumberFormat="1" applyFont="1" applyBorder="1" applyAlignment="1">
      <alignment horizontal="center" vertical="center"/>
    </xf>
    <xf numFmtId="190" fontId="241" fillId="0" borderId="22" xfId="112" applyNumberFormat="1" applyFont="1" applyBorder="1" applyAlignment="1">
      <alignment horizontal="center" vertical="center"/>
    </xf>
    <xf numFmtId="0" fontId="241" fillId="0" borderId="0" xfId="111" applyFont="1" applyAlignment="1">
      <alignment horizontal="left" vertical="center" shrinkToFit="1"/>
    </xf>
    <xf numFmtId="176" fontId="245" fillId="0" borderId="0" xfId="111" applyNumberFormat="1" applyFont="1" applyAlignment="1">
      <alignment horizontal="center" vertical="center"/>
    </xf>
    <xf numFmtId="0" fontId="245" fillId="0" borderId="0" xfId="111" applyFont="1" applyAlignment="1">
      <alignment horizontal="center" vertical="center"/>
    </xf>
    <xf numFmtId="0" fontId="241" fillId="0" borderId="0" xfId="111" applyFont="1" applyAlignment="1">
      <alignment horizontal="right" vertical="center"/>
    </xf>
    <xf numFmtId="191" fontId="241" fillId="0" borderId="0" xfId="111" applyNumberFormat="1" applyFont="1" applyAlignment="1">
      <alignment horizontal="left" vertical="center"/>
    </xf>
    <xf numFmtId="190" fontId="241" fillId="0" borderId="0" xfId="111" applyNumberFormat="1" applyFont="1" applyAlignment="1">
      <alignment horizontal="center" vertical="center"/>
    </xf>
    <xf numFmtId="190" fontId="246" fillId="0" borderId="0" xfId="111" applyNumberFormat="1" applyFont="1" applyAlignment="1">
      <alignment horizontal="center" vertical="center"/>
    </xf>
    <xf numFmtId="1" fontId="241" fillId="0" borderId="0" xfId="111" applyNumberFormat="1" applyFont="1" applyAlignment="1">
      <alignment horizontal="center" vertical="center"/>
    </xf>
    <xf numFmtId="14" fontId="241" fillId="0" borderId="0" xfId="111" applyNumberFormat="1" applyFont="1">
      <alignment vertical="center"/>
    </xf>
    <xf numFmtId="0" fontId="241" fillId="0" borderId="14" xfId="111" applyFont="1" applyBorder="1" applyAlignment="1">
      <alignment horizontal="center" vertical="center"/>
    </xf>
    <xf numFmtId="0" fontId="241" fillId="0" borderId="276" xfId="111" applyFont="1" applyBorder="1" applyAlignment="1">
      <alignment horizontal="center" vertical="center"/>
    </xf>
    <xf numFmtId="0" fontId="248" fillId="0" borderId="18" xfId="113" applyFont="1" applyBorder="1" applyAlignment="1">
      <alignment horizontal="center" vertical="center" wrapText="1"/>
    </xf>
    <xf numFmtId="190" fontId="248" fillId="0" borderId="18" xfId="113" applyNumberFormat="1" applyFont="1" applyBorder="1" applyAlignment="1">
      <alignment horizontal="center" vertical="center" wrapText="1"/>
    </xf>
    <xf numFmtId="0" fontId="241" fillId="0" borderId="16" xfId="111" applyFont="1" applyBorder="1" applyAlignment="1">
      <alignment horizontal="center" vertical="center"/>
    </xf>
    <xf numFmtId="0" fontId="241" fillId="0" borderId="277" xfId="111" applyFont="1" applyBorder="1" applyAlignment="1">
      <alignment horizontal="center" vertical="center"/>
    </xf>
    <xf numFmtId="192" fontId="241" fillId="0" borderId="267" xfId="111" applyNumberFormat="1" applyFont="1" applyBorder="1" applyAlignment="1">
      <alignment horizontal="center" vertical="center"/>
    </xf>
    <xf numFmtId="192" fontId="241" fillId="0" borderId="265" xfId="111" applyNumberFormat="1" applyFont="1" applyBorder="1" applyAlignment="1">
      <alignment horizontal="center" vertical="center"/>
    </xf>
    <xf numFmtId="192" fontId="241" fillId="0" borderId="264" xfId="111" applyNumberFormat="1" applyFont="1" applyBorder="1" applyAlignment="1">
      <alignment horizontal="center" vertical="center"/>
    </xf>
    <xf numFmtId="192" fontId="241" fillId="0" borderId="384" xfId="111" applyNumberFormat="1" applyFont="1" applyBorder="1" applyAlignment="1">
      <alignment horizontal="center" vertical="center" shrinkToFit="1"/>
    </xf>
    <xf numFmtId="192" fontId="241" fillId="0" borderId="385" xfId="111" applyNumberFormat="1" applyFont="1" applyBorder="1" applyAlignment="1">
      <alignment horizontal="center" vertical="center"/>
    </xf>
    <xf numFmtId="192" fontId="241" fillId="0" borderId="57" xfId="111" applyNumberFormat="1" applyFont="1" applyBorder="1" applyAlignment="1">
      <alignment horizontal="center" vertical="center"/>
    </xf>
    <xf numFmtId="0" fontId="241" fillId="0" borderId="17" xfId="111" applyFont="1" applyBorder="1" applyAlignment="1">
      <alignment horizontal="center" vertical="center"/>
    </xf>
    <xf numFmtId="0" fontId="241" fillId="0" borderId="10" xfId="111" applyFont="1" applyBorder="1" applyAlignment="1">
      <alignment horizontal="center" vertical="center"/>
    </xf>
    <xf numFmtId="0" fontId="241" fillId="0" borderId="24" xfId="111" applyFont="1" applyBorder="1" applyAlignment="1">
      <alignment horizontal="center" vertical="center"/>
    </xf>
    <xf numFmtId="0" fontId="241" fillId="0" borderId="389" xfId="111" applyFont="1" applyBorder="1" applyAlignment="1">
      <alignment horizontal="center" vertical="center"/>
    </xf>
    <xf numFmtId="0" fontId="241" fillId="0" borderId="271" xfId="111" applyFont="1" applyBorder="1" applyAlignment="1">
      <alignment horizontal="center" vertical="center"/>
    </xf>
    <xf numFmtId="0" fontId="241" fillId="0" borderId="86" xfId="111" applyFont="1" applyBorder="1" applyAlignment="1">
      <alignment horizontal="center" vertical="center"/>
    </xf>
    <xf numFmtId="0" fontId="241" fillId="0" borderId="0" xfId="111" applyFont="1" applyAlignment="1">
      <alignment horizontal="center" vertical="center" wrapText="1"/>
    </xf>
    <xf numFmtId="0" fontId="253" fillId="0" borderId="11" xfId="111" applyFont="1" applyBorder="1" applyAlignment="1">
      <alignment vertical="center" wrapText="1" shrinkToFit="1"/>
    </xf>
    <xf numFmtId="0" fontId="241" fillId="0" borderId="18" xfId="111" applyFont="1" applyBorder="1">
      <alignment vertical="center"/>
    </xf>
    <xf numFmtId="0" fontId="241" fillId="0" borderId="24" xfId="111" applyFont="1" applyBorder="1">
      <alignment vertical="center"/>
    </xf>
    <xf numFmtId="0" fontId="255" fillId="0" borderId="17" xfId="111" applyFont="1" applyBorder="1" applyAlignment="1">
      <alignment vertical="center" wrapText="1" shrinkToFit="1"/>
    </xf>
    <xf numFmtId="0" fontId="241" fillId="0" borderId="11" xfId="111" applyFont="1" applyBorder="1" applyAlignment="1" applyProtection="1">
      <alignment vertical="center" textRotation="255" shrinkToFit="1"/>
      <protection locked="0"/>
    </xf>
    <xf numFmtId="0" fontId="241" fillId="0" borderId="390" xfId="111" applyFont="1" applyBorder="1" applyAlignment="1" applyProtection="1">
      <alignment vertical="center" textRotation="255" shrinkToFit="1"/>
      <protection locked="0"/>
    </xf>
    <xf numFmtId="0" fontId="241" fillId="0" borderId="277" xfId="0" applyFont="1" applyBorder="1" applyAlignment="1">
      <alignment vertical="center" shrinkToFit="1"/>
    </xf>
    <xf numFmtId="0" fontId="241" fillId="0" borderId="16" xfId="111" applyFont="1" applyBorder="1">
      <alignment vertical="center"/>
    </xf>
    <xf numFmtId="0" fontId="241" fillId="0" borderId="13" xfId="111" applyFont="1" applyBorder="1" applyAlignment="1" applyProtection="1">
      <alignment horizontal="center" vertical="center" shrinkToFit="1"/>
      <protection locked="0"/>
    </xf>
    <xf numFmtId="0" fontId="241" fillId="0" borderId="213" xfId="111" applyFont="1" applyBorder="1" applyAlignment="1" applyProtection="1">
      <alignment horizontal="center" vertical="center" shrinkToFit="1"/>
      <protection locked="0"/>
    </xf>
    <xf numFmtId="0" fontId="241" fillId="0" borderId="376" xfId="111" applyFont="1" applyBorder="1" applyAlignment="1" applyProtection="1">
      <alignment horizontal="center" vertical="center" shrinkToFit="1"/>
      <protection locked="0"/>
    </xf>
    <xf numFmtId="179" fontId="241" fillId="0" borderId="277" xfId="113" applyNumberFormat="1" applyFont="1" applyBorder="1" applyAlignment="1">
      <alignment horizontal="center" vertical="center"/>
    </xf>
    <xf numFmtId="0" fontId="241" fillId="0" borderId="21" xfId="113" applyFont="1" applyBorder="1" applyAlignment="1">
      <alignment horizontal="center" vertical="center"/>
    </xf>
    <xf numFmtId="190" fontId="241" fillId="0" borderId="0" xfId="113" applyNumberFormat="1" applyFont="1" applyAlignment="1">
      <alignment horizontal="center" vertical="center"/>
    </xf>
    <xf numFmtId="0" fontId="241" fillId="0" borderId="83" xfId="111" applyFont="1" applyBorder="1" applyAlignment="1" applyProtection="1">
      <alignment horizontal="center" vertical="center" shrinkToFit="1"/>
      <protection locked="0"/>
    </xf>
    <xf numFmtId="0" fontId="241" fillId="0" borderId="88" xfId="111" applyFont="1" applyBorder="1" applyAlignment="1" applyProtection="1">
      <alignment horizontal="center" vertical="center" shrinkToFit="1"/>
      <protection locked="0"/>
    </xf>
    <xf numFmtId="0" fontId="241" fillId="0" borderId="269" xfId="111" applyFont="1" applyBorder="1" applyAlignment="1" applyProtection="1">
      <alignment horizontal="center" vertical="center" shrinkToFit="1"/>
      <protection locked="0"/>
    </xf>
    <xf numFmtId="0" fontId="241" fillId="0" borderId="277" xfId="113" applyFont="1" applyBorder="1" applyAlignment="1">
      <alignment horizontal="center" vertical="center"/>
    </xf>
    <xf numFmtId="190" fontId="241" fillId="0" borderId="277" xfId="113" applyNumberFormat="1" applyFont="1" applyBorder="1" applyAlignment="1">
      <alignment horizontal="center" vertical="center"/>
    </xf>
    <xf numFmtId="0" fontId="241" fillId="0" borderId="389" xfId="0" applyFont="1" applyBorder="1" applyAlignment="1">
      <alignment vertical="center" shrinkToFit="1"/>
    </xf>
    <xf numFmtId="0" fontId="241" fillId="0" borderId="17" xfId="111" applyFont="1" applyBorder="1">
      <alignment vertical="center"/>
    </xf>
    <xf numFmtId="0" fontId="241" fillId="0" borderId="16" xfId="111" applyFont="1" applyBorder="1" applyAlignment="1" applyProtection="1">
      <alignment horizontal="center" vertical="center" shrinkToFit="1"/>
      <protection locked="0"/>
    </xf>
    <xf numFmtId="0" fontId="241" fillId="0" borderId="212" xfId="111" applyFont="1" applyBorder="1" applyAlignment="1" applyProtection="1">
      <alignment horizontal="center" vertical="center" shrinkToFit="1"/>
      <protection locked="0"/>
    </xf>
    <xf numFmtId="0" fontId="241" fillId="0" borderId="385" xfId="111" applyFont="1" applyBorder="1" applyAlignment="1" applyProtection="1">
      <alignment horizontal="center" vertical="center" shrinkToFit="1"/>
      <protection locked="0"/>
    </xf>
    <xf numFmtId="0" fontId="241" fillId="0" borderId="387" xfId="111" applyFont="1" applyBorder="1" applyAlignment="1" applyProtection="1">
      <alignment horizontal="center" vertical="center" shrinkToFit="1"/>
      <protection locked="0"/>
    </xf>
    <xf numFmtId="0" fontId="241" fillId="0" borderId="22" xfId="113" applyFont="1" applyBorder="1" applyAlignment="1">
      <alignment horizontal="center" vertical="center"/>
    </xf>
    <xf numFmtId="0" fontId="241" fillId="0" borderId="24" xfId="0" applyFont="1" applyBorder="1" applyAlignment="1">
      <alignment vertical="center"/>
    </xf>
    <xf numFmtId="0" fontId="255" fillId="0" borderId="389" xfId="111" applyFont="1" applyBorder="1" applyAlignment="1">
      <alignment vertical="center" wrapText="1" shrinkToFit="1"/>
    </xf>
    <xf numFmtId="0" fontId="241" fillId="0" borderId="408" xfId="111" applyFont="1" applyBorder="1" applyAlignment="1" applyProtection="1">
      <alignment vertical="center" textRotation="255" shrinkToFit="1"/>
      <protection locked="0"/>
    </xf>
    <xf numFmtId="179" fontId="241" fillId="0" borderId="18" xfId="113" applyNumberFormat="1" applyFont="1" applyBorder="1" applyAlignment="1">
      <alignment horizontal="center" vertical="center"/>
    </xf>
    <xf numFmtId="0" fontId="241" fillId="0" borderId="18" xfId="113" applyFont="1" applyBorder="1" applyAlignment="1">
      <alignment horizontal="center" vertical="center"/>
    </xf>
    <xf numFmtId="0" fontId="241" fillId="0" borderId="24" xfId="113" applyFont="1" applyBorder="1" applyAlignment="1">
      <alignment horizontal="center" vertical="center"/>
    </xf>
    <xf numFmtId="190" fontId="241" fillId="0" borderId="18" xfId="113" applyNumberFormat="1" applyFont="1" applyBorder="1">
      <alignment vertical="center"/>
    </xf>
    <xf numFmtId="0" fontId="241" fillId="0" borderId="183" xfId="111" applyFont="1" applyBorder="1" applyAlignment="1" applyProtection="1">
      <alignment horizontal="center" vertical="center" shrinkToFit="1"/>
      <protection locked="0"/>
    </xf>
    <xf numFmtId="0" fontId="241" fillId="0" borderId="21" xfId="111" applyFont="1" applyBorder="1">
      <alignment vertical="center"/>
    </xf>
    <xf numFmtId="0" fontId="241" fillId="0" borderId="22" xfId="0" applyFont="1" applyBorder="1" applyAlignment="1">
      <alignment vertical="center" shrinkToFit="1"/>
    </xf>
    <xf numFmtId="0" fontId="241" fillId="0" borderId="22" xfId="111" applyFont="1" applyBorder="1" applyAlignment="1">
      <alignment horizontal="center" vertical="center"/>
    </xf>
    <xf numFmtId="0" fontId="255" fillId="0" borderId="22" xfId="111" applyFont="1" applyBorder="1" applyAlignment="1">
      <alignment vertical="center" wrapText="1" shrinkToFit="1"/>
    </xf>
    <xf numFmtId="0" fontId="241" fillId="0" borderId="12" xfId="113" applyFont="1" applyBorder="1" applyAlignment="1">
      <alignment horizontal="center" vertical="center"/>
    </xf>
    <xf numFmtId="0" fontId="241" fillId="0" borderId="273" xfId="111" applyFont="1" applyBorder="1" applyAlignment="1" applyProtection="1">
      <alignment horizontal="center" vertical="center" shrinkToFit="1"/>
      <protection locked="0"/>
    </xf>
    <xf numFmtId="0" fontId="241" fillId="0" borderId="409" xfId="111" applyFont="1" applyBorder="1" applyAlignment="1" applyProtection="1">
      <alignment horizontal="center" vertical="center" shrinkToFit="1"/>
      <protection locked="0"/>
    </xf>
    <xf numFmtId="179" fontId="241" fillId="0" borderId="389" xfId="113" applyNumberFormat="1" applyFont="1" applyBorder="1" applyAlignment="1">
      <alignment horizontal="center" vertical="center"/>
    </xf>
    <xf numFmtId="0" fontId="241" fillId="0" borderId="389" xfId="113" applyFont="1" applyBorder="1" applyAlignment="1">
      <alignment horizontal="center" vertical="center"/>
    </xf>
    <xf numFmtId="0" fontId="241" fillId="0" borderId="0" xfId="111" applyFont="1" applyAlignment="1">
      <alignment horizontal="center" vertical="center" textRotation="255"/>
    </xf>
    <xf numFmtId="0" fontId="241" fillId="0" borderId="0" xfId="111" applyFont="1" applyAlignment="1" applyProtection="1">
      <alignment horizontal="center" vertical="center" shrinkToFit="1"/>
      <protection locked="0"/>
    </xf>
    <xf numFmtId="179" fontId="241" fillId="0" borderId="0" xfId="111" applyNumberFormat="1" applyFont="1" applyAlignment="1">
      <alignment horizontal="center" vertical="center"/>
    </xf>
    <xf numFmtId="190" fontId="241" fillId="0" borderId="270" xfId="111" applyNumberFormat="1" applyFont="1" applyBorder="1" applyAlignment="1">
      <alignment horizontal="center" vertical="center" shrinkToFit="1"/>
    </xf>
    <xf numFmtId="190" fontId="241" fillId="0" borderId="62" xfId="111" applyNumberFormat="1" applyFont="1" applyBorder="1" applyAlignment="1">
      <alignment horizontal="center" vertical="center"/>
    </xf>
    <xf numFmtId="0" fontId="248" fillId="0" borderId="0" xfId="111" applyFont="1" applyAlignment="1">
      <alignment horizontal="left" vertical="center"/>
    </xf>
    <xf numFmtId="0" fontId="241" fillId="0" borderId="78" xfId="111" applyFont="1" applyBorder="1" applyAlignment="1">
      <alignment horizontal="center" vertical="center"/>
    </xf>
    <xf numFmtId="0" fontId="241" fillId="0" borderId="386" xfId="111" applyFont="1" applyBorder="1" applyAlignment="1">
      <alignment horizontal="center" vertical="center"/>
    </xf>
    <xf numFmtId="0" fontId="241" fillId="0" borderId="280" xfId="111" applyFont="1" applyBorder="1" applyAlignment="1">
      <alignment horizontal="center" vertical="center"/>
    </xf>
    <xf numFmtId="192" fontId="241" fillId="0" borderId="386" xfId="111" applyNumberFormat="1" applyFont="1" applyBorder="1" applyAlignment="1">
      <alignment horizontal="center" vertical="center" shrinkToFit="1"/>
    </xf>
    <xf numFmtId="0" fontId="241" fillId="0" borderId="84" xfId="111" applyFont="1" applyBorder="1" applyAlignment="1">
      <alignment horizontal="center" vertical="center"/>
    </xf>
    <xf numFmtId="0" fontId="253" fillId="0" borderId="17" xfId="111" applyFont="1" applyBorder="1" applyAlignment="1">
      <alignment vertical="center" wrapText="1" shrinkToFit="1"/>
    </xf>
    <xf numFmtId="0" fontId="241" fillId="0" borderId="22" xfId="111" applyFont="1" applyBorder="1">
      <alignment vertical="center"/>
    </xf>
    <xf numFmtId="0" fontId="241" fillId="0" borderId="26" xfId="111" applyFont="1" applyBorder="1" applyAlignment="1" applyProtection="1">
      <alignment vertical="center" textRotation="255" shrinkToFit="1"/>
      <protection locked="0"/>
    </xf>
    <xf numFmtId="0" fontId="241" fillId="0" borderId="176" xfId="111" applyFont="1" applyBorder="1" applyAlignment="1" applyProtection="1">
      <alignment horizontal="center" vertical="center" shrinkToFit="1"/>
      <protection locked="0"/>
    </xf>
    <xf numFmtId="0" fontId="255" fillId="0" borderId="119" xfId="111" applyFont="1" applyBorder="1" applyAlignment="1">
      <alignment vertical="center" wrapText="1" shrinkToFit="1"/>
    </xf>
    <xf numFmtId="190" fontId="241" fillId="0" borderId="0" xfId="111" applyNumberFormat="1" applyFont="1" applyAlignment="1">
      <alignment horizontal="center" vertical="center" shrinkToFit="1"/>
    </xf>
    <xf numFmtId="0" fontId="241" fillId="0" borderId="347" xfId="111" applyFont="1" applyBorder="1" applyAlignment="1" applyProtection="1">
      <alignment vertical="center" textRotation="255" shrinkToFit="1"/>
      <protection locked="0"/>
    </xf>
    <xf numFmtId="0" fontId="241" fillId="0" borderId="78" xfId="111" applyFont="1" applyBorder="1" applyAlignment="1" applyProtection="1">
      <alignment horizontal="center" vertical="center" shrinkToFit="1"/>
      <protection locked="0"/>
    </xf>
    <xf numFmtId="0" fontId="241" fillId="0" borderId="265" xfId="111" applyFont="1" applyBorder="1" applyAlignment="1" applyProtection="1">
      <alignment horizontal="center" vertical="center" shrinkToFit="1"/>
      <protection locked="0"/>
    </xf>
    <xf numFmtId="0" fontId="241" fillId="0" borderId="263" xfId="111" applyFont="1" applyBorder="1" applyAlignment="1" applyProtection="1">
      <alignment horizontal="center" vertical="center" shrinkToFit="1"/>
      <protection locked="0"/>
    </xf>
    <xf numFmtId="0" fontId="241" fillId="0" borderId="84" xfId="111" applyFont="1" applyBorder="1" applyAlignment="1" applyProtection="1">
      <alignment horizontal="center" vertical="center" shrinkToFit="1"/>
      <protection locked="0"/>
    </xf>
    <xf numFmtId="0" fontId="241" fillId="0" borderId="119" xfId="111" applyFont="1" applyBorder="1" applyAlignment="1" applyProtection="1">
      <alignment horizontal="center" vertical="center" shrinkToFit="1"/>
      <protection locked="0"/>
    </xf>
    <xf numFmtId="0" fontId="241" fillId="0" borderId="274" xfId="111" applyFont="1" applyBorder="1" applyAlignment="1" applyProtection="1">
      <alignment horizontal="center" vertical="center" shrinkToFit="1"/>
      <protection locked="0"/>
    </xf>
    <xf numFmtId="0" fontId="241" fillId="0" borderId="271" xfId="111" applyFont="1" applyBorder="1" applyAlignment="1" applyProtection="1">
      <alignment horizontal="center" vertical="center" shrinkToFit="1"/>
      <protection locked="0"/>
    </xf>
    <xf numFmtId="0" fontId="241" fillId="0" borderId="85" xfId="111" applyFont="1" applyBorder="1" applyAlignment="1" applyProtection="1">
      <alignment horizontal="center" vertical="center" shrinkToFit="1"/>
      <protection locked="0"/>
    </xf>
    <xf numFmtId="0" fontId="241" fillId="0" borderId="384" xfId="111" applyFont="1" applyBorder="1" applyAlignment="1" applyProtection="1">
      <alignment horizontal="center" vertical="center" shrinkToFit="1"/>
      <protection locked="0"/>
    </xf>
    <xf numFmtId="0" fontId="248" fillId="0" borderId="0" xfId="111" applyFont="1" applyAlignment="1">
      <alignment horizontal="center" vertical="center"/>
    </xf>
    <xf numFmtId="0" fontId="241" fillId="0" borderId="13" xfId="111" applyFont="1" applyBorder="1">
      <alignment vertical="center"/>
    </xf>
    <xf numFmtId="0" fontId="241" fillId="0" borderId="14" xfId="111" applyFont="1" applyBorder="1">
      <alignment vertical="center"/>
    </xf>
    <xf numFmtId="0" fontId="241" fillId="0" borderId="14" xfId="111" applyFont="1" applyBorder="1" applyAlignment="1" applyProtection="1">
      <alignment horizontal="center" vertical="center"/>
      <protection locked="0"/>
    </xf>
    <xf numFmtId="0" fontId="241" fillId="0" borderId="25" xfId="111" applyFont="1" applyBorder="1">
      <alignment vertical="center"/>
    </xf>
    <xf numFmtId="0" fontId="241" fillId="0" borderId="0" xfId="111" applyFont="1" applyAlignment="1" applyProtection="1">
      <alignment horizontal="left" vertical="center"/>
      <protection locked="0"/>
    </xf>
    <xf numFmtId="0" fontId="241" fillId="0" borderId="0" xfId="111" applyFont="1" applyAlignment="1" applyProtection="1">
      <alignment horizontal="center" vertical="center"/>
      <protection locked="0"/>
    </xf>
    <xf numFmtId="0" fontId="241" fillId="0" borderId="15" xfId="111" applyFont="1" applyBorder="1">
      <alignment vertical="center"/>
    </xf>
    <xf numFmtId="0" fontId="241" fillId="0" borderId="16" xfId="111" applyFont="1" applyBorder="1" applyAlignment="1">
      <alignment vertical="center" shrinkToFit="1"/>
    </xf>
    <xf numFmtId="0" fontId="241" fillId="0" borderId="0" xfId="111" applyFont="1" applyAlignment="1">
      <alignment horizontal="center" vertical="center" shrinkToFit="1"/>
    </xf>
    <xf numFmtId="0" fontId="241" fillId="0" borderId="18" xfId="111" applyFont="1" applyBorder="1" applyAlignment="1" applyProtection="1">
      <alignment vertical="center" textRotation="255" shrinkToFit="1"/>
      <protection locked="0"/>
    </xf>
    <xf numFmtId="0" fontId="241" fillId="0" borderId="15" xfId="111" applyFont="1" applyBorder="1" applyAlignment="1">
      <alignment vertical="center" shrinkToFit="1"/>
    </xf>
    <xf numFmtId="190" fontId="241" fillId="0" borderId="0" xfId="111" applyNumberFormat="1" applyFont="1" applyAlignment="1">
      <alignment vertical="center" shrinkToFit="1"/>
    </xf>
    <xf numFmtId="0" fontId="241" fillId="0" borderId="18" xfId="111" applyFont="1" applyBorder="1" applyAlignment="1" applyProtection="1">
      <alignment horizontal="center" vertical="center" shrinkToFit="1"/>
      <protection locked="0"/>
    </xf>
    <xf numFmtId="0" fontId="241" fillId="0" borderId="10" xfId="111" applyFont="1" applyBorder="1">
      <alignment vertical="center"/>
    </xf>
    <xf numFmtId="0" fontId="241" fillId="0" borderId="10" xfId="111" applyFont="1" applyBorder="1" applyAlignment="1" applyProtection="1">
      <alignment horizontal="center" vertical="center"/>
      <protection locked="0"/>
    </xf>
    <xf numFmtId="0" fontId="241" fillId="0" borderId="20" xfId="111" applyFont="1" applyBorder="1" applyAlignment="1">
      <alignment vertical="center" shrinkToFit="1"/>
    </xf>
    <xf numFmtId="179" fontId="241" fillId="0" borderId="277" xfId="111" applyNumberFormat="1" applyFont="1" applyBorder="1" applyAlignment="1">
      <alignment horizontal="center" vertical="center"/>
    </xf>
    <xf numFmtId="0" fontId="241" fillId="0" borderId="21" xfId="111" applyFont="1" applyBorder="1" applyAlignment="1">
      <alignment horizontal="center" vertical="center"/>
    </xf>
    <xf numFmtId="0" fontId="247" fillId="0" borderId="277" xfId="111" applyFont="1" applyBorder="1" applyAlignment="1">
      <alignment vertical="center" shrinkToFit="1"/>
    </xf>
    <xf numFmtId="0" fontId="241" fillId="0" borderId="180" xfId="111" applyFont="1" applyBorder="1" applyAlignment="1" applyProtection="1">
      <alignment horizontal="center" vertical="center" shrinkToFit="1"/>
      <protection locked="0"/>
    </xf>
    <xf numFmtId="190" fontId="241" fillId="0" borderId="277" xfId="111" applyNumberFormat="1" applyFont="1" applyBorder="1" applyAlignment="1">
      <alignment horizontal="center" vertical="center"/>
    </xf>
    <xf numFmtId="0" fontId="241" fillId="0" borderId="277" xfId="111" applyFont="1" applyBorder="1" applyAlignment="1">
      <alignment vertical="center" shrinkToFit="1"/>
    </xf>
    <xf numFmtId="0" fontId="241" fillId="0" borderId="389" xfId="111" applyFont="1" applyBorder="1" applyAlignment="1">
      <alignment vertical="center" shrinkToFit="1"/>
    </xf>
    <xf numFmtId="0" fontId="241" fillId="0" borderId="59" xfId="111" applyFont="1" applyBorder="1" applyAlignment="1" applyProtection="1">
      <alignment horizontal="center" vertical="center" shrinkToFit="1"/>
      <protection locked="0"/>
    </xf>
    <xf numFmtId="179" fontId="241" fillId="0" borderId="18" xfId="111" applyNumberFormat="1" applyFont="1" applyBorder="1" applyAlignment="1">
      <alignment horizontal="center" vertical="center"/>
    </xf>
    <xf numFmtId="190" fontId="241" fillId="0" borderId="18" xfId="111" applyNumberFormat="1" applyFont="1" applyBorder="1">
      <alignment vertical="center"/>
    </xf>
    <xf numFmtId="0" fontId="247" fillId="0" borderId="21" xfId="111" applyFont="1" applyBorder="1" applyAlignment="1">
      <alignment vertical="center" shrinkToFit="1"/>
    </xf>
    <xf numFmtId="0" fontId="241" fillId="0" borderId="12" xfId="111" applyFont="1" applyBorder="1" applyAlignment="1">
      <alignment horizontal="center" vertical="center"/>
    </xf>
    <xf numFmtId="0" fontId="241" fillId="0" borderId="14" xfId="111" applyFont="1" applyBorder="1" applyAlignment="1" applyProtection="1">
      <alignment horizontal="center" vertical="center" shrinkToFit="1"/>
      <protection locked="0"/>
    </xf>
    <xf numFmtId="0" fontId="241" fillId="0" borderId="10" xfId="111" applyFont="1" applyBorder="1" applyAlignment="1" applyProtection="1">
      <alignment horizontal="center" vertical="center" shrinkToFit="1"/>
      <protection locked="0"/>
    </xf>
    <xf numFmtId="179" fontId="241" fillId="0" borderId="389" xfId="111" applyNumberFormat="1" applyFont="1" applyBorder="1" applyAlignment="1">
      <alignment horizontal="center" vertical="center"/>
    </xf>
    <xf numFmtId="0" fontId="241" fillId="0" borderId="267" xfId="111" applyFont="1" applyBorder="1" applyAlignment="1" applyProtection="1">
      <alignment horizontal="center" vertical="center" shrinkToFit="1"/>
      <protection locked="0"/>
    </xf>
    <xf numFmtId="0" fontId="241" fillId="0" borderId="264" xfId="111" applyFont="1" applyBorder="1" applyAlignment="1" applyProtection="1">
      <alignment horizontal="center" vertical="center" shrinkToFit="1"/>
      <protection locked="0"/>
    </xf>
    <xf numFmtId="0" fontId="241" fillId="0" borderId="268" xfId="111" applyFont="1" applyBorder="1" applyAlignment="1" applyProtection="1">
      <alignment horizontal="center" vertical="center" shrinkToFit="1"/>
      <protection locked="0"/>
    </xf>
    <xf numFmtId="0" fontId="241" fillId="0" borderId="81" xfId="111" applyFont="1" applyBorder="1" applyAlignment="1" applyProtection="1">
      <alignment horizontal="center" vertical="center" shrinkToFit="1"/>
      <protection locked="0"/>
    </xf>
    <xf numFmtId="0" fontId="241" fillId="0" borderId="272" xfId="111" applyFont="1" applyBorder="1" applyAlignment="1" applyProtection="1">
      <alignment horizontal="center" vertical="center" shrinkToFit="1"/>
      <protection locked="0"/>
    </xf>
    <xf numFmtId="0" fontId="241" fillId="0" borderId="80" xfId="111" applyFont="1" applyBorder="1" applyAlignment="1" applyProtection="1">
      <alignment horizontal="center" vertical="center" shrinkToFit="1"/>
      <protection locked="0"/>
    </xf>
    <xf numFmtId="0" fontId="241" fillId="0" borderId="386" xfId="111" applyFont="1" applyBorder="1" applyAlignment="1" applyProtection="1">
      <alignment horizontal="center" vertical="center" shrinkToFit="1"/>
      <protection locked="0"/>
    </xf>
    <xf numFmtId="0" fontId="241" fillId="0" borderId="185" xfId="111" applyFont="1" applyBorder="1" applyAlignment="1" applyProtection="1">
      <alignment horizontal="center" vertical="center" shrinkToFit="1"/>
      <protection locked="0"/>
    </xf>
    <xf numFmtId="0" fontId="241" fillId="0" borderId="17" xfId="111" applyFont="1" applyBorder="1" applyAlignment="1" applyProtection="1">
      <alignment horizontal="center" vertical="center" shrinkToFit="1"/>
      <protection locked="0"/>
    </xf>
    <xf numFmtId="0" fontId="241" fillId="0" borderId="144" xfId="111" applyFont="1" applyBorder="1" applyAlignment="1" applyProtection="1">
      <alignment horizontal="center" vertical="center" shrinkToFit="1"/>
      <protection locked="0"/>
    </xf>
    <xf numFmtId="0" fontId="241" fillId="0" borderId="57" xfId="111" applyFont="1" applyBorder="1" applyAlignment="1" applyProtection="1">
      <alignment horizontal="center" vertical="center" shrinkToFit="1"/>
      <protection locked="0"/>
    </xf>
    <xf numFmtId="0" fontId="241" fillId="0" borderId="263" xfId="111" applyFont="1" applyBorder="1" applyAlignment="1">
      <alignment horizontal="center" vertical="center"/>
    </xf>
    <xf numFmtId="0" fontId="244" fillId="25" borderId="303" xfId="111" applyFont="1" applyFill="1" applyBorder="1" applyAlignment="1">
      <alignment horizontal="center" vertical="center"/>
    </xf>
    <xf numFmtId="0" fontId="241" fillId="25" borderId="0" xfId="111" applyFont="1" applyFill="1" applyAlignment="1">
      <alignment horizontal="left" vertical="center"/>
    </xf>
    <xf numFmtId="0" fontId="241" fillId="25" borderId="0" xfId="111" applyFont="1" applyFill="1" applyAlignment="1" applyProtection="1">
      <alignment horizontal="left" vertical="center"/>
      <protection locked="0"/>
    </xf>
    <xf numFmtId="0" fontId="244" fillId="25" borderId="374" xfId="111" applyFont="1" applyFill="1" applyBorder="1" applyAlignment="1">
      <alignment horizontal="center" vertical="center"/>
    </xf>
    <xf numFmtId="1" fontId="241" fillId="0" borderId="0" xfId="111" applyNumberFormat="1" applyFont="1">
      <alignment vertical="center"/>
    </xf>
    <xf numFmtId="55" fontId="241" fillId="0" borderId="265" xfId="111" applyNumberFormat="1" applyFont="1" applyBorder="1" applyAlignment="1">
      <alignment horizontal="center" vertical="center"/>
    </xf>
    <xf numFmtId="55" fontId="241" fillId="0" borderId="266" xfId="111" applyNumberFormat="1" applyFont="1" applyBorder="1" applyAlignment="1">
      <alignment horizontal="center" vertical="center"/>
    </xf>
    <xf numFmtId="0" fontId="247" fillId="0" borderId="386" xfId="111" applyFont="1" applyBorder="1">
      <alignment vertical="center"/>
    </xf>
    <xf numFmtId="179" fontId="241" fillId="0" borderId="387" xfId="111" applyNumberFormat="1" applyFont="1" applyBorder="1" applyAlignment="1">
      <alignment horizontal="center" vertical="center"/>
    </xf>
    <xf numFmtId="0" fontId="241" fillId="0" borderId="268" xfId="111" applyFont="1" applyBorder="1">
      <alignment vertical="center"/>
    </xf>
    <xf numFmtId="179" fontId="241" fillId="0" borderId="269" xfId="111" applyNumberFormat="1" applyFont="1" applyBorder="1" applyAlignment="1">
      <alignment horizontal="center" vertical="center"/>
    </xf>
    <xf numFmtId="0" fontId="245" fillId="0" borderId="0" xfId="111" applyFont="1">
      <alignment vertical="center"/>
    </xf>
    <xf numFmtId="190" fontId="241" fillId="0" borderId="269" xfId="112" applyNumberFormat="1" applyFont="1" applyBorder="1" applyAlignment="1" applyProtection="1">
      <alignment horizontal="center" vertical="center"/>
    </xf>
    <xf numFmtId="0" fontId="241" fillId="0" borderId="388" xfId="111" applyFont="1" applyBorder="1">
      <alignment vertical="center"/>
    </xf>
    <xf numFmtId="190" fontId="241" fillId="0" borderId="237" xfId="112" applyNumberFormat="1" applyFont="1" applyBorder="1" applyAlignment="1" applyProtection="1">
      <alignment horizontal="center" vertical="center"/>
    </xf>
    <xf numFmtId="0" fontId="241" fillId="0" borderId="273" xfId="111" applyFont="1" applyBorder="1">
      <alignment vertical="center"/>
    </xf>
    <xf numFmtId="190" fontId="241" fillId="0" borderId="275" xfId="112" applyNumberFormat="1" applyFont="1" applyBorder="1" applyAlignment="1" applyProtection="1">
      <alignment horizontal="center" vertical="center"/>
    </xf>
    <xf numFmtId="190" fontId="241" fillId="0" borderId="0" xfId="112" applyNumberFormat="1" applyFont="1" applyBorder="1" applyAlignment="1" applyProtection="1">
      <alignment horizontal="center" vertical="center"/>
    </xf>
    <xf numFmtId="0" fontId="241" fillId="0" borderId="0" xfId="112" applyNumberFormat="1" applyFont="1" applyBorder="1" applyAlignment="1">
      <alignment horizontal="center" vertical="center"/>
    </xf>
    <xf numFmtId="0" fontId="248" fillId="0" borderId="0" xfId="111" applyFont="1" applyAlignment="1" applyProtection="1">
      <alignment horizontal="center" vertical="center"/>
      <protection locked="0"/>
    </xf>
    <xf numFmtId="55" fontId="241" fillId="0" borderId="385" xfId="111" applyNumberFormat="1" applyFont="1" applyBorder="1" applyAlignment="1">
      <alignment horizontal="center" vertical="center"/>
    </xf>
    <xf numFmtId="55" fontId="241" fillId="0" borderId="387" xfId="111" applyNumberFormat="1" applyFont="1" applyBorder="1" applyAlignment="1">
      <alignment horizontal="center" vertical="center"/>
    </xf>
    <xf numFmtId="0" fontId="240" fillId="0" borderId="0" xfId="113" applyFont="1">
      <alignment vertical="center"/>
    </xf>
    <xf numFmtId="0" fontId="240" fillId="0" borderId="0" xfId="113" applyFont="1" applyAlignment="1">
      <alignment horizontal="left" vertical="center"/>
    </xf>
    <xf numFmtId="0" fontId="241" fillId="0" borderId="0" xfId="113" applyFont="1">
      <alignment vertical="center"/>
    </xf>
    <xf numFmtId="0" fontId="241" fillId="0" borderId="0" xfId="113" applyFont="1" applyAlignment="1">
      <alignment horizontal="center" vertical="center"/>
    </xf>
    <xf numFmtId="0" fontId="240" fillId="0" borderId="0" xfId="113" applyFont="1" applyAlignment="1">
      <alignment horizontal="center" vertical="center"/>
    </xf>
    <xf numFmtId="190" fontId="241" fillId="0" borderId="0" xfId="113" applyNumberFormat="1" applyFont="1">
      <alignment vertical="center"/>
    </xf>
    <xf numFmtId="0" fontId="242" fillId="0" borderId="0" xfId="113" applyFont="1" applyAlignment="1">
      <alignment horizontal="right" vertical="center"/>
    </xf>
    <xf numFmtId="0" fontId="241" fillId="0" borderId="0" xfId="113" applyFont="1" applyAlignment="1">
      <alignment vertical="center" shrinkToFit="1"/>
    </xf>
    <xf numFmtId="0" fontId="242" fillId="0" borderId="0" xfId="113" applyFont="1" applyAlignment="1">
      <alignment horizontal="left" vertical="center"/>
    </xf>
    <xf numFmtId="0" fontId="243" fillId="0" borderId="0" xfId="113" applyFont="1">
      <alignment vertical="center"/>
    </xf>
    <xf numFmtId="176" fontId="275" fillId="0" borderId="0" xfId="113" applyNumberFormat="1" applyFont="1" applyAlignment="1" applyProtection="1">
      <alignment vertical="center" shrinkToFit="1"/>
      <protection locked="0"/>
    </xf>
    <xf numFmtId="0" fontId="242" fillId="0" borderId="0" xfId="113" applyFont="1">
      <alignment vertical="center"/>
    </xf>
    <xf numFmtId="0" fontId="242" fillId="0" borderId="0" xfId="113" applyFont="1" applyAlignment="1">
      <alignment vertical="center" wrapText="1" shrinkToFit="1"/>
    </xf>
    <xf numFmtId="0" fontId="241" fillId="0" borderId="0" xfId="113" applyFont="1" applyAlignment="1">
      <alignment vertical="center" wrapText="1"/>
    </xf>
    <xf numFmtId="176" fontId="242" fillId="0" borderId="0" xfId="113" applyNumberFormat="1" applyFont="1" applyAlignment="1" applyProtection="1">
      <alignment vertical="center" shrinkToFit="1"/>
      <protection locked="0"/>
    </xf>
    <xf numFmtId="0" fontId="250" fillId="0" borderId="0" xfId="113" applyFont="1" applyAlignment="1">
      <alignment vertical="center" wrapText="1"/>
    </xf>
    <xf numFmtId="0" fontId="250" fillId="0" borderId="18" xfId="113" applyFont="1" applyBorder="1" applyAlignment="1">
      <alignment horizontal="center" vertical="center"/>
    </xf>
    <xf numFmtId="0" fontId="250" fillId="0" borderId="18" xfId="113" applyFont="1" applyBorder="1" applyAlignment="1">
      <alignment horizontal="center" vertical="center" wrapText="1" shrinkToFit="1"/>
    </xf>
    <xf numFmtId="0" fontId="250" fillId="0" borderId="18" xfId="113" applyFont="1" applyBorder="1" applyAlignment="1">
      <alignment horizontal="center" vertical="center" wrapText="1"/>
    </xf>
    <xf numFmtId="190" fontId="250" fillId="0" borderId="18" xfId="113" applyNumberFormat="1" applyFont="1" applyBorder="1" applyAlignment="1">
      <alignment horizontal="center" vertical="center"/>
    </xf>
    <xf numFmtId="0" fontId="242" fillId="0" borderId="0" xfId="113" applyFont="1" applyAlignment="1">
      <alignment vertical="center" wrapText="1"/>
    </xf>
    <xf numFmtId="0" fontId="242" fillId="0" borderId="0" xfId="113" applyFont="1" applyAlignment="1">
      <alignment vertical="center" shrinkToFit="1"/>
    </xf>
    <xf numFmtId="179" fontId="241" fillId="0" borderId="13" xfId="113" applyNumberFormat="1" applyFont="1" applyBorder="1" applyAlignment="1">
      <alignment horizontal="center" vertical="center"/>
    </xf>
    <xf numFmtId="190" fontId="241" fillId="0" borderId="13" xfId="114" applyNumberFormat="1" applyFont="1" applyBorder="1" applyAlignment="1">
      <alignment horizontal="center" vertical="center"/>
    </xf>
    <xf numFmtId="200" fontId="242" fillId="0" borderId="0" xfId="113" applyNumberFormat="1" applyFont="1">
      <alignment vertical="center"/>
    </xf>
    <xf numFmtId="190" fontId="251" fillId="0" borderId="0" xfId="113" applyNumberFormat="1" applyFont="1">
      <alignment vertical="center"/>
    </xf>
    <xf numFmtId="179" fontId="241" fillId="0" borderId="83" xfId="113" applyNumberFormat="1" applyFont="1" applyBorder="1" applyAlignment="1">
      <alignment horizontal="center" vertical="center"/>
    </xf>
    <xf numFmtId="190" fontId="241" fillId="0" borderId="277" xfId="114" applyNumberFormat="1" applyFont="1" applyBorder="1" applyAlignment="1">
      <alignment horizontal="center" vertical="center"/>
    </xf>
    <xf numFmtId="0" fontId="241" fillId="0" borderId="0" xfId="113" applyFont="1" applyAlignment="1">
      <alignment vertical="center" textRotation="255"/>
    </xf>
    <xf numFmtId="190" fontId="241" fillId="0" borderId="0" xfId="114" applyNumberFormat="1" applyFont="1" applyFill="1" applyBorder="1" applyAlignment="1">
      <alignment vertical="center"/>
    </xf>
    <xf numFmtId="190" fontId="243" fillId="0" borderId="0" xfId="113" applyNumberFormat="1" applyFont="1">
      <alignment vertical="center"/>
    </xf>
    <xf numFmtId="179" fontId="241" fillId="0" borderId="85" xfId="113" applyNumberFormat="1" applyFont="1" applyBorder="1" applyAlignment="1">
      <alignment horizontal="center" vertical="center"/>
    </xf>
    <xf numFmtId="179" fontId="241" fillId="0" borderId="16" xfId="113" applyNumberFormat="1" applyFont="1" applyBorder="1" applyAlignment="1">
      <alignment horizontal="center" vertical="center"/>
    </xf>
    <xf numFmtId="190" fontId="241" fillId="0" borderId="16" xfId="114" applyNumberFormat="1" applyFont="1" applyBorder="1" applyAlignment="1">
      <alignment horizontal="center" vertical="center"/>
    </xf>
    <xf numFmtId="0" fontId="252" fillId="0" borderId="0" xfId="113" applyFont="1">
      <alignment vertical="center"/>
    </xf>
    <xf numFmtId="179" fontId="241" fillId="0" borderId="17" xfId="113" applyNumberFormat="1" applyFont="1" applyBorder="1" applyAlignment="1">
      <alignment horizontal="center" vertical="center"/>
    </xf>
    <xf numFmtId="190" fontId="241" fillId="0" borderId="22" xfId="114" applyNumberFormat="1" applyFont="1" applyBorder="1" applyAlignment="1">
      <alignment horizontal="center" vertical="center"/>
    </xf>
    <xf numFmtId="0" fontId="241" fillId="0" borderId="0" xfId="113" applyFont="1" applyAlignment="1">
      <alignment horizontal="left" vertical="center" shrinkToFit="1"/>
    </xf>
    <xf numFmtId="176" fontId="245" fillId="0" borderId="0" xfId="113" applyNumberFormat="1" applyFont="1" applyAlignment="1">
      <alignment horizontal="center" vertical="center"/>
    </xf>
    <xf numFmtId="0" fontId="245" fillId="0" borderId="0" xfId="113" applyFont="1" applyAlignment="1">
      <alignment horizontal="center" vertical="center"/>
    </xf>
    <xf numFmtId="0" fontId="241" fillId="0" borderId="0" xfId="113" applyFont="1" applyAlignment="1">
      <alignment horizontal="right" vertical="center"/>
    </xf>
    <xf numFmtId="191" fontId="241" fillId="0" borderId="0" xfId="113" applyNumberFormat="1" applyFont="1" applyAlignment="1">
      <alignment horizontal="left" vertical="center"/>
    </xf>
    <xf numFmtId="190" fontId="246" fillId="0" borderId="0" xfId="113" applyNumberFormat="1" applyFont="1" applyAlignment="1">
      <alignment horizontal="center" vertical="center"/>
    </xf>
    <xf numFmtId="1" fontId="241" fillId="0" borderId="0" xfId="113" applyNumberFormat="1" applyFont="1" applyAlignment="1">
      <alignment horizontal="center" vertical="center"/>
    </xf>
    <xf numFmtId="14" fontId="241" fillId="0" borderId="0" xfId="113" applyNumberFormat="1" applyFont="1">
      <alignment vertical="center"/>
    </xf>
    <xf numFmtId="0" fontId="241" fillId="0" borderId="14" xfId="113" applyFont="1" applyBorder="1" applyAlignment="1">
      <alignment horizontal="center" vertical="center"/>
    </xf>
    <xf numFmtId="0" fontId="241" fillId="0" borderId="276" xfId="113" applyFont="1" applyBorder="1" applyAlignment="1">
      <alignment horizontal="center" vertical="center"/>
    </xf>
    <xf numFmtId="0" fontId="241" fillId="0" borderId="16" xfId="113" applyFont="1" applyBorder="1" applyAlignment="1">
      <alignment horizontal="center" vertical="center"/>
    </xf>
    <xf numFmtId="192" fontId="241" fillId="0" borderId="267" xfId="113" applyNumberFormat="1" applyFont="1" applyBorder="1" applyAlignment="1">
      <alignment horizontal="center" vertical="center"/>
    </xf>
    <xf numFmtId="192" fontId="241" fillId="0" borderId="265" xfId="113" applyNumberFormat="1" applyFont="1" applyBorder="1" applyAlignment="1">
      <alignment horizontal="center" vertical="center"/>
    </xf>
    <xf numFmtId="192" fontId="241" fillId="0" borderId="264" xfId="113" applyNumberFormat="1" applyFont="1" applyBorder="1" applyAlignment="1">
      <alignment horizontal="center" vertical="center"/>
    </xf>
    <xf numFmtId="192" fontId="241" fillId="0" borderId="384" xfId="113" applyNumberFormat="1" applyFont="1" applyBorder="1" applyAlignment="1">
      <alignment horizontal="center" vertical="center" shrinkToFit="1"/>
    </xf>
    <xf numFmtId="192" fontId="241" fillId="0" borderId="385" xfId="113" applyNumberFormat="1" applyFont="1" applyBorder="1" applyAlignment="1">
      <alignment horizontal="center" vertical="center"/>
    </xf>
    <xf numFmtId="192" fontId="241" fillId="0" borderId="57" xfId="113" applyNumberFormat="1" applyFont="1" applyBorder="1" applyAlignment="1">
      <alignment horizontal="center" vertical="center"/>
    </xf>
    <xf numFmtId="0" fontId="241" fillId="0" borderId="17" xfId="113" applyFont="1" applyBorder="1" applyAlignment="1">
      <alignment horizontal="center" vertical="center"/>
    </xf>
    <xf numFmtId="0" fontId="241" fillId="0" borderId="10" xfId="113" applyFont="1" applyBorder="1" applyAlignment="1">
      <alignment horizontal="center" vertical="center"/>
    </xf>
    <xf numFmtId="0" fontId="241" fillId="0" borderId="271" xfId="113" applyFont="1" applyBorder="1" applyAlignment="1">
      <alignment horizontal="center" vertical="center"/>
    </xf>
    <xf numFmtId="0" fontId="241" fillId="0" borderId="86" xfId="113" applyFont="1" applyBorder="1" applyAlignment="1">
      <alignment horizontal="center" vertical="center"/>
    </xf>
    <xf numFmtId="0" fontId="241" fillId="0" borderId="0" xfId="113" applyFont="1" applyAlignment="1">
      <alignment horizontal="center" vertical="center" wrapText="1"/>
    </xf>
    <xf numFmtId="0" fontId="253" fillId="0" borderId="11" xfId="113" applyFont="1" applyBorder="1" applyAlignment="1">
      <alignment vertical="center" wrapText="1" shrinkToFit="1"/>
    </xf>
    <xf numFmtId="0" fontId="241" fillId="0" borderId="18" xfId="113" applyFont="1" applyBorder="1">
      <alignment vertical="center"/>
    </xf>
    <xf numFmtId="0" fontId="241" fillId="0" borderId="24" xfId="113" applyFont="1" applyBorder="1">
      <alignment vertical="center"/>
    </xf>
    <xf numFmtId="0" fontId="255" fillId="0" borderId="17" xfId="113" applyFont="1" applyBorder="1" applyAlignment="1">
      <alignment vertical="center" wrapText="1" shrinkToFit="1"/>
    </xf>
    <xf numFmtId="0" fontId="241" fillId="0" borderId="410" xfId="113" applyFont="1" applyBorder="1" applyAlignment="1" applyProtection="1">
      <alignment vertical="center" textRotation="255" shrinkToFit="1"/>
      <protection locked="0"/>
    </xf>
    <xf numFmtId="0" fontId="241" fillId="0" borderId="390" xfId="113" applyFont="1" applyBorder="1" applyAlignment="1" applyProtection="1">
      <alignment vertical="center" textRotation="255" shrinkToFit="1"/>
      <protection locked="0"/>
    </xf>
    <xf numFmtId="0" fontId="241" fillId="0" borderId="408" xfId="113" applyFont="1" applyBorder="1" applyAlignment="1" applyProtection="1">
      <alignment vertical="center" textRotation="255" shrinkToFit="1"/>
      <protection locked="0"/>
    </xf>
    <xf numFmtId="0" fontId="241" fillId="0" borderId="16" xfId="113" applyFont="1" applyBorder="1">
      <alignment vertical="center"/>
    </xf>
    <xf numFmtId="0" fontId="241" fillId="0" borderId="186" xfId="113" applyFont="1" applyBorder="1" applyAlignment="1" applyProtection="1">
      <alignment horizontal="center" vertical="center" shrinkToFit="1"/>
      <protection locked="0"/>
    </xf>
    <xf numFmtId="0" fontId="241" fillId="0" borderId="213" xfId="113" applyFont="1" applyBorder="1" applyAlignment="1" applyProtection="1">
      <alignment horizontal="center" vertical="center" shrinkToFit="1"/>
      <protection locked="0"/>
    </xf>
    <xf numFmtId="0" fontId="241" fillId="0" borderId="183" xfId="113" applyFont="1" applyBorder="1" applyAlignment="1" applyProtection="1">
      <alignment horizontal="center" vertical="center" shrinkToFit="1"/>
      <protection locked="0"/>
    </xf>
    <xf numFmtId="0" fontId="241" fillId="0" borderId="411" xfId="113" applyFont="1" applyBorder="1" applyAlignment="1" applyProtection="1">
      <alignment horizontal="center" vertical="center" shrinkToFit="1"/>
      <protection locked="0"/>
    </xf>
    <xf numFmtId="0" fontId="241" fillId="0" borderId="268" xfId="113" applyFont="1" applyBorder="1" applyAlignment="1" applyProtection="1">
      <alignment horizontal="center" vertical="center" shrinkToFit="1"/>
      <protection locked="0"/>
    </xf>
    <xf numFmtId="0" fontId="241" fillId="0" borderId="88" xfId="113" applyFont="1" applyBorder="1" applyAlignment="1" applyProtection="1">
      <alignment horizontal="center" vertical="center" shrinkToFit="1"/>
      <protection locked="0"/>
    </xf>
    <xf numFmtId="0" fontId="241" fillId="0" borderId="269" xfId="113" applyFont="1" applyBorder="1" applyAlignment="1" applyProtection="1">
      <alignment horizontal="center" vertical="center" shrinkToFit="1"/>
      <protection locked="0"/>
    </xf>
    <xf numFmtId="0" fontId="241" fillId="0" borderId="17" xfId="113" applyFont="1" applyBorder="1">
      <alignment vertical="center"/>
    </xf>
    <xf numFmtId="0" fontId="241" fillId="0" borderId="58" xfId="113" applyFont="1" applyBorder="1" applyAlignment="1" applyProtection="1">
      <alignment horizontal="center" vertical="center" shrinkToFit="1"/>
      <protection locked="0"/>
    </xf>
    <xf numFmtId="0" fontId="241" fillId="0" borderId="176" xfId="113" applyFont="1" applyBorder="1" applyAlignment="1" applyProtection="1">
      <alignment horizontal="center" vertical="center" shrinkToFit="1"/>
      <protection locked="0"/>
    </xf>
    <xf numFmtId="0" fontId="241" fillId="0" borderId="385" xfId="113" applyFont="1" applyBorder="1" applyAlignment="1" applyProtection="1">
      <alignment horizontal="center" vertical="center" shrinkToFit="1"/>
      <protection locked="0"/>
    </xf>
    <xf numFmtId="0" fontId="241" fillId="0" borderId="387" xfId="113" applyFont="1" applyBorder="1" applyAlignment="1" applyProtection="1">
      <alignment horizontal="center" vertical="center" shrinkToFit="1"/>
      <protection locked="0"/>
    </xf>
    <xf numFmtId="0" fontId="255" fillId="0" borderId="389" xfId="113" applyFont="1" applyBorder="1" applyAlignment="1">
      <alignment vertical="center" wrapText="1" shrinkToFit="1"/>
    </xf>
    <xf numFmtId="0" fontId="241" fillId="0" borderId="21" xfId="113" applyFont="1" applyBorder="1">
      <alignment vertical="center"/>
    </xf>
    <xf numFmtId="0" fontId="255" fillId="0" borderId="22" xfId="113" applyFont="1" applyBorder="1" applyAlignment="1">
      <alignment vertical="center" wrapText="1" shrinkToFit="1"/>
    </xf>
    <xf numFmtId="0" fontId="241" fillId="0" borderId="376" xfId="113" applyFont="1" applyBorder="1" applyAlignment="1" applyProtection="1">
      <alignment horizontal="center" vertical="center" shrinkToFit="1"/>
      <protection locked="0"/>
    </xf>
    <xf numFmtId="0" fontId="241" fillId="0" borderId="273" xfId="113" applyFont="1" applyBorder="1" applyAlignment="1" applyProtection="1">
      <alignment horizontal="center" vertical="center" shrinkToFit="1"/>
      <protection locked="0"/>
    </xf>
    <xf numFmtId="0" fontId="241" fillId="0" borderId="409" xfId="113" applyFont="1" applyBorder="1" applyAlignment="1" applyProtection="1">
      <alignment horizontal="center" vertical="center" shrinkToFit="1"/>
      <protection locked="0"/>
    </xf>
    <xf numFmtId="0" fontId="241" fillId="0" borderId="0" xfId="113" applyFont="1" applyAlignment="1">
      <alignment horizontal="center" vertical="center" textRotation="255"/>
    </xf>
    <xf numFmtId="0" fontId="241" fillId="0" borderId="0" xfId="113" applyFont="1" applyAlignment="1" applyProtection="1">
      <alignment horizontal="center" vertical="center" shrinkToFit="1"/>
      <protection locked="0"/>
    </xf>
    <xf numFmtId="179" fontId="241" fillId="0" borderId="0" xfId="113" applyNumberFormat="1" applyFont="1" applyAlignment="1">
      <alignment horizontal="center" vertical="center"/>
    </xf>
    <xf numFmtId="190" fontId="241" fillId="0" borderId="270" xfId="113" applyNumberFormat="1" applyFont="1" applyBorder="1" applyAlignment="1">
      <alignment horizontal="center" vertical="center" shrinkToFit="1"/>
    </xf>
    <xf numFmtId="190" fontId="241" fillId="0" borderId="62" xfId="113" applyNumberFormat="1" applyFont="1" applyBorder="1" applyAlignment="1">
      <alignment horizontal="center" vertical="center"/>
    </xf>
    <xf numFmtId="0" fontId="248" fillId="0" borderId="0" xfId="113" applyFont="1" applyAlignment="1">
      <alignment horizontal="left" vertical="center"/>
    </xf>
    <xf numFmtId="0" fontId="241" fillId="0" borderId="78" xfId="113" applyFont="1" applyBorder="1" applyAlignment="1">
      <alignment horizontal="center" vertical="center"/>
    </xf>
    <xf numFmtId="0" fontId="241" fillId="0" borderId="386" xfId="113" applyFont="1" applyBorder="1" applyAlignment="1">
      <alignment horizontal="center" vertical="center"/>
    </xf>
    <xf numFmtId="0" fontId="241" fillId="0" borderId="280" xfId="113" applyFont="1" applyBorder="1" applyAlignment="1">
      <alignment horizontal="center" vertical="center"/>
    </xf>
    <xf numFmtId="192" fontId="241" fillId="0" borderId="386" xfId="113" applyNumberFormat="1" applyFont="1" applyBorder="1" applyAlignment="1">
      <alignment horizontal="center" vertical="center" shrinkToFit="1"/>
    </xf>
    <xf numFmtId="0" fontId="241" fillId="0" borderId="84" xfId="113" applyFont="1" applyBorder="1" applyAlignment="1">
      <alignment horizontal="center" vertical="center"/>
    </xf>
    <xf numFmtId="0" fontId="253" fillId="0" borderId="17" xfId="113" applyFont="1" applyBorder="1" applyAlignment="1">
      <alignment vertical="center" wrapText="1" shrinkToFit="1"/>
    </xf>
    <xf numFmtId="0" fontId="241" fillId="0" borderId="22" xfId="113" applyFont="1" applyBorder="1">
      <alignment vertical="center"/>
    </xf>
    <xf numFmtId="0" fontId="241" fillId="0" borderId="11" xfId="113" applyFont="1" applyBorder="1" applyAlignment="1" applyProtection="1">
      <alignment vertical="center" textRotation="255" shrinkToFit="1"/>
      <protection locked="0"/>
    </xf>
    <xf numFmtId="0" fontId="241" fillId="0" borderId="26" xfId="113" applyFont="1" applyBorder="1" applyAlignment="1" applyProtection="1">
      <alignment vertical="center" textRotation="255" shrinkToFit="1"/>
      <protection locked="0"/>
    </xf>
    <xf numFmtId="190" fontId="241" fillId="0" borderId="0" xfId="113" applyNumberFormat="1" applyFont="1" applyAlignment="1">
      <alignment horizontal="center" vertical="center" shrinkToFit="1"/>
    </xf>
    <xf numFmtId="0" fontId="241" fillId="0" borderId="347" xfId="113" applyFont="1" applyBorder="1" applyAlignment="1" applyProtection="1">
      <alignment vertical="center" textRotation="255" shrinkToFit="1"/>
      <protection locked="0"/>
    </xf>
    <xf numFmtId="0" fontId="248" fillId="0" borderId="0" xfId="113" applyFont="1" applyAlignment="1">
      <alignment horizontal="center" vertical="center"/>
    </xf>
    <xf numFmtId="0" fontId="241" fillId="0" borderId="13" xfId="113" applyFont="1" applyBorder="1">
      <alignment vertical="center"/>
    </xf>
    <xf numFmtId="0" fontId="241" fillId="0" borderId="14" xfId="113" applyFont="1" applyBorder="1">
      <alignment vertical="center"/>
    </xf>
    <xf numFmtId="0" fontId="241" fillId="0" borderId="14" xfId="113" applyFont="1" applyBorder="1" applyAlignment="1" applyProtection="1">
      <alignment horizontal="center" vertical="center"/>
      <protection locked="0"/>
    </xf>
    <xf numFmtId="0" fontId="241" fillId="0" borderId="25" xfId="113" applyFont="1" applyBorder="1">
      <alignment vertical="center"/>
    </xf>
    <xf numFmtId="0" fontId="241" fillId="0" borderId="0" xfId="113" applyFont="1" applyAlignment="1" applyProtection="1">
      <alignment horizontal="left" vertical="center"/>
      <protection locked="0"/>
    </xf>
    <xf numFmtId="0" fontId="241" fillId="0" borderId="0" xfId="113" applyFont="1" applyAlignment="1" applyProtection="1">
      <alignment horizontal="center" vertical="center"/>
      <protection locked="0"/>
    </xf>
    <xf numFmtId="0" fontId="241" fillId="0" borderId="15" xfId="113" applyFont="1" applyBorder="1">
      <alignment vertical="center"/>
    </xf>
    <xf numFmtId="0" fontId="241" fillId="0" borderId="16" xfId="113" applyFont="1" applyBorder="1" applyAlignment="1">
      <alignment vertical="center" shrinkToFit="1"/>
    </xf>
    <xf numFmtId="0" fontId="241" fillId="0" borderId="0" xfId="113" applyFont="1" applyAlignment="1">
      <alignment horizontal="center" vertical="center" shrinkToFit="1"/>
    </xf>
    <xf numFmtId="0" fontId="241" fillId="0" borderId="18" xfId="113" applyFont="1" applyBorder="1" applyAlignment="1" applyProtection="1">
      <alignment vertical="center" textRotation="255" shrinkToFit="1"/>
      <protection locked="0"/>
    </xf>
    <xf numFmtId="0" fontId="241" fillId="0" borderId="15" xfId="113" applyFont="1" applyBorder="1" applyAlignment="1">
      <alignment vertical="center" shrinkToFit="1"/>
    </xf>
    <xf numFmtId="190" fontId="241" fillId="0" borderId="0" xfId="113" applyNumberFormat="1" applyFont="1" applyAlignment="1">
      <alignment vertical="center" shrinkToFit="1"/>
    </xf>
    <xf numFmtId="0" fontId="241" fillId="0" borderId="18" xfId="113" applyFont="1" applyBorder="1" applyAlignment="1" applyProtection="1">
      <alignment horizontal="center" vertical="center" shrinkToFit="1"/>
      <protection locked="0"/>
    </xf>
    <xf numFmtId="0" fontId="241" fillId="0" borderId="10" xfId="113" applyFont="1" applyBorder="1">
      <alignment vertical="center"/>
    </xf>
    <xf numFmtId="0" fontId="241" fillId="0" borderId="10" xfId="113" applyFont="1" applyBorder="1" applyAlignment="1" applyProtection="1">
      <alignment horizontal="center" vertical="center"/>
      <protection locked="0"/>
    </xf>
    <xf numFmtId="0" fontId="241" fillId="0" borderId="20" xfId="113" applyFont="1" applyBorder="1" applyAlignment="1">
      <alignment vertical="center" shrinkToFit="1"/>
    </xf>
    <xf numFmtId="0" fontId="241" fillId="0" borderId="13" xfId="113" applyFont="1" applyBorder="1" applyAlignment="1" applyProtection="1">
      <alignment horizontal="center" vertical="center" shrinkToFit="1"/>
      <protection locked="0"/>
    </xf>
    <xf numFmtId="0" fontId="247" fillId="0" borderId="277" xfId="113" applyFont="1" applyBorder="1" applyAlignment="1">
      <alignment vertical="center" shrinkToFit="1"/>
    </xf>
    <xf numFmtId="0" fontId="241" fillId="0" borderId="83" xfId="113" applyFont="1" applyBorder="1" applyAlignment="1" applyProtection="1">
      <alignment horizontal="center" vertical="center" shrinkToFit="1"/>
      <protection locked="0"/>
    </xf>
    <xf numFmtId="0" fontId="241" fillId="0" borderId="180" xfId="113" applyFont="1" applyBorder="1" applyAlignment="1" applyProtection="1">
      <alignment horizontal="center" vertical="center" shrinkToFit="1"/>
      <protection locked="0"/>
    </xf>
    <xf numFmtId="0" fontId="241" fillId="0" borderId="277" xfId="113" applyFont="1" applyBorder="1" applyAlignment="1">
      <alignment vertical="center" shrinkToFit="1"/>
    </xf>
    <xf numFmtId="0" fontId="241" fillId="0" borderId="389" xfId="113" applyFont="1" applyBorder="1" applyAlignment="1">
      <alignment vertical="center" shrinkToFit="1"/>
    </xf>
    <xf numFmtId="0" fontId="241" fillId="0" borderId="16" xfId="113" applyFont="1" applyBorder="1" applyAlignment="1" applyProtection="1">
      <alignment horizontal="center" vertical="center" shrinkToFit="1"/>
      <protection locked="0"/>
    </xf>
    <xf numFmtId="0" fontId="241" fillId="0" borderId="59" xfId="113" applyFont="1" applyBorder="1" applyAlignment="1" applyProtection="1">
      <alignment horizontal="center" vertical="center" shrinkToFit="1"/>
      <protection locked="0"/>
    </xf>
    <xf numFmtId="0" fontId="247" fillId="0" borderId="21" xfId="113" applyFont="1" applyBorder="1" applyAlignment="1">
      <alignment vertical="center" shrinkToFit="1"/>
    </xf>
    <xf numFmtId="0" fontId="241" fillId="0" borderId="14" xfId="113" applyFont="1" applyBorder="1" applyAlignment="1" applyProtection="1">
      <alignment horizontal="center" vertical="center" shrinkToFit="1"/>
      <protection locked="0"/>
    </xf>
    <xf numFmtId="0" fontId="241" fillId="0" borderId="10" xfId="113" applyFont="1" applyBorder="1" applyAlignment="1" applyProtection="1">
      <alignment horizontal="center" vertical="center" shrinkToFit="1"/>
      <protection locked="0"/>
    </xf>
    <xf numFmtId="0" fontId="241" fillId="0" borderId="267" xfId="113" applyFont="1" applyBorder="1" applyAlignment="1" applyProtection="1">
      <alignment horizontal="center" vertical="center" shrinkToFit="1"/>
      <protection locked="0"/>
    </xf>
    <xf numFmtId="0" fontId="241" fillId="0" borderId="264" xfId="113" applyFont="1" applyBorder="1" applyAlignment="1" applyProtection="1">
      <alignment horizontal="center" vertical="center" shrinkToFit="1"/>
      <protection locked="0"/>
    </xf>
    <xf numFmtId="0" fontId="241" fillId="0" borderId="81" xfId="113" applyFont="1" applyBorder="1" applyAlignment="1" applyProtection="1">
      <alignment horizontal="center" vertical="center" shrinkToFit="1"/>
      <protection locked="0"/>
    </xf>
    <xf numFmtId="0" fontId="241" fillId="0" borderId="84" xfId="113" applyFont="1" applyBorder="1" applyAlignment="1" applyProtection="1">
      <alignment horizontal="center" vertical="center" shrinkToFit="1"/>
      <protection locked="0"/>
    </xf>
    <xf numFmtId="0" fontId="241" fillId="0" borderId="272" xfId="113" applyFont="1" applyBorder="1" applyAlignment="1" applyProtection="1">
      <alignment horizontal="center" vertical="center" shrinkToFit="1"/>
      <protection locked="0"/>
    </xf>
    <xf numFmtId="0" fontId="255" fillId="0" borderId="119" xfId="113" applyFont="1" applyBorder="1" applyAlignment="1">
      <alignment vertical="center" wrapText="1" shrinkToFit="1"/>
    </xf>
    <xf numFmtId="0" fontId="241" fillId="0" borderId="265" xfId="113" applyFont="1" applyBorder="1" applyAlignment="1" applyProtection="1">
      <alignment horizontal="center" vertical="center" shrinkToFit="1"/>
      <protection locked="0"/>
    </xf>
    <xf numFmtId="0" fontId="241" fillId="0" borderId="80" xfId="113" applyFont="1" applyBorder="1" applyAlignment="1" applyProtection="1">
      <alignment horizontal="center" vertical="center" shrinkToFit="1"/>
      <protection locked="0"/>
    </xf>
    <xf numFmtId="0" fontId="241" fillId="0" borderId="386" xfId="113" applyFont="1" applyBorder="1" applyAlignment="1" applyProtection="1">
      <alignment horizontal="center" vertical="center" shrinkToFit="1"/>
      <protection locked="0"/>
    </xf>
    <xf numFmtId="0" fontId="241" fillId="0" borderId="85" xfId="113" applyFont="1" applyBorder="1" applyAlignment="1" applyProtection="1">
      <alignment horizontal="center" vertical="center" shrinkToFit="1"/>
      <protection locked="0"/>
    </xf>
    <xf numFmtId="0" fontId="241" fillId="0" borderId="274" xfId="113" applyFont="1" applyBorder="1" applyAlignment="1" applyProtection="1">
      <alignment horizontal="center" vertical="center" shrinkToFit="1"/>
      <protection locked="0"/>
    </xf>
    <xf numFmtId="0" fontId="241" fillId="0" borderId="185" xfId="113" applyFont="1" applyBorder="1" applyAlignment="1" applyProtection="1">
      <alignment horizontal="center" vertical="center" shrinkToFit="1"/>
      <protection locked="0"/>
    </xf>
    <xf numFmtId="0" fontId="241" fillId="0" borderId="17" xfId="113" applyFont="1" applyBorder="1" applyAlignment="1" applyProtection="1">
      <alignment horizontal="center" vertical="center" shrinkToFit="1"/>
      <protection locked="0"/>
    </xf>
    <xf numFmtId="0" fontId="241" fillId="0" borderId="144" xfId="113" applyFont="1" applyBorder="1" applyAlignment="1" applyProtection="1">
      <alignment horizontal="center" vertical="center" shrinkToFit="1"/>
      <protection locked="0"/>
    </xf>
    <xf numFmtId="0" fontId="241" fillId="0" borderId="57" xfId="113" applyFont="1" applyBorder="1" applyAlignment="1" applyProtection="1">
      <alignment horizontal="center" vertical="center" shrinkToFit="1"/>
      <protection locked="0"/>
    </xf>
    <xf numFmtId="0" fontId="241" fillId="0" borderId="78" xfId="113" applyFont="1" applyBorder="1" applyAlignment="1" applyProtection="1">
      <alignment horizontal="center" vertical="center" shrinkToFit="1"/>
      <protection locked="0"/>
    </xf>
    <xf numFmtId="0" fontId="241" fillId="0" borderId="263" xfId="113" applyFont="1" applyBorder="1" applyAlignment="1" applyProtection="1">
      <alignment horizontal="center" vertical="center" shrinkToFit="1"/>
      <protection locked="0"/>
    </xf>
    <xf numFmtId="0" fontId="241" fillId="0" borderId="119" xfId="113" applyFont="1" applyBorder="1" applyAlignment="1" applyProtection="1">
      <alignment horizontal="center" vertical="center" shrinkToFit="1"/>
      <protection locked="0"/>
    </xf>
    <xf numFmtId="0" fontId="241" fillId="0" borderId="271" xfId="113" applyFont="1" applyBorder="1" applyAlignment="1" applyProtection="1">
      <alignment horizontal="center" vertical="center" shrinkToFit="1"/>
      <protection locked="0"/>
    </xf>
    <xf numFmtId="0" fontId="241" fillId="0" borderId="384" xfId="113" applyFont="1" applyBorder="1" applyAlignment="1" applyProtection="1">
      <alignment horizontal="center" vertical="center" shrinkToFit="1"/>
      <protection locked="0"/>
    </xf>
    <xf numFmtId="176" fontId="22" fillId="0" borderId="0" xfId="56" applyNumberFormat="1" applyFont="1" applyAlignment="1">
      <alignment horizontal="right" vertical="center"/>
    </xf>
    <xf numFmtId="14" fontId="0" fillId="0" borderId="0" xfId="0" applyNumberFormat="1" applyAlignment="1">
      <alignment horizontal="center" vertical="top" wrapText="1"/>
    </xf>
    <xf numFmtId="0" fontId="70" fillId="0" borderId="0" xfId="115" applyFont="1">
      <alignment vertical="center"/>
    </xf>
    <xf numFmtId="0" fontId="22" fillId="0" borderId="384" xfId="53" applyFont="1" applyBorder="1">
      <alignment vertical="center"/>
    </xf>
    <xf numFmtId="0" fontId="22" fillId="0" borderId="179" xfId="53" applyFont="1" applyBorder="1">
      <alignment vertical="center"/>
    </xf>
    <xf numFmtId="0" fontId="22" fillId="0" borderId="224" xfId="53" applyFont="1" applyBorder="1">
      <alignment vertical="center"/>
    </xf>
    <xf numFmtId="0" fontId="22" fillId="0" borderId="229" xfId="53" applyFont="1" applyBorder="1">
      <alignment vertical="center"/>
    </xf>
    <xf numFmtId="0" fontId="22" fillId="0" borderId="231" xfId="53" applyFont="1" applyBorder="1">
      <alignment vertical="center"/>
    </xf>
    <xf numFmtId="0" fontId="213" fillId="0" borderId="0" xfId="89" applyFont="1">
      <alignment vertical="center"/>
    </xf>
    <xf numFmtId="176" fontId="213" fillId="0" borderId="0" xfId="89" applyNumberFormat="1" applyFont="1" applyAlignment="1">
      <alignment horizontal="left" vertical="center"/>
    </xf>
    <xf numFmtId="0" fontId="277" fillId="0" borderId="0" xfId="0" applyFont="1"/>
    <xf numFmtId="0" fontId="277" fillId="0" borderId="0" xfId="0" applyFont="1" applyAlignment="1">
      <alignment vertical="top"/>
    </xf>
    <xf numFmtId="0" fontId="17" fillId="0" borderId="0" xfId="81" applyFont="1">
      <alignment vertical="center"/>
    </xf>
    <xf numFmtId="0" fontId="17" fillId="0" borderId="0" xfId="81" applyFont="1" applyAlignment="1">
      <alignment horizontal="right" vertical="center"/>
    </xf>
    <xf numFmtId="0" fontId="17" fillId="0" borderId="18" xfId="81" applyFont="1" applyBorder="1" applyAlignment="1" applyProtection="1">
      <alignment vertical="center" wrapText="1"/>
      <protection locked="0"/>
    </xf>
    <xf numFmtId="0" fontId="17" fillId="0" borderId="18" xfId="81" applyFont="1" applyBorder="1" applyProtection="1">
      <alignment vertical="center"/>
      <protection locked="0"/>
    </xf>
    <xf numFmtId="0" fontId="17" fillId="0" borderId="12" xfId="81" applyFont="1" applyBorder="1" applyAlignment="1" applyProtection="1">
      <alignment horizontal="left" vertical="center"/>
      <protection locked="0"/>
    </xf>
    <xf numFmtId="0" fontId="17" fillId="0" borderId="26" xfId="81" applyFont="1" applyBorder="1" applyAlignment="1" applyProtection="1">
      <alignment horizontal="left" vertical="center"/>
      <protection locked="0"/>
    </xf>
    <xf numFmtId="0" fontId="17" fillId="0" borderId="11" xfId="81" applyFont="1" applyBorder="1" applyAlignment="1" applyProtection="1">
      <alignment horizontal="left" vertical="center"/>
      <protection locked="0"/>
    </xf>
    <xf numFmtId="0" fontId="17" fillId="0" borderId="18" xfId="81" applyFont="1" applyBorder="1" applyAlignment="1" applyProtection="1">
      <alignment horizontal="center" vertical="center"/>
      <protection locked="0"/>
    </xf>
    <xf numFmtId="0" fontId="17" fillId="32" borderId="18" xfId="81" applyFont="1" applyFill="1" applyBorder="1" applyAlignment="1">
      <alignment horizontal="center" vertical="center"/>
    </xf>
    <xf numFmtId="0" fontId="17" fillId="32" borderId="11" xfId="81" applyFont="1" applyFill="1" applyBorder="1" applyAlignment="1">
      <alignment horizontal="center" vertical="center"/>
    </xf>
    <xf numFmtId="0" fontId="111" fillId="0" borderId="0" xfId="81" applyFont="1">
      <alignment vertical="center"/>
    </xf>
    <xf numFmtId="0" fontId="110" fillId="0" borderId="0" xfId="81" applyFont="1">
      <alignment vertical="center"/>
    </xf>
    <xf numFmtId="0" fontId="112" fillId="0" borderId="0" xfId="81" applyFont="1" applyAlignment="1" applyProtection="1">
      <alignment vertical="center" wrapText="1"/>
      <protection locked="0"/>
    </xf>
    <xf numFmtId="0" fontId="17" fillId="0" borderId="0" xfId="81" applyFont="1" applyAlignment="1">
      <alignment horizontal="center" vertical="center" wrapText="1"/>
    </xf>
    <xf numFmtId="0" fontId="36" fillId="0" borderId="0" xfId="81" applyFont="1" applyAlignment="1" applyProtection="1">
      <alignment horizontal="center" vertical="center" wrapText="1"/>
      <protection locked="0"/>
    </xf>
    <xf numFmtId="0" fontId="110" fillId="0" borderId="0" xfId="81" applyFont="1" applyAlignment="1">
      <alignment horizontal="center" vertical="center"/>
    </xf>
    <xf numFmtId="0" fontId="17" fillId="0" borderId="18" xfId="81" applyFont="1" applyBorder="1" applyAlignment="1" applyProtection="1">
      <alignment horizontal="center" vertical="center" wrapText="1"/>
      <protection locked="0"/>
    </xf>
    <xf numFmtId="0" fontId="110" fillId="0" borderId="18" xfId="81" applyFont="1" applyBorder="1" applyAlignment="1" applyProtection="1">
      <alignment horizontal="center" vertical="center"/>
      <protection locked="0"/>
    </xf>
    <xf numFmtId="0" fontId="17" fillId="32" borderId="18" xfId="81" applyFont="1" applyFill="1" applyBorder="1" applyAlignment="1">
      <alignment horizontal="center" vertical="center" wrapText="1"/>
    </xf>
    <xf numFmtId="14" fontId="17" fillId="0" borderId="18" xfId="81" applyNumberFormat="1" applyFont="1" applyBorder="1" applyAlignment="1" applyProtection="1">
      <alignment horizontal="center" vertical="center"/>
      <protection locked="0"/>
    </xf>
    <xf numFmtId="0" fontId="17" fillId="32" borderId="12" xfId="81" applyFont="1" applyFill="1" applyBorder="1">
      <alignment vertical="center"/>
    </xf>
    <xf numFmtId="0" fontId="17" fillId="32" borderId="26" xfId="81" applyFont="1" applyFill="1" applyBorder="1">
      <alignment vertical="center"/>
    </xf>
    <xf numFmtId="0" fontId="17" fillId="32" borderId="11" xfId="81" applyFont="1" applyFill="1" applyBorder="1">
      <alignment vertical="center"/>
    </xf>
    <xf numFmtId="0" fontId="17" fillId="0" borderId="12" xfId="81" applyFont="1" applyBorder="1" applyProtection="1">
      <alignment vertical="center"/>
      <protection locked="0"/>
    </xf>
    <xf numFmtId="0" fontId="17" fillId="0" borderId="26" xfId="81" applyFont="1" applyBorder="1" applyProtection="1">
      <alignment vertical="center"/>
      <protection locked="0"/>
    </xf>
    <xf numFmtId="0" fontId="17" fillId="0" borderId="11" xfId="81" applyFont="1" applyBorder="1" applyProtection="1">
      <alignment vertical="center"/>
      <protection locked="0"/>
    </xf>
    <xf numFmtId="0" fontId="281" fillId="0" borderId="0" xfId="81" applyFont="1">
      <alignment vertical="center"/>
    </xf>
    <xf numFmtId="0" fontId="17" fillId="28" borderId="18" xfId="81" applyFont="1" applyFill="1" applyBorder="1" applyAlignment="1" applyProtection="1">
      <alignment vertical="center" wrapText="1"/>
      <protection locked="0"/>
    </xf>
    <xf numFmtId="0" fontId="17" fillId="28" borderId="18" xfId="81" applyFont="1" applyFill="1" applyBorder="1" applyProtection="1">
      <alignment vertical="center"/>
      <protection locked="0"/>
    </xf>
    <xf numFmtId="0" fontId="17" fillId="28" borderId="12" xfId="81" applyFont="1" applyFill="1" applyBorder="1" applyAlignment="1" applyProtection="1">
      <alignment horizontal="left" vertical="center"/>
      <protection locked="0"/>
    </xf>
    <xf numFmtId="0" fontId="17" fillId="28" borderId="26" xfId="81" applyFont="1" applyFill="1" applyBorder="1" applyAlignment="1" applyProtection="1">
      <alignment horizontal="left" vertical="center"/>
      <protection locked="0"/>
    </xf>
    <xf numFmtId="0" fontId="17" fillId="28" borderId="11" xfId="81" applyFont="1" applyFill="1" applyBorder="1" applyAlignment="1" applyProtection="1">
      <alignment horizontal="left" vertical="center"/>
      <protection locked="0"/>
    </xf>
    <xf numFmtId="0" fontId="17" fillId="28" borderId="18" xfId="81" applyFont="1" applyFill="1" applyBorder="1" applyAlignment="1" applyProtection="1">
      <alignment horizontal="center" vertical="center"/>
      <protection locked="0"/>
    </xf>
    <xf numFmtId="0" fontId="17" fillId="28" borderId="18" xfId="81" applyFont="1" applyFill="1" applyBorder="1" applyAlignment="1" applyProtection="1">
      <alignment horizontal="center" vertical="center" wrapText="1"/>
      <protection locked="0"/>
    </xf>
    <xf numFmtId="0" fontId="110" fillId="28" borderId="18" xfId="81" applyFont="1" applyFill="1" applyBorder="1" applyAlignment="1" applyProtection="1">
      <alignment horizontal="center" vertical="center"/>
      <protection locked="0"/>
    </xf>
    <xf numFmtId="14" fontId="17" fillId="28" borderId="18" xfId="81" applyNumberFormat="1" applyFont="1" applyFill="1" applyBorder="1" applyAlignment="1" applyProtection="1">
      <alignment horizontal="center" vertical="center"/>
      <protection locked="0"/>
    </xf>
    <xf numFmtId="0" fontId="17" fillId="27" borderId="12" xfId="81" applyFont="1" applyFill="1" applyBorder="1" applyProtection="1">
      <alignment vertical="center"/>
      <protection locked="0"/>
    </xf>
    <xf numFmtId="0" fontId="17" fillId="27" borderId="26" xfId="81" applyFont="1" applyFill="1" applyBorder="1" applyProtection="1">
      <alignment vertical="center"/>
      <protection locked="0"/>
    </xf>
    <xf numFmtId="0" fontId="17" fillId="27" borderId="11" xfId="81" applyFont="1" applyFill="1" applyBorder="1" applyProtection="1">
      <alignment vertical="center"/>
      <protection locked="0"/>
    </xf>
    <xf numFmtId="0" fontId="0" fillId="27" borderId="11" xfId="81" applyFont="1" applyFill="1" applyBorder="1" applyProtection="1">
      <alignment vertical="center"/>
      <protection locked="0"/>
    </xf>
    <xf numFmtId="176" fontId="19" fillId="0" borderId="15" xfId="53" applyNumberFormat="1" applyFont="1" applyBorder="1">
      <alignment vertical="center"/>
    </xf>
    <xf numFmtId="176" fontId="22" fillId="28" borderId="25" xfId="53" applyNumberFormat="1" applyFont="1" applyFill="1" applyBorder="1" applyAlignment="1">
      <alignment horizontal="right" vertical="center"/>
    </xf>
    <xf numFmtId="176" fontId="22" fillId="28" borderId="0" xfId="57" applyNumberFormat="1" applyFont="1" applyFill="1" applyAlignment="1">
      <alignment horizontal="right" vertical="center" shrinkToFit="1"/>
    </xf>
    <xf numFmtId="176" fontId="62" fillId="0" borderId="0" xfId="56" applyNumberFormat="1" applyFont="1" applyAlignment="1">
      <alignment vertical="center" shrinkToFit="1"/>
    </xf>
    <xf numFmtId="0" fontId="91" fillId="0" borderId="0" xfId="0" applyFont="1" applyAlignment="1">
      <alignment vertical="center"/>
    </xf>
    <xf numFmtId="186" fontId="121" fillId="27" borderId="0" xfId="86" applyNumberFormat="1" applyFont="1" applyFill="1" applyAlignment="1">
      <alignment vertical="center" wrapText="1"/>
    </xf>
    <xf numFmtId="186" fontId="121" fillId="0" borderId="0" xfId="86" applyNumberFormat="1" applyFont="1" applyAlignment="1">
      <alignment vertical="center" wrapText="1"/>
    </xf>
    <xf numFmtId="0" fontId="87" fillId="0" borderId="0" xfId="86" applyFont="1" applyAlignment="1">
      <alignment horizontal="right" vertical="center"/>
    </xf>
    <xf numFmtId="0" fontId="27" fillId="0" borderId="10" xfId="65" applyFont="1" applyBorder="1" applyAlignment="1">
      <alignment horizontal="right" vertical="center"/>
    </xf>
    <xf numFmtId="0" fontId="140" fillId="0" borderId="0" xfId="101" applyFont="1" applyAlignment="1">
      <alignment vertical="center" shrinkToFit="1"/>
    </xf>
    <xf numFmtId="0" fontId="92" fillId="0" borderId="0" xfId="0" applyFont="1" applyAlignment="1">
      <alignment horizontal="center" vertical="center" wrapText="1"/>
    </xf>
    <xf numFmtId="0" fontId="283" fillId="0" borderId="153" xfId="0" applyFont="1" applyBorder="1" applyAlignment="1">
      <alignment horizontal="center" vertical="center" shrinkToFit="1"/>
    </xf>
    <xf numFmtId="0" fontId="283" fillId="0" borderId="21" xfId="0" applyFont="1" applyBorder="1" applyAlignment="1">
      <alignment horizontal="center" vertical="center" shrinkToFit="1"/>
    </xf>
    <xf numFmtId="0" fontId="0" fillId="0" borderId="103" xfId="0" applyBorder="1" applyAlignment="1">
      <alignment horizontal="left" vertical="center" wrapText="1"/>
    </xf>
    <xf numFmtId="0" fontId="0" fillId="0" borderId="106" xfId="0" applyBorder="1" applyAlignment="1">
      <alignment horizontal="left" vertical="center" wrapText="1"/>
    </xf>
    <xf numFmtId="0" fontId="35" fillId="0" borderId="94" xfId="0" applyFont="1" applyBorder="1" applyAlignment="1">
      <alignment horizontal="center" vertical="center"/>
    </xf>
    <xf numFmtId="0" fontId="35" fillId="0" borderId="235" xfId="0" applyFont="1" applyBorder="1" applyAlignment="1">
      <alignment horizontal="center" vertical="center"/>
    </xf>
    <xf numFmtId="0" fontId="35" fillId="0" borderId="95" xfId="0" applyFont="1" applyBorder="1" applyAlignment="1">
      <alignment horizontal="center" vertical="center"/>
    </xf>
    <xf numFmtId="0" fontId="35" fillId="0" borderId="99" xfId="0" applyFont="1" applyBorder="1" applyAlignment="1">
      <alignment horizontal="center" vertical="center"/>
    </xf>
    <xf numFmtId="0" fontId="38" fillId="0" borderId="103" xfId="0" applyFont="1" applyBorder="1" applyAlignment="1">
      <alignment horizontal="center" vertical="center" wrapText="1"/>
    </xf>
    <xf numFmtId="0" fontId="38" fillId="0" borderId="105" xfId="0" applyFont="1" applyBorder="1" applyAlignment="1">
      <alignment horizontal="center" vertical="center" wrapText="1"/>
    </xf>
    <xf numFmtId="0" fontId="86" fillId="0" borderId="147" xfId="63" quotePrefix="1" applyFill="1" applyBorder="1" applyAlignment="1">
      <alignment horizontal="center" vertical="center" wrapText="1"/>
    </xf>
    <xf numFmtId="0" fontId="86" fillId="0" borderId="152" xfId="63" applyFill="1" applyBorder="1" applyAlignment="1">
      <alignment horizontal="center" vertical="center"/>
    </xf>
    <xf numFmtId="183" fontId="0" fillId="0" borderId="151" xfId="0" applyNumberFormat="1" applyBorder="1" applyAlignment="1">
      <alignment vertical="center" wrapText="1"/>
    </xf>
    <xf numFmtId="183" fontId="0" fillId="0" borderId="104" xfId="0" applyNumberFormat="1" applyBorder="1" applyAlignment="1">
      <alignment vertical="center" wrapText="1"/>
    </xf>
    <xf numFmtId="0" fontId="0" fillId="0" borderId="114" xfId="0" applyBorder="1" applyAlignment="1">
      <alignment horizontal="left" vertical="center" wrapText="1"/>
    </xf>
    <xf numFmtId="0" fontId="0" fillId="0" borderId="112" xfId="0" applyBorder="1" applyAlignment="1">
      <alignment horizontal="left" vertical="center" wrapText="1"/>
    </xf>
    <xf numFmtId="0" fontId="38" fillId="0" borderId="104" xfId="0" applyFont="1" applyBorder="1" applyAlignment="1">
      <alignment horizontal="center" vertical="center" wrapText="1"/>
    </xf>
    <xf numFmtId="0" fontId="0" fillId="0" borderId="41" xfId="0" applyBorder="1" applyAlignment="1">
      <alignment vertical="center" wrapText="1"/>
    </xf>
    <xf numFmtId="0" fontId="0" fillId="0" borderId="113" xfId="0" applyBorder="1" applyAlignment="1">
      <alignment vertical="center" wrapText="1"/>
    </xf>
    <xf numFmtId="49" fontId="0" fillId="0" borderId="151" xfId="63" applyNumberFormat="1" applyFont="1" applyFill="1" applyBorder="1" applyAlignment="1">
      <alignment horizontal="center" vertical="center" shrinkToFit="1"/>
    </xf>
    <xf numFmtId="49" fontId="0" fillId="0" borderId="105" xfId="63" applyNumberFormat="1" applyFont="1" applyFill="1" applyBorder="1" applyAlignment="1">
      <alignment horizontal="center" vertical="center" shrinkToFit="1"/>
    </xf>
    <xf numFmtId="0" fontId="0" fillId="0" borderId="104" xfId="63" applyFont="1" applyFill="1" applyBorder="1" applyAlignment="1">
      <alignment vertical="center" shrinkToFit="1"/>
    </xf>
    <xf numFmtId="0" fontId="222" fillId="0" borderId="114" xfId="63" applyFont="1" applyFill="1" applyBorder="1" applyAlignment="1">
      <alignment horizontal="center" vertical="center"/>
    </xf>
    <xf numFmtId="0" fontId="222" fillId="0" borderId="112" xfId="63" applyFont="1" applyFill="1" applyBorder="1" applyAlignment="1">
      <alignment horizontal="center" vertical="center"/>
    </xf>
    <xf numFmtId="0" fontId="86" fillId="0" borderId="112" xfId="63" applyFill="1" applyBorder="1" applyAlignment="1">
      <alignment horizontal="center" vertical="center"/>
    </xf>
    <xf numFmtId="0" fontId="91" fillId="0" borderId="0" xfId="63" applyFont="1" applyAlignment="1">
      <alignment horizontal="center" vertical="center" wrapText="1"/>
    </xf>
    <xf numFmtId="0" fontId="91" fillId="0" borderId="0" xfId="63" applyFont="1" applyAlignment="1">
      <alignment horizontal="center" vertical="center"/>
    </xf>
    <xf numFmtId="0" fontId="222" fillId="0" borderId="113" xfId="63" applyFont="1" applyFill="1" applyBorder="1" applyAlignment="1">
      <alignment horizontal="center" vertical="center"/>
    </xf>
    <xf numFmtId="0" fontId="0" fillId="0" borderId="113" xfId="0" applyBorder="1" applyAlignment="1">
      <alignment horizontal="left" vertical="center" wrapText="1"/>
    </xf>
    <xf numFmtId="0" fontId="222" fillId="0" borderId="152" xfId="63" applyFont="1" applyFill="1" applyBorder="1" applyAlignment="1">
      <alignment horizontal="center" vertical="center"/>
    </xf>
    <xf numFmtId="0" fontId="86" fillId="0" borderId="103" xfId="63" applyFill="1" applyBorder="1" applyAlignment="1">
      <alignment horizontal="center" vertical="center"/>
    </xf>
    <xf numFmtId="0" fontId="86" fillId="0" borderId="106" xfId="63" applyFill="1" applyBorder="1" applyAlignment="1">
      <alignment horizontal="center" vertical="center"/>
    </xf>
    <xf numFmtId="183" fontId="0" fillId="0" borderId="103" xfId="0" applyNumberFormat="1" applyBorder="1" applyAlignment="1">
      <alignment horizontal="center" vertical="center" wrapText="1"/>
    </xf>
    <xf numFmtId="183" fontId="0" fillId="0" borderId="106" xfId="0" applyNumberFormat="1" applyBorder="1" applyAlignment="1">
      <alignment horizontal="center" vertical="center" wrapText="1"/>
    </xf>
    <xf numFmtId="183" fontId="0" fillId="0" borderId="103" xfId="0" applyNumberFormat="1" applyBorder="1" applyAlignment="1">
      <alignment vertical="center" wrapText="1"/>
    </xf>
    <xf numFmtId="0" fontId="0" fillId="0" borderId="147" xfId="0" applyBorder="1" applyAlignment="1">
      <alignment horizontal="left" vertical="center" wrapText="1"/>
    </xf>
    <xf numFmtId="0" fontId="0" fillId="0" borderId="151" xfId="0" applyBorder="1" applyAlignment="1">
      <alignment horizontal="left" vertical="center" wrapText="1"/>
    </xf>
    <xf numFmtId="0" fontId="38" fillId="0" borderId="21" xfId="0" applyFont="1" applyBorder="1" applyAlignment="1">
      <alignment horizontal="center" vertical="center" wrapText="1"/>
    </xf>
    <xf numFmtId="0" fontId="38" fillId="0" borderId="22" xfId="0" applyFont="1" applyBorder="1" applyAlignment="1">
      <alignment horizontal="center" vertical="center" wrapText="1"/>
    </xf>
    <xf numFmtId="0" fontId="35" fillId="0" borderId="98" xfId="0" applyFont="1" applyBorder="1" applyAlignment="1">
      <alignment horizontal="center" vertical="center"/>
    </xf>
    <xf numFmtId="0" fontId="35" fillId="0" borderId="93" xfId="0" applyFont="1" applyBorder="1" applyAlignment="1">
      <alignment horizontal="center" vertical="center"/>
    </xf>
    <xf numFmtId="0" fontId="0" fillId="0" borderId="155" xfId="0" applyBorder="1" applyAlignment="1">
      <alignment horizontal="left" vertical="center" wrapText="1"/>
    </xf>
    <xf numFmtId="0" fontId="0" fillId="0" borderId="104" xfId="0" applyBorder="1" applyAlignment="1">
      <alignment horizontal="left" vertical="center" wrapText="1"/>
    </xf>
    <xf numFmtId="0" fontId="35" fillId="0" borderId="241" xfId="0" applyFont="1" applyBorder="1" applyAlignment="1">
      <alignment horizontal="center" vertical="center"/>
    </xf>
    <xf numFmtId="0" fontId="35" fillId="0" borderId="24" xfId="0" applyFont="1" applyBorder="1" applyAlignment="1">
      <alignment horizontal="center" vertical="center"/>
    </xf>
    <xf numFmtId="0" fontId="35" fillId="0" borderId="154" xfId="0" applyFont="1" applyBorder="1" applyAlignment="1">
      <alignment horizontal="center" vertical="center"/>
    </xf>
    <xf numFmtId="0" fontId="0" fillId="0" borderId="148" xfId="0" applyBorder="1" applyAlignment="1">
      <alignment horizontal="center" vertical="center" wrapText="1"/>
    </xf>
    <xf numFmtId="0" fontId="0" fillId="0" borderId="38" xfId="0" applyBorder="1" applyAlignment="1">
      <alignment horizontal="center" vertical="center" wrapText="1"/>
    </xf>
    <xf numFmtId="0" fontId="0" fillId="0" borderId="155" xfId="0" applyBorder="1" applyAlignment="1">
      <alignment horizontal="center" vertical="center"/>
    </xf>
    <xf numFmtId="0" fontId="86" fillId="0" borderId="41" xfId="63" applyFill="1" applyBorder="1" applyAlignment="1">
      <alignment horizontal="center" vertical="center" wrapText="1"/>
    </xf>
    <xf numFmtId="0" fontId="86" fillId="0" borderId="42" xfId="63" applyFill="1" applyBorder="1" applyAlignment="1">
      <alignment horizontal="center" vertical="center"/>
    </xf>
    <xf numFmtId="0" fontId="0" fillId="0" borderId="41" xfId="0" applyBorder="1" applyAlignment="1">
      <alignment horizontal="left" vertical="center" wrapText="1"/>
    </xf>
    <xf numFmtId="0" fontId="0" fillId="0" borderId="42" xfId="0" applyBorder="1" applyAlignment="1">
      <alignment horizontal="left" vertical="center" wrapText="1"/>
    </xf>
    <xf numFmtId="0" fontId="0" fillId="0" borderId="41" xfId="0" applyBorder="1" applyAlignment="1">
      <alignment horizontal="center" vertical="center" wrapText="1"/>
    </xf>
    <xf numFmtId="0" fontId="0" fillId="0" borderId="113" xfId="0" applyBorder="1" applyAlignment="1">
      <alignment horizontal="center" vertical="center" wrapText="1"/>
    </xf>
    <xf numFmtId="0" fontId="222" fillId="0" borderId="103" xfId="63" quotePrefix="1" applyFont="1" applyFill="1" applyBorder="1" applyAlignment="1">
      <alignment horizontal="center" vertical="center"/>
    </xf>
    <xf numFmtId="0" fontId="222" fillId="0" borderId="104" xfId="63" applyFont="1" applyFill="1" applyBorder="1" applyAlignment="1">
      <alignment horizontal="center" vertical="center"/>
    </xf>
    <xf numFmtId="0" fontId="89" fillId="0" borderId="105" xfId="0" applyFont="1" applyBorder="1" applyAlignment="1">
      <alignment horizontal="center" vertical="center" wrapText="1"/>
    </xf>
    <xf numFmtId="49" fontId="222" fillId="0" borderId="103" xfId="63" quotePrefix="1" applyNumberFormat="1" applyFont="1" applyFill="1" applyBorder="1" applyAlignment="1">
      <alignment horizontal="center" vertical="center" shrinkToFit="1"/>
    </xf>
    <xf numFmtId="0" fontId="222" fillId="0" borderId="106" xfId="63" applyFont="1" applyFill="1" applyBorder="1" applyAlignment="1">
      <alignment vertical="center" shrinkToFit="1"/>
    </xf>
    <xf numFmtId="0" fontId="210" fillId="0" borderId="0" xfId="0" applyFont="1" applyAlignment="1">
      <alignment vertical="center" shrinkToFit="1"/>
    </xf>
    <xf numFmtId="0" fontId="0" fillId="0" borderId="251" xfId="0" applyBorder="1" applyAlignment="1">
      <alignment horizontal="center" vertical="center" wrapText="1"/>
    </xf>
    <xf numFmtId="0" fontId="0" fillId="0" borderId="151" xfId="0" applyBorder="1" applyAlignment="1">
      <alignment horizontal="center" vertical="center" wrapText="1"/>
    </xf>
    <xf numFmtId="0" fontId="0" fillId="0" borderId="147" xfId="0" applyBorder="1" applyAlignment="1">
      <alignment horizontal="center" vertical="center" wrapText="1"/>
    </xf>
    <xf numFmtId="0" fontId="0" fillId="0" borderId="152" xfId="0" applyBorder="1" applyAlignment="1">
      <alignment horizontal="center" vertical="center" wrapText="1"/>
    </xf>
    <xf numFmtId="0" fontId="0" fillId="0" borderId="149" xfId="0" applyBorder="1" applyAlignment="1">
      <alignment horizontal="center" vertical="center" wrapText="1"/>
    </xf>
    <xf numFmtId="0" fontId="222" fillId="0" borderId="0" xfId="63" quotePrefix="1" applyFont="1" applyFill="1" applyBorder="1" applyAlignment="1">
      <alignment horizontal="center" vertical="center"/>
    </xf>
    <xf numFmtId="0" fontId="222" fillId="0" borderId="0" xfId="63" applyFont="1" applyFill="1" applyBorder="1" applyAlignment="1">
      <alignment horizontal="center" vertical="center"/>
    </xf>
    <xf numFmtId="49" fontId="222" fillId="0" borderId="105" xfId="63" quotePrefix="1" applyNumberFormat="1" applyFont="1" applyFill="1" applyBorder="1" applyAlignment="1">
      <alignment horizontal="center" vertical="center" shrinkToFit="1"/>
    </xf>
    <xf numFmtId="0" fontId="222" fillId="0" borderId="105" xfId="63" applyFont="1" applyFill="1" applyBorder="1" applyAlignment="1">
      <alignment vertical="center" shrinkToFit="1"/>
    </xf>
    <xf numFmtId="0" fontId="0" fillId="0" borderId="107" xfId="0" applyBorder="1" applyAlignment="1">
      <alignment horizontal="center" vertical="center" wrapText="1"/>
    </xf>
    <xf numFmtId="0" fontId="0" fillId="0" borderId="106" xfId="0" applyBorder="1" applyAlignment="1">
      <alignment horizontal="center" vertical="center" wrapText="1"/>
    </xf>
    <xf numFmtId="0" fontId="38" fillId="0" borderId="107" xfId="0" applyFont="1" applyBorder="1" applyAlignment="1">
      <alignment horizontal="center" vertical="center" wrapText="1"/>
    </xf>
    <xf numFmtId="0" fontId="38" fillId="0" borderId="106" xfId="0" applyFont="1" applyBorder="1" applyAlignment="1">
      <alignment horizontal="center" vertical="center" wrapText="1"/>
    </xf>
    <xf numFmtId="0" fontId="89" fillId="0" borderId="107" xfId="0" applyFont="1" applyBorder="1" applyAlignment="1">
      <alignment horizontal="center" vertical="center" wrapText="1"/>
    </xf>
    <xf numFmtId="0" fontId="222" fillId="0" borderId="103" xfId="63" applyFont="1" applyFill="1" applyBorder="1" applyAlignment="1">
      <alignment horizontal="center" vertical="center"/>
    </xf>
    <xf numFmtId="0" fontId="89" fillId="0" borderId="103" xfId="0" applyFont="1" applyBorder="1" applyAlignment="1">
      <alignment horizontal="center" vertical="center" wrapText="1"/>
    </xf>
    <xf numFmtId="0" fontId="89" fillId="0" borderId="104" xfId="0" applyFont="1" applyBorder="1" applyAlignment="1">
      <alignment horizontal="center" vertical="center" wrapText="1"/>
    </xf>
    <xf numFmtId="0" fontId="86" fillId="0" borderId="0" xfId="63" applyAlignment="1">
      <alignment horizontal="center" vertical="center"/>
    </xf>
    <xf numFmtId="0" fontId="222" fillId="0" borderId="41" xfId="63" applyFont="1" applyFill="1" applyBorder="1" applyAlignment="1">
      <alignment horizontal="center" vertical="center"/>
    </xf>
    <xf numFmtId="0" fontId="222" fillId="0" borderId="170" xfId="63" quotePrefix="1" applyFont="1" applyFill="1" applyBorder="1" applyAlignment="1">
      <alignment horizontal="center" vertical="center"/>
    </xf>
    <xf numFmtId="0" fontId="222" fillId="0" borderId="168" xfId="63" applyFont="1" applyFill="1" applyBorder="1" applyAlignment="1">
      <alignment horizontal="center" vertical="center"/>
    </xf>
    <xf numFmtId="0" fontId="0" fillId="0" borderId="112" xfId="0" applyBorder="1" applyAlignment="1">
      <alignment horizontal="center" vertical="center" wrapText="1"/>
    </xf>
    <xf numFmtId="0" fontId="222" fillId="0" borderId="349" xfId="63" quotePrefix="1" applyFont="1" applyFill="1" applyBorder="1" applyAlignment="1">
      <alignment horizontal="center" vertical="center"/>
    </xf>
    <xf numFmtId="0" fontId="222" fillId="0" borderId="171" xfId="63" applyFont="1" applyFill="1" applyBorder="1" applyAlignment="1">
      <alignment horizontal="center" vertical="center"/>
    </xf>
    <xf numFmtId="0" fontId="86" fillId="0" borderId="105" xfId="63" applyBorder="1" applyAlignment="1">
      <alignment horizontal="center" vertical="center"/>
    </xf>
    <xf numFmtId="0" fontId="222" fillId="0" borderId="112" xfId="63" quotePrefix="1" applyFont="1" applyFill="1" applyBorder="1" applyAlignment="1">
      <alignment horizontal="center" vertical="center" wrapText="1"/>
    </xf>
    <xf numFmtId="0" fontId="222" fillId="0" borderId="105" xfId="63" applyFont="1" applyFill="1" applyBorder="1" applyAlignment="1">
      <alignment horizontal="center" vertical="center"/>
    </xf>
    <xf numFmtId="0" fontId="0" fillId="0" borderId="103" xfId="0" applyBorder="1" applyAlignment="1">
      <alignment vertical="center" wrapText="1"/>
    </xf>
    <xf numFmtId="0" fontId="0" fillId="0" borderId="104" xfId="0" applyBorder="1" applyAlignment="1">
      <alignment vertical="center" wrapText="1"/>
    </xf>
    <xf numFmtId="0" fontId="222" fillId="0" borderId="105" xfId="63" quotePrefix="1" applyFont="1" applyFill="1" applyBorder="1" applyAlignment="1">
      <alignment horizontal="center" vertical="center"/>
    </xf>
    <xf numFmtId="0" fontId="0" fillId="0" borderId="38" xfId="0" applyBorder="1" applyAlignment="1">
      <alignment horizontal="left" vertical="center" wrapText="1"/>
    </xf>
    <xf numFmtId="0" fontId="0" fillId="0" borderId="42" xfId="0" applyBorder="1" applyAlignment="1">
      <alignment vertical="center" wrapText="1"/>
    </xf>
    <xf numFmtId="0" fontId="0" fillId="0" borderId="173" xfId="0" applyBorder="1" applyAlignment="1">
      <alignment horizontal="left" vertical="center" wrapText="1"/>
    </xf>
    <xf numFmtId="0" fontId="0" fillId="0" borderId="172" xfId="0" applyBorder="1" applyAlignment="1">
      <alignment horizontal="left" vertical="center" wrapText="1"/>
    </xf>
    <xf numFmtId="0" fontId="0" fillId="0" borderId="349" xfId="0" applyBorder="1" applyAlignment="1">
      <alignment horizontal="center" vertical="center"/>
    </xf>
    <xf numFmtId="0" fontId="0" fillId="0" borderId="171" xfId="0" applyBorder="1" applyAlignment="1">
      <alignment horizontal="center" vertical="center"/>
    </xf>
    <xf numFmtId="0" fontId="0" fillId="0" borderId="169" xfId="0" applyBorder="1" applyAlignment="1">
      <alignment horizontal="left" vertical="center" wrapText="1"/>
    </xf>
    <xf numFmtId="0" fontId="0" fillId="0" borderId="164" xfId="0" applyBorder="1" applyAlignment="1">
      <alignment horizontal="left" vertical="center" wrapText="1"/>
    </xf>
    <xf numFmtId="49" fontId="222" fillId="0" borderId="114" xfId="63" quotePrefix="1" applyNumberFormat="1" applyFont="1" applyFill="1" applyBorder="1" applyAlignment="1">
      <alignment horizontal="center" vertical="center"/>
    </xf>
    <xf numFmtId="49" fontId="222" fillId="0" borderId="103" xfId="63" applyNumberFormat="1" applyFont="1" applyFill="1" applyBorder="1" applyAlignment="1">
      <alignment horizontal="center" vertical="center"/>
    </xf>
    <xf numFmtId="49" fontId="222" fillId="0" borderId="104" xfId="63" quotePrefix="1" applyNumberFormat="1" applyFont="1" applyFill="1" applyBorder="1" applyAlignment="1">
      <alignment horizontal="center" vertical="center" shrinkToFit="1"/>
    </xf>
    <xf numFmtId="0" fontId="38" fillId="0" borderId="112" xfId="0" applyFont="1" applyBorder="1" applyAlignment="1">
      <alignment horizontal="center" vertical="center" wrapText="1"/>
    </xf>
    <xf numFmtId="0" fontId="222" fillId="0" borderId="103" xfId="63" applyFont="1" applyFill="1" applyBorder="1" applyAlignment="1">
      <alignment horizontal="center" vertical="center" wrapText="1"/>
    </xf>
    <xf numFmtId="0" fontId="222" fillId="0" borderId="106" xfId="63" applyFont="1" applyFill="1" applyBorder="1" applyAlignment="1">
      <alignment horizontal="center" vertical="center" wrapText="1"/>
    </xf>
    <xf numFmtId="0" fontId="0" fillId="0" borderId="156" xfId="0" applyBorder="1" applyAlignment="1">
      <alignment vertical="center" wrapText="1"/>
    </xf>
    <xf numFmtId="0" fontId="0" fillId="0" borderId="38" xfId="0" applyBorder="1" applyAlignment="1">
      <alignment vertical="center" wrapText="1"/>
    </xf>
    <xf numFmtId="0" fontId="86" fillId="0" borderId="114" xfId="63" applyFill="1" applyBorder="1" applyAlignment="1">
      <alignment horizontal="center" vertical="center" wrapText="1"/>
    </xf>
    <xf numFmtId="0" fontId="0" fillId="0" borderId="116" xfId="0" applyBorder="1" applyAlignment="1">
      <alignment horizontal="left" vertical="center" wrapText="1"/>
    </xf>
    <xf numFmtId="0" fontId="222" fillId="0" borderId="104" xfId="63" applyFont="1" applyFill="1" applyBorder="1" applyAlignment="1">
      <alignment horizontal="center" vertical="center" wrapText="1"/>
    </xf>
    <xf numFmtId="0" fontId="0" fillId="0" borderId="106" xfId="0" applyBorder="1" applyAlignment="1">
      <alignment vertical="center" wrapText="1"/>
    </xf>
    <xf numFmtId="0" fontId="222" fillId="0" borderId="151" xfId="63" applyFont="1" applyFill="1" applyBorder="1" applyAlignment="1">
      <alignment horizontal="center" vertical="center"/>
    </xf>
    <xf numFmtId="0" fontId="222" fillId="0" borderId="116" xfId="63" applyFont="1" applyFill="1" applyBorder="1" applyAlignment="1">
      <alignment horizontal="center" vertical="center"/>
    </xf>
    <xf numFmtId="0" fontId="0" fillId="0" borderId="104" xfId="0" quotePrefix="1" applyBorder="1" applyAlignment="1">
      <alignment horizontal="center" vertical="center" wrapText="1"/>
    </xf>
    <xf numFmtId="0" fontId="0" fillId="0" borderId="112" xfId="0" applyBorder="1" applyAlignment="1">
      <alignment horizontal="center" vertical="center"/>
    </xf>
    <xf numFmtId="0" fontId="86" fillId="0" borderId="112" xfId="63" applyFill="1" applyBorder="1" applyAlignment="1">
      <alignment horizontal="center" vertical="center" wrapText="1"/>
    </xf>
    <xf numFmtId="0" fontId="86" fillId="0" borderId="104" xfId="63" applyFill="1" applyBorder="1" applyAlignment="1">
      <alignment horizontal="center" vertical="center"/>
    </xf>
    <xf numFmtId="0" fontId="0" fillId="0" borderId="112" xfId="63" quotePrefix="1" applyFont="1" applyFill="1" applyBorder="1" applyAlignment="1">
      <alignment horizontal="center" vertical="center" wrapText="1"/>
    </xf>
    <xf numFmtId="0" fontId="0" fillId="0" borderId="103" xfId="63" applyFont="1" applyFill="1" applyBorder="1" applyAlignment="1">
      <alignment horizontal="center" vertical="center"/>
    </xf>
    <xf numFmtId="0" fontId="0" fillId="0" borderId="148" xfId="0" applyBorder="1" applyAlignment="1">
      <alignment horizontal="left" vertical="center" wrapText="1"/>
    </xf>
    <xf numFmtId="0" fontId="0" fillId="0" borderId="156" xfId="0" applyBorder="1" applyAlignment="1">
      <alignment horizontal="left" vertical="center" wrapText="1"/>
    </xf>
    <xf numFmtId="0" fontId="0" fillId="0" borderId="41" xfId="0" quotePrefix="1" applyBorder="1" applyAlignment="1">
      <alignment horizontal="center" vertical="center" wrapText="1"/>
    </xf>
    <xf numFmtId="0" fontId="0" fillId="0" borderId="113" xfId="0" applyBorder="1" applyAlignment="1">
      <alignment horizontal="center" vertical="center"/>
    </xf>
    <xf numFmtId="0" fontId="0" fillId="0" borderId="104" xfId="0" applyBorder="1" applyAlignment="1">
      <alignment horizontal="center" vertical="center" wrapText="1"/>
    </xf>
    <xf numFmtId="0" fontId="86" fillId="0" borderId="104" xfId="63" applyFill="1" applyBorder="1" applyAlignment="1">
      <alignment horizontal="center" vertical="center" wrapText="1"/>
    </xf>
    <xf numFmtId="0" fontId="222" fillId="0" borderId="104" xfId="63" quotePrefix="1" applyFont="1" applyFill="1" applyBorder="1" applyAlignment="1">
      <alignment horizontal="center" vertical="center"/>
    </xf>
    <xf numFmtId="0" fontId="222" fillId="0" borderId="104" xfId="63" applyFont="1" applyFill="1" applyBorder="1" applyAlignment="1">
      <alignment vertical="center" shrinkToFit="1"/>
    </xf>
    <xf numFmtId="0" fontId="86" fillId="0" borderId="113" xfId="63" applyFill="1" applyBorder="1" applyAlignment="1">
      <alignment horizontal="center" vertical="center" wrapText="1"/>
    </xf>
    <xf numFmtId="0" fontId="86" fillId="0" borderId="113" xfId="63" applyFill="1" applyBorder="1" applyAlignment="1">
      <alignment horizontal="center" vertical="center"/>
    </xf>
    <xf numFmtId="0" fontId="0" fillId="0" borderId="112" xfId="63" applyFont="1" applyFill="1" applyBorder="1" applyAlignment="1">
      <alignment horizontal="center" vertical="center"/>
    </xf>
    <xf numFmtId="0" fontId="0" fillId="0" borderId="170" xfId="0" applyBorder="1" applyAlignment="1">
      <alignment horizontal="left" vertical="center" wrapText="1"/>
    </xf>
    <xf numFmtId="0" fontId="0" fillId="0" borderId="168" xfId="0" applyBorder="1" applyAlignment="1">
      <alignment horizontal="left" vertical="center" wrapText="1"/>
    </xf>
    <xf numFmtId="0" fontId="86" fillId="0" borderId="170" xfId="63" quotePrefix="1" applyFill="1" applyBorder="1" applyAlignment="1">
      <alignment horizontal="center" vertical="center"/>
    </xf>
    <xf numFmtId="0" fontId="86" fillId="0" borderId="168" xfId="63" applyFill="1" applyBorder="1" applyAlignment="1">
      <alignment horizontal="center" vertical="center"/>
    </xf>
    <xf numFmtId="0" fontId="0" fillId="0" borderId="105" xfId="0" applyBorder="1" applyAlignment="1">
      <alignment horizontal="left" vertical="center" wrapText="1"/>
    </xf>
    <xf numFmtId="0" fontId="222" fillId="0" borderId="239" xfId="63" quotePrefix="1" applyFont="1" applyFill="1" applyBorder="1" applyAlignment="1">
      <alignment horizontal="center" vertical="center"/>
    </xf>
    <xf numFmtId="0" fontId="222" fillId="0" borderId="149" xfId="63" quotePrefix="1" applyFont="1" applyFill="1" applyBorder="1" applyAlignment="1">
      <alignment horizontal="center" vertical="center" wrapText="1"/>
    </xf>
    <xf numFmtId="0" fontId="30" fillId="0" borderId="148" xfId="0" applyFont="1" applyBorder="1" applyAlignment="1">
      <alignment horizontal="left" vertical="center" wrapText="1"/>
    </xf>
    <xf numFmtId="0" fontId="30" fillId="0" borderId="155" xfId="0" applyFont="1" applyBorder="1" applyAlignment="1">
      <alignment horizontal="left" vertical="center" wrapText="1"/>
    </xf>
    <xf numFmtId="0" fontId="0" fillId="0" borderId="152" xfId="0" applyBorder="1" applyAlignment="1">
      <alignment horizontal="left" vertical="center" wrapText="1"/>
    </xf>
    <xf numFmtId="0" fontId="0" fillId="0" borderId="104" xfId="63" quotePrefix="1" applyFont="1" applyFill="1" applyBorder="1" applyAlignment="1">
      <alignment horizontal="center" vertical="center" wrapText="1"/>
    </xf>
    <xf numFmtId="0" fontId="0" fillId="0" borderId="105" xfId="0" applyBorder="1" applyAlignment="1">
      <alignment horizontal="center" vertical="center" wrapText="1"/>
    </xf>
    <xf numFmtId="0" fontId="222" fillId="0" borderId="147" xfId="63" quotePrefix="1" applyFont="1" applyFill="1" applyBorder="1" applyAlignment="1">
      <alignment horizontal="center" vertical="center" wrapText="1"/>
    </xf>
    <xf numFmtId="0" fontId="222" fillId="0" borderId="152" xfId="63" applyFont="1" applyFill="1" applyBorder="1" applyAlignment="1">
      <alignment horizontal="center" vertical="center" wrapText="1"/>
    </xf>
    <xf numFmtId="0" fontId="222" fillId="0" borderId="163" xfId="63" quotePrefix="1" applyFont="1" applyFill="1" applyBorder="1" applyAlignment="1">
      <alignment horizontal="center" vertical="center"/>
    </xf>
    <xf numFmtId="0" fontId="35" fillId="0" borderId="92" xfId="0" applyFont="1" applyBorder="1" applyAlignment="1">
      <alignment horizontal="center" vertical="center"/>
    </xf>
    <xf numFmtId="0" fontId="35" fillId="0" borderId="25" xfId="0" applyFont="1" applyBorder="1" applyAlignment="1">
      <alignment horizontal="center" vertical="center"/>
    </xf>
    <xf numFmtId="0" fontId="35" fillId="0" borderId="97" xfId="0" applyFont="1" applyBorder="1" applyAlignment="1">
      <alignment horizontal="center" vertical="center"/>
    </xf>
    <xf numFmtId="0" fontId="0" fillId="0" borderId="157" xfId="0" applyBorder="1" applyAlignment="1">
      <alignment horizontal="left" vertical="center" wrapText="1"/>
    </xf>
    <xf numFmtId="0" fontId="0" fillId="0" borderId="240" xfId="0" applyBorder="1" applyAlignment="1">
      <alignment horizontal="left" vertical="center" wrapText="1"/>
    </xf>
    <xf numFmtId="0" fontId="0" fillId="0" borderId="149" xfId="0" applyBorder="1" applyAlignment="1">
      <alignment horizontal="left" vertical="center" wrapText="1"/>
    </xf>
    <xf numFmtId="0" fontId="35" fillId="0" borderId="27" xfId="0" applyFont="1" applyBorder="1" applyAlignment="1">
      <alignment horizontal="center" vertical="center"/>
    </xf>
    <xf numFmtId="0" fontId="35" fillId="0" borderId="28" xfId="0" applyFont="1" applyBorder="1" applyAlignment="1">
      <alignment horizontal="center" vertical="center"/>
    </xf>
    <xf numFmtId="0" fontId="35" fillId="0" borderId="159" xfId="0" applyFont="1" applyBorder="1" applyAlignment="1">
      <alignment horizontal="center" vertical="center"/>
    </xf>
    <xf numFmtId="0" fontId="35" fillId="0" borderId="158" xfId="0" applyFont="1" applyBorder="1" applyAlignment="1">
      <alignment horizontal="center" vertical="center"/>
    </xf>
    <xf numFmtId="0" fontId="35" fillId="0" borderId="244" xfId="0" applyFont="1" applyBorder="1" applyAlignment="1">
      <alignment horizontal="center" vertical="center"/>
    </xf>
    <xf numFmtId="0" fontId="35" fillId="0" borderId="245" xfId="0" applyFont="1" applyBorder="1" applyAlignment="1">
      <alignment horizontal="center" vertical="center"/>
    </xf>
    <xf numFmtId="0" fontId="35" fillId="0" borderId="150" xfId="0" applyFont="1" applyBorder="1" applyAlignment="1">
      <alignment horizontal="center" vertical="center"/>
    </xf>
    <xf numFmtId="183" fontId="0" fillId="0" borderId="105" xfId="0" applyNumberFormat="1" applyBorder="1" applyAlignment="1">
      <alignment vertical="center" wrapText="1"/>
    </xf>
    <xf numFmtId="0" fontId="35" fillId="0" borderId="49" xfId="0" applyFont="1" applyBorder="1" applyAlignment="1">
      <alignment horizontal="center" vertical="center"/>
    </xf>
    <xf numFmtId="0" fontId="35" fillId="0" borderId="160" xfId="0" applyFont="1" applyBorder="1" applyAlignment="1">
      <alignment horizontal="center" vertical="center"/>
    </xf>
    <xf numFmtId="0" fontId="35" fillId="0" borderId="91" xfId="0" applyFont="1" applyBorder="1" applyAlignment="1">
      <alignment horizontal="center" vertical="center"/>
    </xf>
    <xf numFmtId="183" fontId="0" fillId="0" borderId="107" xfId="0" applyNumberFormat="1" applyBorder="1" applyAlignment="1">
      <alignment vertical="center" wrapText="1"/>
    </xf>
    <xf numFmtId="183" fontId="0" fillId="0" borderId="106" xfId="0" applyNumberFormat="1" applyBorder="1" applyAlignment="1">
      <alignment vertical="center" wrapText="1"/>
    </xf>
    <xf numFmtId="0" fontId="35" fillId="0" borderId="234" xfId="0" applyFont="1" applyBorder="1" applyAlignment="1">
      <alignment horizontal="center" vertical="center"/>
    </xf>
    <xf numFmtId="0" fontId="0" fillId="0" borderId="107" xfId="0" applyBorder="1" applyAlignment="1">
      <alignment horizontal="left" vertical="center" wrapText="1"/>
    </xf>
    <xf numFmtId="0" fontId="0" fillId="0" borderId="115" xfId="0" applyBorder="1" applyAlignment="1">
      <alignment horizontal="left" vertical="center" wrapText="1"/>
    </xf>
    <xf numFmtId="183" fontId="0" fillId="0" borderId="149" xfId="0" applyNumberFormat="1" applyBorder="1" applyAlignment="1">
      <alignment vertical="center" wrapText="1"/>
    </xf>
    <xf numFmtId="0" fontId="0" fillId="0" borderId="104" xfId="0" applyBorder="1" applyAlignment="1">
      <alignment horizontal="left" vertical="center"/>
    </xf>
    <xf numFmtId="0" fontId="0" fillId="0" borderId="110" xfId="0" applyBorder="1" applyAlignment="1">
      <alignment horizontal="left" vertical="center"/>
    </xf>
    <xf numFmtId="0" fontId="0" fillId="0" borderId="114" xfId="63" applyFont="1" applyFill="1" applyBorder="1" applyAlignment="1">
      <alignment horizontal="center" vertical="center"/>
    </xf>
    <xf numFmtId="0" fontId="0" fillId="0" borderId="104" xfId="63" applyFont="1" applyFill="1" applyBorder="1" applyAlignment="1">
      <alignment horizontal="center" vertical="center"/>
    </xf>
    <xf numFmtId="0" fontId="30" fillId="0" borderId="41" xfId="0" applyFont="1" applyBorder="1" applyAlignment="1">
      <alignment horizontal="left" vertical="center"/>
    </xf>
    <xf numFmtId="0" fontId="30" fillId="0" borderId="113" xfId="0" applyFont="1" applyBorder="1" applyAlignment="1">
      <alignment horizontal="left" vertical="center"/>
    </xf>
    <xf numFmtId="0" fontId="0" fillId="0" borderId="112" xfId="0" applyBorder="1" applyAlignment="1">
      <alignment horizontal="left" vertical="center"/>
    </xf>
    <xf numFmtId="0" fontId="86" fillId="0" borderId="110" xfId="63" applyFill="1" applyBorder="1" applyAlignment="1">
      <alignment horizontal="center" vertical="center"/>
    </xf>
    <xf numFmtId="0" fontId="30" fillId="0" borderId="111" xfId="0" applyFont="1" applyBorder="1" applyAlignment="1">
      <alignment horizontal="left" vertical="center"/>
    </xf>
    <xf numFmtId="0" fontId="0" fillId="0" borderId="349" xfId="0" applyBorder="1" applyAlignment="1">
      <alignment horizontal="left" vertical="center" wrapText="1"/>
    </xf>
    <xf numFmtId="0" fontId="0" fillId="0" borderId="171" xfId="0" applyBorder="1" applyAlignment="1">
      <alignment horizontal="left" vertical="center" wrapText="1"/>
    </xf>
    <xf numFmtId="0" fontId="86" fillId="0" borderId="349" xfId="63" quotePrefix="1" applyFill="1" applyBorder="1" applyAlignment="1">
      <alignment horizontal="center" vertical="center"/>
    </xf>
    <xf numFmtId="0" fontId="86" fillId="0" borderId="171" xfId="63" applyFill="1" applyBorder="1" applyAlignment="1">
      <alignment horizontal="center" vertical="center"/>
    </xf>
    <xf numFmtId="0" fontId="35" fillId="0" borderId="236" xfId="0" applyFont="1" applyBorder="1" applyAlignment="1">
      <alignment horizontal="center" vertical="center"/>
    </xf>
    <xf numFmtId="0" fontId="0" fillId="0" borderId="239" xfId="0" applyBorder="1" applyAlignment="1">
      <alignment horizontal="left" vertical="center" wrapText="1"/>
    </xf>
    <xf numFmtId="0" fontId="35" fillId="0" borderId="15" xfId="0" applyFont="1" applyBorder="1" applyAlignment="1">
      <alignment horizontal="center" vertical="center"/>
    </xf>
    <xf numFmtId="0" fontId="35" fillId="0" borderId="138" xfId="0" applyFont="1" applyBorder="1" applyAlignment="1">
      <alignment horizontal="center" vertical="center"/>
    </xf>
    <xf numFmtId="0" fontId="35" fillId="0" borderId="12" xfId="0" applyFont="1" applyBorder="1" applyAlignment="1">
      <alignment horizontal="center" vertical="center"/>
    </xf>
    <xf numFmtId="183" fontId="0" fillId="0" borderId="108" xfId="0" applyNumberFormat="1" applyBorder="1" applyAlignment="1">
      <alignment vertical="center" wrapText="1"/>
    </xf>
    <xf numFmtId="0" fontId="35" fillId="0" borderId="35" xfId="0" applyFont="1" applyBorder="1" applyAlignment="1">
      <alignment horizontal="center" vertical="center"/>
    </xf>
    <xf numFmtId="0" fontId="35" fillId="0" borderId="102" xfId="0" applyFont="1" applyBorder="1" applyAlignment="1">
      <alignment horizontal="center" vertical="center"/>
    </xf>
    <xf numFmtId="0" fontId="35" fillId="0" borderId="146" xfId="0" applyFont="1" applyBorder="1" applyAlignment="1">
      <alignment horizontal="center" vertical="center"/>
    </xf>
    <xf numFmtId="0" fontId="35" fillId="0" borderId="161" xfId="0" applyFont="1" applyBorder="1" applyAlignment="1">
      <alignment horizontal="center" vertical="center"/>
    </xf>
    <xf numFmtId="183" fontId="0" fillId="0" borderId="147" xfId="0" applyNumberFormat="1" applyBorder="1" applyAlignment="1">
      <alignment vertical="center" wrapText="1"/>
    </xf>
    <xf numFmtId="183" fontId="0" fillId="0" borderId="152" xfId="0" applyNumberFormat="1" applyBorder="1" applyAlignment="1">
      <alignment vertical="center" wrapText="1"/>
    </xf>
    <xf numFmtId="0" fontId="35" fillId="0" borderId="91" xfId="0" applyFont="1" applyBorder="1" applyAlignment="1">
      <alignment horizontal="center" vertical="center" wrapText="1"/>
    </xf>
    <xf numFmtId="0" fontId="35" fillId="0" borderId="93" xfId="0" applyFont="1" applyBorder="1" applyAlignment="1">
      <alignment horizontal="center" vertical="center" wrapText="1"/>
    </xf>
    <xf numFmtId="0" fontId="35" fillId="0" borderId="95" xfId="0" applyFont="1" applyBorder="1" applyAlignment="1">
      <alignment horizontal="center" vertical="center" wrapText="1"/>
    </xf>
    <xf numFmtId="0" fontId="35" fillId="0" borderId="98" xfId="0" applyFont="1" applyBorder="1" applyAlignment="1">
      <alignment horizontal="center" vertical="center" wrapText="1"/>
    </xf>
    <xf numFmtId="0" fontId="35" fillId="0" borderId="94" xfId="0" applyFont="1" applyBorder="1" applyAlignment="1">
      <alignment horizontal="center" vertical="center" wrapText="1"/>
    </xf>
    <xf numFmtId="0" fontId="35" fillId="0" borderId="97" xfId="0" applyFont="1" applyBorder="1" applyAlignment="1">
      <alignment horizontal="center" vertical="center" wrapText="1"/>
    </xf>
    <xf numFmtId="0" fontId="35" fillId="0" borderId="92" xfId="0" applyFont="1" applyBorder="1" applyAlignment="1">
      <alignment horizontal="center" vertical="center" wrapText="1"/>
    </xf>
    <xf numFmtId="0" fontId="92" fillId="0" borderId="0" xfId="0" applyFont="1" applyAlignment="1">
      <alignment horizontal="left" vertical="center" shrinkToFit="1"/>
    </xf>
    <xf numFmtId="0" fontId="36" fillId="0" borderId="109" xfId="0" applyFont="1" applyBorder="1" applyAlignment="1">
      <alignment horizontal="center" vertical="center" wrapText="1"/>
    </xf>
    <xf numFmtId="0" fontId="36" fillId="0" borderId="106" xfId="0" applyFont="1" applyBorder="1" applyAlignment="1">
      <alignment horizontal="center" vertical="center"/>
    </xf>
    <xf numFmtId="0" fontId="36" fillId="0" borderId="109" xfId="0" applyFont="1" applyBorder="1" applyAlignment="1">
      <alignment horizontal="center" vertical="center"/>
    </xf>
    <xf numFmtId="0" fontId="36" fillId="0" borderId="37" xfId="0" applyFont="1" applyBorder="1" applyAlignment="1">
      <alignment horizontal="center" vertical="center"/>
    </xf>
    <xf numFmtId="0" fontId="36" fillId="0" borderId="56" xfId="0" applyFont="1" applyBorder="1" applyAlignment="1">
      <alignment horizontal="center" vertical="center"/>
    </xf>
    <xf numFmtId="0" fontId="36" fillId="0" borderId="0" xfId="0" applyFont="1" applyAlignment="1">
      <alignment horizontal="right"/>
    </xf>
    <xf numFmtId="0" fontId="222" fillId="0" borderId="107" xfId="63" quotePrefix="1" applyFont="1" applyFill="1" applyBorder="1" applyAlignment="1">
      <alignment horizontal="center" vertical="center"/>
    </xf>
    <xf numFmtId="0" fontId="36" fillId="0" borderId="29" xfId="0" applyFont="1" applyBorder="1" applyAlignment="1">
      <alignment horizontal="center" vertical="center"/>
    </xf>
    <xf numFmtId="0" fontId="36" fillId="0" borderId="30" xfId="0" applyFont="1" applyBorder="1" applyAlignment="1">
      <alignment horizontal="center" vertical="center"/>
    </xf>
    <xf numFmtId="0" fontId="36" fillId="0" borderId="48" xfId="0" applyFont="1" applyBorder="1" applyAlignment="1">
      <alignment horizontal="center" vertical="center"/>
    </xf>
    <xf numFmtId="0" fontId="36" fillId="0" borderId="118" xfId="0" applyFont="1" applyBorder="1" applyAlignment="1">
      <alignment horizontal="center" vertical="center"/>
    </xf>
    <xf numFmtId="0" fontId="90" fillId="0" borderId="32" xfId="0" applyFont="1" applyBorder="1" applyAlignment="1">
      <alignment horizontal="center" vertical="center"/>
    </xf>
    <xf numFmtId="0" fontId="36" fillId="0" borderId="123" xfId="0" applyFont="1" applyBorder="1" applyAlignment="1">
      <alignment horizontal="center" vertical="center"/>
    </xf>
    <xf numFmtId="0" fontId="36" fillId="0" borderId="136" xfId="0" applyFont="1" applyBorder="1" applyAlignment="1">
      <alignment horizontal="center" vertical="center"/>
    </xf>
    <xf numFmtId="0" fontId="35" fillId="0" borderId="49" xfId="0" applyFont="1" applyBorder="1" applyAlignment="1">
      <alignment horizontal="center" vertical="center" wrapText="1"/>
    </xf>
    <xf numFmtId="0" fontId="35" fillId="0" borderId="24" xfId="0" applyFont="1" applyBorder="1" applyAlignment="1">
      <alignment horizontal="center" vertical="center" wrapText="1"/>
    </xf>
    <xf numFmtId="0" fontId="35" fillId="0" borderId="25" xfId="0" applyFont="1" applyBorder="1" applyAlignment="1">
      <alignment horizontal="center" vertical="center" wrapText="1"/>
    </xf>
    <xf numFmtId="0" fontId="35" fillId="0" borderId="15" xfId="0" applyFont="1" applyBorder="1" applyAlignment="1">
      <alignment horizontal="center" vertical="center" wrapText="1"/>
    </xf>
    <xf numFmtId="0" fontId="0" fillId="0" borderId="117" xfId="0" applyBorder="1" applyAlignment="1">
      <alignment horizontal="left" vertical="center" wrapText="1"/>
    </xf>
    <xf numFmtId="0" fontId="0" fillId="0" borderId="250" xfId="0" applyBorder="1" applyAlignment="1">
      <alignment horizontal="left" vertical="center" wrapText="1"/>
    </xf>
    <xf numFmtId="0" fontId="0" fillId="0" borderId="56" xfId="0" applyBorder="1" applyAlignment="1">
      <alignment horizontal="left" vertical="center" wrapText="1"/>
    </xf>
    <xf numFmtId="0" fontId="222" fillId="0" borderId="151" xfId="63" applyFont="1" applyFill="1" applyBorder="1" applyAlignment="1">
      <alignment horizontal="center" vertical="center" wrapText="1"/>
    </xf>
    <xf numFmtId="0" fontId="0" fillId="0" borderId="249" xfId="0" applyBorder="1" applyAlignment="1">
      <alignment horizontal="left" vertical="center" wrapText="1"/>
    </xf>
    <xf numFmtId="0" fontId="0" fillId="0" borderId="14" xfId="0" applyBorder="1" applyAlignment="1">
      <alignment horizontal="left" vertical="center" wrapText="1"/>
    </xf>
    <xf numFmtId="0" fontId="0" fillId="0" borderId="26" xfId="0" applyBorder="1" applyAlignment="1">
      <alignment horizontal="left" vertical="center" wrapText="1"/>
    </xf>
    <xf numFmtId="0" fontId="0" fillId="0" borderId="151" xfId="0" applyBorder="1" applyAlignment="1">
      <alignment vertical="center" wrapText="1"/>
    </xf>
    <xf numFmtId="0" fontId="0" fillId="0" borderId="105" xfId="0" applyBorder="1" applyAlignment="1">
      <alignment vertical="center" wrapText="1"/>
    </xf>
    <xf numFmtId="0" fontId="35" fillId="0" borderId="167" xfId="0" applyFont="1" applyBorder="1" applyAlignment="1">
      <alignment horizontal="center" vertical="center"/>
    </xf>
    <xf numFmtId="0" fontId="0" fillId="0" borderId="163" xfId="0" applyBorder="1" applyAlignment="1">
      <alignment horizontal="left" vertical="center" wrapText="1"/>
    </xf>
    <xf numFmtId="183" fontId="0" fillId="0" borderId="168" xfId="0" applyNumberFormat="1" applyBorder="1" applyAlignment="1">
      <alignment vertical="center" wrapText="1"/>
    </xf>
    <xf numFmtId="0" fontId="35" fillId="0" borderId="166" xfId="0" applyFont="1" applyBorder="1" applyAlignment="1">
      <alignment horizontal="center" vertical="center"/>
    </xf>
    <xf numFmtId="0" fontId="0" fillId="0" borderId="238" xfId="0" applyBorder="1" applyAlignment="1">
      <alignment horizontal="left" vertical="center" wrapText="1"/>
    </xf>
    <xf numFmtId="0" fontId="0" fillId="0" borderId="104" xfId="0" applyBorder="1" applyAlignment="1">
      <alignment horizontal="center" vertical="center"/>
    </xf>
    <xf numFmtId="0" fontId="0" fillId="0" borderId="103" xfId="0" applyBorder="1" applyAlignment="1">
      <alignment horizontal="center" vertical="center"/>
    </xf>
    <xf numFmtId="0" fontId="0" fillId="0" borderId="113" xfId="0" quotePrefix="1" applyBorder="1" applyAlignment="1">
      <alignment horizontal="center" vertical="center" wrapText="1"/>
    </xf>
    <xf numFmtId="0" fontId="35" fillId="0" borderId="162" xfId="0" applyFont="1" applyBorder="1" applyAlignment="1">
      <alignment horizontal="center" vertical="center"/>
    </xf>
    <xf numFmtId="0" fontId="35" fillId="0" borderId="145" xfId="0" applyFont="1" applyBorder="1" applyAlignment="1">
      <alignment horizontal="center" vertical="center"/>
    </xf>
    <xf numFmtId="0" fontId="38" fillId="0" borderId="94" xfId="0" applyFont="1" applyBorder="1" applyAlignment="1">
      <alignment horizontal="center" vertical="center" wrapText="1" shrinkToFit="1"/>
    </xf>
    <xf numFmtId="0" fontId="38" fillId="0" borderId="97" xfId="0" applyFont="1" applyBorder="1" applyAlignment="1">
      <alignment horizontal="center" vertical="center" shrinkToFit="1"/>
    </xf>
    <xf numFmtId="0" fontId="38" fillId="0" borderId="20" xfId="0" applyFont="1" applyBorder="1" applyAlignment="1">
      <alignment horizontal="center" vertical="center" shrinkToFit="1"/>
    </xf>
    <xf numFmtId="0" fontId="38" fillId="0" borderId="21" xfId="0" applyFont="1" applyBorder="1" applyAlignment="1">
      <alignment horizontal="center" vertical="center" shrinkToFit="1"/>
    </xf>
    <xf numFmtId="183" fontId="0" fillId="0" borderId="105" xfId="0" applyNumberFormat="1" applyBorder="1" applyAlignment="1">
      <alignment horizontal="center" vertical="center" wrapText="1"/>
    </xf>
    <xf numFmtId="183" fontId="0" fillId="0" borderId="104" xfId="0" applyNumberFormat="1" applyBorder="1" applyAlignment="1">
      <alignment horizontal="center" vertical="center" wrapText="1"/>
    </xf>
    <xf numFmtId="0" fontId="38" fillId="0" borderId="98" xfId="0" applyFont="1" applyBorder="1" applyAlignment="1">
      <alignment horizontal="center" vertical="center" shrinkToFit="1"/>
    </xf>
    <xf numFmtId="0" fontId="38" fillId="0" borderId="93" xfId="0" applyFont="1" applyBorder="1" applyAlignment="1">
      <alignment horizontal="center" vertical="center" shrinkToFit="1"/>
    </xf>
    <xf numFmtId="0" fontId="222" fillId="0" borderId="115" xfId="63" applyFont="1" applyFill="1" applyBorder="1" applyAlignment="1">
      <alignment horizontal="center" vertical="center"/>
    </xf>
    <xf numFmtId="0" fontId="38" fillId="0" borderId="92" xfId="0" applyFont="1" applyBorder="1" applyAlignment="1">
      <alignment horizontal="center" vertical="center" shrinkToFit="1"/>
    </xf>
    <xf numFmtId="0" fontId="38" fillId="0" borderId="22" xfId="0" applyFont="1" applyBorder="1" applyAlignment="1">
      <alignment horizontal="center" vertical="center" shrinkToFit="1"/>
    </xf>
    <xf numFmtId="0" fontId="0" fillId="0" borderId="148" xfId="0" quotePrefix="1" applyBorder="1" applyAlignment="1">
      <alignment horizontal="center" vertical="center" wrapText="1"/>
    </xf>
    <xf numFmtId="0" fontId="0" fillId="0" borderId="156" xfId="0" applyBorder="1" applyAlignment="1">
      <alignment horizontal="center" vertical="center"/>
    </xf>
    <xf numFmtId="0" fontId="0" fillId="26" borderId="103" xfId="0" applyFill="1" applyBorder="1" applyAlignment="1">
      <alignment horizontal="left" vertical="center" wrapText="1"/>
    </xf>
    <xf numFmtId="0" fontId="0" fillId="26" borderId="104" xfId="0" applyFill="1" applyBorder="1" applyAlignment="1">
      <alignment horizontal="left" vertical="center" wrapText="1"/>
    </xf>
    <xf numFmtId="0" fontId="38" fillId="0" borderId="20" xfId="0" applyFont="1" applyBorder="1" applyAlignment="1">
      <alignment horizontal="center" vertical="center" wrapText="1" shrinkToFit="1"/>
    </xf>
    <xf numFmtId="176" fontId="24" fillId="0" borderId="21" xfId="0" applyNumberFormat="1" applyFont="1" applyBorder="1" applyAlignment="1">
      <alignment horizontal="center" vertical="center" shrinkToFit="1"/>
    </xf>
    <xf numFmtId="176" fontId="24" fillId="0" borderId="22" xfId="0" applyNumberFormat="1" applyFont="1" applyBorder="1" applyAlignment="1">
      <alignment horizontal="center" vertical="center" shrinkToFit="1"/>
    </xf>
    <xf numFmtId="0" fontId="160" fillId="0" borderId="0" xfId="98" applyFont="1" applyAlignment="1">
      <alignment horizontal="center" vertical="center" wrapText="1"/>
    </xf>
    <xf numFmtId="0" fontId="155" fillId="0" borderId="0" xfId="98" applyFont="1" applyAlignment="1">
      <alignment horizontal="center" vertical="center" wrapText="1"/>
    </xf>
    <xf numFmtId="0" fontId="116" fillId="0" borderId="0" xfId="98" applyFont="1" applyAlignment="1">
      <alignment horizontal="center" vertical="center" wrapText="1"/>
    </xf>
    <xf numFmtId="0" fontId="116" fillId="27" borderId="0" xfId="98" applyFont="1" applyFill="1" applyAlignment="1">
      <alignment horizontal="left" vertical="center" wrapText="1"/>
    </xf>
    <xf numFmtId="176" fontId="70" fillId="28" borderId="0" xfId="53" applyNumberFormat="1" applyFont="1" applyFill="1" applyAlignment="1">
      <alignment horizontal="right" vertical="center"/>
    </xf>
    <xf numFmtId="0" fontId="116" fillId="0" borderId="0" xfId="98" applyFont="1" applyAlignment="1">
      <alignment horizontal="left" vertical="center" wrapText="1"/>
    </xf>
    <xf numFmtId="0" fontId="160" fillId="27" borderId="18" xfId="98" applyFont="1" applyFill="1" applyBorder="1" applyAlignment="1">
      <alignment horizontal="center" vertical="center" wrapText="1"/>
    </xf>
    <xf numFmtId="0" fontId="160" fillId="27" borderId="11" xfId="98" applyFont="1" applyFill="1" applyBorder="1" applyAlignment="1">
      <alignment horizontal="center" vertical="center" wrapText="1"/>
    </xf>
    <xf numFmtId="0" fontId="160" fillId="27" borderId="26" xfId="98" applyFont="1" applyFill="1" applyBorder="1" applyAlignment="1">
      <alignment horizontal="center" vertical="center" wrapText="1"/>
    </xf>
    <xf numFmtId="0" fontId="160" fillId="27" borderId="12" xfId="98" applyFont="1" applyFill="1" applyBorder="1" applyAlignment="1">
      <alignment horizontal="center" vertical="center" wrapText="1"/>
    </xf>
    <xf numFmtId="0" fontId="160" fillId="0" borderId="13" xfId="98" applyFont="1" applyBorder="1" applyAlignment="1">
      <alignment horizontal="center" vertical="center" wrapText="1"/>
    </xf>
    <xf numFmtId="0" fontId="160" fillId="0" borderId="17" xfId="98" applyFont="1" applyBorder="1" applyAlignment="1">
      <alignment horizontal="center" vertical="center" wrapText="1"/>
    </xf>
    <xf numFmtId="0" fontId="160" fillId="27" borderId="14" xfId="98" applyFont="1" applyFill="1" applyBorder="1" applyAlignment="1">
      <alignment horizontal="center" vertical="center" wrapText="1"/>
    </xf>
    <xf numFmtId="0" fontId="160" fillId="27" borderId="10" xfId="98" applyFont="1" applyFill="1" applyBorder="1" applyAlignment="1">
      <alignment horizontal="center" vertical="center" wrapText="1"/>
    </xf>
    <xf numFmtId="0" fontId="160" fillId="0" borderId="16" xfId="98" applyFont="1" applyBorder="1" applyAlignment="1">
      <alignment horizontal="center" vertical="center" wrapText="1"/>
    </xf>
    <xf numFmtId="0" fontId="160" fillId="28" borderId="14" xfId="98" applyFont="1" applyFill="1" applyBorder="1" applyAlignment="1">
      <alignment horizontal="center" vertical="center" wrapText="1"/>
    </xf>
    <xf numFmtId="38" fontId="160" fillId="27" borderId="26" xfId="98" applyNumberFormat="1" applyFont="1" applyFill="1" applyBorder="1" applyAlignment="1">
      <alignment horizontal="right" vertical="center" wrapText="1"/>
    </xf>
    <xf numFmtId="0" fontId="160" fillId="27" borderId="26" xfId="98" applyFont="1" applyFill="1" applyBorder="1" applyAlignment="1">
      <alignment horizontal="right" vertical="center" wrapText="1"/>
    </xf>
    <xf numFmtId="176" fontId="160" fillId="27" borderId="26" xfId="98" applyNumberFormat="1" applyFont="1" applyFill="1" applyBorder="1" applyAlignment="1">
      <alignment horizontal="right" vertical="center" wrapText="1"/>
    </xf>
    <xf numFmtId="0" fontId="116" fillId="0" borderId="0" xfId="98" applyFont="1" applyAlignment="1">
      <alignment horizontal="left" vertical="center"/>
    </xf>
    <xf numFmtId="0" fontId="158" fillId="0" borderId="0" xfId="98" applyFont="1" applyAlignment="1">
      <alignment horizontal="left" vertical="center" wrapText="1"/>
    </xf>
    <xf numFmtId="0" fontId="160" fillId="28" borderId="11" xfId="98" applyFont="1" applyFill="1" applyBorder="1" applyAlignment="1">
      <alignment horizontal="center" vertical="center" wrapText="1"/>
    </xf>
    <xf numFmtId="0" fontId="160" fillId="28" borderId="26" xfId="98" applyFont="1" applyFill="1" applyBorder="1" applyAlignment="1">
      <alignment horizontal="center" vertical="center" wrapText="1"/>
    </xf>
    <xf numFmtId="0" fontId="160" fillId="28" borderId="12" xfId="98" applyFont="1" applyFill="1" applyBorder="1" applyAlignment="1">
      <alignment horizontal="center" vertical="center" wrapText="1"/>
    </xf>
    <xf numFmtId="0" fontId="160" fillId="0" borderId="11" xfId="98" applyFont="1" applyBorder="1" applyAlignment="1">
      <alignment horizontal="center" vertical="center" wrapText="1"/>
    </xf>
    <xf numFmtId="0" fontId="160" fillId="0" borderId="26" xfId="98" applyFont="1" applyBorder="1" applyAlignment="1">
      <alignment horizontal="center" vertical="center" wrapText="1"/>
    </xf>
    <xf numFmtId="0" fontId="160" fillId="0" borderId="12" xfId="98" applyFont="1" applyBorder="1" applyAlignment="1">
      <alignment horizontal="center" vertical="center" wrapText="1"/>
    </xf>
    <xf numFmtId="0" fontId="171" fillId="0" borderId="0" xfId="98" applyFont="1" applyAlignment="1">
      <alignment horizontal="left" vertical="center" wrapText="1"/>
    </xf>
    <xf numFmtId="0" fontId="171" fillId="0" borderId="0" xfId="98" applyFont="1" applyAlignment="1">
      <alignment horizontal="left" vertical="center"/>
    </xf>
    <xf numFmtId="0" fontId="160" fillId="28" borderId="13" xfId="98" applyFont="1" applyFill="1" applyBorder="1" applyAlignment="1">
      <alignment horizontal="center" vertical="center" wrapText="1"/>
    </xf>
    <xf numFmtId="0" fontId="160" fillId="28" borderId="17" xfId="98" applyFont="1" applyFill="1" applyBorder="1" applyAlignment="1">
      <alignment horizontal="center" vertical="center" wrapText="1"/>
    </xf>
    <xf numFmtId="0" fontId="160" fillId="28" borderId="10" xfId="98" applyFont="1" applyFill="1" applyBorder="1" applyAlignment="1">
      <alignment horizontal="center" vertical="center" wrapText="1"/>
    </xf>
    <xf numFmtId="176" fontId="22" fillId="28" borderId="0" xfId="53" applyNumberFormat="1" applyFont="1" applyFill="1" applyAlignment="1">
      <alignment horizontal="right" vertical="center"/>
    </xf>
    <xf numFmtId="0" fontId="91" fillId="27" borderId="18" xfId="98" applyFont="1" applyFill="1" applyBorder="1" applyAlignment="1">
      <alignment horizontal="center" vertical="center" wrapText="1"/>
    </xf>
    <xf numFmtId="0" fontId="91" fillId="27" borderId="11" xfId="98" applyFont="1" applyFill="1" applyBorder="1" applyAlignment="1">
      <alignment horizontal="center" vertical="center" wrapText="1"/>
    </xf>
    <xf numFmtId="0" fontId="91" fillId="27" borderId="26" xfId="98" applyFont="1" applyFill="1" applyBorder="1" applyAlignment="1">
      <alignment horizontal="center" vertical="center" wrapText="1"/>
    </xf>
    <xf numFmtId="0" fontId="91" fillId="27" borderId="12" xfId="98" applyFont="1" applyFill="1" applyBorder="1" applyAlignment="1">
      <alignment horizontal="center" vertical="center" wrapText="1"/>
    </xf>
    <xf numFmtId="0" fontId="91" fillId="0" borderId="0" xfId="98" applyFont="1" applyAlignment="1">
      <alignment horizontal="center" vertical="center" wrapText="1"/>
    </xf>
    <xf numFmtId="0" fontId="91" fillId="0" borderId="0" xfId="98" applyFont="1" applyAlignment="1">
      <alignment horizontal="left" vertical="center" wrapText="1"/>
    </xf>
    <xf numFmtId="0" fontId="91" fillId="0" borderId="18" xfId="98" applyFont="1" applyBorder="1" applyAlignment="1">
      <alignment horizontal="center" vertical="center" wrapText="1"/>
    </xf>
    <xf numFmtId="0" fontId="91" fillId="28" borderId="26" xfId="98" applyFont="1" applyFill="1" applyBorder="1" applyAlignment="1">
      <alignment horizontal="center" vertical="center" wrapText="1"/>
    </xf>
    <xf numFmtId="0" fontId="91" fillId="28" borderId="12" xfId="98" applyFont="1" applyFill="1" applyBorder="1" applyAlignment="1">
      <alignment horizontal="center" vertical="center" wrapText="1"/>
    </xf>
    <xf numFmtId="176" fontId="91" fillId="27" borderId="26" xfId="98" applyNumberFormat="1" applyFont="1" applyFill="1" applyBorder="1" applyAlignment="1">
      <alignment horizontal="center" vertical="center" wrapText="1"/>
    </xf>
    <xf numFmtId="176" fontId="91" fillId="27" borderId="12" xfId="98" applyNumberFormat="1" applyFont="1" applyFill="1" applyBorder="1" applyAlignment="1">
      <alignment horizontal="center" vertical="center" wrapText="1"/>
    </xf>
    <xf numFmtId="0" fontId="91" fillId="0" borderId="13" xfId="98" applyFont="1" applyBorder="1" applyAlignment="1">
      <alignment horizontal="center" vertical="center" wrapText="1"/>
    </xf>
    <xf numFmtId="0" fontId="91" fillId="0" borderId="17" xfId="98" applyFont="1" applyBorder="1" applyAlignment="1">
      <alignment horizontal="center" vertical="center" wrapText="1"/>
    </xf>
    <xf numFmtId="0" fontId="91" fillId="0" borderId="16" xfId="98" applyFont="1" applyBorder="1" applyAlignment="1">
      <alignment horizontal="center" vertical="center" wrapText="1"/>
    </xf>
    <xf numFmtId="0" fontId="91" fillId="28" borderId="11" xfId="98" applyFont="1" applyFill="1" applyBorder="1" applyAlignment="1">
      <alignment horizontal="center" vertical="center" wrapText="1"/>
    </xf>
    <xf numFmtId="0" fontId="91" fillId="27" borderId="14" xfId="98" applyFont="1" applyFill="1" applyBorder="1" applyAlignment="1">
      <alignment horizontal="center" vertical="center" wrapText="1"/>
    </xf>
    <xf numFmtId="0" fontId="91" fillId="27" borderId="10" xfId="98" applyFont="1" applyFill="1" applyBorder="1" applyAlignment="1">
      <alignment horizontal="center" vertical="center" wrapText="1"/>
    </xf>
    <xf numFmtId="0" fontId="91" fillId="28" borderId="14" xfId="98" applyFont="1" applyFill="1" applyBorder="1" applyAlignment="1">
      <alignment horizontal="center" vertical="center" wrapText="1"/>
    </xf>
    <xf numFmtId="0" fontId="91" fillId="28" borderId="10" xfId="98" applyFont="1" applyFill="1" applyBorder="1" applyAlignment="1">
      <alignment horizontal="center" vertical="center" wrapText="1"/>
    </xf>
    <xf numFmtId="0" fontId="157" fillId="0" borderId="14" xfId="98" applyFont="1" applyBorder="1" applyAlignment="1">
      <alignment horizontal="left" vertical="center"/>
    </xf>
    <xf numFmtId="0" fontId="157" fillId="0" borderId="0" xfId="98" applyFont="1" applyAlignment="1">
      <alignment horizontal="left" vertical="center" wrapText="1"/>
    </xf>
    <xf numFmtId="0" fontId="157" fillId="0" borderId="0" xfId="98" applyFont="1" applyAlignment="1">
      <alignment horizontal="left" vertical="center"/>
    </xf>
    <xf numFmtId="176" fontId="91" fillId="27" borderId="11" xfId="98" applyNumberFormat="1" applyFont="1" applyFill="1" applyBorder="1" applyAlignment="1">
      <alignment horizontal="center" vertical="center" wrapText="1"/>
    </xf>
    <xf numFmtId="0" fontId="6" fillId="0" borderId="16" xfId="98" applyBorder="1" applyAlignment="1">
      <alignment horizontal="left" vertical="center"/>
    </xf>
    <xf numFmtId="0" fontId="6" fillId="0" borderId="0" xfId="98" applyAlignment="1">
      <alignment horizontal="left" vertical="center"/>
    </xf>
    <xf numFmtId="0" fontId="6" fillId="0" borderId="15" xfId="98" applyBorder="1" applyAlignment="1">
      <alignment horizontal="left" vertical="center"/>
    </xf>
    <xf numFmtId="0" fontId="6" fillId="0" borderId="17" xfId="98" applyBorder="1" applyAlignment="1">
      <alignment horizontal="center" vertical="center"/>
    </xf>
    <xf numFmtId="0" fontId="6" fillId="0" borderId="10" xfId="98" applyBorder="1" applyAlignment="1">
      <alignment horizontal="center" vertical="center"/>
    </xf>
    <xf numFmtId="0" fontId="6" fillId="0" borderId="24" xfId="98" applyBorder="1" applyAlignment="1">
      <alignment horizontal="center" vertical="center"/>
    </xf>
    <xf numFmtId="0" fontId="6" fillId="0" borderId="11" xfId="98" applyBorder="1" applyAlignment="1">
      <alignment horizontal="left" vertical="center"/>
    </xf>
    <xf numFmtId="0" fontId="6" fillId="0" borderId="26" xfId="98" applyBorder="1" applyAlignment="1">
      <alignment horizontal="left" vertical="center"/>
    </xf>
    <xf numFmtId="0" fontId="6" fillId="0" borderId="12" xfId="98" applyBorder="1" applyAlignment="1">
      <alignment horizontal="left" vertical="center"/>
    </xf>
    <xf numFmtId="0" fontId="6" fillId="0" borderId="16" xfId="98" applyBorder="1" applyAlignment="1">
      <alignment horizontal="center" vertical="center"/>
    </xf>
    <xf numFmtId="0" fontId="6" fillId="0" borderId="0" xfId="98" applyAlignment="1">
      <alignment horizontal="center" vertical="center"/>
    </xf>
    <xf numFmtId="0" fontId="6" fillId="0" borderId="15" xfId="98" applyBorder="1" applyAlignment="1">
      <alignment horizontal="center" vertical="center"/>
    </xf>
    <xf numFmtId="38" fontId="91" fillId="27" borderId="26" xfId="98" applyNumberFormat="1" applyFont="1" applyFill="1" applyBorder="1" applyAlignment="1">
      <alignment horizontal="right" vertical="center" wrapText="1"/>
    </xf>
    <xf numFmtId="38" fontId="91" fillId="28" borderId="26" xfId="98" applyNumberFormat="1" applyFont="1" applyFill="1" applyBorder="1" applyAlignment="1">
      <alignment horizontal="right" vertical="center" wrapText="1"/>
    </xf>
    <xf numFmtId="0" fontId="6" fillId="0" borderId="13" xfId="98" applyBorder="1" applyAlignment="1">
      <alignment horizontal="left" vertical="center"/>
    </xf>
    <xf numFmtId="0" fontId="6" fillId="0" borderId="14" xfId="98" applyBorder="1" applyAlignment="1">
      <alignment horizontal="left" vertical="center"/>
    </xf>
    <xf numFmtId="0" fontId="6" fillId="0" borderId="25" xfId="98" applyBorder="1" applyAlignment="1">
      <alignment horizontal="left" vertical="center"/>
    </xf>
    <xf numFmtId="0" fontId="157" fillId="0" borderId="10" xfId="98" applyFont="1" applyBorder="1" applyAlignment="1">
      <alignment horizontal="left" vertical="center"/>
    </xf>
    <xf numFmtId="176" fontId="22" fillId="28" borderId="0" xfId="53" applyNumberFormat="1" applyFont="1" applyFill="1" applyAlignment="1">
      <alignment horizontal="left" vertical="center"/>
    </xf>
    <xf numFmtId="0" fontId="211" fillId="0" borderId="0" xfId="98" applyFont="1" applyAlignment="1">
      <alignment horizontal="center" vertical="center"/>
    </xf>
    <xf numFmtId="0" fontId="211" fillId="0" borderId="0" xfId="98" applyFont="1" applyAlignment="1">
      <alignment horizontal="left" vertical="top"/>
    </xf>
    <xf numFmtId="0" fontId="218" fillId="0" borderId="0" xfId="98" applyFont="1" applyAlignment="1">
      <alignment horizontal="left" vertical="top"/>
    </xf>
    <xf numFmtId="0" fontId="211" fillId="28" borderId="0" xfId="98" applyFont="1" applyFill="1" applyAlignment="1">
      <alignment horizontal="left" vertical="top" wrapText="1"/>
    </xf>
    <xf numFmtId="0" fontId="216" fillId="0" borderId="0" xfId="98" applyFont="1" applyAlignment="1">
      <alignment horizontal="center" vertical="center" wrapText="1"/>
    </xf>
    <xf numFmtId="0" fontId="172" fillId="0" borderId="0" xfId="98" applyFont="1">
      <alignment vertical="center"/>
    </xf>
    <xf numFmtId="0" fontId="211" fillId="0" borderId="0" xfId="98" applyFont="1" applyAlignment="1">
      <alignment horizontal="left" vertical="top" wrapText="1"/>
    </xf>
    <xf numFmtId="0" fontId="211" fillId="28" borderId="0" xfId="98" applyFont="1" applyFill="1" applyAlignment="1">
      <alignment horizontal="left" vertical="center"/>
    </xf>
    <xf numFmtId="0" fontId="211" fillId="27" borderId="0" xfId="98" applyFont="1" applyFill="1" applyAlignment="1">
      <alignment horizontal="left" vertical="center"/>
    </xf>
    <xf numFmtId="0" fontId="215" fillId="0" borderId="0" xfId="98" applyFont="1" applyAlignment="1">
      <alignment horizontal="justify" vertical="center" wrapText="1"/>
    </xf>
    <xf numFmtId="0" fontId="211" fillId="0" borderId="0" xfId="98" applyFont="1">
      <alignment vertical="center"/>
    </xf>
    <xf numFmtId="0" fontId="211" fillId="27" borderId="0" xfId="98" applyFont="1" applyFill="1" applyAlignment="1">
      <alignment horizontal="left" vertical="top" wrapText="1"/>
    </xf>
    <xf numFmtId="0" fontId="215" fillId="0" borderId="0" xfId="98" applyFont="1" applyAlignment="1">
      <alignment horizontal="center" vertical="center" wrapText="1"/>
    </xf>
    <xf numFmtId="0" fontId="211" fillId="27" borderId="0" xfId="98" applyFont="1" applyFill="1" applyAlignment="1">
      <alignment horizontal="left" vertical="center" wrapText="1"/>
    </xf>
    <xf numFmtId="0" fontId="211" fillId="27" borderId="0" xfId="98" applyFont="1" applyFill="1" applyAlignment="1">
      <alignment horizontal="left" vertical="top"/>
    </xf>
    <xf numFmtId="0" fontId="211" fillId="0" borderId="0" xfId="98" applyFont="1" applyAlignment="1">
      <alignment horizontal="left" vertical="center"/>
    </xf>
    <xf numFmtId="0" fontId="215" fillId="27" borderId="0" xfId="98" applyFont="1" applyFill="1" applyAlignment="1">
      <alignment horizontal="left" vertical="center" wrapText="1"/>
    </xf>
    <xf numFmtId="0" fontId="211" fillId="27" borderId="0" xfId="98" applyFont="1" applyFill="1" applyAlignment="1">
      <alignment horizontal="right" vertical="center"/>
    </xf>
    <xf numFmtId="0" fontId="211" fillId="28" borderId="0" xfId="98" applyFont="1" applyFill="1" applyAlignment="1">
      <alignment horizontal="center" vertical="center"/>
    </xf>
    <xf numFmtId="0" fontId="175" fillId="27" borderId="10" xfId="99" applyFont="1" applyFill="1" applyBorder="1" applyAlignment="1">
      <alignment horizontal="center" vertical="center"/>
    </xf>
    <xf numFmtId="0" fontId="175" fillId="0" borderId="10" xfId="99" applyFont="1" applyBorder="1" applyAlignment="1">
      <alignment horizontal="center" vertical="center"/>
    </xf>
    <xf numFmtId="0" fontId="175" fillId="0" borderId="11" xfId="99" applyFont="1" applyBorder="1" applyAlignment="1">
      <alignment horizontal="center" vertical="center"/>
    </xf>
    <xf numFmtId="0" fontId="175" fillId="0" borderId="12" xfId="99" applyFont="1" applyBorder="1" applyAlignment="1">
      <alignment horizontal="center" vertical="center"/>
    </xf>
    <xf numFmtId="0" fontId="175" fillId="27" borderId="0" xfId="99" applyFont="1" applyFill="1" applyAlignment="1">
      <alignment horizontal="center" vertical="center"/>
    </xf>
    <xf numFmtId="0" fontId="175" fillId="27" borderId="0" xfId="99" applyFont="1" applyFill="1" applyAlignment="1">
      <alignment horizontal="left" vertical="center"/>
    </xf>
    <xf numFmtId="176" fontId="62" fillId="28" borderId="0" xfId="53" applyNumberFormat="1" applyFont="1" applyFill="1" applyAlignment="1">
      <alignment horizontal="center" vertical="center"/>
    </xf>
    <xf numFmtId="0" fontId="178" fillId="0" borderId="37" xfId="99" applyFont="1" applyBorder="1" applyAlignment="1">
      <alignment horizontal="center" vertical="top" wrapText="1"/>
    </xf>
    <xf numFmtId="0" fontId="178" fillId="0" borderId="29" xfId="99" applyFont="1" applyBorder="1" applyAlignment="1">
      <alignment horizontal="center" vertical="top" wrapText="1"/>
    </xf>
    <xf numFmtId="0" fontId="178" fillId="0" borderId="30" xfId="99" applyFont="1" applyBorder="1" applyAlignment="1">
      <alignment horizontal="center" vertical="top" wrapText="1"/>
    </xf>
    <xf numFmtId="0" fontId="178" fillId="0" borderId="38" xfId="99" applyFont="1" applyBorder="1" applyAlignment="1">
      <alignment horizontal="center" vertical="top" wrapText="1"/>
    </xf>
    <xf numFmtId="0" fontId="178" fillId="0" borderId="0" xfId="99" applyFont="1" applyAlignment="1">
      <alignment horizontal="center" vertical="top" wrapText="1"/>
    </xf>
    <xf numFmtId="0" fontId="178" fillId="0" borderId="31" xfId="99" applyFont="1" applyBorder="1" applyAlignment="1">
      <alignment horizontal="center" vertical="top" wrapText="1"/>
    </xf>
    <xf numFmtId="0" fontId="178" fillId="0" borderId="44" xfId="99" applyFont="1" applyBorder="1" applyAlignment="1">
      <alignment horizontal="center" vertical="top" wrapText="1"/>
    </xf>
    <xf numFmtId="0" fontId="178" fillId="0" borderId="32" xfId="99" applyFont="1" applyBorder="1" applyAlignment="1">
      <alignment horizontal="center" vertical="top" wrapText="1"/>
    </xf>
    <xf numFmtId="0" fontId="178" fillId="0" borderId="33" xfId="99" applyFont="1" applyBorder="1" applyAlignment="1">
      <alignment horizontal="center" vertical="top" wrapText="1"/>
    </xf>
    <xf numFmtId="0" fontId="178" fillId="0" borderId="300" xfId="99" applyFont="1" applyBorder="1" applyAlignment="1">
      <alignment vertical="top" wrapText="1"/>
    </xf>
    <xf numFmtId="0" fontId="178" fillId="0" borderId="130" xfId="99" applyFont="1" applyBorder="1" applyAlignment="1">
      <alignment vertical="top" wrapText="1"/>
    </xf>
    <xf numFmtId="0" fontId="178" fillId="0" borderId="132" xfId="99" applyFont="1" applyBorder="1" applyAlignment="1">
      <alignment vertical="top" wrapText="1"/>
    </xf>
    <xf numFmtId="0" fontId="178" fillId="0" borderId="0" xfId="99" applyFont="1" applyAlignment="1">
      <alignment vertical="top" wrapText="1"/>
    </xf>
    <xf numFmtId="0" fontId="178" fillId="0" borderId="31" xfId="99" applyFont="1" applyBorder="1" applyAlignment="1">
      <alignment vertical="top" wrapText="1"/>
    </xf>
    <xf numFmtId="0" fontId="178" fillId="0" borderId="32" xfId="99" applyFont="1" applyBorder="1" applyAlignment="1">
      <alignment vertical="top" wrapText="1"/>
    </xf>
    <xf numFmtId="0" fontId="178" fillId="0" borderId="33" xfId="99" applyFont="1" applyBorder="1" applyAlignment="1">
      <alignment vertical="top" wrapText="1"/>
    </xf>
    <xf numFmtId="0" fontId="181" fillId="0" borderId="37" xfId="99" applyFont="1" applyBorder="1" applyAlignment="1">
      <alignment horizontal="center" vertical="center" wrapText="1"/>
    </xf>
    <xf numFmtId="0" fontId="181" fillId="0" borderId="29" xfId="99" applyFont="1" applyBorder="1" applyAlignment="1">
      <alignment horizontal="center" vertical="center" wrapText="1"/>
    </xf>
    <xf numFmtId="0" fontId="181" fillId="0" borderId="30" xfId="99" applyFont="1" applyBorder="1" applyAlignment="1">
      <alignment horizontal="center" vertical="center" wrapText="1"/>
    </xf>
    <xf numFmtId="0" fontId="181" fillId="0" borderId="38" xfId="99" applyFont="1" applyBorder="1" applyAlignment="1">
      <alignment horizontal="center" vertical="center" wrapText="1"/>
    </xf>
    <xf numFmtId="0" fontId="181" fillId="0" borderId="0" xfId="99" applyFont="1" applyAlignment="1">
      <alignment horizontal="center" vertical="center" wrapText="1"/>
    </xf>
    <xf numFmtId="0" fontId="181" fillId="0" borderId="31" xfId="99" applyFont="1" applyBorder="1" applyAlignment="1">
      <alignment horizontal="center" vertical="center" wrapText="1"/>
    </xf>
    <xf numFmtId="0" fontId="178" fillId="0" borderId="29" xfId="99" applyFont="1" applyBorder="1" applyAlignment="1">
      <alignment vertical="top" wrapText="1"/>
    </xf>
    <xf numFmtId="0" fontId="178" fillId="0" borderId="30" xfId="99" applyFont="1" applyBorder="1" applyAlignment="1">
      <alignment vertical="top" wrapText="1"/>
    </xf>
    <xf numFmtId="0" fontId="179" fillId="0" borderId="0" xfId="99" applyFont="1" applyAlignment="1">
      <alignment horizontal="center"/>
    </xf>
    <xf numFmtId="0" fontId="178" fillId="0" borderId="0" xfId="99" applyFont="1" applyAlignment="1">
      <alignment horizontal="center"/>
    </xf>
    <xf numFmtId="0" fontId="178" fillId="0" borderId="31" xfId="99" applyFont="1" applyBorder="1" applyAlignment="1">
      <alignment horizontal="center"/>
    </xf>
    <xf numFmtId="0" fontId="178" fillId="0" borderId="270" xfId="99" applyFont="1" applyBorder="1" applyAlignment="1">
      <alignment horizontal="center"/>
    </xf>
    <xf numFmtId="0" fontId="178" fillId="0" borderId="125" xfId="99" applyFont="1" applyBorder="1" applyAlignment="1">
      <alignment horizontal="center"/>
    </xf>
    <xf numFmtId="0" fontId="178" fillId="0" borderId="62" xfId="99" applyFont="1" applyBorder="1" applyAlignment="1">
      <alignment horizontal="center"/>
    </xf>
    <xf numFmtId="0" fontId="233" fillId="0" borderId="0" xfId="99" applyFont="1" applyAlignment="1">
      <alignment horizontal="center"/>
    </xf>
    <xf numFmtId="0" fontId="234" fillId="0" borderId="0" xfId="99" applyFont="1" applyAlignment="1">
      <alignment horizontal="center"/>
    </xf>
    <xf numFmtId="0" fontId="180" fillId="0" borderId="270" xfId="99" applyFont="1" applyBorder="1" applyAlignment="1">
      <alignment horizontal="center" vertical="center" wrapText="1" shrinkToFit="1"/>
    </xf>
    <xf numFmtId="0" fontId="180" fillId="0" borderId="125" xfId="99" applyFont="1" applyBorder="1" applyAlignment="1">
      <alignment horizontal="center" vertical="center" wrapText="1" shrinkToFit="1"/>
    </xf>
    <xf numFmtId="0" fontId="180" fillId="0" borderId="62" xfId="99" applyFont="1" applyBorder="1" applyAlignment="1">
      <alignment horizontal="center" vertical="center" wrapText="1" shrinkToFit="1"/>
    </xf>
    <xf numFmtId="0" fontId="178" fillId="0" borderId="37" xfId="99" applyFont="1" applyBorder="1" applyAlignment="1">
      <alignment horizontal="left" vertical="center" wrapText="1"/>
    </xf>
    <xf numFmtId="0" fontId="178" fillId="0" borderId="29" xfId="99" applyFont="1" applyBorder="1" applyAlignment="1">
      <alignment horizontal="left" vertical="center" wrapText="1"/>
    </xf>
    <xf numFmtId="0" fontId="178" fillId="0" borderId="30" xfId="99" applyFont="1" applyBorder="1" applyAlignment="1">
      <alignment horizontal="left" vertical="center" wrapText="1"/>
    </xf>
    <xf numFmtId="0" fontId="178" fillId="0" borderId="134" xfId="99" applyFont="1" applyBorder="1" applyAlignment="1">
      <alignment horizontal="center" vertical="center" wrapText="1"/>
    </xf>
    <xf numFmtId="0" fontId="178" fillId="0" borderId="262" xfId="99" applyFont="1" applyBorder="1" applyAlignment="1">
      <alignment horizontal="center" vertical="center" wrapText="1"/>
    </xf>
    <xf numFmtId="0" fontId="178" fillId="0" borderId="137" xfId="99" applyFont="1" applyBorder="1" applyAlignment="1">
      <alignment horizontal="center" vertical="center" wrapText="1"/>
    </xf>
    <xf numFmtId="0" fontId="178" fillId="0" borderId="138" xfId="99" applyFont="1" applyBorder="1" applyAlignment="1">
      <alignment horizontal="center" vertical="center" wrapText="1"/>
    </xf>
    <xf numFmtId="0" fontId="178" fillId="0" borderId="139" xfId="99" applyFont="1" applyBorder="1" applyAlignment="1">
      <alignment horizontal="center" vertical="center" wrapText="1"/>
    </xf>
    <xf numFmtId="0" fontId="178" fillId="0" borderId="301" xfId="99" applyFont="1" applyBorder="1" applyAlignment="1">
      <alignment horizontal="center" vertical="center" wrapText="1"/>
    </xf>
    <xf numFmtId="0" fontId="178" fillId="0" borderId="128" xfId="99" applyFont="1" applyBorder="1" applyAlignment="1">
      <alignment horizontal="left" vertical="top" wrapText="1"/>
    </xf>
    <xf numFmtId="0" fontId="178" fillId="0" borderId="92" xfId="99" applyFont="1" applyBorder="1" applyAlignment="1">
      <alignment horizontal="left" vertical="top" wrapText="1"/>
    </xf>
    <xf numFmtId="0" fontId="147" fillId="0" borderId="29" xfId="99" applyBorder="1"/>
    <xf numFmtId="0" fontId="147" fillId="0" borderId="30" xfId="99" applyBorder="1"/>
    <xf numFmtId="0" fontId="178" fillId="0" borderId="10" xfId="99" applyFont="1" applyBorder="1" applyAlignment="1">
      <alignment vertical="top" wrapText="1"/>
    </xf>
    <xf numFmtId="0" fontId="178" fillId="0" borderId="34" xfId="99" applyFont="1" applyBorder="1" applyAlignment="1">
      <alignment vertical="top" wrapText="1"/>
    </xf>
    <xf numFmtId="0" fontId="178" fillId="0" borderId="94" xfId="99" applyFont="1" applyBorder="1" applyAlignment="1">
      <alignment horizontal="left" vertical="top" wrapText="1"/>
    </xf>
    <xf numFmtId="0" fontId="178" fillId="0" borderId="97" xfId="99" applyFont="1" applyBorder="1" applyAlignment="1">
      <alignment horizontal="left" vertical="top" wrapText="1"/>
    </xf>
    <xf numFmtId="0" fontId="178" fillId="0" borderId="100" xfId="99" applyFont="1" applyBorder="1" applyAlignment="1">
      <alignment horizontal="left" vertical="top" wrapText="1"/>
    </xf>
    <xf numFmtId="0" fontId="178" fillId="0" borderId="14" xfId="99" applyFont="1" applyBorder="1" applyAlignment="1">
      <alignment vertical="top" wrapText="1"/>
    </xf>
    <xf numFmtId="0" fontId="178" fillId="0" borderId="43" xfId="99" applyFont="1" applyBorder="1" applyAlignment="1">
      <alignment vertical="top" wrapText="1"/>
    </xf>
    <xf numFmtId="0" fontId="178" fillId="0" borderId="12" xfId="99" applyFont="1" applyBorder="1" applyAlignment="1">
      <alignment vertical="top" wrapText="1"/>
    </xf>
    <xf numFmtId="0" fontId="178" fillId="0" borderId="13" xfId="99" applyFont="1" applyBorder="1" applyAlignment="1">
      <alignment vertical="center" wrapText="1"/>
    </xf>
    <xf numFmtId="0" fontId="178" fillId="0" borderId="16" xfId="99" applyFont="1" applyBorder="1" applyAlignment="1">
      <alignment vertical="center" wrapText="1"/>
    </xf>
    <xf numFmtId="0" fontId="178" fillId="0" borderId="85" xfId="99" applyFont="1" applyBorder="1" applyAlignment="1">
      <alignment vertical="center" wrapText="1"/>
    </xf>
    <xf numFmtId="0" fontId="184" fillId="0" borderId="14" xfId="99" applyFont="1" applyBorder="1" applyAlignment="1">
      <alignment vertical="center" wrapText="1"/>
    </xf>
    <xf numFmtId="0" fontId="186" fillId="0" borderId="14" xfId="99" applyFont="1" applyBorder="1" applyAlignment="1">
      <alignment vertical="center" wrapText="1"/>
    </xf>
    <xf numFmtId="0" fontId="186" fillId="0" borderId="25" xfId="99" applyFont="1" applyBorder="1" applyAlignment="1">
      <alignment vertical="center" wrapText="1"/>
    </xf>
    <xf numFmtId="0" fontId="186" fillId="0" borderId="0" xfId="99" applyFont="1" applyAlignment="1">
      <alignment vertical="center" wrapText="1"/>
    </xf>
    <xf numFmtId="0" fontId="186" fillId="0" borderId="15" xfId="99" applyFont="1" applyBorder="1" applyAlignment="1">
      <alignment vertical="center" wrapText="1"/>
    </xf>
    <xf numFmtId="0" fontId="186" fillId="0" borderId="10" xfId="99" applyFont="1" applyBorder="1" applyAlignment="1">
      <alignment vertical="center" wrapText="1"/>
    </xf>
    <xf numFmtId="0" fontId="186" fillId="0" borderId="24" xfId="99" applyFont="1" applyBorder="1" applyAlignment="1">
      <alignment vertical="center" wrapText="1"/>
    </xf>
    <xf numFmtId="0" fontId="178" fillId="0" borderId="29" xfId="99" applyFont="1" applyBorder="1" applyAlignment="1">
      <alignment horizontal="center" vertical="center"/>
    </xf>
    <xf numFmtId="0" fontId="178" fillId="0" borderId="122" xfId="99" applyFont="1" applyBorder="1" applyAlignment="1">
      <alignment horizontal="center" vertical="center" shrinkToFit="1"/>
    </xf>
    <xf numFmtId="0" fontId="178" fillId="0" borderId="29" xfId="99" applyFont="1" applyBorder="1" applyAlignment="1">
      <alignment horizontal="center" vertical="center" shrinkToFit="1"/>
    </xf>
    <xf numFmtId="0" fontId="178" fillId="0" borderId="30" xfId="99" applyFont="1" applyBorder="1" applyAlignment="1">
      <alignment horizontal="center" vertical="center" shrinkToFit="1"/>
    </xf>
    <xf numFmtId="0" fontId="183" fillId="0" borderId="18" xfId="99" applyFont="1" applyBorder="1" applyAlignment="1">
      <alignment vertical="top" wrapText="1"/>
    </xf>
    <xf numFmtId="0" fontId="183" fillId="0" borderId="138" xfId="99" applyFont="1" applyBorder="1" applyAlignment="1">
      <alignment vertical="top" wrapText="1"/>
    </xf>
    <xf numFmtId="0" fontId="178" fillId="0" borderId="18" xfId="99" applyFont="1" applyBorder="1" applyAlignment="1">
      <alignment vertical="top" wrapText="1"/>
    </xf>
    <xf numFmtId="0" fontId="178" fillId="0" borderId="138" xfId="99" applyFont="1" applyBorder="1" applyAlignment="1">
      <alignment vertical="top" wrapText="1"/>
    </xf>
    <xf numFmtId="0" fontId="187" fillId="0" borderId="13" xfId="99" applyFont="1" applyBorder="1" applyAlignment="1">
      <alignment horizontal="center" vertical="center" wrapText="1"/>
    </xf>
    <xf numFmtId="0" fontId="187" fillId="0" borderId="16" xfId="99" applyFont="1" applyBorder="1" applyAlignment="1">
      <alignment horizontal="center" vertical="center" wrapText="1"/>
    </xf>
    <xf numFmtId="0" fontId="185" fillId="0" borderId="14" xfId="99" applyFont="1" applyBorder="1" applyAlignment="1">
      <alignment vertical="center" wrapText="1"/>
    </xf>
    <xf numFmtId="0" fontId="185" fillId="0" borderId="43" xfId="99" applyFont="1" applyBorder="1" applyAlignment="1">
      <alignment vertical="center" wrapText="1"/>
    </xf>
    <xf numFmtId="0" fontId="185" fillId="0" borderId="0" xfId="99" applyFont="1" applyAlignment="1">
      <alignment vertical="center" wrapText="1"/>
    </xf>
    <xf numFmtId="0" fontId="185" fillId="0" borderId="31" xfId="99" applyFont="1" applyBorder="1" applyAlignment="1">
      <alignment vertical="center" wrapText="1"/>
    </xf>
    <xf numFmtId="0" fontId="185" fillId="0" borderId="10" xfId="99" applyFont="1" applyBorder="1" applyAlignment="1">
      <alignment vertical="center" wrapText="1"/>
    </xf>
    <xf numFmtId="0" fontId="185" fillId="0" borderId="34" xfId="99" applyFont="1" applyBorder="1" applyAlignment="1">
      <alignment vertical="center" wrapText="1"/>
    </xf>
    <xf numFmtId="0" fontId="184" fillId="0" borderId="0" xfId="99" applyFont="1" applyAlignment="1">
      <alignment vertical="center" wrapText="1"/>
    </xf>
    <xf numFmtId="0" fontId="186" fillId="0" borderId="32" xfId="99" applyFont="1" applyBorder="1" applyAlignment="1">
      <alignment vertical="center" wrapText="1"/>
    </xf>
    <xf numFmtId="0" fontId="186" fillId="0" borderId="35" xfId="99" applyFont="1" applyBorder="1" applyAlignment="1">
      <alignment vertical="center" wrapText="1"/>
    </xf>
    <xf numFmtId="0" fontId="184" fillId="0" borderId="97" xfId="99" applyFont="1" applyBorder="1" applyAlignment="1">
      <alignment vertical="center" wrapText="1"/>
    </xf>
    <xf numFmtId="0" fontId="184" fillId="0" borderId="100" xfId="99" applyFont="1" applyBorder="1" applyAlignment="1">
      <alignment vertical="center" wrapText="1"/>
    </xf>
    <xf numFmtId="0" fontId="185" fillId="0" borderId="32" xfId="99" applyFont="1" applyBorder="1" applyAlignment="1">
      <alignment vertical="center" wrapText="1"/>
    </xf>
    <xf numFmtId="0" fontId="185" fillId="0" borderId="33" xfId="99" applyFont="1" applyBorder="1" applyAlignment="1">
      <alignment vertical="center" wrapText="1"/>
    </xf>
    <xf numFmtId="0" fontId="181" fillId="0" borderId="109" xfId="99" applyFont="1" applyBorder="1" applyAlignment="1">
      <alignment horizontal="center" vertical="center" wrapText="1"/>
    </xf>
    <xf numFmtId="0" fontId="181" fillId="0" borderId="105" xfId="99" applyFont="1" applyBorder="1" applyAlignment="1">
      <alignment horizontal="center" vertical="center" wrapText="1"/>
    </xf>
    <xf numFmtId="0" fontId="181" fillId="0" borderId="108" xfId="99" applyFont="1" applyBorder="1" applyAlignment="1">
      <alignment horizontal="center" vertical="center" wrapText="1"/>
    </xf>
    <xf numFmtId="0" fontId="178" fillId="0" borderId="24" xfId="99" applyFont="1" applyBorder="1" applyAlignment="1">
      <alignment horizontal="center" vertical="center"/>
    </xf>
    <xf numFmtId="0" fontId="178" fillId="0" borderId="22" xfId="99" applyFont="1" applyBorder="1" applyAlignment="1">
      <alignment horizontal="center" vertical="center"/>
    </xf>
    <xf numFmtId="0" fontId="178" fillId="0" borderId="12" xfId="99" applyFont="1" applyBorder="1" applyAlignment="1">
      <alignment horizontal="center" vertical="center"/>
    </xf>
    <xf numFmtId="0" fontId="178" fillId="0" borderId="18" xfId="99" applyFont="1" applyBorder="1" applyAlignment="1">
      <alignment horizontal="center" vertical="center"/>
    </xf>
    <xf numFmtId="0" fontId="178" fillId="0" borderId="0" xfId="99" applyFont="1" applyAlignment="1">
      <alignment horizontal="center" vertical="center"/>
    </xf>
    <xf numFmtId="0" fontId="178" fillId="0" borderId="15" xfId="99" applyFont="1" applyBorder="1" applyAlignment="1">
      <alignment horizontal="center" vertical="center"/>
    </xf>
    <xf numFmtId="0" fontId="178" fillId="0" borderId="10" xfId="99" applyFont="1" applyBorder="1" applyAlignment="1">
      <alignment horizontal="center" vertical="center"/>
    </xf>
    <xf numFmtId="0" fontId="178" fillId="0" borderId="16" xfId="99" applyFont="1" applyBorder="1" applyAlignment="1">
      <alignment horizontal="center" vertical="center" wrapText="1"/>
    </xf>
    <xf numFmtId="0" fontId="178" fillId="0" borderId="31" xfId="99" applyFont="1" applyBorder="1" applyAlignment="1">
      <alignment horizontal="center" vertical="center" wrapText="1"/>
    </xf>
    <xf numFmtId="0" fontId="178" fillId="0" borderId="17" xfId="99" applyFont="1" applyBorder="1" applyAlignment="1">
      <alignment horizontal="center" vertical="center" wrapText="1"/>
    </xf>
    <xf numFmtId="0" fontId="178" fillId="0" borderId="34" xfId="99" applyFont="1" applyBorder="1" applyAlignment="1">
      <alignment horizontal="center" vertical="center" wrapText="1"/>
    </xf>
    <xf numFmtId="0" fontId="178" fillId="0" borderId="12" xfId="99" applyFont="1" applyBorder="1" applyAlignment="1">
      <alignment horizontal="left" vertical="top" wrapText="1"/>
    </xf>
    <xf numFmtId="0" fontId="178" fillId="0" borderId="18" xfId="99" applyFont="1" applyBorder="1" applyAlignment="1">
      <alignment horizontal="left" vertical="top" wrapText="1"/>
    </xf>
    <xf numFmtId="0" fontId="178" fillId="0" borderId="13" xfId="99" applyFont="1" applyBorder="1"/>
    <xf numFmtId="0" fontId="178" fillId="0" borderId="14" xfId="99" applyFont="1" applyBorder="1"/>
    <xf numFmtId="0" fontId="178" fillId="0" borderId="25" xfId="99" applyFont="1" applyBorder="1"/>
    <xf numFmtId="0" fontId="180" fillId="0" borderId="13" xfId="99" applyFont="1" applyBorder="1"/>
    <xf numFmtId="0" fontId="180" fillId="0" borderId="43" xfId="99" applyFont="1" applyBorder="1"/>
    <xf numFmtId="0" fontId="178" fillId="0" borderId="17" xfId="99" applyFont="1" applyBorder="1"/>
    <xf numFmtId="0" fontId="178" fillId="0" borderId="10" xfId="99" applyFont="1" applyBorder="1"/>
    <xf numFmtId="0" fontId="178" fillId="0" borderId="24" xfId="99" applyFont="1" applyBorder="1"/>
    <xf numFmtId="0" fontId="178" fillId="0" borderId="37" xfId="99" applyFont="1" applyBorder="1" applyAlignment="1">
      <alignment horizontal="center" vertical="center" wrapText="1"/>
    </xf>
    <xf numFmtId="0" fontId="178" fillId="0" borderId="29" xfId="99" applyFont="1" applyBorder="1" applyAlignment="1">
      <alignment horizontal="center" vertical="center" wrapText="1"/>
    </xf>
    <xf numFmtId="0" fontId="178" fillId="0" borderId="55" xfId="99" applyFont="1" applyBorder="1" applyAlignment="1">
      <alignment horizontal="center" vertical="center" wrapText="1"/>
    </xf>
    <xf numFmtId="0" fontId="178" fillId="0" borderId="38" xfId="99" applyFont="1" applyBorder="1" applyAlignment="1">
      <alignment horizontal="center" vertical="center" wrapText="1"/>
    </xf>
    <xf numFmtId="0" fontId="178" fillId="0" borderId="0" xfId="99" applyFont="1" applyAlignment="1">
      <alignment horizontal="center" vertical="center" wrapText="1"/>
    </xf>
    <xf numFmtId="0" fontId="178" fillId="0" borderId="15" xfId="99" applyFont="1" applyBorder="1" applyAlignment="1">
      <alignment horizontal="center" vertical="center" wrapText="1"/>
    </xf>
    <xf numFmtId="0" fontId="178" fillId="0" borderId="44" xfId="99" applyFont="1" applyBorder="1" applyAlignment="1">
      <alignment horizontal="center" vertical="center" wrapText="1"/>
    </xf>
    <xf numFmtId="0" fontId="178" fillId="0" borderId="32" xfId="99" applyFont="1" applyBorder="1" applyAlignment="1">
      <alignment horizontal="center" vertical="center" wrapText="1"/>
    </xf>
    <xf numFmtId="0" fontId="178" fillId="0" borderId="35" xfId="99" applyFont="1" applyBorder="1" applyAlignment="1">
      <alignment horizontal="center" vertical="center" wrapText="1"/>
    </xf>
    <xf numFmtId="0" fontId="178" fillId="0" borderId="122" xfId="99" applyFont="1" applyBorder="1"/>
    <xf numFmtId="0" fontId="178" fillId="0" borderId="29" xfId="99" applyFont="1" applyBorder="1"/>
    <xf numFmtId="0" fontId="178" fillId="0" borderId="30" xfId="99" applyFont="1" applyBorder="1"/>
    <xf numFmtId="0" fontId="178" fillId="0" borderId="16" xfId="99" applyFont="1" applyBorder="1"/>
    <xf numFmtId="0" fontId="178" fillId="0" borderId="0" xfId="99" applyFont="1"/>
    <xf numFmtId="0" fontId="178" fillId="0" borderId="31" xfId="99" applyFont="1" applyBorder="1"/>
    <xf numFmtId="0" fontId="178" fillId="0" borderId="36" xfId="99" applyFont="1" applyBorder="1"/>
    <xf numFmtId="0" fontId="178" fillId="0" borderId="32" xfId="99" applyFont="1" applyBorder="1"/>
    <xf numFmtId="0" fontId="178" fillId="0" borderId="33" xfId="99" applyFont="1" applyBorder="1"/>
    <xf numFmtId="0" fontId="181" fillId="0" borderId="37" xfId="99" applyFont="1" applyBorder="1" applyAlignment="1">
      <alignment horizontal="center" vertical="top" wrapText="1"/>
    </xf>
    <xf numFmtId="0" fontId="147" fillId="0" borderId="55" xfId="99" applyBorder="1"/>
    <xf numFmtId="0" fontId="147" fillId="0" borderId="44" xfId="99" applyBorder="1"/>
    <xf numFmtId="0" fontId="147" fillId="0" borderId="32" xfId="99" applyBorder="1"/>
    <xf numFmtId="0" fontId="147" fillId="0" borderId="35" xfId="99" applyBorder="1"/>
    <xf numFmtId="0" fontId="178" fillId="0" borderId="16" xfId="99" applyFont="1" applyBorder="1" applyAlignment="1">
      <alignment horizontal="left"/>
    </xf>
    <xf numFmtId="0" fontId="178" fillId="0" borderId="0" xfId="99" applyFont="1" applyAlignment="1">
      <alignment horizontal="left"/>
    </xf>
    <xf numFmtId="0" fontId="178" fillId="0" borderId="31" xfId="99" applyFont="1" applyBorder="1" applyAlignment="1">
      <alignment horizontal="left"/>
    </xf>
    <xf numFmtId="0" fontId="178" fillId="0" borderId="36" xfId="99" applyFont="1" applyBorder="1" applyAlignment="1">
      <alignment horizontal="left"/>
    </xf>
    <xf numFmtId="0" fontId="178" fillId="0" borderId="32" xfId="99" applyFont="1" applyBorder="1" applyAlignment="1">
      <alignment horizontal="left"/>
    </xf>
    <xf numFmtId="0" fontId="178" fillId="0" borderId="33" xfId="99" applyFont="1" applyBorder="1" applyAlignment="1">
      <alignment horizontal="left"/>
    </xf>
    <xf numFmtId="0" fontId="178" fillId="0" borderId="137" xfId="99" applyFont="1" applyBorder="1" applyAlignment="1">
      <alignment horizontal="left" vertical="top" wrapText="1"/>
    </xf>
    <xf numFmtId="0" fontId="178" fillId="0" borderId="24" xfId="99" applyFont="1" applyBorder="1" applyAlignment="1">
      <alignment horizontal="left" vertical="top" wrapText="1"/>
    </xf>
    <xf numFmtId="0" fontId="178" fillId="0" borderId="22" xfId="99" applyFont="1" applyBorder="1" applyAlignment="1">
      <alignment horizontal="left" vertical="top" wrapText="1"/>
    </xf>
    <xf numFmtId="0" fontId="178" fillId="0" borderId="25" xfId="99" applyFont="1" applyBorder="1" applyAlignment="1">
      <alignment horizontal="left" vertical="top" wrapText="1"/>
    </xf>
    <xf numFmtId="0" fontId="178" fillId="0" borderId="20" xfId="99" applyFont="1" applyBorder="1" applyAlignment="1">
      <alignment horizontal="left" vertical="top" wrapText="1"/>
    </xf>
    <xf numFmtId="0" fontId="178" fillId="0" borderId="35" xfId="99" applyFont="1" applyBorder="1"/>
    <xf numFmtId="0" fontId="189" fillId="0" borderId="111" xfId="99" applyFont="1" applyBorder="1" applyAlignment="1">
      <alignment horizontal="left" vertical="top"/>
    </xf>
    <xf numFmtId="0" fontId="189" fillId="0" borderId="51" xfId="99" applyFont="1" applyBorder="1" applyAlignment="1">
      <alignment horizontal="left" vertical="top"/>
    </xf>
    <xf numFmtId="0" fontId="189" fillId="0" borderId="54" xfId="99" applyFont="1" applyBorder="1" applyAlignment="1">
      <alignment horizontal="left" vertical="top"/>
    </xf>
    <xf numFmtId="0" fontId="180" fillId="0" borderId="125" xfId="99" applyFont="1" applyBorder="1" applyAlignment="1">
      <alignment horizontal="left" vertical="center" wrapText="1"/>
    </xf>
    <xf numFmtId="0" fontId="180" fillId="0" borderId="125" xfId="99" applyFont="1" applyBorder="1" applyAlignment="1">
      <alignment horizontal="left" vertical="center"/>
    </xf>
    <xf numFmtId="0" fontId="180" fillId="0" borderId="62" xfId="99" applyFont="1" applyBorder="1" applyAlignment="1">
      <alignment horizontal="left" vertical="center"/>
    </xf>
    <xf numFmtId="0" fontId="179" fillId="0" borderId="29" xfId="99" applyFont="1" applyBorder="1" applyAlignment="1">
      <alignment horizontal="center"/>
    </xf>
    <xf numFmtId="0" fontId="181" fillId="0" borderId="0" xfId="99" applyFont="1" applyAlignment="1">
      <alignment horizontal="left"/>
    </xf>
    <xf numFmtId="0" fontId="178" fillId="0" borderId="13" xfId="99" applyFont="1" applyBorder="1" applyAlignment="1">
      <alignment horizontal="right"/>
    </xf>
    <xf numFmtId="0" fontId="178" fillId="0" borderId="25" xfId="99" applyFont="1" applyBorder="1" applyAlignment="1">
      <alignment horizontal="right"/>
    </xf>
    <xf numFmtId="0" fontId="178" fillId="0" borderId="17" xfId="99" applyFont="1" applyBorder="1" applyAlignment="1">
      <alignment horizontal="right"/>
    </xf>
    <xf numFmtId="0" fontId="178" fillId="0" borderId="24" xfId="99" applyFont="1" applyBorder="1" applyAlignment="1">
      <alignment horizontal="right"/>
    </xf>
    <xf numFmtId="0" fontId="178" fillId="0" borderId="13" xfId="99" applyFont="1" applyBorder="1" applyAlignment="1">
      <alignment shrinkToFit="1"/>
    </xf>
    <xf numFmtId="0" fontId="178" fillId="0" borderId="43" xfId="99" applyFont="1" applyBorder="1" applyAlignment="1">
      <alignment shrinkToFit="1"/>
    </xf>
    <xf numFmtId="0" fontId="178" fillId="0" borderId="34" xfId="99" applyFont="1" applyBorder="1"/>
    <xf numFmtId="0" fontId="178" fillId="0" borderId="18" xfId="99" applyFont="1" applyBorder="1" applyAlignment="1">
      <alignment horizontal="left" vertical="top"/>
    </xf>
    <xf numFmtId="0" fontId="181" fillId="0" borderId="37" xfId="99" applyFont="1" applyBorder="1" applyAlignment="1">
      <alignment horizontal="left" vertical="center" wrapText="1"/>
    </xf>
    <xf numFmtId="0" fontId="181" fillId="0" borderId="29" xfId="99" applyFont="1" applyBorder="1" applyAlignment="1">
      <alignment horizontal="left" vertical="center" wrapText="1"/>
    </xf>
    <xf numFmtId="0" fontId="181" fillId="0" borderId="55" xfId="99" applyFont="1" applyBorder="1" applyAlignment="1">
      <alignment horizontal="left" vertical="center" wrapText="1"/>
    </xf>
    <xf numFmtId="0" fontId="181" fillId="0" borderId="38" xfId="99" applyFont="1" applyBorder="1" applyAlignment="1">
      <alignment horizontal="left" vertical="center" wrapText="1"/>
    </xf>
    <xf numFmtId="0" fontId="181" fillId="0" borderId="0" xfId="99" applyFont="1" applyAlignment="1">
      <alignment horizontal="left" vertical="center" wrapText="1"/>
    </xf>
    <xf numFmtId="0" fontId="181" fillId="0" borderId="15" xfId="99" applyFont="1" applyBorder="1" applyAlignment="1">
      <alignment horizontal="left" vertical="center" wrapText="1"/>
    </xf>
    <xf numFmtId="0" fontId="181" fillId="0" borderId="41" xfId="99" applyFont="1" applyBorder="1" applyAlignment="1">
      <alignment horizontal="left" vertical="center" wrapText="1"/>
    </xf>
    <xf numFmtId="0" fontId="181" fillId="0" borderId="10" xfId="99" applyFont="1" applyBorder="1" applyAlignment="1">
      <alignment horizontal="left" vertical="center" wrapText="1"/>
    </xf>
    <xf numFmtId="0" fontId="181" fillId="0" borderId="24" xfId="99" applyFont="1" applyBorder="1" applyAlignment="1">
      <alignment horizontal="left" vertical="center" wrapText="1"/>
    </xf>
    <xf numFmtId="0" fontId="178" fillId="0" borderId="122" xfId="99" applyFont="1" applyBorder="1" applyAlignment="1">
      <alignment horizontal="center" vertical="center"/>
    </xf>
    <xf numFmtId="0" fontId="178" fillId="0" borderId="55" xfId="99" applyFont="1" applyBorder="1" applyAlignment="1">
      <alignment horizontal="center" vertical="center"/>
    </xf>
    <xf numFmtId="0" fontId="178" fillId="0" borderId="17" xfId="99" applyFont="1" applyBorder="1" applyAlignment="1">
      <alignment horizontal="center" vertical="center"/>
    </xf>
    <xf numFmtId="0" fontId="181" fillId="0" borderId="122" xfId="99" applyFont="1" applyBorder="1" applyAlignment="1">
      <alignment vertical="center" wrapText="1"/>
    </xf>
    <xf numFmtId="0" fontId="181" fillId="0" borderId="30" xfId="99" applyFont="1" applyBorder="1" applyAlignment="1">
      <alignment vertical="center" wrapText="1"/>
    </xf>
    <xf numFmtId="0" fontId="181" fillId="0" borderId="17" xfId="99" applyFont="1" applyBorder="1" applyAlignment="1">
      <alignment vertical="center" wrapText="1"/>
    </xf>
    <xf numFmtId="0" fontId="181" fillId="0" borderId="34" xfId="99" applyFont="1" applyBorder="1" applyAlignment="1">
      <alignment vertical="center" wrapText="1"/>
    </xf>
    <xf numFmtId="0" fontId="178" fillId="0" borderId="18" xfId="99" applyFont="1" applyBorder="1" applyAlignment="1">
      <alignment vertical="top"/>
    </xf>
    <xf numFmtId="0" fontId="175" fillId="0" borderId="20" xfId="99" applyFont="1" applyBorder="1" applyAlignment="1">
      <alignment horizontal="center" vertical="center" textRotation="255" wrapText="1"/>
    </xf>
    <xf numFmtId="0" fontId="175" fillId="0" borderId="21" xfId="99" applyFont="1" applyBorder="1" applyAlignment="1">
      <alignment horizontal="center" vertical="center" textRotation="255" wrapText="1"/>
    </xf>
    <xf numFmtId="0" fontId="175" fillId="0" borderId="22" xfId="99" applyFont="1" applyBorder="1" applyAlignment="1">
      <alignment horizontal="center" vertical="center" textRotation="255" wrapText="1"/>
    </xf>
    <xf numFmtId="0" fontId="147" fillId="0" borderId="37" xfId="99" applyBorder="1" applyAlignment="1">
      <alignment horizontal="right" vertical="center"/>
    </xf>
    <xf numFmtId="0" fontId="147" fillId="0" borderId="30" xfId="99" applyBorder="1" applyAlignment="1">
      <alignment horizontal="right" vertical="center"/>
    </xf>
    <xf numFmtId="0" fontId="147" fillId="0" borderId="44" xfId="99" applyBorder="1" applyAlignment="1">
      <alignment horizontal="left" vertical="center"/>
    </xf>
    <xf numFmtId="0" fontId="147" fillId="0" borderId="33" xfId="99" applyBorder="1" applyAlignment="1">
      <alignment horizontal="left" vertical="center"/>
    </xf>
    <xf numFmtId="0" fontId="147" fillId="0" borderId="32" xfId="99" applyBorder="1" applyAlignment="1">
      <alignment horizontal="center" vertical="center"/>
    </xf>
    <xf numFmtId="0" fontId="147" fillId="0" borderId="138" xfId="99" applyBorder="1" applyAlignment="1">
      <alignment vertical="center"/>
    </xf>
    <xf numFmtId="0" fontId="147" fillId="0" borderId="10" xfId="99" applyBorder="1" applyAlignment="1">
      <alignment horizontal="center" vertical="center"/>
    </xf>
    <xf numFmtId="0" fontId="147" fillId="27" borderId="10" xfId="99" applyFill="1" applyBorder="1" applyAlignment="1">
      <alignment horizontal="center" vertical="center"/>
    </xf>
    <xf numFmtId="0" fontId="147" fillId="0" borderId="0" xfId="99" applyAlignment="1">
      <alignment horizontal="center" vertical="center"/>
    </xf>
    <xf numFmtId="0" fontId="147" fillId="27" borderId="0" xfId="99" applyFill="1" applyAlignment="1">
      <alignment horizontal="left" vertical="center"/>
    </xf>
    <xf numFmtId="0" fontId="147" fillId="0" borderId="0" xfId="99"/>
    <xf numFmtId="0" fontId="147" fillId="0" borderId="0" xfId="99" applyAlignment="1">
      <alignment vertical="top"/>
    </xf>
    <xf numFmtId="0" fontId="147" fillId="27" borderId="32" xfId="99" applyFill="1" applyBorder="1" applyAlignment="1">
      <alignment horizontal="left" vertical="center"/>
    </xf>
    <xf numFmtId="176" fontId="147" fillId="27" borderId="32" xfId="99" applyNumberFormat="1" applyFill="1" applyBorder="1" applyAlignment="1">
      <alignment horizontal="center" vertical="center"/>
    </xf>
    <xf numFmtId="0" fontId="151" fillId="0" borderId="94" xfId="99" applyFont="1" applyBorder="1" applyAlignment="1">
      <alignment horizontal="center" vertical="center" textRotation="255"/>
    </xf>
    <xf numFmtId="0" fontId="151" fillId="0" borderId="100" xfId="99" applyFont="1" applyBorder="1" applyAlignment="1">
      <alignment horizontal="center" vertical="center" textRotation="255"/>
    </xf>
    <xf numFmtId="0" fontId="147" fillId="0" borderId="0" xfId="99" applyAlignment="1">
      <alignment vertical="center"/>
    </xf>
    <xf numFmtId="0" fontId="147" fillId="0" borderId="32" xfId="99" applyBorder="1" applyAlignment="1">
      <alignment vertical="center"/>
    </xf>
    <xf numFmtId="0" fontId="147" fillId="0" borderId="42" xfId="99" applyBorder="1" applyAlignment="1">
      <alignment vertical="center"/>
    </xf>
    <xf numFmtId="0" fontId="147" fillId="0" borderId="14" xfId="99" applyBorder="1" applyAlignment="1">
      <alignment vertical="center"/>
    </xf>
    <xf numFmtId="0" fontId="147" fillId="0" borderId="43" xfId="99" applyBorder="1" applyAlignment="1">
      <alignment vertical="center"/>
    </xf>
    <xf numFmtId="0" fontId="147" fillId="0" borderId="44" xfId="99" applyBorder="1" applyAlignment="1">
      <alignment vertical="center"/>
    </xf>
    <xf numFmtId="0" fontId="147" fillId="0" borderId="33" xfId="99" applyBorder="1" applyAlignment="1">
      <alignment vertical="center"/>
    </xf>
    <xf numFmtId="0" fontId="147" fillId="0" borderId="128" xfId="99" applyBorder="1" applyAlignment="1">
      <alignment vertical="center"/>
    </xf>
    <xf numFmtId="0" fontId="147" fillId="0" borderId="97" xfId="99" applyBorder="1" applyAlignment="1">
      <alignment vertical="center"/>
    </xf>
    <xf numFmtId="0" fontId="147" fillId="0" borderId="262" xfId="99" applyBorder="1" applyAlignment="1">
      <alignment vertical="center"/>
    </xf>
    <xf numFmtId="0" fontId="114" fillId="27" borderId="16" xfId="96" applyFont="1" applyFill="1" applyBorder="1" applyAlignment="1">
      <alignment horizontal="center" vertical="center"/>
    </xf>
    <xf numFmtId="0" fontId="114" fillId="27" borderId="0" xfId="96" applyFont="1" applyFill="1" applyAlignment="1">
      <alignment horizontal="center" vertical="center"/>
    </xf>
    <xf numFmtId="0" fontId="116" fillId="0" borderId="0" xfId="96" applyFont="1" applyAlignment="1">
      <alignment horizontal="left" vertical="center"/>
    </xf>
    <xf numFmtId="0" fontId="116" fillId="27" borderId="0" xfId="96" applyFont="1" applyFill="1" applyAlignment="1">
      <alignment horizontal="left" vertical="center" wrapText="1"/>
    </xf>
    <xf numFmtId="0" fontId="116" fillId="0" borderId="11" xfId="96" applyFont="1" applyBorder="1" applyAlignment="1">
      <alignment horizontal="center" vertical="center" wrapText="1"/>
    </xf>
    <xf numFmtId="0" fontId="116" fillId="0" borderId="12" xfId="96" applyFont="1" applyBorder="1" applyAlignment="1">
      <alignment horizontal="center" vertical="center" wrapText="1"/>
    </xf>
    <xf numFmtId="0" fontId="116" fillId="27" borderId="18" xfId="96" applyFont="1" applyFill="1" applyBorder="1" applyAlignment="1">
      <alignment horizontal="center" vertical="center" wrapText="1"/>
    </xf>
    <xf numFmtId="0" fontId="116" fillId="0" borderId="0" xfId="96" applyFont="1" applyAlignment="1">
      <alignment horizontal="justify" vertical="top" wrapText="1"/>
    </xf>
    <xf numFmtId="0" fontId="116" fillId="0" borderId="0" xfId="96" applyFont="1" applyAlignment="1">
      <alignment horizontal="center" vertical="center" wrapText="1"/>
    </xf>
    <xf numFmtId="0" fontId="116" fillId="0" borderId="18" xfId="96" applyFont="1" applyBorder="1" applyAlignment="1">
      <alignment horizontal="center" vertical="top" wrapText="1"/>
    </xf>
    <xf numFmtId="0" fontId="116" fillId="0" borderId="18" xfId="96" applyFont="1" applyBorder="1" applyAlignment="1">
      <alignment horizontal="justify" vertical="center" wrapText="1"/>
    </xf>
    <xf numFmtId="0" fontId="116" fillId="0" borderId="18" xfId="96" applyFont="1" applyBorder="1" applyAlignment="1">
      <alignment horizontal="center" vertical="center" wrapText="1"/>
    </xf>
    <xf numFmtId="176" fontId="116" fillId="0" borderId="14" xfId="96" applyNumberFormat="1" applyFont="1" applyBorder="1" applyAlignment="1">
      <alignment horizontal="center" vertical="center" wrapText="1"/>
    </xf>
    <xf numFmtId="0" fontId="155" fillId="0" borderId="0" xfId="96" applyFont="1" applyAlignment="1">
      <alignment horizontal="center" vertical="center" wrapText="1"/>
    </xf>
    <xf numFmtId="176" fontId="17" fillId="28" borderId="0" xfId="53" applyNumberFormat="1" applyFont="1" applyFill="1" applyAlignment="1">
      <alignment horizontal="right" vertical="center"/>
    </xf>
    <xf numFmtId="0" fontId="154" fillId="0" borderId="0" xfId="96" applyFont="1" applyAlignment="1">
      <alignment horizontal="left" vertical="center" wrapText="1"/>
    </xf>
    <xf numFmtId="0" fontId="154" fillId="0" borderId="10" xfId="96" applyFont="1" applyBorder="1" applyAlignment="1">
      <alignment horizontal="left" vertical="center" wrapText="1"/>
    </xf>
    <xf numFmtId="0" fontId="160" fillId="0" borderId="13" xfId="96" applyFont="1" applyBorder="1" applyAlignment="1">
      <alignment horizontal="center" vertical="center" wrapText="1"/>
    </xf>
    <xf numFmtId="0" fontId="116" fillId="0" borderId="25" xfId="96" applyFont="1" applyBorder="1" applyAlignment="1">
      <alignment horizontal="center" vertical="center" wrapText="1"/>
    </xf>
    <xf numFmtId="0" fontId="116" fillId="0" borderId="16" xfId="96" applyFont="1" applyBorder="1" applyAlignment="1">
      <alignment horizontal="center" vertical="center" wrapText="1"/>
    </xf>
    <xf numFmtId="0" fontId="116" fillId="0" borderId="15" xfId="96" applyFont="1" applyBorder="1" applyAlignment="1">
      <alignment horizontal="center" vertical="center" wrapText="1"/>
    </xf>
    <xf numFmtId="0" fontId="116" fillId="0" borderId="17" xfId="96" applyFont="1" applyBorder="1" applyAlignment="1">
      <alignment horizontal="center" vertical="center" wrapText="1"/>
    </xf>
    <xf numFmtId="0" fontId="116" fillId="0" borderId="24" xfId="96" applyFont="1" applyBorder="1" applyAlignment="1">
      <alignment horizontal="center" vertical="center" wrapText="1"/>
    </xf>
    <xf numFmtId="0" fontId="157" fillId="28" borderId="283" xfId="96" applyFont="1" applyFill="1" applyBorder="1" applyAlignment="1">
      <alignment horizontal="center" vertical="center" wrapText="1"/>
    </xf>
    <xf numFmtId="0" fontId="157" fillId="28" borderId="284" xfId="96" applyFont="1" applyFill="1" applyBorder="1" applyAlignment="1">
      <alignment horizontal="center" vertical="center" wrapText="1"/>
    </xf>
    <xf numFmtId="0" fontId="157" fillId="27" borderId="258" xfId="96" applyFont="1" applyFill="1" applyBorder="1" applyAlignment="1">
      <alignment horizontal="center" vertical="center" wrapText="1"/>
    </xf>
    <xf numFmtId="0" fontId="157" fillId="27" borderId="286" xfId="96" applyFont="1" applyFill="1" applyBorder="1" applyAlignment="1">
      <alignment horizontal="center" vertical="center" wrapText="1"/>
    </xf>
    <xf numFmtId="0" fontId="160" fillId="0" borderId="18" xfId="96" applyFont="1" applyBorder="1" applyAlignment="1">
      <alignment horizontal="center" vertical="center" wrapText="1"/>
    </xf>
    <xf numFmtId="0" fontId="160" fillId="0" borderId="16" xfId="96" applyFont="1" applyBorder="1" applyAlignment="1">
      <alignment horizontal="center" vertical="center" wrapText="1"/>
    </xf>
    <xf numFmtId="0" fontId="157" fillId="0" borderId="16" xfId="96" applyFont="1" applyBorder="1" applyAlignment="1">
      <alignment horizontal="left" vertical="center" wrapText="1"/>
    </xf>
    <xf numFmtId="0" fontId="157" fillId="0" borderId="0" xfId="96" applyFont="1" applyAlignment="1">
      <alignment horizontal="left" vertical="center" wrapText="1"/>
    </xf>
    <xf numFmtId="0" fontId="157" fillId="0" borderId="15" xfId="96" applyFont="1" applyBorder="1" applyAlignment="1">
      <alignment horizontal="left" vertical="center" wrapText="1"/>
    </xf>
    <xf numFmtId="0" fontId="157" fillId="0" borderId="17" xfId="96" applyFont="1" applyBorder="1" applyAlignment="1">
      <alignment horizontal="left" vertical="center" wrapText="1"/>
    </xf>
    <xf numFmtId="0" fontId="157" fillId="0" borderId="10" xfId="96" applyFont="1" applyBorder="1" applyAlignment="1">
      <alignment horizontal="left" vertical="center" wrapText="1"/>
    </xf>
    <xf numFmtId="0" fontId="157" fillId="0" borderId="24" xfId="96" applyFont="1" applyBorder="1" applyAlignment="1">
      <alignment horizontal="left" vertical="center" wrapText="1"/>
    </xf>
    <xf numFmtId="0" fontId="160" fillId="27" borderId="18" xfId="96" applyFont="1" applyFill="1" applyBorder="1" applyAlignment="1">
      <alignment horizontal="center" vertical="center" wrapText="1"/>
    </xf>
    <xf numFmtId="0" fontId="160" fillId="0" borderId="25" xfId="96" applyFont="1" applyBorder="1" applyAlignment="1">
      <alignment horizontal="center" vertical="center" wrapText="1"/>
    </xf>
    <xf numFmtId="0" fontId="160" fillId="0" borderId="17" xfId="96" applyFont="1" applyBorder="1" applyAlignment="1">
      <alignment horizontal="center" vertical="center" wrapText="1"/>
    </xf>
    <xf numFmtId="0" fontId="160" fillId="0" borderId="24" xfId="96" applyFont="1" applyBorder="1" applyAlignment="1">
      <alignment horizontal="center" vertical="center" wrapText="1"/>
    </xf>
    <xf numFmtId="0" fontId="160" fillId="27" borderId="14" xfId="96" applyFont="1" applyFill="1" applyBorder="1" applyAlignment="1">
      <alignment horizontal="center" vertical="center" wrapText="1"/>
    </xf>
    <xf numFmtId="0" fontId="160" fillId="27" borderId="10" xfId="96" applyFont="1" applyFill="1" applyBorder="1" applyAlignment="1">
      <alignment horizontal="center" vertical="center" wrapText="1"/>
    </xf>
    <xf numFmtId="0" fontId="174" fillId="27" borderId="16" xfId="96" applyFont="1" applyFill="1" applyBorder="1" applyAlignment="1">
      <alignment horizontal="center" vertical="center"/>
    </xf>
    <xf numFmtId="0" fontId="174" fillId="27" borderId="0" xfId="96" applyFont="1" applyFill="1" applyAlignment="1">
      <alignment horizontal="center" vertical="center"/>
    </xf>
    <xf numFmtId="0" fontId="174" fillId="27" borderId="15" xfId="96" applyFont="1" applyFill="1" applyBorder="1" applyAlignment="1">
      <alignment horizontal="center" vertical="center"/>
    </xf>
    <xf numFmtId="0" fontId="8" fillId="28" borderId="17" xfId="96" applyFill="1" applyBorder="1" applyAlignment="1">
      <alignment horizontal="center" vertical="top"/>
    </xf>
    <xf numFmtId="0" fontId="8" fillId="28" borderId="10" xfId="96" applyFill="1" applyBorder="1" applyAlignment="1">
      <alignment horizontal="center" vertical="top"/>
    </xf>
    <xf numFmtId="0" fontId="8" fillId="28" borderId="24" xfId="96" applyFill="1" applyBorder="1" applyAlignment="1">
      <alignment horizontal="center" vertical="top"/>
    </xf>
    <xf numFmtId="0" fontId="113" fillId="0" borderId="13" xfId="96" applyFont="1" applyBorder="1" applyAlignment="1">
      <alignment horizontal="left" vertical="top" wrapText="1"/>
    </xf>
    <xf numFmtId="0" fontId="113" fillId="0" borderId="14" xfId="96" applyFont="1" applyBorder="1" applyAlignment="1">
      <alignment horizontal="left" vertical="top" wrapText="1"/>
    </xf>
    <xf numFmtId="0" fontId="113" fillId="0" borderId="25" xfId="96" applyFont="1" applyBorder="1" applyAlignment="1">
      <alignment horizontal="left" vertical="top" wrapText="1"/>
    </xf>
    <xf numFmtId="176" fontId="157" fillId="28" borderId="287" xfId="96" applyNumberFormat="1" applyFont="1" applyFill="1" applyBorder="1" applyAlignment="1">
      <alignment horizontal="right" vertical="center" wrapText="1"/>
    </xf>
    <xf numFmtId="176" fontId="157" fillId="28" borderId="288" xfId="96" applyNumberFormat="1" applyFont="1" applyFill="1" applyBorder="1" applyAlignment="1">
      <alignment horizontal="right" vertical="center" wrapText="1"/>
    </xf>
    <xf numFmtId="3" fontId="160" fillId="27" borderId="11" xfId="96" applyNumberFormat="1" applyFont="1" applyFill="1" applyBorder="1" applyAlignment="1">
      <alignment horizontal="right" vertical="center" wrapText="1"/>
    </xf>
    <xf numFmtId="3" fontId="160" fillId="27" borderId="26" xfId="96" applyNumberFormat="1" applyFont="1" applyFill="1" applyBorder="1" applyAlignment="1">
      <alignment horizontal="right" vertical="center" wrapText="1"/>
    </xf>
    <xf numFmtId="0" fontId="116" fillId="0" borderId="0" xfId="96" applyFont="1" applyAlignment="1">
      <alignment horizontal="left" vertical="center" wrapText="1"/>
    </xf>
    <xf numFmtId="0" fontId="113" fillId="0" borderId="13" xfId="96" applyFont="1" applyBorder="1" applyAlignment="1">
      <alignment horizontal="left" vertical="top"/>
    </xf>
    <xf numFmtId="0" fontId="113" fillId="0" borderId="14" xfId="96" applyFont="1" applyBorder="1" applyAlignment="1">
      <alignment horizontal="left" vertical="top"/>
    </xf>
    <xf numFmtId="0" fontId="113" fillId="0" borderId="25" xfId="96" applyFont="1" applyBorder="1" applyAlignment="1">
      <alignment horizontal="left" vertical="top"/>
    </xf>
    <xf numFmtId="3" fontId="160" fillId="0" borderId="26" xfId="96" applyNumberFormat="1" applyFont="1" applyBorder="1" applyAlignment="1">
      <alignment horizontal="center" vertical="center" wrapText="1"/>
    </xf>
    <xf numFmtId="3" fontId="160" fillId="0" borderId="12" xfId="96" applyNumberFormat="1" applyFont="1" applyBorder="1" applyAlignment="1">
      <alignment horizontal="center" vertical="center" wrapText="1"/>
    </xf>
    <xf numFmtId="0" fontId="158" fillId="0" borderId="0" xfId="96" applyFont="1" applyAlignment="1">
      <alignment horizontal="center" vertical="center" wrapText="1"/>
    </xf>
    <xf numFmtId="0" fontId="0" fillId="27" borderId="0" xfId="0" applyFill="1" applyAlignment="1">
      <alignment horizontal="left" vertical="center"/>
    </xf>
    <xf numFmtId="0" fontId="91" fillId="27" borderId="0" xfId="0" applyFont="1" applyFill="1" applyAlignment="1">
      <alignment horizontal="left" vertical="center" wrapText="1"/>
    </xf>
    <xf numFmtId="0" fontId="0" fillId="28" borderId="16" xfId="0" applyFill="1" applyBorder="1" applyAlignment="1">
      <alignment horizontal="left" vertical="center"/>
    </xf>
    <xf numFmtId="0" fontId="0" fillId="28" borderId="15" xfId="0" applyFill="1" applyBorder="1" applyAlignment="1">
      <alignment horizontal="left" vertical="center"/>
    </xf>
    <xf numFmtId="0" fontId="166" fillId="0" borderId="292" xfId="0" applyFont="1" applyBorder="1" applyAlignment="1">
      <alignment horizontal="center" vertical="center" wrapText="1"/>
    </xf>
    <xf numFmtId="0" fontId="166" fillId="0" borderId="242" xfId="0" applyFont="1" applyBorder="1" applyAlignment="1">
      <alignment horizontal="center" vertical="center" wrapText="1"/>
    </xf>
    <xf numFmtId="0" fontId="157" fillId="28" borderId="242" xfId="0" applyFont="1" applyFill="1" applyBorder="1" applyAlignment="1">
      <alignment horizontal="center" vertical="center" wrapText="1"/>
    </xf>
    <xf numFmtId="0" fontId="163" fillId="28" borderId="17" xfId="0" applyFont="1" applyFill="1" applyBorder="1" applyAlignment="1">
      <alignment horizontal="center" vertical="top" wrapText="1"/>
    </xf>
    <xf numFmtId="0" fontId="163" fillId="28" borderId="24" xfId="0" applyFont="1" applyFill="1" applyBorder="1" applyAlignment="1">
      <alignment horizontal="center" vertical="top" wrapText="1"/>
    </xf>
    <xf numFmtId="0" fontId="0" fillId="0" borderId="17" xfId="0" applyBorder="1" applyAlignment="1">
      <alignment horizontal="center" vertical="top"/>
    </xf>
    <xf numFmtId="0" fontId="0" fillId="0" borderId="24" xfId="0" applyBorder="1" applyAlignment="1">
      <alignment horizontal="center" vertical="top"/>
    </xf>
    <xf numFmtId="0" fontId="163" fillId="28" borderId="16" xfId="0" applyFont="1" applyFill="1" applyBorder="1" applyAlignment="1">
      <alignment horizontal="center" vertical="top" wrapText="1"/>
    </xf>
    <xf numFmtId="0" fontId="163" fillId="28" borderId="15" xfId="0" applyFont="1" applyFill="1" applyBorder="1" applyAlignment="1">
      <alignment horizontal="center" vertical="top" wrapText="1"/>
    </xf>
    <xf numFmtId="0" fontId="166" fillId="0" borderId="291" xfId="0" applyFont="1" applyBorder="1" applyAlignment="1">
      <alignment horizontal="center" vertical="center" wrapText="1"/>
    </xf>
    <xf numFmtId="0" fontId="166" fillId="0" borderId="233" xfId="0" applyFont="1" applyBorder="1" applyAlignment="1">
      <alignment horizontal="center" vertical="center" wrapText="1"/>
    </xf>
    <xf numFmtId="0" fontId="157" fillId="28" borderId="243" xfId="0" applyFont="1" applyFill="1" applyBorder="1" applyAlignment="1">
      <alignment horizontal="center" vertical="center" wrapText="1"/>
    </xf>
    <xf numFmtId="0" fontId="157" fillId="28" borderId="233" xfId="0" applyFont="1" applyFill="1" applyBorder="1" applyAlignment="1">
      <alignment horizontal="center" vertical="center" wrapText="1"/>
    </xf>
    <xf numFmtId="0" fontId="157" fillId="0" borderId="291" xfId="0" applyFont="1" applyBorder="1" applyAlignment="1">
      <alignment horizontal="center" vertical="center" wrapText="1"/>
    </xf>
    <xf numFmtId="0" fontId="157" fillId="0" borderId="233" xfId="0" applyFont="1" applyBorder="1" applyAlignment="1">
      <alignment horizontal="center" vertical="center" wrapText="1"/>
    </xf>
    <xf numFmtId="0" fontId="157" fillId="0" borderId="292" xfId="0" applyFont="1" applyBorder="1" applyAlignment="1">
      <alignment horizontal="center" vertical="center" wrapText="1"/>
    </xf>
    <xf numFmtId="0" fontId="157" fillId="0" borderId="242" xfId="0" applyFont="1" applyBorder="1" applyAlignment="1">
      <alignment horizontal="center" vertical="center" wrapText="1"/>
    </xf>
    <xf numFmtId="176" fontId="157" fillId="28" borderId="242" xfId="0" applyNumberFormat="1" applyFont="1" applyFill="1" applyBorder="1" applyAlignment="1">
      <alignment horizontal="center" vertical="center" wrapText="1"/>
    </xf>
    <xf numFmtId="176" fontId="157" fillId="28" borderId="28" xfId="0" applyNumberFormat="1" applyFont="1" applyFill="1" applyBorder="1" applyAlignment="1">
      <alignment horizontal="center" vertical="center" wrapText="1"/>
    </xf>
    <xf numFmtId="0" fontId="163" fillId="0" borderId="13" xfId="0" applyFont="1" applyBorder="1" applyAlignment="1">
      <alignment horizontal="center" vertical="top" wrapText="1"/>
    </xf>
    <xf numFmtId="0" fontId="163" fillId="0" borderId="25" xfId="0" applyFont="1" applyBorder="1" applyAlignment="1">
      <alignment horizontal="center" vertical="top" wrapText="1"/>
    </xf>
    <xf numFmtId="0" fontId="24" fillId="0" borderId="13" xfId="0" applyFont="1" applyBorder="1" applyAlignment="1">
      <alignment horizontal="left" vertical="center"/>
    </xf>
    <xf numFmtId="0" fontId="24" fillId="0" borderId="25" xfId="0" applyFont="1" applyBorder="1" applyAlignment="1">
      <alignment horizontal="left" vertical="center"/>
    </xf>
    <xf numFmtId="0" fontId="163" fillId="0" borderId="13" xfId="0" applyFont="1" applyBorder="1" applyAlignment="1">
      <alignment horizontal="left" vertical="top" wrapText="1"/>
    </xf>
    <xf numFmtId="0" fontId="163" fillId="0" borderId="14" xfId="0" applyFont="1" applyBorder="1" applyAlignment="1">
      <alignment horizontal="left" vertical="top" wrapText="1"/>
    </xf>
    <xf numFmtId="0" fontId="163" fillId="0" borderId="25" xfId="0" applyFont="1" applyBorder="1" applyAlignment="1">
      <alignment horizontal="left" vertical="top" wrapText="1"/>
    </xf>
    <xf numFmtId="0" fontId="116" fillId="0" borderId="18" xfId="0" applyFont="1" applyBorder="1" applyAlignment="1">
      <alignment horizontal="center" vertical="center" wrapText="1"/>
    </xf>
    <xf numFmtId="0" fontId="166" fillId="0" borderId="290" xfId="0" applyFont="1" applyBorder="1" applyAlignment="1">
      <alignment horizontal="center" vertical="center" wrapText="1"/>
    </xf>
    <xf numFmtId="0" fontId="166" fillId="0" borderId="243" xfId="0" applyFont="1" applyBorder="1" applyAlignment="1">
      <alignment horizontal="center" vertical="center" wrapText="1"/>
    </xf>
    <xf numFmtId="0" fontId="162" fillId="0" borderId="0" xfId="0" applyFont="1" applyAlignment="1">
      <alignment horizontal="center" vertical="center" wrapText="1"/>
    </xf>
    <xf numFmtId="0" fontId="161" fillId="0" borderId="0" xfId="0" applyFont="1" applyAlignment="1">
      <alignment horizontal="center" vertical="center" wrapText="1"/>
    </xf>
    <xf numFmtId="176" fontId="116" fillId="28" borderId="0" xfId="0" applyNumberFormat="1" applyFont="1" applyFill="1" applyAlignment="1">
      <alignment horizontal="right" vertical="center" wrapText="1"/>
    </xf>
    <xf numFmtId="0" fontId="116" fillId="28" borderId="0" xfId="0" applyFont="1" applyFill="1" applyAlignment="1">
      <alignment horizontal="right" vertical="center" wrapText="1"/>
    </xf>
    <xf numFmtId="0" fontId="119" fillId="0" borderId="0" xfId="0" applyFont="1" applyAlignment="1">
      <alignment horizontal="justify" vertical="center" wrapText="1"/>
    </xf>
    <xf numFmtId="0" fontId="0" fillId="0" borderId="0" xfId="0" applyAlignment="1">
      <alignment vertical="center"/>
    </xf>
    <xf numFmtId="0" fontId="91" fillId="0" borderId="0" xfId="0" applyFont="1" applyAlignment="1">
      <alignment horizontal="center" vertical="center" wrapText="1"/>
    </xf>
    <xf numFmtId="0" fontId="89" fillId="27" borderId="11" xfId="0" applyFont="1" applyFill="1" applyBorder="1" applyAlignment="1">
      <alignment horizontal="center" vertical="center"/>
    </xf>
    <xf numFmtId="0" fontId="89" fillId="27" borderId="26" xfId="0" applyFont="1" applyFill="1" applyBorder="1" applyAlignment="1">
      <alignment horizontal="center" vertical="center"/>
    </xf>
    <xf numFmtId="0" fontId="89" fillId="27" borderId="12" xfId="0" applyFont="1" applyFill="1" applyBorder="1" applyAlignment="1">
      <alignment horizontal="center" vertical="center"/>
    </xf>
    <xf numFmtId="0" fontId="89" fillId="27" borderId="11" xfId="0" applyFont="1" applyFill="1" applyBorder="1" applyAlignment="1">
      <alignment horizontal="center" vertical="center" wrapText="1"/>
    </xf>
    <xf numFmtId="0" fontId="89" fillId="27" borderId="26" xfId="0" applyFont="1" applyFill="1" applyBorder="1" applyAlignment="1">
      <alignment horizontal="center" vertical="center" wrapText="1"/>
    </xf>
    <xf numFmtId="0" fontId="89" fillId="27" borderId="12" xfId="0" applyFont="1" applyFill="1" applyBorder="1" applyAlignment="1">
      <alignment horizontal="center" vertical="center" wrapText="1"/>
    </xf>
    <xf numFmtId="0" fontId="160" fillId="0" borderId="26" xfId="0" applyFont="1" applyBorder="1" applyAlignment="1">
      <alignment horizontal="center" vertical="center" wrapText="1"/>
    </xf>
    <xf numFmtId="0" fontId="160" fillId="0" borderId="12" xfId="0" applyFont="1" applyBorder="1" applyAlignment="1">
      <alignment horizontal="center" vertical="center" wrapText="1"/>
    </xf>
    <xf numFmtId="0" fontId="157" fillId="28" borderId="27" xfId="0" applyFont="1" applyFill="1" applyBorder="1" applyAlignment="1">
      <alignment horizontal="center" vertical="center" wrapText="1"/>
    </xf>
    <xf numFmtId="0" fontId="157" fillId="27" borderId="233" xfId="0" applyFont="1" applyFill="1" applyBorder="1" applyAlignment="1">
      <alignment horizontal="center" vertical="center" wrapText="1"/>
    </xf>
    <xf numFmtId="0" fontId="157" fillId="27" borderId="246" xfId="0" applyFont="1" applyFill="1" applyBorder="1" applyAlignment="1">
      <alignment horizontal="center" vertical="center" wrapText="1"/>
    </xf>
    <xf numFmtId="0" fontId="157" fillId="0" borderId="290" xfId="0" applyFont="1" applyBorder="1" applyAlignment="1">
      <alignment horizontal="center" vertical="center" wrapText="1"/>
    </xf>
    <xf numFmtId="0" fontId="157" fillId="0" borderId="243" xfId="0" applyFont="1" applyBorder="1" applyAlignment="1">
      <alignment horizontal="center" vertical="center" wrapText="1"/>
    </xf>
    <xf numFmtId="0" fontId="116" fillId="0" borderId="0" xfId="0" applyFont="1" applyAlignment="1">
      <alignment horizontal="left" wrapText="1"/>
    </xf>
    <xf numFmtId="0" fontId="0" fillId="28" borderId="0" xfId="0" applyFill="1" applyAlignment="1">
      <alignment horizontal="left" vertical="center"/>
    </xf>
    <xf numFmtId="0" fontId="0" fillId="28" borderId="17" xfId="0" applyFill="1" applyBorder="1" applyAlignment="1">
      <alignment horizontal="center" vertical="top"/>
    </xf>
    <xf numFmtId="0" fontId="0" fillId="28" borderId="10" xfId="0" applyFill="1" applyBorder="1" applyAlignment="1">
      <alignment horizontal="center" vertical="top"/>
    </xf>
    <xf numFmtId="0" fontId="0" fillId="28" borderId="24" xfId="0" applyFill="1" applyBorder="1" applyAlignment="1">
      <alignment horizontal="center" vertical="top"/>
    </xf>
    <xf numFmtId="0" fontId="91" fillId="27" borderId="0" xfId="0" applyFont="1" applyFill="1" applyAlignment="1">
      <alignment horizontal="center" vertical="center"/>
    </xf>
    <xf numFmtId="0" fontId="0" fillId="28" borderId="0" xfId="0" applyFill="1" applyAlignment="1">
      <alignment horizontal="right" vertical="center"/>
    </xf>
    <xf numFmtId="176" fontId="157" fillId="27" borderId="287" xfId="96" applyNumberFormat="1" applyFont="1" applyFill="1" applyBorder="1" applyAlignment="1">
      <alignment horizontal="right" vertical="center" wrapText="1"/>
    </xf>
    <xf numFmtId="176" fontId="157" fillId="27" borderId="288" xfId="96" applyNumberFormat="1" applyFont="1" applyFill="1" applyBorder="1" applyAlignment="1">
      <alignment horizontal="right" vertical="center" wrapText="1"/>
    </xf>
    <xf numFmtId="0" fontId="116" fillId="28" borderId="0" xfId="96" applyFont="1" applyFill="1" applyAlignment="1">
      <alignment horizontal="right" vertical="center" wrapText="1"/>
    </xf>
    <xf numFmtId="0" fontId="169" fillId="0" borderId="0" xfId="97" applyFont="1" applyAlignment="1">
      <alignment horizontal="justify" vertical="top" wrapText="1"/>
    </xf>
    <xf numFmtId="0" fontId="140" fillId="28" borderId="296" xfId="97" applyFont="1" applyFill="1" applyBorder="1" applyAlignment="1">
      <alignment horizontal="center" vertical="center" wrapText="1"/>
    </xf>
    <xf numFmtId="0" fontId="140" fillId="28" borderId="297" xfId="97" applyFont="1" applyFill="1" applyBorder="1" applyAlignment="1">
      <alignment horizontal="center" vertical="center" wrapText="1"/>
    </xf>
    <xf numFmtId="0" fontId="140" fillId="0" borderId="0" xfId="97" applyFont="1" applyAlignment="1">
      <alignment horizontal="justify" vertical="top" wrapText="1"/>
    </xf>
    <xf numFmtId="0" fontId="164" fillId="0" borderId="0" xfId="97" applyFont="1" applyAlignment="1">
      <alignment vertical="top"/>
    </xf>
    <xf numFmtId="0" fontId="140" fillId="0" borderId="0" xfId="97" applyFont="1" applyAlignment="1">
      <alignment horizontal="left" vertical="top" wrapText="1"/>
    </xf>
    <xf numFmtId="0" fontId="164" fillId="0" borderId="0" xfId="97" applyFont="1" applyAlignment="1">
      <alignment horizontal="left" vertical="top"/>
    </xf>
    <xf numFmtId="0" fontId="7" fillId="28" borderId="0" xfId="97" applyFill="1" applyAlignment="1">
      <alignment horizontal="center" vertical="center"/>
    </xf>
    <xf numFmtId="0" fontId="169" fillId="0" borderId="293" xfId="97" applyFont="1" applyBorder="1" applyAlignment="1">
      <alignment horizontal="justify" vertical="top" wrapText="1"/>
    </xf>
    <xf numFmtId="0" fontId="140" fillId="0" borderId="293" xfId="97" applyFont="1" applyBorder="1" applyAlignment="1">
      <alignment horizontal="center" vertical="center" wrapText="1"/>
    </xf>
    <xf numFmtId="0" fontId="169" fillId="28" borderId="293" xfId="97" applyFont="1" applyFill="1" applyBorder="1" applyAlignment="1">
      <alignment horizontal="justify" vertical="top" wrapText="1"/>
    </xf>
    <xf numFmtId="0" fontId="140" fillId="28" borderId="293" xfId="97" applyFont="1" applyFill="1" applyBorder="1" applyAlignment="1">
      <alignment horizontal="center" vertical="center" wrapText="1"/>
    </xf>
    <xf numFmtId="0" fontId="119" fillId="0" borderId="0" xfId="97" applyFont="1" applyAlignment="1">
      <alignment horizontal="center" vertical="center" wrapText="1"/>
    </xf>
    <xf numFmtId="0" fontId="7" fillId="0" borderId="0" xfId="97">
      <alignment vertical="center"/>
    </xf>
    <xf numFmtId="0" fontId="169" fillId="28" borderId="293" xfId="97" applyFont="1" applyFill="1" applyBorder="1" applyAlignment="1">
      <alignment horizontal="center" vertical="center" wrapText="1"/>
    </xf>
    <xf numFmtId="0" fontId="168" fillId="0" borderId="0" xfId="97" applyFont="1" applyAlignment="1">
      <alignment horizontal="center" vertical="center" wrapText="1"/>
    </xf>
    <xf numFmtId="0" fontId="119" fillId="27" borderId="0" xfId="97" applyFont="1" applyFill="1" applyAlignment="1">
      <alignment horizontal="left" vertical="center" wrapText="1"/>
    </xf>
    <xf numFmtId="0" fontId="7" fillId="27" borderId="0" xfId="97" applyFill="1" applyAlignment="1">
      <alignment horizontal="left" vertical="center"/>
    </xf>
    <xf numFmtId="0" fontId="191" fillId="28" borderId="0" xfId="99" applyFont="1" applyFill="1" applyAlignment="1">
      <alignment horizontal="center" vertical="center"/>
    </xf>
    <xf numFmtId="9" fontId="191" fillId="0" borderId="0" xfId="99" applyNumberFormat="1" applyFont="1" applyAlignment="1">
      <alignment horizontal="center"/>
    </xf>
    <xf numFmtId="0" fontId="191" fillId="27" borderId="0" xfId="99" applyFont="1" applyFill="1" applyAlignment="1">
      <alignment horizontal="left"/>
    </xf>
    <xf numFmtId="0" fontId="193" fillId="28" borderId="59" xfId="99" applyFont="1" applyFill="1" applyBorder="1" applyAlignment="1">
      <alignment horizontal="right"/>
    </xf>
    <xf numFmtId="0" fontId="191" fillId="28" borderId="180" xfId="99" applyFont="1" applyFill="1" applyBorder="1" applyAlignment="1">
      <alignment horizontal="right"/>
    </xf>
    <xf numFmtId="0" fontId="191" fillId="27" borderId="59" xfId="99" applyFont="1" applyFill="1" applyBorder="1" applyAlignment="1">
      <alignment horizontal="center"/>
    </xf>
    <xf numFmtId="176" fontId="191" fillId="27" borderId="180" xfId="99" applyNumberFormat="1" applyFont="1" applyFill="1" applyBorder="1" applyAlignment="1">
      <alignment horizontal="center"/>
    </xf>
    <xf numFmtId="38" fontId="191" fillId="27" borderId="180" xfId="99" applyNumberFormat="1" applyFont="1" applyFill="1" applyBorder="1" applyAlignment="1">
      <alignment horizontal="right"/>
    </xf>
    <xf numFmtId="0" fontId="191" fillId="0" borderId="0" xfId="99" applyFont="1" applyAlignment="1">
      <alignment horizontal="distributed"/>
    </xf>
    <xf numFmtId="0" fontId="192" fillId="0" borderId="0" xfId="99" applyFont="1" applyAlignment="1">
      <alignment horizontal="center"/>
    </xf>
    <xf numFmtId="0" fontId="191" fillId="27" borderId="0" xfId="99" applyFont="1" applyFill="1" applyAlignment="1">
      <alignment horizontal="center"/>
    </xf>
    <xf numFmtId="0" fontId="197" fillId="0" borderId="29" xfId="99" applyFont="1" applyBorder="1" applyAlignment="1">
      <alignment horizontal="center" vertical="center"/>
    </xf>
    <xf numFmtId="0" fontId="197" fillId="0" borderId="10" xfId="99" applyFont="1" applyBorder="1" applyAlignment="1">
      <alignment vertical="center"/>
    </xf>
    <xf numFmtId="0" fontId="147" fillId="0" borderId="123" xfId="99" applyBorder="1" applyAlignment="1">
      <alignment horizontal="center" vertical="center"/>
    </xf>
    <xf numFmtId="0" fontId="147" fillId="0" borderId="46" xfId="99" applyBorder="1" applyAlignment="1">
      <alignment horizontal="center" vertical="center"/>
    </xf>
    <xf numFmtId="0" fontId="147" fillId="0" borderId="136" xfId="99" applyBorder="1" applyAlignment="1">
      <alignment horizontal="center" vertical="center"/>
    </xf>
    <xf numFmtId="0" fontId="147" fillId="0" borderId="15" xfId="99" applyBorder="1" applyAlignment="1">
      <alignment horizontal="center" vertical="center"/>
    </xf>
    <xf numFmtId="0" fontId="147" fillId="28" borderId="13" xfId="99" applyFill="1" applyBorder="1" applyAlignment="1">
      <alignment vertical="center"/>
    </xf>
    <xf numFmtId="0" fontId="147" fillId="28" borderId="304" xfId="99" applyFill="1" applyBorder="1" applyAlignment="1">
      <alignment vertical="center"/>
    </xf>
    <xf numFmtId="0" fontId="147" fillId="28" borderId="17" xfId="99" applyFill="1" applyBorder="1" applyAlignment="1">
      <alignment vertical="center"/>
    </xf>
    <xf numFmtId="0" fontId="147" fillId="28" borderId="308" xfId="99" applyFill="1" applyBorder="1" applyAlignment="1">
      <alignment vertical="center"/>
    </xf>
    <xf numFmtId="0" fontId="197" fillId="28" borderId="305" xfId="99" applyFont="1" applyFill="1" applyBorder="1" applyAlignment="1">
      <alignment horizontal="center" vertical="center"/>
    </xf>
    <xf numFmtId="0" fontId="197" fillId="28" borderId="304" xfId="99" applyFont="1" applyFill="1" applyBorder="1" applyAlignment="1">
      <alignment horizontal="center" vertical="center"/>
    </xf>
    <xf numFmtId="0" fontId="197" fillId="28" borderId="309" xfId="99" applyFont="1" applyFill="1" applyBorder="1" applyAlignment="1">
      <alignment horizontal="center" vertical="center"/>
    </xf>
    <xf numFmtId="0" fontId="197" fillId="28" borderId="308" xfId="99" applyFont="1" applyFill="1" applyBorder="1" applyAlignment="1">
      <alignment horizontal="center" vertical="center"/>
    </xf>
    <xf numFmtId="0" fontId="197" fillId="28" borderId="25" xfId="99" applyFont="1" applyFill="1" applyBorder="1" applyAlignment="1">
      <alignment horizontal="center" vertical="center"/>
    </xf>
    <xf numFmtId="0" fontId="197" fillId="28" borderId="24" xfId="99" applyFont="1" applyFill="1" applyBorder="1" applyAlignment="1">
      <alignment horizontal="center" vertical="center"/>
    </xf>
    <xf numFmtId="0" fontId="197" fillId="28" borderId="14" xfId="99" applyFont="1" applyFill="1" applyBorder="1" applyAlignment="1">
      <alignment horizontal="center" vertical="center"/>
    </xf>
    <xf numFmtId="0" fontId="197" fillId="28" borderId="10" xfId="99" applyFont="1" applyFill="1" applyBorder="1" applyAlignment="1">
      <alignment horizontal="center" vertical="center"/>
    </xf>
    <xf numFmtId="0" fontId="197" fillId="28" borderId="306" xfId="99" applyFont="1" applyFill="1" applyBorder="1" applyAlignment="1">
      <alignment horizontal="center" vertical="center"/>
    </xf>
    <xf numFmtId="0" fontId="197" fillId="28" borderId="307" xfId="99" applyFont="1" applyFill="1" applyBorder="1" applyAlignment="1">
      <alignment horizontal="center" vertical="center"/>
    </xf>
    <xf numFmtId="0" fontId="197" fillId="28" borderId="310" xfId="99" applyFont="1" applyFill="1" applyBorder="1" applyAlignment="1">
      <alignment horizontal="center" vertical="center"/>
    </xf>
    <xf numFmtId="0" fontId="197" fillId="28" borderId="311" xfId="99" applyFont="1" applyFill="1" applyBorder="1" applyAlignment="1">
      <alignment horizontal="center" vertical="center"/>
    </xf>
    <xf numFmtId="0" fontId="147" fillId="0" borderId="14" xfId="99" applyBorder="1" applyAlignment="1">
      <alignment horizontal="center" vertical="center"/>
    </xf>
    <xf numFmtId="58" fontId="198" fillId="28" borderId="0" xfId="99" applyNumberFormat="1" applyFont="1" applyFill="1" applyAlignment="1">
      <alignment horizontal="right" vertical="center"/>
    </xf>
    <xf numFmtId="0" fontId="152" fillId="0" borderId="0" xfId="99" applyFont="1" applyAlignment="1">
      <alignment vertical="center"/>
    </xf>
    <xf numFmtId="0" fontId="150" fillId="0" borderId="0" xfId="99" applyFont="1" applyAlignment="1">
      <alignment vertical="center"/>
    </xf>
    <xf numFmtId="0" fontId="199" fillId="28" borderId="0" xfId="99" applyFont="1" applyFill="1" applyAlignment="1">
      <alignment vertical="center"/>
    </xf>
    <xf numFmtId="0" fontId="147" fillId="28" borderId="0" xfId="99" applyFill="1" applyAlignment="1">
      <alignment vertical="center"/>
    </xf>
    <xf numFmtId="0" fontId="198" fillId="0" borderId="0" xfId="99" applyFont="1" applyAlignment="1">
      <alignment horizontal="center" vertical="center"/>
    </xf>
    <xf numFmtId="0" fontId="198" fillId="0" borderId="0" xfId="99" applyFont="1" applyAlignment="1">
      <alignment horizontal="center"/>
    </xf>
    <xf numFmtId="0" fontId="151" fillId="27" borderId="0" xfId="99" applyFont="1" applyFill="1" applyAlignment="1">
      <alignment vertical="center"/>
    </xf>
    <xf numFmtId="0" fontId="151" fillId="27" borderId="0" xfId="99" applyFont="1" applyFill="1"/>
    <xf numFmtId="0" fontId="147" fillId="27" borderId="0" xfId="99" applyFill="1" applyAlignment="1">
      <alignment vertical="center"/>
    </xf>
    <xf numFmtId="0" fontId="152" fillId="0" borderId="300" xfId="99" applyFont="1" applyBorder="1" applyAlignment="1">
      <alignment horizontal="center" vertical="center"/>
    </xf>
    <xf numFmtId="0" fontId="147" fillId="0" borderId="130" xfId="99" applyBorder="1" applyAlignment="1">
      <alignment horizontal="center"/>
    </xf>
    <xf numFmtId="0" fontId="152" fillId="0" borderId="130" xfId="99" applyFont="1" applyBorder="1" applyAlignment="1">
      <alignment horizontal="left" vertical="center"/>
    </xf>
    <xf numFmtId="0" fontId="152" fillId="0" borderId="132" xfId="99" applyFont="1" applyBorder="1" applyAlignment="1">
      <alignment horizontal="left" vertical="center"/>
    </xf>
    <xf numFmtId="0" fontId="152" fillId="0" borderId="315" xfId="99" applyFont="1" applyBorder="1" applyAlignment="1">
      <alignment horizontal="center" vertical="center" shrinkToFit="1"/>
    </xf>
    <xf numFmtId="0" fontId="152" fillId="0" borderId="180" xfId="99" applyFont="1" applyBorder="1" applyAlignment="1">
      <alignment horizontal="center" vertical="center" shrinkToFit="1"/>
    </xf>
    <xf numFmtId="0" fontId="152" fillId="27" borderId="180" xfId="99" applyFont="1" applyFill="1" applyBorder="1" applyAlignment="1">
      <alignment horizontal="center" vertical="center"/>
    </xf>
    <xf numFmtId="0" fontId="152" fillId="27" borderId="316" xfId="99" applyFont="1" applyFill="1" applyBorder="1" applyAlignment="1">
      <alignment horizontal="center" vertical="center"/>
    </xf>
    <xf numFmtId="0" fontId="147" fillId="0" borderId="315" xfId="99" applyBorder="1" applyAlignment="1">
      <alignment horizontal="center" vertical="center"/>
    </xf>
    <xf numFmtId="0" fontId="147" fillId="0" borderId="180" xfId="99" applyBorder="1"/>
    <xf numFmtId="0" fontId="147" fillId="0" borderId="316" xfId="99" applyBorder="1"/>
    <xf numFmtId="0" fontId="152" fillId="0" borderId="317" xfId="99" applyFont="1" applyBorder="1" applyAlignment="1">
      <alignment vertical="center"/>
    </xf>
    <xf numFmtId="0" fontId="147" fillId="0" borderId="72" xfId="99" applyBorder="1"/>
    <xf numFmtId="0" fontId="147" fillId="0" borderId="73" xfId="99" applyBorder="1"/>
    <xf numFmtId="20" fontId="147" fillId="28" borderId="0" xfId="99" applyNumberFormat="1" applyFill="1" applyAlignment="1">
      <alignment vertical="center"/>
    </xf>
    <xf numFmtId="0" fontId="147" fillId="0" borderId="11" xfId="99" applyBorder="1" applyAlignment="1">
      <alignment horizontal="center" vertical="center"/>
    </xf>
    <xf numFmtId="0" fontId="147" fillId="0" borderId="26" xfId="99" applyBorder="1" applyAlignment="1">
      <alignment horizontal="center" vertical="center"/>
    </xf>
    <xf numFmtId="0" fontId="147" fillId="0" borderId="12" xfId="99" applyBorder="1" applyAlignment="1">
      <alignment horizontal="center" vertical="center"/>
    </xf>
    <xf numFmtId="0" fontId="152" fillId="28" borderId="10" xfId="99" applyFont="1" applyFill="1" applyBorder="1" applyAlignment="1">
      <alignment horizontal="center" vertical="center"/>
    </xf>
    <xf numFmtId="0" fontId="152" fillId="28" borderId="34" xfId="99" applyFont="1" applyFill="1" applyBorder="1" applyAlignment="1">
      <alignment horizontal="center" vertical="center"/>
    </xf>
    <xf numFmtId="0" fontId="152" fillId="0" borderId="113" xfId="99" applyFont="1" applyBorder="1" applyAlignment="1">
      <alignment horizontal="center" vertical="center"/>
    </xf>
    <xf numFmtId="0" fontId="152" fillId="0" borderId="26" xfId="99" applyFont="1" applyBorder="1" applyAlignment="1">
      <alignment horizontal="center" vertical="center"/>
    </xf>
    <xf numFmtId="0" fontId="152" fillId="0" borderId="12" xfId="99" applyFont="1" applyBorder="1" applyAlignment="1">
      <alignment horizontal="center" vertical="center"/>
    </xf>
    <xf numFmtId="0" fontId="147" fillId="28" borderId="26" xfId="99" applyFill="1" applyBorder="1" applyAlignment="1">
      <alignment vertical="center"/>
    </xf>
    <xf numFmtId="0" fontId="152" fillId="0" borderId="37" xfId="99" applyFont="1" applyBorder="1" applyAlignment="1">
      <alignment horizontal="center" vertical="center"/>
    </xf>
    <xf numFmtId="0" fontId="152" fillId="0" borderId="29" xfId="99" applyFont="1" applyBorder="1" applyAlignment="1">
      <alignment horizontal="center" vertical="center"/>
    </xf>
    <xf numFmtId="0" fontId="152" fillId="0" borderId="55" xfId="99" applyFont="1" applyBorder="1" applyAlignment="1">
      <alignment horizontal="center" vertical="center"/>
    </xf>
    <xf numFmtId="0" fontId="152" fillId="0" borderId="41" xfId="99" applyFont="1" applyBorder="1" applyAlignment="1">
      <alignment horizontal="center" vertical="center"/>
    </xf>
    <xf numFmtId="0" fontId="152" fillId="0" borderId="10" xfId="99" applyFont="1" applyBorder="1" applyAlignment="1">
      <alignment horizontal="center" vertical="center"/>
    </xf>
    <xf numFmtId="0" fontId="152" fillId="0" borderId="24" xfId="99" applyFont="1" applyBorder="1" applyAlignment="1">
      <alignment horizontal="center" vertical="center"/>
    </xf>
    <xf numFmtId="0" fontId="152" fillId="28" borderId="122" xfId="99" applyFont="1" applyFill="1" applyBorder="1" applyAlignment="1">
      <alignment horizontal="center" vertical="center"/>
    </xf>
    <xf numFmtId="0" fontId="152" fillId="28" borderId="29" xfId="99" applyFont="1" applyFill="1" applyBorder="1" applyAlignment="1">
      <alignment horizontal="center" vertical="center"/>
    </xf>
    <xf numFmtId="0" fontId="152" fillId="28" borderId="17" xfId="99" applyFont="1" applyFill="1" applyBorder="1" applyAlignment="1">
      <alignment horizontal="center" vertical="center"/>
    </xf>
    <xf numFmtId="0" fontId="147" fillId="28" borderId="29" xfId="99" applyFill="1" applyBorder="1" applyAlignment="1">
      <alignment horizontal="center" vertical="center"/>
    </xf>
    <xf numFmtId="0" fontId="147" fillId="28" borderId="10" xfId="99" applyFill="1" applyBorder="1" applyAlignment="1">
      <alignment horizontal="center" vertical="center"/>
    </xf>
    <xf numFmtId="0" fontId="152" fillId="28" borderId="30" xfId="99" applyFont="1" applyFill="1" applyBorder="1" applyAlignment="1">
      <alignment horizontal="center" vertical="center"/>
    </xf>
    <xf numFmtId="0" fontId="152" fillId="0" borderId="42" xfId="99" applyFont="1" applyBorder="1" applyAlignment="1">
      <alignment horizontal="center" vertical="center"/>
    </xf>
    <xf numFmtId="0" fontId="152" fillId="0" borderId="14" xfId="99" applyFont="1" applyBorder="1" applyAlignment="1">
      <alignment horizontal="center" vertical="center"/>
    </xf>
    <xf numFmtId="0" fontId="152" fillId="0" borderId="25" xfId="99" applyFont="1" applyBorder="1" applyAlignment="1">
      <alignment horizontal="center" vertical="center"/>
    </xf>
    <xf numFmtId="0" fontId="152" fillId="0" borderId="38" xfId="99" applyFont="1" applyBorder="1" applyAlignment="1">
      <alignment horizontal="center" vertical="center"/>
    </xf>
    <xf numFmtId="0" fontId="152" fillId="0" borderId="0" xfId="99" applyFont="1" applyAlignment="1">
      <alignment horizontal="center" vertical="center"/>
    </xf>
    <xf numFmtId="0" fontId="152" fillId="0" borderId="15" xfId="99" applyFont="1" applyBorder="1" applyAlignment="1">
      <alignment horizontal="center" vertical="center"/>
    </xf>
    <xf numFmtId="0" fontId="199" fillId="0" borderId="0" xfId="99" applyFont="1" applyAlignment="1">
      <alignment horizontal="left" vertical="center"/>
    </xf>
    <xf numFmtId="0" fontId="199" fillId="0" borderId="31" xfId="99" applyFont="1" applyBorder="1" applyAlignment="1">
      <alignment horizontal="left" vertical="center"/>
    </xf>
    <xf numFmtId="0" fontId="151" fillId="28" borderId="290" xfId="99" applyFont="1" applyFill="1" applyBorder="1" applyAlignment="1">
      <alignment horizontal="center" vertical="center"/>
    </xf>
    <xf numFmtId="0" fontId="151" fillId="28" borderId="243" xfId="99" applyFont="1" applyFill="1" applyBorder="1" applyAlignment="1">
      <alignment horizontal="center" vertical="center"/>
    </xf>
    <xf numFmtId="0" fontId="151" fillId="28" borderId="248" xfId="99" applyFont="1" applyFill="1" applyBorder="1" applyAlignment="1">
      <alignment horizontal="center" vertical="center"/>
    </xf>
    <xf numFmtId="0" fontId="151" fillId="0" borderId="292" xfId="99" applyFont="1" applyBorder="1" applyAlignment="1">
      <alignment horizontal="center" vertical="center"/>
    </xf>
    <xf numFmtId="0" fontId="151" fillId="0" borderId="242" xfId="99" applyFont="1" applyBorder="1" applyAlignment="1">
      <alignment horizontal="center" vertical="center"/>
    </xf>
    <xf numFmtId="0" fontId="151" fillId="0" borderId="247" xfId="99" applyFont="1" applyBorder="1" applyAlignment="1">
      <alignment horizontal="center" vertical="center"/>
    </xf>
    <xf numFmtId="0" fontId="199" fillId="0" borderId="0" xfId="99" applyFont="1" applyAlignment="1">
      <alignment horizontal="left" vertical="center" wrapText="1" shrinkToFit="1"/>
    </xf>
    <xf numFmtId="0" fontId="199" fillId="0" borderId="32" xfId="99" applyFont="1" applyBorder="1" applyAlignment="1">
      <alignment vertical="center"/>
    </xf>
    <xf numFmtId="0" fontId="152" fillId="0" borderId="42" xfId="99" applyFont="1" applyBorder="1" applyAlignment="1">
      <alignment horizontal="center" vertical="center" wrapText="1"/>
    </xf>
    <xf numFmtId="0" fontId="147" fillId="0" borderId="25" xfId="99" applyBorder="1" applyAlignment="1">
      <alignment horizontal="center" vertical="center"/>
    </xf>
    <xf numFmtId="0" fontId="147" fillId="28" borderId="13" xfId="99" applyFill="1" applyBorder="1" applyAlignment="1">
      <alignment horizontal="center" vertical="center"/>
    </xf>
    <xf numFmtId="0" fontId="147" fillId="28" borderId="14" xfId="99" applyFill="1" applyBorder="1" applyAlignment="1">
      <alignment horizontal="center" vertical="center"/>
    </xf>
    <xf numFmtId="0" fontId="147" fillId="28" borderId="43" xfId="99" applyFill="1" applyBorder="1" applyAlignment="1">
      <alignment horizontal="center" vertical="center"/>
    </xf>
    <xf numFmtId="0" fontId="147" fillId="28" borderId="16" xfId="99" applyFill="1" applyBorder="1" applyAlignment="1">
      <alignment horizontal="center" vertical="center"/>
    </xf>
    <xf numFmtId="0" fontId="147" fillId="28" borderId="0" xfId="99" applyFill="1" applyAlignment="1">
      <alignment horizontal="center" vertical="center"/>
    </xf>
    <xf numFmtId="0" fontId="147" fillId="28" borderId="31" xfId="99" applyFill="1" applyBorder="1" applyAlignment="1">
      <alignment horizontal="center" vertical="center"/>
    </xf>
    <xf numFmtId="0" fontId="147" fillId="28" borderId="36" xfId="99" applyFill="1" applyBorder="1" applyAlignment="1">
      <alignment horizontal="center" vertical="center"/>
    </xf>
    <xf numFmtId="0" fontId="147" fillId="28" borderId="32" xfId="99" applyFill="1" applyBorder="1" applyAlignment="1">
      <alignment horizontal="center" vertical="center"/>
    </xf>
    <xf numFmtId="0" fontId="147" fillId="28" borderId="33" xfId="99" applyFill="1" applyBorder="1" applyAlignment="1">
      <alignment horizontal="center" vertical="center"/>
    </xf>
    <xf numFmtId="0" fontId="150" fillId="0" borderId="11" xfId="99" applyFont="1" applyBorder="1" applyAlignment="1">
      <alignment vertical="center"/>
    </xf>
    <xf numFmtId="0" fontId="150" fillId="0" borderId="26" xfId="99" applyFont="1" applyBorder="1" applyAlignment="1">
      <alignment vertical="center"/>
    </xf>
    <xf numFmtId="0" fontId="147" fillId="0" borderId="12" xfId="99" applyBorder="1" applyAlignment="1">
      <alignment vertical="center"/>
    </xf>
    <xf numFmtId="0" fontId="199" fillId="0" borderId="38" xfId="99" applyFont="1" applyBorder="1" applyAlignment="1">
      <alignment horizontal="left" vertical="center" wrapText="1" shrinkToFit="1"/>
    </xf>
    <xf numFmtId="0" fontId="199" fillId="0" borderId="15" xfId="99" applyFont="1" applyBorder="1" applyAlignment="1">
      <alignment horizontal="left" vertical="center" wrapText="1" shrinkToFit="1"/>
    </xf>
    <xf numFmtId="0" fontId="199" fillId="0" borderId="44" xfId="99" applyFont="1" applyBorder="1" applyAlignment="1">
      <alignment horizontal="left" vertical="center" wrapText="1" shrinkToFit="1"/>
    </xf>
    <xf numFmtId="0" fontId="199" fillId="0" borderId="32" xfId="99" applyFont="1" applyBorder="1" applyAlignment="1">
      <alignment horizontal="left" vertical="center" wrapText="1" shrinkToFit="1"/>
    </xf>
    <xf numFmtId="0" fontId="199" fillId="0" borderId="35" xfId="99" applyFont="1" applyBorder="1" applyAlignment="1">
      <alignment horizontal="left" vertical="center" wrapText="1" shrinkToFit="1"/>
    </xf>
    <xf numFmtId="0" fontId="199" fillId="0" borderId="29" xfId="99" applyFont="1" applyBorder="1" applyAlignment="1">
      <alignment horizontal="right" vertical="center" wrapText="1" shrinkToFit="1"/>
    </xf>
    <xf numFmtId="0" fontId="147" fillId="0" borderId="13" xfId="99" applyBorder="1" applyAlignment="1">
      <alignment vertical="center"/>
    </xf>
    <xf numFmtId="0" fontId="147" fillId="0" borderId="304" xfId="99" applyBorder="1" applyAlignment="1">
      <alignment vertical="center"/>
    </xf>
    <xf numFmtId="0" fontId="147" fillId="0" borderId="17" xfId="99" applyBorder="1" applyAlignment="1">
      <alignment vertical="center"/>
    </xf>
    <xf numFmtId="0" fontId="147" fillId="0" borderId="308" xfId="99" applyBorder="1" applyAlignment="1">
      <alignment vertical="center"/>
    </xf>
    <xf numFmtId="0" fontId="197" fillId="0" borderId="305" xfId="99" applyFont="1" applyBorder="1" applyAlignment="1">
      <alignment horizontal="center" vertical="center"/>
    </xf>
    <xf numFmtId="0" fontId="197" fillId="0" borderId="304" xfId="99" applyFont="1" applyBorder="1" applyAlignment="1">
      <alignment horizontal="center" vertical="center"/>
    </xf>
    <xf numFmtId="0" fontId="197" fillId="0" borderId="309" xfId="99" applyFont="1" applyBorder="1" applyAlignment="1">
      <alignment horizontal="center" vertical="center"/>
    </xf>
    <xf numFmtId="0" fontId="197" fillId="0" borderId="308" xfId="99" applyFont="1" applyBorder="1" applyAlignment="1">
      <alignment horizontal="center" vertical="center"/>
    </xf>
    <xf numFmtId="0" fontId="197" fillId="0" borderId="25" xfId="99" applyFont="1" applyBorder="1" applyAlignment="1">
      <alignment horizontal="center" vertical="center"/>
    </xf>
    <xf numFmtId="0" fontId="197" fillId="0" borderId="24" xfId="99" applyFont="1" applyBorder="1" applyAlignment="1">
      <alignment horizontal="center" vertical="center"/>
    </xf>
    <xf numFmtId="0" fontId="197" fillId="0" borderId="14" xfId="99" applyFont="1" applyBorder="1" applyAlignment="1">
      <alignment horizontal="center" vertical="center"/>
    </xf>
    <xf numFmtId="0" fontId="197" fillId="0" borderId="10" xfId="99" applyFont="1" applyBorder="1" applyAlignment="1">
      <alignment horizontal="center" vertical="center"/>
    </xf>
    <xf numFmtId="0" fontId="197" fillId="0" borderId="306" xfId="99" applyFont="1" applyBorder="1" applyAlignment="1">
      <alignment horizontal="center" vertical="center"/>
    </xf>
    <xf numFmtId="0" fontId="197" fillId="0" borderId="307" xfId="99" applyFont="1" applyBorder="1" applyAlignment="1">
      <alignment horizontal="center" vertical="center"/>
    </xf>
    <xf numFmtId="0" fontId="197" fillId="0" borderId="310" xfId="99" applyFont="1" applyBorder="1" applyAlignment="1">
      <alignment horizontal="center" vertical="center"/>
    </xf>
    <xf numFmtId="0" fontId="197" fillId="0" borderId="311" xfId="99" applyFont="1" applyBorder="1" applyAlignment="1">
      <alignment horizontal="center" vertical="center"/>
    </xf>
    <xf numFmtId="58" fontId="198" fillId="0" borderId="0" xfId="99" applyNumberFormat="1" applyFont="1" applyAlignment="1">
      <alignment horizontal="center" vertical="center"/>
    </xf>
    <xf numFmtId="0" fontId="199" fillId="0" borderId="0" xfId="99" applyFont="1" applyAlignment="1">
      <alignment vertical="center"/>
    </xf>
    <xf numFmtId="0" fontId="151" fillId="0" borderId="0" xfId="99" applyFont="1" applyAlignment="1">
      <alignment vertical="center"/>
    </xf>
    <xf numFmtId="0" fontId="151" fillId="0" borderId="0" xfId="99" applyFont="1"/>
    <xf numFmtId="0" fontId="152" fillId="0" borderId="180" xfId="99" applyFont="1" applyBorder="1" applyAlignment="1">
      <alignment horizontal="left" vertical="center"/>
    </xf>
    <xf numFmtId="0" fontId="152" fillId="0" borderId="316" xfId="99" applyFont="1" applyBorder="1" applyAlignment="1">
      <alignment horizontal="left" vertical="center"/>
    </xf>
    <xf numFmtId="20" fontId="147" fillId="0" borderId="0" xfId="99" applyNumberFormat="1" applyAlignment="1">
      <alignment vertical="center"/>
    </xf>
    <xf numFmtId="0" fontId="152" fillId="0" borderId="34" xfId="99" applyFont="1" applyBorder="1" applyAlignment="1">
      <alignment horizontal="center" vertical="center"/>
    </xf>
    <xf numFmtId="0" fontId="147" fillId="0" borderId="26" xfId="99" applyBorder="1" applyAlignment="1">
      <alignment vertical="center"/>
    </xf>
    <xf numFmtId="0" fontId="152" fillId="0" borderId="122" xfId="99" applyFont="1" applyBorder="1" applyAlignment="1">
      <alignment horizontal="center" vertical="center"/>
    </xf>
    <xf numFmtId="0" fontId="152" fillId="0" borderId="17" xfId="99" applyFont="1" applyBorder="1" applyAlignment="1">
      <alignment horizontal="center" vertical="center"/>
    </xf>
    <xf numFmtId="0" fontId="147" fillId="0" borderId="29" xfId="99" applyBorder="1" applyAlignment="1">
      <alignment horizontal="center" vertical="center"/>
    </xf>
    <xf numFmtId="0" fontId="152" fillId="0" borderId="30" xfId="99" applyFont="1" applyBorder="1" applyAlignment="1">
      <alignment horizontal="center" vertical="center"/>
    </xf>
    <xf numFmtId="0" fontId="151" fillId="0" borderId="290" xfId="99" applyFont="1" applyBorder="1" applyAlignment="1">
      <alignment horizontal="center" vertical="center"/>
    </xf>
    <xf numFmtId="0" fontId="151" fillId="0" borderId="243" xfId="99" applyFont="1" applyBorder="1" applyAlignment="1">
      <alignment horizontal="center" vertical="center"/>
    </xf>
    <xf numFmtId="0" fontId="151" fillId="0" borderId="248" xfId="99" applyFont="1" applyBorder="1" applyAlignment="1">
      <alignment horizontal="center" vertical="center"/>
    </xf>
    <xf numFmtId="0" fontId="147" fillId="0" borderId="13" xfId="99" applyBorder="1" applyAlignment="1">
      <alignment horizontal="center" vertical="center"/>
    </xf>
    <xf numFmtId="0" fontId="147" fillId="0" borderId="43" xfId="99" applyBorder="1" applyAlignment="1">
      <alignment horizontal="center" vertical="center"/>
    </xf>
    <xf numFmtId="0" fontId="147" fillId="0" borderId="16" xfId="99" applyBorder="1" applyAlignment="1">
      <alignment horizontal="center" vertical="center"/>
    </xf>
    <xf numFmtId="0" fontId="147" fillId="0" borderId="31" xfId="99" applyBorder="1" applyAlignment="1">
      <alignment horizontal="center" vertical="center"/>
    </xf>
    <xf numFmtId="0" fontId="147" fillId="0" borderId="36" xfId="99" applyBorder="1" applyAlignment="1">
      <alignment horizontal="center" vertical="center"/>
    </xf>
    <xf numFmtId="0" fontId="147" fillId="0" borderId="33" xfId="99" applyBorder="1" applyAlignment="1">
      <alignment horizontal="center" vertical="center"/>
    </xf>
    <xf numFmtId="0" fontId="201" fillId="0" borderId="0" xfId="100" applyFont="1" applyAlignment="1">
      <alignment horizontal="center" vertical="center"/>
    </xf>
    <xf numFmtId="0" fontId="173" fillId="0" borderId="0" xfId="100" applyFont="1" applyAlignment="1">
      <alignment horizontal="center" vertical="center"/>
    </xf>
    <xf numFmtId="0" fontId="173" fillId="27" borderId="0" xfId="100" applyFont="1" applyFill="1" applyAlignment="1">
      <alignment horizontal="center" vertical="center"/>
    </xf>
    <xf numFmtId="0" fontId="203" fillId="0" borderId="0" xfId="100" applyFont="1" applyAlignment="1">
      <alignment horizontal="right" vertical="center" shrinkToFit="1"/>
    </xf>
    <xf numFmtId="0" fontId="160" fillId="28" borderId="10" xfId="100" applyFont="1" applyFill="1" applyBorder="1" applyAlignment="1">
      <alignment horizontal="right" vertical="center" shrinkToFit="1"/>
    </xf>
    <xf numFmtId="0" fontId="160" fillId="28" borderId="10" xfId="100" applyFont="1" applyFill="1" applyBorder="1" applyAlignment="1">
      <alignment horizontal="right" vertical="center"/>
    </xf>
    <xf numFmtId="0" fontId="158" fillId="0" borderId="0" xfId="100" applyFont="1" applyAlignment="1">
      <alignment horizontal="center" vertical="center"/>
    </xf>
    <xf numFmtId="0" fontId="160" fillId="0" borderId="0" xfId="100" applyFont="1" applyAlignment="1">
      <alignment horizontal="center" vertical="center"/>
    </xf>
    <xf numFmtId="0" fontId="160" fillId="27" borderId="0" xfId="100" applyFont="1" applyFill="1" applyAlignment="1">
      <alignment horizontal="left" vertical="center"/>
    </xf>
    <xf numFmtId="0" fontId="160" fillId="0" borderId="0" xfId="100" applyFont="1" applyAlignment="1">
      <alignment horizontal="center" vertical="center" wrapText="1"/>
    </xf>
    <xf numFmtId="0" fontId="160" fillId="27" borderId="0" xfId="100" applyFont="1" applyFill="1" applyAlignment="1">
      <alignment horizontal="left" vertical="center" wrapText="1"/>
    </xf>
    <xf numFmtId="0" fontId="91" fillId="0" borderId="29" xfId="100" applyFont="1" applyBorder="1" applyAlignment="1">
      <alignment vertical="center"/>
    </xf>
    <xf numFmtId="0" fontId="91" fillId="0" borderId="30" xfId="100" applyFont="1" applyBorder="1" applyAlignment="1">
      <alignment vertical="center"/>
    </xf>
    <xf numFmtId="0" fontId="160" fillId="0" borderId="31" xfId="100" applyFont="1" applyBorder="1" applyAlignment="1">
      <alignment horizontal="center" vertical="center"/>
    </xf>
    <xf numFmtId="0" fontId="173" fillId="0" borderId="37" xfId="100" applyFont="1" applyBorder="1" applyAlignment="1">
      <alignment horizontal="center" vertical="top"/>
    </xf>
    <xf numFmtId="0" fontId="173" fillId="0" borderId="321" xfId="100" applyFont="1" applyBorder="1" applyAlignment="1">
      <alignment horizontal="center" vertical="top"/>
    </xf>
    <xf numFmtId="0" fontId="173" fillId="0" borderId="29" xfId="100" applyFont="1" applyBorder="1" applyAlignment="1">
      <alignment horizontal="center" vertical="top"/>
    </xf>
    <xf numFmtId="0" fontId="173" fillId="0" borderId="55" xfId="100" applyFont="1" applyBorder="1" applyAlignment="1">
      <alignment horizontal="center" vertical="top"/>
    </xf>
    <xf numFmtId="0" fontId="173" fillId="0" borderId="122" xfId="100" applyFont="1" applyBorder="1" applyAlignment="1">
      <alignment horizontal="center" vertical="top"/>
    </xf>
    <xf numFmtId="0" fontId="207" fillId="28" borderId="44" xfId="100" applyFont="1" applyFill="1" applyBorder="1" applyAlignment="1">
      <alignment horizontal="center" vertical="center"/>
    </xf>
    <xf numFmtId="0" fontId="207" fillId="28" borderId="322" xfId="100" applyFont="1" applyFill="1" applyBorder="1" applyAlignment="1">
      <alignment horizontal="center" vertical="center"/>
    </xf>
    <xf numFmtId="0" fontId="207" fillId="28" borderId="32" xfId="100" applyFont="1" applyFill="1" applyBorder="1" applyAlignment="1">
      <alignment horizontal="center" vertical="center"/>
    </xf>
    <xf numFmtId="0" fontId="207" fillId="28" borderId="35" xfId="100" applyFont="1" applyFill="1" applyBorder="1" applyAlignment="1">
      <alignment horizontal="center" vertical="center"/>
    </xf>
    <xf numFmtId="0" fontId="207" fillId="28" borderId="36" xfId="100" applyFont="1" applyFill="1" applyBorder="1" applyAlignment="1">
      <alignment horizontal="center" vertical="center"/>
    </xf>
    <xf numFmtId="0" fontId="116" fillId="0" borderId="111" xfId="100" applyFont="1" applyBorder="1" applyAlignment="1">
      <alignment horizontal="center" vertical="center" wrapText="1"/>
    </xf>
    <xf numFmtId="0" fontId="116" fillId="0" borderId="51" xfId="100" applyFont="1" applyBorder="1" applyAlignment="1">
      <alignment horizontal="center" vertical="center" wrapText="1"/>
    </xf>
    <xf numFmtId="0" fontId="116" fillId="0" borderId="53" xfId="100" applyFont="1" applyBorder="1" applyAlignment="1">
      <alignment horizontal="center" vertical="center" wrapText="1"/>
    </xf>
    <xf numFmtId="0" fontId="160" fillId="28" borderId="52" xfId="100" applyFont="1" applyFill="1" applyBorder="1" applyAlignment="1">
      <alignment vertical="center" shrinkToFit="1"/>
    </xf>
    <xf numFmtId="0" fontId="160" fillId="28" borderId="51" xfId="100" applyFont="1" applyFill="1" applyBorder="1" applyAlignment="1">
      <alignment vertical="center" shrinkToFit="1"/>
    </xf>
    <xf numFmtId="0" fontId="160" fillId="28" borderId="54" xfId="100" applyFont="1" applyFill="1" applyBorder="1" applyAlignment="1">
      <alignment vertical="center" shrinkToFit="1"/>
    </xf>
    <xf numFmtId="0" fontId="157" fillId="0" borderId="29" xfId="100" applyFont="1" applyBorder="1" applyAlignment="1">
      <alignment horizontal="right" vertical="center"/>
    </xf>
    <xf numFmtId="0" fontId="207" fillId="28" borderId="33" xfId="100" applyFont="1" applyFill="1" applyBorder="1" applyAlignment="1">
      <alignment horizontal="center" vertical="center"/>
    </xf>
    <xf numFmtId="0" fontId="161" fillId="0" borderId="37" xfId="100" applyFont="1" applyBorder="1" applyAlignment="1">
      <alignment horizontal="center" vertical="center"/>
    </xf>
    <xf numFmtId="0" fontId="161" fillId="0" borderId="29" xfId="100" applyFont="1" applyBorder="1" applyAlignment="1">
      <alignment horizontal="center" vertical="center"/>
    </xf>
    <xf numFmtId="0" fontId="161" fillId="0" borderId="38" xfId="100" applyFont="1" applyBorder="1" applyAlignment="1">
      <alignment horizontal="center" vertical="center"/>
    </xf>
    <xf numFmtId="0" fontId="161" fillId="0" borderId="0" xfId="100" applyFont="1" applyAlignment="1">
      <alignment horizontal="center" vertical="center"/>
    </xf>
    <xf numFmtId="0" fontId="161" fillId="0" borderId="44" xfId="100" applyFont="1" applyBorder="1" applyAlignment="1">
      <alignment horizontal="center" vertical="center"/>
    </xf>
    <xf numFmtId="0" fontId="161" fillId="0" borderId="32" xfId="100" applyFont="1" applyBorder="1" applyAlignment="1">
      <alignment horizontal="center" vertical="center"/>
    </xf>
    <xf numFmtId="0" fontId="160" fillId="27" borderId="129" xfId="100" applyFont="1" applyFill="1" applyBorder="1" applyAlignment="1">
      <alignment horizontal="center" vertical="center"/>
    </xf>
    <xf numFmtId="0" fontId="160" fillId="27" borderId="130" xfId="100" applyFont="1" applyFill="1" applyBorder="1" applyAlignment="1">
      <alignment horizontal="center" vertical="center"/>
    </xf>
    <xf numFmtId="0" fontId="160" fillId="27" borderId="132" xfId="100" applyFont="1" applyFill="1" applyBorder="1" applyAlignment="1">
      <alignment horizontal="center" vertical="center"/>
    </xf>
    <xf numFmtId="0" fontId="160" fillId="27" borderId="85" xfId="100" applyFont="1" applyFill="1" applyBorder="1" applyAlignment="1">
      <alignment horizontal="center" vertical="center"/>
    </xf>
    <xf numFmtId="0" fontId="160" fillId="27" borderId="59" xfId="100" applyFont="1" applyFill="1" applyBorder="1" applyAlignment="1">
      <alignment horizontal="center" vertical="center"/>
    </xf>
    <xf numFmtId="0" fontId="160" fillId="27" borderId="133" xfId="100" applyFont="1" applyFill="1" applyBorder="1" applyAlignment="1">
      <alignment horizontal="center" vertical="center"/>
    </xf>
    <xf numFmtId="0" fontId="160" fillId="27" borderId="83" xfId="100" applyFont="1" applyFill="1" applyBorder="1" applyAlignment="1">
      <alignment horizontal="center" vertical="center"/>
    </xf>
    <xf numFmtId="0" fontId="160" fillId="27" borderId="180" xfId="100" applyFont="1" applyFill="1" applyBorder="1" applyAlignment="1">
      <alignment horizontal="center" vertical="center"/>
    </xf>
    <xf numFmtId="0" fontId="160" fillId="27" borderId="316" xfId="100" applyFont="1" applyFill="1" applyBorder="1" applyAlignment="1">
      <alignment horizontal="center" vertical="center"/>
    </xf>
    <xf numFmtId="0" fontId="116" fillId="0" borderId="109" xfId="100" applyFont="1" applyBorder="1" applyAlignment="1">
      <alignment vertical="center" textRotation="255"/>
    </xf>
    <xf numFmtId="0" fontId="116" fillId="0" borderId="105" xfId="100" applyFont="1" applyBorder="1" applyAlignment="1">
      <alignment vertical="center" textRotation="255"/>
    </xf>
    <xf numFmtId="0" fontId="116" fillId="0" borderId="108" xfId="100" applyFont="1" applyBorder="1" applyAlignment="1">
      <alignment vertical="center" textRotation="255"/>
    </xf>
    <xf numFmtId="0" fontId="116" fillId="0" borderId="123" xfId="100" applyFont="1" applyBorder="1" applyAlignment="1">
      <alignment horizontal="center" vertical="center" shrinkToFit="1"/>
    </xf>
    <xf numFmtId="0" fontId="116" fillId="0" borderId="46" xfId="100" applyFont="1" applyBorder="1" applyAlignment="1">
      <alignment horizontal="center" vertical="center" shrinkToFit="1"/>
    </xf>
    <xf numFmtId="0" fontId="116" fillId="0" borderId="136" xfId="100" applyFont="1" applyBorder="1" applyAlignment="1">
      <alignment horizontal="center" vertical="center" shrinkToFit="1"/>
    </xf>
    <xf numFmtId="0" fontId="160" fillId="28" borderId="111" xfId="100" applyFont="1" applyFill="1" applyBorder="1" applyAlignment="1">
      <alignment horizontal="center" vertical="center" shrinkToFit="1"/>
    </xf>
    <xf numFmtId="0" fontId="160" fillId="28" borderId="51" xfId="100" applyFont="1" applyFill="1" applyBorder="1" applyAlignment="1">
      <alignment horizontal="center" vertical="center" shrinkToFit="1"/>
    </xf>
    <xf numFmtId="0" fontId="160" fillId="28" borderId="54" xfId="100" applyFont="1" applyFill="1" applyBorder="1" applyAlignment="1">
      <alignment horizontal="center" vertical="center" shrinkToFit="1"/>
    </xf>
    <xf numFmtId="0" fontId="116" fillId="0" borderId="37" xfId="100" applyFont="1" applyBorder="1" applyAlignment="1">
      <alignment horizontal="center" vertical="center" wrapText="1"/>
    </xf>
    <xf numFmtId="0" fontId="116" fillId="0" borderId="29" xfId="100" applyFont="1" applyBorder="1" applyAlignment="1">
      <alignment horizontal="center" vertical="center" wrapText="1"/>
    </xf>
    <xf numFmtId="0" fontId="116" fillId="0" borderId="55" xfId="100" applyFont="1" applyBorder="1" applyAlignment="1">
      <alignment horizontal="center" vertical="center" wrapText="1"/>
    </xf>
    <xf numFmtId="0" fontId="116" fillId="0" borderId="41" xfId="100" applyFont="1" applyBorder="1" applyAlignment="1">
      <alignment horizontal="center" vertical="center" wrapText="1"/>
    </xf>
    <xf numFmtId="0" fontId="116" fillId="0" borderId="10" xfId="100" applyFont="1" applyBorder="1" applyAlignment="1">
      <alignment horizontal="center" vertical="center" wrapText="1"/>
    </xf>
    <xf numFmtId="0" fontId="116" fillId="0" borderId="24" xfId="100" applyFont="1" applyBorder="1" applyAlignment="1">
      <alignment horizontal="center" vertical="center" wrapText="1"/>
    </xf>
    <xf numFmtId="0" fontId="91" fillId="0" borderId="281" xfId="100" applyFont="1" applyBorder="1" applyAlignment="1">
      <alignment horizontal="left" vertical="top"/>
    </xf>
    <xf numFmtId="0" fontId="91" fillId="0" borderId="229" xfId="100" applyFont="1" applyBorder="1" applyAlignment="1">
      <alignment horizontal="left" vertical="top"/>
    </xf>
    <xf numFmtId="0" fontId="91" fillId="0" borderId="323" xfId="100" applyFont="1" applyBorder="1" applyAlignment="1">
      <alignment horizontal="left" vertical="top"/>
    </xf>
    <xf numFmtId="0" fontId="160" fillId="27" borderId="16" xfId="100" applyFont="1" applyFill="1" applyBorder="1" applyAlignment="1">
      <alignment horizontal="center" vertical="center"/>
    </xf>
    <xf numFmtId="0" fontId="160" fillId="27" borderId="0" xfId="100" applyFont="1" applyFill="1" applyAlignment="1">
      <alignment horizontal="center" vertical="center"/>
    </xf>
    <xf numFmtId="0" fontId="160" fillId="27" borderId="31" xfId="100" applyFont="1" applyFill="1" applyBorder="1" applyAlignment="1">
      <alignment horizontal="center" vertical="center"/>
    </xf>
    <xf numFmtId="0" fontId="160" fillId="27" borderId="36" xfId="100" applyFont="1" applyFill="1" applyBorder="1" applyAlignment="1">
      <alignment horizontal="center" vertical="center"/>
    </xf>
    <xf numFmtId="0" fontId="160" fillId="27" borderId="32" xfId="100" applyFont="1" applyFill="1" applyBorder="1" applyAlignment="1">
      <alignment horizontal="center" vertical="center"/>
    </xf>
    <xf numFmtId="0" fontId="160" fillId="27" borderId="33" xfId="100" applyFont="1" applyFill="1" applyBorder="1" applyAlignment="1">
      <alignment horizontal="center" vertical="center"/>
    </xf>
    <xf numFmtId="0" fontId="116" fillId="28" borderId="111" xfId="100" applyFont="1" applyFill="1" applyBorder="1" applyAlignment="1">
      <alignment horizontal="center" vertical="center" wrapText="1" shrinkToFit="1"/>
    </xf>
    <xf numFmtId="0" fontId="116" fillId="28" borderId="51" xfId="100" applyFont="1" applyFill="1" applyBorder="1" applyAlignment="1">
      <alignment horizontal="center" vertical="center" wrapText="1" shrinkToFit="1"/>
    </xf>
    <xf numFmtId="0" fontId="116" fillId="28" borderId="54" xfId="100" applyFont="1" applyFill="1" applyBorder="1" applyAlignment="1">
      <alignment horizontal="center" vertical="center" wrapText="1" shrinkToFit="1"/>
    </xf>
    <xf numFmtId="176" fontId="22" fillId="0" borderId="0" xfId="53" applyNumberFormat="1" applyFont="1" applyAlignment="1">
      <alignment horizontal="right" vertical="center"/>
    </xf>
    <xf numFmtId="0" fontId="69" fillId="0" borderId="209" xfId="53" applyFont="1" applyBorder="1" applyAlignment="1">
      <alignment horizontal="center" vertical="center"/>
    </xf>
    <xf numFmtId="0" fontId="69" fillId="0" borderId="0" xfId="53" applyFont="1" applyAlignment="1">
      <alignment horizontal="center" vertical="center"/>
    </xf>
    <xf numFmtId="0" fontId="69" fillId="0" borderId="63" xfId="53" applyFont="1" applyBorder="1" applyAlignment="1">
      <alignment horizontal="center" vertical="center"/>
    </xf>
    <xf numFmtId="0" fontId="22" fillId="0" borderId="59" xfId="53" applyFont="1" applyBorder="1">
      <alignment vertical="center"/>
    </xf>
    <xf numFmtId="0" fontId="22" fillId="0" borderId="88" xfId="53" applyFont="1" applyBorder="1">
      <alignment vertical="center"/>
    </xf>
    <xf numFmtId="182" fontId="22" fillId="0" borderId="88" xfId="53" applyNumberFormat="1" applyFont="1" applyBorder="1" applyAlignment="1">
      <alignment horizontal="center" vertical="center"/>
    </xf>
    <xf numFmtId="0" fontId="22" fillId="27" borderId="0" xfId="53" applyFont="1" applyFill="1">
      <alignment vertical="center"/>
    </xf>
    <xf numFmtId="0" fontId="22" fillId="0" borderId="88" xfId="53" applyFont="1" applyBorder="1" applyAlignment="1">
      <alignment horizontal="center" vertical="center"/>
    </xf>
    <xf numFmtId="0" fontId="22" fillId="28" borderId="88" xfId="53" applyFont="1" applyFill="1" applyBorder="1">
      <alignment vertical="center"/>
    </xf>
    <xf numFmtId="182" fontId="22" fillId="28" borderId="88" xfId="53" applyNumberFormat="1" applyFont="1" applyFill="1" applyBorder="1" applyAlignment="1">
      <alignment horizontal="center" vertical="center"/>
    </xf>
    <xf numFmtId="176" fontId="22" fillId="0" borderId="0" xfId="53" applyNumberFormat="1" applyFont="1" applyAlignment="1">
      <alignment horizontal="center" vertical="center"/>
    </xf>
    <xf numFmtId="0" fontId="23" fillId="0" borderId="231" xfId="53" applyFont="1" applyBorder="1" applyAlignment="1">
      <alignment horizontal="center" vertical="center"/>
    </xf>
    <xf numFmtId="0" fontId="23" fillId="0" borderId="177" xfId="53" applyFont="1" applyBorder="1" applyAlignment="1">
      <alignment horizontal="center" vertical="center"/>
    </xf>
    <xf numFmtId="0" fontId="23" fillId="0" borderId="224" xfId="53" applyFont="1" applyBorder="1" applyAlignment="1">
      <alignment horizontal="center" vertical="center"/>
    </xf>
    <xf numFmtId="0" fontId="69" fillId="0" borderId="231" xfId="53" applyFont="1" applyBorder="1" applyAlignment="1">
      <alignment horizontal="center" vertical="center"/>
    </xf>
    <xf numFmtId="0" fontId="69" fillId="0" borderId="177" xfId="53" applyFont="1" applyBorder="1" applyAlignment="1">
      <alignment horizontal="center" vertical="center"/>
    </xf>
    <xf numFmtId="0" fontId="69" fillId="0" borderId="224" xfId="53" applyFont="1" applyBorder="1" applyAlignment="1">
      <alignment horizontal="center" vertical="center"/>
    </xf>
    <xf numFmtId="0" fontId="22" fillId="27" borderId="0" xfId="53" applyFont="1" applyFill="1" applyAlignment="1">
      <alignment wrapText="1"/>
    </xf>
    <xf numFmtId="0" fontId="0" fillId="27" borderId="0" xfId="0" applyFill="1" applyAlignment="1">
      <alignment wrapText="1"/>
    </xf>
    <xf numFmtId="0" fontId="0" fillId="27" borderId="63" xfId="0" applyFill="1" applyBorder="1" applyAlignment="1">
      <alignment wrapText="1"/>
    </xf>
    <xf numFmtId="0" fontId="22" fillId="0" borderId="0" xfId="53" applyFont="1" applyAlignment="1">
      <alignment horizontal="center" vertical="center"/>
    </xf>
    <xf numFmtId="0" fontId="22" fillId="0" borderId="59" xfId="53" applyFont="1" applyBorder="1" applyAlignment="1">
      <alignment horizontal="center" vertical="center"/>
    </xf>
    <xf numFmtId="0" fontId="22" fillId="27" borderId="0" xfId="53" applyFont="1" applyFill="1" applyAlignment="1">
      <alignment horizontal="left" wrapText="1"/>
    </xf>
    <xf numFmtId="0" fontId="0" fillId="27" borderId="0" xfId="0" applyFill="1" applyAlignment="1">
      <alignment horizontal="left" wrapText="1"/>
    </xf>
    <xf numFmtId="0" fontId="0" fillId="27" borderId="59" xfId="0" applyFill="1" applyBorder="1" applyAlignment="1">
      <alignment horizontal="left" wrapText="1"/>
    </xf>
    <xf numFmtId="0" fontId="22" fillId="0" borderId="0" xfId="53" applyFont="1" applyAlignment="1">
      <alignment horizontal="right"/>
    </xf>
    <xf numFmtId="0" fontId="22" fillId="0" borderId="59" xfId="53" applyFont="1" applyBorder="1" applyAlignment="1">
      <alignment horizontal="right" shrinkToFit="1"/>
    </xf>
    <xf numFmtId="0" fontId="22" fillId="27" borderId="59" xfId="53" applyFont="1" applyFill="1" applyBorder="1" applyAlignment="1"/>
    <xf numFmtId="0" fontId="0" fillId="27" borderId="59" xfId="0" applyFill="1" applyBorder="1"/>
    <xf numFmtId="0" fontId="0" fillId="27" borderId="63" xfId="0" applyFill="1" applyBorder="1"/>
    <xf numFmtId="0" fontId="83" fillId="0" borderId="18" xfId="83" applyFont="1" applyBorder="1" applyAlignment="1">
      <alignment horizontal="center" vertical="center"/>
    </xf>
    <xf numFmtId="0" fontId="83" fillId="0" borderId="13" xfId="83" applyFont="1" applyBorder="1" applyAlignment="1">
      <alignment horizontal="center" vertical="center"/>
    </xf>
    <xf numFmtId="0" fontId="83" fillId="0" borderId="14" xfId="83" applyFont="1" applyBorder="1" applyAlignment="1">
      <alignment horizontal="center" vertical="center"/>
    </xf>
    <xf numFmtId="0" fontId="83" fillId="0" borderId="17" xfId="83" applyFont="1" applyBorder="1" applyAlignment="1">
      <alignment horizontal="center" vertical="center"/>
    </xf>
    <xf numFmtId="0" fontId="83" fillId="0" borderId="10" xfId="83" applyFont="1" applyBorder="1" applyAlignment="1">
      <alignment horizontal="center" vertical="center"/>
    </xf>
    <xf numFmtId="0" fontId="57" fillId="0" borderId="13" xfId="83" applyFont="1" applyBorder="1" applyAlignment="1">
      <alignment horizontal="center" vertical="center" wrapText="1"/>
    </xf>
    <xf numFmtId="0" fontId="57" fillId="0" borderId="14" xfId="83" applyFont="1" applyBorder="1" applyAlignment="1">
      <alignment horizontal="center" vertical="center"/>
    </xf>
    <xf numFmtId="0" fontId="57" fillId="0" borderId="17" xfId="83" applyFont="1" applyBorder="1" applyAlignment="1">
      <alignment horizontal="center" vertical="center"/>
    </xf>
    <xf numFmtId="0" fontId="57" fillId="0" borderId="10" xfId="83" applyFont="1" applyBorder="1" applyAlignment="1">
      <alignment horizontal="center" vertical="center"/>
    </xf>
    <xf numFmtId="0" fontId="57" fillId="0" borderId="13" xfId="83" applyFont="1" applyBorder="1" applyAlignment="1">
      <alignment horizontal="center" vertical="center"/>
    </xf>
    <xf numFmtId="0" fontId="57" fillId="0" borderId="25" xfId="83" applyFont="1" applyBorder="1" applyAlignment="1">
      <alignment horizontal="center" vertical="center"/>
    </xf>
    <xf numFmtId="0" fontId="57" fillId="0" borderId="24" xfId="83" applyFont="1" applyBorder="1" applyAlignment="1">
      <alignment horizontal="center" vertical="center"/>
    </xf>
    <xf numFmtId="0" fontId="83" fillId="0" borderId="25" xfId="83" applyFont="1" applyBorder="1" applyAlignment="1">
      <alignment horizontal="center" vertical="center"/>
    </xf>
    <xf numFmtId="0" fontId="83" fillId="0" borderId="24" xfId="83" applyFont="1" applyBorder="1" applyAlignment="1">
      <alignment horizontal="center" vertical="center"/>
    </xf>
    <xf numFmtId="0" fontId="62" fillId="0" borderId="14" xfId="83" applyFont="1" applyBorder="1" applyAlignment="1">
      <alignment horizontal="center" vertical="center" wrapText="1"/>
    </xf>
    <xf numFmtId="0" fontId="62" fillId="0" borderId="14" xfId="83" applyFont="1" applyBorder="1" applyAlignment="1">
      <alignment horizontal="center" vertical="center"/>
    </xf>
    <xf numFmtId="0" fontId="62" fillId="0" borderId="25" xfId="83" applyFont="1" applyBorder="1" applyAlignment="1">
      <alignment horizontal="center" vertical="center"/>
    </xf>
    <xf numFmtId="0" fontId="62" fillId="0" borderId="10" xfId="83" applyFont="1" applyBorder="1" applyAlignment="1">
      <alignment horizontal="center" vertical="center"/>
    </xf>
    <xf numFmtId="0" fontId="62" fillId="0" borderId="24" xfId="83" applyFont="1" applyBorder="1" applyAlignment="1">
      <alignment horizontal="center" vertical="center"/>
    </xf>
    <xf numFmtId="0" fontId="62" fillId="0" borderId="18" xfId="83" applyFont="1" applyBorder="1" applyAlignment="1">
      <alignment horizontal="center" vertical="center" wrapText="1"/>
    </xf>
    <xf numFmtId="0" fontId="62" fillId="0" borderId="18" xfId="83" applyFont="1" applyBorder="1" applyAlignment="1">
      <alignment horizontal="center" vertical="center"/>
    </xf>
    <xf numFmtId="0" fontId="57" fillId="0" borderId="18" xfId="83" applyFont="1" applyBorder="1" applyAlignment="1">
      <alignment horizontal="center" vertical="center"/>
    </xf>
    <xf numFmtId="0" fontId="83" fillId="0" borderId="0" xfId="83" applyFont="1" applyAlignment="1">
      <alignment horizontal="left" vertical="center"/>
    </xf>
    <xf numFmtId="0" fontId="83" fillId="27" borderId="0" xfId="83" applyFont="1" applyFill="1" applyAlignment="1">
      <alignment horizontal="left" vertical="center"/>
    </xf>
    <xf numFmtId="58" fontId="83" fillId="0" borderId="0" xfId="83" applyNumberFormat="1" applyFont="1">
      <alignment vertical="center"/>
    </xf>
    <xf numFmtId="0" fontId="83" fillId="27" borderId="0" xfId="83" applyFont="1" applyFill="1" applyAlignment="1">
      <alignment horizontal="center" vertical="center"/>
    </xf>
    <xf numFmtId="0" fontId="83" fillId="0" borderId="13" xfId="83" applyFont="1" applyBorder="1" applyAlignment="1">
      <alignment horizontal="center" vertical="center" shrinkToFit="1"/>
    </xf>
    <xf numFmtId="0" fontId="83" fillId="0" borderId="14" xfId="83" applyFont="1" applyBorder="1" applyAlignment="1">
      <alignment horizontal="center" vertical="center" shrinkToFit="1"/>
    </xf>
    <xf numFmtId="0" fontId="83" fillId="0" borderId="25" xfId="83" applyFont="1" applyBorder="1" applyAlignment="1">
      <alignment horizontal="center" vertical="center" shrinkToFit="1"/>
    </xf>
    <xf numFmtId="0" fontId="83" fillId="0" borderId="17" xfId="83" applyFont="1" applyBorder="1" applyAlignment="1">
      <alignment horizontal="center" vertical="center" shrinkToFit="1"/>
    </xf>
    <xf numFmtId="0" fontId="83" fillId="0" borderId="10" xfId="83" applyFont="1" applyBorder="1" applyAlignment="1">
      <alignment horizontal="center" vertical="center" shrinkToFit="1"/>
    </xf>
    <xf numFmtId="0" fontId="83" fillId="0" borderId="24" xfId="83" applyFont="1" applyBorder="1" applyAlignment="1">
      <alignment horizontal="center" vertical="center" shrinkToFit="1"/>
    </xf>
    <xf numFmtId="0" fontId="83" fillId="0" borderId="11" xfId="83" applyFont="1" applyBorder="1" applyAlignment="1">
      <alignment horizontal="center" vertical="center"/>
    </xf>
    <xf numFmtId="0" fontId="83" fillId="0" borderId="12" xfId="83" applyFont="1" applyBorder="1" applyAlignment="1">
      <alignment horizontal="center" vertical="center"/>
    </xf>
    <xf numFmtId="0" fontId="83" fillId="0" borderId="26" xfId="83" applyFont="1" applyBorder="1" applyAlignment="1">
      <alignment horizontal="center" vertical="center"/>
    </xf>
    <xf numFmtId="0" fontId="83" fillId="0" borderId="11" xfId="83" applyFont="1" applyBorder="1" applyAlignment="1">
      <alignment horizontal="center" vertical="center" shrinkToFit="1"/>
    </xf>
    <xf numFmtId="0" fontId="83" fillId="0" borderId="12" xfId="83" applyFont="1" applyBorder="1" applyAlignment="1">
      <alignment horizontal="center" vertical="center" shrinkToFit="1"/>
    </xf>
    <xf numFmtId="0" fontId="83" fillId="0" borderId="0" xfId="83" applyFont="1">
      <alignment vertical="center"/>
    </xf>
    <xf numFmtId="0" fontId="117" fillId="0" borderId="10" xfId="83" applyFont="1" applyBorder="1" applyAlignment="1">
      <alignment horizontal="center" vertical="center"/>
    </xf>
    <xf numFmtId="58" fontId="83" fillId="0" borderId="14" xfId="83" applyNumberFormat="1" applyFont="1" applyBorder="1">
      <alignment vertical="center"/>
    </xf>
    <xf numFmtId="0" fontId="83" fillId="27" borderId="0" xfId="83" applyFont="1" applyFill="1">
      <alignment vertical="center"/>
    </xf>
    <xf numFmtId="0" fontId="83" fillId="27" borderId="0" xfId="0" applyFont="1" applyFill="1" applyAlignment="1">
      <alignment horizontal="left" vertical="center" wrapText="1" shrinkToFit="1"/>
    </xf>
    <xf numFmtId="0" fontId="83" fillId="0" borderId="0" xfId="84" quotePrefix="1" applyFont="1" applyAlignment="1">
      <alignment horizontal="center"/>
    </xf>
    <xf numFmtId="177" fontId="19" fillId="29" borderId="119" xfId="0" applyNumberFormat="1" applyFont="1" applyFill="1" applyBorder="1" applyAlignment="1" applyProtection="1">
      <alignment horizontal="center" vertical="center" shrinkToFit="1"/>
      <protection locked="0"/>
    </xf>
    <xf numFmtId="177" fontId="19" fillId="29" borderId="86" xfId="0" applyNumberFormat="1" applyFont="1" applyFill="1" applyBorder="1" applyAlignment="1" applyProtection="1">
      <alignment horizontal="center" vertical="center" shrinkToFit="1"/>
      <protection locked="0"/>
    </xf>
    <xf numFmtId="177" fontId="19" fillId="29" borderId="87" xfId="0" applyNumberFormat="1" applyFont="1" applyFill="1" applyBorder="1" applyAlignment="1" applyProtection="1">
      <alignment horizontal="center" vertical="center" shrinkToFit="1"/>
      <protection locked="0"/>
    </xf>
    <xf numFmtId="0" fontId="19" fillId="29" borderId="119" xfId="0" applyFont="1" applyFill="1" applyBorder="1" applyAlignment="1" applyProtection="1">
      <alignment horizontal="left" vertical="center" indent="1"/>
      <protection locked="0"/>
    </xf>
    <xf numFmtId="0" fontId="19" fillId="29" borderId="86" xfId="0" applyFont="1" applyFill="1" applyBorder="1" applyAlignment="1" applyProtection="1">
      <alignment horizontal="left" vertical="center" indent="1"/>
      <protection locked="0"/>
    </xf>
    <xf numFmtId="0" fontId="19" fillId="29" borderId="87" xfId="0" applyFont="1" applyFill="1" applyBorder="1" applyAlignment="1" applyProtection="1">
      <alignment horizontal="left" vertical="center" indent="1"/>
      <protection locked="0"/>
    </xf>
    <xf numFmtId="177" fontId="19" fillId="29" borderId="83" xfId="0" applyNumberFormat="1" applyFont="1" applyFill="1" applyBorder="1" applyAlignment="1" applyProtection="1">
      <alignment horizontal="center" vertical="center" shrinkToFit="1"/>
      <protection locked="0"/>
    </xf>
    <xf numFmtId="177" fontId="19" fillId="29" borderId="60" xfId="0" applyNumberFormat="1" applyFont="1" applyFill="1" applyBorder="1" applyAlignment="1" applyProtection="1">
      <alignment horizontal="center" vertical="center" shrinkToFit="1"/>
      <protection locked="0"/>
    </xf>
    <xf numFmtId="177" fontId="19" fillId="29" borderId="82" xfId="0" applyNumberFormat="1" applyFont="1" applyFill="1" applyBorder="1" applyAlignment="1" applyProtection="1">
      <alignment horizontal="center" vertical="center" shrinkToFit="1"/>
      <protection locked="0"/>
    </xf>
    <xf numFmtId="0" fontId="19" fillId="29" borderId="83" xfId="0" applyFont="1" applyFill="1" applyBorder="1" applyAlignment="1" applyProtection="1">
      <alignment horizontal="left" vertical="center" indent="1"/>
      <protection locked="0"/>
    </xf>
    <xf numFmtId="0" fontId="19" fillId="29" borderId="60" xfId="0" applyFont="1" applyFill="1" applyBorder="1" applyAlignment="1" applyProtection="1">
      <alignment horizontal="left" vertical="center" indent="1"/>
      <protection locked="0"/>
    </xf>
    <xf numFmtId="0" fontId="19" fillId="29" borderId="82" xfId="0" applyFont="1" applyFill="1" applyBorder="1" applyAlignment="1" applyProtection="1">
      <alignment horizontal="left" vertical="center" indent="1"/>
      <protection locked="0"/>
    </xf>
    <xf numFmtId="177" fontId="19" fillId="29" borderId="78" xfId="0" applyNumberFormat="1" applyFont="1" applyFill="1" applyBorder="1" applyAlignment="1" applyProtection="1">
      <alignment horizontal="center" vertical="center" shrinkToFit="1"/>
      <protection locked="0"/>
    </xf>
    <xf numFmtId="177" fontId="19" fillId="29" borderId="79" xfId="0" applyNumberFormat="1" applyFont="1" applyFill="1" applyBorder="1" applyAlignment="1" applyProtection="1">
      <alignment horizontal="center" vertical="center" shrinkToFit="1"/>
      <protection locked="0"/>
    </xf>
    <xf numFmtId="177" fontId="19" fillId="29" borderId="80" xfId="0" applyNumberFormat="1" applyFont="1" applyFill="1" applyBorder="1" applyAlignment="1" applyProtection="1">
      <alignment horizontal="center" vertical="center" shrinkToFit="1"/>
      <protection locked="0"/>
    </xf>
    <xf numFmtId="0" fontId="19" fillId="29" borderId="78" xfId="0" applyFont="1" applyFill="1" applyBorder="1" applyAlignment="1" applyProtection="1">
      <alignment horizontal="left" vertical="center" indent="1"/>
      <protection locked="0"/>
    </xf>
    <xf numFmtId="0" fontId="19" fillId="29" borderId="79" xfId="0" applyFont="1" applyFill="1" applyBorder="1" applyAlignment="1" applyProtection="1">
      <alignment horizontal="left" vertical="center" indent="1"/>
      <protection locked="0"/>
    </xf>
    <xf numFmtId="0" fontId="19" fillId="29" borderId="80" xfId="0" applyFont="1" applyFill="1" applyBorder="1" applyAlignment="1" applyProtection="1">
      <alignment horizontal="left" vertical="center" indent="1"/>
      <protection locked="0"/>
    </xf>
    <xf numFmtId="0" fontId="19" fillId="0" borderId="18" xfId="0" applyFont="1" applyBorder="1" applyAlignment="1">
      <alignment horizontal="center" vertical="center"/>
    </xf>
    <xf numFmtId="176" fontId="19" fillId="27" borderId="11" xfId="0" applyNumberFormat="1" applyFont="1" applyFill="1" applyBorder="1" applyAlignment="1">
      <alignment horizontal="center" vertical="center"/>
    </xf>
    <xf numFmtId="176" fontId="19" fillId="27" borderId="26" xfId="0" applyNumberFormat="1" applyFont="1" applyFill="1" applyBorder="1" applyAlignment="1">
      <alignment horizontal="center" vertical="center"/>
    </xf>
    <xf numFmtId="0" fontId="19" fillId="0" borderId="18" xfId="0" applyFont="1" applyBorder="1" applyAlignment="1">
      <alignment horizontal="center" vertical="center" wrapText="1"/>
    </xf>
    <xf numFmtId="0" fontId="19" fillId="0" borderId="11" xfId="0" applyFont="1" applyBorder="1" applyAlignment="1">
      <alignment horizontal="center" vertical="center" shrinkToFit="1"/>
    </xf>
    <xf numFmtId="0" fontId="19" fillId="0" borderId="26" xfId="0" applyFont="1" applyBorder="1" applyAlignment="1">
      <alignment horizontal="center" vertical="center" shrinkToFit="1"/>
    </xf>
    <xf numFmtId="0" fontId="19" fillId="0" borderId="12" xfId="0" applyFont="1" applyBorder="1" applyAlignment="1">
      <alignment horizontal="center" vertical="center" shrinkToFit="1"/>
    </xf>
    <xf numFmtId="0" fontId="19" fillId="0" borderId="13" xfId="0" applyFont="1" applyBorder="1" applyAlignment="1">
      <alignment horizontal="center" vertical="center"/>
    </xf>
    <xf numFmtId="0" fontId="19" fillId="0" borderId="14" xfId="0" applyFont="1" applyBorder="1" applyAlignment="1">
      <alignment horizontal="center" vertical="center"/>
    </xf>
    <xf numFmtId="0" fontId="19" fillId="0" borderId="25" xfId="0" applyFont="1" applyBorder="1" applyAlignment="1">
      <alignment horizontal="center" vertical="center"/>
    </xf>
    <xf numFmtId="0" fontId="19" fillId="0" borderId="24" xfId="0" applyFont="1" applyBorder="1" applyAlignment="1">
      <alignment horizontal="center" vertical="center"/>
    </xf>
    <xf numFmtId="0" fontId="19" fillId="27" borderId="18" xfId="0" applyFont="1" applyFill="1" applyBorder="1" applyAlignment="1">
      <alignment horizontal="center" vertical="center" wrapText="1" shrinkToFit="1"/>
    </xf>
    <xf numFmtId="0" fontId="19" fillId="27" borderId="13" xfId="0" applyFont="1" applyFill="1" applyBorder="1" applyAlignment="1">
      <alignment horizontal="center" vertical="center" wrapText="1" shrinkToFit="1"/>
    </xf>
    <xf numFmtId="0" fontId="19" fillId="27" borderId="14" xfId="0" applyFont="1" applyFill="1" applyBorder="1" applyAlignment="1">
      <alignment horizontal="center" vertical="center" wrapText="1" shrinkToFit="1"/>
    </xf>
    <xf numFmtId="0" fontId="19" fillId="27" borderId="25" xfId="0" applyFont="1" applyFill="1" applyBorder="1" applyAlignment="1">
      <alignment horizontal="center" vertical="center" wrapText="1" shrinkToFit="1"/>
    </xf>
    <xf numFmtId="0" fontId="19" fillId="27" borderId="17" xfId="0" applyFont="1" applyFill="1" applyBorder="1" applyAlignment="1">
      <alignment horizontal="center" vertical="center" wrapText="1" shrinkToFit="1"/>
    </xf>
    <xf numFmtId="0" fontId="19" fillId="27" borderId="10" xfId="0" applyFont="1" applyFill="1" applyBorder="1" applyAlignment="1">
      <alignment horizontal="center" vertical="center" wrapText="1" shrinkToFit="1"/>
    </xf>
    <xf numFmtId="0" fontId="19" fillId="27" borderId="24" xfId="0" applyFont="1" applyFill="1" applyBorder="1" applyAlignment="1">
      <alignment horizontal="center" vertical="center" wrapText="1" shrinkToFit="1"/>
    </xf>
    <xf numFmtId="0" fontId="19" fillId="0" borderId="17" xfId="0" applyFont="1" applyBorder="1" applyAlignment="1">
      <alignment horizontal="center" vertical="center"/>
    </xf>
    <xf numFmtId="0" fontId="19" fillId="0" borderId="10" xfId="0" applyFont="1" applyBorder="1" applyAlignment="1">
      <alignment horizontal="center" vertical="center"/>
    </xf>
    <xf numFmtId="0" fontId="19" fillId="0" borderId="0" xfId="0" applyFont="1" applyAlignment="1">
      <alignment horizontal="center"/>
    </xf>
    <xf numFmtId="0" fontId="19" fillId="27" borderId="0" xfId="0" applyFont="1" applyFill="1" applyAlignment="1">
      <alignment horizontal="left" shrinkToFit="1"/>
    </xf>
    <xf numFmtId="0" fontId="19" fillId="27" borderId="15" xfId="0" applyFont="1" applyFill="1" applyBorder="1" applyAlignment="1">
      <alignment horizontal="left" shrinkToFit="1"/>
    </xf>
    <xf numFmtId="0" fontId="20" fillId="0" borderId="0" xfId="0" applyFont="1" applyAlignment="1">
      <alignment horizontal="center"/>
    </xf>
    <xf numFmtId="176" fontId="19" fillId="28" borderId="0" xfId="53" applyNumberFormat="1" applyFont="1" applyFill="1" applyAlignment="1">
      <alignment horizontal="right" vertical="center"/>
    </xf>
    <xf numFmtId="176" fontId="37" fillId="0" borderId="11" xfId="0" applyNumberFormat="1" applyFont="1" applyBorder="1" applyAlignment="1">
      <alignment horizontal="left" vertical="center" wrapText="1" indent="1" shrinkToFit="1"/>
    </xf>
    <xf numFmtId="176" fontId="37" fillId="0" borderId="26" xfId="0" applyNumberFormat="1" applyFont="1" applyBorder="1" applyAlignment="1">
      <alignment horizontal="left" vertical="center" indent="1" shrinkToFit="1"/>
    </xf>
    <xf numFmtId="176" fontId="37" fillId="0" borderId="12" xfId="0" applyNumberFormat="1" applyFont="1" applyBorder="1" applyAlignment="1">
      <alignment horizontal="left" vertical="center" indent="1" shrinkToFit="1"/>
    </xf>
    <xf numFmtId="176" fontId="19" fillId="0" borderId="13" xfId="0" applyNumberFormat="1" applyFont="1" applyBorder="1" applyAlignment="1">
      <alignment horizontal="left" vertical="top" wrapText="1" shrinkToFit="1"/>
    </xf>
    <xf numFmtId="176" fontId="19" fillId="0" borderId="14" xfId="0" applyNumberFormat="1" applyFont="1" applyBorder="1" applyAlignment="1">
      <alignment horizontal="left" vertical="top" shrinkToFit="1"/>
    </xf>
    <xf numFmtId="176" fontId="19" fillId="0" borderId="25" xfId="0" applyNumberFormat="1" applyFont="1" applyBorder="1" applyAlignment="1">
      <alignment horizontal="left" vertical="top" shrinkToFit="1"/>
    </xf>
    <xf numFmtId="176" fontId="19" fillId="0" borderId="16" xfId="0" applyNumberFormat="1" applyFont="1" applyBorder="1" applyAlignment="1">
      <alignment horizontal="left" vertical="top" shrinkToFit="1"/>
    </xf>
    <xf numFmtId="176" fontId="19" fillId="0" borderId="0" xfId="0" applyNumberFormat="1" applyFont="1" applyAlignment="1">
      <alignment horizontal="left" vertical="top" shrinkToFit="1"/>
    </xf>
    <xf numFmtId="176" fontId="19" fillId="0" borderId="15" xfId="0" applyNumberFormat="1" applyFont="1" applyBorder="1" applyAlignment="1">
      <alignment horizontal="left" vertical="top" shrinkToFit="1"/>
    </xf>
    <xf numFmtId="176" fontId="19" fillId="0" borderId="17" xfId="0" applyNumberFormat="1" applyFont="1" applyBorder="1" applyAlignment="1">
      <alignment horizontal="left" vertical="top" shrinkToFit="1"/>
    </xf>
    <xf numFmtId="176" fontId="19" fillId="0" borderId="10" xfId="0" applyNumberFormat="1" applyFont="1" applyBorder="1" applyAlignment="1">
      <alignment horizontal="left" vertical="top" shrinkToFit="1"/>
    </xf>
    <xf numFmtId="176" fontId="19" fillId="0" borderId="24" xfId="0" applyNumberFormat="1" applyFont="1" applyBorder="1" applyAlignment="1">
      <alignment horizontal="left" vertical="top" shrinkToFit="1"/>
    </xf>
    <xf numFmtId="0" fontId="19" fillId="0" borderId="11" xfId="0" applyFont="1" applyBorder="1" applyAlignment="1">
      <alignment horizontal="distributed" vertical="center" wrapText="1" indent="1"/>
    </xf>
    <xf numFmtId="0" fontId="19" fillId="0" borderId="26" xfId="0" applyFont="1" applyBorder="1" applyAlignment="1">
      <alignment horizontal="distributed" vertical="center" wrapText="1" indent="1"/>
    </xf>
    <xf numFmtId="0" fontId="19" fillId="0" borderId="12" xfId="0" applyFont="1" applyBorder="1" applyAlignment="1">
      <alignment horizontal="distributed" vertical="center" wrapText="1" indent="1"/>
    </xf>
    <xf numFmtId="3" fontId="20" fillId="29" borderId="26" xfId="0" applyNumberFormat="1" applyFont="1" applyFill="1" applyBorder="1" applyAlignment="1" applyProtection="1">
      <alignment vertical="center" shrinkToFit="1"/>
      <protection locked="0"/>
    </xf>
    <xf numFmtId="0" fontId="19" fillId="29" borderId="11" xfId="0" applyFont="1" applyFill="1" applyBorder="1" applyAlignment="1" applyProtection="1">
      <alignment horizontal="center" vertical="center" shrinkToFit="1"/>
      <protection locked="0"/>
    </xf>
    <xf numFmtId="0" fontId="19" fillId="29" borderId="26" xfId="0" applyFont="1" applyFill="1" applyBorder="1" applyAlignment="1" applyProtection="1">
      <alignment horizontal="center" vertical="center" shrinkToFit="1"/>
      <protection locked="0"/>
    </xf>
    <xf numFmtId="0" fontId="19" fillId="29" borderId="12" xfId="0" applyFont="1" applyFill="1" applyBorder="1" applyAlignment="1" applyProtection="1">
      <alignment horizontal="center" vertical="center" shrinkToFit="1"/>
      <protection locked="0"/>
    </xf>
    <xf numFmtId="3" fontId="20" fillId="29" borderId="26" xfId="33" applyNumberFormat="1" applyFont="1" applyFill="1" applyBorder="1" applyAlignment="1" applyProtection="1">
      <alignment vertical="center" shrinkToFit="1"/>
      <protection locked="0"/>
    </xf>
    <xf numFmtId="0" fontId="19" fillId="27" borderId="18" xfId="0" applyFont="1" applyFill="1" applyBorder="1" applyAlignment="1">
      <alignment horizontal="center" vertical="center" wrapText="1"/>
    </xf>
    <xf numFmtId="176" fontId="19" fillId="31" borderId="0" xfId="56" applyNumberFormat="1" applyFont="1" applyFill="1" applyAlignment="1">
      <alignment horizontal="right" vertical="center" shrinkToFit="1"/>
    </xf>
    <xf numFmtId="0" fontId="31" fillId="29" borderId="11" xfId="0" applyFont="1" applyFill="1" applyBorder="1" applyAlignment="1" applyProtection="1">
      <alignment horizontal="center" shrinkToFit="1"/>
      <protection locked="0"/>
    </xf>
    <xf numFmtId="0" fontId="31" fillId="29" borderId="26" xfId="0" applyFont="1" applyFill="1" applyBorder="1" applyAlignment="1" applyProtection="1">
      <alignment horizontal="center" shrinkToFit="1"/>
      <protection locked="0"/>
    </xf>
    <xf numFmtId="0" fontId="31" fillId="29" borderId="12" xfId="0" applyFont="1" applyFill="1" applyBorder="1" applyAlignment="1" applyProtection="1">
      <alignment horizontal="center" shrinkToFit="1"/>
      <protection locked="0"/>
    </xf>
    <xf numFmtId="0" fontId="31" fillId="0" borderId="11" xfId="0" applyFont="1" applyBorder="1" applyAlignment="1">
      <alignment horizontal="center" vertical="center"/>
    </xf>
    <xf numFmtId="0" fontId="31" fillId="0" borderId="26" xfId="0" applyFont="1" applyBorder="1" applyAlignment="1">
      <alignment horizontal="center" vertical="center"/>
    </xf>
    <xf numFmtId="0" fontId="31" fillId="0" borderId="12" xfId="0" applyFont="1" applyBorder="1" applyAlignment="1">
      <alignment horizontal="center" vertical="center"/>
    </xf>
    <xf numFmtId="0" fontId="31" fillId="0" borderId="11" xfId="0" applyFont="1" applyBorder="1" applyAlignment="1">
      <alignment horizontal="center" vertical="center" wrapText="1"/>
    </xf>
    <xf numFmtId="0" fontId="31" fillId="29" borderId="121" xfId="0" applyFont="1" applyFill="1" applyBorder="1" applyAlignment="1" applyProtection="1">
      <alignment horizontal="center" shrinkToFit="1"/>
      <protection locked="0"/>
    </xf>
    <xf numFmtId="49" fontId="31" fillId="29" borderId="11" xfId="0" applyNumberFormat="1" applyFont="1" applyFill="1" applyBorder="1" applyAlignment="1" applyProtection="1">
      <alignment horizontal="center" shrinkToFit="1"/>
      <protection locked="0"/>
    </xf>
    <xf numFmtId="49" fontId="31" fillId="29" borderId="12" xfId="0" applyNumberFormat="1" applyFont="1" applyFill="1" applyBorder="1" applyAlignment="1" applyProtection="1">
      <alignment horizontal="center" shrinkToFit="1"/>
      <protection locked="0"/>
    </xf>
    <xf numFmtId="0" fontId="31" fillId="0" borderId="20" xfId="0" applyFont="1" applyBorder="1" applyAlignment="1">
      <alignment horizontal="center" vertical="center"/>
    </xf>
    <xf numFmtId="0" fontId="31" fillId="0" borderId="22" xfId="0" applyFont="1" applyBorder="1" applyAlignment="1">
      <alignment horizontal="center" vertical="center"/>
    </xf>
    <xf numFmtId="0" fontId="31" fillId="0" borderId="120" xfId="0" applyFont="1" applyBorder="1" applyAlignment="1">
      <alignment horizontal="center" vertical="center"/>
    </xf>
    <xf numFmtId="0" fontId="31" fillId="0" borderId="121" xfId="0" applyFont="1" applyBorder="1" applyAlignment="1">
      <alignment horizontal="center" vertical="center"/>
    </xf>
    <xf numFmtId="0" fontId="31" fillId="0" borderId="13" xfId="0" applyFont="1" applyBorder="1" applyAlignment="1">
      <alignment horizontal="center" vertical="center"/>
    </xf>
    <xf numFmtId="0" fontId="31" fillId="0" borderId="25" xfId="0" applyFont="1" applyBorder="1" applyAlignment="1">
      <alignment horizontal="center" vertical="center"/>
    </xf>
    <xf numFmtId="0" fontId="31" fillId="0" borderId="17" xfId="0" applyFont="1" applyBorder="1" applyAlignment="1">
      <alignment horizontal="center" vertical="center"/>
    </xf>
    <xf numFmtId="0" fontId="31" fillId="0" borderId="24" xfId="0" applyFont="1" applyBorder="1" applyAlignment="1">
      <alignment horizontal="center" vertical="center"/>
    </xf>
    <xf numFmtId="0" fontId="31" fillId="0" borderId="121" xfId="0" applyFont="1" applyBorder="1" applyAlignment="1">
      <alignment horizontal="center" vertical="center" wrapText="1"/>
    </xf>
    <xf numFmtId="0" fontId="31" fillId="0" borderId="12" xfId="0" applyFont="1" applyBorder="1" applyAlignment="1">
      <alignment horizontal="center" vertical="center" wrapText="1"/>
    </xf>
    <xf numFmtId="38" fontId="31" fillId="29" borderId="11" xfId="33" applyFont="1" applyFill="1" applyBorder="1" applyAlignment="1" applyProtection="1">
      <alignment horizontal="center" shrinkToFit="1"/>
      <protection locked="0"/>
    </xf>
    <xf numFmtId="38" fontId="31" fillId="29" borderId="12" xfId="33" applyFont="1" applyFill="1" applyBorder="1" applyAlignment="1" applyProtection="1">
      <alignment horizontal="center" shrinkToFit="1"/>
      <protection locked="0"/>
    </xf>
    <xf numFmtId="0" fontId="31" fillId="0" borderId="11" xfId="0" applyFont="1" applyBorder="1" applyAlignment="1">
      <alignment horizontal="center" vertical="center" shrinkToFit="1"/>
    </xf>
    <xf numFmtId="0" fontId="31" fillId="0" borderId="12" xfId="0" applyFont="1" applyBorder="1" applyAlignment="1">
      <alignment horizontal="center" vertical="center" shrinkToFit="1"/>
    </xf>
    <xf numFmtId="0" fontId="31" fillId="0" borderId="26" xfId="0" applyFont="1" applyBorder="1" applyAlignment="1">
      <alignment horizontal="center" vertical="center" shrinkToFit="1"/>
    </xf>
    <xf numFmtId="0" fontId="31" fillId="27" borderId="11" xfId="0" applyFont="1" applyFill="1" applyBorder="1" applyAlignment="1">
      <alignment horizontal="center" vertical="center"/>
    </xf>
    <xf numFmtId="0" fontId="31" fillId="27" borderId="26" xfId="0" applyFont="1" applyFill="1" applyBorder="1" applyAlignment="1">
      <alignment horizontal="center" vertical="center"/>
    </xf>
    <xf numFmtId="0" fontId="31" fillId="27" borderId="12" xfId="0" applyFont="1" applyFill="1" applyBorder="1" applyAlignment="1">
      <alignment horizontal="center" vertical="center"/>
    </xf>
    <xf numFmtId="0" fontId="31" fillId="27" borderId="11" xfId="0" applyFont="1" applyFill="1" applyBorder="1" applyAlignment="1">
      <alignment horizontal="center" vertical="center" shrinkToFit="1"/>
    </xf>
    <xf numFmtId="0" fontId="31" fillId="27" borderId="26" xfId="0" applyFont="1" applyFill="1" applyBorder="1" applyAlignment="1">
      <alignment horizontal="center" vertical="center" shrinkToFit="1"/>
    </xf>
    <xf numFmtId="0" fontId="31" fillId="27" borderId="12" xfId="0" applyFont="1" applyFill="1" applyBorder="1" applyAlignment="1">
      <alignment horizontal="center" vertical="center" shrinkToFit="1"/>
    </xf>
    <xf numFmtId="0" fontId="219" fillId="0" borderId="0" xfId="0" applyFont="1" applyAlignment="1">
      <alignment horizontal="center"/>
    </xf>
    <xf numFmtId="0" fontId="31" fillId="27" borderId="11" xfId="0" applyFont="1" applyFill="1" applyBorder="1" applyAlignment="1">
      <alignment horizontal="center" vertical="center" wrapText="1" shrinkToFit="1"/>
    </xf>
    <xf numFmtId="0" fontId="31" fillId="27" borderId="26" xfId="0" applyFont="1" applyFill="1" applyBorder="1" applyAlignment="1">
      <alignment horizontal="center" vertical="center" wrapText="1" shrinkToFit="1"/>
    </xf>
    <xf numFmtId="0" fontId="31" fillId="27" borderId="12" xfId="0" applyFont="1" applyFill="1" applyBorder="1" applyAlignment="1">
      <alignment horizontal="center" vertical="center" wrapText="1" shrinkToFit="1"/>
    </xf>
    <xf numFmtId="177" fontId="31" fillId="27" borderId="11" xfId="0" applyNumberFormat="1" applyFont="1" applyFill="1" applyBorder="1" applyAlignment="1">
      <alignment horizontal="center" vertical="center" shrinkToFit="1"/>
    </xf>
    <xf numFmtId="177" fontId="31" fillId="27" borderId="26" xfId="0" applyNumberFormat="1" applyFont="1" applyFill="1" applyBorder="1" applyAlignment="1">
      <alignment horizontal="center" vertical="center" shrinkToFit="1"/>
    </xf>
    <xf numFmtId="181" fontId="31" fillId="27" borderId="11" xfId="47" applyNumberFormat="1" applyFont="1" applyFill="1" applyBorder="1" applyAlignment="1">
      <alignment horizontal="center" vertical="center" wrapText="1"/>
    </xf>
    <xf numFmtId="181" fontId="31" fillId="27" borderId="12" xfId="47" applyNumberFormat="1" applyFont="1" applyFill="1" applyBorder="1" applyAlignment="1">
      <alignment horizontal="center" vertical="center" wrapText="1"/>
    </xf>
    <xf numFmtId="0" fontId="17" fillId="28" borderId="11" xfId="81" applyFont="1" applyFill="1" applyBorder="1" applyAlignment="1" applyProtection="1">
      <alignment horizontal="left" vertical="center"/>
      <protection locked="0"/>
    </xf>
    <xf numFmtId="0" fontId="17" fillId="28" borderId="26" xfId="81" applyFont="1" applyFill="1" applyBorder="1" applyAlignment="1" applyProtection="1">
      <alignment horizontal="left" vertical="center"/>
      <protection locked="0"/>
    </xf>
    <xf numFmtId="0" fontId="17" fillId="28" borderId="12" xfId="81" applyFont="1" applyFill="1" applyBorder="1" applyAlignment="1" applyProtection="1">
      <alignment horizontal="left" vertical="center"/>
      <protection locked="0"/>
    </xf>
    <xf numFmtId="0" fontId="17" fillId="28" borderId="11" xfId="81" applyFont="1" applyFill="1" applyBorder="1" applyAlignment="1" applyProtection="1">
      <alignment horizontal="center" vertical="center" wrapText="1"/>
      <protection locked="0"/>
    </xf>
    <xf numFmtId="0" fontId="17" fillId="28" borderId="12" xfId="81" applyFont="1" applyFill="1" applyBorder="1" applyAlignment="1" applyProtection="1">
      <alignment horizontal="center" vertical="center" wrapText="1"/>
      <protection locked="0"/>
    </xf>
    <xf numFmtId="0" fontId="36" fillId="28" borderId="11" xfId="81" applyFont="1" applyFill="1" applyBorder="1" applyAlignment="1" applyProtection="1">
      <alignment horizontal="center" vertical="center" shrinkToFit="1"/>
      <protection locked="0"/>
    </xf>
    <xf numFmtId="0" fontId="36" fillId="28" borderId="26" xfId="81" applyFont="1" applyFill="1" applyBorder="1" applyAlignment="1" applyProtection="1">
      <alignment horizontal="center" vertical="center" shrinkToFit="1"/>
      <protection locked="0"/>
    </xf>
    <xf numFmtId="0" fontId="36" fillId="28" borderId="12" xfId="81" applyFont="1" applyFill="1" applyBorder="1" applyAlignment="1" applyProtection="1">
      <alignment horizontal="center" vertical="center" shrinkToFit="1"/>
      <protection locked="0"/>
    </xf>
    <xf numFmtId="0" fontId="36" fillId="28" borderId="11" xfId="81" applyFont="1" applyFill="1" applyBorder="1" applyAlignment="1" applyProtection="1">
      <alignment horizontal="center" vertical="center" wrapText="1"/>
      <protection locked="0"/>
    </xf>
    <xf numFmtId="0" fontId="36" fillId="28" borderId="26" xfId="81" applyFont="1" applyFill="1" applyBorder="1" applyAlignment="1" applyProtection="1">
      <alignment horizontal="center" vertical="center" wrapText="1"/>
      <protection locked="0"/>
    </xf>
    <xf numFmtId="0" fontId="36" fillId="28" borderId="12" xfId="81" applyFont="1" applyFill="1" applyBorder="1" applyAlignment="1" applyProtection="1">
      <alignment horizontal="center" vertical="center" wrapText="1"/>
      <protection locked="0"/>
    </xf>
    <xf numFmtId="0" fontId="30" fillId="0" borderId="0" xfId="81" applyFont="1" applyAlignment="1" applyProtection="1">
      <alignment horizontal="right" vertical="center" wrapText="1"/>
      <protection locked="0"/>
    </xf>
    <xf numFmtId="0" fontId="30" fillId="0" borderId="14" xfId="81" applyFont="1" applyBorder="1" applyAlignment="1" applyProtection="1">
      <alignment horizontal="right" vertical="center" wrapText="1"/>
      <protection locked="0"/>
    </xf>
    <xf numFmtId="0" fontId="17" fillId="32" borderId="11" xfId="81" applyFont="1" applyFill="1" applyBorder="1" applyAlignment="1">
      <alignment horizontal="center" vertical="center"/>
    </xf>
    <xf numFmtId="0" fontId="17" fillId="32" borderId="26" xfId="81" applyFont="1" applyFill="1" applyBorder="1" applyAlignment="1">
      <alignment horizontal="center" vertical="center"/>
    </xf>
    <xf numFmtId="0" fontId="17" fillId="32" borderId="12" xfId="81" applyFont="1" applyFill="1" applyBorder="1" applyAlignment="1">
      <alignment horizontal="center" vertical="center"/>
    </xf>
    <xf numFmtId="0" fontId="17" fillId="32" borderId="11" xfId="81" applyFont="1" applyFill="1" applyBorder="1" applyAlignment="1">
      <alignment horizontal="center" vertical="center" wrapText="1"/>
    </xf>
    <xf numFmtId="0" fontId="17" fillId="32" borderId="12" xfId="81" applyFont="1" applyFill="1" applyBorder="1" applyAlignment="1">
      <alignment horizontal="center" vertical="center" wrapText="1"/>
    </xf>
    <xf numFmtId="0" fontId="17" fillId="0" borderId="11" xfId="81" applyFont="1" applyBorder="1" applyAlignment="1" applyProtection="1">
      <alignment horizontal="left" vertical="center"/>
      <protection locked="0"/>
    </xf>
    <xf numFmtId="0" fontId="17" fillId="0" borderId="26" xfId="81" applyFont="1" applyBorder="1" applyAlignment="1" applyProtection="1">
      <alignment horizontal="left" vertical="center"/>
      <protection locked="0"/>
    </xf>
    <xf numFmtId="0" fontId="17" fillId="0" borderId="12" xfId="81" applyFont="1" applyBorder="1" applyAlignment="1" applyProtection="1">
      <alignment horizontal="left" vertical="center"/>
      <protection locked="0"/>
    </xf>
    <xf numFmtId="0" fontId="17" fillId="0" borderId="11" xfId="81" applyFont="1" applyBorder="1" applyAlignment="1" applyProtection="1">
      <alignment horizontal="center" vertical="center" wrapText="1"/>
      <protection locked="0"/>
    </xf>
    <xf numFmtId="0" fontId="17" fillId="0" borderId="12" xfId="81" applyFont="1" applyBorder="1" applyAlignment="1" applyProtection="1">
      <alignment horizontal="center" vertical="center" wrapText="1"/>
      <protection locked="0"/>
    </xf>
    <xf numFmtId="0" fontId="36" fillId="0" borderId="11" xfId="81" applyFont="1" applyBorder="1" applyAlignment="1" applyProtection="1">
      <alignment horizontal="center" vertical="center" wrapText="1"/>
      <protection locked="0"/>
    </xf>
    <xf numFmtId="0" fontId="36" fillId="0" borderId="26" xfId="81" applyFont="1" applyBorder="1" applyAlignment="1" applyProtection="1">
      <alignment horizontal="center" vertical="center" wrapText="1"/>
      <protection locked="0"/>
    </xf>
    <xf numFmtId="0" fontId="36" fillId="0" borderId="12" xfId="81" applyFont="1" applyBorder="1" applyAlignment="1" applyProtection="1">
      <alignment horizontal="center" vertical="center" wrapText="1"/>
      <protection locked="0"/>
    </xf>
    <xf numFmtId="0" fontId="36" fillId="0" borderId="11" xfId="81" applyFont="1" applyBorder="1" applyAlignment="1" applyProtection="1">
      <alignment horizontal="center" vertical="center" shrinkToFit="1"/>
      <protection locked="0"/>
    </xf>
    <xf numFmtId="0" fontId="36" fillId="0" borderId="26" xfId="81" applyFont="1" applyBorder="1" applyAlignment="1" applyProtection="1">
      <alignment horizontal="center" vertical="center" shrinkToFit="1"/>
      <protection locked="0"/>
    </xf>
    <xf numFmtId="0" fontId="36" fillId="0" borderId="12" xfId="81" applyFont="1" applyBorder="1" applyAlignment="1" applyProtection="1">
      <alignment horizontal="center" vertical="center" shrinkToFit="1"/>
      <protection locked="0"/>
    </xf>
    <xf numFmtId="0" fontId="123" fillId="0" borderId="270" xfId="86" applyFont="1" applyBorder="1" applyAlignment="1">
      <alignment horizontal="center" vertical="center" wrapText="1"/>
    </xf>
    <xf numFmtId="0" fontId="123" fillId="0" borderId="62" xfId="86" applyFont="1" applyBorder="1" applyAlignment="1">
      <alignment horizontal="center" vertical="center" wrapText="1"/>
    </xf>
    <xf numFmtId="0" fontId="87" fillId="27" borderId="0" xfId="86" applyFont="1" applyFill="1">
      <alignment vertical="center"/>
    </xf>
    <xf numFmtId="176" fontId="22" fillId="28" borderId="0" xfId="53" applyNumberFormat="1" applyFont="1" applyFill="1" applyAlignment="1">
      <alignment horizontal="center" vertical="center"/>
    </xf>
    <xf numFmtId="0" fontId="123" fillId="0" borderId="37" xfId="86" applyFont="1" applyBorder="1" applyAlignment="1">
      <alignment horizontal="center" vertical="center" wrapText="1"/>
    </xf>
    <xf numFmtId="0" fontId="123" fillId="0" borderId="30" xfId="86" applyFont="1" applyBorder="1" applyAlignment="1">
      <alignment horizontal="center" vertical="center" wrapText="1"/>
    </xf>
    <xf numFmtId="0" fontId="123" fillId="0" borderId="407" xfId="86" applyFont="1" applyBorder="1" applyAlignment="1">
      <alignment horizontal="center" vertical="center" wrapText="1"/>
    </xf>
    <xf numFmtId="0" fontId="123" fillId="0" borderId="371" xfId="86" applyFont="1" applyBorder="1" applyAlignment="1">
      <alignment horizontal="center" vertical="center" wrapText="1"/>
    </xf>
    <xf numFmtId="0" fontId="121" fillId="0" borderId="0" xfId="86" applyFont="1" applyAlignment="1">
      <alignment horizontal="justify" vertical="center" wrapText="1"/>
    </xf>
    <xf numFmtId="0" fontId="87" fillId="0" borderId="0" xfId="86" applyFont="1">
      <alignment vertical="center"/>
    </xf>
    <xf numFmtId="0" fontId="122" fillId="0" borderId="0" xfId="86" applyFont="1" applyAlignment="1">
      <alignment horizontal="center" vertical="center" wrapText="1"/>
    </xf>
    <xf numFmtId="0" fontId="123" fillId="0" borderId="107" xfId="86" applyFont="1" applyBorder="1" applyAlignment="1">
      <alignment horizontal="center" vertical="center" wrapText="1"/>
    </xf>
    <xf numFmtId="0" fontId="123" fillId="0" borderId="108" xfId="86" applyFont="1" applyBorder="1" applyAlignment="1">
      <alignment horizontal="center" vertical="center" wrapText="1"/>
    </xf>
    <xf numFmtId="0" fontId="87" fillId="0" borderId="255" xfId="86" applyFont="1" applyBorder="1" applyAlignment="1">
      <alignment horizontal="left" vertical="top" wrapText="1"/>
    </xf>
    <xf numFmtId="0" fontId="87" fillId="0" borderId="0" xfId="86" applyFont="1" applyAlignment="1">
      <alignment horizontal="left" vertical="top" wrapText="1"/>
    </xf>
    <xf numFmtId="0" fontId="87" fillId="0" borderId="256" xfId="86" applyFont="1" applyBorder="1" applyAlignment="1">
      <alignment horizontal="left" vertical="top" wrapText="1"/>
    </xf>
    <xf numFmtId="0" fontId="123" fillId="0" borderId="0" xfId="86" applyFont="1" applyAlignment="1">
      <alignment horizontal="right" vertical="center" wrapText="1"/>
    </xf>
    <xf numFmtId="0" fontId="124" fillId="0" borderId="0" xfId="86" applyFont="1" applyAlignment="1">
      <alignment horizontal="justify" vertical="center" wrapText="1"/>
    </xf>
    <xf numFmtId="0" fontId="123" fillId="0" borderId="109" xfId="86" applyFont="1" applyBorder="1" applyAlignment="1">
      <alignment horizontal="center" vertical="center" wrapText="1"/>
    </xf>
    <xf numFmtId="0" fontId="123" fillId="0" borderId="106" xfId="86" applyFont="1" applyBorder="1" applyAlignment="1">
      <alignment horizontal="center" vertical="center" wrapText="1"/>
    </xf>
    <xf numFmtId="0" fontId="123" fillId="0" borderId="56" xfId="86" applyFont="1" applyBorder="1" applyAlignment="1">
      <alignment horizontal="center" vertical="center" wrapText="1"/>
    </xf>
    <xf numFmtId="0" fontId="123" fillId="0" borderId="118" xfId="86" applyFont="1" applyBorder="1" applyAlignment="1">
      <alignment horizontal="center" vertical="center" wrapText="1"/>
    </xf>
    <xf numFmtId="0" fontId="123" fillId="0" borderId="117" xfId="86" applyFont="1" applyBorder="1" applyAlignment="1">
      <alignment horizontal="center" vertical="center" wrapText="1"/>
    </xf>
    <xf numFmtId="0" fontId="123" fillId="0" borderId="412" xfId="86" applyFont="1" applyBorder="1" applyAlignment="1">
      <alignment horizontal="center" vertical="center" wrapText="1"/>
    </xf>
    <xf numFmtId="0" fontId="123" fillId="0" borderId="105" xfId="86" applyFont="1" applyBorder="1" applyAlignment="1">
      <alignment horizontal="center" vertical="center" wrapText="1"/>
    </xf>
    <xf numFmtId="0" fontId="123" fillId="0" borderId="38" xfId="86" applyFont="1" applyBorder="1" applyAlignment="1">
      <alignment horizontal="center" vertical="center" wrapText="1"/>
    </xf>
    <xf numFmtId="0" fontId="123" fillId="0" borderId="31" xfId="86" applyFont="1" applyBorder="1" applyAlignment="1">
      <alignment horizontal="center" vertical="center" wrapText="1"/>
    </xf>
    <xf numFmtId="0" fontId="128" fillId="0" borderId="0" xfId="86" applyFont="1" applyAlignment="1">
      <alignment horizontal="justify" vertical="center" wrapText="1"/>
    </xf>
    <xf numFmtId="0" fontId="89" fillId="26" borderId="11" xfId="0" applyFont="1" applyFill="1" applyBorder="1" applyAlignment="1">
      <alignment horizontal="distributed" vertical="center" shrinkToFit="1"/>
    </xf>
    <xf numFmtId="0" fontId="89" fillId="26" borderId="12" xfId="0" applyFont="1" applyFill="1" applyBorder="1" applyAlignment="1">
      <alignment horizontal="distributed" vertical="center" shrinkToFit="1"/>
    </xf>
    <xf numFmtId="0" fontId="130" fillId="27" borderId="18" xfId="0" applyFont="1" applyFill="1" applyBorder="1" applyAlignment="1">
      <alignment horizontal="center" shrinkToFit="1"/>
    </xf>
    <xf numFmtId="0" fontId="35" fillId="26" borderId="18" xfId="0" applyFont="1" applyFill="1" applyBorder="1" applyAlignment="1">
      <alignment horizontal="center" vertical="center"/>
    </xf>
    <xf numFmtId="176" fontId="90" fillId="27" borderId="14" xfId="0" applyNumberFormat="1" applyFont="1" applyFill="1" applyBorder="1" applyAlignment="1">
      <alignment horizontal="center" vertical="center" shrinkToFit="1"/>
    </xf>
    <xf numFmtId="176" fontId="90" fillId="27" borderId="25" xfId="0" applyNumberFormat="1" applyFont="1" applyFill="1" applyBorder="1" applyAlignment="1">
      <alignment horizontal="center" vertical="center" shrinkToFit="1"/>
    </xf>
    <xf numFmtId="0" fontId="131" fillId="0" borderId="16" xfId="0" applyFont="1" applyBorder="1" applyAlignment="1">
      <alignment horizontal="distributed" vertical="center" indent="2"/>
    </xf>
    <xf numFmtId="0" fontId="131" fillId="0" borderId="0" xfId="0" applyFont="1" applyAlignment="1">
      <alignment horizontal="distributed" vertical="center" indent="2"/>
    </xf>
    <xf numFmtId="176" fontId="90" fillId="27" borderId="10" xfId="0" applyNumberFormat="1" applyFont="1" applyFill="1" applyBorder="1" applyAlignment="1">
      <alignment horizontal="center" vertical="center" shrinkToFit="1"/>
    </xf>
    <xf numFmtId="176" fontId="90" fillId="27" borderId="24" xfId="0" applyNumberFormat="1" applyFont="1" applyFill="1" applyBorder="1" applyAlignment="1">
      <alignment horizontal="center" vertical="center" shrinkToFit="1"/>
    </xf>
    <xf numFmtId="0" fontId="90" fillId="0" borderId="10" xfId="0" applyFont="1" applyBorder="1" applyAlignment="1">
      <alignment horizontal="center"/>
    </xf>
    <xf numFmtId="0" fontId="133" fillId="33" borderId="13" xfId="0" applyFont="1" applyFill="1" applyBorder="1" applyAlignment="1">
      <alignment horizontal="center" textRotation="255"/>
    </xf>
    <xf numFmtId="0" fontId="133" fillId="33" borderId="16" xfId="0" applyFont="1" applyFill="1" applyBorder="1" applyAlignment="1">
      <alignment horizontal="center" textRotation="255"/>
    </xf>
    <xf numFmtId="0" fontId="0" fillId="0" borderId="16" xfId="0" applyBorder="1" applyAlignment="1">
      <alignment horizontal="center" textRotation="255"/>
    </xf>
    <xf numFmtId="0" fontId="89" fillId="26" borderId="13" xfId="0" applyFont="1" applyFill="1" applyBorder="1" applyAlignment="1">
      <alignment horizontal="distributed" vertical="center"/>
    </xf>
    <xf numFmtId="0" fontId="89" fillId="26" borderId="14" xfId="0" applyFont="1" applyFill="1" applyBorder="1" applyAlignment="1">
      <alignment horizontal="distributed" vertical="center"/>
    </xf>
    <xf numFmtId="0" fontId="89" fillId="26" borderId="25" xfId="0" applyFont="1" applyFill="1" applyBorder="1" applyAlignment="1">
      <alignment horizontal="distributed" vertical="center"/>
    </xf>
    <xf numFmtId="0" fontId="89" fillId="26" borderId="191" xfId="0" applyFont="1" applyFill="1" applyBorder="1" applyAlignment="1">
      <alignment horizontal="distributed" vertical="center"/>
    </xf>
    <xf numFmtId="0" fontId="89" fillId="26" borderId="192" xfId="0" applyFont="1" applyFill="1" applyBorder="1" applyAlignment="1">
      <alignment horizontal="distributed" vertical="center"/>
    </xf>
    <xf numFmtId="0" fontId="89" fillId="26" borderId="193" xfId="0" applyFont="1" applyFill="1" applyBorder="1" applyAlignment="1">
      <alignment horizontal="distributed" vertical="center"/>
    </xf>
    <xf numFmtId="0" fontId="36" fillId="26" borderId="11" xfId="0" applyFont="1" applyFill="1" applyBorder="1" applyAlignment="1">
      <alignment horizontal="distributed" vertical="center" wrapText="1" shrinkToFit="1"/>
    </xf>
    <xf numFmtId="0" fontId="36" fillId="26" borderId="12" xfId="0" applyFont="1" applyFill="1" applyBorder="1" applyAlignment="1">
      <alignment horizontal="distributed" vertical="center" wrapText="1" shrinkToFit="1"/>
    </xf>
    <xf numFmtId="0" fontId="89" fillId="26" borderId="17" xfId="0" applyFont="1" applyFill="1" applyBorder="1" applyAlignment="1">
      <alignment horizontal="distributed" vertical="center"/>
    </xf>
    <xf numFmtId="0" fontId="89" fillId="26" borderId="10" xfId="0" applyFont="1" applyFill="1" applyBorder="1" applyAlignment="1">
      <alignment horizontal="distributed" vertical="center"/>
    </xf>
    <xf numFmtId="0" fontId="89" fillId="26" borderId="24" xfId="0" applyFont="1" applyFill="1" applyBorder="1" applyAlignment="1">
      <alignment horizontal="distributed" vertical="center"/>
    </xf>
    <xf numFmtId="0" fontId="89" fillId="26" borderId="187" xfId="0" applyFont="1" applyFill="1" applyBorder="1" applyAlignment="1">
      <alignment horizontal="center" vertical="center"/>
    </xf>
    <xf numFmtId="0" fontId="89" fillId="26" borderId="188" xfId="0" applyFont="1" applyFill="1" applyBorder="1" applyAlignment="1">
      <alignment horizontal="center" vertical="center"/>
    </xf>
    <xf numFmtId="0" fontId="89" fillId="26" borderId="189" xfId="0" applyFont="1" applyFill="1" applyBorder="1" applyAlignment="1">
      <alignment horizontal="center" vertical="center"/>
    </xf>
    <xf numFmtId="0" fontId="89" fillId="26" borderId="11" xfId="0" applyFont="1" applyFill="1" applyBorder="1" applyAlignment="1">
      <alignment horizontal="distributed" vertical="center" wrapText="1" shrinkToFit="1"/>
    </xf>
    <xf numFmtId="0" fontId="89" fillId="0" borderId="13" xfId="0" applyFont="1" applyBorder="1" applyAlignment="1">
      <alignment horizontal="distributed" vertical="center" shrinkToFit="1"/>
    </xf>
    <xf numFmtId="0" fontId="89" fillId="0" borderId="25" xfId="0" applyFont="1" applyBorder="1" applyAlignment="1">
      <alignment horizontal="distributed" vertical="center" shrinkToFit="1"/>
    </xf>
    <xf numFmtId="0" fontId="36" fillId="26" borderId="17" xfId="0" applyFont="1" applyFill="1" applyBorder="1" applyAlignment="1">
      <alignment horizontal="distributed" vertical="center" wrapText="1"/>
    </xf>
    <xf numFmtId="0" fontId="36" fillId="26" borderId="10" xfId="0" applyFont="1" applyFill="1" applyBorder="1" applyAlignment="1">
      <alignment horizontal="distributed" vertical="center"/>
    </xf>
    <xf numFmtId="0" fontId="36" fillId="26" borderId="24" xfId="0" applyFont="1" applyFill="1" applyBorder="1" applyAlignment="1">
      <alignment horizontal="distributed" vertical="center"/>
    </xf>
    <xf numFmtId="0" fontId="134" fillId="0" borderId="11" xfId="0" applyFont="1" applyBorder="1" applyAlignment="1">
      <alignment horizontal="distributed" vertical="center" shrinkToFit="1"/>
    </xf>
    <xf numFmtId="0" fontId="134" fillId="0" borderId="12" xfId="0" applyFont="1" applyBorder="1" applyAlignment="1">
      <alignment horizontal="distributed" vertical="center" shrinkToFit="1"/>
    </xf>
    <xf numFmtId="0" fontId="36" fillId="26" borderId="187" xfId="0" applyFont="1" applyFill="1" applyBorder="1" applyAlignment="1">
      <alignment horizontal="center" vertical="center" wrapText="1"/>
    </xf>
    <xf numFmtId="0" fontId="36" fillId="26" borderId="188" xfId="0" applyFont="1" applyFill="1" applyBorder="1" applyAlignment="1">
      <alignment horizontal="center" vertical="center"/>
    </xf>
    <xf numFmtId="0" fontId="36" fillId="26" borderId="189" xfId="0" applyFont="1" applyFill="1" applyBorder="1" applyAlignment="1">
      <alignment horizontal="center" vertical="center"/>
    </xf>
    <xf numFmtId="0" fontId="135" fillId="0" borderId="11" xfId="0" applyFont="1" applyBorder="1" applyAlignment="1">
      <alignment horizontal="center" vertical="center" wrapText="1"/>
    </xf>
    <xf numFmtId="0" fontId="135" fillId="0" borderId="12" xfId="0" applyFont="1" applyBorder="1" applyAlignment="1">
      <alignment horizontal="center" vertical="center" wrapText="1"/>
    </xf>
    <xf numFmtId="0" fontId="89" fillId="26" borderId="194" xfId="0" applyFont="1" applyFill="1" applyBorder="1" applyAlignment="1">
      <alignment horizontal="distributed" vertical="center"/>
    </xf>
    <xf numFmtId="0" fontId="89" fillId="26" borderId="195" xfId="0" applyFont="1" applyFill="1" applyBorder="1" applyAlignment="1">
      <alignment horizontal="distributed" vertical="center"/>
    </xf>
    <xf numFmtId="0" fontId="89" fillId="26" borderId="196" xfId="0" applyFont="1" applyFill="1" applyBorder="1" applyAlignment="1">
      <alignment horizontal="distributed" vertical="center"/>
    </xf>
    <xf numFmtId="0" fontId="133" fillId="33" borderId="21" xfId="0" applyFont="1" applyFill="1" applyBorder="1" applyAlignment="1">
      <alignment vertical="top" textRotation="255"/>
    </xf>
    <xf numFmtId="0" fontId="0" fillId="0" borderId="22" xfId="0" applyBorder="1" applyAlignment="1">
      <alignment textRotation="255"/>
    </xf>
    <xf numFmtId="0" fontId="89" fillId="0" borderId="13" xfId="0" applyFont="1" applyBorder="1" applyAlignment="1">
      <alignment horizontal="distributed" vertical="center"/>
    </xf>
    <xf numFmtId="0" fontId="89" fillId="0" borderId="14" xfId="0" applyFont="1" applyBorder="1" applyAlignment="1">
      <alignment horizontal="distributed" vertical="center"/>
    </xf>
    <xf numFmtId="0" fontId="89" fillId="0" borderId="25" xfId="0" applyFont="1" applyBorder="1" applyAlignment="1">
      <alignment horizontal="distributed" vertical="center"/>
    </xf>
    <xf numFmtId="0" fontId="89" fillId="0" borderId="13" xfId="0" applyFont="1" applyBorder="1" applyAlignment="1">
      <alignment horizontal="center" vertical="center" shrinkToFit="1"/>
    </xf>
    <xf numFmtId="0" fontId="89" fillId="0" borderId="25" xfId="0" applyFont="1" applyBorder="1" applyAlignment="1">
      <alignment horizontal="center" vertical="center" shrinkToFit="1"/>
    </xf>
    <xf numFmtId="0" fontId="89" fillId="0" borderId="17" xfId="0" applyFont="1" applyBorder="1" applyAlignment="1">
      <alignment horizontal="center" vertical="center" shrinkToFit="1"/>
    </xf>
    <xf numFmtId="0" fontId="89" fillId="0" borderId="24" xfId="0" applyFont="1" applyBorder="1" applyAlignment="1">
      <alignment horizontal="center" vertical="center" shrinkToFit="1"/>
    </xf>
    <xf numFmtId="0" fontId="36" fillId="0" borderId="11" xfId="0" applyFont="1" applyBorder="1" applyAlignment="1">
      <alignment horizontal="center" vertical="center" wrapText="1"/>
    </xf>
    <xf numFmtId="0" fontId="36" fillId="0" borderId="12" xfId="0" applyFont="1" applyBorder="1" applyAlignment="1">
      <alignment horizontal="center" vertical="center" wrapText="1"/>
    </xf>
    <xf numFmtId="0" fontId="89" fillId="26" borderId="11" xfId="0" applyFont="1" applyFill="1" applyBorder="1" applyAlignment="1">
      <alignment horizontal="center" vertical="center"/>
    </xf>
    <xf numFmtId="0" fontId="89" fillId="26" borderId="12" xfId="0" applyFont="1" applyFill="1" applyBorder="1" applyAlignment="1">
      <alignment horizontal="center" vertical="center"/>
    </xf>
    <xf numFmtId="0" fontId="36" fillId="33" borderId="11" xfId="0" applyFont="1" applyFill="1" applyBorder="1" applyAlignment="1">
      <alignment horizontal="center" vertical="center" shrinkToFit="1"/>
    </xf>
    <xf numFmtId="0" fontId="36" fillId="33" borderId="26" xfId="0" applyFont="1" applyFill="1" applyBorder="1" applyAlignment="1">
      <alignment horizontal="center" vertical="center" shrinkToFit="1"/>
    </xf>
    <xf numFmtId="0" fontId="36" fillId="33" borderId="12" xfId="0" applyFont="1" applyFill="1" applyBorder="1" applyAlignment="1">
      <alignment horizontal="center" vertical="center" shrinkToFit="1"/>
    </xf>
    <xf numFmtId="0" fontId="31" fillId="0" borderId="191" xfId="67" applyFont="1" applyBorder="1" applyAlignment="1">
      <alignment horizontal="center" vertical="center" wrapText="1"/>
    </xf>
    <xf numFmtId="0" fontId="31" fillId="0" borderId="192" xfId="67" applyFont="1" applyBorder="1" applyAlignment="1">
      <alignment horizontal="center" vertical="center"/>
    </xf>
    <xf numFmtId="0" fontId="31" fillId="0" borderId="193" xfId="67" applyFont="1" applyBorder="1" applyAlignment="1">
      <alignment horizontal="center" vertical="center"/>
    </xf>
    <xf numFmtId="0" fontId="28" fillId="35" borderId="0" xfId="0" applyFont="1" applyFill="1" applyAlignment="1">
      <alignment horizontal="center" vertical="top"/>
    </xf>
    <xf numFmtId="0" fontId="59" fillId="35" borderId="0" xfId="0" applyFont="1" applyFill="1" applyAlignment="1">
      <alignment horizontal="center" vertical="top"/>
    </xf>
    <xf numFmtId="0" fontId="60" fillId="35" borderId="0" xfId="0" applyFont="1" applyFill="1" applyAlignment="1">
      <alignment horizontal="left" vertical="center"/>
    </xf>
    <xf numFmtId="0" fontId="22" fillId="26" borderId="14" xfId="0" applyFont="1" applyFill="1" applyBorder="1" applyAlignment="1">
      <alignment horizontal="distributed" vertical="center"/>
    </xf>
    <xf numFmtId="0" fontId="22" fillId="26" borderId="0" xfId="0" applyFont="1" applyFill="1" applyAlignment="1">
      <alignment horizontal="distributed" vertical="center"/>
    </xf>
    <xf numFmtId="0" fontId="22" fillId="26" borderId="10" xfId="0" applyFont="1" applyFill="1" applyBorder="1" applyAlignment="1">
      <alignment horizontal="distributed" vertical="center"/>
    </xf>
    <xf numFmtId="0" fontId="22" fillId="28" borderId="13" xfId="0" applyFont="1" applyFill="1" applyBorder="1" applyAlignment="1">
      <alignment horizontal="left" vertical="center"/>
    </xf>
    <xf numFmtId="0" fontId="22" fillId="28" borderId="14" xfId="0" applyFont="1" applyFill="1" applyBorder="1" applyAlignment="1">
      <alignment horizontal="left" vertical="center"/>
    </xf>
    <xf numFmtId="0" fontId="22" fillId="28" borderId="25" xfId="0" applyFont="1" applyFill="1" applyBorder="1" applyAlignment="1">
      <alignment horizontal="left" vertical="center"/>
    </xf>
    <xf numFmtId="0" fontId="22" fillId="28" borderId="16" xfId="0" applyFont="1" applyFill="1" applyBorder="1" applyAlignment="1">
      <alignment horizontal="left" vertical="center"/>
    </xf>
    <xf numFmtId="0" fontId="22" fillId="28" borderId="0" xfId="0" applyFont="1" applyFill="1" applyAlignment="1">
      <alignment horizontal="left" vertical="center"/>
    </xf>
    <xf numFmtId="0" fontId="22" fillId="28" borderId="15" xfId="0" applyFont="1" applyFill="1" applyBorder="1" applyAlignment="1">
      <alignment horizontal="left" vertical="center"/>
    </xf>
    <xf numFmtId="0" fontId="22" fillId="28" borderId="17" xfId="0" applyFont="1" applyFill="1" applyBorder="1" applyAlignment="1">
      <alignment horizontal="left" vertical="center"/>
    </xf>
    <xf numFmtId="0" fontId="22" fillId="28" borderId="10" xfId="0" applyFont="1" applyFill="1" applyBorder="1" applyAlignment="1">
      <alignment horizontal="left" vertical="center"/>
    </xf>
    <xf numFmtId="0" fontId="22" fillId="28" borderId="24" xfId="0" applyFont="1" applyFill="1" applyBorder="1" applyAlignment="1">
      <alignment horizontal="left" vertical="center"/>
    </xf>
    <xf numFmtId="0" fontId="22" fillId="26" borderId="0" xfId="0" applyFont="1" applyFill="1" applyAlignment="1">
      <alignment vertical="center" shrinkToFit="1"/>
    </xf>
    <xf numFmtId="0" fontId="22" fillId="28" borderId="10" xfId="0" applyFont="1" applyFill="1" applyBorder="1" applyAlignment="1">
      <alignment vertical="center"/>
    </xf>
    <xf numFmtId="0" fontId="25" fillId="35" borderId="0" xfId="0" applyFont="1" applyFill="1" applyAlignment="1">
      <alignment vertical="center" shrinkToFit="1"/>
    </xf>
    <xf numFmtId="0" fontId="22" fillId="26" borderId="14" xfId="0" applyFont="1" applyFill="1" applyBorder="1" applyAlignment="1">
      <alignment horizontal="distributed" vertical="center" wrapText="1"/>
    </xf>
    <xf numFmtId="0" fontId="22" fillId="26" borderId="0" xfId="0" applyFont="1" applyFill="1" applyAlignment="1">
      <alignment horizontal="distributed" vertical="center" wrapText="1"/>
    </xf>
    <xf numFmtId="0" fontId="22" fillId="26" borderId="10" xfId="0" applyFont="1" applyFill="1" applyBorder="1" applyAlignment="1">
      <alignment horizontal="distributed" vertical="center" wrapText="1"/>
    </xf>
    <xf numFmtId="0" fontId="22" fillId="28" borderId="13" xfId="0" applyFont="1" applyFill="1" applyBorder="1" applyAlignment="1">
      <alignment horizontal="left" vertical="top"/>
    </xf>
    <xf numFmtId="0" fontId="22" fillId="28" borderId="14" xfId="0" applyFont="1" applyFill="1" applyBorder="1" applyAlignment="1">
      <alignment horizontal="left" vertical="top"/>
    </xf>
    <xf numFmtId="0" fontId="22" fillId="28" borderId="25" xfId="0" applyFont="1" applyFill="1" applyBorder="1" applyAlignment="1">
      <alignment horizontal="left" vertical="top"/>
    </xf>
    <xf numFmtId="0" fontId="22" fillId="28" borderId="16" xfId="0" applyFont="1" applyFill="1" applyBorder="1" applyAlignment="1">
      <alignment horizontal="left" vertical="top"/>
    </xf>
    <xf numFmtId="0" fontId="22" fillId="28" borderId="0" xfId="0" applyFont="1" applyFill="1" applyAlignment="1">
      <alignment horizontal="left" vertical="top"/>
    </xf>
    <xf numFmtId="0" fontId="22" fillId="28" borderId="15" xfId="0" applyFont="1" applyFill="1" applyBorder="1" applyAlignment="1">
      <alignment horizontal="left" vertical="top"/>
    </xf>
    <xf numFmtId="0" fontId="22" fillId="26" borderId="13" xfId="0" applyFont="1" applyFill="1" applyBorder="1" applyAlignment="1">
      <alignment horizontal="center" vertical="center"/>
    </xf>
    <xf numFmtId="0" fontId="22" fillId="26" borderId="14" xfId="0" applyFont="1" applyFill="1" applyBorder="1" applyAlignment="1">
      <alignment horizontal="center" vertical="center"/>
    </xf>
    <xf numFmtId="0" fontId="22" fillId="26" borderId="25" xfId="0" applyFont="1" applyFill="1" applyBorder="1" applyAlignment="1">
      <alignment horizontal="center" vertical="center"/>
    </xf>
    <xf numFmtId="0" fontId="22" fillId="26" borderId="17" xfId="0" applyFont="1" applyFill="1" applyBorder="1" applyAlignment="1">
      <alignment horizontal="center" vertical="center"/>
    </xf>
    <xf numFmtId="0" fontId="22" fillId="26" borderId="10" xfId="0" applyFont="1" applyFill="1" applyBorder="1" applyAlignment="1">
      <alignment horizontal="center" vertical="center"/>
    </xf>
    <xf numFmtId="0" fontId="22" fillId="26" borderId="24" xfId="0" applyFont="1" applyFill="1" applyBorder="1" applyAlignment="1">
      <alignment horizontal="center" vertical="center"/>
    </xf>
    <xf numFmtId="0" fontId="22" fillId="28" borderId="17" xfId="0" applyFont="1" applyFill="1" applyBorder="1" applyAlignment="1">
      <alignment horizontal="right" vertical="center"/>
    </xf>
    <xf numFmtId="0" fontId="22" fillId="28" borderId="10" xfId="0" applyFont="1" applyFill="1" applyBorder="1" applyAlignment="1">
      <alignment horizontal="right" vertical="center"/>
    </xf>
    <xf numFmtId="0" fontId="22" fillId="28" borderId="24" xfId="0" applyFont="1" applyFill="1" applyBorder="1" applyAlignment="1">
      <alignment horizontal="right" vertical="center"/>
    </xf>
    <xf numFmtId="0" fontId="25" fillId="26" borderId="14" xfId="0" applyFont="1" applyFill="1" applyBorder="1" applyAlignment="1">
      <alignment horizontal="distributed" vertical="center" wrapText="1"/>
    </xf>
    <xf numFmtId="0" fontId="25" fillId="26" borderId="0" xfId="0" applyFont="1" applyFill="1" applyAlignment="1">
      <alignment horizontal="distributed" vertical="center" wrapText="1"/>
    </xf>
    <xf numFmtId="0" fontId="25" fillId="26" borderId="10" xfId="0" applyFont="1" applyFill="1" applyBorder="1" applyAlignment="1">
      <alignment horizontal="distributed" vertical="center" wrapText="1"/>
    </xf>
    <xf numFmtId="0" fontId="22" fillId="26" borderId="13" xfId="0" applyFont="1" applyFill="1" applyBorder="1" applyAlignment="1">
      <alignment horizontal="right" vertical="center"/>
    </xf>
    <xf numFmtId="0" fontId="22" fillId="26" borderId="14" xfId="0" applyFont="1" applyFill="1" applyBorder="1" applyAlignment="1">
      <alignment horizontal="right" vertical="center"/>
    </xf>
    <xf numFmtId="0" fontId="22" fillId="26" borderId="25" xfId="0" applyFont="1" applyFill="1" applyBorder="1" applyAlignment="1">
      <alignment horizontal="right" vertical="center"/>
    </xf>
    <xf numFmtId="0" fontId="22" fillId="26" borderId="17" xfId="0" applyFont="1" applyFill="1" applyBorder="1" applyAlignment="1">
      <alignment horizontal="right" vertical="center"/>
    </xf>
    <xf numFmtId="0" fontId="22" fillId="26" borderId="10" xfId="0" applyFont="1" applyFill="1" applyBorder="1" applyAlignment="1">
      <alignment horizontal="right" vertical="center"/>
    </xf>
    <xf numFmtId="0" fontId="22" fillId="26" borderId="24" xfId="0" applyFont="1" applyFill="1" applyBorder="1" applyAlignment="1">
      <alignment horizontal="right" vertical="center"/>
    </xf>
    <xf numFmtId="0" fontId="95" fillId="26" borderId="13" xfId="0" applyFont="1" applyFill="1" applyBorder="1" applyAlignment="1">
      <alignment horizontal="center" vertical="center"/>
    </xf>
    <xf numFmtId="0" fontId="95" fillId="26" borderId="14" xfId="0" applyFont="1" applyFill="1" applyBorder="1" applyAlignment="1">
      <alignment horizontal="center" vertical="center"/>
    </xf>
    <xf numFmtId="0" fontId="95" fillId="26" borderId="14" xfId="0" applyFont="1" applyFill="1" applyBorder="1" applyAlignment="1">
      <alignment horizontal="left" vertical="center"/>
    </xf>
    <xf numFmtId="0" fontId="95" fillId="26" borderId="14" xfId="0" applyFont="1" applyFill="1" applyBorder="1" applyAlignment="1">
      <alignment vertical="center"/>
    </xf>
    <xf numFmtId="0" fontId="95" fillId="26" borderId="25" xfId="0" applyFont="1" applyFill="1" applyBorder="1" applyAlignment="1">
      <alignment vertical="center"/>
    </xf>
    <xf numFmtId="0" fontId="95" fillId="26" borderId="10" xfId="0" applyFont="1" applyFill="1" applyBorder="1" applyAlignment="1">
      <alignment vertical="center"/>
    </xf>
    <xf numFmtId="0" fontId="95" fillId="26" borderId="24" xfId="0" applyFont="1" applyFill="1" applyBorder="1" applyAlignment="1">
      <alignment vertical="center"/>
    </xf>
    <xf numFmtId="0" fontId="22" fillId="26" borderId="14" xfId="0" applyFont="1" applyFill="1" applyBorder="1" applyAlignment="1">
      <alignment vertical="center"/>
    </xf>
    <xf numFmtId="0" fontId="22" fillId="26" borderId="25" xfId="0" applyFont="1" applyFill="1" applyBorder="1" applyAlignment="1">
      <alignment vertical="center"/>
    </xf>
    <xf numFmtId="0" fontId="22" fillId="26" borderId="17" xfId="0" applyFont="1" applyFill="1" applyBorder="1" applyAlignment="1">
      <alignment vertical="center"/>
    </xf>
    <xf numFmtId="0" fontId="22" fillId="26" borderId="10" xfId="0" applyFont="1" applyFill="1" applyBorder="1" applyAlignment="1">
      <alignment vertical="center"/>
    </xf>
    <xf numFmtId="0" fontId="22" fillId="26" borderId="24" xfId="0" applyFont="1" applyFill="1" applyBorder="1" applyAlignment="1">
      <alignment vertical="center"/>
    </xf>
    <xf numFmtId="0" fontId="25" fillId="28" borderId="13" xfId="0" applyFont="1" applyFill="1" applyBorder="1" applyAlignment="1">
      <alignment horizontal="center" vertical="center" wrapText="1"/>
    </xf>
    <xf numFmtId="0" fontId="22" fillId="28" borderId="14" xfId="0" applyFont="1" applyFill="1" applyBorder="1" applyAlignment="1">
      <alignment horizontal="center" vertical="center" wrapText="1"/>
    </xf>
    <xf numFmtId="0" fontId="22" fillId="28" borderId="25" xfId="0" applyFont="1" applyFill="1" applyBorder="1" applyAlignment="1">
      <alignment horizontal="center" vertical="center" wrapText="1"/>
    </xf>
    <xf numFmtId="0" fontId="22" fillId="28" borderId="17" xfId="0" applyFont="1" applyFill="1" applyBorder="1" applyAlignment="1">
      <alignment horizontal="center" vertical="center" wrapText="1"/>
    </xf>
    <xf numFmtId="0" fontId="22" fillId="28" borderId="10" xfId="0" applyFont="1" applyFill="1" applyBorder="1" applyAlignment="1">
      <alignment horizontal="center" vertical="center" wrapText="1"/>
    </xf>
    <xf numFmtId="0" fontId="22" fillId="28" borderId="24" xfId="0" applyFont="1" applyFill="1" applyBorder="1" applyAlignment="1">
      <alignment horizontal="center" vertical="center" wrapText="1"/>
    </xf>
    <xf numFmtId="0" fontId="22" fillId="28" borderId="13" xfId="0" applyFont="1" applyFill="1" applyBorder="1" applyAlignment="1">
      <alignment horizontal="right" vertical="center"/>
    </xf>
    <xf numFmtId="0" fontId="22" fillId="28" borderId="14" xfId="0" applyFont="1" applyFill="1" applyBorder="1" applyAlignment="1">
      <alignment horizontal="right" vertical="center"/>
    </xf>
    <xf numFmtId="0" fontId="22" fillId="28" borderId="25" xfId="0" applyFont="1" applyFill="1" applyBorder="1" applyAlignment="1">
      <alignment horizontal="right" vertical="center"/>
    </xf>
    <xf numFmtId="0" fontId="95" fillId="28" borderId="13" xfId="0" applyFont="1" applyFill="1" applyBorder="1" applyAlignment="1">
      <alignment horizontal="center" vertical="center"/>
    </xf>
    <xf numFmtId="0" fontId="95" fillId="28" borderId="14" xfId="0" applyFont="1" applyFill="1" applyBorder="1" applyAlignment="1">
      <alignment horizontal="center" vertical="center"/>
    </xf>
    <xf numFmtId="0" fontId="95" fillId="28" borderId="14" xfId="0" applyFont="1" applyFill="1" applyBorder="1" applyAlignment="1">
      <alignment horizontal="left" vertical="center"/>
    </xf>
    <xf numFmtId="0" fontId="95" fillId="28" borderId="14" xfId="0" applyFont="1" applyFill="1" applyBorder="1" applyAlignment="1">
      <alignment vertical="center"/>
    </xf>
    <xf numFmtId="0" fontId="95" fillId="28" borderId="25" xfId="0" applyFont="1" applyFill="1" applyBorder="1" applyAlignment="1">
      <alignment vertical="center"/>
    </xf>
    <xf numFmtId="0" fontId="95" fillId="28" borderId="10" xfId="0" applyFont="1" applyFill="1" applyBorder="1" applyAlignment="1">
      <alignment vertical="center"/>
    </xf>
    <xf numFmtId="0" fontId="95" fillId="28" borderId="24" xfId="0" applyFont="1" applyFill="1" applyBorder="1" applyAlignment="1">
      <alignment vertical="center"/>
    </xf>
    <xf numFmtId="0" fontId="22" fillId="28" borderId="14" xfId="0" applyFont="1" applyFill="1" applyBorder="1" applyAlignment="1">
      <alignment vertical="center"/>
    </xf>
    <xf numFmtId="0" fontId="22" fillId="28" borderId="25" xfId="0" applyFont="1" applyFill="1" applyBorder="1" applyAlignment="1">
      <alignment vertical="center"/>
    </xf>
    <xf numFmtId="0" fontId="22" fillId="28" borderId="17" xfId="0" applyFont="1" applyFill="1" applyBorder="1" applyAlignment="1">
      <alignment vertical="center"/>
    </xf>
    <xf numFmtId="0" fontId="22" fillId="28" borderId="24" xfId="0" applyFont="1" applyFill="1" applyBorder="1" applyAlignment="1">
      <alignment vertical="center"/>
    </xf>
    <xf numFmtId="0" fontId="95" fillId="28" borderId="17" xfId="0" applyFont="1" applyFill="1" applyBorder="1" applyAlignment="1">
      <alignment horizontal="center" vertical="center"/>
    </xf>
    <xf numFmtId="0" fontId="95" fillId="28" borderId="10" xfId="0" applyFont="1" applyFill="1" applyBorder="1" applyAlignment="1">
      <alignment horizontal="center" vertical="center"/>
    </xf>
    <xf numFmtId="0" fontId="22" fillId="28" borderId="14" xfId="0" applyFont="1" applyFill="1" applyBorder="1" applyAlignment="1">
      <alignment horizontal="center" vertical="center"/>
    </xf>
    <xf numFmtId="0" fontId="22" fillId="28" borderId="25" xfId="0" applyFont="1" applyFill="1" applyBorder="1" applyAlignment="1">
      <alignment horizontal="center" vertical="center"/>
    </xf>
    <xf numFmtId="0" fontId="95" fillId="26" borderId="17" xfId="0" applyFont="1" applyFill="1" applyBorder="1" applyAlignment="1">
      <alignment horizontal="center" vertical="center"/>
    </xf>
    <xf numFmtId="0" fontId="95" fillId="26" borderId="10" xfId="0" applyFont="1" applyFill="1" applyBorder="1" applyAlignment="1">
      <alignment horizontal="center" vertical="center"/>
    </xf>
    <xf numFmtId="0" fontId="25" fillId="28" borderId="17" xfId="0" applyFont="1" applyFill="1" applyBorder="1" applyAlignment="1">
      <alignment horizontal="center" vertical="center" wrapText="1"/>
    </xf>
    <xf numFmtId="0" fontId="22" fillId="28" borderId="10" xfId="0" applyFont="1" applyFill="1" applyBorder="1" applyAlignment="1">
      <alignment horizontal="center" vertical="center"/>
    </xf>
    <xf numFmtId="0" fontId="22" fillId="28" borderId="24" xfId="0" applyFont="1" applyFill="1" applyBorder="1" applyAlignment="1">
      <alignment horizontal="center" vertical="center"/>
    </xf>
    <xf numFmtId="0" fontId="25" fillId="28" borderId="13" xfId="0" applyFont="1" applyFill="1" applyBorder="1" applyAlignment="1">
      <alignment horizontal="right" vertical="center" wrapText="1"/>
    </xf>
    <xf numFmtId="0" fontId="22" fillId="28" borderId="14" xfId="0" applyFont="1" applyFill="1" applyBorder="1" applyAlignment="1">
      <alignment horizontal="right" vertical="center" wrapText="1"/>
    </xf>
    <xf numFmtId="0" fontId="22" fillId="28" borderId="25" xfId="0" applyFont="1" applyFill="1" applyBorder="1" applyAlignment="1">
      <alignment horizontal="right" vertical="center" wrapText="1"/>
    </xf>
    <xf numFmtId="0" fontId="22" fillId="28" borderId="17" xfId="0" applyFont="1" applyFill="1" applyBorder="1" applyAlignment="1">
      <alignment horizontal="right" vertical="center" wrapText="1"/>
    </xf>
    <xf numFmtId="0" fontId="22" fillId="28" borderId="10" xfId="0" applyFont="1" applyFill="1" applyBorder="1" applyAlignment="1">
      <alignment horizontal="right" vertical="center" wrapText="1"/>
    </xf>
    <xf numFmtId="0" fontId="22" fillId="28" borderId="24" xfId="0" applyFont="1" applyFill="1" applyBorder="1" applyAlignment="1">
      <alignment horizontal="right" vertical="center" wrapText="1"/>
    </xf>
    <xf numFmtId="0" fontId="0" fillId="26" borderId="14" xfId="0" applyFill="1" applyBorder="1" applyAlignment="1">
      <alignment horizontal="distributed" vertical="center"/>
    </xf>
    <xf numFmtId="0" fontId="0" fillId="26" borderId="10" xfId="0" applyFill="1" applyBorder="1" applyAlignment="1">
      <alignment horizontal="distributed" vertical="center"/>
    </xf>
    <xf numFmtId="0" fontId="22" fillId="28" borderId="17" xfId="0" applyFont="1" applyFill="1" applyBorder="1" applyAlignment="1">
      <alignment horizontal="center" vertical="center"/>
    </xf>
    <xf numFmtId="0" fontId="25" fillId="28" borderId="14" xfId="0" applyFont="1" applyFill="1" applyBorder="1" applyAlignment="1">
      <alignment horizontal="center" vertical="center" wrapText="1"/>
    </xf>
    <xf numFmtId="0" fontId="25" fillId="28" borderId="14" xfId="0" applyFont="1" applyFill="1" applyBorder="1" applyAlignment="1">
      <alignment horizontal="center" vertical="center"/>
    </xf>
    <xf numFmtId="0" fontId="25" fillId="28" borderId="25" xfId="0" applyFont="1" applyFill="1" applyBorder="1" applyAlignment="1">
      <alignment horizontal="center" vertical="center"/>
    </xf>
    <xf numFmtId="0" fontId="25" fillId="28" borderId="10" xfId="0" applyFont="1" applyFill="1" applyBorder="1" applyAlignment="1">
      <alignment horizontal="center" vertical="center"/>
    </xf>
    <xf numFmtId="0" fontId="25" fillId="28" borderId="24" xfId="0" applyFont="1" applyFill="1" applyBorder="1" applyAlignment="1">
      <alignment horizontal="center" vertical="center"/>
    </xf>
    <xf numFmtId="0" fontId="22" fillId="28" borderId="0" xfId="0" applyFont="1" applyFill="1" applyAlignment="1">
      <alignment horizontal="distributed" vertical="center"/>
    </xf>
    <xf numFmtId="0" fontId="22" fillId="28" borderId="0" xfId="0" applyFont="1" applyFill="1" applyAlignment="1">
      <alignment vertical="center"/>
    </xf>
    <xf numFmtId="0" fontId="22" fillId="28" borderId="13" xfId="0" applyFont="1" applyFill="1" applyBorder="1"/>
    <xf numFmtId="0" fontId="22" fillId="28" borderId="14" xfId="0" applyFont="1" applyFill="1" applyBorder="1"/>
    <xf numFmtId="0" fontId="22" fillId="28" borderId="25" xfId="0" applyFont="1" applyFill="1" applyBorder="1"/>
    <xf numFmtId="0" fontId="22" fillId="28" borderId="16" xfId="0" applyFont="1" applyFill="1" applyBorder="1"/>
    <xf numFmtId="0" fontId="22" fillId="28" borderId="0" xfId="0" applyFont="1" applyFill="1"/>
    <xf numFmtId="0" fontId="22" fillId="28" borderId="15" xfId="0" applyFont="1" applyFill="1" applyBorder="1"/>
    <xf numFmtId="0" fontId="22" fillId="28" borderId="17" xfId="0" applyFont="1" applyFill="1" applyBorder="1"/>
    <xf numFmtId="0" fontId="22" fillId="28" borderId="10" xfId="0" applyFont="1" applyFill="1" applyBorder="1"/>
    <xf numFmtId="0" fontId="22" fillId="28" borderId="24" xfId="0" applyFont="1" applyFill="1" applyBorder="1"/>
    <xf numFmtId="0" fontId="96" fillId="28" borderId="0" xfId="0" applyFont="1" applyFill="1" applyAlignment="1">
      <alignment horizontal="center" vertical="center" wrapText="1"/>
    </xf>
    <xf numFmtId="0" fontId="22" fillId="28" borderId="10" xfId="0" applyFont="1" applyFill="1" applyBorder="1" applyAlignment="1">
      <alignment vertical="center" shrinkToFit="1"/>
    </xf>
    <xf numFmtId="0" fontId="22" fillId="28" borderId="13" xfId="0" applyFont="1" applyFill="1" applyBorder="1" applyAlignment="1">
      <alignment vertical="center"/>
    </xf>
    <xf numFmtId="0" fontId="22" fillId="28" borderId="16" xfId="0" applyFont="1" applyFill="1" applyBorder="1" applyAlignment="1">
      <alignment vertical="center"/>
    </xf>
    <xf numFmtId="0" fontId="22" fillId="28" borderId="15" xfId="0" applyFont="1" applyFill="1" applyBorder="1" applyAlignment="1">
      <alignment vertical="center"/>
    </xf>
    <xf numFmtId="0" fontId="22" fillId="28" borderId="0" xfId="0" applyFont="1" applyFill="1" applyAlignment="1">
      <alignment horizontal="left" vertical="center" wrapText="1"/>
    </xf>
    <xf numFmtId="0" fontId="25" fillId="28" borderId="16" xfId="0" applyFont="1" applyFill="1" applyBorder="1" applyAlignment="1">
      <alignment horizontal="center" vertical="center" wrapText="1"/>
    </xf>
    <xf numFmtId="0" fontId="22" fillId="28" borderId="0" xfId="0" applyFont="1" applyFill="1" applyAlignment="1">
      <alignment horizontal="center" vertical="center"/>
    </xf>
    <xf numFmtId="0" fontId="22" fillId="28" borderId="15" xfId="0" applyFont="1" applyFill="1" applyBorder="1" applyAlignment="1">
      <alignment horizontal="center" vertical="center"/>
    </xf>
    <xf numFmtId="0" fontId="22" fillId="28" borderId="16" xfId="0" applyFont="1" applyFill="1" applyBorder="1" applyAlignment="1">
      <alignment horizontal="center" vertical="center"/>
    </xf>
    <xf numFmtId="0" fontId="22" fillId="26" borderId="14" xfId="0" applyFont="1" applyFill="1" applyBorder="1" applyAlignment="1">
      <alignment vertical="center" shrinkToFit="1"/>
    </xf>
    <xf numFmtId="0" fontId="22" fillId="26" borderId="10" xfId="0" applyFont="1" applyFill="1" applyBorder="1" applyAlignment="1">
      <alignment vertical="center" shrinkToFit="1"/>
    </xf>
    <xf numFmtId="0" fontId="95" fillId="28" borderId="14" xfId="0" applyFont="1" applyFill="1" applyBorder="1" applyAlignment="1">
      <alignment horizontal="center" vertical="center" wrapText="1"/>
    </xf>
    <xf numFmtId="0" fontId="95" fillId="28" borderId="10" xfId="0" applyFont="1" applyFill="1" applyBorder="1" applyAlignment="1">
      <alignment horizontal="center" vertical="center" wrapText="1"/>
    </xf>
    <xf numFmtId="0" fontId="95" fillId="28" borderId="18" xfId="0" applyFont="1" applyFill="1" applyBorder="1" applyAlignment="1">
      <alignment horizontal="center" vertical="center" wrapText="1"/>
    </xf>
    <xf numFmtId="0" fontId="95" fillId="28" borderId="25" xfId="0" applyFont="1" applyFill="1" applyBorder="1" applyAlignment="1">
      <alignment horizontal="center" vertical="center" wrapText="1"/>
    </xf>
    <xf numFmtId="0" fontId="95" fillId="28" borderId="24" xfId="0" applyFont="1" applyFill="1" applyBorder="1" applyAlignment="1">
      <alignment horizontal="center" vertical="center" wrapText="1"/>
    </xf>
    <xf numFmtId="0" fontId="22" fillId="26" borderId="14" xfId="0" applyFont="1" applyFill="1" applyBorder="1" applyAlignment="1">
      <alignment horizontal="center" vertical="center" wrapText="1"/>
    </xf>
    <xf numFmtId="0" fontId="22" fillId="26" borderId="0" xfId="0" applyFont="1" applyFill="1" applyAlignment="1">
      <alignment horizontal="center" vertical="center" wrapText="1"/>
    </xf>
    <xf numFmtId="0" fontId="22" fillId="26" borderId="10" xfId="0" applyFont="1" applyFill="1" applyBorder="1" applyAlignment="1">
      <alignment horizontal="center" vertical="center" wrapText="1"/>
    </xf>
    <xf numFmtId="0" fontId="22" fillId="26" borderId="18" xfId="0" applyFont="1" applyFill="1" applyBorder="1" applyAlignment="1">
      <alignment horizontal="center" vertical="center" wrapText="1"/>
    </xf>
    <xf numFmtId="0" fontId="22" fillId="26" borderId="25" xfId="0" applyFont="1" applyFill="1" applyBorder="1" applyAlignment="1">
      <alignment horizontal="center" vertical="center" wrapText="1"/>
    </xf>
    <xf numFmtId="0" fontId="22" fillId="26" borderId="24" xfId="0" applyFont="1" applyFill="1" applyBorder="1" applyAlignment="1">
      <alignment horizontal="center" vertical="center" wrapText="1"/>
    </xf>
    <xf numFmtId="0" fontId="22" fillId="26" borderId="13" xfId="0" applyFont="1" applyFill="1" applyBorder="1" applyAlignment="1">
      <alignment horizontal="center" vertical="center" wrapText="1"/>
    </xf>
    <xf numFmtId="0" fontId="0" fillId="26" borderId="14" xfId="0" applyFill="1" applyBorder="1" applyAlignment="1">
      <alignment vertical="center"/>
    </xf>
    <xf numFmtId="0" fontId="0" fillId="26" borderId="25" xfId="0" applyFill="1" applyBorder="1" applyAlignment="1">
      <alignment vertical="center"/>
    </xf>
    <xf numFmtId="0" fontId="0" fillId="26" borderId="16" xfId="0" applyFill="1" applyBorder="1" applyAlignment="1">
      <alignment vertical="center"/>
    </xf>
    <xf numFmtId="0" fontId="0" fillId="26" borderId="0" xfId="0" applyFill="1" applyAlignment="1">
      <alignment vertical="center"/>
    </xf>
    <xf numFmtId="0" fontId="0" fillId="26" borderId="15" xfId="0" applyFill="1" applyBorder="1" applyAlignment="1">
      <alignment vertical="center"/>
    </xf>
    <xf numFmtId="0" fontId="0" fillId="26" borderId="17" xfId="0" applyFill="1" applyBorder="1" applyAlignment="1">
      <alignment vertical="center"/>
    </xf>
    <xf numFmtId="0" fontId="0" fillId="26" borderId="10" xfId="0" applyFill="1" applyBorder="1" applyAlignment="1">
      <alignment vertical="center"/>
    </xf>
    <xf numFmtId="0" fontId="0" fillId="26" borderId="24" xfId="0" applyFill="1" applyBorder="1" applyAlignment="1">
      <alignment vertical="center"/>
    </xf>
    <xf numFmtId="0" fontId="95" fillId="28" borderId="13" xfId="0" applyFont="1" applyFill="1" applyBorder="1" applyAlignment="1">
      <alignment horizontal="center" vertical="center" wrapText="1"/>
    </xf>
    <xf numFmtId="0" fontId="95" fillId="28" borderId="17" xfId="0" applyFont="1" applyFill="1" applyBorder="1" applyAlignment="1">
      <alignment horizontal="center" vertical="center" wrapText="1"/>
    </xf>
    <xf numFmtId="0" fontId="22" fillId="26" borderId="16" xfId="0" applyFont="1" applyFill="1" applyBorder="1" applyAlignment="1">
      <alignment vertical="center"/>
    </xf>
    <xf numFmtId="0" fontId="22" fillId="26" borderId="0" xfId="0" applyFont="1" applyFill="1" applyAlignment="1">
      <alignment vertical="center"/>
    </xf>
    <xf numFmtId="0" fontId="22" fillId="26" borderId="15" xfId="0" applyFont="1" applyFill="1" applyBorder="1" applyAlignment="1">
      <alignment vertical="center"/>
    </xf>
    <xf numFmtId="0" fontId="22" fillId="26" borderId="17" xfId="0" applyFont="1" applyFill="1" applyBorder="1" applyAlignment="1">
      <alignment horizontal="center" vertical="center" wrapText="1"/>
    </xf>
    <xf numFmtId="0" fontId="22" fillId="28" borderId="13" xfId="0" applyFont="1" applyFill="1" applyBorder="1" applyAlignment="1">
      <alignment horizontal="center" vertical="center"/>
    </xf>
    <xf numFmtId="0" fontId="22" fillId="35" borderId="13" xfId="0" applyFont="1" applyFill="1" applyBorder="1" applyAlignment="1">
      <alignment horizontal="center" vertical="center" justifyLastLine="1"/>
    </xf>
    <xf numFmtId="0" fontId="22" fillId="35" borderId="14" xfId="0" applyFont="1" applyFill="1" applyBorder="1" applyAlignment="1">
      <alignment horizontal="center" vertical="center" justifyLastLine="1"/>
    </xf>
    <xf numFmtId="0" fontId="22" fillId="35" borderId="25" xfId="0" applyFont="1" applyFill="1" applyBorder="1" applyAlignment="1">
      <alignment horizontal="center" vertical="center" justifyLastLine="1"/>
    </xf>
    <xf numFmtId="0" fontId="22" fillId="35" borderId="16" xfId="0" applyFont="1" applyFill="1" applyBorder="1" applyAlignment="1">
      <alignment horizontal="center" vertical="center" justifyLastLine="1"/>
    </xf>
    <xf numFmtId="0" fontId="22" fillId="35" borderId="0" xfId="0" applyFont="1" applyFill="1" applyAlignment="1">
      <alignment horizontal="center" vertical="center" justifyLastLine="1"/>
    </xf>
    <xf numFmtId="0" fontId="22" fillId="35" borderId="15" xfId="0" applyFont="1" applyFill="1" applyBorder="1" applyAlignment="1">
      <alignment horizontal="center" vertical="center" justifyLastLine="1"/>
    </xf>
    <xf numFmtId="0" fontId="22" fillId="26" borderId="16" xfId="0" applyFont="1" applyFill="1" applyBorder="1" applyAlignment="1">
      <alignment horizontal="center" vertical="center"/>
    </xf>
    <xf numFmtId="0" fontId="22" fillId="26" borderId="0" xfId="0" applyFont="1" applyFill="1" applyAlignment="1">
      <alignment horizontal="center" vertical="center"/>
    </xf>
    <xf numFmtId="0" fontId="22" fillId="26" borderId="15" xfId="0" applyFont="1" applyFill="1" applyBorder="1" applyAlignment="1">
      <alignment horizontal="center" vertical="center"/>
    </xf>
    <xf numFmtId="0" fontId="25" fillId="26" borderId="13" xfId="0" applyFont="1" applyFill="1" applyBorder="1" applyAlignment="1">
      <alignment horizontal="center" vertical="center"/>
    </xf>
    <xf numFmtId="0" fontId="25" fillId="26" borderId="14" xfId="0" applyFont="1" applyFill="1" applyBorder="1" applyAlignment="1">
      <alignment horizontal="center" vertical="center"/>
    </xf>
    <xf numFmtId="0" fontId="25" fillId="26" borderId="25" xfId="0" applyFont="1" applyFill="1" applyBorder="1" applyAlignment="1">
      <alignment horizontal="center" vertical="center"/>
    </xf>
    <xf numFmtId="0" fontId="25" fillId="26" borderId="17" xfId="0" applyFont="1" applyFill="1" applyBorder="1" applyAlignment="1">
      <alignment horizontal="center" vertical="center"/>
    </xf>
    <xf numFmtId="0" fontId="25" fillId="26" borderId="10" xfId="0" applyFont="1" applyFill="1" applyBorder="1" applyAlignment="1">
      <alignment horizontal="center" vertical="center"/>
    </xf>
    <xf numFmtId="0" fontId="25" fillId="26" borderId="24" xfId="0" applyFont="1" applyFill="1" applyBorder="1" applyAlignment="1">
      <alignment horizontal="center" vertical="center"/>
    </xf>
    <xf numFmtId="0" fontId="25" fillId="35" borderId="13" xfId="0" applyFont="1" applyFill="1" applyBorder="1" applyAlignment="1">
      <alignment horizontal="center" vertical="center" wrapText="1"/>
    </xf>
    <xf numFmtId="0" fontId="25" fillId="35" borderId="14" xfId="0" applyFont="1" applyFill="1" applyBorder="1" applyAlignment="1">
      <alignment horizontal="center" vertical="center" wrapText="1"/>
    </xf>
    <xf numFmtId="0" fontId="25" fillId="35" borderId="25" xfId="0" applyFont="1" applyFill="1" applyBorder="1" applyAlignment="1">
      <alignment horizontal="center" vertical="center" wrapText="1"/>
    </xf>
    <xf numFmtId="0" fontId="25" fillId="35" borderId="16" xfId="0" applyFont="1" applyFill="1" applyBorder="1" applyAlignment="1">
      <alignment horizontal="center" vertical="center" wrapText="1"/>
    </xf>
    <xf numFmtId="0" fontId="25" fillId="35" borderId="0" xfId="0" applyFont="1" applyFill="1" applyAlignment="1">
      <alignment horizontal="center" vertical="center" wrapText="1"/>
    </xf>
    <xf numFmtId="0" fontId="25" fillId="35" borderId="15" xfId="0" applyFont="1" applyFill="1" applyBorder="1" applyAlignment="1">
      <alignment horizontal="center" vertical="center" wrapText="1"/>
    </xf>
    <xf numFmtId="0" fontId="22" fillId="26" borderId="13" xfId="0" applyFont="1" applyFill="1" applyBorder="1" applyAlignment="1">
      <alignment horizontal="center" vertical="center" justifyLastLine="1"/>
    </xf>
    <xf numFmtId="0" fontId="22" fillId="26" borderId="14" xfId="0" applyFont="1" applyFill="1" applyBorder="1" applyAlignment="1">
      <alignment horizontal="center" vertical="center" justifyLastLine="1"/>
    </xf>
    <xf numFmtId="0" fontId="22" fillId="26" borderId="25" xfId="0" applyFont="1" applyFill="1" applyBorder="1" applyAlignment="1">
      <alignment horizontal="center" vertical="center" justifyLastLine="1"/>
    </xf>
    <xf numFmtId="0" fontId="22" fillId="26" borderId="16" xfId="0" applyFont="1" applyFill="1" applyBorder="1" applyAlignment="1">
      <alignment horizontal="center" vertical="center" justifyLastLine="1"/>
    </xf>
    <xf numFmtId="0" fontId="22" fillId="26" borderId="0" xfId="0" applyFont="1" applyFill="1" applyAlignment="1">
      <alignment horizontal="center" vertical="center" justifyLastLine="1"/>
    </xf>
    <xf numFmtId="0" fontId="22" fillId="26" borderId="15" xfId="0" applyFont="1" applyFill="1" applyBorder="1" applyAlignment="1">
      <alignment horizontal="center" vertical="center" justifyLastLine="1"/>
    </xf>
    <xf numFmtId="0" fontId="25" fillId="28" borderId="13" xfId="0" applyFont="1" applyFill="1" applyBorder="1" applyAlignment="1">
      <alignment horizontal="left" vertical="center" wrapText="1"/>
    </xf>
    <xf numFmtId="0" fontId="25" fillId="28" borderId="14" xfId="0" applyFont="1" applyFill="1" applyBorder="1" applyAlignment="1">
      <alignment horizontal="left" vertical="center" wrapText="1"/>
    </xf>
    <xf numFmtId="0" fontId="25" fillId="28" borderId="25" xfId="0" applyFont="1" applyFill="1" applyBorder="1" applyAlignment="1">
      <alignment horizontal="left" vertical="center" wrapText="1"/>
    </xf>
    <xf numFmtId="0" fontId="25" fillId="28" borderId="16" xfId="0" applyFont="1" applyFill="1" applyBorder="1" applyAlignment="1">
      <alignment horizontal="left" vertical="center" wrapText="1"/>
    </xf>
    <xf numFmtId="0" fontId="25" fillId="28" borderId="0" xfId="0" applyFont="1" applyFill="1" applyAlignment="1">
      <alignment horizontal="left" vertical="center" wrapText="1"/>
    </xf>
    <xf numFmtId="0" fontId="25" fillId="28" borderId="15" xfId="0" applyFont="1" applyFill="1" applyBorder="1" applyAlignment="1">
      <alignment horizontal="left" vertical="center" wrapText="1"/>
    </xf>
    <xf numFmtId="0" fontId="22" fillId="35" borderId="17" xfId="0" applyFont="1" applyFill="1" applyBorder="1" applyAlignment="1">
      <alignment horizontal="center" vertical="center" justifyLastLine="1"/>
    </xf>
    <xf numFmtId="0" fontId="22" fillId="35" borderId="10" xfId="0" applyFont="1" applyFill="1" applyBorder="1" applyAlignment="1">
      <alignment horizontal="center" vertical="center" justifyLastLine="1"/>
    </xf>
    <xf numFmtId="0" fontId="22" fillId="35" borderId="24" xfId="0" applyFont="1" applyFill="1" applyBorder="1" applyAlignment="1">
      <alignment horizontal="center" vertical="center" justifyLastLine="1"/>
    </xf>
    <xf numFmtId="0" fontId="27" fillId="26" borderId="14" xfId="0" applyFont="1" applyFill="1" applyBorder="1" applyAlignment="1">
      <alignment horizontal="distributed" vertical="center" wrapText="1"/>
    </xf>
    <xf numFmtId="0" fontId="22" fillId="26" borderId="13" xfId="0" applyFont="1" applyFill="1" applyBorder="1" applyAlignment="1">
      <alignment vertical="center"/>
    </xf>
    <xf numFmtId="0" fontId="95" fillId="26" borderId="14" xfId="0" applyFont="1" applyFill="1" applyBorder="1" applyAlignment="1">
      <alignment horizontal="distributed" vertical="center" wrapText="1"/>
    </xf>
    <xf numFmtId="0" fontId="95" fillId="26" borderId="10" xfId="0" applyFont="1" applyFill="1" applyBorder="1" applyAlignment="1">
      <alignment horizontal="distributed" vertical="center" wrapText="1"/>
    </xf>
    <xf numFmtId="0" fontId="27" fillId="26" borderId="10" xfId="0" applyFont="1" applyFill="1" applyBorder="1" applyAlignment="1">
      <alignment horizontal="distributed" vertical="center" wrapText="1"/>
    </xf>
    <xf numFmtId="0" fontId="25" fillId="28" borderId="391" xfId="0" applyFont="1" applyFill="1" applyBorder="1" applyAlignment="1">
      <alignment horizontal="center" vertical="center" wrapText="1"/>
    </xf>
    <xf numFmtId="0" fontId="25" fillId="28" borderId="392" xfId="0" applyFont="1" applyFill="1" applyBorder="1" applyAlignment="1">
      <alignment horizontal="center" vertical="center" wrapText="1"/>
    </xf>
    <xf numFmtId="0" fontId="25" fillId="28" borderId="393" xfId="0" applyFont="1" applyFill="1" applyBorder="1" applyAlignment="1">
      <alignment horizontal="center" vertical="center" wrapText="1"/>
    </xf>
    <xf numFmtId="0" fontId="25" fillId="28" borderId="394" xfId="0" applyFont="1" applyFill="1" applyBorder="1" applyAlignment="1">
      <alignment horizontal="center" vertical="center" wrapText="1"/>
    </xf>
    <xf numFmtId="0" fontId="25" fillId="28" borderId="395" xfId="0" applyFont="1" applyFill="1" applyBorder="1" applyAlignment="1">
      <alignment horizontal="center" vertical="center" wrapText="1"/>
    </xf>
    <xf numFmtId="0" fontId="25" fillId="28" borderId="396" xfId="0" applyFont="1" applyFill="1" applyBorder="1" applyAlignment="1">
      <alignment horizontal="center" vertical="center" wrapText="1"/>
    </xf>
    <xf numFmtId="0" fontId="25" fillId="28" borderId="397" xfId="0" applyFont="1" applyFill="1" applyBorder="1" applyAlignment="1">
      <alignment horizontal="center" vertical="center" wrapText="1"/>
    </xf>
    <xf numFmtId="0" fontId="25" fillId="28" borderId="398" xfId="0" applyFont="1" applyFill="1" applyBorder="1" applyAlignment="1">
      <alignment horizontal="center" vertical="center" wrapText="1"/>
    </xf>
    <xf numFmtId="0" fontId="25" fillId="28" borderId="399" xfId="0" applyFont="1" applyFill="1" applyBorder="1" applyAlignment="1">
      <alignment horizontal="center" vertical="center" wrapText="1"/>
    </xf>
    <xf numFmtId="0" fontId="25" fillId="0" borderId="13" xfId="0" applyFont="1" applyBorder="1" applyAlignment="1">
      <alignment horizontal="left" vertical="center" wrapText="1"/>
    </xf>
    <xf numFmtId="0" fontId="25" fillId="0" borderId="14" xfId="0" applyFont="1" applyBorder="1" applyAlignment="1">
      <alignment horizontal="left" vertical="center"/>
    </xf>
    <xf numFmtId="0" fontId="25" fillId="0" borderId="25" xfId="0" applyFont="1" applyBorder="1" applyAlignment="1">
      <alignment horizontal="left" vertical="center"/>
    </xf>
    <xf numFmtId="0" fontId="25" fillId="0" borderId="16" xfId="0" applyFont="1" applyBorder="1" applyAlignment="1">
      <alignment horizontal="left" vertical="center"/>
    </xf>
    <xf numFmtId="0" fontId="25" fillId="0" borderId="0" xfId="0" applyFont="1" applyAlignment="1">
      <alignment horizontal="left" vertical="center"/>
    </xf>
    <xf numFmtId="0" fontId="25" fillId="0" borderId="15" xfId="0" applyFont="1" applyBorder="1" applyAlignment="1">
      <alignment horizontal="left" vertical="center"/>
    </xf>
    <xf numFmtId="0" fontId="25" fillId="0" borderId="17" xfId="0" applyFont="1" applyBorder="1" applyAlignment="1">
      <alignment horizontal="left" vertical="center"/>
    </xf>
    <xf numFmtId="0" fontId="25" fillId="0" borderId="10" xfId="0" applyFont="1" applyBorder="1" applyAlignment="1">
      <alignment horizontal="left" vertical="center"/>
    </xf>
    <xf numFmtId="0" fontId="25" fillId="0" borderId="24" xfId="0" applyFont="1" applyBorder="1" applyAlignment="1">
      <alignment horizontal="left" vertical="center"/>
    </xf>
    <xf numFmtId="0" fontId="25" fillId="28" borderId="25" xfId="0" applyFont="1" applyFill="1" applyBorder="1" applyAlignment="1">
      <alignment horizontal="center" vertical="center" wrapText="1"/>
    </xf>
    <xf numFmtId="0" fontId="25" fillId="28" borderId="0" xfId="0" applyFont="1" applyFill="1" applyAlignment="1">
      <alignment horizontal="center" vertical="center" wrapText="1"/>
    </xf>
    <xf numFmtId="0" fontId="25" fillId="28" borderId="15" xfId="0" applyFont="1" applyFill="1" applyBorder="1" applyAlignment="1">
      <alignment horizontal="center" vertical="center" wrapText="1"/>
    </xf>
    <xf numFmtId="0" fontId="25" fillId="28" borderId="10" xfId="0" applyFont="1" applyFill="1" applyBorder="1" applyAlignment="1">
      <alignment horizontal="center" vertical="center" wrapText="1"/>
    </xf>
    <xf numFmtId="0" fontId="25" fillId="28" borderId="24" xfId="0" applyFont="1" applyFill="1" applyBorder="1" applyAlignment="1">
      <alignment horizontal="center" vertical="center" wrapText="1"/>
    </xf>
    <xf numFmtId="0" fontId="61" fillId="26" borderId="14" xfId="0" applyFont="1" applyFill="1" applyBorder="1" applyAlignment="1">
      <alignment horizontal="distributed" vertical="center" wrapText="1"/>
    </xf>
    <xf numFmtId="0" fontId="61" fillId="26" borderId="10" xfId="0" applyFont="1" applyFill="1" applyBorder="1" applyAlignment="1">
      <alignment horizontal="distributed" vertical="center" wrapText="1"/>
    </xf>
    <xf numFmtId="0" fontId="95" fillId="28" borderId="13" xfId="0" applyFont="1" applyFill="1" applyBorder="1" applyAlignment="1">
      <alignment vertical="center" wrapText="1"/>
    </xf>
    <xf numFmtId="0" fontId="95" fillId="28" borderId="14" xfId="0" applyFont="1" applyFill="1" applyBorder="1" applyAlignment="1">
      <alignment vertical="center" wrapText="1"/>
    </xf>
    <xf numFmtId="0" fontId="95" fillId="28" borderId="25" xfId="0" applyFont="1" applyFill="1" applyBorder="1" applyAlignment="1">
      <alignment vertical="center" wrapText="1"/>
    </xf>
    <xf numFmtId="0" fontId="95" fillId="28" borderId="17" xfId="0" applyFont="1" applyFill="1" applyBorder="1" applyAlignment="1">
      <alignment vertical="center" wrapText="1"/>
    </xf>
    <xf numFmtId="0" fontId="95" fillId="28" borderId="10" xfId="0" applyFont="1" applyFill="1" applyBorder="1" applyAlignment="1">
      <alignment vertical="center" wrapText="1"/>
    </xf>
    <xf numFmtId="0" fontId="95" fillId="28" borderId="24" xfId="0" applyFont="1" applyFill="1" applyBorder="1" applyAlignment="1">
      <alignment vertical="center" wrapText="1"/>
    </xf>
    <xf numFmtId="0" fontId="27" fillId="26" borderId="14" xfId="0" applyFont="1" applyFill="1" applyBorder="1" applyAlignment="1">
      <alignment horizontal="distributed" vertical="center"/>
    </xf>
    <xf numFmtId="0" fontId="27" fillId="26" borderId="10" xfId="0" applyFont="1" applyFill="1" applyBorder="1" applyAlignment="1">
      <alignment horizontal="distributed" vertical="center"/>
    </xf>
    <xf numFmtId="0" fontId="25" fillId="0" borderId="20" xfId="0" applyFont="1" applyBorder="1" applyAlignment="1">
      <alignment horizontal="left" vertical="center" wrapText="1"/>
    </xf>
    <xf numFmtId="0" fontId="25" fillId="0" borderId="21" xfId="0" applyFont="1" applyBorder="1" applyAlignment="1">
      <alignment horizontal="left" vertical="center" wrapText="1"/>
    </xf>
    <xf numFmtId="0" fontId="25" fillId="0" borderId="22" xfId="0" applyFont="1" applyBorder="1" applyAlignment="1">
      <alignment horizontal="left" vertical="center" wrapText="1"/>
    </xf>
    <xf numFmtId="0" fontId="25" fillId="28" borderId="20" xfId="0" applyFont="1" applyFill="1" applyBorder="1" applyAlignment="1">
      <alignment horizontal="center" vertical="center" wrapText="1"/>
    </xf>
    <xf numFmtId="0" fontId="25" fillId="28" borderId="21" xfId="0" applyFont="1" applyFill="1" applyBorder="1" applyAlignment="1">
      <alignment horizontal="center" vertical="center" wrapText="1"/>
    </xf>
    <xf numFmtId="0" fontId="25" fillId="28" borderId="22" xfId="0" applyFont="1" applyFill="1" applyBorder="1" applyAlignment="1">
      <alignment horizontal="center" vertical="center" wrapText="1"/>
    </xf>
    <xf numFmtId="0" fontId="95" fillId="0" borderId="13" xfId="0" applyFont="1" applyBorder="1" applyAlignment="1">
      <alignment vertical="center" wrapText="1"/>
    </xf>
    <xf numFmtId="0" fontId="95" fillId="0" borderId="14" xfId="0" applyFont="1" applyBorder="1" applyAlignment="1">
      <alignment vertical="center" wrapText="1"/>
    </xf>
    <xf numFmtId="0" fontId="95" fillId="0" borderId="25" xfId="0" applyFont="1" applyBorder="1" applyAlignment="1">
      <alignment vertical="center" wrapText="1"/>
    </xf>
    <xf numFmtId="0" fontId="95" fillId="0" borderId="17" xfId="0" applyFont="1" applyBorder="1" applyAlignment="1">
      <alignment vertical="center" wrapText="1"/>
    </xf>
    <xf numFmtId="0" fontId="95" fillId="0" borderId="10" xfId="0" applyFont="1" applyBorder="1" applyAlignment="1">
      <alignment vertical="center" wrapText="1"/>
    </xf>
    <xf numFmtId="0" fontId="95" fillId="0" borderId="24" xfId="0" applyFont="1" applyBorder="1" applyAlignment="1">
      <alignment vertical="center" wrapText="1"/>
    </xf>
    <xf numFmtId="0" fontId="22" fillId="0" borderId="13" xfId="0" applyFont="1" applyBorder="1" applyAlignment="1">
      <alignment vertical="center"/>
    </xf>
    <xf numFmtId="0" fontId="22" fillId="0" borderId="14" xfId="0" applyFont="1" applyBorder="1" applyAlignment="1">
      <alignment vertical="center"/>
    </xf>
    <xf numFmtId="0" fontId="22" fillId="0" borderId="25" xfId="0" applyFont="1" applyBorder="1" applyAlignment="1">
      <alignment vertical="center"/>
    </xf>
    <xf numFmtId="0" fontId="22" fillId="0" borderId="17" xfId="0" applyFont="1" applyBorder="1" applyAlignment="1">
      <alignment vertical="center"/>
    </xf>
    <xf numFmtId="0" fontId="22" fillId="0" borderId="10" xfId="0" applyFont="1" applyBorder="1" applyAlignment="1">
      <alignment vertical="center"/>
    </xf>
    <xf numFmtId="0" fontId="22" fillId="0" borderId="24" xfId="0" applyFont="1" applyBorder="1" applyAlignment="1">
      <alignment vertical="center"/>
    </xf>
    <xf numFmtId="0" fontId="27" fillId="35" borderId="0" xfId="0" applyFont="1" applyFill="1" applyAlignment="1">
      <alignment horizontal="distributed" vertical="center" wrapText="1"/>
    </xf>
    <xf numFmtId="0" fontId="95" fillId="35" borderId="13" xfId="0" applyFont="1" applyFill="1" applyBorder="1" applyAlignment="1">
      <alignment vertical="center" wrapText="1"/>
    </xf>
    <xf numFmtId="0" fontId="95" fillId="35" borderId="14" xfId="0" applyFont="1" applyFill="1" applyBorder="1" applyAlignment="1">
      <alignment vertical="center" wrapText="1"/>
    </xf>
    <xf numFmtId="0" fontId="95" fillId="35" borderId="25" xfId="0" applyFont="1" applyFill="1" applyBorder="1" applyAlignment="1">
      <alignment vertical="center" wrapText="1"/>
    </xf>
    <xf numFmtId="0" fontId="95" fillId="35" borderId="17" xfId="0" applyFont="1" applyFill="1" applyBorder="1" applyAlignment="1">
      <alignment vertical="center" wrapText="1"/>
    </xf>
    <xf numFmtId="0" fontId="95" fillId="35" borderId="10" xfId="0" applyFont="1" applyFill="1" applyBorder="1" applyAlignment="1">
      <alignment vertical="center" wrapText="1"/>
    </xf>
    <xf numFmtId="0" fontId="95" fillId="35" borderId="24" xfId="0" applyFont="1" applyFill="1" applyBorder="1" applyAlignment="1">
      <alignment vertical="center" wrapText="1"/>
    </xf>
    <xf numFmtId="0" fontId="25" fillId="0" borderId="391" xfId="0" applyFont="1" applyBorder="1" applyAlignment="1">
      <alignment horizontal="left" vertical="center" wrapText="1"/>
    </xf>
    <xf numFmtId="0" fontId="25" fillId="0" borderId="392" xfId="0" applyFont="1" applyBorder="1" applyAlignment="1">
      <alignment horizontal="left" vertical="center"/>
    </xf>
    <xf numFmtId="0" fontId="25" fillId="0" borderId="393" xfId="0" applyFont="1" applyBorder="1" applyAlignment="1">
      <alignment horizontal="left" vertical="center"/>
    </xf>
    <xf numFmtId="0" fontId="25" fillId="0" borderId="394" xfId="0" applyFont="1" applyBorder="1" applyAlignment="1">
      <alignment horizontal="left" vertical="center"/>
    </xf>
    <xf numFmtId="0" fontId="25" fillId="0" borderId="395" xfId="0" applyFont="1" applyBorder="1" applyAlignment="1">
      <alignment horizontal="left" vertical="center"/>
    </xf>
    <xf numFmtId="0" fontId="25" fillId="0" borderId="396" xfId="0" applyFont="1" applyBorder="1" applyAlignment="1">
      <alignment horizontal="left" vertical="center"/>
    </xf>
    <xf numFmtId="0" fontId="25" fillId="0" borderId="397" xfId="0" applyFont="1" applyBorder="1" applyAlignment="1">
      <alignment horizontal="left" vertical="center"/>
    </xf>
    <xf numFmtId="0" fontId="25" fillId="0" borderId="398" xfId="0" applyFont="1" applyBorder="1" applyAlignment="1">
      <alignment horizontal="left" vertical="center"/>
    </xf>
    <xf numFmtId="0" fontId="25" fillId="0" borderId="399" xfId="0" applyFont="1" applyBorder="1" applyAlignment="1">
      <alignment horizontal="left" vertical="center"/>
    </xf>
    <xf numFmtId="0" fontId="58" fillId="26" borderId="0" xfId="0" applyFont="1" applyFill="1" applyAlignment="1">
      <alignment vertical="center" wrapText="1"/>
    </xf>
    <xf numFmtId="0" fontId="0" fillId="26" borderId="0" xfId="0" applyFill="1" applyAlignment="1">
      <alignment vertical="center" wrapText="1"/>
    </xf>
    <xf numFmtId="0" fontId="27" fillId="35" borderId="13" xfId="0" applyFont="1" applyFill="1" applyBorder="1" applyAlignment="1">
      <alignment horizontal="distributed" vertical="center"/>
    </xf>
    <xf numFmtId="0" fontId="22" fillId="35" borderId="25" xfId="0" applyFont="1" applyFill="1" applyBorder="1" applyAlignment="1">
      <alignment horizontal="distributed" vertical="center"/>
    </xf>
    <xf numFmtId="0" fontId="22" fillId="35" borderId="17" xfId="0" applyFont="1" applyFill="1" applyBorder="1" applyAlignment="1">
      <alignment horizontal="distributed" vertical="center"/>
    </xf>
    <xf numFmtId="0" fontId="22" fillId="35" borderId="24" xfId="0" applyFont="1" applyFill="1" applyBorder="1" applyAlignment="1">
      <alignment horizontal="distributed" vertical="center"/>
    </xf>
    <xf numFmtId="0" fontId="27" fillId="35" borderId="13" xfId="0" applyFont="1" applyFill="1" applyBorder="1" applyAlignment="1">
      <alignment horizontal="distributed" vertical="center" wrapText="1"/>
    </xf>
    <xf numFmtId="0" fontId="27" fillId="35" borderId="25" xfId="0" applyFont="1" applyFill="1" applyBorder="1" applyAlignment="1">
      <alignment horizontal="distributed" vertical="center" wrapText="1"/>
    </xf>
    <xf numFmtId="0" fontId="27" fillId="35" borderId="17" xfId="0" applyFont="1" applyFill="1" applyBorder="1" applyAlignment="1">
      <alignment horizontal="distributed" vertical="center" wrapText="1"/>
    </xf>
    <xf numFmtId="0" fontId="27" fillId="35" borderId="24" xfId="0" applyFont="1" applyFill="1" applyBorder="1" applyAlignment="1">
      <alignment horizontal="distributed" vertical="center" wrapText="1"/>
    </xf>
    <xf numFmtId="0" fontId="60" fillId="35" borderId="10" xfId="0" applyFont="1" applyFill="1" applyBorder="1" applyAlignment="1">
      <alignment horizontal="left" vertical="center"/>
    </xf>
    <xf numFmtId="0" fontId="98" fillId="35" borderId="10" xfId="0" applyFont="1" applyFill="1" applyBorder="1" applyAlignment="1">
      <alignment horizontal="right" vertical="center"/>
    </xf>
    <xf numFmtId="0" fontId="99" fillId="35" borderId="14" xfId="0" applyFont="1" applyFill="1" applyBorder="1" applyAlignment="1">
      <alignment horizontal="distributed" vertical="center" wrapText="1"/>
    </xf>
    <xf numFmtId="0" fontId="99" fillId="35" borderId="14" xfId="0" applyFont="1" applyFill="1" applyBorder="1" applyAlignment="1">
      <alignment horizontal="distributed" vertical="center"/>
    </xf>
    <xf numFmtId="0" fontId="99" fillId="35" borderId="0" xfId="0" applyFont="1" applyFill="1" applyAlignment="1">
      <alignment horizontal="distributed" vertical="center"/>
    </xf>
    <xf numFmtId="0" fontId="99" fillId="35" borderId="10" xfId="0" applyFont="1" applyFill="1" applyBorder="1" applyAlignment="1">
      <alignment horizontal="distributed" vertical="center"/>
    </xf>
    <xf numFmtId="0" fontId="22" fillId="35" borderId="0" xfId="0" applyFont="1" applyFill="1" applyAlignment="1">
      <alignment vertical="center" shrinkToFit="1"/>
    </xf>
    <xf numFmtId="0" fontId="22" fillId="35" borderId="0" xfId="0" applyFont="1" applyFill="1" applyAlignment="1">
      <alignment horizontal="right" vertical="center"/>
    </xf>
    <xf numFmtId="0" fontId="25" fillId="35" borderId="10" xfId="0" applyFont="1" applyFill="1" applyBorder="1" applyAlignment="1">
      <alignment vertical="center"/>
    </xf>
    <xf numFmtId="0" fontId="25" fillId="28" borderId="10" xfId="0" applyFont="1" applyFill="1" applyBorder="1" applyAlignment="1">
      <alignment horizontal="right" vertical="center"/>
    </xf>
    <xf numFmtId="0" fontId="61" fillId="26" borderId="0" xfId="0" applyFont="1" applyFill="1" applyAlignment="1">
      <alignment wrapText="1"/>
    </xf>
    <xf numFmtId="0" fontId="60" fillId="35" borderId="0" xfId="0" applyFont="1" applyFill="1" applyAlignment="1">
      <alignment vertical="center"/>
    </xf>
    <xf numFmtId="0" fontId="60" fillId="35" borderId="10" xfId="0" applyFont="1" applyFill="1" applyBorder="1" applyAlignment="1">
      <alignment vertical="center"/>
    </xf>
    <xf numFmtId="0" fontId="22" fillId="26" borderId="16" xfId="0" applyFont="1" applyFill="1" applyBorder="1" applyAlignment="1">
      <alignment horizontal="center" vertical="center" wrapText="1"/>
    </xf>
    <xf numFmtId="0" fontId="22" fillId="26" borderId="15" xfId="0" applyFont="1" applyFill="1" applyBorder="1" applyAlignment="1">
      <alignment horizontal="center" vertical="center" wrapText="1"/>
    </xf>
    <xf numFmtId="0" fontId="22" fillId="35" borderId="13" xfId="0" applyFont="1" applyFill="1" applyBorder="1" applyAlignment="1">
      <alignment horizontal="distributed" vertical="center" justifyLastLine="1"/>
    </xf>
    <xf numFmtId="0" fontId="22" fillId="35" borderId="14" xfId="0" applyFont="1" applyFill="1" applyBorder="1" applyAlignment="1">
      <alignment horizontal="distributed" vertical="center" justifyLastLine="1"/>
    </xf>
    <xf numFmtId="0" fontId="22" fillId="35" borderId="25" xfId="0" applyFont="1" applyFill="1" applyBorder="1" applyAlignment="1">
      <alignment horizontal="distributed" vertical="center" justifyLastLine="1"/>
    </xf>
    <xf numFmtId="0" fontId="22" fillId="35" borderId="16" xfId="0" applyFont="1" applyFill="1" applyBorder="1" applyAlignment="1">
      <alignment horizontal="distributed" vertical="center" justifyLastLine="1"/>
    </xf>
    <xf numFmtId="0" fontId="22" fillId="35" borderId="0" xfId="0" applyFont="1" applyFill="1" applyAlignment="1">
      <alignment horizontal="distributed" vertical="center" justifyLastLine="1"/>
    </xf>
    <xf numFmtId="0" fontId="22" fillId="35" borderId="15" xfId="0" applyFont="1" applyFill="1" applyBorder="1" applyAlignment="1">
      <alignment horizontal="distributed" vertical="center" justifyLastLine="1"/>
    </xf>
    <xf numFmtId="0" fontId="22" fillId="35" borderId="13" xfId="0" applyFont="1" applyFill="1" applyBorder="1" applyAlignment="1">
      <alignment vertical="center" shrinkToFit="1"/>
    </xf>
    <xf numFmtId="0" fontId="22" fillId="35" borderId="14" xfId="0" applyFont="1" applyFill="1" applyBorder="1" applyAlignment="1">
      <alignment vertical="center" shrinkToFit="1"/>
    </xf>
    <xf numFmtId="0" fontId="22" fillId="35" borderId="25" xfId="0" applyFont="1" applyFill="1" applyBorder="1" applyAlignment="1">
      <alignment vertical="center" shrinkToFit="1"/>
    </xf>
    <xf numFmtId="0" fontId="22" fillId="35" borderId="16" xfId="0" applyFont="1" applyFill="1" applyBorder="1" applyAlignment="1">
      <alignment vertical="center" shrinkToFit="1"/>
    </xf>
    <xf numFmtId="0" fontId="22" fillId="35" borderId="15" xfId="0" applyFont="1" applyFill="1" applyBorder="1" applyAlignment="1">
      <alignment vertical="center" shrinkToFit="1"/>
    </xf>
    <xf numFmtId="0" fontId="25" fillId="0" borderId="14" xfId="0" applyFont="1" applyBorder="1" applyAlignment="1">
      <alignment horizontal="left" vertical="center" wrapText="1"/>
    </xf>
    <xf numFmtId="0" fontId="58" fillId="0" borderId="0" xfId="0" applyFont="1" applyAlignment="1">
      <alignment vertical="center" wrapText="1"/>
    </xf>
    <xf numFmtId="0" fontId="0" fillId="0" borderId="0" xfId="0" applyAlignment="1">
      <alignment vertical="center" wrapText="1"/>
    </xf>
    <xf numFmtId="0" fontId="22" fillId="26" borderId="13" xfId="0" applyFont="1" applyFill="1" applyBorder="1" applyAlignment="1">
      <alignment horizontal="distributed" vertical="center" justifyLastLine="1"/>
    </xf>
    <xf numFmtId="0" fontId="22" fillId="26" borderId="14" xfId="0" applyFont="1" applyFill="1" applyBorder="1" applyAlignment="1">
      <alignment horizontal="distributed" vertical="center" justifyLastLine="1"/>
    </xf>
    <xf numFmtId="0" fontId="22" fillId="26" borderId="25" xfId="0" applyFont="1" applyFill="1" applyBorder="1" applyAlignment="1">
      <alignment horizontal="distributed" vertical="center" justifyLastLine="1"/>
    </xf>
    <xf numFmtId="0" fontId="22" fillId="26" borderId="16" xfId="0" applyFont="1" applyFill="1" applyBorder="1" applyAlignment="1">
      <alignment horizontal="distributed" vertical="center" justifyLastLine="1"/>
    </xf>
    <xf numFmtId="0" fontId="22" fillId="26" borderId="0" xfId="0" applyFont="1" applyFill="1" applyAlignment="1">
      <alignment horizontal="distributed" vertical="center" justifyLastLine="1"/>
    </xf>
    <xf numFmtId="0" fontId="22" fillId="26" borderId="15" xfId="0" applyFont="1" applyFill="1" applyBorder="1" applyAlignment="1">
      <alignment horizontal="distributed" vertical="center" justifyLastLine="1"/>
    </xf>
    <xf numFmtId="0" fontId="22" fillId="35" borderId="17" xfId="0" applyFont="1" applyFill="1" applyBorder="1" applyAlignment="1">
      <alignment horizontal="distributed" vertical="center" justifyLastLine="1"/>
    </xf>
    <xf numFmtId="0" fontId="22" fillId="35" borderId="10" xfId="0" applyFont="1" applyFill="1" applyBorder="1" applyAlignment="1">
      <alignment horizontal="distributed" vertical="center" justifyLastLine="1"/>
    </xf>
    <xf numFmtId="0" fontId="22" fillId="35" borderId="24" xfId="0" applyFont="1" applyFill="1" applyBorder="1" applyAlignment="1">
      <alignment horizontal="distributed" vertical="center" justifyLastLine="1"/>
    </xf>
    <xf numFmtId="0" fontId="140" fillId="0" borderId="0" xfId="44" applyFont="1" applyAlignment="1">
      <alignment horizontal="left" vertical="top" wrapText="1"/>
    </xf>
    <xf numFmtId="0" fontId="138" fillId="0" borderId="0" xfId="44" applyFont="1" applyAlignment="1">
      <alignment horizontal="center" vertical="center" wrapText="1"/>
    </xf>
    <xf numFmtId="0" fontId="121" fillId="28" borderId="0" xfId="44" applyFont="1" applyFill="1" applyAlignment="1">
      <alignment horizontal="center" vertical="center" wrapText="1"/>
    </xf>
    <xf numFmtId="0" fontId="119" fillId="28" borderId="0" xfId="44" applyFont="1" applyFill="1" applyAlignment="1">
      <alignment horizontal="left" vertical="center" wrapText="1"/>
    </xf>
    <xf numFmtId="0" fontId="121" fillId="28" borderId="0" xfId="44" applyFont="1" applyFill="1" applyAlignment="1">
      <alignment horizontal="left" vertical="center" wrapText="1"/>
    </xf>
    <xf numFmtId="0" fontId="121" fillId="0" borderId="0" xfId="44" applyFont="1" applyAlignment="1">
      <alignment horizontal="left" vertical="center" wrapText="1"/>
    </xf>
    <xf numFmtId="0" fontId="121" fillId="0" borderId="0" xfId="44" applyFont="1" applyAlignment="1">
      <alignment horizontal="center" vertical="center" wrapText="1"/>
    </xf>
    <xf numFmtId="0" fontId="119" fillId="0" borderId="0" xfId="44" applyFont="1" applyAlignment="1">
      <alignment horizontal="left" vertical="center" wrapText="1"/>
    </xf>
    <xf numFmtId="0" fontId="140" fillId="0" borderId="0" xfId="44" applyFont="1" applyAlignment="1">
      <alignment horizontal="left" vertical="center" wrapText="1"/>
    </xf>
    <xf numFmtId="0" fontId="141" fillId="0" borderId="0" xfId="44" applyFont="1" applyAlignment="1">
      <alignment horizontal="left" vertical="center" wrapText="1"/>
    </xf>
    <xf numFmtId="0" fontId="25" fillId="0" borderId="0" xfId="66" applyFont="1" applyAlignment="1">
      <alignment vertical="center" wrapText="1"/>
    </xf>
    <xf numFmtId="0" fontId="105" fillId="0" borderId="0" xfId="66" applyFont="1" applyAlignment="1">
      <alignment vertical="center" wrapText="1"/>
    </xf>
    <xf numFmtId="0" fontId="105" fillId="0" borderId="0" xfId="66" applyFont="1">
      <alignment vertical="center"/>
    </xf>
    <xf numFmtId="0" fontId="25" fillId="0" borderId="0" xfId="66" applyFont="1">
      <alignment vertical="center"/>
    </xf>
    <xf numFmtId="0" fontId="84" fillId="31" borderId="213" xfId="66" applyFont="1" applyFill="1" applyBorder="1" applyAlignment="1">
      <alignment horizontal="center" vertical="center" shrinkToFit="1"/>
    </xf>
    <xf numFmtId="0" fontId="84" fillId="31" borderId="206" xfId="66" applyFont="1" applyFill="1" applyBorder="1" applyAlignment="1">
      <alignment horizontal="center" vertical="center" shrinkToFit="1"/>
    </xf>
    <xf numFmtId="0" fontId="84" fillId="31" borderId="212" xfId="66" applyFont="1" applyFill="1" applyBorder="1" applyAlignment="1">
      <alignment horizontal="center" vertical="center" shrinkToFit="1"/>
    </xf>
    <xf numFmtId="49" fontId="25" fillId="31" borderId="214" xfId="66" applyNumberFormat="1" applyFont="1" applyFill="1" applyBorder="1" applyAlignment="1">
      <alignment horizontal="center" vertical="center"/>
    </xf>
    <xf numFmtId="49" fontId="25" fillId="31" borderId="25" xfId="66" applyNumberFormat="1" applyFont="1" applyFill="1" applyBorder="1" applyAlignment="1">
      <alignment horizontal="center" vertical="center"/>
    </xf>
    <xf numFmtId="49" fontId="25" fillId="31" borderId="209" xfId="66" applyNumberFormat="1" applyFont="1" applyFill="1" applyBorder="1" applyAlignment="1">
      <alignment horizontal="center" vertical="center"/>
    </xf>
    <xf numFmtId="49" fontId="25" fillId="31" borderId="15" xfId="66" applyNumberFormat="1" applyFont="1" applyFill="1" applyBorder="1" applyAlignment="1">
      <alignment horizontal="center" vertical="center"/>
    </xf>
    <xf numFmtId="49" fontId="25" fillId="31" borderId="66" xfId="66" applyNumberFormat="1" applyFont="1" applyFill="1" applyBorder="1" applyAlignment="1">
      <alignment horizontal="center" vertical="center"/>
    </xf>
    <xf numFmtId="49" fontId="25" fillId="31" borderId="223" xfId="66" applyNumberFormat="1" applyFont="1" applyFill="1" applyBorder="1" applyAlignment="1">
      <alignment horizontal="center" vertical="center"/>
    </xf>
    <xf numFmtId="49" fontId="25" fillId="31" borderId="211" xfId="66" applyNumberFormat="1" applyFont="1" applyFill="1" applyBorder="1" applyAlignment="1">
      <alignment horizontal="center" vertical="center"/>
    </xf>
    <xf numFmtId="49" fontId="25" fillId="31" borderId="24" xfId="66" applyNumberFormat="1" applyFont="1" applyFill="1" applyBorder="1" applyAlignment="1">
      <alignment horizontal="center" vertical="center"/>
    </xf>
    <xf numFmtId="0" fontId="22" fillId="0" borderId="66" xfId="66" applyFont="1" applyBorder="1" applyAlignment="1">
      <alignment horizontal="center" vertical="center" wrapText="1"/>
    </xf>
    <xf numFmtId="0" fontId="22" fillId="0" borderId="229" xfId="66" applyFont="1" applyBorder="1" applyAlignment="1">
      <alignment horizontal="center" vertical="center" wrapText="1"/>
    </xf>
    <xf numFmtId="0" fontId="22" fillId="0" borderId="224" xfId="66" applyFont="1" applyBorder="1" applyAlignment="1">
      <alignment horizontal="center" vertical="center" wrapText="1"/>
    </xf>
    <xf numFmtId="0" fontId="22" fillId="0" borderId="211" xfId="66" applyFont="1" applyBorder="1" applyAlignment="1">
      <alignment horizontal="center" vertical="center" wrapText="1"/>
    </xf>
    <xf numFmtId="0" fontId="22" fillId="0" borderId="10" xfId="66" applyFont="1" applyBorder="1" applyAlignment="1">
      <alignment horizontal="center" vertical="center" wrapText="1"/>
    </xf>
    <xf numFmtId="0" fontId="22" fillId="0" borderId="65" xfId="66" applyFont="1" applyBorder="1" applyAlignment="1">
      <alignment horizontal="center" vertical="center" wrapText="1"/>
    </xf>
    <xf numFmtId="0" fontId="84" fillId="0" borderId="220" xfId="66" applyFont="1" applyBorder="1" applyAlignment="1">
      <alignment horizontal="center" vertical="center" shrinkToFit="1"/>
    </xf>
    <xf numFmtId="0" fontId="84" fillId="0" borderId="226" xfId="66" applyFont="1" applyBorder="1" applyAlignment="1">
      <alignment horizontal="center" vertical="center" shrinkToFit="1"/>
    </xf>
    <xf numFmtId="0" fontId="25" fillId="0" borderId="225" xfId="66" applyFont="1" applyBorder="1" applyAlignment="1">
      <alignment horizontal="center" vertical="center" shrinkToFit="1"/>
    </xf>
    <xf numFmtId="0" fontId="25" fillId="0" borderId="227" xfId="66" applyFont="1" applyBorder="1" applyAlignment="1">
      <alignment horizontal="center" vertical="center" shrinkToFit="1"/>
    </xf>
    <xf numFmtId="0" fontId="22" fillId="31" borderId="66" xfId="66" applyFont="1" applyFill="1" applyBorder="1" applyAlignment="1">
      <alignment horizontal="center" vertical="center" wrapText="1"/>
    </xf>
    <xf numFmtId="0" fontId="22" fillId="31" borderId="229" xfId="66" applyFont="1" applyFill="1" applyBorder="1" applyAlignment="1">
      <alignment horizontal="center" vertical="center" wrapText="1"/>
    </xf>
    <xf numFmtId="0" fontId="22" fillId="31" borderId="224" xfId="66" applyFont="1" applyFill="1" applyBorder="1" applyAlignment="1">
      <alignment horizontal="center" vertical="center" wrapText="1"/>
    </xf>
    <xf numFmtId="0" fontId="22" fillId="31" borderId="57" xfId="66" applyFont="1" applyFill="1" applyBorder="1" applyAlignment="1">
      <alignment horizontal="center" vertical="center" wrapText="1"/>
    </xf>
    <xf numFmtId="0" fontId="22" fillId="31" borderId="59" xfId="66" applyFont="1" applyFill="1" applyBorder="1" applyAlignment="1">
      <alignment horizontal="center" vertical="center" wrapText="1"/>
    </xf>
    <xf numFmtId="0" fontId="22" fillId="31" borderId="64" xfId="66" applyFont="1" applyFill="1" applyBorder="1" applyAlignment="1">
      <alignment horizontal="center" vertical="center" wrapText="1"/>
    </xf>
    <xf numFmtId="0" fontId="25" fillId="31" borderId="220" xfId="66" applyFont="1" applyFill="1" applyBorder="1" applyAlignment="1">
      <alignment horizontal="center" vertical="center" shrinkToFit="1"/>
    </xf>
    <xf numFmtId="0" fontId="25" fillId="31" borderId="217" xfId="66" applyFont="1" applyFill="1" applyBorder="1" applyAlignment="1">
      <alignment horizontal="center" vertical="center" shrinkToFit="1"/>
    </xf>
    <xf numFmtId="0" fontId="84" fillId="0" borderId="221" xfId="66" applyFont="1" applyBorder="1" applyAlignment="1">
      <alignment horizontal="center" vertical="center" shrinkToFit="1"/>
    </xf>
    <xf numFmtId="0" fontId="84" fillId="0" borderId="218" xfId="66" applyFont="1" applyBorder="1" applyAlignment="1">
      <alignment horizontal="center" vertical="center" shrinkToFit="1"/>
    </xf>
    <xf numFmtId="0" fontId="61" fillId="31" borderId="66" xfId="66" applyFont="1" applyFill="1" applyBorder="1" applyAlignment="1">
      <alignment horizontal="center" vertical="center" wrapText="1"/>
    </xf>
    <xf numFmtId="0" fontId="61" fillId="31" borderId="229" xfId="66" applyFont="1" applyFill="1" applyBorder="1" applyAlignment="1">
      <alignment horizontal="center" vertical="center" wrapText="1"/>
    </xf>
    <xf numFmtId="0" fontId="61" fillId="31" borderId="224" xfId="66" applyFont="1" applyFill="1" applyBorder="1" applyAlignment="1">
      <alignment horizontal="center" vertical="center" wrapText="1"/>
    </xf>
    <xf numFmtId="0" fontId="61" fillId="31" borderId="209" xfId="66" applyFont="1" applyFill="1" applyBorder="1" applyAlignment="1">
      <alignment horizontal="center" vertical="center" wrapText="1"/>
    </xf>
    <xf numFmtId="0" fontId="61" fillId="31" borderId="0" xfId="66" applyFont="1" applyFill="1" applyAlignment="1">
      <alignment horizontal="center" vertical="center" wrapText="1"/>
    </xf>
    <xf numFmtId="0" fontId="61" fillId="31" borderId="63" xfId="66" applyFont="1" applyFill="1" applyBorder="1" applyAlignment="1">
      <alignment horizontal="center" vertical="center" wrapText="1"/>
    </xf>
    <xf numFmtId="0" fontId="61" fillId="31" borderId="211" xfId="66" applyFont="1" applyFill="1" applyBorder="1" applyAlignment="1">
      <alignment horizontal="center" vertical="center" wrapText="1"/>
    </xf>
    <xf numFmtId="0" fontId="61" fillId="31" borderId="10" xfId="66" applyFont="1" applyFill="1" applyBorder="1" applyAlignment="1">
      <alignment horizontal="center" vertical="center" wrapText="1"/>
    </xf>
    <xf numFmtId="0" fontId="61" fillId="31" borderId="65" xfId="66" applyFont="1" applyFill="1" applyBorder="1" applyAlignment="1">
      <alignment horizontal="center" vertical="center" wrapText="1"/>
    </xf>
    <xf numFmtId="0" fontId="84" fillId="31" borderId="222" xfId="66" applyFont="1" applyFill="1" applyBorder="1" applyAlignment="1">
      <alignment horizontal="center" vertical="center" shrinkToFit="1"/>
    </xf>
    <xf numFmtId="0" fontId="84" fillId="31" borderId="204" xfId="66" applyFont="1" applyFill="1" applyBorder="1" applyAlignment="1">
      <alignment horizontal="center" vertical="center" shrinkToFit="1"/>
    </xf>
    <xf numFmtId="0" fontId="84" fillId="31" borderId="228" xfId="66" applyFont="1" applyFill="1" applyBorder="1" applyAlignment="1">
      <alignment horizontal="center" vertical="center" shrinkToFit="1"/>
    </xf>
    <xf numFmtId="0" fontId="25" fillId="0" borderId="186" xfId="66" applyFont="1" applyBorder="1" applyAlignment="1">
      <alignment horizontal="center" vertical="center"/>
    </xf>
    <xf numFmtId="0" fontId="25" fillId="0" borderId="58" xfId="66" applyFont="1" applyBorder="1" applyAlignment="1">
      <alignment horizontal="center" vertical="center"/>
    </xf>
    <xf numFmtId="0" fontId="25" fillId="0" borderId="144" xfId="66" applyFont="1" applyBorder="1" applyAlignment="1">
      <alignment horizontal="center" vertical="center"/>
    </xf>
    <xf numFmtId="0" fontId="84" fillId="31" borderId="214" xfId="66" applyFont="1" applyFill="1" applyBorder="1" applyAlignment="1">
      <alignment horizontal="center" vertical="center" wrapText="1"/>
    </xf>
    <xf numFmtId="0" fontId="84" fillId="31" borderId="14" xfId="66" applyFont="1" applyFill="1" applyBorder="1" applyAlignment="1">
      <alignment horizontal="center" vertical="center" wrapText="1"/>
    </xf>
    <xf numFmtId="0" fontId="84" fillId="31" borderId="89" xfId="66" applyFont="1" applyFill="1" applyBorder="1" applyAlignment="1">
      <alignment horizontal="center" vertical="center" wrapText="1"/>
    </xf>
    <xf numFmtId="0" fontId="84" fillId="31" borderId="57" xfId="66" applyFont="1" applyFill="1" applyBorder="1" applyAlignment="1">
      <alignment horizontal="center" vertical="center" wrapText="1"/>
    </xf>
    <xf numFmtId="0" fontId="84" fillId="31" borderId="59" xfId="66" applyFont="1" applyFill="1" applyBorder="1" applyAlignment="1">
      <alignment horizontal="center" vertical="center" wrapText="1"/>
    </xf>
    <xf numFmtId="0" fontId="84" fillId="31" borderId="64" xfId="66" applyFont="1" applyFill="1" applyBorder="1" applyAlignment="1">
      <alignment horizontal="center" vertical="center" wrapText="1"/>
    </xf>
    <xf numFmtId="0" fontId="61" fillId="31" borderId="214" xfId="66" applyFont="1" applyFill="1" applyBorder="1" applyAlignment="1">
      <alignment horizontal="center" vertical="center" wrapText="1"/>
    </xf>
    <xf numFmtId="0" fontId="61" fillId="31" borderId="14" xfId="66" applyFont="1" applyFill="1" applyBorder="1" applyAlignment="1">
      <alignment horizontal="center" vertical="center" wrapText="1"/>
    </xf>
    <xf numFmtId="0" fontId="61" fillId="31" borderId="89" xfId="66" applyFont="1" applyFill="1" applyBorder="1" applyAlignment="1">
      <alignment horizontal="center" vertical="center" wrapText="1"/>
    </xf>
    <xf numFmtId="0" fontId="25" fillId="0" borderId="213" xfId="66" applyFont="1" applyBorder="1" applyAlignment="1">
      <alignment horizontal="center" vertical="center"/>
    </xf>
    <xf numFmtId="0" fontId="25" fillId="0" borderId="206" xfId="66" applyFont="1" applyBorder="1" applyAlignment="1">
      <alignment horizontal="center" vertical="center"/>
    </xf>
    <xf numFmtId="0" fontId="25" fillId="0" borderId="212" xfId="66" applyFont="1" applyBorder="1" applyAlignment="1">
      <alignment horizontal="center" vertical="center"/>
    </xf>
    <xf numFmtId="0" fontId="61" fillId="31" borderId="57" xfId="66" applyFont="1" applyFill="1" applyBorder="1" applyAlignment="1">
      <alignment horizontal="center" vertical="center" wrapText="1"/>
    </xf>
    <xf numFmtId="0" fontId="61" fillId="31" borderId="59" xfId="66" applyFont="1" applyFill="1" applyBorder="1" applyAlignment="1">
      <alignment horizontal="center" vertical="center" wrapText="1"/>
    </xf>
    <xf numFmtId="0" fontId="61" fillId="31" borderId="64" xfId="66" applyFont="1" applyFill="1" applyBorder="1" applyAlignment="1">
      <alignment horizontal="center" vertical="center" wrapText="1"/>
    </xf>
    <xf numFmtId="0" fontId="25" fillId="31" borderId="215" xfId="66" applyFont="1" applyFill="1" applyBorder="1" applyAlignment="1">
      <alignment horizontal="center" vertical="center" shrinkToFit="1"/>
    </xf>
    <xf numFmtId="0" fontId="25" fillId="31" borderId="200" xfId="66" applyFont="1" applyFill="1" applyBorder="1" applyAlignment="1">
      <alignment horizontal="center" vertical="center" shrinkToFit="1"/>
    </xf>
    <xf numFmtId="0" fontId="25" fillId="31" borderId="204" xfId="66" applyFont="1" applyFill="1" applyBorder="1" applyAlignment="1">
      <alignment horizontal="center" vertical="center" shrinkToFit="1"/>
    </xf>
    <xf numFmtId="0" fontId="84" fillId="31" borderId="215" xfId="66" applyFont="1" applyFill="1" applyBorder="1" applyAlignment="1">
      <alignment horizontal="center" vertical="center" shrinkToFit="1"/>
    </xf>
    <xf numFmtId="0" fontId="84" fillId="31" borderId="219" xfId="66" applyFont="1" applyFill="1" applyBorder="1" applyAlignment="1">
      <alignment horizontal="center" vertical="center" shrinkToFit="1"/>
    </xf>
    <xf numFmtId="0" fontId="84" fillId="31" borderId="226" xfId="66" applyFont="1" applyFill="1" applyBorder="1" applyAlignment="1">
      <alignment horizontal="center" vertical="center" shrinkToFit="1"/>
    </xf>
    <xf numFmtId="0" fontId="84" fillId="31" borderId="214" xfId="66" applyFont="1" applyFill="1" applyBorder="1" applyAlignment="1">
      <alignment horizontal="center" vertical="center" shrinkToFit="1"/>
    </xf>
    <xf numFmtId="0" fontId="84" fillId="31" borderId="209" xfId="66" applyFont="1" applyFill="1" applyBorder="1" applyAlignment="1">
      <alignment horizontal="center" vertical="center" shrinkToFit="1"/>
    </xf>
    <xf numFmtId="0" fontId="84" fillId="31" borderId="211" xfId="66" applyFont="1" applyFill="1" applyBorder="1" applyAlignment="1">
      <alignment horizontal="center" vertical="center" shrinkToFit="1"/>
    </xf>
    <xf numFmtId="0" fontId="25" fillId="0" borderId="216" xfId="66" applyFont="1" applyBorder="1" applyAlignment="1">
      <alignment horizontal="center" vertical="center" shrinkToFit="1"/>
    </xf>
    <xf numFmtId="0" fontId="25" fillId="0" borderId="218" xfId="66" applyFont="1" applyBorder="1" applyAlignment="1">
      <alignment horizontal="center" vertical="center" shrinkToFit="1"/>
    </xf>
    <xf numFmtId="49" fontId="25" fillId="31" borderId="57" xfId="66" applyNumberFormat="1" applyFont="1" applyFill="1" applyBorder="1" applyAlignment="1">
      <alignment horizontal="center" vertical="center"/>
    </xf>
    <xf numFmtId="49" fontId="25" fillId="31" borderId="67" xfId="66" applyNumberFormat="1" applyFont="1" applyFill="1" applyBorder="1" applyAlignment="1">
      <alignment horizontal="center" vertical="center"/>
    </xf>
    <xf numFmtId="0" fontId="22" fillId="0" borderId="177" xfId="66" applyFont="1" applyBorder="1" applyAlignment="1">
      <alignment horizontal="center" vertical="center" wrapText="1"/>
    </xf>
    <xf numFmtId="0" fontId="22" fillId="31" borderId="177" xfId="66" applyFont="1" applyFill="1" applyBorder="1" applyAlignment="1">
      <alignment horizontal="center" vertical="center" wrapText="1"/>
    </xf>
    <xf numFmtId="0" fontId="61" fillId="31" borderId="177" xfId="66" applyFont="1" applyFill="1" applyBorder="1" applyAlignment="1">
      <alignment horizontal="center" vertical="center" wrapText="1"/>
    </xf>
    <xf numFmtId="0" fontId="22" fillId="31" borderId="178" xfId="66" applyFont="1" applyFill="1" applyBorder="1" applyAlignment="1">
      <alignment horizontal="center" vertical="center" wrapText="1"/>
    </xf>
    <xf numFmtId="0" fontId="61" fillId="31" borderId="178" xfId="66" applyFont="1" applyFill="1" applyBorder="1" applyAlignment="1">
      <alignment horizontal="center" vertical="center" wrapText="1"/>
    </xf>
    <xf numFmtId="0" fontId="84" fillId="31" borderId="185" xfId="66" applyFont="1" applyFill="1" applyBorder="1" applyAlignment="1">
      <alignment horizontal="center" vertical="center" wrapText="1"/>
    </xf>
    <xf numFmtId="0" fontId="61" fillId="31" borderId="185" xfId="66" applyFont="1" applyFill="1" applyBorder="1" applyAlignment="1">
      <alignment horizontal="center" vertical="center" wrapText="1"/>
    </xf>
    <xf numFmtId="0" fontId="25" fillId="0" borderId="186" xfId="66" applyFont="1" applyBorder="1" applyAlignment="1">
      <alignment horizontal="center" vertical="center" textRotation="255"/>
    </xf>
    <xf numFmtId="0" fontId="25" fillId="0" borderId="58" xfId="66" applyFont="1" applyBorder="1" applyAlignment="1">
      <alignment horizontal="center" vertical="center" textRotation="255"/>
    </xf>
    <xf numFmtId="0" fontId="25" fillId="0" borderId="144" xfId="66" applyFont="1" applyBorder="1" applyAlignment="1">
      <alignment horizontal="center" vertical="center" textRotation="255"/>
    </xf>
    <xf numFmtId="0" fontId="25" fillId="0" borderId="200" xfId="66" applyFont="1" applyBorder="1" applyAlignment="1">
      <alignment horizontal="center" vertical="center" wrapText="1"/>
    </xf>
    <xf numFmtId="0" fontId="25" fillId="0" borderId="204" xfId="66" applyFont="1" applyBorder="1" applyAlignment="1">
      <alignment horizontal="center" vertical="center"/>
    </xf>
    <xf numFmtId="0" fontId="25" fillId="0" borderId="201" xfId="66" applyFont="1" applyBorder="1" applyAlignment="1">
      <alignment horizontal="center" vertical="center"/>
    </xf>
    <xf numFmtId="0" fontId="25" fillId="0" borderId="14" xfId="66" applyFont="1" applyBorder="1" applyAlignment="1">
      <alignment horizontal="center" vertical="center"/>
    </xf>
    <xf numFmtId="0" fontId="25" fillId="0" borderId="89" xfId="66" applyFont="1" applyBorder="1" applyAlignment="1">
      <alignment horizontal="center" vertical="center"/>
    </xf>
    <xf numFmtId="0" fontId="25" fillId="0" borderId="205" xfId="66" applyFont="1" applyBorder="1" applyAlignment="1">
      <alignment horizontal="center" vertical="center"/>
    </xf>
    <xf numFmtId="0" fontId="25" fillId="0" borderId="0" xfId="66" applyFont="1" applyAlignment="1">
      <alignment horizontal="center" vertical="center"/>
    </xf>
    <xf numFmtId="0" fontId="25" fillId="0" borderId="63" xfId="66" applyFont="1" applyBorder="1" applyAlignment="1">
      <alignment horizontal="center" vertical="center"/>
    </xf>
    <xf numFmtId="0" fontId="25" fillId="0" borderId="202" xfId="66" applyFont="1" applyBorder="1" applyAlignment="1">
      <alignment horizontal="center" vertical="center"/>
    </xf>
    <xf numFmtId="0" fontId="25" fillId="0" borderId="59" xfId="66" applyFont="1" applyBorder="1" applyAlignment="1">
      <alignment horizontal="center" vertical="center"/>
    </xf>
    <xf numFmtId="0" fontId="25" fillId="0" borderId="64" xfId="66" applyFont="1" applyBorder="1" applyAlignment="1">
      <alignment horizontal="center" vertical="center"/>
    </xf>
    <xf numFmtId="0" fontId="25" fillId="0" borderId="185" xfId="66" applyFont="1" applyBorder="1" applyAlignment="1">
      <alignment horizontal="center" vertical="center"/>
    </xf>
    <xf numFmtId="0" fontId="25" fillId="0" borderId="25" xfId="66" applyFont="1" applyBorder="1" applyAlignment="1">
      <alignment horizontal="center" vertical="center"/>
    </xf>
    <xf numFmtId="0" fontId="25" fillId="0" borderId="179" xfId="66" applyFont="1" applyBorder="1" applyAlignment="1">
      <alignment horizontal="center" vertical="center"/>
    </xf>
    <xf numFmtId="0" fontId="25" fillId="0" borderId="15" xfId="66" applyFont="1" applyBorder="1" applyAlignment="1">
      <alignment horizontal="center" vertical="center"/>
    </xf>
    <xf numFmtId="0" fontId="25" fillId="0" borderId="209" xfId="66" applyFont="1" applyBorder="1" applyAlignment="1">
      <alignment horizontal="center" vertical="center"/>
    </xf>
    <xf numFmtId="0" fontId="25" fillId="0" borderId="66" xfId="66" applyFont="1" applyBorder="1" applyAlignment="1">
      <alignment horizontal="center" vertical="center"/>
    </xf>
    <xf numFmtId="0" fontId="25" fillId="0" borderId="177" xfId="66" applyFont="1" applyBorder="1" applyAlignment="1">
      <alignment horizontal="center" vertical="center"/>
    </xf>
    <xf numFmtId="0" fontId="25" fillId="0" borderId="178" xfId="66" applyFont="1" applyBorder="1" applyAlignment="1">
      <alignment horizontal="center" vertical="center"/>
    </xf>
    <xf numFmtId="0" fontId="25" fillId="0" borderId="57" xfId="66" applyFont="1" applyBorder="1" applyAlignment="1">
      <alignment horizontal="center" vertical="center"/>
    </xf>
    <xf numFmtId="0" fontId="25" fillId="0" borderId="207" xfId="66" applyFont="1" applyBorder="1" applyAlignment="1">
      <alignment horizontal="center" vertical="center"/>
    </xf>
    <xf numFmtId="0" fontId="25" fillId="0" borderId="208" xfId="66" applyFont="1" applyBorder="1" applyAlignment="1">
      <alignment horizontal="center" vertical="center"/>
    </xf>
    <xf numFmtId="0" fontId="25" fillId="0" borderId="203" xfId="66" applyFont="1" applyBorder="1" applyAlignment="1">
      <alignment horizontal="center" vertical="center"/>
    </xf>
    <xf numFmtId="0" fontId="25" fillId="0" borderId="181" xfId="66" applyFont="1" applyBorder="1" applyAlignment="1">
      <alignment horizontal="center" vertical="center"/>
    </xf>
    <xf numFmtId="0" fontId="25" fillId="0" borderId="10" xfId="66" applyFont="1" applyBorder="1" applyAlignment="1">
      <alignment horizontal="center" vertical="center"/>
    </xf>
    <xf numFmtId="0" fontId="25" fillId="0" borderId="65" xfId="66" applyFont="1" applyBorder="1" applyAlignment="1">
      <alignment horizontal="center" vertical="center"/>
    </xf>
    <xf numFmtId="0" fontId="25" fillId="0" borderId="178" xfId="66" applyFont="1" applyBorder="1" applyAlignment="1">
      <alignment horizontal="center" vertical="center" wrapText="1"/>
    </xf>
    <xf numFmtId="0" fontId="25" fillId="0" borderId="63" xfId="66" applyFont="1" applyBorder="1" applyAlignment="1">
      <alignment horizontal="center" vertical="center" wrapText="1"/>
    </xf>
    <xf numFmtId="0" fontId="25" fillId="0" borderId="65" xfId="66" applyFont="1" applyBorder="1" applyAlignment="1">
      <alignment horizontal="center" vertical="center" wrapText="1"/>
    </xf>
    <xf numFmtId="0" fontId="25" fillId="0" borderId="211" xfId="66" applyFont="1" applyBorder="1" applyAlignment="1">
      <alignment horizontal="center" vertical="center"/>
    </xf>
    <xf numFmtId="0" fontId="25" fillId="0" borderId="174" xfId="66" applyFont="1" applyBorder="1" applyAlignment="1">
      <alignment horizontal="center" vertical="center"/>
    </xf>
    <xf numFmtId="0" fontId="25" fillId="0" borderId="185" xfId="66" applyFont="1" applyBorder="1" applyAlignment="1">
      <alignment horizontal="distributed" vertical="center" indent="2"/>
    </xf>
    <xf numFmtId="0" fontId="25" fillId="0" borderId="14" xfId="66" applyFont="1" applyBorder="1" applyAlignment="1">
      <alignment horizontal="distributed" vertical="center" indent="2"/>
    </xf>
    <xf numFmtId="0" fontId="25" fillId="0" borderId="89" xfId="66" applyFont="1" applyBorder="1" applyAlignment="1">
      <alignment horizontal="distributed" vertical="center" indent="2"/>
    </xf>
    <xf numFmtId="0" fontId="25" fillId="0" borderId="179" xfId="66" applyFont="1" applyBorder="1" applyAlignment="1">
      <alignment horizontal="distributed" vertical="center" indent="2"/>
    </xf>
    <xf numFmtId="0" fontId="25" fillId="0" borderId="0" xfId="66" applyFont="1" applyAlignment="1">
      <alignment horizontal="distributed" vertical="center" indent="2"/>
    </xf>
    <xf numFmtId="0" fontId="25" fillId="0" borderId="63" xfId="66" applyFont="1" applyBorder="1" applyAlignment="1">
      <alignment horizontal="distributed" vertical="center" indent="2"/>
    </xf>
    <xf numFmtId="0" fontId="25" fillId="0" borderId="209" xfId="66" applyFont="1" applyBorder="1" applyAlignment="1">
      <alignment horizontal="distributed" vertical="center" indent="2"/>
    </xf>
    <xf numFmtId="0" fontId="25" fillId="0" borderId="181" xfId="66" applyFont="1" applyBorder="1" applyAlignment="1">
      <alignment horizontal="distributed" vertical="center" indent="2"/>
    </xf>
    <xf numFmtId="0" fontId="25" fillId="0" borderId="10" xfId="66" applyFont="1" applyBorder="1" applyAlignment="1">
      <alignment horizontal="distributed" vertical="center" indent="2"/>
    </xf>
    <xf numFmtId="0" fontId="25" fillId="0" borderId="65" xfId="66" applyFont="1" applyBorder="1" applyAlignment="1">
      <alignment horizontal="distributed" vertical="center" indent="2"/>
    </xf>
    <xf numFmtId="0" fontId="25" fillId="0" borderId="182" xfId="66" applyFont="1" applyBorder="1" applyAlignment="1">
      <alignment horizontal="center" vertical="center"/>
    </xf>
    <xf numFmtId="0" fontId="25" fillId="0" borderId="183" xfId="66" applyFont="1" applyBorder="1" applyAlignment="1">
      <alignment horizontal="center" vertical="center"/>
    </xf>
    <xf numFmtId="0" fontId="25" fillId="0" borderId="176" xfId="66" applyFont="1" applyBorder="1" applyAlignment="1">
      <alignment horizontal="center" vertical="center"/>
    </xf>
    <xf numFmtId="0" fontId="25" fillId="0" borderId="198" xfId="66" applyFont="1" applyBorder="1" applyAlignment="1">
      <alignment horizontal="center" vertical="center"/>
    </xf>
    <xf numFmtId="0" fontId="25" fillId="0" borderId="199" xfId="66" applyFont="1" applyBorder="1" applyAlignment="1">
      <alignment horizontal="center" vertical="center"/>
    </xf>
    <xf numFmtId="0" fontId="25" fillId="0" borderId="66" xfId="66" applyFont="1" applyBorder="1" applyAlignment="1">
      <alignment horizontal="center" vertical="center" wrapText="1"/>
    </xf>
    <xf numFmtId="0" fontId="25" fillId="0" borderId="184" xfId="66" applyFont="1" applyBorder="1" applyAlignment="1">
      <alignment horizontal="center" vertical="center" wrapText="1"/>
    </xf>
    <xf numFmtId="0" fontId="25" fillId="0" borderId="209" xfId="66" applyFont="1" applyBorder="1" applyAlignment="1">
      <alignment horizontal="center" vertical="center" wrapText="1"/>
    </xf>
    <xf numFmtId="0" fontId="25" fillId="0" borderId="15" xfId="66" applyFont="1" applyBorder="1" applyAlignment="1">
      <alignment horizontal="center" vertical="center" wrapText="1"/>
    </xf>
    <xf numFmtId="0" fontId="25" fillId="0" borderId="211" xfId="66" applyFont="1" applyBorder="1" applyAlignment="1">
      <alignment horizontal="center" vertical="center" wrapText="1"/>
    </xf>
    <xf numFmtId="0" fontId="25" fillId="0" borderId="24" xfId="66" applyFont="1" applyBorder="1" applyAlignment="1">
      <alignment horizontal="center" vertical="center" wrapText="1"/>
    </xf>
    <xf numFmtId="0" fontId="25" fillId="0" borderId="207" xfId="66" applyFont="1" applyBorder="1" applyAlignment="1">
      <alignment horizontal="center" vertical="center" wrapText="1"/>
    </xf>
    <xf numFmtId="0" fontId="25" fillId="0" borderId="210" xfId="66" applyFont="1" applyBorder="1" applyAlignment="1">
      <alignment horizontal="center" vertical="center" wrapText="1"/>
    </xf>
    <xf numFmtId="0" fontId="22" fillId="0" borderId="0" xfId="66" applyFont="1" applyAlignment="1">
      <alignment horizontal="center" vertical="center"/>
    </xf>
    <xf numFmtId="0" fontId="22" fillId="0" borderId="180" xfId="66" applyFont="1" applyBorder="1" applyAlignment="1">
      <alignment horizontal="center" vertical="center"/>
    </xf>
    <xf numFmtId="0" fontId="25" fillId="0" borderId="0" xfId="66" applyFont="1" applyAlignment="1">
      <alignment horizontal="right" vertical="center"/>
    </xf>
    <xf numFmtId="0" fontId="30" fillId="0" borderId="0" xfId="66" applyFont="1">
      <alignment vertical="center"/>
    </xf>
    <xf numFmtId="0" fontId="61" fillId="0" borderId="0" xfId="66" applyFont="1" applyAlignment="1">
      <alignment wrapText="1"/>
    </xf>
    <xf numFmtId="0" fontId="101" fillId="0" borderId="59" xfId="66" applyFont="1" applyBorder="1" applyAlignment="1">
      <alignment horizontal="center" vertical="center"/>
    </xf>
    <xf numFmtId="0" fontId="23" fillId="0" borderId="0" xfId="66" applyFont="1" applyAlignment="1">
      <alignment horizontal="center" vertical="center" wrapText="1"/>
    </xf>
    <xf numFmtId="0" fontId="22" fillId="0" borderId="0" xfId="66" applyFont="1" applyAlignment="1">
      <alignment horizontal="center" vertical="center" wrapText="1"/>
    </xf>
    <xf numFmtId="0" fontId="22" fillId="0" borderId="174" xfId="66" applyFont="1" applyBorder="1" applyAlignment="1">
      <alignment horizontal="center" vertical="center" wrapText="1"/>
    </xf>
    <xf numFmtId="0" fontId="22" fillId="0" borderId="175" xfId="66" applyFont="1" applyBorder="1" applyAlignment="1">
      <alignment horizontal="center" vertical="center" wrapText="1"/>
    </xf>
    <xf numFmtId="0" fontId="22" fillId="0" borderId="66" xfId="66" applyFont="1" applyBorder="1" applyAlignment="1">
      <alignment horizontal="center" vertical="center"/>
    </xf>
    <xf numFmtId="0" fontId="22" fillId="0" borderId="178" xfId="66" applyFont="1" applyBorder="1" applyAlignment="1">
      <alignment horizontal="center" vertical="center"/>
    </xf>
    <xf numFmtId="0" fontId="22" fillId="0" borderId="57" xfId="66" applyFont="1" applyBorder="1" applyAlignment="1">
      <alignment horizontal="center" vertical="center"/>
    </xf>
    <xf numFmtId="0" fontId="22" fillId="0" borderId="64" xfId="66" applyFont="1" applyBorder="1" applyAlignment="1">
      <alignment horizontal="center" vertical="center"/>
    </xf>
    <xf numFmtId="0" fontId="22" fillId="0" borderId="59" xfId="66" applyFont="1" applyBorder="1" applyAlignment="1">
      <alignment horizontal="center" vertical="center"/>
    </xf>
    <xf numFmtId="0" fontId="62" fillId="28" borderId="0" xfId="0" applyFont="1" applyFill="1" applyAlignment="1">
      <alignment horizontal="left" vertical="top" wrapText="1"/>
    </xf>
    <xf numFmtId="0" fontId="22" fillId="27" borderId="0" xfId="53" applyFont="1" applyFill="1" applyAlignment="1">
      <alignment horizontal="center" vertical="center"/>
    </xf>
    <xf numFmtId="0" fontId="137" fillId="28" borderId="0" xfId="0" applyFont="1" applyFill="1" applyAlignment="1">
      <alignment horizontal="center" vertical="center"/>
    </xf>
    <xf numFmtId="0" fontId="31" fillId="27" borderId="0" xfId="0" applyFont="1" applyFill="1" applyAlignment="1">
      <alignment horizontal="center" vertical="center"/>
    </xf>
    <xf numFmtId="0" fontId="62" fillId="28" borderId="0" xfId="0" applyFont="1" applyFill="1" applyAlignment="1">
      <alignment horizontal="left" wrapText="1"/>
    </xf>
    <xf numFmtId="0" fontId="60" fillId="28" borderId="174" xfId="53" applyFont="1" applyFill="1" applyBorder="1" applyAlignment="1">
      <alignment horizontal="center" vertical="center" wrapText="1"/>
    </xf>
    <xf numFmtId="0" fontId="60" fillId="28" borderId="175" xfId="53" applyFont="1" applyFill="1" applyBorder="1" applyAlignment="1">
      <alignment horizontal="center" vertical="center"/>
    </xf>
    <xf numFmtId="0" fontId="60" fillId="26" borderId="174" xfId="53" applyFont="1" applyFill="1" applyBorder="1" applyAlignment="1">
      <alignment horizontal="center" vertical="center" wrapText="1"/>
    </xf>
    <xf numFmtId="0" fontId="60" fillId="26" borderId="175" xfId="53" applyFont="1" applyFill="1" applyBorder="1" applyAlignment="1">
      <alignment horizontal="center" vertical="center"/>
    </xf>
    <xf numFmtId="38" fontId="26" fillId="28" borderId="174" xfId="33" applyFont="1" applyFill="1" applyBorder="1" applyAlignment="1">
      <alignment horizontal="right" shrinkToFit="1"/>
    </xf>
    <xf numFmtId="38" fontId="26" fillId="28" borderId="175" xfId="33" applyFont="1" applyFill="1" applyBorder="1" applyAlignment="1">
      <alignment horizontal="right" shrinkToFit="1"/>
    </xf>
    <xf numFmtId="0" fontId="61" fillId="28" borderId="174" xfId="53" applyFont="1" applyFill="1" applyBorder="1" applyAlignment="1">
      <alignment vertical="center" wrapText="1"/>
    </xf>
    <xf numFmtId="0" fontId="61" fillId="28" borderId="175" xfId="53" applyFont="1" applyFill="1" applyBorder="1" applyAlignment="1">
      <alignment vertical="center" wrapText="1"/>
    </xf>
    <xf numFmtId="0" fontId="61" fillId="0" borderId="0" xfId="53" applyFont="1" applyAlignment="1">
      <alignment vertical="top" wrapText="1"/>
    </xf>
    <xf numFmtId="0" fontId="22" fillId="28" borderId="174" xfId="53" applyFont="1" applyFill="1" applyBorder="1" applyAlignment="1">
      <alignment horizontal="center" shrinkToFit="1"/>
    </xf>
    <xf numFmtId="0" fontId="22" fillId="28" borderId="175" xfId="53" applyFont="1" applyFill="1" applyBorder="1" applyAlignment="1">
      <alignment horizontal="center" shrinkToFit="1"/>
    </xf>
    <xf numFmtId="0" fontId="27" fillId="27" borderId="11" xfId="88" applyFont="1" applyFill="1" applyBorder="1" applyAlignment="1" applyProtection="1">
      <alignment horizontal="left" vertical="center" indent="2" shrinkToFit="1"/>
      <protection locked="0"/>
    </xf>
    <xf numFmtId="0" fontId="27" fillId="27" borderId="12" xfId="88" applyFont="1" applyFill="1" applyBorder="1" applyAlignment="1" applyProtection="1">
      <alignment horizontal="left" vertical="center" indent="2" shrinkToFit="1"/>
      <protection locked="0"/>
    </xf>
    <xf numFmtId="0" fontId="29" fillId="0" borderId="0" xfId="88" applyFont="1" applyAlignment="1">
      <alignment horizontal="center" vertical="center"/>
    </xf>
    <xf numFmtId="0" fontId="27" fillId="27" borderId="16" xfId="88" applyFont="1" applyFill="1" applyBorder="1" applyAlignment="1">
      <alignment horizontal="left" vertical="center" wrapText="1" indent="1"/>
    </xf>
    <xf numFmtId="0" fontId="27" fillId="27" borderId="0" xfId="88" applyFont="1" applyFill="1" applyAlignment="1">
      <alignment horizontal="left" vertical="center" wrapText="1" indent="1"/>
    </xf>
    <xf numFmtId="0" fontId="27" fillId="27" borderId="15" xfId="88" applyFont="1" applyFill="1" applyBorder="1" applyAlignment="1">
      <alignment horizontal="left" vertical="center" wrapText="1" indent="1"/>
    </xf>
    <xf numFmtId="0" fontId="27" fillId="27" borderId="16" xfId="88" applyFont="1" applyFill="1" applyBorder="1" applyAlignment="1">
      <alignment horizontal="right" vertical="center" wrapText="1" indent="1"/>
    </xf>
    <xf numFmtId="0" fontId="27" fillId="27" borderId="0" xfId="88" applyFont="1" applyFill="1" applyAlignment="1">
      <alignment horizontal="right" vertical="center" wrapText="1" indent="1"/>
    </xf>
    <xf numFmtId="0" fontId="27" fillId="27" borderId="15" xfId="88" applyFont="1" applyFill="1" applyBorder="1" applyAlignment="1">
      <alignment horizontal="right" vertical="center" wrapText="1" indent="1"/>
    </xf>
    <xf numFmtId="0" fontId="27" fillId="0" borderId="16" xfId="88" applyFont="1" applyBorder="1" applyAlignment="1">
      <alignment horizontal="center" vertical="center" wrapText="1"/>
    </xf>
    <xf numFmtId="0" fontId="27" fillId="0" borderId="0" xfId="88" applyFont="1" applyAlignment="1">
      <alignment horizontal="center" vertical="center" wrapText="1"/>
    </xf>
    <xf numFmtId="0" fontId="27" fillId="0" borderId="15" xfId="88" applyFont="1" applyBorder="1" applyAlignment="1">
      <alignment horizontal="center" vertical="center" wrapText="1"/>
    </xf>
    <xf numFmtId="181" fontId="27" fillId="27" borderId="11" xfId="88" applyNumberFormat="1" applyFont="1" applyFill="1" applyBorder="1" applyAlignment="1">
      <alignment horizontal="left" vertical="center" indent="2"/>
    </xf>
    <xf numFmtId="181" fontId="27" fillId="27" borderId="12" xfId="88" applyNumberFormat="1" applyFont="1" applyFill="1" applyBorder="1" applyAlignment="1">
      <alignment horizontal="left" vertical="center" indent="2"/>
    </xf>
    <xf numFmtId="0" fontId="27" fillId="27" borderId="13" xfId="88" applyFont="1" applyFill="1" applyBorder="1" applyAlignment="1">
      <alignment horizontal="left" vertical="center" wrapText="1" indent="2"/>
    </xf>
    <xf numFmtId="0" fontId="27" fillId="27" borderId="25" xfId="88" applyFont="1" applyFill="1" applyBorder="1" applyAlignment="1">
      <alignment horizontal="left" vertical="center" wrapText="1" indent="2"/>
    </xf>
    <xf numFmtId="0" fontId="27" fillId="27" borderId="17" xfId="88" applyFont="1" applyFill="1" applyBorder="1" applyAlignment="1">
      <alignment horizontal="left" vertical="center" wrapText="1" indent="2"/>
    </xf>
    <xf numFmtId="0" fontId="27" fillId="27" borderId="24" xfId="88" applyFont="1" applyFill="1" applyBorder="1" applyAlignment="1">
      <alignment horizontal="left" vertical="center" wrapText="1" indent="2"/>
    </xf>
    <xf numFmtId="0" fontId="27" fillId="0" borderId="16" xfId="88" applyFont="1" applyBorder="1" applyAlignment="1">
      <alignment horizontal="justify" vertical="center" wrapText="1"/>
    </xf>
    <xf numFmtId="0" fontId="27" fillId="0" borderId="0" xfId="88" applyFont="1" applyAlignment="1">
      <alignment horizontal="justify" vertical="center" wrapText="1"/>
    </xf>
    <xf numFmtId="0" fontId="27" fillId="0" borderId="15" xfId="88" applyFont="1" applyBorder="1" applyAlignment="1">
      <alignment horizontal="justify" vertical="center" wrapText="1"/>
    </xf>
    <xf numFmtId="0" fontId="27" fillId="0" borderId="17" xfId="88" applyFont="1" applyBorder="1" applyAlignment="1">
      <alignment horizontal="justify" vertical="center" wrapText="1"/>
    </xf>
    <xf numFmtId="0" fontId="27" fillId="0" borderId="10" xfId="88" applyFont="1" applyBorder="1" applyAlignment="1">
      <alignment horizontal="justify" vertical="center" wrapText="1"/>
    </xf>
    <xf numFmtId="0" fontId="27" fillId="0" borderId="24" xfId="88" applyFont="1" applyBorder="1" applyAlignment="1">
      <alignment horizontal="justify" vertical="center" wrapText="1"/>
    </xf>
    <xf numFmtId="0" fontId="27" fillId="0" borderId="18" xfId="88" applyFont="1" applyBorder="1" applyAlignment="1">
      <alignment horizontal="center" vertical="center" wrapText="1"/>
    </xf>
    <xf numFmtId="0" fontId="17" fillId="0" borderId="18" xfId="88" applyBorder="1" applyAlignment="1">
      <alignment horizontal="center" vertical="center" wrapText="1"/>
    </xf>
    <xf numFmtId="0" fontId="27" fillId="29" borderId="18" xfId="88" applyFont="1" applyFill="1" applyBorder="1" applyAlignment="1" applyProtection="1">
      <alignment horizontal="center" vertical="center" wrapText="1"/>
      <protection locked="0"/>
    </xf>
    <xf numFmtId="0" fontId="61" fillId="0" borderId="0" xfId="88" applyFont="1" applyAlignment="1">
      <alignment horizontal="left" vertical="top" wrapText="1"/>
    </xf>
    <xf numFmtId="176" fontId="22" fillId="28" borderId="0" xfId="56" applyNumberFormat="1" applyFont="1" applyFill="1" applyAlignment="1">
      <alignment horizontal="center" vertical="center" shrinkToFit="1"/>
    </xf>
    <xf numFmtId="0" fontId="62" fillId="27" borderId="0" xfId="65" applyFont="1" applyFill="1" applyAlignment="1">
      <alignment vertical="center" shrinkToFit="1"/>
    </xf>
    <xf numFmtId="0" fontId="62" fillId="27" borderId="10" xfId="65" applyFont="1" applyFill="1" applyBorder="1" applyAlignment="1">
      <alignment horizontal="center" vertical="center"/>
    </xf>
    <xf numFmtId="0" fontId="59" fillId="0" borderId="0" xfId="65" applyFont="1" applyAlignment="1">
      <alignment horizontal="center" vertical="center"/>
    </xf>
    <xf numFmtId="0" fontId="27" fillId="0" borderId="0" xfId="65" applyFont="1" applyAlignment="1">
      <alignment horizontal="left" vertical="center" wrapText="1"/>
    </xf>
    <xf numFmtId="0" fontId="27" fillId="0" borderId="0" xfId="65" applyFont="1" applyAlignment="1">
      <alignment horizontal="center" vertical="top" wrapText="1"/>
    </xf>
    <xf numFmtId="0" fontId="17" fillId="31" borderId="10" xfId="65" applyFill="1" applyBorder="1" applyAlignment="1">
      <alignment horizontal="center" vertical="center"/>
    </xf>
    <xf numFmtId="0" fontId="62" fillId="27" borderId="0" xfId="0" applyFont="1" applyFill="1" applyAlignment="1">
      <alignment horizontal="left"/>
    </xf>
    <xf numFmtId="0" fontId="64" fillId="0" borderId="0" xfId="44" applyFont="1" applyAlignment="1">
      <alignment horizontal="justify" vertical="center" wrapText="1"/>
    </xf>
    <xf numFmtId="0" fontId="99" fillId="0" borderId="0" xfId="44" applyFont="1">
      <alignment vertical="center"/>
    </xf>
    <xf numFmtId="0" fontId="64" fillId="0" borderId="11" xfId="44" applyFont="1" applyBorder="1" applyAlignment="1">
      <alignment horizontal="center" vertical="center" wrapText="1"/>
    </xf>
    <xf numFmtId="0" fontId="64" fillId="0" borderId="12" xfId="44" applyFont="1" applyBorder="1" applyAlignment="1">
      <alignment horizontal="center" vertical="center" wrapText="1"/>
    </xf>
    <xf numFmtId="0" fontId="64" fillId="28" borderId="18" xfId="44" applyFont="1" applyFill="1" applyBorder="1" applyAlignment="1" applyProtection="1">
      <alignment horizontal="left" vertical="center" wrapText="1"/>
      <protection locked="0"/>
    </xf>
    <xf numFmtId="0" fontId="99" fillId="28" borderId="18" xfId="44" applyFont="1" applyFill="1" applyBorder="1" applyAlignment="1" applyProtection="1">
      <alignment horizontal="left" vertical="center"/>
      <protection locked="0"/>
    </xf>
    <xf numFmtId="0" fontId="221" fillId="0" borderId="0" xfId="44" applyFont="1" applyAlignment="1">
      <alignment horizontal="center" vertical="center" wrapText="1"/>
    </xf>
    <xf numFmtId="176" fontId="22" fillId="28" borderId="0" xfId="56" applyNumberFormat="1" applyFont="1" applyFill="1" applyAlignment="1">
      <alignment horizontal="right" vertical="center" shrinkToFit="1"/>
    </xf>
    <xf numFmtId="0" fontId="99" fillId="27" borderId="0" xfId="44" applyFont="1" applyFill="1" applyAlignment="1" applyProtection="1">
      <alignment vertical="center" shrinkToFit="1"/>
      <protection locked="0"/>
    </xf>
    <xf numFmtId="0" fontId="99" fillId="27" borderId="0" xfId="44" applyFont="1" applyFill="1" applyAlignment="1">
      <alignment horizontal="left" vertical="center" indent="3"/>
    </xf>
    <xf numFmtId="0" fontId="22" fillId="27" borderId="0" xfId="0" applyFont="1" applyFill="1" applyAlignment="1">
      <alignment horizontal="left" vertical="center" indent="3"/>
    </xf>
    <xf numFmtId="0" fontId="64" fillId="28" borderId="13" xfId="44" applyFont="1" applyFill="1" applyBorder="1" applyAlignment="1" applyProtection="1">
      <alignment horizontal="left" vertical="center" wrapText="1"/>
      <protection locked="0"/>
    </xf>
    <xf numFmtId="0" fontId="99" fillId="28" borderId="14" xfId="44" applyFont="1" applyFill="1" applyBorder="1" applyAlignment="1" applyProtection="1">
      <alignment horizontal="left" vertical="center"/>
      <protection locked="0"/>
    </xf>
    <xf numFmtId="0" fontId="99" fillId="28" borderId="25" xfId="44" applyFont="1" applyFill="1" applyBorder="1" applyAlignment="1" applyProtection="1">
      <alignment horizontal="left" vertical="center"/>
      <protection locked="0"/>
    </xf>
    <xf numFmtId="0" fontId="64" fillId="28" borderId="17" xfId="44" applyFont="1" applyFill="1" applyBorder="1" applyAlignment="1" applyProtection="1">
      <alignment horizontal="left" vertical="center" wrapText="1"/>
      <protection locked="0"/>
    </xf>
    <xf numFmtId="0" fontId="99" fillId="28" borderId="10" xfId="44" applyFont="1" applyFill="1" applyBorder="1" applyAlignment="1" applyProtection="1">
      <alignment horizontal="left" vertical="center"/>
      <protection locked="0"/>
    </xf>
    <xf numFmtId="0" fontId="99" fillId="28" borderId="24" xfId="44" applyFont="1" applyFill="1" applyBorder="1" applyAlignment="1" applyProtection="1">
      <alignment horizontal="left" vertical="center"/>
      <protection locked="0"/>
    </xf>
    <xf numFmtId="0" fontId="99" fillId="27" borderId="0" xfId="44" applyFont="1" applyFill="1" applyAlignment="1" applyProtection="1">
      <alignment horizontal="left" wrapText="1"/>
      <protection locked="0"/>
    </xf>
    <xf numFmtId="0" fontId="99" fillId="27" borderId="0" xfId="44" applyFont="1" applyFill="1" applyAlignment="1" applyProtection="1">
      <alignment horizontal="left" vertical="center" shrinkToFit="1"/>
      <protection locked="0"/>
    </xf>
    <xf numFmtId="177" fontId="25" fillId="27" borderId="0" xfId="0" applyNumberFormat="1" applyFont="1" applyFill="1" applyAlignment="1">
      <alignment horizontal="center" vertical="center" shrinkToFit="1"/>
    </xf>
    <xf numFmtId="0" fontId="64" fillId="0" borderId="0" xfId="44" applyFont="1" applyAlignment="1" applyProtection="1">
      <alignment horizontal="justify" vertical="center" wrapText="1"/>
      <protection locked="0"/>
    </xf>
    <xf numFmtId="0" fontId="99" fillId="0" borderId="0" xfId="44" applyFont="1" applyProtection="1">
      <alignment vertical="center"/>
      <protection locked="0"/>
    </xf>
    <xf numFmtId="0" fontId="80" fillId="28" borderId="18" xfId="65" applyFont="1" applyFill="1" applyBorder="1" applyAlignment="1">
      <alignment horizontal="center" vertical="center"/>
    </xf>
    <xf numFmtId="0" fontId="76" fillId="28" borderId="18" xfId="65" applyFont="1" applyFill="1" applyBorder="1" applyAlignment="1">
      <alignment horizontal="center" vertical="center"/>
    </xf>
    <xf numFmtId="0" fontId="0" fillId="28" borderId="18" xfId="65" applyFont="1" applyFill="1" applyBorder="1" applyAlignment="1">
      <alignment horizontal="center" vertical="center"/>
    </xf>
    <xf numFmtId="0" fontId="17" fillId="28" borderId="18" xfId="65" applyFill="1" applyBorder="1" applyAlignment="1">
      <alignment horizontal="center" vertical="center"/>
    </xf>
    <xf numFmtId="0" fontId="27" fillId="0" borderId="18" xfId="65" applyFont="1" applyBorder="1" applyAlignment="1">
      <alignment horizontal="center" vertical="center"/>
    </xf>
    <xf numFmtId="0" fontId="22" fillId="0" borderId="18" xfId="65" applyFont="1" applyBorder="1" applyAlignment="1">
      <alignment horizontal="center" vertical="center"/>
    </xf>
    <xf numFmtId="0" fontId="62" fillId="27" borderId="0" xfId="65" applyFont="1" applyFill="1" applyAlignment="1">
      <alignment horizontal="left" vertical="center" shrinkToFit="1"/>
    </xf>
    <xf numFmtId="0" fontId="62" fillId="28" borderId="18" xfId="65" applyFont="1" applyFill="1" applyBorder="1" applyAlignment="1">
      <alignment horizontal="center" vertical="center"/>
    </xf>
    <xf numFmtId="0" fontId="80" fillId="0" borderId="18" xfId="65" applyFont="1" applyBorder="1" applyAlignment="1">
      <alignment horizontal="center" vertical="center"/>
    </xf>
    <xf numFmtId="0" fontId="62" fillId="0" borderId="18" xfId="65" applyFont="1" applyBorder="1" applyAlignment="1">
      <alignment horizontal="center" vertical="center"/>
    </xf>
    <xf numFmtId="0" fontId="22" fillId="0" borderId="231" xfId="53" applyFont="1" applyBorder="1" applyAlignment="1">
      <alignment horizontal="center" vertical="center" wrapText="1"/>
    </xf>
    <xf numFmtId="0" fontId="22" fillId="0" borderId="229" xfId="53" applyFont="1" applyBorder="1" applyAlignment="1">
      <alignment horizontal="center" vertical="center" wrapText="1"/>
    </xf>
    <xf numFmtId="0" fontId="22" fillId="0" borderId="224" xfId="53" applyFont="1" applyBorder="1" applyAlignment="1">
      <alignment horizontal="center" vertical="center" wrapText="1"/>
    </xf>
    <xf numFmtId="0" fontId="22" fillId="0" borderId="179" xfId="53" applyFont="1" applyBorder="1" applyAlignment="1">
      <alignment horizontal="center" vertical="center" wrapText="1"/>
    </xf>
    <xf numFmtId="0" fontId="22" fillId="0" borderId="0" xfId="53" applyFont="1" applyAlignment="1">
      <alignment horizontal="center" vertical="center" wrapText="1"/>
    </xf>
    <xf numFmtId="0" fontId="22" fillId="0" borderId="63" xfId="53" applyFont="1" applyBorder="1" applyAlignment="1">
      <alignment horizontal="center" vertical="center" wrapText="1"/>
    </xf>
    <xf numFmtId="0" fontId="22" fillId="0" borderId="57" xfId="53" applyFont="1" applyBorder="1" applyAlignment="1">
      <alignment horizontal="center" vertical="center" wrapText="1"/>
    </xf>
    <xf numFmtId="0" fontId="22" fillId="0" borderId="59" xfId="53" applyFont="1" applyBorder="1" applyAlignment="1">
      <alignment horizontal="center" vertical="center" wrapText="1"/>
    </xf>
    <xf numFmtId="0" fontId="22" fillId="0" borderId="384" xfId="53" applyFont="1" applyBorder="1" applyAlignment="1">
      <alignment horizontal="center" vertical="center" wrapText="1"/>
    </xf>
    <xf numFmtId="0" fontId="62" fillId="0" borderId="231" xfId="53" applyFont="1" applyBorder="1" applyAlignment="1">
      <alignment horizontal="center" vertical="center" wrapText="1"/>
    </xf>
    <xf numFmtId="0" fontId="62" fillId="0" borderId="229" xfId="53" applyFont="1" applyBorder="1" applyAlignment="1">
      <alignment horizontal="center" vertical="center" wrapText="1"/>
    </xf>
    <xf numFmtId="0" fontId="62" fillId="0" borderId="224" xfId="53" applyFont="1" applyBorder="1" applyAlignment="1">
      <alignment horizontal="center" vertical="center" wrapText="1"/>
    </xf>
    <xf numFmtId="0" fontId="62" fillId="0" borderId="179" xfId="53" applyFont="1" applyBorder="1" applyAlignment="1">
      <alignment horizontal="center" vertical="center" wrapText="1"/>
    </xf>
    <xf numFmtId="0" fontId="62" fillId="0" borderId="0" xfId="53" applyFont="1" applyAlignment="1">
      <alignment horizontal="center" vertical="center" wrapText="1"/>
    </xf>
    <xf numFmtId="0" fontId="62" fillId="0" borderId="63" xfId="53" applyFont="1" applyBorder="1" applyAlignment="1">
      <alignment horizontal="center" vertical="center" wrapText="1"/>
    </xf>
    <xf numFmtId="0" fontId="62" fillId="0" borderId="57" xfId="53" applyFont="1" applyBorder="1" applyAlignment="1">
      <alignment horizontal="center" vertical="center" wrapText="1"/>
    </xf>
    <xf numFmtId="0" fontId="62" fillId="0" borderId="59" xfId="53" applyFont="1" applyBorder="1" applyAlignment="1">
      <alignment horizontal="center" vertical="center" wrapText="1"/>
    </xf>
    <xf numFmtId="0" fontId="62" fillId="0" borderId="384" xfId="53" applyFont="1" applyBorder="1" applyAlignment="1">
      <alignment horizontal="center" vertical="center" wrapText="1"/>
    </xf>
    <xf numFmtId="0" fontId="22" fillId="0" borderId="88" xfId="53" applyFont="1" applyBorder="1" applyAlignment="1">
      <alignment horizontal="center" vertical="center" wrapText="1"/>
    </xf>
    <xf numFmtId="0" fontId="22" fillId="0" borderId="206" xfId="53" applyFont="1" applyBorder="1" applyAlignment="1">
      <alignment horizontal="center" vertical="center"/>
    </xf>
    <xf numFmtId="0" fontId="22" fillId="0" borderId="179" xfId="53" applyFont="1" applyBorder="1" applyAlignment="1">
      <alignment horizontal="center" vertical="center"/>
    </xf>
    <xf numFmtId="0" fontId="22" fillId="0" borderId="88" xfId="53" applyFont="1" applyBorder="1" applyAlignment="1">
      <alignment horizontal="left" vertical="center"/>
    </xf>
    <xf numFmtId="0" fontId="22" fillId="28" borderId="88" xfId="53" applyFont="1" applyFill="1" applyBorder="1" applyAlignment="1">
      <alignment horizontal="center" vertical="center"/>
    </xf>
    <xf numFmtId="176" fontId="25" fillId="0" borderId="88" xfId="53" applyNumberFormat="1" applyFont="1" applyBorder="1" applyAlignment="1">
      <alignment vertical="center" shrinkToFit="1"/>
    </xf>
    <xf numFmtId="0" fontId="22" fillId="0" borderId="88" xfId="53" applyFont="1" applyBorder="1" applyAlignment="1">
      <alignment horizontal="right" vertical="center"/>
    </xf>
    <xf numFmtId="0" fontId="61" fillId="28" borderId="88" xfId="53" applyFont="1" applyFill="1" applyBorder="1" applyAlignment="1">
      <alignment horizontal="center" vertical="center"/>
    </xf>
    <xf numFmtId="0" fontId="61" fillId="28" borderId="88" xfId="53" applyFont="1" applyFill="1" applyBorder="1" applyAlignment="1">
      <alignment horizontal="center" vertical="center" wrapText="1"/>
    </xf>
    <xf numFmtId="176" fontId="25" fillId="0" borderId="81" xfId="53" applyNumberFormat="1" applyFont="1" applyBorder="1" applyAlignment="1">
      <alignment vertical="center" shrinkToFit="1"/>
    </xf>
    <xf numFmtId="176" fontId="25" fillId="0" borderId="180" xfId="53" applyNumberFormat="1" applyFont="1" applyBorder="1" applyAlignment="1">
      <alignment vertical="center" shrinkToFit="1"/>
    </xf>
    <xf numFmtId="176" fontId="25" fillId="0" borderId="84" xfId="53" applyNumberFormat="1" applyFont="1" applyBorder="1" applyAlignment="1">
      <alignment vertical="center" shrinkToFit="1"/>
    </xf>
    <xf numFmtId="0" fontId="23" fillId="0" borderId="0" xfId="53" applyFont="1" applyAlignment="1">
      <alignment horizontal="center" vertical="center"/>
    </xf>
    <xf numFmtId="0" fontId="22" fillId="0" borderId="63" xfId="53" applyFont="1" applyBorder="1" applyAlignment="1">
      <alignment horizontal="center" vertical="center"/>
    </xf>
    <xf numFmtId="0" fontId="61" fillId="0" borderId="88" xfId="53" applyFont="1" applyBorder="1" applyAlignment="1">
      <alignment horizontal="center" vertical="center"/>
    </xf>
    <xf numFmtId="0" fontId="22" fillId="0" borderId="59" xfId="53" applyFont="1" applyBorder="1" applyAlignment="1">
      <alignment horizontal="center"/>
    </xf>
    <xf numFmtId="0" fontId="22" fillId="27" borderId="59" xfId="53" applyFont="1" applyFill="1" applyBorder="1" applyAlignment="1">
      <alignment shrinkToFit="1"/>
    </xf>
    <xf numFmtId="0" fontId="0" fillId="27" borderId="59" xfId="0" applyFill="1" applyBorder="1" applyAlignment="1">
      <alignment shrinkToFit="1"/>
    </xf>
    <xf numFmtId="0" fontId="0" fillId="27" borderId="384" xfId="0" applyFill="1" applyBorder="1" applyAlignment="1">
      <alignment shrinkToFit="1"/>
    </xf>
    <xf numFmtId="0" fontId="142" fillId="0" borderId="13" xfId="89" applyFont="1" applyBorder="1" applyAlignment="1">
      <alignment horizontal="center" vertical="center"/>
    </xf>
    <xf numFmtId="0" fontId="142" fillId="0" borderId="14" xfId="89" applyFont="1" applyBorder="1" applyAlignment="1">
      <alignment horizontal="center" vertical="center"/>
    </xf>
    <xf numFmtId="0" fontId="41" fillId="0" borderId="14" xfId="0" applyFont="1" applyBorder="1"/>
    <xf numFmtId="0" fontId="41" fillId="0" borderId="25" xfId="0" applyFont="1" applyBorder="1"/>
    <xf numFmtId="0" fontId="41" fillId="0" borderId="16" xfId="0" applyFont="1" applyBorder="1"/>
    <xf numFmtId="0" fontId="41" fillId="0" borderId="0" xfId="0" applyFont="1"/>
    <xf numFmtId="0" fontId="41" fillId="0" borderId="15" xfId="0" applyFont="1" applyBorder="1"/>
    <xf numFmtId="0" fontId="41" fillId="0" borderId="17" xfId="0" applyFont="1" applyBorder="1"/>
    <xf numFmtId="0" fontId="41" fillId="0" borderId="10" xfId="0" applyFont="1" applyBorder="1"/>
    <xf numFmtId="0" fontId="41" fillId="0" borderId="24" xfId="0" applyFont="1" applyBorder="1"/>
    <xf numFmtId="0" fontId="142" fillId="0" borderId="25" xfId="89" applyFont="1" applyBorder="1" applyAlignment="1">
      <alignment horizontal="center" vertical="center"/>
    </xf>
    <xf numFmtId="0" fontId="142" fillId="0" borderId="16" xfId="89" applyFont="1" applyBorder="1" applyAlignment="1">
      <alignment horizontal="center" vertical="center"/>
    </xf>
    <xf numFmtId="0" fontId="142" fillId="0" borderId="0" xfId="89" applyFont="1" applyAlignment="1">
      <alignment horizontal="center" vertical="center"/>
    </xf>
    <xf numFmtId="0" fontId="142" fillId="0" borderId="15" xfId="89" applyFont="1" applyBorder="1" applyAlignment="1">
      <alignment horizontal="center" vertical="center"/>
    </xf>
    <xf numFmtId="0" fontId="142" fillId="0" borderId="17" xfId="89" applyFont="1" applyBorder="1" applyAlignment="1">
      <alignment horizontal="center" vertical="center"/>
    </xf>
    <xf numFmtId="0" fontId="142" fillId="0" borderId="10" xfId="89" applyFont="1" applyBorder="1" applyAlignment="1">
      <alignment horizontal="center" vertical="center"/>
    </xf>
    <xf numFmtId="0" fontId="142" fillId="0" borderId="24" xfId="89" applyFont="1" applyBorder="1" applyAlignment="1">
      <alignment horizontal="center" vertical="center"/>
    </xf>
    <xf numFmtId="0" fontId="257" fillId="0" borderId="0" xfId="89" applyFont="1" applyAlignment="1">
      <alignment horizontal="center" vertical="center"/>
    </xf>
    <xf numFmtId="0" fontId="142" fillId="0" borderId="10" xfId="89" applyFont="1" applyBorder="1" applyAlignment="1">
      <alignment horizontal="left" vertical="center"/>
    </xf>
    <xf numFmtId="0" fontId="146" fillId="0" borderId="13" xfId="89" applyFont="1" applyBorder="1" applyAlignment="1">
      <alignment horizontal="center" vertical="center" wrapText="1"/>
    </xf>
    <xf numFmtId="0" fontId="146" fillId="0" borderId="14" xfId="89" applyFont="1" applyBorder="1" applyAlignment="1">
      <alignment horizontal="center" vertical="center" wrapText="1"/>
    </xf>
    <xf numFmtId="0" fontId="146" fillId="0" borderId="13" xfId="89" applyFont="1" applyBorder="1" applyAlignment="1">
      <alignment horizontal="center" vertical="center" shrinkToFit="1"/>
    </xf>
    <xf numFmtId="0" fontId="146" fillId="0" borderId="14" xfId="89" applyFont="1" applyBorder="1" applyAlignment="1">
      <alignment horizontal="center" vertical="center" shrinkToFit="1"/>
    </xf>
    <xf numFmtId="0" fontId="41" fillId="0" borderId="14" xfId="0" applyFont="1" applyBorder="1" applyAlignment="1">
      <alignment vertical="center" shrinkToFit="1"/>
    </xf>
    <xf numFmtId="0" fontId="41" fillId="0" borderId="25" xfId="0" applyFont="1" applyBorder="1" applyAlignment="1">
      <alignment vertical="center" shrinkToFit="1"/>
    </xf>
    <xf numFmtId="0" fontId="142" fillId="0" borderId="13" xfId="89" applyFont="1" applyBorder="1" applyAlignment="1">
      <alignment horizontal="center" vertical="center" wrapText="1"/>
    </xf>
    <xf numFmtId="0" fontId="142" fillId="0" borderId="14" xfId="89" applyFont="1" applyBorder="1" applyAlignment="1">
      <alignment horizontal="center" vertical="center" wrapText="1"/>
    </xf>
    <xf numFmtId="0" fontId="142" fillId="0" borderId="25" xfId="89" applyFont="1" applyBorder="1" applyAlignment="1">
      <alignment horizontal="center" vertical="center" wrapText="1"/>
    </xf>
    <xf numFmtId="0" fontId="142" fillId="0" borderId="17" xfId="89" applyFont="1" applyBorder="1" applyAlignment="1">
      <alignment horizontal="center" vertical="center" wrapText="1"/>
    </xf>
    <xf numFmtId="0" fontId="142" fillId="0" borderId="10" xfId="89" applyFont="1" applyBorder="1" applyAlignment="1">
      <alignment horizontal="center" vertical="center" wrapText="1"/>
    </xf>
    <xf numFmtId="0" fontId="142" fillId="0" borderId="24" xfId="89" applyFont="1" applyBorder="1" applyAlignment="1">
      <alignment horizontal="center" vertical="center" wrapText="1"/>
    </xf>
    <xf numFmtId="0" fontId="142" fillId="0" borderId="13" xfId="89" applyFont="1" applyBorder="1" applyAlignment="1">
      <alignment horizontal="center" vertical="center" shrinkToFit="1"/>
    </xf>
    <xf numFmtId="0" fontId="142" fillId="0" borderId="14" xfId="89" applyFont="1" applyBorder="1" applyAlignment="1">
      <alignment horizontal="center" vertical="center" shrinkToFit="1"/>
    </xf>
    <xf numFmtId="0" fontId="142" fillId="0" borderId="25" xfId="89" applyFont="1" applyBorder="1" applyAlignment="1">
      <alignment horizontal="center" vertical="center" shrinkToFit="1"/>
    </xf>
    <xf numFmtId="0" fontId="142" fillId="0" borderId="16" xfId="89" applyFont="1" applyBorder="1" applyAlignment="1">
      <alignment horizontal="center" vertical="center" shrinkToFit="1"/>
    </xf>
    <xf numFmtId="0" fontId="142" fillId="0" borderId="0" xfId="89" applyFont="1" applyAlignment="1">
      <alignment horizontal="center" vertical="center" shrinkToFit="1"/>
    </xf>
    <xf numFmtId="0" fontId="142" fillId="0" borderId="15" xfId="89" applyFont="1" applyBorder="1" applyAlignment="1">
      <alignment horizontal="center" vertical="center" shrinkToFit="1"/>
    </xf>
    <xf numFmtId="0" fontId="146" fillId="0" borderId="17" xfId="89" applyFont="1" applyBorder="1" applyAlignment="1">
      <alignment horizontal="center" vertical="center" shrinkToFit="1"/>
    </xf>
    <xf numFmtId="0" fontId="146" fillId="0" borderId="10" xfId="89" applyFont="1" applyBorder="1" applyAlignment="1">
      <alignment horizontal="center" vertical="center" shrinkToFit="1"/>
    </xf>
    <xf numFmtId="0" fontId="41" fillId="0" borderId="10" xfId="0" applyFont="1" applyBorder="1" applyAlignment="1">
      <alignment vertical="center" shrinkToFit="1"/>
    </xf>
    <xf numFmtId="0" fontId="41" fillId="0" borderId="24" xfId="0" applyFont="1" applyBorder="1" applyAlignment="1">
      <alignment vertical="center" shrinkToFit="1"/>
    </xf>
    <xf numFmtId="188" fontId="145" fillId="39" borderId="0" xfId="90" applyNumberFormat="1" applyFont="1" applyFill="1" applyBorder="1" applyAlignment="1">
      <alignment horizontal="right" vertical="center"/>
    </xf>
    <xf numFmtId="188" fontId="145" fillId="0" borderId="0" xfId="90" applyNumberFormat="1" applyFont="1" applyFill="1" applyBorder="1" applyAlignment="1">
      <alignment horizontal="right" vertical="center"/>
    </xf>
    <xf numFmtId="189" fontId="145" fillId="0" borderId="0" xfId="89" applyNumberFormat="1" applyFont="1" applyAlignment="1">
      <alignment horizontal="right" vertical="center"/>
    </xf>
    <xf numFmtId="0" fontId="142" fillId="0" borderId="13" xfId="89" applyFont="1" applyBorder="1" applyAlignment="1">
      <alignment horizontal="center" vertical="center" textRotation="255"/>
    </xf>
    <xf numFmtId="0" fontId="142" fillId="0" borderId="25" xfId="89" applyFont="1" applyBorder="1" applyAlignment="1">
      <alignment horizontal="center" vertical="center" textRotation="255"/>
    </xf>
    <xf numFmtId="0" fontId="142" fillId="0" borderId="16" xfId="89" applyFont="1" applyBorder="1" applyAlignment="1">
      <alignment horizontal="center" vertical="center" textRotation="255"/>
    </xf>
    <xf numFmtId="0" fontId="142" fillId="0" borderId="15" xfId="89" applyFont="1" applyBorder="1" applyAlignment="1">
      <alignment horizontal="center" vertical="center" textRotation="255"/>
    </xf>
    <xf numFmtId="0" fontId="142" fillId="0" borderId="36" xfId="89" applyFont="1" applyBorder="1" applyAlignment="1">
      <alignment horizontal="center" vertical="center" textRotation="255"/>
    </xf>
    <xf numFmtId="0" fontId="142" fillId="0" borderId="400" xfId="89" applyFont="1" applyBorder="1" applyAlignment="1">
      <alignment horizontal="center" vertical="center" textRotation="255"/>
    </xf>
    <xf numFmtId="0" fontId="142" fillId="39" borderId="18" xfId="89" applyFont="1" applyFill="1" applyBorder="1" applyAlignment="1">
      <alignment horizontal="left" vertical="center" indent="1"/>
    </xf>
    <xf numFmtId="184" fontId="142" fillId="39" borderId="18" xfId="90" applyNumberFormat="1" applyFont="1" applyFill="1" applyBorder="1" applyAlignment="1">
      <alignment horizontal="right" vertical="center"/>
    </xf>
    <xf numFmtId="0" fontId="142" fillId="39" borderId="11" xfId="89" applyFont="1" applyFill="1" applyBorder="1" applyAlignment="1">
      <alignment horizontal="center" vertical="top" wrapText="1"/>
    </xf>
    <xf numFmtId="0" fontId="142" fillId="39" borderId="26" xfId="89" applyFont="1" applyFill="1" applyBorder="1" applyAlignment="1">
      <alignment horizontal="center" vertical="top" wrapText="1"/>
    </xf>
    <xf numFmtId="0" fontId="142" fillId="39" borderId="12" xfId="89" applyFont="1" applyFill="1" applyBorder="1" applyAlignment="1">
      <alignment horizontal="center" vertical="top" wrapText="1"/>
    </xf>
    <xf numFmtId="187" fontId="142" fillId="39" borderId="11" xfId="85" applyNumberFormat="1" applyFont="1" applyFill="1" applyBorder="1" applyAlignment="1">
      <alignment horizontal="right" vertical="center"/>
    </xf>
    <xf numFmtId="187" fontId="142" fillId="39" borderId="26" xfId="85" applyNumberFormat="1" applyFont="1" applyFill="1" applyBorder="1" applyAlignment="1">
      <alignment horizontal="right" vertical="center"/>
    </xf>
    <xf numFmtId="187" fontId="142" fillId="39" borderId="12" xfId="85" applyNumberFormat="1" applyFont="1" applyFill="1" applyBorder="1" applyAlignment="1">
      <alignment horizontal="right" vertical="center"/>
    </xf>
    <xf numFmtId="187" fontId="145" fillId="0" borderId="14" xfId="85" applyNumberFormat="1" applyFont="1" applyFill="1" applyBorder="1" applyAlignment="1">
      <alignment horizontal="right" vertical="top"/>
    </xf>
    <xf numFmtId="0" fontId="142" fillId="0" borderId="0" xfId="89" applyFont="1" applyAlignment="1">
      <alignment vertical="center" wrapText="1"/>
    </xf>
    <xf numFmtId="0" fontId="144" fillId="0" borderId="16" xfId="89" applyFont="1" applyBorder="1" applyAlignment="1">
      <alignment horizontal="right" vertical="center"/>
    </xf>
    <xf numFmtId="0" fontId="144" fillId="0" borderId="0" xfId="89" applyFont="1" applyAlignment="1">
      <alignment horizontal="right" vertical="center"/>
    </xf>
    <xf numFmtId="0" fontId="142" fillId="0" borderId="18" xfId="89" applyFont="1" applyBorder="1" applyAlignment="1">
      <alignment horizontal="center" vertical="center"/>
    </xf>
    <xf numFmtId="184" fontId="142" fillId="0" borderId="11" xfId="90" applyNumberFormat="1" applyFont="1" applyFill="1" applyBorder="1" applyAlignment="1">
      <alignment horizontal="center" vertical="center"/>
    </xf>
    <xf numFmtId="184" fontId="142" fillId="0" borderId="26" xfId="90" applyNumberFormat="1" applyFont="1" applyFill="1" applyBorder="1" applyAlignment="1">
      <alignment horizontal="center" vertical="center"/>
    </xf>
    <xf numFmtId="184" fontId="142" fillId="0" borderId="12" xfId="90" applyNumberFormat="1" applyFont="1" applyFill="1" applyBorder="1" applyAlignment="1">
      <alignment horizontal="center" vertical="center"/>
    </xf>
    <xf numFmtId="0" fontId="142" fillId="0" borderId="37" xfId="89" applyFont="1" applyBorder="1" applyAlignment="1">
      <alignment horizontal="center" vertical="center" textRotation="255"/>
    </xf>
    <xf numFmtId="0" fontId="142" fillId="0" borderId="55" xfId="89" applyFont="1" applyBorder="1" applyAlignment="1">
      <alignment horizontal="center" vertical="center" textRotation="255"/>
    </xf>
    <xf numFmtId="0" fontId="142" fillId="0" borderId="38" xfId="89" applyFont="1" applyBorder="1" applyAlignment="1">
      <alignment horizontal="center" vertical="center" textRotation="255"/>
    </xf>
    <xf numFmtId="0" fontId="142" fillId="0" borderId="370" xfId="89" applyFont="1" applyBorder="1" applyAlignment="1">
      <alignment horizontal="center" vertical="center" textRotation="255"/>
    </xf>
    <xf numFmtId="0" fontId="142" fillId="0" borderId="122" xfId="89" applyFont="1" applyBorder="1" applyAlignment="1">
      <alignment horizontal="center" vertical="center" textRotation="255"/>
    </xf>
    <xf numFmtId="0" fontId="142" fillId="0" borderId="17" xfId="89" applyFont="1" applyBorder="1" applyAlignment="1">
      <alignment horizontal="center" vertical="center" textRotation="255"/>
    </xf>
    <xf numFmtId="0" fontId="142" fillId="0" borderId="24" xfId="89" applyFont="1" applyBorder="1" applyAlignment="1">
      <alignment horizontal="center" vertical="center" textRotation="255"/>
    </xf>
    <xf numFmtId="0" fontId="144" fillId="0" borderId="0" xfId="89" applyFont="1" applyAlignment="1">
      <alignment horizontal="left" vertical="center"/>
    </xf>
    <xf numFmtId="184" fontId="142" fillId="0" borderId="18" xfId="90" applyNumberFormat="1" applyFont="1" applyFill="1" applyBorder="1" applyAlignment="1">
      <alignment horizontal="center" vertical="center"/>
    </xf>
    <xf numFmtId="0" fontId="142" fillId="0" borderId="123" xfId="89" applyFont="1" applyBorder="1" applyAlignment="1">
      <alignment horizontal="center" vertical="center" shrinkToFit="1"/>
    </xf>
    <xf numFmtId="0" fontId="142" fillId="0" borderId="46" xfId="89" applyFont="1" applyBorder="1" applyAlignment="1">
      <alignment horizontal="center" vertical="center" shrinkToFit="1"/>
    </xf>
    <xf numFmtId="0" fontId="142" fillId="0" borderId="47" xfId="89" applyFont="1" applyBorder="1" applyAlignment="1">
      <alignment horizontal="center" vertical="center" shrinkToFit="1"/>
    </xf>
    <xf numFmtId="0" fontId="142" fillId="28" borderId="0" xfId="89" applyFont="1" applyFill="1" applyAlignment="1">
      <alignment horizontal="left" vertical="top" wrapText="1"/>
    </xf>
    <xf numFmtId="0" fontId="142" fillId="28" borderId="0" xfId="89" applyFont="1" applyFill="1" applyAlignment="1">
      <alignment horizontal="left" vertical="top"/>
    </xf>
    <xf numFmtId="0" fontId="142" fillId="0" borderId="369" xfId="89" applyFont="1" applyBorder="1" applyAlignment="1">
      <alignment horizontal="center" vertical="center"/>
    </xf>
    <xf numFmtId="0" fontId="142" fillId="0" borderId="369" xfId="89" applyFont="1" applyBorder="1" applyAlignment="1">
      <alignment horizontal="right" vertical="center"/>
    </xf>
    <xf numFmtId="0" fontId="144" fillId="0" borderId="14" xfId="89" applyFont="1" applyBorder="1" applyAlignment="1">
      <alignment horizontal="right" vertical="center"/>
    </xf>
    <xf numFmtId="0" fontId="142" fillId="0" borderId="14" xfId="89" applyFont="1" applyBorder="1" applyAlignment="1">
      <alignment horizontal="left" vertical="center"/>
    </xf>
    <xf numFmtId="0" fontId="144" fillId="0" borderId="10" xfId="89" applyFont="1" applyBorder="1" applyAlignment="1">
      <alignment horizontal="right" vertical="center"/>
    </xf>
    <xf numFmtId="0" fontId="142" fillId="0" borderId="139" xfId="89" applyFont="1" applyBorder="1" applyAlignment="1">
      <alignment horizontal="distributed" vertical="center" indent="1"/>
    </xf>
    <xf numFmtId="0" fontId="142" fillId="0" borderId="53" xfId="89" applyFont="1" applyBorder="1" applyAlignment="1">
      <alignment horizontal="distributed" vertical="center" indent="1"/>
    </xf>
    <xf numFmtId="0" fontId="142" fillId="0" borderId="140" xfId="89" applyFont="1" applyBorder="1" applyAlignment="1">
      <alignment horizontal="distributed" vertical="center" indent="1"/>
    </xf>
    <xf numFmtId="0" fontId="142" fillId="27" borderId="51" xfId="89" applyFont="1" applyFill="1" applyBorder="1" applyAlignment="1">
      <alignment horizontal="left" vertical="center" indent="1"/>
    </xf>
    <xf numFmtId="0" fontId="142" fillId="27" borderId="54" xfId="89" applyFont="1" applyFill="1" applyBorder="1" applyAlignment="1">
      <alignment horizontal="left" vertical="center" indent="1"/>
    </xf>
    <xf numFmtId="0" fontId="143" fillId="0" borderId="369" xfId="89" applyFont="1" applyBorder="1" applyAlignment="1">
      <alignment horizontal="center" vertical="center"/>
    </xf>
    <xf numFmtId="0" fontId="142" fillId="0" borderId="134" xfId="89" applyFont="1" applyBorder="1" applyAlignment="1">
      <alignment horizontal="distributed" vertical="center" indent="1"/>
    </xf>
    <xf numFmtId="0" fontId="142" fillId="0" borderId="47" xfId="89" applyFont="1" applyBorder="1" applyAlignment="1">
      <alignment horizontal="distributed" vertical="center" indent="1"/>
    </xf>
    <xf numFmtId="0" fontId="142" fillId="0" borderId="135" xfId="89" applyFont="1" applyBorder="1" applyAlignment="1">
      <alignment horizontal="distributed" vertical="center" indent="1"/>
    </xf>
    <xf numFmtId="0" fontId="142" fillId="27" borderId="135" xfId="89" applyFont="1" applyFill="1" applyBorder="1" applyAlignment="1">
      <alignment horizontal="center" vertical="center"/>
    </xf>
    <xf numFmtId="176" fontId="142" fillId="27" borderId="135" xfId="89" applyNumberFormat="1" applyFont="1" applyFill="1" applyBorder="1" applyAlignment="1">
      <alignment horizontal="center" vertical="center"/>
    </xf>
    <xf numFmtId="176" fontId="142" fillId="27" borderId="45" xfId="89" applyNumberFormat="1" applyFont="1" applyFill="1" applyBorder="1" applyAlignment="1">
      <alignment horizontal="center" vertical="center"/>
    </xf>
    <xf numFmtId="176" fontId="142" fillId="27" borderId="262" xfId="89" applyNumberFormat="1" applyFont="1" applyFill="1" applyBorder="1" applyAlignment="1">
      <alignment horizontal="center" vertical="center"/>
    </xf>
    <xf numFmtId="176" fontId="142" fillId="28" borderId="11" xfId="89" applyNumberFormat="1" applyFont="1" applyFill="1" applyBorder="1" applyAlignment="1">
      <alignment horizontal="center" vertical="center"/>
    </xf>
    <xf numFmtId="176" fontId="142" fillId="28" borderId="26" xfId="89" applyNumberFormat="1" applyFont="1" applyFill="1" applyBorder="1" applyAlignment="1">
      <alignment horizontal="center" vertical="center"/>
    </xf>
    <xf numFmtId="176" fontId="142" fillId="28" borderId="50" xfId="89" applyNumberFormat="1" applyFont="1" applyFill="1" applyBorder="1" applyAlignment="1">
      <alignment horizontal="center" vertical="center"/>
    </xf>
    <xf numFmtId="0" fontId="142" fillId="0" borderId="137" xfId="89" applyFont="1" applyBorder="1" applyAlignment="1">
      <alignment horizontal="distributed" vertical="center" indent="1"/>
    </xf>
    <xf numFmtId="0" fontId="142" fillId="0" borderId="12" xfId="89" applyFont="1" applyBorder="1" applyAlignment="1">
      <alignment horizontal="distributed" vertical="center" indent="1"/>
    </xf>
    <xf numFmtId="0" fontId="142" fillId="0" borderId="18" xfId="89" applyFont="1" applyBorder="1" applyAlignment="1">
      <alignment horizontal="distributed" vertical="center" indent="1"/>
    </xf>
    <xf numFmtId="0" fontId="144" fillId="0" borderId="26" xfId="89" applyFont="1" applyBorder="1" applyAlignment="1">
      <alignment horizontal="right" vertical="center"/>
    </xf>
    <xf numFmtId="0" fontId="142" fillId="0" borderId="26" xfId="89" applyFont="1" applyBorder="1" applyAlignment="1">
      <alignment horizontal="left" vertical="center"/>
    </xf>
    <xf numFmtId="0" fontId="142" fillId="0" borderId="12" xfId="89" applyFont="1" applyBorder="1" applyAlignment="1">
      <alignment horizontal="left" vertical="center"/>
    </xf>
    <xf numFmtId="0" fontId="142" fillId="0" borderId="11" xfId="89" applyFont="1" applyBorder="1" applyAlignment="1">
      <alignment horizontal="center" vertical="center"/>
    </xf>
    <xf numFmtId="0" fontId="142" fillId="0" borderId="26" xfId="89" applyFont="1" applyBorder="1" applyAlignment="1">
      <alignment horizontal="center" vertical="center"/>
    </xf>
    <xf numFmtId="0" fontId="142" fillId="0" borderId="12" xfId="89" applyFont="1" applyBorder="1" applyAlignment="1">
      <alignment horizontal="center" vertical="center"/>
    </xf>
    <xf numFmtId="0" fontId="241" fillId="0" borderId="84" xfId="106" applyFont="1" applyBorder="1" applyAlignment="1" applyProtection="1">
      <alignment horizontal="center" vertical="center"/>
      <protection locked="0"/>
    </xf>
    <xf numFmtId="0" fontId="241" fillId="0" borderId="271" xfId="106" applyFont="1" applyBorder="1" applyAlignment="1" applyProtection="1">
      <alignment horizontal="center" vertical="center"/>
      <protection locked="0"/>
    </xf>
    <xf numFmtId="0" fontId="241" fillId="0" borderId="88" xfId="106" applyFont="1" applyBorder="1" applyAlignment="1" applyProtection="1">
      <alignment horizontal="center" vertical="center"/>
      <protection locked="0"/>
    </xf>
    <xf numFmtId="0" fontId="241" fillId="0" borderId="274" xfId="106" applyFont="1" applyBorder="1" applyAlignment="1" applyProtection="1">
      <alignment horizontal="center" vertical="center"/>
      <protection locked="0"/>
    </xf>
    <xf numFmtId="0" fontId="241" fillId="0" borderId="88" xfId="106" applyFont="1" applyBorder="1" applyAlignment="1" applyProtection="1">
      <alignment horizontal="center" vertical="center" shrinkToFit="1"/>
      <protection locked="0"/>
    </xf>
    <xf numFmtId="0" fontId="241" fillId="0" borderId="84" xfId="106" applyFont="1" applyBorder="1" applyAlignment="1" applyProtection="1">
      <alignment horizontal="center" vertical="center" shrinkToFit="1"/>
      <protection locked="0"/>
    </xf>
    <xf numFmtId="0" fontId="241" fillId="0" borderId="278" xfId="106" applyFont="1" applyBorder="1" applyAlignment="1">
      <alignment horizontal="center" vertical="center"/>
    </xf>
    <xf numFmtId="0" fontId="241" fillId="0" borderId="22" xfId="106" applyFont="1" applyBorder="1" applyAlignment="1">
      <alignment horizontal="center" vertical="center"/>
    </xf>
    <xf numFmtId="0" fontId="241" fillId="0" borderId="83" xfId="106" applyFont="1" applyBorder="1" applyAlignment="1" applyProtection="1">
      <alignment horizontal="center" vertical="center"/>
      <protection locked="0"/>
    </xf>
    <xf numFmtId="0" fontId="241" fillId="0" borderId="119" xfId="106" applyFont="1" applyBorder="1" applyAlignment="1" applyProtection="1">
      <alignment horizontal="center" vertical="center"/>
      <protection locked="0"/>
    </xf>
    <xf numFmtId="0" fontId="241" fillId="0" borderId="88" xfId="106" applyFont="1" applyBorder="1" applyAlignment="1" applyProtection="1">
      <alignment horizontal="center" vertical="center" textRotation="255"/>
      <protection locked="0"/>
    </xf>
    <xf numFmtId="0" fontId="241" fillId="0" borderId="84" xfId="106" applyFont="1" applyBorder="1" applyAlignment="1" applyProtection="1">
      <alignment horizontal="center" vertical="center" textRotation="255"/>
      <protection locked="0"/>
    </xf>
    <xf numFmtId="0" fontId="241" fillId="0" borderId="21" xfId="106" applyFont="1" applyBorder="1" applyAlignment="1">
      <alignment horizontal="center" vertical="center"/>
    </xf>
    <xf numFmtId="0" fontId="241" fillId="0" borderId="83" xfId="106" applyFont="1" applyBorder="1" applyAlignment="1" applyProtection="1">
      <alignment horizontal="center" vertical="center" shrinkToFit="1"/>
      <protection locked="0"/>
    </xf>
    <xf numFmtId="55" fontId="243" fillId="0" borderId="11" xfId="106" applyNumberFormat="1" applyFont="1" applyBorder="1" applyAlignment="1">
      <alignment horizontal="center" vertical="center"/>
    </xf>
    <xf numFmtId="55" fontId="243" fillId="0" borderId="26" xfId="106" applyNumberFormat="1" applyFont="1" applyBorder="1" applyAlignment="1">
      <alignment horizontal="center" vertical="center"/>
    </xf>
    <xf numFmtId="55" fontId="243" fillId="0" borderId="12" xfId="106" applyNumberFormat="1" applyFont="1" applyBorder="1" applyAlignment="1">
      <alignment horizontal="center" vertical="center"/>
    </xf>
    <xf numFmtId="0" fontId="247" fillId="0" borderId="278" xfId="106" applyFont="1" applyBorder="1" applyAlignment="1">
      <alignment horizontal="center" vertical="center" wrapText="1" shrinkToFit="1"/>
    </xf>
    <xf numFmtId="0" fontId="247" fillId="0" borderId="280" xfId="106" applyFont="1" applyBorder="1" applyAlignment="1">
      <alignment horizontal="center" vertical="center" shrinkToFit="1"/>
    </xf>
    <xf numFmtId="0" fontId="241" fillId="0" borderId="83" xfId="106" applyFont="1" applyBorder="1" applyAlignment="1" applyProtection="1">
      <alignment horizontal="center" vertical="center" textRotation="255"/>
      <protection locked="0"/>
    </xf>
    <xf numFmtId="0" fontId="241" fillId="0" borderId="385" xfId="106" applyFont="1" applyBorder="1" applyAlignment="1" applyProtection="1">
      <alignment horizontal="center" vertical="center"/>
      <protection locked="0"/>
    </xf>
    <xf numFmtId="0" fontId="241" fillId="0" borderId="279" xfId="106" applyFont="1" applyBorder="1" applyAlignment="1" applyProtection="1">
      <alignment horizontal="center" vertical="center" textRotation="255"/>
      <protection locked="0"/>
    </xf>
    <xf numFmtId="0" fontId="241" fillId="0" borderId="385" xfId="106" applyFont="1" applyBorder="1" applyAlignment="1" applyProtection="1">
      <alignment horizontal="center" vertical="center" textRotation="255"/>
      <protection locked="0"/>
    </xf>
    <xf numFmtId="0" fontId="241" fillId="0" borderId="279" xfId="106" applyFont="1" applyBorder="1" applyAlignment="1" applyProtection="1">
      <alignment horizontal="center" vertical="center"/>
      <protection locked="0"/>
    </xf>
    <xf numFmtId="0" fontId="241" fillId="0" borderId="212" xfId="106" applyFont="1" applyBorder="1" applyAlignment="1" applyProtection="1">
      <alignment horizontal="center" vertical="center"/>
      <protection locked="0"/>
    </xf>
    <xf numFmtId="0" fontId="241" fillId="0" borderId="388" xfId="106" applyFont="1" applyBorder="1" applyAlignment="1" applyProtection="1">
      <alignment horizontal="center" vertical="center"/>
      <protection locked="0"/>
    </xf>
    <xf numFmtId="0" fontId="241" fillId="0" borderId="144" xfId="106" applyFont="1" applyBorder="1" applyAlignment="1" applyProtection="1">
      <alignment horizontal="center" vertical="center"/>
      <protection locked="0"/>
    </xf>
    <xf numFmtId="0" fontId="241" fillId="0" borderId="279" xfId="106" applyFont="1" applyBorder="1" applyAlignment="1" applyProtection="1">
      <alignment horizontal="center" vertical="center" shrinkToFit="1"/>
      <protection locked="0"/>
    </xf>
    <xf numFmtId="0" fontId="241" fillId="0" borderId="385" xfId="106" applyFont="1" applyBorder="1" applyAlignment="1" applyProtection="1">
      <alignment horizontal="center" vertical="center" shrinkToFit="1"/>
      <protection locked="0"/>
    </xf>
    <xf numFmtId="0" fontId="241" fillId="0" borderId="388" xfId="106" applyFont="1" applyBorder="1" applyAlignment="1" applyProtection="1">
      <alignment horizontal="center" vertical="center" shrinkToFit="1"/>
      <protection locked="0"/>
    </xf>
    <xf numFmtId="0" fontId="241" fillId="0" borderId="386" xfId="106" applyFont="1" applyBorder="1" applyAlignment="1" applyProtection="1">
      <alignment horizontal="center" vertical="center" shrinkToFit="1"/>
      <protection locked="0"/>
    </xf>
    <xf numFmtId="0" fontId="241" fillId="0" borderId="0" xfId="106" applyFont="1" applyAlignment="1">
      <alignment horizontal="left" vertical="center"/>
    </xf>
    <xf numFmtId="176" fontId="247" fillId="28" borderId="270" xfId="106" applyNumberFormat="1" applyFont="1" applyFill="1" applyBorder="1" applyAlignment="1" applyProtection="1">
      <alignment horizontal="center" vertical="center" shrinkToFit="1"/>
      <protection locked="0"/>
    </xf>
    <xf numFmtId="176" fontId="247" fillId="28" borderId="125" xfId="106" applyNumberFormat="1" applyFont="1" applyFill="1" applyBorder="1" applyAlignment="1" applyProtection="1">
      <alignment horizontal="center" vertical="center" shrinkToFit="1"/>
      <protection locked="0"/>
    </xf>
    <xf numFmtId="176" fontId="247" fillId="28" borderId="62" xfId="106" applyNumberFormat="1" applyFont="1" applyFill="1" applyBorder="1" applyAlignment="1" applyProtection="1">
      <alignment horizontal="center" vertical="center" shrinkToFit="1"/>
      <protection locked="0"/>
    </xf>
    <xf numFmtId="0" fontId="241" fillId="0" borderId="377" xfId="106" applyFont="1" applyBorder="1" applyAlignment="1">
      <alignment horizontal="center" vertical="center"/>
    </xf>
    <xf numFmtId="0" fontId="241" fillId="0" borderId="378" xfId="106" applyFont="1" applyBorder="1" applyAlignment="1">
      <alignment horizontal="center" vertical="center"/>
    </xf>
    <xf numFmtId="179" fontId="241" fillId="0" borderId="379" xfId="106" applyNumberFormat="1" applyFont="1" applyBorder="1" applyAlignment="1">
      <alignment horizontal="center" vertical="center"/>
    </xf>
    <xf numFmtId="179" fontId="241" fillId="0" borderId="378" xfId="106" applyNumberFormat="1" applyFont="1" applyBorder="1" applyAlignment="1">
      <alignment horizontal="center" vertical="center"/>
    </xf>
    <xf numFmtId="0" fontId="241" fillId="0" borderId="48" xfId="106" applyFont="1" applyBorder="1" applyAlignment="1">
      <alignment horizontal="center" vertical="center"/>
    </xf>
    <xf numFmtId="190" fontId="241" fillId="43" borderId="380" xfId="106" applyNumberFormat="1" applyFont="1" applyFill="1" applyBorder="1" applyAlignment="1">
      <alignment horizontal="center" vertical="center"/>
    </xf>
    <xf numFmtId="190" fontId="241" fillId="43" borderId="381" xfId="106" applyNumberFormat="1" applyFont="1" applyFill="1" applyBorder="1" applyAlignment="1">
      <alignment horizontal="center" vertical="center"/>
    </xf>
    <xf numFmtId="0" fontId="241" fillId="0" borderId="264" xfId="106" applyFont="1" applyBorder="1" applyAlignment="1">
      <alignment horizontal="center" vertical="center" shrinkToFit="1"/>
    </xf>
    <xf numFmtId="0" fontId="241" fillId="0" borderId="263" xfId="106" applyFont="1" applyBorder="1" applyAlignment="1">
      <alignment horizontal="center" vertical="center" shrinkToFit="1"/>
    </xf>
    <xf numFmtId="0" fontId="241" fillId="0" borderId="213" xfId="106" applyFont="1" applyBorder="1" applyAlignment="1">
      <alignment horizontal="center" vertical="center"/>
    </xf>
    <xf numFmtId="0" fontId="241" fillId="0" borderId="376" xfId="106" applyFont="1" applyBorder="1" applyAlignment="1">
      <alignment horizontal="center" vertical="center"/>
    </xf>
    <xf numFmtId="0" fontId="243" fillId="43" borderId="270" xfId="106" applyFont="1" applyFill="1" applyBorder="1" applyAlignment="1">
      <alignment horizontal="center" vertical="center"/>
    </xf>
    <xf numFmtId="0" fontId="243" fillId="43" borderId="125" xfId="106" applyFont="1" applyFill="1" applyBorder="1" applyAlignment="1">
      <alignment horizontal="center" vertical="center"/>
    </xf>
    <xf numFmtId="0" fontId="241" fillId="0" borderId="83" xfId="106" applyFont="1" applyBorder="1" applyAlignment="1">
      <alignment horizontal="center" vertical="center"/>
    </xf>
    <xf numFmtId="0" fontId="241" fillId="0" borderId="84" xfId="106" applyFont="1" applyBorder="1" applyAlignment="1">
      <alignment horizontal="center" vertical="center"/>
    </xf>
    <xf numFmtId="179" fontId="241" fillId="0" borderId="81" xfId="106" applyNumberFormat="1" applyFont="1" applyBorder="1" applyAlignment="1">
      <alignment horizontal="center" vertical="center"/>
    </xf>
    <xf numFmtId="179" fontId="241" fillId="0" borderId="84" xfId="106" applyNumberFormat="1" applyFont="1" applyBorder="1" applyAlignment="1">
      <alignment horizontal="center" vertical="center"/>
    </xf>
    <xf numFmtId="190" fontId="241" fillId="43" borderId="237" xfId="106" applyNumberFormat="1" applyFont="1" applyFill="1" applyBorder="1" applyAlignment="1">
      <alignment horizontal="center" vertical="center"/>
    </xf>
    <xf numFmtId="190" fontId="241" fillId="43" borderId="278" xfId="106" applyNumberFormat="1" applyFont="1" applyFill="1" applyBorder="1" applyAlignment="1">
      <alignment horizontal="center" vertical="center"/>
    </xf>
    <xf numFmtId="0" fontId="243" fillId="43" borderId="370" xfId="106" applyFont="1" applyFill="1" applyBorder="1" applyAlignment="1">
      <alignment horizontal="center" vertical="center"/>
    </xf>
    <xf numFmtId="0" fontId="243" fillId="43" borderId="369" xfId="106" applyFont="1" applyFill="1" applyBorder="1" applyAlignment="1">
      <alignment horizontal="center" vertical="center"/>
    </xf>
    <xf numFmtId="0" fontId="241" fillId="0" borderId="0" xfId="106" applyFont="1" applyAlignment="1">
      <alignment horizontal="left" vertical="center" shrinkToFit="1"/>
    </xf>
    <xf numFmtId="176" fontId="241" fillId="27" borderId="0" xfId="106" applyNumberFormat="1" applyFont="1" applyFill="1" applyAlignment="1" applyProtection="1">
      <alignment horizontal="center" vertical="center" shrinkToFit="1"/>
      <protection locked="0"/>
    </xf>
    <xf numFmtId="0" fontId="241" fillId="0" borderId="0" xfId="106" applyFont="1" applyAlignment="1">
      <alignment horizontal="right" vertical="center"/>
    </xf>
    <xf numFmtId="200" fontId="241" fillId="0" borderId="0" xfId="106" applyNumberFormat="1" applyFont="1" applyAlignment="1">
      <alignment horizontal="left" vertical="center"/>
    </xf>
    <xf numFmtId="0" fontId="241" fillId="0" borderId="17" xfId="106" applyFont="1" applyBorder="1" applyAlignment="1">
      <alignment horizontal="center" vertical="center" shrinkToFit="1"/>
    </xf>
    <xf numFmtId="0" fontId="241" fillId="0" borderId="10" xfId="106" applyFont="1" applyBorder="1" applyAlignment="1">
      <alignment horizontal="center" vertical="center" shrinkToFit="1"/>
    </xf>
    <xf numFmtId="0" fontId="241" fillId="0" borderId="10" xfId="106" applyFont="1" applyBorder="1" applyAlignment="1">
      <alignment horizontal="center" vertical="center"/>
    </xf>
    <xf numFmtId="190" fontId="241" fillId="43" borderId="382" xfId="106" applyNumberFormat="1" applyFont="1" applyFill="1" applyBorder="1" applyAlignment="1">
      <alignment horizontal="center" vertical="center"/>
    </xf>
    <xf numFmtId="190" fontId="241" fillId="43" borderId="383" xfId="106" applyNumberFormat="1" applyFont="1" applyFill="1" applyBorder="1" applyAlignment="1">
      <alignment horizontal="center" vertical="center"/>
    </xf>
    <xf numFmtId="0" fontId="262" fillId="0" borderId="0" xfId="108" applyFont="1" applyAlignment="1">
      <alignment horizontal="center" vertical="center"/>
    </xf>
    <xf numFmtId="0" fontId="269" fillId="0" borderId="0" xfId="108" applyFont="1" applyAlignment="1">
      <alignment vertical="center" textRotation="255"/>
    </xf>
    <xf numFmtId="0" fontId="262" fillId="0" borderId="88" xfId="108" applyFont="1" applyBorder="1" applyAlignment="1">
      <alignment horizontal="center" vertical="center"/>
    </xf>
    <xf numFmtId="0" fontId="262" fillId="0" borderId="274" xfId="108" applyFont="1" applyBorder="1" applyAlignment="1">
      <alignment horizontal="center" vertical="center"/>
    </xf>
    <xf numFmtId="0" fontId="262" fillId="0" borderId="269" xfId="108" applyFont="1" applyBorder="1" applyAlignment="1">
      <alignment horizontal="center" vertical="center"/>
    </xf>
    <xf numFmtId="0" fontId="262" fillId="0" borderId="275" xfId="108" applyFont="1" applyBorder="1" applyAlignment="1">
      <alignment horizontal="center" vertical="center"/>
    </xf>
    <xf numFmtId="0" fontId="262" fillId="0" borderId="277" xfId="108" applyFont="1" applyBorder="1" applyAlignment="1">
      <alignment horizontal="center" vertical="center"/>
    </xf>
    <xf numFmtId="0" fontId="262" fillId="0" borderId="389" xfId="108" applyFont="1" applyBorder="1" applyAlignment="1">
      <alignment horizontal="center" vertical="center"/>
    </xf>
    <xf numFmtId="0" fontId="262" fillId="0" borderId="268" xfId="108" applyFont="1" applyBorder="1" applyAlignment="1">
      <alignment horizontal="center" vertical="center"/>
    </xf>
    <xf numFmtId="0" fontId="262" fillId="0" borderId="273" xfId="108" applyFont="1" applyBorder="1" applyAlignment="1">
      <alignment horizontal="center" vertical="center"/>
    </xf>
    <xf numFmtId="0" fontId="269" fillId="0" borderId="279" xfId="108" applyFont="1" applyBorder="1" applyAlignment="1">
      <alignment vertical="center" textRotation="255"/>
    </xf>
    <xf numFmtId="0" fontId="269" fillId="0" borderId="385" xfId="108" applyFont="1" applyBorder="1" applyAlignment="1">
      <alignment vertical="center" textRotation="255"/>
    </xf>
    <xf numFmtId="0" fontId="269" fillId="0" borderId="237" xfId="108" applyFont="1" applyBorder="1" applyAlignment="1">
      <alignment vertical="center" textRotation="255"/>
    </xf>
    <xf numFmtId="0" fontId="269" fillId="0" borderId="387" xfId="108" applyFont="1" applyBorder="1" applyAlignment="1">
      <alignment vertical="center" textRotation="255"/>
    </xf>
    <xf numFmtId="0" fontId="269" fillId="0" borderId="388" xfId="108" applyFont="1" applyBorder="1" applyAlignment="1">
      <alignment vertical="center" textRotation="255"/>
    </xf>
    <xf numFmtId="0" fontId="269" fillId="0" borderId="386" xfId="108" applyFont="1" applyBorder="1" applyAlignment="1">
      <alignment vertical="center" textRotation="255"/>
    </xf>
    <xf numFmtId="0" fontId="262" fillId="0" borderId="0" xfId="108" applyFont="1" applyAlignment="1">
      <alignment horizontal="left" vertical="center"/>
    </xf>
    <xf numFmtId="58" fontId="262" fillId="27" borderId="0" xfId="108" applyNumberFormat="1" applyFont="1" applyFill="1" applyAlignment="1">
      <alignment horizontal="left" vertical="center"/>
    </xf>
    <xf numFmtId="0" fontId="262" fillId="27" borderId="0" xfId="108" applyFont="1" applyFill="1" applyAlignment="1">
      <alignment horizontal="center" vertical="center"/>
    </xf>
    <xf numFmtId="58" fontId="262" fillId="28" borderId="0" xfId="108" applyNumberFormat="1" applyFont="1" applyFill="1" applyAlignment="1">
      <alignment horizontal="left" vertical="center"/>
    </xf>
    <xf numFmtId="0" fontId="262" fillId="27" borderId="0" xfId="108" applyFont="1" applyFill="1" applyAlignment="1">
      <alignment horizontal="left" vertical="center"/>
    </xf>
    <xf numFmtId="0" fontId="241" fillId="0" borderId="16" xfId="109" applyFont="1" applyBorder="1" applyAlignment="1" applyProtection="1">
      <alignment horizontal="left" vertical="center" shrinkToFit="1"/>
      <protection locked="0"/>
    </xf>
    <xf numFmtId="0" fontId="241" fillId="0" borderId="0" xfId="109" applyFont="1" applyAlignment="1" applyProtection="1">
      <alignment horizontal="left" vertical="center" shrinkToFit="1"/>
      <protection locked="0"/>
    </xf>
    <xf numFmtId="0" fontId="241" fillId="0" borderId="15" xfId="109" applyFont="1" applyBorder="1" applyAlignment="1" applyProtection="1">
      <alignment horizontal="left" vertical="center" shrinkToFit="1"/>
      <protection locked="0"/>
    </xf>
    <xf numFmtId="0" fontId="241" fillId="0" borderId="16" xfId="109" applyFont="1" applyBorder="1" applyAlignment="1">
      <alignment horizontal="left" vertical="center" shrinkToFit="1"/>
    </xf>
    <xf numFmtId="0" fontId="241" fillId="0" borderId="0" xfId="109" applyFont="1" applyAlignment="1">
      <alignment horizontal="left" vertical="center" shrinkToFit="1"/>
    </xf>
    <xf numFmtId="0" fontId="248" fillId="0" borderId="18" xfId="109" applyFont="1" applyBorder="1" applyAlignment="1">
      <alignment horizontal="center" vertical="center" wrapText="1"/>
    </xf>
    <xf numFmtId="0" fontId="241" fillId="0" borderId="0" xfId="109" quotePrefix="1" applyFont="1" applyAlignment="1">
      <alignment horizontal="center" vertical="center" wrapText="1"/>
    </xf>
    <xf numFmtId="0" fontId="241" fillId="0" borderId="10" xfId="109" quotePrefix="1" applyFont="1" applyBorder="1" applyAlignment="1">
      <alignment horizontal="center" vertical="center" wrapText="1"/>
    </xf>
    <xf numFmtId="0" fontId="241" fillId="0" borderId="20" xfId="109" applyFont="1" applyBorder="1" applyAlignment="1">
      <alignment horizontal="center" vertical="center" textRotation="255"/>
    </xf>
    <xf numFmtId="0" fontId="241" fillId="0" borderId="21" xfId="109" applyFont="1" applyBorder="1" applyAlignment="1">
      <alignment horizontal="center" vertical="center" textRotation="255"/>
    </xf>
    <xf numFmtId="0" fontId="241" fillId="0" borderId="22" xfId="109" applyFont="1" applyBorder="1" applyAlignment="1">
      <alignment horizontal="center" vertical="center" textRotation="255"/>
    </xf>
    <xf numFmtId="0" fontId="241" fillId="0" borderId="20" xfId="109" applyFont="1" applyBorder="1" applyAlignment="1">
      <alignment horizontal="center" vertical="center" wrapText="1"/>
    </xf>
    <xf numFmtId="0" fontId="241" fillId="0" borderId="21" xfId="109" applyFont="1" applyBorder="1" applyAlignment="1">
      <alignment horizontal="center" vertical="center" wrapText="1"/>
    </xf>
    <xf numFmtId="0" fontId="241" fillId="0" borderId="22" xfId="109" applyFont="1" applyBorder="1" applyAlignment="1">
      <alignment horizontal="center" vertical="center" wrapText="1"/>
    </xf>
    <xf numFmtId="190" fontId="241" fillId="0" borderId="20" xfId="109" applyNumberFormat="1" applyFont="1" applyBorder="1" applyAlignment="1">
      <alignment horizontal="center" vertical="center"/>
    </xf>
    <xf numFmtId="190" fontId="241" fillId="0" borderId="21" xfId="109" applyNumberFormat="1" applyFont="1" applyBorder="1" applyAlignment="1">
      <alignment horizontal="center" vertical="center"/>
    </xf>
    <xf numFmtId="190" fontId="241" fillId="0" borderId="101" xfId="109" applyNumberFormat="1" applyFont="1" applyBorder="1" applyAlignment="1">
      <alignment horizontal="center" vertical="center"/>
    </xf>
    <xf numFmtId="0" fontId="241" fillId="0" borderId="13" xfId="109" applyFont="1" applyBorder="1" applyAlignment="1">
      <alignment horizontal="center" vertical="center"/>
    </xf>
    <xf numFmtId="0" fontId="241" fillId="0" borderId="14" xfId="109" applyFont="1" applyBorder="1" applyAlignment="1">
      <alignment horizontal="center" vertical="center"/>
    </xf>
    <xf numFmtId="0" fontId="241" fillId="0" borderId="25" xfId="109" applyFont="1" applyBorder="1" applyAlignment="1">
      <alignment horizontal="center" vertical="center"/>
    </xf>
    <xf numFmtId="0" fontId="241" fillId="0" borderId="16" xfId="109" applyFont="1" applyBorder="1" applyAlignment="1">
      <alignment horizontal="center" vertical="center"/>
    </xf>
    <xf numFmtId="0" fontId="241" fillId="0" borderId="0" xfId="109" applyFont="1" applyAlignment="1">
      <alignment horizontal="center" vertical="center"/>
    </xf>
    <xf numFmtId="0" fontId="241" fillId="0" borderId="15" xfId="109" applyFont="1" applyBorder="1" applyAlignment="1">
      <alignment horizontal="center" vertical="center"/>
    </xf>
    <xf numFmtId="0" fontId="241" fillId="0" borderId="17" xfId="109" applyFont="1" applyBorder="1" applyAlignment="1">
      <alignment horizontal="center" vertical="center"/>
    </xf>
    <xf numFmtId="0" fontId="241" fillId="0" borderId="10" xfId="109" applyFont="1" applyBorder="1" applyAlignment="1">
      <alignment horizontal="center" vertical="center"/>
    </xf>
    <xf numFmtId="0" fontId="241" fillId="0" borderId="24" xfId="109" applyFont="1" applyBorder="1" applyAlignment="1">
      <alignment horizontal="center" vertical="center"/>
    </xf>
    <xf numFmtId="55" fontId="243" fillId="0" borderId="11" xfId="109" applyNumberFormat="1" applyFont="1" applyBorder="1" applyAlignment="1">
      <alignment horizontal="center" vertical="center"/>
    </xf>
    <xf numFmtId="55" fontId="243" fillId="0" borderId="26" xfId="109" applyNumberFormat="1" applyFont="1" applyBorder="1" applyAlignment="1">
      <alignment horizontal="center" vertical="center"/>
    </xf>
    <xf numFmtId="0" fontId="248" fillId="0" borderId="13" xfId="109" applyFont="1" applyBorder="1" applyAlignment="1">
      <alignment horizontal="center" vertical="center" textRotation="255" wrapText="1"/>
    </xf>
    <xf numFmtId="0" fontId="248" fillId="0" borderId="16" xfId="109" applyFont="1" applyBorder="1" applyAlignment="1">
      <alignment horizontal="center" vertical="center" textRotation="255" wrapText="1"/>
    </xf>
    <xf numFmtId="0" fontId="248" fillId="0" borderId="17" xfId="109" applyFont="1" applyBorder="1" applyAlignment="1">
      <alignment horizontal="center" vertical="center" textRotation="255" wrapText="1"/>
    </xf>
    <xf numFmtId="0" fontId="253" fillId="0" borderId="25" xfId="109" applyFont="1" applyBorder="1" applyAlignment="1">
      <alignment horizontal="center" vertical="center" textRotation="255" wrapText="1" shrinkToFit="1"/>
    </xf>
    <xf numFmtId="0" fontId="253" fillId="0" borderId="15" xfId="109" applyFont="1" applyBorder="1" applyAlignment="1">
      <alignment horizontal="center" vertical="center" textRotation="255" wrapText="1" shrinkToFit="1"/>
    </xf>
    <xf numFmtId="0" fontId="253" fillId="0" borderId="24" xfId="109" applyFont="1" applyBorder="1" applyAlignment="1">
      <alignment horizontal="center" vertical="center" textRotation="255" wrapText="1" shrinkToFit="1"/>
    </xf>
    <xf numFmtId="0" fontId="248" fillId="0" borderId="20" xfId="109" applyFont="1" applyBorder="1" applyAlignment="1">
      <alignment horizontal="center" vertical="center" textRotation="255" wrapText="1"/>
    </xf>
    <xf numFmtId="0" fontId="248" fillId="0" borderId="21" xfId="109" applyFont="1" applyBorder="1" applyAlignment="1">
      <alignment horizontal="center" vertical="center" textRotation="255" wrapText="1"/>
    </xf>
    <xf numFmtId="0" fontId="248" fillId="0" borderId="22" xfId="109" applyFont="1" applyBorder="1" applyAlignment="1">
      <alignment horizontal="center" vertical="center" textRotation="255" wrapText="1"/>
    </xf>
    <xf numFmtId="190" fontId="248" fillId="0" borderId="18" xfId="109" applyNumberFormat="1" applyFont="1" applyBorder="1" applyAlignment="1">
      <alignment horizontal="center" vertical="center" wrapText="1"/>
    </xf>
    <xf numFmtId="0" fontId="253" fillId="0" borderId="18" xfId="109" applyFont="1" applyBorder="1" applyAlignment="1">
      <alignment horizontal="center" vertical="center" wrapText="1" shrinkToFit="1"/>
    </xf>
    <xf numFmtId="0" fontId="241" fillId="0" borderId="0" xfId="109" applyFont="1" applyAlignment="1">
      <alignment horizontal="center" vertical="center" wrapText="1"/>
    </xf>
    <xf numFmtId="0" fontId="242" fillId="0" borderId="0" xfId="109" applyFont="1" applyAlignment="1">
      <alignment horizontal="right" vertical="center"/>
    </xf>
    <xf numFmtId="200" fontId="242" fillId="0" borderId="0" xfId="109" applyNumberFormat="1" applyFont="1" applyAlignment="1">
      <alignment horizontal="left" vertical="center"/>
    </xf>
    <xf numFmtId="190" fontId="251" fillId="31" borderId="277" xfId="109" applyNumberFormat="1" applyFont="1" applyFill="1" applyBorder="1" applyAlignment="1">
      <alignment horizontal="center" vertical="center"/>
    </xf>
    <xf numFmtId="0" fontId="241" fillId="31" borderId="277" xfId="109" applyFont="1" applyFill="1" applyBorder="1" applyAlignment="1">
      <alignment horizontal="center" vertical="center"/>
    </xf>
    <xf numFmtId="0" fontId="241" fillId="31" borderId="22" xfId="109" applyFont="1" applyFill="1" applyBorder="1" applyAlignment="1">
      <alignment horizontal="center" vertical="center"/>
    </xf>
    <xf numFmtId="0" fontId="241" fillId="0" borderId="18" xfId="109" applyFont="1" applyBorder="1" applyAlignment="1">
      <alignment horizontal="center" vertical="center"/>
    </xf>
    <xf numFmtId="0" fontId="241" fillId="31" borderId="18" xfId="109" applyFont="1" applyFill="1" applyBorder="1" applyAlignment="1">
      <alignment horizontal="center" vertical="center"/>
    </xf>
    <xf numFmtId="0" fontId="241" fillId="31" borderId="20" xfId="109" applyFont="1" applyFill="1" applyBorder="1" applyAlignment="1">
      <alignment horizontal="center" vertical="center"/>
    </xf>
    <xf numFmtId="0" fontId="241" fillId="31" borderId="13" xfId="109" applyFont="1" applyFill="1" applyBorder="1" applyAlignment="1">
      <alignment horizontal="center" vertical="center"/>
    </xf>
    <xf numFmtId="0" fontId="241" fillId="31" borderId="268" xfId="109" applyFont="1" applyFill="1" applyBorder="1" applyAlignment="1">
      <alignment horizontal="center" vertical="center"/>
    </xf>
    <xf numFmtId="0" fontId="241" fillId="31" borderId="88" xfId="109" applyFont="1" applyFill="1" applyBorder="1" applyAlignment="1">
      <alignment horizontal="center" vertical="center"/>
    </xf>
    <xf numFmtId="0" fontId="241" fillId="31" borderId="81" xfId="109" applyFont="1" applyFill="1" applyBorder="1" applyAlignment="1">
      <alignment horizontal="center" vertical="center"/>
    </xf>
    <xf numFmtId="0" fontId="241" fillId="31" borderId="0" xfId="109" applyFont="1" applyFill="1" applyAlignment="1">
      <alignment horizontal="center" vertical="center" shrinkToFit="1"/>
    </xf>
    <xf numFmtId="0" fontId="243" fillId="31" borderId="18" xfId="109" applyFont="1" applyFill="1" applyBorder="1" applyAlignment="1">
      <alignment horizontal="center" vertical="center"/>
    </xf>
    <xf numFmtId="0" fontId="242" fillId="27" borderId="0" xfId="109" applyFont="1" applyFill="1" applyAlignment="1">
      <alignment horizontal="left" vertical="center" shrinkToFit="1"/>
    </xf>
    <xf numFmtId="0" fontId="249" fillId="27" borderId="37" xfId="109" applyFont="1" applyFill="1" applyBorder="1" applyAlignment="1">
      <alignment horizontal="center" vertical="center"/>
    </xf>
    <xf numFmtId="0" fontId="249" fillId="27" borderId="29" xfId="109" applyFont="1" applyFill="1" applyBorder="1" applyAlignment="1">
      <alignment horizontal="center" vertical="center"/>
    </xf>
    <xf numFmtId="0" fontId="249" fillId="27" borderId="38" xfId="109" applyFont="1" applyFill="1" applyBorder="1" applyAlignment="1">
      <alignment horizontal="center" vertical="center"/>
    </xf>
    <xf numFmtId="0" fontId="249" fillId="27" borderId="0" xfId="109" applyFont="1" applyFill="1" applyAlignment="1">
      <alignment horizontal="center" vertical="center"/>
    </xf>
    <xf numFmtId="0" fontId="244" fillId="27" borderId="29" xfId="109" applyFont="1" applyFill="1" applyBorder="1" applyAlignment="1">
      <alignment horizontal="center" vertical="center"/>
    </xf>
    <xf numFmtId="0" fontId="244" fillId="27" borderId="30" xfId="109" applyFont="1" applyFill="1" applyBorder="1" applyAlignment="1">
      <alignment horizontal="center" vertical="center"/>
    </xf>
    <xf numFmtId="0" fontId="244" fillId="27" borderId="0" xfId="109" applyFont="1" applyFill="1" applyAlignment="1">
      <alignment horizontal="center" vertical="center"/>
    </xf>
    <xf numFmtId="0" fontId="244" fillId="27" borderId="31" xfId="109" applyFont="1" applyFill="1" applyBorder="1" applyAlignment="1">
      <alignment horizontal="center" vertical="center"/>
    </xf>
    <xf numFmtId="0" fontId="241" fillId="0" borderId="18" xfId="109" applyFont="1" applyBorder="1" applyAlignment="1">
      <alignment horizontal="center" vertical="center" wrapText="1"/>
    </xf>
    <xf numFmtId="0" fontId="248" fillId="0" borderId="18" xfId="109" applyFont="1" applyBorder="1" applyAlignment="1">
      <alignment horizontal="center" vertical="center" wrapText="1" shrinkToFit="1"/>
    </xf>
    <xf numFmtId="176" fontId="242" fillId="28" borderId="0" xfId="109" applyNumberFormat="1" applyFont="1" applyFill="1" applyAlignment="1" applyProtection="1">
      <alignment horizontal="left" vertical="center" shrinkToFit="1"/>
      <protection locked="0"/>
    </xf>
    <xf numFmtId="176" fontId="242" fillId="27" borderId="0" xfId="109" applyNumberFormat="1" applyFont="1" applyFill="1" applyAlignment="1" applyProtection="1">
      <alignment horizontal="left" vertical="center" shrinkToFit="1"/>
      <protection locked="0"/>
    </xf>
    <xf numFmtId="0" fontId="243" fillId="27" borderId="38" xfId="109" applyFont="1" applyFill="1" applyBorder="1" applyAlignment="1">
      <alignment horizontal="center" vertical="center"/>
    </xf>
    <xf numFmtId="0" fontId="243" fillId="27" borderId="0" xfId="109" applyFont="1" applyFill="1" applyAlignment="1">
      <alignment horizontal="center" vertical="center"/>
    </xf>
    <xf numFmtId="0" fontId="243" fillId="27" borderId="370" xfId="109" applyFont="1" applyFill="1" applyBorder="1" applyAlignment="1">
      <alignment horizontal="center" vertical="center"/>
    </xf>
    <xf numFmtId="0" fontId="243" fillId="27" borderId="369" xfId="109" applyFont="1" applyFill="1" applyBorder="1" applyAlignment="1">
      <alignment horizontal="center" vertical="center"/>
    </xf>
    <xf numFmtId="1" fontId="244" fillId="27" borderId="0" xfId="109" applyNumberFormat="1" applyFont="1" applyFill="1" applyAlignment="1">
      <alignment horizontal="center" vertical="center"/>
    </xf>
    <xf numFmtId="1" fontId="244" fillId="27" borderId="31" xfId="109" applyNumberFormat="1" applyFont="1" applyFill="1" applyBorder="1" applyAlignment="1">
      <alignment horizontal="center" vertical="center"/>
    </xf>
    <xf numFmtId="1" fontId="244" fillId="27" borderId="369" xfId="109" applyNumberFormat="1" applyFont="1" applyFill="1" applyBorder="1" applyAlignment="1">
      <alignment horizontal="center" vertical="center"/>
    </xf>
    <xf numFmtId="1" fontId="244" fillId="27" borderId="371" xfId="109" applyNumberFormat="1" applyFont="1" applyFill="1" applyBorder="1" applyAlignment="1">
      <alignment horizontal="center" vertical="center"/>
    </xf>
    <xf numFmtId="190" fontId="251" fillId="0" borderId="18" xfId="109" applyNumberFormat="1" applyFont="1" applyBorder="1" applyAlignment="1">
      <alignment horizontal="center" vertical="center"/>
    </xf>
    <xf numFmtId="190" fontId="251" fillId="31" borderId="18" xfId="109" applyNumberFormat="1" applyFont="1" applyFill="1" applyBorder="1" applyAlignment="1">
      <alignment horizontal="center" vertical="center"/>
    </xf>
    <xf numFmtId="190" fontId="251" fillId="31" borderId="20" xfId="109" applyNumberFormat="1" applyFont="1" applyFill="1" applyBorder="1" applyAlignment="1">
      <alignment horizontal="center" vertical="center"/>
    </xf>
    <xf numFmtId="190" fontId="243" fillId="0" borderId="18" xfId="109" applyNumberFormat="1" applyFont="1" applyBorder="1" applyAlignment="1">
      <alignment horizontal="center" vertical="center"/>
    </xf>
    <xf numFmtId="0" fontId="262" fillId="0" borderId="78" xfId="108" applyFont="1" applyBorder="1" applyAlignment="1">
      <alignment horizontal="center" vertical="center"/>
    </xf>
    <xf numFmtId="0" fontId="262" fillId="0" borderId="83" xfId="108" applyFont="1" applyBorder="1" applyAlignment="1">
      <alignment horizontal="center" vertical="center"/>
    </xf>
    <xf numFmtId="0" fontId="269" fillId="0" borderId="186" xfId="108" applyFont="1" applyBorder="1" applyAlignment="1">
      <alignment vertical="center" textRotation="255"/>
    </xf>
    <xf numFmtId="0" fontId="269" fillId="0" borderId="213" xfId="108" applyFont="1" applyBorder="1" applyAlignment="1">
      <alignment vertical="center" textRotation="255"/>
    </xf>
    <xf numFmtId="0" fontId="262" fillId="0" borderId="402" xfId="108" applyFont="1" applyBorder="1" applyAlignment="1">
      <alignment horizontal="center" vertical="center"/>
    </xf>
    <xf numFmtId="0" fontId="262" fillId="0" borderId="351" xfId="108" applyFont="1" applyBorder="1" applyAlignment="1">
      <alignment horizontal="center" vertical="center"/>
    </xf>
    <xf numFmtId="0" fontId="262" fillId="0" borderId="403" xfId="108" applyFont="1" applyBorder="1" applyAlignment="1">
      <alignment horizontal="center" vertical="center"/>
    </xf>
    <xf numFmtId="0" fontId="262" fillId="0" borderId="404" xfId="108" applyFont="1" applyBorder="1" applyAlignment="1">
      <alignment horizontal="center" vertical="center"/>
    </xf>
    <xf numFmtId="0" fontId="262" fillId="0" borderId="405" xfId="108" applyFont="1" applyBorder="1" applyAlignment="1">
      <alignment horizontal="center" vertical="center"/>
    </xf>
    <xf numFmtId="0" fontId="262" fillId="0" borderId="406" xfId="108" applyFont="1" applyBorder="1" applyAlignment="1">
      <alignment horizontal="center" vertical="center"/>
    </xf>
    <xf numFmtId="0" fontId="269" fillId="0" borderId="185" xfId="108" applyFont="1" applyBorder="1" applyAlignment="1">
      <alignment vertical="center" textRotation="255"/>
    </xf>
    <xf numFmtId="0" fontId="269" fillId="0" borderId="232" xfId="108" applyFont="1" applyBorder="1" applyAlignment="1">
      <alignment vertical="center" textRotation="255"/>
    </xf>
    <xf numFmtId="190" fontId="262" fillId="0" borderId="20" xfId="108" applyNumberFormat="1" applyFont="1" applyBorder="1" applyAlignment="1">
      <alignment horizontal="center" vertical="center"/>
    </xf>
    <xf numFmtId="190" fontId="262" fillId="0" borderId="21" xfId="108" applyNumberFormat="1" applyFont="1" applyBorder="1" applyAlignment="1">
      <alignment horizontal="center" vertical="center"/>
    </xf>
    <xf numFmtId="190" fontId="262" fillId="0" borderId="22" xfId="108" applyNumberFormat="1" applyFont="1" applyBorder="1" applyAlignment="1">
      <alignment horizontal="center" vertical="center"/>
    </xf>
    <xf numFmtId="0" fontId="262" fillId="0" borderId="25" xfId="108" applyFont="1" applyBorder="1" applyAlignment="1">
      <alignment horizontal="center" vertical="center" wrapText="1"/>
    </xf>
    <xf numFmtId="0" fontId="262" fillId="0" borderId="15" xfId="108" applyFont="1" applyBorder="1" applyAlignment="1">
      <alignment horizontal="center" vertical="center" wrapText="1"/>
    </xf>
    <xf numFmtId="0" fontId="262" fillId="0" borderId="13" xfId="108" applyFont="1" applyBorder="1" applyAlignment="1">
      <alignment horizontal="center" vertical="center" wrapText="1"/>
    </xf>
    <xf numFmtId="0" fontId="262" fillId="0" borderId="16" xfId="108" applyFont="1" applyBorder="1" applyAlignment="1">
      <alignment horizontal="center" vertical="center" wrapText="1"/>
    </xf>
    <xf numFmtId="0" fontId="262" fillId="0" borderId="14" xfId="108" applyFont="1" applyBorder="1" applyAlignment="1">
      <alignment horizontal="center" vertical="center" wrapText="1"/>
    </xf>
    <xf numFmtId="0" fontId="262" fillId="0" borderId="0" xfId="108" applyFont="1" applyAlignment="1">
      <alignment horizontal="center" vertical="center" wrapText="1"/>
    </xf>
    <xf numFmtId="0" fontId="262" fillId="0" borderId="14" xfId="108" applyFont="1" applyBorder="1" applyAlignment="1">
      <alignment horizontal="center" vertical="center"/>
    </xf>
    <xf numFmtId="55" fontId="262" fillId="0" borderId="11" xfId="108" applyNumberFormat="1" applyFont="1" applyBorder="1" applyAlignment="1">
      <alignment horizontal="center" vertical="center"/>
    </xf>
    <xf numFmtId="55" fontId="262" fillId="0" borderId="26" xfId="108" applyNumberFormat="1" applyFont="1" applyBorder="1" applyAlignment="1">
      <alignment horizontal="center" vertical="center"/>
    </xf>
    <xf numFmtId="55" fontId="262" fillId="0" borderId="12" xfId="108" applyNumberFormat="1" applyFont="1" applyBorder="1" applyAlignment="1">
      <alignment horizontal="center" vertical="center"/>
    </xf>
    <xf numFmtId="0" fontId="142" fillId="27" borderId="135" xfId="89" applyFont="1" applyFill="1" applyBorder="1" applyAlignment="1">
      <alignment horizontal="left" vertical="center"/>
    </xf>
    <xf numFmtId="176" fontId="142" fillId="27" borderId="135" xfId="89" applyNumberFormat="1" applyFont="1" applyFill="1" applyBorder="1" applyAlignment="1">
      <alignment horizontal="left" vertical="center"/>
    </xf>
    <xf numFmtId="176" fontId="142" fillId="27" borderId="45" xfId="89" applyNumberFormat="1" applyFont="1" applyFill="1" applyBorder="1" applyAlignment="1">
      <alignment horizontal="left" vertical="center"/>
    </xf>
    <xf numFmtId="176" fontId="142" fillId="27" borderId="262" xfId="89" applyNumberFormat="1" applyFont="1" applyFill="1" applyBorder="1" applyAlignment="1">
      <alignment horizontal="left" vertical="center"/>
    </xf>
    <xf numFmtId="0" fontId="142" fillId="0" borderId="18" xfId="89" applyFont="1" applyBorder="1" applyAlignment="1">
      <alignment horizontal="left" vertical="center" indent="1"/>
    </xf>
    <xf numFmtId="184" fontId="142" fillId="0" borderId="18" xfId="90" applyNumberFormat="1" applyFont="1" applyFill="1" applyBorder="1" applyAlignment="1">
      <alignment horizontal="right" vertical="center"/>
    </xf>
    <xf numFmtId="0" fontId="142" fillId="0" borderId="11" xfId="89" applyFont="1" applyBorder="1" applyAlignment="1">
      <alignment horizontal="center" vertical="top" wrapText="1"/>
    </xf>
    <xf numFmtId="0" fontId="142" fillId="0" borderId="26" xfId="89" applyFont="1" applyBorder="1" applyAlignment="1">
      <alignment horizontal="center" vertical="top" wrapText="1"/>
    </xf>
    <xf numFmtId="0" fontId="142" fillId="0" borderId="12" xfId="89" applyFont="1" applyBorder="1" applyAlignment="1">
      <alignment horizontal="center" vertical="top" wrapText="1"/>
    </xf>
    <xf numFmtId="187" fontId="142" fillId="0" borderId="11" xfId="85" applyNumberFormat="1" applyFont="1" applyFill="1" applyBorder="1" applyAlignment="1">
      <alignment horizontal="right" vertical="center"/>
    </xf>
    <xf numFmtId="187" fontId="142" fillId="0" borderId="26" xfId="85" applyNumberFormat="1" applyFont="1" applyFill="1" applyBorder="1" applyAlignment="1">
      <alignment horizontal="right" vertical="center"/>
    </xf>
    <xf numFmtId="187" fontId="142" fillId="0" borderId="12" xfId="85" applyNumberFormat="1" applyFont="1" applyFill="1" applyBorder="1" applyAlignment="1">
      <alignment horizontal="right" vertical="center"/>
    </xf>
    <xf numFmtId="188" fontId="145" fillId="28" borderId="0" xfId="90" applyNumberFormat="1" applyFont="1" applyFill="1" applyBorder="1" applyAlignment="1">
      <alignment horizontal="right" vertical="center"/>
    </xf>
    <xf numFmtId="0" fontId="146" fillId="0" borderId="13" xfId="89" applyFont="1" applyBorder="1" applyAlignment="1">
      <alignment horizontal="center"/>
    </xf>
    <xf numFmtId="0" fontId="146" fillId="0" borderId="14" xfId="89" applyFont="1" applyBorder="1" applyAlignment="1">
      <alignment horizontal="center"/>
    </xf>
    <xf numFmtId="0" fontId="142" fillId="0" borderId="16" xfId="89" applyFont="1" applyBorder="1" applyAlignment="1">
      <alignment horizontal="center" vertical="center" wrapText="1"/>
    </xf>
    <xf numFmtId="0" fontId="142" fillId="0" borderId="0" xfId="89" applyFont="1" applyAlignment="1">
      <alignment horizontal="center" vertical="center" wrapText="1"/>
    </xf>
    <xf numFmtId="0" fontId="142" fillId="0" borderId="15" xfId="89" applyFont="1" applyBorder="1" applyAlignment="1">
      <alignment horizontal="center" vertical="center" wrapText="1"/>
    </xf>
    <xf numFmtId="0" fontId="146" fillId="0" borderId="17" xfId="89" applyFont="1" applyBorder="1" applyAlignment="1">
      <alignment horizontal="center" vertical="top"/>
    </xf>
    <xf numFmtId="0" fontId="146" fillId="0" borderId="10" xfId="89" applyFont="1" applyBorder="1" applyAlignment="1">
      <alignment horizontal="center" vertical="top"/>
    </xf>
    <xf numFmtId="0" fontId="241" fillId="28" borderId="0" xfId="111" applyFont="1" applyFill="1" applyAlignment="1">
      <alignment horizontal="center" vertical="center" shrinkToFit="1"/>
    </xf>
    <xf numFmtId="0" fontId="243" fillId="28" borderId="18" xfId="111" applyFont="1" applyFill="1" applyBorder="1" applyAlignment="1">
      <alignment horizontal="center" vertical="center"/>
    </xf>
    <xf numFmtId="0" fontId="242" fillId="25" borderId="0" xfId="111" applyFont="1" applyFill="1" applyAlignment="1">
      <alignment horizontal="left" vertical="center"/>
    </xf>
    <xf numFmtId="0" fontId="249" fillId="25" borderId="37" xfId="111" applyFont="1" applyFill="1" applyBorder="1" applyAlignment="1">
      <alignment horizontal="center" vertical="center"/>
    </xf>
    <xf numFmtId="0" fontId="249" fillId="25" borderId="29" xfId="111" applyFont="1" applyFill="1" applyBorder="1" applyAlignment="1">
      <alignment horizontal="center" vertical="center"/>
    </xf>
    <xf numFmtId="0" fontId="249" fillId="25" borderId="38" xfId="111" applyFont="1" applyFill="1" applyBorder="1" applyAlignment="1">
      <alignment horizontal="center" vertical="center"/>
    </xf>
    <xf numFmtId="0" fontId="249" fillId="25" borderId="0" xfId="111" applyFont="1" applyFill="1" applyAlignment="1">
      <alignment horizontal="center" vertical="center"/>
    </xf>
    <xf numFmtId="0" fontId="244" fillId="25" borderId="29" xfId="111" applyFont="1" applyFill="1" applyBorder="1" applyAlignment="1">
      <alignment horizontal="center" vertical="center"/>
    </xf>
    <xf numFmtId="0" fontId="244" fillId="25" borderId="30" xfId="111" applyFont="1" applyFill="1" applyBorder="1" applyAlignment="1">
      <alignment horizontal="center" vertical="center"/>
    </xf>
    <xf numFmtId="0" fontId="244" fillId="25" borderId="0" xfId="111" applyFont="1" applyFill="1" applyAlignment="1">
      <alignment horizontal="center" vertical="center"/>
    </xf>
    <xf numFmtId="0" fontId="244" fillId="25" borderId="31" xfId="111" applyFont="1" applyFill="1" applyBorder="1" applyAlignment="1">
      <alignment horizontal="center" vertical="center"/>
    </xf>
    <xf numFmtId="0" fontId="241" fillId="0" borderId="18" xfId="111" applyFont="1" applyBorder="1" applyAlignment="1">
      <alignment horizontal="center" vertical="center" wrapText="1"/>
    </xf>
    <xf numFmtId="0" fontId="241" fillId="0" borderId="18" xfId="111" applyFont="1" applyBorder="1" applyAlignment="1">
      <alignment horizontal="center" vertical="center"/>
    </xf>
    <xf numFmtId="0" fontId="248" fillId="0" borderId="18" xfId="111" applyFont="1" applyBorder="1" applyAlignment="1">
      <alignment horizontal="center" vertical="center" wrapText="1"/>
    </xf>
    <xf numFmtId="0" fontId="248" fillId="0" borderId="18" xfId="111" applyFont="1" applyBorder="1" applyAlignment="1">
      <alignment horizontal="center" vertical="center" wrapText="1" shrinkToFit="1"/>
    </xf>
    <xf numFmtId="190" fontId="248" fillId="0" borderId="18" xfId="111" applyNumberFormat="1" applyFont="1" applyBorder="1" applyAlignment="1">
      <alignment horizontal="center" vertical="center" wrapText="1"/>
    </xf>
    <xf numFmtId="176" fontId="275" fillId="28" borderId="0" xfId="111" applyNumberFormat="1" applyFont="1" applyFill="1" applyAlignment="1" applyProtection="1">
      <alignment horizontal="center" vertical="center" shrinkToFit="1"/>
      <protection locked="0"/>
    </xf>
    <xf numFmtId="176" fontId="242" fillId="25" borderId="0" xfId="111" applyNumberFormat="1" applyFont="1" applyFill="1" applyAlignment="1" applyProtection="1">
      <alignment horizontal="left" vertical="center" shrinkToFit="1"/>
      <protection locked="0"/>
    </xf>
    <xf numFmtId="0" fontId="243" fillId="25" borderId="38" xfId="111" applyFont="1" applyFill="1" applyBorder="1" applyAlignment="1">
      <alignment horizontal="center" vertical="center"/>
    </xf>
    <xf numFmtId="0" fontId="243" fillId="25" borderId="0" xfId="111" applyFont="1" applyFill="1" applyAlignment="1">
      <alignment horizontal="center" vertical="center"/>
    </xf>
    <xf numFmtId="1" fontId="244" fillId="25" borderId="0" xfId="111" applyNumberFormat="1" applyFont="1" applyFill="1" applyAlignment="1">
      <alignment horizontal="center" vertical="center"/>
    </xf>
    <xf numFmtId="1" fontId="244" fillId="25" borderId="31" xfId="111" applyNumberFormat="1" applyFont="1" applyFill="1" applyBorder="1" applyAlignment="1">
      <alignment horizontal="center" vertical="center"/>
    </xf>
    <xf numFmtId="190" fontId="251" fillId="0" borderId="18" xfId="111" applyNumberFormat="1" applyFont="1" applyBorder="1" applyAlignment="1">
      <alignment horizontal="center" vertical="center"/>
    </xf>
    <xf numFmtId="190" fontId="251" fillId="28" borderId="18" xfId="0" applyNumberFormat="1" applyFont="1" applyFill="1" applyBorder="1" applyAlignment="1">
      <alignment horizontal="center" vertical="center"/>
    </xf>
    <xf numFmtId="190" fontId="251" fillId="28" borderId="20" xfId="0" applyNumberFormat="1" applyFont="1" applyFill="1" applyBorder="1" applyAlignment="1">
      <alignment horizontal="center" vertical="center"/>
    </xf>
    <xf numFmtId="190" fontId="243" fillId="0" borderId="18" xfId="111" applyNumberFormat="1" applyFont="1" applyBorder="1" applyAlignment="1">
      <alignment horizontal="center" vertical="center"/>
    </xf>
    <xf numFmtId="0" fontId="241" fillId="28" borderId="389" xfId="0" applyFont="1" applyFill="1" applyBorder="1" applyAlignment="1">
      <alignment horizontal="center" vertical="center"/>
    </xf>
    <xf numFmtId="0" fontId="241" fillId="28" borderId="18" xfId="0" applyFont="1" applyFill="1" applyBorder="1" applyAlignment="1">
      <alignment horizontal="center" vertical="center"/>
    </xf>
    <xf numFmtId="0" fontId="242" fillId="0" borderId="0" xfId="111" applyFont="1" applyAlignment="1">
      <alignment horizontal="right" vertical="center"/>
    </xf>
    <xf numFmtId="200" fontId="242" fillId="0" borderId="0" xfId="111" applyNumberFormat="1" applyFont="1" applyAlignment="1">
      <alignment horizontal="left" vertical="center"/>
    </xf>
    <xf numFmtId="0" fontId="243" fillId="25" borderId="407" xfId="111" applyFont="1" applyFill="1" applyBorder="1" applyAlignment="1">
      <alignment horizontal="center" vertical="center"/>
    </xf>
    <xf numFmtId="0" fontId="243" fillId="25" borderId="369" xfId="111" applyFont="1" applyFill="1" applyBorder="1" applyAlignment="1">
      <alignment horizontal="center" vertical="center"/>
    </xf>
    <xf numFmtId="1" fontId="244" fillId="25" borderId="369" xfId="111" applyNumberFormat="1" applyFont="1" applyFill="1" applyBorder="1" applyAlignment="1">
      <alignment horizontal="center" vertical="center"/>
    </xf>
    <xf numFmtId="1" fontId="244" fillId="25" borderId="371" xfId="111" applyNumberFormat="1" applyFont="1" applyFill="1" applyBorder="1" applyAlignment="1">
      <alignment horizontal="center" vertical="center"/>
    </xf>
    <xf numFmtId="190" fontId="251" fillId="28" borderId="277" xfId="0" applyNumberFormat="1" applyFont="1" applyFill="1" applyBorder="1" applyAlignment="1">
      <alignment horizontal="center" vertical="center"/>
    </xf>
    <xf numFmtId="0" fontId="241" fillId="28" borderId="277" xfId="0" applyFont="1" applyFill="1" applyBorder="1" applyAlignment="1">
      <alignment horizontal="center" vertical="center"/>
    </xf>
    <xf numFmtId="0" fontId="241" fillId="28" borderId="22" xfId="0" applyFont="1" applyFill="1" applyBorder="1" applyAlignment="1">
      <alignment horizontal="center" vertical="center"/>
    </xf>
    <xf numFmtId="0" fontId="241" fillId="28" borderId="20" xfId="0" applyFont="1" applyFill="1" applyBorder="1" applyAlignment="1">
      <alignment horizontal="center" vertical="center"/>
    </xf>
    <xf numFmtId="0" fontId="241" fillId="28" borderId="13" xfId="0" applyFont="1" applyFill="1" applyBorder="1" applyAlignment="1">
      <alignment horizontal="center" vertical="center"/>
    </xf>
    <xf numFmtId="0" fontId="241" fillId="28" borderId="268" xfId="0" applyFont="1" applyFill="1" applyBorder="1" applyAlignment="1">
      <alignment horizontal="center" vertical="center"/>
    </xf>
    <xf numFmtId="0" fontId="241" fillId="28" borderId="88" xfId="0" applyFont="1" applyFill="1" applyBorder="1" applyAlignment="1">
      <alignment horizontal="center" vertical="center"/>
    </xf>
    <xf numFmtId="0" fontId="241" fillId="28" borderId="81" xfId="0" applyFont="1" applyFill="1" applyBorder="1" applyAlignment="1">
      <alignment horizontal="center" vertical="center"/>
    </xf>
    <xf numFmtId="0" fontId="241" fillId="28" borderId="276" xfId="0" applyFont="1" applyFill="1" applyBorder="1" applyAlignment="1">
      <alignment horizontal="center" vertical="center"/>
    </xf>
    <xf numFmtId="0" fontId="241" fillId="0" borderId="0" xfId="111" quotePrefix="1" applyFont="1" applyAlignment="1">
      <alignment horizontal="center" vertical="center" wrapText="1"/>
    </xf>
    <xf numFmtId="0" fontId="241" fillId="0" borderId="10" xfId="111" quotePrefix="1" applyFont="1" applyBorder="1" applyAlignment="1">
      <alignment horizontal="center" vertical="center" wrapText="1"/>
    </xf>
    <xf numFmtId="0" fontId="241" fillId="0" borderId="20" xfId="0" applyFont="1" applyBorder="1" applyAlignment="1">
      <alignment horizontal="center" vertical="center" wrapText="1"/>
    </xf>
    <xf numFmtId="0" fontId="241" fillId="0" borderId="21" xfId="0" applyFont="1" applyBorder="1" applyAlignment="1">
      <alignment horizontal="center" vertical="center" wrapText="1"/>
    </xf>
    <xf numFmtId="0" fontId="241" fillId="0" borderId="22" xfId="0" applyFont="1" applyBorder="1" applyAlignment="1">
      <alignment horizontal="center" vertical="center" wrapText="1"/>
    </xf>
    <xf numFmtId="0" fontId="241" fillId="0" borderId="0" xfId="111" applyFont="1" applyAlignment="1">
      <alignment horizontal="center" vertical="center" wrapText="1"/>
    </xf>
    <xf numFmtId="0" fontId="241" fillId="0" borderId="0" xfId="111" applyFont="1" applyAlignment="1">
      <alignment horizontal="center" vertical="center"/>
    </xf>
    <xf numFmtId="0" fontId="241" fillId="0" borderId="13" xfId="111" applyFont="1" applyBorder="1" applyAlignment="1">
      <alignment horizontal="center" vertical="center"/>
    </xf>
    <xf numFmtId="0" fontId="241" fillId="0" borderId="14" xfId="111" applyFont="1" applyBorder="1" applyAlignment="1">
      <alignment horizontal="center" vertical="center"/>
    </xf>
    <xf numFmtId="0" fontId="241" fillId="0" borderId="25" xfId="111" applyFont="1" applyBorder="1" applyAlignment="1">
      <alignment horizontal="center" vertical="center"/>
    </xf>
    <xf numFmtId="0" fontId="241" fillId="0" borderId="16" xfId="111" applyFont="1" applyBorder="1" applyAlignment="1">
      <alignment horizontal="center" vertical="center"/>
    </xf>
    <xf numFmtId="0" fontId="241" fillId="0" borderId="15" xfId="111" applyFont="1" applyBorder="1" applyAlignment="1">
      <alignment horizontal="center" vertical="center"/>
    </xf>
    <xf numFmtId="0" fontId="241" fillId="0" borderId="17" xfId="111" applyFont="1" applyBorder="1" applyAlignment="1">
      <alignment horizontal="center" vertical="center"/>
    </xf>
    <xf numFmtId="0" fontId="241" fillId="0" borderId="10" xfId="111" applyFont="1" applyBorder="1" applyAlignment="1">
      <alignment horizontal="center" vertical="center"/>
    </xf>
    <xf numFmtId="0" fontId="241" fillId="0" borderId="24" xfId="111" applyFont="1" applyBorder="1" applyAlignment="1">
      <alignment horizontal="center" vertical="center"/>
    </xf>
    <xf numFmtId="55" fontId="243" fillId="0" borderId="11" xfId="111" applyNumberFormat="1" applyFont="1" applyBorder="1" applyAlignment="1">
      <alignment horizontal="center" vertical="center"/>
    </xf>
    <xf numFmtId="55" fontId="243" fillId="0" borderId="26" xfId="111" applyNumberFormat="1" applyFont="1" applyBorder="1" applyAlignment="1">
      <alignment horizontal="center" vertical="center"/>
    </xf>
    <xf numFmtId="0" fontId="248" fillId="0" borderId="18" xfId="113" applyFont="1" applyBorder="1" applyAlignment="1">
      <alignment horizontal="center" vertical="center" wrapText="1"/>
    </xf>
    <xf numFmtId="190" fontId="248" fillId="0" borderId="18" xfId="113" applyNumberFormat="1" applyFont="1" applyBorder="1" applyAlignment="1">
      <alignment horizontal="center" vertical="center" wrapText="1"/>
    </xf>
    <xf numFmtId="0" fontId="241" fillId="0" borderId="20" xfId="111" applyFont="1" applyBorder="1" applyAlignment="1">
      <alignment horizontal="center" vertical="center" textRotation="255"/>
    </xf>
    <xf numFmtId="0" fontId="241" fillId="0" borderId="21" xfId="111" applyFont="1" applyBorder="1" applyAlignment="1">
      <alignment horizontal="center" vertical="center" textRotation="255"/>
    </xf>
    <xf numFmtId="0" fontId="241" fillId="0" borderId="22" xfId="111" applyFont="1" applyBorder="1" applyAlignment="1">
      <alignment horizontal="center" vertical="center" textRotation="255"/>
    </xf>
    <xf numFmtId="190" fontId="241" fillId="0" borderId="20" xfId="0" applyNumberFormat="1" applyFont="1" applyBorder="1" applyAlignment="1">
      <alignment horizontal="center" vertical="center" wrapText="1"/>
    </xf>
    <xf numFmtId="190" fontId="241" fillId="0" borderId="20" xfId="111" applyNumberFormat="1" applyFont="1" applyBorder="1" applyAlignment="1">
      <alignment horizontal="center" vertical="center"/>
    </xf>
    <xf numFmtId="190" fontId="241" fillId="0" borderId="21" xfId="111" applyNumberFormat="1" applyFont="1" applyBorder="1" applyAlignment="1">
      <alignment horizontal="center" vertical="center"/>
    </xf>
    <xf numFmtId="190" fontId="241" fillId="0" borderId="101" xfId="111" applyNumberFormat="1" applyFont="1" applyBorder="1" applyAlignment="1">
      <alignment horizontal="center" vertical="center"/>
    </xf>
    <xf numFmtId="0" fontId="253" fillId="0" borderId="18" xfId="113" applyFont="1" applyBorder="1" applyAlignment="1">
      <alignment horizontal="center" vertical="center" wrapText="1" shrinkToFit="1"/>
    </xf>
    <xf numFmtId="0" fontId="241" fillId="0" borderId="16" xfId="111" applyFont="1" applyBorder="1" applyAlignment="1" applyProtection="1">
      <alignment horizontal="left" vertical="center" shrinkToFit="1"/>
      <protection locked="0"/>
    </xf>
    <xf numFmtId="0" fontId="241" fillId="0" borderId="0" xfId="111" applyFont="1" applyAlignment="1" applyProtection="1">
      <alignment horizontal="left" vertical="center" shrinkToFit="1"/>
      <protection locked="0"/>
    </xf>
    <xf numFmtId="0" fontId="241" fillId="0" borderId="15" xfId="111" applyFont="1" applyBorder="1" applyAlignment="1" applyProtection="1">
      <alignment horizontal="left" vertical="center" shrinkToFit="1"/>
      <protection locked="0"/>
    </xf>
    <xf numFmtId="0" fontId="241" fillId="0" borderId="16" xfId="111" applyFont="1" applyBorder="1" applyAlignment="1">
      <alignment horizontal="left" vertical="center" shrinkToFit="1"/>
    </xf>
    <xf numFmtId="0" fontId="241" fillId="0" borderId="0" xfId="111" applyFont="1" applyAlignment="1">
      <alignment horizontal="left" vertical="center" shrinkToFit="1"/>
    </xf>
    <xf numFmtId="0" fontId="241" fillId="25" borderId="0" xfId="111" applyFont="1" applyFill="1" applyAlignment="1">
      <alignment horizontal="center" vertical="center" shrinkToFit="1"/>
    </xf>
    <xf numFmtId="0" fontId="243" fillId="25" borderId="18" xfId="111" applyFont="1" applyFill="1" applyBorder="1" applyAlignment="1">
      <alignment horizontal="center" vertical="center"/>
    </xf>
    <xf numFmtId="176" fontId="275" fillId="25" borderId="0" xfId="111" applyNumberFormat="1" applyFont="1" applyFill="1" applyAlignment="1" applyProtection="1">
      <alignment horizontal="left" vertical="center" shrinkToFit="1"/>
      <protection locked="0"/>
    </xf>
    <xf numFmtId="190" fontId="251" fillId="27" borderId="18" xfId="0" applyNumberFormat="1" applyFont="1" applyFill="1" applyBorder="1" applyAlignment="1">
      <alignment horizontal="center" vertical="center"/>
    </xf>
    <xf numFmtId="190" fontId="251" fillId="27" borderId="20" xfId="0" applyNumberFormat="1" applyFont="1" applyFill="1" applyBorder="1" applyAlignment="1">
      <alignment horizontal="center" vertical="center"/>
    </xf>
    <xf numFmtId="0" fontId="241" fillId="27" borderId="389" xfId="0" applyFont="1" applyFill="1" applyBorder="1" applyAlignment="1">
      <alignment horizontal="center" vertical="center"/>
    </xf>
    <xf numFmtId="0" fontId="241" fillId="27" borderId="18" xfId="0" applyFont="1" applyFill="1" applyBorder="1" applyAlignment="1">
      <alignment horizontal="center" vertical="center"/>
    </xf>
    <xf numFmtId="0" fontId="243" fillId="25" borderId="370" xfId="111" applyFont="1" applyFill="1" applyBorder="1" applyAlignment="1">
      <alignment horizontal="center" vertical="center"/>
    </xf>
    <xf numFmtId="190" fontId="251" fillId="27" borderId="277" xfId="0" applyNumberFormat="1" applyFont="1" applyFill="1" applyBorder="1" applyAlignment="1">
      <alignment horizontal="center" vertical="center"/>
    </xf>
    <xf numFmtId="0" fontId="241" fillId="27" borderId="277" xfId="0" applyFont="1" applyFill="1" applyBorder="1" applyAlignment="1">
      <alignment horizontal="center" vertical="center"/>
    </xf>
    <xf numFmtId="0" fontId="241" fillId="27" borderId="22" xfId="0" applyFont="1" applyFill="1" applyBorder="1" applyAlignment="1">
      <alignment horizontal="center" vertical="center"/>
    </xf>
    <xf numFmtId="0" fontId="241" fillId="27" borderId="20" xfId="0" applyFont="1" applyFill="1" applyBorder="1" applyAlignment="1">
      <alignment horizontal="center" vertical="center"/>
    </xf>
    <xf numFmtId="0" fontId="241" fillId="27" borderId="13" xfId="0" applyFont="1" applyFill="1" applyBorder="1" applyAlignment="1">
      <alignment horizontal="center" vertical="center"/>
    </xf>
    <xf numFmtId="0" fontId="241" fillId="27" borderId="268" xfId="0" applyFont="1" applyFill="1" applyBorder="1" applyAlignment="1">
      <alignment horizontal="center" vertical="center"/>
    </xf>
    <xf numFmtId="0" fontId="241" fillId="27" borderId="88" xfId="0" applyFont="1" applyFill="1" applyBorder="1" applyAlignment="1">
      <alignment horizontal="center" vertical="center"/>
    </xf>
    <xf numFmtId="0" fontId="241" fillId="27" borderId="81" xfId="0" applyFont="1" applyFill="1" applyBorder="1" applyAlignment="1">
      <alignment horizontal="center" vertical="center"/>
    </xf>
    <xf numFmtId="0" fontId="241" fillId="27" borderId="276" xfId="0" applyFont="1" applyFill="1" applyBorder="1" applyAlignment="1">
      <alignment horizontal="center" vertical="center"/>
    </xf>
    <xf numFmtId="0" fontId="241" fillId="0" borderId="20" xfId="111" applyFont="1" applyBorder="1" applyAlignment="1">
      <alignment horizontal="center" vertical="center" wrapText="1"/>
    </xf>
    <xf numFmtId="0" fontId="241" fillId="0" borderId="21" xfId="111" applyFont="1" applyBorder="1" applyAlignment="1">
      <alignment horizontal="center" vertical="center" wrapText="1"/>
    </xf>
    <xf numFmtId="0" fontId="241" fillId="0" borderId="22" xfId="111" applyFont="1" applyBorder="1" applyAlignment="1">
      <alignment horizontal="center" vertical="center" wrapText="1"/>
    </xf>
    <xf numFmtId="0" fontId="253" fillId="0" borderId="18" xfId="111" applyFont="1" applyBorder="1" applyAlignment="1">
      <alignment horizontal="center" vertical="center" wrapText="1" shrinkToFit="1"/>
    </xf>
    <xf numFmtId="0" fontId="248" fillId="0" borderId="13" xfId="111" applyFont="1" applyBorder="1" applyAlignment="1">
      <alignment horizontal="center" vertical="center" textRotation="255" wrapText="1"/>
    </xf>
    <xf numFmtId="0" fontId="248" fillId="0" borderId="16" xfId="111" applyFont="1" applyBorder="1" applyAlignment="1">
      <alignment horizontal="center" vertical="center" textRotation="255" wrapText="1"/>
    </xf>
    <xf numFmtId="0" fontId="248" fillId="0" borderId="17" xfId="111" applyFont="1" applyBorder="1" applyAlignment="1">
      <alignment horizontal="center" vertical="center" textRotation="255" wrapText="1"/>
    </xf>
    <xf numFmtId="0" fontId="253" fillId="0" borderId="25" xfId="111" applyFont="1" applyBorder="1" applyAlignment="1">
      <alignment horizontal="center" vertical="center" textRotation="255" wrapText="1" shrinkToFit="1"/>
    </xf>
    <xf numFmtId="0" fontId="253" fillId="0" borderId="15" xfId="111" applyFont="1" applyBorder="1" applyAlignment="1">
      <alignment horizontal="center" vertical="center" textRotation="255" wrapText="1" shrinkToFit="1"/>
    </xf>
    <xf numFmtId="0" fontId="253" fillId="0" borderId="24" xfId="111" applyFont="1" applyBorder="1" applyAlignment="1">
      <alignment horizontal="center" vertical="center" textRotation="255" wrapText="1" shrinkToFit="1"/>
    </xf>
    <xf numFmtId="0" fontId="248" fillId="0" borderId="20" xfId="111" applyFont="1" applyBorder="1" applyAlignment="1">
      <alignment horizontal="center" vertical="center" textRotation="255" wrapText="1"/>
    </xf>
    <xf numFmtId="0" fontId="248" fillId="0" borderId="21" xfId="111" applyFont="1" applyBorder="1" applyAlignment="1">
      <alignment horizontal="center" vertical="center" textRotation="255" wrapText="1"/>
    </xf>
    <xf numFmtId="0" fontId="248" fillId="0" borderId="22" xfId="111" applyFont="1" applyBorder="1" applyAlignment="1">
      <alignment horizontal="center" vertical="center" textRotation="255" wrapText="1"/>
    </xf>
    <xf numFmtId="0" fontId="146" fillId="0" borderId="25" xfId="89" applyFont="1" applyBorder="1" applyAlignment="1">
      <alignment horizontal="center" vertical="center" wrapText="1"/>
    </xf>
    <xf numFmtId="0" fontId="146" fillId="0" borderId="17" xfId="89" applyFont="1" applyBorder="1" applyAlignment="1">
      <alignment horizontal="center" vertical="center" wrapText="1"/>
    </xf>
    <xf numFmtId="0" fontId="146" fillId="0" borderId="10" xfId="89" applyFont="1" applyBorder="1" applyAlignment="1">
      <alignment horizontal="center" vertical="center" wrapText="1"/>
    </xf>
    <xf numFmtId="0" fontId="146" fillId="0" borderId="24" xfId="89" applyFont="1" applyBorder="1" applyAlignment="1">
      <alignment horizontal="center" vertical="center" wrapText="1"/>
    </xf>
    <xf numFmtId="0" fontId="146" fillId="0" borderId="16" xfId="89" applyFont="1" applyBorder="1" applyAlignment="1">
      <alignment horizontal="center" vertical="center" wrapText="1"/>
    </xf>
    <xf numFmtId="0" fontId="146" fillId="0" borderId="0" xfId="89" applyFont="1" applyAlignment="1">
      <alignment horizontal="center" vertical="center" wrapText="1"/>
    </xf>
    <xf numFmtId="0" fontId="146" fillId="0" borderId="15" xfId="89" applyFont="1" applyBorder="1" applyAlignment="1">
      <alignment horizontal="center" vertical="center" wrapText="1"/>
    </xf>
    <xf numFmtId="0" fontId="241" fillId="0" borderId="264" xfId="111" applyFont="1" applyBorder="1" applyAlignment="1">
      <alignment horizontal="center" vertical="center" shrinkToFit="1"/>
    </xf>
    <xf numFmtId="0" fontId="241" fillId="0" borderId="263" xfId="111" applyFont="1" applyBorder="1" applyAlignment="1">
      <alignment horizontal="center" vertical="center" shrinkToFit="1"/>
    </xf>
    <xf numFmtId="0" fontId="241" fillId="0" borderId="213" xfId="111" applyFont="1" applyBorder="1" applyAlignment="1">
      <alignment horizontal="center" vertical="center"/>
    </xf>
    <xf numFmtId="0" fontId="241" fillId="0" borderId="376" xfId="111" applyFont="1" applyBorder="1" applyAlignment="1">
      <alignment horizontal="center" vertical="center"/>
    </xf>
    <xf numFmtId="0" fontId="243" fillId="25" borderId="270" xfId="111" applyFont="1" applyFill="1" applyBorder="1" applyAlignment="1">
      <alignment horizontal="center" vertical="center"/>
    </xf>
    <xf numFmtId="0" fontId="243" fillId="25" borderId="125" xfId="111" applyFont="1" applyFill="1" applyBorder="1" applyAlignment="1">
      <alignment horizontal="center" vertical="center"/>
    </xf>
    <xf numFmtId="0" fontId="241" fillId="0" borderId="0" xfId="111" applyFont="1" applyAlignment="1">
      <alignment horizontal="left" vertical="center"/>
    </xf>
    <xf numFmtId="0" fontId="241" fillId="0" borderId="83" xfId="111" applyFont="1" applyBorder="1" applyAlignment="1">
      <alignment horizontal="center" vertical="center"/>
    </xf>
    <xf numFmtId="0" fontId="241" fillId="0" borderId="84" xfId="111" applyFont="1" applyBorder="1" applyAlignment="1">
      <alignment horizontal="center" vertical="center"/>
    </xf>
    <xf numFmtId="179" fontId="241" fillId="0" borderId="81" xfId="111" applyNumberFormat="1" applyFont="1" applyBorder="1" applyAlignment="1">
      <alignment horizontal="center" vertical="center"/>
    </xf>
    <xf numFmtId="179" fontId="241" fillId="0" borderId="84" xfId="111" applyNumberFormat="1" applyFont="1" applyBorder="1" applyAlignment="1">
      <alignment horizontal="center" vertical="center"/>
    </xf>
    <xf numFmtId="190" fontId="241" fillId="25" borderId="237" xfId="111" applyNumberFormat="1" applyFont="1" applyFill="1" applyBorder="1" applyAlignment="1">
      <alignment horizontal="center" vertical="center"/>
    </xf>
    <xf numFmtId="190" fontId="241" fillId="25" borderId="278" xfId="111" applyNumberFormat="1" applyFont="1" applyFill="1" applyBorder="1" applyAlignment="1">
      <alignment horizontal="center" vertical="center"/>
    </xf>
    <xf numFmtId="0" fontId="241" fillId="0" borderId="88" xfId="111" applyFont="1" applyBorder="1" applyAlignment="1" applyProtection="1">
      <alignment horizontal="center" vertical="center" textRotation="255"/>
      <protection locked="0"/>
    </xf>
    <xf numFmtId="55" fontId="243" fillId="0" borderId="12" xfId="111" applyNumberFormat="1" applyFont="1" applyBorder="1" applyAlignment="1">
      <alignment horizontal="center" vertical="center"/>
    </xf>
    <xf numFmtId="0" fontId="247" fillId="0" borderId="278" xfId="111" applyFont="1" applyBorder="1" applyAlignment="1">
      <alignment horizontal="center" vertical="center" wrapText="1" shrinkToFit="1"/>
    </xf>
    <xf numFmtId="0" fontId="247" fillId="0" borderId="280" xfId="111" applyFont="1" applyBorder="1" applyAlignment="1">
      <alignment horizontal="center" vertical="center" shrinkToFit="1"/>
    </xf>
    <xf numFmtId="0" fontId="241" fillId="0" borderId="83" xfId="111" applyFont="1" applyBorder="1" applyAlignment="1" applyProtection="1">
      <alignment horizontal="center" vertical="center" textRotation="255"/>
      <protection locked="0"/>
    </xf>
    <xf numFmtId="176" fontId="241" fillId="25" borderId="0" xfId="111" applyNumberFormat="1" applyFont="1" applyFill="1" applyAlignment="1" applyProtection="1">
      <alignment horizontal="center" vertical="center" shrinkToFit="1"/>
      <protection locked="0"/>
    </xf>
    <xf numFmtId="0" fontId="241" fillId="0" borderId="0" xfId="111" applyFont="1" applyAlignment="1">
      <alignment horizontal="right" vertical="center"/>
    </xf>
    <xf numFmtId="200" fontId="241" fillId="0" borderId="0" xfId="111" applyNumberFormat="1" applyFont="1" applyAlignment="1">
      <alignment horizontal="left" vertical="center"/>
    </xf>
    <xf numFmtId="0" fontId="276" fillId="0" borderId="0" xfId="111" applyFont="1" applyAlignment="1">
      <alignment horizontal="center" vertical="center" shrinkToFit="1"/>
    </xf>
    <xf numFmtId="0" fontId="276" fillId="0" borderId="0" xfId="111" applyFont="1" applyAlignment="1">
      <alignment horizontal="center" vertical="center"/>
    </xf>
    <xf numFmtId="190" fontId="276" fillId="0" borderId="0" xfId="111" applyNumberFormat="1" applyFont="1" applyAlignment="1">
      <alignment horizontal="center" vertical="center"/>
    </xf>
    <xf numFmtId="176" fontId="245" fillId="28" borderId="270" xfId="111" applyNumberFormat="1" applyFont="1" applyFill="1" applyBorder="1" applyAlignment="1" applyProtection="1">
      <alignment horizontal="center" vertical="center" shrinkToFit="1"/>
      <protection locked="0"/>
    </xf>
    <xf numFmtId="176" fontId="245" fillId="28" borderId="125" xfId="111" applyNumberFormat="1" applyFont="1" applyFill="1" applyBorder="1" applyAlignment="1" applyProtection="1">
      <alignment horizontal="center" vertical="center" shrinkToFit="1"/>
      <protection locked="0"/>
    </xf>
    <xf numFmtId="176" fontId="245" fillId="28" borderId="62" xfId="111" applyNumberFormat="1" applyFont="1" applyFill="1" applyBorder="1" applyAlignment="1" applyProtection="1">
      <alignment horizontal="center" vertical="center" shrinkToFit="1"/>
      <protection locked="0"/>
    </xf>
    <xf numFmtId="0" fontId="241" fillId="0" borderId="65" xfId="111" applyFont="1" applyBorder="1" applyAlignment="1">
      <alignment horizontal="center" vertical="center"/>
    </xf>
    <xf numFmtId="179" fontId="241" fillId="0" borderId="181" xfId="111" applyNumberFormat="1" applyFont="1" applyBorder="1" applyAlignment="1">
      <alignment horizontal="center" vertical="center"/>
    </xf>
    <xf numFmtId="179" fontId="241" fillId="0" borderId="65" xfId="111" applyNumberFormat="1" applyFont="1" applyBorder="1" applyAlignment="1">
      <alignment horizontal="center" vertical="center"/>
    </xf>
    <xf numFmtId="190" fontId="241" fillId="25" borderId="275" xfId="111" applyNumberFormat="1" applyFont="1" applyFill="1" applyBorder="1" applyAlignment="1">
      <alignment horizontal="center" vertical="center"/>
    </xf>
    <xf numFmtId="190" fontId="241" fillId="25" borderId="389" xfId="111" applyNumberFormat="1" applyFont="1" applyFill="1" applyBorder="1" applyAlignment="1">
      <alignment horizontal="center" vertical="center"/>
    </xf>
    <xf numFmtId="0" fontId="241" fillId="0" borderId="88" xfId="111" applyFont="1" applyBorder="1" applyAlignment="1" applyProtection="1">
      <alignment horizontal="center" vertical="center" shrinkToFit="1"/>
      <protection locked="0"/>
    </xf>
    <xf numFmtId="0" fontId="241" fillId="0" borderId="84" xfId="111" applyFont="1" applyBorder="1" applyAlignment="1" applyProtection="1">
      <alignment horizontal="center" vertical="center" textRotation="255"/>
      <protection locked="0"/>
    </xf>
    <xf numFmtId="0" fontId="241" fillId="0" borderId="21" xfId="111" applyFont="1" applyBorder="1" applyAlignment="1">
      <alignment horizontal="center" vertical="center"/>
    </xf>
    <xf numFmtId="0" fontId="241" fillId="0" borderId="83" xfId="111" applyFont="1" applyBorder="1" applyAlignment="1" applyProtection="1">
      <alignment horizontal="center" vertical="center" shrinkToFit="1"/>
      <protection locked="0"/>
    </xf>
    <xf numFmtId="0" fontId="241" fillId="0" borderId="88" xfId="111" applyFont="1" applyBorder="1" applyAlignment="1" applyProtection="1">
      <alignment horizontal="center" vertical="center"/>
      <protection locked="0"/>
    </xf>
    <xf numFmtId="0" fontId="241" fillId="0" borderId="274" xfId="111" applyFont="1" applyBorder="1" applyAlignment="1" applyProtection="1">
      <alignment horizontal="center" vertical="center"/>
      <protection locked="0"/>
    </xf>
    <xf numFmtId="0" fontId="241" fillId="0" borderId="84" xfId="111" applyFont="1" applyBorder="1" applyAlignment="1" applyProtection="1">
      <alignment horizontal="center" vertical="center" shrinkToFit="1"/>
      <protection locked="0"/>
    </xf>
    <xf numFmtId="0" fontId="241" fillId="0" borderId="278" xfId="111" applyFont="1" applyBorder="1" applyAlignment="1">
      <alignment horizontal="center" vertical="center"/>
    </xf>
    <xf numFmtId="0" fontId="241" fillId="0" borderId="22" xfId="111" applyFont="1" applyBorder="1" applyAlignment="1">
      <alignment horizontal="center" vertical="center"/>
    </xf>
    <xf numFmtId="0" fontId="241" fillId="0" borderId="83" xfId="111" applyFont="1" applyBorder="1" applyAlignment="1" applyProtection="1">
      <alignment horizontal="center" vertical="center"/>
      <protection locked="0"/>
    </xf>
    <xf numFmtId="0" fontId="241" fillId="0" borderId="119" xfId="111" applyFont="1" applyBorder="1" applyAlignment="1" applyProtection="1">
      <alignment horizontal="center" vertical="center"/>
      <protection locked="0"/>
    </xf>
    <xf numFmtId="0" fontId="241" fillId="0" borderId="84" xfId="111" applyFont="1" applyBorder="1" applyAlignment="1" applyProtection="1">
      <alignment horizontal="center" vertical="center"/>
      <protection locked="0"/>
    </xf>
    <xf numFmtId="0" fontId="241" fillId="0" borderId="271" xfId="111" applyFont="1" applyBorder="1" applyAlignment="1" applyProtection="1">
      <alignment horizontal="center" vertical="center"/>
      <protection locked="0"/>
    </xf>
    <xf numFmtId="0" fontId="241" fillId="0" borderId="279" xfId="111" applyFont="1" applyBorder="1" applyAlignment="1" applyProtection="1">
      <alignment horizontal="center" vertical="center"/>
      <protection locked="0"/>
    </xf>
    <xf numFmtId="0" fontId="241" fillId="0" borderId="385" xfId="111" applyFont="1" applyBorder="1" applyAlignment="1" applyProtection="1">
      <alignment horizontal="center" vertical="center"/>
      <protection locked="0"/>
    </xf>
    <xf numFmtId="0" fontId="241" fillId="0" borderId="388" xfId="111" applyFont="1" applyBorder="1" applyAlignment="1" applyProtection="1">
      <alignment horizontal="center" vertical="center" shrinkToFit="1"/>
      <protection locked="0"/>
    </xf>
    <xf numFmtId="0" fontId="241" fillId="0" borderId="386" xfId="111" applyFont="1" applyBorder="1" applyAlignment="1" applyProtection="1">
      <alignment horizontal="center" vertical="center" shrinkToFit="1"/>
      <protection locked="0"/>
    </xf>
    <xf numFmtId="0" fontId="241" fillId="0" borderId="279" xfId="111" applyFont="1" applyBorder="1" applyAlignment="1" applyProtection="1">
      <alignment horizontal="center" vertical="center" shrinkToFit="1"/>
      <protection locked="0"/>
    </xf>
    <xf numFmtId="0" fontId="241" fillId="0" borderId="385" xfId="111" applyFont="1" applyBorder="1" applyAlignment="1" applyProtection="1">
      <alignment horizontal="center" vertical="center" shrinkToFit="1"/>
      <protection locked="0"/>
    </xf>
    <xf numFmtId="0" fontId="241" fillId="0" borderId="176" xfId="111" applyFont="1" applyBorder="1" applyAlignment="1" applyProtection="1">
      <alignment horizontal="center" vertical="center"/>
      <protection locked="0"/>
    </xf>
    <xf numFmtId="0" fontId="241" fillId="0" borderId="388" xfId="111" applyFont="1" applyBorder="1" applyAlignment="1" applyProtection="1">
      <alignment horizontal="center" vertical="center"/>
      <protection locked="0"/>
    </xf>
    <xf numFmtId="0" fontId="241" fillId="0" borderId="144" xfId="111" applyFont="1" applyBorder="1" applyAlignment="1" applyProtection="1">
      <alignment horizontal="center" vertical="center"/>
      <protection locked="0"/>
    </xf>
    <xf numFmtId="0" fontId="241" fillId="0" borderId="279" xfId="111" applyFont="1" applyBorder="1" applyAlignment="1" applyProtection="1">
      <alignment horizontal="center" vertical="center" textRotation="255"/>
      <protection locked="0"/>
    </xf>
    <xf numFmtId="0" fontId="241" fillId="0" borderId="385" xfId="111" applyFont="1" applyBorder="1" applyAlignment="1" applyProtection="1">
      <alignment horizontal="center" vertical="center" textRotation="255"/>
      <protection locked="0"/>
    </xf>
    <xf numFmtId="176" fontId="245" fillId="25" borderId="270" xfId="111" applyNumberFormat="1" applyFont="1" applyFill="1" applyBorder="1" applyAlignment="1" applyProtection="1">
      <alignment horizontal="center" vertical="center" shrinkToFit="1"/>
      <protection locked="0"/>
    </xf>
    <xf numFmtId="176" fontId="245" fillId="25" borderId="125" xfId="111" applyNumberFormat="1" applyFont="1" applyFill="1" applyBorder="1" applyAlignment="1" applyProtection="1">
      <alignment horizontal="center" vertical="center" shrinkToFit="1"/>
      <protection locked="0"/>
    </xf>
    <xf numFmtId="176" fontId="245" fillId="25" borderId="62" xfId="111" applyNumberFormat="1" applyFont="1" applyFill="1" applyBorder="1" applyAlignment="1" applyProtection="1">
      <alignment horizontal="center" vertical="center" shrinkToFit="1"/>
      <protection locked="0"/>
    </xf>
    <xf numFmtId="0" fontId="241" fillId="28" borderId="0" xfId="113" applyFont="1" applyFill="1" applyAlignment="1">
      <alignment horizontal="center" vertical="center" shrinkToFit="1"/>
    </xf>
    <xf numFmtId="0" fontId="243" fillId="28" borderId="18" xfId="113" applyFont="1" applyFill="1" applyBorder="1" applyAlignment="1">
      <alignment horizontal="center" vertical="center"/>
    </xf>
    <xf numFmtId="0" fontId="242" fillId="25" borderId="0" xfId="113" applyFont="1" applyFill="1" applyAlignment="1">
      <alignment horizontal="left" vertical="center"/>
    </xf>
    <xf numFmtId="0" fontId="249" fillId="25" borderId="37" xfId="113" applyFont="1" applyFill="1" applyBorder="1" applyAlignment="1">
      <alignment horizontal="center" vertical="center"/>
    </xf>
    <xf numFmtId="0" fontId="249" fillId="25" borderId="29" xfId="113" applyFont="1" applyFill="1" applyBorder="1" applyAlignment="1">
      <alignment horizontal="center" vertical="center"/>
    </xf>
    <xf numFmtId="0" fontId="249" fillId="25" borderId="38" xfId="113" applyFont="1" applyFill="1" applyBorder="1" applyAlignment="1">
      <alignment horizontal="center" vertical="center"/>
    </xf>
    <xf numFmtId="0" fontId="249" fillId="25" borderId="0" xfId="113" applyFont="1" applyFill="1" applyAlignment="1">
      <alignment horizontal="center" vertical="center"/>
    </xf>
    <xf numFmtId="0" fontId="244" fillId="25" borderId="29" xfId="113" applyFont="1" applyFill="1" applyBorder="1" applyAlignment="1">
      <alignment horizontal="center" vertical="center"/>
    </xf>
    <xf numFmtId="0" fontId="244" fillId="25" borderId="30" xfId="113" applyFont="1" applyFill="1" applyBorder="1" applyAlignment="1">
      <alignment horizontal="center" vertical="center"/>
    </xf>
    <xf numFmtId="0" fontId="244" fillId="25" borderId="0" xfId="113" applyFont="1" applyFill="1" applyAlignment="1">
      <alignment horizontal="center" vertical="center"/>
    </xf>
    <xf numFmtId="0" fontId="244" fillId="25" borderId="31" xfId="113" applyFont="1" applyFill="1" applyBorder="1" applyAlignment="1">
      <alignment horizontal="center" vertical="center"/>
    </xf>
    <xf numFmtId="0" fontId="241" fillId="0" borderId="18" xfId="113" applyFont="1" applyBorder="1" applyAlignment="1">
      <alignment horizontal="center" vertical="center" wrapText="1"/>
    </xf>
    <xf numFmtId="0" fontId="241" fillId="0" borderId="18" xfId="113" applyFont="1" applyBorder="1" applyAlignment="1">
      <alignment horizontal="center" vertical="center"/>
    </xf>
    <xf numFmtId="0" fontId="248" fillId="0" borderId="18" xfId="113" applyFont="1" applyBorder="1" applyAlignment="1">
      <alignment horizontal="center" vertical="center" wrapText="1" shrinkToFit="1"/>
    </xf>
    <xf numFmtId="176" fontId="275" fillId="28" borderId="0" xfId="113" applyNumberFormat="1" applyFont="1" applyFill="1" applyAlignment="1" applyProtection="1">
      <alignment horizontal="center" vertical="center" shrinkToFit="1"/>
      <protection locked="0"/>
    </xf>
    <xf numFmtId="176" fontId="242" fillId="25" borderId="0" xfId="113" applyNumberFormat="1" applyFont="1" applyFill="1" applyAlignment="1" applyProtection="1">
      <alignment horizontal="left" vertical="center" shrinkToFit="1"/>
      <protection locked="0"/>
    </xf>
    <xf numFmtId="0" fontId="243" fillId="25" borderId="38" xfId="113" applyFont="1" applyFill="1" applyBorder="1" applyAlignment="1">
      <alignment horizontal="center" vertical="center"/>
    </xf>
    <xf numFmtId="0" fontId="243" fillId="25" borderId="0" xfId="113" applyFont="1" applyFill="1" applyAlignment="1">
      <alignment horizontal="center" vertical="center"/>
    </xf>
    <xf numFmtId="0" fontId="243" fillId="25" borderId="370" xfId="113" applyFont="1" applyFill="1" applyBorder="1" applyAlignment="1">
      <alignment horizontal="center" vertical="center"/>
    </xf>
    <xf numFmtId="0" fontId="243" fillId="25" borderId="369" xfId="113" applyFont="1" applyFill="1" applyBorder="1" applyAlignment="1">
      <alignment horizontal="center" vertical="center"/>
    </xf>
    <xf numFmtId="1" fontId="244" fillId="25" borderId="0" xfId="113" applyNumberFormat="1" applyFont="1" applyFill="1" applyAlignment="1">
      <alignment horizontal="center" vertical="center"/>
    </xf>
    <xf numFmtId="1" fontId="244" fillId="25" borderId="31" xfId="113" applyNumberFormat="1" applyFont="1" applyFill="1" applyBorder="1" applyAlignment="1">
      <alignment horizontal="center" vertical="center"/>
    </xf>
    <xf numFmtId="1" fontId="244" fillId="25" borderId="369" xfId="113" applyNumberFormat="1" applyFont="1" applyFill="1" applyBorder="1" applyAlignment="1">
      <alignment horizontal="center" vertical="center"/>
    </xf>
    <xf numFmtId="1" fontId="244" fillId="25" borderId="371" xfId="113" applyNumberFormat="1" applyFont="1" applyFill="1" applyBorder="1" applyAlignment="1">
      <alignment horizontal="center" vertical="center"/>
    </xf>
    <xf numFmtId="190" fontId="251" fillId="0" borderId="18" xfId="113" applyNumberFormat="1" applyFont="1" applyBorder="1" applyAlignment="1">
      <alignment horizontal="center" vertical="center"/>
    </xf>
    <xf numFmtId="190" fontId="243" fillId="0" borderId="18" xfId="113" applyNumberFormat="1" applyFont="1" applyBorder="1" applyAlignment="1">
      <alignment horizontal="center" vertical="center"/>
    </xf>
    <xf numFmtId="0" fontId="242" fillId="0" borderId="0" xfId="113" applyFont="1" applyAlignment="1">
      <alignment horizontal="right" vertical="center"/>
    </xf>
    <xf numFmtId="200" fontId="242" fillId="0" borderId="0" xfId="113" applyNumberFormat="1" applyFont="1" applyAlignment="1">
      <alignment horizontal="left" vertical="center"/>
    </xf>
    <xf numFmtId="0" fontId="241" fillId="0" borderId="0" xfId="113" quotePrefix="1" applyFont="1" applyAlignment="1">
      <alignment horizontal="center" vertical="center" wrapText="1"/>
    </xf>
    <xf numFmtId="0" fontId="241" fillId="0" borderId="10" xfId="113" quotePrefix="1" applyFont="1" applyBorder="1" applyAlignment="1">
      <alignment horizontal="center" vertical="center" wrapText="1"/>
    </xf>
    <xf numFmtId="0" fontId="241" fillId="0" borderId="0" xfId="113" applyFont="1" applyAlignment="1">
      <alignment horizontal="center" vertical="center" wrapText="1"/>
    </xf>
    <xf numFmtId="0" fontId="241" fillId="0" borderId="0" xfId="113" applyFont="1" applyAlignment="1">
      <alignment horizontal="center" vertical="center"/>
    </xf>
    <xf numFmtId="0" fontId="241" fillId="0" borderId="20" xfId="113" applyFont="1" applyBorder="1" applyAlignment="1">
      <alignment horizontal="center" vertical="center" textRotation="255"/>
    </xf>
    <xf numFmtId="0" fontId="241" fillId="0" borderId="21" xfId="113" applyFont="1" applyBorder="1" applyAlignment="1">
      <alignment horizontal="center" vertical="center" textRotation="255"/>
    </xf>
    <xf numFmtId="0" fontId="241" fillId="0" borderId="22" xfId="113" applyFont="1" applyBorder="1" applyAlignment="1">
      <alignment horizontal="center" vertical="center" textRotation="255"/>
    </xf>
    <xf numFmtId="190" fontId="241" fillId="0" borderId="20" xfId="113" applyNumberFormat="1" applyFont="1" applyBorder="1" applyAlignment="1">
      <alignment horizontal="center" vertical="center"/>
    </xf>
    <xf numFmtId="190" fontId="241" fillId="0" borderId="21" xfId="113" applyNumberFormat="1" applyFont="1" applyBorder="1" applyAlignment="1">
      <alignment horizontal="center" vertical="center"/>
    </xf>
    <xf numFmtId="190" fontId="241" fillId="0" borderId="101" xfId="113" applyNumberFormat="1" applyFont="1" applyBorder="1" applyAlignment="1">
      <alignment horizontal="center" vertical="center"/>
    </xf>
    <xf numFmtId="0" fontId="241" fillId="0" borderId="13" xfId="113" applyFont="1" applyBorder="1" applyAlignment="1">
      <alignment horizontal="center" vertical="center"/>
    </xf>
    <xf numFmtId="0" fontId="241" fillId="0" borderId="14" xfId="113" applyFont="1" applyBorder="1" applyAlignment="1">
      <alignment horizontal="center" vertical="center"/>
    </xf>
    <xf numFmtId="0" fontId="241" fillId="0" borderId="25" xfId="113" applyFont="1" applyBorder="1" applyAlignment="1">
      <alignment horizontal="center" vertical="center"/>
    </xf>
    <xf numFmtId="0" fontId="241" fillId="0" borderId="16" xfId="113" applyFont="1" applyBorder="1" applyAlignment="1">
      <alignment horizontal="center" vertical="center"/>
    </xf>
    <xf numFmtId="0" fontId="241" fillId="0" borderId="15" xfId="113" applyFont="1" applyBorder="1" applyAlignment="1">
      <alignment horizontal="center" vertical="center"/>
    </xf>
    <xf numFmtId="0" fontId="241" fillId="0" borderId="17" xfId="113" applyFont="1" applyBorder="1" applyAlignment="1">
      <alignment horizontal="center" vertical="center"/>
    </xf>
    <xf numFmtId="0" fontId="241" fillId="0" borderId="10" xfId="113" applyFont="1" applyBorder="1" applyAlignment="1">
      <alignment horizontal="center" vertical="center"/>
    </xf>
    <xf numFmtId="0" fontId="241" fillId="0" borderId="24" xfId="113" applyFont="1" applyBorder="1" applyAlignment="1">
      <alignment horizontal="center" vertical="center"/>
    </xf>
    <xf numFmtId="55" fontId="243" fillId="0" borderId="11" xfId="113" applyNumberFormat="1" applyFont="1" applyBorder="1" applyAlignment="1">
      <alignment horizontal="center" vertical="center"/>
    </xf>
    <xf numFmtId="55" fontId="243" fillId="0" borderId="26" xfId="113" applyNumberFormat="1" applyFont="1" applyBorder="1" applyAlignment="1">
      <alignment horizontal="center" vertical="center"/>
    </xf>
    <xf numFmtId="0" fontId="241" fillId="0" borderId="16" xfId="113" applyFont="1" applyBorder="1" applyAlignment="1" applyProtection="1">
      <alignment horizontal="left" vertical="center" shrinkToFit="1"/>
      <protection locked="0"/>
    </xf>
    <xf numFmtId="0" fontId="241" fillId="0" borderId="0" xfId="113" applyFont="1" applyAlignment="1" applyProtection="1">
      <alignment horizontal="left" vertical="center" shrinkToFit="1"/>
      <protection locked="0"/>
    </xf>
    <xf numFmtId="0" fontId="241" fillId="0" borderId="15" xfId="113" applyFont="1" applyBorder="1" applyAlignment="1" applyProtection="1">
      <alignment horizontal="left" vertical="center" shrinkToFit="1"/>
      <protection locked="0"/>
    </xf>
    <xf numFmtId="0" fontId="241" fillId="0" borderId="16" xfId="113" applyFont="1" applyBorder="1" applyAlignment="1">
      <alignment horizontal="left" vertical="center" shrinkToFit="1"/>
    </xf>
    <xf numFmtId="0" fontId="241" fillId="0" borderId="0" xfId="113" applyFont="1" applyAlignment="1">
      <alignment horizontal="left" vertical="center" shrinkToFit="1"/>
    </xf>
    <xf numFmtId="0" fontId="241" fillId="25" borderId="0" xfId="113" applyFont="1" applyFill="1" applyAlignment="1">
      <alignment horizontal="center" vertical="center" shrinkToFit="1"/>
    </xf>
    <xf numFmtId="0" fontId="243" fillId="25" borderId="18" xfId="113" applyFont="1" applyFill="1" applyBorder="1" applyAlignment="1">
      <alignment horizontal="center" vertical="center"/>
    </xf>
    <xf numFmtId="176" fontId="275" fillId="25" borderId="0" xfId="113" applyNumberFormat="1" applyFont="1" applyFill="1" applyAlignment="1" applyProtection="1">
      <alignment horizontal="left" vertical="center" shrinkToFit="1"/>
      <protection locked="0"/>
    </xf>
    <xf numFmtId="190" fontId="251" fillId="25" borderId="18" xfId="113" applyNumberFormat="1" applyFont="1" applyFill="1" applyBorder="1" applyAlignment="1">
      <alignment horizontal="center" vertical="center"/>
    </xf>
    <xf numFmtId="190" fontId="251" fillId="25" borderId="20" xfId="113" applyNumberFormat="1" applyFont="1" applyFill="1" applyBorder="1" applyAlignment="1">
      <alignment horizontal="center" vertical="center"/>
    </xf>
    <xf numFmtId="190" fontId="251" fillId="25" borderId="277" xfId="113" applyNumberFormat="1" applyFont="1" applyFill="1" applyBorder="1" applyAlignment="1">
      <alignment horizontal="center" vertical="center"/>
    </xf>
    <xf numFmtId="0" fontId="241" fillId="25" borderId="277" xfId="113" applyFont="1" applyFill="1" applyBorder="1" applyAlignment="1">
      <alignment horizontal="center" vertical="center"/>
    </xf>
    <xf numFmtId="0" fontId="241" fillId="25" borderId="22" xfId="113" applyFont="1" applyFill="1" applyBorder="1" applyAlignment="1">
      <alignment horizontal="center" vertical="center"/>
    </xf>
    <xf numFmtId="0" fontId="241" fillId="25" borderId="18" xfId="113" applyFont="1" applyFill="1" applyBorder="1" applyAlignment="1">
      <alignment horizontal="center" vertical="center"/>
    </xf>
    <xf numFmtId="0" fontId="241" fillId="25" borderId="20" xfId="113" applyFont="1" applyFill="1" applyBorder="1" applyAlignment="1">
      <alignment horizontal="center" vertical="center"/>
    </xf>
    <xf numFmtId="0" fontId="241" fillId="25" borderId="13" xfId="113" applyFont="1" applyFill="1" applyBorder="1" applyAlignment="1">
      <alignment horizontal="center" vertical="center"/>
    </xf>
    <xf numFmtId="0" fontId="241" fillId="25" borderId="268" xfId="113" applyFont="1" applyFill="1" applyBorder="1" applyAlignment="1">
      <alignment horizontal="center" vertical="center"/>
    </xf>
    <xf numFmtId="0" fontId="241" fillId="25" borderId="88" xfId="113" applyFont="1" applyFill="1" applyBorder="1" applyAlignment="1">
      <alignment horizontal="center" vertical="center"/>
    </xf>
    <xf numFmtId="0" fontId="241" fillId="25" borderId="81" xfId="113" applyFont="1" applyFill="1" applyBorder="1" applyAlignment="1">
      <alignment horizontal="center" vertical="center"/>
    </xf>
    <xf numFmtId="0" fontId="241" fillId="0" borderId="20" xfId="113" applyFont="1" applyBorder="1" applyAlignment="1">
      <alignment horizontal="center" vertical="center" wrapText="1"/>
    </xf>
    <xf numFmtId="0" fontId="241" fillId="0" borderId="21" xfId="113" applyFont="1" applyBorder="1" applyAlignment="1">
      <alignment horizontal="center" vertical="center" wrapText="1"/>
    </xf>
    <xf numFmtId="0" fontId="241" fillId="0" borderId="22" xfId="113" applyFont="1" applyBorder="1" applyAlignment="1">
      <alignment horizontal="center" vertical="center" wrapText="1"/>
    </xf>
    <xf numFmtId="0" fontId="248" fillId="0" borderId="13" xfId="113" applyFont="1" applyBorder="1" applyAlignment="1">
      <alignment horizontal="center" vertical="center" textRotation="255" wrapText="1"/>
    </xf>
    <xf numFmtId="0" fontId="248" fillId="0" borderId="16" xfId="113" applyFont="1" applyBorder="1" applyAlignment="1">
      <alignment horizontal="center" vertical="center" textRotation="255" wrapText="1"/>
    </xf>
    <xf numFmtId="0" fontId="248" fillId="0" borderId="17" xfId="113" applyFont="1" applyBorder="1" applyAlignment="1">
      <alignment horizontal="center" vertical="center" textRotation="255" wrapText="1"/>
    </xf>
    <xf numFmtId="0" fontId="253" fillId="0" borderId="25" xfId="113" applyFont="1" applyBorder="1" applyAlignment="1">
      <alignment horizontal="center" vertical="center" textRotation="255" wrapText="1" shrinkToFit="1"/>
    </xf>
    <xf numFmtId="0" fontId="253" fillId="0" borderId="15" xfId="113" applyFont="1" applyBorder="1" applyAlignment="1">
      <alignment horizontal="center" vertical="center" textRotation="255" wrapText="1" shrinkToFit="1"/>
    </xf>
    <xf numFmtId="0" fontId="253" fillId="0" borderId="24" xfId="113" applyFont="1" applyBorder="1" applyAlignment="1">
      <alignment horizontal="center" vertical="center" textRotation="255" wrapText="1" shrinkToFit="1"/>
    </xf>
    <xf numFmtId="0" fontId="248" fillId="0" borderId="20" xfId="113" applyFont="1" applyBorder="1" applyAlignment="1">
      <alignment horizontal="center" vertical="center" textRotation="255" wrapText="1"/>
    </xf>
    <xf numFmtId="0" fontId="248" fillId="0" borderId="21" xfId="113" applyFont="1" applyBorder="1" applyAlignment="1">
      <alignment horizontal="center" vertical="center" textRotation="255" wrapText="1"/>
    </xf>
    <xf numFmtId="0" fontId="248" fillId="0" borderId="22" xfId="113" applyFont="1" applyBorder="1" applyAlignment="1">
      <alignment horizontal="center" vertical="center" textRotation="255" wrapText="1"/>
    </xf>
    <xf numFmtId="0" fontId="170" fillId="0" borderId="0" xfId="98" applyFont="1" applyAlignment="1">
      <alignment horizontal="center" vertical="center" wrapText="1"/>
    </xf>
    <xf numFmtId="0" fontId="121" fillId="27" borderId="0" xfId="98" applyFont="1" applyFill="1" applyAlignment="1">
      <alignment horizontal="center" vertical="center" wrapText="1"/>
    </xf>
    <xf numFmtId="0" fontId="121" fillId="0" borderId="0" xfId="98" applyFont="1" applyAlignment="1">
      <alignment horizontal="center" vertical="center" wrapText="1"/>
    </xf>
    <xf numFmtId="0" fontId="121" fillId="27" borderId="0" xfId="98" applyFont="1" applyFill="1" applyAlignment="1">
      <alignment horizontal="left" vertical="center" wrapText="1"/>
    </xf>
    <xf numFmtId="0" fontId="121" fillId="0" borderId="0" xfId="98" applyFont="1" applyAlignment="1">
      <alignment horizontal="left" vertical="center" wrapText="1"/>
    </xf>
    <xf numFmtId="0" fontId="168" fillId="0" borderId="18" xfId="98" applyFont="1" applyBorder="1" applyAlignment="1">
      <alignment horizontal="center" vertical="center" wrapText="1"/>
    </xf>
    <xf numFmtId="0" fontId="168" fillId="27" borderId="18" xfId="98" applyFont="1" applyFill="1" applyBorder="1" applyAlignment="1">
      <alignment horizontal="center" vertical="center" wrapText="1"/>
    </xf>
    <xf numFmtId="0" fontId="168" fillId="0" borderId="11" xfId="98" applyFont="1" applyBorder="1" applyAlignment="1">
      <alignment horizontal="center" vertical="center" wrapText="1"/>
    </xf>
    <xf numFmtId="0" fontId="168" fillId="0" borderId="26" xfId="98" applyFont="1" applyBorder="1" applyAlignment="1">
      <alignment horizontal="center" vertical="center" wrapText="1"/>
    </xf>
    <xf numFmtId="0" fontId="168" fillId="27" borderId="26" xfId="98" applyFont="1" applyFill="1" applyBorder="1" applyAlignment="1">
      <alignment horizontal="center" vertical="center" wrapText="1"/>
    </xf>
    <xf numFmtId="0" fontId="168" fillId="0" borderId="12" xfId="98" applyFont="1" applyBorder="1" applyAlignment="1">
      <alignment horizontal="center" vertical="center" wrapText="1"/>
    </xf>
    <xf numFmtId="0" fontId="168" fillId="27" borderId="11" xfId="98" applyFont="1" applyFill="1" applyBorder="1" applyAlignment="1">
      <alignment horizontal="center" vertical="center" wrapText="1"/>
    </xf>
    <xf numFmtId="0" fontId="168" fillId="27" borderId="12" xfId="98" applyFont="1" applyFill="1" applyBorder="1" applyAlignment="1">
      <alignment horizontal="center" vertical="center" wrapText="1"/>
    </xf>
    <xf numFmtId="0" fontId="168" fillId="28" borderId="17" xfId="98" applyFont="1" applyFill="1" applyBorder="1" applyAlignment="1">
      <alignment horizontal="center" vertical="center" wrapText="1"/>
    </xf>
    <xf numFmtId="0" fontId="168" fillId="28" borderId="10" xfId="98" applyFont="1" applyFill="1" applyBorder="1" applyAlignment="1">
      <alignment horizontal="center" vertical="center" wrapText="1"/>
    </xf>
    <xf numFmtId="0" fontId="168" fillId="28" borderId="24" xfId="98" applyFont="1" applyFill="1" applyBorder="1" applyAlignment="1">
      <alignment horizontal="center" vertical="center" wrapText="1"/>
    </xf>
    <xf numFmtId="0" fontId="168" fillId="0" borderId="17" xfId="98" applyFont="1" applyBorder="1" applyAlignment="1">
      <alignment horizontal="center" vertical="center" wrapText="1"/>
    </xf>
    <xf numFmtId="0" fontId="168" fillId="0" borderId="24" xfId="98" applyFont="1" applyBorder="1" applyAlignment="1">
      <alignment horizontal="center" vertical="center" wrapText="1"/>
    </xf>
    <xf numFmtId="38" fontId="168" fillId="27" borderId="26" xfId="98" applyNumberFormat="1" applyFont="1" applyFill="1" applyBorder="1" applyAlignment="1">
      <alignment horizontal="right" vertical="center" wrapText="1"/>
    </xf>
    <xf numFmtId="0" fontId="168" fillId="0" borderId="13" xfId="98" applyFont="1" applyBorder="1" applyAlignment="1">
      <alignment horizontal="center" vertical="center" wrapText="1"/>
    </xf>
    <xf numFmtId="0" fontId="168" fillId="0" borderId="14" xfId="98" applyFont="1" applyBorder="1" applyAlignment="1">
      <alignment horizontal="center" vertical="center" wrapText="1"/>
    </xf>
    <xf numFmtId="0" fontId="168" fillId="0" borderId="10" xfId="98" applyFont="1" applyBorder="1" applyAlignment="1">
      <alignment horizontal="center" vertical="center" wrapText="1"/>
    </xf>
    <xf numFmtId="0" fontId="168" fillId="27" borderId="14" xfId="98" applyFont="1" applyFill="1" applyBorder="1" applyAlignment="1">
      <alignment horizontal="center" vertical="center" wrapText="1"/>
    </xf>
    <xf numFmtId="0" fontId="168" fillId="27" borderId="10" xfId="98" applyFont="1" applyFill="1" applyBorder="1" applyAlignment="1">
      <alignment horizontal="center" vertical="center" wrapText="1"/>
    </xf>
    <xf numFmtId="0" fontId="87" fillId="0" borderId="0" xfId="98" applyFont="1" applyAlignment="1">
      <alignment horizontal="left" vertical="top" wrapText="1"/>
    </xf>
    <xf numFmtId="0" fontId="168" fillId="28" borderId="20" xfId="98" applyFont="1" applyFill="1" applyBorder="1" applyAlignment="1">
      <alignment horizontal="center" vertical="center" wrapText="1"/>
    </xf>
    <xf numFmtId="0" fontId="168" fillId="0" borderId="20" xfId="98" applyFont="1" applyBorder="1" applyAlignment="1">
      <alignment horizontal="center" vertical="center" textRotation="255" wrapText="1"/>
    </xf>
    <xf numFmtId="0" fontId="168" fillId="0" borderId="21" xfId="98" applyFont="1" applyBorder="1" applyAlignment="1">
      <alignment horizontal="center" vertical="center" textRotation="255" wrapText="1"/>
    </xf>
    <xf numFmtId="0" fontId="168" fillId="0" borderId="22" xfId="98" applyFont="1" applyBorder="1" applyAlignment="1">
      <alignment horizontal="center" vertical="center" textRotation="255" wrapText="1"/>
    </xf>
    <xf numFmtId="0" fontId="168" fillId="28" borderId="16" xfId="98" applyFont="1" applyFill="1" applyBorder="1" applyAlignment="1">
      <alignment horizontal="center" vertical="center" wrapText="1"/>
    </xf>
    <xf numFmtId="0" fontId="168" fillId="28" borderId="0" xfId="98" applyFont="1" applyFill="1" applyAlignment="1">
      <alignment horizontal="center" vertical="center" wrapText="1"/>
    </xf>
    <xf numFmtId="0" fontId="168" fillId="28" borderId="15" xfId="98" applyFont="1" applyFill="1" applyBorder="1" applyAlignment="1">
      <alignment horizontal="center" vertical="center" wrapText="1"/>
    </xf>
    <xf numFmtId="0" fontId="142" fillId="0" borderId="35" xfId="89" applyFont="1" applyBorder="1" applyAlignment="1">
      <alignment horizontal="center" vertical="center" textRotation="255"/>
    </xf>
    <xf numFmtId="0" fontId="142" fillId="0" borderId="44" xfId="89" applyFont="1" applyBorder="1" applyAlignment="1">
      <alignment horizontal="center" vertical="center" textRotation="255"/>
    </xf>
    <xf numFmtId="0" fontId="142" fillId="0" borderId="32" xfId="89" applyFont="1" applyBorder="1" applyAlignment="1">
      <alignment horizontal="center" vertical="center"/>
    </xf>
    <xf numFmtId="0" fontId="142" fillId="0" borderId="32" xfId="89" applyFont="1" applyBorder="1" applyAlignment="1">
      <alignment horizontal="right" vertical="center"/>
    </xf>
    <xf numFmtId="0" fontId="143" fillId="0" borderId="32" xfId="89" applyFont="1" applyBorder="1" applyAlignment="1">
      <alignment horizontal="center" vertical="center"/>
    </xf>
    <xf numFmtId="0" fontId="62" fillId="0" borderId="13" xfId="45" applyFont="1" applyBorder="1" applyAlignment="1" applyProtection="1">
      <alignment horizontal="center" vertical="center"/>
      <protection locked="0"/>
    </xf>
    <xf numFmtId="0" fontId="62" fillId="0" borderId="25" xfId="45" applyFont="1" applyBorder="1" applyAlignment="1" applyProtection="1">
      <alignment horizontal="center" vertical="center"/>
      <protection locked="0"/>
    </xf>
    <xf numFmtId="0" fontId="62" fillId="0" borderId="17" xfId="45" applyFont="1" applyBorder="1" applyAlignment="1" applyProtection="1">
      <alignment horizontal="center" vertical="center"/>
      <protection locked="0"/>
    </xf>
    <xf numFmtId="0" fontId="62" fillId="0" borderId="24" xfId="45" applyFont="1" applyBorder="1" applyAlignment="1" applyProtection="1">
      <alignment horizontal="center" vertical="center"/>
      <protection locked="0"/>
    </xf>
    <xf numFmtId="0" fontId="62" fillId="0" borderId="78" xfId="45" applyFont="1" applyBorder="1" applyAlignment="1" applyProtection="1">
      <alignment horizontal="left" vertical="center" wrapText="1"/>
      <protection locked="0"/>
    </xf>
    <xf numFmtId="0" fontId="62" fillId="0" borderId="79" xfId="45" applyFont="1" applyBorder="1" applyAlignment="1" applyProtection="1">
      <alignment horizontal="left" vertical="center" wrapText="1"/>
      <protection locked="0"/>
    </xf>
    <xf numFmtId="0" fontId="62" fillId="0" borderId="80" xfId="45" applyFont="1" applyBorder="1" applyAlignment="1" applyProtection="1">
      <alignment horizontal="left" vertical="center" wrapText="1"/>
      <protection locked="0"/>
    </xf>
    <xf numFmtId="0" fontId="62" fillId="0" borderId="119" xfId="45" applyFont="1" applyBorder="1" applyAlignment="1" applyProtection="1">
      <alignment horizontal="left" vertical="center" wrapText="1"/>
      <protection locked="0"/>
    </xf>
    <xf numFmtId="0" fontId="62" fillId="0" borderId="86" xfId="45" applyFont="1" applyBorder="1" applyAlignment="1" applyProtection="1">
      <alignment horizontal="left" vertical="center" wrapText="1"/>
      <protection locked="0"/>
    </xf>
    <xf numFmtId="0" fontId="62" fillId="0" borderId="87" xfId="45" applyFont="1" applyBorder="1" applyAlignment="1" applyProtection="1">
      <alignment horizontal="left" vertical="center" wrapText="1"/>
      <protection locked="0"/>
    </xf>
    <xf numFmtId="0" fontId="62" fillId="0" borderId="37" xfId="45" applyFont="1" applyBorder="1" applyAlignment="1">
      <alignment horizontal="center" vertical="center"/>
    </xf>
    <xf numFmtId="0" fontId="62" fillId="0" borderId="29" xfId="45" applyFont="1" applyBorder="1" applyAlignment="1">
      <alignment horizontal="center" vertical="center"/>
    </xf>
    <xf numFmtId="0" fontId="62" fillId="0" borderId="55" xfId="45" applyFont="1" applyBorder="1" applyAlignment="1">
      <alignment horizontal="center" vertical="center"/>
    </xf>
    <xf numFmtId="0" fontId="62" fillId="0" borderId="38" xfId="45" applyFont="1" applyBorder="1" applyAlignment="1">
      <alignment horizontal="center" vertical="center"/>
    </xf>
    <xf numFmtId="0" fontId="62" fillId="0" borderId="0" xfId="45" applyFont="1" applyAlignment="1">
      <alignment horizontal="center" vertical="center"/>
    </xf>
    <xf numFmtId="0" fontId="62" fillId="0" borderId="15" xfId="45" applyFont="1" applyBorder="1" applyAlignment="1">
      <alignment horizontal="center" vertical="center"/>
    </xf>
    <xf numFmtId="0" fontId="62" fillId="0" borderId="44" xfId="45" applyFont="1" applyBorder="1" applyAlignment="1">
      <alignment horizontal="center" vertical="center"/>
    </xf>
    <xf numFmtId="0" fontId="62" fillId="0" borderId="32" xfId="45" applyFont="1" applyBorder="1" applyAlignment="1">
      <alignment horizontal="center" vertical="center"/>
    </xf>
    <xf numFmtId="0" fontId="62" fillId="0" borderId="35" xfId="45" applyFont="1" applyBorder="1" applyAlignment="1">
      <alignment horizontal="center" vertical="center"/>
    </xf>
    <xf numFmtId="0" fontId="62" fillId="24" borderId="129" xfId="45" applyFont="1" applyFill="1" applyBorder="1" applyAlignment="1" applyProtection="1">
      <alignment horizontal="center" vertical="center"/>
      <protection locked="0"/>
    </xf>
    <xf numFmtId="0" fontId="62" fillId="24" borderId="130" xfId="45" applyFont="1" applyFill="1" applyBorder="1" applyAlignment="1" applyProtection="1">
      <alignment horizontal="center" vertical="center"/>
      <protection locked="0"/>
    </xf>
    <xf numFmtId="0" fontId="62" fillId="24" borderId="132" xfId="45" applyFont="1" applyFill="1" applyBorder="1" applyAlignment="1" applyProtection="1">
      <alignment horizontal="center" vertical="center"/>
      <protection locked="0"/>
    </xf>
    <xf numFmtId="0" fontId="62" fillId="24" borderId="85" xfId="45" applyFont="1" applyFill="1" applyBorder="1" applyAlignment="1" applyProtection="1">
      <alignment horizontal="center" vertical="center"/>
      <protection locked="0"/>
    </xf>
    <xf numFmtId="0" fontId="62" fillId="24" borderId="59" xfId="45" applyFont="1" applyFill="1" applyBorder="1" applyAlignment="1" applyProtection="1">
      <alignment horizontal="center" vertical="center"/>
      <protection locked="0"/>
    </xf>
    <xf numFmtId="0" fontId="62" fillId="24" borderId="133" xfId="45" applyFont="1" applyFill="1" applyBorder="1" applyAlignment="1" applyProtection="1">
      <alignment horizontal="center" vertical="center"/>
      <protection locked="0"/>
    </xf>
    <xf numFmtId="0" fontId="62" fillId="0" borderId="11" xfId="45" applyFont="1" applyBorder="1" applyAlignment="1" applyProtection="1">
      <alignment horizontal="center" vertical="center"/>
      <protection locked="0"/>
    </xf>
    <xf numFmtId="0" fontId="62" fillId="0" borderId="12" xfId="45" applyFont="1" applyBorder="1" applyAlignment="1" applyProtection="1">
      <alignment horizontal="center" vertical="center"/>
      <protection locked="0"/>
    </xf>
    <xf numFmtId="0" fontId="62" fillId="0" borderId="83" xfId="45" applyFont="1" applyBorder="1" applyProtection="1">
      <alignment vertical="center"/>
      <protection locked="0"/>
    </xf>
    <xf numFmtId="0" fontId="62" fillId="0" borderId="60" xfId="45" applyFont="1" applyBorder="1" applyProtection="1">
      <alignment vertical="center"/>
      <protection locked="0"/>
    </xf>
    <xf numFmtId="0" fontId="62" fillId="0" borderId="82" xfId="45" applyFont="1" applyBorder="1" applyProtection="1">
      <alignment vertical="center"/>
      <protection locked="0"/>
    </xf>
    <xf numFmtId="0" fontId="62" fillId="0" borderId="71" xfId="45" applyFont="1" applyBorder="1" applyProtection="1">
      <alignment vertical="center"/>
      <protection locked="0"/>
    </xf>
    <xf numFmtId="0" fontId="62" fillId="0" borderId="72" xfId="45" applyFont="1" applyBorder="1" applyProtection="1">
      <alignment vertical="center"/>
      <protection locked="0"/>
    </xf>
    <xf numFmtId="0" fontId="62" fillId="0" borderId="127" xfId="45" applyFont="1" applyBorder="1" applyProtection="1">
      <alignment vertical="center"/>
      <protection locked="0"/>
    </xf>
    <xf numFmtId="0" fontId="62" fillId="0" borderId="128" xfId="45" applyFont="1" applyBorder="1" applyAlignment="1" applyProtection="1">
      <alignment horizontal="center" vertical="center" textRotation="255" wrapText="1"/>
      <protection locked="0"/>
    </xf>
    <xf numFmtId="0" fontId="62" fillId="0" borderId="97" xfId="45" applyFont="1" applyBorder="1" applyAlignment="1" applyProtection="1">
      <alignment horizontal="center" vertical="center" textRotation="255" wrapText="1"/>
      <protection locked="0"/>
    </xf>
    <xf numFmtId="0" fontId="62" fillId="0" borderId="100" xfId="45" applyFont="1" applyBorder="1" applyAlignment="1" applyProtection="1">
      <alignment horizontal="center" vertical="center" textRotation="255" wrapText="1"/>
      <protection locked="0"/>
    </xf>
    <xf numFmtId="0" fontId="62" fillId="0" borderId="122" xfId="45" applyFont="1" applyBorder="1" applyAlignment="1" applyProtection="1">
      <alignment horizontal="center" vertical="center"/>
      <protection locked="0"/>
    </xf>
    <xf numFmtId="0" fontId="62" fillId="0" borderId="55" xfId="45" applyFont="1" applyBorder="1" applyAlignment="1" applyProtection="1">
      <alignment horizontal="center" vertical="center"/>
      <protection locked="0"/>
    </xf>
    <xf numFmtId="0" fontId="62" fillId="0" borderId="129" xfId="45" applyFont="1" applyBorder="1" applyProtection="1">
      <alignment vertical="center"/>
      <protection locked="0"/>
    </xf>
    <xf numFmtId="0" fontId="62" fillId="0" borderId="130" xfId="45" applyFont="1" applyBorder="1" applyProtection="1">
      <alignment vertical="center"/>
      <protection locked="0"/>
    </xf>
    <xf numFmtId="0" fontId="62" fillId="0" borderId="131" xfId="45" applyFont="1" applyBorder="1" applyProtection="1">
      <alignment vertical="center"/>
      <protection locked="0"/>
    </xf>
    <xf numFmtId="0" fontId="62" fillId="0" borderId="83" xfId="45" applyFont="1" applyBorder="1" applyAlignment="1" applyProtection="1">
      <alignment horizontal="left" vertical="center" shrinkToFit="1"/>
      <protection locked="0"/>
    </xf>
    <xf numFmtId="0" fontId="62" fillId="0" borderId="60" xfId="45" applyFont="1" applyBorder="1" applyAlignment="1" applyProtection="1">
      <alignment horizontal="left" vertical="center" shrinkToFit="1"/>
      <protection locked="0"/>
    </xf>
    <xf numFmtId="0" fontId="62" fillId="0" borderId="82" xfId="45" applyFont="1" applyBorder="1" applyAlignment="1" applyProtection="1">
      <alignment horizontal="left" vertical="center" shrinkToFit="1"/>
      <protection locked="0"/>
    </xf>
    <xf numFmtId="0" fontId="62" fillId="0" borderId="71" xfId="45" applyFont="1" applyBorder="1" applyAlignment="1" applyProtection="1">
      <alignment horizontal="left" vertical="center" shrinkToFit="1"/>
      <protection locked="0"/>
    </xf>
    <xf numFmtId="0" fontId="62" fillId="0" borderId="72" xfId="45" applyFont="1" applyBorder="1" applyAlignment="1" applyProtection="1">
      <alignment horizontal="left" vertical="center" shrinkToFit="1"/>
      <protection locked="0"/>
    </xf>
    <xf numFmtId="0" fontId="62" fillId="0" borderId="127" xfId="45" applyFont="1" applyBorder="1" applyAlignment="1" applyProtection="1">
      <alignment horizontal="left" vertical="center" shrinkToFit="1"/>
      <protection locked="0"/>
    </xf>
    <xf numFmtId="0" fontId="62" fillId="0" borderId="128" xfId="45" applyFont="1" applyBorder="1" applyAlignment="1" applyProtection="1">
      <alignment horizontal="center" vertical="center" textRotation="255"/>
      <protection locked="0"/>
    </xf>
    <xf numFmtId="0" fontId="62" fillId="0" borderId="97" xfId="45" applyFont="1" applyBorder="1" applyAlignment="1" applyProtection="1">
      <alignment horizontal="center" vertical="center" textRotation="255"/>
      <protection locked="0"/>
    </xf>
    <xf numFmtId="0" fontId="62" fillId="0" borderId="100" xfId="45" applyFont="1" applyBorder="1" applyAlignment="1" applyProtection="1">
      <alignment horizontal="center" vertical="center" textRotation="255"/>
      <protection locked="0"/>
    </xf>
    <xf numFmtId="0" fontId="62" fillId="0" borderId="16" xfId="45" applyFont="1" applyBorder="1" applyAlignment="1" applyProtection="1">
      <alignment horizontal="center" vertical="center"/>
      <protection locked="0"/>
    </xf>
    <xf numFmtId="0" fontId="62" fillId="0" borderId="15" xfId="45" applyFont="1" applyBorder="1" applyAlignment="1" applyProtection="1">
      <alignment horizontal="center" vertical="center"/>
      <protection locked="0"/>
    </xf>
    <xf numFmtId="0" fontId="62" fillId="0" borderId="119" xfId="45" applyFont="1" applyBorder="1" applyProtection="1">
      <alignment vertical="center"/>
      <protection locked="0"/>
    </xf>
    <xf numFmtId="0" fontId="62" fillId="0" borderId="86" xfId="45" applyFont="1" applyBorder="1" applyProtection="1">
      <alignment vertical="center"/>
      <protection locked="0"/>
    </xf>
    <xf numFmtId="0" fontId="62" fillId="0" borderId="87" xfId="45" applyFont="1" applyBorder="1" applyProtection="1">
      <alignment vertical="center"/>
      <protection locked="0"/>
    </xf>
    <xf numFmtId="0" fontId="62" fillId="0" borderId="85" xfId="45" applyFont="1" applyBorder="1" applyProtection="1">
      <alignment vertical="center"/>
      <protection locked="0"/>
    </xf>
    <xf numFmtId="0" fontId="62" fillId="0" borderId="59" xfId="45" applyFont="1" applyBorder="1" applyProtection="1">
      <alignment vertical="center"/>
      <protection locked="0"/>
    </xf>
    <xf numFmtId="0" fontId="62" fillId="0" borderId="67" xfId="45" applyFont="1" applyBorder="1" applyProtection="1">
      <alignment vertical="center"/>
      <protection locked="0"/>
    </xf>
    <xf numFmtId="0" fontId="62" fillId="0" borderId="124" xfId="45" applyFont="1" applyBorder="1" applyAlignment="1">
      <alignment horizontal="center" vertical="center"/>
    </xf>
    <xf numFmtId="0" fontId="62" fillId="0" borderId="125" xfId="45" applyFont="1" applyBorder="1" applyAlignment="1">
      <alignment horizontal="center" vertical="center"/>
    </xf>
    <xf numFmtId="0" fontId="62" fillId="0" borderId="126" xfId="45" applyFont="1" applyBorder="1" applyAlignment="1">
      <alignment horizontal="center" vertical="center"/>
    </xf>
    <xf numFmtId="0" fontId="62" fillId="0" borderId="78" xfId="45" applyFont="1" applyBorder="1" applyAlignment="1" applyProtection="1">
      <alignment horizontal="left" vertical="center" shrinkToFit="1"/>
      <protection locked="0"/>
    </xf>
    <xf numFmtId="0" fontId="62" fillId="0" borderId="79" xfId="45" applyFont="1" applyBorder="1" applyAlignment="1" applyProtection="1">
      <alignment horizontal="left" vertical="center" shrinkToFit="1"/>
      <protection locked="0"/>
    </xf>
    <xf numFmtId="0" fontId="62" fillId="0" borderId="80" xfId="45" applyFont="1" applyBorder="1" applyAlignment="1" applyProtection="1">
      <alignment horizontal="left" vertical="center" shrinkToFit="1"/>
      <protection locked="0"/>
    </xf>
    <xf numFmtId="0" fontId="62" fillId="0" borderId="119" xfId="45" applyFont="1" applyBorder="1" applyAlignment="1" applyProtection="1">
      <alignment horizontal="left" vertical="center" shrinkToFit="1"/>
      <protection locked="0"/>
    </xf>
    <xf numFmtId="0" fontId="62" fillId="0" borderId="86" xfId="45" applyFont="1" applyBorder="1" applyAlignment="1" applyProtection="1">
      <alignment horizontal="left" vertical="center" shrinkToFit="1"/>
      <protection locked="0"/>
    </xf>
    <xf numFmtId="0" fontId="62" fillId="0" borderId="87" xfId="45" applyFont="1" applyBorder="1" applyAlignment="1" applyProtection="1">
      <alignment horizontal="left" vertical="center" shrinkToFit="1"/>
      <protection locked="0"/>
    </xf>
    <xf numFmtId="0" fontId="62" fillId="0" borderId="78" xfId="45" applyFont="1" applyBorder="1" applyProtection="1">
      <alignment vertical="center"/>
      <protection locked="0"/>
    </xf>
    <xf numFmtId="0" fontId="62" fillId="0" borderId="79" xfId="45" applyFont="1" applyBorder="1" applyProtection="1">
      <alignment vertical="center"/>
      <protection locked="0"/>
    </xf>
    <xf numFmtId="0" fontId="62" fillId="0" borderId="80" xfId="45" applyFont="1" applyBorder="1" applyProtection="1">
      <alignment vertical="center"/>
      <protection locked="0"/>
    </xf>
    <xf numFmtId="0" fontId="62" fillId="0" borderId="36" xfId="45" applyFont="1" applyBorder="1" applyAlignment="1" applyProtection="1">
      <alignment horizontal="center" vertical="center"/>
      <protection locked="0"/>
    </xf>
    <xf numFmtId="0" fontId="62" fillId="0" borderId="35" xfId="45" applyFont="1" applyBorder="1" applyAlignment="1" applyProtection="1">
      <alignment horizontal="center" vertical="center"/>
      <protection locked="0"/>
    </xf>
    <xf numFmtId="0" fontId="62" fillId="0" borderId="85" xfId="45" applyFont="1" applyBorder="1" applyAlignment="1" applyProtection="1">
      <alignment horizontal="left" vertical="center" shrinkToFit="1"/>
      <protection locked="0"/>
    </xf>
    <xf numFmtId="0" fontId="62" fillId="0" borderId="59" xfId="45" applyFont="1" applyBorder="1" applyAlignment="1" applyProtection="1">
      <alignment horizontal="left" vertical="center" shrinkToFit="1"/>
      <protection locked="0"/>
    </xf>
    <xf numFmtId="0" fontId="62" fillId="0" borderId="67" xfId="45" applyFont="1" applyBorder="1" applyAlignment="1" applyProtection="1">
      <alignment horizontal="left" vertical="center" shrinkToFit="1"/>
      <protection locked="0"/>
    </xf>
    <xf numFmtId="0" fontId="57" fillId="27" borderId="0" xfId="45" applyFont="1" applyFill="1" applyAlignment="1">
      <alignment horizontal="center" vertical="center"/>
    </xf>
    <xf numFmtId="0" fontId="57" fillId="24" borderId="59" xfId="45" applyFont="1" applyFill="1" applyBorder="1" applyAlignment="1" applyProtection="1">
      <alignment horizontal="left" vertical="center"/>
      <protection locked="0"/>
    </xf>
    <xf numFmtId="0" fontId="57" fillId="27" borderId="60" xfId="45" applyFont="1" applyFill="1" applyBorder="1" applyAlignment="1">
      <alignment horizontal="left" vertical="center"/>
    </xf>
    <xf numFmtId="0" fontId="57" fillId="27" borderId="59" xfId="45" applyFont="1" applyFill="1" applyBorder="1" applyAlignment="1">
      <alignment horizontal="left" vertical="center"/>
    </xf>
    <xf numFmtId="0" fontId="57" fillId="0" borderId="0" xfId="45" applyFont="1" applyAlignment="1">
      <alignment horizontal="center" vertical="center"/>
    </xf>
    <xf numFmtId="0" fontId="57" fillId="0" borderId="32" xfId="45" applyFont="1" applyBorder="1" applyAlignment="1">
      <alignment horizontal="center" vertical="center"/>
    </xf>
    <xf numFmtId="0" fontId="57" fillId="27" borderId="72" xfId="45" applyFont="1" applyFill="1" applyBorder="1" applyAlignment="1">
      <alignment horizontal="left" vertical="center" shrinkToFit="1"/>
    </xf>
    <xf numFmtId="0" fontId="57" fillId="24" borderId="0" xfId="45" applyFont="1" applyFill="1" applyAlignment="1" applyProtection="1">
      <alignment horizontal="left" vertical="center"/>
      <protection locked="0"/>
    </xf>
    <xf numFmtId="0" fontId="72" fillId="0" borderId="0" xfId="57" applyFont="1" applyAlignment="1">
      <alignment horizontal="center" vertical="center"/>
    </xf>
    <xf numFmtId="186" fontId="71" fillId="27" borderId="0" xfId="57" applyNumberFormat="1" applyFill="1" applyAlignment="1">
      <alignment horizontal="left" vertical="center" indent="1" shrinkToFit="1"/>
    </xf>
    <xf numFmtId="176" fontId="71" fillId="28" borderId="0" xfId="57" applyNumberFormat="1" applyFill="1" applyAlignment="1">
      <alignment horizontal="center" vertical="center" shrinkToFit="1"/>
    </xf>
    <xf numFmtId="0" fontId="71" fillId="27" borderId="0" xfId="57" applyFill="1" applyAlignment="1">
      <alignment vertical="top" wrapText="1"/>
    </xf>
    <xf numFmtId="0" fontId="0" fillId="27" borderId="0" xfId="0" applyFill="1" applyAlignment="1">
      <alignment vertical="top" wrapText="1"/>
    </xf>
    <xf numFmtId="0" fontId="71" fillId="0" borderId="11" xfId="57" applyBorder="1" applyAlignment="1">
      <alignment horizontal="distributed" vertical="center" justifyLastLine="1"/>
    </xf>
    <xf numFmtId="0" fontId="71" fillId="0" borderId="12" xfId="57" applyBorder="1" applyAlignment="1">
      <alignment horizontal="distributed" vertical="center" justifyLastLine="1"/>
    </xf>
    <xf numFmtId="0" fontId="71" fillId="0" borderId="13" xfId="57" applyBorder="1" applyAlignment="1">
      <alignment horizontal="distributed" vertical="center" justifyLastLine="1"/>
    </xf>
    <xf numFmtId="0" fontId="71" fillId="0" borderId="25" xfId="57" applyBorder="1" applyAlignment="1">
      <alignment horizontal="distributed" vertical="center" justifyLastLine="1"/>
    </xf>
    <xf numFmtId="0" fontId="71" fillId="0" borderId="17" xfId="57" applyBorder="1" applyAlignment="1">
      <alignment horizontal="distributed" vertical="center" justifyLastLine="1"/>
    </xf>
    <xf numFmtId="0" fontId="71" fillId="0" borderId="24" xfId="57" applyBorder="1" applyAlignment="1">
      <alignment horizontal="distributed" vertical="center" justifyLastLine="1"/>
    </xf>
    <xf numFmtId="0" fontId="71" fillId="27" borderId="0" xfId="57" applyFill="1" applyAlignment="1">
      <alignment shrinkToFit="1"/>
    </xf>
    <xf numFmtId="0" fontId="0" fillId="27" borderId="0" xfId="0" applyFill="1" applyAlignment="1">
      <alignment shrinkToFit="1"/>
    </xf>
    <xf numFmtId="0" fontId="71" fillId="27" borderId="11" xfId="57" applyFill="1" applyBorder="1" applyAlignment="1">
      <alignment horizontal="left" vertical="center" wrapText="1" indent="1"/>
    </xf>
    <xf numFmtId="0" fontId="71" fillId="27" borderId="26" xfId="57" applyFill="1" applyBorder="1" applyAlignment="1">
      <alignment horizontal="left" vertical="center" wrapText="1" indent="1"/>
    </xf>
    <xf numFmtId="0" fontId="71" fillId="27" borderId="12" xfId="57" applyFill="1" applyBorder="1" applyAlignment="1">
      <alignment horizontal="left" vertical="center" wrapText="1" indent="1"/>
    </xf>
    <xf numFmtId="0" fontId="71" fillId="0" borderId="11" xfId="57" applyBorder="1" applyAlignment="1">
      <alignment horizontal="center" vertical="center"/>
    </xf>
    <xf numFmtId="0" fontId="71" fillId="0" borderId="12" xfId="57" applyBorder="1" applyAlignment="1">
      <alignment horizontal="center" vertical="center"/>
    </xf>
    <xf numFmtId="176" fontId="71" fillId="27" borderId="11" xfId="57" applyNumberFormat="1" applyFill="1" applyBorder="1" applyAlignment="1">
      <alignment horizontal="center" vertical="center" shrinkToFit="1"/>
    </xf>
    <xf numFmtId="176" fontId="71" fillId="27" borderId="12" xfId="57" applyNumberFormat="1" applyFill="1" applyBorder="1" applyAlignment="1">
      <alignment horizontal="center" vertical="center" shrinkToFit="1"/>
    </xf>
    <xf numFmtId="0" fontId="71" fillId="0" borderId="20" xfId="57" applyBorder="1" applyAlignment="1">
      <alignment horizontal="distributed" vertical="center" justifyLastLine="1"/>
    </xf>
    <xf numFmtId="0" fontId="71" fillId="0" borderId="22" xfId="57" applyBorder="1" applyAlignment="1">
      <alignment horizontal="distributed" vertical="center" justifyLastLine="1"/>
    </xf>
    <xf numFmtId="38" fontId="107" fillId="28" borderId="13" xfId="33" applyFont="1" applyFill="1" applyBorder="1" applyAlignment="1">
      <alignment vertical="center" wrapText="1"/>
    </xf>
    <xf numFmtId="38" fontId="107" fillId="28" borderId="25" xfId="33" applyFont="1" applyFill="1" applyBorder="1" applyAlignment="1">
      <alignment vertical="center" wrapText="1"/>
    </xf>
    <xf numFmtId="38" fontId="107" fillId="28" borderId="16" xfId="33" applyFont="1" applyFill="1" applyBorder="1" applyAlignment="1">
      <alignment vertical="center" wrapText="1"/>
    </xf>
    <xf numFmtId="38" fontId="107" fillId="28" borderId="15" xfId="33" applyFont="1" applyFill="1" applyBorder="1" applyAlignment="1">
      <alignment vertical="center" wrapText="1"/>
    </xf>
    <xf numFmtId="38" fontId="107" fillId="28" borderId="17" xfId="33" applyFont="1" applyFill="1" applyBorder="1" applyAlignment="1">
      <alignment vertical="center" wrapText="1"/>
    </xf>
    <xf numFmtId="38" fontId="107" fillId="28" borderId="24" xfId="33" applyFont="1" applyFill="1" applyBorder="1" applyAlignment="1">
      <alignment vertical="center" wrapText="1"/>
    </xf>
    <xf numFmtId="0" fontId="71" fillId="28" borderId="13" xfId="57" applyFill="1" applyBorder="1" applyAlignment="1">
      <alignment vertical="center" wrapText="1"/>
    </xf>
    <xf numFmtId="0" fontId="71" fillId="28" borderId="25" xfId="57" applyFill="1" applyBorder="1" applyAlignment="1">
      <alignment vertical="center" wrapText="1"/>
    </xf>
    <xf numFmtId="0" fontId="71" fillId="28" borderId="16" xfId="57" applyFill="1" applyBorder="1" applyAlignment="1">
      <alignment vertical="center" wrapText="1"/>
    </xf>
    <xf numFmtId="0" fontId="71" fillId="28" borderId="15" xfId="57" applyFill="1" applyBorder="1" applyAlignment="1">
      <alignment vertical="center" wrapText="1"/>
    </xf>
    <xf numFmtId="0" fontId="71" fillId="28" borderId="17" xfId="57" applyFill="1" applyBorder="1" applyAlignment="1">
      <alignment vertical="center" wrapText="1"/>
    </xf>
    <xf numFmtId="0" fontId="71" fillId="28" borderId="24" xfId="57" applyFill="1" applyBorder="1" applyAlignment="1">
      <alignment vertical="center" wrapText="1"/>
    </xf>
    <xf numFmtId="180" fontId="71" fillId="0" borderId="11" xfId="59" applyFont="1" applyFill="1" applyBorder="1" applyAlignment="1">
      <alignment horizontal="distributed" vertical="center" justifyLastLine="1"/>
    </xf>
    <xf numFmtId="180" fontId="71" fillId="0" borderId="26" xfId="59" applyFont="1" applyFill="1" applyBorder="1" applyAlignment="1">
      <alignment horizontal="distributed" vertical="center" justifyLastLine="1"/>
    </xf>
    <xf numFmtId="180" fontId="71" fillId="0" borderId="12" xfId="59" applyFont="1" applyFill="1" applyBorder="1" applyAlignment="1">
      <alignment horizontal="distributed" vertical="center" justifyLastLine="1"/>
    </xf>
    <xf numFmtId="0" fontId="71" fillId="28" borderId="20" xfId="57" applyFill="1" applyBorder="1" applyAlignment="1">
      <alignment vertical="center" wrapText="1"/>
    </xf>
    <xf numFmtId="0" fontId="71" fillId="28" borderId="21" xfId="57" applyFill="1" applyBorder="1" applyAlignment="1">
      <alignment vertical="center" wrapText="1"/>
    </xf>
    <xf numFmtId="0" fontId="71" fillId="28" borderId="22" xfId="57" applyFill="1" applyBorder="1" applyAlignment="1">
      <alignment vertical="center" wrapText="1"/>
    </xf>
    <xf numFmtId="38" fontId="107" fillId="28" borderId="20" xfId="33" applyFont="1" applyFill="1" applyBorder="1" applyAlignment="1">
      <alignment vertical="center" wrapText="1"/>
    </xf>
    <xf numFmtId="38" fontId="107" fillId="28" borderId="21" xfId="33" applyFont="1" applyFill="1" applyBorder="1" applyAlignment="1">
      <alignment vertical="center" wrapText="1"/>
    </xf>
    <xf numFmtId="38" fontId="107" fillId="28" borderId="22" xfId="33" applyFont="1" applyFill="1" applyBorder="1" applyAlignment="1">
      <alignment vertical="center" wrapText="1"/>
    </xf>
    <xf numFmtId="0" fontId="71" fillId="0" borderId="16" xfId="60" applyBorder="1" applyAlignment="1">
      <alignment vertical="center" shrinkToFit="1"/>
    </xf>
    <xf numFmtId="0" fontId="71" fillId="0" borderId="0" xfId="60" applyAlignment="1">
      <alignment vertical="center" shrinkToFit="1"/>
    </xf>
    <xf numFmtId="0" fontId="71" fillId="0" borderId="15" xfId="60" applyBorder="1" applyAlignment="1">
      <alignment vertical="center" shrinkToFit="1"/>
    </xf>
    <xf numFmtId="0" fontId="71" fillId="0" borderId="17" xfId="60" applyBorder="1" applyAlignment="1">
      <alignment vertical="center" shrinkToFit="1"/>
    </xf>
    <xf numFmtId="0" fontId="71" fillId="0" borderId="10" xfId="60" applyBorder="1" applyAlignment="1">
      <alignment vertical="center" shrinkToFit="1"/>
    </xf>
    <xf numFmtId="0" fontId="71" fillId="0" borderId="24" xfId="60" applyBorder="1" applyAlignment="1">
      <alignment vertical="center" shrinkToFit="1"/>
    </xf>
    <xf numFmtId="0" fontId="71" fillId="27" borderId="13" xfId="60" applyFill="1" applyBorder="1" applyAlignment="1">
      <alignment horizontal="center" vertical="center" shrinkToFit="1"/>
    </xf>
    <xf numFmtId="0" fontId="71" fillId="27" borderId="25" xfId="60" applyFill="1" applyBorder="1" applyAlignment="1">
      <alignment horizontal="center" vertical="center" shrinkToFit="1"/>
    </xf>
    <xf numFmtId="0" fontId="71" fillId="27" borderId="16" xfId="60" applyFill="1" applyBorder="1" applyAlignment="1">
      <alignment horizontal="center" vertical="center" shrinkToFit="1"/>
    </xf>
    <xf numFmtId="0" fontId="71" fillId="27" borderId="15" xfId="60" applyFill="1" applyBorder="1" applyAlignment="1">
      <alignment horizontal="center" vertical="center" shrinkToFit="1"/>
    </xf>
    <xf numFmtId="0" fontId="71" fillId="27" borderId="17" xfId="60" applyFill="1" applyBorder="1" applyAlignment="1">
      <alignment horizontal="center" vertical="center" shrinkToFit="1"/>
    </xf>
    <xf numFmtId="0" fontId="71" fillId="27" borderId="24" xfId="60" applyFill="1" applyBorder="1" applyAlignment="1">
      <alignment horizontal="center" vertical="center" shrinkToFit="1"/>
    </xf>
    <xf numFmtId="0" fontId="71" fillId="27" borderId="20" xfId="60" applyFill="1" applyBorder="1" applyAlignment="1">
      <alignment horizontal="center" vertical="center" shrinkToFit="1"/>
    </xf>
    <xf numFmtId="0" fontId="71" fillId="27" borderId="21" xfId="60" applyFill="1" applyBorder="1" applyAlignment="1">
      <alignment horizontal="center" vertical="center" shrinkToFit="1"/>
    </xf>
    <xf numFmtId="0" fontId="71" fillId="27" borderId="22" xfId="60" applyFill="1" applyBorder="1" applyAlignment="1">
      <alignment horizontal="center" vertical="center" shrinkToFit="1"/>
    </xf>
    <xf numFmtId="38" fontId="71" fillId="27" borderId="20" xfId="60" applyNumberFormat="1" applyFill="1" applyBorder="1" applyAlignment="1">
      <alignment horizontal="center" vertical="center" shrinkToFit="1"/>
    </xf>
    <xf numFmtId="0" fontId="71" fillId="28" borderId="20" xfId="60" applyFill="1" applyBorder="1" applyAlignment="1">
      <alignment horizontal="center" vertical="center" shrinkToFit="1"/>
    </xf>
    <xf numFmtId="0" fontId="71" fillId="28" borderId="21" xfId="60" applyFill="1" applyBorder="1" applyAlignment="1">
      <alignment horizontal="center" vertical="center" shrinkToFit="1"/>
    </xf>
    <xf numFmtId="0" fontId="71" fillId="28" borderId="22" xfId="60" applyFill="1" applyBorder="1" applyAlignment="1">
      <alignment horizontal="center" vertical="center" shrinkToFit="1"/>
    </xf>
    <xf numFmtId="38" fontId="71" fillId="0" borderId="13" xfId="60" applyNumberFormat="1" applyBorder="1" applyAlignment="1">
      <alignment horizontal="center" vertical="center" shrinkToFit="1"/>
    </xf>
    <xf numFmtId="0" fontId="71" fillId="0" borderId="25" xfId="60" applyBorder="1" applyAlignment="1">
      <alignment horizontal="center" vertical="center" shrinkToFit="1"/>
    </xf>
    <xf numFmtId="0" fontId="71" fillId="0" borderId="16" xfId="60" applyBorder="1" applyAlignment="1">
      <alignment horizontal="center" vertical="center" shrinkToFit="1"/>
    </xf>
    <xf numFmtId="0" fontId="71" fillId="0" borderId="15" xfId="60" applyBorder="1" applyAlignment="1">
      <alignment horizontal="center" vertical="center" shrinkToFit="1"/>
    </xf>
    <xf numFmtId="0" fontId="71" fillId="0" borderId="17" xfId="60" applyBorder="1" applyAlignment="1">
      <alignment horizontal="center" vertical="center" shrinkToFit="1"/>
    </xf>
    <xf numFmtId="0" fontId="71" fillId="0" borderId="24" xfId="60" applyBorder="1" applyAlignment="1">
      <alignment horizontal="center" vertical="center" shrinkToFit="1"/>
    </xf>
    <xf numFmtId="0" fontId="71" fillId="0" borderId="13" xfId="60" applyBorder="1" applyAlignment="1">
      <alignment vertical="center" shrinkToFit="1"/>
    </xf>
    <xf numFmtId="0" fontId="71" fillId="0" borderId="14" xfId="60" applyBorder="1" applyAlignment="1">
      <alignment vertical="center" shrinkToFit="1"/>
    </xf>
    <xf numFmtId="0" fontId="71" fillId="0" borderId="25" xfId="60" applyBorder="1" applyAlignment="1">
      <alignment vertical="center" shrinkToFit="1"/>
    </xf>
    <xf numFmtId="0" fontId="72" fillId="0" borderId="0" xfId="60" applyFont="1" applyAlignment="1">
      <alignment horizontal="center" vertical="center"/>
    </xf>
    <xf numFmtId="176" fontId="71" fillId="28" borderId="0" xfId="60" applyNumberFormat="1" applyFill="1" applyAlignment="1">
      <alignment horizontal="right" vertical="center" shrinkToFit="1"/>
    </xf>
    <xf numFmtId="0" fontId="71" fillId="27" borderId="11" xfId="60" applyFill="1" applyBorder="1" applyAlignment="1">
      <alignment vertical="center" wrapText="1"/>
    </xf>
    <xf numFmtId="0" fontId="71" fillId="27" borderId="26" xfId="60" applyFill="1" applyBorder="1" applyAlignment="1">
      <alignment vertical="center" wrapText="1"/>
    </xf>
    <xf numFmtId="0" fontId="71" fillId="27" borderId="12" xfId="60" applyFill="1" applyBorder="1" applyAlignment="1">
      <alignment vertical="center" wrapText="1"/>
    </xf>
    <xf numFmtId="176" fontId="107" fillId="27" borderId="11" xfId="60" applyNumberFormat="1" applyFont="1" applyFill="1" applyBorder="1" applyAlignment="1">
      <alignment horizontal="center" vertical="center" shrinkToFit="1"/>
    </xf>
    <xf numFmtId="176" fontId="107" fillId="27" borderId="26" xfId="60" applyNumberFormat="1" applyFont="1" applyFill="1" applyBorder="1" applyAlignment="1">
      <alignment horizontal="center" vertical="center" shrinkToFit="1"/>
    </xf>
    <xf numFmtId="176" fontId="107" fillId="27" borderId="12" xfId="60" applyNumberFormat="1" applyFont="1" applyFill="1" applyBorder="1" applyAlignment="1">
      <alignment horizontal="center" vertical="center" shrinkToFit="1"/>
    </xf>
    <xf numFmtId="0" fontId="71" fillId="0" borderId="11" xfId="60" applyBorder="1" applyAlignment="1">
      <alignment horizontal="distributed" vertical="center" justifyLastLine="1"/>
    </xf>
    <xf numFmtId="0" fontId="71" fillId="0" borderId="12" xfId="60" applyBorder="1" applyAlignment="1">
      <alignment horizontal="distributed" vertical="center" justifyLastLine="1"/>
    </xf>
    <xf numFmtId="0" fontId="71" fillId="0" borderId="13" xfId="60" applyBorder="1" applyAlignment="1">
      <alignment horizontal="distributed" vertical="center" justifyLastLine="1"/>
    </xf>
    <xf numFmtId="0" fontId="71" fillId="0" borderId="25" xfId="60" applyBorder="1" applyAlignment="1">
      <alignment horizontal="distributed" vertical="center" justifyLastLine="1"/>
    </xf>
    <xf numFmtId="0" fontId="71" fillId="0" borderId="17" xfId="60" applyBorder="1" applyAlignment="1">
      <alignment horizontal="distributed" vertical="center" justifyLastLine="1"/>
    </xf>
    <xf numFmtId="0" fontId="71" fillId="0" borderId="24" xfId="60" applyBorder="1" applyAlignment="1">
      <alignment horizontal="distributed" vertical="center" justifyLastLine="1"/>
    </xf>
    <xf numFmtId="0" fontId="71" fillId="0" borderId="20" xfId="60" applyBorder="1" applyAlignment="1">
      <alignment horizontal="distributed" vertical="center" justifyLastLine="1"/>
    </xf>
    <xf numFmtId="0" fontId="71" fillId="0" borderId="22" xfId="60" applyBorder="1" applyAlignment="1">
      <alignment horizontal="distributed" vertical="center" justifyLastLine="1"/>
    </xf>
    <xf numFmtId="0" fontId="71" fillId="0" borderId="10" xfId="60" applyBorder="1" applyAlignment="1">
      <alignment horizontal="distributed" vertical="center" justifyLastLine="1"/>
    </xf>
    <xf numFmtId="0" fontId="71" fillId="0" borderId="14" xfId="60" applyBorder="1" applyAlignment="1">
      <alignment horizontal="distributed" vertical="center" justifyLastLine="1"/>
    </xf>
    <xf numFmtId="0" fontId="71" fillId="27" borderId="0" xfId="49" applyFill="1" applyAlignment="1">
      <alignment vertical="top" wrapText="1"/>
    </xf>
    <xf numFmtId="0" fontId="71" fillId="27" borderId="0" xfId="49" applyFill="1" applyAlignment="1">
      <alignment shrinkToFit="1"/>
    </xf>
    <xf numFmtId="0" fontId="71" fillId="0" borderId="16" xfId="60" applyBorder="1" applyAlignment="1">
      <alignment horizontal="center" vertical="center"/>
    </xf>
    <xf numFmtId="0" fontId="71" fillId="0" borderId="15" xfId="60" applyBorder="1" applyAlignment="1">
      <alignment horizontal="center" vertical="center"/>
    </xf>
    <xf numFmtId="0" fontId="71" fillId="0" borderId="17" xfId="60" applyBorder="1" applyAlignment="1">
      <alignment horizontal="center" vertical="center"/>
    </xf>
    <xf numFmtId="0" fontId="71" fillId="0" borderId="24" xfId="60" applyBorder="1" applyAlignment="1">
      <alignment horizontal="center" vertical="center"/>
    </xf>
    <xf numFmtId="0" fontId="82" fillId="0" borderId="0" xfId="60" applyFont="1" applyAlignment="1">
      <alignment vertical="center" shrinkToFit="1"/>
    </xf>
    <xf numFmtId="0" fontId="71" fillId="0" borderId="13" xfId="60" applyBorder="1" applyAlignment="1">
      <alignment horizontal="center" vertical="center"/>
    </xf>
    <xf numFmtId="0" fontId="71" fillId="0" borderId="25" xfId="60" applyBorder="1" applyAlignment="1">
      <alignment horizontal="center" vertical="center"/>
    </xf>
    <xf numFmtId="176" fontId="71" fillId="0" borderId="13" xfId="60" applyNumberFormat="1" applyBorder="1" applyAlignment="1">
      <alignment horizontal="center" vertical="center" shrinkToFit="1"/>
    </xf>
    <xf numFmtId="176" fontId="71" fillId="0" borderId="25" xfId="60" applyNumberFormat="1" applyBorder="1" applyAlignment="1">
      <alignment horizontal="center" vertical="center" shrinkToFit="1"/>
    </xf>
    <xf numFmtId="176" fontId="71" fillId="0" borderId="17" xfId="60" applyNumberFormat="1" applyBorder="1" applyAlignment="1">
      <alignment horizontal="center" vertical="center" shrinkToFit="1"/>
    </xf>
    <xf numFmtId="176" fontId="71" fillId="0" borderId="24" xfId="60" applyNumberFormat="1" applyBorder="1" applyAlignment="1">
      <alignment horizontal="center" vertical="center" shrinkToFit="1"/>
    </xf>
    <xf numFmtId="14" fontId="71" fillId="0" borderId="0" xfId="60" applyNumberFormat="1" applyAlignment="1">
      <alignment horizontal="center" vertical="center"/>
    </xf>
    <xf numFmtId="0" fontId="71" fillId="0" borderId="0" xfId="60" applyAlignment="1">
      <alignment horizontal="center" vertical="center"/>
    </xf>
    <xf numFmtId="38" fontId="62" fillId="28" borderId="11" xfId="33" applyFont="1" applyFill="1" applyBorder="1" applyAlignment="1">
      <alignment vertical="center" wrapText="1"/>
    </xf>
    <xf numFmtId="38" fontId="62" fillId="28" borderId="12" xfId="33" applyFont="1" applyFill="1" applyBorder="1" applyAlignment="1">
      <alignment vertical="center" wrapText="1"/>
    </xf>
    <xf numFmtId="0" fontId="62" fillId="28" borderId="11" xfId="61" applyFont="1" applyFill="1" applyBorder="1" applyAlignment="1">
      <alignment vertical="center" wrapText="1"/>
    </xf>
    <xf numFmtId="0" fontId="62" fillId="28" borderId="50" xfId="61" applyFont="1" applyFill="1" applyBorder="1" applyAlignment="1">
      <alignment vertical="center" wrapText="1"/>
    </xf>
    <xf numFmtId="0" fontId="117" fillId="0" borderId="0" xfId="61" applyFont="1" applyAlignment="1">
      <alignment horizontal="center" vertical="center"/>
    </xf>
    <xf numFmtId="176" fontId="62" fillId="27" borderId="0" xfId="61" applyNumberFormat="1" applyFont="1" applyFill="1" applyAlignment="1">
      <alignment horizontal="left" vertical="center" wrapText="1" shrinkToFit="1"/>
    </xf>
    <xf numFmtId="0" fontId="62" fillId="0" borderId="45" xfId="61" applyFont="1" applyBorder="1" applyAlignment="1">
      <alignment horizontal="center" vertical="center"/>
    </xf>
    <xf numFmtId="0" fontId="62" fillId="0" borderId="47" xfId="61" applyFont="1" applyBorder="1" applyAlignment="1">
      <alignment horizontal="center" vertical="center"/>
    </xf>
    <xf numFmtId="0" fontId="62" fillId="0" borderId="136" xfId="61" applyFont="1" applyBorder="1" applyAlignment="1">
      <alignment horizontal="center" vertical="center"/>
    </xf>
    <xf numFmtId="0" fontId="62" fillId="0" borderId="0" xfId="61" applyFont="1" applyAlignment="1">
      <alignment horizontal="center" vertical="center"/>
    </xf>
    <xf numFmtId="176" fontId="62" fillId="28" borderId="0" xfId="61" applyNumberFormat="1" applyFont="1" applyFill="1" applyAlignment="1">
      <alignment horizontal="center" vertical="center" shrinkToFit="1"/>
    </xf>
    <xf numFmtId="0" fontId="62" fillId="27" borderId="0" xfId="61" applyFont="1" applyFill="1" applyAlignment="1">
      <alignment vertical="top" wrapText="1"/>
    </xf>
    <xf numFmtId="0" fontId="62" fillId="27" borderId="0" xfId="0" applyFont="1" applyFill="1" applyAlignment="1">
      <alignment vertical="top" wrapText="1"/>
    </xf>
    <xf numFmtId="0" fontId="62" fillId="27" borderId="0" xfId="61" applyFont="1" applyFill="1" applyAlignment="1">
      <alignment shrinkToFit="1"/>
    </xf>
    <xf numFmtId="0" fontId="62" fillId="27" borderId="0" xfId="0" applyFont="1" applyFill="1" applyAlignment="1">
      <alignment shrinkToFit="1"/>
    </xf>
    <xf numFmtId="38" fontId="62" fillId="28" borderId="52" xfId="33" applyFont="1" applyFill="1" applyBorder="1" applyAlignment="1">
      <alignment vertical="center" wrapText="1"/>
    </xf>
    <xf numFmtId="38" fontId="62" fillId="28" borderId="53" xfId="33" applyFont="1" applyFill="1" applyBorder="1" applyAlignment="1">
      <alignment vertical="center" wrapText="1"/>
    </xf>
    <xf numFmtId="0" fontId="62" fillId="28" borderId="52" xfId="61" applyFont="1" applyFill="1" applyBorder="1" applyAlignment="1">
      <alignment vertical="center" wrapText="1"/>
    </xf>
    <xf numFmtId="0" fontId="62" fillId="28" borderId="54" xfId="61" applyFont="1" applyFill="1" applyBorder="1" applyAlignment="1">
      <alignment vertical="center" wrapText="1"/>
    </xf>
    <xf numFmtId="0" fontId="35" fillId="0" borderId="0" xfId="95" applyFont="1" applyAlignment="1">
      <alignment horizontal="center" vertical="center"/>
    </xf>
    <xf numFmtId="0" fontId="17" fillId="0" borderId="14" xfId="95" applyFont="1" applyBorder="1" applyAlignment="1">
      <alignment horizontal="right" vertical="center"/>
    </xf>
    <xf numFmtId="0" fontId="17" fillId="0" borderId="13" xfId="95" applyFont="1" applyBorder="1" applyAlignment="1">
      <alignment horizontal="right" vertical="center"/>
    </xf>
    <xf numFmtId="0" fontId="17" fillId="0" borderId="10" xfId="95" applyFont="1" applyBorder="1" applyAlignment="1">
      <alignment horizontal="center" vertical="center"/>
    </xf>
    <xf numFmtId="0" fontId="17" fillId="0" borderId="24" xfId="95" applyFont="1" applyBorder="1" applyAlignment="1">
      <alignment horizontal="center" vertical="center"/>
    </xf>
    <xf numFmtId="0" fontId="17" fillId="0" borderId="16" xfId="95" applyFont="1" applyBorder="1" applyAlignment="1">
      <alignment horizontal="center" vertical="center"/>
    </xf>
    <xf numFmtId="0" fontId="17" fillId="0" borderId="0" xfId="95" applyFont="1" applyAlignment="1">
      <alignment horizontal="center" vertical="center"/>
    </xf>
    <xf numFmtId="0" fontId="17" fillId="0" borderId="15" xfId="95" applyFont="1" applyBorder="1" applyAlignment="1">
      <alignment horizontal="center" vertical="center"/>
    </xf>
    <xf numFmtId="0" fontId="17" fillId="27" borderId="11" xfId="95" applyFont="1" applyFill="1" applyBorder="1" applyAlignment="1">
      <alignment horizontal="center" vertical="center"/>
    </xf>
    <xf numFmtId="0" fontId="17" fillId="27" borderId="26" xfId="95" applyFont="1" applyFill="1" applyBorder="1" applyAlignment="1">
      <alignment horizontal="center" vertical="center"/>
    </xf>
    <xf numFmtId="0" fontId="17" fillId="27" borderId="12" xfId="95" applyFont="1" applyFill="1" applyBorder="1" applyAlignment="1">
      <alignment horizontal="center" vertical="center"/>
    </xf>
    <xf numFmtId="0" fontId="17" fillId="28" borderId="11" xfId="95" applyFont="1" applyFill="1" applyBorder="1" applyAlignment="1">
      <alignment horizontal="center" vertical="center"/>
    </xf>
    <xf numFmtId="0" fontId="17" fillId="28" borderId="26" xfId="95" applyFont="1" applyFill="1" applyBorder="1" applyAlignment="1">
      <alignment horizontal="center" vertical="center"/>
    </xf>
    <xf numFmtId="0" fontId="17" fillId="28" borderId="12" xfId="95" applyFont="1" applyFill="1" applyBorder="1" applyAlignment="1">
      <alignment horizontal="center" vertical="center"/>
    </xf>
    <xf numFmtId="0" fontId="148" fillId="0" borderId="0" xfId="95" applyFont="1" applyAlignment="1">
      <alignment horizontal="center" vertical="center"/>
    </xf>
    <xf numFmtId="0" fontId="17" fillId="0" borderId="0" xfId="95" applyFont="1" applyAlignment="1">
      <alignment horizontal="right" vertical="center"/>
    </xf>
    <xf numFmtId="0" fontId="172" fillId="0" borderId="11" xfId="96" applyFont="1" applyBorder="1" applyAlignment="1">
      <alignment horizontal="center" vertical="center" wrapText="1"/>
    </xf>
    <xf numFmtId="0" fontId="172" fillId="0" borderId="26" xfId="96" applyFont="1" applyBorder="1" applyAlignment="1">
      <alignment horizontal="center" vertical="center" wrapText="1"/>
    </xf>
    <xf numFmtId="0" fontId="172" fillId="0" borderId="12" xfId="96" applyFont="1" applyBorder="1" applyAlignment="1">
      <alignment horizontal="center" vertical="center" wrapText="1"/>
    </xf>
    <xf numFmtId="0" fontId="77" fillId="31" borderId="11" xfId="54" applyFont="1" applyFill="1" applyBorder="1" applyAlignment="1">
      <alignment horizontal="center" vertical="center"/>
    </xf>
    <xf numFmtId="0" fontId="77" fillId="31" borderId="26" xfId="54" applyFont="1" applyFill="1" applyBorder="1" applyAlignment="1">
      <alignment horizontal="center" vertical="center"/>
    </xf>
    <xf numFmtId="0" fontId="77" fillId="31" borderId="12" xfId="54" applyFont="1" applyFill="1" applyBorder="1" applyAlignment="1">
      <alignment horizontal="center" vertical="center"/>
    </xf>
    <xf numFmtId="0" fontId="77" fillId="31" borderId="50" xfId="54" applyFont="1" applyFill="1" applyBorder="1" applyAlignment="1">
      <alignment horizontal="center" vertical="center"/>
    </xf>
    <xf numFmtId="0" fontId="172" fillId="0" borderId="18" xfId="96" applyFont="1" applyBorder="1" applyAlignment="1">
      <alignment horizontal="center" vertical="center" wrapText="1"/>
    </xf>
    <xf numFmtId="0" fontId="33" fillId="31" borderId="11" xfId="54" applyFont="1" applyFill="1" applyBorder="1" applyAlignment="1">
      <alignment horizontal="center" vertical="center"/>
    </xf>
    <xf numFmtId="0" fontId="33" fillId="31" borderId="26" xfId="54" applyFont="1" applyFill="1" applyBorder="1" applyAlignment="1">
      <alignment horizontal="center" vertical="center"/>
    </xf>
    <xf numFmtId="0" fontId="33" fillId="31" borderId="12" xfId="54" applyFont="1" applyFill="1" applyBorder="1" applyAlignment="1">
      <alignment horizontal="center" vertical="center"/>
    </xf>
    <xf numFmtId="0" fontId="31" fillId="31" borderId="11" xfId="54" applyFont="1" applyFill="1" applyBorder="1" applyAlignment="1">
      <alignment horizontal="center" vertical="center"/>
    </xf>
    <xf numFmtId="0" fontId="31" fillId="31" borderId="26" xfId="54" applyFont="1" applyFill="1" applyBorder="1" applyAlignment="1">
      <alignment horizontal="center" vertical="center"/>
    </xf>
    <xf numFmtId="0" fontId="31" fillId="31" borderId="12" xfId="54" applyFont="1" applyFill="1" applyBorder="1" applyAlignment="1">
      <alignment horizontal="center" vertical="center"/>
    </xf>
    <xf numFmtId="0" fontId="33" fillId="27" borderId="11" xfId="54" applyFont="1" applyFill="1" applyBorder="1" applyAlignment="1">
      <alignment horizontal="left" vertical="center"/>
    </xf>
    <xf numFmtId="0" fontId="33" fillId="27" borderId="26" xfId="54" applyFont="1" applyFill="1" applyBorder="1" applyAlignment="1">
      <alignment horizontal="left" vertical="center"/>
    </xf>
    <xf numFmtId="0" fontId="33" fillId="27" borderId="50" xfId="54" applyFont="1" applyFill="1" applyBorder="1" applyAlignment="1">
      <alignment horizontal="left" vertical="center"/>
    </xf>
    <xf numFmtId="176" fontId="62" fillId="31" borderId="11" xfId="57" applyNumberFormat="1" applyFont="1" applyFill="1" applyBorder="1" applyAlignment="1">
      <alignment horizontal="right" vertical="center" shrinkToFit="1"/>
    </xf>
    <xf numFmtId="176" fontId="62" fillId="31" borderId="26" xfId="57" applyNumberFormat="1" applyFont="1" applyFill="1" applyBorder="1" applyAlignment="1">
      <alignment horizontal="right" vertical="center" shrinkToFit="1"/>
    </xf>
    <xf numFmtId="176" fontId="62" fillId="31" borderId="26" xfId="57" applyNumberFormat="1" applyFont="1" applyFill="1" applyBorder="1" applyAlignment="1">
      <alignment horizontal="center" vertical="center" shrinkToFit="1"/>
    </xf>
    <xf numFmtId="0" fontId="77" fillId="0" borderId="37" xfId="54" applyFont="1" applyBorder="1" applyAlignment="1">
      <alignment horizontal="left" vertical="center"/>
    </xf>
    <xf numFmtId="0" fontId="77" fillId="0" borderId="29" xfId="54" applyFont="1" applyBorder="1" applyAlignment="1">
      <alignment horizontal="left" vertical="center"/>
    </xf>
    <xf numFmtId="0" fontId="77" fillId="0" borderId="30" xfId="54" applyFont="1" applyBorder="1" applyAlignment="1">
      <alignment horizontal="left" vertical="center"/>
    </xf>
    <xf numFmtId="0" fontId="33" fillId="0" borderId="38" xfId="54" applyFont="1" applyBorder="1" applyAlignment="1">
      <alignment horizontal="left" vertical="center"/>
    </xf>
    <xf numFmtId="0" fontId="33" fillId="0" borderId="0" xfId="54" applyFont="1" applyAlignment="1">
      <alignment horizontal="left" vertical="center"/>
    </xf>
    <xf numFmtId="0" fontId="33" fillId="0" borderId="31" xfId="54" applyFont="1" applyBorder="1" applyAlignment="1">
      <alignment horizontal="left" vertical="center"/>
    </xf>
    <xf numFmtId="185" fontId="62" fillId="31" borderId="26" xfId="54" applyNumberFormat="1" applyFont="1" applyFill="1" applyBorder="1" applyAlignment="1">
      <alignment horizontal="left" vertical="center"/>
    </xf>
    <xf numFmtId="185" fontId="62" fillId="31" borderId="12" xfId="54" applyNumberFormat="1" applyFont="1" applyFill="1" applyBorder="1" applyAlignment="1">
      <alignment horizontal="left" vertical="center"/>
    </xf>
    <xf numFmtId="0" fontId="33" fillId="0" borderId="11" xfId="54" applyFont="1" applyBorder="1" applyAlignment="1">
      <alignment horizontal="center" vertical="center"/>
    </xf>
    <xf numFmtId="0" fontId="33" fillId="0" borderId="26" xfId="54" applyFont="1" applyBorder="1" applyAlignment="1">
      <alignment horizontal="center" vertical="center"/>
    </xf>
    <xf numFmtId="0" fontId="33" fillId="0" borderId="50" xfId="54" applyFont="1" applyBorder="1" applyAlignment="1">
      <alignment horizontal="center" vertical="center"/>
    </xf>
    <xf numFmtId="0" fontId="211" fillId="0" borderId="18" xfId="96" applyFont="1" applyBorder="1" applyAlignment="1">
      <alignment horizontal="center" vertical="center"/>
    </xf>
    <xf numFmtId="0" fontId="77" fillId="0" borderId="94" xfId="54" applyFont="1" applyBorder="1" applyAlignment="1">
      <alignment horizontal="center" vertical="center" textRotation="255"/>
    </xf>
    <xf numFmtId="0" fontId="77" fillId="0" borderId="97" xfId="54" applyFont="1" applyBorder="1" applyAlignment="1">
      <alignment horizontal="center" vertical="center" textRotation="255"/>
    </xf>
    <xf numFmtId="0" fontId="77" fillId="0" borderId="92" xfId="54" applyFont="1" applyBorder="1" applyAlignment="1">
      <alignment horizontal="center" vertical="center" textRotation="255"/>
    </xf>
    <xf numFmtId="0" fontId="77" fillId="0" borderId="100" xfId="54" applyFont="1" applyBorder="1" applyAlignment="1">
      <alignment horizontal="center" vertical="center" textRotation="255"/>
    </xf>
    <xf numFmtId="0" fontId="33" fillId="0" borderId="0" xfId="54" applyFont="1" applyAlignment="1">
      <alignment vertical="top" wrapText="1"/>
    </xf>
    <xf numFmtId="58" fontId="31" fillId="27" borderId="0" xfId="54" applyNumberFormat="1" applyFont="1" applyFill="1" applyAlignment="1">
      <alignment horizontal="center" vertical="center"/>
    </xf>
    <xf numFmtId="0" fontId="31" fillId="27" borderId="0" xfId="54" applyFont="1" applyFill="1" applyAlignment="1">
      <alignment horizontal="center" vertical="center"/>
    </xf>
    <xf numFmtId="0" fontId="33" fillId="0" borderId="18" xfId="54" applyFont="1" applyBorder="1" applyAlignment="1">
      <alignment horizontal="center" vertical="center"/>
    </xf>
    <xf numFmtId="0" fontId="31" fillId="27" borderId="11" xfId="54" applyFont="1" applyFill="1" applyBorder="1" applyAlignment="1">
      <alignment vertical="center" shrinkToFit="1"/>
    </xf>
    <xf numFmtId="0" fontId="31" fillId="27" borderId="26" xfId="54" applyFont="1" applyFill="1" applyBorder="1" applyAlignment="1">
      <alignment vertical="center" shrinkToFit="1"/>
    </xf>
    <xf numFmtId="0" fontId="31" fillId="27" borderId="50" xfId="54" applyFont="1" applyFill="1" applyBorder="1" applyAlignment="1">
      <alignment vertical="center" shrinkToFit="1"/>
    </xf>
    <xf numFmtId="0" fontId="77" fillId="31" borderId="16" xfId="54" applyFont="1" applyFill="1" applyBorder="1" applyAlignment="1">
      <alignment horizontal="left" vertical="top" wrapText="1"/>
    </xf>
    <xf numFmtId="0" fontId="77" fillId="31" borderId="0" xfId="54" applyFont="1" applyFill="1" applyAlignment="1">
      <alignment horizontal="left" vertical="top" wrapText="1"/>
    </xf>
    <xf numFmtId="0" fontId="77" fillId="31" borderId="31" xfId="54" applyFont="1" applyFill="1" applyBorder="1" applyAlignment="1">
      <alignment horizontal="left" vertical="top" wrapText="1"/>
    </xf>
    <xf numFmtId="0" fontId="77" fillId="31" borderId="17" xfId="54" applyFont="1" applyFill="1" applyBorder="1" applyAlignment="1">
      <alignment horizontal="left" vertical="top" wrapText="1"/>
    </xf>
    <xf numFmtId="0" fontId="77" fillId="31" borderId="10" xfId="54" applyFont="1" applyFill="1" applyBorder="1" applyAlignment="1">
      <alignment horizontal="left" vertical="top" wrapText="1"/>
    </xf>
    <xf numFmtId="0" fontId="77" fillId="31" borderId="34" xfId="54" applyFont="1" applyFill="1" applyBorder="1" applyAlignment="1">
      <alignment horizontal="left" vertical="top" wrapText="1"/>
    </xf>
    <xf numFmtId="0" fontId="121" fillId="0" borderId="13" xfId="98" applyFont="1" applyBorder="1" applyAlignment="1">
      <alignment horizontal="center" vertical="center" wrapText="1"/>
    </xf>
    <xf numFmtId="0" fontId="121" fillId="0" borderId="25" xfId="98" applyFont="1" applyBorder="1" applyAlignment="1">
      <alignment horizontal="center" vertical="center" wrapText="1"/>
    </xf>
    <xf numFmtId="0" fontId="121" fillId="0" borderId="11" xfId="98" applyFont="1" applyBorder="1" applyAlignment="1">
      <alignment horizontal="center" vertical="center" wrapText="1"/>
    </xf>
    <xf numFmtId="0" fontId="121" fillId="0" borderId="12" xfId="98" applyFont="1" applyBorder="1" applyAlignment="1">
      <alignment horizontal="center" vertical="center" wrapText="1"/>
    </xf>
    <xf numFmtId="0" fontId="121" fillId="0" borderId="17" xfId="98" applyFont="1" applyBorder="1" applyAlignment="1">
      <alignment horizontal="center" vertical="center" wrapText="1"/>
    </xf>
    <xf numFmtId="0" fontId="121" fillId="0" borderId="10" xfId="98" applyFont="1" applyBorder="1" applyAlignment="1">
      <alignment horizontal="center" vertical="center" wrapText="1"/>
    </xf>
    <xf numFmtId="0" fontId="168" fillId="28" borderId="11" xfId="98" applyFont="1" applyFill="1" applyBorder="1" applyAlignment="1">
      <alignment horizontal="center" vertical="center" wrapText="1"/>
    </xf>
    <xf numFmtId="0" fontId="168" fillId="28" borderId="26" xfId="98" applyFont="1" applyFill="1" applyBorder="1" applyAlignment="1">
      <alignment horizontal="center" vertical="center" wrapText="1"/>
    </xf>
    <xf numFmtId="0" fontId="168" fillId="28" borderId="12" xfId="98" applyFont="1" applyFill="1" applyBorder="1" applyAlignment="1">
      <alignment horizontal="center" vertical="center" wrapText="1"/>
    </xf>
    <xf numFmtId="0" fontId="121" fillId="0" borderId="14" xfId="98" applyFont="1" applyBorder="1" applyAlignment="1">
      <alignment horizontal="center" vertical="center" wrapText="1"/>
    </xf>
    <xf numFmtId="0" fontId="168" fillId="28" borderId="14" xfId="98" applyFont="1" applyFill="1" applyBorder="1" applyAlignment="1">
      <alignment horizontal="center" vertical="center" wrapText="1"/>
    </xf>
    <xf numFmtId="0" fontId="168" fillId="28" borderId="25" xfId="98" applyFont="1" applyFill="1" applyBorder="1" applyAlignment="1">
      <alignment horizontal="center" vertical="center" wrapText="1"/>
    </xf>
    <xf numFmtId="0" fontId="168" fillId="27" borderId="0" xfId="98" applyFont="1" applyFill="1" applyAlignment="1">
      <alignment horizontal="center" vertical="center" wrapText="1"/>
    </xf>
    <xf numFmtId="0" fontId="121" fillId="0" borderId="0" xfId="98" applyFont="1" applyAlignment="1">
      <alignment horizontal="right" vertical="center" wrapText="1"/>
    </xf>
    <xf numFmtId="0" fontId="119" fillId="0" borderId="0" xfId="101" applyFont="1" applyAlignment="1">
      <alignment horizontal="justify" vertical="center" wrapText="1"/>
    </xf>
    <xf numFmtId="0" fontId="87" fillId="0" borderId="0" xfId="101" applyFont="1">
      <alignment vertical="center"/>
    </xf>
    <xf numFmtId="0" fontId="87" fillId="0" borderId="20" xfId="101" applyFont="1" applyBorder="1" applyAlignment="1">
      <alignment horizontal="center" vertical="center" wrapText="1"/>
    </xf>
    <xf numFmtId="0" fontId="87" fillId="0" borderId="22" xfId="101" applyFont="1" applyBorder="1" applyAlignment="1">
      <alignment horizontal="center" vertical="center" wrapText="1"/>
    </xf>
    <xf numFmtId="0" fontId="119" fillId="27" borderId="10" xfId="101" applyFont="1" applyFill="1" applyBorder="1" applyAlignment="1">
      <alignment horizontal="center" vertical="center" wrapText="1"/>
    </xf>
    <xf numFmtId="0" fontId="119" fillId="27" borderId="14" xfId="101" applyFont="1" applyFill="1" applyBorder="1" applyAlignment="1">
      <alignment horizontal="center" vertical="center" wrapText="1"/>
    </xf>
    <xf numFmtId="0" fontId="87" fillId="0" borderId="18" xfId="101" applyFont="1" applyBorder="1" applyAlignment="1">
      <alignment horizontal="center" vertical="center" wrapText="1"/>
    </xf>
    <xf numFmtId="0" fontId="119" fillId="28" borderId="18" xfId="101" applyFont="1" applyFill="1" applyBorder="1" applyAlignment="1">
      <alignment horizontal="justify" vertical="top" wrapText="1"/>
    </xf>
    <xf numFmtId="0" fontId="139" fillId="0" borderId="0" xfId="101" applyFont="1" applyAlignment="1">
      <alignment horizontal="justify" vertical="center" wrapText="1"/>
    </xf>
    <xf numFmtId="0" fontId="119" fillId="28" borderId="18" xfId="101" applyFont="1" applyFill="1" applyBorder="1" applyAlignment="1">
      <alignment horizontal="center" vertical="center" wrapText="1"/>
    </xf>
    <xf numFmtId="0" fontId="119" fillId="28" borderId="18" xfId="101" applyFont="1" applyFill="1" applyBorder="1" applyAlignment="1">
      <alignment horizontal="center" vertical="top" wrapText="1"/>
    </xf>
    <xf numFmtId="0" fontId="119" fillId="27" borderId="18" xfId="101" applyFont="1" applyFill="1" applyBorder="1" applyAlignment="1">
      <alignment horizontal="center" vertical="center" wrapText="1"/>
    </xf>
    <xf numFmtId="0" fontId="119" fillId="40" borderId="18" xfId="101" applyFont="1" applyFill="1" applyBorder="1" applyAlignment="1">
      <alignment horizontal="center" vertical="center" wrapText="1"/>
    </xf>
    <xf numFmtId="0" fontId="119" fillId="0" borderId="18" xfId="101" applyFont="1" applyBorder="1" applyAlignment="1">
      <alignment horizontal="center" vertical="center" wrapText="1"/>
    </xf>
    <xf numFmtId="176" fontId="119" fillId="27" borderId="18" xfId="101" applyNumberFormat="1" applyFont="1" applyFill="1" applyBorder="1" applyAlignment="1">
      <alignment horizontal="center" vertical="center" wrapText="1"/>
    </xf>
    <xf numFmtId="0" fontId="168" fillId="0" borderId="0" xfId="101" applyFont="1" applyAlignment="1">
      <alignment horizontal="center" vertical="center" wrapText="1"/>
    </xf>
    <xf numFmtId="0" fontId="116" fillId="0" borderId="0" xfId="101" applyFont="1" applyAlignment="1">
      <alignment horizontal="center" vertical="center" wrapText="1"/>
    </xf>
    <xf numFmtId="0" fontId="116" fillId="0" borderId="0" xfId="101" applyFont="1" applyAlignment="1">
      <alignment horizontal="left" vertical="center" wrapText="1"/>
    </xf>
    <xf numFmtId="0" fontId="119" fillId="0" borderId="0" xfId="101" applyFont="1" applyAlignment="1">
      <alignment horizontal="center" vertical="center" wrapText="1"/>
    </xf>
    <xf numFmtId="0" fontId="121" fillId="0" borderId="0" xfId="98" applyFont="1" applyAlignment="1">
      <alignment vertical="center" wrapText="1"/>
    </xf>
    <xf numFmtId="0" fontId="87" fillId="0" borderId="0" xfId="98" applyFont="1" applyAlignment="1">
      <alignment horizontal="left" vertical="center"/>
    </xf>
    <xf numFmtId="0" fontId="168" fillId="28" borderId="17" xfId="98" applyFont="1" applyFill="1" applyBorder="1" applyAlignment="1">
      <alignment horizontal="left" vertical="top" wrapText="1"/>
    </xf>
    <xf numFmtId="0" fontId="168" fillId="28" borderId="10" xfId="98" applyFont="1" applyFill="1" applyBorder="1" applyAlignment="1">
      <alignment horizontal="left" vertical="top" wrapText="1"/>
    </xf>
    <xf numFmtId="0" fontId="168" fillId="28" borderId="24" xfId="98" applyFont="1" applyFill="1" applyBorder="1" applyAlignment="1">
      <alignment horizontal="left" vertical="top" wrapText="1"/>
    </xf>
    <xf numFmtId="0" fontId="160" fillId="0" borderId="18" xfId="101" applyFont="1" applyBorder="1" applyAlignment="1">
      <alignment horizontal="center" vertical="center" wrapText="1"/>
    </xf>
    <xf numFmtId="0" fontId="116" fillId="0" borderId="13" xfId="97" applyFont="1" applyBorder="1" applyAlignment="1">
      <alignment horizontal="center" wrapText="1"/>
    </xf>
    <xf numFmtId="0" fontId="116" fillId="0" borderId="14" xfId="97" applyFont="1" applyBorder="1" applyAlignment="1">
      <alignment horizontal="center" wrapText="1"/>
    </xf>
    <xf numFmtId="0" fontId="116" fillId="27" borderId="0" xfId="101" applyFont="1" applyFill="1" applyAlignment="1">
      <alignment horizontal="left" vertical="center" wrapText="1"/>
    </xf>
    <xf numFmtId="0" fontId="160" fillId="0" borderId="13" xfId="101" applyFont="1" applyBorder="1" applyAlignment="1">
      <alignment horizontal="center" vertical="center" wrapText="1"/>
    </xf>
    <xf numFmtId="0" fontId="160" fillId="0" borderId="25" xfId="101" applyFont="1" applyBorder="1" applyAlignment="1">
      <alignment horizontal="center" vertical="center" wrapText="1"/>
    </xf>
    <xf numFmtId="0" fontId="160" fillId="0" borderId="17" xfId="101" applyFont="1" applyBorder="1" applyAlignment="1">
      <alignment horizontal="center" vertical="center" wrapText="1"/>
    </xf>
    <xf numFmtId="0" fontId="160" fillId="0" borderId="24" xfId="101" applyFont="1" applyBorder="1" applyAlignment="1">
      <alignment horizontal="center" vertical="center" wrapText="1"/>
    </xf>
    <xf numFmtId="0" fontId="160" fillId="27" borderId="14" xfId="101" applyFont="1" applyFill="1" applyBorder="1" applyAlignment="1">
      <alignment horizontal="center" vertical="center" wrapText="1"/>
    </xf>
    <xf numFmtId="0" fontId="160" fillId="0" borderId="14" xfId="101" applyFont="1" applyBorder="1" applyAlignment="1">
      <alignment horizontal="center" vertical="center" wrapText="1"/>
    </xf>
    <xf numFmtId="0" fontId="160" fillId="28" borderId="14" xfId="101" applyFont="1" applyFill="1" applyBorder="1" applyAlignment="1">
      <alignment horizontal="center" vertical="center" wrapText="1"/>
    </xf>
    <xf numFmtId="0" fontId="160" fillId="28" borderId="10" xfId="101" applyFont="1" applyFill="1" applyBorder="1" applyAlignment="1">
      <alignment horizontal="center" vertical="center" wrapText="1"/>
    </xf>
    <xf numFmtId="0" fontId="160" fillId="0" borderId="10" xfId="101" applyFont="1" applyBorder="1" applyAlignment="1">
      <alignment horizontal="center" vertical="center" wrapText="1"/>
    </xf>
    <xf numFmtId="0" fontId="160" fillId="27" borderId="10" xfId="101" applyFont="1" applyFill="1" applyBorder="1" applyAlignment="1">
      <alignment horizontal="center" vertical="center" wrapText="1"/>
    </xf>
    <xf numFmtId="0" fontId="158" fillId="0" borderId="0" xfId="101" applyFont="1" applyAlignment="1">
      <alignment horizontal="center" vertical="center" wrapText="1"/>
    </xf>
    <xf numFmtId="38" fontId="160" fillId="27" borderId="26" xfId="101" applyNumberFormat="1" applyFont="1" applyFill="1" applyBorder="1" applyAlignment="1">
      <alignment horizontal="right" vertical="center"/>
    </xf>
    <xf numFmtId="0" fontId="160" fillId="27" borderId="18" xfId="101" applyFont="1" applyFill="1" applyBorder="1" applyAlignment="1">
      <alignment horizontal="center" vertical="center" wrapText="1"/>
    </xf>
    <xf numFmtId="0" fontId="154" fillId="0" borderId="0" xfId="97" applyFont="1" applyAlignment="1">
      <alignment horizontal="center" vertical="center" wrapText="1"/>
    </xf>
    <xf numFmtId="0" fontId="116" fillId="0" borderId="15" xfId="97" applyFont="1" applyBorder="1" applyAlignment="1">
      <alignment horizontal="center" vertical="center" wrapText="1"/>
    </xf>
    <xf numFmtId="0" fontId="116" fillId="0" borderId="0" xfId="97" applyFont="1" applyAlignment="1">
      <alignment horizontal="center" vertical="top" wrapText="1"/>
    </xf>
    <xf numFmtId="176" fontId="71" fillId="28" borderId="0" xfId="57" applyNumberFormat="1" applyFill="1" applyAlignment="1">
      <alignment horizontal="right" vertical="center" shrinkToFit="1"/>
    </xf>
    <xf numFmtId="0" fontId="116" fillId="0" borderId="11" xfId="97" applyFont="1" applyBorder="1" applyAlignment="1">
      <alignment horizontal="center" vertical="center" wrapText="1"/>
    </xf>
    <xf numFmtId="0" fontId="116" fillId="0" borderId="12" xfId="97" applyFont="1" applyBorder="1" applyAlignment="1">
      <alignment horizontal="center" vertical="center" wrapText="1"/>
    </xf>
    <xf numFmtId="0" fontId="116" fillId="27" borderId="0" xfId="101" applyFont="1" applyFill="1" applyAlignment="1">
      <alignment horizontal="center" vertical="center" wrapText="1"/>
    </xf>
    <xf numFmtId="0" fontId="155" fillId="0" borderId="0" xfId="101" applyFont="1" applyAlignment="1">
      <alignment horizontal="center" vertical="center" wrapText="1"/>
    </xf>
    <xf numFmtId="0" fontId="116" fillId="0" borderId="17" xfId="97" applyFont="1" applyBorder="1" applyAlignment="1">
      <alignment horizontal="center" vertical="center" wrapText="1"/>
    </xf>
    <xf numFmtId="0" fontId="116" fillId="0" borderId="10" xfId="97" applyFont="1" applyBorder="1" applyAlignment="1">
      <alignment horizontal="center" vertical="center" wrapText="1"/>
    </xf>
    <xf numFmtId="0" fontId="116" fillId="0" borderId="24" xfId="97" applyFont="1" applyBorder="1" applyAlignment="1">
      <alignment horizontal="center" vertical="center" wrapText="1"/>
    </xf>
    <xf numFmtId="0" fontId="116" fillId="0" borderId="0" xfId="97" applyFont="1" applyAlignment="1">
      <alignment horizontal="justify" vertical="top" wrapText="1"/>
    </xf>
    <xf numFmtId="0" fontId="7" fillId="27" borderId="18" xfId="97" applyFill="1" applyBorder="1" applyAlignment="1">
      <alignment horizontal="center" vertical="center"/>
    </xf>
    <xf numFmtId="0" fontId="116" fillId="0" borderId="18" xfId="97" applyFont="1" applyBorder="1" applyAlignment="1">
      <alignment horizontal="center" vertical="top" wrapText="1"/>
    </xf>
    <xf numFmtId="0" fontId="116" fillId="28" borderId="0" xfId="101" applyFont="1" applyFill="1" applyAlignment="1">
      <alignment horizontal="left" vertical="center" wrapText="1"/>
    </xf>
    <xf numFmtId="0" fontId="116" fillId="0" borderId="16" xfId="97" applyFont="1" applyBorder="1" applyAlignment="1">
      <alignment horizontal="center" vertical="top" wrapText="1"/>
    </xf>
    <xf numFmtId="0" fontId="168" fillId="0" borderId="18" xfId="101" applyFont="1" applyBorder="1" applyAlignment="1">
      <alignment horizontal="center" vertical="center" wrapText="1"/>
    </xf>
    <xf numFmtId="0" fontId="168" fillId="28" borderId="18" xfId="101" applyFont="1" applyFill="1" applyBorder="1" applyAlignment="1">
      <alignment horizontal="center" vertical="center" wrapText="1"/>
    </xf>
    <xf numFmtId="0" fontId="168" fillId="0" borderId="11" xfId="101" applyFont="1" applyBorder="1" applyAlignment="1">
      <alignment horizontal="center" vertical="center" wrapText="1"/>
    </xf>
    <xf numFmtId="0" fontId="168" fillId="0" borderId="12" xfId="101" applyFont="1" applyBorder="1" applyAlignment="1">
      <alignment horizontal="center" vertical="center" wrapText="1"/>
    </xf>
    <xf numFmtId="0" fontId="168" fillId="28" borderId="11" xfId="101" applyFont="1" applyFill="1" applyBorder="1" applyAlignment="1">
      <alignment horizontal="center" vertical="center" wrapText="1"/>
    </xf>
    <xf numFmtId="0" fontId="168" fillId="28" borderId="26" xfId="101" applyFont="1" applyFill="1" applyBorder="1" applyAlignment="1">
      <alignment horizontal="center" vertical="center" wrapText="1"/>
    </xf>
    <xf numFmtId="0" fontId="168" fillId="28" borderId="12" xfId="101" applyFont="1" applyFill="1" applyBorder="1" applyAlignment="1">
      <alignment horizontal="center" vertical="center" wrapText="1"/>
    </xf>
    <xf numFmtId="0" fontId="168" fillId="27" borderId="13" xfId="101" applyFont="1" applyFill="1" applyBorder="1" applyAlignment="1">
      <alignment horizontal="center" vertical="center" wrapText="1"/>
    </xf>
    <xf numFmtId="0" fontId="168" fillId="27" borderId="14" xfId="101" applyFont="1" applyFill="1" applyBorder="1" applyAlignment="1">
      <alignment horizontal="center" vertical="center" wrapText="1"/>
    </xf>
    <xf numFmtId="0" fontId="168" fillId="27" borderId="17" xfId="101" applyFont="1" applyFill="1" applyBorder="1" applyAlignment="1">
      <alignment horizontal="center" vertical="center" wrapText="1"/>
    </xf>
    <xf numFmtId="0" fontId="168" fillId="27" borderId="10" xfId="101" applyFont="1" applyFill="1" applyBorder="1" applyAlignment="1">
      <alignment horizontal="center" vertical="center" wrapText="1"/>
    </xf>
    <xf numFmtId="0" fontId="168" fillId="27" borderId="11" xfId="101" applyFont="1" applyFill="1" applyBorder="1" applyAlignment="1">
      <alignment horizontal="center" vertical="center" wrapText="1"/>
    </xf>
    <xf numFmtId="0" fontId="168" fillId="27" borderId="26" xfId="101" applyFont="1" applyFill="1" applyBorder="1" applyAlignment="1">
      <alignment horizontal="center" vertical="center" wrapText="1"/>
    </xf>
    <xf numFmtId="0" fontId="168" fillId="27" borderId="12" xfId="101" applyFont="1" applyFill="1" applyBorder="1" applyAlignment="1">
      <alignment horizontal="center" vertical="center" wrapText="1"/>
    </xf>
    <xf numFmtId="0" fontId="168" fillId="27" borderId="18" xfId="101" applyFont="1" applyFill="1" applyBorder="1" applyAlignment="1">
      <alignment horizontal="center" vertical="center" wrapText="1"/>
    </xf>
    <xf numFmtId="38" fontId="168" fillId="27" borderId="26" xfId="101" applyNumberFormat="1" applyFont="1" applyFill="1" applyBorder="1" applyAlignment="1">
      <alignment horizontal="right" vertical="center"/>
    </xf>
    <xf numFmtId="0" fontId="168" fillId="0" borderId="13" xfId="101" applyFont="1" applyBorder="1" applyAlignment="1">
      <alignment horizontal="center" vertical="center" wrapText="1"/>
    </xf>
    <xf numFmtId="0" fontId="168" fillId="0" borderId="25" xfId="101" applyFont="1" applyBorder="1" applyAlignment="1">
      <alignment horizontal="center" vertical="center" wrapText="1"/>
    </xf>
    <xf numFmtId="0" fontId="168" fillId="0" borderId="17" xfId="101" applyFont="1" applyBorder="1" applyAlignment="1">
      <alignment horizontal="center" vertical="center" wrapText="1"/>
    </xf>
    <xf numFmtId="0" fontId="168" fillId="0" borderId="24" xfId="101" applyFont="1" applyBorder="1" applyAlignment="1">
      <alignment horizontal="center" vertical="center" wrapText="1"/>
    </xf>
    <xf numFmtId="0" fontId="168" fillId="0" borderId="14" xfId="101" applyFont="1" applyBorder="1" applyAlignment="1">
      <alignment horizontal="center" vertical="center" wrapText="1"/>
    </xf>
    <xf numFmtId="0" fontId="168" fillId="0" borderId="10" xfId="101" applyFont="1" applyBorder="1" applyAlignment="1">
      <alignment horizontal="center" vertical="center" wrapText="1"/>
    </xf>
    <xf numFmtId="0" fontId="121" fillId="27" borderId="0" xfId="101" applyFont="1" applyFill="1" applyAlignment="1">
      <alignment horizontal="left" vertical="center" wrapText="1"/>
    </xf>
    <xf numFmtId="0" fontId="121" fillId="0" borderId="0" xfId="101" applyFont="1" applyAlignment="1">
      <alignment horizontal="left" vertical="center" wrapText="1"/>
    </xf>
    <xf numFmtId="0" fontId="170" fillId="0" borderId="0" xfId="101" applyFont="1" applyAlignment="1">
      <alignment horizontal="center" vertical="center" wrapText="1"/>
    </xf>
    <xf numFmtId="0" fontId="121" fillId="27" borderId="18" xfId="101" applyFont="1" applyFill="1" applyBorder="1" applyAlignment="1">
      <alignment horizontal="left" vertical="center" wrapText="1"/>
    </xf>
    <xf numFmtId="0" fontId="121" fillId="0" borderId="11" xfId="97" applyFont="1" applyBorder="1" applyAlignment="1">
      <alignment horizontal="center" vertical="center" wrapText="1"/>
    </xf>
    <xf numFmtId="0" fontId="121" fillId="0" borderId="12" xfId="97" applyFont="1" applyBorder="1" applyAlignment="1">
      <alignment horizontal="center" vertical="center" wrapText="1"/>
    </xf>
    <xf numFmtId="0" fontId="87" fillId="27" borderId="18" xfId="97" applyFont="1" applyFill="1" applyBorder="1" applyAlignment="1">
      <alignment horizontal="center" vertical="center"/>
    </xf>
    <xf numFmtId="0" fontId="121" fillId="0" borderId="0" xfId="97" applyFont="1" applyAlignment="1">
      <alignment horizontal="justify" vertical="top" wrapText="1"/>
    </xf>
    <xf numFmtId="0" fontId="121" fillId="0" borderId="13" xfId="97" applyFont="1" applyBorder="1" applyAlignment="1">
      <alignment horizontal="center" wrapText="1"/>
    </xf>
    <xf numFmtId="0" fontId="121" fillId="0" borderId="14" xfId="97" applyFont="1" applyBorder="1" applyAlignment="1">
      <alignment horizontal="center" wrapText="1"/>
    </xf>
    <xf numFmtId="0" fontId="121" fillId="0" borderId="16" xfId="97" applyFont="1" applyBorder="1" applyAlignment="1">
      <alignment horizontal="center" vertical="top" wrapText="1"/>
    </xf>
    <xf numFmtId="0" fontId="121" fillId="0" borderId="0" xfId="97" applyFont="1" applyAlignment="1">
      <alignment horizontal="center" vertical="top" wrapText="1"/>
    </xf>
    <xf numFmtId="0" fontId="121" fillId="0" borderId="15" xfId="97" applyFont="1" applyBorder="1" applyAlignment="1">
      <alignment horizontal="center" vertical="center" wrapText="1"/>
    </xf>
    <xf numFmtId="0" fontId="121" fillId="0" borderId="18" xfId="97" applyFont="1" applyBorder="1" applyAlignment="1">
      <alignment horizontal="center" vertical="top" wrapText="1"/>
    </xf>
    <xf numFmtId="0" fontId="121" fillId="0" borderId="17" xfId="97" applyFont="1" applyBorder="1" applyAlignment="1">
      <alignment horizontal="center" vertical="center"/>
    </xf>
    <xf numFmtId="0" fontId="121" fillId="0" borderId="10" xfId="97" applyFont="1" applyBorder="1" applyAlignment="1">
      <alignment horizontal="center" vertical="center"/>
    </xf>
    <xf numFmtId="0" fontId="121" fillId="0" borderId="24" xfId="97" applyFont="1" applyBorder="1" applyAlignment="1">
      <alignment horizontal="center" vertical="center"/>
    </xf>
    <xf numFmtId="0" fontId="122" fillId="0" borderId="0" xfId="101" applyFont="1" applyAlignment="1">
      <alignment horizontal="center" vertical="center" wrapText="1"/>
    </xf>
    <xf numFmtId="0" fontId="121" fillId="27" borderId="0" xfId="101" applyFont="1" applyFill="1" applyAlignment="1">
      <alignment horizontal="center" vertical="center" wrapText="1"/>
    </xf>
    <xf numFmtId="0" fontId="121" fillId="0" borderId="0" xfId="101" applyFont="1" applyAlignment="1">
      <alignment horizontal="center" vertical="center" wrapText="1"/>
    </xf>
    <xf numFmtId="0" fontId="202" fillId="0" borderId="0" xfId="100" applyFont="1" applyAlignment="1">
      <alignment vertical="center"/>
    </xf>
    <xf numFmtId="38" fontId="202" fillId="0" borderId="0" xfId="102" applyFont="1" applyBorder="1" applyAlignment="1">
      <alignment vertical="center"/>
    </xf>
    <xf numFmtId="0" fontId="160" fillId="0" borderId="31" xfId="100" applyFont="1" applyBorder="1" applyAlignment="1">
      <alignment horizontal="center" vertical="center" wrapText="1"/>
    </xf>
    <xf numFmtId="0" fontId="91" fillId="27" borderId="129" xfId="100" applyFont="1" applyFill="1" applyBorder="1" applyAlignment="1">
      <alignment horizontal="center" vertical="center"/>
    </xf>
    <xf numFmtId="0" fontId="91" fillId="27" borderId="130" xfId="100" applyFont="1" applyFill="1" applyBorder="1" applyAlignment="1">
      <alignment horizontal="center" vertical="center"/>
    </xf>
    <xf numFmtId="0" fontId="91" fillId="27" borderId="132" xfId="100" applyFont="1" applyFill="1" applyBorder="1" applyAlignment="1">
      <alignment horizontal="center" vertical="center"/>
    </xf>
    <xf numFmtId="0" fontId="91" fillId="27" borderId="85" xfId="100" applyFont="1" applyFill="1" applyBorder="1" applyAlignment="1">
      <alignment horizontal="center" vertical="center"/>
    </xf>
    <xf numFmtId="0" fontId="91" fillId="27" borderId="59" xfId="100" applyFont="1" applyFill="1" applyBorder="1" applyAlignment="1">
      <alignment horizontal="center" vertical="center"/>
    </xf>
    <xf numFmtId="0" fontId="91" fillId="27" borderId="133" xfId="100" applyFont="1" applyFill="1" applyBorder="1" applyAlignment="1">
      <alignment horizontal="center" vertical="center"/>
    </xf>
    <xf numFmtId="0" fontId="91" fillId="27" borderId="119" xfId="100" applyFont="1" applyFill="1" applyBorder="1" applyAlignment="1">
      <alignment horizontal="center" vertical="center"/>
    </xf>
    <xf numFmtId="0" fontId="91" fillId="27" borderId="86" xfId="100" applyFont="1" applyFill="1" applyBorder="1" applyAlignment="1">
      <alignment horizontal="center" vertical="center"/>
    </xf>
    <xf numFmtId="0" fontId="91" fillId="27" borderId="343" xfId="100" applyFont="1" applyFill="1" applyBorder="1" applyAlignment="1">
      <alignment horizontal="center" vertical="center"/>
    </xf>
    <xf numFmtId="0" fontId="91" fillId="0" borderId="16" xfId="100" applyFont="1" applyBorder="1" applyAlignment="1">
      <alignment horizontal="center" vertical="center" wrapText="1"/>
    </xf>
    <xf numFmtId="0" fontId="91" fillId="0" borderId="0" xfId="100" applyFont="1" applyAlignment="1">
      <alignment horizontal="center" vertical="center" wrapText="1"/>
    </xf>
    <xf numFmtId="0" fontId="91" fillId="0" borderId="36" xfId="100" applyFont="1" applyBorder="1" applyAlignment="1">
      <alignment horizontal="center" vertical="center" wrapText="1"/>
    </xf>
    <xf numFmtId="0" fontId="91" fillId="0" borderId="32" xfId="100" applyFont="1" applyBorder="1" applyAlignment="1">
      <alignment horizontal="center" vertical="center" wrapText="1"/>
    </xf>
    <xf numFmtId="0" fontId="91" fillId="27" borderId="344" xfId="100" applyFont="1" applyFill="1" applyBorder="1" applyAlignment="1">
      <alignment horizontal="center" vertical="center"/>
    </xf>
    <xf numFmtId="0" fontId="91" fillId="27" borderId="0" xfId="100" applyFont="1" applyFill="1" applyAlignment="1">
      <alignment horizontal="center" vertical="center"/>
    </xf>
    <xf numFmtId="0" fontId="91" fillId="27" borderId="345" xfId="100" applyFont="1" applyFill="1" applyBorder="1" applyAlignment="1">
      <alignment horizontal="center" vertical="center"/>
    </xf>
    <xf numFmtId="0" fontId="91" fillId="27" borderId="32" xfId="100" applyFont="1" applyFill="1" applyBorder="1" applyAlignment="1">
      <alignment horizontal="center" vertical="center"/>
    </xf>
    <xf numFmtId="0" fontId="157" fillId="0" borderId="13" xfId="100" applyFont="1" applyBorder="1" applyAlignment="1">
      <alignment horizontal="center" vertical="center" wrapText="1"/>
    </xf>
    <xf numFmtId="0" fontId="157" fillId="0" borderId="14" xfId="100" applyFont="1" applyBorder="1" applyAlignment="1">
      <alignment horizontal="center" vertical="center"/>
    </xf>
    <xf numFmtId="0" fontId="157" fillId="0" borderId="304" xfId="100" applyFont="1" applyBorder="1" applyAlignment="1">
      <alignment horizontal="center" vertical="center"/>
    </xf>
    <xf numFmtId="0" fontId="157" fillId="0" borderId="16" xfId="100" applyFont="1" applyBorder="1" applyAlignment="1">
      <alignment horizontal="center" vertical="center"/>
    </xf>
    <xf numFmtId="0" fontId="157" fillId="0" borderId="0" xfId="100" applyFont="1" applyAlignment="1">
      <alignment horizontal="center" vertical="center"/>
    </xf>
    <xf numFmtId="0" fontId="157" fillId="0" borderId="339" xfId="100" applyFont="1" applyBorder="1" applyAlignment="1">
      <alignment horizontal="center" vertical="center"/>
    </xf>
    <xf numFmtId="0" fontId="157" fillId="0" borderId="36" xfId="100" applyFont="1" applyBorder="1" applyAlignment="1">
      <alignment horizontal="center" vertical="center"/>
    </xf>
    <xf numFmtId="0" fontId="157" fillId="0" borderId="32" xfId="100" applyFont="1" applyBorder="1" applyAlignment="1">
      <alignment horizontal="center" vertical="center"/>
    </xf>
    <xf numFmtId="0" fontId="157" fillId="0" borderId="322" xfId="100" applyFont="1" applyBorder="1" applyAlignment="1">
      <alignment horizontal="center" vertical="center"/>
    </xf>
    <xf numFmtId="0" fontId="91" fillId="28" borderId="344" xfId="100" applyFont="1" applyFill="1" applyBorder="1" applyAlignment="1">
      <alignment horizontal="center" vertical="center"/>
    </xf>
    <xf numFmtId="0" fontId="91" fillId="28" borderId="0" xfId="100" applyFont="1" applyFill="1" applyAlignment="1">
      <alignment horizontal="center" vertical="center"/>
    </xf>
    <xf numFmtId="0" fontId="91" fillId="28" borderId="345" xfId="100" applyFont="1" applyFill="1" applyBorder="1" applyAlignment="1">
      <alignment horizontal="center" vertical="center"/>
    </xf>
    <xf numFmtId="0" fontId="91" fillId="28" borderId="32" xfId="100" applyFont="1" applyFill="1" applyBorder="1" applyAlignment="1">
      <alignment horizontal="center" vertical="center"/>
    </xf>
    <xf numFmtId="0" fontId="91" fillId="0" borderId="0" xfId="100" applyFont="1" applyAlignment="1">
      <alignment horizontal="center" vertical="center"/>
    </xf>
    <xf numFmtId="0" fontId="91" fillId="0" borderId="32" xfId="100" applyFont="1" applyBorder="1" applyAlignment="1">
      <alignment horizontal="center" vertical="center"/>
    </xf>
    <xf numFmtId="0" fontId="91" fillId="0" borderId="31" xfId="100" applyFont="1" applyBorder="1" applyAlignment="1">
      <alignment horizontal="center" vertical="center"/>
    </xf>
    <xf numFmtId="0" fontId="91" fillId="0" borderId="33" xfId="100" applyFont="1" applyBorder="1" applyAlignment="1">
      <alignment horizontal="center" vertical="center"/>
    </xf>
    <xf numFmtId="0" fontId="91" fillId="0" borderId="270" xfId="100" applyFont="1" applyBorder="1" applyAlignment="1">
      <alignment horizontal="right" vertical="center"/>
    </xf>
    <xf numFmtId="0" fontId="91" fillId="0" borderId="125" xfId="100" applyFont="1" applyBorder="1" applyAlignment="1">
      <alignment horizontal="right" vertical="center"/>
    </xf>
    <xf numFmtId="0" fontId="91" fillId="28" borderId="125" xfId="100" applyFont="1" applyFill="1" applyBorder="1" applyAlignment="1">
      <alignment horizontal="center" vertical="center"/>
    </xf>
    <xf numFmtId="0" fontId="78" fillId="0" borderId="16" xfId="0" applyFont="1" applyBorder="1" applyAlignment="1">
      <alignment horizontal="center" vertical="center"/>
    </xf>
    <xf numFmtId="0" fontId="78" fillId="0" borderId="0" xfId="0" applyFont="1" applyAlignment="1">
      <alignment horizontal="center" vertical="center"/>
    </xf>
    <xf numFmtId="0" fontId="78" fillId="0" borderId="15" xfId="0" applyFont="1" applyBorder="1" applyAlignment="1">
      <alignment horizontal="center" vertical="center"/>
    </xf>
    <xf numFmtId="0" fontId="57" fillId="0" borderId="11" xfId="0" applyFont="1" applyBorder="1" applyAlignment="1">
      <alignment horizontal="center" vertical="center" justifyLastLine="1"/>
    </xf>
    <xf numFmtId="0" fontId="57" fillId="0" borderId="26" xfId="0" applyFont="1" applyBorder="1" applyAlignment="1">
      <alignment horizontal="center" vertical="center" justifyLastLine="1"/>
    </xf>
    <xf numFmtId="0" fontId="57" fillId="27" borderId="11" xfId="0" applyFont="1" applyFill="1" applyBorder="1" applyAlignment="1">
      <alignment horizontal="center" vertical="center"/>
    </xf>
    <xf numFmtId="0" fontId="57" fillId="27" borderId="26" xfId="0" applyFont="1" applyFill="1" applyBorder="1" applyAlignment="1">
      <alignment horizontal="center" vertical="center"/>
    </xf>
    <xf numFmtId="0" fontId="57" fillId="27" borderId="12" xfId="0" applyFont="1" applyFill="1" applyBorder="1" applyAlignment="1">
      <alignment horizontal="center" vertical="center"/>
    </xf>
    <xf numFmtId="0" fontId="57" fillId="0" borderId="0" xfId="0" applyFont="1" applyAlignment="1">
      <alignment horizontal="center" vertical="center"/>
    </xf>
    <xf numFmtId="0" fontId="57" fillId="27" borderId="0" xfId="0" applyFont="1" applyFill="1" applyAlignment="1">
      <alignment horizontal="left" vertical="center"/>
    </xf>
    <xf numFmtId="0" fontId="57" fillId="27" borderId="16" xfId="0" applyFont="1" applyFill="1" applyBorder="1" applyAlignment="1">
      <alignment horizontal="center" vertical="center"/>
    </xf>
    <xf numFmtId="0" fontId="57" fillId="27" borderId="0" xfId="0" applyFont="1" applyFill="1" applyAlignment="1">
      <alignment horizontal="center" vertical="center"/>
    </xf>
    <xf numFmtId="0" fontId="57" fillId="27" borderId="15" xfId="0" applyFont="1" applyFill="1" applyBorder="1" applyAlignment="1">
      <alignment horizontal="left" vertical="center"/>
    </xf>
    <xf numFmtId="0" fontId="172" fillId="0" borderId="18" xfId="101" applyFont="1" applyBorder="1" applyAlignment="1">
      <alignment horizontal="center" vertical="center" wrapText="1"/>
    </xf>
    <xf numFmtId="38" fontId="172" fillId="27" borderId="26" xfId="101" applyNumberFormat="1" applyFont="1" applyFill="1" applyBorder="1" applyAlignment="1">
      <alignment horizontal="right" vertical="center"/>
    </xf>
    <xf numFmtId="176" fontId="57" fillId="27" borderId="11" xfId="0" applyNumberFormat="1" applyFont="1" applyFill="1" applyBorder="1" applyAlignment="1">
      <alignment horizontal="right" vertical="center"/>
    </xf>
    <xf numFmtId="176" fontId="57" fillId="27" borderId="26" xfId="0" applyNumberFormat="1" applyFont="1" applyFill="1" applyBorder="1" applyAlignment="1">
      <alignment horizontal="right" vertical="center"/>
    </xf>
    <xf numFmtId="176" fontId="57" fillId="27" borderId="26" xfId="0" applyNumberFormat="1" applyFont="1" applyFill="1" applyBorder="1" applyAlignment="1">
      <alignment horizontal="left" vertical="center"/>
    </xf>
    <xf numFmtId="176" fontId="57" fillId="27" borderId="12" xfId="0" applyNumberFormat="1" applyFont="1" applyFill="1" applyBorder="1" applyAlignment="1">
      <alignment horizontal="left" vertical="center"/>
    </xf>
    <xf numFmtId="0" fontId="117" fillId="0" borderId="16" xfId="0" applyFont="1" applyBorder="1" applyAlignment="1">
      <alignment horizontal="center" vertical="center"/>
    </xf>
    <xf numFmtId="0" fontId="117" fillId="0" borderId="0" xfId="0" applyFont="1" applyAlignment="1">
      <alignment horizontal="center" vertical="center"/>
    </xf>
    <xf numFmtId="0" fontId="117" fillId="0" borderId="15" xfId="0" applyFont="1" applyBorder="1" applyAlignment="1">
      <alignment horizontal="center" vertical="center"/>
    </xf>
    <xf numFmtId="0" fontId="57" fillId="0" borderId="0" xfId="0" applyFont="1" applyAlignment="1">
      <alignment horizontal="left" vertical="center"/>
    </xf>
    <xf numFmtId="0" fontId="57" fillId="0" borderId="15" xfId="0" applyFont="1" applyBorder="1" applyAlignment="1">
      <alignment horizontal="left" vertical="center"/>
    </xf>
    <xf numFmtId="0" fontId="62" fillId="0" borderId="11" xfId="0" applyFont="1" applyBorder="1" applyAlignment="1">
      <alignment horizontal="center" vertical="center" wrapText="1"/>
    </xf>
    <xf numFmtId="0" fontId="62" fillId="0" borderId="26" xfId="0" applyFont="1" applyBorder="1" applyAlignment="1">
      <alignment horizontal="center" vertical="center"/>
    </xf>
    <xf numFmtId="0" fontId="62" fillId="0" borderId="12" xfId="0" applyFont="1" applyBorder="1" applyAlignment="1">
      <alignment horizontal="center" vertical="center"/>
    </xf>
    <xf numFmtId="0" fontId="62" fillId="0" borderId="11" xfId="0" applyFont="1" applyBorder="1" applyAlignment="1">
      <alignment horizontal="center" vertical="center"/>
    </xf>
    <xf numFmtId="0" fontId="62" fillId="0" borderId="11" xfId="0" applyFont="1" applyBorder="1" applyAlignment="1">
      <alignment horizontal="center" vertical="center" justifyLastLine="1"/>
    </xf>
    <xf numFmtId="0" fontId="62" fillId="0" borderId="26" xfId="0" applyFont="1" applyBorder="1" applyAlignment="1">
      <alignment horizontal="center" vertical="center" justifyLastLine="1"/>
    </xf>
    <xf numFmtId="176" fontId="62" fillId="27" borderId="26" xfId="0" applyNumberFormat="1" applyFont="1" applyFill="1" applyBorder="1" applyAlignment="1">
      <alignment horizontal="left" vertical="center"/>
    </xf>
    <xf numFmtId="176" fontId="62" fillId="27" borderId="12" xfId="0" applyNumberFormat="1" applyFont="1" applyFill="1" applyBorder="1" applyAlignment="1">
      <alignment horizontal="left" vertical="center"/>
    </xf>
    <xf numFmtId="176" fontId="62" fillId="27" borderId="11" xfId="0" applyNumberFormat="1" applyFont="1" applyFill="1" applyBorder="1" applyAlignment="1">
      <alignment horizontal="right" vertical="center"/>
    </xf>
    <xf numFmtId="176" fontId="62" fillId="27" borderId="26" xfId="0" applyNumberFormat="1" applyFont="1" applyFill="1" applyBorder="1" applyAlignment="1">
      <alignment horizontal="right" vertical="center"/>
    </xf>
    <xf numFmtId="0" fontId="62" fillId="27" borderId="11" xfId="0" applyFont="1" applyFill="1" applyBorder="1" applyAlignment="1">
      <alignment horizontal="center" vertical="center"/>
    </xf>
    <xf numFmtId="0" fontId="62" fillId="27" borderId="26" xfId="0" applyFont="1" applyFill="1" applyBorder="1" applyAlignment="1">
      <alignment horizontal="center" vertical="center"/>
    </xf>
    <xf numFmtId="0" fontId="62" fillId="27" borderId="12" xfId="0" applyFont="1" applyFill="1" applyBorder="1" applyAlignment="1">
      <alignment horizontal="center" vertical="center"/>
    </xf>
    <xf numFmtId="0" fontId="62" fillId="28" borderId="13" xfId="0" applyFont="1" applyFill="1" applyBorder="1" applyAlignment="1">
      <alignment horizontal="center" vertical="center"/>
    </xf>
    <xf numFmtId="0" fontId="62" fillId="28" borderId="14" xfId="0" applyFont="1" applyFill="1" applyBorder="1" applyAlignment="1">
      <alignment horizontal="center" vertical="center"/>
    </xf>
    <xf numFmtId="0" fontId="62" fillId="28" borderId="25" xfId="0" applyFont="1" applyFill="1" applyBorder="1" applyAlignment="1">
      <alignment horizontal="center" vertical="center"/>
    </xf>
    <xf numFmtId="0" fontId="62" fillId="28" borderId="11" xfId="0" applyFont="1" applyFill="1" applyBorder="1" applyAlignment="1">
      <alignment horizontal="right" vertical="center"/>
    </xf>
    <xf numFmtId="0" fontId="62" fillId="28" borderId="12" xfId="0" applyFont="1" applyFill="1" applyBorder="1" applyAlignment="1">
      <alignment horizontal="right" vertical="center"/>
    </xf>
    <xf numFmtId="0" fontId="62" fillId="0" borderId="270" xfId="0" applyFont="1" applyBorder="1" applyAlignment="1">
      <alignment horizontal="center" vertical="center"/>
    </xf>
    <xf numFmtId="0" fontId="62" fillId="0" borderId="125" xfId="0" applyFont="1" applyBorder="1" applyAlignment="1">
      <alignment horizontal="center" vertical="center"/>
    </xf>
    <xf numFmtId="0" fontId="62" fillId="0" borderId="62" xfId="0" applyFont="1" applyBorder="1" applyAlignment="1">
      <alignment horizontal="center" vertical="center"/>
    </xf>
    <xf numFmtId="0" fontId="62" fillId="0" borderId="38" xfId="0" applyFont="1" applyBorder="1" applyAlignment="1">
      <alignment horizontal="left" vertical="center"/>
    </xf>
    <xf numFmtId="0" fontId="62" fillId="0" borderId="0" xfId="0" applyFont="1" applyAlignment="1">
      <alignment horizontal="left" vertical="center"/>
    </xf>
    <xf numFmtId="0" fontId="62" fillId="0" borderId="31" xfId="0" applyFont="1" applyBorder="1" applyAlignment="1">
      <alignment horizontal="left" vertical="center"/>
    </xf>
    <xf numFmtId="0" fontId="62" fillId="0" borderId="0" xfId="0" applyFont="1" applyAlignment="1">
      <alignment horizontal="center" vertical="center"/>
    </xf>
    <xf numFmtId="0" fontId="62" fillId="0" borderId="31" xfId="0" applyFont="1" applyBorder="1" applyAlignment="1">
      <alignment horizontal="center" vertical="center"/>
    </xf>
    <xf numFmtId="0" fontId="62" fillId="28" borderId="52" xfId="0" applyFont="1" applyFill="1" applyBorder="1" applyAlignment="1">
      <alignment horizontal="right" vertical="center"/>
    </xf>
    <xf numFmtId="0" fontId="62" fillId="28" borderId="53" xfId="0" applyFont="1" applyFill="1" applyBorder="1" applyAlignment="1">
      <alignment horizontal="right" vertical="center"/>
    </xf>
    <xf numFmtId="0" fontId="62" fillId="28" borderId="26" xfId="0" applyFont="1" applyFill="1" applyBorder="1" applyAlignment="1">
      <alignment horizontal="center" vertical="center"/>
    </xf>
    <xf numFmtId="0" fontId="62" fillId="0" borderId="38" xfId="0" applyFont="1" applyBorder="1" applyAlignment="1">
      <alignment horizontal="center" vertical="center"/>
    </xf>
    <xf numFmtId="0" fontId="62" fillId="0" borderId="44" xfId="0" applyFont="1" applyBorder="1" applyAlignment="1">
      <alignment horizontal="center" vertical="center"/>
    </xf>
    <xf numFmtId="0" fontId="62" fillId="0" borderId="32" xfId="0" applyFont="1" applyBorder="1" applyAlignment="1">
      <alignment horizontal="center" vertical="center"/>
    </xf>
    <xf numFmtId="0" fontId="62" fillId="28" borderId="11" xfId="0" applyFont="1" applyFill="1" applyBorder="1" applyAlignment="1">
      <alignment horizontal="center" vertical="center"/>
    </xf>
    <xf numFmtId="0" fontId="62" fillId="28" borderId="51" xfId="0" applyFont="1" applyFill="1" applyBorder="1" applyAlignment="1">
      <alignment horizontal="center" vertical="center"/>
    </xf>
    <xf numFmtId="0" fontId="62" fillId="28" borderId="52" xfId="0" applyFont="1" applyFill="1" applyBorder="1" applyAlignment="1">
      <alignment horizontal="center" vertical="center"/>
    </xf>
    <xf numFmtId="0" fontId="152" fillId="0" borderId="315" xfId="99" applyFont="1" applyBorder="1" applyAlignment="1">
      <alignment horizontal="left" vertical="center" shrinkToFit="1"/>
    </xf>
    <xf numFmtId="0" fontId="152" fillId="0" borderId="180" xfId="99" applyFont="1" applyBorder="1" applyAlignment="1">
      <alignment horizontal="left" vertical="center" shrinkToFit="1"/>
    </xf>
    <xf numFmtId="0" fontId="147" fillId="0" borderId="59" xfId="99" applyBorder="1" applyAlignment="1">
      <alignment horizontal="left" vertical="center"/>
    </xf>
    <xf numFmtId="0" fontId="147" fillId="0" borderId="133" xfId="99" applyBorder="1" applyAlignment="1">
      <alignment horizontal="left" vertical="center"/>
    </xf>
    <xf numFmtId="0" fontId="147" fillId="0" borderId="180" xfId="99" applyBorder="1" applyAlignment="1">
      <alignment horizontal="left" vertical="center"/>
    </xf>
    <xf numFmtId="0" fontId="147" fillId="0" borderId="316" xfId="99" applyBorder="1" applyAlignment="1">
      <alignment horizontal="left" vertical="center"/>
    </xf>
    <xf numFmtId="0" fontId="160" fillId="27" borderId="0" xfId="97" applyFont="1" applyFill="1" applyAlignment="1">
      <alignment horizontal="center" vertical="center" wrapText="1"/>
    </xf>
    <xf numFmtId="0" fontId="160" fillId="0" borderId="26" xfId="97" applyFont="1" applyBorder="1" applyAlignment="1">
      <alignment horizontal="left" vertical="center" wrapText="1"/>
    </xf>
    <xf numFmtId="0" fontId="160" fillId="0" borderId="12" xfId="97" applyFont="1" applyBorder="1" applyAlignment="1">
      <alignment horizontal="left" vertical="center" wrapText="1"/>
    </xf>
    <xf numFmtId="193" fontId="160" fillId="27" borderId="11" xfId="97" applyNumberFormat="1" applyFont="1" applyFill="1" applyBorder="1" applyAlignment="1">
      <alignment horizontal="right" vertical="center" wrapText="1"/>
    </xf>
    <xf numFmtId="193" fontId="160" fillId="27" borderId="26" xfId="97" applyNumberFormat="1" applyFont="1" applyFill="1" applyBorder="1" applyAlignment="1">
      <alignment horizontal="right" vertical="center" wrapText="1"/>
    </xf>
    <xf numFmtId="0" fontId="116" fillId="27" borderId="0" xfId="97" applyFont="1" applyFill="1" applyAlignment="1">
      <alignment horizontal="left" vertical="center" wrapText="1"/>
    </xf>
    <xf numFmtId="0" fontId="116" fillId="0" borderId="13" xfId="97" applyFont="1" applyBorder="1" applyAlignment="1">
      <alignment horizontal="center" vertical="top" wrapText="1"/>
    </xf>
    <xf numFmtId="0" fontId="116" fillId="0" borderId="14" xfId="97" applyFont="1" applyBorder="1" applyAlignment="1">
      <alignment horizontal="center" vertical="top" wrapText="1"/>
    </xf>
    <xf numFmtId="0" fontId="154" fillId="0" borderId="11" xfId="97" applyFont="1" applyBorder="1" applyAlignment="1">
      <alignment horizontal="center" vertical="center" wrapText="1"/>
    </xf>
    <xf numFmtId="0" fontId="154" fillId="0" borderId="26" xfId="97" applyFont="1" applyBorder="1" applyAlignment="1">
      <alignment horizontal="center" vertical="center" wrapText="1"/>
    </xf>
    <xf numFmtId="0" fontId="154" fillId="0" borderId="12" xfId="97" applyFont="1" applyBorder="1" applyAlignment="1">
      <alignment horizontal="center" vertical="center" wrapText="1"/>
    </xf>
    <xf numFmtId="0" fontId="116" fillId="0" borderId="11" xfId="97" applyFont="1" applyBorder="1" applyAlignment="1">
      <alignment horizontal="center" vertical="top" wrapText="1"/>
    </xf>
    <xf numFmtId="0" fontId="116" fillId="0" borderId="26" xfId="97" applyFont="1" applyBorder="1" applyAlignment="1">
      <alignment horizontal="center" vertical="top" wrapText="1"/>
    </xf>
    <xf numFmtId="0" fontId="116" fillId="0" borderId="12" xfId="97" applyFont="1" applyBorder="1" applyAlignment="1">
      <alignment horizontal="center" vertical="top" wrapText="1"/>
    </xf>
    <xf numFmtId="0" fontId="160" fillId="0" borderId="13" xfId="97" applyFont="1" applyBorder="1" applyAlignment="1">
      <alignment horizontal="center" vertical="center" wrapText="1"/>
    </xf>
    <xf numFmtId="0" fontId="160" fillId="0" borderId="25" xfId="97" applyFont="1" applyBorder="1" applyAlignment="1">
      <alignment horizontal="center" vertical="center" wrapText="1"/>
    </xf>
    <xf numFmtId="0" fontId="160" fillId="0" borderId="17" xfId="97" applyFont="1" applyBorder="1" applyAlignment="1">
      <alignment horizontal="center" vertical="center" wrapText="1"/>
    </xf>
    <xf numFmtId="0" fontId="160" fillId="0" borderId="24" xfId="97" applyFont="1" applyBorder="1" applyAlignment="1">
      <alignment horizontal="center" vertical="center" wrapText="1"/>
    </xf>
    <xf numFmtId="0" fontId="160" fillId="0" borderId="18" xfId="97" applyFont="1" applyBorder="1" applyAlignment="1">
      <alignment horizontal="center" vertical="center" wrapText="1"/>
    </xf>
    <xf numFmtId="0" fontId="89" fillId="28" borderId="18" xfId="97" applyFont="1" applyFill="1" applyBorder="1" applyAlignment="1">
      <alignment horizontal="center" vertical="center" wrapText="1"/>
    </xf>
    <xf numFmtId="0" fontId="160" fillId="27" borderId="18" xfId="97" applyFont="1" applyFill="1" applyBorder="1" applyAlignment="1">
      <alignment horizontal="center" vertical="center" wrapText="1"/>
    </xf>
    <xf numFmtId="0" fontId="158" fillId="0" borderId="0" xfId="97" applyFont="1" applyAlignment="1">
      <alignment horizontal="center" vertical="center" wrapText="1"/>
    </xf>
    <xf numFmtId="0" fontId="155" fillId="0" borderId="0" xfId="97" applyFont="1" applyAlignment="1">
      <alignment horizontal="center" vertical="center" wrapText="1"/>
    </xf>
    <xf numFmtId="0" fontId="160" fillId="27" borderId="14" xfId="97" applyFont="1" applyFill="1" applyBorder="1" applyAlignment="1">
      <alignment horizontal="center" vertical="center" wrapText="1"/>
    </xf>
    <xf numFmtId="0" fontId="0" fillId="28" borderId="10" xfId="0" applyFill="1" applyBorder="1" applyAlignment="1">
      <alignment horizontal="center"/>
    </xf>
    <xf numFmtId="0" fontId="0" fillId="0" borderId="10" xfId="0" applyBorder="1" applyAlignment="1">
      <alignment horizontal="center"/>
    </xf>
    <xf numFmtId="0" fontId="0" fillId="27" borderId="10" xfId="0" applyFill="1" applyBorder="1" applyAlignment="1">
      <alignment horizontal="center"/>
    </xf>
    <xf numFmtId="0" fontId="89" fillId="0" borderId="0" xfId="0" applyFont="1" applyAlignment="1">
      <alignment horizontal="center" vertical="center"/>
    </xf>
    <xf numFmtId="0" fontId="30" fillId="0" borderId="18" xfId="0" applyFont="1" applyBorder="1" applyAlignment="1">
      <alignment horizontal="center" vertical="center" textRotation="255"/>
    </xf>
    <xf numFmtId="0" fontId="30" fillId="0" borderId="140" xfId="0" applyFont="1" applyBorder="1" applyAlignment="1">
      <alignment horizontal="center" vertical="center" textRotation="255"/>
    </xf>
    <xf numFmtId="0" fontId="24" fillId="0" borderId="18" xfId="0" applyFont="1" applyBorder="1" applyAlignment="1">
      <alignment horizontal="left" vertical="top" wrapText="1"/>
    </xf>
    <xf numFmtId="0" fontId="24" fillId="0" borderId="18" xfId="0" applyFont="1" applyBorder="1" applyAlignment="1">
      <alignment horizontal="left" vertical="top"/>
    </xf>
    <xf numFmtId="0" fontId="24" fillId="0" borderId="140" xfId="0" applyFont="1" applyBorder="1" applyAlignment="1">
      <alignment horizontal="left" vertical="top"/>
    </xf>
    <xf numFmtId="0" fontId="0" fillId="0" borderId="94" xfId="0" applyBorder="1" applyAlignment="1">
      <alignment horizontal="center" vertical="center" textRotation="255"/>
    </xf>
    <xf numFmtId="0" fontId="0" fillId="0" borderId="97" xfId="0" applyBorder="1" applyAlignment="1">
      <alignment horizontal="center" vertical="center" textRotation="255"/>
    </xf>
    <xf numFmtId="0" fontId="0" fillId="0" borderId="100" xfId="0" applyBorder="1" applyAlignment="1">
      <alignment horizontal="center" vertical="center" textRotation="255"/>
    </xf>
    <xf numFmtId="0" fontId="0" fillId="0" borderId="20" xfId="0" applyBorder="1" applyAlignment="1">
      <alignment horizontal="center" vertical="center" textRotation="255"/>
    </xf>
    <xf numFmtId="0" fontId="0" fillId="0" borderId="21" xfId="0" applyBorder="1" applyAlignment="1">
      <alignment horizontal="center" vertical="center" textRotation="255"/>
    </xf>
    <xf numFmtId="0" fontId="0" fillId="0" borderId="101" xfId="0" applyBorder="1" applyAlignment="1">
      <alignment horizontal="center" vertical="center" textRotation="255"/>
    </xf>
    <xf numFmtId="0" fontId="38" fillId="0" borderId="20" xfId="0" applyFont="1" applyBorder="1" applyAlignment="1">
      <alignment horizontal="center" vertical="center" wrapText="1"/>
    </xf>
    <xf numFmtId="0" fontId="0" fillId="0" borderId="18" xfId="0" applyBorder="1" applyAlignment="1">
      <alignment horizontal="center" vertical="center" textRotation="255"/>
    </xf>
    <xf numFmtId="0" fontId="0" fillId="0" borderId="137" xfId="0" applyBorder="1" applyAlignment="1">
      <alignment horizontal="center" vertical="center" textRotation="255"/>
    </xf>
    <xf numFmtId="0" fontId="0" fillId="0" borderId="135" xfId="0" applyBorder="1" applyAlignment="1">
      <alignment horizontal="center" vertical="center"/>
    </xf>
    <xf numFmtId="0" fontId="0" fillId="0" borderId="135" xfId="0" applyBorder="1" applyAlignment="1">
      <alignment horizontal="center" vertical="center" wrapText="1"/>
    </xf>
    <xf numFmtId="0" fontId="0" fillId="0" borderId="18" xfId="0" applyBorder="1" applyAlignment="1">
      <alignment horizontal="center" vertical="center" wrapText="1"/>
    </xf>
    <xf numFmtId="0" fontId="0" fillId="0" borderId="262" xfId="0" applyBorder="1" applyAlignment="1">
      <alignment horizontal="center" vertical="center"/>
    </xf>
    <xf numFmtId="0" fontId="0" fillId="0" borderId="138" xfId="0" applyBorder="1" applyAlignment="1">
      <alignment horizontal="center" vertical="center"/>
    </xf>
    <xf numFmtId="0" fontId="0" fillId="0" borderId="134" xfId="0" applyBorder="1" applyAlignment="1">
      <alignment horizontal="center" vertical="center" textRotation="255"/>
    </xf>
    <xf numFmtId="0" fontId="0" fillId="0" borderId="135" xfId="0" applyBorder="1" applyAlignment="1">
      <alignment horizontal="center" vertical="center" textRotation="255"/>
    </xf>
    <xf numFmtId="0" fontId="0" fillId="0" borderId="18" xfId="0" applyBorder="1" applyAlignment="1">
      <alignment horizontal="center" vertical="center"/>
    </xf>
    <xf numFmtId="0" fontId="228" fillId="0" borderId="0" xfId="54" applyFont="1" applyAlignment="1">
      <alignment horizontal="center"/>
    </xf>
    <xf numFmtId="0" fontId="99" fillId="28" borderId="10" xfId="54" applyFont="1" applyFill="1" applyBorder="1" applyAlignment="1">
      <alignment horizontal="center" vertical="center" shrinkToFit="1"/>
    </xf>
    <xf numFmtId="0" fontId="41" fillId="0" borderId="123" xfId="54" applyFont="1" applyBorder="1" applyAlignment="1">
      <alignment horizontal="center" vertical="center" textRotation="255"/>
    </xf>
    <xf numFmtId="0" fontId="41" fillId="0" borderId="113" xfId="54" applyFont="1" applyBorder="1" applyAlignment="1">
      <alignment horizontal="center" vertical="center" textRotation="255"/>
    </xf>
    <xf numFmtId="0" fontId="41" fillId="0" borderId="42" xfId="54" applyFont="1" applyBorder="1" applyAlignment="1">
      <alignment horizontal="center" vertical="center" textRotation="255"/>
    </xf>
    <xf numFmtId="0" fontId="41" fillId="0" borderId="111" xfId="54" applyFont="1" applyBorder="1" applyAlignment="1">
      <alignment horizontal="center" vertical="center" textRotation="255"/>
    </xf>
    <xf numFmtId="0" fontId="41" fillId="0" borderId="37" xfId="54" applyFont="1" applyBorder="1" applyAlignment="1">
      <alignment horizontal="center" vertical="center" wrapText="1"/>
    </xf>
    <xf numFmtId="0" fontId="41" fillId="0" borderId="29" xfId="54" applyFont="1" applyBorder="1" applyAlignment="1">
      <alignment horizontal="center" vertical="center" wrapText="1"/>
    </xf>
    <xf numFmtId="0" fontId="41" fillId="0" borderId="30" xfId="54" applyFont="1" applyBorder="1" applyAlignment="1">
      <alignment horizontal="center" vertical="center" wrapText="1"/>
    </xf>
    <xf numFmtId="0" fontId="41" fillId="0" borderId="41" xfId="54" applyFont="1" applyBorder="1" applyAlignment="1">
      <alignment horizontal="center" vertical="center" wrapText="1"/>
    </xf>
    <xf numFmtId="0" fontId="41" fillId="0" borderId="10" xfId="54" applyFont="1" applyBorder="1" applyAlignment="1">
      <alignment horizontal="center" vertical="center" wrapText="1"/>
    </xf>
    <xf numFmtId="0" fontId="41" fillId="0" borderId="34" xfId="54" applyFont="1" applyBorder="1" applyAlignment="1">
      <alignment horizontal="center" vertical="center" wrapText="1"/>
    </xf>
    <xf numFmtId="0" fontId="41" fillId="0" borderId="97" xfId="54" applyFont="1" applyBorder="1" applyAlignment="1">
      <alignment horizontal="center" wrapText="1"/>
    </xf>
    <xf numFmtId="0" fontId="41" fillId="28" borderId="16" xfId="54" quotePrefix="1" applyFont="1" applyFill="1" applyBorder="1" applyAlignment="1">
      <alignment horizontal="right" vertical="center"/>
    </xf>
    <xf numFmtId="0" fontId="41" fillId="28" borderId="16" xfId="54" applyFont="1" applyFill="1" applyBorder="1" applyAlignment="1">
      <alignment horizontal="right" vertical="center"/>
    </xf>
    <xf numFmtId="0" fontId="41" fillId="0" borderId="16" xfId="54" applyFont="1" applyBorder="1" applyAlignment="1">
      <alignment horizontal="right" vertical="center"/>
    </xf>
    <xf numFmtId="0" fontId="99" fillId="28" borderId="135" xfId="54" applyFont="1" applyFill="1" applyBorder="1" applyAlignment="1">
      <alignment horizontal="center" vertical="center" shrinkToFit="1"/>
    </xf>
    <xf numFmtId="0" fontId="99" fillId="28" borderId="262" xfId="54" applyFont="1" applyFill="1" applyBorder="1" applyAlignment="1">
      <alignment horizontal="center" vertical="center" shrinkToFit="1"/>
    </xf>
    <xf numFmtId="0" fontId="99" fillId="0" borderId="45" xfId="54" applyFont="1" applyBorder="1" applyAlignment="1">
      <alignment horizontal="center"/>
    </xf>
    <xf numFmtId="0" fontId="99" fillId="0" borderId="47" xfId="54" applyFont="1" applyBorder="1" applyAlignment="1">
      <alignment horizontal="center"/>
    </xf>
    <xf numFmtId="0" fontId="99" fillId="0" borderId="0" xfId="54" applyFont="1" applyAlignment="1">
      <alignment vertical="center" shrinkToFit="1"/>
    </xf>
    <xf numFmtId="0" fontId="99" fillId="0" borderId="31" xfId="54" applyFont="1" applyBorder="1" applyAlignment="1">
      <alignment vertical="center" shrinkToFit="1"/>
    </xf>
    <xf numFmtId="0" fontId="99" fillId="28" borderId="18" xfId="54" applyFont="1" applyFill="1" applyBorder="1" applyAlignment="1">
      <alignment horizontal="center" vertical="center" shrinkToFit="1"/>
    </xf>
    <xf numFmtId="0" fontId="99" fillId="28" borderId="138" xfId="54" applyFont="1" applyFill="1" applyBorder="1" applyAlignment="1">
      <alignment horizontal="center" vertical="center" shrinkToFit="1"/>
    </xf>
    <xf numFmtId="0" fontId="99" fillId="0" borderId="113" xfId="54" applyFont="1" applyBorder="1" applyAlignment="1">
      <alignment horizontal="center"/>
    </xf>
    <xf numFmtId="0" fontId="99" fillId="0" borderId="12" xfId="54" applyFont="1" applyBorder="1" applyAlignment="1">
      <alignment horizontal="center"/>
    </xf>
    <xf numFmtId="0" fontId="99" fillId="0" borderId="11" xfId="54" applyFont="1" applyBorder="1" applyAlignment="1">
      <alignment horizontal="center"/>
    </xf>
    <xf numFmtId="0" fontId="99" fillId="0" borderId="123" xfId="54" applyFont="1" applyBorder="1" applyAlignment="1">
      <alignment horizontal="center"/>
    </xf>
    <xf numFmtId="0" fontId="229" fillId="0" borderId="113" xfId="54" applyFont="1" applyBorder="1" applyAlignment="1">
      <alignment horizontal="center"/>
    </xf>
    <xf numFmtId="0" fontId="229" fillId="0" borderId="12" xfId="54" applyFont="1" applyBorder="1" applyAlignment="1">
      <alignment horizontal="center"/>
    </xf>
    <xf numFmtId="0" fontId="229" fillId="0" borderId="11" xfId="54" applyFont="1" applyBorder="1" applyAlignment="1">
      <alignment horizontal="center"/>
    </xf>
    <xf numFmtId="56" fontId="99" fillId="28" borderId="113" xfId="54" applyNumberFormat="1" applyFont="1" applyFill="1" applyBorder="1" applyAlignment="1">
      <alignment horizontal="center"/>
    </xf>
    <xf numFmtId="0" fontId="99" fillId="28" borderId="12" xfId="54" applyFont="1" applyFill="1" applyBorder="1" applyAlignment="1">
      <alignment horizontal="center"/>
    </xf>
    <xf numFmtId="56" fontId="99" fillId="0" borderId="11" xfId="54" applyNumberFormat="1" applyFont="1" applyBorder="1" applyAlignment="1">
      <alignment horizontal="center"/>
    </xf>
    <xf numFmtId="0" fontId="41" fillId="0" borderId="350" xfId="54" applyFont="1" applyBorder="1" applyAlignment="1">
      <alignment horizontal="center"/>
    </xf>
    <xf numFmtId="0" fontId="41" fillId="0" borderId="351" xfId="54" applyFont="1" applyBorder="1" applyAlignment="1">
      <alignment horizontal="center"/>
    </xf>
    <xf numFmtId="0" fontId="41" fillId="0" borderId="352" xfId="54" applyFont="1" applyBorder="1" applyAlignment="1">
      <alignment horizontal="center"/>
    </xf>
    <xf numFmtId="0" fontId="41" fillId="0" borderId="353" xfId="54" applyFont="1" applyBorder="1" applyAlignment="1">
      <alignment horizontal="center"/>
    </xf>
    <xf numFmtId="0" fontId="41" fillId="0" borderId="354" xfId="54" applyFont="1" applyBorder="1" applyAlignment="1">
      <alignment horizontal="center"/>
    </xf>
    <xf numFmtId="0" fontId="41" fillId="0" borderId="355" xfId="54" applyFont="1" applyBorder="1" applyAlignment="1">
      <alignment horizontal="center"/>
    </xf>
    <xf numFmtId="0" fontId="41" fillId="0" borderId="356" xfId="54" applyFont="1" applyBorder="1" applyAlignment="1">
      <alignment horizontal="center"/>
    </xf>
    <xf numFmtId="0" fontId="41" fillId="0" borderId="357" xfId="54" applyFont="1" applyBorder="1" applyAlignment="1">
      <alignment horizontal="center"/>
    </xf>
    <xf numFmtId="0" fontId="41" fillId="0" borderId="358" xfId="54" applyFont="1" applyBorder="1" applyAlignment="1">
      <alignment horizontal="center"/>
    </xf>
    <xf numFmtId="56" fontId="99" fillId="0" borderId="111" xfId="54" applyNumberFormat="1" applyFont="1" applyBorder="1" applyAlignment="1">
      <alignment horizontal="center"/>
    </xf>
    <xf numFmtId="0" fontId="99" fillId="0" borderId="53" xfId="54" applyFont="1" applyBorder="1" applyAlignment="1">
      <alignment horizontal="center"/>
    </xf>
    <xf numFmtId="0" fontId="99" fillId="0" borderId="52" xfId="54" applyFont="1" applyBorder="1" applyAlignment="1">
      <alignment horizontal="center"/>
    </xf>
    <xf numFmtId="0" fontId="66" fillId="0" borderId="270" xfId="53" applyBorder="1" applyAlignment="1">
      <alignment horizontal="center" vertical="center"/>
    </xf>
    <xf numFmtId="0" fontId="66" fillId="0" borderId="125" xfId="53" applyBorder="1" applyAlignment="1">
      <alignment horizontal="center" vertical="center"/>
    </xf>
    <xf numFmtId="0" fontId="66" fillId="28" borderId="0" xfId="53" applyFill="1" applyAlignment="1">
      <alignment horizontal="right" vertical="center"/>
    </xf>
    <xf numFmtId="0" fontId="66" fillId="0" borderId="0" xfId="53" applyAlignment="1">
      <alignment horizontal="right" vertical="center"/>
    </xf>
    <xf numFmtId="0" fontId="99" fillId="0" borderId="10" xfId="54" applyFont="1" applyBorder="1" applyAlignment="1">
      <alignment horizontal="right"/>
    </xf>
    <xf numFmtId="0" fontId="99" fillId="28" borderId="10" xfId="54" applyFont="1" applyFill="1" applyBorder="1" applyAlignment="1">
      <alignment horizontal="center"/>
    </xf>
    <xf numFmtId="0" fontId="99" fillId="27" borderId="10" xfId="54" applyFont="1" applyFill="1" applyBorder="1" applyAlignment="1">
      <alignment horizontal="center"/>
    </xf>
    <xf numFmtId="0" fontId="66" fillId="0" borderId="38" xfId="53" applyBorder="1" applyAlignment="1">
      <alignment horizontal="left" vertical="center"/>
    </xf>
    <xf numFmtId="0" fontId="66" fillId="0" borderId="0" xfId="53" applyAlignment="1">
      <alignment horizontal="left" vertical="center"/>
    </xf>
    <xf numFmtId="0" fontId="66" fillId="0" borderId="31" xfId="53" applyBorder="1" applyAlignment="1">
      <alignment horizontal="left" vertical="center"/>
    </xf>
    <xf numFmtId="0" fontId="66" fillId="0" borderId="370" xfId="53" applyBorder="1" applyAlignment="1">
      <alignment horizontal="left" vertical="center"/>
    </xf>
    <xf numFmtId="0" fontId="66" fillId="0" borderId="369" xfId="53" applyBorder="1" applyAlignment="1">
      <alignment horizontal="left" vertical="center"/>
    </xf>
    <xf numFmtId="0" fontId="66" fillId="0" borderId="371" xfId="53" applyBorder="1" applyAlignment="1">
      <alignment horizontal="left" vertical="center"/>
    </xf>
    <xf numFmtId="0" fontId="66" fillId="28" borderId="10" xfId="53" applyFill="1" applyBorder="1" applyAlignment="1">
      <alignment horizontal="center" vertical="center"/>
    </xf>
    <xf numFmtId="0" fontId="41" fillId="28" borderId="10" xfId="54" applyFont="1" applyFill="1" applyBorder="1" applyAlignment="1">
      <alignment horizontal="center"/>
    </xf>
    <xf numFmtId="0" fontId="66" fillId="28" borderId="369" xfId="53" applyFill="1" applyBorder="1" applyAlignment="1">
      <alignment horizontal="right" vertical="center"/>
    </xf>
    <xf numFmtId="0" fontId="66" fillId="28" borderId="38" xfId="53" applyFill="1" applyBorder="1" applyAlignment="1">
      <alignment horizontal="center" vertical="center"/>
    </xf>
    <xf numFmtId="0" fontId="66" fillId="28" borderId="0" xfId="53" applyFill="1" applyAlignment="1">
      <alignment horizontal="center" vertical="center"/>
    </xf>
    <xf numFmtId="0" fontId="66" fillId="0" borderId="38" xfId="53" applyBorder="1" applyAlignment="1">
      <alignment horizontal="center" vertical="center"/>
    </xf>
    <xf numFmtId="0" fontId="66" fillId="0" borderId="0" xfId="53" applyAlignment="1">
      <alignment horizontal="center" vertical="center"/>
    </xf>
    <xf numFmtId="0" fontId="30" fillId="0" borderId="122" xfId="0" applyFont="1" applyBorder="1" applyAlignment="1">
      <alignment horizontal="center" vertical="center"/>
    </xf>
    <xf numFmtId="0" fontId="30" fillId="0" borderId="55" xfId="0" applyFont="1" applyBorder="1" applyAlignment="1">
      <alignment horizontal="center" vertical="center"/>
    </xf>
    <xf numFmtId="0" fontId="30" fillId="0" borderId="17" xfId="0" applyFont="1" applyBorder="1" applyAlignment="1">
      <alignment horizontal="center" vertical="center"/>
    </xf>
    <xf numFmtId="0" fontId="30" fillId="0" borderId="24" xfId="0" applyFont="1" applyBorder="1" applyAlignment="1">
      <alignment horizontal="center" vertical="center"/>
    </xf>
    <xf numFmtId="0" fontId="30" fillId="0" borderId="94" xfId="0" applyFont="1" applyBorder="1" applyAlignment="1">
      <alignment horizontal="center" vertical="center" textRotation="255"/>
    </xf>
    <xf numFmtId="0" fontId="30" fillId="0" borderId="97" xfId="0" applyFont="1" applyBorder="1" applyAlignment="1">
      <alignment horizontal="center" vertical="center" textRotation="255"/>
    </xf>
    <xf numFmtId="0" fontId="30" fillId="0" borderId="100" xfId="0" applyFont="1" applyBorder="1" applyAlignment="1">
      <alignment horizontal="center" vertical="center" textRotation="255"/>
    </xf>
    <xf numFmtId="0" fontId="30" fillId="0" borderId="137" xfId="0" applyFont="1" applyBorder="1" applyAlignment="1">
      <alignment horizontal="center" vertical="center" textRotation="255"/>
    </xf>
    <xf numFmtId="0" fontId="231" fillId="0" borderId="18" xfId="0" quotePrefix="1" applyFont="1" applyBorder="1" applyAlignment="1">
      <alignment horizontal="center" vertical="center" textRotation="255"/>
    </xf>
    <xf numFmtId="0" fontId="231" fillId="0" borderId="18" xfId="0" applyFont="1" applyBorder="1" applyAlignment="1">
      <alignment horizontal="center" vertical="center" textRotation="255"/>
    </xf>
    <xf numFmtId="14" fontId="231" fillId="0" borderId="18" xfId="0" quotePrefix="1" applyNumberFormat="1" applyFont="1" applyBorder="1" applyAlignment="1">
      <alignment horizontal="center" vertical="center" textRotation="255"/>
    </xf>
    <xf numFmtId="0" fontId="30" fillId="0" borderId="18" xfId="0" quotePrefix="1" applyFont="1" applyBorder="1" applyAlignment="1">
      <alignment horizontal="center" vertical="center" textRotation="255"/>
    </xf>
    <xf numFmtId="0" fontId="38" fillId="0" borderId="21" xfId="0" applyFont="1" applyBorder="1" applyAlignment="1">
      <alignment horizontal="center" vertical="center"/>
    </xf>
    <xf numFmtId="0" fontId="38" fillId="0" borderId="22" xfId="0" applyFont="1" applyBorder="1" applyAlignment="1">
      <alignment horizontal="center" vertical="center"/>
    </xf>
    <xf numFmtId="0" fontId="38" fillId="0" borderId="101" xfId="0" applyFont="1" applyBorder="1" applyAlignment="1">
      <alignment horizontal="center" vertical="center" wrapText="1"/>
    </xf>
    <xf numFmtId="0" fontId="30" fillId="0" borderId="134" xfId="0" applyFont="1" applyBorder="1" applyAlignment="1">
      <alignment horizontal="center" vertical="center" textRotation="255"/>
    </xf>
    <xf numFmtId="0" fontId="30" fillId="0" borderId="135" xfId="0" applyFont="1" applyBorder="1" applyAlignment="1">
      <alignment horizontal="center" vertical="center" textRotation="255"/>
    </xf>
    <xf numFmtId="0" fontId="30" fillId="0" borderId="135" xfId="0" applyFont="1" applyBorder="1" applyAlignment="1">
      <alignment horizontal="center" vertical="center"/>
    </xf>
    <xf numFmtId="0" fontId="30" fillId="0" borderId="18" xfId="0" applyFont="1" applyBorder="1" applyAlignment="1">
      <alignment horizontal="center" vertical="center"/>
    </xf>
    <xf numFmtId="0" fontId="30" fillId="0" borderId="135" xfId="0" applyFont="1" applyBorder="1" applyAlignment="1">
      <alignment horizontal="center" vertical="center" wrapText="1"/>
    </xf>
    <xf numFmtId="0" fontId="30" fillId="0" borderId="18" xfId="0" applyFont="1" applyBorder="1" applyAlignment="1">
      <alignment horizontal="center" vertical="center" wrapText="1"/>
    </xf>
    <xf numFmtId="0" fontId="30" fillId="0" borderId="262" xfId="0" applyFont="1" applyBorder="1" applyAlignment="1">
      <alignment horizontal="center" vertical="center"/>
    </xf>
    <xf numFmtId="0" fontId="30" fillId="0" borderId="138" xfId="0" applyFont="1" applyBorder="1" applyAlignment="1">
      <alignment horizontal="center" vertical="center"/>
    </xf>
    <xf numFmtId="56" fontId="99" fillId="28" borderId="111" xfId="54" applyNumberFormat="1" applyFont="1" applyFill="1" applyBorder="1" applyAlignment="1">
      <alignment horizontal="center"/>
    </xf>
    <xf numFmtId="0" fontId="99" fillId="28" borderId="53" xfId="54" applyFont="1" applyFill="1" applyBorder="1" applyAlignment="1">
      <alignment horizontal="center"/>
    </xf>
    <xf numFmtId="56" fontId="99" fillId="28" borderId="11" xfId="54" applyNumberFormat="1" applyFont="1" applyFill="1" applyBorder="1" applyAlignment="1">
      <alignment horizontal="center"/>
    </xf>
    <xf numFmtId="0" fontId="20" fillId="29" borderId="26" xfId="0" applyFont="1" applyFill="1" applyBorder="1" applyAlignment="1" applyProtection="1">
      <alignment vertical="center" shrinkToFit="1"/>
      <protection locked="0"/>
    </xf>
    <xf numFmtId="38" fontId="20" fillId="29" borderId="26" xfId="33" applyFont="1" applyFill="1" applyBorder="1" applyAlignment="1" applyProtection="1">
      <alignment vertical="center" shrinkToFit="1"/>
      <protection locked="0"/>
    </xf>
    <xf numFmtId="176" fontId="60" fillId="31" borderId="0" xfId="56" applyNumberFormat="1" applyFont="1" applyFill="1" applyAlignment="1">
      <alignment horizontal="right" vertical="center" shrinkToFit="1"/>
    </xf>
    <xf numFmtId="0" fontId="66" fillId="28" borderId="0" xfId="82" applyFill="1" applyAlignment="1">
      <alignment horizontal="left"/>
    </xf>
    <xf numFmtId="0" fontId="66" fillId="27" borderId="0" xfId="82" applyFill="1" applyAlignment="1">
      <alignment horizontal="left"/>
    </xf>
    <xf numFmtId="0" fontId="113" fillId="0" borderId="0" xfId="82" applyFont="1" applyAlignment="1">
      <alignment horizontal="left"/>
    </xf>
    <xf numFmtId="0" fontId="114" fillId="0" borderId="0" xfId="82" applyFont="1" applyAlignment="1">
      <alignment horizontal="center"/>
    </xf>
    <xf numFmtId="0" fontId="66" fillId="28" borderId="0" xfId="82" applyFill="1" applyAlignment="1">
      <alignment horizontal="center"/>
    </xf>
    <xf numFmtId="0" fontId="66" fillId="25" borderId="0" xfId="82" applyFill="1" applyAlignment="1">
      <alignment horizontal="left"/>
    </xf>
    <xf numFmtId="0" fontId="66" fillId="25" borderId="0" xfId="82" applyFill="1" applyAlignment="1">
      <alignment horizontal="right"/>
    </xf>
    <xf numFmtId="0" fontId="66" fillId="25" borderId="0" xfId="82" applyFill="1" applyAlignment="1">
      <alignment horizontal="center"/>
    </xf>
    <xf numFmtId="0" fontId="175" fillId="28" borderId="10" xfId="99" applyFont="1" applyFill="1" applyBorder="1" applyAlignment="1">
      <alignment horizontal="center" vertical="center"/>
    </xf>
    <xf numFmtId="0" fontId="175" fillId="28" borderId="11" xfId="99" applyFont="1" applyFill="1" applyBorder="1" applyAlignment="1">
      <alignment horizontal="center" vertical="center"/>
    </xf>
    <xf numFmtId="0" fontId="175" fillId="28" borderId="26" xfId="99" applyFont="1" applyFill="1" applyBorder="1" applyAlignment="1">
      <alignment horizontal="center" vertical="center"/>
    </xf>
    <xf numFmtId="0" fontId="175" fillId="28" borderId="12" xfId="99" applyFont="1" applyFill="1" applyBorder="1" applyAlignment="1">
      <alignment horizontal="center" vertical="center"/>
    </xf>
    <xf numFmtId="0" fontId="175" fillId="28" borderId="0" xfId="99" applyFont="1" applyFill="1" applyAlignment="1">
      <alignment horizontal="left" vertical="center"/>
    </xf>
    <xf numFmtId="0" fontId="175" fillId="0" borderId="0" xfId="99" applyFont="1" applyAlignment="1">
      <alignment horizontal="left" vertical="center"/>
    </xf>
    <xf numFmtId="0" fontId="83" fillId="0" borderId="0" xfId="65" applyFont="1" applyAlignment="1">
      <alignment horizontal="center" vertical="center"/>
    </xf>
    <xf numFmtId="0" fontId="62" fillId="0" borderId="0" xfId="65" applyFont="1" applyAlignment="1">
      <alignment horizontal="center" vertical="center"/>
    </xf>
    <xf numFmtId="0" fontId="62" fillId="28" borderId="0" xfId="65" applyFont="1" applyFill="1" applyAlignment="1">
      <alignment horizontal="center" vertical="center"/>
    </xf>
    <xf numFmtId="0" fontId="62" fillId="27" borderId="0" xfId="65" applyFont="1" applyFill="1" applyAlignment="1">
      <alignment horizontal="center" vertical="center"/>
    </xf>
    <xf numFmtId="176" fontId="62" fillId="28" borderId="0" xfId="56" applyNumberFormat="1" applyFont="1" applyFill="1" applyAlignment="1">
      <alignment horizontal="center" vertical="center" shrinkToFit="1"/>
    </xf>
    <xf numFmtId="0" fontId="225" fillId="0" borderId="13" xfId="103" applyFont="1" applyBorder="1" applyAlignment="1">
      <alignment horizontal="center" vertical="center"/>
    </xf>
    <xf numFmtId="0" fontId="225" fillId="0" borderId="14" xfId="103" applyFont="1" applyBorder="1" applyAlignment="1">
      <alignment horizontal="center" vertical="center"/>
    </xf>
    <xf numFmtId="0" fontId="225" fillId="0" borderId="25" xfId="103" applyFont="1" applyBorder="1" applyAlignment="1">
      <alignment horizontal="center" vertical="center"/>
    </xf>
    <xf numFmtId="0" fontId="225" fillId="0" borderId="16" xfId="103" applyFont="1" applyBorder="1" applyAlignment="1">
      <alignment horizontal="center" vertical="center"/>
    </xf>
    <xf numFmtId="0" fontId="225" fillId="0" borderId="0" xfId="103" applyFont="1" applyAlignment="1">
      <alignment horizontal="center" vertical="center"/>
    </xf>
    <xf numFmtId="0" fontId="225" fillId="0" borderId="15" xfId="103" applyFont="1" applyBorder="1" applyAlignment="1">
      <alignment horizontal="center" vertical="center"/>
    </xf>
    <xf numFmtId="0" fontId="225" fillId="0" borderId="17" xfId="103" applyFont="1" applyBorder="1" applyAlignment="1">
      <alignment horizontal="center" vertical="center"/>
    </xf>
    <xf numFmtId="0" fontId="225" fillId="0" borderId="10" xfId="103" applyFont="1" applyBorder="1" applyAlignment="1">
      <alignment horizontal="center" vertical="center"/>
    </xf>
    <xf numFmtId="0" fontId="225" fillId="0" borderId="24" xfId="103" applyFont="1" applyBorder="1" applyAlignment="1">
      <alignment horizontal="center" vertical="center"/>
    </xf>
    <xf numFmtId="0" fontId="223" fillId="0" borderId="0" xfId="103" applyFont="1" applyAlignment="1">
      <alignment horizontal="center" vertical="center"/>
    </xf>
    <xf numFmtId="0" fontId="225" fillId="0" borderId="26" xfId="103" applyFont="1" applyBorder="1" applyAlignment="1">
      <alignment horizontal="distributed" vertical="center"/>
    </xf>
    <xf numFmtId="0" fontId="225" fillId="27" borderId="26" xfId="103" applyFont="1" applyFill="1" applyBorder="1" applyAlignment="1">
      <alignment horizontal="center" vertical="center" shrinkToFit="1"/>
    </xf>
    <xf numFmtId="0" fontId="225" fillId="27" borderId="12" xfId="103" applyFont="1" applyFill="1" applyBorder="1" applyAlignment="1">
      <alignment horizontal="center" vertical="center" shrinkToFit="1"/>
    </xf>
    <xf numFmtId="0" fontId="225" fillId="28" borderId="26" xfId="103" applyFont="1" applyFill="1" applyBorder="1" applyAlignment="1">
      <alignment horizontal="center" vertical="center" shrinkToFit="1"/>
    </xf>
    <xf numFmtId="0" fontId="225" fillId="28" borderId="12" xfId="103" applyFont="1" applyFill="1" applyBorder="1" applyAlignment="1">
      <alignment horizontal="center" vertical="center" shrinkToFit="1"/>
    </xf>
    <xf numFmtId="0" fontId="225" fillId="0" borderId="26" xfId="103" applyFont="1" applyBorder="1" applyAlignment="1">
      <alignment horizontal="center" vertical="center"/>
    </xf>
    <xf numFmtId="0" fontId="225" fillId="0" borderId="11" xfId="103" applyFont="1" applyBorder="1" applyAlignment="1">
      <alignment horizontal="center" vertical="center"/>
    </xf>
    <xf numFmtId="0" fontId="225" fillId="0" borderId="12" xfId="103" applyFont="1" applyBorder="1" applyAlignment="1">
      <alignment horizontal="center" vertical="center"/>
    </xf>
    <xf numFmtId="0" fontId="225" fillId="0" borderId="13" xfId="103" applyFont="1" applyBorder="1" applyAlignment="1">
      <alignment horizontal="center" vertical="center" wrapText="1"/>
    </xf>
    <xf numFmtId="0" fontId="225" fillId="0" borderId="16" xfId="103" applyFont="1" applyBorder="1" applyAlignment="1">
      <alignment horizontal="center" vertical="center" wrapText="1"/>
    </xf>
    <xf numFmtId="0" fontId="225" fillId="0" borderId="14" xfId="103" applyFont="1" applyBorder="1" applyAlignment="1">
      <alignment horizontal="left" vertical="center" wrapText="1"/>
    </xf>
    <xf numFmtId="0" fontId="225" fillId="0" borderId="25" xfId="103" applyFont="1" applyBorder="1" applyAlignment="1">
      <alignment horizontal="left" vertical="center" wrapText="1"/>
    </xf>
    <xf numFmtId="0" fontId="225" fillId="0" borderId="0" xfId="103" applyFont="1" applyAlignment="1">
      <alignment horizontal="left" vertical="center" wrapText="1"/>
    </xf>
    <xf numFmtId="0" fontId="225" fillId="0" borderId="15" xfId="103" applyFont="1" applyBorder="1" applyAlignment="1">
      <alignment horizontal="left" vertical="center" wrapText="1"/>
    </xf>
    <xf numFmtId="0" fontId="225" fillId="0" borderId="10" xfId="103" applyFont="1" applyBorder="1" applyAlignment="1">
      <alignment horizontal="left" vertical="center" wrapText="1"/>
    </xf>
    <xf numFmtId="0" fontId="225" fillId="0" borderId="24" xfId="103" applyFont="1" applyBorder="1" applyAlignment="1">
      <alignment horizontal="left" vertical="center" wrapText="1"/>
    </xf>
    <xf numFmtId="0" fontId="225" fillId="0" borderId="14" xfId="103" applyFont="1" applyBorder="1" applyAlignment="1">
      <alignment horizontal="center" vertical="center" wrapText="1"/>
    </xf>
    <xf numFmtId="0" fontId="225" fillId="0" borderId="25" xfId="103" applyFont="1" applyBorder="1" applyAlignment="1">
      <alignment horizontal="center" vertical="center" wrapText="1"/>
    </xf>
    <xf numFmtId="0" fontId="225" fillId="0" borderId="0" xfId="103" applyFont="1" applyAlignment="1">
      <alignment horizontal="center" vertical="center" wrapText="1"/>
    </xf>
    <xf numFmtId="0" fontId="225" fillId="0" borderId="15" xfId="103" applyFont="1" applyBorder="1" applyAlignment="1">
      <alignment horizontal="center" vertical="center" wrapText="1"/>
    </xf>
    <xf numFmtId="0" fontId="225" fillId="0" borderId="17" xfId="103" applyFont="1" applyBorder="1" applyAlignment="1">
      <alignment horizontal="center" vertical="center" wrapText="1"/>
    </xf>
    <xf numFmtId="0" fontId="225" fillId="0" borderId="10" xfId="103" applyFont="1" applyBorder="1" applyAlignment="1">
      <alignment horizontal="center" vertical="center" wrapText="1"/>
    </xf>
    <xf numFmtId="0" fontId="225" fillId="0" borderId="24" xfId="103" applyFont="1" applyBorder="1" applyAlignment="1">
      <alignment horizontal="center" vertical="center" wrapText="1"/>
    </xf>
    <xf numFmtId="0" fontId="58" fillId="28" borderId="0" xfId="103" applyFill="1" applyAlignment="1">
      <alignment horizontal="left" vertical="center"/>
    </xf>
    <xf numFmtId="0" fontId="58" fillId="28" borderId="15" xfId="103" applyFill="1" applyBorder="1" applyAlignment="1">
      <alignment horizontal="left" vertical="center"/>
    </xf>
    <xf numFmtId="0" fontId="223" fillId="0" borderId="10" xfId="103" applyFont="1" applyBorder="1" applyAlignment="1">
      <alignment horizontal="center" vertical="center"/>
    </xf>
    <xf numFmtId="0" fontId="58" fillId="27" borderId="26" xfId="103" applyFill="1" applyBorder="1" applyAlignment="1">
      <alignment horizontal="left" vertical="center"/>
    </xf>
    <xf numFmtId="0" fontId="58" fillId="27" borderId="12" xfId="103" applyFill="1" applyBorder="1" applyAlignment="1">
      <alignment horizontal="left" vertical="center"/>
    </xf>
    <xf numFmtId="0" fontId="58" fillId="0" borderId="26" xfId="103" applyBorder="1" applyAlignment="1">
      <alignment horizontal="left" vertical="center"/>
    </xf>
    <xf numFmtId="0" fontId="58" fillId="0" borderId="12" xfId="103" applyBorder="1" applyAlignment="1">
      <alignment horizontal="left" vertical="center"/>
    </xf>
    <xf numFmtId="0" fontId="58" fillId="28" borderId="11" xfId="103" applyFill="1" applyBorder="1" applyAlignment="1">
      <alignment horizontal="center" vertical="center" shrinkToFit="1"/>
    </xf>
    <xf numFmtId="0" fontId="58" fillId="28" borderId="26" xfId="103" applyFill="1" applyBorder="1" applyAlignment="1">
      <alignment horizontal="center" vertical="center" shrinkToFit="1"/>
    </xf>
    <xf numFmtId="0" fontId="58" fillId="28" borderId="12" xfId="103" applyFill="1" applyBorder="1" applyAlignment="1">
      <alignment horizontal="center" vertical="center" shrinkToFit="1"/>
    </xf>
    <xf numFmtId="0" fontId="58" fillId="28" borderId="26" xfId="103" applyFill="1" applyBorder="1" applyAlignment="1">
      <alignment horizontal="left" vertical="center"/>
    </xf>
    <xf numFmtId="0" fontId="58" fillId="28" borderId="12" xfId="103" applyFill="1" applyBorder="1" applyAlignment="1">
      <alignment horizontal="left" vertical="center"/>
    </xf>
    <xf numFmtId="0" fontId="58" fillId="28" borderId="0" xfId="103" applyFill="1" applyAlignment="1">
      <alignment horizontal="left" vertical="center" shrinkToFit="1"/>
    </xf>
    <xf numFmtId="0" fontId="58" fillId="28" borderId="15" xfId="103" applyFill="1" applyBorder="1" applyAlignment="1">
      <alignment horizontal="left" vertical="center" shrinkToFit="1"/>
    </xf>
    <xf numFmtId="0" fontId="58" fillId="28" borderId="10" xfId="103" applyFill="1" applyBorder="1" applyAlignment="1">
      <alignment horizontal="left" vertical="center"/>
    </xf>
    <xf numFmtId="0" fontId="58" fillId="28" borderId="24" xfId="103" applyFill="1" applyBorder="1" applyAlignment="1">
      <alignment horizontal="left" vertical="center"/>
    </xf>
    <xf numFmtId="0" fontId="58" fillId="28" borderId="0" xfId="103" applyFill="1" applyAlignment="1">
      <alignment horizontal="center" vertical="center"/>
    </xf>
    <xf numFmtId="0" fontId="58" fillId="28" borderId="15" xfId="103" applyFill="1" applyBorder="1" applyAlignment="1">
      <alignment horizontal="center" vertical="center"/>
    </xf>
    <xf numFmtId="0" fontId="58" fillId="28" borderId="10" xfId="103" applyFill="1" applyBorder="1" applyAlignment="1">
      <alignment horizontal="center" vertical="center"/>
    </xf>
    <xf numFmtId="0" fontId="58" fillId="28" borderId="24" xfId="103" applyFill="1" applyBorder="1" applyAlignment="1">
      <alignment horizontal="center" vertical="center"/>
    </xf>
    <xf numFmtId="0" fontId="87" fillId="0" borderId="18" xfId="104" applyFont="1" applyBorder="1" applyAlignment="1">
      <alignment horizontal="center" vertical="center"/>
    </xf>
    <xf numFmtId="0" fontId="87" fillId="31" borderId="22" xfId="104" applyFont="1" applyFill="1" applyBorder="1" applyAlignment="1">
      <alignment horizontal="left" vertical="center"/>
    </xf>
    <xf numFmtId="0" fontId="87" fillId="27" borderId="18" xfId="104" applyFont="1" applyFill="1" applyBorder="1" applyAlignment="1">
      <alignment horizontal="left" vertical="center"/>
    </xf>
    <xf numFmtId="0" fontId="87" fillId="27" borderId="20" xfId="104" applyFont="1" applyFill="1" applyBorder="1" applyAlignment="1">
      <alignment horizontal="left" vertical="center"/>
    </xf>
    <xf numFmtId="0" fontId="170" fillId="0" borderId="0" xfId="104" applyFont="1" applyAlignment="1">
      <alignment horizontal="center" vertical="center"/>
    </xf>
    <xf numFmtId="176" fontId="22" fillId="31" borderId="0" xfId="56" applyNumberFormat="1" applyFont="1" applyFill="1" applyAlignment="1">
      <alignment horizontal="right" vertical="center"/>
    </xf>
    <xf numFmtId="0" fontId="71" fillId="27" borderId="0" xfId="57" applyFill="1" applyAlignment="1">
      <alignment horizontal="center" vertical="center" shrinkToFit="1"/>
    </xf>
    <xf numFmtId="0" fontId="116" fillId="0" borderId="0" xfId="100" applyFont="1" applyAlignment="1">
      <alignment horizontal="center" vertical="center"/>
    </xf>
    <xf numFmtId="0" fontId="91" fillId="27" borderId="0" xfId="100" applyFont="1" applyFill="1" applyAlignment="1">
      <alignment vertical="center"/>
    </xf>
    <xf numFmtId="0" fontId="116" fillId="0" borderId="0" xfId="100" applyFont="1" applyAlignment="1">
      <alignment horizontal="center" vertical="center" wrapText="1"/>
    </xf>
    <xf numFmtId="0" fontId="203" fillId="0" borderId="46" xfId="100" applyFont="1" applyBorder="1" applyAlignment="1">
      <alignment horizontal="center" vertical="center" shrinkToFit="1"/>
    </xf>
    <xf numFmtId="0" fontId="203" fillId="0" borderId="51" xfId="100" applyFont="1" applyBorder="1" applyAlignment="1">
      <alignment horizontal="center" vertical="center" shrinkToFit="1"/>
    </xf>
    <xf numFmtId="0" fontId="203" fillId="0" borderId="123" xfId="100" applyFont="1" applyBorder="1" applyAlignment="1">
      <alignment horizontal="center" vertical="center" wrapText="1"/>
    </xf>
    <xf numFmtId="0" fontId="203" fillId="0" borderId="46" xfId="100" applyFont="1" applyBorder="1" applyAlignment="1">
      <alignment horizontal="center" vertical="center"/>
    </xf>
    <xf numFmtId="0" fontId="203" fillId="0" borderId="346" xfId="100" applyFont="1" applyBorder="1" applyAlignment="1">
      <alignment horizontal="center" vertical="center"/>
    </xf>
    <xf numFmtId="0" fontId="203" fillId="0" borderId="113" xfId="100" applyFont="1" applyBorder="1" applyAlignment="1">
      <alignment horizontal="center" vertical="center"/>
    </xf>
    <xf numFmtId="0" fontId="203" fillId="0" borderId="26" xfId="100" applyFont="1" applyBorder="1" applyAlignment="1">
      <alignment horizontal="center" vertical="center"/>
    </xf>
    <xf numFmtId="0" fontId="203" fillId="0" borderId="347" xfId="100" applyFont="1" applyBorder="1" applyAlignment="1">
      <alignment horizontal="center" vertical="center"/>
    </xf>
    <xf numFmtId="0" fontId="91" fillId="28" borderId="46" xfId="100" applyFont="1" applyFill="1" applyBorder="1" applyAlignment="1">
      <alignment vertical="center"/>
    </xf>
    <xf numFmtId="0" fontId="91" fillId="28" borderId="26" xfId="100" applyFont="1" applyFill="1" applyBorder="1" applyAlignment="1">
      <alignment vertical="center"/>
    </xf>
    <xf numFmtId="0" fontId="203" fillId="0" borderId="26" xfId="100" applyFont="1" applyBorder="1" applyAlignment="1">
      <alignment horizontal="center" vertical="center" shrinkToFit="1"/>
    </xf>
    <xf numFmtId="0" fontId="203" fillId="0" borderId="46" xfId="100" applyFont="1" applyBorder="1" applyAlignment="1">
      <alignment horizontal="center" vertical="center" wrapText="1" shrinkToFit="1"/>
    </xf>
    <xf numFmtId="0" fontId="91" fillId="28" borderId="46" xfId="100" applyFont="1" applyFill="1" applyBorder="1" applyAlignment="1">
      <alignment horizontal="center" vertical="center"/>
    </xf>
    <xf numFmtId="0" fontId="91" fillId="28" borderId="26" xfId="100" applyFont="1" applyFill="1" applyBorder="1" applyAlignment="1">
      <alignment horizontal="center" vertical="center"/>
    </xf>
    <xf numFmtId="0" fontId="203" fillId="0" borderId="136" xfId="100" applyFont="1" applyBorder="1" applyAlignment="1">
      <alignment horizontal="center" vertical="center" shrinkToFit="1"/>
    </xf>
    <xf numFmtId="0" fontId="203" fillId="0" borderId="50" xfId="100" applyFont="1" applyBorder="1" applyAlignment="1">
      <alignment horizontal="center" vertical="center" shrinkToFit="1"/>
    </xf>
    <xf numFmtId="0" fontId="91" fillId="28" borderId="51" xfId="100" applyFont="1" applyFill="1" applyBorder="1" applyAlignment="1">
      <alignment horizontal="center" vertical="center"/>
    </xf>
    <xf numFmtId="0" fontId="203" fillId="0" borderId="54" xfId="100" applyFont="1" applyBorder="1" applyAlignment="1">
      <alignment horizontal="center" vertical="center" shrinkToFit="1"/>
    </xf>
    <xf numFmtId="0" fontId="203" fillId="0" borderId="113" xfId="100" applyFont="1" applyBorder="1" applyAlignment="1">
      <alignment horizontal="center" vertical="center" wrapText="1"/>
    </xf>
    <xf numFmtId="0" fontId="209" fillId="0" borderId="26" xfId="100" applyFont="1" applyBorder="1" applyAlignment="1">
      <alignment vertical="center" wrapText="1" shrinkToFit="1"/>
    </xf>
    <xf numFmtId="0" fontId="209" fillId="0" borderId="50" xfId="100" applyFont="1" applyBorder="1" applyAlignment="1">
      <alignment vertical="center" wrapText="1" shrinkToFit="1"/>
    </xf>
    <xf numFmtId="0" fontId="91" fillId="0" borderId="26" xfId="100" applyFont="1" applyBorder="1" applyAlignment="1">
      <alignment horizontal="center" vertical="center" wrapText="1"/>
    </xf>
    <xf numFmtId="0" fontId="91" fillId="0" borderId="347" xfId="100" applyFont="1" applyBorder="1" applyAlignment="1">
      <alignment horizontal="center" vertical="center" wrapText="1"/>
    </xf>
    <xf numFmtId="0" fontId="91" fillId="0" borderId="111" xfId="100" applyFont="1" applyBorder="1" applyAlignment="1">
      <alignment horizontal="center" vertical="center" wrapText="1"/>
    </xf>
    <xf numFmtId="0" fontId="91" fillId="0" borderId="51" xfId="100" applyFont="1" applyBorder="1" applyAlignment="1">
      <alignment horizontal="center" vertical="center" wrapText="1"/>
    </xf>
    <xf numFmtId="0" fontId="91" fillId="0" borderId="348" xfId="100" applyFont="1" applyBorder="1" applyAlignment="1">
      <alignment horizontal="center" vertical="center" wrapText="1"/>
    </xf>
    <xf numFmtId="0" fontId="91" fillId="28" borderId="51" xfId="100" applyFont="1" applyFill="1" applyBorder="1" applyAlignment="1">
      <alignment vertical="center"/>
    </xf>
    <xf numFmtId="0" fontId="203" fillId="0" borderId="26" xfId="100" applyFont="1" applyBorder="1" applyAlignment="1">
      <alignment horizontal="center" vertical="center" wrapText="1" shrinkToFit="1"/>
    </xf>
    <xf numFmtId="0" fontId="91" fillId="0" borderId="123" xfId="100" applyFont="1" applyBorder="1" applyAlignment="1">
      <alignment horizontal="center" vertical="center" wrapText="1"/>
    </xf>
    <xf numFmtId="0" fontId="91" fillId="0" borderId="46" xfId="100" applyFont="1" applyBorder="1" applyAlignment="1">
      <alignment horizontal="center" vertical="center"/>
    </xf>
    <xf numFmtId="0" fontId="91" fillId="0" borderId="346" xfId="100" applyFont="1" applyBorder="1" applyAlignment="1">
      <alignment horizontal="center" vertical="center"/>
    </xf>
    <xf numFmtId="0" fontId="91" fillId="0" borderId="111" xfId="100" applyFont="1" applyBorder="1" applyAlignment="1">
      <alignment horizontal="center" vertical="center"/>
    </xf>
    <xf numFmtId="0" fontId="91" fillId="0" borderId="51" xfId="100" applyFont="1" applyBorder="1" applyAlignment="1">
      <alignment horizontal="center" vertical="center"/>
    </xf>
    <xf numFmtId="0" fontId="91" fillId="0" borderId="348" xfId="100" applyFont="1" applyBorder="1" applyAlignment="1">
      <alignment horizontal="center" vertical="center"/>
    </xf>
    <xf numFmtId="0" fontId="91" fillId="27" borderId="0" xfId="100" applyFont="1" applyFill="1" applyAlignment="1">
      <alignment horizontal="left" vertical="center"/>
    </xf>
    <xf numFmtId="0" fontId="87" fillId="0" borderId="0" xfId="104" applyFont="1" applyAlignment="1">
      <alignment horizontal="center" vertical="center"/>
    </xf>
    <xf numFmtId="0" fontId="71" fillId="27" borderId="0" xfId="57" applyFill="1" applyAlignment="1">
      <alignment horizontal="left" vertical="center" shrinkToFit="1"/>
    </xf>
    <xf numFmtId="0" fontId="87" fillId="28" borderId="18" xfId="104" applyFont="1" applyFill="1" applyBorder="1" applyAlignment="1">
      <alignment horizontal="left" vertical="center"/>
    </xf>
    <xf numFmtId="0" fontId="0" fillId="27" borderId="37" xfId="0" applyFill="1" applyBorder="1" applyAlignment="1">
      <alignment horizontal="center" vertical="center"/>
    </xf>
    <xf numFmtId="0" fontId="0" fillId="27" borderId="29" xfId="0" applyFill="1" applyBorder="1" applyAlignment="1">
      <alignment horizontal="center" vertical="center"/>
    </xf>
    <xf numFmtId="0" fontId="0" fillId="27" borderId="55" xfId="0" applyFill="1" applyBorder="1" applyAlignment="1">
      <alignment horizontal="center" vertical="center"/>
    </xf>
    <xf numFmtId="0" fontId="89" fillId="0" borderId="38" xfId="0" applyFont="1" applyBorder="1" applyAlignment="1">
      <alignment horizontal="center" vertical="center"/>
    </xf>
    <xf numFmtId="0" fontId="89" fillId="0" borderId="31" xfId="0" applyFont="1" applyBorder="1" applyAlignment="1">
      <alignment horizontal="center" vertical="center"/>
    </xf>
    <xf numFmtId="0" fontId="0" fillId="0" borderId="123" xfId="0" applyBorder="1" applyAlignment="1">
      <alignment horizontal="distributed" vertical="center" justifyLastLine="1"/>
    </xf>
    <xf numFmtId="0" fontId="0" fillId="0" borderId="47" xfId="0" applyBorder="1" applyAlignment="1">
      <alignment horizontal="distributed" vertical="center" justifyLastLine="1"/>
    </xf>
    <xf numFmtId="0" fontId="0" fillId="27" borderId="45" xfId="0" applyFill="1" applyBorder="1" applyAlignment="1">
      <alignment horizontal="center" vertical="center"/>
    </xf>
    <xf numFmtId="0" fontId="0" fillId="27" borderId="46" xfId="0" applyFill="1" applyBorder="1" applyAlignment="1">
      <alignment horizontal="center" vertical="center"/>
    </xf>
    <xf numFmtId="0" fontId="0" fillId="27" borderId="136" xfId="0" applyFill="1" applyBorder="1" applyAlignment="1">
      <alignment horizontal="center" vertical="center"/>
    </xf>
    <xf numFmtId="0" fontId="0" fillId="0" borderId="113" xfId="0" applyBorder="1" applyAlignment="1">
      <alignment horizontal="distributed" vertical="center" justifyLastLine="1"/>
    </xf>
    <xf numFmtId="0" fontId="0" fillId="0" borderId="12" xfId="0" applyBorder="1" applyAlignment="1">
      <alignment horizontal="distributed" vertical="center" justifyLastLine="1"/>
    </xf>
    <xf numFmtId="0" fontId="0" fillId="27" borderId="11" xfId="0" applyFill="1" applyBorder="1" applyAlignment="1">
      <alignment horizontal="center" vertical="center"/>
    </xf>
    <xf numFmtId="0" fontId="0" fillId="27" borderId="26" xfId="0" applyFill="1" applyBorder="1" applyAlignment="1">
      <alignment horizontal="center" vertical="center"/>
    </xf>
    <xf numFmtId="0" fontId="0" fillId="27" borderId="50" xfId="0" applyFill="1" applyBorder="1" applyAlignment="1">
      <alignment horizontal="center" vertical="center"/>
    </xf>
    <xf numFmtId="0" fontId="0" fillId="0" borderId="44" xfId="0" applyBorder="1" applyAlignment="1">
      <alignment horizontal="center" vertical="center"/>
    </xf>
    <xf numFmtId="0" fontId="0" fillId="0" borderId="32" xfId="0" applyBorder="1" applyAlignment="1">
      <alignment horizontal="center" vertical="center"/>
    </xf>
    <xf numFmtId="0" fontId="0" fillId="0" borderId="35" xfId="0" applyBorder="1" applyAlignment="1">
      <alignment horizontal="center" vertical="center"/>
    </xf>
    <xf numFmtId="0" fontId="0" fillId="0" borderId="340" xfId="0" applyBorder="1" applyAlignment="1">
      <alignment horizontal="center" vertical="center" textRotation="255"/>
    </xf>
    <xf numFmtId="176" fontId="71" fillId="28" borderId="29" xfId="57" applyNumberFormat="1" applyFill="1" applyBorder="1" applyAlignment="1">
      <alignment horizontal="center" vertical="center" shrinkToFit="1"/>
    </xf>
    <xf numFmtId="0" fontId="0" fillId="0" borderId="111" xfId="0" applyBorder="1" applyAlignment="1">
      <alignment horizontal="distributed" vertical="center" justifyLastLine="1"/>
    </xf>
    <xf numFmtId="0" fontId="0" fillId="0" borderId="53" xfId="0" applyBorder="1" applyAlignment="1">
      <alignment horizontal="distributed" vertical="center" justifyLastLine="1"/>
    </xf>
    <xf numFmtId="58" fontId="0" fillId="28" borderId="52" xfId="0" applyNumberFormat="1" applyFill="1" applyBorder="1" applyAlignment="1">
      <alignment horizontal="center" vertical="center"/>
    </xf>
    <xf numFmtId="0" fontId="0" fillId="28" borderId="51" xfId="0" applyFill="1" applyBorder="1" applyAlignment="1">
      <alignment horizontal="center" vertical="center"/>
    </xf>
    <xf numFmtId="0" fontId="0" fillId="28" borderId="54" xfId="0" applyFill="1" applyBorder="1" applyAlignment="1">
      <alignment horizontal="center" vertical="center"/>
    </xf>
    <xf numFmtId="0" fontId="36" fillId="27" borderId="38" xfId="0" applyFont="1" applyFill="1" applyBorder="1" applyAlignment="1">
      <alignment horizontal="center" vertical="center"/>
    </xf>
    <xf numFmtId="0" fontId="36" fillId="27" borderId="0" xfId="0" applyFont="1" applyFill="1" applyAlignment="1">
      <alignment horizontal="center" vertical="center"/>
    </xf>
    <xf numFmtId="0" fontId="36" fillId="27" borderId="0" xfId="0" applyFont="1" applyFill="1" applyAlignment="1">
      <alignment horizontal="left" vertical="center"/>
    </xf>
    <xf numFmtId="0" fontId="36" fillId="27" borderId="31" xfId="0" applyFont="1" applyFill="1" applyBorder="1" applyAlignment="1">
      <alignment horizontal="left" vertical="center"/>
    </xf>
    <xf numFmtId="0" fontId="0" fillId="0" borderId="42" xfId="0" applyBorder="1" applyAlignment="1">
      <alignment horizontal="distributed" vertical="center" justifyLastLine="1"/>
    </xf>
    <xf numFmtId="0" fontId="0" fillId="0" borderId="25" xfId="0" applyBorder="1" applyAlignment="1">
      <alignment horizontal="distributed" vertical="center" justifyLastLine="1"/>
    </xf>
    <xf numFmtId="58" fontId="0" fillId="28" borderId="13" xfId="0" applyNumberFormat="1" applyFill="1" applyBorder="1" applyAlignment="1">
      <alignment horizontal="center" vertical="center"/>
    </xf>
    <xf numFmtId="0" fontId="0" fillId="28" borderId="14" xfId="0" applyFill="1" applyBorder="1" applyAlignment="1">
      <alignment horizontal="center" vertical="center"/>
    </xf>
    <xf numFmtId="0" fontId="0" fillId="28" borderId="43" xfId="0" applyFill="1" applyBorder="1" applyAlignment="1">
      <alignment horizontal="center" vertical="center"/>
    </xf>
    <xf numFmtId="0" fontId="0" fillId="0" borderId="12" xfId="0" applyBorder="1" applyAlignment="1">
      <alignment horizontal="center" vertical="center"/>
    </xf>
    <xf numFmtId="193" fontId="0" fillId="27" borderId="26" xfId="0" applyNumberFormat="1" applyFill="1" applyBorder="1" applyAlignment="1">
      <alignment horizontal="right" vertical="center"/>
    </xf>
    <xf numFmtId="0" fontId="0" fillId="28" borderId="11" xfId="0" applyFill="1" applyBorder="1" applyAlignment="1">
      <alignment horizontal="center" vertical="center"/>
    </xf>
    <xf numFmtId="0" fontId="0" fillId="28" borderId="26" xfId="0" applyFill="1" applyBorder="1" applyAlignment="1">
      <alignment horizontal="center" vertical="center"/>
    </xf>
    <xf numFmtId="0" fontId="62" fillId="0" borderId="0" xfId="99" applyFont="1" applyAlignment="1">
      <alignment horizontal="distributed"/>
    </xf>
    <xf numFmtId="0" fontId="62" fillId="27" borderId="0" xfId="99" applyFont="1" applyFill="1" applyAlignment="1">
      <alignment horizontal="left"/>
    </xf>
    <xf numFmtId="0" fontId="83" fillId="0" borderId="0" xfId="99" applyFont="1" applyAlignment="1">
      <alignment horizontal="center"/>
    </xf>
    <xf numFmtId="0" fontId="62" fillId="27" borderId="0" xfId="99" applyFont="1" applyFill="1" applyAlignment="1">
      <alignment horizontal="center"/>
    </xf>
    <xf numFmtId="176" fontId="62" fillId="27" borderId="180" xfId="99" applyNumberFormat="1" applyFont="1" applyFill="1" applyBorder="1" applyAlignment="1">
      <alignment horizontal="left"/>
    </xf>
    <xf numFmtId="38" fontId="62" fillId="27" borderId="180" xfId="99" applyNumberFormat="1" applyFont="1" applyFill="1" applyBorder="1" applyAlignment="1">
      <alignment horizontal="right"/>
    </xf>
    <xf numFmtId="0" fontId="214" fillId="28" borderId="59" xfId="99" applyFont="1" applyFill="1" applyBorder="1" applyAlignment="1">
      <alignment horizontal="right"/>
    </xf>
    <xf numFmtId="0" fontId="62" fillId="28" borderId="180" xfId="99" applyFont="1" applyFill="1" applyBorder="1" applyAlignment="1">
      <alignment horizontal="right"/>
    </xf>
    <xf numFmtId="0" fontId="62" fillId="28" borderId="0" xfId="99" applyFont="1" applyFill="1" applyAlignment="1">
      <alignment horizontal="center" vertical="center"/>
    </xf>
    <xf numFmtId="9" fontId="62" fillId="0" borderId="0" xfId="99" applyNumberFormat="1" applyFont="1" applyAlignment="1">
      <alignment horizontal="center"/>
    </xf>
    <xf numFmtId="0" fontId="62" fillId="28" borderId="0" xfId="99" applyFont="1" applyFill="1" applyAlignment="1">
      <alignment horizontal="center"/>
    </xf>
    <xf numFmtId="0" fontId="0" fillId="0" borderId="112" xfId="0" quotePrefix="1" applyFill="1" applyBorder="1" applyAlignment="1">
      <alignment horizontal="center" vertical="center" wrapText="1"/>
    </xf>
    <xf numFmtId="0" fontId="0" fillId="0" borderId="113" xfId="0" applyFill="1" applyBorder="1" applyAlignment="1">
      <alignment horizontal="left" vertical="center" wrapText="1"/>
    </xf>
    <xf numFmtId="0" fontId="0" fillId="0" borderId="112" xfId="0" applyFill="1" applyBorder="1" applyAlignment="1">
      <alignment horizontal="left" vertical="center" wrapText="1"/>
    </xf>
    <xf numFmtId="0" fontId="38" fillId="0" borderId="42" xfId="0" applyFont="1" applyFill="1" applyBorder="1" applyAlignment="1">
      <alignment horizontal="center" vertical="center" shrinkToFit="1"/>
    </xf>
    <xf numFmtId="0" fontId="38" fillId="0" borderId="20" xfId="0" applyFont="1" applyFill="1" applyBorder="1" applyAlignment="1">
      <alignment horizontal="center" vertical="center" shrinkToFit="1"/>
    </xf>
    <xf numFmtId="0" fontId="24" fillId="0" borderId="20" xfId="0" applyFont="1" applyFill="1" applyBorder="1" applyAlignment="1">
      <alignment horizontal="center" vertical="center" shrinkToFit="1"/>
    </xf>
    <xf numFmtId="0" fontId="38" fillId="0" borderId="95" xfId="0" applyFont="1" applyFill="1" applyBorder="1" applyAlignment="1">
      <alignment horizontal="center" vertical="center" shrinkToFit="1"/>
    </xf>
    <xf numFmtId="0" fontId="35" fillId="0" borderId="12" xfId="0" applyFont="1" applyFill="1" applyBorder="1" applyAlignment="1">
      <alignment horizontal="center" vertical="center"/>
    </xf>
    <xf numFmtId="0" fontId="35" fillId="0" borderId="138" xfId="0" applyFont="1" applyFill="1" applyBorder="1" applyAlignment="1">
      <alignment horizontal="center" vertical="center"/>
    </xf>
    <xf numFmtId="183" fontId="0" fillId="0" borderId="103" xfId="0" applyNumberFormat="1" applyFill="1" applyBorder="1" applyAlignment="1">
      <alignment vertical="center" wrapText="1"/>
    </xf>
    <xf numFmtId="0" fontId="0" fillId="0" borderId="112" xfId="0" applyFill="1" applyBorder="1" applyAlignment="1">
      <alignment horizontal="center" vertical="center"/>
    </xf>
    <xf numFmtId="0" fontId="38" fillId="0" borderId="41" xfId="0" applyFont="1" applyFill="1" applyBorder="1" applyAlignment="1">
      <alignment horizontal="center" vertical="center" shrinkToFit="1"/>
    </xf>
    <xf numFmtId="0" fontId="38" fillId="0" borderId="22" xfId="0" applyFont="1" applyFill="1" applyBorder="1" applyAlignment="1">
      <alignment horizontal="center" vertical="center" shrinkToFit="1"/>
    </xf>
    <xf numFmtId="0" fontId="24" fillId="0" borderId="22" xfId="0" applyFont="1" applyFill="1" applyBorder="1" applyAlignment="1">
      <alignment horizontal="center" vertical="center" shrinkToFit="1"/>
    </xf>
    <xf numFmtId="0" fontId="38" fillId="0" borderId="93" xfId="0" applyFont="1" applyFill="1" applyBorder="1" applyAlignment="1">
      <alignment horizontal="center" vertical="center" shrinkToFit="1"/>
    </xf>
    <xf numFmtId="183" fontId="0" fillId="0" borderId="104" xfId="0" applyNumberFormat="1" applyFill="1" applyBorder="1" applyAlignment="1">
      <alignment vertical="center" wrapText="1"/>
    </xf>
  </cellXfs>
  <cellStyles count="11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71" xr:uid="{00000000-0005-0000-0000-00001C000000}"/>
    <cellStyle name="パーセント 2 2" xfId="92" xr:uid="{00000000-0005-0000-0000-00001D000000}"/>
    <cellStyle name="パーセント 3" xfId="73" xr:uid="{00000000-0005-0000-0000-00001E000000}"/>
    <cellStyle name="パーセント 3 2" xfId="94" xr:uid="{00000000-0005-0000-0000-00001F000000}"/>
    <cellStyle name="パーセント 4" xfId="110" xr:uid="{8CC81E6E-E1E9-41C0-9437-3C801C53F4D7}"/>
    <cellStyle name="パーセント 4 2" xfId="112" xr:uid="{E8B92A5F-C9E1-4BC0-BBDF-75F45E966652}"/>
    <cellStyle name="パーセント 5" xfId="114" xr:uid="{BD4CB071-6E4D-4A96-AD2F-11D01834690E}"/>
    <cellStyle name="パーセント 7" xfId="105" xr:uid="{00000000-0005-0000-0000-000020000000}"/>
    <cellStyle name="パーセント 7 2" xfId="107" xr:uid="{3F475973-1A8A-4DE7-A7B6-921CF2B9D4D2}"/>
    <cellStyle name="ハイパーリンク" xfId="63" builtinId="8"/>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33" builtinId="6"/>
    <cellStyle name="桁区切り 2" xfId="34" xr:uid="{00000000-0005-0000-0000-000028000000}"/>
    <cellStyle name="桁区切り 2 2" xfId="55" xr:uid="{00000000-0005-0000-0000-000029000000}"/>
    <cellStyle name="桁区切り 3" xfId="52" xr:uid="{00000000-0005-0000-0000-00002A000000}"/>
    <cellStyle name="桁区切り 4" xfId="51" xr:uid="{00000000-0005-0000-0000-00002B000000}"/>
    <cellStyle name="桁区切り 5" xfId="74" xr:uid="{00000000-0005-0000-0000-00002C000000}"/>
    <cellStyle name="桁区切り 5 2" xfId="77" xr:uid="{00000000-0005-0000-0000-00002D000000}"/>
    <cellStyle name="桁区切り 5 2 2" xfId="87" xr:uid="{00000000-0005-0000-0000-00002E000000}"/>
    <cellStyle name="桁区切り 6" xfId="80" xr:uid="{00000000-0005-0000-0000-00002F000000}"/>
    <cellStyle name="桁区切り 6 2" xfId="90" xr:uid="{00000000-0005-0000-0000-000030000000}"/>
    <cellStyle name="桁区切り 7" xfId="102" xr:uid="{00000000-0005-0000-0000-000031000000}"/>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通貨" xfId="85" builtinId="7"/>
    <cellStyle name="通貨 2" xfId="59" xr:uid="{00000000-0005-0000-0000-00003A000000}"/>
    <cellStyle name="通貨 3" xfId="50" xr:uid="{00000000-0005-0000-0000-00003B000000}"/>
    <cellStyle name="入力" xfId="42" builtinId="20" customBuiltin="1"/>
    <cellStyle name="標準" xfId="0" builtinId="0"/>
    <cellStyle name="標準 10" xfId="70" xr:uid="{00000000-0005-0000-0000-00003E000000}"/>
    <cellStyle name="標準 10 2" xfId="91" xr:uid="{00000000-0005-0000-0000-00003F000000}"/>
    <cellStyle name="標準 11" xfId="72" xr:uid="{00000000-0005-0000-0000-000040000000}"/>
    <cellStyle name="標準 11 2" xfId="93" xr:uid="{00000000-0005-0000-0000-000041000000}"/>
    <cellStyle name="標準 12" xfId="76" xr:uid="{00000000-0005-0000-0000-000042000000}"/>
    <cellStyle name="標準 13" xfId="78" xr:uid="{00000000-0005-0000-0000-000043000000}"/>
    <cellStyle name="標準 14" xfId="79" xr:uid="{00000000-0005-0000-0000-000044000000}"/>
    <cellStyle name="標準 15" xfId="82" xr:uid="{00000000-0005-0000-0000-000045000000}"/>
    <cellStyle name="標準 15 2" xfId="86" xr:uid="{00000000-0005-0000-0000-000046000000}"/>
    <cellStyle name="標準 16" xfId="62" xr:uid="{00000000-0005-0000-0000-000047000000}"/>
    <cellStyle name="標準 16 2" xfId="115" xr:uid="{9932A5D6-5659-43B4-8EA5-0552D3419559}"/>
    <cellStyle name="標準 17" xfId="96" xr:uid="{00000000-0005-0000-0000-000048000000}"/>
    <cellStyle name="標準 18" xfId="95" xr:uid="{00000000-0005-0000-0000-000049000000}"/>
    <cellStyle name="標準 18 2" xfId="109" xr:uid="{32708CA5-91E3-4D72-8D2F-69B85DADF6AE}"/>
    <cellStyle name="標準 19" xfId="97" xr:uid="{00000000-0005-0000-0000-00004A000000}"/>
    <cellStyle name="標準 19 2" xfId="103" xr:uid="{00000000-0005-0000-0000-00004B000000}"/>
    <cellStyle name="標準 2" xfId="43" xr:uid="{00000000-0005-0000-0000-00004C000000}"/>
    <cellStyle name="標準 2 2" xfId="53" xr:uid="{00000000-0005-0000-0000-00004D000000}"/>
    <cellStyle name="標準 2 2 2" xfId="66" xr:uid="{00000000-0005-0000-0000-00004E000000}"/>
    <cellStyle name="標準 2 2_09-utiawasebo" xfId="89" xr:uid="{00000000-0005-0000-0000-00004F000000}"/>
    <cellStyle name="標準 2 3" xfId="67" xr:uid="{00000000-0005-0000-0000-000050000000}"/>
    <cellStyle name="標準 2 4" xfId="81" xr:uid="{00000000-0005-0000-0000-000051000000}"/>
    <cellStyle name="標準 20" xfId="98" xr:uid="{00000000-0005-0000-0000-000052000000}"/>
    <cellStyle name="標準 20 2" xfId="104" xr:uid="{00000000-0005-0000-0000-000053000000}"/>
    <cellStyle name="標準 21" xfId="99" xr:uid="{00000000-0005-0000-0000-000054000000}"/>
    <cellStyle name="標準 21 2" xfId="106" xr:uid="{B712DA3C-111F-4BF6-ABC0-D35382004785}"/>
    <cellStyle name="標準 22" xfId="100" xr:uid="{00000000-0005-0000-0000-000055000000}"/>
    <cellStyle name="標準 23" xfId="101" xr:uid="{00000000-0005-0000-0000-000056000000}"/>
    <cellStyle name="標準 24" xfId="108" xr:uid="{B0FD524A-BC88-40F7-A959-FBBF01ACDA41}"/>
    <cellStyle name="標準 24 2" xfId="111" xr:uid="{14FC296B-73C4-4C0B-B534-41AA959D6AD6}"/>
    <cellStyle name="標準 25" xfId="113" xr:uid="{8109807D-E7B6-46D4-BD60-B1BBA1DDFC26}"/>
    <cellStyle name="標準 3" xfId="44" xr:uid="{00000000-0005-0000-0000-000057000000}"/>
    <cellStyle name="標準 3 2" xfId="54" xr:uid="{00000000-0005-0000-0000-000058000000}"/>
    <cellStyle name="標準 4" xfId="45" xr:uid="{00000000-0005-0000-0000-000059000000}"/>
    <cellStyle name="標準 4 2" xfId="56" xr:uid="{00000000-0005-0000-0000-00005A000000}"/>
    <cellStyle name="標準 5" xfId="46" xr:uid="{00000000-0005-0000-0000-00005B000000}"/>
    <cellStyle name="標準 5 2" xfId="75" xr:uid="{00000000-0005-0000-0000-00005C000000}"/>
    <cellStyle name="標準 6" xfId="64" xr:uid="{00000000-0005-0000-0000-00005D000000}"/>
    <cellStyle name="標準 7" xfId="65" xr:uid="{00000000-0005-0000-0000-00005E000000}"/>
    <cellStyle name="標準 8" xfId="68" xr:uid="{00000000-0005-0000-0000-00005F000000}"/>
    <cellStyle name="標準 9" xfId="69" xr:uid="{00000000-0005-0000-0000-000060000000}"/>
    <cellStyle name="標準_008現場代理人等変更通知書" xfId="49" xr:uid="{00000000-0005-0000-0000-000061000000}"/>
    <cellStyle name="標準_011貸与品借用（返納）書" xfId="58" xr:uid="{00000000-0005-0000-0000-000062000000}"/>
    <cellStyle name="標準_012支給品受領書" xfId="57" xr:uid="{00000000-0005-0000-0000-000063000000}"/>
    <cellStyle name="標準_013支給品精算書" xfId="60" xr:uid="{00000000-0005-0000-0000-000064000000}"/>
    <cellStyle name="標準_015現場発生品調書" xfId="61" xr:uid="{00000000-0005-0000-0000-000065000000}"/>
    <cellStyle name="標準_起工伺98" xfId="84" xr:uid="{00000000-0005-0000-0000-000066000000}"/>
    <cellStyle name="標準_段階確認願い" xfId="83" xr:uid="{00000000-0005-0000-0000-000067000000}"/>
    <cellStyle name="標準_不使用理由書" xfId="47" xr:uid="{00000000-0005-0000-0000-000068000000}"/>
    <cellStyle name="標準_不使用理由書 2" xfId="88" xr:uid="{00000000-0005-0000-0000-000069000000}"/>
    <cellStyle name="良い" xfId="48" builtinId="26" customBuiltin="1"/>
  </cellStyles>
  <dxfs count="4724">
    <dxf>
      <fill>
        <patternFill>
          <bgColor rgb="FFFFFF99"/>
        </patternFill>
      </fill>
    </dxf>
    <dxf>
      <font>
        <color theme="0"/>
      </font>
    </dxf>
    <dxf>
      <fill>
        <patternFill>
          <bgColor rgb="FFFFFFCC"/>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theme="8" tint="0.39994506668294322"/>
        </patternFill>
      </fill>
    </dxf>
    <dxf>
      <font>
        <color auto="1"/>
      </font>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u/>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theme="0" tint="-0.14996795556505021"/>
        </patternFill>
      </fill>
    </dxf>
    <dxf>
      <fill>
        <patternFill>
          <bgColor rgb="FFFFFFCC"/>
        </patternFill>
      </fill>
    </dxf>
    <dxf>
      <fill>
        <patternFill>
          <bgColor rgb="FFFFFFCC"/>
        </patternFill>
      </fill>
    </dxf>
    <dxf>
      <fill>
        <patternFill>
          <bgColor theme="8" tint="0.39994506668294322"/>
        </patternFill>
      </fill>
    </dxf>
    <dxf>
      <fill>
        <patternFill>
          <bgColor theme="8" tint="0.39994506668294322"/>
        </patternFill>
      </fill>
    </dxf>
    <dxf>
      <fill>
        <patternFill>
          <bgColor rgb="FFFFFFCC"/>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14996795556505021"/>
        </patternFill>
      </fill>
    </dxf>
    <dxf>
      <font>
        <color auto="1"/>
      </font>
      <fill>
        <patternFill>
          <bgColor theme="0" tint="-0.14996795556505021"/>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14996795556505021"/>
        </patternFill>
      </fill>
    </dxf>
    <dxf>
      <font>
        <color auto="1"/>
      </font>
      <fill>
        <patternFill>
          <bgColor theme="0" tint="-0.14996795556505021"/>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14996795556505021"/>
        </patternFill>
      </fill>
    </dxf>
    <dxf>
      <fill>
        <patternFill>
          <bgColor rgb="FFFFFFCC"/>
        </patternFill>
      </fill>
    </dxf>
    <dxf>
      <fill>
        <patternFill>
          <bgColor rgb="FFFFFFCC"/>
        </patternFill>
      </fill>
    </dxf>
    <dxf>
      <fill>
        <patternFill>
          <bgColor rgb="FFFFCCFF"/>
        </patternFill>
      </fill>
    </dxf>
    <dxf>
      <font>
        <color auto="1"/>
      </font>
      <fill>
        <patternFill>
          <bgColor theme="0" tint="-0.14996795556505021"/>
        </patternFill>
      </fill>
    </dxf>
    <dxf>
      <fill>
        <patternFill>
          <bgColor rgb="FFFFFFCC"/>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rgb="FFFFCCFF"/>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theme="0" tint="-0.14996795556505021"/>
        </patternFill>
      </fill>
    </dxf>
    <dxf>
      <fill>
        <patternFill>
          <bgColor rgb="FFFFCCFF"/>
        </patternFill>
      </fill>
    </dxf>
    <dxf>
      <font>
        <color auto="1"/>
      </font>
      <fill>
        <patternFill>
          <bgColor theme="0" tint="-0.14996795556505021"/>
        </patternFill>
      </fill>
    </dxf>
    <dxf>
      <fill>
        <patternFill>
          <bgColor rgb="FFFFFFCC"/>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theme="0" tint="-0.14996795556505021"/>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FFCC"/>
        </patternFill>
      </fill>
    </dxf>
    <dxf>
      <fill>
        <patternFill>
          <bgColor rgb="FFFFFFCC"/>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rgb="FFFFCCFF"/>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theme="0" tint="-0.24994659260841701"/>
        </patternFill>
      </fill>
    </dxf>
    <dxf>
      <fill>
        <patternFill>
          <bgColor rgb="FFFFCCFF"/>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ont>
        <color auto="1"/>
      </font>
      <fill>
        <patternFill>
          <bgColor theme="0" tint="-0.14996795556505021"/>
        </patternFill>
      </fill>
    </dxf>
    <dxf>
      <fill>
        <patternFill>
          <bgColor rgb="FFFFFFCC"/>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FF99"/>
        </patternFill>
      </fill>
    </dxf>
    <dxf>
      <font>
        <color theme="0"/>
      </font>
    </dxf>
    <dxf>
      <fill>
        <patternFill>
          <bgColor rgb="FFFFFFCC"/>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CCFF"/>
        </patternFill>
      </fill>
    </dxf>
    <dxf>
      <font>
        <color auto="1"/>
      </font>
      <fill>
        <patternFill>
          <bgColor theme="0" tint="-0.14996795556505021"/>
        </patternFill>
      </fill>
    </dxf>
    <dxf>
      <fill>
        <patternFill>
          <bgColor rgb="FFFFFFCC"/>
        </patternFill>
      </fill>
    </dxf>
    <dxf>
      <fill>
        <patternFill>
          <bgColor rgb="FFFFCCFF"/>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CCFF"/>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rgb="FFFFFFCC"/>
        </patternFill>
      </fill>
    </dxf>
    <dxf>
      <fill>
        <patternFill>
          <bgColor rgb="FFFFFFCC"/>
        </patternFill>
      </fill>
    </dxf>
    <dxf>
      <font>
        <color auto="1"/>
      </font>
      <fill>
        <patternFill>
          <bgColor theme="0" tint="-0.14996795556505021"/>
        </patternFill>
      </fill>
    </dxf>
    <dxf>
      <fill>
        <patternFill>
          <bgColor rgb="FFFFFFCC"/>
        </patternFill>
      </fill>
    </dxf>
    <dxf>
      <fill>
        <patternFill>
          <bgColor rgb="FFFFCCFF"/>
        </patternFill>
      </fill>
    </dxf>
    <dxf>
      <font>
        <color auto="1"/>
      </font>
      <fill>
        <patternFill>
          <bgColor theme="0" tint="-0.14996795556505021"/>
        </patternFill>
      </fill>
    </dxf>
    <dxf>
      <fill>
        <patternFill>
          <bgColor rgb="FFFFCCFF"/>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rgb="FFFFFFCC"/>
        </patternFill>
      </fill>
    </dxf>
    <dxf>
      <font>
        <color auto="1"/>
      </font>
      <fill>
        <patternFill>
          <bgColor theme="0" tint="-0.14996795556505021"/>
        </patternFill>
      </fill>
    </dxf>
    <dxf>
      <fill>
        <patternFill>
          <bgColor rgb="FFFFFFCC"/>
        </patternFill>
      </fill>
    </dxf>
    <dxf>
      <fill>
        <patternFill>
          <bgColor rgb="FFFFCCFF"/>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CCFF"/>
        </patternFill>
      </fill>
    </dxf>
    <dxf>
      <fill>
        <patternFill>
          <bgColor rgb="FFFFFFCC"/>
        </patternFill>
      </fill>
    </dxf>
    <dxf>
      <font>
        <color auto="1"/>
      </font>
      <fill>
        <patternFill>
          <bgColor theme="0" tint="-0.14996795556505021"/>
        </patternFill>
      </fill>
    </dxf>
    <dxf>
      <fill>
        <patternFill>
          <bgColor rgb="FFFFCCFF"/>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rgb="FFFFFFCC"/>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CCFF"/>
        </patternFill>
      </fill>
    </dxf>
    <dxf>
      <font>
        <color auto="1"/>
      </font>
      <fill>
        <patternFill>
          <bgColor theme="0" tint="-0.14996795556505021"/>
        </patternFill>
      </fill>
    </dxf>
    <dxf>
      <fill>
        <patternFill>
          <bgColor rgb="FFFFFFCC"/>
        </patternFill>
      </fill>
    </dxf>
    <dxf>
      <fill>
        <patternFill>
          <bgColor rgb="FFFFFFCC"/>
        </patternFill>
      </fill>
    </dxf>
    <dxf>
      <font>
        <color auto="1"/>
      </font>
      <fill>
        <patternFill>
          <bgColor theme="0" tint="-0.14996795556505021"/>
        </patternFill>
      </fill>
    </dxf>
    <dxf>
      <fill>
        <patternFill>
          <bgColor rgb="FFFFFFCC"/>
        </patternFill>
      </fill>
    </dxf>
    <dxf>
      <fill>
        <patternFill>
          <bgColor rgb="FFFFCCFF"/>
        </patternFill>
      </fill>
    </dxf>
    <dxf>
      <font>
        <color auto="1"/>
      </font>
      <fill>
        <patternFill>
          <bgColor theme="0" tint="-0.14996795556505021"/>
        </patternFill>
      </fill>
    </dxf>
    <dxf>
      <fill>
        <patternFill>
          <bgColor rgb="FFFFFFCC"/>
        </patternFill>
      </fill>
    </dxf>
    <dxf>
      <font>
        <color auto="1"/>
      </font>
      <fill>
        <patternFill>
          <bgColor theme="0" tint="-0.14996795556505021"/>
        </patternFill>
      </fill>
    </dxf>
    <dxf>
      <fill>
        <patternFill>
          <bgColor rgb="FFFFFFCC"/>
        </patternFill>
      </fill>
    </dxf>
    <dxf>
      <fill>
        <patternFill>
          <bgColor rgb="FFFFCCFF"/>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ont>
        <color auto="1"/>
      </font>
      <fill>
        <patternFill>
          <bgColor theme="0" tint="-0.14996795556505021"/>
        </patternFill>
      </fill>
    </dxf>
    <dxf>
      <fill>
        <patternFill>
          <bgColor rgb="FFFFFFCC"/>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CCFF"/>
        </patternFill>
      </fill>
    </dxf>
    <dxf>
      <fill>
        <patternFill>
          <bgColor rgb="FFFFFFCC"/>
        </patternFill>
      </fill>
    </dxf>
    <dxf>
      <font>
        <color auto="1"/>
      </font>
      <fill>
        <patternFill>
          <bgColor theme="0" tint="-0.14996795556505021"/>
        </patternFill>
      </fill>
    </dxf>
    <dxf>
      <fill>
        <patternFill>
          <bgColor rgb="FFFFFFCC"/>
        </patternFill>
      </fill>
    </dxf>
    <dxf>
      <fill>
        <patternFill>
          <bgColor rgb="FFFFFFCC"/>
        </patternFill>
      </fill>
    </dxf>
    <dxf>
      <font>
        <color auto="1"/>
      </font>
      <fill>
        <patternFill>
          <bgColor theme="0" tint="-0.14996795556505021"/>
        </patternFill>
      </fill>
    </dxf>
    <dxf>
      <fill>
        <patternFill>
          <bgColor rgb="FFFFFFCC"/>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CCFF"/>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8" tint="0.39994506668294322"/>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rgb="FFFFFFCC"/>
        </patternFill>
      </fill>
    </dxf>
    <dxf>
      <fill>
        <patternFill>
          <bgColor theme="8" tint="0.3999450666829432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u/>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theme="8" tint="0.39994506668294322"/>
        </patternFill>
      </fill>
    </dxf>
    <dxf>
      <fill>
        <patternFill>
          <bgColor theme="8" tint="0.39994506668294322"/>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rgb="FFFFCCFF"/>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rgb="FFFFFFCC"/>
        </patternFill>
      </fill>
    </dxf>
    <dxf>
      <fill>
        <patternFill>
          <bgColor rgb="FFFFFFCC"/>
        </patternFill>
      </fill>
    </dxf>
    <dxf>
      <fill>
        <patternFill>
          <bgColor rgb="FFFFCCFF"/>
        </patternFill>
      </fill>
    </dxf>
    <dxf>
      <fill>
        <patternFill>
          <bgColor theme="0" tint="-0.14996795556505021"/>
        </patternFill>
      </fill>
    </dxf>
    <dxf>
      <fill>
        <patternFill>
          <bgColor rgb="FFFFFFCC"/>
        </patternFill>
      </fill>
    </dxf>
    <dxf>
      <fill>
        <patternFill>
          <bgColor rgb="FFFFCCFF"/>
        </patternFill>
      </fill>
    </dxf>
    <dxf>
      <fill>
        <patternFill>
          <bgColor rgb="FFFFCCFF"/>
        </patternFill>
      </fill>
    </dxf>
    <dxf>
      <fill>
        <patternFill>
          <bgColor rgb="FFFFFFCC"/>
        </patternFill>
      </fill>
    </dxf>
    <dxf>
      <fill>
        <patternFill>
          <bgColor rgb="FFFFCCFF"/>
        </patternFill>
      </fill>
    </dxf>
    <dxf>
      <fill>
        <patternFill>
          <bgColor theme="0" tint="-0.14996795556505021"/>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
      <fill>
        <patternFill>
          <bgColor theme="0" tint="-0.14996795556505021"/>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theme="0" tint="-0.14996795556505021"/>
        </patternFill>
      </fill>
    </dxf>
    <dxf>
      <fill>
        <patternFill>
          <bgColor rgb="FFFFFFCC"/>
        </patternFill>
      </fill>
    </dxf>
    <dxf>
      <fill>
        <patternFill>
          <bgColor rgb="FFFFCCFF"/>
        </patternFill>
      </fill>
    </dxf>
    <dxf>
      <fill>
        <patternFill>
          <bgColor rgb="FFFFCCFF"/>
        </patternFill>
      </fill>
    </dxf>
    <dxf>
      <fill>
        <patternFill>
          <bgColor rgb="FFFFCCFF"/>
        </patternFill>
      </fill>
    </dxf>
    <dxf>
      <fill>
        <patternFill>
          <bgColor rgb="FFFFFFCC"/>
        </patternFill>
      </fill>
    </dxf>
    <dxf>
      <fill>
        <patternFill>
          <bgColor rgb="FFFFFFCC"/>
        </patternFill>
      </fill>
    </dxf>
    <dxf>
      <fill>
        <patternFill>
          <bgColor rgb="FFFFCCFF"/>
        </patternFill>
      </fill>
    </dxf>
    <dxf>
      <fill>
        <patternFill>
          <bgColor theme="0" tint="-0.14996795556505021"/>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theme="0" tint="-0.14996795556505021"/>
        </patternFill>
      </fill>
    </dxf>
    <dxf>
      <fill>
        <patternFill>
          <bgColor rgb="FFFFCCFF"/>
        </patternFill>
      </fill>
    </dxf>
    <dxf>
      <fill>
        <patternFill>
          <bgColor rgb="FFFFCCFF"/>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theme="0" tint="-0.14996795556505021"/>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CCFF"/>
        </patternFill>
      </fill>
    </dxf>
    <dxf>
      <fill>
        <patternFill>
          <bgColor rgb="FFFFCCFF"/>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CCFF"/>
        </patternFill>
      </fill>
    </dxf>
    <dxf>
      <fill>
        <patternFill>
          <bgColor rgb="FFFFCCFF"/>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CCFF"/>
        </patternFill>
      </fill>
    </dxf>
    <dxf>
      <fill>
        <patternFill>
          <bgColor rgb="FFFFCCFF"/>
        </patternFill>
      </fill>
    </dxf>
    <dxf>
      <fill>
        <patternFill>
          <bgColor rgb="FFFFFFCC"/>
        </patternFill>
      </fill>
    </dxf>
    <dxf>
      <fill>
        <patternFill>
          <bgColor rgb="FFFFFFCC"/>
        </patternFill>
      </fill>
    </dxf>
    <dxf>
      <fill>
        <patternFill>
          <bgColor theme="0" tint="-0.14996795556505021"/>
        </patternFill>
      </fill>
    </dxf>
    <dxf>
      <fill>
        <patternFill>
          <bgColor rgb="FFFFCCFF"/>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CCFF"/>
        </patternFill>
      </fill>
    </dxf>
    <dxf>
      <fill>
        <patternFill>
          <bgColor rgb="FFFFCCFF"/>
        </patternFill>
      </fill>
    </dxf>
    <dxf>
      <fill>
        <patternFill>
          <bgColor rgb="FFFFFFCC"/>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rgb="FFFFCCFF"/>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theme="0" tint="-0.14996795556505021"/>
        </patternFill>
      </fill>
    </dxf>
    <dxf>
      <fill>
        <patternFill>
          <bgColor rgb="FFFFCCFF"/>
        </patternFill>
      </fill>
    </dxf>
    <dxf>
      <fill>
        <patternFill>
          <bgColor rgb="FFFFCCFF"/>
        </patternFill>
      </fill>
    </dxf>
    <dxf>
      <fill>
        <patternFill>
          <bgColor rgb="FFFFCCFF"/>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rgb="FFFFCCFF"/>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CCFF"/>
        </patternFill>
      </fill>
    </dxf>
    <dxf>
      <fill>
        <patternFill>
          <bgColor rgb="FFFFCCFF"/>
        </patternFill>
      </fill>
    </dxf>
    <dxf>
      <fill>
        <patternFill>
          <bgColor rgb="FFFFCCFF"/>
        </patternFill>
      </fill>
    </dxf>
    <dxf>
      <fill>
        <patternFill>
          <bgColor rgb="FFFFFFCC"/>
        </patternFill>
      </fill>
    </dxf>
    <dxf>
      <fill>
        <patternFill>
          <bgColor rgb="FFFFFFCC"/>
        </patternFill>
      </fill>
    </dxf>
    <dxf>
      <fill>
        <patternFill>
          <bgColor theme="0" tint="-0.14996795556505021"/>
        </patternFill>
      </fill>
    </dxf>
    <dxf>
      <fill>
        <patternFill>
          <bgColor rgb="FFFFFFCC"/>
        </patternFill>
      </fill>
    </dxf>
    <dxf>
      <fill>
        <patternFill>
          <bgColor rgb="FFFFCCFF"/>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theme="0" tint="-0.14996795556505021"/>
        </patternFill>
      </fill>
    </dxf>
    <dxf>
      <fill>
        <patternFill>
          <bgColor rgb="FFFFCCFF"/>
        </patternFill>
      </fill>
    </dxf>
    <dxf>
      <fill>
        <patternFill>
          <bgColor rgb="FFFFFFCC"/>
        </patternFill>
      </fill>
    </dxf>
    <dxf>
      <fill>
        <patternFill>
          <bgColor rgb="FFFFCCFF"/>
        </patternFill>
      </fill>
    </dxf>
    <dxf>
      <fill>
        <patternFill>
          <bgColor rgb="FFFFCCFF"/>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CC"/>
        </patternFill>
      </fill>
    </dxf>
    <dxf>
      <fill>
        <patternFill>
          <bgColor rgb="FFFFCCFF"/>
        </patternFill>
      </fill>
    </dxf>
    <dxf>
      <fill>
        <patternFill>
          <bgColor rgb="FFFFFFCC"/>
        </patternFill>
      </fill>
    </dxf>
    <dxf>
      <fill>
        <patternFill>
          <bgColor theme="0" tint="-0.14996795556505021"/>
        </patternFill>
      </fill>
    </dxf>
    <dxf>
      <fill>
        <patternFill>
          <bgColor rgb="FFFFFFCC"/>
        </patternFill>
      </fill>
    </dxf>
    <dxf>
      <fill>
        <patternFill>
          <bgColor rgb="FFFFCCFF"/>
        </patternFill>
      </fill>
    </dxf>
    <dxf>
      <fill>
        <patternFill>
          <bgColor rgb="FFFFCCFF"/>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theme="0" tint="-0.14996795556505021"/>
        </patternFill>
      </fill>
    </dxf>
    <dxf>
      <fill>
        <patternFill>
          <bgColor rgb="FFFFCCFF"/>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rgb="FFFFCCFF"/>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rgb="FFFFFFCC"/>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rgb="FFFFCCFF"/>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rgb="FFFFCCFF"/>
        </patternFill>
      </fill>
    </dxf>
    <dxf>
      <fill>
        <patternFill>
          <bgColor rgb="FFFFCCFF"/>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rgb="FFFFFFCC"/>
        </patternFill>
      </fill>
    </dxf>
    <dxf>
      <fill>
        <patternFill>
          <bgColor rgb="FFFFCCFF"/>
        </patternFill>
      </fill>
    </dxf>
    <dxf>
      <fill>
        <patternFill>
          <bgColor theme="0" tint="-0.14996795556505021"/>
        </patternFill>
      </fill>
    </dxf>
    <dxf>
      <fill>
        <patternFill>
          <bgColor rgb="FFFFFFCC"/>
        </patternFill>
      </fill>
    </dxf>
    <dxf>
      <fill>
        <patternFill>
          <bgColor rgb="FFFFFFCC"/>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rgb="FFFFFFCC"/>
        </patternFill>
      </fill>
    </dxf>
    <dxf>
      <fill>
        <patternFill>
          <bgColor rgb="FFFFCCFF"/>
        </patternFill>
      </fill>
    </dxf>
    <dxf>
      <fill>
        <patternFill>
          <bgColor theme="0" tint="-0.14996795556505021"/>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rgb="FFFFFFCC"/>
        </patternFill>
      </fill>
    </dxf>
    <dxf>
      <fill>
        <patternFill>
          <bgColor theme="0" tint="-0.14996795556505021"/>
        </patternFill>
      </fill>
    </dxf>
    <dxf>
      <fill>
        <patternFill>
          <bgColor rgb="FFFFFFCC"/>
        </patternFill>
      </fill>
    </dxf>
    <dxf>
      <fill>
        <patternFill>
          <bgColor rgb="FFFFFFCC"/>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rgb="FFFFCCFF"/>
        </patternFill>
      </fill>
    </dxf>
    <dxf>
      <fill>
        <patternFill>
          <bgColor rgb="FFFFCCFF"/>
        </patternFill>
      </fill>
    </dxf>
    <dxf>
      <fill>
        <patternFill>
          <bgColor rgb="FFFFFFCC"/>
        </patternFill>
      </fill>
    </dxf>
    <dxf>
      <fill>
        <patternFill>
          <bgColor theme="0" tint="-0.14996795556505021"/>
        </patternFill>
      </fill>
    </dxf>
    <dxf>
      <fill>
        <patternFill>
          <bgColor rgb="FFFFFFCC"/>
        </patternFill>
      </fill>
    </dxf>
    <dxf>
      <fill>
        <patternFill>
          <bgColor rgb="FFFFFFCC"/>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14996795556505021"/>
        </patternFill>
      </fill>
    </dxf>
    <dxf>
      <fill>
        <patternFill>
          <bgColor rgb="FFFFCCFF"/>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CCFF"/>
        </patternFill>
      </fill>
    </dxf>
    <dxf>
      <fill>
        <patternFill>
          <bgColor rgb="FFFFFFCC"/>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CCFF"/>
        </patternFill>
      </fill>
    </dxf>
    <dxf>
      <fill>
        <patternFill>
          <bgColor rgb="FFFFFFCC"/>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CCFF"/>
        </patternFill>
      </fill>
    </dxf>
    <dxf>
      <fill>
        <patternFill>
          <bgColor rgb="FFFFFFCC"/>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CCFF"/>
        </patternFill>
      </fill>
    </dxf>
    <dxf>
      <fill>
        <patternFill>
          <bgColor rgb="FFFFFFCC"/>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CCFF"/>
        </patternFill>
      </fill>
    </dxf>
    <dxf>
      <fill>
        <patternFill>
          <bgColor rgb="FFFFFFCC"/>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rgb="FFFFFFCC"/>
        </patternFill>
      </fill>
    </dxf>
    <dxf>
      <fill>
        <patternFill>
          <bgColor rgb="FFFFCCFF"/>
        </patternFill>
      </fill>
    </dxf>
    <dxf>
      <fill>
        <patternFill>
          <bgColor rgb="FFFFFFCC"/>
        </patternFill>
      </fill>
    </dxf>
    <dxf>
      <fill>
        <patternFill>
          <bgColor rgb="FFFFFFCC"/>
        </patternFill>
      </fill>
    </dxf>
    <dxf>
      <font>
        <color auto="1"/>
      </font>
      <fill>
        <patternFill>
          <bgColor theme="0" tint="-0.14996795556505021"/>
        </patternFill>
      </fill>
    </dxf>
    <dxf>
      <fill>
        <patternFill>
          <bgColor rgb="FFFFFFCC"/>
        </patternFill>
      </fill>
    </dxf>
    <dxf>
      <fill>
        <patternFill>
          <bgColor rgb="FFFFCCFF"/>
        </patternFill>
      </fill>
    </dxf>
    <dxf>
      <fill>
        <patternFill>
          <bgColor rgb="FFFFFFCC"/>
        </patternFill>
      </fill>
    </dxf>
    <dxf>
      <fill>
        <patternFill>
          <bgColor rgb="FFFFFFCC"/>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99"/>
        </patternFill>
      </fill>
    </dxf>
    <dxf>
      <font>
        <color theme="0"/>
      </font>
    </dxf>
    <dxf>
      <fill>
        <patternFill>
          <bgColor rgb="FFFFFFCC"/>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theme="8" tint="0.39994506668294322"/>
        </patternFill>
      </fill>
    </dxf>
    <dxf>
      <font>
        <color auto="1"/>
      </font>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u/>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theme="0" tint="-0.14996795556505021"/>
        </patternFill>
      </fill>
    </dxf>
    <dxf>
      <fill>
        <patternFill>
          <bgColor rgb="FFFFFFCC"/>
        </patternFill>
      </fill>
    </dxf>
    <dxf>
      <fill>
        <patternFill>
          <bgColor rgb="FFFFFFCC"/>
        </patternFill>
      </fill>
    </dxf>
    <dxf>
      <fill>
        <patternFill>
          <bgColor theme="8" tint="0.39994506668294322"/>
        </patternFill>
      </fill>
    </dxf>
    <dxf>
      <fill>
        <patternFill>
          <bgColor theme="8" tint="0.39994506668294322"/>
        </patternFill>
      </fill>
    </dxf>
    <dxf>
      <fill>
        <patternFill>
          <bgColor rgb="FFFFFFCC"/>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14996795556505021"/>
        </patternFill>
      </fill>
    </dxf>
    <dxf>
      <font>
        <color auto="1"/>
      </font>
      <fill>
        <patternFill>
          <bgColor theme="0" tint="-0.14996795556505021"/>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14996795556505021"/>
        </patternFill>
      </fill>
    </dxf>
    <dxf>
      <font>
        <color auto="1"/>
      </font>
      <fill>
        <patternFill>
          <bgColor theme="0" tint="-0.14996795556505021"/>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14996795556505021"/>
        </patternFill>
      </fill>
    </dxf>
    <dxf>
      <fill>
        <patternFill>
          <bgColor rgb="FFFFFFCC"/>
        </patternFill>
      </fill>
    </dxf>
    <dxf>
      <fill>
        <patternFill>
          <bgColor rgb="FFFFFFCC"/>
        </patternFill>
      </fill>
    </dxf>
    <dxf>
      <fill>
        <patternFill>
          <bgColor rgb="FFFFCCFF"/>
        </patternFill>
      </fill>
    </dxf>
    <dxf>
      <font>
        <color auto="1"/>
      </font>
      <fill>
        <patternFill>
          <bgColor theme="0" tint="-0.14996795556505021"/>
        </patternFill>
      </fill>
    </dxf>
    <dxf>
      <fill>
        <patternFill>
          <bgColor rgb="FFFFFFCC"/>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rgb="FFFFCCFF"/>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theme="0" tint="-0.14996795556505021"/>
        </patternFill>
      </fill>
    </dxf>
    <dxf>
      <fill>
        <patternFill>
          <bgColor rgb="FFFFCCFF"/>
        </patternFill>
      </fill>
    </dxf>
    <dxf>
      <font>
        <color auto="1"/>
      </font>
      <fill>
        <patternFill>
          <bgColor theme="0" tint="-0.14996795556505021"/>
        </patternFill>
      </fill>
    </dxf>
    <dxf>
      <fill>
        <patternFill>
          <bgColor rgb="FFFFFFCC"/>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theme="0" tint="-0.14996795556505021"/>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FFCC"/>
        </patternFill>
      </fill>
    </dxf>
    <dxf>
      <fill>
        <patternFill>
          <bgColor rgb="FFFFFFCC"/>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rgb="FFFFCCFF"/>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theme="0" tint="-0.24994659260841701"/>
        </patternFill>
      </fill>
    </dxf>
    <dxf>
      <fill>
        <patternFill>
          <bgColor rgb="FFFFCCFF"/>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ont>
        <color auto="1"/>
      </font>
      <fill>
        <patternFill>
          <bgColor theme="0" tint="-0.14996795556505021"/>
        </patternFill>
      </fill>
    </dxf>
    <dxf>
      <fill>
        <patternFill>
          <bgColor rgb="FFFFFFCC"/>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FF99"/>
        </patternFill>
      </fill>
    </dxf>
    <dxf>
      <font>
        <color theme="0"/>
      </font>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CCFF"/>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rgb="FFFFFFCC"/>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CCFF"/>
        </patternFill>
      </fill>
    </dxf>
    <dxf>
      <font>
        <color auto="1"/>
      </font>
      <fill>
        <patternFill>
          <bgColor theme="0" tint="-0.14996795556505021"/>
        </patternFill>
      </fill>
    </dxf>
    <dxf>
      <fill>
        <patternFill>
          <bgColor rgb="FFFFFFCC"/>
        </patternFill>
      </fill>
    </dxf>
    <dxf>
      <fill>
        <patternFill>
          <bgColor rgb="FFFFFFCC"/>
        </patternFill>
      </fill>
    </dxf>
    <dxf>
      <font>
        <color auto="1"/>
      </font>
      <fill>
        <patternFill>
          <bgColor theme="0" tint="-0.14996795556505021"/>
        </patternFill>
      </fill>
    </dxf>
    <dxf>
      <fill>
        <patternFill>
          <bgColor rgb="FFFFFFCC"/>
        </patternFill>
      </fill>
    </dxf>
    <dxf>
      <fill>
        <patternFill>
          <bgColor rgb="FFFFCCFF"/>
        </patternFill>
      </fill>
    </dxf>
    <dxf>
      <font>
        <color auto="1"/>
      </font>
      <fill>
        <patternFill>
          <bgColor theme="0" tint="-0.14996795556505021"/>
        </patternFill>
      </fill>
    </dxf>
    <dxf>
      <fill>
        <patternFill>
          <bgColor rgb="FFFFFFCC"/>
        </patternFill>
      </fill>
    </dxf>
    <dxf>
      <fill>
        <patternFill>
          <bgColor rgb="FFFFFFCC"/>
        </patternFill>
      </fill>
    </dxf>
    <dxf>
      <font>
        <color auto="1"/>
      </font>
      <fill>
        <patternFill>
          <bgColor theme="0" tint="-0.14996795556505021"/>
        </patternFill>
      </fill>
    </dxf>
    <dxf>
      <fill>
        <patternFill>
          <bgColor rgb="FFFFCCFF"/>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theme="8" tint="0.39994506668294322"/>
        </patternFill>
      </fill>
    </dxf>
    <dxf>
      <fill>
        <patternFill>
          <bgColor theme="8" tint="0.3999450666829432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u/>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auto="1"/>
      </font>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ill>
        <patternFill>
          <bgColor rgb="FFFFFFCC"/>
        </patternFill>
      </fill>
    </dxf>
    <dxf>
      <fill>
        <patternFill>
          <bgColor rgb="FFFFCCFF"/>
        </patternFill>
      </fill>
    </dxf>
    <dxf>
      <fill>
        <patternFill>
          <bgColor rgb="FFFFFFCC"/>
        </patternFill>
      </fill>
    </dxf>
    <dxf>
      <fill>
        <patternFill>
          <bgColor theme="0" tint="-0.14996795556505021"/>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1499679555650502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rgb="FFFFFFCC"/>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rgb="FFFFCCFF"/>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theme="0" tint="-0.14996795556505021"/>
        </patternFill>
      </fill>
    </dxf>
    <dxf>
      <fill>
        <patternFill>
          <bgColor rgb="FFFFFFCC"/>
        </patternFill>
      </fill>
    </dxf>
    <dxf>
      <fill>
        <patternFill>
          <bgColor rgb="FFFFCCFF"/>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0" tint="-0.24994659260841701"/>
        </patternFill>
      </fill>
    </dxf>
    <dxf>
      <fill>
        <patternFill>
          <bgColor rgb="FFFFCCFF"/>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rgb="FFFFCCFF"/>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rgb="FFFFCCFF"/>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CC"/>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CCFF"/>
        </patternFill>
      </fill>
    </dxf>
    <dxf>
      <fill>
        <patternFill>
          <bgColor rgb="FFFFFFCC"/>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FF00"/>
        </patternFill>
      </fill>
    </dxf>
    <dxf>
      <fill>
        <patternFill>
          <bgColor rgb="FFFF99FF"/>
        </patternFill>
      </fill>
    </dxf>
    <dxf>
      <fill>
        <patternFill>
          <bgColor rgb="FFFF66FF"/>
        </patternFill>
      </fill>
    </dxf>
    <dxf>
      <fill>
        <patternFill>
          <bgColor rgb="FFFFFF00"/>
        </patternFill>
      </fill>
    </dxf>
    <dxf>
      <fill>
        <patternFill>
          <bgColor rgb="FFFFFF00"/>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theme="2" tint="-9.9948118533890809E-2"/>
        </patternFill>
      </fill>
    </dxf>
    <dxf>
      <fill>
        <patternFill>
          <bgColor rgb="FFFFCCFF"/>
        </patternFill>
      </fill>
    </dxf>
    <dxf>
      <fill>
        <patternFill>
          <bgColor rgb="FFFFFFCC"/>
        </patternFill>
      </fill>
    </dxf>
    <dxf>
      <fill>
        <patternFill>
          <bgColor rgb="FFFFFFCC"/>
        </patternFill>
      </fill>
    </dxf>
    <dxf>
      <fill>
        <patternFill>
          <bgColor theme="2" tint="-9.9948118533890809E-2"/>
        </patternFill>
      </fill>
    </dxf>
    <dxf>
      <fill>
        <patternFill>
          <bgColor rgb="FFFF66FF"/>
        </patternFill>
      </fill>
    </dxf>
    <dxf>
      <fill>
        <patternFill>
          <bgColor rgb="FFFF99FF"/>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99FF"/>
        </patternFill>
      </fill>
    </dxf>
    <dxf>
      <fill>
        <patternFill>
          <bgColor rgb="FFFF66FF"/>
        </patternFill>
      </fill>
    </dxf>
    <dxf>
      <fill>
        <patternFill>
          <bgColor theme="2" tint="-9.9948118533890809E-2"/>
        </patternFill>
      </fill>
    </dxf>
    <dxf>
      <fill>
        <patternFill>
          <bgColor theme="2" tint="-9.9948118533890809E-2"/>
        </patternFill>
      </fill>
    </dxf>
    <dxf>
      <fill>
        <patternFill>
          <bgColor rgb="FFFFCCFF"/>
        </patternFill>
      </fill>
    </dxf>
    <dxf>
      <fill>
        <patternFill>
          <bgColor rgb="FFFFFFCC"/>
        </patternFill>
      </fill>
    </dxf>
    <dxf>
      <fill>
        <patternFill>
          <bgColor rgb="FFFFFFCC"/>
        </patternFill>
      </fill>
    </dxf>
    <dxf>
      <fill>
        <patternFill>
          <bgColor rgb="FFFF99FF"/>
        </patternFill>
      </fill>
    </dxf>
    <dxf>
      <fill>
        <patternFill>
          <bgColor rgb="FFFF66FF"/>
        </patternFill>
      </fill>
    </dxf>
    <dxf>
      <fill>
        <patternFill>
          <bgColor theme="2" tint="-9.9948118533890809E-2"/>
        </patternFill>
      </fill>
    </dxf>
    <dxf>
      <fill>
        <patternFill>
          <bgColor theme="2" tint="-9.9948118533890809E-2"/>
        </patternFill>
      </fill>
    </dxf>
    <dxf>
      <fill>
        <patternFill>
          <bgColor rgb="FFFFCCFF"/>
        </patternFill>
      </fill>
    </dxf>
    <dxf>
      <fill>
        <patternFill>
          <bgColor rgb="FFFFFFCC"/>
        </patternFill>
      </fill>
    </dxf>
    <dxf>
      <fill>
        <patternFill>
          <bgColor rgb="FFFFFFCC"/>
        </patternFill>
      </fill>
    </dxf>
    <dxf>
      <fill>
        <patternFill>
          <bgColor rgb="FFFF66FF"/>
        </patternFill>
      </fill>
    </dxf>
    <dxf>
      <fill>
        <patternFill>
          <bgColor rgb="FFFF99FF"/>
        </patternFill>
      </fill>
    </dxf>
    <dxf>
      <fill>
        <patternFill>
          <bgColor rgb="FFFFFFCC"/>
        </patternFill>
      </fill>
    </dxf>
    <dxf>
      <fill>
        <patternFill>
          <bgColor rgb="FFFFFFCC"/>
        </patternFill>
      </fill>
    </dxf>
    <dxf>
      <fill>
        <patternFill>
          <bgColor theme="2" tint="-9.9948118533890809E-2"/>
        </patternFill>
      </fill>
    </dxf>
    <dxf>
      <fill>
        <patternFill>
          <bgColor theme="2" tint="-9.9948118533890809E-2"/>
        </patternFill>
      </fill>
    </dxf>
    <dxf>
      <fill>
        <patternFill>
          <bgColor rgb="FFFFCCFF"/>
        </patternFill>
      </fill>
    </dxf>
    <dxf>
      <fill>
        <patternFill>
          <bgColor theme="2" tint="-9.9948118533890809E-2"/>
        </patternFill>
      </fill>
    </dxf>
    <dxf>
      <fill>
        <patternFill>
          <bgColor rgb="FFFFFFCC"/>
        </patternFill>
      </fill>
    </dxf>
    <dxf>
      <fill>
        <patternFill>
          <bgColor rgb="FFFFFFCC"/>
        </patternFill>
      </fill>
    </dxf>
    <dxf>
      <fill>
        <patternFill>
          <bgColor theme="2" tint="-9.9948118533890809E-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99FF"/>
        </patternFill>
      </fill>
    </dxf>
    <dxf>
      <fill>
        <patternFill>
          <bgColor rgb="FFFF66FF"/>
        </patternFill>
      </fill>
    </dxf>
    <dxf>
      <fill>
        <patternFill>
          <bgColor rgb="FFFFFF00"/>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FF00"/>
        </patternFill>
      </fill>
    </dxf>
    <dxf>
      <fill>
        <patternFill>
          <bgColor rgb="FFFFCCFF"/>
        </patternFill>
      </fill>
    </dxf>
    <dxf>
      <fill>
        <patternFill>
          <bgColor rgb="FFFFFF00"/>
        </patternFill>
      </fill>
    </dxf>
    <dxf>
      <fill>
        <patternFill>
          <bgColor rgb="FFFF99FF"/>
        </patternFill>
      </fill>
    </dxf>
    <dxf>
      <fill>
        <patternFill>
          <bgColor rgb="FFFF66FF"/>
        </patternFill>
      </fill>
    </dxf>
    <dxf>
      <fill>
        <patternFill>
          <bgColor rgb="FFFF99FF"/>
        </patternFill>
      </fill>
    </dxf>
    <dxf>
      <fill>
        <patternFill>
          <bgColor rgb="FFFF66FF"/>
        </patternFill>
      </fill>
    </dxf>
    <dxf>
      <fill>
        <patternFill>
          <bgColor theme="2" tint="-9.9948118533890809E-2"/>
        </patternFill>
      </fill>
    </dxf>
    <dxf>
      <fill>
        <patternFill>
          <bgColor rgb="FFFFCCFF"/>
        </patternFill>
      </fill>
    </dxf>
    <dxf>
      <fill>
        <patternFill>
          <bgColor theme="2" tint="-9.9948118533890809E-2"/>
        </patternFill>
      </fill>
    </dxf>
    <dxf>
      <fill>
        <patternFill>
          <bgColor rgb="FFFFFFCC"/>
        </patternFill>
      </fill>
    </dxf>
    <dxf>
      <fill>
        <patternFill>
          <bgColor rgb="FFFFFFCC"/>
        </patternFill>
      </fill>
    </dxf>
    <dxf>
      <fill>
        <patternFill>
          <bgColor rgb="FFFF66FF"/>
        </patternFill>
      </fill>
    </dxf>
    <dxf>
      <fill>
        <patternFill>
          <bgColor rgb="FFFF99FF"/>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99FF"/>
        </patternFill>
      </fill>
    </dxf>
    <dxf>
      <fill>
        <patternFill>
          <bgColor rgb="FFFF66FF"/>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rgb="FFFF99FF"/>
        </patternFill>
      </fill>
    </dxf>
    <dxf>
      <fill>
        <patternFill>
          <bgColor rgb="FFFF66FF"/>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66FF"/>
        </patternFill>
      </fill>
    </dxf>
    <dxf>
      <fill>
        <patternFill>
          <bgColor rgb="FFFF99FF"/>
        </patternFill>
      </fill>
    </dxf>
    <dxf>
      <fill>
        <patternFill>
          <bgColor theme="2" tint="-9.9948118533890809E-2"/>
        </patternFill>
      </fill>
    </dxf>
    <dxf>
      <fill>
        <patternFill>
          <bgColor rgb="FFFFCCFF"/>
        </patternFill>
      </fill>
    </dxf>
    <dxf>
      <fill>
        <patternFill>
          <bgColor rgb="FFFFFFCC"/>
        </patternFill>
      </fill>
    </dxf>
    <dxf>
      <fill>
        <patternFill>
          <bgColor rgb="FFFFFFCC"/>
        </patternFill>
      </fill>
    </dxf>
    <dxf>
      <fill>
        <patternFill>
          <bgColor theme="2" tint="-9.9948118533890809E-2"/>
        </patternFill>
      </fill>
    </dxf>
    <dxf>
      <fill>
        <patternFill>
          <bgColor theme="2" tint="-9.9948118533890809E-2"/>
        </patternFill>
      </fill>
    </dxf>
    <dxf>
      <fill>
        <patternFill>
          <bgColor rgb="FFFFCCFF"/>
        </patternFill>
      </fill>
    </dxf>
    <dxf>
      <fill>
        <patternFill>
          <bgColor rgb="FFFFFFCC"/>
        </patternFill>
      </fill>
    </dxf>
    <dxf>
      <fill>
        <patternFill>
          <bgColor theme="2" tint="-9.9948118533890809E-2"/>
        </patternFill>
      </fill>
    </dxf>
    <dxf>
      <fill>
        <patternFill>
          <bgColor rgb="FFFFFFCC"/>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99FF"/>
        </patternFill>
      </fill>
    </dxf>
    <dxf>
      <fill>
        <patternFill>
          <bgColor rgb="FFFF66FF"/>
        </patternFill>
      </fill>
    </dxf>
    <dxf>
      <fill>
        <patternFill>
          <bgColor rgb="FFFFFF00"/>
        </patternFill>
      </fill>
    </dxf>
    <dxf>
      <fill>
        <patternFill>
          <bgColor rgb="FFFF66FF"/>
        </patternFill>
      </fill>
    </dxf>
    <dxf>
      <fill>
        <patternFill>
          <bgColor rgb="FFFF99FF"/>
        </patternFill>
      </fill>
    </dxf>
    <dxf>
      <fill>
        <patternFill>
          <bgColor rgb="FFFFFF00"/>
        </patternFill>
      </fill>
    </dxf>
    <dxf>
      <fill>
        <patternFill>
          <bgColor rgb="FFFF99FF"/>
        </patternFill>
      </fill>
    </dxf>
    <dxf>
      <fill>
        <patternFill>
          <bgColor rgb="FFFF66FF"/>
        </patternFill>
      </fill>
    </dxf>
    <dxf>
      <fill>
        <patternFill>
          <bgColor rgb="FFFFFF00"/>
        </patternFill>
      </fill>
    </dxf>
    <dxf>
      <fill>
        <patternFill>
          <bgColor rgb="FFFF66FF"/>
        </patternFill>
      </fill>
    </dxf>
    <dxf>
      <fill>
        <patternFill>
          <bgColor rgb="FFFF99FF"/>
        </patternFill>
      </fill>
    </dxf>
    <dxf>
      <fill>
        <patternFill>
          <bgColor rgb="FFFFFF00"/>
        </patternFill>
      </fill>
    </dxf>
    <dxf>
      <fill>
        <patternFill>
          <bgColor rgb="FFFF99FF"/>
        </patternFill>
      </fill>
    </dxf>
    <dxf>
      <fill>
        <patternFill>
          <bgColor rgb="FFFF66FF"/>
        </patternFill>
      </fill>
    </dxf>
    <dxf>
      <fill>
        <patternFill>
          <bgColor rgb="FFFFFF00"/>
        </patternFill>
      </fill>
    </dxf>
    <dxf>
      <fill>
        <patternFill>
          <bgColor rgb="FFFFFF00"/>
        </patternFill>
      </fill>
    </dxf>
    <dxf>
      <fill>
        <patternFill>
          <bgColor rgb="FFFF99FF"/>
        </patternFill>
      </fill>
    </dxf>
    <dxf>
      <fill>
        <patternFill>
          <bgColor rgb="FFFF66FF"/>
        </patternFill>
      </fill>
    </dxf>
    <dxf>
      <fill>
        <patternFill>
          <bgColor rgb="FFFF99FF"/>
        </patternFill>
      </fill>
    </dxf>
    <dxf>
      <fill>
        <patternFill>
          <bgColor rgb="FFFF66FF"/>
        </patternFill>
      </fill>
    </dxf>
    <dxf>
      <fill>
        <patternFill>
          <bgColor theme="2" tint="-9.9948118533890809E-2"/>
        </patternFill>
      </fill>
    </dxf>
    <dxf>
      <fill>
        <patternFill>
          <bgColor theme="2" tint="-9.9948118533890809E-2"/>
        </patternFill>
      </fill>
    </dxf>
    <dxf>
      <fill>
        <patternFill>
          <bgColor rgb="FFFFCCFF"/>
        </patternFill>
      </fill>
    </dxf>
    <dxf>
      <fill>
        <patternFill>
          <bgColor rgb="FFFFFFCC"/>
        </patternFill>
      </fill>
    </dxf>
    <dxf>
      <fill>
        <patternFill>
          <bgColor rgb="FFFFFFCC"/>
        </patternFill>
      </fill>
    </dxf>
    <dxf>
      <fill>
        <patternFill>
          <bgColor rgb="FFFF99FF"/>
        </patternFill>
      </fill>
    </dxf>
    <dxf>
      <fill>
        <patternFill>
          <bgColor rgb="FFFF66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CCFF"/>
        </patternFill>
      </fill>
    </dxf>
    <dxf>
      <fill>
        <patternFill>
          <bgColor rgb="FFFFFFCC"/>
        </patternFill>
      </fill>
    </dxf>
    <dxf>
      <fill>
        <patternFill>
          <bgColor rgb="FFFF66FF"/>
        </patternFill>
      </fill>
    </dxf>
    <dxf>
      <fill>
        <patternFill>
          <bgColor rgb="FFFF99FF"/>
        </patternFill>
      </fill>
    </dxf>
    <dxf>
      <fill>
        <patternFill>
          <bgColor rgb="FFFFCCFF"/>
        </patternFill>
      </fill>
    </dxf>
    <dxf>
      <fill>
        <patternFill>
          <bgColor rgb="FFFFFFCC"/>
        </patternFill>
      </fill>
    </dxf>
    <dxf>
      <fill>
        <patternFill>
          <bgColor rgb="FFFFFFCC"/>
        </patternFill>
      </fill>
    </dxf>
    <dxf>
      <fill>
        <patternFill>
          <bgColor theme="2" tint="-9.9948118533890809E-2"/>
        </patternFill>
      </fill>
    </dxf>
    <dxf>
      <fill>
        <patternFill>
          <bgColor theme="2" tint="-9.9948118533890809E-2"/>
        </patternFill>
      </fill>
    </dxf>
    <dxf>
      <fill>
        <patternFill>
          <bgColor rgb="FFFF99FF"/>
        </patternFill>
      </fill>
    </dxf>
    <dxf>
      <fill>
        <patternFill>
          <bgColor rgb="FFFF66FF"/>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rgb="FFFF99FF"/>
        </patternFill>
      </fill>
    </dxf>
    <dxf>
      <fill>
        <patternFill>
          <bgColor rgb="FFFF66FF"/>
        </patternFill>
      </fill>
    </dxf>
    <dxf>
      <fill>
        <patternFill>
          <bgColor theme="2" tint="-9.9948118533890809E-2"/>
        </patternFill>
      </fill>
    </dxf>
    <dxf>
      <fill>
        <patternFill>
          <bgColor rgb="FFFFCCFF"/>
        </patternFill>
      </fill>
    </dxf>
    <dxf>
      <fill>
        <patternFill>
          <bgColor rgb="FFFFFFCC"/>
        </patternFill>
      </fill>
    </dxf>
    <dxf>
      <fill>
        <patternFill>
          <bgColor rgb="FFFFFFCC"/>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rgb="FFFFCCFF"/>
        </patternFill>
      </fill>
    </dxf>
    <dxf>
      <fill>
        <patternFill>
          <bgColor rgb="FFFFFFCC"/>
        </patternFill>
      </fill>
    </dxf>
    <dxf>
      <fill>
        <patternFill>
          <bgColor rgb="FFFFFFCC"/>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99FF"/>
        </patternFill>
      </fill>
    </dxf>
    <dxf>
      <fill>
        <patternFill>
          <bgColor rgb="FFFF66FF"/>
        </patternFill>
      </fill>
    </dxf>
    <dxf>
      <fill>
        <patternFill>
          <bgColor rgb="FFFFFF00"/>
        </patternFill>
      </fill>
    </dxf>
    <dxf>
      <fill>
        <patternFill>
          <bgColor rgb="FFFF99FF"/>
        </patternFill>
      </fill>
    </dxf>
    <dxf>
      <fill>
        <patternFill>
          <bgColor rgb="FFFF66FF"/>
        </patternFill>
      </fill>
    </dxf>
    <dxf>
      <fill>
        <patternFill>
          <bgColor rgb="FFFFFF00"/>
        </patternFill>
      </fill>
    </dxf>
    <dxf>
      <fill>
        <patternFill>
          <bgColor rgb="FFFF99FF"/>
        </patternFill>
      </fill>
    </dxf>
    <dxf>
      <fill>
        <patternFill>
          <bgColor rgb="FFFF66FF"/>
        </patternFill>
      </fill>
    </dxf>
    <dxf>
      <fill>
        <patternFill>
          <bgColor rgb="FFFFFF00"/>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FF00"/>
        </patternFill>
      </fill>
    </dxf>
    <dxf>
      <fill>
        <patternFill>
          <bgColor rgb="FFFFCCFF"/>
        </patternFill>
      </fill>
    </dxf>
    <dxf>
      <fill>
        <patternFill>
          <bgColor rgb="FFFFFF00"/>
        </patternFill>
      </fill>
    </dxf>
    <dxf>
      <fill>
        <patternFill>
          <bgColor rgb="FFFF99FF"/>
        </patternFill>
      </fill>
    </dxf>
    <dxf>
      <fill>
        <patternFill>
          <bgColor rgb="FFFF66FF"/>
        </patternFill>
      </fill>
    </dxf>
    <dxf>
      <fill>
        <patternFill>
          <bgColor rgb="FFFF99FF"/>
        </patternFill>
      </fill>
    </dxf>
    <dxf>
      <fill>
        <patternFill>
          <bgColor rgb="FFFF66FF"/>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66FF"/>
        </patternFill>
      </fill>
    </dxf>
    <dxf>
      <fill>
        <patternFill>
          <bgColor rgb="FFFF99FF"/>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66FF"/>
        </patternFill>
      </fill>
    </dxf>
    <dxf>
      <fill>
        <patternFill>
          <bgColor rgb="FFFF99FF"/>
        </patternFill>
      </fill>
    </dxf>
    <dxf>
      <fill>
        <patternFill>
          <bgColor theme="2" tint="-9.9948118533890809E-2"/>
        </patternFill>
      </fill>
    </dxf>
    <dxf>
      <fill>
        <patternFill>
          <bgColor rgb="FFFFFFCC"/>
        </patternFill>
      </fill>
    </dxf>
    <dxf>
      <fill>
        <patternFill>
          <bgColor theme="2" tint="-9.9948118533890809E-2"/>
        </patternFill>
      </fill>
    </dxf>
    <dxf>
      <fill>
        <patternFill>
          <bgColor rgb="FFFFFFCC"/>
        </patternFill>
      </fill>
    </dxf>
    <dxf>
      <fill>
        <patternFill>
          <bgColor rgb="FFFFCCFF"/>
        </patternFill>
      </fill>
    </dxf>
    <dxf>
      <fill>
        <patternFill>
          <bgColor rgb="FFFF99FF"/>
        </patternFill>
      </fill>
    </dxf>
    <dxf>
      <fill>
        <patternFill>
          <bgColor rgb="FFFF66FF"/>
        </patternFill>
      </fill>
    </dxf>
    <dxf>
      <fill>
        <patternFill>
          <bgColor theme="2" tint="-9.9948118533890809E-2"/>
        </patternFill>
      </fill>
    </dxf>
    <dxf>
      <fill>
        <patternFill>
          <bgColor theme="2" tint="-9.9948118533890809E-2"/>
        </patternFill>
      </fill>
    </dxf>
    <dxf>
      <fill>
        <patternFill>
          <bgColor rgb="FFFFCCFF"/>
        </patternFill>
      </fill>
    </dxf>
    <dxf>
      <fill>
        <patternFill>
          <bgColor rgb="FFFFFFCC"/>
        </patternFill>
      </fill>
    </dxf>
    <dxf>
      <fill>
        <patternFill>
          <bgColor rgb="FFFFFFCC"/>
        </patternFill>
      </fill>
    </dxf>
    <dxf>
      <fill>
        <patternFill>
          <bgColor rgb="FFFF66FF"/>
        </patternFill>
      </fill>
    </dxf>
    <dxf>
      <fill>
        <patternFill>
          <bgColor rgb="FFFF99FF"/>
        </patternFill>
      </fill>
    </dxf>
    <dxf>
      <fill>
        <patternFill>
          <bgColor rgb="FFFFFFCC"/>
        </patternFill>
      </fill>
    </dxf>
    <dxf>
      <fill>
        <patternFill>
          <bgColor theme="2" tint="-9.9948118533890809E-2"/>
        </patternFill>
      </fill>
    </dxf>
    <dxf>
      <fill>
        <patternFill>
          <bgColor theme="2" tint="-9.9948118533890809E-2"/>
        </patternFill>
      </fill>
    </dxf>
    <dxf>
      <fill>
        <patternFill>
          <bgColor rgb="FFFFCCFF"/>
        </patternFill>
      </fill>
    </dxf>
    <dxf>
      <fill>
        <patternFill>
          <bgColor rgb="FFFFFFCC"/>
        </patternFill>
      </fill>
    </dxf>
    <dxf>
      <fill>
        <patternFill>
          <bgColor rgb="FFFF99FF"/>
        </patternFill>
      </fill>
    </dxf>
    <dxf>
      <fill>
        <patternFill>
          <bgColor rgb="FFFFFFCC"/>
        </patternFill>
      </fill>
    </dxf>
    <dxf>
      <fill>
        <patternFill>
          <bgColor rgb="FFFFCCFF"/>
        </patternFill>
      </fill>
    </dxf>
    <dxf>
      <fill>
        <patternFill>
          <bgColor rgb="FFFFFFCC"/>
        </patternFill>
      </fill>
    </dxf>
    <dxf>
      <fill>
        <patternFill>
          <bgColor theme="2" tint="-9.9948118533890809E-2"/>
        </patternFill>
      </fill>
    </dxf>
    <dxf>
      <fill>
        <patternFill>
          <bgColor theme="2" tint="-9.9948118533890809E-2"/>
        </patternFill>
      </fill>
    </dxf>
    <dxf>
      <font>
        <color rgb="FFFF0000"/>
      </font>
    </dxf>
    <dxf>
      <font>
        <color rgb="FF00B0F0"/>
      </font>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99FF"/>
        </patternFill>
      </fill>
    </dxf>
    <dxf>
      <fill>
        <patternFill>
          <bgColor rgb="FFFF66FF"/>
        </patternFill>
      </fill>
    </dxf>
    <dxf>
      <fill>
        <patternFill>
          <bgColor rgb="FFFFFF00"/>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FF00"/>
        </patternFill>
      </fill>
    </dxf>
    <dxf>
      <fill>
        <patternFill>
          <bgColor rgb="FFFF99FF"/>
        </patternFill>
      </fill>
    </dxf>
    <dxf>
      <fill>
        <patternFill>
          <bgColor rgb="FFFF66FF"/>
        </patternFill>
      </fill>
    </dxf>
    <dxf>
      <fill>
        <patternFill>
          <bgColor rgb="FFFFFF00"/>
        </patternFill>
      </fill>
    </dxf>
    <dxf>
      <fill>
        <patternFill>
          <bgColor rgb="FFFF99FF"/>
        </patternFill>
      </fill>
    </dxf>
    <dxf>
      <fill>
        <patternFill>
          <bgColor rgb="FFFF66FF"/>
        </patternFill>
      </fill>
    </dxf>
    <dxf>
      <fill>
        <patternFill>
          <bgColor rgb="FFFFFF00"/>
        </patternFill>
      </fill>
    </dxf>
    <dxf>
      <fill>
        <patternFill>
          <bgColor rgb="FFFFFF00"/>
        </patternFill>
      </fill>
    </dxf>
    <dxf>
      <fill>
        <patternFill>
          <bgColor rgb="FFFF99FF"/>
        </patternFill>
      </fill>
    </dxf>
    <dxf>
      <fill>
        <patternFill>
          <bgColor rgb="FFFF66FF"/>
        </patternFill>
      </fill>
    </dxf>
    <dxf>
      <fill>
        <patternFill>
          <bgColor rgb="FFFF66FF"/>
        </patternFill>
      </fill>
    </dxf>
    <dxf>
      <fill>
        <patternFill>
          <bgColor rgb="FFFF99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rgb="FFFF99FF"/>
        </patternFill>
      </fill>
    </dxf>
    <dxf>
      <fill>
        <patternFill>
          <bgColor rgb="FFFF66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rgb="FFFF99FF"/>
        </patternFill>
      </fill>
    </dxf>
    <dxf>
      <fill>
        <patternFill>
          <bgColor rgb="FFFF66FF"/>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66FF"/>
        </patternFill>
      </fill>
    </dxf>
    <dxf>
      <fill>
        <patternFill>
          <bgColor rgb="FFFF99FF"/>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66FF"/>
        </patternFill>
      </fill>
    </dxf>
    <dxf>
      <fill>
        <patternFill>
          <bgColor rgb="FFFF99FF"/>
        </patternFill>
      </fill>
    </dxf>
    <dxf>
      <fill>
        <patternFill>
          <bgColor rgb="FFFFFFCC"/>
        </patternFill>
      </fill>
    </dxf>
    <dxf>
      <fill>
        <patternFill>
          <bgColor rgb="FFFFFFCC"/>
        </patternFill>
      </fill>
    </dxf>
    <dxf>
      <fill>
        <patternFill>
          <bgColor theme="2" tint="-9.9948118533890809E-2"/>
        </patternFill>
      </fill>
    </dxf>
    <dxf>
      <fill>
        <patternFill>
          <bgColor rgb="FFFFCCFF"/>
        </patternFill>
      </fill>
    </dxf>
    <dxf>
      <fill>
        <patternFill>
          <bgColor theme="2" tint="-9.9948118533890809E-2"/>
        </patternFill>
      </fill>
    </dxf>
    <dxf>
      <fill>
        <patternFill>
          <bgColor rgb="FFFF66FF"/>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ont>
        <color rgb="FF00B0F0"/>
      </font>
    </dxf>
    <dxf>
      <font>
        <color rgb="FFFF0000"/>
      </font>
    </dxf>
    <dxf>
      <fill>
        <patternFill>
          <bgColor rgb="FFFFCC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CCFF"/>
        </patternFill>
      </fill>
    </dxf>
    <dxf>
      <fill>
        <patternFill>
          <bgColor rgb="FFFF99FF"/>
        </patternFill>
      </fill>
    </dxf>
    <dxf>
      <fill>
        <patternFill>
          <bgColor rgb="FFFFFF00"/>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99FF"/>
        </patternFill>
      </fill>
    </dxf>
    <dxf>
      <fill>
        <patternFill>
          <bgColor rgb="FFFF66FF"/>
        </patternFill>
      </fill>
    </dxf>
    <dxf>
      <fill>
        <patternFill>
          <bgColor rgb="FFFFCCFF"/>
        </patternFill>
      </fill>
    </dxf>
    <dxf>
      <fill>
        <patternFill>
          <bgColor rgb="FFFFFF00"/>
        </patternFill>
      </fill>
    </dxf>
    <dxf>
      <fill>
        <patternFill>
          <bgColor rgb="FFFF66FF"/>
        </patternFill>
      </fill>
    </dxf>
    <dxf>
      <fill>
        <patternFill>
          <bgColor rgb="FFFF99FF"/>
        </patternFill>
      </fill>
    </dxf>
    <dxf>
      <fill>
        <patternFill>
          <bgColor rgb="FFFFFF00"/>
        </patternFill>
      </fill>
    </dxf>
    <dxf>
      <fill>
        <patternFill>
          <bgColor rgb="FFFF99FF"/>
        </patternFill>
      </fill>
    </dxf>
    <dxf>
      <fill>
        <patternFill>
          <bgColor rgb="FFFFCCFF"/>
        </patternFill>
      </fill>
    </dxf>
    <dxf>
      <font>
        <color auto="1"/>
      </font>
      <fill>
        <patternFill>
          <bgColor rgb="FFFFFF00"/>
        </patternFill>
      </fill>
    </dxf>
    <dxf>
      <fill>
        <patternFill>
          <bgColor rgb="FFFF99FF"/>
        </patternFill>
      </fill>
    </dxf>
    <dxf>
      <fill>
        <patternFill>
          <bgColor rgb="FFFF66FF"/>
        </patternFill>
      </fill>
    </dxf>
    <dxf>
      <fill>
        <patternFill>
          <bgColor rgb="FFFF99FF"/>
        </patternFill>
      </fill>
    </dxf>
    <dxf>
      <fill>
        <patternFill>
          <bgColor rgb="FFFF99FF"/>
        </patternFill>
      </fill>
    </dxf>
    <dxf>
      <fill>
        <patternFill>
          <bgColor rgb="FFFF66FF"/>
        </patternFill>
      </fill>
    </dxf>
    <dxf>
      <fill>
        <patternFill>
          <bgColor rgb="FFFF66FF"/>
        </patternFill>
      </fill>
    </dxf>
    <dxf>
      <fill>
        <patternFill>
          <bgColor rgb="FFFF99FF"/>
        </patternFill>
      </fill>
    </dxf>
    <dxf>
      <fill>
        <patternFill>
          <bgColor theme="2" tint="-9.9948118533890809E-2"/>
        </patternFill>
      </fill>
    </dxf>
    <dxf>
      <fill>
        <patternFill>
          <bgColor rgb="FFFFCCFF"/>
        </patternFill>
      </fill>
    </dxf>
    <dxf>
      <fill>
        <patternFill>
          <bgColor rgb="FFFFFFCC"/>
        </patternFill>
      </fill>
    </dxf>
    <dxf>
      <fill>
        <patternFill>
          <bgColor rgb="FFFFFFCC"/>
        </patternFill>
      </fill>
    </dxf>
    <dxf>
      <fill>
        <patternFill>
          <bgColor theme="2" tint="-9.9948118533890809E-2"/>
        </patternFill>
      </fill>
    </dxf>
    <dxf>
      <fill>
        <patternFill>
          <bgColor rgb="FFFF99FF"/>
        </patternFill>
      </fill>
    </dxf>
    <dxf>
      <fill>
        <patternFill>
          <bgColor rgb="FFFF99FF"/>
        </patternFill>
      </fill>
    </dxf>
    <dxf>
      <fill>
        <patternFill>
          <bgColor rgb="FFFF66FF"/>
        </patternFill>
      </fill>
    </dxf>
    <dxf>
      <fill>
        <patternFill>
          <bgColor rgb="FFFFFFCC"/>
        </patternFill>
      </fill>
    </dxf>
    <dxf>
      <fill>
        <patternFill>
          <bgColor rgb="FFFFFFCC"/>
        </patternFill>
      </fill>
    </dxf>
    <dxf>
      <fill>
        <patternFill>
          <bgColor theme="2" tint="-9.9948118533890809E-2"/>
        </patternFill>
      </fill>
    </dxf>
    <dxf>
      <fill>
        <patternFill>
          <bgColor rgb="FFFFCCFF"/>
        </patternFill>
      </fill>
    </dxf>
    <dxf>
      <fill>
        <patternFill>
          <bgColor theme="2" tint="-9.9948118533890809E-2"/>
        </patternFill>
      </fill>
    </dxf>
    <dxf>
      <fill>
        <patternFill>
          <bgColor rgb="FFFF99FF"/>
        </patternFill>
      </fill>
    </dxf>
    <dxf>
      <fill>
        <patternFill>
          <bgColor rgb="FFFF66FF"/>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99FF"/>
        </patternFill>
      </fill>
    </dxf>
    <dxf>
      <fill>
        <patternFill>
          <bgColor rgb="FFFF66FF"/>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99FF"/>
        </patternFill>
      </fill>
    </dxf>
    <dxf>
      <fill>
        <patternFill>
          <bgColor rgb="FFFFFF99"/>
        </patternFill>
      </fill>
    </dxf>
    <dxf>
      <font>
        <color theme="0"/>
      </font>
    </dxf>
    <dxf>
      <fill>
        <patternFill>
          <bgColor rgb="FFFFFFCC"/>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theme="8" tint="0.39994506668294322"/>
        </patternFill>
      </fill>
    </dxf>
    <dxf>
      <font>
        <color auto="1"/>
      </font>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u/>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theme="0" tint="-0.14996795556505021"/>
        </patternFill>
      </fill>
    </dxf>
    <dxf>
      <fill>
        <patternFill>
          <bgColor rgb="FFFFFFCC"/>
        </patternFill>
      </fill>
    </dxf>
    <dxf>
      <fill>
        <patternFill>
          <bgColor rgb="FFFFFFCC"/>
        </patternFill>
      </fill>
    </dxf>
    <dxf>
      <fill>
        <patternFill>
          <bgColor theme="8" tint="0.39994506668294322"/>
        </patternFill>
      </fill>
    </dxf>
    <dxf>
      <fill>
        <patternFill>
          <bgColor theme="8" tint="0.39994506668294322"/>
        </patternFill>
      </fill>
    </dxf>
    <dxf>
      <fill>
        <patternFill>
          <bgColor rgb="FFFFFFCC"/>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14996795556505021"/>
        </patternFill>
      </fill>
    </dxf>
    <dxf>
      <font>
        <color auto="1"/>
      </font>
      <fill>
        <patternFill>
          <bgColor theme="0" tint="-0.14996795556505021"/>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14996795556505021"/>
        </patternFill>
      </fill>
    </dxf>
    <dxf>
      <font>
        <color auto="1"/>
      </font>
      <fill>
        <patternFill>
          <bgColor theme="0" tint="-0.14996795556505021"/>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14996795556505021"/>
        </patternFill>
      </fill>
    </dxf>
    <dxf>
      <fill>
        <patternFill>
          <bgColor rgb="FFFFFFCC"/>
        </patternFill>
      </fill>
    </dxf>
    <dxf>
      <fill>
        <patternFill>
          <bgColor rgb="FFFFFFCC"/>
        </patternFill>
      </fill>
    </dxf>
    <dxf>
      <fill>
        <patternFill>
          <bgColor rgb="FFFFCCFF"/>
        </patternFill>
      </fill>
    </dxf>
    <dxf>
      <font>
        <color auto="1"/>
      </font>
      <fill>
        <patternFill>
          <bgColor theme="0" tint="-0.14996795556505021"/>
        </patternFill>
      </fill>
    </dxf>
    <dxf>
      <fill>
        <patternFill>
          <bgColor rgb="FFFFFFCC"/>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rgb="FFFFCCFF"/>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theme="0" tint="-0.14996795556505021"/>
        </patternFill>
      </fill>
    </dxf>
    <dxf>
      <fill>
        <patternFill>
          <bgColor rgb="FFFFCCFF"/>
        </patternFill>
      </fill>
    </dxf>
    <dxf>
      <font>
        <color auto="1"/>
      </font>
      <fill>
        <patternFill>
          <bgColor theme="0" tint="-0.14996795556505021"/>
        </patternFill>
      </fill>
    </dxf>
    <dxf>
      <fill>
        <patternFill>
          <bgColor rgb="FFFFFFCC"/>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theme="0" tint="-0.14996795556505021"/>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FFCC"/>
        </patternFill>
      </fill>
    </dxf>
    <dxf>
      <fill>
        <patternFill>
          <bgColor rgb="FFFFFFCC"/>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rgb="FFFFCCFF"/>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theme="0" tint="-0.24994659260841701"/>
        </patternFill>
      </fill>
    </dxf>
    <dxf>
      <fill>
        <patternFill>
          <bgColor rgb="FFFFCCFF"/>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ont>
        <color auto="1"/>
      </font>
      <fill>
        <patternFill>
          <bgColor theme="0" tint="-0.14996795556505021"/>
        </patternFill>
      </fill>
    </dxf>
    <dxf>
      <fill>
        <patternFill>
          <bgColor rgb="FFFFFFCC"/>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FF00"/>
        </patternFill>
      </fill>
    </dxf>
    <dxf>
      <fill>
        <patternFill>
          <bgColor rgb="FFFF99FF"/>
        </patternFill>
      </fill>
    </dxf>
    <dxf>
      <fill>
        <patternFill>
          <bgColor rgb="FFFF66FF"/>
        </patternFill>
      </fill>
    </dxf>
    <dxf>
      <fill>
        <patternFill>
          <bgColor rgb="FFFF99FF"/>
        </patternFill>
      </fill>
    </dxf>
    <dxf>
      <fill>
        <patternFill>
          <bgColor rgb="FFFF66FF"/>
        </patternFill>
      </fill>
    </dxf>
    <dxf>
      <fill>
        <patternFill>
          <bgColor rgb="FFFFCCFF"/>
        </patternFill>
      </fill>
    </dxf>
    <dxf>
      <fill>
        <patternFill>
          <bgColor rgb="FFFF99FF"/>
        </patternFill>
      </fill>
    </dxf>
    <dxf>
      <fill>
        <patternFill>
          <bgColor rgb="FFFF66FF"/>
        </patternFill>
      </fill>
    </dxf>
    <dxf>
      <fill>
        <patternFill>
          <bgColor rgb="FFFF99FF"/>
        </patternFill>
      </fill>
    </dxf>
    <dxf>
      <fill>
        <patternFill>
          <bgColor rgb="FFFF66FF"/>
        </patternFill>
      </fill>
    </dxf>
    <dxf>
      <fill>
        <patternFill>
          <bgColor rgb="FFFFCCFF"/>
        </patternFill>
      </fill>
    </dxf>
    <dxf>
      <fill>
        <patternFill>
          <bgColor rgb="FFFFFF00"/>
        </patternFill>
      </fill>
    </dxf>
    <dxf>
      <fill>
        <patternFill>
          <bgColor rgb="FFFFCCFF"/>
        </patternFill>
      </fill>
    </dxf>
    <dxf>
      <fill>
        <patternFill>
          <bgColor rgb="FFFF99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99FF"/>
        </patternFill>
      </fill>
    </dxf>
    <dxf>
      <fill>
        <patternFill>
          <bgColor rgb="FFFF66FF"/>
        </patternFill>
      </fill>
    </dxf>
    <dxf>
      <fill>
        <patternFill>
          <bgColor rgb="FFFF66FF"/>
        </patternFill>
      </fill>
    </dxf>
    <dxf>
      <fill>
        <patternFill>
          <bgColor rgb="FFFFFF00"/>
        </patternFill>
      </fill>
    </dxf>
    <dxf>
      <fill>
        <patternFill>
          <bgColor rgb="FFFF66FF"/>
        </patternFill>
      </fill>
    </dxf>
    <dxf>
      <fill>
        <patternFill>
          <bgColor rgb="FFFF66FF"/>
        </patternFill>
      </fill>
    </dxf>
    <dxf>
      <fill>
        <patternFill>
          <bgColor rgb="FFFF99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99FF"/>
        </patternFill>
      </fill>
    </dxf>
    <dxf>
      <fill>
        <patternFill>
          <bgColor rgb="FFFF66FF"/>
        </patternFill>
      </fill>
    </dxf>
    <dxf>
      <fill>
        <patternFill>
          <bgColor rgb="FFFFFF00"/>
        </patternFill>
      </fill>
    </dxf>
    <dxf>
      <fill>
        <patternFill>
          <bgColor rgb="FFFF99FF"/>
        </patternFill>
      </fill>
    </dxf>
    <dxf>
      <fill>
        <patternFill>
          <bgColor rgb="FFFF66FF"/>
        </patternFill>
      </fill>
    </dxf>
    <dxf>
      <fill>
        <patternFill>
          <bgColor rgb="FFFFCCFF"/>
        </patternFill>
      </fill>
    </dxf>
    <dxf>
      <fill>
        <patternFill>
          <bgColor rgb="FFFF99FF"/>
        </patternFill>
      </fill>
    </dxf>
    <dxf>
      <fill>
        <patternFill>
          <bgColor rgb="FFFF66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FF00"/>
        </patternFill>
      </fill>
    </dxf>
    <dxf>
      <fill>
        <patternFill>
          <bgColor rgb="FFFF99FF"/>
        </patternFill>
      </fill>
    </dxf>
    <dxf>
      <fill>
        <patternFill>
          <bgColor rgb="FFFF66FF"/>
        </patternFill>
      </fill>
    </dxf>
    <dxf>
      <fill>
        <patternFill>
          <bgColor rgb="FFFF99FF"/>
        </patternFill>
      </fill>
    </dxf>
    <dxf>
      <fill>
        <patternFill>
          <bgColor rgb="FFFF66FF"/>
        </patternFill>
      </fill>
    </dxf>
    <dxf>
      <fill>
        <patternFill>
          <bgColor rgb="FFFFFF00"/>
        </patternFill>
      </fill>
    </dxf>
    <dxf>
      <fill>
        <patternFill>
          <bgColor rgb="FFFF66FF"/>
        </patternFill>
      </fill>
    </dxf>
    <dxf>
      <fill>
        <patternFill>
          <bgColor rgb="FFFF99FF"/>
        </patternFill>
      </fill>
    </dxf>
    <dxf>
      <fill>
        <patternFill>
          <bgColor rgb="FFFF99FF"/>
        </patternFill>
      </fill>
    </dxf>
    <dxf>
      <fill>
        <patternFill>
          <bgColor rgb="FFFF66FF"/>
        </patternFill>
      </fill>
    </dxf>
    <dxf>
      <fill>
        <patternFill>
          <bgColor rgb="FFFFFF00"/>
        </patternFill>
      </fill>
    </dxf>
    <dxf>
      <fill>
        <patternFill>
          <bgColor rgb="FFFF99FF"/>
        </patternFill>
      </fill>
    </dxf>
    <dxf>
      <fill>
        <patternFill>
          <bgColor rgb="FFFF66FF"/>
        </patternFill>
      </fill>
    </dxf>
    <dxf>
      <fill>
        <patternFill>
          <bgColor rgb="FFFF99FF"/>
        </patternFill>
      </fill>
    </dxf>
    <dxf>
      <fill>
        <patternFill>
          <bgColor rgb="FFFF66FF"/>
        </patternFill>
      </fill>
    </dxf>
    <dxf>
      <fill>
        <patternFill>
          <bgColor rgb="FFFFFF00"/>
        </patternFill>
      </fill>
    </dxf>
    <dxf>
      <fill>
        <patternFill>
          <bgColor rgb="FFFF99FF"/>
        </patternFill>
      </fill>
    </dxf>
    <dxf>
      <fill>
        <patternFill>
          <bgColor rgb="FFFF66FF"/>
        </patternFill>
      </fill>
    </dxf>
    <dxf>
      <fill>
        <patternFill>
          <bgColor rgb="FFFF99FF"/>
        </patternFill>
      </fill>
    </dxf>
    <dxf>
      <fill>
        <patternFill>
          <bgColor rgb="FFFF66FF"/>
        </patternFill>
      </fill>
    </dxf>
    <dxf>
      <fill>
        <patternFill>
          <bgColor rgb="FFFFFF00"/>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99FF"/>
        </patternFill>
      </fill>
    </dxf>
    <dxf>
      <fill>
        <patternFill>
          <bgColor rgb="FFFFCCFF"/>
        </patternFill>
      </fill>
    </dxf>
    <dxf>
      <fill>
        <patternFill>
          <bgColor rgb="FFFF99FF"/>
        </patternFill>
      </fill>
    </dxf>
    <dxf>
      <fill>
        <patternFill>
          <bgColor rgb="FFFF66FF"/>
        </patternFill>
      </fill>
    </dxf>
    <dxf>
      <fill>
        <patternFill>
          <bgColor rgb="FFFF66FF"/>
        </patternFill>
      </fill>
    </dxf>
    <dxf>
      <fill>
        <patternFill>
          <bgColor rgb="FFFFFF00"/>
        </patternFill>
      </fill>
    </dxf>
    <dxf>
      <fill>
        <patternFill>
          <bgColor rgb="FFFF66FF"/>
        </patternFill>
      </fill>
    </dxf>
    <dxf>
      <fill>
        <patternFill>
          <bgColor rgb="FFFF99FF"/>
        </patternFill>
      </fill>
    </dxf>
    <dxf>
      <fill>
        <patternFill>
          <bgColor rgb="FFFFCCFF"/>
        </patternFill>
      </fill>
    </dxf>
    <dxf>
      <fill>
        <patternFill>
          <bgColor rgb="FFFF99FF"/>
        </patternFill>
      </fill>
    </dxf>
    <dxf>
      <fill>
        <patternFill>
          <bgColor rgb="FFFF66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99FF"/>
        </patternFill>
      </fill>
    </dxf>
    <dxf>
      <fill>
        <patternFill>
          <bgColor rgb="FFFF66FF"/>
        </patternFill>
      </fill>
    </dxf>
    <dxf>
      <fill>
        <patternFill>
          <bgColor rgb="FFFF99FF"/>
        </patternFill>
      </fill>
    </dxf>
    <dxf>
      <fill>
        <patternFill>
          <bgColor rgb="FFFF66FF"/>
        </patternFill>
      </fill>
    </dxf>
    <dxf>
      <fill>
        <patternFill>
          <bgColor rgb="FFFFCCFF"/>
        </patternFill>
      </fill>
    </dxf>
    <dxf>
      <fill>
        <patternFill>
          <bgColor rgb="FFFFFF00"/>
        </patternFill>
      </fill>
    </dxf>
    <dxf>
      <fill>
        <patternFill>
          <bgColor rgb="FFFF99FF"/>
        </patternFill>
      </fill>
    </dxf>
    <dxf>
      <fill>
        <patternFill>
          <bgColor rgb="FFFF66FF"/>
        </patternFill>
      </fill>
    </dxf>
    <dxf>
      <fill>
        <patternFill>
          <bgColor rgb="FFFF99FF"/>
        </patternFill>
      </fill>
    </dxf>
    <dxf>
      <fill>
        <patternFill>
          <bgColor rgb="FFFF66FF"/>
        </patternFill>
      </fill>
    </dxf>
    <dxf>
      <fill>
        <patternFill>
          <bgColor rgb="FFFFCCFF"/>
        </patternFill>
      </fill>
    </dxf>
    <dxf>
      <fill>
        <patternFill>
          <bgColor rgb="FFFFFF00"/>
        </patternFill>
      </fill>
    </dxf>
    <dxf>
      <fill>
        <patternFill>
          <bgColor rgb="FFFF66FF"/>
        </patternFill>
      </fill>
    </dxf>
    <dxf>
      <fill>
        <patternFill>
          <bgColor rgb="FFFF99FF"/>
        </patternFill>
      </fill>
    </dxf>
    <dxf>
      <fill>
        <patternFill>
          <bgColor rgb="FFFFCCFF"/>
        </patternFill>
      </fill>
    </dxf>
    <dxf>
      <fill>
        <patternFill>
          <bgColor rgb="FFFF99FF"/>
        </patternFill>
      </fill>
    </dxf>
    <dxf>
      <fill>
        <patternFill>
          <bgColor rgb="FFFF66FF"/>
        </patternFill>
      </fill>
    </dxf>
    <dxf>
      <fill>
        <patternFill>
          <bgColor rgb="FFFFFF00"/>
        </patternFill>
      </fill>
    </dxf>
    <dxf>
      <fill>
        <patternFill>
          <bgColor rgb="FFFF66FF"/>
        </patternFill>
      </fill>
    </dxf>
    <dxf>
      <fill>
        <patternFill>
          <bgColor rgb="FFFF66FF"/>
        </patternFill>
      </fill>
    </dxf>
    <dxf>
      <fill>
        <patternFill>
          <bgColor rgb="FFFF99FF"/>
        </patternFill>
      </fill>
    </dxf>
    <dxf>
      <fill>
        <patternFill>
          <bgColor rgb="FFFFCCFF"/>
        </patternFill>
      </fill>
    </dxf>
    <dxf>
      <fill>
        <patternFill>
          <bgColor rgb="FFFF99FF"/>
        </patternFill>
      </fill>
    </dxf>
    <dxf>
      <fill>
        <patternFill>
          <bgColor rgb="FFFFFF00"/>
        </patternFill>
      </fill>
    </dxf>
    <dxf>
      <fill>
        <patternFill>
          <bgColor rgb="FFFF99FF"/>
        </patternFill>
      </fill>
    </dxf>
    <dxf>
      <fill>
        <patternFill>
          <bgColor rgb="FFFF66FF"/>
        </patternFill>
      </fill>
    </dxf>
    <dxf>
      <fill>
        <patternFill>
          <bgColor rgb="FFFFCCFF"/>
        </patternFill>
      </fill>
    </dxf>
    <dxf>
      <fill>
        <patternFill>
          <bgColor rgb="FFFF99FF"/>
        </patternFill>
      </fill>
    </dxf>
    <dxf>
      <fill>
        <patternFill>
          <bgColor rgb="FFFF66FF"/>
        </patternFill>
      </fill>
    </dxf>
    <dxf>
      <fill>
        <patternFill>
          <bgColor rgb="FFFFFF00"/>
        </patternFill>
      </fill>
    </dxf>
    <dxf>
      <fill>
        <patternFill>
          <bgColor rgb="FFFFCCFF"/>
        </patternFill>
      </fill>
    </dxf>
    <dxf>
      <fill>
        <patternFill>
          <bgColor rgb="FFFF66FF"/>
        </patternFill>
      </fill>
    </dxf>
    <dxf>
      <fill>
        <patternFill>
          <bgColor rgb="FFFF66FF"/>
        </patternFill>
      </fill>
    </dxf>
    <dxf>
      <fill>
        <patternFill>
          <bgColor rgb="FFFF99FF"/>
        </patternFill>
      </fill>
    </dxf>
    <dxf>
      <fill>
        <patternFill>
          <bgColor rgb="FFFF99FF"/>
        </patternFill>
      </fill>
    </dxf>
    <dxf>
      <fill>
        <patternFill>
          <bgColor rgb="FFFFFF00"/>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FF00"/>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99FF"/>
        </patternFill>
      </fill>
    </dxf>
    <dxf>
      <fill>
        <patternFill>
          <bgColor rgb="FFFF66FF"/>
        </patternFill>
      </fill>
    </dxf>
    <dxf>
      <fill>
        <patternFill>
          <bgColor rgb="FFFFCCFF"/>
        </patternFill>
      </fill>
    </dxf>
    <dxf>
      <fill>
        <patternFill>
          <bgColor rgb="FFFF99FF"/>
        </patternFill>
      </fill>
    </dxf>
    <dxf>
      <fill>
        <patternFill>
          <bgColor rgb="FFFF66FF"/>
        </patternFill>
      </fill>
    </dxf>
    <dxf>
      <fill>
        <patternFill>
          <bgColor rgb="FFFFFF00"/>
        </patternFill>
      </fill>
    </dxf>
    <dxf>
      <fill>
        <patternFill>
          <bgColor rgb="FFFF99FF"/>
        </patternFill>
      </fill>
    </dxf>
    <dxf>
      <fill>
        <patternFill>
          <bgColor rgb="FFFF66FF"/>
        </patternFill>
      </fill>
    </dxf>
    <dxf>
      <fill>
        <patternFill>
          <bgColor rgb="FFFFCCFF"/>
        </patternFill>
      </fill>
    </dxf>
    <dxf>
      <fill>
        <patternFill>
          <bgColor rgb="FFFF99FF"/>
        </patternFill>
      </fill>
    </dxf>
    <dxf>
      <fill>
        <patternFill>
          <bgColor rgb="FFFF66FF"/>
        </patternFill>
      </fill>
    </dxf>
    <dxf>
      <fill>
        <patternFill>
          <bgColor rgb="FFFFFF00"/>
        </patternFill>
      </fill>
    </dxf>
    <dxf>
      <fill>
        <patternFill>
          <bgColor rgb="FFFF99FF"/>
        </patternFill>
      </fill>
    </dxf>
    <dxf>
      <fill>
        <patternFill>
          <bgColor rgb="FFFF66FF"/>
        </patternFill>
      </fill>
    </dxf>
    <dxf>
      <fill>
        <patternFill>
          <bgColor rgb="FFFFCCFF"/>
        </patternFill>
      </fill>
    </dxf>
    <dxf>
      <fill>
        <patternFill>
          <bgColor rgb="FFFF99FF"/>
        </patternFill>
      </fill>
    </dxf>
    <dxf>
      <fill>
        <patternFill>
          <bgColor rgb="FFFF66FF"/>
        </patternFill>
      </fill>
    </dxf>
    <dxf>
      <fill>
        <patternFill>
          <bgColor rgb="FFFFFF00"/>
        </patternFill>
      </fill>
    </dxf>
    <dxf>
      <fill>
        <patternFill>
          <bgColor rgb="FFFF66FF"/>
        </patternFill>
      </fill>
    </dxf>
    <dxf>
      <fill>
        <patternFill>
          <bgColor rgb="FFFF99FF"/>
        </patternFill>
      </fill>
    </dxf>
    <dxf>
      <fill>
        <patternFill>
          <bgColor rgb="FFFF99FF"/>
        </patternFill>
      </fill>
    </dxf>
    <dxf>
      <fill>
        <patternFill>
          <bgColor rgb="FFFFCCFF"/>
        </patternFill>
      </fill>
    </dxf>
    <dxf>
      <fill>
        <patternFill>
          <bgColor rgb="FFFF66FF"/>
        </patternFill>
      </fill>
    </dxf>
    <dxf>
      <fill>
        <patternFill>
          <bgColor rgb="FFFFFF00"/>
        </patternFill>
      </fill>
    </dxf>
    <dxf>
      <fill>
        <patternFill>
          <bgColor rgb="FFFF99FF"/>
        </patternFill>
      </fill>
    </dxf>
    <dxf>
      <fill>
        <patternFill>
          <bgColor rgb="FFFF99FF"/>
        </patternFill>
      </fill>
    </dxf>
    <dxf>
      <fill>
        <patternFill>
          <bgColor rgb="FFFF66FF"/>
        </patternFill>
      </fill>
    </dxf>
    <dxf>
      <fill>
        <patternFill>
          <bgColor rgb="FFFFCCFF"/>
        </patternFill>
      </fill>
    </dxf>
    <dxf>
      <fill>
        <patternFill>
          <bgColor rgb="FFFF66FF"/>
        </patternFill>
      </fill>
    </dxf>
    <dxf>
      <fill>
        <patternFill>
          <bgColor rgb="FFFFFF00"/>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66FF"/>
        </patternFill>
      </fill>
    </dxf>
    <dxf>
      <fill>
        <patternFill>
          <bgColor rgb="FFFFCCFF"/>
        </patternFill>
      </fill>
    </dxf>
    <dxf>
      <fill>
        <patternFill>
          <bgColor rgb="FFFF99FF"/>
        </patternFill>
      </fill>
    </dxf>
    <dxf>
      <fill>
        <patternFill>
          <bgColor rgb="FFFFFF00"/>
        </patternFill>
      </fill>
    </dxf>
    <dxf>
      <fill>
        <patternFill>
          <bgColor rgb="FFFF99FF"/>
        </patternFill>
      </fill>
    </dxf>
    <dxf>
      <fill>
        <patternFill>
          <bgColor rgb="FFFF66FF"/>
        </patternFill>
      </fill>
    </dxf>
    <dxf>
      <fill>
        <patternFill>
          <bgColor rgb="FFFF99FF"/>
        </patternFill>
      </fill>
    </dxf>
    <dxf>
      <fill>
        <patternFill>
          <bgColor rgb="FFFF66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rgb="FFFF0000"/>
      </font>
    </dxf>
    <dxf>
      <font>
        <color rgb="FF00B0F0"/>
      </font>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66FF"/>
        </patternFill>
      </fill>
    </dxf>
    <dxf>
      <fill>
        <patternFill>
          <bgColor rgb="FFFF66FF"/>
        </patternFill>
      </fill>
    </dxf>
    <dxf>
      <fill>
        <patternFill>
          <bgColor rgb="FFFF99FF"/>
        </patternFill>
      </fill>
    </dxf>
    <dxf>
      <fill>
        <patternFill>
          <bgColor rgb="FFFF99FF"/>
        </patternFill>
      </fill>
    </dxf>
    <dxf>
      <fill>
        <patternFill>
          <bgColor rgb="FFFFFF00"/>
        </patternFill>
      </fill>
    </dxf>
    <dxf>
      <fill>
        <patternFill>
          <bgColor rgb="FFFF99FF"/>
        </patternFill>
      </fill>
    </dxf>
    <dxf>
      <fill>
        <patternFill>
          <bgColor rgb="FFFF66FF"/>
        </patternFill>
      </fill>
    </dxf>
    <dxf>
      <fill>
        <patternFill>
          <bgColor rgb="FFFF99FF"/>
        </patternFill>
      </fill>
    </dxf>
    <dxf>
      <fill>
        <patternFill>
          <bgColor rgb="FFFF66FF"/>
        </patternFill>
      </fill>
    </dxf>
    <dxf>
      <fill>
        <patternFill>
          <bgColor rgb="FFFFFF00"/>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FF00"/>
        </patternFill>
      </fill>
    </dxf>
    <dxf>
      <fill>
        <patternFill>
          <bgColor rgb="FFFF99FF"/>
        </patternFill>
      </fill>
    </dxf>
    <dxf>
      <fill>
        <patternFill>
          <bgColor rgb="FFFF99FF"/>
        </patternFill>
      </fill>
    </dxf>
    <dxf>
      <fill>
        <patternFill>
          <bgColor rgb="FFFF66FF"/>
        </patternFill>
      </fill>
    </dxf>
    <dxf>
      <fill>
        <patternFill>
          <bgColor rgb="FFFF66FF"/>
        </patternFill>
      </fill>
    </dxf>
    <dxf>
      <fill>
        <patternFill>
          <bgColor rgb="FFFFFF00"/>
        </patternFill>
      </fill>
    </dxf>
    <dxf>
      <fill>
        <patternFill>
          <bgColor rgb="FFFF99FF"/>
        </patternFill>
      </fill>
    </dxf>
    <dxf>
      <fill>
        <patternFill>
          <bgColor rgb="FFFF66FF"/>
        </patternFill>
      </fill>
    </dxf>
    <dxf>
      <fill>
        <patternFill>
          <bgColor rgb="FFFF99FF"/>
        </patternFill>
      </fill>
    </dxf>
    <dxf>
      <fill>
        <patternFill>
          <bgColor rgb="FFFF66FF"/>
        </patternFill>
      </fill>
    </dxf>
    <dxf>
      <fill>
        <patternFill>
          <bgColor rgb="FFFFFF00"/>
        </patternFill>
      </fill>
    </dxf>
    <dxf>
      <fill>
        <patternFill>
          <bgColor rgb="FFFF66FF"/>
        </patternFill>
      </fill>
    </dxf>
    <dxf>
      <fill>
        <patternFill>
          <bgColor rgb="FFFF66FF"/>
        </patternFill>
      </fill>
    </dxf>
    <dxf>
      <fill>
        <patternFill>
          <bgColor rgb="FFFF99FF"/>
        </patternFill>
      </fill>
    </dxf>
    <dxf>
      <fill>
        <patternFill>
          <bgColor rgb="FFFFCCFF"/>
        </patternFill>
      </fill>
    </dxf>
    <dxf>
      <fill>
        <patternFill>
          <bgColor rgb="FFFF99FF"/>
        </patternFill>
      </fill>
    </dxf>
    <dxf>
      <fill>
        <patternFill>
          <bgColor rgb="FFFFFF00"/>
        </patternFill>
      </fill>
    </dxf>
    <dxf>
      <fill>
        <patternFill>
          <bgColor rgb="FFFF99FF"/>
        </patternFill>
      </fill>
    </dxf>
    <dxf>
      <fill>
        <patternFill>
          <bgColor rgb="FFFF66FF"/>
        </patternFill>
      </fill>
    </dxf>
    <dxf>
      <fill>
        <patternFill>
          <bgColor rgb="FFFFCCFF"/>
        </patternFill>
      </fill>
    </dxf>
    <dxf>
      <fill>
        <patternFill>
          <bgColor rgb="FFFF99FF"/>
        </patternFill>
      </fill>
    </dxf>
    <dxf>
      <fill>
        <patternFill>
          <bgColor rgb="FFFF66FF"/>
        </patternFill>
      </fill>
    </dxf>
    <dxf>
      <fill>
        <patternFill>
          <bgColor rgb="FFFFFF00"/>
        </patternFill>
      </fill>
    </dxf>
    <dxf>
      <fill>
        <patternFill>
          <bgColor rgb="FFFF66FF"/>
        </patternFill>
      </fill>
    </dxf>
    <dxf>
      <fill>
        <patternFill>
          <bgColor rgb="FFFF99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FF00"/>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FF00"/>
        </patternFill>
      </fill>
    </dxf>
    <dxf>
      <fill>
        <patternFill>
          <bgColor rgb="FFFF66FF"/>
        </patternFill>
      </fill>
    </dxf>
    <dxf>
      <fill>
        <patternFill>
          <bgColor rgb="FFFF66FF"/>
        </patternFill>
      </fill>
    </dxf>
    <dxf>
      <fill>
        <patternFill>
          <bgColor rgb="FFFF99FF"/>
        </patternFill>
      </fill>
    </dxf>
    <dxf>
      <fill>
        <patternFill>
          <bgColor rgb="FFFFCCFF"/>
        </patternFill>
      </fill>
    </dxf>
    <dxf>
      <fill>
        <patternFill>
          <bgColor rgb="FFFF99FF"/>
        </patternFill>
      </fill>
    </dxf>
    <dxf>
      <fill>
        <patternFill>
          <bgColor rgb="FFFFFF00"/>
        </patternFill>
      </fill>
    </dxf>
    <dxf>
      <fill>
        <patternFill>
          <bgColor rgb="FFFF99FF"/>
        </patternFill>
      </fill>
    </dxf>
    <dxf>
      <fill>
        <patternFill>
          <bgColor rgb="FFFFCCFF"/>
        </patternFill>
      </fill>
    </dxf>
    <dxf>
      <fill>
        <patternFill>
          <bgColor rgb="FFFF99FF"/>
        </patternFill>
      </fill>
    </dxf>
    <dxf>
      <fill>
        <patternFill>
          <bgColor rgb="FFFF66FF"/>
        </patternFill>
      </fill>
    </dxf>
    <dxf>
      <fill>
        <patternFill>
          <bgColor rgb="FFFF66FF"/>
        </patternFill>
      </fill>
    </dxf>
    <dxf>
      <fill>
        <patternFill>
          <bgColor rgb="FFFFFF00"/>
        </patternFill>
      </fill>
    </dxf>
    <dxf>
      <fill>
        <patternFill>
          <bgColor rgb="FFFFCCFF"/>
        </patternFill>
      </fill>
    </dxf>
    <dxf>
      <fill>
        <patternFill>
          <bgColor rgb="FFFF66FF"/>
        </patternFill>
      </fill>
    </dxf>
    <dxf>
      <fill>
        <patternFill>
          <bgColor rgb="FFFF99FF"/>
        </patternFill>
      </fill>
    </dxf>
    <dxf>
      <fill>
        <patternFill>
          <bgColor rgb="FFFF99FF"/>
        </patternFill>
      </fill>
    </dxf>
    <dxf>
      <fill>
        <patternFill>
          <bgColor rgb="FFFF66FF"/>
        </patternFill>
      </fill>
    </dxf>
    <dxf>
      <fill>
        <patternFill>
          <bgColor rgb="FFFFFF00"/>
        </patternFill>
      </fill>
    </dxf>
    <dxf>
      <fill>
        <patternFill>
          <bgColor rgb="FFFF99FF"/>
        </patternFill>
      </fill>
    </dxf>
    <dxf>
      <fill>
        <patternFill>
          <bgColor rgb="FFFF66FF"/>
        </patternFill>
      </fill>
    </dxf>
    <dxf>
      <fill>
        <patternFill>
          <bgColor rgb="FFFFCCFF"/>
        </patternFill>
      </fill>
    </dxf>
    <dxf>
      <fill>
        <patternFill>
          <bgColor rgb="FFFF99FF"/>
        </patternFill>
      </fill>
    </dxf>
    <dxf>
      <fill>
        <patternFill>
          <bgColor rgb="FFFF66FF"/>
        </patternFill>
      </fill>
    </dxf>
    <dxf>
      <fill>
        <patternFill>
          <bgColor rgb="FFFFFF00"/>
        </patternFill>
      </fill>
    </dxf>
    <dxf>
      <fill>
        <patternFill>
          <bgColor rgb="FFFF66FF"/>
        </patternFill>
      </fill>
    </dxf>
    <dxf>
      <fill>
        <patternFill>
          <bgColor rgb="FFFF99FF"/>
        </patternFill>
      </fill>
    </dxf>
    <dxf>
      <fill>
        <patternFill>
          <bgColor rgb="FFFFFF00"/>
        </patternFill>
      </fill>
    </dxf>
    <dxf>
      <fill>
        <patternFill>
          <bgColor rgb="FFFF99FF"/>
        </patternFill>
      </fill>
    </dxf>
    <dxf>
      <fill>
        <patternFill>
          <bgColor rgb="FFFFCCFF"/>
        </patternFill>
      </fill>
    </dxf>
    <dxf>
      <font>
        <color auto="1"/>
      </font>
      <fill>
        <patternFill>
          <bgColor rgb="FFFFFF00"/>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99FF"/>
        </patternFill>
      </fill>
    </dxf>
    <dxf>
      <fill>
        <patternFill>
          <bgColor rgb="FFFFCCFF"/>
        </patternFill>
      </fill>
    </dxf>
    <dxf>
      <fill>
        <patternFill>
          <bgColor rgb="FFFFCCFF"/>
        </patternFill>
      </fill>
    </dxf>
    <dxf>
      <fill>
        <patternFill>
          <bgColor rgb="FFFF99FF"/>
        </patternFill>
      </fill>
    </dxf>
    <dxf>
      <fill>
        <patternFill>
          <bgColor rgb="FFFFCCFF"/>
        </patternFill>
      </fill>
    </dxf>
    <dxf>
      <fill>
        <patternFill>
          <bgColor rgb="FFFFCCFF"/>
        </patternFill>
      </fill>
    </dxf>
    <dxf>
      <fill>
        <patternFill>
          <bgColor rgb="FFFF99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99FF"/>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s>
  <tableStyles count="0" defaultTableStyle="TableStyleMedium9" defaultPivotStyle="PivotStyleLight16"/>
  <colors>
    <mruColors>
      <color rgb="FFFFFFCC"/>
      <color rgb="FF66FF99"/>
      <color rgb="FFCCFFFF"/>
      <color rgb="FFCCFFCC"/>
      <color rgb="FF3399FF"/>
      <color rgb="FFCCCCFF"/>
      <color rgb="FFCC99FF"/>
      <color rgb="FFFF99FF"/>
      <color rgb="FFFFFF99"/>
      <color rgb="FFE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tyles" Target="styles.xml"/><Relationship Id="rId10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theme" Target="theme/theme1.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file>

<file path=xl/drawings/_rels/drawing10.xml.rels><?xml version="1.0" encoding="UTF-8" standalone="yes"?>
<Relationships xmlns="http://schemas.openxmlformats.org/package/2006/relationships"><Relationship Id="rId1" Type="http://schemas.openxmlformats.org/officeDocument/2006/relationships/hyperlink" Target="#&#25552;&#20986;&#26360;&#39006;&#19968;&#35239;!A26"/></Relationships>
</file>

<file path=xl/drawings/_rels/drawing11.xml.rels><?xml version="1.0" encoding="UTF-8" standalone="yes"?>
<Relationships xmlns="http://schemas.openxmlformats.org/package/2006/relationships"><Relationship Id="rId1" Type="http://schemas.openxmlformats.org/officeDocument/2006/relationships/hyperlink" Target="#&#25552;&#20986;&#26360;&#39006;&#19968;&#35239;!A26"/></Relationships>
</file>

<file path=xl/drawings/_rels/drawing12.xml.rels><?xml version="1.0" encoding="UTF-8" standalone="yes"?>
<Relationships xmlns="http://schemas.openxmlformats.org/package/2006/relationships"><Relationship Id="rId1" Type="http://schemas.openxmlformats.org/officeDocument/2006/relationships/hyperlink" Target="#&#25552;&#20986;&#26360;&#39006;&#19968;&#35239;!A26"/></Relationships>
</file>

<file path=xl/drawings/_rels/drawing13.xml.rels><?xml version="1.0" encoding="UTF-8" standalone="yes"?>
<Relationships xmlns="http://schemas.openxmlformats.org/package/2006/relationships"><Relationship Id="rId1" Type="http://schemas.openxmlformats.org/officeDocument/2006/relationships/hyperlink" Target="#&#25552;&#20986;&#26360;&#39006;&#19968;&#35239;!A35"/></Relationships>
</file>

<file path=xl/drawings/_rels/drawing14.xml.rels><?xml version="1.0" encoding="UTF-8" standalone="yes"?>
<Relationships xmlns="http://schemas.openxmlformats.org/package/2006/relationships"><Relationship Id="rId2" Type="http://schemas.openxmlformats.org/officeDocument/2006/relationships/hyperlink" Target="#&#25552;&#20986;&#26360;&#39006;&#19968;&#35239;!A37"/><Relationship Id="rId1" Type="http://schemas.openxmlformats.org/officeDocument/2006/relationships/hyperlink" Target="#'113(&#35352;&#20837;&#20363;)'!A1"/></Relationships>
</file>

<file path=xl/drawings/_rels/drawing15.xml.rels><?xml version="1.0" encoding="UTF-8" standalone="yes"?>
<Relationships xmlns="http://schemas.openxmlformats.org/package/2006/relationships"><Relationship Id="rId1" Type="http://schemas.openxmlformats.org/officeDocument/2006/relationships/hyperlink" Target="#'113'!A1"/></Relationships>
</file>

<file path=xl/drawings/_rels/drawing16.xml.rels><?xml version="1.0" encoding="UTF-8" standalone="yes"?>
<Relationships xmlns="http://schemas.openxmlformats.org/package/2006/relationships"><Relationship Id="rId1" Type="http://schemas.openxmlformats.org/officeDocument/2006/relationships/hyperlink" Target="#&#25552;&#20986;&#26360;&#39006;&#19968;&#35239;!A37"/></Relationships>
</file>

<file path=xl/drawings/_rels/drawing17.xml.rels><?xml version="1.0" encoding="UTF-8" standalone="yes"?>
<Relationships xmlns="http://schemas.openxmlformats.org/package/2006/relationships"><Relationship Id="rId1" Type="http://schemas.openxmlformats.org/officeDocument/2006/relationships/hyperlink" Target="#&#25552;&#20986;&#26360;&#39006;&#19968;&#35239;!A43"/></Relationships>
</file>

<file path=xl/drawings/_rels/drawing18.xml.rels><?xml version="1.0" encoding="UTF-8" standalone="yes"?>
<Relationships xmlns="http://schemas.openxmlformats.org/package/2006/relationships"><Relationship Id="rId1" Type="http://schemas.openxmlformats.org/officeDocument/2006/relationships/hyperlink" Target="#&#25552;&#20986;&#26360;&#39006;&#19968;&#35239;!A43"/></Relationships>
</file>

<file path=xl/drawings/_rels/drawing19.xml.rels><?xml version="1.0" encoding="UTF-8" standalone="yes"?>
<Relationships xmlns="http://schemas.openxmlformats.org/package/2006/relationships"><Relationship Id="rId1" Type="http://schemas.openxmlformats.org/officeDocument/2006/relationships/hyperlink" Target="#&#25552;&#20986;&#26360;&#39006;&#19968;&#35239;!A137"/></Relationships>
</file>

<file path=xl/drawings/_rels/drawing2.xml.rels><?xml version="1.0" encoding="UTF-8" standalone="yes"?>
<Relationships xmlns="http://schemas.openxmlformats.org/package/2006/relationships"><Relationship Id="rId1" Type="http://schemas.openxmlformats.org/officeDocument/2006/relationships/hyperlink" Target="#&#25552;&#20986;&#26360;&#39006;&#19968;&#35239;!A8"/></Relationships>
</file>

<file path=xl/drawings/_rels/drawing20.xml.rels><?xml version="1.0" encoding="UTF-8" standalone="yes"?>
<Relationships xmlns="http://schemas.openxmlformats.org/package/2006/relationships"><Relationship Id="rId1" Type="http://schemas.openxmlformats.org/officeDocument/2006/relationships/hyperlink" Target="#&#25552;&#20986;&#26360;&#39006;&#19968;&#35239;!A43"/></Relationships>
</file>

<file path=xl/drawings/_rels/drawing21.xml.rels><?xml version="1.0" encoding="UTF-8" standalone="yes"?>
<Relationships xmlns="http://schemas.openxmlformats.org/package/2006/relationships"><Relationship Id="rId1" Type="http://schemas.openxmlformats.org/officeDocument/2006/relationships/hyperlink" Target="#&#25552;&#20986;&#26360;&#39006;&#19968;&#35239;!A43"/></Relationships>
</file>

<file path=xl/drawings/_rels/drawing22.xml.rels><?xml version="1.0" encoding="UTF-8" standalone="yes"?>
<Relationships xmlns="http://schemas.openxmlformats.org/package/2006/relationships"><Relationship Id="rId1" Type="http://schemas.openxmlformats.org/officeDocument/2006/relationships/hyperlink" Target="#&#25552;&#20986;&#26360;&#39006;&#19968;&#35239;!A43"/></Relationships>
</file>

<file path=xl/drawings/_rels/drawing23.xml.rels><?xml version="1.0" encoding="UTF-8" standalone="yes"?>
<Relationships xmlns="http://schemas.openxmlformats.org/package/2006/relationships"><Relationship Id="rId1" Type="http://schemas.openxmlformats.org/officeDocument/2006/relationships/hyperlink" Target="#&#25552;&#20986;&#26360;&#39006;&#19968;&#35239;!A107"/></Relationships>
</file>

<file path=xl/drawings/_rels/drawing24.xml.rels><?xml version="1.0" encoding="UTF-8" standalone="yes"?>
<Relationships xmlns="http://schemas.openxmlformats.org/package/2006/relationships"><Relationship Id="rId1" Type="http://schemas.openxmlformats.org/officeDocument/2006/relationships/hyperlink" Target="#&#25552;&#20986;&#26360;&#39006;&#19968;&#35239;!A98"/></Relationships>
</file>

<file path=xl/drawings/_rels/drawing25.xml.rels><?xml version="1.0" encoding="UTF-8" standalone="yes"?>
<Relationships xmlns="http://schemas.openxmlformats.org/package/2006/relationships"><Relationship Id="rId1" Type="http://schemas.openxmlformats.org/officeDocument/2006/relationships/hyperlink" Target="#&#25552;&#20986;&#26360;&#39006;&#19968;&#35239;!A121"/></Relationships>
</file>

<file path=xl/drawings/_rels/drawing26.xml.rels><?xml version="1.0" encoding="UTF-8" standalone="yes"?>
<Relationships xmlns="http://schemas.openxmlformats.org/package/2006/relationships"><Relationship Id="rId1" Type="http://schemas.openxmlformats.org/officeDocument/2006/relationships/hyperlink" Target="#&#25552;&#20986;&#26360;&#39006;&#19968;&#35239;!A125"/></Relationships>
</file>

<file path=xl/drawings/_rels/drawing27.xml.rels><?xml version="1.0" encoding="UTF-8" standalone="yes"?>
<Relationships xmlns="http://schemas.openxmlformats.org/package/2006/relationships"><Relationship Id="rId1" Type="http://schemas.openxmlformats.org/officeDocument/2006/relationships/hyperlink" Target="#&#25552;&#20986;&#26360;&#39006;&#19968;&#35239;!A127"/></Relationships>
</file>

<file path=xl/drawings/_rels/drawing28.xml.rels><?xml version="1.0" encoding="UTF-8" standalone="yes"?>
<Relationships xmlns="http://schemas.openxmlformats.org/package/2006/relationships"><Relationship Id="rId1" Type="http://schemas.openxmlformats.org/officeDocument/2006/relationships/hyperlink" Target="#&#25552;&#20986;&#26360;&#39006;&#19968;&#35239;!A131"/></Relationships>
</file>

<file path=xl/drawings/_rels/drawing29.xml.rels><?xml version="1.0" encoding="UTF-8" standalone="yes"?>
<Relationships xmlns="http://schemas.openxmlformats.org/package/2006/relationships"><Relationship Id="rId1" Type="http://schemas.openxmlformats.org/officeDocument/2006/relationships/hyperlink" Target="#&#25552;&#20986;&#26360;&#39006;&#19968;&#35239;!A131"/></Relationships>
</file>

<file path=xl/drawings/_rels/drawing3.xml.rels><?xml version="1.0" encoding="UTF-8" standalone="yes"?>
<Relationships xmlns="http://schemas.openxmlformats.org/package/2006/relationships"><Relationship Id="rId1" Type="http://schemas.openxmlformats.org/officeDocument/2006/relationships/hyperlink" Target="#&#25552;&#20986;&#26360;&#39006;&#19968;&#35239;!A8"/></Relationships>
</file>

<file path=xl/drawings/_rels/drawing30.xml.rels><?xml version="1.0" encoding="UTF-8" standalone="yes"?>
<Relationships xmlns="http://schemas.openxmlformats.org/package/2006/relationships"><Relationship Id="rId1" Type="http://schemas.openxmlformats.org/officeDocument/2006/relationships/hyperlink" Target="#&#25552;&#20986;&#26360;&#39006;&#19968;&#35239;!A131"/></Relationships>
</file>

<file path=xl/drawings/_rels/drawing31.xml.rels><?xml version="1.0" encoding="UTF-8" standalone="yes"?>
<Relationships xmlns="http://schemas.openxmlformats.org/package/2006/relationships"><Relationship Id="rId1" Type="http://schemas.openxmlformats.org/officeDocument/2006/relationships/hyperlink" Target="#&#25552;&#20986;&#26360;&#39006;&#19968;&#35239;!A141"/></Relationships>
</file>

<file path=xl/drawings/_rels/drawing32.xml.rels><?xml version="1.0" encoding="UTF-8" standalone="yes"?>
<Relationships xmlns="http://schemas.openxmlformats.org/package/2006/relationships"><Relationship Id="rId1" Type="http://schemas.openxmlformats.org/officeDocument/2006/relationships/hyperlink" Target="#&#25552;&#20986;&#26360;&#39006;&#19968;&#35239;!A143"/></Relationships>
</file>

<file path=xl/drawings/_rels/drawing33.xml.rels><?xml version="1.0" encoding="UTF-8" standalone="yes"?>
<Relationships xmlns="http://schemas.openxmlformats.org/package/2006/relationships"><Relationship Id="rId1" Type="http://schemas.openxmlformats.org/officeDocument/2006/relationships/hyperlink" Target="#&#25552;&#20986;&#26360;&#39006;&#19968;&#35239;!A145"/></Relationships>
</file>

<file path=xl/drawings/_rels/drawing34.xml.rels><?xml version="1.0" encoding="UTF-8" standalone="yes"?>
<Relationships xmlns="http://schemas.openxmlformats.org/package/2006/relationships"><Relationship Id="rId1" Type="http://schemas.openxmlformats.org/officeDocument/2006/relationships/hyperlink" Target="#&#25552;&#20986;&#26360;&#39006;&#19968;&#35239;!A149"/></Relationships>
</file>

<file path=xl/drawings/_rels/drawing35.xml.rels><?xml version="1.0" encoding="UTF-8" standalone="yes"?>
<Relationships xmlns="http://schemas.openxmlformats.org/package/2006/relationships"><Relationship Id="rId2" Type="http://schemas.openxmlformats.org/officeDocument/2006/relationships/hyperlink" Target="#'217-&#20363;'!A1"/><Relationship Id="rId1" Type="http://schemas.openxmlformats.org/officeDocument/2006/relationships/hyperlink" Target="#&#25552;&#20986;&#26360;&#39006;&#19968;&#35239;!A152"/></Relationships>
</file>

<file path=xl/drawings/_rels/drawing36.xml.rels><?xml version="1.0" encoding="UTF-8" standalone="yes"?>
<Relationships xmlns="http://schemas.openxmlformats.org/package/2006/relationships"><Relationship Id="rId1" Type="http://schemas.openxmlformats.org/officeDocument/2006/relationships/hyperlink" Target="#'217'!A1"/></Relationships>
</file>

<file path=xl/drawings/_rels/drawing37.xml.rels><?xml version="1.0" encoding="UTF-8" standalone="yes"?>
<Relationships xmlns="http://schemas.openxmlformats.org/package/2006/relationships"><Relationship Id="rId1" Type="http://schemas.openxmlformats.org/officeDocument/2006/relationships/hyperlink" Target="#&#25552;&#20986;&#26360;&#39006;&#19968;&#35239;!A154"/></Relationships>
</file>

<file path=xl/drawings/_rels/drawing38.xml.rels><?xml version="1.0" encoding="UTF-8" standalone="yes"?>
<Relationships xmlns="http://schemas.openxmlformats.org/package/2006/relationships"><Relationship Id="rId1" Type="http://schemas.openxmlformats.org/officeDocument/2006/relationships/hyperlink" Target="#&#25552;&#20986;&#26360;&#39006;&#19968;&#35239;!A156"/></Relationships>
</file>

<file path=xl/drawings/_rels/drawing39.xml.rels><?xml version="1.0" encoding="UTF-8" standalone="yes"?>
<Relationships xmlns="http://schemas.openxmlformats.org/package/2006/relationships"><Relationship Id="rId1" Type="http://schemas.openxmlformats.org/officeDocument/2006/relationships/hyperlink" Target="#&#25552;&#20986;&#26360;&#39006;&#19968;&#35239;!A156"/></Relationships>
</file>

<file path=xl/drawings/_rels/drawing4.xml.rels><?xml version="1.0" encoding="UTF-8" standalone="yes"?>
<Relationships xmlns="http://schemas.openxmlformats.org/package/2006/relationships"><Relationship Id="rId1" Type="http://schemas.openxmlformats.org/officeDocument/2006/relationships/hyperlink" Target="#&#25552;&#20986;&#26360;&#39006;&#19968;&#35239;!A8"/></Relationships>
</file>

<file path=xl/drawings/_rels/drawing40.xml.rels><?xml version="1.0" encoding="UTF-8" standalone="yes"?>
<Relationships xmlns="http://schemas.openxmlformats.org/package/2006/relationships"><Relationship Id="rId1" Type="http://schemas.openxmlformats.org/officeDocument/2006/relationships/hyperlink" Target="#&#25552;&#20986;&#26360;&#39006;&#19968;&#35239;!A156"/></Relationships>
</file>

<file path=xl/drawings/_rels/drawing41.xml.rels><?xml version="1.0" encoding="UTF-8" standalone="yes"?>
<Relationships xmlns="http://schemas.openxmlformats.org/package/2006/relationships"><Relationship Id="rId1" Type="http://schemas.openxmlformats.org/officeDocument/2006/relationships/hyperlink" Target="#&#25552;&#20986;&#26360;&#39006;&#19968;&#35239;!A156"/></Relationships>
</file>

<file path=xl/drawings/_rels/drawing42.xml.rels><?xml version="1.0" encoding="UTF-8" standalone="yes"?>
<Relationships xmlns="http://schemas.openxmlformats.org/package/2006/relationships"><Relationship Id="rId1" Type="http://schemas.openxmlformats.org/officeDocument/2006/relationships/hyperlink" Target="#&#25552;&#20986;&#26360;&#39006;&#19968;&#35239;!A156"/></Relationships>
</file>

<file path=xl/drawings/_rels/drawing43.xml.rels><?xml version="1.0" encoding="UTF-8" standalone="yes"?>
<Relationships xmlns="http://schemas.openxmlformats.org/package/2006/relationships"><Relationship Id="rId1" Type="http://schemas.openxmlformats.org/officeDocument/2006/relationships/hyperlink" Target="#&#25552;&#20986;&#26360;&#39006;&#19968;&#35239;!A166"/></Relationships>
</file>

<file path=xl/drawings/_rels/drawing44.xml.rels><?xml version="1.0" encoding="UTF-8" standalone="yes"?>
<Relationships xmlns="http://schemas.openxmlformats.org/package/2006/relationships"><Relationship Id="rId2" Type="http://schemas.openxmlformats.org/officeDocument/2006/relationships/hyperlink" Target="#'219-8(&#36786;&#25972;)&#12304;&#20132;&#26367;&#21046;&#12305;&#35352;&#20837;&#20363;'!A1"/><Relationship Id="rId1" Type="http://schemas.openxmlformats.org/officeDocument/2006/relationships/hyperlink" Target="#&#25552;&#20986;&#26360;&#39006;&#19968;&#35239;!A166"/></Relationships>
</file>

<file path=xl/drawings/_rels/drawing45.xml.rels><?xml version="1.0" encoding="UTF-8" standalone="yes"?>
<Relationships xmlns="http://schemas.openxmlformats.org/package/2006/relationships"><Relationship Id="rId2" Type="http://schemas.openxmlformats.org/officeDocument/2006/relationships/hyperlink" Target="#'219-8(&#36786;&#25972;)&#12304;&#20132;&#26367;&#21046;&#12305;'!A1"/><Relationship Id="rId1" Type="http://schemas.openxmlformats.org/officeDocument/2006/relationships/hyperlink" Target="#&#25552;&#20986;&#26360;&#39006;&#19968;&#35239;!A166"/></Relationships>
</file>

<file path=xl/drawings/_rels/drawing46.xml.rels><?xml version="1.0" encoding="UTF-8" standalone="yes"?>
<Relationships xmlns="http://schemas.openxmlformats.org/package/2006/relationships"><Relationship Id="rId1" Type="http://schemas.openxmlformats.org/officeDocument/2006/relationships/hyperlink" Target="#&#25552;&#20986;&#26360;&#39006;&#19968;&#35239;!A172"/></Relationships>
</file>

<file path=xl/drawings/_rels/drawing47.xml.rels><?xml version="1.0" encoding="UTF-8" standalone="yes"?>
<Relationships xmlns="http://schemas.openxmlformats.org/package/2006/relationships"><Relationship Id="rId2" Type="http://schemas.openxmlformats.org/officeDocument/2006/relationships/hyperlink" Target="#'219-10(&#26519;&#21209;)&#35352;&#20837;&#20363;'!A1"/><Relationship Id="rId1" Type="http://schemas.openxmlformats.org/officeDocument/2006/relationships/hyperlink" Target="#&#25552;&#20986;&#26360;&#39006;&#19968;&#35239;!A172"/></Relationships>
</file>

<file path=xl/drawings/_rels/drawing48.xml.rels><?xml version="1.0" encoding="UTF-8" standalone="yes"?>
<Relationships xmlns="http://schemas.openxmlformats.org/package/2006/relationships"><Relationship Id="rId2" Type="http://schemas.openxmlformats.org/officeDocument/2006/relationships/hyperlink" Target="#'219-10(&#26519;&#21209;)'!A1"/><Relationship Id="rId1" Type="http://schemas.openxmlformats.org/officeDocument/2006/relationships/hyperlink" Target="#&#25552;&#20986;&#26360;&#39006;&#19968;&#35239;!A172"/></Relationships>
</file>

<file path=xl/drawings/_rels/drawing49.xml.rels><?xml version="1.0" encoding="UTF-8" standalone="yes"?>
<Relationships xmlns="http://schemas.openxmlformats.org/package/2006/relationships"><Relationship Id="rId2" Type="http://schemas.openxmlformats.org/officeDocument/2006/relationships/hyperlink" Target="#'219-11(&#26519;&#21209;)&#12304;&#20132;&#26367;&#21046;&#12305;&#35352;&#20837;&#20363;'!A1"/><Relationship Id="rId1" Type="http://schemas.openxmlformats.org/officeDocument/2006/relationships/hyperlink" Target="#&#25552;&#20986;&#26360;&#39006;&#19968;&#35239;!A172"/></Relationships>
</file>

<file path=xl/drawings/_rels/drawing50.xml.rels><?xml version="1.0" encoding="UTF-8" standalone="yes"?>
<Relationships xmlns="http://schemas.openxmlformats.org/package/2006/relationships"><Relationship Id="rId2" Type="http://schemas.openxmlformats.org/officeDocument/2006/relationships/hyperlink" Target="#'219-11(&#26519;&#21209;)&#12304;&#20132;&#26367;&#21046;&#12305;'!A1"/><Relationship Id="rId1" Type="http://schemas.openxmlformats.org/officeDocument/2006/relationships/hyperlink" Target="#&#25552;&#20986;&#26360;&#39006;&#19968;&#35239;!A172"/></Relationships>
</file>

<file path=xl/drawings/_rels/drawing51.xml.rels><?xml version="1.0" encoding="UTF-8" standalone="yes"?>
<Relationships xmlns="http://schemas.openxmlformats.org/package/2006/relationships"><Relationship Id="rId1" Type="http://schemas.openxmlformats.org/officeDocument/2006/relationships/hyperlink" Target="#&#25552;&#20986;&#26360;&#39006;&#19968;&#35239;!A190"/></Relationships>
</file>

<file path=xl/drawings/_rels/drawing52.xml.rels><?xml version="1.0" encoding="UTF-8" standalone="yes"?>
<Relationships xmlns="http://schemas.openxmlformats.org/package/2006/relationships"><Relationship Id="rId1" Type="http://schemas.openxmlformats.org/officeDocument/2006/relationships/hyperlink" Target="#&#25552;&#20986;&#26360;&#39006;&#19968;&#35239;!A192"/></Relationships>
</file>

<file path=xl/drawings/_rels/drawing53.xml.rels><?xml version="1.0" encoding="UTF-8" standalone="yes"?>
<Relationships xmlns="http://schemas.openxmlformats.org/package/2006/relationships"><Relationship Id="rId1" Type="http://schemas.openxmlformats.org/officeDocument/2006/relationships/hyperlink" Target="#&#25552;&#20986;&#26360;&#39006;&#19968;&#35239;!A182"/></Relationships>
</file>

<file path=xl/drawings/_rels/drawing54.xml.rels><?xml version="1.0" encoding="UTF-8" standalone="yes"?>
<Relationships xmlns="http://schemas.openxmlformats.org/package/2006/relationships"><Relationship Id="rId1" Type="http://schemas.openxmlformats.org/officeDocument/2006/relationships/hyperlink" Target="#&#25552;&#20986;&#26360;&#39006;&#19968;&#35239;!A182"/></Relationships>
</file>

<file path=xl/drawings/_rels/drawing55.xml.rels><?xml version="1.0" encoding="UTF-8" standalone="yes"?>
<Relationships xmlns="http://schemas.openxmlformats.org/package/2006/relationships"><Relationship Id="rId1" Type="http://schemas.openxmlformats.org/officeDocument/2006/relationships/hyperlink" Target="#&#25552;&#20986;&#26360;&#39006;&#19968;&#35239;!A182"/></Relationships>
</file>

<file path=xl/drawings/_rels/drawing56.xml.rels><?xml version="1.0" encoding="UTF-8" standalone="yes"?>
<Relationships xmlns="http://schemas.openxmlformats.org/package/2006/relationships"><Relationship Id="rId1" Type="http://schemas.openxmlformats.org/officeDocument/2006/relationships/hyperlink" Target="#&#25552;&#20986;&#26360;&#39006;&#19968;&#35239;!A182"/></Relationships>
</file>

<file path=xl/drawings/_rels/drawing57.xml.rels><?xml version="1.0" encoding="UTF-8" standalone="yes"?>
<Relationships xmlns="http://schemas.openxmlformats.org/package/2006/relationships"><Relationship Id="rId1" Type="http://schemas.openxmlformats.org/officeDocument/2006/relationships/hyperlink" Target="#&#25552;&#20986;&#26360;&#39006;&#19968;&#35239;!A182"/></Relationships>
</file>

<file path=xl/drawings/_rels/drawing58.xml.rels><?xml version="1.0" encoding="UTF-8" standalone="yes"?>
<Relationships xmlns="http://schemas.openxmlformats.org/package/2006/relationships"><Relationship Id="rId1" Type="http://schemas.openxmlformats.org/officeDocument/2006/relationships/hyperlink" Target="#&#25552;&#20986;&#26360;&#39006;&#19968;&#35239;!A182"/></Relationships>
</file>

<file path=xl/drawings/_rels/drawing59.xml.rels><?xml version="1.0" encoding="UTF-8" standalone="yes"?>
<Relationships xmlns="http://schemas.openxmlformats.org/package/2006/relationships"><Relationship Id="rId1" Type="http://schemas.openxmlformats.org/officeDocument/2006/relationships/hyperlink" Target="#&#25552;&#20986;&#26360;&#39006;&#19968;&#35239;!A208"/></Relationships>
</file>

<file path=xl/drawings/_rels/drawing6.xml.rels><?xml version="1.0" encoding="UTF-8" standalone="yes"?>
<Relationships xmlns="http://schemas.openxmlformats.org/package/2006/relationships"><Relationship Id="rId1" Type="http://schemas.openxmlformats.org/officeDocument/2006/relationships/hyperlink" Target="#&#25552;&#20986;&#26360;&#39006;&#19968;&#35239;!A8"/></Relationships>
</file>

<file path=xl/drawings/_rels/drawing60.xml.rels><?xml version="1.0" encoding="UTF-8" standalone="yes"?>
<Relationships xmlns="http://schemas.openxmlformats.org/package/2006/relationships"><Relationship Id="rId2" Type="http://schemas.openxmlformats.org/officeDocument/2006/relationships/hyperlink" Target="#'306-1'!A1"/><Relationship Id="rId1" Type="http://schemas.openxmlformats.org/officeDocument/2006/relationships/hyperlink" Target="#&#25552;&#20986;&#26360;&#39006;&#19968;&#35239;!A208"/></Relationships>
</file>

<file path=xl/drawings/_rels/drawing61.xml.rels><?xml version="1.0" encoding="UTF-8" standalone="yes"?>
<Relationships xmlns="http://schemas.openxmlformats.org/package/2006/relationships"><Relationship Id="rId2" Type="http://schemas.openxmlformats.org/officeDocument/2006/relationships/hyperlink" Target="#'306-1'!A1"/><Relationship Id="rId1" Type="http://schemas.openxmlformats.org/officeDocument/2006/relationships/hyperlink" Target="#&#25552;&#20986;&#26360;&#39006;&#19968;&#35239;!A208"/></Relationships>
</file>

<file path=xl/drawings/_rels/drawing62.xml.rels><?xml version="1.0" encoding="UTF-8" standalone="yes"?>
<Relationships xmlns="http://schemas.openxmlformats.org/package/2006/relationships"><Relationship Id="rId2" Type="http://schemas.openxmlformats.org/officeDocument/2006/relationships/hyperlink" Target="#'306-1'!A1"/><Relationship Id="rId1" Type="http://schemas.openxmlformats.org/officeDocument/2006/relationships/hyperlink" Target="#&#25552;&#20986;&#26360;&#39006;&#19968;&#35239;!A208"/></Relationships>
</file>

<file path=xl/drawings/_rels/drawing63.xml.rels><?xml version="1.0" encoding="UTF-8" standalone="yes"?>
<Relationships xmlns="http://schemas.openxmlformats.org/package/2006/relationships"><Relationship Id="rId2" Type="http://schemas.openxmlformats.org/officeDocument/2006/relationships/hyperlink" Target="#&#25552;&#20986;&#26360;&#39006;&#19968;&#35239;!A208"/><Relationship Id="rId1" Type="http://schemas.openxmlformats.org/officeDocument/2006/relationships/hyperlink" Target="#'306-1'!A1"/></Relationships>
</file>

<file path=xl/drawings/_rels/drawing64.xml.rels><?xml version="1.0" encoding="UTF-8" standalone="yes"?>
<Relationships xmlns="http://schemas.openxmlformats.org/package/2006/relationships"><Relationship Id="rId1" Type="http://schemas.openxmlformats.org/officeDocument/2006/relationships/hyperlink" Target="#&#25552;&#20986;&#26360;&#39006;&#19968;&#35239;!A224"/></Relationships>
</file>

<file path=xl/drawings/_rels/drawing65.xml.rels><?xml version="1.0" encoding="UTF-8" standalone="yes"?>
<Relationships xmlns="http://schemas.openxmlformats.org/package/2006/relationships"><Relationship Id="rId1" Type="http://schemas.openxmlformats.org/officeDocument/2006/relationships/hyperlink" Target="#&#25552;&#20986;&#26360;&#39006;&#19968;&#35239;!A224"/></Relationships>
</file>

<file path=xl/drawings/_rels/drawing66.xml.rels><?xml version="1.0" encoding="UTF-8" standalone="yes"?>
<Relationships xmlns="http://schemas.openxmlformats.org/package/2006/relationships"><Relationship Id="rId1" Type="http://schemas.openxmlformats.org/officeDocument/2006/relationships/hyperlink" Target="#&#25552;&#20986;&#26360;&#39006;&#19968;&#35239;!A224"/></Relationships>
</file>

<file path=xl/drawings/_rels/drawing67.xml.rels><?xml version="1.0" encoding="UTF-8" standalone="yes"?>
<Relationships xmlns="http://schemas.openxmlformats.org/package/2006/relationships"><Relationship Id="rId1" Type="http://schemas.openxmlformats.org/officeDocument/2006/relationships/hyperlink" Target="#&#25552;&#20986;&#26360;&#39006;&#19968;&#35239;!A224"/></Relationships>
</file>

<file path=xl/drawings/_rels/drawing68.xml.rels><?xml version="1.0" encoding="UTF-8" standalone="yes"?>
<Relationships xmlns="http://schemas.openxmlformats.org/package/2006/relationships"><Relationship Id="rId1" Type="http://schemas.openxmlformats.org/officeDocument/2006/relationships/hyperlink" Target="#&#25552;&#20986;&#26360;&#39006;&#19968;&#35239;!A232"/></Relationships>
</file>

<file path=xl/drawings/_rels/drawing69.xml.rels><?xml version="1.0" encoding="UTF-8" standalone="yes"?>
<Relationships xmlns="http://schemas.openxmlformats.org/package/2006/relationships"><Relationship Id="rId1" Type="http://schemas.openxmlformats.org/officeDocument/2006/relationships/hyperlink" Target="#&#25552;&#20986;&#26360;&#39006;&#19968;&#35239;!A232"/></Relationships>
</file>

<file path=xl/drawings/_rels/drawing7.xml.rels><?xml version="1.0" encoding="UTF-8" standalone="yes"?>
<Relationships xmlns="http://schemas.openxmlformats.org/package/2006/relationships"><Relationship Id="rId1" Type="http://schemas.openxmlformats.org/officeDocument/2006/relationships/hyperlink" Target="#&#25552;&#20986;&#26360;&#39006;&#19968;&#35239;!A8"/></Relationships>
</file>

<file path=xl/drawings/_rels/drawing70.xml.rels><?xml version="1.0" encoding="UTF-8" standalone="yes"?>
<Relationships xmlns="http://schemas.openxmlformats.org/package/2006/relationships"><Relationship Id="rId1" Type="http://schemas.openxmlformats.org/officeDocument/2006/relationships/hyperlink" Target="#&#25552;&#20986;&#26360;&#39006;&#19968;&#35239;!A232"/></Relationships>
</file>

<file path=xl/drawings/_rels/drawing71.xml.rels><?xml version="1.0" encoding="UTF-8" standalone="yes"?>
<Relationships xmlns="http://schemas.openxmlformats.org/package/2006/relationships"><Relationship Id="rId1" Type="http://schemas.openxmlformats.org/officeDocument/2006/relationships/hyperlink" Target="#&#25552;&#20986;&#26360;&#39006;&#19968;&#35239;!A241"/></Relationships>
</file>

<file path=xl/drawings/_rels/drawing72.xml.rels><?xml version="1.0" encoding="UTF-8" standalone="yes"?>
<Relationships xmlns="http://schemas.openxmlformats.org/package/2006/relationships"><Relationship Id="rId1" Type="http://schemas.openxmlformats.org/officeDocument/2006/relationships/hyperlink" Target="#&#25552;&#20986;&#26360;&#39006;&#19968;&#35239;!A241"/></Relationships>
</file>

<file path=xl/drawings/_rels/drawing73.xml.rels><?xml version="1.0" encoding="UTF-8" standalone="yes"?>
<Relationships xmlns="http://schemas.openxmlformats.org/package/2006/relationships"><Relationship Id="rId2" Type="http://schemas.openxmlformats.org/officeDocument/2006/relationships/hyperlink" Target="#&#25552;&#20986;&#26360;&#39006;&#19968;&#35239;!A246"/><Relationship Id="rId1" Type="http://schemas.openxmlformats.org/officeDocument/2006/relationships/hyperlink" Target="#'407(&#35352;&#20837;&#20363;)'!A1"/></Relationships>
</file>

<file path=xl/drawings/_rels/drawing74.xml.rels><?xml version="1.0" encoding="UTF-8" standalone="yes"?>
<Relationships xmlns="http://schemas.openxmlformats.org/package/2006/relationships"><Relationship Id="rId1" Type="http://schemas.openxmlformats.org/officeDocument/2006/relationships/hyperlink" Target="#'407'!A1"/></Relationships>
</file>

<file path=xl/drawings/_rels/drawing75.xml.rels><?xml version="1.0" encoding="UTF-8" standalone="yes"?>
<Relationships xmlns="http://schemas.openxmlformats.org/package/2006/relationships"><Relationship Id="rId1" Type="http://schemas.openxmlformats.org/officeDocument/2006/relationships/hyperlink" Target="#&#25552;&#20986;&#26360;&#39006;&#19968;&#35239;!A246"/></Relationships>
</file>

<file path=xl/drawings/_rels/drawing76.xml.rels><?xml version="1.0" encoding="UTF-8" standalone="yes"?>
<Relationships xmlns="http://schemas.openxmlformats.org/package/2006/relationships"><Relationship Id="rId1" Type="http://schemas.openxmlformats.org/officeDocument/2006/relationships/hyperlink" Target="#&#25552;&#20986;&#26360;&#39006;&#19968;&#35239;!A252"/></Relationships>
</file>

<file path=xl/drawings/_rels/drawing77.xml.rels><?xml version="1.0" encoding="UTF-8" standalone="yes"?>
<Relationships xmlns="http://schemas.openxmlformats.org/package/2006/relationships"><Relationship Id="rId1" Type="http://schemas.openxmlformats.org/officeDocument/2006/relationships/hyperlink" Target="#&#25552;&#20986;&#26360;&#39006;&#19968;&#35239;!A252"/></Relationships>
</file>

<file path=xl/drawings/_rels/drawing78.xml.rels><?xml version="1.0" encoding="UTF-8" standalone="yes"?>
<Relationships xmlns="http://schemas.openxmlformats.org/package/2006/relationships"><Relationship Id="rId1" Type="http://schemas.openxmlformats.org/officeDocument/2006/relationships/hyperlink" Target="#&#25552;&#20986;&#26360;&#39006;&#19968;&#35239;!A252"/></Relationships>
</file>

<file path=xl/drawings/_rels/drawing79.xml.rels><?xml version="1.0" encoding="UTF-8" standalone="yes"?>
<Relationships xmlns="http://schemas.openxmlformats.org/package/2006/relationships"><Relationship Id="rId1" Type="http://schemas.openxmlformats.org/officeDocument/2006/relationships/hyperlink" Target="#&#25552;&#20986;&#26360;&#39006;&#19968;&#35239;!A252"/></Relationships>
</file>

<file path=xl/drawings/_rels/drawing8.xml.rels><?xml version="1.0" encoding="UTF-8" standalone="yes"?>
<Relationships xmlns="http://schemas.openxmlformats.org/package/2006/relationships"><Relationship Id="rId1" Type="http://schemas.openxmlformats.org/officeDocument/2006/relationships/hyperlink" Target="#&#25552;&#20986;&#26360;&#39006;&#19968;&#35239;!A8"/></Relationships>
</file>

<file path=xl/drawings/_rels/drawing80.xml.rels><?xml version="1.0" encoding="UTF-8" standalone="yes"?>
<Relationships xmlns="http://schemas.openxmlformats.org/package/2006/relationships"><Relationship Id="rId1" Type="http://schemas.openxmlformats.org/officeDocument/2006/relationships/hyperlink" Target="#&#25552;&#20986;&#26360;&#39006;&#19968;&#35239;!A276"/></Relationships>
</file>

<file path=xl/drawings/_rels/drawing81.xml.rels><?xml version="1.0" encoding="UTF-8" standalone="yes"?>
<Relationships xmlns="http://schemas.openxmlformats.org/package/2006/relationships"><Relationship Id="rId1" Type="http://schemas.openxmlformats.org/officeDocument/2006/relationships/hyperlink" Target="#&#25552;&#20986;&#26360;&#39006;&#19968;&#35239;!A276"/></Relationships>
</file>

<file path=xl/drawings/_rels/drawing82.xml.rels><?xml version="1.0" encoding="UTF-8" standalone="yes"?>
<Relationships xmlns="http://schemas.openxmlformats.org/package/2006/relationships"><Relationship Id="rId1" Type="http://schemas.openxmlformats.org/officeDocument/2006/relationships/hyperlink" Target="#&#25552;&#20986;&#26360;&#39006;&#19968;&#35239;!A276"/></Relationships>
</file>

<file path=xl/drawings/_rels/drawing83.xml.rels><?xml version="1.0" encoding="UTF-8" standalone="yes"?>
<Relationships xmlns="http://schemas.openxmlformats.org/package/2006/relationships"><Relationship Id="rId2" Type="http://schemas.openxmlformats.org/officeDocument/2006/relationships/hyperlink" Target="#'505-&#20363;'!A1"/><Relationship Id="rId1" Type="http://schemas.openxmlformats.org/officeDocument/2006/relationships/hyperlink" Target="#&#25552;&#20986;&#26360;&#39006;&#19968;&#35239;!A276"/></Relationships>
</file>

<file path=xl/drawings/_rels/drawing84.xml.rels><?xml version="1.0" encoding="UTF-8" standalone="yes"?>
<Relationships xmlns="http://schemas.openxmlformats.org/package/2006/relationships"><Relationship Id="rId1" Type="http://schemas.openxmlformats.org/officeDocument/2006/relationships/hyperlink" Target="#'505'!A1"/></Relationships>
</file>

<file path=xl/drawings/_rels/drawing85.xml.rels><?xml version="1.0" encoding="UTF-8" standalone="yes"?>
<Relationships xmlns="http://schemas.openxmlformats.org/package/2006/relationships"><Relationship Id="rId1" Type="http://schemas.openxmlformats.org/officeDocument/2006/relationships/hyperlink" Target="#&#25552;&#20986;&#26360;&#39006;&#19968;&#35239;!A276"/></Relationships>
</file>

<file path=xl/drawings/_rels/drawing86.xml.rels><?xml version="1.0" encoding="UTF-8" standalone="yes"?>
<Relationships xmlns="http://schemas.openxmlformats.org/package/2006/relationships"><Relationship Id="rId1" Type="http://schemas.openxmlformats.org/officeDocument/2006/relationships/hyperlink" Target="#'507'!A1"/></Relationships>
</file>

<file path=xl/drawings/_rels/drawing87.xml.rels><?xml version="1.0" encoding="UTF-8" standalone="yes"?>
<Relationships xmlns="http://schemas.openxmlformats.org/package/2006/relationships"><Relationship Id="rId1" Type="http://schemas.openxmlformats.org/officeDocument/2006/relationships/hyperlink" Target="#&#25552;&#20986;&#26360;&#39006;&#19968;&#35239;!A307"/></Relationships>
</file>

<file path=xl/drawings/_rels/drawing88.xml.rels><?xml version="1.0" encoding="UTF-8" standalone="yes"?>
<Relationships xmlns="http://schemas.openxmlformats.org/package/2006/relationships"><Relationship Id="rId1" Type="http://schemas.openxmlformats.org/officeDocument/2006/relationships/hyperlink" Target="#&#25552;&#20986;&#26360;&#39006;&#19968;&#35239;!A307"/></Relationships>
</file>

<file path=xl/drawings/_rels/drawing89.xml.rels><?xml version="1.0" encoding="UTF-8" standalone="yes"?>
<Relationships xmlns="http://schemas.openxmlformats.org/package/2006/relationships"><Relationship Id="rId1" Type="http://schemas.openxmlformats.org/officeDocument/2006/relationships/hyperlink" Target="#&#25552;&#20986;&#26360;&#39006;&#19968;&#35239;!A311"/></Relationships>
</file>

<file path=xl/drawings/_rels/drawing9.xml.rels><?xml version="1.0" encoding="UTF-8" standalone="yes"?>
<Relationships xmlns="http://schemas.openxmlformats.org/package/2006/relationships"><Relationship Id="rId1" Type="http://schemas.openxmlformats.org/officeDocument/2006/relationships/hyperlink" Target="#&#25552;&#20986;&#26360;&#39006;&#19968;&#35239;!A26"/></Relationships>
</file>

<file path=xl/drawings/_rels/drawing90.xml.rels><?xml version="1.0" encoding="UTF-8" standalone="yes"?>
<Relationships xmlns="http://schemas.openxmlformats.org/package/2006/relationships"><Relationship Id="rId1" Type="http://schemas.openxmlformats.org/officeDocument/2006/relationships/hyperlink" Target="#&#25552;&#20986;&#26360;&#39006;&#19968;&#35239;!A315"/></Relationships>
</file>

<file path=xl/drawings/_rels/drawing91.xml.rels><?xml version="1.0" encoding="UTF-8" standalone="yes"?>
<Relationships xmlns="http://schemas.openxmlformats.org/package/2006/relationships"><Relationship Id="rId1" Type="http://schemas.openxmlformats.org/officeDocument/2006/relationships/hyperlink" Target="#&#25552;&#20986;&#26360;&#39006;&#19968;&#35239;!A318"/></Relationships>
</file>

<file path=xl/drawings/_rels/drawing92.xml.rels><?xml version="1.0" encoding="UTF-8" standalone="yes"?>
<Relationships xmlns="http://schemas.openxmlformats.org/package/2006/relationships"><Relationship Id="rId1" Type="http://schemas.openxmlformats.org/officeDocument/2006/relationships/hyperlink" Target="#&#25552;&#20986;&#26360;&#39006;&#19968;&#35239;!A320"/></Relationships>
</file>

<file path=xl/drawings/_rels/drawing93.xml.rels><?xml version="1.0" encoding="UTF-8" standalone="yes"?>
<Relationships xmlns="http://schemas.openxmlformats.org/package/2006/relationships"><Relationship Id="rId1" Type="http://schemas.openxmlformats.org/officeDocument/2006/relationships/hyperlink" Target="#&#25552;&#20986;&#26360;&#39006;&#19968;&#35239;!A320"/></Relationships>
</file>

<file path=xl/drawings/drawing1.xml><?xml version="1.0" encoding="utf-8"?>
<xdr:wsDr xmlns:xdr="http://schemas.openxmlformats.org/drawingml/2006/spreadsheetDrawing" xmlns:a="http://schemas.openxmlformats.org/drawingml/2006/main">
  <xdr:oneCellAnchor>
    <xdr:from>
      <xdr:col>3</xdr:col>
      <xdr:colOff>653143</xdr:colOff>
      <xdr:row>175</xdr:row>
      <xdr:rowOff>0</xdr:rowOff>
    </xdr:from>
    <xdr:ext cx="184731" cy="264560"/>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4539343" y="40875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653143</xdr:colOff>
      <xdr:row>174</xdr:row>
      <xdr:rowOff>130628</xdr:rowOff>
    </xdr:from>
    <xdr:ext cx="184731" cy="264560"/>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4539343" y="400822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16</xdr:col>
      <xdr:colOff>0</xdr:colOff>
      <xdr:row>9</xdr:row>
      <xdr:rowOff>0</xdr:rowOff>
    </xdr:from>
    <xdr:to>
      <xdr:col>18</xdr:col>
      <xdr:colOff>16987</xdr:colOff>
      <xdr:row>11</xdr:row>
      <xdr:rowOff>20305</xdr:rowOff>
    </xdr:to>
    <xdr:sp macro="" textlink="">
      <xdr:nvSpPr>
        <xdr:cNvPr id="5" name="額縁 4">
          <a:hlinkClick xmlns:r="http://schemas.openxmlformats.org/officeDocument/2006/relationships" r:id="rId1"/>
          <a:extLst>
            <a:ext uri="{FF2B5EF4-FFF2-40B4-BE49-F238E27FC236}">
              <a16:creationId xmlns:a16="http://schemas.microsoft.com/office/drawing/2014/main" id="{00000000-0008-0000-0B00-000005000000}"/>
            </a:ext>
          </a:extLst>
        </xdr:cNvPr>
        <xdr:cNvSpPr/>
      </xdr:nvSpPr>
      <xdr:spPr>
        <a:xfrm>
          <a:off x="7345680" y="1935480"/>
          <a:ext cx="1236187" cy="72134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16</xdr:col>
      <xdr:colOff>0</xdr:colOff>
      <xdr:row>7</xdr:row>
      <xdr:rowOff>0</xdr:rowOff>
    </xdr:from>
    <xdr:to>
      <xdr:col>18</xdr:col>
      <xdr:colOff>16987</xdr:colOff>
      <xdr:row>9</xdr:row>
      <xdr:rowOff>203185</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0C00-000004000000}"/>
            </a:ext>
          </a:extLst>
        </xdr:cNvPr>
        <xdr:cNvSpPr/>
      </xdr:nvSpPr>
      <xdr:spPr>
        <a:xfrm>
          <a:off x="7345680" y="1417320"/>
          <a:ext cx="1236187" cy="72134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10</xdr:col>
      <xdr:colOff>0</xdr:colOff>
      <xdr:row>7</xdr:row>
      <xdr:rowOff>0</xdr:rowOff>
    </xdr:from>
    <xdr:to>
      <xdr:col>12</xdr:col>
      <xdr:colOff>16987</xdr:colOff>
      <xdr:row>11</xdr:row>
      <xdr:rowOff>104125</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0D00-000004000000}"/>
            </a:ext>
          </a:extLst>
        </xdr:cNvPr>
        <xdr:cNvSpPr/>
      </xdr:nvSpPr>
      <xdr:spPr>
        <a:xfrm>
          <a:off x="7246620" y="1844040"/>
          <a:ext cx="1236187" cy="72134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13</xdr:col>
      <xdr:colOff>0</xdr:colOff>
      <xdr:row>7</xdr:row>
      <xdr:rowOff>0</xdr:rowOff>
    </xdr:from>
    <xdr:to>
      <xdr:col>15</xdr:col>
      <xdr:colOff>16987</xdr:colOff>
      <xdr:row>11</xdr:row>
      <xdr:rowOff>66025</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0E00-000003000000}"/>
            </a:ext>
          </a:extLst>
        </xdr:cNvPr>
        <xdr:cNvSpPr/>
      </xdr:nvSpPr>
      <xdr:spPr>
        <a:xfrm>
          <a:off x="7101840" y="1478280"/>
          <a:ext cx="1236187" cy="72134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33</xdr:col>
      <xdr:colOff>12020</xdr:colOff>
      <xdr:row>9</xdr:row>
      <xdr:rowOff>156710</xdr:rowOff>
    </xdr:from>
    <xdr:to>
      <xdr:col>37</xdr:col>
      <xdr:colOff>500</xdr:colOff>
      <xdr:row>12</xdr:row>
      <xdr:rowOff>78197</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7898720" y="2457950"/>
          <a:ext cx="720000" cy="72158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例</a:t>
          </a:r>
          <a:endParaRPr kumimoji="1" lang="en-US" altLang="ja-JP" sz="1600" b="1"/>
        </a:p>
      </xdr:txBody>
    </xdr:sp>
    <xdr:clientData fPrintsWithSheet="0"/>
  </xdr:twoCellAnchor>
  <xdr:twoCellAnchor>
    <xdr:from>
      <xdr:col>3</xdr:col>
      <xdr:colOff>198120</xdr:colOff>
      <xdr:row>23</xdr:row>
      <xdr:rowOff>220980</xdr:rowOff>
    </xdr:from>
    <xdr:to>
      <xdr:col>6</xdr:col>
      <xdr:colOff>45780</xdr:colOff>
      <xdr:row>25</xdr:row>
      <xdr:rowOff>11578</xdr:rowOff>
    </xdr:to>
    <xdr:sp macro="" textlink="" fLocksText="0">
      <xdr:nvSpPr>
        <xdr:cNvPr id="4" name="円/楕円 2">
          <a:extLst>
            <a:ext uri="{FF2B5EF4-FFF2-40B4-BE49-F238E27FC236}">
              <a16:creationId xmlns:a16="http://schemas.microsoft.com/office/drawing/2014/main" id="{00000000-0008-0000-0F00-000004000000}"/>
            </a:ext>
          </a:extLst>
        </xdr:cNvPr>
        <xdr:cNvSpPr/>
      </xdr:nvSpPr>
      <xdr:spPr bwMode="auto">
        <a:xfrm>
          <a:off x="883920" y="6865620"/>
          <a:ext cx="602040" cy="323998"/>
        </a:xfrm>
        <a:prstGeom prst="ellipse">
          <a:avLst/>
        </a:prstGeom>
        <a:noFill/>
        <a:ln>
          <a:solidFill>
            <a:srgbClr val="000000"/>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horzOverflow="clip" wrap="square" lIns="18288" tIns="0" rIns="0" bIns="0" anchor="t" upright="1"/>
        <a:lstStyle/>
        <a:p>
          <a:endParaRPr lang="ja-JP" altLang="en-US"/>
        </a:p>
      </xdr:txBody>
    </xdr:sp>
    <xdr:clientData/>
  </xdr:twoCellAnchor>
  <xdr:twoCellAnchor>
    <xdr:from>
      <xdr:col>33</xdr:col>
      <xdr:colOff>0</xdr:colOff>
      <xdr:row>5</xdr:row>
      <xdr:rowOff>0</xdr:rowOff>
    </xdr:from>
    <xdr:to>
      <xdr:col>39</xdr:col>
      <xdr:colOff>138907</xdr:colOff>
      <xdr:row>7</xdr:row>
      <xdr:rowOff>187945</xdr:rowOff>
    </xdr:to>
    <xdr:sp macro="" textlink="">
      <xdr:nvSpPr>
        <xdr:cNvPr id="5" name="額縁 4">
          <a:hlinkClick xmlns:r="http://schemas.openxmlformats.org/officeDocument/2006/relationships" r:id="rId2"/>
          <a:extLst>
            <a:ext uri="{FF2B5EF4-FFF2-40B4-BE49-F238E27FC236}">
              <a16:creationId xmlns:a16="http://schemas.microsoft.com/office/drawing/2014/main" id="{00000000-0008-0000-0F00-000005000000}"/>
            </a:ext>
          </a:extLst>
        </xdr:cNvPr>
        <xdr:cNvSpPr/>
      </xdr:nvSpPr>
      <xdr:spPr>
        <a:xfrm>
          <a:off x="7886700" y="1234440"/>
          <a:ext cx="1236187" cy="72134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3</xdr:col>
      <xdr:colOff>190379</xdr:colOff>
      <xdr:row>23</xdr:row>
      <xdr:rowOff>228154</xdr:rowOff>
    </xdr:from>
    <xdr:to>
      <xdr:col>6</xdr:col>
      <xdr:colOff>38039</xdr:colOff>
      <xdr:row>25</xdr:row>
      <xdr:rowOff>18752</xdr:rowOff>
    </xdr:to>
    <xdr:sp macro="" textlink="" fLocksText="0">
      <xdr:nvSpPr>
        <xdr:cNvPr id="2" name="円/楕円 2">
          <a:extLst>
            <a:ext uri="{FF2B5EF4-FFF2-40B4-BE49-F238E27FC236}">
              <a16:creationId xmlns:a16="http://schemas.microsoft.com/office/drawing/2014/main" id="{00000000-0008-0000-1000-000002000000}"/>
            </a:ext>
          </a:extLst>
        </xdr:cNvPr>
        <xdr:cNvSpPr/>
      </xdr:nvSpPr>
      <xdr:spPr bwMode="auto">
        <a:xfrm>
          <a:off x="876179" y="6872794"/>
          <a:ext cx="602040" cy="323998"/>
        </a:xfrm>
        <a:prstGeom prst="ellipse">
          <a:avLst/>
        </a:prstGeom>
        <a:noFill/>
        <a:ln>
          <a:solidFill>
            <a:srgbClr val="000000"/>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horzOverflow="clip" wrap="square" lIns="18288" tIns="0" rIns="0" bIns="0" anchor="t" upright="1"/>
        <a:lstStyle/>
        <a:p>
          <a:endParaRPr lang="ja-JP" altLang="en-US"/>
        </a:p>
      </xdr:txBody>
    </xdr:sp>
    <xdr:clientData/>
  </xdr:twoCellAnchor>
  <xdr:twoCellAnchor>
    <xdr:from>
      <xdr:col>12</xdr:col>
      <xdr:colOff>60830</xdr:colOff>
      <xdr:row>26</xdr:row>
      <xdr:rowOff>0</xdr:rowOff>
    </xdr:from>
    <xdr:to>
      <xdr:col>13</xdr:col>
      <xdr:colOff>173458</xdr:colOff>
      <xdr:row>27</xdr:row>
      <xdr:rowOff>0</xdr:rowOff>
    </xdr:to>
    <xdr:sp macro="" textlink="" fLocksText="0">
      <xdr:nvSpPr>
        <xdr:cNvPr id="3" name="円/楕円 3">
          <a:extLst>
            <a:ext uri="{FF2B5EF4-FFF2-40B4-BE49-F238E27FC236}">
              <a16:creationId xmlns:a16="http://schemas.microsoft.com/office/drawing/2014/main" id="{00000000-0008-0000-1000-000003000000}"/>
            </a:ext>
          </a:extLst>
        </xdr:cNvPr>
        <xdr:cNvSpPr/>
      </xdr:nvSpPr>
      <xdr:spPr bwMode="auto">
        <a:xfrm>
          <a:off x="3009770" y="7444740"/>
          <a:ext cx="364088" cy="266700"/>
        </a:xfrm>
        <a:prstGeom prst="ellipse">
          <a:avLst/>
        </a:prstGeom>
        <a:noFill/>
        <a:ln>
          <a:solidFill>
            <a:srgbClr val="000000"/>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horzOverflow="clip" wrap="square" lIns="18288" tIns="0" rIns="0" bIns="0" anchor="t" upright="1"/>
        <a:lstStyle/>
        <a:p>
          <a:endParaRPr lang="ja-JP" altLang="en-US"/>
        </a:p>
      </xdr:txBody>
    </xdr:sp>
    <xdr:clientData/>
  </xdr:twoCellAnchor>
  <xdr:twoCellAnchor>
    <xdr:from>
      <xdr:col>8</xdr:col>
      <xdr:colOff>221064</xdr:colOff>
      <xdr:row>28</xdr:row>
      <xdr:rowOff>9376</xdr:rowOff>
    </xdr:from>
    <xdr:to>
      <xdr:col>11</xdr:col>
      <xdr:colOff>20890</xdr:colOff>
      <xdr:row>29</xdr:row>
      <xdr:rowOff>9525</xdr:rowOff>
    </xdr:to>
    <xdr:sp macro="" textlink="" fLocksText="0">
      <xdr:nvSpPr>
        <xdr:cNvPr id="4" name="円/楕円 4">
          <a:extLst>
            <a:ext uri="{FF2B5EF4-FFF2-40B4-BE49-F238E27FC236}">
              <a16:creationId xmlns:a16="http://schemas.microsoft.com/office/drawing/2014/main" id="{00000000-0008-0000-1000-000004000000}"/>
            </a:ext>
          </a:extLst>
        </xdr:cNvPr>
        <xdr:cNvSpPr/>
      </xdr:nvSpPr>
      <xdr:spPr bwMode="auto">
        <a:xfrm>
          <a:off x="2164164" y="7987516"/>
          <a:ext cx="554206" cy="266849"/>
        </a:xfrm>
        <a:prstGeom prst="ellipse">
          <a:avLst/>
        </a:prstGeom>
        <a:noFill/>
        <a:ln>
          <a:solidFill>
            <a:srgbClr val="000000"/>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horzOverflow="clip" wrap="square" lIns="18288" tIns="0" rIns="0" bIns="0" anchor="t" upright="1"/>
        <a:lstStyle/>
        <a:p>
          <a:endParaRPr lang="ja-JP" altLang="en-US"/>
        </a:p>
      </xdr:txBody>
    </xdr:sp>
    <xdr:clientData/>
  </xdr:twoCellAnchor>
  <xdr:twoCellAnchor>
    <xdr:from>
      <xdr:col>19</xdr:col>
      <xdr:colOff>159964</xdr:colOff>
      <xdr:row>8</xdr:row>
      <xdr:rowOff>190649</xdr:rowOff>
    </xdr:from>
    <xdr:to>
      <xdr:col>27</xdr:col>
      <xdr:colOff>60830</xdr:colOff>
      <xdr:row>11</xdr:row>
      <xdr:rowOff>200025</xdr:rowOff>
    </xdr:to>
    <xdr:sp macro="" textlink="" fLocksText="0">
      <xdr:nvSpPr>
        <xdr:cNvPr id="5" name="正方形/長方形 5">
          <a:extLst>
            <a:ext uri="{FF2B5EF4-FFF2-40B4-BE49-F238E27FC236}">
              <a16:creationId xmlns:a16="http://schemas.microsoft.com/office/drawing/2014/main" id="{00000000-0008-0000-1000-000005000000}"/>
            </a:ext>
          </a:extLst>
        </xdr:cNvPr>
        <xdr:cNvSpPr/>
      </xdr:nvSpPr>
      <xdr:spPr bwMode="auto">
        <a:xfrm>
          <a:off x="4869124" y="2225189"/>
          <a:ext cx="1912546" cy="809476"/>
        </a:xfrm>
        <a:prstGeom prst="rect">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anchor="ctr" upright="1"/>
        <a:lstStyle/>
        <a:p>
          <a:pPr algn="ctr"/>
          <a:r>
            <a:rPr lang="ja-JP" altLang="en-US" sz="4000" b="0" spc="0">
              <a:ln w="0"/>
              <a:solidFill>
                <a:schemeClr val="tx1"/>
              </a:solidFill>
              <a:effectLst>
                <a:outerShdw blurRad="38100" dist="19050" dir="2700000" algn="tl" rotWithShape="0">
                  <a:schemeClr val="tx1">
                    <a:alpha val="40000"/>
                  </a:schemeClr>
                </a:outerShdw>
              </a:effectLst>
            </a:rPr>
            <a:t>記入例</a:t>
          </a:r>
        </a:p>
      </xdr:txBody>
    </xdr:sp>
    <xdr:clientData/>
  </xdr:twoCellAnchor>
  <xdr:twoCellAnchor>
    <xdr:from>
      <xdr:col>32</xdr:col>
      <xdr:colOff>0</xdr:colOff>
      <xdr:row>4</xdr:row>
      <xdr:rowOff>0</xdr:rowOff>
    </xdr:from>
    <xdr:to>
      <xdr:col>42</xdr:col>
      <xdr:colOff>12700</xdr:colOff>
      <xdr:row>7</xdr:row>
      <xdr:rowOff>58739</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1000-000006000000}"/>
            </a:ext>
          </a:extLst>
        </xdr:cNvPr>
        <xdr:cNvSpPr/>
      </xdr:nvSpPr>
      <xdr:spPr>
        <a:xfrm>
          <a:off x="7703820" y="967740"/>
          <a:ext cx="1841500" cy="858839"/>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入力様式に戻る</a:t>
          </a:r>
          <a:endParaRPr kumimoji="1" lang="en-US" altLang="ja-JP" sz="1400" b="1"/>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8</xdr:col>
      <xdr:colOff>89647</xdr:colOff>
      <xdr:row>17</xdr:row>
      <xdr:rowOff>376518</xdr:rowOff>
    </xdr:from>
    <xdr:to>
      <xdr:col>11</xdr:col>
      <xdr:colOff>1405</xdr:colOff>
      <xdr:row>19</xdr:row>
      <xdr:rowOff>37128</xdr:rowOff>
    </xdr:to>
    <xdr:sp macro="" textlink="" fLocksText="0">
      <xdr:nvSpPr>
        <xdr:cNvPr id="2" name="円/楕円 2">
          <a:extLst>
            <a:ext uri="{FF2B5EF4-FFF2-40B4-BE49-F238E27FC236}">
              <a16:creationId xmlns:a16="http://schemas.microsoft.com/office/drawing/2014/main" id="{00000000-0008-0000-1100-000002000000}"/>
            </a:ext>
          </a:extLst>
        </xdr:cNvPr>
        <xdr:cNvSpPr/>
      </xdr:nvSpPr>
      <xdr:spPr bwMode="auto">
        <a:xfrm>
          <a:off x="1990165" y="5871883"/>
          <a:ext cx="691687" cy="323998"/>
        </a:xfrm>
        <a:prstGeom prst="ellipse">
          <a:avLst/>
        </a:prstGeom>
        <a:noFill/>
        <a:ln>
          <a:solidFill>
            <a:srgbClr val="000000"/>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horzOverflow="clip" wrap="square" lIns="18288" tIns="0" rIns="0" bIns="0" anchor="t" upright="1"/>
        <a:lstStyle/>
        <a:p>
          <a:endParaRPr lang="ja-JP" altLang="en-US"/>
        </a:p>
      </xdr:txBody>
    </xdr:sp>
    <xdr:clientData/>
  </xdr:twoCellAnchor>
  <xdr:twoCellAnchor>
    <xdr:from>
      <xdr:col>37</xdr:col>
      <xdr:colOff>0</xdr:colOff>
      <xdr:row>3</xdr:row>
      <xdr:rowOff>0</xdr:rowOff>
    </xdr:from>
    <xdr:to>
      <xdr:col>41</xdr:col>
      <xdr:colOff>220094</xdr:colOff>
      <xdr:row>5</xdr:row>
      <xdr:rowOff>325553</xdr:rowOff>
    </xdr:to>
    <xdr:sp macro="" textlink="">
      <xdr:nvSpPr>
        <xdr:cNvPr id="3" name="額縁 3">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9323294" y="977153"/>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26</xdr:col>
      <xdr:colOff>205740</xdr:colOff>
      <xdr:row>4</xdr:row>
      <xdr:rowOff>22860</xdr:rowOff>
    </xdr:from>
    <xdr:to>
      <xdr:col>32</xdr:col>
      <xdr:colOff>116047</xdr:colOff>
      <xdr:row>7</xdr:row>
      <xdr:rowOff>79920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1200-000003000000}"/>
            </a:ext>
          </a:extLst>
        </xdr:cNvPr>
        <xdr:cNvSpPr/>
      </xdr:nvSpPr>
      <xdr:spPr>
        <a:xfrm>
          <a:off x="5951220" y="1501140"/>
          <a:ext cx="1236187"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xdr:from>
      <xdr:col>35</xdr:col>
      <xdr:colOff>0</xdr:colOff>
      <xdr:row>8</xdr:row>
      <xdr:rowOff>0</xdr:rowOff>
    </xdr:from>
    <xdr:to>
      <xdr:col>36</xdr:col>
      <xdr:colOff>618967</xdr:colOff>
      <xdr:row>10</xdr:row>
      <xdr:rowOff>232320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1300-000003000000}"/>
            </a:ext>
          </a:extLst>
        </xdr:cNvPr>
        <xdr:cNvSpPr/>
      </xdr:nvSpPr>
      <xdr:spPr>
        <a:xfrm>
          <a:off x="12275820" y="2186940"/>
          <a:ext cx="1236187"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26</xdr:col>
      <xdr:colOff>205740</xdr:colOff>
      <xdr:row>4</xdr:row>
      <xdr:rowOff>22860</xdr:rowOff>
    </xdr:from>
    <xdr:to>
      <xdr:col>32</xdr:col>
      <xdr:colOff>116047</xdr:colOff>
      <xdr:row>7</xdr:row>
      <xdr:rowOff>79920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5951220" y="998220"/>
          <a:ext cx="1236187"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11</xdr:col>
      <xdr:colOff>38100</xdr:colOff>
      <xdr:row>4</xdr:row>
      <xdr:rowOff>38100</xdr:rowOff>
    </xdr:from>
    <xdr:to>
      <xdr:col>12</xdr:col>
      <xdr:colOff>611347</xdr:colOff>
      <xdr:row>6</xdr:row>
      <xdr:rowOff>210805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7162800" y="762000"/>
          <a:ext cx="1236187" cy="7137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22</xdr:col>
      <xdr:colOff>154782</xdr:colOff>
      <xdr:row>5</xdr:row>
      <xdr:rowOff>190500</xdr:rowOff>
    </xdr:from>
    <xdr:to>
      <xdr:col>27</xdr:col>
      <xdr:colOff>9844</xdr:colOff>
      <xdr:row>8</xdr:row>
      <xdr:rowOff>53250</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1500-000004000000}"/>
            </a:ext>
          </a:extLst>
        </xdr:cNvPr>
        <xdr:cNvSpPr/>
      </xdr:nvSpPr>
      <xdr:spPr>
        <a:xfrm>
          <a:off x="7108032" y="2857500"/>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22</xdr:col>
      <xdr:colOff>66675</xdr:colOff>
      <xdr:row>2</xdr:row>
      <xdr:rowOff>190500</xdr:rowOff>
    </xdr:from>
    <xdr:to>
      <xdr:col>26</xdr:col>
      <xdr:colOff>221775</xdr:colOff>
      <xdr:row>6</xdr:row>
      <xdr:rowOff>34200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1600-000003000000}"/>
            </a:ext>
          </a:extLst>
        </xdr:cNvPr>
        <xdr:cNvSpPr/>
      </xdr:nvSpPr>
      <xdr:spPr>
        <a:xfrm>
          <a:off x="6276975" y="173355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12</xdr:col>
      <xdr:colOff>428625</xdr:colOff>
      <xdr:row>1</xdr:row>
      <xdr:rowOff>276224</xdr:rowOff>
    </xdr:from>
    <xdr:to>
      <xdr:col>14</xdr:col>
      <xdr:colOff>450375</xdr:colOff>
      <xdr:row>4</xdr:row>
      <xdr:rowOff>234224</xdr:rowOff>
    </xdr:to>
    <xdr:sp macro="" textlink="">
      <xdr:nvSpPr>
        <xdr:cNvPr id="14" name="額縁 13">
          <a:hlinkClick xmlns:r="http://schemas.openxmlformats.org/officeDocument/2006/relationships" r:id="rId1"/>
          <a:extLst>
            <a:ext uri="{FF2B5EF4-FFF2-40B4-BE49-F238E27FC236}">
              <a16:creationId xmlns:a16="http://schemas.microsoft.com/office/drawing/2014/main" id="{00000000-0008-0000-1700-00000E000000}"/>
            </a:ext>
          </a:extLst>
        </xdr:cNvPr>
        <xdr:cNvSpPr/>
      </xdr:nvSpPr>
      <xdr:spPr>
        <a:xfrm>
          <a:off x="6429375" y="159067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3.xml><?xml version="1.0" encoding="utf-8"?>
<xdr:wsDr xmlns:xdr="http://schemas.openxmlformats.org/drawingml/2006/spreadsheetDrawing" xmlns:a="http://schemas.openxmlformats.org/drawingml/2006/main">
  <xdr:oneCellAnchor>
    <xdr:from>
      <xdr:col>4</xdr:col>
      <xdr:colOff>829235</xdr:colOff>
      <xdr:row>38</xdr:row>
      <xdr:rowOff>0</xdr:rowOff>
    </xdr:from>
    <xdr:ext cx="1210588" cy="359073"/>
    <xdr:sp macro="" textlink="">
      <xdr:nvSpPr>
        <xdr:cNvPr id="2" name="テキスト ボックス 1">
          <a:extLst>
            <a:ext uri="{FF2B5EF4-FFF2-40B4-BE49-F238E27FC236}">
              <a16:creationId xmlns:a16="http://schemas.microsoft.com/office/drawing/2014/main" id="{00000000-0008-0000-1800-000002000000}"/>
            </a:ext>
          </a:extLst>
        </xdr:cNvPr>
        <xdr:cNvSpPr txBox="1"/>
      </xdr:nvSpPr>
      <xdr:spPr>
        <a:xfrm>
          <a:off x="3046655" y="637032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twoCellAnchor>
    <xdr:from>
      <xdr:col>6</xdr:col>
      <xdr:colOff>293076</xdr:colOff>
      <xdr:row>2</xdr:row>
      <xdr:rowOff>92109</xdr:rowOff>
    </xdr:from>
    <xdr:to>
      <xdr:col>8</xdr:col>
      <xdr:colOff>313780</xdr:colOff>
      <xdr:row>4</xdr:row>
      <xdr:rowOff>259450</xdr:rowOff>
    </xdr:to>
    <xdr:sp macro="" textlink="">
      <xdr:nvSpPr>
        <xdr:cNvPr id="3" name="額縁 4">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3950676" y="427389"/>
          <a:ext cx="1239904" cy="411181"/>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xdr:from>
      <xdr:col>6</xdr:col>
      <xdr:colOff>0</xdr:colOff>
      <xdr:row>4</xdr:row>
      <xdr:rowOff>0</xdr:rowOff>
    </xdr:from>
    <xdr:to>
      <xdr:col>8</xdr:col>
      <xdr:colOff>56040</xdr:colOff>
      <xdr:row>6</xdr:row>
      <xdr:rowOff>125640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1900-000003000000}"/>
            </a:ext>
          </a:extLst>
        </xdr:cNvPr>
        <xdr:cNvSpPr/>
      </xdr:nvSpPr>
      <xdr:spPr>
        <a:xfrm>
          <a:off x="6103620" y="66294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5.xml><?xml version="1.0" encoding="utf-8"?>
<xdr:wsDr xmlns:xdr="http://schemas.openxmlformats.org/drawingml/2006/spreadsheetDrawing" xmlns:a="http://schemas.openxmlformats.org/drawingml/2006/main">
  <xdr:twoCellAnchor>
    <xdr:from>
      <xdr:col>2</xdr:col>
      <xdr:colOff>0</xdr:colOff>
      <xdr:row>18</xdr:row>
      <xdr:rowOff>19050</xdr:rowOff>
    </xdr:from>
    <xdr:to>
      <xdr:col>2</xdr:col>
      <xdr:colOff>0</xdr:colOff>
      <xdr:row>20</xdr:row>
      <xdr:rowOff>0</xdr:rowOff>
    </xdr:to>
    <xdr:sp macro="" textlink="">
      <xdr:nvSpPr>
        <xdr:cNvPr id="2" name="Line 1">
          <a:extLst>
            <a:ext uri="{FF2B5EF4-FFF2-40B4-BE49-F238E27FC236}">
              <a16:creationId xmlns:a16="http://schemas.microsoft.com/office/drawing/2014/main" id="{00000000-0008-0000-1A00-000002000000}"/>
            </a:ext>
          </a:extLst>
        </xdr:cNvPr>
        <xdr:cNvSpPr>
          <a:spLocks noChangeShapeType="1"/>
        </xdr:cNvSpPr>
      </xdr:nvSpPr>
      <xdr:spPr bwMode="auto">
        <a:xfrm>
          <a:off x="1577340" y="6511290"/>
          <a:ext cx="0" cy="7429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19</xdr:row>
      <xdr:rowOff>0</xdr:rowOff>
    </xdr:from>
    <xdr:to>
      <xdr:col>4</xdr:col>
      <xdr:colOff>0</xdr:colOff>
      <xdr:row>19</xdr:row>
      <xdr:rowOff>0</xdr:rowOff>
    </xdr:to>
    <xdr:sp macro="" textlink="">
      <xdr:nvSpPr>
        <xdr:cNvPr id="3" name="Line 2">
          <a:extLst>
            <a:ext uri="{FF2B5EF4-FFF2-40B4-BE49-F238E27FC236}">
              <a16:creationId xmlns:a16="http://schemas.microsoft.com/office/drawing/2014/main" id="{00000000-0008-0000-1A00-000003000000}"/>
            </a:ext>
          </a:extLst>
        </xdr:cNvPr>
        <xdr:cNvSpPr>
          <a:spLocks noChangeShapeType="1"/>
        </xdr:cNvSpPr>
      </xdr:nvSpPr>
      <xdr:spPr bwMode="auto">
        <a:xfrm>
          <a:off x="1577340" y="6873240"/>
          <a:ext cx="214884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xdr:row>
      <xdr:rowOff>0</xdr:rowOff>
    </xdr:from>
    <xdr:to>
      <xdr:col>4</xdr:col>
      <xdr:colOff>0</xdr:colOff>
      <xdr:row>27</xdr:row>
      <xdr:rowOff>0</xdr:rowOff>
    </xdr:to>
    <xdr:sp macro="" textlink="">
      <xdr:nvSpPr>
        <xdr:cNvPr id="4" name="Line 3">
          <a:extLst>
            <a:ext uri="{FF2B5EF4-FFF2-40B4-BE49-F238E27FC236}">
              <a16:creationId xmlns:a16="http://schemas.microsoft.com/office/drawing/2014/main" id="{00000000-0008-0000-1A00-000004000000}"/>
            </a:ext>
          </a:extLst>
        </xdr:cNvPr>
        <xdr:cNvSpPr>
          <a:spLocks noChangeShapeType="1"/>
        </xdr:cNvSpPr>
      </xdr:nvSpPr>
      <xdr:spPr bwMode="auto">
        <a:xfrm>
          <a:off x="3726180" y="6111240"/>
          <a:ext cx="0" cy="381000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xdr:row>
      <xdr:rowOff>0</xdr:rowOff>
    </xdr:from>
    <xdr:to>
      <xdr:col>4</xdr:col>
      <xdr:colOff>295275</xdr:colOff>
      <xdr:row>17</xdr:row>
      <xdr:rowOff>0</xdr:rowOff>
    </xdr:to>
    <xdr:sp macro="" textlink="">
      <xdr:nvSpPr>
        <xdr:cNvPr id="5" name="Line 4">
          <a:extLst>
            <a:ext uri="{FF2B5EF4-FFF2-40B4-BE49-F238E27FC236}">
              <a16:creationId xmlns:a16="http://schemas.microsoft.com/office/drawing/2014/main" id="{00000000-0008-0000-1A00-000005000000}"/>
            </a:ext>
          </a:extLst>
        </xdr:cNvPr>
        <xdr:cNvSpPr>
          <a:spLocks noChangeShapeType="1"/>
        </xdr:cNvSpPr>
      </xdr:nvSpPr>
      <xdr:spPr bwMode="auto">
        <a:xfrm>
          <a:off x="3726180" y="6111240"/>
          <a:ext cx="26479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27</xdr:row>
      <xdr:rowOff>0</xdr:rowOff>
    </xdr:from>
    <xdr:to>
      <xdr:col>8</xdr:col>
      <xdr:colOff>0</xdr:colOff>
      <xdr:row>27</xdr:row>
      <xdr:rowOff>0</xdr:rowOff>
    </xdr:to>
    <xdr:sp macro="" textlink="">
      <xdr:nvSpPr>
        <xdr:cNvPr id="6" name="Line 6">
          <a:extLst>
            <a:ext uri="{FF2B5EF4-FFF2-40B4-BE49-F238E27FC236}">
              <a16:creationId xmlns:a16="http://schemas.microsoft.com/office/drawing/2014/main" id="{00000000-0008-0000-1A00-000006000000}"/>
            </a:ext>
          </a:extLst>
        </xdr:cNvPr>
        <xdr:cNvSpPr>
          <a:spLocks noChangeShapeType="1"/>
        </xdr:cNvSpPr>
      </xdr:nvSpPr>
      <xdr:spPr bwMode="auto">
        <a:xfrm flipV="1">
          <a:off x="3726180" y="9921240"/>
          <a:ext cx="2667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11</xdr:row>
      <xdr:rowOff>0</xdr:rowOff>
    </xdr:from>
    <xdr:to>
      <xdr:col>14</xdr:col>
      <xdr:colOff>0</xdr:colOff>
      <xdr:row>43</xdr:row>
      <xdr:rowOff>19050</xdr:rowOff>
    </xdr:to>
    <xdr:sp macro="" textlink="">
      <xdr:nvSpPr>
        <xdr:cNvPr id="7" name="Line 10">
          <a:extLst>
            <a:ext uri="{FF2B5EF4-FFF2-40B4-BE49-F238E27FC236}">
              <a16:creationId xmlns:a16="http://schemas.microsoft.com/office/drawing/2014/main" id="{00000000-0008-0000-1A00-000007000000}"/>
            </a:ext>
          </a:extLst>
        </xdr:cNvPr>
        <xdr:cNvSpPr>
          <a:spLocks noChangeShapeType="1"/>
        </xdr:cNvSpPr>
      </xdr:nvSpPr>
      <xdr:spPr bwMode="auto">
        <a:xfrm>
          <a:off x="9867900" y="3825240"/>
          <a:ext cx="0" cy="122110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11</xdr:row>
      <xdr:rowOff>0</xdr:rowOff>
    </xdr:from>
    <xdr:to>
      <xdr:col>14</xdr:col>
      <xdr:colOff>290466</xdr:colOff>
      <xdr:row>11</xdr:row>
      <xdr:rowOff>0</xdr:rowOff>
    </xdr:to>
    <xdr:sp macro="" textlink="">
      <xdr:nvSpPr>
        <xdr:cNvPr id="8" name="Line 2">
          <a:extLst>
            <a:ext uri="{FF2B5EF4-FFF2-40B4-BE49-F238E27FC236}">
              <a16:creationId xmlns:a16="http://schemas.microsoft.com/office/drawing/2014/main" id="{00000000-0008-0000-1A00-000008000000}"/>
            </a:ext>
          </a:extLst>
        </xdr:cNvPr>
        <xdr:cNvSpPr>
          <a:spLocks noChangeShapeType="1"/>
        </xdr:cNvSpPr>
      </xdr:nvSpPr>
      <xdr:spPr bwMode="auto">
        <a:xfrm>
          <a:off x="9601200" y="3825240"/>
          <a:ext cx="53430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27</xdr:row>
      <xdr:rowOff>0</xdr:rowOff>
    </xdr:from>
    <xdr:to>
      <xdr:col>14</xdr:col>
      <xdr:colOff>290466</xdr:colOff>
      <xdr:row>27</xdr:row>
      <xdr:rowOff>0</xdr:rowOff>
    </xdr:to>
    <xdr:sp macro="" textlink="">
      <xdr:nvSpPr>
        <xdr:cNvPr id="9" name="Line 2">
          <a:extLst>
            <a:ext uri="{FF2B5EF4-FFF2-40B4-BE49-F238E27FC236}">
              <a16:creationId xmlns:a16="http://schemas.microsoft.com/office/drawing/2014/main" id="{00000000-0008-0000-1A00-000009000000}"/>
            </a:ext>
          </a:extLst>
        </xdr:cNvPr>
        <xdr:cNvSpPr>
          <a:spLocks noChangeShapeType="1"/>
        </xdr:cNvSpPr>
      </xdr:nvSpPr>
      <xdr:spPr bwMode="auto">
        <a:xfrm>
          <a:off x="9601200" y="9921240"/>
          <a:ext cx="53430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43</xdr:row>
      <xdr:rowOff>0</xdr:rowOff>
    </xdr:from>
    <xdr:to>
      <xdr:col>14</xdr:col>
      <xdr:colOff>290466</xdr:colOff>
      <xdr:row>43</xdr:row>
      <xdr:rowOff>0</xdr:rowOff>
    </xdr:to>
    <xdr:sp macro="" textlink="">
      <xdr:nvSpPr>
        <xdr:cNvPr id="10" name="Line 2">
          <a:extLst>
            <a:ext uri="{FF2B5EF4-FFF2-40B4-BE49-F238E27FC236}">
              <a16:creationId xmlns:a16="http://schemas.microsoft.com/office/drawing/2014/main" id="{00000000-0008-0000-1A00-00000A000000}"/>
            </a:ext>
          </a:extLst>
        </xdr:cNvPr>
        <xdr:cNvSpPr>
          <a:spLocks noChangeShapeType="1"/>
        </xdr:cNvSpPr>
      </xdr:nvSpPr>
      <xdr:spPr bwMode="auto">
        <a:xfrm>
          <a:off x="9601200" y="16017240"/>
          <a:ext cx="53430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21</xdr:col>
      <xdr:colOff>0</xdr:colOff>
      <xdr:row>11</xdr:row>
      <xdr:rowOff>0</xdr:rowOff>
    </xdr:from>
    <xdr:to>
      <xdr:col>21</xdr:col>
      <xdr:colOff>0</xdr:colOff>
      <xdr:row>43</xdr:row>
      <xdr:rowOff>19050</xdr:rowOff>
    </xdr:to>
    <xdr:sp macro="" textlink="">
      <xdr:nvSpPr>
        <xdr:cNvPr id="11" name="Line 10">
          <a:extLst>
            <a:ext uri="{FF2B5EF4-FFF2-40B4-BE49-F238E27FC236}">
              <a16:creationId xmlns:a16="http://schemas.microsoft.com/office/drawing/2014/main" id="{00000000-0008-0000-1A00-00000B000000}"/>
            </a:ext>
          </a:extLst>
        </xdr:cNvPr>
        <xdr:cNvSpPr>
          <a:spLocks noChangeShapeType="1"/>
        </xdr:cNvSpPr>
      </xdr:nvSpPr>
      <xdr:spPr bwMode="auto">
        <a:xfrm>
          <a:off x="13616940" y="3825240"/>
          <a:ext cx="0" cy="122110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11</xdr:row>
      <xdr:rowOff>0</xdr:rowOff>
    </xdr:from>
    <xdr:to>
      <xdr:col>22</xdr:col>
      <xdr:colOff>4716</xdr:colOff>
      <xdr:row>11</xdr:row>
      <xdr:rowOff>0</xdr:rowOff>
    </xdr:to>
    <xdr:sp macro="" textlink="">
      <xdr:nvSpPr>
        <xdr:cNvPr id="12" name="Line 2">
          <a:extLst>
            <a:ext uri="{FF2B5EF4-FFF2-40B4-BE49-F238E27FC236}">
              <a16:creationId xmlns:a16="http://schemas.microsoft.com/office/drawing/2014/main" id="{00000000-0008-0000-1A00-00000C000000}"/>
            </a:ext>
          </a:extLst>
        </xdr:cNvPr>
        <xdr:cNvSpPr>
          <a:spLocks noChangeShapeType="1"/>
        </xdr:cNvSpPr>
      </xdr:nvSpPr>
      <xdr:spPr bwMode="auto">
        <a:xfrm>
          <a:off x="13357860" y="3825240"/>
          <a:ext cx="52287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27</xdr:row>
      <xdr:rowOff>0</xdr:rowOff>
    </xdr:from>
    <xdr:to>
      <xdr:col>22</xdr:col>
      <xdr:colOff>4716</xdr:colOff>
      <xdr:row>27</xdr:row>
      <xdr:rowOff>0</xdr:rowOff>
    </xdr:to>
    <xdr:sp macro="" textlink="">
      <xdr:nvSpPr>
        <xdr:cNvPr id="13" name="Line 2">
          <a:extLst>
            <a:ext uri="{FF2B5EF4-FFF2-40B4-BE49-F238E27FC236}">
              <a16:creationId xmlns:a16="http://schemas.microsoft.com/office/drawing/2014/main" id="{00000000-0008-0000-1A00-00000D000000}"/>
            </a:ext>
          </a:extLst>
        </xdr:cNvPr>
        <xdr:cNvSpPr>
          <a:spLocks noChangeShapeType="1"/>
        </xdr:cNvSpPr>
      </xdr:nvSpPr>
      <xdr:spPr bwMode="auto">
        <a:xfrm>
          <a:off x="13357860" y="9921240"/>
          <a:ext cx="52287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43</xdr:row>
      <xdr:rowOff>0</xdr:rowOff>
    </xdr:from>
    <xdr:to>
      <xdr:col>21</xdr:col>
      <xdr:colOff>290466</xdr:colOff>
      <xdr:row>43</xdr:row>
      <xdr:rowOff>0</xdr:rowOff>
    </xdr:to>
    <xdr:sp macro="" textlink="">
      <xdr:nvSpPr>
        <xdr:cNvPr id="14" name="Line 2">
          <a:extLst>
            <a:ext uri="{FF2B5EF4-FFF2-40B4-BE49-F238E27FC236}">
              <a16:creationId xmlns:a16="http://schemas.microsoft.com/office/drawing/2014/main" id="{00000000-0008-0000-1A00-00000E000000}"/>
            </a:ext>
          </a:extLst>
        </xdr:cNvPr>
        <xdr:cNvSpPr>
          <a:spLocks noChangeShapeType="1"/>
        </xdr:cNvSpPr>
      </xdr:nvSpPr>
      <xdr:spPr bwMode="auto">
        <a:xfrm>
          <a:off x="13357860" y="16017240"/>
          <a:ext cx="51906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28</xdr:col>
      <xdr:colOff>0</xdr:colOff>
      <xdr:row>11</xdr:row>
      <xdr:rowOff>0</xdr:rowOff>
    </xdr:from>
    <xdr:to>
      <xdr:col>28</xdr:col>
      <xdr:colOff>0</xdr:colOff>
      <xdr:row>43</xdr:row>
      <xdr:rowOff>19050</xdr:rowOff>
    </xdr:to>
    <xdr:sp macro="" textlink="">
      <xdr:nvSpPr>
        <xdr:cNvPr id="15" name="Line 10">
          <a:extLst>
            <a:ext uri="{FF2B5EF4-FFF2-40B4-BE49-F238E27FC236}">
              <a16:creationId xmlns:a16="http://schemas.microsoft.com/office/drawing/2014/main" id="{00000000-0008-0000-1A00-00000F000000}"/>
            </a:ext>
          </a:extLst>
        </xdr:cNvPr>
        <xdr:cNvSpPr>
          <a:spLocks noChangeShapeType="1"/>
        </xdr:cNvSpPr>
      </xdr:nvSpPr>
      <xdr:spPr bwMode="auto">
        <a:xfrm>
          <a:off x="17381220" y="3825240"/>
          <a:ext cx="0" cy="122110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27</xdr:col>
      <xdr:colOff>0</xdr:colOff>
      <xdr:row>11</xdr:row>
      <xdr:rowOff>0</xdr:rowOff>
    </xdr:from>
    <xdr:to>
      <xdr:col>28</xdr:col>
      <xdr:colOff>290466</xdr:colOff>
      <xdr:row>11</xdr:row>
      <xdr:rowOff>0</xdr:rowOff>
    </xdr:to>
    <xdr:sp macro="" textlink="">
      <xdr:nvSpPr>
        <xdr:cNvPr id="16" name="Line 2">
          <a:extLst>
            <a:ext uri="{FF2B5EF4-FFF2-40B4-BE49-F238E27FC236}">
              <a16:creationId xmlns:a16="http://schemas.microsoft.com/office/drawing/2014/main" id="{00000000-0008-0000-1A00-000010000000}"/>
            </a:ext>
          </a:extLst>
        </xdr:cNvPr>
        <xdr:cNvSpPr>
          <a:spLocks noChangeShapeType="1"/>
        </xdr:cNvSpPr>
      </xdr:nvSpPr>
      <xdr:spPr bwMode="auto">
        <a:xfrm>
          <a:off x="17099280" y="3825240"/>
          <a:ext cx="54954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27</xdr:col>
      <xdr:colOff>0</xdr:colOff>
      <xdr:row>27</xdr:row>
      <xdr:rowOff>0</xdr:rowOff>
    </xdr:from>
    <xdr:to>
      <xdr:col>28</xdr:col>
      <xdr:colOff>290466</xdr:colOff>
      <xdr:row>27</xdr:row>
      <xdr:rowOff>0</xdr:rowOff>
    </xdr:to>
    <xdr:sp macro="" textlink="">
      <xdr:nvSpPr>
        <xdr:cNvPr id="17" name="Line 2">
          <a:extLst>
            <a:ext uri="{FF2B5EF4-FFF2-40B4-BE49-F238E27FC236}">
              <a16:creationId xmlns:a16="http://schemas.microsoft.com/office/drawing/2014/main" id="{00000000-0008-0000-1A00-000011000000}"/>
            </a:ext>
          </a:extLst>
        </xdr:cNvPr>
        <xdr:cNvSpPr>
          <a:spLocks noChangeShapeType="1"/>
        </xdr:cNvSpPr>
      </xdr:nvSpPr>
      <xdr:spPr bwMode="auto">
        <a:xfrm>
          <a:off x="17099280" y="9921240"/>
          <a:ext cx="54954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27</xdr:col>
      <xdr:colOff>8891</xdr:colOff>
      <xdr:row>43</xdr:row>
      <xdr:rowOff>0</xdr:rowOff>
    </xdr:from>
    <xdr:to>
      <xdr:col>29</xdr:col>
      <xdr:colOff>0</xdr:colOff>
      <xdr:row>43</xdr:row>
      <xdr:rowOff>0</xdr:rowOff>
    </xdr:to>
    <xdr:sp macro="" textlink="">
      <xdr:nvSpPr>
        <xdr:cNvPr id="18" name="Line 2">
          <a:extLst>
            <a:ext uri="{FF2B5EF4-FFF2-40B4-BE49-F238E27FC236}">
              <a16:creationId xmlns:a16="http://schemas.microsoft.com/office/drawing/2014/main" id="{00000000-0008-0000-1A00-000012000000}"/>
            </a:ext>
          </a:extLst>
        </xdr:cNvPr>
        <xdr:cNvSpPr>
          <a:spLocks noChangeShapeType="1"/>
        </xdr:cNvSpPr>
      </xdr:nvSpPr>
      <xdr:spPr bwMode="auto">
        <a:xfrm>
          <a:off x="17108171" y="16017240"/>
          <a:ext cx="539749"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11</xdr:row>
      <xdr:rowOff>0</xdr:rowOff>
    </xdr:from>
    <xdr:to>
      <xdr:col>7</xdr:col>
      <xdr:colOff>0</xdr:colOff>
      <xdr:row>43</xdr:row>
      <xdr:rowOff>0</xdr:rowOff>
    </xdr:to>
    <xdr:sp macro="" textlink="">
      <xdr:nvSpPr>
        <xdr:cNvPr id="19" name="Line 10">
          <a:extLst>
            <a:ext uri="{FF2B5EF4-FFF2-40B4-BE49-F238E27FC236}">
              <a16:creationId xmlns:a16="http://schemas.microsoft.com/office/drawing/2014/main" id="{00000000-0008-0000-1A00-000013000000}"/>
            </a:ext>
          </a:extLst>
        </xdr:cNvPr>
        <xdr:cNvSpPr>
          <a:spLocks noChangeShapeType="1"/>
        </xdr:cNvSpPr>
      </xdr:nvSpPr>
      <xdr:spPr bwMode="auto">
        <a:xfrm flipH="1">
          <a:off x="6134100" y="3825240"/>
          <a:ext cx="0" cy="1219200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11</xdr:row>
      <xdr:rowOff>0</xdr:rowOff>
    </xdr:from>
    <xdr:to>
      <xdr:col>8</xdr:col>
      <xdr:colOff>4716</xdr:colOff>
      <xdr:row>11</xdr:row>
      <xdr:rowOff>0</xdr:rowOff>
    </xdr:to>
    <xdr:sp macro="" textlink="">
      <xdr:nvSpPr>
        <xdr:cNvPr id="20" name="Line 2">
          <a:extLst>
            <a:ext uri="{FF2B5EF4-FFF2-40B4-BE49-F238E27FC236}">
              <a16:creationId xmlns:a16="http://schemas.microsoft.com/office/drawing/2014/main" id="{00000000-0008-0000-1A00-000014000000}"/>
            </a:ext>
          </a:extLst>
        </xdr:cNvPr>
        <xdr:cNvSpPr>
          <a:spLocks noChangeShapeType="1"/>
        </xdr:cNvSpPr>
      </xdr:nvSpPr>
      <xdr:spPr bwMode="auto">
        <a:xfrm>
          <a:off x="6134100" y="3825240"/>
          <a:ext cx="26379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34</xdr:row>
      <xdr:rowOff>0</xdr:rowOff>
    </xdr:from>
    <xdr:to>
      <xdr:col>6</xdr:col>
      <xdr:colOff>0</xdr:colOff>
      <xdr:row>51</xdr:row>
      <xdr:rowOff>0</xdr:rowOff>
    </xdr:to>
    <xdr:sp macro="" textlink="">
      <xdr:nvSpPr>
        <xdr:cNvPr id="21" name="テキスト ボックス 20">
          <a:extLst>
            <a:ext uri="{FF2B5EF4-FFF2-40B4-BE49-F238E27FC236}">
              <a16:creationId xmlns:a16="http://schemas.microsoft.com/office/drawing/2014/main" id="{00000000-0008-0000-1A00-000015000000}"/>
            </a:ext>
          </a:extLst>
        </xdr:cNvPr>
        <xdr:cNvSpPr txBox="1"/>
      </xdr:nvSpPr>
      <xdr:spPr>
        <a:xfrm>
          <a:off x="0" y="12588240"/>
          <a:ext cx="5875020" cy="6477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mn-ea"/>
              <a:ea typeface="+mn-ea"/>
            </a:rPr>
            <a:t>記載要領</a:t>
          </a:r>
          <a:endParaRPr kumimoji="1" lang="en-US" altLang="ja-JP" sz="1600">
            <a:solidFill>
              <a:srgbClr val="FF0000"/>
            </a:solidFill>
            <a:latin typeface="+mn-ea"/>
            <a:ea typeface="+mn-ea"/>
          </a:endParaRPr>
        </a:p>
        <a:p>
          <a:r>
            <a:rPr kumimoji="1" lang="ja-JP" altLang="en-US" sz="1600">
              <a:latin typeface="+mn-ea"/>
              <a:ea typeface="+mn-ea"/>
            </a:rPr>
            <a:t>１．建設業法で様式は定められていませんが、久留米市が発注する工事はこの様式の記載項目によってください。</a:t>
          </a:r>
          <a:endParaRPr kumimoji="1" lang="en-US" altLang="ja-JP" sz="1600">
            <a:latin typeface="+mn-ea"/>
            <a:ea typeface="+mn-ea"/>
          </a:endParaRPr>
        </a:p>
        <a:p>
          <a:r>
            <a:rPr kumimoji="1" lang="ja-JP" altLang="en-US" sz="1600">
              <a:latin typeface="+mn-ea"/>
              <a:ea typeface="+mn-ea"/>
            </a:rPr>
            <a:t>２．様式ファイル上の青色部分は入力必須項目です。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mn-ea"/>
              <a:ea typeface="+mn-ea"/>
            </a:rPr>
            <a:t>３．紫色部分は登録している場合は記載してください。</a:t>
          </a:r>
          <a:endParaRPr kumimoji="1" lang="en-US" altLang="ja-JP" sz="1600">
            <a:latin typeface="+mn-ea"/>
            <a:ea typeface="+mn-ea"/>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mn-ea"/>
              <a:ea typeface="+mn-ea"/>
              <a:cs typeface="+mn-cs"/>
            </a:rPr>
            <a:t>４．</a:t>
          </a:r>
          <a:r>
            <a:rPr kumimoji="1" lang="ja-JP" altLang="ja-JP" sz="1600">
              <a:solidFill>
                <a:schemeClr val="dk1"/>
              </a:solidFill>
              <a:effectLst/>
              <a:latin typeface="+mn-lt"/>
              <a:ea typeface="+mn-ea"/>
              <a:cs typeface="+mn-cs"/>
            </a:rPr>
            <a:t>オレンジ色部分は置かない場合もあるので、その時は記載不要です。</a:t>
          </a:r>
          <a:endParaRPr lang="ja-JP" altLang="ja-JP" sz="16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mn-ea"/>
              <a:ea typeface="+mn-ea"/>
            </a:rPr>
            <a:t>５．</a:t>
          </a:r>
          <a:r>
            <a:rPr kumimoji="1" lang="ja-JP" altLang="ja-JP" sz="1600">
              <a:solidFill>
                <a:schemeClr val="dk1"/>
              </a:solidFill>
              <a:effectLst/>
              <a:latin typeface="+mn-lt"/>
              <a:ea typeface="+mn-ea"/>
              <a:cs typeface="+mn-cs"/>
            </a:rPr>
            <a:t>下請負人が建設業の許可を受けていない場合（軽微な工事のみ請け負う業者の場合）は、下請負人に関する「主任技術者」「専門技術者」に係る部分は記載不要です。</a:t>
          </a:r>
          <a:endParaRPr kumimoji="1" lang="en-US" altLang="ja-JP" sz="1600">
            <a:latin typeface="+mn-ea"/>
            <a:ea typeface="+mn-ea"/>
          </a:endParaRPr>
        </a:p>
        <a:p>
          <a:r>
            <a:rPr kumimoji="1" lang="ja-JP" altLang="en-US" sz="1600">
              <a:latin typeface="+mn-ea"/>
              <a:ea typeface="+mn-ea"/>
            </a:rPr>
            <a:t>６．現場での掲示用については、太枠部分の表示を省略することができるものとします。</a:t>
          </a:r>
          <a:endParaRPr lang="ja-JP" altLang="ja-JP" sz="1600">
            <a:effectLst/>
          </a:endParaRPr>
        </a:p>
        <a:p>
          <a:r>
            <a:rPr kumimoji="1" lang="ja-JP" altLang="en-US" sz="1600">
              <a:latin typeface="+mn-ea"/>
              <a:ea typeface="+mn-ea"/>
            </a:rPr>
            <a:t>７．</a:t>
          </a:r>
          <a:r>
            <a:rPr kumimoji="1" lang="ja-JP" altLang="ja-JP" sz="1600">
              <a:solidFill>
                <a:schemeClr val="dk1"/>
              </a:solidFill>
              <a:effectLst/>
              <a:latin typeface="+mn-lt"/>
              <a:ea typeface="+mn-ea"/>
              <a:cs typeface="+mn-cs"/>
            </a:rPr>
            <a:t>施工体系は、契約関係が分かるように太い実線で繋いでください。</a:t>
          </a:r>
          <a:endParaRPr kumimoji="1" lang="en-US" altLang="ja-JP" sz="1600">
            <a:solidFill>
              <a:schemeClr val="dk1"/>
            </a:solidFill>
            <a:effectLst/>
            <a:latin typeface="+mn-lt"/>
            <a:ea typeface="+mn-ea"/>
            <a:cs typeface="+mn-cs"/>
          </a:endParaRPr>
        </a:p>
        <a:p>
          <a:endParaRPr kumimoji="1" lang="en-US" altLang="ja-JP" sz="1600">
            <a:latin typeface="+mn-ea"/>
            <a:ea typeface="+mn-ea"/>
          </a:endParaRPr>
        </a:p>
        <a:p>
          <a:r>
            <a:rPr kumimoji="1" lang="en-US" altLang="ja-JP" sz="1600">
              <a:latin typeface="+mn-ea"/>
              <a:ea typeface="+mn-ea"/>
            </a:rPr>
            <a:t>※</a:t>
          </a:r>
          <a:r>
            <a:rPr kumimoji="1" lang="ja-JP" altLang="en-US" sz="1600">
              <a:latin typeface="+mn-ea"/>
              <a:ea typeface="+mn-ea"/>
            </a:rPr>
            <a:t>記載要領及び着色は、ページ設定のシート及びオブジェクトのプロパティの設定から印刷に反映されないように設定しています。</a:t>
          </a:r>
        </a:p>
      </xdr:txBody>
    </xdr:sp>
    <xdr:clientData fPrintsWithSheet="0"/>
  </xdr:twoCellAnchor>
  <xdr:twoCellAnchor>
    <xdr:from>
      <xdr:col>7</xdr:col>
      <xdr:colOff>0</xdr:colOff>
      <xdr:row>43</xdr:row>
      <xdr:rowOff>0</xdr:rowOff>
    </xdr:from>
    <xdr:to>
      <xdr:col>8</xdr:col>
      <xdr:colOff>4716</xdr:colOff>
      <xdr:row>43</xdr:row>
      <xdr:rowOff>0</xdr:rowOff>
    </xdr:to>
    <xdr:sp macro="" textlink="">
      <xdr:nvSpPr>
        <xdr:cNvPr id="22" name="Line 2">
          <a:extLst>
            <a:ext uri="{FF2B5EF4-FFF2-40B4-BE49-F238E27FC236}">
              <a16:creationId xmlns:a16="http://schemas.microsoft.com/office/drawing/2014/main" id="{00000000-0008-0000-1A00-000016000000}"/>
            </a:ext>
          </a:extLst>
        </xdr:cNvPr>
        <xdr:cNvSpPr>
          <a:spLocks noChangeShapeType="1"/>
        </xdr:cNvSpPr>
      </xdr:nvSpPr>
      <xdr:spPr bwMode="auto">
        <a:xfrm>
          <a:off x="6134100" y="16017240"/>
          <a:ext cx="26379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43</xdr:row>
      <xdr:rowOff>0</xdr:rowOff>
    </xdr:from>
    <xdr:to>
      <xdr:col>15</xdr:col>
      <xdr:colOff>4716</xdr:colOff>
      <xdr:row>43</xdr:row>
      <xdr:rowOff>0</xdr:rowOff>
    </xdr:to>
    <xdr:sp macro="" textlink="">
      <xdr:nvSpPr>
        <xdr:cNvPr id="23" name="Line 2">
          <a:extLst>
            <a:ext uri="{FF2B5EF4-FFF2-40B4-BE49-F238E27FC236}">
              <a16:creationId xmlns:a16="http://schemas.microsoft.com/office/drawing/2014/main" id="{00000000-0008-0000-1A00-000017000000}"/>
            </a:ext>
          </a:extLst>
        </xdr:cNvPr>
        <xdr:cNvSpPr>
          <a:spLocks noChangeShapeType="1"/>
        </xdr:cNvSpPr>
      </xdr:nvSpPr>
      <xdr:spPr bwMode="auto">
        <a:xfrm>
          <a:off x="9867900" y="16017240"/>
          <a:ext cx="27141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21</xdr:col>
      <xdr:colOff>0</xdr:colOff>
      <xdr:row>43</xdr:row>
      <xdr:rowOff>0</xdr:rowOff>
    </xdr:from>
    <xdr:to>
      <xdr:col>22</xdr:col>
      <xdr:colOff>4716</xdr:colOff>
      <xdr:row>43</xdr:row>
      <xdr:rowOff>0</xdr:rowOff>
    </xdr:to>
    <xdr:sp macro="" textlink="">
      <xdr:nvSpPr>
        <xdr:cNvPr id="24" name="Line 2">
          <a:extLst>
            <a:ext uri="{FF2B5EF4-FFF2-40B4-BE49-F238E27FC236}">
              <a16:creationId xmlns:a16="http://schemas.microsoft.com/office/drawing/2014/main" id="{00000000-0008-0000-1A00-000018000000}"/>
            </a:ext>
          </a:extLst>
        </xdr:cNvPr>
        <xdr:cNvSpPr>
          <a:spLocks noChangeShapeType="1"/>
        </xdr:cNvSpPr>
      </xdr:nvSpPr>
      <xdr:spPr bwMode="auto">
        <a:xfrm>
          <a:off x="13616940" y="16017240"/>
          <a:ext cx="26379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28</xdr:col>
      <xdr:colOff>0</xdr:colOff>
      <xdr:row>43</xdr:row>
      <xdr:rowOff>0</xdr:rowOff>
    </xdr:from>
    <xdr:to>
      <xdr:col>29</xdr:col>
      <xdr:colOff>4716</xdr:colOff>
      <xdr:row>43</xdr:row>
      <xdr:rowOff>0</xdr:rowOff>
    </xdr:to>
    <xdr:sp macro="" textlink="">
      <xdr:nvSpPr>
        <xdr:cNvPr id="25" name="Line 2">
          <a:extLst>
            <a:ext uri="{FF2B5EF4-FFF2-40B4-BE49-F238E27FC236}">
              <a16:creationId xmlns:a16="http://schemas.microsoft.com/office/drawing/2014/main" id="{00000000-0008-0000-1A00-000019000000}"/>
            </a:ext>
          </a:extLst>
        </xdr:cNvPr>
        <xdr:cNvSpPr>
          <a:spLocks noChangeShapeType="1"/>
        </xdr:cNvSpPr>
      </xdr:nvSpPr>
      <xdr:spPr bwMode="auto">
        <a:xfrm>
          <a:off x="17381220" y="16017240"/>
          <a:ext cx="27141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35</xdr:col>
      <xdr:colOff>69272</xdr:colOff>
      <xdr:row>4</xdr:row>
      <xdr:rowOff>290946</xdr:rowOff>
    </xdr:from>
    <xdr:to>
      <xdr:col>37</xdr:col>
      <xdr:colOff>82363</xdr:colOff>
      <xdr:row>6</xdr:row>
      <xdr:rowOff>235091</xdr:rowOff>
    </xdr:to>
    <xdr:sp macro="" textlink="">
      <xdr:nvSpPr>
        <xdr:cNvPr id="27" name="額縁 26">
          <a:hlinkClick xmlns:r="http://schemas.openxmlformats.org/officeDocument/2006/relationships" r:id="rId1"/>
          <a:extLst>
            <a:ext uri="{FF2B5EF4-FFF2-40B4-BE49-F238E27FC236}">
              <a16:creationId xmlns:a16="http://schemas.microsoft.com/office/drawing/2014/main" id="{00000000-0008-0000-1A00-00001B000000}"/>
            </a:ext>
          </a:extLst>
        </xdr:cNvPr>
        <xdr:cNvSpPr/>
      </xdr:nvSpPr>
      <xdr:spPr>
        <a:xfrm>
          <a:off x="21571527" y="1468582"/>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6.xml><?xml version="1.0" encoding="utf-8"?>
<xdr:wsDr xmlns:xdr="http://schemas.openxmlformats.org/drawingml/2006/spreadsheetDrawing" xmlns:a="http://schemas.openxmlformats.org/drawingml/2006/main">
  <xdr:twoCellAnchor>
    <xdr:from>
      <xdr:col>2</xdr:col>
      <xdr:colOff>11906</xdr:colOff>
      <xdr:row>67</xdr:row>
      <xdr:rowOff>143735</xdr:rowOff>
    </xdr:from>
    <xdr:to>
      <xdr:col>83</xdr:col>
      <xdr:colOff>59531</xdr:colOff>
      <xdr:row>75</xdr:row>
      <xdr:rowOff>69965</xdr:rowOff>
    </xdr:to>
    <xdr:sp macro="" textlink="">
      <xdr:nvSpPr>
        <xdr:cNvPr id="2" name="Text Box 4">
          <a:extLst>
            <a:ext uri="{FF2B5EF4-FFF2-40B4-BE49-F238E27FC236}">
              <a16:creationId xmlns:a16="http://schemas.microsoft.com/office/drawing/2014/main" id="{00000000-0008-0000-1B00-000002000000}"/>
            </a:ext>
          </a:extLst>
        </xdr:cNvPr>
        <xdr:cNvSpPr txBox="1">
          <a:spLocks noChangeArrowheads="1"/>
        </xdr:cNvSpPr>
      </xdr:nvSpPr>
      <xdr:spPr bwMode="auto">
        <a:xfrm>
          <a:off x="232886" y="11710895"/>
          <a:ext cx="13024485" cy="1145430"/>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100" b="0" i="0" u="none" strike="noStrike" baseline="0">
            <a:solidFill>
              <a:srgbClr val="000000"/>
            </a:solidFill>
            <a:latin typeface="ＭＳ Ｐゴシック"/>
            <a:ea typeface="ＭＳ Ｐゴシック"/>
          </a:endParaRP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元請のみ）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defRPr sz="1000"/>
          </a:pPr>
          <a:r>
            <a:rPr lang="ja-JP" altLang="en-US" sz="1100" b="0" i="0" u="none" strike="noStrike" baseline="0">
              <a:solidFill>
                <a:srgbClr val="000000"/>
              </a:solidFill>
              <a:latin typeface="ＭＳ Ｐゴシック"/>
              <a:ea typeface="ＭＳ Ｐゴシック"/>
            </a:rPr>
            <a:t>・</a:t>
          </a:r>
          <a:r>
            <a:rPr lang="ja-JP" altLang="ja-JP" sz="1100" b="0" i="0" baseline="0">
              <a:effectLst/>
              <a:latin typeface="+mn-lt"/>
              <a:ea typeface="+mn-ea"/>
              <a:cs typeface="+mn-cs"/>
            </a:rPr>
            <a:t>（</a:t>
          </a:r>
          <a:r>
            <a:rPr lang="ja-JP" altLang="en-US" sz="1100" b="0" i="0" baseline="0">
              <a:effectLst/>
              <a:latin typeface="+mn-lt"/>
              <a:ea typeface="+mn-ea"/>
              <a:cs typeface="+mn-cs"/>
            </a:rPr>
            <a:t>元請のみ</a:t>
          </a:r>
          <a:r>
            <a:rPr lang="ja-JP" altLang="ja-JP" sz="1100" b="0" i="0" baseline="0">
              <a:effectLst/>
              <a:latin typeface="+mn-lt"/>
              <a:ea typeface="+mn-ea"/>
              <a:cs typeface="+mn-cs"/>
            </a:rPr>
            <a:t>）</a:t>
          </a:r>
          <a:r>
            <a:rPr lang="ja-JP" altLang="en-US" sz="11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twoCellAnchor>
    <xdr:from>
      <xdr:col>88</xdr:col>
      <xdr:colOff>0</xdr:colOff>
      <xdr:row>2</xdr:row>
      <xdr:rowOff>0</xdr:rowOff>
    </xdr:from>
    <xdr:to>
      <xdr:col>96</xdr:col>
      <xdr:colOff>40800</xdr:colOff>
      <xdr:row>6</xdr:row>
      <xdr:rowOff>34200</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1B00-000004000000}"/>
            </a:ext>
          </a:extLst>
        </xdr:cNvPr>
        <xdr:cNvSpPr/>
      </xdr:nvSpPr>
      <xdr:spPr>
        <a:xfrm>
          <a:off x="13954125" y="88582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7.xml><?xml version="1.0" encoding="utf-8"?>
<xdr:wsDr xmlns:xdr="http://schemas.openxmlformats.org/drawingml/2006/spreadsheetDrawing" xmlns:a="http://schemas.openxmlformats.org/drawingml/2006/main">
  <xdr:twoCellAnchor>
    <xdr:from>
      <xdr:col>42</xdr:col>
      <xdr:colOff>1166816</xdr:colOff>
      <xdr:row>55</xdr:row>
      <xdr:rowOff>71260</xdr:rowOff>
    </xdr:from>
    <xdr:to>
      <xdr:col>82</xdr:col>
      <xdr:colOff>75143</xdr:colOff>
      <xdr:row>61</xdr:row>
      <xdr:rowOff>19035</xdr:rowOff>
    </xdr:to>
    <xdr:sp macro="" textlink="">
      <xdr:nvSpPr>
        <xdr:cNvPr id="2" name="Text Box 1">
          <a:extLst>
            <a:ext uri="{FF2B5EF4-FFF2-40B4-BE49-F238E27FC236}">
              <a16:creationId xmlns:a16="http://schemas.microsoft.com/office/drawing/2014/main" id="{00000000-0008-0000-1C00-000002000000}"/>
            </a:ext>
          </a:extLst>
        </xdr:cNvPr>
        <xdr:cNvSpPr txBox="1">
          <a:spLocks noChangeArrowheads="1"/>
        </xdr:cNvSpPr>
      </xdr:nvSpPr>
      <xdr:spPr bwMode="auto">
        <a:xfrm>
          <a:off x="7158041" y="9481960"/>
          <a:ext cx="5956827" cy="976475"/>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twoCellAnchor>
    <xdr:from>
      <xdr:col>86</xdr:col>
      <xdr:colOff>0</xdr:colOff>
      <xdr:row>4</xdr:row>
      <xdr:rowOff>0</xdr:rowOff>
    </xdr:from>
    <xdr:to>
      <xdr:col>94</xdr:col>
      <xdr:colOff>40800</xdr:colOff>
      <xdr:row>8</xdr:row>
      <xdr:rowOff>34200</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1C00-000004000000}"/>
            </a:ext>
          </a:extLst>
        </xdr:cNvPr>
        <xdr:cNvSpPr/>
      </xdr:nvSpPr>
      <xdr:spPr>
        <a:xfrm>
          <a:off x="13649325" y="81915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8.xml><?xml version="1.0" encoding="utf-8"?>
<xdr:wsDr xmlns:xdr="http://schemas.openxmlformats.org/drawingml/2006/spreadsheetDrawing" xmlns:a="http://schemas.openxmlformats.org/drawingml/2006/main">
  <xdr:twoCellAnchor>
    <xdr:from>
      <xdr:col>11</xdr:col>
      <xdr:colOff>464820</xdr:colOff>
      <xdr:row>2</xdr:row>
      <xdr:rowOff>121920</xdr:rowOff>
    </xdr:from>
    <xdr:to>
      <xdr:col>13</xdr:col>
      <xdr:colOff>505620</xdr:colOff>
      <xdr:row>6</xdr:row>
      <xdr:rowOff>49440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1D00-000003000000}"/>
            </a:ext>
          </a:extLst>
        </xdr:cNvPr>
        <xdr:cNvSpPr/>
      </xdr:nvSpPr>
      <xdr:spPr>
        <a:xfrm>
          <a:off x="7543800" y="61722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9.xml><?xml version="1.0" encoding="utf-8"?>
<xdr:wsDr xmlns:xdr="http://schemas.openxmlformats.org/drawingml/2006/spreadsheetDrawing" xmlns:a="http://schemas.openxmlformats.org/drawingml/2006/main">
  <xdr:twoCellAnchor>
    <xdr:from>
      <xdr:col>3</xdr:col>
      <xdr:colOff>228600</xdr:colOff>
      <xdr:row>15</xdr:row>
      <xdr:rowOff>0</xdr:rowOff>
    </xdr:from>
    <xdr:to>
      <xdr:col>3</xdr:col>
      <xdr:colOff>361950</xdr:colOff>
      <xdr:row>15</xdr:row>
      <xdr:rowOff>0</xdr:rowOff>
    </xdr:to>
    <xdr:sp macro="" textlink="">
      <xdr:nvSpPr>
        <xdr:cNvPr id="2" name="Line 4">
          <a:extLst>
            <a:ext uri="{FF2B5EF4-FFF2-40B4-BE49-F238E27FC236}">
              <a16:creationId xmlns:a16="http://schemas.microsoft.com/office/drawing/2014/main" id="{00000000-0008-0000-1E00-000002000000}"/>
            </a:ext>
          </a:extLst>
        </xdr:cNvPr>
        <xdr:cNvSpPr>
          <a:spLocks noChangeShapeType="1"/>
        </xdr:cNvSpPr>
      </xdr:nvSpPr>
      <xdr:spPr bwMode="auto">
        <a:xfrm>
          <a:off x="1438275" y="2800350"/>
          <a:ext cx="133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228600</xdr:colOff>
      <xdr:row>18</xdr:row>
      <xdr:rowOff>381000</xdr:rowOff>
    </xdr:from>
    <xdr:to>
      <xdr:col>6</xdr:col>
      <xdr:colOff>19050</xdr:colOff>
      <xdr:row>18</xdr:row>
      <xdr:rowOff>381000</xdr:rowOff>
    </xdr:to>
    <xdr:sp macro="" textlink="">
      <xdr:nvSpPr>
        <xdr:cNvPr id="3" name="Line 6">
          <a:extLst>
            <a:ext uri="{FF2B5EF4-FFF2-40B4-BE49-F238E27FC236}">
              <a16:creationId xmlns:a16="http://schemas.microsoft.com/office/drawing/2014/main" id="{00000000-0008-0000-1E00-000003000000}"/>
            </a:ext>
          </a:extLst>
        </xdr:cNvPr>
        <xdr:cNvSpPr>
          <a:spLocks noChangeShapeType="1"/>
        </xdr:cNvSpPr>
      </xdr:nvSpPr>
      <xdr:spPr bwMode="auto">
        <a:xfrm>
          <a:off x="1438275" y="3295650"/>
          <a:ext cx="8477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190500</xdr:colOff>
      <xdr:row>8</xdr:row>
      <xdr:rowOff>371475</xdr:rowOff>
    </xdr:from>
    <xdr:to>
      <xdr:col>5</xdr:col>
      <xdr:colOff>342900</xdr:colOff>
      <xdr:row>8</xdr:row>
      <xdr:rowOff>371475</xdr:rowOff>
    </xdr:to>
    <xdr:sp macro="" textlink="">
      <xdr:nvSpPr>
        <xdr:cNvPr id="4" name="Line 7">
          <a:extLst>
            <a:ext uri="{FF2B5EF4-FFF2-40B4-BE49-F238E27FC236}">
              <a16:creationId xmlns:a16="http://schemas.microsoft.com/office/drawing/2014/main" id="{00000000-0008-0000-1E00-000004000000}"/>
            </a:ext>
          </a:extLst>
        </xdr:cNvPr>
        <xdr:cNvSpPr>
          <a:spLocks noChangeShapeType="1"/>
        </xdr:cNvSpPr>
      </xdr:nvSpPr>
      <xdr:spPr bwMode="auto">
        <a:xfrm flipV="1">
          <a:off x="2257425" y="1981200"/>
          <a:ext cx="9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219075</xdr:colOff>
      <xdr:row>29</xdr:row>
      <xdr:rowOff>19050</xdr:rowOff>
    </xdr:from>
    <xdr:to>
      <xdr:col>5</xdr:col>
      <xdr:colOff>333375</xdr:colOff>
      <xdr:row>29</xdr:row>
      <xdr:rowOff>19050</xdr:rowOff>
    </xdr:to>
    <xdr:sp macro="" textlink="">
      <xdr:nvSpPr>
        <xdr:cNvPr id="5" name="Line 8">
          <a:extLst>
            <a:ext uri="{FF2B5EF4-FFF2-40B4-BE49-F238E27FC236}">
              <a16:creationId xmlns:a16="http://schemas.microsoft.com/office/drawing/2014/main" id="{00000000-0008-0000-1E00-000005000000}"/>
            </a:ext>
          </a:extLst>
        </xdr:cNvPr>
        <xdr:cNvSpPr>
          <a:spLocks noChangeShapeType="1"/>
        </xdr:cNvSpPr>
      </xdr:nvSpPr>
      <xdr:spPr bwMode="auto">
        <a:xfrm>
          <a:off x="2266950" y="45529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190500</xdr:colOff>
      <xdr:row>10</xdr:row>
      <xdr:rowOff>371475</xdr:rowOff>
    </xdr:from>
    <xdr:to>
      <xdr:col>5</xdr:col>
      <xdr:colOff>342900</xdr:colOff>
      <xdr:row>10</xdr:row>
      <xdr:rowOff>371475</xdr:rowOff>
    </xdr:to>
    <xdr:sp macro="" textlink="">
      <xdr:nvSpPr>
        <xdr:cNvPr id="7" name="Line 7">
          <a:extLst>
            <a:ext uri="{FF2B5EF4-FFF2-40B4-BE49-F238E27FC236}">
              <a16:creationId xmlns:a16="http://schemas.microsoft.com/office/drawing/2014/main" id="{00000000-0008-0000-1E00-000007000000}"/>
            </a:ext>
          </a:extLst>
        </xdr:cNvPr>
        <xdr:cNvSpPr>
          <a:spLocks noChangeShapeType="1"/>
        </xdr:cNvSpPr>
      </xdr:nvSpPr>
      <xdr:spPr bwMode="auto">
        <a:xfrm flipV="1">
          <a:off x="2257425" y="2228850"/>
          <a:ext cx="9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219075</xdr:colOff>
      <xdr:row>37</xdr:row>
      <xdr:rowOff>19050</xdr:rowOff>
    </xdr:from>
    <xdr:to>
      <xdr:col>5</xdr:col>
      <xdr:colOff>333375</xdr:colOff>
      <xdr:row>37</xdr:row>
      <xdr:rowOff>19050</xdr:rowOff>
    </xdr:to>
    <xdr:sp macro="" textlink="">
      <xdr:nvSpPr>
        <xdr:cNvPr id="8" name="Line 8">
          <a:extLst>
            <a:ext uri="{FF2B5EF4-FFF2-40B4-BE49-F238E27FC236}">
              <a16:creationId xmlns:a16="http://schemas.microsoft.com/office/drawing/2014/main" id="{00000000-0008-0000-1E00-000008000000}"/>
            </a:ext>
          </a:extLst>
        </xdr:cNvPr>
        <xdr:cNvSpPr>
          <a:spLocks noChangeShapeType="1"/>
        </xdr:cNvSpPr>
      </xdr:nvSpPr>
      <xdr:spPr bwMode="auto">
        <a:xfrm>
          <a:off x="2266950" y="55435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37</xdr:row>
      <xdr:rowOff>0</xdr:rowOff>
    </xdr:from>
    <xdr:to>
      <xdr:col>12</xdr:col>
      <xdr:colOff>290466</xdr:colOff>
      <xdr:row>37</xdr:row>
      <xdr:rowOff>0</xdr:rowOff>
    </xdr:to>
    <xdr:sp macro="" textlink="">
      <xdr:nvSpPr>
        <xdr:cNvPr id="9" name="Line 2">
          <a:extLst>
            <a:ext uri="{FF2B5EF4-FFF2-40B4-BE49-F238E27FC236}">
              <a16:creationId xmlns:a16="http://schemas.microsoft.com/office/drawing/2014/main" id="{00000000-0008-0000-1E00-000009000000}"/>
            </a:ext>
          </a:extLst>
        </xdr:cNvPr>
        <xdr:cNvSpPr>
          <a:spLocks noChangeShapeType="1"/>
        </xdr:cNvSpPr>
      </xdr:nvSpPr>
      <xdr:spPr bwMode="auto">
        <a:xfrm>
          <a:off x="4029075" y="5524500"/>
          <a:ext cx="795291"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83343</xdr:colOff>
      <xdr:row>2</xdr:row>
      <xdr:rowOff>0</xdr:rowOff>
    </xdr:from>
    <xdr:to>
      <xdr:col>17</xdr:col>
      <xdr:colOff>7936</xdr:colOff>
      <xdr:row>5</xdr:row>
      <xdr:rowOff>0</xdr:rowOff>
    </xdr:to>
    <xdr:sp macro="" textlink="">
      <xdr:nvSpPr>
        <xdr:cNvPr id="11" name="テキスト ボックス 10">
          <a:extLst>
            <a:ext uri="{FF2B5EF4-FFF2-40B4-BE49-F238E27FC236}">
              <a16:creationId xmlns:a16="http://schemas.microsoft.com/office/drawing/2014/main" id="{00000000-0008-0000-1E00-00000B000000}"/>
            </a:ext>
          </a:extLst>
        </xdr:cNvPr>
        <xdr:cNvSpPr txBox="1"/>
      </xdr:nvSpPr>
      <xdr:spPr>
        <a:xfrm>
          <a:off x="2357437" y="500063"/>
          <a:ext cx="8401843" cy="809625"/>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a:t>
          </a:r>
          <a:r>
            <a:rPr kumimoji="1" lang="ja-JP" altLang="en-US" sz="1400"/>
            <a:t>参考様式</a:t>
          </a:r>
          <a:r>
            <a:rPr kumimoji="1" lang="en-US" altLang="ja-JP" sz="1400"/>
            <a:t>】</a:t>
          </a:r>
          <a:r>
            <a:rPr kumimoji="1" lang="ja-JP" altLang="en-US" sz="1400"/>
            <a:t>作業員名簿は建設業法施行規則において、</a:t>
          </a:r>
          <a:r>
            <a:rPr kumimoji="1" lang="ja-JP" altLang="ja-JP" sz="1400">
              <a:solidFill>
                <a:schemeClr val="dk1"/>
              </a:solidFill>
              <a:effectLst/>
              <a:latin typeface="+mn-lt"/>
              <a:ea typeface="+mn-ea"/>
              <a:cs typeface="+mn-cs"/>
            </a:rPr>
            <a:t>元請、下請とも</a:t>
          </a:r>
          <a:r>
            <a:rPr kumimoji="1" lang="ja-JP" altLang="en-US" sz="1400"/>
            <a:t>施工体制台帳の記載事項等として作成が義務付けられています。現場ＩＤ、事業者ＩＤ、技能者ＩＤとは建設キャリアアップシステムに登録されている場合に記載するものですので、登録していなければ記載不要です。</a:t>
          </a:r>
          <a:r>
            <a:rPr kumimoji="1" lang="en-US" altLang="ja-JP" sz="1400"/>
            <a:t>※</a:t>
          </a:r>
          <a:r>
            <a:rPr kumimoji="1" lang="ja-JP" altLang="en-US" sz="1400"/>
            <a:t>着色セル入力必須項目</a:t>
          </a:r>
        </a:p>
      </xdr:txBody>
    </xdr:sp>
    <xdr:clientData fPrintsWithSheet="0"/>
  </xdr:twoCellAnchor>
  <xdr:twoCellAnchor>
    <xdr:from>
      <xdr:col>21</xdr:col>
      <xdr:colOff>0</xdr:colOff>
      <xdr:row>2</xdr:row>
      <xdr:rowOff>0</xdr:rowOff>
    </xdr:from>
    <xdr:to>
      <xdr:col>23</xdr:col>
      <xdr:colOff>21750</xdr:colOff>
      <xdr:row>4</xdr:row>
      <xdr:rowOff>15150</xdr:rowOff>
    </xdr:to>
    <xdr:sp macro="" textlink="">
      <xdr:nvSpPr>
        <xdr:cNvPr id="12" name="額縁 11">
          <a:hlinkClick xmlns:r="http://schemas.openxmlformats.org/officeDocument/2006/relationships" r:id="rId1"/>
          <a:extLst>
            <a:ext uri="{FF2B5EF4-FFF2-40B4-BE49-F238E27FC236}">
              <a16:creationId xmlns:a16="http://schemas.microsoft.com/office/drawing/2014/main" id="{00000000-0008-0000-1E00-00000C000000}"/>
            </a:ext>
          </a:extLst>
        </xdr:cNvPr>
        <xdr:cNvSpPr/>
      </xdr:nvSpPr>
      <xdr:spPr>
        <a:xfrm>
          <a:off x="12982575" y="49530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xdr:col>
      <xdr:colOff>266700</xdr:colOff>
      <xdr:row>108</xdr:row>
      <xdr:rowOff>165100</xdr:rowOff>
    </xdr:from>
    <xdr:to>
      <xdr:col>2</xdr:col>
      <xdr:colOff>266700</xdr:colOff>
      <xdr:row>109</xdr:row>
      <xdr:rowOff>190500</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457200" y="26431240"/>
          <a:ext cx="1562100" cy="27686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連絡体制等を記載する</a:t>
          </a:r>
          <a:endParaRPr kumimoji="1" lang="en-US" altLang="ja-JP" sz="1100"/>
        </a:p>
      </xdr:txBody>
    </xdr:sp>
    <xdr:clientData/>
  </xdr:twoCellAnchor>
  <xdr:twoCellAnchor>
    <xdr:from>
      <xdr:col>12</xdr:col>
      <xdr:colOff>0</xdr:colOff>
      <xdr:row>4</xdr:row>
      <xdr:rowOff>0</xdr:rowOff>
    </xdr:from>
    <xdr:to>
      <xdr:col>13</xdr:col>
      <xdr:colOff>573247</xdr:colOff>
      <xdr:row>7</xdr:row>
      <xdr:rowOff>88885</xdr:rowOff>
    </xdr:to>
    <xdr:sp macro="" textlink="">
      <xdr:nvSpPr>
        <xdr:cNvPr id="5" name="額縁 4">
          <a:hlinkClick xmlns:r="http://schemas.openxmlformats.org/officeDocument/2006/relationships" r:id="rId1"/>
          <a:extLst>
            <a:ext uri="{FF2B5EF4-FFF2-40B4-BE49-F238E27FC236}">
              <a16:creationId xmlns:a16="http://schemas.microsoft.com/office/drawing/2014/main" id="{00000000-0008-0000-0400-000005000000}"/>
            </a:ext>
          </a:extLst>
        </xdr:cNvPr>
        <xdr:cNvSpPr/>
      </xdr:nvSpPr>
      <xdr:spPr>
        <a:xfrm>
          <a:off x="7147560" y="708660"/>
          <a:ext cx="1236187" cy="7137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30.xml><?xml version="1.0" encoding="utf-8"?>
<xdr:wsDr xmlns:xdr="http://schemas.openxmlformats.org/drawingml/2006/spreadsheetDrawing" xmlns:a="http://schemas.openxmlformats.org/drawingml/2006/main">
  <xdr:twoCellAnchor>
    <xdr:from>
      <xdr:col>38</xdr:col>
      <xdr:colOff>38100</xdr:colOff>
      <xdr:row>3</xdr:row>
      <xdr:rowOff>38100</xdr:rowOff>
    </xdr:from>
    <xdr:to>
      <xdr:col>46</xdr:col>
      <xdr:colOff>17940</xdr:colOff>
      <xdr:row>7</xdr:row>
      <xdr:rowOff>87540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a:xfrm>
          <a:off x="6118860" y="54102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1.xml><?xml version="1.0" encoding="utf-8"?>
<xdr:wsDr xmlns:xdr="http://schemas.openxmlformats.org/drawingml/2006/spreadsheetDrawing" xmlns:a="http://schemas.openxmlformats.org/drawingml/2006/main">
  <xdr:twoCellAnchor>
    <xdr:from>
      <xdr:col>13</xdr:col>
      <xdr:colOff>0</xdr:colOff>
      <xdr:row>0</xdr:row>
      <xdr:rowOff>0</xdr:rowOff>
    </xdr:from>
    <xdr:to>
      <xdr:col>13</xdr:col>
      <xdr:colOff>1260000</xdr:colOff>
      <xdr:row>2</xdr:row>
      <xdr:rowOff>224700</xdr:rowOff>
    </xdr:to>
    <xdr:sp macro="" textlink="">
      <xdr:nvSpPr>
        <xdr:cNvPr id="3" name="額縁 3">
          <a:hlinkClick xmlns:r="http://schemas.openxmlformats.org/officeDocument/2006/relationships" r:id="rId1"/>
          <a:extLst>
            <a:ext uri="{FF2B5EF4-FFF2-40B4-BE49-F238E27FC236}">
              <a16:creationId xmlns:a16="http://schemas.microsoft.com/office/drawing/2014/main" id="{00000000-0008-0000-2000-000003000000}"/>
            </a:ext>
          </a:extLst>
        </xdr:cNvPr>
        <xdr:cNvSpPr/>
      </xdr:nvSpPr>
      <xdr:spPr>
        <a:xfrm>
          <a:off x="6934200" y="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2.xml><?xml version="1.0" encoding="utf-8"?>
<xdr:wsDr xmlns:xdr="http://schemas.openxmlformats.org/drawingml/2006/spreadsheetDrawing" xmlns:a="http://schemas.openxmlformats.org/drawingml/2006/main">
  <xdr:twoCellAnchor>
    <xdr:from>
      <xdr:col>4</xdr:col>
      <xdr:colOff>590550</xdr:colOff>
      <xdr:row>2</xdr:row>
      <xdr:rowOff>161925</xdr:rowOff>
    </xdr:from>
    <xdr:to>
      <xdr:col>6</xdr:col>
      <xdr:colOff>612300</xdr:colOff>
      <xdr:row>5</xdr:row>
      <xdr:rowOff>34200</xdr:rowOff>
    </xdr:to>
    <xdr:sp macro="" textlink="">
      <xdr:nvSpPr>
        <xdr:cNvPr id="3" name="額縁 3">
          <a:hlinkClick xmlns:r="http://schemas.openxmlformats.org/officeDocument/2006/relationships" r:id="rId1"/>
          <a:extLst>
            <a:ext uri="{FF2B5EF4-FFF2-40B4-BE49-F238E27FC236}">
              <a16:creationId xmlns:a16="http://schemas.microsoft.com/office/drawing/2014/main" id="{00000000-0008-0000-2100-000003000000}"/>
            </a:ext>
          </a:extLst>
        </xdr:cNvPr>
        <xdr:cNvSpPr/>
      </xdr:nvSpPr>
      <xdr:spPr>
        <a:xfrm>
          <a:off x="6372225" y="50482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3.xml><?xml version="1.0" encoding="utf-8"?>
<xdr:wsDr xmlns:xdr="http://schemas.openxmlformats.org/drawingml/2006/spreadsheetDrawing" xmlns:a="http://schemas.openxmlformats.org/drawingml/2006/main">
  <xdr:twoCellAnchor>
    <xdr:from>
      <xdr:col>9</xdr:col>
      <xdr:colOff>180975</xdr:colOff>
      <xdr:row>2</xdr:row>
      <xdr:rowOff>19050</xdr:rowOff>
    </xdr:from>
    <xdr:to>
      <xdr:col>11</xdr:col>
      <xdr:colOff>202725</xdr:colOff>
      <xdr:row>5</xdr:row>
      <xdr:rowOff>148500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5753100" y="36195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34.xml><?xml version="1.0" encoding="utf-8"?>
<xdr:wsDr xmlns:xdr="http://schemas.openxmlformats.org/drawingml/2006/spreadsheetDrawing" xmlns:a="http://schemas.openxmlformats.org/drawingml/2006/main">
  <xdr:twoCellAnchor>
    <xdr:from>
      <xdr:col>4</xdr:col>
      <xdr:colOff>617220</xdr:colOff>
      <xdr:row>1</xdr:row>
      <xdr:rowOff>0</xdr:rowOff>
    </xdr:from>
    <xdr:to>
      <xdr:col>8</xdr:col>
      <xdr:colOff>561976</xdr:colOff>
      <xdr:row>2</xdr:row>
      <xdr:rowOff>28575</xdr:rowOff>
    </xdr:to>
    <xdr:sp macro="" textlink="">
      <xdr:nvSpPr>
        <xdr:cNvPr id="2" name="Rectangle 32">
          <a:extLst>
            <a:ext uri="{FF2B5EF4-FFF2-40B4-BE49-F238E27FC236}">
              <a16:creationId xmlns:a16="http://schemas.microsoft.com/office/drawing/2014/main" id="{00000000-0008-0000-2300-000002000000}"/>
            </a:ext>
          </a:extLst>
        </xdr:cNvPr>
        <xdr:cNvSpPr>
          <a:spLocks noChangeArrowheads="1"/>
        </xdr:cNvSpPr>
      </xdr:nvSpPr>
      <xdr:spPr bwMode="auto">
        <a:xfrm>
          <a:off x="3474720" y="238125"/>
          <a:ext cx="2421256" cy="266700"/>
        </a:xfrm>
        <a:prstGeom prst="rect">
          <a:avLst/>
        </a:prstGeom>
        <a:solidFill>
          <a:srgbClr val="FFFFFF"/>
        </a:solidFill>
        <a:ln w="9525">
          <a:solidFill>
            <a:srgbClr val="000000"/>
          </a:solidFill>
          <a:prstDash val="dash"/>
          <a:miter lim="800000"/>
          <a:headEnd/>
          <a:tailEnd/>
        </a:ln>
      </xdr:spPr>
      <xdr:txBody>
        <a:bodyPr vertOverflow="clip" wrap="square" lIns="74295" tIns="8890" rIns="74295" bIns="8890" anchor="ctr" upright="1"/>
        <a:lstStyle/>
        <a:p>
          <a:pPr algn="ctr" rtl="0">
            <a:defRPr sz="1000"/>
          </a:pPr>
          <a:r>
            <a:rPr lang="ja-JP" altLang="en-US" sz="1050" b="0" i="0" u="none" strike="noStrike" baseline="0">
              <a:solidFill>
                <a:srgbClr val="000000"/>
              </a:solidFill>
              <a:latin typeface="ＭＳ 明朝"/>
              <a:ea typeface="ＭＳ 明朝"/>
            </a:rPr>
            <a:t>承認　　　・　　不承認</a:t>
          </a:r>
        </a:p>
      </xdr:txBody>
    </xdr:sp>
    <xdr:clientData/>
  </xdr:twoCellAnchor>
  <xdr:twoCellAnchor>
    <xdr:from>
      <xdr:col>10</xdr:col>
      <xdr:colOff>114300</xdr:colOff>
      <xdr:row>1</xdr:row>
      <xdr:rowOff>190500</xdr:rowOff>
    </xdr:from>
    <xdr:to>
      <xdr:col>12</xdr:col>
      <xdr:colOff>136050</xdr:colOff>
      <xdr:row>4</xdr:row>
      <xdr:rowOff>129450</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2300-000004000000}"/>
            </a:ext>
          </a:extLst>
        </xdr:cNvPr>
        <xdr:cNvSpPr/>
      </xdr:nvSpPr>
      <xdr:spPr>
        <a:xfrm>
          <a:off x="6686550" y="42862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35.xml><?xml version="1.0" encoding="utf-8"?>
<xdr:wsDr xmlns:xdr="http://schemas.openxmlformats.org/drawingml/2006/spreadsheetDrawing" xmlns:a="http://schemas.openxmlformats.org/drawingml/2006/main">
  <xdr:twoCellAnchor>
    <xdr:from>
      <xdr:col>8</xdr:col>
      <xdr:colOff>180975</xdr:colOff>
      <xdr:row>2</xdr:row>
      <xdr:rowOff>19050</xdr:rowOff>
    </xdr:from>
    <xdr:to>
      <xdr:col>10</xdr:col>
      <xdr:colOff>202725</xdr:colOff>
      <xdr:row>5</xdr:row>
      <xdr:rowOff>148500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5735955" y="361950"/>
          <a:ext cx="1256190" cy="71619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twoCellAnchor>
    <xdr:from>
      <xdr:col>9</xdr:col>
      <xdr:colOff>0</xdr:colOff>
      <xdr:row>8</xdr:row>
      <xdr:rowOff>0</xdr:rowOff>
    </xdr:from>
    <xdr:to>
      <xdr:col>10</xdr:col>
      <xdr:colOff>100875</xdr:colOff>
      <xdr:row>10</xdr:row>
      <xdr:rowOff>226287</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2400-000003000000}"/>
            </a:ext>
          </a:extLst>
        </xdr:cNvPr>
        <xdr:cNvSpPr/>
      </xdr:nvSpPr>
      <xdr:spPr>
        <a:xfrm>
          <a:off x="6562725" y="1524000"/>
          <a:ext cx="720000" cy="72158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例</a:t>
          </a:r>
          <a:endParaRPr kumimoji="1" lang="en-US" altLang="ja-JP" sz="1600" b="1"/>
        </a:p>
      </xdr:txBody>
    </xdr:sp>
    <xdr:clientData fPrintsWithSheet="0"/>
  </xdr:twoCellAnchor>
</xdr:wsDr>
</file>

<file path=xl/drawings/drawing36.xml><?xml version="1.0" encoding="utf-8"?>
<xdr:wsDr xmlns:xdr="http://schemas.openxmlformats.org/drawingml/2006/spreadsheetDrawing" xmlns:a="http://schemas.openxmlformats.org/drawingml/2006/main">
  <xdr:twoCellAnchor>
    <xdr:from>
      <xdr:col>9</xdr:col>
      <xdr:colOff>0</xdr:colOff>
      <xdr:row>8</xdr:row>
      <xdr:rowOff>0</xdr:rowOff>
    </xdr:from>
    <xdr:to>
      <xdr:col>11</xdr:col>
      <xdr:colOff>603250</xdr:colOff>
      <xdr:row>11</xdr:row>
      <xdr:rowOff>115889</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2500-000003000000}"/>
            </a:ext>
          </a:extLst>
        </xdr:cNvPr>
        <xdr:cNvSpPr/>
      </xdr:nvSpPr>
      <xdr:spPr>
        <a:xfrm>
          <a:off x="6562725" y="1524000"/>
          <a:ext cx="1841500" cy="858839"/>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入力様式に戻る</a:t>
          </a:r>
          <a:endParaRPr kumimoji="1" lang="en-US" altLang="ja-JP" sz="1400" b="1"/>
        </a:p>
      </xdr:txBody>
    </xdr:sp>
    <xdr:clientData fPrintsWithSheet="0"/>
  </xdr:twoCellAnchor>
</xdr:wsDr>
</file>

<file path=xl/drawings/drawing37.xml><?xml version="1.0" encoding="utf-8"?>
<xdr:wsDr xmlns:xdr="http://schemas.openxmlformats.org/drawingml/2006/spreadsheetDrawing" xmlns:a="http://schemas.openxmlformats.org/drawingml/2006/main">
  <xdr:oneCellAnchor>
    <xdr:from>
      <xdr:col>16</xdr:col>
      <xdr:colOff>100264</xdr:colOff>
      <xdr:row>40</xdr:row>
      <xdr:rowOff>80211</xdr:rowOff>
    </xdr:from>
    <xdr:ext cx="2118593" cy="275717"/>
    <xdr:sp macro="" textlink="">
      <xdr:nvSpPr>
        <xdr:cNvPr id="2" name="テキスト ボックス 1">
          <a:extLst>
            <a:ext uri="{FF2B5EF4-FFF2-40B4-BE49-F238E27FC236}">
              <a16:creationId xmlns:a16="http://schemas.microsoft.com/office/drawing/2014/main" id="{00000000-0008-0000-2600-000002000000}"/>
            </a:ext>
          </a:extLst>
        </xdr:cNvPr>
        <xdr:cNvSpPr txBox="1"/>
      </xdr:nvSpPr>
      <xdr:spPr>
        <a:xfrm>
          <a:off x="4123624" y="6785811"/>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twoCellAnchor>
    <xdr:from>
      <xdr:col>0</xdr:col>
      <xdr:colOff>250657</xdr:colOff>
      <xdr:row>8</xdr:row>
      <xdr:rowOff>160422</xdr:rowOff>
    </xdr:from>
    <xdr:to>
      <xdr:col>11</xdr:col>
      <xdr:colOff>220579</xdr:colOff>
      <xdr:row>10</xdr:row>
      <xdr:rowOff>150395</xdr:rowOff>
    </xdr:to>
    <xdr:sp macro="" textlink="">
      <xdr:nvSpPr>
        <xdr:cNvPr id="3" name="テキスト ボックス 2">
          <a:extLst>
            <a:ext uri="{FF2B5EF4-FFF2-40B4-BE49-F238E27FC236}">
              <a16:creationId xmlns:a16="http://schemas.microsoft.com/office/drawing/2014/main" id="{00000000-0008-0000-2600-000003000000}"/>
            </a:ext>
          </a:extLst>
        </xdr:cNvPr>
        <xdr:cNvSpPr txBox="1"/>
      </xdr:nvSpPr>
      <xdr:spPr>
        <a:xfrm>
          <a:off x="250657" y="1501542"/>
          <a:ext cx="2735982" cy="32525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effectLst/>
              <a:latin typeface="+mn-lt"/>
              <a:ea typeface="+mn-ea"/>
              <a:cs typeface="+mn-cs"/>
            </a:rPr>
            <a:t>受注者記入　　　　　　　　　　　ここまで　 ↓</a:t>
          </a:r>
          <a:endParaRPr lang="ja-JP" altLang="ja-JP" b="1">
            <a:solidFill>
              <a:srgbClr val="FF0000"/>
            </a:solidFill>
            <a:effectLst/>
          </a:endParaRPr>
        </a:p>
      </xdr:txBody>
    </xdr:sp>
    <xdr:clientData fPrintsWithSheet="0"/>
  </xdr:twoCellAnchor>
  <xdr:twoCellAnchor>
    <xdr:from>
      <xdr:col>12</xdr:col>
      <xdr:colOff>62163</xdr:colOff>
      <xdr:row>8</xdr:row>
      <xdr:rowOff>152401</xdr:rowOff>
    </xdr:from>
    <xdr:to>
      <xdr:col>23</xdr:col>
      <xdr:colOff>32085</xdr:colOff>
      <xdr:row>10</xdr:row>
      <xdr:rowOff>142374</xdr:rowOff>
    </xdr:to>
    <xdr:sp macro="" textlink="">
      <xdr:nvSpPr>
        <xdr:cNvPr id="4" name="テキスト ボックス 3">
          <a:extLst>
            <a:ext uri="{FF2B5EF4-FFF2-40B4-BE49-F238E27FC236}">
              <a16:creationId xmlns:a16="http://schemas.microsoft.com/office/drawing/2014/main" id="{00000000-0008-0000-2600-000004000000}"/>
            </a:ext>
          </a:extLst>
        </xdr:cNvPr>
        <xdr:cNvSpPr txBox="1"/>
      </xdr:nvSpPr>
      <xdr:spPr>
        <a:xfrm>
          <a:off x="3079683" y="1493521"/>
          <a:ext cx="2735982" cy="32525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effectLst/>
              <a:latin typeface="+mn-lt"/>
              <a:ea typeface="+mn-ea"/>
              <a:cs typeface="+mn-cs"/>
            </a:rPr>
            <a:t>発注者記入　　　　　　　　　　　ここまで　 ↓</a:t>
          </a:r>
          <a:endParaRPr lang="ja-JP" altLang="ja-JP" b="1">
            <a:solidFill>
              <a:srgbClr val="FF0000"/>
            </a:solidFill>
            <a:effectLst/>
          </a:endParaRPr>
        </a:p>
      </xdr:txBody>
    </xdr:sp>
    <xdr:clientData fPrintsWithSheet="0"/>
  </xdr:twoCellAnchor>
  <xdr:oneCellAnchor>
    <xdr:from>
      <xdr:col>0</xdr:col>
      <xdr:colOff>240632</xdr:colOff>
      <xdr:row>2</xdr:row>
      <xdr:rowOff>30079</xdr:rowOff>
    </xdr:from>
    <xdr:ext cx="1870577" cy="275717"/>
    <xdr:sp macro="" textlink="">
      <xdr:nvSpPr>
        <xdr:cNvPr id="5" name="テキスト ボックス 4">
          <a:extLst>
            <a:ext uri="{FF2B5EF4-FFF2-40B4-BE49-F238E27FC236}">
              <a16:creationId xmlns:a16="http://schemas.microsoft.com/office/drawing/2014/main" id="{00000000-0008-0000-2600-000005000000}"/>
            </a:ext>
          </a:extLst>
        </xdr:cNvPr>
        <xdr:cNvSpPr txBox="1"/>
      </xdr:nvSpPr>
      <xdr:spPr>
        <a:xfrm>
          <a:off x="240632" y="365359"/>
          <a:ext cx="1870577"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材料確認が必要な場合使用</a:t>
          </a:r>
          <a:endParaRPr lang="ja-JP" altLang="ja-JP" b="1">
            <a:solidFill>
              <a:srgbClr val="FF0000"/>
            </a:solidFill>
            <a:effectLst/>
          </a:endParaRPr>
        </a:p>
      </xdr:txBody>
    </xdr:sp>
    <xdr:clientData fPrintsWithSheet="0"/>
  </xdr:oneCellAnchor>
  <xdr:twoCellAnchor>
    <xdr:from>
      <xdr:col>25</xdr:col>
      <xdr:colOff>0</xdr:colOff>
      <xdr:row>6</xdr:row>
      <xdr:rowOff>171449</xdr:rowOff>
    </xdr:from>
    <xdr:to>
      <xdr:col>30</xdr:col>
      <xdr:colOff>21750</xdr:colOff>
      <xdr:row>11</xdr:row>
      <xdr:rowOff>34199</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2600-000006000000}"/>
            </a:ext>
          </a:extLst>
        </xdr:cNvPr>
        <xdr:cNvSpPr/>
      </xdr:nvSpPr>
      <xdr:spPr>
        <a:xfrm>
          <a:off x="6286500" y="1177289"/>
          <a:ext cx="1279050" cy="70095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8.xml><?xml version="1.0" encoding="utf-8"?>
<xdr:wsDr xmlns:xdr="http://schemas.openxmlformats.org/drawingml/2006/spreadsheetDrawing" xmlns:a="http://schemas.openxmlformats.org/drawingml/2006/main">
  <xdr:twoCellAnchor>
    <xdr:from>
      <xdr:col>16</xdr:col>
      <xdr:colOff>68580</xdr:colOff>
      <xdr:row>20</xdr:row>
      <xdr:rowOff>167640</xdr:rowOff>
    </xdr:from>
    <xdr:to>
      <xdr:col>17</xdr:col>
      <xdr:colOff>15240</xdr:colOff>
      <xdr:row>22</xdr:row>
      <xdr:rowOff>167640</xdr:rowOff>
    </xdr:to>
    <xdr:sp macro="" textlink="">
      <xdr:nvSpPr>
        <xdr:cNvPr id="2" name="AutoShape 51">
          <a:extLst>
            <a:ext uri="{FF2B5EF4-FFF2-40B4-BE49-F238E27FC236}">
              <a16:creationId xmlns:a16="http://schemas.microsoft.com/office/drawing/2014/main" id="{00000000-0008-0000-2700-000002000000}"/>
            </a:ext>
          </a:extLst>
        </xdr:cNvPr>
        <xdr:cNvSpPr>
          <a:spLocks/>
        </xdr:cNvSpPr>
      </xdr:nvSpPr>
      <xdr:spPr bwMode="auto">
        <a:xfrm>
          <a:off x="2385060" y="5486400"/>
          <a:ext cx="91440" cy="381000"/>
        </a:xfrm>
        <a:prstGeom prst="leftBracket">
          <a:avLst>
            <a:gd name="adj" fmla="val 3472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53340</xdr:colOff>
      <xdr:row>21</xdr:row>
      <xdr:rowOff>0</xdr:rowOff>
    </xdr:from>
    <xdr:to>
      <xdr:col>43</xdr:col>
      <xdr:colOff>0</xdr:colOff>
      <xdr:row>23</xdr:row>
      <xdr:rowOff>0</xdr:rowOff>
    </xdr:to>
    <xdr:sp macro="" textlink="">
      <xdr:nvSpPr>
        <xdr:cNvPr id="3" name="AutoShape 53">
          <a:extLst>
            <a:ext uri="{FF2B5EF4-FFF2-40B4-BE49-F238E27FC236}">
              <a16:creationId xmlns:a16="http://schemas.microsoft.com/office/drawing/2014/main" id="{00000000-0008-0000-2700-000003000000}"/>
            </a:ext>
          </a:extLst>
        </xdr:cNvPr>
        <xdr:cNvSpPr>
          <a:spLocks/>
        </xdr:cNvSpPr>
      </xdr:nvSpPr>
      <xdr:spPr bwMode="auto">
        <a:xfrm>
          <a:off x="6134100" y="5509260"/>
          <a:ext cx="91440" cy="381000"/>
        </a:xfrm>
        <a:prstGeom prst="rightBracket">
          <a:avLst>
            <a:gd name="adj" fmla="val 3472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47</xdr:col>
      <xdr:colOff>205740</xdr:colOff>
      <xdr:row>2</xdr:row>
      <xdr:rowOff>83820</xdr:rowOff>
    </xdr:from>
    <xdr:to>
      <xdr:col>52</xdr:col>
      <xdr:colOff>208440</xdr:colOff>
      <xdr:row>5</xdr:row>
      <xdr:rowOff>3720</xdr:rowOff>
    </xdr:to>
    <xdr:sp macro="" textlink="">
      <xdr:nvSpPr>
        <xdr:cNvPr id="5" name="額縁 5">
          <a:hlinkClick xmlns:r="http://schemas.openxmlformats.org/officeDocument/2006/relationships" r:id="rId1"/>
          <a:extLst>
            <a:ext uri="{FF2B5EF4-FFF2-40B4-BE49-F238E27FC236}">
              <a16:creationId xmlns:a16="http://schemas.microsoft.com/office/drawing/2014/main" id="{00000000-0008-0000-2700-000005000000}"/>
            </a:ext>
          </a:extLst>
        </xdr:cNvPr>
        <xdr:cNvSpPr/>
      </xdr:nvSpPr>
      <xdr:spPr>
        <a:xfrm>
          <a:off x="7010400" y="82296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9.xml><?xml version="1.0" encoding="utf-8"?>
<xdr:wsDr xmlns:xdr="http://schemas.openxmlformats.org/drawingml/2006/spreadsheetDrawing" xmlns:a="http://schemas.openxmlformats.org/drawingml/2006/main">
  <xdr:oneCellAnchor>
    <xdr:from>
      <xdr:col>50</xdr:col>
      <xdr:colOff>86591</xdr:colOff>
      <xdr:row>13</xdr:row>
      <xdr:rowOff>86591</xdr:rowOff>
    </xdr:from>
    <xdr:ext cx="184731" cy="264560"/>
    <xdr:sp macro="" textlink="">
      <xdr:nvSpPr>
        <xdr:cNvPr id="2" name="テキスト ボックス 1">
          <a:extLst>
            <a:ext uri="{FF2B5EF4-FFF2-40B4-BE49-F238E27FC236}">
              <a16:creationId xmlns:a16="http://schemas.microsoft.com/office/drawing/2014/main" id="{00000000-0008-0000-2800-000002000000}"/>
            </a:ext>
          </a:extLst>
        </xdr:cNvPr>
        <xdr:cNvSpPr txBox="1"/>
      </xdr:nvSpPr>
      <xdr:spPr>
        <a:xfrm>
          <a:off x="19723331" y="21973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51</xdr:col>
      <xdr:colOff>288637</xdr:colOff>
      <xdr:row>42</xdr:row>
      <xdr:rowOff>115454</xdr:rowOff>
    </xdr:from>
    <xdr:to>
      <xdr:col>51</xdr:col>
      <xdr:colOff>346364</xdr:colOff>
      <xdr:row>43</xdr:row>
      <xdr:rowOff>0</xdr:rowOff>
    </xdr:to>
    <xdr:sp macro="" textlink="">
      <xdr:nvSpPr>
        <xdr:cNvPr id="3" name="テキスト ボックス 2">
          <a:extLst>
            <a:ext uri="{FF2B5EF4-FFF2-40B4-BE49-F238E27FC236}">
              <a16:creationId xmlns:a16="http://schemas.microsoft.com/office/drawing/2014/main" id="{00000000-0008-0000-2800-000003000000}"/>
            </a:ext>
          </a:extLst>
        </xdr:cNvPr>
        <xdr:cNvSpPr txBox="1"/>
      </xdr:nvSpPr>
      <xdr:spPr>
        <a:xfrm>
          <a:off x="20542597" y="5624714"/>
          <a:ext cx="57727" cy="521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43</xdr:col>
      <xdr:colOff>295603</xdr:colOff>
      <xdr:row>55</xdr:row>
      <xdr:rowOff>21896</xdr:rowOff>
    </xdr:from>
    <xdr:ext cx="184731" cy="264560"/>
    <xdr:sp macro="" textlink="">
      <xdr:nvSpPr>
        <xdr:cNvPr id="4" name="テキスト ボックス 3">
          <a:extLst>
            <a:ext uri="{FF2B5EF4-FFF2-40B4-BE49-F238E27FC236}">
              <a16:creationId xmlns:a16="http://schemas.microsoft.com/office/drawing/2014/main" id="{00000000-0008-0000-2800-000004000000}"/>
            </a:ext>
          </a:extLst>
        </xdr:cNvPr>
        <xdr:cNvSpPr txBox="1"/>
      </xdr:nvSpPr>
      <xdr:spPr>
        <a:xfrm>
          <a:off x="15611803" y="68722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twoCellAnchor>
    <xdr:from>
      <xdr:col>38</xdr:col>
      <xdr:colOff>243840</xdr:colOff>
      <xdr:row>11</xdr:row>
      <xdr:rowOff>60960</xdr:rowOff>
    </xdr:from>
    <xdr:to>
      <xdr:col>40</xdr:col>
      <xdr:colOff>269400</xdr:colOff>
      <xdr:row>15</xdr:row>
      <xdr:rowOff>110400</xdr:rowOff>
    </xdr:to>
    <xdr:sp macro="" textlink="">
      <xdr:nvSpPr>
        <xdr:cNvPr id="5" name="額縁 5">
          <a:hlinkClick xmlns:r="http://schemas.openxmlformats.org/officeDocument/2006/relationships" r:id="rId1"/>
          <a:extLst>
            <a:ext uri="{FF2B5EF4-FFF2-40B4-BE49-F238E27FC236}">
              <a16:creationId xmlns:a16="http://schemas.microsoft.com/office/drawing/2014/main" id="{00000000-0008-0000-2800-000005000000}"/>
            </a:ext>
          </a:extLst>
        </xdr:cNvPr>
        <xdr:cNvSpPr/>
      </xdr:nvSpPr>
      <xdr:spPr>
        <a:xfrm>
          <a:off x="12473940" y="171450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18</xdr:col>
      <xdr:colOff>0</xdr:colOff>
      <xdr:row>4</xdr:row>
      <xdr:rowOff>0</xdr:rowOff>
    </xdr:from>
    <xdr:to>
      <xdr:col>20</xdr:col>
      <xdr:colOff>16987</xdr:colOff>
      <xdr:row>6</xdr:row>
      <xdr:rowOff>264145</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0500-000003000000}"/>
            </a:ext>
          </a:extLst>
        </xdr:cNvPr>
        <xdr:cNvSpPr/>
      </xdr:nvSpPr>
      <xdr:spPr>
        <a:xfrm>
          <a:off x="6918960" y="853440"/>
          <a:ext cx="1236187" cy="72134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40.xml><?xml version="1.0" encoding="utf-8"?>
<xdr:wsDr xmlns:xdr="http://schemas.openxmlformats.org/drawingml/2006/spreadsheetDrawing" xmlns:a="http://schemas.openxmlformats.org/drawingml/2006/main">
  <xdr:twoCellAnchor>
    <xdr:from>
      <xdr:col>0</xdr:col>
      <xdr:colOff>699247</xdr:colOff>
      <xdr:row>143</xdr:row>
      <xdr:rowOff>8964</xdr:rowOff>
    </xdr:from>
    <xdr:to>
      <xdr:col>3</xdr:col>
      <xdr:colOff>40800</xdr:colOff>
      <xdr:row>147</xdr:row>
      <xdr:rowOff>11788</xdr:rowOff>
    </xdr:to>
    <xdr:sp macro="" textlink="">
      <xdr:nvSpPr>
        <xdr:cNvPr id="2" name="額縁 5">
          <a:hlinkClick xmlns:r="http://schemas.openxmlformats.org/officeDocument/2006/relationships" r:id="rId1"/>
          <a:extLst>
            <a:ext uri="{FF2B5EF4-FFF2-40B4-BE49-F238E27FC236}">
              <a16:creationId xmlns:a16="http://schemas.microsoft.com/office/drawing/2014/main" id="{00000000-0008-0000-2900-000002000000}"/>
            </a:ext>
          </a:extLst>
        </xdr:cNvPr>
        <xdr:cNvSpPr/>
      </xdr:nvSpPr>
      <xdr:spPr>
        <a:xfrm>
          <a:off x="699247" y="1708672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1.xml><?xml version="1.0" encoding="utf-8"?>
<xdr:wsDr xmlns:xdr="http://schemas.openxmlformats.org/drawingml/2006/spreadsheetDrawing" xmlns:a="http://schemas.openxmlformats.org/drawingml/2006/main">
  <xdr:oneCellAnchor>
    <xdr:from>
      <xdr:col>54</xdr:col>
      <xdr:colOff>86591</xdr:colOff>
      <xdr:row>29</xdr:row>
      <xdr:rowOff>86591</xdr:rowOff>
    </xdr:from>
    <xdr:ext cx="184731" cy="264560"/>
    <xdr:sp macro="" textlink="">
      <xdr:nvSpPr>
        <xdr:cNvPr id="2" name="テキスト ボックス 1">
          <a:extLst>
            <a:ext uri="{FF2B5EF4-FFF2-40B4-BE49-F238E27FC236}">
              <a16:creationId xmlns:a16="http://schemas.microsoft.com/office/drawing/2014/main" id="{00000000-0008-0000-2A00-000002000000}"/>
            </a:ext>
          </a:extLst>
        </xdr:cNvPr>
        <xdr:cNvSpPr txBox="1"/>
      </xdr:nvSpPr>
      <xdr:spPr>
        <a:xfrm>
          <a:off x="21140651" y="508531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55</xdr:col>
      <xdr:colOff>288637</xdr:colOff>
      <xdr:row>74</xdr:row>
      <xdr:rowOff>115454</xdr:rowOff>
    </xdr:from>
    <xdr:to>
      <xdr:col>55</xdr:col>
      <xdr:colOff>346364</xdr:colOff>
      <xdr:row>75</xdr:row>
      <xdr:rowOff>0</xdr:rowOff>
    </xdr:to>
    <xdr:sp macro="" textlink="">
      <xdr:nvSpPr>
        <xdr:cNvPr id="3" name="テキスト ボックス 2">
          <a:extLst>
            <a:ext uri="{FF2B5EF4-FFF2-40B4-BE49-F238E27FC236}">
              <a16:creationId xmlns:a16="http://schemas.microsoft.com/office/drawing/2014/main" id="{00000000-0008-0000-2A00-000003000000}"/>
            </a:ext>
          </a:extLst>
        </xdr:cNvPr>
        <xdr:cNvSpPr txBox="1"/>
      </xdr:nvSpPr>
      <xdr:spPr>
        <a:xfrm>
          <a:off x="21959917" y="12360794"/>
          <a:ext cx="57727" cy="521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47</xdr:col>
      <xdr:colOff>295603</xdr:colOff>
      <xdr:row>95</xdr:row>
      <xdr:rowOff>21896</xdr:rowOff>
    </xdr:from>
    <xdr:ext cx="184731" cy="264560"/>
    <xdr:sp macro="" textlink="">
      <xdr:nvSpPr>
        <xdr:cNvPr id="4" name="テキスト ボックス 3">
          <a:extLst>
            <a:ext uri="{FF2B5EF4-FFF2-40B4-BE49-F238E27FC236}">
              <a16:creationId xmlns:a16="http://schemas.microsoft.com/office/drawing/2014/main" id="{00000000-0008-0000-2A00-000004000000}"/>
            </a:ext>
          </a:extLst>
        </xdr:cNvPr>
        <xdr:cNvSpPr txBox="1"/>
      </xdr:nvSpPr>
      <xdr:spPr>
        <a:xfrm>
          <a:off x="17029123" y="157800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oneCellAnchor>
    <xdr:from>
      <xdr:col>54</xdr:col>
      <xdr:colOff>86591</xdr:colOff>
      <xdr:row>36</xdr:row>
      <xdr:rowOff>86591</xdr:rowOff>
    </xdr:from>
    <xdr:ext cx="184731" cy="264560"/>
    <xdr:sp macro="" textlink="">
      <xdr:nvSpPr>
        <xdr:cNvPr id="5" name="テキスト ボックス 4">
          <a:extLst>
            <a:ext uri="{FF2B5EF4-FFF2-40B4-BE49-F238E27FC236}">
              <a16:creationId xmlns:a16="http://schemas.microsoft.com/office/drawing/2014/main" id="{00000000-0008-0000-2A00-000005000000}"/>
            </a:ext>
          </a:extLst>
        </xdr:cNvPr>
        <xdr:cNvSpPr txBox="1"/>
      </xdr:nvSpPr>
      <xdr:spPr>
        <a:xfrm>
          <a:off x="21140651" y="638071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54</xdr:col>
      <xdr:colOff>86591</xdr:colOff>
      <xdr:row>41</xdr:row>
      <xdr:rowOff>86591</xdr:rowOff>
    </xdr:from>
    <xdr:ext cx="184731" cy="264560"/>
    <xdr:sp macro="" textlink="">
      <xdr:nvSpPr>
        <xdr:cNvPr id="6" name="テキスト ボックス 5">
          <a:extLst>
            <a:ext uri="{FF2B5EF4-FFF2-40B4-BE49-F238E27FC236}">
              <a16:creationId xmlns:a16="http://schemas.microsoft.com/office/drawing/2014/main" id="{00000000-0008-0000-2A00-000006000000}"/>
            </a:ext>
          </a:extLst>
        </xdr:cNvPr>
        <xdr:cNvSpPr txBox="1"/>
      </xdr:nvSpPr>
      <xdr:spPr>
        <a:xfrm>
          <a:off x="21140651" y="73408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48</xdr:col>
      <xdr:colOff>497085</xdr:colOff>
      <xdr:row>101</xdr:row>
      <xdr:rowOff>35415</xdr:rowOff>
    </xdr:from>
    <xdr:to>
      <xdr:col>49</xdr:col>
      <xdr:colOff>107472</xdr:colOff>
      <xdr:row>102</xdr:row>
      <xdr:rowOff>85074</xdr:rowOff>
    </xdr:to>
    <xdr:sp macro="" textlink="">
      <xdr:nvSpPr>
        <xdr:cNvPr id="7" name="テキスト ボックス 6">
          <a:extLst>
            <a:ext uri="{FF2B5EF4-FFF2-40B4-BE49-F238E27FC236}">
              <a16:creationId xmlns:a16="http://schemas.microsoft.com/office/drawing/2014/main" id="{00000000-0008-0000-2A00-000007000000}"/>
            </a:ext>
          </a:extLst>
        </xdr:cNvPr>
        <xdr:cNvSpPr txBox="1"/>
      </xdr:nvSpPr>
      <xdr:spPr>
        <a:xfrm>
          <a:off x="17847825" y="1673083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125</xdr:row>
      <xdr:rowOff>35415</xdr:rowOff>
    </xdr:from>
    <xdr:to>
      <xdr:col>49</xdr:col>
      <xdr:colOff>107472</xdr:colOff>
      <xdr:row>126</xdr:row>
      <xdr:rowOff>85074</xdr:rowOff>
    </xdr:to>
    <xdr:sp macro="" textlink="">
      <xdr:nvSpPr>
        <xdr:cNvPr id="8" name="テキスト ボックス 7">
          <a:extLst>
            <a:ext uri="{FF2B5EF4-FFF2-40B4-BE49-F238E27FC236}">
              <a16:creationId xmlns:a16="http://schemas.microsoft.com/office/drawing/2014/main" id="{00000000-0008-0000-2A00-000008000000}"/>
            </a:ext>
          </a:extLst>
        </xdr:cNvPr>
        <xdr:cNvSpPr txBox="1"/>
      </xdr:nvSpPr>
      <xdr:spPr>
        <a:xfrm>
          <a:off x="17847825" y="2053321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149</xdr:row>
      <xdr:rowOff>35415</xdr:rowOff>
    </xdr:from>
    <xdr:to>
      <xdr:col>49</xdr:col>
      <xdr:colOff>107472</xdr:colOff>
      <xdr:row>150</xdr:row>
      <xdr:rowOff>85074</xdr:rowOff>
    </xdr:to>
    <xdr:sp macro="" textlink="">
      <xdr:nvSpPr>
        <xdr:cNvPr id="9" name="テキスト ボックス 8">
          <a:extLst>
            <a:ext uri="{FF2B5EF4-FFF2-40B4-BE49-F238E27FC236}">
              <a16:creationId xmlns:a16="http://schemas.microsoft.com/office/drawing/2014/main" id="{00000000-0008-0000-2A00-000009000000}"/>
            </a:ext>
          </a:extLst>
        </xdr:cNvPr>
        <xdr:cNvSpPr txBox="1"/>
      </xdr:nvSpPr>
      <xdr:spPr>
        <a:xfrm>
          <a:off x="17847825" y="2433559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173</xdr:row>
      <xdr:rowOff>35415</xdr:rowOff>
    </xdr:from>
    <xdr:to>
      <xdr:col>49</xdr:col>
      <xdr:colOff>107472</xdr:colOff>
      <xdr:row>174</xdr:row>
      <xdr:rowOff>85074</xdr:rowOff>
    </xdr:to>
    <xdr:sp macro="" textlink="">
      <xdr:nvSpPr>
        <xdr:cNvPr id="10" name="テキスト ボックス 9">
          <a:extLst>
            <a:ext uri="{FF2B5EF4-FFF2-40B4-BE49-F238E27FC236}">
              <a16:creationId xmlns:a16="http://schemas.microsoft.com/office/drawing/2014/main" id="{00000000-0008-0000-2A00-00000A000000}"/>
            </a:ext>
          </a:extLst>
        </xdr:cNvPr>
        <xdr:cNvSpPr txBox="1"/>
      </xdr:nvSpPr>
      <xdr:spPr>
        <a:xfrm>
          <a:off x="17847825" y="2813797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197</xdr:row>
      <xdr:rowOff>35415</xdr:rowOff>
    </xdr:from>
    <xdr:to>
      <xdr:col>49</xdr:col>
      <xdr:colOff>107472</xdr:colOff>
      <xdr:row>198</xdr:row>
      <xdr:rowOff>85074</xdr:rowOff>
    </xdr:to>
    <xdr:sp macro="" textlink="">
      <xdr:nvSpPr>
        <xdr:cNvPr id="11" name="テキスト ボックス 10">
          <a:extLst>
            <a:ext uri="{FF2B5EF4-FFF2-40B4-BE49-F238E27FC236}">
              <a16:creationId xmlns:a16="http://schemas.microsoft.com/office/drawing/2014/main" id="{00000000-0008-0000-2A00-00000B000000}"/>
            </a:ext>
          </a:extLst>
        </xdr:cNvPr>
        <xdr:cNvSpPr txBox="1"/>
      </xdr:nvSpPr>
      <xdr:spPr>
        <a:xfrm>
          <a:off x="17847825" y="3198607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222</xdr:row>
      <xdr:rowOff>35415</xdr:rowOff>
    </xdr:from>
    <xdr:to>
      <xdr:col>49</xdr:col>
      <xdr:colOff>107472</xdr:colOff>
      <xdr:row>223</xdr:row>
      <xdr:rowOff>85074</xdr:rowOff>
    </xdr:to>
    <xdr:sp macro="" textlink="">
      <xdr:nvSpPr>
        <xdr:cNvPr id="12" name="テキスト ボックス 11">
          <a:extLst>
            <a:ext uri="{FF2B5EF4-FFF2-40B4-BE49-F238E27FC236}">
              <a16:creationId xmlns:a16="http://schemas.microsoft.com/office/drawing/2014/main" id="{00000000-0008-0000-2A00-00000C000000}"/>
            </a:ext>
          </a:extLst>
        </xdr:cNvPr>
        <xdr:cNvSpPr txBox="1"/>
      </xdr:nvSpPr>
      <xdr:spPr>
        <a:xfrm>
          <a:off x="17847825" y="3600181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247</xdr:row>
      <xdr:rowOff>35415</xdr:rowOff>
    </xdr:from>
    <xdr:to>
      <xdr:col>49</xdr:col>
      <xdr:colOff>107472</xdr:colOff>
      <xdr:row>248</xdr:row>
      <xdr:rowOff>85074</xdr:rowOff>
    </xdr:to>
    <xdr:sp macro="" textlink="">
      <xdr:nvSpPr>
        <xdr:cNvPr id="13" name="テキスト ボックス 12">
          <a:extLst>
            <a:ext uri="{FF2B5EF4-FFF2-40B4-BE49-F238E27FC236}">
              <a16:creationId xmlns:a16="http://schemas.microsoft.com/office/drawing/2014/main" id="{00000000-0008-0000-2A00-00000D000000}"/>
            </a:ext>
          </a:extLst>
        </xdr:cNvPr>
        <xdr:cNvSpPr txBox="1"/>
      </xdr:nvSpPr>
      <xdr:spPr>
        <a:xfrm>
          <a:off x="17847825" y="4006327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272</xdr:row>
      <xdr:rowOff>35415</xdr:rowOff>
    </xdr:from>
    <xdr:to>
      <xdr:col>49</xdr:col>
      <xdr:colOff>107472</xdr:colOff>
      <xdr:row>273</xdr:row>
      <xdr:rowOff>85074</xdr:rowOff>
    </xdr:to>
    <xdr:sp macro="" textlink="">
      <xdr:nvSpPr>
        <xdr:cNvPr id="14" name="テキスト ボックス 13">
          <a:extLst>
            <a:ext uri="{FF2B5EF4-FFF2-40B4-BE49-F238E27FC236}">
              <a16:creationId xmlns:a16="http://schemas.microsoft.com/office/drawing/2014/main" id="{00000000-0008-0000-2A00-00000E000000}"/>
            </a:ext>
          </a:extLst>
        </xdr:cNvPr>
        <xdr:cNvSpPr txBox="1"/>
      </xdr:nvSpPr>
      <xdr:spPr>
        <a:xfrm>
          <a:off x="17847825" y="4406377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297</xdr:row>
      <xdr:rowOff>35415</xdr:rowOff>
    </xdr:from>
    <xdr:to>
      <xdr:col>49</xdr:col>
      <xdr:colOff>107472</xdr:colOff>
      <xdr:row>298</xdr:row>
      <xdr:rowOff>85074</xdr:rowOff>
    </xdr:to>
    <xdr:sp macro="" textlink="">
      <xdr:nvSpPr>
        <xdr:cNvPr id="15" name="テキスト ボックス 14">
          <a:extLst>
            <a:ext uri="{FF2B5EF4-FFF2-40B4-BE49-F238E27FC236}">
              <a16:creationId xmlns:a16="http://schemas.microsoft.com/office/drawing/2014/main" id="{00000000-0008-0000-2A00-00000F000000}"/>
            </a:ext>
          </a:extLst>
        </xdr:cNvPr>
        <xdr:cNvSpPr txBox="1"/>
      </xdr:nvSpPr>
      <xdr:spPr>
        <a:xfrm>
          <a:off x="17847825" y="4806427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322</xdr:row>
      <xdr:rowOff>35415</xdr:rowOff>
    </xdr:from>
    <xdr:to>
      <xdr:col>49</xdr:col>
      <xdr:colOff>107472</xdr:colOff>
      <xdr:row>323</xdr:row>
      <xdr:rowOff>85074</xdr:rowOff>
    </xdr:to>
    <xdr:sp macro="" textlink="">
      <xdr:nvSpPr>
        <xdr:cNvPr id="16" name="テキスト ボックス 15">
          <a:extLst>
            <a:ext uri="{FF2B5EF4-FFF2-40B4-BE49-F238E27FC236}">
              <a16:creationId xmlns:a16="http://schemas.microsoft.com/office/drawing/2014/main" id="{00000000-0008-0000-2A00-000010000000}"/>
            </a:ext>
          </a:extLst>
        </xdr:cNvPr>
        <xdr:cNvSpPr txBox="1"/>
      </xdr:nvSpPr>
      <xdr:spPr>
        <a:xfrm>
          <a:off x="17847825" y="52064775"/>
          <a:ext cx="227607" cy="2325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347</xdr:row>
      <xdr:rowOff>35415</xdr:rowOff>
    </xdr:from>
    <xdr:to>
      <xdr:col>49</xdr:col>
      <xdr:colOff>107472</xdr:colOff>
      <xdr:row>348</xdr:row>
      <xdr:rowOff>85074</xdr:rowOff>
    </xdr:to>
    <xdr:sp macro="" textlink="">
      <xdr:nvSpPr>
        <xdr:cNvPr id="17" name="テキスト ボックス 16">
          <a:extLst>
            <a:ext uri="{FF2B5EF4-FFF2-40B4-BE49-F238E27FC236}">
              <a16:creationId xmlns:a16="http://schemas.microsoft.com/office/drawing/2014/main" id="{00000000-0008-0000-2A00-000011000000}"/>
            </a:ext>
          </a:extLst>
        </xdr:cNvPr>
        <xdr:cNvSpPr txBox="1"/>
      </xdr:nvSpPr>
      <xdr:spPr>
        <a:xfrm>
          <a:off x="17847825" y="5608051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371</xdr:row>
      <xdr:rowOff>35415</xdr:rowOff>
    </xdr:from>
    <xdr:to>
      <xdr:col>49</xdr:col>
      <xdr:colOff>107472</xdr:colOff>
      <xdr:row>372</xdr:row>
      <xdr:rowOff>85074</xdr:rowOff>
    </xdr:to>
    <xdr:sp macro="" textlink="">
      <xdr:nvSpPr>
        <xdr:cNvPr id="18" name="テキスト ボックス 17">
          <a:extLst>
            <a:ext uri="{FF2B5EF4-FFF2-40B4-BE49-F238E27FC236}">
              <a16:creationId xmlns:a16="http://schemas.microsoft.com/office/drawing/2014/main" id="{00000000-0008-0000-2A00-000012000000}"/>
            </a:ext>
          </a:extLst>
        </xdr:cNvPr>
        <xdr:cNvSpPr txBox="1"/>
      </xdr:nvSpPr>
      <xdr:spPr>
        <a:xfrm>
          <a:off x="17847825" y="5991337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396</xdr:row>
      <xdr:rowOff>35415</xdr:rowOff>
    </xdr:from>
    <xdr:to>
      <xdr:col>49</xdr:col>
      <xdr:colOff>107472</xdr:colOff>
      <xdr:row>397</xdr:row>
      <xdr:rowOff>85074</xdr:rowOff>
    </xdr:to>
    <xdr:sp macro="" textlink="">
      <xdr:nvSpPr>
        <xdr:cNvPr id="19" name="テキスト ボックス 18">
          <a:extLst>
            <a:ext uri="{FF2B5EF4-FFF2-40B4-BE49-F238E27FC236}">
              <a16:creationId xmlns:a16="http://schemas.microsoft.com/office/drawing/2014/main" id="{00000000-0008-0000-2A00-000013000000}"/>
            </a:ext>
          </a:extLst>
        </xdr:cNvPr>
        <xdr:cNvSpPr txBox="1"/>
      </xdr:nvSpPr>
      <xdr:spPr>
        <a:xfrm>
          <a:off x="17847825" y="6391387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421</xdr:row>
      <xdr:rowOff>35415</xdr:rowOff>
    </xdr:from>
    <xdr:to>
      <xdr:col>49</xdr:col>
      <xdr:colOff>107472</xdr:colOff>
      <xdr:row>422</xdr:row>
      <xdr:rowOff>85074</xdr:rowOff>
    </xdr:to>
    <xdr:sp macro="" textlink="">
      <xdr:nvSpPr>
        <xdr:cNvPr id="20" name="テキスト ボックス 19">
          <a:extLst>
            <a:ext uri="{FF2B5EF4-FFF2-40B4-BE49-F238E27FC236}">
              <a16:creationId xmlns:a16="http://schemas.microsoft.com/office/drawing/2014/main" id="{00000000-0008-0000-2A00-000014000000}"/>
            </a:ext>
          </a:extLst>
        </xdr:cNvPr>
        <xdr:cNvSpPr txBox="1"/>
      </xdr:nvSpPr>
      <xdr:spPr>
        <a:xfrm>
          <a:off x="17847825" y="6791437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445</xdr:row>
      <xdr:rowOff>35415</xdr:rowOff>
    </xdr:from>
    <xdr:to>
      <xdr:col>49</xdr:col>
      <xdr:colOff>107472</xdr:colOff>
      <xdr:row>446</xdr:row>
      <xdr:rowOff>85074</xdr:rowOff>
    </xdr:to>
    <xdr:sp macro="" textlink="">
      <xdr:nvSpPr>
        <xdr:cNvPr id="21" name="テキスト ボックス 20">
          <a:extLst>
            <a:ext uri="{FF2B5EF4-FFF2-40B4-BE49-F238E27FC236}">
              <a16:creationId xmlns:a16="http://schemas.microsoft.com/office/drawing/2014/main" id="{00000000-0008-0000-2A00-000015000000}"/>
            </a:ext>
          </a:extLst>
        </xdr:cNvPr>
        <xdr:cNvSpPr txBox="1"/>
      </xdr:nvSpPr>
      <xdr:spPr>
        <a:xfrm>
          <a:off x="17847825" y="7174723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469</xdr:row>
      <xdr:rowOff>35415</xdr:rowOff>
    </xdr:from>
    <xdr:to>
      <xdr:col>49</xdr:col>
      <xdr:colOff>107472</xdr:colOff>
      <xdr:row>470</xdr:row>
      <xdr:rowOff>85074</xdr:rowOff>
    </xdr:to>
    <xdr:sp macro="" textlink="">
      <xdr:nvSpPr>
        <xdr:cNvPr id="22" name="テキスト ボックス 21">
          <a:extLst>
            <a:ext uri="{FF2B5EF4-FFF2-40B4-BE49-F238E27FC236}">
              <a16:creationId xmlns:a16="http://schemas.microsoft.com/office/drawing/2014/main" id="{00000000-0008-0000-2A00-000016000000}"/>
            </a:ext>
          </a:extLst>
        </xdr:cNvPr>
        <xdr:cNvSpPr txBox="1"/>
      </xdr:nvSpPr>
      <xdr:spPr>
        <a:xfrm>
          <a:off x="17847825" y="7564105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493</xdr:row>
      <xdr:rowOff>35415</xdr:rowOff>
    </xdr:from>
    <xdr:to>
      <xdr:col>49</xdr:col>
      <xdr:colOff>107472</xdr:colOff>
      <xdr:row>494</xdr:row>
      <xdr:rowOff>85074</xdr:rowOff>
    </xdr:to>
    <xdr:sp macro="" textlink="">
      <xdr:nvSpPr>
        <xdr:cNvPr id="23" name="テキスト ボックス 22">
          <a:extLst>
            <a:ext uri="{FF2B5EF4-FFF2-40B4-BE49-F238E27FC236}">
              <a16:creationId xmlns:a16="http://schemas.microsoft.com/office/drawing/2014/main" id="{00000000-0008-0000-2A00-000017000000}"/>
            </a:ext>
          </a:extLst>
        </xdr:cNvPr>
        <xdr:cNvSpPr txBox="1"/>
      </xdr:nvSpPr>
      <xdr:spPr>
        <a:xfrm>
          <a:off x="17847825" y="7953487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517</xdr:row>
      <xdr:rowOff>35415</xdr:rowOff>
    </xdr:from>
    <xdr:to>
      <xdr:col>49</xdr:col>
      <xdr:colOff>107472</xdr:colOff>
      <xdr:row>518</xdr:row>
      <xdr:rowOff>85074</xdr:rowOff>
    </xdr:to>
    <xdr:sp macro="" textlink="">
      <xdr:nvSpPr>
        <xdr:cNvPr id="24" name="テキスト ボックス 23">
          <a:extLst>
            <a:ext uri="{FF2B5EF4-FFF2-40B4-BE49-F238E27FC236}">
              <a16:creationId xmlns:a16="http://schemas.microsoft.com/office/drawing/2014/main" id="{00000000-0008-0000-2A00-000018000000}"/>
            </a:ext>
          </a:extLst>
        </xdr:cNvPr>
        <xdr:cNvSpPr txBox="1"/>
      </xdr:nvSpPr>
      <xdr:spPr>
        <a:xfrm>
          <a:off x="17847825" y="8342869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42</xdr:col>
      <xdr:colOff>8965</xdr:colOff>
      <xdr:row>6</xdr:row>
      <xdr:rowOff>80683</xdr:rowOff>
    </xdr:from>
    <xdr:to>
      <xdr:col>44</xdr:col>
      <xdr:colOff>31836</xdr:colOff>
      <xdr:row>10</xdr:row>
      <xdr:rowOff>119366</xdr:rowOff>
    </xdr:to>
    <xdr:sp macro="" textlink="">
      <xdr:nvSpPr>
        <xdr:cNvPr id="27" name="額縁 5">
          <a:hlinkClick xmlns:r="http://schemas.openxmlformats.org/officeDocument/2006/relationships" r:id="rId1"/>
          <a:extLst>
            <a:ext uri="{FF2B5EF4-FFF2-40B4-BE49-F238E27FC236}">
              <a16:creationId xmlns:a16="http://schemas.microsoft.com/office/drawing/2014/main" id="{00000000-0008-0000-2A00-00001B000000}"/>
            </a:ext>
          </a:extLst>
        </xdr:cNvPr>
        <xdr:cNvSpPr/>
      </xdr:nvSpPr>
      <xdr:spPr>
        <a:xfrm>
          <a:off x="13698071" y="139849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2.xml><?xml version="1.0" encoding="utf-8"?>
<xdr:wsDr xmlns:xdr="http://schemas.openxmlformats.org/drawingml/2006/spreadsheetDrawing" xmlns:a="http://schemas.openxmlformats.org/drawingml/2006/main">
  <xdr:twoCellAnchor>
    <xdr:from>
      <xdr:col>2</xdr:col>
      <xdr:colOff>718458</xdr:colOff>
      <xdr:row>133</xdr:row>
      <xdr:rowOff>108857</xdr:rowOff>
    </xdr:from>
    <xdr:to>
      <xdr:col>6</xdr:col>
      <xdr:colOff>280287</xdr:colOff>
      <xdr:row>137</xdr:row>
      <xdr:rowOff>132171</xdr:rowOff>
    </xdr:to>
    <xdr:sp macro="" textlink="">
      <xdr:nvSpPr>
        <xdr:cNvPr id="2" name="額縁 5">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1186544" y="20367171"/>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3.xml><?xml version="1.0" encoding="utf-8"?>
<xdr:wsDr xmlns:xdr="http://schemas.openxmlformats.org/drawingml/2006/spreadsheetDrawing" xmlns:a="http://schemas.openxmlformats.org/drawingml/2006/main">
  <xdr:twoCellAnchor>
    <xdr:from>
      <xdr:col>16</xdr:col>
      <xdr:colOff>68580</xdr:colOff>
      <xdr:row>22</xdr:row>
      <xdr:rowOff>167640</xdr:rowOff>
    </xdr:from>
    <xdr:to>
      <xdr:col>17</xdr:col>
      <xdr:colOff>15240</xdr:colOff>
      <xdr:row>24</xdr:row>
      <xdr:rowOff>167640</xdr:rowOff>
    </xdr:to>
    <xdr:sp macro="" textlink="">
      <xdr:nvSpPr>
        <xdr:cNvPr id="2" name="AutoShape 51">
          <a:extLst>
            <a:ext uri="{FF2B5EF4-FFF2-40B4-BE49-F238E27FC236}">
              <a16:creationId xmlns:a16="http://schemas.microsoft.com/office/drawing/2014/main" id="{00000000-0008-0000-2C00-000002000000}"/>
            </a:ext>
          </a:extLst>
        </xdr:cNvPr>
        <xdr:cNvSpPr>
          <a:spLocks/>
        </xdr:cNvSpPr>
      </xdr:nvSpPr>
      <xdr:spPr bwMode="auto">
        <a:xfrm>
          <a:off x="2506980" y="5486400"/>
          <a:ext cx="99060" cy="381000"/>
        </a:xfrm>
        <a:prstGeom prst="leftBracket">
          <a:avLst>
            <a:gd name="adj" fmla="val 3205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45720</xdr:colOff>
      <xdr:row>23</xdr:row>
      <xdr:rowOff>0</xdr:rowOff>
    </xdr:from>
    <xdr:to>
      <xdr:col>43</xdr:col>
      <xdr:colOff>0</xdr:colOff>
      <xdr:row>25</xdr:row>
      <xdr:rowOff>0</xdr:rowOff>
    </xdr:to>
    <xdr:sp macro="" textlink="">
      <xdr:nvSpPr>
        <xdr:cNvPr id="3" name="AutoShape 53">
          <a:extLst>
            <a:ext uri="{FF2B5EF4-FFF2-40B4-BE49-F238E27FC236}">
              <a16:creationId xmlns:a16="http://schemas.microsoft.com/office/drawing/2014/main" id="{00000000-0008-0000-2C00-000003000000}"/>
            </a:ext>
          </a:extLst>
        </xdr:cNvPr>
        <xdr:cNvSpPr>
          <a:spLocks/>
        </xdr:cNvSpPr>
      </xdr:nvSpPr>
      <xdr:spPr bwMode="auto">
        <a:xfrm>
          <a:off x="6446520" y="5509260"/>
          <a:ext cx="106680" cy="381000"/>
        </a:xfrm>
        <a:prstGeom prst="rightBracket">
          <a:avLst>
            <a:gd name="adj" fmla="val 297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0</xdr:colOff>
      <xdr:row>3</xdr:row>
      <xdr:rowOff>0</xdr:rowOff>
    </xdr:from>
    <xdr:to>
      <xdr:col>52</xdr:col>
      <xdr:colOff>225070</xdr:colOff>
      <xdr:row>5</xdr:row>
      <xdr:rowOff>7563</xdr:rowOff>
    </xdr:to>
    <xdr:sp macro="" textlink="">
      <xdr:nvSpPr>
        <xdr:cNvPr id="4" name="額縁 25">
          <a:hlinkClick xmlns:r="http://schemas.openxmlformats.org/officeDocument/2006/relationships" r:id="rId1"/>
          <a:extLst>
            <a:ext uri="{FF2B5EF4-FFF2-40B4-BE49-F238E27FC236}">
              <a16:creationId xmlns:a16="http://schemas.microsoft.com/office/drawing/2014/main" id="{00000000-0008-0000-2C00-000004000000}"/>
            </a:ext>
          </a:extLst>
        </xdr:cNvPr>
        <xdr:cNvSpPr/>
      </xdr:nvSpPr>
      <xdr:spPr>
        <a:xfrm>
          <a:off x="7391400" y="975360"/>
          <a:ext cx="1230910" cy="65526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4.xml><?xml version="1.0" encoding="utf-8"?>
<xdr:wsDr xmlns:xdr="http://schemas.openxmlformats.org/drawingml/2006/spreadsheetDrawing" xmlns:a="http://schemas.openxmlformats.org/drawingml/2006/main">
  <xdr:oneCellAnchor>
    <xdr:from>
      <xdr:col>54</xdr:col>
      <xdr:colOff>86591</xdr:colOff>
      <xdr:row>29</xdr:row>
      <xdr:rowOff>86591</xdr:rowOff>
    </xdr:from>
    <xdr:ext cx="184731" cy="264560"/>
    <xdr:sp macro="" textlink="">
      <xdr:nvSpPr>
        <xdr:cNvPr id="2" name="テキスト ボックス 1">
          <a:extLst>
            <a:ext uri="{FF2B5EF4-FFF2-40B4-BE49-F238E27FC236}">
              <a16:creationId xmlns:a16="http://schemas.microsoft.com/office/drawing/2014/main" id="{00000000-0008-0000-2D00-000002000000}"/>
            </a:ext>
          </a:extLst>
        </xdr:cNvPr>
        <xdr:cNvSpPr txBox="1"/>
      </xdr:nvSpPr>
      <xdr:spPr>
        <a:xfrm>
          <a:off x="21140651" y="508531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55</xdr:col>
      <xdr:colOff>288637</xdr:colOff>
      <xdr:row>74</xdr:row>
      <xdr:rowOff>115454</xdr:rowOff>
    </xdr:from>
    <xdr:to>
      <xdr:col>55</xdr:col>
      <xdr:colOff>346364</xdr:colOff>
      <xdr:row>75</xdr:row>
      <xdr:rowOff>0</xdr:rowOff>
    </xdr:to>
    <xdr:sp macro="" textlink="">
      <xdr:nvSpPr>
        <xdr:cNvPr id="3" name="テキスト ボックス 2">
          <a:extLst>
            <a:ext uri="{FF2B5EF4-FFF2-40B4-BE49-F238E27FC236}">
              <a16:creationId xmlns:a16="http://schemas.microsoft.com/office/drawing/2014/main" id="{00000000-0008-0000-2D00-000003000000}"/>
            </a:ext>
          </a:extLst>
        </xdr:cNvPr>
        <xdr:cNvSpPr txBox="1"/>
      </xdr:nvSpPr>
      <xdr:spPr>
        <a:xfrm>
          <a:off x="21959917" y="12360794"/>
          <a:ext cx="57727" cy="521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47</xdr:col>
      <xdr:colOff>295603</xdr:colOff>
      <xdr:row>95</xdr:row>
      <xdr:rowOff>21896</xdr:rowOff>
    </xdr:from>
    <xdr:ext cx="184731" cy="264560"/>
    <xdr:sp macro="" textlink="">
      <xdr:nvSpPr>
        <xdr:cNvPr id="4" name="テキスト ボックス 3">
          <a:extLst>
            <a:ext uri="{FF2B5EF4-FFF2-40B4-BE49-F238E27FC236}">
              <a16:creationId xmlns:a16="http://schemas.microsoft.com/office/drawing/2014/main" id="{00000000-0008-0000-2D00-000004000000}"/>
            </a:ext>
          </a:extLst>
        </xdr:cNvPr>
        <xdr:cNvSpPr txBox="1"/>
      </xdr:nvSpPr>
      <xdr:spPr>
        <a:xfrm>
          <a:off x="17029123" y="157800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oneCellAnchor>
    <xdr:from>
      <xdr:col>54</xdr:col>
      <xdr:colOff>86591</xdr:colOff>
      <xdr:row>36</xdr:row>
      <xdr:rowOff>86591</xdr:rowOff>
    </xdr:from>
    <xdr:ext cx="184731" cy="264560"/>
    <xdr:sp macro="" textlink="">
      <xdr:nvSpPr>
        <xdr:cNvPr id="5" name="テキスト ボックス 4">
          <a:extLst>
            <a:ext uri="{FF2B5EF4-FFF2-40B4-BE49-F238E27FC236}">
              <a16:creationId xmlns:a16="http://schemas.microsoft.com/office/drawing/2014/main" id="{00000000-0008-0000-2D00-000005000000}"/>
            </a:ext>
          </a:extLst>
        </xdr:cNvPr>
        <xdr:cNvSpPr txBox="1"/>
      </xdr:nvSpPr>
      <xdr:spPr>
        <a:xfrm>
          <a:off x="21140651" y="638071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54</xdr:col>
      <xdr:colOff>86591</xdr:colOff>
      <xdr:row>41</xdr:row>
      <xdr:rowOff>86591</xdr:rowOff>
    </xdr:from>
    <xdr:ext cx="184731" cy="264560"/>
    <xdr:sp macro="" textlink="">
      <xdr:nvSpPr>
        <xdr:cNvPr id="6" name="テキスト ボックス 5">
          <a:extLst>
            <a:ext uri="{FF2B5EF4-FFF2-40B4-BE49-F238E27FC236}">
              <a16:creationId xmlns:a16="http://schemas.microsoft.com/office/drawing/2014/main" id="{00000000-0008-0000-2D00-000006000000}"/>
            </a:ext>
          </a:extLst>
        </xdr:cNvPr>
        <xdr:cNvSpPr txBox="1"/>
      </xdr:nvSpPr>
      <xdr:spPr>
        <a:xfrm>
          <a:off x="21140651" y="73408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48</xdr:col>
      <xdr:colOff>497085</xdr:colOff>
      <xdr:row>101</xdr:row>
      <xdr:rowOff>35415</xdr:rowOff>
    </xdr:from>
    <xdr:to>
      <xdr:col>49</xdr:col>
      <xdr:colOff>107472</xdr:colOff>
      <xdr:row>102</xdr:row>
      <xdr:rowOff>85074</xdr:rowOff>
    </xdr:to>
    <xdr:sp macro="" textlink="">
      <xdr:nvSpPr>
        <xdr:cNvPr id="7" name="テキスト ボックス 6">
          <a:extLst>
            <a:ext uri="{FF2B5EF4-FFF2-40B4-BE49-F238E27FC236}">
              <a16:creationId xmlns:a16="http://schemas.microsoft.com/office/drawing/2014/main" id="{00000000-0008-0000-2D00-000007000000}"/>
            </a:ext>
          </a:extLst>
        </xdr:cNvPr>
        <xdr:cNvSpPr txBox="1"/>
      </xdr:nvSpPr>
      <xdr:spPr>
        <a:xfrm>
          <a:off x="17847825" y="1673083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125</xdr:row>
      <xdr:rowOff>35415</xdr:rowOff>
    </xdr:from>
    <xdr:to>
      <xdr:col>49</xdr:col>
      <xdr:colOff>107472</xdr:colOff>
      <xdr:row>126</xdr:row>
      <xdr:rowOff>85074</xdr:rowOff>
    </xdr:to>
    <xdr:sp macro="" textlink="">
      <xdr:nvSpPr>
        <xdr:cNvPr id="8" name="テキスト ボックス 7">
          <a:extLst>
            <a:ext uri="{FF2B5EF4-FFF2-40B4-BE49-F238E27FC236}">
              <a16:creationId xmlns:a16="http://schemas.microsoft.com/office/drawing/2014/main" id="{00000000-0008-0000-2D00-000008000000}"/>
            </a:ext>
          </a:extLst>
        </xdr:cNvPr>
        <xdr:cNvSpPr txBox="1"/>
      </xdr:nvSpPr>
      <xdr:spPr>
        <a:xfrm>
          <a:off x="17847825" y="2053321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149</xdr:row>
      <xdr:rowOff>35415</xdr:rowOff>
    </xdr:from>
    <xdr:to>
      <xdr:col>49</xdr:col>
      <xdr:colOff>107472</xdr:colOff>
      <xdr:row>150</xdr:row>
      <xdr:rowOff>85074</xdr:rowOff>
    </xdr:to>
    <xdr:sp macro="" textlink="">
      <xdr:nvSpPr>
        <xdr:cNvPr id="9" name="テキスト ボックス 8">
          <a:extLst>
            <a:ext uri="{FF2B5EF4-FFF2-40B4-BE49-F238E27FC236}">
              <a16:creationId xmlns:a16="http://schemas.microsoft.com/office/drawing/2014/main" id="{00000000-0008-0000-2D00-000009000000}"/>
            </a:ext>
          </a:extLst>
        </xdr:cNvPr>
        <xdr:cNvSpPr txBox="1"/>
      </xdr:nvSpPr>
      <xdr:spPr>
        <a:xfrm>
          <a:off x="17847825" y="2433559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173</xdr:row>
      <xdr:rowOff>35415</xdr:rowOff>
    </xdr:from>
    <xdr:to>
      <xdr:col>49</xdr:col>
      <xdr:colOff>107472</xdr:colOff>
      <xdr:row>174</xdr:row>
      <xdr:rowOff>85074</xdr:rowOff>
    </xdr:to>
    <xdr:sp macro="" textlink="">
      <xdr:nvSpPr>
        <xdr:cNvPr id="10" name="テキスト ボックス 9">
          <a:extLst>
            <a:ext uri="{FF2B5EF4-FFF2-40B4-BE49-F238E27FC236}">
              <a16:creationId xmlns:a16="http://schemas.microsoft.com/office/drawing/2014/main" id="{00000000-0008-0000-2D00-00000A000000}"/>
            </a:ext>
          </a:extLst>
        </xdr:cNvPr>
        <xdr:cNvSpPr txBox="1"/>
      </xdr:nvSpPr>
      <xdr:spPr>
        <a:xfrm>
          <a:off x="17847825" y="2813797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197</xdr:row>
      <xdr:rowOff>35415</xdr:rowOff>
    </xdr:from>
    <xdr:to>
      <xdr:col>49</xdr:col>
      <xdr:colOff>107472</xdr:colOff>
      <xdr:row>198</xdr:row>
      <xdr:rowOff>85074</xdr:rowOff>
    </xdr:to>
    <xdr:sp macro="" textlink="">
      <xdr:nvSpPr>
        <xdr:cNvPr id="11" name="テキスト ボックス 10">
          <a:extLst>
            <a:ext uri="{FF2B5EF4-FFF2-40B4-BE49-F238E27FC236}">
              <a16:creationId xmlns:a16="http://schemas.microsoft.com/office/drawing/2014/main" id="{00000000-0008-0000-2D00-00000B000000}"/>
            </a:ext>
          </a:extLst>
        </xdr:cNvPr>
        <xdr:cNvSpPr txBox="1"/>
      </xdr:nvSpPr>
      <xdr:spPr>
        <a:xfrm>
          <a:off x="17847825" y="3198607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222</xdr:row>
      <xdr:rowOff>35415</xdr:rowOff>
    </xdr:from>
    <xdr:to>
      <xdr:col>49</xdr:col>
      <xdr:colOff>107472</xdr:colOff>
      <xdr:row>223</xdr:row>
      <xdr:rowOff>85074</xdr:rowOff>
    </xdr:to>
    <xdr:sp macro="" textlink="">
      <xdr:nvSpPr>
        <xdr:cNvPr id="12" name="テキスト ボックス 11">
          <a:extLst>
            <a:ext uri="{FF2B5EF4-FFF2-40B4-BE49-F238E27FC236}">
              <a16:creationId xmlns:a16="http://schemas.microsoft.com/office/drawing/2014/main" id="{00000000-0008-0000-2D00-00000C000000}"/>
            </a:ext>
          </a:extLst>
        </xdr:cNvPr>
        <xdr:cNvSpPr txBox="1"/>
      </xdr:nvSpPr>
      <xdr:spPr>
        <a:xfrm>
          <a:off x="17847825" y="3600181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247</xdr:row>
      <xdr:rowOff>35415</xdr:rowOff>
    </xdr:from>
    <xdr:to>
      <xdr:col>49</xdr:col>
      <xdr:colOff>107472</xdr:colOff>
      <xdr:row>248</xdr:row>
      <xdr:rowOff>85074</xdr:rowOff>
    </xdr:to>
    <xdr:sp macro="" textlink="">
      <xdr:nvSpPr>
        <xdr:cNvPr id="13" name="テキスト ボックス 12">
          <a:extLst>
            <a:ext uri="{FF2B5EF4-FFF2-40B4-BE49-F238E27FC236}">
              <a16:creationId xmlns:a16="http://schemas.microsoft.com/office/drawing/2014/main" id="{00000000-0008-0000-2D00-00000D000000}"/>
            </a:ext>
          </a:extLst>
        </xdr:cNvPr>
        <xdr:cNvSpPr txBox="1"/>
      </xdr:nvSpPr>
      <xdr:spPr>
        <a:xfrm>
          <a:off x="17847825" y="4000231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272</xdr:row>
      <xdr:rowOff>35415</xdr:rowOff>
    </xdr:from>
    <xdr:to>
      <xdr:col>49</xdr:col>
      <xdr:colOff>107472</xdr:colOff>
      <xdr:row>273</xdr:row>
      <xdr:rowOff>85074</xdr:rowOff>
    </xdr:to>
    <xdr:sp macro="" textlink="">
      <xdr:nvSpPr>
        <xdr:cNvPr id="14" name="テキスト ボックス 13">
          <a:extLst>
            <a:ext uri="{FF2B5EF4-FFF2-40B4-BE49-F238E27FC236}">
              <a16:creationId xmlns:a16="http://schemas.microsoft.com/office/drawing/2014/main" id="{00000000-0008-0000-2D00-00000E000000}"/>
            </a:ext>
          </a:extLst>
        </xdr:cNvPr>
        <xdr:cNvSpPr txBox="1"/>
      </xdr:nvSpPr>
      <xdr:spPr>
        <a:xfrm>
          <a:off x="17847825" y="4400281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297</xdr:row>
      <xdr:rowOff>35415</xdr:rowOff>
    </xdr:from>
    <xdr:to>
      <xdr:col>49</xdr:col>
      <xdr:colOff>107472</xdr:colOff>
      <xdr:row>298</xdr:row>
      <xdr:rowOff>85074</xdr:rowOff>
    </xdr:to>
    <xdr:sp macro="" textlink="">
      <xdr:nvSpPr>
        <xdr:cNvPr id="15" name="テキスト ボックス 14">
          <a:extLst>
            <a:ext uri="{FF2B5EF4-FFF2-40B4-BE49-F238E27FC236}">
              <a16:creationId xmlns:a16="http://schemas.microsoft.com/office/drawing/2014/main" id="{00000000-0008-0000-2D00-00000F000000}"/>
            </a:ext>
          </a:extLst>
        </xdr:cNvPr>
        <xdr:cNvSpPr txBox="1"/>
      </xdr:nvSpPr>
      <xdr:spPr>
        <a:xfrm>
          <a:off x="17847825" y="4800331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322</xdr:row>
      <xdr:rowOff>35415</xdr:rowOff>
    </xdr:from>
    <xdr:to>
      <xdr:col>49</xdr:col>
      <xdr:colOff>107472</xdr:colOff>
      <xdr:row>323</xdr:row>
      <xdr:rowOff>85074</xdr:rowOff>
    </xdr:to>
    <xdr:sp macro="" textlink="">
      <xdr:nvSpPr>
        <xdr:cNvPr id="16" name="テキスト ボックス 15">
          <a:extLst>
            <a:ext uri="{FF2B5EF4-FFF2-40B4-BE49-F238E27FC236}">
              <a16:creationId xmlns:a16="http://schemas.microsoft.com/office/drawing/2014/main" id="{00000000-0008-0000-2D00-000010000000}"/>
            </a:ext>
          </a:extLst>
        </xdr:cNvPr>
        <xdr:cNvSpPr txBox="1"/>
      </xdr:nvSpPr>
      <xdr:spPr>
        <a:xfrm>
          <a:off x="17847825" y="52003815"/>
          <a:ext cx="227607" cy="2325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347</xdr:row>
      <xdr:rowOff>35415</xdr:rowOff>
    </xdr:from>
    <xdr:to>
      <xdr:col>49</xdr:col>
      <xdr:colOff>107472</xdr:colOff>
      <xdr:row>348</xdr:row>
      <xdr:rowOff>85074</xdr:rowOff>
    </xdr:to>
    <xdr:sp macro="" textlink="">
      <xdr:nvSpPr>
        <xdr:cNvPr id="17" name="テキスト ボックス 16">
          <a:extLst>
            <a:ext uri="{FF2B5EF4-FFF2-40B4-BE49-F238E27FC236}">
              <a16:creationId xmlns:a16="http://schemas.microsoft.com/office/drawing/2014/main" id="{00000000-0008-0000-2D00-000011000000}"/>
            </a:ext>
          </a:extLst>
        </xdr:cNvPr>
        <xdr:cNvSpPr txBox="1"/>
      </xdr:nvSpPr>
      <xdr:spPr>
        <a:xfrm>
          <a:off x="17847825" y="5601955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371</xdr:row>
      <xdr:rowOff>35415</xdr:rowOff>
    </xdr:from>
    <xdr:to>
      <xdr:col>49</xdr:col>
      <xdr:colOff>107472</xdr:colOff>
      <xdr:row>372</xdr:row>
      <xdr:rowOff>85074</xdr:rowOff>
    </xdr:to>
    <xdr:sp macro="" textlink="">
      <xdr:nvSpPr>
        <xdr:cNvPr id="18" name="テキスト ボックス 17">
          <a:extLst>
            <a:ext uri="{FF2B5EF4-FFF2-40B4-BE49-F238E27FC236}">
              <a16:creationId xmlns:a16="http://schemas.microsoft.com/office/drawing/2014/main" id="{00000000-0008-0000-2D00-000012000000}"/>
            </a:ext>
          </a:extLst>
        </xdr:cNvPr>
        <xdr:cNvSpPr txBox="1"/>
      </xdr:nvSpPr>
      <xdr:spPr>
        <a:xfrm>
          <a:off x="17847825" y="5985241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396</xdr:row>
      <xdr:rowOff>35415</xdr:rowOff>
    </xdr:from>
    <xdr:to>
      <xdr:col>49</xdr:col>
      <xdr:colOff>107472</xdr:colOff>
      <xdr:row>397</xdr:row>
      <xdr:rowOff>85074</xdr:rowOff>
    </xdr:to>
    <xdr:sp macro="" textlink="">
      <xdr:nvSpPr>
        <xdr:cNvPr id="19" name="テキスト ボックス 18">
          <a:extLst>
            <a:ext uri="{FF2B5EF4-FFF2-40B4-BE49-F238E27FC236}">
              <a16:creationId xmlns:a16="http://schemas.microsoft.com/office/drawing/2014/main" id="{00000000-0008-0000-2D00-000013000000}"/>
            </a:ext>
          </a:extLst>
        </xdr:cNvPr>
        <xdr:cNvSpPr txBox="1"/>
      </xdr:nvSpPr>
      <xdr:spPr>
        <a:xfrm>
          <a:off x="17847825" y="6385291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421</xdr:row>
      <xdr:rowOff>35415</xdr:rowOff>
    </xdr:from>
    <xdr:to>
      <xdr:col>49</xdr:col>
      <xdr:colOff>107472</xdr:colOff>
      <xdr:row>422</xdr:row>
      <xdr:rowOff>85074</xdr:rowOff>
    </xdr:to>
    <xdr:sp macro="" textlink="">
      <xdr:nvSpPr>
        <xdr:cNvPr id="20" name="テキスト ボックス 19">
          <a:extLst>
            <a:ext uri="{FF2B5EF4-FFF2-40B4-BE49-F238E27FC236}">
              <a16:creationId xmlns:a16="http://schemas.microsoft.com/office/drawing/2014/main" id="{00000000-0008-0000-2D00-000014000000}"/>
            </a:ext>
          </a:extLst>
        </xdr:cNvPr>
        <xdr:cNvSpPr txBox="1"/>
      </xdr:nvSpPr>
      <xdr:spPr>
        <a:xfrm>
          <a:off x="17847825" y="6785341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445</xdr:row>
      <xdr:rowOff>35415</xdr:rowOff>
    </xdr:from>
    <xdr:to>
      <xdr:col>49</xdr:col>
      <xdr:colOff>107472</xdr:colOff>
      <xdr:row>446</xdr:row>
      <xdr:rowOff>85074</xdr:rowOff>
    </xdr:to>
    <xdr:sp macro="" textlink="">
      <xdr:nvSpPr>
        <xdr:cNvPr id="21" name="テキスト ボックス 20">
          <a:extLst>
            <a:ext uri="{FF2B5EF4-FFF2-40B4-BE49-F238E27FC236}">
              <a16:creationId xmlns:a16="http://schemas.microsoft.com/office/drawing/2014/main" id="{00000000-0008-0000-2D00-000015000000}"/>
            </a:ext>
          </a:extLst>
        </xdr:cNvPr>
        <xdr:cNvSpPr txBox="1"/>
      </xdr:nvSpPr>
      <xdr:spPr>
        <a:xfrm>
          <a:off x="17847825" y="7168627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469</xdr:row>
      <xdr:rowOff>35415</xdr:rowOff>
    </xdr:from>
    <xdr:to>
      <xdr:col>49</xdr:col>
      <xdr:colOff>107472</xdr:colOff>
      <xdr:row>470</xdr:row>
      <xdr:rowOff>85074</xdr:rowOff>
    </xdr:to>
    <xdr:sp macro="" textlink="">
      <xdr:nvSpPr>
        <xdr:cNvPr id="22" name="テキスト ボックス 21">
          <a:extLst>
            <a:ext uri="{FF2B5EF4-FFF2-40B4-BE49-F238E27FC236}">
              <a16:creationId xmlns:a16="http://schemas.microsoft.com/office/drawing/2014/main" id="{00000000-0008-0000-2D00-000016000000}"/>
            </a:ext>
          </a:extLst>
        </xdr:cNvPr>
        <xdr:cNvSpPr txBox="1"/>
      </xdr:nvSpPr>
      <xdr:spPr>
        <a:xfrm>
          <a:off x="17847825" y="7551913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493</xdr:row>
      <xdr:rowOff>35415</xdr:rowOff>
    </xdr:from>
    <xdr:to>
      <xdr:col>49</xdr:col>
      <xdr:colOff>107472</xdr:colOff>
      <xdr:row>494</xdr:row>
      <xdr:rowOff>85074</xdr:rowOff>
    </xdr:to>
    <xdr:sp macro="" textlink="">
      <xdr:nvSpPr>
        <xdr:cNvPr id="23" name="テキスト ボックス 22">
          <a:extLst>
            <a:ext uri="{FF2B5EF4-FFF2-40B4-BE49-F238E27FC236}">
              <a16:creationId xmlns:a16="http://schemas.microsoft.com/office/drawing/2014/main" id="{00000000-0008-0000-2D00-000017000000}"/>
            </a:ext>
          </a:extLst>
        </xdr:cNvPr>
        <xdr:cNvSpPr txBox="1"/>
      </xdr:nvSpPr>
      <xdr:spPr>
        <a:xfrm>
          <a:off x="17847825" y="7935199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517</xdr:row>
      <xdr:rowOff>35415</xdr:rowOff>
    </xdr:from>
    <xdr:to>
      <xdr:col>49</xdr:col>
      <xdr:colOff>107472</xdr:colOff>
      <xdr:row>518</xdr:row>
      <xdr:rowOff>85074</xdr:rowOff>
    </xdr:to>
    <xdr:sp macro="" textlink="">
      <xdr:nvSpPr>
        <xdr:cNvPr id="24" name="テキスト ボックス 23">
          <a:extLst>
            <a:ext uri="{FF2B5EF4-FFF2-40B4-BE49-F238E27FC236}">
              <a16:creationId xmlns:a16="http://schemas.microsoft.com/office/drawing/2014/main" id="{00000000-0008-0000-2D00-000018000000}"/>
            </a:ext>
          </a:extLst>
        </xdr:cNvPr>
        <xdr:cNvSpPr txBox="1"/>
      </xdr:nvSpPr>
      <xdr:spPr>
        <a:xfrm>
          <a:off x="17847825" y="8318485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41</xdr:col>
      <xdr:colOff>468086</xdr:colOff>
      <xdr:row>4</xdr:row>
      <xdr:rowOff>119743</xdr:rowOff>
    </xdr:from>
    <xdr:to>
      <xdr:col>43</xdr:col>
      <xdr:colOff>458025</xdr:colOff>
      <xdr:row>8</xdr:row>
      <xdr:rowOff>121864</xdr:rowOff>
    </xdr:to>
    <xdr:sp macro="" textlink="">
      <xdr:nvSpPr>
        <xdr:cNvPr id="25" name="額縁 25">
          <a:hlinkClick xmlns:r="http://schemas.openxmlformats.org/officeDocument/2006/relationships" r:id="rId1"/>
          <a:extLst>
            <a:ext uri="{FF2B5EF4-FFF2-40B4-BE49-F238E27FC236}">
              <a16:creationId xmlns:a16="http://schemas.microsoft.com/office/drawing/2014/main" id="{00000000-0008-0000-2D00-000019000000}"/>
            </a:ext>
          </a:extLst>
        </xdr:cNvPr>
        <xdr:cNvSpPr/>
      </xdr:nvSpPr>
      <xdr:spPr>
        <a:xfrm>
          <a:off x="13498286" y="1102723"/>
          <a:ext cx="1224379" cy="672681"/>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44</xdr:col>
      <xdr:colOff>217715</xdr:colOff>
      <xdr:row>4</xdr:row>
      <xdr:rowOff>130628</xdr:rowOff>
    </xdr:from>
    <xdr:to>
      <xdr:col>45</xdr:col>
      <xdr:colOff>196669</xdr:colOff>
      <xdr:row>8</xdr:row>
      <xdr:rowOff>107406</xdr:rowOff>
    </xdr:to>
    <xdr:sp macro="" textlink="">
      <xdr:nvSpPr>
        <xdr:cNvPr id="26" name="額縁 2">
          <a:hlinkClick xmlns:r="http://schemas.openxmlformats.org/officeDocument/2006/relationships" r:id="rId2"/>
          <a:extLst>
            <a:ext uri="{FF2B5EF4-FFF2-40B4-BE49-F238E27FC236}">
              <a16:creationId xmlns:a16="http://schemas.microsoft.com/office/drawing/2014/main" id="{00000000-0008-0000-2D00-00001A000000}"/>
            </a:ext>
          </a:extLst>
        </xdr:cNvPr>
        <xdr:cNvSpPr/>
      </xdr:nvSpPr>
      <xdr:spPr>
        <a:xfrm>
          <a:off x="15099575" y="1113608"/>
          <a:ext cx="596174" cy="64733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例</a:t>
          </a:r>
          <a:endParaRPr kumimoji="1" lang="en-US" altLang="ja-JP" sz="1600" b="1"/>
        </a:p>
      </xdr:txBody>
    </xdr:sp>
    <xdr:clientData fPrintsWithSheet="0"/>
  </xdr:twoCellAnchor>
</xdr:wsDr>
</file>

<file path=xl/drawings/drawing45.xml><?xml version="1.0" encoding="utf-8"?>
<xdr:wsDr xmlns:xdr="http://schemas.openxmlformats.org/drawingml/2006/spreadsheetDrawing" xmlns:a="http://schemas.openxmlformats.org/drawingml/2006/main">
  <xdr:oneCellAnchor>
    <xdr:from>
      <xdr:col>54</xdr:col>
      <xdr:colOff>86591</xdr:colOff>
      <xdr:row>29</xdr:row>
      <xdr:rowOff>86591</xdr:rowOff>
    </xdr:from>
    <xdr:ext cx="184731" cy="264560"/>
    <xdr:sp macro="" textlink="">
      <xdr:nvSpPr>
        <xdr:cNvPr id="2" name="テキスト ボックス 1">
          <a:extLst>
            <a:ext uri="{FF2B5EF4-FFF2-40B4-BE49-F238E27FC236}">
              <a16:creationId xmlns:a16="http://schemas.microsoft.com/office/drawing/2014/main" id="{00000000-0008-0000-2E00-000002000000}"/>
            </a:ext>
          </a:extLst>
        </xdr:cNvPr>
        <xdr:cNvSpPr txBox="1"/>
      </xdr:nvSpPr>
      <xdr:spPr>
        <a:xfrm>
          <a:off x="21140651" y="508531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55</xdr:col>
      <xdr:colOff>288637</xdr:colOff>
      <xdr:row>74</xdr:row>
      <xdr:rowOff>115454</xdr:rowOff>
    </xdr:from>
    <xdr:to>
      <xdr:col>55</xdr:col>
      <xdr:colOff>346364</xdr:colOff>
      <xdr:row>75</xdr:row>
      <xdr:rowOff>0</xdr:rowOff>
    </xdr:to>
    <xdr:sp macro="" textlink="">
      <xdr:nvSpPr>
        <xdr:cNvPr id="3" name="テキスト ボックス 2">
          <a:extLst>
            <a:ext uri="{FF2B5EF4-FFF2-40B4-BE49-F238E27FC236}">
              <a16:creationId xmlns:a16="http://schemas.microsoft.com/office/drawing/2014/main" id="{00000000-0008-0000-2E00-000003000000}"/>
            </a:ext>
          </a:extLst>
        </xdr:cNvPr>
        <xdr:cNvSpPr txBox="1"/>
      </xdr:nvSpPr>
      <xdr:spPr>
        <a:xfrm>
          <a:off x="21959917" y="12391274"/>
          <a:ext cx="57727" cy="521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47</xdr:col>
      <xdr:colOff>295603</xdr:colOff>
      <xdr:row>95</xdr:row>
      <xdr:rowOff>21896</xdr:rowOff>
    </xdr:from>
    <xdr:ext cx="184731" cy="264560"/>
    <xdr:sp macro="" textlink="">
      <xdr:nvSpPr>
        <xdr:cNvPr id="4" name="テキスト ボックス 3">
          <a:extLst>
            <a:ext uri="{FF2B5EF4-FFF2-40B4-BE49-F238E27FC236}">
              <a16:creationId xmlns:a16="http://schemas.microsoft.com/office/drawing/2014/main" id="{00000000-0008-0000-2E00-000004000000}"/>
            </a:ext>
          </a:extLst>
        </xdr:cNvPr>
        <xdr:cNvSpPr txBox="1"/>
      </xdr:nvSpPr>
      <xdr:spPr>
        <a:xfrm>
          <a:off x="17029123" y="15810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oneCellAnchor>
    <xdr:from>
      <xdr:col>54</xdr:col>
      <xdr:colOff>86591</xdr:colOff>
      <xdr:row>36</xdr:row>
      <xdr:rowOff>86591</xdr:rowOff>
    </xdr:from>
    <xdr:ext cx="184731" cy="264560"/>
    <xdr:sp macro="" textlink="">
      <xdr:nvSpPr>
        <xdr:cNvPr id="5" name="テキスト ボックス 4">
          <a:extLst>
            <a:ext uri="{FF2B5EF4-FFF2-40B4-BE49-F238E27FC236}">
              <a16:creationId xmlns:a16="http://schemas.microsoft.com/office/drawing/2014/main" id="{00000000-0008-0000-2E00-000005000000}"/>
            </a:ext>
          </a:extLst>
        </xdr:cNvPr>
        <xdr:cNvSpPr txBox="1"/>
      </xdr:nvSpPr>
      <xdr:spPr>
        <a:xfrm>
          <a:off x="21140651" y="638071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54</xdr:col>
      <xdr:colOff>86591</xdr:colOff>
      <xdr:row>41</xdr:row>
      <xdr:rowOff>86591</xdr:rowOff>
    </xdr:from>
    <xdr:ext cx="184731" cy="264560"/>
    <xdr:sp macro="" textlink="">
      <xdr:nvSpPr>
        <xdr:cNvPr id="6" name="テキスト ボックス 5">
          <a:extLst>
            <a:ext uri="{FF2B5EF4-FFF2-40B4-BE49-F238E27FC236}">
              <a16:creationId xmlns:a16="http://schemas.microsoft.com/office/drawing/2014/main" id="{00000000-0008-0000-2E00-000006000000}"/>
            </a:ext>
          </a:extLst>
        </xdr:cNvPr>
        <xdr:cNvSpPr txBox="1"/>
      </xdr:nvSpPr>
      <xdr:spPr>
        <a:xfrm>
          <a:off x="21140651" y="73408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48</xdr:col>
      <xdr:colOff>497085</xdr:colOff>
      <xdr:row>101</xdr:row>
      <xdr:rowOff>35415</xdr:rowOff>
    </xdr:from>
    <xdr:to>
      <xdr:col>49</xdr:col>
      <xdr:colOff>107472</xdr:colOff>
      <xdr:row>102</xdr:row>
      <xdr:rowOff>85074</xdr:rowOff>
    </xdr:to>
    <xdr:sp macro="" textlink="">
      <xdr:nvSpPr>
        <xdr:cNvPr id="7" name="テキスト ボックス 6">
          <a:extLst>
            <a:ext uri="{FF2B5EF4-FFF2-40B4-BE49-F238E27FC236}">
              <a16:creationId xmlns:a16="http://schemas.microsoft.com/office/drawing/2014/main" id="{00000000-0008-0000-2E00-000007000000}"/>
            </a:ext>
          </a:extLst>
        </xdr:cNvPr>
        <xdr:cNvSpPr txBox="1"/>
      </xdr:nvSpPr>
      <xdr:spPr>
        <a:xfrm>
          <a:off x="17847825" y="1676131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125</xdr:row>
      <xdr:rowOff>35415</xdr:rowOff>
    </xdr:from>
    <xdr:to>
      <xdr:col>49</xdr:col>
      <xdr:colOff>107472</xdr:colOff>
      <xdr:row>126</xdr:row>
      <xdr:rowOff>85074</xdr:rowOff>
    </xdr:to>
    <xdr:sp macro="" textlink="">
      <xdr:nvSpPr>
        <xdr:cNvPr id="8" name="テキスト ボックス 7">
          <a:extLst>
            <a:ext uri="{FF2B5EF4-FFF2-40B4-BE49-F238E27FC236}">
              <a16:creationId xmlns:a16="http://schemas.microsoft.com/office/drawing/2014/main" id="{00000000-0008-0000-2E00-000008000000}"/>
            </a:ext>
          </a:extLst>
        </xdr:cNvPr>
        <xdr:cNvSpPr txBox="1"/>
      </xdr:nvSpPr>
      <xdr:spPr>
        <a:xfrm>
          <a:off x="17847825" y="2056369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149</xdr:row>
      <xdr:rowOff>35415</xdr:rowOff>
    </xdr:from>
    <xdr:to>
      <xdr:col>49</xdr:col>
      <xdr:colOff>107472</xdr:colOff>
      <xdr:row>150</xdr:row>
      <xdr:rowOff>85074</xdr:rowOff>
    </xdr:to>
    <xdr:sp macro="" textlink="">
      <xdr:nvSpPr>
        <xdr:cNvPr id="9" name="テキスト ボックス 8">
          <a:extLst>
            <a:ext uri="{FF2B5EF4-FFF2-40B4-BE49-F238E27FC236}">
              <a16:creationId xmlns:a16="http://schemas.microsoft.com/office/drawing/2014/main" id="{00000000-0008-0000-2E00-000009000000}"/>
            </a:ext>
          </a:extLst>
        </xdr:cNvPr>
        <xdr:cNvSpPr txBox="1"/>
      </xdr:nvSpPr>
      <xdr:spPr>
        <a:xfrm>
          <a:off x="17847825" y="2436607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173</xdr:row>
      <xdr:rowOff>35415</xdr:rowOff>
    </xdr:from>
    <xdr:to>
      <xdr:col>49</xdr:col>
      <xdr:colOff>107472</xdr:colOff>
      <xdr:row>174</xdr:row>
      <xdr:rowOff>85074</xdr:rowOff>
    </xdr:to>
    <xdr:sp macro="" textlink="">
      <xdr:nvSpPr>
        <xdr:cNvPr id="10" name="テキスト ボックス 9">
          <a:extLst>
            <a:ext uri="{FF2B5EF4-FFF2-40B4-BE49-F238E27FC236}">
              <a16:creationId xmlns:a16="http://schemas.microsoft.com/office/drawing/2014/main" id="{00000000-0008-0000-2E00-00000A000000}"/>
            </a:ext>
          </a:extLst>
        </xdr:cNvPr>
        <xdr:cNvSpPr txBox="1"/>
      </xdr:nvSpPr>
      <xdr:spPr>
        <a:xfrm>
          <a:off x="17847825" y="2816845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197</xdr:row>
      <xdr:rowOff>35415</xdr:rowOff>
    </xdr:from>
    <xdr:to>
      <xdr:col>49</xdr:col>
      <xdr:colOff>107472</xdr:colOff>
      <xdr:row>198</xdr:row>
      <xdr:rowOff>85074</xdr:rowOff>
    </xdr:to>
    <xdr:sp macro="" textlink="">
      <xdr:nvSpPr>
        <xdr:cNvPr id="11" name="テキスト ボックス 10">
          <a:extLst>
            <a:ext uri="{FF2B5EF4-FFF2-40B4-BE49-F238E27FC236}">
              <a16:creationId xmlns:a16="http://schemas.microsoft.com/office/drawing/2014/main" id="{00000000-0008-0000-2E00-00000B000000}"/>
            </a:ext>
          </a:extLst>
        </xdr:cNvPr>
        <xdr:cNvSpPr txBox="1"/>
      </xdr:nvSpPr>
      <xdr:spPr>
        <a:xfrm>
          <a:off x="17847825" y="3201655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222</xdr:row>
      <xdr:rowOff>35415</xdr:rowOff>
    </xdr:from>
    <xdr:to>
      <xdr:col>49</xdr:col>
      <xdr:colOff>107472</xdr:colOff>
      <xdr:row>223</xdr:row>
      <xdr:rowOff>85074</xdr:rowOff>
    </xdr:to>
    <xdr:sp macro="" textlink="">
      <xdr:nvSpPr>
        <xdr:cNvPr id="12" name="テキスト ボックス 11">
          <a:extLst>
            <a:ext uri="{FF2B5EF4-FFF2-40B4-BE49-F238E27FC236}">
              <a16:creationId xmlns:a16="http://schemas.microsoft.com/office/drawing/2014/main" id="{00000000-0008-0000-2E00-00000C000000}"/>
            </a:ext>
          </a:extLst>
        </xdr:cNvPr>
        <xdr:cNvSpPr txBox="1"/>
      </xdr:nvSpPr>
      <xdr:spPr>
        <a:xfrm>
          <a:off x="17847825" y="3603229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247</xdr:row>
      <xdr:rowOff>35415</xdr:rowOff>
    </xdr:from>
    <xdr:to>
      <xdr:col>49</xdr:col>
      <xdr:colOff>107472</xdr:colOff>
      <xdr:row>248</xdr:row>
      <xdr:rowOff>85074</xdr:rowOff>
    </xdr:to>
    <xdr:sp macro="" textlink="">
      <xdr:nvSpPr>
        <xdr:cNvPr id="13" name="テキスト ボックス 12">
          <a:extLst>
            <a:ext uri="{FF2B5EF4-FFF2-40B4-BE49-F238E27FC236}">
              <a16:creationId xmlns:a16="http://schemas.microsoft.com/office/drawing/2014/main" id="{00000000-0008-0000-2E00-00000D000000}"/>
            </a:ext>
          </a:extLst>
        </xdr:cNvPr>
        <xdr:cNvSpPr txBox="1"/>
      </xdr:nvSpPr>
      <xdr:spPr>
        <a:xfrm>
          <a:off x="17847825" y="4003279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272</xdr:row>
      <xdr:rowOff>35415</xdr:rowOff>
    </xdr:from>
    <xdr:to>
      <xdr:col>49</xdr:col>
      <xdr:colOff>107472</xdr:colOff>
      <xdr:row>273</xdr:row>
      <xdr:rowOff>85074</xdr:rowOff>
    </xdr:to>
    <xdr:sp macro="" textlink="">
      <xdr:nvSpPr>
        <xdr:cNvPr id="14" name="テキスト ボックス 13">
          <a:extLst>
            <a:ext uri="{FF2B5EF4-FFF2-40B4-BE49-F238E27FC236}">
              <a16:creationId xmlns:a16="http://schemas.microsoft.com/office/drawing/2014/main" id="{00000000-0008-0000-2E00-00000E000000}"/>
            </a:ext>
          </a:extLst>
        </xdr:cNvPr>
        <xdr:cNvSpPr txBox="1"/>
      </xdr:nvSpPr>
      <xdr:spPr>
        <a:xfrm>
          <a:off x="17847825" y="4403329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297</xdr:row>
      <xdr:rowOff>35415</xdr:rowOff>
    </xdr:from>
    <xdr:to>
      <xdr:col>49</xdr:col>
      <xdr:colOff>107472</xdr:colOff>
      <xdr:row>298</xdr:row>
      <xdr:rowOff>85074</xdr:rowOff>
    </xdr:to>
    <xdr:sp macro="" textlink="">
      <xdr:nvSpPr>
        <xdr:cNvPr id="15" name="テキスト ボックス 14">
          <a:extLst>
            <a:ext uri="{FF2B5EF4-FFF2-40B4-BE49-F238E27FC236}">
              <a16:creationId xmlns:a16="http://schemas.microsoft.com/office/drawing/2014/main" id="{00000000-0008-0000-2E00-00000F000000}"/>
            </a:ext>
          </a:extLst>
        </xdr:cNvPr>
        <xdr:cNvSpPr txBox="1"/>
      </xdr:nvSpPr>
      <xdr:spPr>
        <a:xfrm>
          <a:off x="17847825" y="4803379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322</xdr:row>
      <xdr:rowOff>35415</xdr:rowOff>
    </xdr:from>
    <xdr:to>
      <xdr:col>49</xdr:col>
      <xdr:colOff>107472</xdr:colOff>
      <xdr:row>323</xdr:row>
      <xdr:rowOff>85074</xdr:rowOff>
    </xdr:to>
    <xdr:sp macro="" textlink="">
      <xdr:nvSpPr>
        <xdr:cNvPr id="16" name="テキスト ボックス 15">
          <a:extLst>
            <a:ext uri="{FF2B5EF4-FFF2-40B4-BE49-F238E27FC236}">
              <a16:creationId xmlns:a16="http://schemas.microsoft.com/office/drawing/2014/main" id="{00000000-0008-0000-2E00-000010000000}"/>
            </a:ext>
          </a:extLst>
        </xdr:cNvPr>
        <xdr:cNvSpPr txBox="1"/>
      </xdr:nvSpPr>
      <xdr:spPr>
        <a:xfrm>
          <a:off x="17847825" y="52034295"/>
          <a:ext cx="227607" cy="2325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347</xdr:row>
      <xdr:rowOff>35415</xdr:rowOff>
    </xdr:from>
    <xdr:to>
      <xdr:col>49</xdr:col>
      <xdr:colOff>107472</xdr:colOff>
      <xdr:row>348</xdr:row>
      <xdr:rowOff>85074</xdr:rowOff>
    </xdr:to>
    <xdr:sp macro="" textlink="">
      <xdr:nvSpPr>
        <xdr:cNvPr id="17" name="テキスト ボックス 16">
          <a:extLst>
            <a:ext uri="{FF2B5EF4-FFF2-40B4-BE49-F238E27FC236}">
              <a16:creationId xmlns:a16="http://schemas.microsoft.com/office/drawing/2014/main" id="{00000000-0008-0000-2E00-000011000000}"/>
            </a:ext>
          </a:extLst>
        </xdr:cNvPr>
        <xdr:cNvSpPr txBox="1"/>
      </xdr:nvSpPr>
      <xdr:spPr>
        <a:xfrm>
          <a:off x="17847825" y="5605003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371</xdr:row>
      <xdr:rowOff>35415</xdr:rowOff>
    </xdr:from>
    <xdr:to>
      <xdr:col>49</xdr:col>
      <xdr:colOff>107472</xdr:colOff>
      <xdr:row>372</xdr:row>
      <xdr:rowOff>85074</xdr:rowOff>
    </xdr:to>
    <xdr:sp macro="" textlink="">
      <xdr:nvSpPr>
        <xdr:cNvPr id="18" name="テキスト ボックス 17">
          <a:extLst>
            <a:ext uri="{FF2B5EF4-FFF2-40B4-BE49-F238E27FC236}">
              <a16:creationId xmlns:a16="http://schemas.microsoft.com/office/drawing/2014/main" id="{00000000-0008-0000-2E00-000012000000}"/>
            </a:ext>
          </a:extLst>
        </xdr:cNvPr>
        <xdr:cNvSpPr txBox="1"/>
      </xdr:nvSpPr>
      <xdr:spPr>
        <a:xfrm>
          <a:off x="17847825" y="5988289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396</xdr:row>
      <xdr:rowOff>35415</xdr:rowOff>
    </xdr:from>
    <xdr:to>
      <xdr:col>49</xdr:col>
      <xdr:colOff>107472</xdr:colOff>
      <xdr:row>397</xdr:row>
      <xdr:rowOff>85074</xdr:rowOff>
    </xdr:to>
    <xdr:sp macro="" textlink="">
      <xdr:nvSpPr>
        <xdr:cNvPr id="19" name="テキスト ボックス 18">
          <a:extLst>
            <a:ext uri="{FF2B5EF4-FFF2-40B4-BE49-F238E27FC236}">
              <a16:creationId xmlns:a16="http://schemas.microsoft.com/office/drawing/2014/main" id="{00000000-0008-0000-2E00-000013000000}"/>
            </a:ext>
          </a:extLst>
        </xdr:cNvPr>
        <xdr:cNvSpPr txBox="1"/>
      </xdr:nvSpPr>
      <xdr:spPr>
        <a:xfrm>
          <a:off x="17847825" y="6388339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421</xdr:row>
      <xdr:rowOff>35415</xdr:rowOff>
    </xdr:from>
    <xdr:to>
      <xdr:col>49</xdr:col>
      <xdr:colOff>107472</xdr:colOff>
      <xdr:row>422</xdr:row>
      <xdr:rowOff>85074</xdr:rowOff>
    </xdr:to>
    <xdr:sp macro="" textlink="">
      <xdr:nvSpPr>
        <xdr:cNvPr id="20" name="テキスト ボックス 19">
          <a:extLst>
            <a:ext uri="{FF2B5EF4-FFF2-40B4-BE49-F238E27FC236}">
              <a16:creationId xmlns:a16="http://schemas.microsoft.com/office/drawing/2014/main" id="{00000000-0008-0000-2E00-000014000000}"/>
            </a:ext>
          </a:extLst>
        </xdr:cNvPr>
        <xdr:cNvSpPr txBox="1"/>
      </xdr:nvSpPr>
      <xdr:spPr>
        <a:xfrm>
          <a:off x="17847825" y="6788389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445</xdr:row>
      <xdr:rowOff>35415</xdr:rowOff>
    </xdr:from>
    <xdr:to>
      <xdr:col>49</xdr:col>
      <xdr:colOff>107472</xdr:colOff>
      <xdr:row>446</xdr:row>
      <xdr:rowOff>85074</xdr:rowOff>
    </xdr:to>
    <xdr:sp macro="" textlink="">
      <xdr:nvSpPr>
        <xdr:cNvPr id="21" name="テキスト ボックス 20">
          <a:extLst>
            <a:ext uri="{FF2B5EF4-FFF2-40B4-BE49-F238E27FC236}">
              <a16:creationId xmlns:a16="http://schemas.microsoft.com/office/drawing/2014/main" id="{00000000-0008-0000-2E00-000015000000}"/>
            </a:ext>
          </a:extLst>
        </xdr:cNvPr>
        <xdr:cNvSpPr txBox="1"/>
      </xdr:nvSpPr>
      <xdr:spPr>
        <a:xfrm>
          <a:off x="17847825" y="7171675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469</xdr:row>
      <xdr:rowOff>35415</xdr:rowOff>
    </xdr:from>
    <xdr:to>
      <xdr:col>49</xdr:col>
      <xdr:colOff>107472</xdr:colOff>
      <xdr:row>470</xdr:row>
      <xdr:rowOff>85074</xdr:rowOff>
    </xdr:to>
    <xdr:sp macro="" textlink="">
      <xdr:nvSpPr>
        <xdr:cNvPr id="22" name="テキスト ボックス 21">
          <a:extLst>
            <a:ext uri="{FF2B5EF4-FFF2-40B4-BE49-F238E27FC236}">
              <a16:creationId xmlns:a16="http://schemas.microsoft.com/office/drawing/2014/main" id="{00000000-0008-0000-2E00-000016000000}"/>
            </a:ext>
          </a:extLst>
        </xdr:cNvPr>
        <xdr:cNvSpPr txBox="1"/>
      </xdr:nvSpPr>
      <xdr:spPr>
        <a:xfrm>
          <a:off x="17847825" y="7554961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493</xdr:row>
      <xdr:rowOff>35415</xdr:rowOff>
    </xdr:from>
    <xdr:to>
      <xdr:col>49</xdr:col>
      <xdr:colOff>107472</xdr:colOff>
      <xdr:row>494</xdr:row>
      <xdr:rowOff>85074</xdr:rowOff>
    </xdr:to>
    <xdr:sp macro="" textlink="">
      <xdr:nvSpPr>
        <xdr:cNvPr id="23" name="テキスト ボックス 22">
          <a:extLst>
            <a:ext uri="{FF2B5EF4-FFF2-40B4-BE49-F238E27FC236}">
              <a16:creationId xmlns:a16="http://schemas.microsoft.com/office/drawing/2014/main" id="{00000000-0008-0000-2E00-000017000000}"/>
            </a:ext>
          </a:extLst>
        </xdr:cNvPr>
        <xdr:cNvSpPr txBox="1"/>
      </xdr:nvSpPr>
      <xdr:spPr>
        <a:xfrm>
          <a:off x="17847825" y="7938247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517</xdr:row>
      <xdr:rowOff>35415</xdr:rowOff>
    </xdr:from>
    <xdr:to>
      <xdr:col>49</xdr:col>
      <xdr:colOff>107472</xdr:colOff>
      <xdr:row>518</xdr:row>
      <xdr:rowOff>85074</xdr:rowOff>
    </xdr:to>
    <xdr:sp macro="" textlink="">
      <xdr:nvSpPr>
        <xdr:cNvPr id="24" name="テキスト ボックス 23">
          <a:extLst>
            <a:ext uri="{FF2B5EF4-FFF2-40B4-BE49-F238E27FC236}">
              <a16:creationId xmlns:a16="http://schemas.microsoft.com/office/drawing/2014/main" id="{00000000-0008-0000-2E00-000018000000}"/>
            </a:ext>
          </a:extLst>
        </xdr:cNvPr>
        <xdr:cNvSpPr txBox="1"/>
      </xdr:nvSpPr>
      <xdr:spPr>
        <a:xfrm>
          <a:off x="17847825" y="8321533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oneCellAnchor>
    <xdr:from>
      <xdr:col>8</xdr:col>
      <xdr:colOff>256760</xdr:colOff>
      <xdr:row>26</xdr:row>
      <xdr:rowOff>74544</xdr:rowOff>
    </xdr:from>
    <xdr:ext cx="2384633" cy="274108"/>
    <xdr:sp macro="" textlink="">
      <xdr:nvSpPr>
        <xdr:cNvPr id="25" name="角丸四角形吹き出し 24">
          <a:extLst>
            <a:ext uri="{FF2B5EF4-FFF2-40B4-BE49-F238E27FC236}">
              <a16:creationId xmlns:a16="http://schemas.microsoft.com/office/drawing/2014/main" id="{00000000-0008-0000-2E00-000019000000}"/>
            </a:ext>
          </a:extLst>
        </xdr:cNvPr>
        <xdr:cNvSpPr/>
      </xdr:nvSpPr>
      <xdr:spPr>
        <a:xfrm>
          <a:off x="3274280" y="4471284"/>
          <a:ext cx="2384633" cy="274108"/>
        </a:xfrm>
        <a:prstGeom prst="wedgeRoundRectCallout">
          <a:avLst>
            <a:gd name="adj1" fmla="val -60258"/>
            <a:gd name="adj2" fmla="val 11124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工期の始期日から入力してください。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42</xdr:col>
      <xdr:colOff>326571</xdr:colOff>
      <xdr:row>7</xdr:row>
      <xdr:rowOff>43542</xdr:rowOff>
    </xdr:from>
    <xdr:to>
      <xdr:col>44</xdr:col>
      <xdr:colOff>316510</xdr:colOff>
      <xdr:row>11</xdr:row>
      <xdr:rowOff>45662</xdr:rowOff>
    </xdr:to>
    <xdr:sp macro="" textlink="">
      <xdr:nvSpPr>
        <xdr:cNvPr id="26" name="額縁 25">
          <a:hlinkClick xmlns:r="http://schemas.openxmlformats.org/officeDocument/2006/relationships" r:id="rId1"/>
          <a:extLst>
            <a:ext uri="{FF2B5EF4-FFF2-40B4-BE49-F238E27FC236}">
              <a16:creationId xmlns:a16="http://schemas.microsoft.com/office/drawing/2014/main" id="{00000000-0008-0000-2E00-00001A000000}"/>
            </a:ext>
          </a:extLst>
        </xdr:cNvPr>
        <xdr:cNvSpPr/>
      </xdr:nvSpPr>
      <xdr:spPr>
        <a:xfrm>
          <a:off x="13973991" y="1529442"/>
          <a:ext cx="1224379" cy="67268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45</xdr:col>
      <xdr:colOff>65315</xdr:colOff>
      <xdr:row>6</xdr:row>
      <xdr:rowOff>141514</xdr:rowOff>
    </xdr:from>
    <xdr:to>
      <xdr:col>47</xdr:col>
      <xdr:colOff>216264</xdr:colOff>
      <xdr:row>11</xdr:row>
      <xdr:rowOff>107404</xdr:rowOff>
    </xdr:to>
    <xdr:sp macro="" textlink="">
      <xdr:nvSpPr>
        <xdr:cNvPr id="27" name="額縁 2">
          <a:hlinkClick xmlns:r="http://schemas.openxmlformats.org/officeDocument/2006/relationships" r:id="rId2"/>
          <a:extLst>
            <a:ext uri="{FF2B5EF4-FFF2-40B4-BE49-F238E27FC236}">
              <a16:creationId xmlns:a16="http://schemas.microsoft.com/office/drawing/2014/main" id="{00000000-0008-0000-2E00-00001B000000}"/>
            </a:ext>
          </a:extLst>
        </xdr:cNvPr>
        <xdr:cNvSpPr/>
      </xdr:nvSpPr>
      <xdr:spPr>
        <a:xfrm>
          <a:off x="15564395" y="1459774"/>
          <a:ext cx="1385389" cy="80409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入力様式に戻る</a:t>
          </a:r>
          <a:endParaRPr kumimoji="1" lang="en-US" altLang="ja-JP" sz="1400" b="1"/>
        </a:p>
      </xdr:txBody>
    </xdr:sp>
    <xdr:clientData fPrintsWithSheet="0"/>
  </xdr:twoCellAnchor>
</xdr:wsDr>
</file>

<file path=xl/drawings/drawing46.xml><?xml version="1.0" encoding="utf-8"?>
<xdr:wsDr xmlns:xdr="http://schemas.openxmlformats.org/drawingml/2006/spreadsheetDrawing" xmlns:a="http://schemas.openxmlformats.org/drawingml/2006/main">
  <xdr:twoCellAnchor>
    <xdr:from>
      <xdr:col>16</xdr:col>
      <xdr:colOff>68580</xdr:colOff>
      <xdr:row>20</xdr:row>
      <xdr:rowOff>167640</xdr:rowOff>
    </xdr:from>
    <xdr:to>
      <xdr:col>17</xdr:col>
      <xdr:colOff>15240</xdr:colOff>
      <xdr:row>22</xdr:row>
      <xdr:rowOff>167640</xdr:rowOff>
    </xdr:to>
    <xdr:sp macro="" textlink="">
      <xdr:nvSpPr>
        <xdr:cNvPr id="2" name="AutoShape 51">
          <a:extLst>
            <a:ext uri="{FF2B5EF4-FFF2-40B4-BE49-F238E27FC236}">
              <a16:creationId xmlns:a16="http://schemas.microsoft.com/office/drawing/2014/main" id="{00000000-0008-0000-2F00-000002000000}"/>
            </a:ext>
          </a:extLst>
        </xdr:cNvPr>
        <xdr:cNvSpPr>
          <a:spLocks/>
        </xdr:cNvSpPr>
      </xdr:nvSpPr>
      <xdr:spPr bwMode="auto">
        <a:xfrm>
          <a:off x="2385060" y="4762500"/>
          <a:ext cx="91440" cy="381000"/>
        </a:xfrm>
        <a:prstGeom prst="leftBracket">
          <a:avLst>
            <a:gd name="adj" fmla="val 3472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53340</xdr:colOff>
      <xdr:row>21</xdr:row>
      <xdr:rowOff>0</xdr:rowOff>
    </xdr:from>
    <xdr:to>
      <xdr:col>43</xdr:col>
      <xdr:colOff>0</xdr:colOff>
      <xdr:row>23</xdr:row>
      <xdr:rowOff>0</xdr:rowOff>
    </xdr:to>
    <xdr:sp macro="" textlink="">
      <xdr:nvSpPr>
        <xdr:cNvPr id="3" name="AutoShape 53">
          <a:extLst>
            <a:ext uri="{FF2B5EF4-FFF2-40B4-BE49-F238E27FC236}">
              <a16:creationId xmlns:a16="http://schemas.microsoft.com/office/drawing/2014/main" id="{00000000-0008-0000-2F00-000003000000}"/>
            </a:ext>
          </a:extLst>
        </xdr:cNvPr>
        <xdr:cNvSpPr>
          <a:spLocks/>
        </xdr:cNvSpPr>
      </xdr:nvSpPr>
      <xdr:spPr bwMode="auto">
        <a:xfrm>
          <a:off x="6134100" y="4785360"/>
          <a:ext cx="91440" cy="381000"/>
        </a:xfrm>
        <a:prstGeom prst="rightBracket">
          <a:avLst>
            <a:gd name="adj" fmla="val 3472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0</xdr:colOff>
      <xdr:row>3</xdr:row>
      <xdr:rowOff>0</xdr:rowOff>
    </xdr:from>
    <xdr:to>
      <xdr:col>53</xdr:col>
      <xdr:colOff>225070</xdr:colOff>
      <xdr:row>5</xdr:row>
      <xdr:rowOff>121863</xdr:rowOff>
    </xdr:to>
    <xdr:sp macro="" textlink="">
      <xdr:nvSpPr>
        <xdr:cNvPr id="4" name="額縁 25">
          <a:hlinkClick xmlns:r="http://schemas.openxmlformats.org/officeDocument/2006/relationships" r:id="rId1"/>
          <a:extLst>
            <a:ext uri="{FF2B5EF4-FFF2-40B4-BE49-F238E27FC236}">
              <a16:creationId xmlns:a16="http://schemas.microsoft.com/office/drawing/2014/main" id="{00000000-0008-0000-2F00-000004000000}"/>
            </a:ext>
          </a:extLst>
        </xdr:cNvPr>
        <xdr:cNvSpPr/>
      </xdr:nvSpPr>
      <xdr:spPr>
        <a:xfrm>
          <a:off x="7307580" y="899160"/>
          <a:ext cx="1230910" cy="65526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7.xml><?xml version="1.0" encoding="utf-8"?>
<xdr:wsDr xmlns:xdr="http://schemas.openxmlformats.org/drawingml/2006/spreadsheetDrawing" xmlns:a="http://schemas.openxmlformats.org/drawingml/2006/main">
  <xdr:oneCellAnchor>
    <xdr:from>
      <xdr:col>50</xdr:col>
      <xdr:colOff>86591</xdr:colOff>
      <xdr:row>13</xdr:row>
      <xdr:rowOff>86591</xdr:rowOff>
    </xdr:from>
    <xdr:ext cx="184731" cy="264560"/>
    <xdr:sp macro="" textlink="">
      <xdr:nvSpPr>
        <xdr:cNvPr id="2" name="テキスト ボックス 1">
          <a:extLst>
            <a:ext uri="{FF2B5EF4-FFF2-40B4-BE49-F238E27FC236}">
              <a16:creationId xmlns:a16="http://schemas.microsoft.com/office/drawing/2014/main" id="{00000000-0008-0000-3000-000002000000}"/>
            </a:ext>
          </a:extLst>
        </xdr:cNvPr>
        <xdr:cNvSpPr txBox="1"/>
      </xdr:nvSpPr>
      <xdr:spPr>
        <a:xfrm>
          <a:off x="19723331" y="207541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51</xdr:col>
      <xdr:colOff>288637</xdr:colOff>
      <xdr:row>42</xdr:row>
      <xdr:rowOff>115454</xdr:rowOff>
    </xdr:from>
    <xdr:to>
      <xdr:col>51</xdr:col>
      <xdr:colOff>346364</xdr:colOff>
      <xdr:row>43</xdr:row>
      <xdr:rowOff>0</xdr:rowOff>
    </xdr:to>
    <xdr:sp macro="" textlink="">
      <xdr:nvSpPr>
        <xdr:cNvPr id="3" name="テキスト ボックス 2">
          <a:extLst>
            <a:ext uri="{FF2B5EF4-FFF2-40B4-BE49-F238E27FC236}">
              <a16:creationId xmlns:a16="http://schemas.microsoft.com/office/drawing/2014/main" id="{00000000-0008-0000-3000-000003000000}"/>
            </a:ext>
          </a:extLst>
        </xdr:cNvPr>
        <xdr:cNvSpPr txBox="1"/>
      </xdr:nvSpPr>
      <xdr:spPr>
        <a:xfrm>
          <a:off x="20542597" y="4954154"/>
          <a:ext cx="57727" cy="521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43</xdr:col>
      <xdr:colOff>295603</xdr:colOff>
      <xdr:row>55</xdr:row>
      <xdr:rowOff>21896</xdr:rowOff>
    </xdr:from>
    <xdr:ext cx="184731" cy="264560"/>
    <xdr:sp macro="" textlink="">
      <xdr:nvSpPr>
        <xdr:cNvPr id="4" name="テキスト ボックス 3">
          <a:extLst>
            <a:ext uri="{FF2B5EF4-FFF2-40B4-BE49-F238E27FC236}">
              <a16:creationId xmlns:a16="http://schemas.microsoft.com/office/drawing/2014/main" id="{00000000-0008-0000-3000-000004000000}"/>
            </a:ext>
          </a:extLst>
        </xdr:cNvPr>
        <xdr:cNvSpPr txBox="1"/>
      </xdr:nvSpPr>
      <xdr:spPr>
        <a:xfrm>
          <a:off x="15611803" y="620171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twoCellAnchor>
    <xdr:from>
      <xdr:col>36</xdr:col>
      <xdr:colOff>0</xdr:colOff>
      <xdr:row>3</xdr:row>
      <xdr:rowOff>0</xdr:rowOff>
    </xdr:from>
    <xdr:to>
      <xdr:col>37</xdr:col>
      <xdr:colOff>613690</xdr:colOff>
      <xdr:row>7</xdr:row>
      <xdr:rowOff>91383</xdr:rowOff>
    </xdr:to>
    <xdr:sp macro="" textlink="">
      <xdr:nvSpPr>
        <xdr:cNvPr id="5" name="額縁 25">
          <a:hlinkClick xmlns:r="http://schemas.openxmlformats.org/officeDocument/2006/relationships" r:id="rId1"/>
          <a:extLst>
            <a:ext uri="{FF2B5EF4-FFF2-40B4-BE49-F238E27FC236}">
              <a16:creationId xmlns:a16="http://schemas.microsoft.com/office/drawing/2014/main" id="{00000000-0008-0000-3000-000005000000}"/>
            </a:ext>
          </a:extLst>
        </xdr:cNvPr>
        <xdr:cNvSpPr/>
      </xdr:nvSpPr>
      <xdr:spPr>
        <a:xfrm>
          <a:off x="10995660" y="586740"/>
          <a:ext cx="1230910" cy="65526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38</xdr:col>
      <xdr:colOff>350520</xdr:colOff>
      <xdr:row>3</xdr:row>
      <xdr:rowOff>22860</xdr:rowOff>
    </xdr:from>
    <xdr:to>
      <xdr:col>39</xdr:col>
      <xdr:colOff>332740</xdr:colOff>
      <xdr:row>7</xdr:row>
      <xdr:rowOff>88900</xdr:rowOff>
    </xdr:to>
    <xdr:sp macro="" textlink="">
      <xdr:nvSpPr>
        <xdr:cNvPr id="6" name="額縁 2">
          <a:hlinkClick xmlns:r="http://schemas.openxmlformats.org/officeDocument/2006/relationships" r:id="rId2"/>
          <a:extLst>
            <a:ext uri="{FF2B5EF4-FFF2-40B4-BE49-F238E27FC236}">
              <a16:creationId xmlns:a16="http://schemas.microsoft.com/office/drawing/2014/main" id="{00000000-0008-0000-3000-000006000000}"/>
            </a:ext>
          </a:extLst>
        </xdr:cNvPr>
        <xdr:cNvSpPr/>
      </xdr:nvSpPr>
      <xdr:spPr>
        <a:xfrm>
          <a:off x="12580620" y="609600"/>
          <a:ext cx="599440" cy="62992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例</a:t>
          </a:r>
          <a:endParaRPr kumimoji="1" lang="en-US" altLang="ja-JP" sz="1600" b="1"/>
        </a:p>
      </xdr:txBody>
    </xdr:sp>
    <xdr:clientData fPrintsWithSheet="0"/>
  </xdr:twoCellAnchor>
</xdr:wsDr>
</file>

<file path=xl/drawings/drawing48.xml><?xml version="1.0" encoding="utf-8"?>
<xdr:wsDr xmlns:xdr="http://schemas.openxmlformats.org/drawingml/2006/spreadsheetDrawing" xmlns:a="http://schemas.openxmlformats.org/drawingml/2006/main">
  <xdr:oneCellAnchor>
    <xdr:from>
      <xdr:col>50</xdr:col>
      <xdr:colOff>86591</xdr:colOff>
      <xdr:row>13</xdr:row>
      <xdr:rowOff>86591</xdr:rowOff>
    </xdr:from>
    <xdr:ext cx="184731" cy="264560"/>
    <xdr:sp macro="" textlink="">
      <xdr:nvSpPr>
        <xdr:cNvPr id="2" name="テキスト ボックス 1">
          <a:extLst>
            <a:ext uri="{FF2B5EF4-FFF2-40B4-BE49-F238E27FC236}">
              <a16:creationId xmlns:a16="http://schemas.microsoft.com/office/drawing/2014/main" id="{00000000-0008-0000-3100-000002000000}"/>
            </a:ext>
          </a:extLst>
        </xdr:cNvPr>
        <xdr:cNvSpPr txBox="1"/>
      </xdr:nvSpPr>
      <xdr:spPr>
        <a:xfrm>
          <a:off x="19723331" y="207541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51</xdr:col>
      <xdr:colOff>288637</xdr:colOff>
      <xdr:row>42</xdr:row>
      <xdr:rowOff>115454</xdr:rowOff>
    </xdr:from>
    <xdr:to>
      <xdr:col>51</xdr:col>
      <xdr:colOff>346364</xdr:colOff>
      <xdr:row>43</xdr:row>
      <xdr:rowOff>0</xdr:rowOff>
    </xdr:to>
    <xdr:sp macro="" textlink="">
      <xdr:nvSpPr>
        <xdr:cNvPr id="3" name="テキスト ボックス 2">
          <a:extLst>
            <a:ext uri="{FF2B5EF4-FFF2-40B4-BE49-F238E27FC236}">
              <a16:creationId xmlns:a16="http://schemas.microsoft.com/office/drawing/2014/main" id="{00000000-0008-0000-3100-000003000000}"/>
            </a:ext>
          </a:extLst>
        </xdr:cNvPr>
        <xdr:cNvSpPr txBox="1"/>
      </xdr:nvSpPr>
      <xdr:spPr>
        <a:xfrm>
          <a:off x="20542597" y="4954154"/>
          <a:ext cx="57727" cy="521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43</xdr:col>
      <xdr:colOff>295603</xdr:colOff>
      <xdr:row>55</xdr:row>
      <xdr:rowOff>21896</xdr:rowOff>
    </xdr:from>
    <xdr:ext cx="184731" cy="264560"/>
    <xdr:sp macro="" textlink="">
      <xdr:nvSpPr>
        <xdr:cNvPr id="4" name="テキスト ボックス 3">
          <a:extLst>
            <a:ext uri="{FF2B5EF4-FFF2-40B4-BE49-F238E27FC236}">
              <a16:creationId xmlns:a16="http://schemas.microsoft.com/office/drawing/2014/main" id="{00000000-0008-0000-3100-000004000000}"/>
            </a:ext>
          </a:extLst>
        </xdr:cNvPr>
        <xdr:cNvSpPr txBox="1"/>
      </xdr:nvSpPr>
      <xdr:spPr>
        <a:xfrm>
          <a:off x="15611803" y="620171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oneCellAnchor>
    <xdr:from>
      <xdr:col>2</xdr:col>
      <xdr:colOff>273326</xdr:colOff>
      <xdr:row>10</xdr:row>
      <xdr:rowOff>8283</xdr:rowOff>
    </xdr:from>
    <xdr:ext cx="2400301" cy="723900"/>
    <xdr:sp macro="" textlink="">
      <xdr:nvSpPr>
        <xdr:cNvPr id="5" name="角丸四角形吹き出し 10">
          <a:extLst>
            <a:ext uri="{FF2B5EF4-FFF2-40B4-BE49-F238E27FC236}">
              <a16:creationId xmlns:a16="http://schemas.microsoft.com/office/drawing/2014/main" id="{00000000-0008-0000-3100-000005000000}"/>
            </a:ext>
          </a:extLst>
        </xdr:cNvPr>
        <xdr:cNvSpPr/>
      </xdr:nvSpPr>
      <xdr:spPr>
        <a:xfrm>
          <a:off x="1263926" y="1494183"/>
          <a:ext cx="2400301" cy="723900"/>
        </a:xfrm>
        <a:prstGeom prst="wedgeRoundRectCallout">
          <a:avLst>
            <a:gd name="adj1" fmla="val 26476"/>
            <a:gd name="adj2" fmla="val -12207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①工事名，工事開始日，工事完成日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p>
      </xdr:txBody>
    </xdr:sp>
    <xdr:clientData/>
  </xdr:oneCellAnchor>
  <xdr:oneCellAnchor>
    <xdr:from>
      <xdr:col>23</xdr:col>
      <xdr:colOff>230671</xdr:colOff>
      <xdr:row>5</xdr:row>
      <xdr:rowOff>93179</xdr:rowOff>
    </xdr:from>
    <xdr:ext cx="2400301" cy="274108"/>
    <xdr:sp macro="" textlink="">
      <xdr:nvSpPr>
        <xdr:cNvPr id="6" name="角丸四角形吹き出し 12">
          <a:extLst>
            <a:ext uri="{FF2B5EF4-FFF2-40B4-BE49-F238E27FC236}">
              <a16:creationId xmlns:a16="http://schemas.microsoft.com/office/drawing/2014/main" id="{00000000-0008-0000-3100-000006000000}"/>
            </a:ext>
          </a:extLst>
        </xdr:cNvPr>
        <xdr:cNvSpPr/>
      </xdr:nvSpPr>
      <xdr:spPr>
        <a:xfrm>
          <a:off x="6677191" y="1015199"/>
          <a:ext cx="2400301" cy="274108"/>
        </a:xfrm>
        <a:prstGeom prst="wedgeRoundRectCallout">
          <a:avLst>
            <a:gd name="adj1" fmla="val -37464"/>
            <a:gd name="adj2" fmla="val -12860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⑥現場閉所率が自動計算されます。</a:t>
          </a:r>
        </a:p>
      </xdr:txBody>
    </xdr:sp>
    <xdr:clientData/>
  </xdr:oneCellAnchor>
  <xdr:oneCellAnchor>
    <xdr:from>
      <xdr:col>11</xdr:col>
      <xdr:colOff>124653</xdr:colOff>
      <xdr:row>26</xdr:row>
      <xdr:rowOff>48453</xdr:rowOff>
    </xdr:from>
    <xdr:ext cx="2765748" cy="274108"/>
    <xdr:sp macro="" textlink="">
      <xdr:nvSpPr>
        <xdr:cNvPr id="7" name="角丸四角形吹き出し 14">
          <a:extLst>
            <a:ext uri="{FF2B5EF4-FFF2-40B4-BE49-F238E27FC236}">
              <a16:creationId xmlns:a16="http://schemas.microsoft.com/office/drawing/2014/main" id="{00000000-0008-0000-3100-000007000000}"/>
            </a:ext>
          </a:extLst>
        </xdr:cNvPr>
        <xdr:cNvSpPr/>
      </xdr:nvSpPr>
      <xdr:spPr>
        <a:xfrm>
          <a:off x="3462213" y="3210753"/>
          <a:ext cx="2765748" cy="274108"/>
        </a:xfrm>
        <a:prstGeom prst="wedgeRoundRectCallout">
          <a:avLst>
            <a:gd name="adj1" fmla="val -495"/>
            <a:gd name="adj2" fmla="val 10928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③予定している休日を計画欄に入力します。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7</xdr:col>
      <xdr:colOff>48040</xdr:colOff>
      <xdr:row>43</xdr:row>
      <xdr:rowOff>12838</xdr:rowOff>
    </xdr:from>
    <xdr:ext cx="3627782" cy="661448"/>
    <xdr:sp macro="" textlink="">
      <xdr:nvSpPr>
        <xdr:cNvPr id="8" name="角丸四角形吹き出し 15">
          <a:extLst>
            <a:ext uri="{FF2B5EF4-FFF2-40B4-BE49-F238E27FC236}">
              <a16:creationId xmlns:a16="http://schemas.microsoft.com/office/drawing/2014/main" id="{00000000-0008-0000-3100-000008000000}"/>
            </a:ext>
          </a:extLst>
        </xdr:cNvPr>
        <xdr:cNvSpPr/>
      </xdr:nvSpPr>
      <xdr:spPr>
        <a:xfrm>
          <a:off x="2349280" y="5019178"/>
          <a:ext cx="3627782" cy="661448"/>
        </a:xfrm>
        <a:prstGeom prst="wedgeRoundRectCallout">
          <a:avLst>
            <a:gd name="adj1" fmla="val 51936"/>
            <a:gd name="adj2" fmla="val 71971"/>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④実際に休んだ休日を実績欄に入力します。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祝日も休んだ場合には、現場閉所にカウントします。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雨による休日もプルダウンリストから選択します。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18</xdr:col>
      <xdr:colOff>257999</xdr:colOff>
      <xdr:row>59</xdr:row>
      <xdr:rowOff>80754</xdr:rowOff>
    </xdr:from>
    <xdr:ext cx="2943225" cy="855118"/>
    <xdr:sp macro="" textlink="">
      <xdr:nvSpPr>
        <xdr:cNvPr id="9" name="角丸四角形吹き出し 16">
          <a:extLst>
            <a:ext uri="{FF2B5EF4-FFF2-40B4-BE49-F238E27FC236}">
              <a16:creationId xmlns:a16="http://schemas.microsoft.com/office/drawing/2014/main" id="{00000000-0008-0000-3100-000009000000}"/>
            </a:ext>
          </a:extLst>
        </xdr:cNvPr>
        <xdr:cNvSpPr/>
      </xdr:nvSpPr>
      <xdr:spPr>
        <a:xfrm>
          <a:off x="5409119" y="6763494"/>
          <a:ext cx="2943225" cy="855118"/>
        </a:xfrm>
        <a:prstGeom prst="wedgeRoundRectCallout">
          <a:avLst>
            <a:gd name="adj1" fmla="val -65758"/>
            <a:gd name="adj2" fmla="val 3398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13</xdr:col>
      <xdr:colOff>273327</xdr:colOff>
      <xdr:row>62</xdr:row>
      <xdr:rowOff>157370</xdr:rowOff>
    </xdr:from>
    <xdr:to>
      <xdr:col>17</xdr:col>
      <xdr:colOff>8283</xdr:colOff>
      <xdr:row>64</xdr:row>
      <xdr:rowOff>152400</xdr:rowOff>
    </xdr:to>
    <xdr:sp macro="" textlink="">
      <xdr:nvSpPr>
        <xdr:cNvPr id="10" name="正方形/長方形 9">
          <a:extLst>
            <a:ext uri="{FF2B5EF4-FFF2-40B4-BE49-F238E27FC236}">
              <a16:creationId xmlns:a16="http://schemas.microsoft.com/office/drawing/2014/main" id="{00000000-0008-0000-3100-00000A000000}"/>
            </a:ext>
          </a:extLst>
        </xdr:cNvPr>
        <xdr:cNvSpPr/>
      </xdr:nvSpPr>
      <xdr:spPr>
        <a:xfrm>
          <a:off x="4113807" y="7343030"/>
          <a:ext cx="786516" cy="33031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5</xdr:col>
      <xdr:colOff>49696</xdr:colOff>
      <xdr:row>58</xdr:row>
      <xdr:rowOff>91108</xdr:rowOff>
    </xdr:from>
    <xdr:ext cx="2247901" cy="661448"/>
    <xdr:sp macro="" textlink="">
      <xdr:nvSpPr>
        <xdr:cNvPr id="11" name="角丸四角形吹き出し 18">
          <a:extLst>
            <a:ext uri="{FF2B5EF4-FFF2-40B4-BE49-F238E27FC236}">
              <a16:creationId xmlns:a16="http://schemas.microsoft.com/office/drawing/2014/main" id="{00000000-0008-0000-3100-00000B000000}"/>
            </a:ext>
          </a:extLst>
        </xdr:cNvPr>
        <xdr:cNvSpPr/>
      </xdr:nvSpPr>
      <xdr:spPr>
        <a:xfrm>
          <a:off x="1832776" y="6606208"/>
          <a:ext cx="2247901" cy="661448"/>
        </a:xfrm>
        <a:prstGeom prst="wedgeRoundRectCallout">
          <a:avLst>
            <a:gd name="adj1" fmla="val 63637"/>
            <a:gd name="adj2" fmla="val -21291"/>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②夏季休暇，年末年始休暇，工事中止をプルダウンリストから選択し，入力します。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29</xdr:col>
      <xdr:colOff>281609</xdr:colOff>
      <xdr:row>126</xdr:row>
      <xdr:rowOff>173934</xdr:rowOff>
    </xdr:from>
    <xdr:to>
      <xdr:col>32</xdr:col>
      <xdr:colOff>281609</xdr:colOff>
      <xdr:row>129</xdr:row>
      <xdr:rowOff>8281</xdr:rowOff>
    </xdr:to>
    <xdr:sp macro="" textlink="">
      <xdr:nvSpPr>
        <xdr:cNvPr id="12" name="正方形/長方形 11">
          <a:extLst>
            <a:ext uri="{FF2B5EF4-FFF2-40B4-BE49-F238E27FC236}">
              <a16:creationId xmlns:a16="http://schemas.microsoft.com/office/drawing/2014/main" id="{00000000-0008-0000-3100-00000C000000}"/>
            </a:ext>
          </a:extLst>
        </xdr:cNvPr>
        <xdr:cNvSpPr/>
      </xdr:nvSpPr>
      <xdr:spPr>
        <a:xfrm>
          <a:off x="8259749" y="14057574"/>
          <a:ext cx="777240" cy="336606"/>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819978</xdr:colOff>
      <xdr:row>142</xdr:row>
      <xdr:rowOff>165652</xdr:rowOff>
    </xdr:from>
    <xdr:to>
      <xdr:col>5</xdr:col>
      <xdr:colOff>16566</xdr:colOff>
      <xdr:row>145</xdr:row>
      <xdr:rowOff>1</xdr:rowOff>
    </xdr:to>
    <xdr:sp macro="" textlink="">
      <xdr:nvSpPr>
        <xdr:cNvPr id="13" name="正方形/長方形 12">
          <a:extLst>
            <a:ext uri="{FF2B5EF4-FFF2-40B4-BE49-F238E27FC236}">
              <a16:creationId xmlns:a16="http://schemas.microsoft.com/office/drawing/2014/main" id="{00000000-0008-0000-3100-00000D000000}"/>
            </a:ext>
          </a:extLst>
        </xdr:cNvPr>
        <xdr:cNvSpPr/>
      </xdr:nvSpPr>
      <xdr:spPr>
        <a:xfrm>
          <a:off x="1002858" y="15733312"/>
          <a:ext cx="796788" cy="337268"/>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18</xdr:col>
      <xdr:colOff>137494</xdr:colOff>
      <xdr:row>123</xdr:row>
      <xdr:rowOff>42658</xdr:rowOff>
    </xdr:from>
    <xdr:ext cx="2943225" cy="855118"/>
    <xdr:sp macro="" textlink="">
      <xdr:nvSpPr>
        <xdr:cNvPr id="14" name="角丸四角形吹き出し 21">
          <a:extLst>
            <a:ext uri="{FF2B5EF4-FFF2-40B4-BE49-F238E27FC236}">
              <a16:creationId xmlns:a16="http://schemas.microsoft.com/office/drawing/2014/main" id="{00000000-0008-0000-3100-00000E000000}"/>
            </a:ext>
          </a:extLst>
        </xdr:cNvPr>
        <xdr:cNvSpPr/>
      </xdr:nvSpPr>
      <xdr:spPr>
        <a:xfrm>
          <a:off x="5288614" y="13430998"/>
          <a:ext cx="2943225" cy="855118"/>
        </a:xfrm>
        <a:prstGeom prst="wedgeRoundRectCallout">
          <a:avLst>
            <a:gd name="adj1" fmla="val 62832"/>
            <a:gd name="adj2" fmla="val 3746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37</xdr:col>
      <xdr:colOff>0</xdr:colOff>
      <xdr:row>4</xdr:row>
      <xdr:rowOff>0</xdr:rowOff>
    </xdr:from>
    <xdr:to>
      <xdr:col>38</xdr:col>
      <xdr:colOff>612345</xdr:colOff>
      <xdr:row>9</xdr:row>
      <xdr:rowOff>81522</xdr:rowOff>
    </xdr:to>
    <xdr:sp macro="" textlink="">
      <xdr:nvSpPr>
        <xdr:cNvPr id="15" name="額縁 25">
          <a:hlinkClick xmlns:r="http://schemas.openxmlformats.org/officeDocument/2006/relationships" r:id="rId1"/>
          <a:extLst>
            <a:ext uri="{FF2B5EF4-FFF2-40B4-BE49-F238E27FC236}">
              <a16:creationId xmlns:a16="http://schemas.microsoft.com/office/drawing/2014/main" id="{00000000-0008-0000-3100-00000F000000}"/>
            </a:ext>
          </a:extLst>
        </xdr:cNvPr>
        <xdr:cNvSpPr/>
      </xdr:nvSpPr>
      <xdr:spPr>
        <a:xfrm>
          <a:off x="11612880" y="754380"/>
          <a:ext cx="1229565" cy="645402"/>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39</xdr:col>
      <xdr:colOff>242047</xdr:colOff>
      <xdr:row>3</xdr:row>
      <xdr:rowOff>116541</xdr:rowOff>
    </xdr:from>
    <xdr:to>
      <xdr:col>41</xdr:col>
      <xdr:colOff>396837</xdr:colOff>
      <xdr:row>9</xdr:row>
      <xdr:rowOff>154790</xdr:rowOff>
    </xdr:to>
    <xdr:sp macro="" textlink="">
      <xdr:nvSpPr>
        <xdr:cNvPr id="16" name="額縁 2">
          <a:hlinkClick xmlns:r="http://schemas.openxmlformats.org/officeDocument/2006/relationships" r:id="rId2"/>
          <a:extLst>
            <a:ext uri="{FF2B5EF4-FFF2-40B4-BE49-F238E27FC236}">
              <a16:creationId xmlns:a16="http://schemas.microsoft.com/office/drawing/2014/main" id="{00000000-0008-0000-3100-000010000000}"/>
            </a:ext>
          </a:extLst>
        </xdr:cNvPr>
        <xdr:cNvSpPr/>
      </xdr:nvSpPr>
      <xdr:spPr>
        <a:xfrm>
          <a:off x="13089367" y="703281"/>
          <a:ext cx="1389230" cy="769769"/>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入力様式に戻る</a:t>
          </a:r>
          <a:endParaRPr kumimoji="1" lang="en-US" altLang="ja-JP" sz="1400" b="1"/>
        </a:p>
      </xdr:txBody>
    </xdr:sp>
    <xdr:clientData fPrintsWithSheet="0"/>
  </xdr:twoCellAnchor>
</xdr:wsDr>
</file>

<file path=xl/drawings/drawing49.xml><?xml version="1.0" encoding="utf-8"?>
<xdr:wsDr xmlns:xdr="http://schemas.openxmlformats.org/drawingml/2006/spreadsheetDrawing" xmlns:a="http://schemas.openxmlformats.org/drawingml/2006/main">
  <xdr:oneCellAnchor>
    <xdr:from>
      <xdr:col>54</xdr:col>
      <xdr:colOff>86591</xdr:colOff>
      <xdr:row>29</xdr:row>
      <xdr:rowOff>86591</xdr:rowOff>
    </xdr:from>
    <xdr:ext cx="184731" cy="264560"/>
    <xdr:sp macro="" textlink="">
      <xdr:nvSpPr>
        <xdr:cNvPr id="2" name="テキスト ボックス 1">
          <a:extLst>
            <a:ext uri="{FF2B5EF4-FFF2-40B4-BE49-F238E27FC236}">
              <a16:creationId xmlns:a16="http://schemas.microsoft.com/office/drawing/2014/main" id="{00000000-0008-0000-3200-000002000000}"/>
            </a:ext>
          </a:extLst>
        </xdr:cNvPr>
        <xdr:cNvSpPr txBox="1"/>
      </xdr:nvSpPr>
      <xdr:spPr>
        <a:xfrm>
          <a:off x="21140651" y="508531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55</xdr:col>
      <xdr:colOff>288637</xdr:colOff>
      <xdr:row>74</xdr:row>
      <xdr:rowOff>115454</xdr:rowOff>
    </xdr:from>
    <xdr:to>
      <xdr:col>55</xdr:col>
      <xdr:colOff>346364</xdr:colOff>
      <xdr:row>75</xdr:row>
      <xdr:rowOff>0</xdr:rowOff>
    </xdr:to>
    <xdr:sp macro="" textlink="">
      <xdr:nvSpPr>
        <xdr:cNvPr id="3" name="テキスト ボックス 2">
          <a:extLst>
            <a:ext uri="{FF2B5EF4-FFF2-40B4-BE49-F238E27FC236}">
              <a16:creationId xmlns:a16="http://schemas.microsoft.com/office/drawing/2014/main" id="{00000000-0008-0000-3200-000003000000}"/>
            </a:ext>
          </a:extLst>
        </xdr:cNvPr>
        <xdr:cNvSpPr txBox="1"/>
      </xdr:nvSpPr>
      <xdr:spPr>
        <a:xfrm>
          <a:off x="21959917" y="12360794"/>
          <a:ext cx="57727" cy="521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47</xdr:col>
      <xdr:colOff>295603</xdr:colOff>
      <xdr:row>95</xdr:row>
      <xdr:rowOff>21896</xdr:rowOff>
    </xdr:from>
    <xdr:ext cx="184731" cy="264560"/>
    <xdr:sp macro="" textlink="">
      <xdr:nvSpPr>
        <xdr:cNvPr id="4" name="テキスト ボックス 3">
          <a:extLst>
            <a:ext uri="{FF2B5EF4-FFF2-40B4-BE49-F238E27FC236}">
              <a16:creationId xmlns:a16="http://schemas.microsoft.com/office/drawing/2014/main" id="{00000000-0008-0000-3200-000004000000}"/>
            </a:ext>
          </a:extLst>
        </xdr:cNvPr>
        <xdr:cNvSpPr txBox="1"/>
      </xdr:nvSpPr>
      <xdr:spPr>
        <a:xfrm>
          <a:off x="17029123" y="157800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oneCellAnchor>
    <xdr:from>
      <xdr:col>54</xdr:col>
      <xdr:colOff>86591</xdr:colOff>
      <xdr:row>36</xdr:row>
      <xdr:rowOff>86591</xdr:rowOff>
    </xdr:from>
    <xdr:ext cx="184731" cy="264560"/>
    <xdr:sp macro="" textlink="">
      <xdr:nvSpPr>
        <xdr:cNvPr id="5" name="テキスト ボックス 4">
          <a:extLst>
            <a:ext uri="{FF2B5EF4-FFF2-40B4-BE49-F238E27FC236}">
              <a16:creationId xmlns:a16="http://schemas.microsoft.com/office/drawing/2014/main" id="{00000000-0008-0000-3200-000005000000}"/>
            </a:ext>
          </a:extLst>
        </xdr:cNvPr>
        <xdr:cNvSpPr txBox="1"/>
      </xdr:nvSpPr>
      <xdr:spPr>
        <a:xfrm>
          <a:off x="21140651" y="638071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54</xdr:col>
      <xdr:colOff>86591</xdr:colOff>
      <xdr:row>41</xdr:row>
      <xdr:rowOff>86591</xdr:rowOff>
    </xdr:from>
    <xdr:ext cx="184731" cy="264560"/>
    <xdr:sp macro="" textlink="">
      <xdr:nvSpPr>
        <xdr:cNvPr id="6" name="テキスト ボックス 5">
          <a:extLst>
            <a:ext uri="{FF2B5EF4-FFF2-40B4-BE49-F238E27FC236}">
              <a16:creationId xmlns:a16="http://schemas.microsoft.com/office/drawing/2014/main" id="{00000000-0008-0000-3200-000006000000}"/>
            </a:ext>
          </a:extLst>
        </xdr:cNvPr>
        <xdr:cNvSpPr txBox="1"/>
      </xdr:nvSpPr>
      <xdr:spPr>
        <a:xfrm>
          <a:off x="21140651" y="73408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48</xdr:col>
      <xdr:colOff>497085</xdr:colOff>
      <xdr:row>101</xdr:row>
      <xdr:rowOff>35415</xdr:rowOff>
    </xdr:from>
    <xdr:to>
      <xdr:col>49</xdr:col>
      <xdr:colOff>107472</xdr:colOff>
      <xdr:row>102</xdr:row>
      <xdr:rowOff>85074</xdr:rowOff>
    </xdr:to>
    <xdr:sp macro="" textlink="">
      <xdr:nvSpPr>
        <xdr:cNvPr id="7" name="テキスト ボックス 6">
          <a:extLst>
            <a:ext uri="{FF2B5EF4-FFF2-40B4-BE49-F238E27FC236}">
              <a16:creationId xmlns:a16="http://schemas.microsoft.com/office/drawing/2014/main" id="{00000000-0008-0000-3200-000007000000}"/>
            </a:ext>
          </a:extLst>
        </xdr:cNvPr>
        <xdr:cNvSpPr txBox="1"/>
      </xdr:nvSpPr>
      <xdr:spPr>
        <a:xfrm>
          <a:off x="17847825" y="1673083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125</xdr:row>
      <xdr:rowOff>35415</xdr:rowOff>
    </xdr:from>
    <xdr:to>
      <xdr:col>49</xdr:col>
      <xdr:colOff>107472</xdr:colOff>
      <xdr:row>126</xdr:row>
      <xdr:rowOff>85074</xdr:rowOff>
    </xdr:to>
    <xdr:sp macro="" textlink="">
      <xdr:nvSpPr>
        <xdr:cNvPr id="8" name="テキスト ボックス 7">
          <a:extLst>
            <a:ext uri="{FF2B5EF4-FFF2-40B4-BE49-F238E27FC236}">
              <a16:creationId xmlns:a16="http://schemas.microsoft.com/office/drawing/2014/main" id="{00000000-0008-0000-3200-000008000000}"/>
            </a:ext>
          </a:extLst>
        </xdr:cNvPr>
        <xdr:cNvSpPr txBox="1"/>
      </xdr:nvSpPr>
      <xdr:spPr>
        <a:xfrm>
          <a:off x="17847825" y="2053321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149</xdr:row>
      <xdr:rowOff>35415</xdr:rowOff>
    </xdr:from>
    <xdr:to>
      <xdr:col>49</xdr:col>
      <xdr:colOff>107472</xdr:colOff>
      <xdr:row>150</xdr:row>
      <xdr:rowOff>85074</xdr:rowOff>
    </xdr:to>
    <xdr:sp macro="" textlink="">
      <xdr:nvSpPr>
        <xdr:cNvPr id="9" name="テキスト ボックス 8">
          <a:extLst>
            <a:ext uri="{FF2B5EF4-FFF2-40B4-BE49-F238E27FC236}">
              <a16:creationId xmlns:a16="http://schemas.microsoft.com/office/drawing/2014/main" id="{00000000-0008-0000-3200-000009000000}"/>
            </a:ext>
          </a:extLst>
        </xdr:cNvPr>
        <xdr:cNvSpPr txBox="1"/>
      </xdr:nvSpPr>
      <xdr:spPr>
        <a:xfrm>
          <a:off x="17847825" y="2433559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173</xdr:row>
      <xdr:rowOff>35415</xdr:rowOff>
    </xdr:from>
    <xdr:to>
      <xdr:col>49</xdr:col>
      <xdr:colOff>107472</xdr:colOff>
      <xdr:row>174</xdr:row>
      <xdr:rowOff>85074</xdr:rowOff>
    </xdr:to>
    <xdr:sp macro="" textlink="">
      <xdr:nvSpPr>
        <xdr:cNvPr id="10" name="テキスト ボックス 9">
          <a:extLst>
            <a:ext uri="{FF2B5EF4-FFF2-40B4-BE49-F238E27FC236}">
              <a16:creationId xmlns:a16="http://schemas.microsoft.com/office/drawing/2014/main" id="{00000000-0008-0000-3200-00000A000000}"/>
            </a:ext>
          </a:extLst>
        </xdr:cNvPr>
        <xdr:cNvSpPr txBox="1"/>
      </xdr:nvSpPr>
      <xdr:spPr>
        <a:xfrm>
          <a:off x="17847825" y="2813797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197</xdr:row>
      <xdr:rowOff>35415</xdr:rowOff>
    </xdr:from>
    <xdr:to>
      <xdr:col>49</xdr:col>
      <xdr:colOff>107472</xdr:colOff>
      <xdr:row>198</xdr:row>
      <xdr:rowOff>85074</xdr:rowOff>
    </xdr:to>
    <xdr:sp macro="" textlink="">
      <xdr:nvSpPr>
        <xdr:cNvPr id="11" name="テキスト ボックス 10">
          <a:extLst>
            <a:ext uri="{FF2B5EF4-FFF2-40B4-BE49-F238E27FC236}">
              <a16:creationId xmlns:a16="http://schemas.microsoft.com/office/drawing/2014/main" id="{00000000-0008-0000-3200-00000B000000}"/>
            </a:ext>
          </a:extLst>
        </xdr:cNvPr>
        <xdr:cNvSpPr txBox="1"/>
      </xdr:nvSpPr>
      <xdr:spPr>
        <a:xfrm>
          <a:off x="17847825" y="3198607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222</xdr:row>
      <xdr:rowOff>35415</xdr:rowOff>
    </xdr:from>
    <xdr:to>
      <xdr:col>49</xdr:col>
      <xdr:colOff>107472</xdr:colOff>
      <xdr:row>223</xdr:row>
      <xdr:rowOff>85074</xdr:rowOff>
    </xdr:to>
    <xdr:sp macro="" textlink="">
      <xdr:nvSpPr>
        <xdr:cNvPr id="12" name="テキスト ボックス 11">
          <a:extLst>
            <a:ext uri="{FF2B5EF4-FFF2-40B4-BE49-F238E27FC236}">
              <a16:creationId xmlns:a16="http://schemas.microsoft.com/office/drawing/2014/main" id="{00000000-0008-0000-3200-00000C000000}"/>
            </a:ext>
          </a:extLst>
        </xdr:cNvPr>
        <xdr:cNvSpPr txBox="1"/>
      </xdr:nvSpPr>
      <xdr:spPr>
        <a:xfrm>
          <a:off x="17847825" y="3600181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247</xdr:row>
      <xdr:rowOff>35415</xdr:rowOff>
    </xdr:from>
    <xdr:to>
      <xdr:col>49</xdr:col>
      <xdr:colOff>107472</xdr:colOff>
      <xdr:row>248</xdr:row>
      <xdr:rowOff>85074</xdr:rowOff>
    </xdr:to>
    <xdr:sp macro="" textlink="">
      <xdr:nvSpPr>
        <xdr:cNvPr id="13" name="テキスト ボックス 12">
          <a:extLst>
            <a:ext uri="{FF2B5EF4-FFF2-40B4-BE49-F238E27FC236}">
              <a16:creationId xmlns:a16="http://schemas.microsoft.com/office/drawing/2014/main" id="{00000000-0008-0000-3200-00000D000000}"/>
            </a:ext>
          </a:extLst>
        </xdr:cNvPr>
        <xdr:cNvSpPr txBox="1"/>
      </xdr:nvSpPr>
      <xdr:spPr>
        <a:xfrm>
          <a:off x="17847825" y="3997183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272</xdr:row>
      <xdr:rowOff>35415</xdr:rowOff>
    </xdr:from>
    <xdr:to>
      <xdr:col>49</xdr:col>
      <xdr:colOff>107472</xdr:colOff>
      <xdr:row>273</xdr:row>
      <xdr:rowOff>85074</xdr:rowOff>
    </xdr:to>
    <xdr:sp macro="" textlink="">
      <xdr:nvSpPr>
        <xdr:cNvPr id="14" name="テキスト ボックス 13">
          <a:extLst>
            <a:ext uri="{FF2B5EF4-FFF2-40B4-BE49-F238E27FC236}">
              <a16:creationId xmlns:a16="http://schemas.microsoft.com/office/drawing/2014/main" id="{00000000-0008-0000-3200-00000E000000}"/>
            </a:ext>
          </a:extLst>
        </xdr:cNvPr>
        <xdr:cNvSpPr txBox="1"/>
      </xdr:nvSpPr>
      <xdr:spPr>
        <a:xfrm>
          <a:off x="17847825" y="4394185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297</xdr:row>
      <xdr:rowOff>35415</xdr:rowOff>
    </xdr:from>
    <xdr:to>
      <xdr:col>49</xdr:col>
      <xdr:colOff>107472</xdr:colOff>
      <xdr:row>298</xdr:row>
      <xdr:rowOff>85074</xdr:rowOff>
    </xdr:to>
    <xdr:sp macro="" textlink="">
      <xdr:nvSpPr>
        <xdr:cNvPr id="15" name="テキスト ボックス 14">
          <a:extLst>
            <a:ext uri="{FF2B5EF4-FFF2-40B4-BE49-F238E27FC236}">
              <a16:creationId xmlns:a16="http://schemas.microsoft.com/office/drawing/2014/main" id="{00000000-0008-0000-3200-00000F000000}"/>
            </a:ext>
          </a:extLst>
        </xdr:cNvPr>
        <xdr:cNvSpPr txBox="1"/>
      </xdr:nvSpPr>
      <xdr:spPr>
        <a:xfrm>
          <a:off x="17847825" y="4791187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322</xdr:row>
      <xdr:rowOff>35415</xdr:rowOff>
    </xdr:from>
    <xdr:to>
      <xdr:col>49</xdr:col>
      <xdr:colOff>107472</xdr:colOff>
      <xdr:row>323</xdr:row>
      <xdr:rowOff>85074</xdr:rowOff>
    </xdr:to>
    <xdr:sp macro="" textlink="">
      <xdr:nvSpPr>
        <xdr:cNvPr id="16" name="テキスト ボックス 15">
          <a:extLst>
            <a:ext uri="{FF2B5EF4-FFF2-40B4-BE49-F238E27FC236}">
              <a16:creationId xmlns:a16="http://schemas.microsoft.com/office/drawing/2014/main" id="{00000000-0008-0000-3200-000010000000}"/>
            </a:ext>
          </a:extLst>
        </xdr:cNvPr>
        <xdr:cNvSpPr txBox="1"/>
      </xdr:nvSpPr>
      <xdr:spPr>
        <a:xfrm>
          <a:off x="17847825" y="5188189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347</xdr:row>
      <xdr:rowOff>35415</xdr:rowOff>
    </xdr:from>
    <xdr:to>
      <xdr:col>49</xdr:col>
      <xdr:colOff>107472</xdr:colOff>
      <xdr:row>348</xdr:row>
      <xdr:rowOff>85074</xdr:rowOff>
    </xdr:to>
    <xdr:sp macro="" textlink="">
      <xdr:nvSpPr>
        <xdr:cNvPr id="17" name="テキスト ボックス 16">
          <a:extLst>
            <a:ext uri="{FF2B5EF4-FFF2-40B4-BE49-F238E27FC236}">
              <a16:creationId xmlns:a16="http://schemas.microsoft.com/office/drawing/2014/main" id="{00000000-0008-0000-3200-000011000000}"/>
            </a:ext>
          </a:extLst>
        </xdr:cNvPr>
        <xdr:cNvSpPr txBox="1"/>
      </xdr:nvSpPr>
      <xdr:spPr>
        <a:xfrm>
          <a:off x="17847825" y="5585191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371</xdr:row>
      <xdr:rowOff>35415</xdr:rowOff>
    </xdr:from>
    <xdr:to>
      <xdr:col>49</xdr:col>
      <xdr:colOff>107472</xdr:colOff>
      <xdr:row>372</xdr:row>
      <xdr:rowOff>85074</xdr:rowOff>
    </xdr:to>
    <xdr:sp macro="" textlink="">
      <xdr:nvSpPr>
        <xdr:cNvPr id="18" name="テキスト ボックス 17">
          <a:extLst>
            <a:ext uri="{FF2B5EF4-FFF2-40B4-BE49-F238E27FC236}">
              <a16:creationId xmlns:a16="http://schemas.microsoft.com/office/drawing/2014/main" id="{00000000-0008-0000-3200-000012000000}"/>
            </a:ext>
          </a:extLst>
        </xdr:cNvPr>
        <xdr:cNvSpPr txBox="1"/>
      </xdr:nvSpPr>
      <xdr:spPr>
        <a:xfrm>
          <a:off x="17847825" y="5965429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396</xdr:row>
      <xdr:rowOff>35415</xdr:rowOff>
    </xdr:from>
    <xdr:to>
      <xdr:col>49</xdr:col>
      <xdr:colOff>107472</xdr:colOff>
      <xdr:row>397</xdr:row>
      <xdr:rowOff>85074</xdr:rowOff>
    </xdr:to>
    <xdr:sp macro="" textlink="">
      <xdr:nvSpPr>
        <xdr:cNvPr id="19" name="テキスト ボックス 18">
          <a:extLst>
            <a:ext uri="{FF2B5EF4-FFF2-40B4-BE49-F238E27FC236}">
              <a16:creationId xmlns:a16="http://schemas.microsoft.com/office/drawing/2014/main" id="{00000000-0008-0000-3200-000013000000}"/>
            </a:ext>
          </a:extLst>
        </xdr:cNvPr>
        <xdr:cNvSpPr txBox="1"/>
      </xdr:nvSpPr>
      <xdr:spPr>
        <a:xfrm>
          <a:off x="17847825" y="6362431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421</xdr:row>
      <xdr:rowOff>35415</xdr:rowOff>
    </xdr:from>
    <xdr:to>
      <xdr:col>49</xdr:col>
      <xdr:colOff>107472</xdr:colOff>
      <xdr:row>422</xdr:row>
      <xdr:rowOff>85074</xdr:rowOff>
    </xdr:to>
    <xdr:sp macro="" textlink="">
      <xdr:nvSpPr>
        <xdr:cNvPr id="20" name="テキスト ボックス 19">
          <a:extLst>
            <a:ext uri="{FF2B5EF4-FFF2-40B4-BE49-F238E27FC236}">
              <a16:creationId xmlns:a16="http://schemas.microsoft.com/office/drawing/2014/main" id="{00000000-0008-0000-3200-000014000000}"/>
            </a:ext>
          </a:extLst>
        </xdr:cNvPr>
        <xdr:cNvSpPr txBox="1"/>
      </xdr:nvSpPr>
      <xdr:spPr>
        <a:xfrm>
          <a:off x="17847825" y="6759433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445</xdr:row>
      <xdr:rowOff>35415</xdr:rowOff>
    </xdr:from>
    <xdr:to>
      <xdr:col>49</xdr:col>
      <xdr:colOff>107472</xdr:colOff>
      <xdr:row>446</xdr:row>
      <xdr:rowOff>85074</xdr:rowOff>
    </xdr:to>
    <xdr:sp macro="" textlink="">
      <xdr:nvSpPr>
        <xdr:cNvPr id="21" name="テキスト ボックス 20">
          <a:extLst>
            <a:ext uri="{FF2B5EF4-FFF2-40B4-BE49-F238E27FC236}">
              <a16:creationId xmlns:a16="http://schemas.microsoft.com/office/drawing/2014/main" id="{00000000-0008-0000-3200-000015000000}"/>
            </a:ext>
          </a:extLst>
        </xdr:cNvPr>
        <xdr:cNvSpPr txBox="1"/>
      </xdr:nvSpPr>
      <xdr:spPr>
        <a:xfrm>
          <a:off x="17847825" y="7139671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469</xdr:row>
      <xdr:rowOff>35415</xdr:rowOff>
    </xdr:from>
    <xdr:to>
      <xdr:col>49</xdr:col>
      <xdr:colOff>107472</xdr:colOff>
      <xdr:row>470</xdr:row>
      <xdr:rowOff>85074</xdr:rowOff>
    </xdr:to>
    <xdr:sp macro="" textlink="">
      <xdr:nvSpPr>
        <xdr:cNvPr id="22" name="テキスト ボックス 21">
          <a:extLst>
            <a:ext uri="{FF2B5EF4-FFF2-40B4-BE49-F238E27FC236}">
              <a16:creationId xmlns:a16="http://schemas.microsoft.com/office/drawing/2014/main" id="{00000000-0008-0000-3200-000016000000}"/>
            </a:ext>
          </a:extLst>
        </xdr:cNvPr>
        <xdr:cNvSpPr txBox="1"/>
      </xdr:nvSpPr>
      <xdr:spPr>
        <a:xfrm>
          <a:off x="17847825" y="7519909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493</xdr:row>
      <xdr:rowOff>35415</xdr:rowOff>
    </xdr:from>
    <xdr:to>
      <xdr:col>49</xdr:col>
      <xdr:colOff>107472</xdr:colOff>
      <xdr:row>494</xdr:row>
      <xdr:rowOff>85074</xdr:rowOff>
    </xdr:to>
    <xdr:sp macro="" textlink="">
      <xdr:nvSpPr>
        <xdr:cNvPr id="23" name="テキスト ボックス 22">
          <a:extLst>
            <a:ext uri="{FF2B5EF4-FFF2-40B4-BE49-F238E27FC236}">
              <a16:creationId xmlns:a16="http://schemas.microsoft.com/office/drawing/2014/main" id="{00000000-0008-0000-3200-000017000000}"/>
            </a:ext>
          </a:extLst>
        </xdr:cNvPr>
        <xdr:cNvSpPr txBox="1"/>
      </xdr:nvSpPr>
      <xdr:spPr>
        <a:xfrm>
          <a:off x="17847825" y="7900147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517</xdr:row>
      <xdr:rowOff>35415</xdr:rowOff>
    </xdr:from>
    <xdr:to>
      <xdr:col>49</xdr:col>
      <xdr:colOff>107472</xdr:colOff>
      <xdr:row>518</xdr:row>
      <xdr:rowOff>85074</xdr:rowOff>
    </xdr:to>
    <xdr:sp macro="" textlink="">
      <xdr:nvSpPr>
        <xdr:cNvPr id="24" name="テキスト ボックス 23">
          <a:extLst>
            <a:ext uri="{FF2B5EF4-FFF2-40B4-BE49-F238E27FC236}">
              <a16:creationId xmlns:a16="http://schemas.microsoft.com/office/drawing/2014/main" id="{00000000-0008-0000-3200-000018000000}"/>
            </a:ext>
          </a:extLst>
        </xdr:cNvPr>
        <xdr:cNvSpPr txBox="1"/>
      </xdr:nvSpPr>
      <xdr:spPr>
        <a:xfrm>
          <a:off x="17847825" y="8280385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42</xdr:col>
      <xdr:colOff>217713</xdr:colOff>
      <xdr:row>5</xdr:row>
      <xdr:rowOff>119742</xdr:rowOff>
    </xdr:from>
    <xdr:to>
      <xdr:col>44</xdr:col>
      <xdr:colOff>207652</xdr:colOff>
      <xdr:row>9</xdr:row>
      <xdr:rowOff>121862</xdr:rowOff>
    </xdr:to>
    <xdr:sp macro="" textlink="">
      <xdr:nvSpPr>
        <xdr:cNvPr id="25" name="額縁 25">
          <a:hlinkClick xmlns:r="http://schemas.openxmlformats.org/officeDocument/2006/relationships" r:id="rId1"/>
          <a:extLst>
            <a:ext uri="{FF2B5EF4-FFF2-40B4-BE49-F238E27FC236}">
              <a16:creationId xmlns:a16="http://schemas.microsoft.com/office/drawing/2014/main" id="{00000000-0008-0000-3200-000019000000}"/>
            </a:ext>
          </a:extLst>
        </xdr:cNvPr>
        <xdr:cNvSpPr/>
      </xdr:nvSpPr>
      <xdr:spPr>
        <a:xfrm>
          <a:off x="13865133" y="1270362"/>
          <a:ext cx="1224379" cy="67268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44</xdr:col>
      <xdr:colOff>609600</xdr:colOff>
      <xdr:row>5</xdr:row>
      <xdr:rowOff>130629</xdr:rowOff>
    </xdr:from>
    <xdr:to>
      <xdr:col>45</xdr:col>
      <xdr:colOff>588554</xdr:colOff>
      <xdr:row>9</xdr:row>
      <xdr:rowOff>107406</xdr:rowOff>
    </xdr:to>
    <xdr:sp macro="" textlink="">
      <xdr:nvSpPr>
        <xdr:cNvPr id="26" name="額縁 2">
          <a:hlinkClick xmlns:r="http://schemas.openxmlformats.org/officeDocument/2006/relationships" r:id="rId2"/>
          <a:extLst>
            <a:ext uri="{FF2B5EF4-FFF2-40B4-BE49-F238E27FC236}">
              <a16:creationId xmlns:a16="http://schemas.microsoft.com/office/drawing/2014/main" id="{00000000-0008-0000-3200-00001A000000}"/>
            </a:ext>
          </a:extLst>
        </xdr:cNvPr>
        <xdr:cNvSpPr/>
      </xdr:nvSpPr>
      <xdr:spPr>
        <a:xfrm>
          <a:off x="15491460" y="1281249"/>
          <a:ext cx="596174" cy="64733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例</a:t>
          </a:r>
          <a:endParaRPr kumimoji="1" lang="en-US" altLang="ja-JP" sz="1600" b="1"/>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18</xdr:col>
      <xdr:colOff>0</xdr:colOff>
      <xdr:row>4</xdr:row>
      <xdr:rowOff>0</xdr:rowOff>
    </xdr:from>
    <xdr:to>
      <xdr:col>20</xdr:col>
      <xdr:colOff>16987</xdr:colOff>
      <xdr:row>6</xdr:row>
      <xdr:rowOff>256525</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0600-000002000000}"/>
            </a:ext>
          </a:extLst>
        </xdr:cNvPr>
        <xdr:cNvSpPr/>
      </xdr:nvSpPr>
      <xdr:spPr>
        <a:xfrm>
          <a:off x="6804660" y="845820"/>
          <a:ext cx="1236187" cy="7137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50.xml><?xml version="1.0" encoding="utf-8"?>
<xdr:wsDr xmlns:xdr="http://schemas.openxmlformats.org/drawingml/2006/spreadsheetDrawing" xmlns:a="http://schemas.openxmlformats.org/drawingml/2006/main">
  <xdr:oneCellAnchor>
    <xdr:from>
      <xdr:col>54</xdr:col>
      <xdr:colOff>86591</xdr:colOff>
      <xdr:row>29</xdr:row>
      <xdr:rowOff>86591</xdr:rowOff>
    </xdr:from>
    <xdr:ext cx="184731" cy="264560"/>
    <xdr:sp macro="" textlink="">
      <xdr:nvSpPr>
        <xdr:cNvPr id="2" name="テキスト ボックス 1">
          <a:extLst>
            <a:ext uri="{FF2B5EF4-FFF2-40B4-BE49-F238E27FC236}">
              <a16:creationId xmlns:a16="http://schemas.microsoft.com/office/drawing/2014/main" id="{00000000-0008-0000-3300-000002000000}"/>
            </a:ext>
          </a:extLst>
        </xdr:cNvPr>
        <xdr:cNvSpPr txBox="1"/>
      </xdr:nvSpPr>
      <xdr:spPr>
        <a:xfrm>
          <a:off x="21140651" y="508531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55</xdr:col>
      <xdr:colOff>288637</xdr:colOff>
      <xdr:row>74</xdr:row>
      <xdr:rowOff>115454</xdr:rowOff>
    </xdr:from>
    <xdr:to>
      <xdr:col>55</xdr:col>
      <xdr:colOff>346364</xdr:colOff>
      <xdr:row>75</xdr:row>
      <xdr:rowOff>0</xdr:rowOff>
    </xdr:to>
    <xdr:sp macro="" textlink="">
      <xdr:nvSpPr>
        <xdr:cNvPr id="3" name="テキスト ボックス 2">
          <a:extLst>
            <a:ext uri="{FF2B5EF4-FFF2-40B4-BE49-F238E27FC236}">
              <a16:creationId xmlns:a16="http://schemas.microsoft.com/office/drawing/2014/main" id="{00000000-0008-0000-3300-000003000000}"/>
            </a:ext>
          </a:extLst>
        </xdr:cNvPr>
        <xdr:cNvSpPr txBox="1"/>
      </xdr:nvSpPr>
      <xdr:spPr>
        <a:xfrm>
          <a:off x="21959917" y="12391274"/>
          <a:ext cx="57727" cy="521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47</xdr:col>
      <xdr:colOff>295603</xdr:colOff>
      <xdr:row>95</xdr:row>
      <xdr:rowOff>21896</xdr:rowOff>
    </xdr:from>
    <xdr:ext cx="184731" cy="264560"/>
    <xdr:sp macro="" textlink="">
      <xdr:nvSpPr>
        <xdr:cNvPr id="4" name="テキスト ボックス 3">
          <a:extLst>
            <a:ext uri="{FF2B5EF4-FFF2-40B4-BE49-F238E27FC236}">
              <a16:creationId xmlns:a16="http://schemas.microsoft.com/office/drawing/2014/main" id="{00000000-0008-0000-3300-000004000000}"/>
            </a:ext>
          </a:extLst>
        </xdr:cNvPr>
        <xdr:cNvSpPr txBox="1"/>
      </xdr:nvSpPr>
      <xdr:spPr>
        <a:xfrm>
          <a:off x="17029123" y="15810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oneCellAnchor>
    <xdr:from>
      <xdr:col>54</xdr:col>
      <xdr:colOff>86591</xdr:colOff>
      <xdr:row>36</xdr:row>
      <xdr:rowOff>86591</xdr:rowOff>
    </xdr:from>
    <xdr:ext cx="184731" cy="264560"/>
    <xdr:sp macro="" textlink="">
      <xdr:nvSpPr>
        <xdr:cNvPr id="5" name="テキスト ボックス 4">
          <a:extLst>
            <a:ext uri="{FF2B5EF4-FFF2-40B4-BE49-F238E27FC236}">
              <a16:creationId xmlns:a16="http://schemas.microsoft.com/office/drawing/2014/main" id="{00000000-0008-0000-3300-000005000000}"/>
            </a:ext>
          </a:extLst>
        </xdr:cNvPr>
        <xdr:cNvSpPr txBox="1"/>
      </xdr:nvSpPr>
      <xdr:spPr>
        <a:xfrm>
          <a:off x="21140651" y="638071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54</xdr:col>
      <xdr:colOff>86591</xdr:colOff>
      <xdr:row>41</xdr:row>
      <xdr:rowOff>86591</xdr:rowOff>
    </xdr:from>
    <xdr:ext cx="184731" cy="264560"/>
    <xdr:sp macro="" textlink="">
      <xdr:nvSpPr>
        <xdr:cNvPr id="6" name="テキスト ボックス 5">
          <a:extLst>
            <a:ext uri="{FF2B5EF4-FFF2-40B4-BE49-F238E27FC236}">
              <a16:creationId xmlns:a16="http://schemas.microsoft.com/office/drawing/2014/main" id="{00000000-0008-0000-3300-000006000000}"/>
            </a:ext>
          </a:extLst>
        </xdr:cNvPr>
        <xdr:cNvSpPr txBox="1"/>
      </xdr:nvSpPr>
      <xdr:spPr>
        <a:xfrm>
          <a:off x="21140651" y="73408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48</xdr:col>
      <xdr:colOff>497085</xdr:colOff>
      <xdr:row>101</xdr:row>
      <xdr:rowOff>35415</xdr:rowOff>
    </xdr:from>
    <xdr:to>
      <xdr:col>49</xdr:col>
      <xdr:colOff>107472</xdr:colOff>
      <xdr:row>102</xdr:row>
      <xdr:rowOff>85074</xdr:rowOff>
    </xdr:to>
    <xdr:sp macro="" textlink="">
      <xdr:nvSpPr>
        <xdr:cNvPr id="7" name="テキスト ボックス 6">
          <a:extLst>
            <a:ext uri="{FF2B5EF4-FFF2-40B4-BE49-F238E27FC236}">
              <a16:creationId xmlns:a16="http://schemas.microsoft.com/office/drawing/2014/main" id="{00000000-0008-0000-3300-000007000000}"/>
            </a:ext>
          </a:extLst>
        </xdr:cNvPr>
        <xdr:cNvSpPr txBox="1"/>
      </xdr:nvSpPr>
      <xdr:spPr>
        <a:xfrm>
          <a:off x="17847825" y="1676131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125</xdr:row>
      <xdr:rowOff>35415</xdr:rowOff>
    </xdr:from>
    <xdr:to>
      <xdr:col>49</xdr:col>
      <xdr:colOff>107472</xdr:colOff>
      <xdr:row>126</xdr:row>
      <xdr:rowOff>85074</xdr:rowOff>
    </xdr:to>
    <xdr:sp macro="" textlink="">
      <xdr:nvSpPr>
        <xdr:cNvPr id="8" name="テキスト ボックス 7">
          <a:extLst>
            <a:ext uri="{FF2B5EF4-FFF2-40B4-BE49-F238E27FC236}">
              <a16:creationId xmlns:a16="http://schemas.microsoft.com/office/drawing/2014/main" id="{00000000-0008-0000-3300-000008000000}"/>
            </a:ext>
          </a:extLst>
        </xdr:cNvPr>
        <xdr:cNvSpPr txBox="1"/>
      </xdr:nvSpPr>
      <xdr:spPr>
        <a:xfrm>
          <a:off x="17847825" y="2056369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149</xdr:row>
      <xdr:rowOff>35415</xdr:rowOff>
    </xdr:from>
    <xdr:to>
      <xdr:col>49</xdr:col>
      <xdr:colOff>107472</xdr:colOff>
      <xdr:row>150</xdr:row>
      <xdr:rowOff>85074</xdr:rowOff>
    </xdr:to>
    <xdr:sp macro="" textlink="">
      <xdr:nvSpPr>
        <xdr:cNvPr id="9" name="テキスト ボックス 8">
          <a:extLst>
            <a:ext uri="{FF2B5EF4-FFF2-40B4-BE49-F238E27FC236}">
              <a16:creationId xmlns:a16="http://schemas.microsoft.com/office/drawing/2014/main" id="{00000000-0008-0000-3300-000009000000}"/>
            </a:ext>
          </a:extLst>
        </xdr:cNvPr>
        <xdr:cNvSpPr txBox="1"/>
      </xdr:nvSpPr>
      <xdr:spPr>
        <a:xfrm>
          <a:off x="17847825" y="2436607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173</xdr:row>
      <xdr:rowOff>35415</xdr:rowOff>
    </xdr:from>
    <xdr:to>
      <xdr:col>49</xdr:col>
      <xdr:colOff>107472</xdr:colOff>
      <xdr:row>174</xdr:row>
      <xdr:rowOff>85074</xdr:rowOff>
    </xdr:to>
    <xdr:sp macro="" textlink="">
      <xdr:nvSpPr>
        <xdr:cNvPr id="10" name="テキスト ボックス 9">
          <a:extLst>
            <a:ext uri="{FF2B5EF4-FFF2-40B4-BE49-F238E27FC236}">
              <a16:creationId xmlns:a16="http://schemas.microsoft.com/office/drawing/2014/main" id="{00000000-0008-0000-3300-00000A000000}"/>
            </a:ext>
          </a:extLst>
        </xdr:cNvPr>
        <xdr:cNvSpPr txBox="1"/>
      </xdr:nvSpPr>
      <xdr:spPr>
        <a:xfrm>
          <a:off x="17847825" y="2816845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197</xdr:row>
      <xdr:rowOff>35415</xdr:rowOff>
    </xdr:from>
    <xdr:to>
      <xdr:col>49</xdr:col>
      <xdr:colOff>107472</xdr:colOff>
      <xdr:row>198</xdr:row>
      <xdr:rowOff>85074</xdr:rowOff>
    </xdr:to>
    <xdr:sp macro="" textlink="">
      <xdr:nvSpPr>
        <xdr:cNvPr id="11" name="テキスト ボックス 10">
          <a:extLst>
            <a:ext uri="{FF2B5EF4-FFF2-40B4-BE49-F238E27FC236}">
              <a16:creationId xmlns:a16="http://schemas.microsoft.com/office/drawing/2014/main" id="{00000000-0008-0000-3300-00000B000000}"/>
            </a:ext>
          </a:extLst>
        </xdr:cNvPr>
        <xdr:cNvSpPr txBox="1"/>
      </xdr:nvSpPr>
      <xdr:spPr>
        <a:xfrm>
          <a:off x="17847825" y="3201655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222</xdr:row>
      <xdr:rowOff>35415</xdr:rowOff>
    </xdr:from>
    <xdr:to>
      <xdr:col>49</xdr:col>
      <xdr:colOff>107472</xdr:colOff>
      <xdr:row>223</xdr:row>
      <xdr:rowOff>85074</xdr:rowOff>
    </xdr:to>
    <xdr:sp macro="" textlink="">
      <xdr:nvSpPr>
        <xdr:cNvPr id="12" name="テキスト ボックス 11">
          <a:extLst>
            <a:ext uri="{FF2B5EF4-FFF2-40B4-BE49-F238E27FC236}">
              <a16:creationId xmlns:a16="http://schemas.microsoft.com/office/drawing/2014/main" id="{00000000-0008-0000-3300-00000C000000}"/>
            </a:ext>
          </a:extLst>
        </xdr:cNvPr>
        <xdr:cNvSpPr txBox="1"/>
      </xdr:nvSpPr>
      <xdr:spPr>
        <a:xfrm>
          <a:off x="17847825" y="3603229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247</xdr:row>
      <xdr:rowOff>35415</xdr:rowOff>
    </xdr:from>
    <xdr:to>
      <xdr:col>49</xdr:col>
      <xdr:colOff>107472</xdr:colOff>
      <xdr:row>248</xdr:row>
      <xdr:rowOff>85074</xdr:rowOff>
    </xdr:to>
    <xdr:sp macro="" textlink="">
      <xdr:nvSpPr>
        <xdr:cNvPr id="13" name="テキスト ボックス 12">
          <a:extLst>
            <a:ext uri="{FF2B5EF4-FFF2-40B4-BE49-F238E27FC236}">
              <a16:creationId xmlns:a16="http://schemas.microsoft.com/office/drawing/2014/main" id="{00000000-0008-0000-3300-00000D000000}"/>
            </a:ext>
          </a:extLst>
        </xdr:cNvPr>
        <xdr:cNvSpPr txBox="1"/>
      </xdr:nvSpPr>
      <xdr:spPr>
        <a:xfrm>
          <a:off x="17847825" y="4003279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272</xdr:row>
      <xdr:rowOff>35415</xdr:rowOff>
    </xdr:from>
    <xdr:to>
      <xdr:col>49</xdr:col>
      <xdr:colOff>107472</xdr:colOff>
      <xdr:row>273</xdr:row>
      <xdr:rowOff>85074</xdr:rowOff>
    </xdr:to>
    <xdr:sp macro="" textlink="">
      <xdr:nvSpPr>
        <xdr:cNvPr id="14" name="テキスト ボックス 13">
          <a:extLst>
            <a:ext uri="{FF2B5EF4-FFF2-40B4-BE49-F238E27FC236}">
              <a16:creationId xmlns:a16="http://schemas.microsoft.com/office/drawing/2014/main" id="{00000000-0008-0000-3300-00000E000000}"/>
            </a:ext>
          </a:extLst>
        </xdr:cNvPr>
        <xdr:cNvSpPr txBox="1"/>
      </xdr:nvSpPr>
      <xdr:spPr>
        <a:xfrm>
          <a:off x="17847825" y="4403329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297</xdr:row>
      <xdr:rowOff>35415</xdr:rowOff>
    </xdr:from>
    <xdr:to>
      <xdr:col>49</xdr:col>
      <xdr:colOff>107472</xdr:colOff>
      <xdr:row>298</xdr:row>
      <xdr:rowOff>85074</xdr:rowOff>
    </xdr:to>
    <xdr:sp macro="" textlink="">
      <xdr:nvSpPr>
        <xdr:cNvPr id="15" name="テキスト ボックス 14">
          <a:extLst>
            <a:ext uri="{FF2B5EF4-FFF2-40B4-BE49-F238E27FC236}">
              <a16:creationId xmlns:a16="http://schemas.microsoft.com/office/drawing/2014/main" id="{00000000-0008-0000-3300-00000F000000}"/>
            </a:ext>
          </a:extLst>
        </xdr:cNvPr>
        <xdr:cNvSpPr txBox="1"/>
      </xdr:nvSpPr>
      <xdr:spPr>
        <a:xfrm>
          <a:off x="17847825" y="4803379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322</xdr:row>
      <xdr:rowOff>35415</xdr:rowOff>
    </xdr:from>
    <xdr:to>
      <xdr:col>49</xdr:col>
      <xdr:colOff>107472</xdr:colOff>
      <xdr:row>323</xdr:row>
      <xdr:rowOff>85074</xdr:rowOff>
    </xdr:to>
    <xdr:sp macro="" textlink="">
      <xdr:nvSpPr>
        <xdr:cNvPr id="16" name="テキスト ボックス 15">
          <a:extLst>
            <a:ext uri="{FF2B5EF4-FFF2-40B4-BE49-F238E27FC236}">
              <a16:creationId xmlns:a16="http://schemas.microsoft.com/office/drawing/2014/main" id="{00000000-0008-0000-3300-000010000000}"/>
            </a:ext>
          </a:extLst>
        </xdr:cNvPr>
        <xdr:cNvSpPr txBox="1"/>
      </xdr:nvSpPr>
      <xdr:spPr>
        <a:xfrm>
          <a:off x="17847825" y="52034295"/>
          <a:ext cx="227607" cy="2325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347</xdr:row>
      <xdr:rowOff>35415</xdr:rowOff>
    </xdr:from>
    <xdr:to>
      <xdr:col>49</xdr:col>
      <xdr:colOff>107472</xdr:colOff>
      <xdr:row>348</xdr:row>
      <xdr:rowOff>85074</xdr:rowOff>
    </xdr:to>
    <xdr:sp macro="" textlink="">
      <xdr:nvSpPr>
        <xdr:cNvPr id="17" name="テキスト ボックス 16">
          <a:extLst>
            <a:ext uri="{FF2B5EF4-FFF2-40B4-BE49-F238E27FC236}">
              <a16:creationId xmlns:a16="http://schemas.microsoft.com/office/drawing/2014/main" id="{00000000-0008-0000-3300-000011000000}"/>
            </a:ext>
          </a:extLst>
        </xdr:cNvPr>
        <xdr:cNvSpPr txBox="1"/>
      </xdr:nvSpPr>
      <xdr:spPr>
        <a:xfrm>
          <a:off x="17847825" y="5605003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371</xdr:row>
      <xdr:rowOff>35415</xdr:rowOff>
    </xdr:from>
    <xdr:to>
      <xdr:col>49</xdr:col>
      <xdr:colOff>107472</xdr:colOff>
      <xdr:row>372</xdr:row>
      <xdr:rowOff>85074</xdr:rowOff>
    </xdr:to>
    <xdr:sp macro="" textlink="">
      <xdr:nvSpPr>
        <xdr:cNvPr id="18" name="テキスト ボックス 17">
          <a:extLst>
            <a:ext uri="{FF2B5EF4-FFF2-40B4-BE49-F238E27FC236}">
              <a16:creationId xmlns:a16="http://schemas.microsoft.com/office/drawing/2014/main" id="{00000000-0008-0000-3300-000012000000}"/>
            </a:ext>
          </a:extLst>
        </xdr:cNvPr>
        <xdr:cNvSpPr txBox="1"/>
      </xdr:nvSpPr>
      <xdr:spPr>
        <a:xfrm>
          <a:off x="17847825" y="5988289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396</xdr:row>
      <xdr:rowOff>35415</xdr:rowOff>
    </xdr:from>
    <xdr:to>
      <xdr:col>49</xdr:col>
      <xdr:colOff>107472</xdr:colOff>
      <xdr:row>397</xdr:row>
      <xdr:rowOff>85074</xdr:rowOff>
    </xdr:to>
    <xdr:sp macro="" textlink="">
      <xdr:nvSpPr>
        <xdr:cNvPr id="19" name="テキスト ボックス 18">
          <a:extLst>
            <a:ext uri="{FF2B5EF4-FFF2-40B4-BE49-F238E27FC236}">
              <a16:creationId xmlns:a16="http://schemas.microsoft.com/office/drawing/2014/main" id="{00000000-0008-0000-3300-000013000000}"/>
            </a:ext>
          </a:extLst>
        </xdr:cNvPr>
        <xdr:cNvSpPr txBox="1"/>
      </xdr:nvSpPr>
      <xdr:spPr>
        <a:xfrm>
          <a:off x="17847825" y="6388339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421</xdr:row>
      <xdr:rowOff>35415</xdr:rowOff>
    </xdr:from>
    <xdr:to>
      <xdr:col>49</xdr:col>
      <xdr:colOff>107472</xdr:colOff>
      <xdr:row>422</xdr:row>
      <xdr:rowOff>85074</xdr:rowOff>
    </xdr:to>
    <xdr:sp macro="" textlink="">
      <xdr:nvSpPr>
        <xdr:cNvPr id="20" name="テキスト ボックス 19">
          <a:extLst>
            <a:ext uri="{FF2B5EF4-FFF2-40B4-BE49-F238E27FC236}">
              <a16:creationId xmlns:a16="http://schemas.microsoft.com/office/drawing/2014/main" id="{00000000-0008-0000-3300-000014000000}"/>
            </a:ext>
          </a:extLst>
        </xdr:cNvPr>
        <xdr:cNvSpPr txBox="1"/>
      </xdr:nvSpPr>
      <xdr:spPr>
        <a:xfrm>
          <a:off x="17847825" y="6788389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445</xdr:row>
      <xdr:rowOff>35415</xdr:rowOff>
    </xdr:from>
    <xdr:to>
      <xdr:col>49</xdr:col>
      <xdr:colOff>107472</xdr:colOff>
      <xdr:row>446</xdr:row>
      <xdr:rowOff>85074</xdr:rowOff>
    </xdr:to>
    <xdr:sp macro="" textlink="">
      <xdr:nvSpPr>
        <xdr:cNvPr id="21" name="テキスト ボックス 20">
          <a:extLst>
            <a:ext uri="{FF2B5EF4-FFF2-40B4-BE49-F238E27FC236}">
              <a16:creationId xmlns:a16="http://schemas.microsoft.com/office/drawing/2014/main" id="{00000000-0008-0000-3300-000015000000}"/>
            </a:ext>
          </a:extLst>
        </xdr:cNvPr>
        <xdr:cNvSpPr txBox="1"/>
      </xdr:nvSpPr>
      <xdr:spPr>
        <a:xfrm>
          <a:off x="17847825" y="7171675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469</xdr:row>
      <xdr:rowOff>35415</xdr:rowOff>
    </xdr:from>
    <xdr:to>
      <xdr:col>49</xdr:col>
      <xdr:colOff>107472</xdr:colOff>
      <xdr:row>470</xdr:row>
      <xdr:rowOff>85074</xdr:rowOff>
    </xdr:to>
    <xdr:sp macro="" textlink="">
      <xdr:nvSpPr>
        <xdr:cNvPr id="22" name="テキスト ボックス 21">
          <a:extLst>
            <a:ext uri="{FF2B5EF4-FFF2-40B4-BE49-F238E27FC236}">
              <a16:creationId xmlns:a16="http://schemas.microsoft.com/office/drawing/2014/main" id="{00000000-0008-0000-3300-000016000000}"/>
            </a:ext>
          </a:extLst>
        </xdr:cNvPr>
        <xdr:cNvSpPr txBox="1"/>
      </xdr:nvSpPr>
      <xdr:spPr>
        <a:xfrm>
          <a:off x="17847825" y="7554961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493</xdr:row>
      <xdr:rowOff>35415</xdr:rowOff>
    </xdr:from>
    <xdr:to>
      <xdr:col>49</xdr:col>
      <xdr:colOff>107472</xdr:colOff>
      <xdr:row>494</xdr:row>
      <xdr:rowOff>85074</xdr:rowOff>
    </xdr:to>
    <xdr:sp macro="" textlink="">
      <xdr:nvSpPr>
        <xdr:cNvPr id="23" name="テキスト ボックス 22">
          <a:extLst>
            <a:ext uri="{FF2B5EF4-FFF2-40B4-BE49-F238E27FC236}">
              <a16:creationId xmlns:a16="http://schemas.microsoft.com/office/drawing/2014/main" id="{00000000-0008-0000-3300-000017000000}"/>
            </a:ext>
          </a:extLst>
        </xdr:cNvPr>
        <xdr:cNvSpPr txBox="1"/>
      </xdr:nvSpPr>
      <xdr:spPr>
        <a:xfrm>
          <a:off x="17847825" y="7938247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517</xdr:row>
      <xdr:rowOff>35415</xdr:rowOff>
    </xdr:from>
    <xdr:to>
      <xdr:col>49</xdr:col>
      <xdr:colOff>107472</xdr:colOff>
      <xdr:row>518</xdr:row>
      <xdr:rowOff>85074</xdr:rowOff>
    </xdr:to>
    <xdr:sp macro="" textlink="">
      <xdr:nvSpPr>
        <xdr:cNvPr id="24" name="テキスト ボックス 23">
          <a:extLst>
            <a:ext uri="{FF2B5EF4-FFF2-40B4-BE49-F238E27FC236}">
              <a16:creationId xmlns:a16="http://schemas.microsoft.com/office/drawing/2014/main" id="{00000000-0008-0000-3300-000018000000}"/>
            </a:ext>
          </a:extLst>
        </xdr:cNvPr>
        <xdr:cNvSpPr txBox="1"/>
      </xdr:nvSpPr>
      <xdr:spPr>
        <a:xfrm>
          <a:off x="17847825" y="83215335"/>
          <a:ext cx="227607" cy="217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oneCellAnchor>
    <xdr:from>
      <xdr:col>8</xdr:col>
      <xdr:colOff>256760</xdr:colOff>
      <xdr:row>26</xdr:row>
      <xdr:rowOff>74544</xdr:rowOff>
    </xdr:from>
    <xdr:ext cx="2384633" cy="274108"/>
    <xdr:sp macro="" textlink="">
      <xdr:nvSpPr>
        <xdr:cNvPr id="25" name="角丸四角形吹き出し 24">
          <a:extLst>
            <a:ext uri="{FF2B5EF4-FFF2-40B4-BE49-F238E27FC236}">
              <a16:creationId xmlns:a16="http://schemas.microsoft.com/office/drawing/2014/main" id="{00000000-0008-0000-3300-000019000000}"/>
            </a:ext>
          </a:extLst>
        </xdr:cNvPr>
        <xdr:cNvSpPr/>
      </xdr:nvSpPr>
      <xdr:spPr>
        <a:xfrm>
          <a:off x="3274280" y="4471284"/>
          <a:ext cx="2384633" cy="274108"/>
        </a:xfrm>
        <a:prstGeom prst="wedgeRoundRectCallout">
          <a:avLst>
            <a:gd name="adj1" fmla="val -60258"/>
            <a:gd name="adj2" fmla="val 11124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工期の始期日から入力してください。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41</xdr:col>
      <xdr:colOff>441960</xdr:colOff>
      <xdr:row>3</xdr:row>
      <xdr:rowOff>213360</xdr:rowOff>
    </xdr:from>
    <xdr:to>
      <xdr:col>43</xdr:col>
      <xdr:colOff>438430</xdr:colOff>
      <xdr:row>7</xdr:row>
      <xdr:rowOff>114243</xdr:rowOff>
    </xdr:to>
    <xdr:sp macro="" textlink="">
      <xdr:nvSpPr>
        <xdr:cNvPr id="26" name="額縁 25">
          <a:hlinkClick xmlns:r="http://schemas.openxmlformats.org/officeDocument/2006/relationships" r:id="rId1"/>
          <a:extLst>
            <a:ext uri="{FF2B5EF4-FFF2-40B4-BE49-F238E27FC236}">
              <a16:creationId xmlns:a16="http://schemas.microsoft.com/office/drawing/2014/main" id="{00000000-0008-0000-3300-00001A000000}"/>
            </a:ext>
          </a:extLst>
        </xdr:cNvPr>
        <xdr:cNvSpPr/>
      </xdr:nvSpPr>
      <xdr:spPr>
        <a:xfrm>
          <a:off x="13472160" y="944880"/>
          <a:ext cx="1230910" cy="65526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41</xdr:col>
      <xdr:colOff>381000</xdr:colOff>
      <xdr:row>8</xdr:row>
      <xdr:rowOff>160020</xdr:rowOff>
    </xdr:from>
    <xdr:to>
      <xdr:col>43</xdr:col>
      <xdr:colOff>538480</xdr:colOff>
      <xdr:row>13</xdr:row>
      <xdr:rowOff>104139</xdr:rowOff>
    </xdr:to>
    <xdr:sp macro="" textlink="">
      <xdr:nvSpPr>
        <xdr:cNvPr id="27" name="額縁 2">
          <a:hlinkClick xmlns:r="http://schemas.openxmlformats.org/officeDocument/2006/relationships" r:id="rId2"/>
          <a:extLst>
            <a:ext uri="{FF2B5EF4-FFF2-40B4-BE49-F238E27FC236}">
              <a16:creationId xmlns:a16="http://schemas.microsoft.com/office/drawing/2014/main" id="{00000000-0008-0000-3300-00001B000000}"/>
            </a:ext>
          </a:extLst>
        </xdr:cNvPr>
        <xdr:cNvSpPr/>
      </xdr:nvSpPr>
      <xdr:spPr>
        <a:xfrm>
          <a:off x="13411200" y="1813560"/>
          <a:ext cx="1391920" cy="782319"/>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入力様式に戻る</a:t>
          </a:r>
          <a:endParaRPr kumimoji="1" lang="en-US" altLang="ja-JP" sz="1400" b="1"/>
        </a:p>
      </xdr:txBody>
    </xdr:sp>
    <xdr:clientData fPrintsWithSheet="0"/>
  </xdr:twoCellAnchor>
</xdr:wsDr>
</file>

<file path=xl/drawings/drawing51.xml><?xml version="1.0" encoding="utf-8"?>
<xdr:wsDr xmlns:xdr="http://schemas.openxmlformats.org/drawingml/2006/spreadsheetDrawing" xmlns:a="http://schemas.openxmlformats.org/drawingml/2006/main">
  <xdr:twoCellAnchor>
    <xdr:from>
      <xdr:col>14</xdr:col>
      <xdr:colOff>0</xdr:colOff>
      <xdr:row>4</xdr:row>
      <xdr:rowOff>0</xdr:rowOff>
    </xdr:from>
    <xdr:to>
      <xdr:col>15</xdr:col>
      <xdr:colOff>597060</xdr:colOff>
      <xdr:row>8</xdr:row>
      <xdr:rowOff>72300</xdr:rowOff>
    </xdr:to>
    <xdr:sp macro="" textlink="">
      <xdr:nvSpPr>
        <xdr:cNvPr id="5" name="額縁 3">
          <a:hlinkClick xmlns:r="http://schemas.openxmlformats.org/officeDocument/2006/relationships" r:id="rId1"/>
          <a:extLst>
            <a:ext uri="{FF2B5EF4-FFF2-40B4-BE49-F238E27FC236}">
              <a16:creationId xmlns:a16="http://schemas.microsoft.com/office/drawing/2014/main" id="{00000000-0008-0000-3400-000005000000}"/>
            </a:ext>
          </a:extLst>
        </xdr:cNvPr>
        <xdr:cNvSpPr/>
      </xdr:nvSpPr>
      <xdr:spPr>
        <a:xfrm>
          <a:off x="6987540" y="89154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2.xml><?xml version="1.0" encoding="utf-8"?>
<xdr:wsDr xmlns:xdr="http://schemas.openxmlformats.org/drawingml/2006/spreadsheetDrawing" xmlns:a="http://schemas.openxmlformats.org/drawingml/2006/main">
  <xdr:twoCellAnchor>
    <xdr:from>
      <xdr:col>14</xdr:col>
      <xdr:colOff>0</xdr:colOff>
      <xdr:row>4</xdr:row>
      <xdr:rowOff>0</xdr:rowOff>
    </xdr:from>
    <xdr:to>
      <xdr:col>15</xdr:col>
      <xdr:colOff>597060</xdr:colOff>
      <xdr:row>8</xdr:row>
      <xdr:rowOff>72300</xdr:rowOff>
    </xdr:to>
    <xdr:sp macro="" textlink="">
      <xdr:nvSpPr>
        <xdr:cNvPr id="2" name="額縁 3">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6987540" y="89154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3.xml><?xml version="1.0" encoding="utf-8"?>
<xdr:wsDr xmlns:xdr="http://schemas.openxmlformats.org/drawingml/2006/spreadsheetDrawing" xmlns:a="http://schemas.openxmlformats.org/drawingml/2006/main">
  <xdr:twoCellAnchor>
    <xdr:from>
      <xdr:col>16</xdr:col>
      <xdr:colOff>68580</xdr:colOff>
      <xdr:row>20</xdr:row>
      <xdr:rowOff>182880</xdr:rowOff>
    </xdr:from>
    <xdr:to>
      <xdr:col>17</xdr:col>
      <xdr:colOff>15240</xdr:colOff>
      <xdr:row>22</xdr:row>
      <xdr:rowOff>182880</xdr:rowOff>
    </xdr:to>
    <xdr:sp macro="" textlink="">
      <xdr:nvSpPr>
        <xdr:cNvPr id="2" name="AutoShape 51">
          <a:extLst>
            <a:ext uri="{FF2B5EF4-FFF2-40B4-BE49-F238E27FC236}">
              <a16:creationId xmlns:a16="http://schemas.microsoft.com/office/drawing/2014/main" id="{00000000-0008-0000-3600-000002000000}"/>
            </a:ext>
          </a:extLst>
        </xdr:cNvPr>
        <xdr:cNvSpPr>
          <a:spLocks/>
        </xdr:cNvSpPr>
      </xdr:nvSpPr>
      <xdr:spPr bwMode="auto">
        <a:xfrm>
          <a:off x="2385060" y="4693920"/>
          <a:ext cx="91440" cy="381000"/>
        </a:xfrm>
        <a:prstGeom prst="leftBracket">
          <a:avLst>
            <a:gd name="adj" fmla="val 3472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53340</xdr:colOff>
      <xdr:row>21</xdr:row>
      <xdr:rowOff>0</xdr:rowOff>
    </xdr:from>
    <xdr:to>
      <xdr:col>43</xdr:col>
      <xdr:colOff>0</xdr:colOff>
      <xdr:row>23</xdr:row>
      <xdr:rowOff>0</xdr:rowOff>
    </xdr:to>
    <xdr:sp macro="" textlink="">
      <xdr:nvSpPr>
        <xdr:cNvPr id="3" name="AutoShape 53">
          <a:extLst>
            <a:ext uri="{FF2B5EF4-FFF2-40B4-BE49-F238E27FC236}">
              <a16:creationId xmlns:a16="http://schemas.microsoft.com/office/drawing/2014/main" id="{00000000-0008-0000-3600-000003000000}"/>
            </a:ext>
          </a:extLst>
        </xdr:cNvPr>
        <xdr:cNvSpPr>
          <a:spLocks/>
        </xdr:cNvSpPr>
      </xdr:nvSpPr>
      <xdr:spPr bwMode="auto">
        <a:xfrm>
          <a:off x="6134100" y="4701540"/>
          <a:ext cx="91440" cy="381000"/>
        </a:xfrm>
        <a:prstGeom prst="rightBracket">
          <a:avLst>
            <a:gd name="adj" fmla="val 3472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47</xdr:col>
      <xdr:colOff>17930</xdr:colOff>
      <xdr:row>4</xdr:row>
      <xdr:rowOff>161365</xdr:rowOff>
    </xdr:from>
    <xdr:to>
      <xdr:col>51</xdr:col>
      <xdr:colOff>244793</xdr:colOff>
      <xdr:row>7</xdr:row>
      <xdr:rowOff>9804</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3600-000004000000}"/>
            </a:ext>
          </a:extLst>
        </xdr:cNvPr>
        <xdr:cNvSpPr/>
      </xdr:nvSpPr>
      <xdr:spPr>
        <a:xfrm>
          <a:off x="6759389" y="1255059"/>
          <a:ext cx="1230910" cy="65526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4.xml><?xml version="1.0" encoding="utf-8"?>
<xdr:wsDr xmlns:xdr="http://schemas.openxmlformats.org/drawingml/2006/spreadsheetDrawing" xmlns:a="http://schemas.openxmlformats.org/drawingml/2006/main">
  <xdr:twoCellAnchor>
    <xdr:from>
      <xdr:col>16</xdr:col>
      <xdr:colOff>68580</xdr:colOff>
      <xdr:row>20</xdr:row>
      <xdr:rowOff>182880</xdr:rowOff>
    </xdr:from>
    <xdr:to>
      <xdr:col>17</xdr:col>
      <xdr:colOff>15240</xdr:colOff>
      <xdr:row>22</xdr:row>
      <xdr:rowOff>182880</xdr:rowOff>
    </xdr:to>
    <xdr:sp macro="" textlink="">
      <xdr:nvSpPr>
        <xdr:cNvPr id="2" name="AutoShape 51">
          <a:extLst>
            <a:ext uri="{FF2B5EF4-FFF2-40B4-BE49-F238E27FC236}">
              <a16:creationId xmlns:a16="http://schemas.microsoft.com/office/drawing/2014/main" id="{00000000-0008-0000-3700-000002000000}"/>
            </a:ext>
          </a:extLst>
        </xdr:cNvPr>
        <xdr:cNvSpPr>
          <a:spLocks/>
        </xdr:cNvSpPr>
      </xdr:nvSpPr>
      <xdr:spPr bwMode="auto">
        <a:xfrm>
          <a:off x="2385060" y="4693920"/>
          <a:ext cx="91440" cy="381000"/>
        </a:xfrm>
        <a:prstGeom prst="leftBracket">
          <a:avLst>
            <a:gd name="adj" fmla="val 3472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53340</xdr:colOff>
      <xdr:row>21</xdr:row>
      <xdr:rowOff>0</xdr:rowOff>
    </xdr:from>
    <xdr:to>
      <xdr:col>43</xdr:col>
      <xdr:colOff>0</xdr:colOff>
      <xdr:row>23</xdr:row>
      <xdr:rowOff>0</xdr:rowOff>
    </xdr:to>
    <xdr:sp macro="" textlink="">
      <xdr:nvSpPr>
        <xdr:cNvPr id="3" name="AutoShape 53">
          <a:extLst>
            <a:ext uri="{FF2B5EF4-FFF2-40B4-BE49-F238E27FC236}">
              <a16:creationId xmlns:a16="http://schemas.microsoft.com/office/drawing/2014/main" id="{00000000-0008-0000-3700-000003000000}"/>
            </a:ext>
          </a:extLst>
        </xdr:cNvPr>
        <xdr:cNvSpPr>
          <a:spLocks/>
        </xdr:cNvSpPr>
      </xdr:nvSpPr>
      <xdr:spPr bwMode="auto">
        <a:xfrm>
          <a:off x="6134100" y="4701540"/>
          <a:ext cx="91440" cy="381000"/>
        </a:xfrm>
        <a:prstGeom prst="rightBracket">
          <a:avLst>
            <a:gd name="adj" fmla="val 3472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51</xdr:col>
      <xdr:colOff>170330</xdr:colOff>
      <xdr:row>5</xdr:row>
      <xdr:rowOff>197224</xdr:rowOff>
    </xdr:from>
    <xdr:to>
      <xdr:col>56</xdr:col>
      <xdr:colOff>146181</xdr:colOff>
      <xdr:row>8</xdr:row>
      <xdr:rowOff>36698</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3700-000004000000}"/>
            </a:ext>
          </a:extLst>
        </xdr:cNvPr>
        <xdr:cNvSpPr/>
      </xdr:nvSpPr>
      <xdr:spPr>
        <a:xfrm>
          <a:off x="7915836" y="1559859"/>
          <a:ext cx="1230910" cy="65526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5.xml><?xml version="1.0" encoding="utf-8"?>
<xdr:wsDr xmlns:xdr="http://schemas.openxmlformats.org/drawingml/2006/spreadsheetDrawing" xmlns:a="http://schemas.openxmlformats.org/drawingml/2006/main">
  <xdr:twoCellAnchor>
    <xdr:from>
      <xdr:col>1</xdr:col>
      <xdr:colOff>33616</xdr:colOff>
      <xdr:row>1</xdr:row>
      <xdr:rowOff>683560</xdr:rowOff>
    </xdr:from>
    <xdr:to>
      <xdr:col>10</xdr:col>
      <xdr:colOff>381000</xdr:colOff>
      <xdr:row>4</xdr:row>
      <xdr:rowOff>224119</xdr:rowOff>
    </xdr:to>
    <xdr:sp macro="" textlink="">
      <xdr:nvSpPr>
        <xdr:cNvPr id="2" name="テキスト ボックス 1">
          <a:extLst>
            <a:ext uri="{FF2B5EF4-FFF2-40B4-BE49-F238E27FC236}">
              <a16:creationId xmlns:a16="http://schemas.microsoft.com/office/drawing/2014/main" id="{00000000-0008-0000-3800-000002000000}"/>
            </a:ext>
          </a:extLst>
        </xdr:cNvPr>
        <xdr:cNvSpPr txBox="1"/>
      </xdr:nvSpPr>
      <xdr:spPr>
        <a:xfrm>
          <a:off x="328891" y="1055035"/>
          <a:ext cx="5395634" cy="950259"/>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r>
            <a:rPr kumimoji="1" lang="en-US" altLang="ja-JP" sz="1100"/>
            <a:t>※</a:t>
          </a:r>
          <a:r>
            <a:rPr kumimoji="1" lang="ja-JP" altLang="en-US" sz="1100"/>
            <a:t>本チェックリスト及び事務所意見は施工現場における受注者（安全管理責任者）を支援するものであり、</a:t>
          </a:r>
          <a:r>
            <a:rPr kumimoji="1" lang="ja-JP" altLang="ja-JP" sz="1100">
              <a:solidFill>
                <a:schemeClr val="dk1"/>
              </a:solidFill>
              <a:latin typeface="+mn-lt"/>
              <a:ea typeface="+mn-ea"/>
              <a:cs typeface="+mn-cs"/>
            </a:rPr>
            <a:t>チェックリストに当該工事現場に必要な項目を作成、活用し安全対策の充実を図</a:t>
          </a:r>
          <a:r>
            <a:rPr kumimoji="1" lang="ja-JP" altLang="en-US" sz="1100">
              <a:solidFill>
                <a:schemeClr val="dk1"/>
              </a:solidFill>
              <a:latin typeface="+mn-lt"/>
              <a:ea typeface="+mn-ea"/>
              <a:cs typeface="+mn-cs"/>
            </a:rPr>
            <a:t>るものです</a:t>
          </a:r>
          <a:r>
            <a:rPr kumimoji="1" lang="ja-JP" altLang="ja-JP" sz="1100">
              <a:solidFill>
                <a:schemeClr val="dk1"/>
              </a:solidFill>
              <a:latin typeface="+mn-lt"/>
              <a:ea typeface="+mn-ea"/>
              <a:cs typeface="+mn-cs"/>
            </a:rPr>
            <a:t>。</a:t>
          </a:r>
          <a:r>
            <a:rPr kumimoji="1" lang="ja-JP" altLang="en-US" sz="1100"/>
            <a:t>個別の現場の安全対策を規定するものではありません。</a:t>
          </a:r>
        </a:p>
      </xdr:txBody>
    </xdr:sp>
    <xdr:clientData/>
  </xdr:twoCellAnchor>
  <xdr:twoCellAnchor>
    <xdr:from>
      <xdr:col>20</xdr:col>
      <xdr:colOff>302559</xdr:colOff>
      <xdr:row>1</xdr:row>
      <xdr:rowOff>358588</xdr:rowOff>
    </xdr:from>
    <xdr:to>
      <xdr:col>22</xdr:col>
      <xdr:colOff>324309</xdr:colOff>
      <xdr:row>3</xdr:row>
      <xdr:rowOff>78463</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3800-000003000000}"/>
            </a:ext>
          </a:extLst>
        </xdr:cNvPr>
        <xdr:cNvSpPr/>
      </xdr:nvSpPr>
      <xdr:spPr>
        <a:xfrm>
          <a:off x="9846609" y="720538"/>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5</xdr:col>
      <xdr:colOff>95250</xdr:colOff>
      <xdr:row>36</xdr:row>
      <xdr:rowOff>219075</xdr:rowOff>
    </xdr:from>
    <xdr:to>
      <xdr:col>16</xdr:col>
      <xdr:colOff>219075</xdr:colOff>
      <xdr:row>40</xdr:row>
      <xdr:rowOff>152400</xdr:rowOff>
    </xdr:to>
    <xdr:sp macro="" textlink="">
      <xdr:nvSpPr>
        <xdr:cNvPr id="4" name="正方形/長方形 3">
          <a:extLst>
            <a:ext uri="{FF2B5EF4-FFF2-40B4-BE49-F238E27FC236}">
              <a16:creationId xmlns:a16="http://schemas.microsoft.com/office/drawing/2014/main" id="{00000000-0008-0000-3800-000004000000}"/>
            </a:ext>
          </a:extLst>
        </xdr:cNvPr>
        <xdr:cNvSpPr/>
      </xdr:nvSpPr>
      <xdr:spPr>
        <a:xfrm>
          <a:off x="3095625" y="9867900"/>
          <a:ext cx="4371975" cy="923925"/>
        </a:xfrm>
        <a:prstGeom prst="rect">
          <a:avLst/>
        </a:prstGeom>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kumimoji="1" lang="en-US" altLang="ja-JP" sz="1100"/>
        </a:p>
        <a:p>
          <a:pPr algn="l"/>
          <a:r>
            <a:rPr kumimoji="1" lang="ja-JP" altLang="en-US" sz="1100"/>
            <a:t>　</a:t>
          </a:r>
          <a:r>
            <a:rPr kumimoji="1" lang="ja-JP" altLang="en-US" sz="1200">
              <a:solidFill>
                <a:srgbClr val="FF0000"/>
              </a:solidFill>
            </a:rPr>
            <a:t>・現在の作業工程（概ね１カ月程度）における主な作業に関する</a:t>
          </a:r>
          <a:endParaRPr kumimoji="1" lang="en-US" altLang="ja-JP" sz="1200">
            <a:solidFill>
              <a:srgbClr val="FF0000"/>
            </a:solidFill>
          </a:endParaRPr>
        </a:p>
        <a:p>
          <a:pPr algn="l"/>
          <a:r>
            <a:rPr kumimoji="1" lang="ja-JP" altLang="en-US" sz="1200">
              <a:solidFill>
                <a:srgbClr val="FF0000"/>
              </a:solidFill>
            </a:rPr>
            <a:t>　　点検項目を記載してください。</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11</xdr:col>
      <xdr:colOff>600075</xdr:colOff>
      <xdr:row>1</xdr:row>
      <xdr:rowOff>200024</xdr:rowOff>
    </xdr:from>
    <xdr:to>
      <xdr:col>14</xdr:col>
      <xdr:colOff>2700</xdr:colOff>
      <xdr:row>5</xdr:row>
      <xdr:rowOff>158024</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3900-000003000000}"/>
            </a:ext>
          </a:extLst>
        </xdr:cNvPr>
        <xdr:cNvSpPr/>
      </xdr:nvSpPr>
      <xdr:spPr>
        <a:xfrm>
          <a:off x="6562725" y="12287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7.xml><?xml version="1.0" encoding="utf-8"?>
<xdr:wsDr xmlns:xdr="http://schemas.openxmlformats.org/drawingml/2006/spreadsheetDrawing" xmlns:a="http://schemas.openxmlformats.org/drawingml/2006/main">
  <xdr:twoCellAnchor>
    <xdr:from>
      <xdr:col>11</xdr:col>
      <xdr:colOff>600075</xdr:colOff>
      <xdr:row>1</xdr:row>
      <xdr:rowOff>152400</xdr:rowOff>
    </xdr:from>
    <xdr:to>
      <xdr:col>12</xdr:col>
      <xdr:colOff>238125</xdr:colOff>
      <xdr:row>5</xdr:row>
      <xdr:rowOff>47625</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6438900" y="118110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8.xml><?xml version="1.0" encoding="utf-8"?>
<xdr:wsDr xmlns:xdr="http://schemas.openxmlformats.org/drawingml/2006/spreadsheetDrawing" xmlns:a="http://schemas.openxmlformats.org/drawingml/2006/main">
  <xdr:oneCellAnchor>
    <xdr:from>
      <xdr:col>0</xdr:col>
      <xdr:colOff>1413710</xdr:colOff>
      <xdr:row>1</xdr:row>
      <xdr:rowOff>110290</xdr:rowOff>
    </xdr:from>
    <xdr:ext cx="2195763" cy="275717"/>
    <xdr:sp macro="" textlink="">
      <xdr:nvSpPr>
        <xdr:cNvPr id="6" name="テキスト ボックス 5">
          <a:extLst>
            <a:ext uri="{FF2B5EF4-FFF2-40B4-BE49-F238E27FC236}">
              <a16:creationId xmlns:a16="http://schemas.microsoft.com/office/drawing/2014/main" id="{00000000-0008-0000-3B00-000006000000}"/>
            </a:ext>
          </a:extLst>
        </xdr:cNvPr>
        <xdr:cNvSpPr txBox="1"/>
      </xdr:nvSpPr>
      <xdr:spPr>
        <a:xfrm>
          <a:off x="1413710" y="1138990"/>
          <a:ext cx="219576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＊現場発生品がある場合に提出</a:t>
          </a:r>
          <a:endParaRPr lang="ja-JP" altLang="ja-JP" b="1">
            <a:solidFill>
              <a:srgbClr val="FF0000"/>
            </a:solidFill>
            <a:effectLst/>
          </a:endParaRPr>
        </a:p>
      </xdr:txBody>
    </xdr:sp>
    <xdr:clientData fPrintsWithSheet="0"/>
  </xdr:oneCellAnchor>
  <xdr:twoCellAnchor>
    <xdr:from>
      <xdr:col>8</xdr:col>
      <xdr:colOff>9525</xdr:colOff>
      <xdr:row>2</xdr:row>
      <xdr:rowOff>47625</xdr:rowOff>
    </xdr:from>
    <xdr:to>
      <xdr:col>10</xdr:col>
      <xdr:colOff>104775</xdr:colOff>
      <xdr:row>6</xdr:row>
      <xdr:rowOff>19050</xdr:rowOff>
    </xdr:to>
    <xdr:sp macro="" textlink="">
      <xdr:nvSpPr>
        <xdr:cNvPr id="5" name="額縁 4">
          <a:hlinkClick xmlns:r="http://schemas.openxmlformats.org/officeDocument/2006/relationships" r:id="rId1"/>
          <a:extLst>
            <a:ext uri="{FF2B5EF4-FFF2-40B4-BE49-F238E27FC236}">
              <a16:creationId xmlns:a16="http://schemas.microsoft.com/office/drawing/2014/main" id="{00000000-0008-0000-3B00-000005000000}"/>
            </a:ext>
          </a:extLst>
        </xdr:cNvPr>
        <xdr:cNvSpPr/>
      </xdr:nvSpPr>
      <xdr:spPr>
        <a:xfrm>
          <a:off x="6819900" y="39052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9.xml><?xml version="1.0" encoding="utf-8"?>
<xdr:wsDr xmlns:xdr="http://schemas.openxmlformats.org/drawingml/2006/spreadsheetDrawing" xmlns:a="http://schemas.openxmlformats.org/drawingml/2006/main">
  <xdr:twoCellAnchor>
    <xdr:from>
      <xdr:col>29</xdr:col>
      <xdr:colOff>0</xdr:colOff>
      <xdr:row>3</xdr:row>
      <xdr:rowOff>0</xdr:rowOff>
    </xdr:from>
    <xdr:to>
      <xdr:col>31</xdr:col>
      <xdr:colOff>114300</xdr:colOff>
      <xdr:row>5</xdr:row>
      <xdr:rowOff>184785</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3C00-000003000000}"/>
            </a:ext>
          </a:extLst>
        </xdr:cNvPr>
        <xdr:cNvSpPr/>
      </xdr:nvSpPr>
      <xdr:spPr>
        <a:xfrm>
          <a:off x="6408420" y="64008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2</xdr:col>
      <xdr:colOff>68580</xdr:colOff>
      <xdr:row>34</xdr:row>
      <xdr:rowOff>68580</xdr:rowOff>
    </xdr:from>
    <xdr:to>
      <xdr:col>2</xdr:col>
      <xdr:colOff>259080</xdr:colOff>
      <xdr:row>34</xdr:row>
      <xdr:rowOff>259080</xdr:rowOff>
    </xdr:to>
    <xdr:sp macro="" textlink="">
      <xdr:nvSpPr>
        <xdr:cNvPr id="1008641" name="Check Box 1" hidden="1">
          <a:extLst>
            <a:ext uri="{63B3BB69-23CF-44E3-9099-C40C66FF867C}">
              <a14:compatExt xmlns:a14="http://schemas.microsoft.com/office/drawing/2010/main" spid="_x0000_s1008641"/>
            </a:ext>
            <a:ext uri="{FF2B5EF4-FFF2-40B4-BE49-F238E27FC236}">
              <a16:creationId xmlns:a16="http://schemas.microsoft.com/office/drawing/2014/main" id="{00000000-0008-0000-0700-000001640F00}"/>
            </a:ext>
          </a:extLst>
        </xdr:cNvPr>
        <xdr:cNvSpPr/>
      </xdr:nvSpPr>
      <xdr:spPr bwMode="auto">
        <a:xfrm>
          <a:off x="0" y="0"/>
          <a:ext cx="0"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68580</xdr:colOff>
      <xdr:row>35</xdr:row>
      <xdr:rowOff>68580</xdr:rowOff>
    </xdr:from>
    <xdr:to>
      <xdr:col>2</xdr:col>
      <xdr:colOff>259080</xdr:colOff>
      <xdr:row>35</xdr:row>
      <xdr:rowOff>259080</xdr:rowOff>
    </xdr:to>
    <xdr:sp macro="" textlink="">
      <xdr:nvSpPr>
        <xdr:cNvPr id="1008642" name="Check Box 2" hidden="1">
          <a:extLst>
            <a:ext uri="{63B3BB69-23CF-44E3-9099-C40C66FF867C}">
              <a14:compatExt xmlns:a14="http://schemas.microsoft.com/office/drawing/2010/main" spid="_x0000_s1008642"/>
            </a:ext>
            <a:ext uri="{FF2B5EF4-FFF2-40B4-BE49-F238E27FC236}">
              <a16:creationId xmlns:a16="http://schemas.microsoft.com/office/drawing/2014/main" id="{00000000-0008-0000-0700-000002640F00}"/>
            </a:ext>
          </a:extLst>
        </xdr:cNvPr>
        <xdr:cNvSpPr/>
      </xdr:nvSpPr>
      <xdr:spPr bwMode="auto">
        <a:xfrm>
          <a:off x="0" y="0"/>
          <a:ext cx="0"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68580</xdr:colOff>
      <xdr:row>36</xdr:row>
      <xdr:rowOff>68580</xdr:rowOff>
    </xdr:from>
    <xdr:to>
      <xdr:col>2</xdr:col>
      <xdr:colOff>259080</xdr:colOff>
      <xdr:row>36</xdr:row>
      <xdr:rowOff>259080</xdr:rowOff>
    </xdr:to>
    <xdr:sp macro="" textlink="">
      <xdr:nvSpPr>
        <xdr:cNvPr id="1008643" name="Check Box 3" hidden="1">
          <a:extLst>
            <a:ext uri="{63B3BB69-23CF-44E3-9099-C40C66FF867C}">
              <a14:compatExt xmlns:a14="http://schemas.microsoft.com/office/drawing/2010/main" spid="_x0000_s1008643"/>
            </a:ext>
            <a:ext uri="{FF2B5EF4-FFF2-40B4-BE49-F238E27FC236}">
              <a16:creationId xmlns:a16="http://schemas.microsoft.com/office/drawing/2014/main" id="{00000000-0008-0000-0700-000003640F00}"/>
            </a:ext>
          </a:extLst>
        </xdr:cNvPr>
        <xdr:cNvSpPr/>
      </xdr:nvSpPr>
      <xdr:spPr bwMode="auto">
        <a:xfrm>
          <a:off x="0" y="0"/>
          <a:ext cx="0"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11</xdr:col>
      <xdr:colOff>163932</xdr:colOff>
      <xdr:row>29</xdr:row>
      <xdr:rowOff>175260</xdr:rowOff>
    </xdr:from>
    <xdr:to>
      <xdr:col>20</xdr:col>
      <xdr:colOff>230561</xdr:colOff>
      <xdr:row>32</xdr:row>
      <xdr:rowOff>190500</xdr:rowOff>
    </xdr:to>
    <xdr:sp macro="" textlink="" fLocksText="0">
      <xdr:nvSpPr>
        <xdr:cNvPr id="6" name="AutoShape 6">
          <a:extLst>
            <a:ext uri="{FF2B5EF4-FFF2-40B4-BE49-F238E27FC236}">
              <a16:creationId xmlns:a16="http://schemas.microsoft.com/office/drawing/2014/main" id="{00000000-0008-0000-0700-000006000000}"/>
            </a:ext>
          </a:extLst>
        </xdr:cNvPr>
        <xdr:cNvSpPr/>
      </xdr:nvSpPr>
      <xdr:spPr bwMode="auto">
        <a:xfrm>
          <a:off x="2929992" y="7117080"/>
          <a:ext cx="2329769" cy="769620"/>
        </a:xfrm>
        <a:prstGeom prst="wedgeRoundRectCallout">
          <a:avLst>
            <a:gd name="adj1" fmla="val -76439"/>
            <a:gd name="adj2" fmla="val -37779"/>
            <a:gd name="adj3" fmla="val 16667"/>
          </a:avLst>
        </a:prstGeom>
        <a:solidFill>
          <a:srgbClr val="FFFF00"/>
        </a:solidFill>
        <a:ln w="9525">
          <a:solidFill>
            <a:srgbClr val="000000"/>
          </a:solidFill>
          <a:miter lim="800000"/>
        </a:ln>
      </xdr:spPr>
      <xdr:txBody>
        <a:bodyPr vertOverflow="clip" wrap="square" lIns="27432" tIns="18288" rIns="0" bIns="0" anchor="t" upright="1"/>
        <a:lstStyle/>
        <a:p>
          <a:pPr algn="l" rtl="0">
            <a:lnSpc>
              <a:spcPts val="1300"/>
            </a:lnSpc>
          </a:pPr>
          <a:r>
            <a:rPr lang="ja-JP" altLang="en-US" sz="1100" b="0" i="0" u="none" baseline="0">
              <a:solidFill>
                <a:srgbClr val="000000"/>
              </a:solidFill>
              <a:latin typeface="ＭＳ Ｐゴシック"/>
              <a:ea typeface="ＭＳ Ｐゴシック"/>
            </a:rPr>
            <a:t>工事の種別に応じて、別表1～3のいずれかの添付が必要です。</a:t>
          </a:r>
          <a:endParaRPr lang="en-US" altLang="ja-JP" sz="1100" b="0" i="0" u="none" baseline="0">
            <a:solidFill>
              <a:srgbClr val="000000"/>
            </a:solidFill>
            <a:latin typeface="ＭＳ Ｐゴシック"/>
            <a:ea typeface="ＭＳ Ｐゴシック"/>
          </a:endParaRPr>
        </a:p>
        <a:p>
          <a:pPr algn="l" rtl="0">
            <a:lnSpc>
              <a:spcPts val="1300"/>
            </a:lnSpc>
          </a:pPr>
          <a:r>
            <a:rPr lang="ja-JP" altLang="en-US" sz="1100" b="0" i="0" u="none" baseline="0">
              <a:solidFill>
                <a:srgbClr val="000000"/>
              </a:solidFill>
              <a:latin typeface="ＭＳ Ｐゴシック"/>
              <a:ea typeface="ＭＳ Ｐゴシック"/>
            </a:rPr>
            <a:t>土木工事等は別表３</a:t>
          </a:r>
        </a:p>
      </xdr:txBody>
    </xdr:sp>
    <xdr:clientData fPrintsWithSheet="0"/>
  </xdr:twoCellAnchor>
  <xdr:twoCellAnchor>
    <xdr:from>
      <xdr:col>4</xdr:col>
      <xdr:colOff>70541</xdr:colOff>
      <xdr:row>37</xdr:row>
      <xdr:rowOff>19348</xdr:rowOff>
    </xdr:from>
    <xdr:to>
      <xdr:col>14</xdr:col>
      <xdr:colOff>152400</xdr:colOff>
      <xdr:row>38</xdr:row>
      <xdr:rowOff>22860</xdr:rowOff>
    </xdr:to>
    <xdr:sp macro="" textlink="" fLocksText="0">
      <xdr:nvSpPr>
        <xdr:cNvPr id="7" name="AutoShape 7">
          <a:extLst>
            <a:ext uri="{FF2B5EF4-FFF2-40B4-BE49-F238E27FC236}">
              <a16:creationId xmlns:a16="http://schemas.microsoft.com/office/drawing/2014/main" id="{00000000-0008-0000-0700-000007000000}"/>
            </a:ext>
          </a:extLst>
        </xdr:cNvPr>
        <xdr:cNvSpPr/>
      </xdr:nvSpPr>
      <xdr:spPr bwMode="auto">
        <a:xfrm>
          <a:off x="1076381" y="8972848"/>
          <a:ext cx="2596459" cy="254972"/>
        </a:xfrm>
        <a:prstGeom prst="wedgeRoundRectCallout">
          <a:avLst>
            <a:gd name="adj1" fmla="val -63787"/>
            <a:gd name="adj2" fmla="val -57498"/>
            <a:gd name="adj3" fmla="val 16667"/>
          </a:avLst>
        </a:prstGeom>
        <a:solidFill>
          <a:srgbClr val="FFFF00"/>
        </a:solidFill>
        <a:ln w="9525">
          <a:solidFill>
            <a:srgbClr val="000000"/>
          </a:solidFill>
          <a:miter lim="800000"/>
        </a:ln>
      </xdr:spPr>
      <xdr:txBody>
        <a:bodyPr vertOverflow="clip" wrap="square" lIns="27432" tIns="18288" rIns="0" bIns="0" anchor="t" upright="1"/>
        <a:lstStyle/>
        <a:p>
          <a:pPr algn="l" rtl="0"/>
          <a:r>
            <a:rPr lang="ja-JP" altLang="en-US" sz="1100" b="0" i="0" u="none" baseline="0">
              <a:solidFill>
                <a:srgbClr val="000000"/>
              </a:solidFill>
              <a:latin typeface="ＭＳ Ｐゴシック"/>
              <a:ea typeface="ＭＳ Ｐゴシック"/>
            </a:rPr>
            <a:t>土木工事等は別表３を選択。</a:t>
          </a:r>
        </a:p>
      </xdr:txBody>
    </xdr:sp>
    <xdr:clientData fPrintsWithSheet="0"/>
  </xdr:twoCellAnchor>
  <xdr:twoCellAnchor>
    <xdr:from>
      <xdr:col>5</xdr:col>
      <xdr:colOff>175204</xdr:colOff>
      <xdr:row>0</xdr:row>
      <xdr:rowOff>169173</xdr:rowOff>
    </xdr:from>
    <xdr:to>
      <xdr:col>17</xdr:col>
      <xdr:colOff>9451</xdr:colOff>
      <xdr:row>1</xdr:row>
      <xdr:rowOff>143192</xdr:rowOff>
    </xdr:to>
    <xdr:sp macro="" textlink="" fLocksText="0">
      <xdr:nvSpPr>
        <xdr:cNvPr id="8" name="AutoShape 8">
          <a:extLst>
            <a:ext uri="{FF2B5EF4-FFF2-40B4-BE49-F238E27FC236}">
              <a16:creationId xmlns:a16="http://schemas.microsoft.com/office/drawing/2014/main" id="{00000000-0008-0000-0700-000008000000}"/>
            </a:ext>
          </a:extLst>
        </xdr:cNvPr>
        <xdr:cNvSpPr/>
      </xdr:nvSpPr>
      <xdr:spPr bwMode="auto">
        <a:xfrm>
          <a:off x="1432504" y="169173"/>
          <a:ext cx="2851767" cy="225479"/>
        </a:xfrm>
        <a:prstGeom prst="roundRect">
          <a:avLst>
            <a:gd name="adj" fmla="val 16667"/>
          </a:avLst>
        </a:prstGeom>
        <a:solidFill>
          <a:srgbClr val="FFFF00"/>
        </a:solidFill>
        <a:ln w="9525">
          <a:solidFill>
            <a:srgbClr val="000000"/>
          </a:solidFill>
          <a:round/>
        </a:ln>
      </xdr:spPr>
      <xdr:txBody>
        <a:bodyPr vertOverflow="clip" wrap="square" lIns="27432" tIns="18288" rIns="27432" bIns="0" anchor="t" upright="1"/>
        <a:lstStyle/>
        <a:p>
          <a:pPr algn="ctr" rtl="0"/>
          <a:r>
            <a:rPr lang="ja-JP" altLang="en-US" sz="1100" b="0" i="0" u="none" baseline="0">
              <a:solidFill>
                <a:srgbClr val="000000"/>
              </a:solidFill>
              <a:latin typeface="ＭＳ Ｐゴシック"/>
              <a:ea typeface="ＭＳ Ｐゴシック"/>
            </a:rPr>
            <a:t>黄色の注釈・吹き出しは印刷されません。</a:t>
          </a:r>
        </a:p>
      </xdr:txBody>
    </xdr:sp>
    <xdr:clientData fPrintsWithSheet="0"/>
  </xdr:twoCellAnchor>
  <xdr:twoCellAnchor>
    <xdr:from>
      <xdr:col>3</xdr:col>
      <xdr:colOff>215330</xdr:colOff>
      <xdr:row>3</xdr:row>
      <xdr:rowOff>1120</xdr:rowOff>
    </xdr:from>
    <xdr:to>
      <xdr:col>13</xdr:col>
      <xdr:colOff>207725</xdr:colOff>
      <xdr:row>5</xdr:row>
      <xdr:rowOff>60959</xdr:rowOff>
    </xdr:to>
    <xdr:sp macro="" textlink="" fLocksText="0">
      <xdr:nvSpPr>
        <xdr:cNvPr id="9" name="AutoShape 9">
          <a:extLst>
            <a:ext uri="{FF2B5EF4-FFF2-40B4-BE49-F238E27FC236}">
              <a16:creationId xmlns:a16="http://schemas.microsoft.com/office/drawing/2014/main" id="{00000000-0008-0000-0700-000009000000}"/>
            </a:ext>
          </a:extLst>
        </xdr:cNvPr>
        <xdr:cNvSpPr/>
      </xdr:nvSpPr>
      <xdr:spPr bwMode="auto">
        <a:xfrm>
          <a:off x="969710" y="755500"/>
          <a:ext cx="2506995" cy="562759"/>
        </a:xfrm>
        <a:prstGeom prst="wedgeRoundRectCallout">
          <a:avLst>
            <a:gd name="adj1" fmla="val -67574"/>
            <a:gd name="adj2" fmla="val -95944"/>
            <a:gd name="adj3" fmla="val 16667"/>
          </a:avLst>
        </a:prstGeom>
        <a:solidFill>
          <a:srgbClr val="FFFF00"/>
        </a:solidFill>
        <a:ln w="9525">
          <a:solidFill>
            <a:srgbClr val="000000"/>
          </a:solidFill>
          <a:miter lim="800000"/>
        </a:ln>
      </xdr:spPr>
      <xdr:txBody>
        <a:bodyPr vertOverflow="clip" wrap="square" lIns="27432" tIns="18288" rIns="0" bIns="0" anchor="t" upright="1"/>
        <a:lstStyle/>
        <a:p>
          <a:pPr algn="l" rtl="0">
            <a:lnSpc>
              <a:spcPts val="1300"/>
            </a:lnSpc>
          </a:pPr>
          <a:r>
            <a:rPr lang="ja-JP" altLang="en-US" sz="1100" b="0" i="0" u="none" baseline="0">
              <a:solidFill>
                <a:srgbClr val="000000"/>
              </a:solidFill>
              <a:latin typeface="ＭＳ Ｐゴシック"/>
              <a:ea typeface="ＭＳ Ｐゴシック"/>
            </a:rPr>
            <a:t>あらかじめ監督職員に説明し、押印を受け、契約書と一緒に提出して下さい。</a:t>
          </a:r>
        </a:p>
      </xdr:txBody>
    </xdr:sp>
    <xdr:clientData fPrintsWithSheet="0"/>
  </xdr:twoCellAnchor>
  <mc:AlternateContent xmlns:mc="http://schemas.openxmlformats.org/markup-compatibility/2006">
    <mc:Choice xmlns:a14="http://schemas.microsoft.com/office/drawing/2010/main" Requires="a14">
      <xdr:twoCellAnchor>
        <xdr:from>
          <xdr:col>2</xdr:col>
          <xdr:colOff>68580</xdr:colOff>
          <xdr:row>34</xdr:row>
          <xdr:rowOff>68580</xdr:rowOff>
        </xdr:from>
        <xdr:to>
          <xdr:col>2</xdr:col>
          <xdr:colOff>259080</xdr:colOff>
          <xdr:row>34</xdr:row>
          <xdr:rowOff>259080</xdr:rowOff>
        </xdr:to>
        <xdr:sp macro="" textlink="">
          <xdr:nvSpPr>
            <xdr:cNvPr id="2" name="Check Box 1" hidden="1">
              <a:extLst>
                <a:ext uri="{63B3BB69-23CF-44E3-9099-C40C66FF867C}">
                  <a14:compatExt spid="_x0000_s1008641"/>
                </a:ext>
                <a:ext uri="{FF2B5EF4-FFF2-40B4-BE49-F238E27FC236}">
                  <a16:creationId xmlns:a16="http://schemas.microsoft.com/office/drawing/2014/main" id="{00000000-0008-0000-0700-00000200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35</xdr:row>
          <xdr:rowOff>68580</xdr:rowOff>
        </xdr:from>
        <xdr:to>
          <xdr:col>2</xdr:col>
          <xdr:colOff>259080</xdr:colOff>
          <xdr:row>35</xdr:row>
          <xdr:rowOff>259080</xdr:rowOff>
        </xdr:to>
        <xdr:sp macro="" textlink="">
          <xdr:nvSpPr>
            <xdr:cNvPr id="3" name="Check Box 2" hidden="1">
              <a:extLst>
                <a:ext uri="{63B3BB69-23CF-44E3-9099-C40C66FF867C}">
                  <a14:compatExt spid="_x0000_s1008642"/>
                </a:ext>
                <a:ext uri="{FF2B5EF4-FFF2-40B4-BE49-F238E27FC236}">
                  <a16:creationId xmlns:a16="http://schemas.microsoft.com/office/drawing/2014/main" id="{00000000-0008-0000-0700-00000300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36</xdr:row>
          <xdr:rowOff>68580</xdr:rowOff>
        </xdr:from>
        <xdr:to>
          <xdr:col>2</xdr:col>
          <xdr:colOff>259080</xdr:colOff>
          <xdr:row>36</xdr:row>
          <xdr:rowOff>259080</xdr:rowOff>
        </xdr:to>
        <xdr:sp macro="" textlink="">
          <xdr:nvSpPr>
            <xdr:cNvPr id="4" name="Check Box 3" hidden="1">
              <a:extLst>
                <a:ext uri="{63B3BB69-23CF-44E3-9099-C40C66FF867C}">
                  <a14:compatExt spid="_x0000_s1008643"/>
                </a:ext>
                <a:ext uri="{FF2B5EF4-FFF2-40B4-BE49-F238E27FC236}">
                  <a16:creationId xmlns:a16="http://schemas.microsoft.com/office/drawing/2014/main" id="{00000000-0008-0000-0700-00000400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27</xdr:col>
      <xdr:colOff>0</xdr:colOff>
      <xdr:row>5</xdr:row>
      <xdr:rowOff>0</xdr:rowOff>
    </xdr:from>
    <xdr:to>
      <xdr:col>29</xdr:col>
      <xdr:colOff>352267</xdr:colOff>
      <xdr:row>6</xdr:row>
      <xdr:rowOff>210805</xdr:rowOff>
    </xdr:to>
    <xdr:sp macro="" textlink="">
      <xdr:nvSpPr>
        <xdr:cNvPr id="13" name="額縁 12">
          <a:hlinkClick xmlns:r="http://schemas.openxmlformats.org/officeDocument/2006/relationships" r:id="rId1"/>
          <a:extLst>
            <a:ext uri="{FF2B5EF4-FFF2-40B4-BE49-F238E27FC236}">
              <a16:creationId xmlns:a16="http://schemas.microsoft.com/office/drawing/2014/main" id="{00000000-0008-0000-0700-00000D000000}"/>
            </a:ext>
          </a:extLst>
        </xdr:cNvPr>
        <xdr:cNvSpPr/>
      </xdr:nvSpPr>
      <xdr:spPr>
        <a:xfrm>
          <a:off x="6804660" y="1257300"/>
          <a:ext cx="1236187" cy="72134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60.xml><?xml version="1.0" encoding="utf-8"?>
<xdr:wsDr xmlns:xdr="http://schemas.openxmlformats.org/drawingml/2006/spreadsheetDrawing" xmlns:a="http://schemas.openxmlformats.org/drawingml/2006/main">
  <xdr:twoCellAnchor>
    <xdr:from>
      <xdr:col>29</xdr:col>
      <xdr:colOff>0</xdr:colOff>
      <xdr:row>3</xdr:row>
      <xdr:rowOff>0</xdr:rowOff>
    </xdr:from>
    <xdr:to>
      <xdr:col>31</xdr:col>
      <xdr:colOff>114300</xdr:colOff>
      <xdr:row>6</xdr:row>
      <xdr:rowOff>123825</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3D00-000004000000}"/>
            </a:ext>
          </a:extLst>
        </xdr:cNvPr>
        <xdr:cNvSpPr/>
      </xdr:nvSpPr>
      <xdr:spPr>
        <a:xfrm>
          <a:off x="6400800" y="64008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29</xdr:col>
      <xdr:colOff>0</xdr:colOff>
      <xdr:row>8</xdr:row>
      <xdr:rowOff>0</xdr:rowOff>
    </xdr:from>
    <xdr:to>
      <xdr:col>30</xdr:col>
      <xdr:colOff>502920</xdr:colOff>
      <xdr:row>10</xdr:row>
      <xdr:rowOff>144780</xdr:rowOff>
    </xdr:to>
    <xdr:sp macro="" textlink="">
      <xdr:nvSpPr>
        <xdr:cNvPr id="5" name="額縁 4">
          <a:hlinkClick xmlns:r="http://schemas.openxmlformats.org/officeDocument/2006/relationships" r:id="rId2"/>
          <a:extLst>
            <a:ext uri="{FF2B5EF4-FFF2-40B4-BE49-F238E27FC236}">
              <a16:creationId xmlns:a16="http://schemas.microsoft.com/office/drawing/2014/main" id="{00000000-0008-0000-3D00-000005000000}"/>
            </a:ext>
          </a:extLst>
        </xdr:cNvPr>
        <xdr:cNvSpPr/>
      </xdr:nvSpPr>
      <xdr:spPr>
        <a:xfrm>
          <a:off x="6400800" y="1645920"/>
          <a:ext cx="1112520" cy="61722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(1)</a:t>
          </a:r>
          <a:r>
            <a:rPr kumimoji="1" lang="ja-JP" altLang="en-US" sz="1400" b="1"/>
            <a:t>に戻る</a:t>
          </a:r>
          <a:endParaRPr kumimoji="1" lang="en-US" altLang="ja-JP" sz="1400" b="1"/>
        </a:p>
      </xdr:txBody>
    </xdr:sp>
    <xdr:clientData fPrintsWithSheet="0"/>
  </xdr:twoCellAnchor>
</xdr:wsDr>
</file>

<file path=xl/drawings/drawing61.xml><?xml version="1.0" encoding="utf-8"?>
<xdr:wsDr xmlns:xdr="http://schemas.openxmlformats.org/drawingml/2006/spreadsheetDrawing" xmlns:a="http://schemas.openxmlformats.org/drawingml/2006/main">
  <xdr:twoCellAnchor>
    <xdr:from>
      <xdr:col>29</xdr:col>
      <xdr:colOff>0</xdr:colOff>
      <xdr:row>2</xdr:row>
      <xdr:rowOff>0</xdr:rowOff>
    </xdr:from>
    <xdr:to>
      <xdr:col>31</xdr:col>
      <xdr:colOff>114300</xdr:colOff>
      <xdr:row>4</xdr:row>
      <xdr:rowOff>215265</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3E00-000004000000}"/>
            </a:ext>
          </a:extLst>
        </xdr:cNvPr>
        <xdr:cNvSpPr/>
      </xdr:nvSpPr>
      <xdr:spPr>
        <a:xfrm>
          <a:off x="6400800" y="39624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29</xdr:col>
      <xdr:colOff>114300</xdr:colOff>
      <xdr:row>7</xdr:row>
      <xdr:rowOff>175260</xdr:rowOff>
    </xdr:from>
    <xdr:to>
      <xdr:col>31</xdr:col>
      <xdr:colOff>7620</xdr:colOff>
      <xdr:row>10</xdr:row>
      <xdr:rowOff>83820</xdr:rowOff>
    </xdr:to>
    <xdr:sp macro="" textlink="">
      <xdr:nvSpPr>
        <xdr:cNvPr id="5" name="額縁 4">
          <a:hlinkClick xmlns:r="http://schemas.openxmlformats.org/officeDocument/2006/relationships" r:id="rId2"/>
          <a:extLst>
            <a:ext uri="{FF2B5EF4-FFF2-40B4-BE49-F238E27FC236}">
              <a16:creationId xmlns:a16="http://schemas.microsoft.com/office/drawing/2014/main" id="{00000000-0008-0000-3E00-000005000000}"/>
            </a:ext>
          </a:extLst>
        </xdr:cNvPr>
        <xdr:cNvSpPr/>
      </xdr:nvSpPr>
      <xdr:spPr>
        <a:xfrm>
          <a:off x="6515100" y="1584960"/>
          <a:ext cx="1112520" cy="61722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(1)</a:t>
          </a:r>
          <a:r>
            <a:rPr kumimoji="1" lang="ja-JP" altLang="en-US" sz="1400" b="1"/>
            <a:t>に戻る</a:t>
          </a:r>
          <a:endParaRPr kumimoji="1" lang="en-US" altLang="ja-JP" sz="1400" b="1"/>
        </a:p>
      </xdr:txBody>
    </xdr:sp>
    <xdr:clientData fPrintsWithSheet="0"/>
  </xdr:twoCellAnchor>
</xdr:wsDr>
</file>

<file path=xl/drawings/drawing62.xml><?xml version="1.0" encoding="utf-8"?>
<xdr:wsDr xmlns:xdr="http://schemas.openxmlformats.org/drawingml/2006/spreadsheetDrawing" xmlns:a="http://schemas.openxmlformats.org/drawingml/2006/main">
  <xdr:twoCellAnchor>
    <xdr:from>
      <xdr:col>29</xdr:col>
      <xdr:colOff>0</xdr:colOff>
      <xdr:row>2</xdr:row>
      <xdr:rowOff>0</xdr:rowOff>
    </xdr:from>
    <xdr:to>
      <xdr:col>31</xdr:col>
      <xdr:colOff>114300</xdr:colOff>
      <xdr:row>4</xdr:row>
      <xdr:rowOff>215265</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3F00-000004000000}"/>
            </a:ext>
          </a:extLst>
        </xdr:cNvPr>
        <xdr:cNvSpPr/>
      </xdr:nvSpPr>
      <xdr:spPr>
        <a:xfrm>
          <a:off x="6400800" y="39624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29</xdr:col>
      <xdr:colOff>0</xdr:colOff>
      <xdr:row>8</xdr:row>
      <xdr:rowOff>0</xdr:rowOff>
    </xdr:from>
    <xdr:to>
      <xdr:col>30</xdr:col>
      <xdr:colOff>502920</xdr:colOff>
      <xdr:row>10</xdr:row>
      <xdr:rowOff>144780</xdr:rowOff>
    </xdr:to>
    <xdr:sp macro="" textlink="">
      <xdr:nvSpPr>
        <xdr:cNvPr id="5" name="額縁 4">
          <a:hlinkClick xmlns:r="http://schemas.openxmlformats.org/officeDocument/2006/relationships" r:id="rId2"/>
          <a:extLst>
            <a:ext uri="{FF2B5EF4-FFF2-40B4-BE49-F238E27FC236}">
              <a16:creationId xmlns:a16="http://schemas.microsoft.com/office/drawing/2014/main" id="{00000000-0008-0000-3F00-000005000000}"/>
            </a:ext>
          </a:extLst>
        </xdr:cNvPr>
        <xdr:cNvSpPr/>
      </xdr:nvSpPr>
      <xdr:spPr>
        <a:xfrm>
          <a:off x="6400800" y="1645920"/>
          <a:ext cx="1112520" cy="61722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(1)</a:t>
          </a:r>
          <a:r>
            <a:rPr kumimoji="1" lang="ja-JP" altLang="en-US" sz="1400" b="1"/>
            <a:t>に戻る</a:t>
          </a:r>
          <a:endParaRPr kumimoji="1" lang="en-US" altLang="ja-JP" sz="1400" b="1"/>
        </a:p>
      </xdr:txBody>
    </xdr:sp>
    <xdr:clientData fPrintsWithSheet="0"/>
  </xdr:twoCellAnchor>
</xdr:wsDr>
</file>

<file path=xl/drawings/drawing63.xml><?xml version="1.0" encoding="utf-8"?>
<xdr:wsDr xmlns:xdr="http://schemas.openxmlformats.org/drawingml/2006/spreadsheetDrawing" xmlns:a="http://schemas.openxmlformats.org/drawingml/2006/main">
  <xdr:twoCellAnchor>
    <xdr:from>
      <xdr:col>29</xdr:col>
      <xdr:colOff>0</xdr:colOff>
      <xdr:row>7</xdr:row>
      <xdr:rowOff>1</xdr:rowOff>
    </xdr:from>
    <xdr:to>
      <xdr:col>30</xdr:col>
      <xdr:colOff>502920</xdr:colOff>
      <xdr:row>9</xdr:row>
      <xdr:rowOff>144781</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4000-000003000000}"/>
            </a:ext>
          </a:extLst>
        </xdr:cNvPr>
        <xdr:cNvSpPr/>
      </xdr:nvSpPr>
      <xdr:spPr>
        <a:xfrm>
          <a:off x="6408420" y="1409701"/>
          <a:ext cx="1112520" cy="61722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(1)</a:t>
          </a:r>
          <a:r>
            <a:rPr kumimoji="1" lang="ja-JP" altLang="en-US" sz="1400" b="1"/>
            <a:t>に戻る</a:t>
          </a:r>
          <a:endParaRPr kumimoji="1" lang="en-US" altLang="ja-JP" sz="1400" b="1"/>
        </a:p>
      </xdr:txBody>
    </xdr:sp>
    <xdr:clientData fPrintsWithSheet="0"/>
  </xdr:twoCellAnchor>
  <xdr:twoCellAnchor>
    <xdr:from>
      <xdr:col>29</xdr:col>
      <xdr:colOff>0</xdr:colOff>
      <xdr:row>2</xdr:row>
      <xdr:rowOff>0</xdr:rowOff>
    </xdr:from>
    <xdr:to>
      <xdr:col>31</xdr:col>
      <xdr:colOff>114300</xdr:colOff>
      <xdr:row>4</xdr:row>
      <xdr:rowOff>215265</xdr:rowOff>
    </xdr:to>
    <xdr:sp macro="" textlink="">
      <xdr:nvSpPr>
        <xdr:cNvPr id="4" name="額縁 3">
          <a:hlinkClick xmlns:r="http://schemas.openxmlformats.org/officeDocument/2006/relationships" r:id="rId2"/>
          <a:extLst>
            <a:ext uri="{FF2B5EF4-FFF2-40B4-BE49-F238E27FC236}">
              <a16:creationId xmlns:a16="http://schemas.microsoft.com/office/drawing/2014/main" id="{00000000-0008-0000-4000-000004000000}"/>
            </a:ext>
          </a:extLst>
        </xdr:cNvPr>
        <xdr:cNvSpPr/>
      </xdr:nvSpPr>
      <xdr:spPr>
        <a:xfrm>
          <a:off x="6400800" y="39624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4.xml><?xml version="1.0" encoding="utf-8"?>
<xdr:wsDr xmlns:xdr="http://schemas.openxmlformats.org/drawingml/2006/spreadsheetDrawing" xmlns:a="http://schemas.openxmlformats.org/drawingml/2006/main">
  <xdr:oneCellAnchor>
    <xdr:from>
      <xdr:col>20</xdr:col>
      <xdr:colOff>80211</xdr:colOff>
      <xdr:row>12</xdr:row>
      <xdr:rowOff>84913</xdr:rowOff>
    </xdr:from>
    <xdr:ext cx="5220000" cy="642484"/>
    <xdr:sp macro="" textlink="">
      <xdr:nvSpPr>
        <xdr:cNvPr id="2" name="テキスト ボックス 1">
          <a:extLst>
            <a:ext uri="{FF2B5EF4-FFF2-40B4-BE49-F238E27FC236}">
              <a16:creationId xmlns:a16="http://schemas.microsoft.com/office/drawing/2014/main" id="{00000000-0008-0000-4100-000002000000}"/>
            </a:ext>
          </a:extLst>
        </xdr:cNvPr>
        <xdr:cNvSpPr txBox="1"/>
      </xdr:nvSpPr>
      <xdr:spPr>
        <a:xfrm>
          <a:off x="5745287" y="3374651"/>
          <a:ext cx="5220000" cy="642484"/>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spAutoFit/>
        </a:bodyPr>
        <a:lstStyle/>
        <a:p>
          <a:r>
            <a:rPr kumimoji="1" lang="ja-JP" altLang="en-US" sz="1100">
              <a:solidFill>
                <a:srgbClr val="FF0000"/>
              </a:solidFill>
              <a:latin typeface="+mn-ea"/>
              <a:ea typeface="+mn-ea"/>
            </a:rPr>
            <a:t>　工事事故発生確認後、直ちに電話により担当部署に連絡する。</a:t>
          </a:r>
          <a:endParaRPr kumimoji="1" lang="en-US" altLang="ja-JP" sz="1100">
            <a:solidFill>
              <a:srgbClr val="FF0000"/>
            </a:solidFill>
            <a:latin typeface="+mn-ea"/>
            <a:ea typeface="+mn-ea"/>
          </a:endParaRPr>
        </a:p>
        <a:p>
          <a:r>
            <a:rPr kumimoji="1" lang="ja-JP" altLang="en-US" sz="1100">
              <a:solidFill>
                <a:srgbClr val="FF0000"/>
              </a:solidFill>
              <a:latin typeface="+mn-ea"/>
              <a:ea typeface="+mn-ea"/>
            </a:rPr>
            <a:t>　また、状況を把握でき次第、早急にメール又はＦＡＸで担当部署に本様式により報告を行うものとし、更に詳細な状況が把握された段階で逐次報告するものとする。</a:t>
          </a:r>
          <a:endParaRPr kumimoji="1" lang="en-US" altLang="ja-JP" sz="1100">
            <a:solidFill>
              <a:srgbClr val="FF0000"/>
            </a:solidFill>
            <a:latin typeface="+mn-ea"/>
            <a:ea typeface="+mn-ea"/>
          </a:endParaRPr>
        </a:p>
      </xdr:txBody>
    </xdr:sp>
    <xdr:clientData fPrintsWithSheet="0"/>
  </xdr:oneCellAnchor>
  <xdr:twoCellAnchor>
    <xdr:from>
      <xdr:col>20</xdr:col>
      <xdr:colOff>123825</xdr:colOff>
      <xdr:row>6</xdr:row>
      <xdr:rowOff>95250</xdr:rowOff>
    </xdr:from>
    <xdr:to>
      <xdr:col>22</xdr:col>
      <xdr:colOff>145575</xdr:colOff>
      <xdr:row>10</xdr:row>
      <xdr:rowOff>148500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4100-000003000000}"/>
            </a:ext>
          </a:extLst>
        </xdr:cNvPr>
        <xdr:cNvSpPr/>
      </xdr:nvSpPr>
      <xdr:spPr>
        <a:xfrm>
          <a:off x="5743575" y="26670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5.xml><?xml version="1.0" encoding="utf-8"?>
<xdr:wsDr xmlns:xdr="http://schemas.openxmlformats.org/drawingml/2006/spreadsheetDrawing" xmlns:a="http://schemas.openxmlformats.org/drawingml/2006/main">
  <xdr:twoCellAnchor>
    <xdr:from>
      <xdr:col>2</xdr:col>
      <xdr:colOff>26276</xdr:colOff>
      <xdr:row>26</xdr:row>
      <xdr:rowOff>76200</xdr:rowOff>
    </xdr:from>
    <xdr:to>
      <xdr:col>2</xdr:col>
      <xdr:colOff>1051560</xdr:colOff>
      <xdr:row>26</xdr:row>
      <xdr:rowOff>335280</xdr:rowOff>
    </xdr:to>
    <xdr:sp macro="" textlink="">
      <xdr:nvSpPr>
        <xdr:cNvPr id="2" name="角丸四角形 1">
          <a:extLst>
            <a:ext uri="{FF2B5EF4-FFF2-40B4-BE49-F238E27FC236}">
              <a16:creationId xmlns:a16="http://schemas.microsoft.com/office/drawing/2014/main" id="{00000000-0008-0000-4200-000002000000}"/>
            </a:ext>
          </a:extLst>
        </xdr:cNvPr>
        <xdr:cNvSpPr/>
      </xdr:nvSpPr>
      <xdr:spPr>
        <a:xfrm>
          <a:off x="451945" y="7328338"/>
          <a:ext cx="1025284" cy="259080"/>
        </a:xfrm>
        <a:prstGeom prst="roundRect">
          <a:avLst>
            <a:gd name="adj" fmla="val 50000"/>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31531</xdr:colOff>
      <xdr:row>28</xdr:row>
      <xdr:rowOff>65690</xdr:rowOff>
    </xdr:from>
    <xdr:to>
      <xdr:col>2</xdr:col>
      <xdr:colOff>1056815</xdr:colOff>
      <xdr:row>28</xdr:row>
      <xdr:rowOff>324770</xdr:rowOff>
    </xdr:to>
    <xdr:sp macro="" textlink="">
      <xdr:nvSpPr>
        <xdr:cNvPr id="3" name="角丸四角形 2">
          <a:extLst>
            <a:ext uri="{FF2B5EF4-FFF2-40B4-BE49-F238E27FC236}">
              <a16:creationId xmlns:a16="http://schemas.microsoft.com/office/drawing/2014/main" id="{00000000-0008-0000-4200-000003000000}"/>
            </a:ext>
          </a:extLst>
        </xdr:cNvPr>
        <xdr:cNvSpPr/>
      </xdr:nvSpPr>
      <xdr:spPr>
        <a:xfrm>
          <a:off x="457200" y="8085083"/>
          <a:ext cx="1025284" cy="259080"/>
        </a:xfrm>
        <a:prstGeom prst="roundRect">
          <a:avLst>
            <a:gd name="adj" fmla="val 50000"/>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0</xdr:colOff>
      <xdr:row>2</xdr:row>
      <xdr:rowOff>0</xdr:rowOff>
    </xdr:from>
    <xdr:to>
      <xdr:col>16</xdr:col>
      <xdr:colOff>7620</xdr:colOff>
      <xdr:row>2</xdr:row>
      <xdr:rowOff>657225</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4200-000004000000}"/>
            </a:ext>
          </a:extLst>
        </xdr:cNvPr>
        <xdr:cNvSpPr/>
      </xdr:nvSpPr>
      <xdr:spPr>
        <a:xfrm>
          <a:off x="6804660" y="41910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6.xml><?xml version="1.0" encoding="utf-8"?>
<xdr:wsDr xmlns:xdr="http://schemas.openxmlformats.org/drawingml/2006/spreadsheetDrawing" xmlns:a="http://schemas.openxmlformats.org/drawingml/2006/main">
  <xdr:twoCellAnchor>
    <xdr:from>
      <xdr:col>0</xdr:col>
      <xdr:colOff>76200</xdr:colOff>
      <xdr:row>35</xdr:row>
      <xdr:rowOff>2485</xdr:rowOff>
    </xdr:from>
    <xdr:to>
      <xdr:col>5</xdr:col>
      <xdr:colOff>525670</xdr:colOff>
      <xdr:row>39</xdr:row>
      <xdr:rowOff>0</xdr:rowOff>
    </xdr:to>
    <xdr:sp macro="" textlink="">
      <xdr:nvSpPr>
        <xdr:cNvPr id="2" name="Rectangle 2">
          <a:extLst>
            <a:ext uri="{FF2B5EF4-FFF2-40B4-BE49-F238E27FC236}">
              <a16:creationId xmlns:a16="http://schemas.microsoft.com/office/drawing/2014/main" id="{00000000-0008-0000-4300-000002000000}"/>
            </a:ext>
          </a:extLst>
        </xdr:cNvPr>
        <xdr:cNvSpPr>
          <a:spLocks noChangeArrowheads="1"/>
        </xdr:cNvSpPr>
      </xdr:nvSpPr>
      <xdr:spPr bwMode="auto">
        <a:xfrm>
          <a:off x="76200" y="7721545"/>
          <a:ext cx="5760610" cy="14605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0</xdr:colOff>
      <xdr:row>3</xdr:row>
      <xdr:rowOff>0</xdr:rowOff>
    </xdr:from>
    <xdr:to>
      <xdr:col>9</xdr:col>
      <xdr:colOff>114300</xdr:colOff>
      <xdr:row>4</xdr:row>
      <xdr:rowOff>153643</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4300-000003000000}"/>
            </a:ext>
          </a:extLst>
        </xdr:cNvPr>
        <xdr:cNvSpPr/>
      </xdr:nvSpPr>
      <xdr:spPr>
        <a:xfrm>
          <a:off x="6573078" y="503583"/>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7.xml><?xml version="1.0" encoding="utf-8"?>
<xdr:wsDr xmlns:xdr="http://schemas.openxmlformats.org/drawingml/2006/spreadsheetDrawing" xmlns:a="http://schemas.openxmlformats.org/drawingml/2006/main">
  <xdr:twoCellAnchor>
    <xdr:from>
      <xdr:col>14</xdr:col>
      <xdr:colOff>0</xdr:colOff>
      <xdr:row>2</xdr:row>
      <xdr:rowOff>0</xdr:rowOff>
    </xdr:from>
    <xdr:to>
      <xdr:col>15</xdr:col>
      <xdr:colOff>597060</xdr:colOff>
      <xdr:row>5</xdr:row>
      <xdr:rowOff>72300</xdr:rowOff>
    </xdr:to>
    <xdr:sp macro="" textlink="">
      <xdr:nvSpPr>
        <xdr:cNvPr id="2" name="額縁 3">
          <a:hlinkClick xmlns:r="http://schemas.openxmlformats.org/officeDocument/2006/relationships" r:id="rId1"/>
          <a:extLst>
            <a:ext uri="{FF2B5EF4-FFF2-40B4-BE49-F238E27FC236}">
              <a16:creationId xmlns:a16="http://schemas.microsoft.com/office/drawing/2014/main" id="{00000000-0008-0000-4400-000002000000}"/>
            </a:ext>
          </a:extLst>
        </xdr:cNvPr>
        <xdr:cNvSpPr/>
      </xdr:nvSpPr>
      <xdr:spPr>
        <a:xfrm>
          <a:off x="6987540" y="89154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8.xml><?xml version="1.0" encoding="utf-8"?>
<xdr:wsDr xmlns:xdr="http://schemas.openxmlformats.org/drawingml/2006/spreadsheetDrawing" xmlns:a="http://schemas.openxmlformats.org/drawingml/2006/main">
  <xdr:twoCellAnchor>
    <xdr:from>
      <xdr:col>17</xdr:col>
      <xdr:colOff>38100</xdr:colOff>
      <xdr:row>6</xdr:row>
      <xdr:rowOff>0</xdr:rowOff>
    </xdr:from>
    <xdr:to>
      <xdr:col>19</xdr:col>
      <xdr:colOff>152400</xdr:colOff>
      <xdr:row>9</xdr:row>
      <xdr:rowOff>289560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4500-000003000000}"/>
            </a:ext>
          </a:extLst>
        </xdr:cNvPr>
        <xdr:cNvSpPr/>
      </xdr:nvSpPr>
      <xdr:spPr>
        <a:xfrm>
          <a:off x="7048500" y="563880"/>
          <a:ext cx="1333500" cy="83058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9.xml><?xml version="1.0" encoding="utf-8"?>
<xdr:wsDr xmlns:xdr="http://schemas.openxmlformats.org/drawingml/2006/spreadsheetDrawing" xmlns:a="http://schemas.openxmlformats.org/drawingml/2006/main">
  <xdr:twoCellAnchor>
    <xdr:from>
      <xdr:col>17</xdr:col>
      <xdr:colOff>38100</xdr:colOff>
      <xdr:row>6</xdr:row>
      <xdr:rowOff>0</xdr:rowOff>
    </xdr:from>
    <xdr:to>
      <xdr:col>19</xdr:col>
      <xdr:colOff>152400</xdr:colOff>
      <xdr:row>9</xdr:row>
      <xdr:rowOff>289560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4600-000002000000}"/>
            </a:ext>
          </a:extLst>
        </xdr:cNvPr>
        <xdr:cNvSpPr/>
      </xdr:nvSpPr>
      <xdr:spPr>
        <a:xfrm>
          <a:off x="7117080" y="1112520"/>
          <a:ext cx="1333500" cy="63246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5</xdr:col>
      <xdr:colOff>198120</xdr:colOff>
      <xdr:row>23</xdr:row>
      <xdr:rowOff>53340</xdr:rowOff>
    </xdr:from>
    <xdr:to>
      <xdr:col>6</xdr:col>
      <xdr:colOff>484264</xdr:colOff>
      <xdr:row>23</xdr:row>
      <xdr:rowOff>266700</xdr:rowOff>
    </xdr:to>
    <xdr:sp macro="" textlink="">
      <xdr:nvSpPr>
        <xdr:cNvPr id="3" name="角丸四角形 2">
          <a:extLst>
            <a:ext uri="{FF2B5EF4-FFF2-40B4-BE49-F238E27FC236}">
              <a16:creationId xmlns:a16="http://schemas.microsoft.com/office/drawing/2014/main" id="{00000000-0008-0000-4600-000003000000}"/>
            </a:ext>
          </a:extLst>
        </xdr:cNvPr>
        <xdr:cNvSpPr/>
      </xdr:nvSpPr>
      <xdr:spPr>
        <a:xfrm>
          <a:off x="2446020" y="5181600"/>
          <a:ext cx="1025284" cy="213360"/>
        </a:xfrm>
        <a:prstGeom prst="roundRect">
          <a:avLst>
            <a:gd name="adj" fmla="val 50000"/>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0</xdr:colOff>
      <xdr:row>3</xdr:row>
      <xdr:rowOff>0</xdr:rowOff>
    </xdr:from>
    <xdr:to>
      <xdr:col>13</xdr:col>
      <xdr:colOff>1747</xdr:colOff>
      <xdr:row>6</xdr:row>
      <xdr:rowOff>50785</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0800-000003000000}"/>
            </a:ext>
          </a:extLst>
        </xdr:cNvPr>
        <xdr:cNvSpPr/>
      </xdr:nvSpPr>
      <xdr:spPr>
        <a:xfrm>
          <a:off x="7360920" y="647700"/>
          <a:ext cx="1236187" cy="72134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70.xml><?xml version="1.0" encoding="utf-8"?>
<xdr:wsDr xmlns:xdr="http://schemas.openxmlformats.org/drawingml/2006/spreadsheetDrawing" xmlns:a="http://schemas.openxmlformats.org/drawingml/2006/main">
  <xdr:twoCellAnchor>
    <xdr:from>
      <xdr:col>38</xdr:col>
      <xdr:colOff>0</xdr:colOff>
      <xdr:row>3</xdr:row>
      <xdr:rowOff>0</xdr:rowOff>
    </xdr:from>
    <xdr:to>
      <xdr:col>42</xdr:col>
      <xdr:colOff>220095</xdr:colOff>
      <xdr:row>5</xdr:row>
      <xdr:rowOff>325553</xdr:rowOff>
    </xdr:to>
    <xdr:sp macro="" textlink="">
      <xdr:nvSpPr>
        <xdr:cNvPr id="2" name="額縁 3">
          <a:hlinkClick xmlns:r="http://schemas.openxmlformats.org/officeDocument/2006/relationships" r:id="rId1"/>
          <a:extLst>
            <a:ext uri="{FF2B5EF4-FFF2-40B4-BE49-F238E27FC236}">
              <a16:creationId xmlns:a16="http://schemas.microsoft.com/office/drawing/2014/main" id="{00000000-0008-0000-4700-000002000000}"/>
            </a:ext>
          </a:extLst>
        </xdr:cNvPr>
        <xdr:cNvSpPr/>
      </xdr:nvSpPr>
      <xdr:spPr>
        <a:xfrm>
          <a:off x="9583271" y="977153"/>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1.xml><?xml version="1.0" encoding="utf-8"?>
<xdr:wsDr xmlns:xdr="http://schemas.openxmlformats.org/drawingml/2006/spreadsheetDrawing" xmlns:a="http://schemas.openxmlformats.org/drawingml/2006/main">
  <xdr:twoCellAnchor>
    <xdr:from>
      <xdr:col>14</xdr:col>
      <xdr:colOff>0</xdr:colOff>
      <xdr:row>5</xdr:row>
      <xdr:rowOff>0</xdr:rowOff>
    </xdr:from>
    <xdr:to>
      <xdr:col>16</xdr:col>
      <xdr:colOff>99060</xdr:colOff>
      <xdr:row>7</xdr:row>
      <xdr:rowOff>137160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4800-000003000000}"/>
            </a:ext>
          </a:extLst>
        </xdr:cNvPr>
        <xdr:cNvSpPr/>
      </xdr:nvSpPr>
      <xdr:spPr>
        <a:xfrm>
          <a:off x="6972300" y="1348740"/>
          <a:ext cx="1333500" cy="83058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2.xml><?xml version="1.0" encoding="utf-8"?>
<xdr:wsDr xmlns:xdr="http://schemas.openxmlformats.org/drawingml/2006/spreadsheetDrawing" xmlns:a="http://schemas.openxmlformats.org/drawingml/2006/main">
  <xdr:twoCellAnchor>
    <xdr:from>
      <xdr:col>14</xdr:col>
      <xdr:colOff>205740</xdr:colOff>
      <xdr:row>4</xdr:row>
      <xdr:rowOff>220980</xdr:rowOff>
    </xdr:from>
    <xdr:to>
      <xdr:col>16</xdr:col>
      <xdr:colOff>304800</xdr:colOff>
      <xdr:row>8</xdr:row>
      <xdr:rowOff>137160</xdr:rowOff>
    </xdr:to>
    <xdr:sp macro="" textlink="">
      <xdr:nvSpPr>
        <xdr:cNvPr id="5" name="額縁 4">
          <a:hlinkClick xmlns:r="http://schemas.openxmlformats.org/officeDocument/2006/relationships" r:id="rId1"/>
          <a:extLst>
            <a:ext uri="{FF2B5EF4-FFF2-40B4-BE49-F238E27FC236}">
              <a16:creationId xmlns:a16="http://schemas.microsoft.com/office/drawing/2014/main" id="{00000000-0008-0000-4900-000005000000}"/>
            </a:ext>
          </a:extLst>
        </xdr:cNvPr>
        <xdr:cNvSpPr/>
      </xdr:nvSpPr>
      <xdr:spPr>
        <a:xfrm>
          <a:off x="7178040" y="998220"/>
          <a:ext cx="1333500" cy="83058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3.xml><?xml version="1.0" encoding="utf-8"?>
<xdr:wsDr xmlns:xdr="http://schemas.openxmlformats.org/drawingml/2006/spreadsheetDrawing" xmlns:a="http://schemas.openxmlformats.org/drawingml/2006/main">
  <xdr:twoCellAnchor>
    <xdr:from>
      <xdr:col>33</xdr:col>
      <xdr:colOff>12020</xdr:colOff>
      <xdr:row>9</xdr:row>
      <xdr:rowOff>156710</xdr:rowOff>
    </xdr:from>
    <xdr:to>
      <xdr:col>37</xdr:col>
      <xdr:colOff>500</xdr:colOff>
      <xdr:row>12</xdr:row>
      <xdr:rowOff>78197</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4A00-000002000000}"/>
            </a:ext>
          </a:extLst>
        </xdr:cNvPr>
        <xdr:cNvSpPr/>
      </xdr:nvSpPr>
      <xdr:spPr>
        <a:xfrm>
          <a:off x="7898720" y="2457950"/>
          <a:ext cx="720000" cy="72158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例</a:t>
          </a:r>
          <a:endParaRPr kumimoji="1" lang="en-US" altLang="ja-JP" sz="1600" b="1"/>
        </a:p>
      </xdr:txBody>
    </xdr:sp>
    <xdr:clientData fPrintsWithSheet="0"/>
  </xdr:twoCellAnchor>
  <xdr:twoCellAnchor>
    <xdr:from>
      <xdr:col>33</xdr:col>
      <xdr:colOff>0</xdr:colOff>
      <xdr:row>5</xdr:row>
      <xdr:rowOff>0</xdr:rowOff>
    </xdr:from>
    <xdr:to>
      <xdr:col>39</xdr:col>
      <xdr:colOff>162720</xdr:colOff>
      <xdr:row>7</xdr:row>
      <xdr:rowOff>186600</xdr:rowOff>
    </xdr:to>
    <xdr:sp macro="" textlink="">
      <xdr:nvSpPr>
        <xdr:cNvPr id="3" name="額縁 3">
          <a:hlinkClick xmlns:r="http://schemas.openxmlformats.org/officeDocument/2006/relationships" r:id="rId2"/>
          <a:extLst>
            <a:ext uri="{FF2B5EF4-FFF2-40B4-BE49-F238E27FC236}">
              <a16:creationId xmlns:a16="http://schemas.microsoft.com/office/drawing/2014/main" id="{00000000-0008-0000-4A00-000003000000}"/>
            </a:ext>
          </a:extLst>
        </xdr:cNvPr>
        <xdr:cNvSpPr/>
      </xdr:nvSpPr>
      <xdr:spPr>
        <a:xfrm>
          <a:off x="7886700" y="123444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3</xdr:col>
      <xdr:colOff>198120</xdr:colOff>
      <xdr:row>23</xdr:row>
      <xdr:rowOff>220980</xdr:rowOff>
    </xdr:from>
    <xdr:to>
      <xdr:col>6</xdr:col>
      <xdr:colOff>45780</xdr:colOff>
      <xdr:row>25</xdr:row>
      <xdr:rowOff>11578</xdr:rowOff>
    </xdr:to>
    <xdr:sp macro="" textlink="" fLocksText="0">
      <xdr:nvSpPr>
        <xdr:cNvPr id="4" name="円/楕円 2">
          <a:extLst>
            <a:ext uri="{FF2B5EF4-FFF2-40B4-BE49-F238E27FC236}">
              <a16:creationId xmlns:a16="http://schemas.microsoft.com/office/drawing/2014/main" id="{00000000-0008-0000-4A00-000004000000}"/>
            </a:ext>
          </a:extLst>
        </xdr:cNvPr>
        <xdr:cNvSpPr/>
      </xdr:nvSpPr>
      <xdr:spPr bwMode="auto">
        <a:xfrm>
          <a:off x="883920" y="6865620"/>
          <a:ext cx="602040" cy="323998"/>
        </a:xfrm>
        <a:prstGeom prst="ellipse">
          <a:avLst/>
        </a:prstGeom>
        <a:noFill/>
        <a:ln>
          <a:solidFill>
            <a:srgbClr val="000000"/>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horzOverflow="clip" wrap="square" lIns="18288" tIns="0" rIns="0" bIns="0" anchor="t" upright="1"/>
        <a:lstStyle/>
        <a:p>
          <a:endParaRPr lang="ja-JP" altLang="en-US"/>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3</xdr:col>
      <xdr:colOff>205619</xdr:colOff>
      <xdr:row>23</xdr:row>
      <xdr:rowOff>228154</xdr:rowOff>
    </xdr:from>
    <xdr:to>
      <xdr:col>6</xdr:col>
      <xdr:colOff>38037</xdr:colOff>
      <xdr:row>25</xdr:row>
      <xdr:rowOff>18752</xdr:rowOff>
    </xdr:to>
    <xdr:sp macro="" textlink="" fLocksText="0">
      <xdr:nvSpPr>
        <xdr:cNvPr id="2" name="円/楕円 2">
          <a:extLst>
            <a:ext uri="{FF2B5EF4-FFF2-40B4-BE49-F238E27FC236}">
              <a16:creationId xmlns:a16="http://schemas.microsoft.com/office/drawing/2014/main" id="{00000000-0008-0000-4B00-000002000000}"/>
            </a:ext>
          </a:extLst>
        </xdr:cNvPr>
        <xdr:cNvSpPr/>
      </xdr:nvSpPr>
      <xdr:spPr bwMode="auto">
        <a:xfrm>
          <a:off x="891419" y="6872794"/>
          <a:ext cx="586798" cy="323998"/>
        </a:xfrm>
        <a:prstGeom prst="ellipse">
          <a:avLst/>
        </a:prstGeom>
        <a:noFill/>
        <a:ln>
          <a:solidFill>
            <a:srgbClr val="000000"/>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horzOverflow="clip" wrap="square" lIns="18288" tIns="0" rIns="0" bIns="0" anchor="t" upright="1"/>
        <a:lstStyle/>
        <a:p>
          <a:endParaRPr lang="ja-JP" altLang="en-US"/>
        </a:p>
      </xdr:txBody>
    </xdr:sp>
    <xdr:clientData/>
  </xdr:twoCellAnchor>
  <xdr:twoCellAnchor>
    <xdr:from>
      <xdr:col>12</xdr:col>
      <xdr:colOff>68450</xdr:colOff>
      <xdr:row>26</xdr:row>
      <xdr:rowOff>0</xdr:rowOff>
    </xdr:from>
    <xdr:to>
      <xdr:col>13</xdr:col>
      <xdr:colOff>196248</xdr:colOff>
      <xdr:row>27</xdr:row>
      <xdr:rowOff>0</xdr:rowOff>
    </xdr:to>
    <xdr:sp macro="" textlink="" fLocksText="0">
      <xdr:nvSpPr>
        <xdr:cNvPr id="3" name="円/楕円 3">
          <a:extLst>
            <a:ext uri="{FF2B5EF4-FFF2-40B4-BE49-F238E27FC236}">
              <a16:creationId xmlns:a16="http://schemas.microsoft.com/office/drawing/2014/main" id="{00000000-0008-0000-4B00-000003000000}"/>
            </a:ext>
          </a:extLst>
        </xdr:cNvPr>
        <xdr:cNvSpPr/>
      </xdr:nvSpPr>
      <xdr:spPr bwMode="auto">
        <a:xfrm>
          <a:off x="3017390" y="7444740"/>
          <a:ext cx="379258" cy="266700"/>
        </a:xfrm>
        <a:prstGeom prst="ellipse">
          <a:avLst/>
        </a:prstGeom>
        <a:noFill/>
        <a:ln>
          <a:solidFill>
            <a:srgbClr val="000000"/>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horzOverflow="clip" wrap="square" lIns="18288" tIns="0" rIns="0" bIns="0" anchor="t" upright="1"/>
        <a:lstStyle/>
        <a:p>
          <a:endParaRPr lang="ja-JP" altLang="en-US"/>
        </a:p>
      </xdr:txBody>
    </xdr:sp>
    <xdr:clientData/>
  </xdr:twoCellAnchor>
  <xdr:twoCellAnchor>
    <xdr:from>
      <xdr:col>8</xdr:col>
      <xdr:colOff>243924</xdr:colOff>
      <xdr:row>28</xdr:row>
      <xdr:rowOff>9376</xdr:rowOff>
    </xdr:from>
    <xdr:to>
      <xdr:col>11</xdr:col>
      <xdr:colOff>20974</xdr:colOff>
      <xdr:row>29</xdr:row>
      <xdr:rowOff>9525</xdr:rowOff>
    </xdr:to>
    <xdr:sp macro="" textlink="" fLocksText="0">
      <xdr:nvSpPr>
        <xdr:cNvPr id="4" name="円/楕円 4">
          <a:extLst>
            <a:ext uri="{FF2B5EF4-FFF2-40B4-BE49-F238E27FC236}">
              <a16:creationId xmlns:a16="http://schemas.microsoft.com/office/drawing/2014/main" id="{00000000-0008-0000-4B00-000004000000}"/>
            </a:ext>
          </a:extLst>
        </xdr:cNvPr>
        <xdr:cNvSpPr/>
      </xdr:nvSpPr>
      <xdr:spPr bwMode="auto">
        <a:xfrm>
          <a:off x="2187024" y="7987516"/>
          <a:ext cx="531430" cy="266849"/>
        </a:xfrm>
        <a:prstGeom prst="ellipse">
          <a:avLst/>
        </a:prstGeom>
        <a:noFill/>
        <a:ln>
          <a:solidFill>
            <a:srgbClr val="000000"/>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horzOverflow="clip" wrap="square" lIns="18288" tIns="0" rIns="0" bIns="0" anchor="t" upright="1"/>
        <a:lstStyle/>
        <a:p>
          <a:endParaRPr lang="ja-JP" altLang="en-US"/>
        </a:p>
      </xdr:txBody>
    </xdr:sp>
    <xdr:clientData/>
  </xdr:twoCellAnchor>
  <xdr:twoCellAnchor>
    <xdr:from>
      <xdr:col>19</xdr:col>
      <xdr:colOff>175204</xdr:colOff>
      <xdr:row>8</xdr:row>
      <xdr:rowOff>190649</xdr:rowOff>
    </xdr:from>
    <xdr:to>
      <xdr:col>27</xdr:col>
      <xdr:colOff>68450</xdr:colOff>
      <xdr:row>11</xdr:row>
      <xdr:rowOff>200025</xdr:rowOff>
    </xdr:to>
    <xdr:sp macro="" textlink="" fLocksText="0">
      <xdr:nvSpPr>
        <xdr:cNvPr id="5" name="正方形/長方形 5">
          <a:extLst>
            <a:ext uri="{FF2B5EF4-FFF2-40B4-BE49-F238E27FC236}">
              <a16:creationId xmlns:a16="http://schemas.microsoft.com/office/drawing/2014/main" id="{00000000-0008-0000-4B00-000005000000}"/>
            </a:ext>
          </a:extLst>
        </xdr:cNvPr>
        <xdr:cNvSpPr/>
      </xdr:nvSpPr>
      <xdr:spPr bwMode="auto">
        <a:xfrm>
          <a:off x="4884364" y="2225189"/>
          <a:ext cx="1904926" cy="809476"/>
        </a:xfrm>
        <a:prstGeom prst="rect">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anchor="ctr" upright="1"/>
        <a:lstStyle/>
        <a:p>
          <a:pPr algn="ctr"/>
          <a:r>
            <a:rPr lang="ja-JP" altLang="en-US" sz="4000" b="0" spc="0">
              <a:ln w="0"/>
              <a:solidFill>
                <a:schemeClr val="tx1"/>
              </a:solidFill>
              <a:effectLst>
                <a:outerShdw blurRad="38100" dist="19050" dir="2700000" algn="tl" rotWithShape="0">
                  <a:schemeClr val="tx1">
                    <a:alpha val="40000"/>
                  </a:schemeClr>
                </a:outerShdw>
              </a:effectLst>
            </a:rPr>
            <a:t>記入例</a:t>
          </a:r>
        </a:p>
      </xdr:txBody>
    </xdr:sp>
    <xdr:clientData/>
  </xdr:twoCellAnchor>
  <xdr:twoCellAnchor>
    <xdr:from>
      <xdr:col>31</xdr:col>
      <xdr:colOff>22860</xdr:colOff>
      <xdr:row>4</xdr:row>
      <xdr:rowOff>30480</xdr:rowOff>
    </xdr:from>
    <xdr:to>
      <xdr:col>41</xdr:col>
      <xdr:colOff>35560</xdr:colOff>
      <xdr:row>7</xdr:row>
      <xdr:rowOff>89219</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4B00-000006000000}"/>
            </a:ext>
          </a:extLst>
        </xdr:cNvPr>
        <xdr:cNvSpPr/>
      </xdr:nvSpPr>
      <xdr:spPr>
        <a:xfrm>
          <a:off x="7543800" y="998220"/>
          <a:ext cx="1841500" cy="858839"/>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入力様式に戻る</a:t>
          </a:r>
          <a:endParaRPr kumimoji="1" lang="en-US" altLang="ja-JP" sz="1400" b="1"/>
        </a:p>
      </xdr:txBody>
    </xdr:sp>
    <xdr:clientData fPrintsWithSheet="0"/>
  </xdr:twoCellAnchor>
</xdr:wsDr>
</file>

<file path=xl/drawings/drawing75.xml><?xml version="1.0" encoding="utf-8"?>
<xdr:wsDr xmlns:xdr="http://schemas.openxmlformats.org/drawingml/2006/spreadsheetDrawing" xmlns:a="http://schemas.openxmlformats.org/drawingml/2006/main">
  <xdr:twoCellAnchor>
    <xdr:from>
      <xdr:col>11</xdr:col>
      <xdr:colOff>8965</xdr:colOff>
      <xdr:row>17</xdr:row>
      <xdr:rowOff>376518</xdr:rowOff>
    </xdr:from>
    <xdr:to>
      <xdr:col>14</xdr:col>
      <xdr:colOff>189665</xdr:colOff>
      <xdr:row>19</xdr:row>
      <xdr:rowOff>37128</xdr:rowOff>
    </xdr:to>
    <xdr:sp macro="" textlink="" fLocksText="0">
      <xdr:nvSpPr>
        <xdr:cNvPr id="2" name="円/楕円 2">
          <a:extLst>
            <a:ext uri="{FF2B5EF4-FFF2-40B4-BE49-F238E27FC236}">
              <a16:creationId xmlns:a16="http://schemas.microsoft.com/office/drawing/2014/main" id="{00000000-0008-0000-4C00-000002000000}"/>
            </a:ext>
          </a:extLst>
        </xdr:cNvPr>
        <xdr:cNvSpPr/>
      </xdr:nvSpPr>
      <xdr:spPr bwMode="auto">
        <a:xfrm>
          <a:off x="2689412" y="5871883"/>
          <a:ext cx="960629" cy="323998"/>
        </a:xfrm>
        <a:prstGeom prst="ellipse">
          <a:avLst/>
        </a:prstGeom>
        <a:noFill/>
        <a:ln>
          <a:solidFill>
            <a:srgbClr val="000000"/>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horzOverflow="clip" wrap="square" lIns="18288" tIns="0" rIns="0" bIns="0" anchor="t" upright="1"/>
        <a:lstStyle/>
        <a:p>
          <a:endParaRPr lang="ja-JP" altLang="en-US"/>
        </a:p>
      </xdr:txBody>
    </xdr:sp>
    <xdr:clientData/>
  </xdr:twoCellAnchor>
  <xdr:twoCellAnchor>
    <xdr:from>
      <xdr:col>37</xdr:col>
      <xdr:colOff>0</xdr:colOff>
      <xdr:row>3</xdr:row>
      <xdr:rowOff>0</xdr:rowOff>
    </xdr:from>
    <xdr:to>
      <xdr:col>41</xdr:col>
      <xdr:colOff>220094</xdr:colOff>
      <xdr:row>5</xdr:row>
      <xdr:rowOff>325553</xdr:rowOff>
    </xdr:to>
    <xdr:sp macro="" textlink="">
      <xdr:nvSpPr>
        <xdr:cNvPr id="3" name="額縁 3">
          <a:hlinkClick xmlns:r="http://schemas.openxmlformats.org/officeDocument/2006/relationships" r:id="rId1"/>
          <a:extLst>
            <a:ext uri="{FF2B5EF4-FFF2-40B4-BE49-F238E27FC236}">
              <a16:creationId xmlns:a16="http://schemas.microsoft.com/office/drawing/2014/main" id="{00000000-0008-0000-4C00-000003000000}"/>
            </a:ext>
          </a:extLst>
        </xdr:cNvPr>
        <xdr:cNvSpPr/>
      </xdr:nvSpPr>
      <xdr:spPr>
        <a:xfrm>
          <a:off x="9288780" y="975360"/>
          <a:ext cx="1256414" cy="72179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6.xml><?xml version="1.0" encoding="utf-8"?>
<xdr:wsDr xmlns:xdr="http://schemas.openxmlformats.org/drawingml/2006/spreadsheetDrawing" xmlns:a="http://schemas.openxmlformats.org/drawingml/2006/main">
  <xdr:twoCellAnchor>
    <xdr:from>
      <xdr:col>15</xdr:col>
      <xdr:colOff>144780</xdr:colOff>
      <xdr:row>3</xdr:row>
      <xdr:rowOff>53340</xdr:rowOff>
    </xdr:from>
    <xdr:to>
      <xdr:col>17</xdr:col>
      <xdr:colOff>152400</xdr:colOff>
      <xdr:row>6</xdr:row>
      <xdr:rowOff>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4D00-000003000000}"/>
            </a:ext>
          </a:extLst>
        </xdr:cNvPr>
        <xdr:cNvSpPr/>
      </xdr:nvSpPr>
      <xdr:spPr>
        <a:xfrm>
          <a:off x="6781800" y="52578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7.xml><?xml version="1.0" encoding="utf-8"?>
<xdr:wsDr xmlns:xdr="http://schemas.openxmlformats.org/drawingml/2006/spreadsheetDrawing" xmlns:a="http://schemas.openxmlformats.org/drawingml/2006/main">
  <xdr:twoCellAnchor>
    <xdr:from>
      <xdr:col>13</xdr:col>
      <xdr:colOff>487680</xdr:colOff>
      <xdr:row>3</xdr:row>
      <xdr:rowOff>99060</xdr:rowOff>
    </xdr:from>
    <xdr:to>
      <xdr:col>15</xdr:col>
      <xdr:colOff>601980</xdr:colOff>
      <xdr:row>5</xdr:row>
      <xdr:rowOff>365760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4E00-000002000000}"/>
            </a:ext>
          </a:extLst>
        </xdr:cNvPr>
        <xdr:cNvSpPr/>
      </xdr:nvSpPr>
      <xdr:spPr>
        <a:xfrm>
          <a:off x="7139940" y="701040"/>
          <a:ext cx="1333500" cy="8382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8.xml><?xml version="1.0" encoding="utf-8"?>
<xdr:wsDr xmlns:xdr="http://schemas.openxmlformats.org/drawingml/2006/spreadsheetDrawing" xmlns:a="http://schemas.openxmlformats.org/drawingml/2006/main">
  <xdr:twoCellAnchor>
    <xdr:from>
      <xdr:col>20</xdr:col>
      <xdr:colOff>392430</xdr:colOff>
      <xdr:row>6</xdr:row>
      <xdr:rowOff>24130</xdr:rowOff>
    </xdr:from>
    <xdr:to>
      <xdr:col>23</xdr:col>
      <xdr:colOff>122555</xdr:colOff>
      <xdr:row>12</xdr:row>
      <xdr:rowOff>128905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4F00-000002000000}"/>
            </a:ext>
          </a:extLst>
        </xdr:cNvPr>
        <xdr:cNvSpPr/>
      </xdr:nvSpPr>
      <xdr:spPr>
        <a:xfrm>
          <a:off x="10755630" y="1068070"/>
          <a:ext cx="1558925" cy="111823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oneCellAnchor>
    <xdr:from>
      <xdr:col>2</xdr:col>
      <xdr:colOff>338548</xdr:colOff>
      <xdr:row>10</xdr:row>
      <xdr:rowOff>7620</xdr:rowOff>
    </xdr:from>
    <xdr:ext cx="270562" cy="467548"/>
    <xdr:sp macro="" textlink="">
      <xdr:nvSpPr>
        <xdr:cNvPr id="3" name="テキスト ボックス 2">
          <a:extLst>
            <a:ext uri="{FF2B5EF4-FFF2-40B4-BE49-F238E27FC236}">
              <a16:creationId xmlns:a16="http://schemas.microsoft.com/office/drawing/2014/main" id="{00000000-0008-0000-4F00-000003000000}"/>
            </a:ext>
          </a:extLst>
        </xdr:cNvPr>
        <xdr:cNvSpPr txBox="1"/>
      </xdr:nvSpPr>
      <xdr:spPr>
        <a:xfrm rot="16200000">
          <a:off x="1558315" y="1828233"/>
          <a:ext cx="467548" cy="2705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No.2</a:t>
          </a:r>
          <a:endParaRPr kumimoji="1" lang="ja-JP" altLang="en-US" sz="1100"/>
        </a:p>
      </xdr:txBody>
    </xdr:sp>
    <xdr:clientData/>
  </xdr:oneCellAnchor>
  <xdr:twoCellAnchor>
    <xdr:from>
      <xdr:col>3</xdr:col>
      <xdr:colOff>220980</xdr:colOff>
      <xdr:row>14</xdr:row>
      <xdr:rowOff>3810</xdr:rowOff>
    </xdr:from>
    <xdr:to>
      <xdr:col>3</xdr:col>
      <xdr:colOff>220980</xdr:colOff>
      <xdr:row>22</xdr:row>
      <xdr:rowOff>0</xdr:rowOff>
    </xdr:to>
    <xdr:cxnSp macro="">
      <xdr:nvCxnSpPr>
        <xdr:cNvPr id="4" name="直線コネクタ 3">
          <a:extLst>
            <a:ext uri="{FF2B5EF4-FFF2-40B4-BE49-F238E27FC236}">
              <a16:creationId xmlns:a16="http://schemas.microsoft.com/office/drawing/2014/main" id="{00000000-0008-0000-4F00-000004000000}"/>
            </a:ext>
          </a:extLst>
        </xdr:cNvPr>
        <xdr:cNvCxnSpPr/>
      </xdr:nvCxnSpPr>
      <xdr:spPr>
        <a:xfrm>
          <a:off x="2004060" y="239649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220980</xdr:colOff>
      <xdr:row>14</xdr:row>
      <xdr:rowOff>3810</xdr:rowOff>
    </xdr:from>
    <xdr:to>
      <xdr:col>4</xdr:col>
      <xdr:colOff>220980</xdr:colOff>
      <xdr:row>22</xdr:row>
      <xdr:rowOff>0</xdr:rowOff>
    </xdr:to>
    <xdr:cxnSp macro="">
      <xdr:nvCxnSpPr>
        <xdr:cNvPr id="5" name="直線コネクタ 4">
          <a:extLst>
            <a:ext uri="{FF2B5EF4-FFF2-40B4-BE49-F238E27FC236}">
              <a16:creationId xmlns:a16="http://schemas.microsoft.com/office/drawing/2014/main" id="{00000000-0008-0000-4F00-000005000000}"/>
            </a:ext>
          </a:extLst>
        </xdr:cNvPr>
        <xdr:cNvCxnSpPr/>
      </xdr:nvCxnSpPr>
      <xdr:spPr>
        <a:xfrm>
          <a:off x="2468880" y="239649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228600</xdr:colOff>
      <xdr:row>14</xdr:row>
      <xdr:rowOff>0</xdr:rowOff>
    </xdr:from>
    <xdr:to>
      <xdr:col>5</xdr:col>
      <xdr:colOff>228600</xdr:colOff>
      <xdr:row>21</xdr:row>
      <xdr:rowOff>163830</xdr:rowOff>
    </xdr:to>
    <xdr:cxnSp macro="">
      <xdr:nvCxnSpPr>
        <xdr:cNvPr id="6" name="直線コネクタ 5">
          <a:extLst>
            <a:ext uri="{FF2B5EF4-FFF2-40B4-BE49-F238E27FC236}">
              <a16:creationId xmlns:a16="http://schemas.microsoft.com/office/drawing/2014/main" id="{00000000-0008-0000-4F00-000006000000}"/>
            </a:ext>
          </a:extLst>
        </xdr:cNvPr>
        <xdr:cNvCxnSpPr/>
      </xdr:nvCxnSpPr>
      <xdr:spPr>
        <a:xfrm>
          <a:off x="2941320" y="239268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243840</xdr:colOff>
      <xdr:row>14</xdr:row>
      <xdr:rowOff>0</xdr:rowOff>
    </xdr:from>
    <xdr:to>
      <xdr:col>6</xdr:col>
      <xdr:colOff>243840</xdr:colOff>
      <xdr:row>21</xdr:row>
      <xdr:rowOff>163830</xdr:rowOff>
    </xdr:to>
    <xdr:cxnSp macro="">
      <xdr:nvCxnSpPr>
        <xdr:cNvPr id="7" name="直線コネクタ 6">
          <a:extLst>
            <a:ext uri="{FF2B5EF4-FFF2-40B4-BE49-F238E27FC236}">
              <a16:creationId xmlns:a16="http://schemas.microsoft.com/office/drawing/2014/main" id="{00000000-0008-0000-4F00-000007000000}"/>
            </a:ext>
          </a:extLst>
        </xdr:cNvPr>
        <xdr:cNvCxnSpPr/>
      </xdr:nvCxnSpPr>
      <xdr:spPr>
        <a:xfrm>
          <a:off x="3421380" y="239268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228600</xdr:colOff>
      <xdr:row>14</xdr:row>
      <xdr:rowOff>0</xdr:rowOff>
    </xdr:from>
    <xdr:to>
      <xdr:col>2</xdr:col>
      <xdr:colOff>228600</xdr:colOff>
      <xdr:row>21</xdr:row>
      <xdr:rowOff>163830</xdr:rowOff>
    </xdr:to>
    <xdr:cxnSp macro="">
      <xdr:nvCxnSpPr>
        <xdr:cNvPr id="8" name="直線コネクタ 7">
          <a:extLst>
            <a:ext uri="{FF2B5EF4-FFF2-40B4-BE49-F238E27FC236}">
              <a16:creationId xmlns:a16="http://schemas.microsoft.com/office/drawing/2014/main" id="{00000000-0008-0000-4F00-000008000000}"/>
            </a:ext>
          </a:extLst>
        </xdr:cNvPr>
        <xdr:cNvCxnSpPr/>
      </xdr:nvCxnSpPr>
      <xdr:spPr>
        <a:xfrm>
          <a:off x="1546860" y="239268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224790</xdr:colOff>
      <xdr:row>14</xdr:row>
      <xdr:rowOff>3810</xdr:rowOff>
    </xdr:from>
    <xdr:to>
      <xdr:col>7</xdr:col>
      <xdr:colOff>224790</xdr:colOff>
      <xdr:row>22</xdr:row>
      <xdr:rowOff>0</xdr:rowOff>
    </xdr:to>
    <xdr:cxnSp macro="">
      <xdr:nvCxnSpPr>
        <xdr:cNvPr id="9" name="直線コネクタ 8">
          <a:extLst>
            <a:ext uri="{FF2B5EF4-FFF2-40B4-BE49-F238E27FC236}">
              <a16:creationId xmlns:a16="http://schemas.microsoft.com/office/drawing/2014/main" id="{00000000-0008-0000-4F00-000009000000}"/>
            </a:ext>
          </a:extLst>
        </xdr:cNvPr>
        <xdr:cNvCxnSpPr/>
      </xdr:nvCxnSpPr>
      <xdr:spPr>
        <a:xfrm>
          <a:off x="3867150" y="239649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232410</xdr:colOff>
      <xdr:row>13</xdr:row>
      <xdr:rowOff>163830</xdr:rowOff>
    </xdr:from>
    <xdr:to>
      <xdr:col>8</xdr:col>
      <xdr:colOff>232410</xdr:colOff>
      <xdr:row>21</xdr:row>
      <xdr:rowOff>160020</xdr:rowOff>
    </xdr:to>
    <xdr:cxnSp macro="">
      <xdr:nvCxnSpPr>
        <xdr:cNvPr id="10" name="直線コネクタ 9">
          <a:extLst>
            <a:ext uri="{FF2B5EF4-FFF2-40B4-BE49-F238E27FC236}">
              <a16:creationId xmlns:a16="http://schemas.microsoft.com/office/drawing/2014/main" id="{00000000-0008-0000-4F00-00000A000000}"/>
            </a:ext>
          </a:extLst>
        </xdr:cNvPr>
        <xdr:cNvCxnSpPr/>
      </xdr:nvCxnSpPr>
      <xdr:spPr>
        <a:xfrm>
          <a:off x="4339590" y="238887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220980</xdr:colOff>
      <xdr:row>14</xdr:row>
      <xdr:rowOff>0</xdr:rowOff>
    </xdr:from>
    <xdr:to>
      <xdr:col>9</xdr:col>
      <xdr:colOff>220980</xdr:colOff>
      <xdr:row>21</xdr:row>
      <xdr:rowOff>163830</xdr:rowOff>
    </xdr:to>
    <xdr:cxnSp macro="">
      <xdr:nvCxnSpPr>
        <xdr:cNvPr id="11" name="直線コネクタ 10">
          <a:extLst>
            <a:ext uri="{FF2B5EF4-FFF2-40B4-BE49-F238E27FC236}">
              <a16:creationId xmlns:a16="http://schemas.microsoft.com/office/drawing/2014/main" id="{00000000-0008-0000-4F00-00000B000000}"/>
            </a:ext>
          </a:extLst>
        </xdr:cNvPr>
        <xdr:cNvCxnSpPr/>
      </xdr:nvCxnSpPr>
      <xdr:spPr>
        <a:xfrm>
          <a:off x="4792980" y="239268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224790</xdr:colOff>
      <xdr:row>13</xdr:row>
      <xdr:rowOff>163830</xdr:rowOff>
    </xdr:from>
    <xdr:to>
      <xdr:col>10</xdr:col>
      <xdr:colOff>224790</xdr:colOff>
      <xdr:row>21</xdr:row>
      <xdr:rowOff>160020</xdr:rowOff>
    </xdr:to>
    <xdr:cxnSp macro="">
      <xdr:nvCxnSpPr>
        <xdr:cNvPr id="12" name="直線コネクタ 11">
          <a:extLst>
            <a:ext uri="{FF2B5EF4-FFF2-40B4-BE49-F238E27FC236}">
              <a16:creationId xmlns:a16="http://schemas.microsoft.com/office/drawing/2014/main" id="{00000000-0008-0000-4F00-00000C000000}"/>
            </a:ext>
          </a:extLst>
        </xdr:cNvPr>
        <xdr:cNvCxnSpPr/>
      </xdr:nvCxnSpPr>
      <xdr:spPr>
        <a:xfrm>
          <a:off x="5261610" y="238887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236220</xdr:colOff>
      <xdr:row>14</xdr:row>
      <xdr:rowOff>3810</xdr:rowOff>
    </xdr:from>
    <xdr:to>
      <xdr:col>11</xdr:col>
      <xdr:colOff>236220</xdr:colOff>
      <xdr:row>22</xdr:row>
      <xdr:rowOff>0</xdr:rowOff>
    </xdr:to>
    <xdr:cxnSp macro="">
      <xdr:nvCxnSpPr>
        <xdr:cNvPr id="13" name="直線コネクタ 12">
          <a:extLst>
            <a:ext uri="{FF2B5EF4-FFF2-40B4-BE49-F238E27FC236}">
              <a16:creationId xmlns:a16="http://schemas.microsoft.com/office/drawing/2014/main" id="{00000000-0008-0000-4F00-00000D000000}"/>
            </a:ext>
          </a:extLst>
        </xdr:cNvPr>
        <xdr:cNvCxnSpPr/>
      </xdr:nvCxnSpPr>
      <xdr:spPr>
        <a:xfrm>
          <a:off x="5737860" y="239649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243840</xdr:colOff>
      <xdr:row>14</xdr:row>
      <xdr:rowOff>0</xdr:rowOff>
    </xdr:from>
    <xdr:to>
      <xdr:col>12</xdr:col>
      <xdr:colOff>243840</xdr:colOff>
      <xdr:row>21</xdr:row>
      <xdr:rowOff>163830</xdr:rowOff>
    </xdr:to>
    <xdr:cxnSp macro="">
      <xdr:nvCxnSpPr>
        <xdr:cNvPr id="14" name="直線コネクタ 13">
          <a:extLst>
            <a:ext uri="{FF2B5EF4-FFF2-40B4-BE49-F238E27FC236}">
              <a16:creationId xmlns:a16="http://schemas.microsoft.com/office/drawing/2014/main" id="{00000000-0008-0000-4F00-00000E000000}"/>
            </a:ext>
          </a:extLst>
        </xdr:cNvPr>
        <xdr:cNvCxnSpPr/>
      </xdr:nvCxnSpPr>
      <xdr:spPr>
        <a:xfrm>
          <a:off x="6210300" y="239268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98517</xdr:colOff>
      <xdr:row>10</xdr:row>
      <xdr:rowOff>7620</xdr:rowOff>
    </xdr:from>
    <xdr:ext cx="270562" cy="467548"/>
    <xdr:sp macro="" textlink="">
      <xdr:nvSpPr>
        <xdr:cNvPr id="15" name="テキスト ボックス 14">
          <a:extLst>
            <a:ext uri="{FF2B5EF4-FFF2-40B4-BE49-F238E27FC236}">
              <a16:creationId xmlns:a16="http://schemas.microsoft.com/office/drawing/2014/main" id="{00000000-0008-0000-4F00-00000F000000}"/>
            </a:ext>
          </a:extLst>
        </xdr:cNvPr>
        <xdr:cNvSpPr txBox="1"/>
      </xdr:nvSpPr>
      <xdr:spPr>
        <a:xfrm rot="16200000">
          <a:off x="1783104" y="1828233"/>
          <a:ext cx="467548" cy="2705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solidFill>
                <a:schemeClr val="tx1"/>
              </a:solidFill>
              <a:effectLst/>
              <a:latin typeface="+mn-lt"/>
              <a:ea typeface="+mn-ea"/>
              <a:cs typeface="+mn-cs"/>
            </a:rPr>
            <a:t>No.4</a:t>
          </a:r>
          <a:endParaRPr lang="ja-JP" altLang="ja-JP">
            <a:effectLst/>
          </a:endParaRPr>
        </a:p>
      </xdr:txBody>
    </xdr:sp>
    <xdr:clientData/>
  </xdr:oneCellAnchor>
  <xdr:oneCellAnchor>
    <xdr:from>
      <xdr:col>3</xdr:col>
      <xdr:colOff>334737</xdr:colOff>
      <xdr:row>10</xdr:row>
      <xdr:rowOff>3810</xdr:rowOff>
    </xdr:from>
    <xdr:ext cx="270562" cy="467548"/>
    <xdr:sp macro="" textlink="">
      <xdr:nvSpPr>
        <xdr:cNvPr id="16" name="テキスト ボックス 15">
          <a:extLst>
            <a:ext uri="{FF2B5EF4-FFF2-40B4-BE49-F238E27FC236}">
              <a16:creationId xmlns:a16="http://schemas.microsoft.com/office/drawing/2014/main" id="{00000000-0008-0000-4F00-000010000000}"/>
            </a:ext>
          </a:extLst>
        </xdr:cNvPr>
        <xdr:cNvSpPr txBox="1"/>
      </xdr:nvSpPr>
      <xdr:spPr>
        <a:xfrm rot="16200000">
          <a:off x="2019324" y="1824423"/>
          <a:ext cx="467548" cy="2705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solidFill>
                <a:schemeClr val="tx1"/>
              </a:solidFill>
              <a:effectLst/>
              <a:latin typeface="+mn-lt"/>
              <a:ea typeface="+mn-ea"/>
              <a:cs typeface="+mn-cs"/>
            </a:rPr>
            <a:t>No.6</a:t>
          </a:r>
          <a:endParaRPr lang="ja-JP" altLang="ja-JP">
            <a:effectLst/>
          </a:endParaRPr>
        </a:p>
      </xdr:txBody>
    </xdr:sp>
    <xdr:clientData/>
  </xdr:oneCellAnchor>
  <xdr:oneCellAnchor>
    <xdr:from>
      <xdr:col>4</xdr:col>
      <xdr:colOff>94707</xdr:colOff>
      <xdr:row>10</xdr:row>
      <xdr:rowOff>3810</xdr:rowOff>
    </xdr:from>
    <xdr:ext cx="270562" cy="467548"/>
    <xdr:sp macro="" textlink="">
      <xdr:nvSpPr>
        <xdr:cNvPr id="17" name="テキスト ボックス 16">
          <a:extLst>
            <a:ext uri="{FF2B5EF4-FFF2-40B4-BE49-F238E27FC236}">
              <a16:creationId xmlns:a16="http://schemas.microsoft.com/office/drawing/2014/main" id="{00000000-0008-0000-4F00-000011000000}"/>
            </a:ext>
          </a:extLst>
        </xdr:cNvPr>
        <xdr:cNvSpPr txBox="1"/>
      </xdr:nvSpPr>
      <xdr:spPr>
        <a:xfrm rot="16200000">
          <a:off x="2244114" y="1824423"/>
          <a:ext cx="467548" cy="2705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solidFill>
                <a:schemeClr val="tx1"/>
              </a:solidFill>
              <a:effectLst/>
              <a:latin typeface="+mn-lt"/>
              <a:ea typeface="+mn-ea"/>
              <a:cs typeface="+mn-cs"/>
            </a:rPr>
            <a:t>No.8</a:t>
          </a:r>
          <a:endParaRPr lang="ja-JP" altLang="ja-JP">
            <a:effectLst/>
          </a:endParaRPr>
        </a:p>
      </xdr:txBody>
    </xdr:sp>
    <xdr:clientData/>
  </xdr:oneCellAnchor>
  <xdr:oneCellAnchor>
    <xdr:from>
      <xdr:col>4</xdr:col>
      <xdr:colOff>342358</xdr:colOff>
      <xdr:row>9</xdr:row>
      <xdr:rowOff>137890</xdr:rowOff>
    </xdr:from>
    <xdr:ext cx="270562" cy="540665"/>
    <xdr:sp macro="" textlink="">
      <xdr:nvSpPr>
        <xdr:cNvPr id="18" name="テキスト ボックス 17">
          <a:extLst>
            <a:ext uri="{FF2B5EF4-FFF2-40B4-BE49-F238E27FC236}">
              <a16:creationId xmlns:a16="http://schemas.microsoft.com/office/drawing/2014/main" id="{00000000-0008-0000-4F00-000012000000}"/>
            </a:ext>
          </a:extLst>
        </xdr:cNvPr>
        <xdr:cNvSpPr txBox="1"/>
      </xdr:nvSpPr>
      <xdr:spPr>
        <a:xfrm rot="16200000">
          <a:off x="2455206" y="1827422"/>
          <a:ext cx="540665" cy="2705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solidFill>
                <a:schemeClr val="tx1"/>
              </a:solidFill>
              <a:effectLst/>
              <a:latin typeface="+mn-lt"/>
              <a:ea typeface="+mn-ea"/>
              <a:cs typeface="+mn-cs"/>
            </a:rPr>
            <a:t>No.10</a:t>
          </a:r>
          <a:endParaRPr lang="ja-JP" altLang="ja-JP">
            <a:effectLst/>
          </a:endParaRPr>
        </a:p>
      </xdr:txBody>
    </xdr:sp>
    <xdr:clientData/>
  </xdr:oneCellAnchor>
  <xdr:oneCellAnchor>
    <xdr:from>
      <xdr:col>5</xdr:col>
      <xdr:colOff>102328</xdr:colOff>
      <xdr:row>9</xdr:row>
      <xdr:rowOff>137890</xdr:rowOff>
    </xdr:from>
    <xdr:ext cx="270562" cy="540665"/>
    <xdr:sp macro="" textlink="">
      <xdr:nvSpPr>
        <xdr:cNvPr id="19" name="テキスト ボックス 18">
          <a:extLst>
            <a:ext uri="{FF2B5EF4-FFF2-40B4-BE49-F238E27FC236}">
              <a16:creationId xmlns:a16="http://schemas.microsoft.com/office/drawing/2014/main" id="{00000000-0008-0000-4F00-000013000000}"/>
            </a:ext>
          </a:extLst>
        </xdr:cNvPr>
        <xdr:cNvSpPr txBox="1"/>
      </xdr:nvSpPr>
      <xdr:spPr>
        <a:xfrm rot="16200000">
          <a:off x="2679996" y="1827422"/>
          <a:ext cx="540665" cy="2705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solidFill>
                <a:schemeClr val="tx1"/>
              </a:solidFill>
              <a:effectLst/>
              <a:latin typeface="+mn-lt"/>
              <a:ea typeface="+mn-ea"/>
              <a:cs typeface="+mn-cs"/>
            </a:rPr>
            <a:t>No.12</a:t>
          </a:r>
          <a:endParaRPr lang="ja-JP" altLang="ja-JP">
            <a:effectLst/>
          </a:endParaRPr>
        </a:p>
      </xdr:txBody>
    </xdr:sp>
    <xdr:clientData/>
  </xdr:oneCellAnchor>
  <xdr:oneCellAnchor>
    <xdr:from>
      <xdr:col>5</xdr:col>
      <xdr:colOff>338548</xdr:colOff>
      <xdr:row>9</xdr:row>
      <xdr:rowOff>134080</xdr:rowOff>
    </xdr:from>
    <xdr:ext cx="270562" cy="540665"/>
    <xdr:sp macro="" textlink="">
      <xdr:nvSpPr>
        <xdr:cNvPr id="20" name="テキスト ボックス 19">
          <a:extLst>
            <a:ext uri="{FF2B5EF4-FFF2-40B4-BE49-F238E27FC236}">
              <a16:creationId xmlns:a16="http://schemas.microsoft.com/office/drawing/2014/main" id="{00000000-0008-0000-4F00-000014000000}"/>
            </a:ext>
          </a:extLst>
        </xdr:cNvPr>
        <xdr:cNvSpPr txBox="1"/>
      </xdr:nvSpPr>
      <xdr:spPr>
        <a:xfrm rot="16200000">
          <a:off x="2916216" y="1823612"/>
          <a:ext cx="540665" cy="2705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solidFill>
                <a:schemeClr val="tx1"/>
              </a:solidFill>
              <a:effectLst/>
              <a:latin typeface="+mn-lt"/>
              <a:ea typeface="+mn-ea"/>
              <a:cs typeface="+mn-cs"/>
            </a:rPr>
            <a:t>No.14</a:t>
          </a:r>
          <a:endParaRPr lang="ja-JP" altLang="ja-JP">
            <a:effectLst/>
          </a:endParaRPr>
        </a:p>
      </xdr:txBody>
    </xdr:sp>
    <xdr:clientData/>
  </xdr:oneCellAnchor>
  <xdr:oneCellAnchor>
    <xdr:from>
      <xdr:col>6</xdr:col>
      <xdr:colOff>98518</xdr:colOff>
      <xdr:row>9</xdr:row>
      <xdr:rowOff>134080</xdr:rowOff>
    </xdr:from>
    <xdr:ext cx="270562" cy="540665"/>
    <xdr:sp macro="" textlink="">
      <xdr:nvSpPr>
        <xdr:cNvPr id="21" name="テキスト ボックス 20">
          <a:extLst>
            <a:ext uri="{FF2B5EF4-FFF2-40B4-BE49-F238E27FC236}">
              <a16:creationId xmlns:a16="http://schemas.microsoft.com/office/drawing/2014/main" id="{00000000-0008-0000-4F00-000015000000}"/>
            </a:ext>
          </a:extLst>
        </xdr:cNvPr>
        <xdr:cNvSpPr txBox="1"/>
      </xdr:nvSpPr>
      <xdr:spPr>
        <a:xfrm rot="16200000">
          <a:off x="3141006" y="1823612"/>
          <a:ext cx="540665" cy="2705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solidFill>
                <a:schemeClr val="tx1"/>
              </a:solidFill>
              <a:effectLst/>
              <a:latin typeface="+mn-lt"/>
              <a:ea typeface="+mn-ea"/>
              <a:cs typeface="+mn-cs"/>
            </a:rPr>
            <a:t>No.16</a:t>
          </a:r>
          <a:endParaRPr lang="ja-JP" altLang="ja-JP">
            <a:effectLst/>
          </a:endParaRPr>
        </a:p>
      </xdr:txBody>
    </xdr:sp>
    <xdr:clientData/>
  </xdr:oneCellAnchor>
  <xdr:oneCellAnchor>
    <xdr:from>
      <xdr:col>2</xdr:col>
      <xdr:colOff>117568</xdr:colOff>
      <xdr:row>10</xdr:row>
      <xdr:rowOff>7620</xdr:rowOff>
    </xdr:from>
    <xdr:ext cx="270562" cy="467548"/>
    <xdr:sp macro="" textlink="">
      <xdr:nvSpPr>
        <xdr:cNvPr id="29" name="テキスト ボックス 28">
          <a:extLst>
            <a:ext uri="{FF2B5EF4-FFF2-40B4-BE49-F238E27FC236}">
              <a16:creationId xmlns:a16="http://schemas.microsoft.com/office/drawing/2014/main" id="{00000000-0008-0000-4F00-00001D000000}"/>
            </a:ext>
          </a:extLst>
        </xdr:cNvPr>
        <xdr:cNvSpPr txBox="1"/>
      </xdr:nvSpPr>
      <xdr:spPr>
        <a:xfrm rot="16200000">
          <a:off x="1337335" y="1828233"/>
          <a:ext cx="467548" cy="2705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No.0</a:t>
          </a:r>
          <a:endParaRPr kumimoji="1" lang="ja-JP" altLang="en-US" sz="1100"/>
        </a:p>
      </xdr:txBody>
    </xdr:sp>
    <xdr:clientData/>
  </xdr:oneCellAnchor>
  <xdr:twoCellAnchor>
    <xdr:from>
      <xdr:col>2</xdr:col>
      <xdr:colOff>236220</xdr:colOff>
      <xdr:row>15</xdr:row>
      <xdr:rowOff>68580</xdr:rowOff>
    </xdr:from>
    <xdr:to>
      <xdr:col>6</xdr:col>
      <xdr:colOff>243840</xdr:colOff>
      <xdr:row>18</xdr:row>
      <xdr:rowOff>152400</xdr:rowOff>
    </xdr:to>
    <xdr:sp macro="" textlink="">
      <xdr:nvSpPr>
        <xdr:cNvPr id="30" name="フリーフォーム 29">
          <a:extLst>
            <a:ext uri="{FF2B5EF4-FFF2-40B4-BE49-F238E27FC236}">
              <a16:creationId xmlns:a16="http://schemas.microsoft.com/office/drawing/2014/main" id="{00000000-0008-0000-4F00-00001E000000}"/>
            </a:ext>
          </a:extLst>
        </xdr:cNvPr>
        <xdr:cNvSpPr/>
      </xdr:nvSpPr>
      <xdr:spPr>
        <a:xfrm>
          <a:off x="1554480" y="2628900"/>
          <a:ext cx="1866900" cy="594360"/>
        </a:xfrm>
        <a:custGeom>
          <a:avLst/>
          <a:gdLst>
            <a:gd name="connsiteX0" fmla="*/ 0 w 1866900"/>
            <a:gd name="connsiteY0" fmla="*/ 594360 h 594360"/>
            <a:gd name="connsiteX1" fmla="*/ 228600 w 1866900"/>
            <a:gd name="connsiteY1" fmla="*/ 91440 h 594360"/>
            <a:gd name="connsiteX2" fmla="*/ 464820 w 1866900"/>
            <a:gd name="connsiteY2" fmla="*/ 0 h 594360"/>
            <a:gd name="connsiteX3" fmla="*/ 708660 w 1866900"/>
            <a:gd name="connsiteY3" fmla="*/ 480060 h 594360"/>
            <a:gd name="connsiteX4" fmla="*/ 922020 w 1866900"/>
            <a:gd name="connsiteY4" fmla="*/ 571500 h 594360"/>
            <a:gd name="connsiteX5" fmla="*/ 1165860 w 1866900"/>
            <a:gd name="connsiteY5" fmla="*/ 518160 h 594360"/>
            <a:gd name="connsiteX6" fmla="*/ 1402080 w 1866900"/>
            <a:gd name="connsiteY6" fmla="*/ 472440 h 594360"/>
            <a:gd name="connsiteX7" fmla="*/ 1630680 w 1866900"/>
            <a:gd name="connsiteY7" fmla="*/ 518160 h 594360"/>
            <a:gd name="connsiteX8" fmla="*/ 1866900 w 1866900"/>
            <a:gd name="connsiteY8" fmla="*/ 548640 h 5943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66900" h="594360">
              <a:moveTo>
                <a:pt x="0" y="594360"/>
              </a:moveTo>
              <a:lnTo>
                <a:pt x="228600" y="91440"/>
              </a:lnTo>
              <a:lnTo>
                <a:pt x="464820" y="0"/>
              </a:lnTo>
              <a:lnTo>
                <a:pt x="708660" y="480060"/>
              </a:lnTo>
              <a:lnTo>
                <a:pt x="922020" y="571500"/>
              </a:lnTo>
              <a:lnTo>
                <a:pt x="1165860" y="518160"/>
              </a:lnTo>
              <a:lnTo>
                <a:pt x="1402080" y="472440"/>
              </a:lnTo>
              <a:lnTo>
                <a:pt x="1630680" y="518160"/>
              </a:lnTo>
              <a:lnTo>
                <a:pt x="1866900" y="548640"/>
              </a:lnTo>
            </a:path>
          </a:pathLst>
        </a:cu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3</xdr:col>
      <xdr:colOff>198120</xdr:colOff>
      <xdr:row>12</xdr:row>
      <xdr:rowOff>243840</xdr:rowOff>
    </xdr:from>
    <xdr:to>
      <xdr:col>12</xdr:col>
      <xdr:colOff>236220</xdr:colOff>
      <xdr:row>20</xdr:row>
      <xdr:rowOff>0</xdr:rowOff>
    </xdr:to>
    <xdr:sp macro="" textlink="">
      <xdr:nvSpPr>
        <xdr:cNvPr id="24" name="フリーフォーム 23">
          <a:extLst>
            <a:ext uri="{FF2B5EF4-FFF2-40B4-BE49-F238E27FC236}">
              <a16:creationId xmlns:a16="http://schemas.microsoft.com/office/drawing/2014/main" id="{00000000-0008-0000-5000-000018000000}"/>
            </a:ext>
          </a:extLst>
        </xdr:cNvPr>
        <xdr:cNvSpPr/>
      </xdr:nvSpPr>
      <xdr:spPr>
        <a:xfrm>
          <a:off x="2072640" y="3048000"/>
          <a:ext cx="4221480" cy="1767840"/>
        </a:xfrm>
        <a:custGeom>
          <a:avLst/>
          <a:gdLst>
            <a:gd name="connsiteX0" fmla="*/ 0 w 4221480"/>
            <a:gd name="connsiteY0" fmla="*/ 762000 h 1767840"/>
            <a:gd name="connsiteX1" fmla="*/ 510540 w 4221480"/>
            <a:gd name="connsiteY1" fmla="*/ 1264920 h 1767840"/>
            <a:gd name="connsiteX2" fmla="*/ 975360 w 4221480"/>
            <a:gd name="connsiteY2" fmla="*/ 1524000 h 1767840"/>
            <a:gd name="connsiteX3" fmla="*/ 1424940 w 4221480"/>
            <a:gd name="connsiteY3" fmla="*/ 762000 h 1767840"/>
            <a:gd name="connsiteX4" fmla="*/ 1866900 w 4221480"/>
            <a:gd name="connsiteY4" fmla="*/ 259080 h 1767840"/>
            <a:gd name="connsiteX5" fmla="*/ 2362200 w 4221480"/>
            <a:gd name="connsiteY5" fmla="*/ 1516380 h 1767840"/>
            <a:gd name="connsiteX6" fmla="*/ 2827020 w 4221480"/>
            <a:gd name="connsiteY6" fmla="*/ 1767840 h 1767840"/>
            <a:gd name="connsiteX7" fmla="*/ 3291840 w 4221480"/>
            <a:gd name="connsiteY7" fmla="*/ 762000 h 1767840"/>
            <a:gd name="connsiteX8" fmla="*/ 3741420 w 4221480"/>
            <a:gd name="connsiteY8" fmla="*/ 0 h 1767840"/>
            <a:gd name="connsiteX9" fmla="*/ 4221480 w 4221480"/>
            <a:gd name="connsiteY9" fmla="*/ 1257300 h 17678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221480" h="1767840">
              <a:moveTo>
                <a:pt x="0" y="762000"/>
              </a:moveTo>
              <a:lnTo>
                <a:pt x="510540" y="1264920"/>
              </a:lnTo>
              <a:lnTo>
                <a:pt x="975360" y="1524000"/>
              </a:lnTo>
              <a:lnTo>
                <a:pt x="1424940" y="762000"/>
              </a:lnTo>
              <a:lnTo>
                <a:pt x="1866900" y="259080"/>
              </a:lnTo>
              <a:lnTo>
                <a:pt x="2362200" y="1516380"/>
              </a:lnTo>
              <a:lnTo>
                <a:pt x="2827020" y="1767840"/>
              </a:lnTo>
              <a:lnTo>
                <a:pt x="3291840" y="762000"/>
              </a:lnTo>
              <a:lnTo>
                <a:pt x="3741420" y="0"/>
              </a:lnTo>
              <a:lnTo>
                <a:pt x="4221480" y="1257300"/>
              </a:lnTo>
            </a:path>
          </a:pathLst>
        </a:cu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0</xdr:colOff>
      <xdr:row>5</xdr:row>
      <xdr:rowOff>0</xdr:rowOff>
    </xdr:from>
    <xdr:to>
      <xdr:col>21</xdr:col>
      <xdr:colOff>339725</xdr:colOff>
      <xdr:row>9</xdr:row>
      <xdr:rowOff>112395</xdr:rowOff>
    </xdr:to>
    <xdr:sp macro="" textlink="">
      <xdr:nvSpPr>
        <xdr:cNvPr id="25" name="額縁 24">
          <a:hlinkClick xmlns:r="http://schemas.openxmlformats.org/officeDocument/2006/relationships" r:id="rId1"/>
          <a:extLst>
            <a:ext uri="{FF2B5EF4-FFF2-40B4-BE49-F238E27FC236}">
              <a16:creationId xmlns:a16="http://schemas.microsoft.com/office/drawing/2014/main" id="{00000000-0008-0000-5000-000019000000}"/>
            </a:ext>
          </a:extLst>
        </xdr:cNvPr>
        <xdr:cNvSpPr/>
      </xdr:nvSpPr>
      <xdr:spPr>
        <a:xfrm>
          <a:off x="9387840" y="1043940"/>
          <a:ext cx="1558925" cy="111823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5</xdr:col>
      <xdr:colOff>9441</xdr:colOff>
      <xdr:row>1</xdr:row>
      <xdr:rowOff>3660</xdr:rowOff>
    </xdr:from>
    <xdr:to>
      <xdr:col>16</xdr:col>
      <xdr:colOff>9441</xdr:colOff>
      <xdr:row>2</xdr:row>
      <xdr:rowOff>198119</xdr:rowOff>
    </xdr:to>
    <xdr:sp macro="" textlink="" fLocksText="0">
      <xdr:nvSpPr>
        <xdr:cNvPr id="2" name="AutoShape 53">
          <a:extLst>
            <a:ext uri="{FF2B5EF4-FFF2-40B4-BE49-F238E27FC236}">
              <a16:creationId xmlns:a16="http://schemas.microsoft.com/office/drawing/2014/main" id="{00000000-0008-0000-0900-000002000000}"/>
            </a:ext>
          </a:extLst>
        </xdr:cNvPr>
        <xdr:cNvSpPr/>
      </xdr:nvSpPr>
      <xdr:spPr bwMode="auto">
        <a:xfrm>
          <a:off x="1266741" y="255120"/>
          <a:ext cx="2766060" cy="445919"/>
        </a:xfrm>
        <a:prstGeom prst="wedgeRoundRectCallout">
          <a:avLst>
            <a:gd name="adj1" fmla="val -77273"/>
            <a:gd name="adj2" fmla="val 37097"/>
            <a:gd name="adj3" fmla="val 16667"/>
          </a:avLst>
        </a:prstGeom>
        <a:solidFill>
          <a:srgbClr val="FFFF00"/>
        </a:solidFill>
        <a:ln w="9525">
          <a:solidFill>
            <a:srgbClr val="000000"/>
          </a:solidFill>
          <a:miter lim="800000"/>
        </a:ln>
      </xdr:spPr>
      <xdr:txBody>
        <a:bodyPr vertOverflow="clip" wrap="square" lIns="27432" tIns="18288" rIns="0" bIns="0" anchor="t" upright="1"/>
        <a:lstStyle/>
        <a:p>
          <a:pPr algn="l" rtl="0">
            <a:lnSpc>
              <a:spcPts val="1200"/>
            </a:lnSpc>
          </a:pPr>
          <a:r>
            <a:rPr lang="ja-JP" altLang="en-US" sz="1100" b="0" i="0" u="none" baseline="0">
              <a:solidFill>
                <a:srgbClr val="000000"/>
              </a:solidFill>
              <a:latin typeface="ＭＳ Ｐゴシック"/>
              <a:ea typeface="ＭＳ Ｐゴシック"/>
            </a:rPr>
            <a:t>あらかじめ監督職員に説明して押印を受け、契約書（2部とも）に袋とじして下さい。</a:t>
          </a:r>
        </a:p>
      </xdr:txBody>
    </xdr:sp>
    <xdr:clientData fPrintsWithSheet="0"/>
  </xdr:twoCellAnchor>
  <xdr:twoCellAnchor>
    <xdr:from>
      <xdr:col>15</xdr:col>
      <xdr:colOff>68580</xdr:colOff>
      <xdr:row>10</xdr:row>
      <xdr:rowOff>0</xdr:rowOff>
    </xdr:from>
    <xdr:to>
      <xdr:col>15</xdr:col>
      <xdr:colOff>259080</xdr:colOff>
      <xdr:row>11</xdr:row>
      <xdr:rowOff>0</xdr:rowOff>
    </xdr:to>
    <xdr:sp macro="" textlink="">
      <xdr:nvSpPr>
        <xdr:cNvPr id="1010689" name="Check Box 1" hidden="1">
          <a:extLst>
            <a:ext uri="{63B3BB69-23CF-44E3-9099-C40C66FF867C}">
              <a14:compatExt xmlns:a14="http://schemas.microsoft.com/office/drawing/2010/main" spid="_x0000_s1010689"/>
            </a:ext>
            <a:ext uri="{FF2B5EF4-FFF2-40B4-BE49-F238E27FC236}">
              <a16:creationId xmlns:a16="http://schemas.microsoft.com/office/drawing/2014/main" id="{00000000-0008-0000-0900-0000016C0F00}"/>
            </a:ext>
          </a:extLst>
        </xdr:cNvPr>
        <xdr:cNvSpPr/>
      </xdr:nvSpPr>
      <xdr:spPr bwMode="auto">
        <a:xfrm>
          <a:off x="0" y="0"/>
          <a:ext cx="0"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15</xdr:col>
      <xdr:colOff>68580</xdr:colOff>
      <xdr:row>11</xdr:row>
      <xdr:rowOff>0</xdr:rowOff>
    </xdr:from>
    <xdr:to>
      <xdr:col>15</xdr:col>
      <xdr:colOff>259080</xdr:colOff>
      <xdr:row>12</xdr:row>
      <xdr:rowOff>0</xdr:rowOff>
    </xdr:to>
    <xdr:sp macro="" textlink="">
      <xdr:nvSpPr>
        <xdr:cNvPr id="1010690" name="Check Box 2" hidden="1">
          <a:extLst>
            <a:ext uri="{63B3BB69-23CF-44E3-9099-C40C66FF867C}">
              <a14:compatExt xmlns:a14="http://schemas.microsoft.com/office/drawing/2010/main" spid="_x0000_s1010690"/>
            </a:ext>
            <a:ext uri="{FF2B5EF4-FFF2-40B4-BE49-F238E27FC236}">
              <a16:creationId xmlns:a16="http://schemas.microsoft.com/office/drawing/2014/main" id="{00000000-0008-0000-0900-0000026C0F00}"/>
            </a:ext>
          </a:extLst>
        </xdr:cNvPr>
        <xdr:cNvSpPr/>
      </xdr:nvSpPr>
      <xdr:spPr bwMode="auto">
        <a:xfrm>
          <a:off x="0" y="0"/>
          <a:ext cx="0"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15</xdr:col>
      <xdr:colOff>68580</xdr:colOff>
      <xdr:row>12</xdr:row>
      <xdr:rowOff>0</xdr:rowOff>
    </xdr:from>
    <xdr:to>
      <xdr:col>15</xdr:col>
      <xdr:colOff>259080</xdr:colOff>
      <xdr:row>13</xdr:row>
      <xdr:rowOff>0</xdr:rowOff>
    </xdr:to>
    <xdr:sp macro="" textlink="">
      <xdr:nvSpPr>
        <xdr:cNvPr id="1010691" name="Check Box 3" hidden="1">
          <a:extLst>
            <a:ext uri="{63B3BB69-23CF-44E3-9099-C40C66FF867C}">
              <a14:compatExt xmlns:a14="http://schemas.microsoft.com/office/drawing/2010/main" spid="_x0000_s1010691"/>
            </a:ext>
            <a:ext uri="{FF2B5EF4-FFF2-40B4-BE49-F238E27FC236}">
              <a16:creationId xmlns:a16="http://schemas.microsoft.com/office/drawing/2014/main" id="{00000000-0008-0000-0900-0000036C0F00}"/>
            </a:ext>
          </a:extLst>
        </xdr:cNvPr>
        <xdr:cNvSpPr/>
      </xdr:nvSpPr>
      <xdr:spPr bwMode="auto">
        <a:xfrm>
          <a:off x="0" y="0"/>
          <a:ext cx="0"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15</xdr:col>
      <xdr:colOff>68580</xdr:colOff>
      <xdr:row>13</xdr:row>
      <xdr:rowOff>0</xdr:rowOff>
    </xdr:from>
    <xdr:to>
      <xdr:col>15</xdr:col>
      <xdr:colOff>259080</xdr:colOff>
      <xdr:row>14</xdr:row>
      <xdr:rowOff>0</xdr:rowOff>
    </xdr:to>
    <xdr:sp macro="" textlink="">
      <xdr:nvSpPr>
        <xdr:cNvPr id="1010692" name="Check Box 4" hidden="1">
          <a:extLst>
            <a:ext uri="{63B3BB69-23CF-44E3-9099-C40C66FF867C}">
              <a14:compatExt xmlns:a14="http://schemas.microsoft.com/office/drawing/2010/main" spid="_x0000_s1010692"/>
            </a:ext>
            <a:ext uri="{FF2B5EF4-FFF2-40B4-BE49-F238E27FC236}">
              <a16:creationId xmlns:a16="http://schemas.microsoft.com/office/drawing/2014/main" id="{00000000-0008-0000-0900-0000046C0F00}"/>
            </a:ext>
          </a:extLst>
        </xdr:cNvPr>
        <xdr:cNvSpPr/>
      </xdr:nvSpPr>
      <xdr:spPr bwMode="auto">
        <a:xfrm>
          <a:off x="0" y="0"/>
          <a:ext cx="0"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15</xdr:col>
      <xdr:colOff>68580</xdr:colOff>
      <xdr:row>14</xdr:row>
      <xdr:rowOff>0</xdr:rowOff>
    </xdr:from>
    <xdr:to>
      <xdr:col>15</xdr:col>
      <xdr:colOff>259080</xdr:colOff>
      <xdr:row>15</xdr:row>
      <xdr:rowOff>0</xdr:rowOff>
    </xdr:to>
    <xdr:sp macro="" textlink="">
      <xdr:nvSpPr>
        <xdr:cNvPr id="1010693" name="Check Box 5" hidden="1">
          <a:extLst>
            <a:ext uri="{63B3BB69-23CF-44E3-9099-C40C66FF867C}">
              <a14:compatExt xmlns:a14="http://schemas.microsoft.com/office/drawing/2010/main" spid="_x0000_s1010693"/>
            </a:ext>
            <a:ext uri="{FF2B5EF4-FFF2-40B4-BE49-F238E27FC236}">
              <a16:creationId xmlns:a16="http://schemas.microsoft.com/office/drawing/2014/main" id="{00000000-0008-0000-0900-0000056C0F00}"/>
            </a:ext>
          </a:extLst>
        </xdr:cNvPr>
        <xdr:cNvSpPr/>
      </xdr:nvSpPr>
      <xdr:spPr bwMode="auto">
        <a:xfrm>
          <a:off x="0" y="0"/>
          <a:ext cx="0"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15</xdr:col>
      <xdr:colOff>68580</xdr:colOff>
      <xdr:row>15</xdr:row>
      <xdr:rowOff>0</xdr:rowOff>
    </xdr:from>
    <xdr:to>
      <xdr:col>15</xdr:col>
      <xdr:colOff>259080</xdr:colOff>
      <xdr:row>16</xdr:row>
      <xdr:rowOff>0</xdr:rowOff>
    </xdr:to>
    <xdr:sp macro="" textlink="">
      <xdr:nvSpPr>
        <xdr:cNvPr id="1010694" name="Check Box 6" hidden="1">
          <a:extLst>
            <a:ext uri="{63B3BB69-23CF-44E3-9099-C40C66FF867C}">
              <a14:compatExt xmlns:a14="http://schemas.microsoft.com/office/drawing/2010/main" spid="_x0000_s1010694"/>
            </a:ext>
            <a:ext uri="{FF2B5EF4-FFF2-40B4-BE49-F238E27FC236}">
              <a16:creationId xmlns:a16="http://schemas.microsoft.com/office/drawing/2014/main" id="{00000000-0008-0000-0900-0000066C0F00}"/>
            </a:ext>
          </a:extLst>
        </xdr:cNvPr>
        <xdr:cNvSpPr/>
      </xdr:nvSpPr>
      <xdr:spPr bwMode="auto">
        <a:xfrm>
          <a:off x="0" y="0"/>
          <a:ext cx="0"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15</xdr:col>
      <xdr:colOff>68580</xdr:colOff>
      <xdr:row>16</xdr:row>
      <xdr:rowOff>0</xdr:rowOff>
    </xdr:from>
    <xdr:to>
      <xdr:col>15</xdr:col>
      <xdr:colOff>259080</xdr:colOff>
      <xdr:row>17</xdr:row>
      <xdr:rowOff>0</xdr:rowOff>
    </xdr:to>
    <xdr:sp macro="" textlink="">
      <xdr:nvSpPr>
        <xdr:cNvPr id="1010695" name="Check Box 7" hidden="1">
          <a:extLst>
            <a:ext uri="{63B3BB69-23CF-44E3-9099-C40C66FF867C}">
              <a14:compatExt xmlns:a14="http://schemas.microsoft.com/office/drawing/2010/main" spid="_x0000_s1010695"/>
            </a:ext>
            <a:ext uri="{FF2B5EF4-FFF2-40B4-BE49-F238E27FC236}">
              <a16:creationId xmlns:a16="http://schemas.microsoft.com/office/drawing/2014/main" id="{00000000-0008-0000-0900-0000076C0F00}"/>
            </a:ext>
          </a:extLst>
        </xdr:cNvPr>
        <xdr:cNvSpPr/>
      </xdr:nvSpPr>
      <xdr:spPr bwMode="auto">
        <a:xfrm>
          <a:off x="0" y="0"/>
          <a:ext cx="0"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15</xdr:col>
      <xdr:colOff>68580</xdr:colOff>
      <xdr:row>17</xdr:row>
      <xdr:rowOff>0</xdr:rowOff>
    </xdr:from>
    <xdr:to>
      <xdr:col>15</xdr:col>
      <xdr:colOff>259080</xdr:colOff>
      <xdr:row>18</xdr:row>
      <xdr:rowOff>0</xdr:rowOff>
    </xdr:to>
    <xdr:sp macro="" textlink="">
      <xdr:nvSpPr>
        <xdr:cNvPr id="1010696" name="Check Box 8" hidden="1">
          <a:extLst>
            <a:ext uri="{63B3BB69-23CF-44E3-9099-C40C66FF867C}">
              <a14:compatExt xmlns:a14="http://schemas.microsoft.com/office/drawing/2010/main" spid="_x0000_s1010696"/>
            </a:ext>
            <a:ext uri="{FF2B5EF4-FFF2-40B4-BE49-F238E27FC236}">
              <a16:creationId xmlns:a16="http://schemas.microsoft.com/office/drawing/2014/main" id="{00000000-0008-0000-0900-0000086C0F00}"/>
            </a:ext>
          </a:extLst>
        </xdr:cNvPr>
        <xdr:cNvSpPr/>
      </xdr:nvSpPr>
      <xdr:spPr bwMode="auto">
        <a:xfrm>
          <a:off x="0" y="0"/>
          <a:ext cx="0"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15</xdr:col>
      <xdr:colOff>68580</xdr:colOff>
      <xdr:row>18</xdr:row>
      <xdr:rowOff>0</xdr:rowOff>
    </xdr:from>
    <xdr:to>
      <xdr:col>15</xdr:col>
      <xdr:colOff>259080</xdr:colOff>
      <xdr:row>19</xdr:row>
      <xdr:rowOff>0</xdr:rowOff>
    </xdr:to>
    <xdr:sp macro="" textlink="">
      <xdr:nvSpPr>
        <xdr:cNvPr id="1010697" name="Check Box 9" hidden="1">
          <a:extLst>
            <a:ext uri="{63B3BB69-23CF-44E3-9099-C40C66FF867C}">
              <a14:compatExt xmlns:a14="http://schemas.microsoft.com/office/drawing/2010/main" spid="_x0000_s1010697"/>
            </a:ext>
            <a:ext uri="{FF2B5EF4-FFF2-40B4-BE49-F238E27FC236}">
              <a16:creationId xmlns:a16="http://schemas.microsoft.com/office/drawing/2014/main" id="{00000000-0008-0000-0900-0000096C0F00}"/>
            </a:ext>
          </a:extLst>
        </xdr:cNvPr>
        <xdr:cNvSpPr/>
      </xdr:nvSpPr>
      <xdr:spPr bwMode="auto">
        <a:xfrm>
          <a:off x="0" y="0"/>
          <a:ext cx="0"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15</xdr:col>
      <xdr:colOff>68580</xdr:colOff>
      <xdr:row>19</xdr:row>
      <xdr:rowOff>0</xdr:rowOff>
    </xdr:from>
    <xdr:to>
      <xdr:col>15</xdr:col>
      <xdr:colOff>259080</xdr:colOff>
      <xdr:row>20</xdr:row>
      <xdr:rowOff>0</xdr:rowOff>
    </xdr:to>
    <xdr:sp macro="" textlink="">
      <xdr:nvSpPr>
        <xdr:cNvPr id="1010698" name="Check Box 10" hidden="1">
          <a:extLst>
            <a:ext uri="{63B3BB69-23CF-44E3-9099-C40C66FF867C}">
              <a14:compatExt xmlns:a14="http://schemas.microsoft.com/office/drawing/2010/main" spid="_x0000_s1010698"/>
            </a:ext>
            <a:ext uri="{FF2B5EF4-FFF2-40B4-BE49-F238E27FC236}">
              <a16:creationId xmlns:a16="http://schemas.microsoft.com/office/drawing/2014/main" id="{00000000-0008-0000-0900-00000A6C0F00}"/>
            </a:ext>
          </a:extLst>
        </xdr:cNvPr>
        <xdr:cNvSpPr/>
      </xdr:nvSpPr>
      <xdr:spPr bwMode="auto">
        <a:xfrm>
          <a:off x="0" y="0"/>
          <a:ext cx="0"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15</xdr:col>
      <xdr:colOff>68580</xdr:colOff>
      <xdr:row>20</xdr:row>
      <xdr:rowOff>0</xdr:rowOff>
    </xdr:from>
    <xdr:to>
      <xdr:col>15</xdr:col>
      <xdr:colOff>259080</xdr:colOff>
      <xdr:row>21</xdr:row>
      <xdr:rowOff>0</xdr:rowOff>
    </xdr:to>
    <xdr:sp macro="" textlink="">
      <xdr:nvSpPr>
        <xdr:cNvPr id="1010699" name="Check Box 11" hidden="1">
          <a:extLst>
            <a:ext uri="{63B3BB69-23CF-44E3-9099-C40C66FF867C}">
              <a14:compatExt xmlns:a14="http://schemas.microsoft.com/office/drawing/2010/main" spid="_x0000_s1010699"/>
            </a:ext>
            <a:ext uri="{FF2B5EF4-FFF2-40B4-BE49-F238E27FC236}">
              <a16:creationId xmlns:a16="http://schemas.microsoft.com/office/drawing/2014/main" id="{00000000-0008-0000-0900-00000B6C0F00}"/>
            </a:ext>
          </a:extLst>
        </xdr:cNvPr>
        <xdr:cNvSpPr/>
      </xdr:nvSpPr>
      <xdr:spPr bwMode="auto">
        <a:xfrm>
          <a:off x="0" y="0"/>
          <a:ext cx="0"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15</xdr:col>
      <xdr:colOff>68580</xdr:colOff>
      <xdr:row>21</xdr:row>
      <xdr:rowOff>0</xdr:rowOff>
    </xdr:from>
    <xdr:to>
      <xdr:col>15</xdr:col>
      <xdr:colOff>259080</xdr:colOff>
      <xdr:row>22</xdr:row>
      <xdr:rowOff>0</xdr:rowOff>
    </xdr:to>
    <xdr:sp macro="" textlink="">
      <xdr:nvSpPr>
        <xdr:cNvPr id="1010700" name="Check Box 12" hidden="1">
          <a:extLst>
            <a:ext uri="{63B3BB69-23CF-44E3-9099-C40C66FF867C}">
              <a14:compatExt xmlns:a14="http://schemas.microsoft.com/office/drawing/2010/main" spid="_x0000_s1010700"/>
            </a:ext>
            <a:ext uri="{FF2B5EF4-FFF2-40B4-BE49-F238E27FC236}">
              <a16:creationId xmlns:a16="http://schemas.microsoft.com/office/drawing/2014/main" id="{00000000-0008-0000-0900-00000C6C0F00}"/>
            </a:ext>
          </a:extLst>
        </xdr:cNvPr>
        <xdr:cNvSpPr/>
      </xdr:nvSpPr>
      <xdr:spPr bwMode="auto">
        <a:xfrm>
          <a:off x="0" y="0"/>
          <a:ext cx="0"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68580</xdr:colOff>
      <xdr:row>11</xdr:row>
      <xdr:rowOff>0</xdr:rowOff>
    </xdr:from>
    <xdr:to>
      <xdr:col>7</xdr:col>
      <xdr:colOff>259080</xdr:colOff>
      <xdr:row>12</xdr:row>
      <xdr:rowOff>0</xdr:rowOff>
    </xdr:to>
    <xdr:sp macro="" textlink="">
      <xdr:nvSpPr>
        <xdr:cNvPr id="1010701" name="Check Box 13" hidden="1">
          <a:extLst>
            <a:ext uri="{63B3BB69-23CF-44E3-9099-C40C66FF867C}">
              <a14:compatExt xmlns:a14="http://schemas.microsoft.com/office/drawing/2010/main" spid="_x0000_s1010701"/>
            </a:ext>
            <a:ext uri="{FF2B5EF4-FFF2-40B4-BE49-F238E27FC236}">
              <a16:creationId xmlns:a16="http://schemas.microsoft.com/office/drawing/2014/main" id="{00000000-0008-0000-0900-00000D6C0F00}"/>
            </a:ext>
          </a:extLst>
        </xdr:cNvPr>
        <xdr:cNvSpPr/>
      </xdr:nvSpPr>
      <xdr:spPr bwMode="auto">
        <a:xfrm>
          <a:off x="0" y="0"/>
          <a:ext cx="0"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9</xdr:col>
      <xdr:colOff>68580</xdr:colOff>
      <xdr:row>11</xdr:row>
      <xdr:rowOff>0</xdr:rowOff>
    </xdr:from>
    <xdr:to>
      <xdr:col>9</xdr:col>
      <xdr:colOff>259080</xdr:colOff>
      <xdr:row>12</xdr:row>
      <xdr:rowOff>0</xdr:rowOff>
    </xdr:to>
    <xdr:sp macro="" textlink="">
      <xdr:nvSpPr>
        <xdr:cNvPr id="1010702" name="Check Box 14" hidden="1">
          <a:extLst>
            <a:ext uri="{63B3BB69-23CF-44E3-9099-C40C66FF867C}">
              <a14:compatExt xmlns:a14="http://schemas.microsoft.com/office/drawing/2010/main" spid="_x0000_s1010702"/>
            </a:ext>
            <a:ext uri="{FF2B5EF4-FFF2-40B4-BE49-F238E27FC236}">
              <a16:creationId xmlns:a16="http://schemas.microsoft.com/office/drawing/2014/main" id="{00000000-0008-0000-0900-00000E6C0F00}"/>
            </a:ext>
          </a:extLst>
        </xdr:cNvPr>
        <xdr:cNvSpPr/>
      </xdr:nvSpPr>
      <xdr:spPr bwMode="auto">
        <a:xfrm>
          <a:off x="0" y="0"/>
          <a:ext cx="0"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68580</xdr:colOff>
      <xdr:row>13</xdr:row>
      <xdr:rowOff>0</xdr:rowOff>
    </xdr:from>
    <xdr:to>
      <xdr:col>7</xdr:col>
      <xdr:colOff>259080</xdr:colOff>
      <xdr:row>14</xdr:row>
      <xdr:rowOff>0</xdr:rowOff>
    </xdr:to>
    <xdr:sp macro="" textlink="">
      <xdr:nvSpPr>
        <xdr:cNvPr id="1010703" name="Check Box 15" hidden="1">
          <a:extLst>
            <a:ext uri="{63B3BB69-23CF-44E3-9099-C40C66FF867C}">
              <a14:compatExt xmlns:a14="http://schemas.microsoft.com/office/drawing/2010/main" spid="_x0000_s1010703"/>
            </a:ext>
            <a:ext uri="{FF2B5EF4-FFF2-40B4-BE49-F238E27FC236}">
              <a16:creationId xmlns:a16="http://schemas.microsoft.com/office/drawing/2014/main" id="{00000000-0008-0000-0900-00000F6C0F00}"/>
            </a:ext>
          </a:extLst>
        </xdr:cNvPr>
        <xdr:cNvSpPr/>
      </xdr:nvSpPr>
      <xdr:spPr bwMode="auto">
        <a:xfrm>
          <a:off x="0" y="0"/>
          <a:ext cx="0"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9</xdr:col>
      <xdr:colOff>68580</xdr:colOff>
      <xdr:row>13</xdr:row>
      <xdr:rowOff>0</xdr:rowOff>
    </xdr:from>
    <xdr:to>
      <xdr:col>9</xdr:col>
      <xdr:colOff>259080</xdr:colOff>
      <xdr:row>14</xdr:row>
      <xdr:rowOff>0</xdr:rowOff>
    </xdr:to>
    <xdr:sp macro="" textlink="">
      <xdr:nvSpPr>
        <xdr:cNvPr id="1010704" name="Check Box 16" hidden="1">
          <a:extLst>
            <a:ext uri="{63B3BB69-23CF-44E3-9099-C40C66FF867C}">
              <a14:compatExt xmlns:a14="http://schemas.microsoft.com/office/drawing/2010/main" spid="_x0000_s1010704"/>
            </a:ext>
            <a:ext uri="{FF2B5EF4-FFF2-40B4-BE49-F238E27FC236}">
              <a16:creationId xmlns:a16="http://schemas.microsoft.com/office/drawing/2014/main" id="{00000000-0008-0000-0900-0000106C0F00}"/>
            </a:ext>
          </a:extLst>
        </xdr:cNvPr>
        <xdr:cNvSpPr/>
      </xdr:nvSpPr>
      <xdr:spPr bwMode="auto">
        <a:xfrm>
          <a:off x="0" y="0"/>
          <a:ext cx="0"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68580</xdr:colOff>
      <xdr:row>15</xdr:row>
      <xdr:rowOff>0</xdr:rowOff>
    </xdr:from>
    <xdr:to>
      <xdr:col>7</xdr:col>
      <xdr:colOff>259080</xdr:colOff>
      <xdr:row>16</xdr:row>
      <xdr:rowOff>0</xdr:rowOff>
    </xdr:to>
    <xdr:sp macro="" textlink="">
      <xdr:nvSpPr>
        <xdr:cNvPr id="1010705" name="Check Box 17" hidden="1">
          <a:extLst>
            <a:ext uri="{63B3BB69-23CF-44E3-9099-C40C66FF867C}">
              <a14:compatExt xmlns:a14="http://schemas.microsoft.com/office/drawing/2010/main" spid="_x0000_s1010705"/>
            </a:ext>
            <a:ext uri="{FF2B5EF4-FFF2-40B4-BE49-F238E27FC236}">
              <a16:creationId xmlns:a16="http://schemas.microsoft.com/office/drawing/2014/main" id="{00000000-0008-0000-0900-0000116C0F00}"/>
            </a:ext>
          </a:extLst>
        </xdr:cNvPr>
        <xdr:cNvSpPr/>
      </xdr:nvSpPr>
      <xdr:spPr bwMode="auto">
        <a:xfrm>
          <a:off x="0" y="0"/>
          <a:ext cx="0"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9</xdr:col>
      <xdr:colOff>68580</xdr:colOff>
      <xdr:row>15</xdr:row>
      <xdr:rowOff>0</xdr:rowOff>
    </xdr:from>
    <xdr:to>
      <xdr:col>9</xdr:col>
      <xdr:colOff>259080</xdr:colOff>
      <xdr:row>16</xdr:row>
      <xdr:rowOff>0</xdr:rowOff>
    </xdr:to>
    <xdr:sp macro="" textlink="">
      <xdr:nvSpPr>
        <xdr:cNvPr id="1010706" name="Check Box 18" hidden="1">
          <a:extLst>
            <a:ext uri="{63B3BB69-23CF-44E3-9099-C40C66FF867C}">
              <a14:compatExt xmlns:a14="http://schemas.microsoft.com/office/drawing/2010/main" spid="_x0000_s1010706"/>
            </a:ext>
            <a:ext uri="{FF2B5EF4-FFF2-40B4-BE49-F238E27FC236}">
              <a16:creationId xmlns:a16="http://schemas.microsoft.com/office/drawing/2014/main" id="{00000000-0008-0000-0900-0000126C0F00}"/>
            </a:ext>
          </a:extLst>
        </xdr:cNvPr>
        <xdr:cNvSpPr/>
      </xdr:nvSpPr>
      <xdr:spPr bwMode="auto">
        <a:xfrm>
          <a:off x="0" y="0"/>
          <a:ext cx="0"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68580</xdr:colOff>
      <xdr:row>17</xdr:row>
      <xdr:rowOff>0</xdr:rowOff>
    </xdr:from>
    <xdr:to>
      <xdr:col>7</xdr:col>
      <xdr:colOff>259080</xdr:colOff>
      <xdr:row>18</xdr:row>
      <xdr:rowOff>0</xdr:rowOff>
    </xdr:to>
    <xdr:sp macro="" textlink="">
      <xdr:nvSpPr>
        <xdr:cNvPr id="1010707" name="Check Box 19" hidden="1">
          <a:extLst>
            <a:ext uri="{63B3BB69-23CF-44E3-9099-C40C66FF867C}">
              <a14:compatExt xmlns:a14="http://schemas.microsoft.com/office/drawing/2010/main" spid="_x0000_s1010707"/>
            </a:ext>
            <a:ext uri="{FF2B5EF4-FFF2-40B4-BE49-F238E27FC236}">
              <a16:creationId xmlns:a16="http://schemas.microsoft.com/office/drawing/2014/main" id="{00000000-0008-0000-0900-0000136C0F00}"/>
            </a:ext>
          </a:extLst>
        </xdr:cNvPr>
        <xdr:cNvSpPr/>
      </xdr:nvSpPr>
      <xdr:spPr bwMode="auto">
        <a:xfrm>
          <a:off x="0" y="0"/>
          <a:ext cx="0"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9</xdr:col>
      <xdr:colOff>68580</xdr:colOff>
      <xdr:row>17</xdr:row>
      <xdr:rowOff>0</xdr:rowOff>
    </xdr:from>
    <xdr:to>
      <xdr:col>9</xdr:col>
      <xdr:colOff>259080</xdr:colOff>
      <xdr:row>18</xdr:row>
      <xdr:rowOff>0</xdr:rowOff>
    </xdr:to>
    <xdr:sp macro="" textlink="">
      <xdr:nvSpPr>
        <xdr:cNvPr id="1010708" name="Check Box 20" hidden="1">
          <a:extLst>
            <a:ext uri="{63B3BB69-23CF-44E3-9099-C40C66FF867C}">
              <a14:compatExt xmlns:a14="http://schemas.microsoft.com/office/drawing/2010/main" spid="_x0000_s1010708"/>
            </a:ext>
            <a:ext uri="{FF2B5EF4-FFF2-40B4-BE49-F238E27FC236}">
              <a16:creationId xmlns:a16="http://schemas.microsoft.com/office/drawing/2014/main" id="{00000000-0008-0000-0900-0000146C0F00}"/>
            </a:ext>
          </a:extLst>
        </xdr:cNvPr>
        <xdr:cNvSpPr/>
      </xdr:nvSpPr>
      <xdr:spPr bwMode="auto">
        <a:xfrm>
          <a:off x="0" y="0"/>
          <a:ext cx="0"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68580</xdr:colOff>
      <xdr:row>19</xdr:row>
      <xdr:rowOff>0</xdr:rowOff>
    </xdr:from>
    <xdr:to>
      <xdr:col>7</xdr:col>
      <xdr:colOff>259080</xdr:colOff>
      <xdr:row>20</xdr:row>
      <xdr:rowOff>0</xdr:rowOff>
    </xdr:to>
    <xdr:sp macro="" textlink="">
      <xdr:nvSpPr>
        <xdr:cNvPr id="1010709" name="Check Box 21" hidden="1">
          <a:extLst>
            <a:ext uri="{63B3BB69-23CF-44E3-9099-C40C66FF867C}">
              <a14:compatExt xmlns:a14="http://schemas.microsoft.com/office/drawing/2010/main" spid="_x0000_s1010709"/>
            </a:ext>
            <a:ext uri="{FF2B5EF4-FFF2-40B4-BE49-F238E27FC236}">
              <a16:creationId xmlns:a16="http://schemas.microsoft.com/office/drawing/2014/main" id="{00000000-0008-0000-0900-0000156C0F00}"/>
            </a:ext>
          </a:extLst>
        </xdr:cNvPr>
        <xdr:cNvSpPr/>
      </xdr:nvSpPr>
      <xdr:spPr bwMode="auto">
        <a:xfrm>
          <a:off x="0" y="0"/>
          <a:ext cx="0"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9</xdr:col>
      <xdr:colOff>68580</xdr:colOff>
      <xdr:row>19</xdr:row>
      <xdr:rowOff>0</xdr:rowOff>
    </xdr:from>
    <xdr:to>
      <xdr:col>9</xdr:col>
      <xdr:colOff>259080</xdr:colOff>
      <xdr:row>20</xdr:row>
      <xdr:rowOff>0</xdr:rowOff>
    </xdr:to>
    <xdr:sp macro="" textlink="">
      <xdr:nvSpPr>
        <xdr:cNvPr id="1010710" name="Check Box 22" hidden="1">
          <a:extLst>
            <a:ext uri="{63B3BB69-23CF-44E3-9099-C40C66FF867C}">
              <a14:compatExt xmlns:a14="http://schemas.microsoft.com/office/drawing/2010/main" spid="_x0000_s1010710"/>
            </a:ext>
            <a:ext uri="{FF2B5EF4-FFF2-40B4-BE49-F238E27FC236}">
              <a16:creationId xmlns:a16="http://schemas.microsoft.com/office/drawing/2014/main" id="{00000000-0008-0000-0900-0000166C0F00}"/>
            </a:ext>
          </a:extLst>
        </xdr:cNvPr>
        <xdr:cNvSpPr/>
      </xdr:nvSpPr>
      <xdr:spPr bwMode="auto">
        <a:xfrm>
          <a:off x="0" y="0"/>
          <a:ext cx="0"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68580</xdr:colOff>
      <xdr:row>21</xdr:row>
      <xdr:rowOff>0</xdr:rowOff>
    </xdr:from>
    <xdr:to>
      <xdr:col>7</xdr:col>
      <xdr:colOff>259080</xdr:colOff>
      <xdr:row>22</xdr:row>
      <xdr:rowOff>0</xdr:rowOff>
    </xdr:to>
    <xdr:sp macro="" textlink="">
      <xdr:nvSpPr>
        <xdr:cNvPr id="1010711" name="Check Box 23" hidden="1">
          <a:extLst>
            <a:ext uri="{63B3BB69-23CF-44E3-9099-C40C66FF867C}">
              <a14:compatExt xmlns:a14="http://schemas.microsoft.com/office/drawing/2010/main" spid="_x0000_s1010711"/>
            </a:ext>
            <a:ext uri="{FF2B5EF4-FFF2-40B4-BE49-F238E27FC236}">
              <a16:creationId xmlns:a16="http://schemas.microsoft.com/office/drawing/2014/main" id="{00000000-0008-0000-0900-0000176C0F00}"/>
            </a:ext>
          </a:extLst>
        </xdr:cNvPr>
        <xdr:cNvSpPr/>
      </xdr:nvSpPr>
      <xdr:spPr bwMode="auto">
        <a:xfrm>
          <a:off x="0" y="0"/>
          <a:ext cx="0"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9</xdr:col>
      <xdr:colOff>68580</xdr:colOff>
      <xdr:row>21</xdr:row>
      <xdr:rowOff>0</xdr:rowOff>
    </xdr:from>
    <xdr:to>
      <xdr:col>9</xdr:col>
      <xdr:colOff>259080</xdr:colOff>
      <xdr:row>22</xdr:row>
      <xdr:rowOff>0</xdr:rowOff>
    </xdr:to>
    <xdr:sp macro="" textlink="">
      <xdr:nvSpPr>
        <xdr:cNvPr id="1010712" name="Check Box 24" hidden="1">
          <a:extLst>
            <a:ext uri="{63B3BB69-23CF-44E3-9099-C40C66FF867C}">
              <a14:compatExt xmlns:a14="http://schemas.microsoft.com/office/drawing/2010/main" spid="_x0000_s1010712"/>
            </a:ext>
            <a:ext uri="{FF2B5EF4-FFF2-40B4-BE49-F238E27FC236}">
              <a16:creationId xmlns:a16="http://schemas.microsoft.com/office/drawing/2014/main" id="{00000000-0008-0000-0900-0000186C0F00}"/>
            </a:ext>
          </a:extLst>
        </xdr:cNvPr>
        <xdr:cNvSpPr/>
      </xdr:nvSpPr>
      <xdr:spPr bwMode="auto">
        <a:xfrm>
          <a:off x="0" y="0"/>
          <a:ext cx="0"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6</xdr:col>
      <xdr:colOff>215330</xdr:colOff>
      <xdr:row>6</xdr:row>
      <xdr:rowOff>28538</xdr:rowOff>
    </xdr:from>
    <xdr:to>
      <xdr:col>23</xdr:col>
      <xdr:colOff>205619</xdr:colOff>
      <xdr:row>7</xdr:row>
      <xdr:rowOff>198095</xdr:rowOff>
    </xdr:to>
    <xdr:sp macro="" textlink="" fLocksText="0">
      <xdr:nvSpPr>
        <xdr:cNvPr id="27" name="AutoShape 129">
          <a:extLst>
            <a:ext uri="{FF2B5EF4-FFF2-40B4-BE49-F238E27FC236}">
              <a16:creationId xmlns:a16="http://schemas.microsoft.com/office/drawing/2014/main" id="{00000000-0008-0000-0900-00001B000000}"/>
            </a:ext>
          </a:extLst>
        </xdr:cNvPr>
        <xdr:cNvSpPr/>
      </xdr:nvSpPr>
      <xdr:spPr bwMode="auto">
        <a:xfrm>
          <a:off x="1724090" y="1407758"/>
          <a:ext cx="4265109" cy="291477"/>
        </a:xfrm>
        <a:prstGeom prst="wedgeRoundRectCallout">
          <a:avLst>
            <a:gd name="adj1" fmla="val 3903"/>
            <a:gd name="adj2" fmla="val 194444"/>
            <a:gd name="adj3" fmla="val 16667"/>
          </a:avLst>
        </a:prstGeom>
        <a:solidFill>
          <a:srgbClr val="FFFF00"/>
        </a:solidFill>
        <a:ln w="9525">
          <a:solidFill>
            <a:srgbClr val="000000"/>
          </a:solidFill>
          <a:miter lim="800000"/>
        </a:ln>
      </xdr:spPr>
      <xdr:txBody>
        <a:bodyPr vertOverflow="clip" wrap="square" lIns="27432" tIns="18288" rIns="0" bIns="0" anchor="t" upright="1"/>
        <a:lstStyle/>
        <a:p>
          <a:pPr algn="l" rtl="0"/>
          <a:r>
            <a:rPr lang="ja-JP" altLang="en-US" sz="1100" b="0" i="0" u="none" baseline="0">
              <a:solidFill>
                <a:srgbClr val="000000"/>
              </a:solidFill>
              <a:latin typeface="ＭＳ Ｐゴシック"/>
              <a:ea typeface="ＭＳ Ｐゴシック"/>
            </a:rPr>
            <a:t>新築のみの場合、「分別解体等の方法」欄のチェックはありません。</a:t>
          </a:r>
        </a:p>
      </xdr:txBody>
    </xdr:sp>
    <xdr:clientData fPrintsWithSheet="0"/>
  </xdr:twoCellAnchor>
  <xdr:twoCellAnchor>
    <xdr:from>
      <xdr:col>6</xdr:col>
      <xdr:colOff>137169</xdr:colOff>
      <xdr:row>23</xdr:row>
      <xdr:rowOff>9674</xdr:rowOff>
    </xdr:from>
    <xdr:to>
      <xdr:col>22</xdr:col>
      <xdr:colOff>127728</xdr:colOff>
      <xdr:row>25</xdr:row>
      <xdr:rowOff>29021</xdr:rowOff>
    </xdr:to>
    <xdr:sp macro="" textlink="" fLocksText="0">
      <xdr:nvSpPr>
        <xdr:cNvPr id="28" name="AutoShape 130">
          <a:extLst>
            <a:ext uri="{FF2B5EF4-FFF2-40B4-BE49-F238E27FC236}">
              <a16:creationId xmlns:a16="http://schemas.microsoft.com/office/drawing/2014/main" id="{00000000-0008-0000-0900-00001C000000}"/>
            </a:ext>
          </a:extLst>
        </xdr:cNvPr>
        <xdr:cNvSpPr/>
      </xdr:nvSpPr>
      <xdr:spPr bwMode="auto">
        <a:xfrm>
          <a:off x="1645929" y="4345454"/>
          <a:ext cx="4013919" cy="392727"/>
        </a:xfrm>
        <a:prstGeom prst="wedgeRoundRectCallout">
          <a:avLst>
            <a:gd name="adj1" fmla="val 2917"/>
            <a:gd name="adj2" fmla="val 86583"/>
            <a:gd name="adj3" fmla="val 16667"/>
          </a:avLst>
        </a:prstGeom>
        <a:solidFill>
          <a:srgbClr val="FFFF00"/>
        </a:solidFill>
        <a:ln w="9525">
          <a:solidFill>
            <a:srgbClr val="000000"/>
          </a:solidFill>
          <a:miter lim="800000"/>
        </a:ln>
      </xdr:spPr>
      <xdr:txBody>
        <a:bodyPr vertOverflow="clip" wrap="square" lIns="27432" tIns="18288" rIns="0" bIns="0" anchor="t" upright="1"/>
        <a:lstStyle/>
        <a:p>
          <a:pPr algn="l" rtl="0">
            <a:lnSpc>
              <a:spcPts val="1200"/>
            </a:lnSpc>
          </a:pPr>
          <a:r>
            <a:rPr lang="ja-JP" altLang="en-US" sz="1100" b="0" i="0" u="none" baseline="0">
              <a:solidFill>
                <a:srgbClr val="000000"/>
              </a:solidFill>
              <a:latin typeface="ＭＳ Ｐゴシック"/>
              <a:ea typeface="ＭＳ Ｐゴシック"/>
            </a:rPr>
            <a:t>解体の場合には必ず記入します。新築のみの場合、「該当無し」と記入してください。</a:t>
          </a:r>
        </a:p>
      </xdr:txBody>
    </xdr:sp>
    <xdr:clientData fPrintsWithSheet="0"/>
  </xdr:twoCellAnchor>
  <xdr:twoCellAnchor>
    <xdr:from>
      <xdr:col>6</xdr:col>
      <xdr:colOff>59008</xdr:colOff>
      <xdr:row>39</xdr:row>
      <xdr:rowOff>19348</xdr:rowOff>
    </xdr:from>
    <xdr:to>
      <xdr:col>22</xdr:col>
      <xdr:colOff>243924</xdr:colOff>
      <xdr:row>41</xdr:row>
      <xdr:rowOff>47402</xdr:rowOff>
    </xdr:to>
    <xdr:sp macro="" textlink="" fLocksText="0">
      <xdr:nvSpPr>
        <xdr:cNvPr id="29" name="AutoShape 131">
          <a:extLst>
            <a:ext uri="{FF2B5EF4-FFF2-40B4-BE49-F238E27FC236}">
              <a16:creationId xmlns:a16="http://schemas.microsoft.com/office/drawing/2014/main" id="{00000000-0008-0000-0900-00001D000000}"/>
            </a:ext>
          </a:extLst>
        </xdr:cNvPr>
        <xdr:cNvSpPr/>
      </xdr:nvSpPr>
      <xdr:spPr bwMode="auto">
        <a:xfrm>
          <a:off x="1567768" y="8729008"/>
          <a:ext cx="4208276" cy="401434"/>
        </a:xfrm>
        <a:prstGeom prst="wedgeRoundRectCallout">
          <a:avLst>
            <a:gd name="adj1" fmla="val 1495"/>
            <a:gd name="adj2" fmla="val 123847"/>
            <a:gd name="adj3" fmla="val 16667"/>
          </a:avLst>
        </a:prstGeom>
        <a:solidFill>
          <a:srgbClr val="FFFF00"/>
        </a:solidFill>
        <a:ln w="9525">
          <a:solidFill>
            <a:srgbClr val="000000"/>
          </a:solidFill>
          <a:miter lim="800000"/>
        </a:ln>
      </xdr:spPr>
      <xdr:txBody>
        <a:bodyPr vertOverflow="clip" wrap="square" lIns="27432" tIns="18288" rIns="0" bIns="0" anchor="t" upright="1"/>
        <a:lstStyle/>
        <a:p>
          <a:pPr algn="l" rtl="0">
            <a:lnSpc>
              <a:spcPts val="1200"/>
            </a:lnSpc>
          </a:pPr>
          <a:r>
            <a:rPr lang="ja-JP" altLang="en-US" sz="1100" b="0" i="0" u="none" baseline="0">
              <a:solidFill>
                <a:srgbClr val="000000"/>
              </a:solidFill>
              <a:latin typeface="ＭＳ Ｐゴシック"/>
              <a:ea typeface="ＭＳ Ｐゴシック"/>
            </a:rPr>
            <a:t>解体のときは必ず記入します。新築の場合でも特定建設資材廃棄物の再資源化（処分）があれば、記入する必要があります。</a:t>
          </a:r>
        </a:p>
      </xdr:txBody>
    </xdr:sp>
    <xdr:clientData fPrintsWithSheet="0"/>
  </xdr:twoCellAnchor>
  <mc:AlternateContent xmlns:mc="http://schemas.openxmlformats.org/markup-compatibility/2006">
    <mc:Choice xmlns:a14="http://schemas.microsoft.com/office/drawing/2010/main" Requires="a14">
      <xdr:twoCellAnchor>
        <xdr:from>
          <xdr:col>15</xdr:col>
          <xdr:colOff>68580</xdr:colOff>
          <xdr:row>10</xdr:row>
          <xdr:rowOff>0</xdr:rowOff>
        </xdr:from>
        <xdr:to>
          <xdr:col>15</xdr:col>
          <xdr:colOff>259080</xdr:colOff>
          <xdr:row>11</xdr:row>
          <xdr:rowOff>0</xdr:rowOff>
        </xdr:to>
        <xdr:sp macro="" textlink="">
          <xdr:nvSpPr>
            <xdr:cNvPr id="3" name="Check Box 1" hidden="1">
              <a:extLst>
                <a:ext uri="{63B3BB69-23CF-44E3-9099-C40C66FF867C}">
                  <a14:compatExt spid="_x0000_s1010689"/>
                </a:ext>
                <a:ext uri="{FF2B5EF4-FFF2-40B4-BE49-F238E27FC236}">
                  <a16:creationId xmlns:a16="http://schemas.microsoft.com/office/drawing/2014/main" id="{00000000-0008-0000-0900-00000300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11</xdr:row>
          <xdr:rowOff>0</xdr:rowOff>
        </xdr:from>
        <xdr:to>
          <xdr:col>15</xdr:col>
          <xdr:colOff>259080</xdr:colOff>
          <xdr:row>12</xdr:row>
          <xdr:rowOff>0</xdr:rowOff>
        </xdr:to>
        <xdr:sp macro="" textlink="">
          <xdr:nvSpPr>
            <xdr:cNvPr id="4" name="Check Box 2" hidden="1">
              <a:extLst>
                <a:ext uri="{63B3BB69-23CF-44E3-9099-C40C66FF867C}">
                  <a14:compatExt spid="_x0000_s1010690"/>
                </a:ext>
                <a:ext uri="{FF2B5EF4-FFF2-40B4-BE49-F238E27FC236}">
                  <a16:creationId xmlns:a16="http://schemas.microsoft.com/office/drawing/2014/main" id="{00000000-0008-0000-0900-00000400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12</xdr:row>
          <xdr:rowOff>0</xdr:rowOff>
        </xdr:from>
        <xdr:to>
          <xdr:col>15</xdr:col>
          <xdr:colOff>259080</xdr:colOff>
          <xdr:row>13</xdr:row>
          <xdr:rowOff>0</xdr:rowOff>
        </xdr:to>
        <xdr:sp macro="" textlink="">
          <xdr:nvSpPr>
            <xdr:cNvPr id="5" name="Check Box 3" hidden="1">
              <a:extLst>
                <a:ext uri="{63B3BB69-23CF-44E3-9099-C40C66FF867C}">
                  <a14:compatExt spid="_x0000_s1010691"/>
                </a:ext>
                <a:ext uri="{FF2B5EF4-FFF2-40B4-BE49-F238E27FC236}">
                  <a16:creationId xmlns:a16="http://schemas.microsoft.com/office/drawing/2014/main" id="{00000000-0008-0000-0900-00000500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13</xdr:row>
          <xdr:rowOff>0</xdr:rowOff>
        </xdr:from>
        <xdr:to>
          <xdr:col>15</xdr:col>
          <xdr:colOff>259080</xdr:colOff>
          <xdr:row>14</xdr:row>
          <xdr:rowOff>0</xdr:rowOff>
        </xdr:to>
        <xdr:sp macro="" textlink="">
          <xdr:nvSpPr>
            <xdr:cNvPr id="6" name="Check Box 4" hidden="1">
              <a:extLst>
                <a:ext uri="{63B3BB69-23CF-44E3-9099-C40C66FF867C}">
                  <a14:compatExt spid="_x0000_s1010692"/>
                </a:ext>
                <a:ext uri="{FF2B5EF4-FFF2-40B4-BE49-F238E27FC236}">
                  <a16:creationId xmlns:a16="http://schemas.microsoft.com/office/drawing/2014/main" id="{00000000-0008-0000-0900-00000600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14</xdr:row>
          <xdr:rowOff>0</xdr:rowOff>
        </xdr:from>
        <xdr:to>
          <xdr:col>15</xdr:col>
          <xdr:colOff>259080</xdr:colOff>
          <xdr:row>15</xdr:row>
          <xdr:rowOff>0</xdr:rowOff>
        </xdr:to>
        <xdr:sp macro="" textlink="">
          <xdr:nvSpPr>
            <xdr:cNvPr id="7" name="Check Box 5" hidden="1">
              <a:extLst>
                <a:ext uri="{63B3BB69-23CF-44E3-9099-C40C66FF867C}">
                  <a14:compatExt spid="_x0000_s1010693"/>
                </a:ext>
                <a:ext uri="{FF2B5EF4-FFF2-40B4-BE49-F238E27FC236}">
                  <a16:creationId xmlns:a16="http://schemas.microsoft.com/office/drawing/2014/main" id="{00000000-0008-0000-0900-00000700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15</xdr:row>
          <xdr:rowOff>0</xdr:rowOff>
        </xdr:from>
        <xdr:to>
          <xdr:col>15</xdr:col>
          <xdr:colOff>259080</xdr:colOff>
          <xdr:row>16</xdr:row>
          <xdr:rowOff>0</xdr:rowOff>
        </xdr:to>
        <xdr:sp macro="" textlink="">
          <xdr:nvSpPr>
            <xdr:cNvPr id="8" name="Check Box 6" hidden="1">
              <a:extLst>
                <a:ext uri="{63B3BB69-23CF-44E3-9099-C40C66FF867C}">
                  <a14:compatExt spid="_x0000_s1010694"/>
                </a:ext>
                <a:ext uri="{FF2B5EF4-FFF2-40B4-BE49-F238E27FC236}">
                  <a16:creationId xmlns:a16="http://schemas.microsoft.com/office/drawing/2014/main" id="{00000000-0008-0000-0900-00000800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16</xdr:row>
          <xdr:rowOff>0</xdr:rowOff>
        </xdr:from>
        <xdr:to>
          <xdr:col>15</xdr:col>
          <xdr:colOff>259080</xdr:colOff>
          <xdr:row>17</xdr:row>
          <xdr:rowOff>0</xdr:rowOff>
        </xdr:to>
        <xdr:sp macro="" textlink="">
          <xdr:nvSpPr>
            <xdr:cNvPr id="9" name="Check Box 7" hidden="1">
              <a:extLst>
                <a:ext uri="{63B3BB69-23CF-44E3-9099-C40C66FF867C}">
                  <a14:compatExt spid="_x0000_s1010695"/>
                </a:ext>
                <a:ext uri="{FF2B5EF4-FFF2-40B4-BE49-F238E27FC236}">
                  <a16:creationId xmlns:a16="http://schemas.microsoft.com/office/drawing/2014/main" id="{00000000-0008-0000-0900-00000900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17</xdr:row>
          <xdr:rowOff>0</xdr:rowOff>
        </xdr:from>
        <xdr:to>
          <xdr:col>15</xdr:col>
          <xdr:colOff>259080</xdr:colOff>
          <xdr:row>18</xdr:row>
          <xdr:rowOff>0</xdr:rowOff>
        </xdr:to>
        <xdr:sp macro="" textlink="">
          <xdr:nvSpPr>
            <xdr:cNvPr id="10" name="Check Box 8" hidden="1">
              <a:extLst>
                <a:ext uri="{63B3BB69-23CF-44E3-9099-C40C66FF867C}">
                  <a14:compatExt spid="_x0000_s1010696"/>
                </a:ext>
                <a:ext uri="{FF2B5EF4-FFF2-40B4-BE49-F238E27FC236}">
                  <a16:creationId xmlns:a16="http://schemas.microsoft.com/office/drawing/2014/main" id="{00000000-0008-0000-0900-00000A00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18</xdr:row>
          <xdr:rowOff>0</xdr:rowOff>
        </xdr:from>
        <xdr:to>
          <xdr:col>15</xdr:col>
          <xdr:colOff>259080</xdr:colOff>
          <xdr:row>19</xdr:row>
          <xdr:rowOff>0</xdr:rowOff>
        </xdr:to>
        <xdr:sp macro="" textlink="">
          <xdr:nvSpPr>
            <xdr:cNvPr id="11" name="Check Box 9" hidden="1">
              <a:extLst>
                <a:ext uri="{63B3BB69-23CF-44E3-9099-C40C66FF867C}">
                  <a14:compatExt spid="_x0000_s1010697"/>
                </a:ext>
                <a:ext uri="{FF2B5EF4-FFF2-40B4-BE49-F238E27FC236}">
                  <a16:creationId xmlns:a16="http://schemas.microsoft.com/office/drawing/2014/main" id="{00000000-0008-0000-0900-00000B00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19</xdr:row>
          <xdr:rowOff>0</xdr:rowOff>
        </xdr:from>
        <xdr:to>
          <xdr:col>15</xdr:col>
          <xdr:colOff>259080</xdr:colOff>
          <xdr:row>20</xdr:row>
          <xdr:rowOff>0</xdr:rowOff>
        </xdr:to>
        <xdr:sp macro="" textlink="">
          <xdr:nvSpPr>
            <xdr:cNvPr id="12" name="Check Box 10" hidden="1">
              <a:extLst>
                <a:ext uri="{63B3BB69-23CF-44E3-9099-C40C66FF867C}">
                  <a14:compatExt spid="_x0000_s1010698"/>
                </a:ext>
                <a:ext uri="{FF2B5EF4-FFF2-40B4-BE49-F238E27FC236}">
                  <a16:creationId xmlns:a16="http://schemas.microsoft.com/office/drawing/2014/main" id="{00000000-0008-0000-0900-00000C00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20</xdr:row>
          <xdr:rowOff>0</xdr:rowOff>
        </xdr:from>
        <xdr:to>
          <xdr:col>15</xdr:col>
          <xdr:colOff>259080</xdr:colOff>
          <xdr:row>21</xdr:row>
          <xdr:rowOff>0</xdr:rowOff>
        </xdr:to>
        <xdr:sp macro="" textlink="">
          <xdr:nvSpPr>
            <xdr:cNvPr id="13" name="Check Box 11" hidden="1">
              <a:extLst>
                <a:ext uri="{63B3BB69-23CF-44E3-9099-C40C66FF867C}">
                  <a14:compatExt spid="_x0000_s1010699"/>
                </a:ext>
                <a:ext uri="{FF2B5EF4-FFF2-40B4-BE49-F238E27FC236}">
                  <a16:creationId xmlns:a16="http://schemas.microsoft.com/office/drawing/2014/main" id="{00000000-0008-0000-0900-00000D00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21</xdr:row>
          <xdr:rowOff>0</xdr:rowOff>
        </xdr:from>
        <xdr:to>
          <xdr:col>15</xdr:col>
          <xdr:colOff>259080</xdr:colOff>
          <xdr:row>22</xdr:row>
          <xdr:rowOff>0</xdr:rowOff>
        </xdr:to>
        <xdr:sp macro="" textlink="">
          <xdr:nvSpPr>
            <xdr:cNvPr id="14" name="Check Box 12" hidden="1">
              <a:extLst>
                <a:ext uri="{63B3BB69-23CF-44E3-9099-C40C66FF867C}">
                  <a14:compatExt spid="_x0000_s1010700"/>
                </a:ext>
                <a:ext uri="{FF2B5EF4-FFF2-40B4-BE49-F238E27FC236}">
                  <a16:creationId xmlns:a16="http://schemas.microsoft.com/office/drawing/2014/main" id="{00000000-0008-0000-0900-00000E00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68580</xdr:colOff>
          <xdr:row>11</xdr:row>
          <xdr:rowOff>0</xdr:rowOff>
        </xdr:from>
        <xdr:to>
          <xdr:col>7</xdr:col>
          <xdr:colOff>259080</xdr:colOff>
          <xdr:row>12</xdr:row>
          <xdr:rowOff>0</xdr:rowOff>
        </xdr:to>
        <xdr:sp macro="" textlink="">
          <xdr:nvSpPr>
            <xdr:cNvPr id="15" name="Check Box 13" hidden="1">
              <a:extLst>
                <a:ext uri="{63B3BB69-23CF-44E3-9099-C40C66FF867C}">
                  <a14:compatExt spid="_x0000_s1010701"/>
                </a:ext>
                <a:ext uri="{FF2B5EF4-FFF2-40B4-BE49-F238E27FC236}">
                  <a16:creationId xmlns:a16="http://schemas.microsoft.com/office/drawing/2014/main" id="{00000000-0008-0000-0900-00000F00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68580</xdr:colOff>
          <xdr:row>11</xdr:row>
          <xdr:rowOff>0</xdr:rowOff>
        </xdr:from>
        <xdr:to>
          <xdr:col>9</xdr:col>
          <xdr:colOff>259080</xdr:colOff>
          <xdr:row>12</xdr:row>
          <xdr:rowOff>0</xdr:rowOff>
        </xdr:to>
        <xdr:sp macro="" textlink="">
          <xdr:nvSpPr>
            <xdr:cNvPr id="16" name="Check Box 14" hidden="1">
              <a:extLst>
                <a:ext uri="{63B3BB69-23CF-44E3-9099-C40C66FF867C}">
                  <a14:compatExt spid="_x0000_s1010702"/>
                </a:ext>
                <a:ext uri="{FF2B5EF4-FFF2-40B4-BE49-F238E27FC236}">
                  <a16:creationId xmlns:a16="http://schemas.microsoft.com/office/drawing/2014/main" id="{00000000-0008-0000-0900-00001000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68580</xdr:colOff>
          <xdr:row>13</xdr:row>
          <xdr:rowOff>0</xdr:rowOff>
        </xdr:from>
        <xdr:to>
          <xdr:col>7</xdr:col>
          <xdr:colOff>259080</xdr:colOff>
          <xdr:row>14</xdr:row>
          <xdr:rowOff>0</xdr:rowOff>
        </xdr:to>
        <xdr:sp macro="" textlink="">
          <xdr:nvSpPr>
            <xdr:cNvPr id="17" name="Check Box 15" hidden="1">
              <a:extLst>
                <a:ext uri="{63B3BB69-23CF-44E3-9099-C40C66FF867C}">
                  <a14:compatExt spid="_x0000_s1010703"/>
                </a:ext>
                <a:ext uri="{FF2B5EF4-FFF2-40B4-BE49-F238E27FC236}">
                  <a16:creationId xmlns:a16="http://schemas.microsoft.com/office/drawing/2014/main" id="{00000000-0008-0000-0900-00001100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68580</xdr:colOff>
          <xdr:row>13</xdr:row>
          <xdr:rowOff>0</xdr:rowOff>
        </xdr:from>
        <xdr:to>
          <xdr:col>9</xdr:col>
          <xdr:colOff>259080</xdr:colOff>
          <xdr:row>14</xdr:row>
          <xdr:rowOff>0</xdr:rowOff>
        </xdr:to>
        <xdr:sp macro="" textlink="">
          <xdr:nvSpPr>
            <xdr:cNvPr id="18" name="Check Box 16" hidden="1">
              <a:extLst>
                <a:ext uri="{63B3BB69-23CF-44E3-9099-C40C66FF867C}">
                  <a14:compatExt spid="_x0000_s1010704"/>
                </a:ext>
                <a:ext uri="{FF2B5EF4-FFF2-40B4-BE49-F238E27FC236}">
                  <a16:creationId xmlns:a16="http://schemas.microsoft.com/office/drawing/2014/main" id="{00000000-0008-0000-0900-00001200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68580</xdr:colOff>
          <xdr:row>15</xdr:row>
          <xdr:rowOff>0</xdr:rowOff>
        </xdr:from>
        <xdr:to>
          <xdr:col>7</xdr:col>
          <xdr:colOff>259080</xdr:colOff>
          <xdr:row>16</xdr:row>
          <xdr:rowOff>0</xdr:rowOff>
        </xdr:to>
        <xdr:sp macro="" textlink="">
          <xdr:nvSpPr>
            <xdr:cNvPr id="19" name="Check Box 17" hidden="1">
              <a:extLst>
                <a:ext uri="{63B3BB69-23CF-44E3-9099-C40C66FF867C}">
                  <a14:compatExt spid="_x0000_s1010705"/>
                </a:ext>
                <a:ext uri="{FF2B5EF4-FFF2-40B4-BE49-F238E27FC236}">
                  <a16:creationId xmlns:a16="http://schemas.microsoft.com/office/drawing/2014/main" id="{00000000-0008-0000-0900-00001300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68580</xdr:colOff>
          <xdr:row>15</xdr:row>
          <xdr:rowOff>0</xdr:rowOff>
        </xdr:from>
        <xdr:to>
          <xdr:col>9</xdr:col>
          <xdr:colOff>259080</xdr:colOff>
          <xdr:row>16</xdr:row>
          <xdr:rowOff>0</xdr:rowOff>
        </xdr:to>
        <xdr:sp macro="" textlink="">
          <xdr:nvSpPr>
            <xdr:cNvPr id="20" name="Check Box 18" hidden="1">
              <a:extLst>
                <a:ext uri="{63B3BB69-23CF-44E3-9099-C40C66FF867C}">
                  <a14:compatExt spid="_x0000_s1010706"/>
                </a:ext>
                <a:ext uri="{FF2B5EF4-FFF2-40B4-BE49-F238E27FC236}">
                  <a16:creationId xmlns:a16="http://schemas.microsoft.com/office/drawing/2014/main" id="{00000000-0008-0000-0900-00001400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68580</xdr:colOff>
          <xdr:row>17</xdr:row>
          <xdr:rowOff>0</xdr:rowOff>
        </xdr:from>
        <xdr:to>
          <xdr:col>7</xdr:col>
          <xdr:colOff>259080</xdr:colOff>
          <xdr:row>18</xdr:row>
          <xdr:rowOff>0</xdr:rowOff>
        </xdr:to>
        <xdr:sp macro="" textlink="">
          <xdr:nvSpPr>
            <xdr:cNvPr id="21" name="Check Box 19" hidden="1">
              <a:extLst>
                <a:ext uri="{63B3BB69-23CF-44E3-9099-C40C66FF867C}">
                  <a14:compatExt spid="_x0000_s1010707"/>
                </a:ext>
                <a:ext uri="{FF2B5EF4-FFF2-40B4-BE49-F238E27FC236}">
                  <a16:creationId xmlns:a16="http://schemas.microsoft.com/office/drawing/2014/main" id="{00000000-0008-0000-0900-00001500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68580</xdr:colOff>
          <xdr:row>17</xdr:row>
          <xdr:rowOff>0</xdr:rowOff>
        </xdr:from>
        <xdr:to>
          <xdr:col>9</xdr:col>
          <xdr:colOff>259080</xdr:colOff>
          <xdr:row>18</xdr:row>
          <xdr:rowOff>0</xdr:rowOff>
        </xdr:to>
        <xdr:sp macro="" textlink="">
          <xdr:nvSpPr>
            <xdr:cNvPr id="22" name="Check Box 20" hidden="1">
              <a:extLst>
                <a:ext uri="{63B3BB69-23CF-44E3-9099-C40C66FF867C}">
                  <a14:compatExt spid="_x0000_s1010708"/>
                </a:ext>
                <a:ext uri="{FF2B5EF4-FFF2-40B4-BE49-F238E27FC236}">
                  <a16:creationId xmlns:a16="http://schemas.microsoft.com/office/drawing/2014/main" id="{00000000-0008-0000-0900-00001600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68580</xdr:colOff>
          <xdr:row>19</xdr:row>
          <xdr:rowOff>0</xdr:rowOff>
        </xdr:from>
        <xdr:to>
          <xdr:col>7</xdr:col>
          <xdr:colOff>259080</xdr:colOff>
          <xdr:row>20</xdr:row>
          <xdr:rowOff>0</xdr:rowOff>
        </xdr:to>
        <xdr:sp macro="" textlink="">
          <xdr:nvSpPr>
            <xdr:cNvPr id="23" name="Check Box 21" hidden="1">
              <a:extLst>
                <a:ext uri="{63B3BB69-23CF-44E3-9099-C40C66FF867C}">
                  <a14:compatExt spid="_x0000_s1010709"/>
                </a:ext>
                <a:ext uri="{FF2B5EF4-FFF2-40B4-BE49-F238E27FC236}">
                  <a16:creationId xmlns:a16="http://schemas.microsoft.com/office/drawing/2014/main" id="{00000000-0008-0000-0900-00001700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68580</xdr:colOff>
          <xdr:row>19</xdr:row>
          <xdr:rowOff>0</xdr:rowOff>
        </xdr:from>
        <xdr:to>
          <xdr:col>9</xdr:col>
          <xdr:colOff>259080</xdr:colOff>
          <xdr:row>20</xdr:row>
          <xdr:rowOff>0</xdr:rowOff>
        </xdr:to>
        <xdr:sp macro="" textlink="">
          <xdr:nvSpPr>
            <xdr:cNvPr id="24" name="Check Box 22" hidden="1">
              <a:extLst>
                <a:ext uri="{63B3BB69-23CF-44E3-9099-C40C66FF867C}">
                  <a14:compatExt spid="_x0000_s1010710"/>
                </a:ext>
                <a:ext uri="{FF2B5EF4-FFF2-40B4-BE49-F238E27FC236}">
                  <a16:creationId xmlns:a16="http://schemas.microsoft.com/office/drawing/2014/main" id="{00000000-0008-0000-0900-00001800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68580</xdr:colOff>
          <xdr:row>21</xdr:row>
          <xdr:rowOff>0</xdr:rowOff>
        </xdr:from>
        <xdr:to>
          <xdr:col>7</xdr:col>
          <xdr:colOff>259080</xdr:colOff>
          <xdr:row>22</xdr:row>
          <xdr:rowOff>0</xdr:rowOff>
        </xdr:to>
        <xdr:sp macro="" textlink="">
          <xdr:nvSpPr>
            <xdr:cNvPr id="25" name="Check Box 23" hidden="1">
              <a:extLst>
                <a:ext uri="{63B3BB69-23CF-44E3-9099-C40C66FF867C}">
                  <a14:compatExt spid="_x0000_s1010711"/>
                </a:ext>
                <a:ext uri="{FF2B5EF4-FFF2-40B4-BE49-F238E27FC236}">
                  <a16:creationId xmlns:a16="http://schemas.microsoft.com/office/drawing/2014/main" id="{00000000-0008-0000-0900-00001900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68580</xdr:colOff>
          <xdr:row>21</xdr:row>
          <xdr:rowOff>0</xdr:rowOff>
        </xdr:from>
        <xdr:to>
          <xdr:col>9</xdr:col>
          <xdr:colOff>259080</xdr:colOff>
          <xdr:row>22</xdr:row>
          <xdr:rowOff>0</xdr:rowOff>
        </xdr:to>
        <xdr:sp macro="" textlink="">
          <xdr:nvSpPr>
            <xdr:cNvPr id="26" name="Check Box 24" hidden="1">
              <a:extLst>
                <a:ext uri="{63B3BB69-23CF-44E3-9099-C40C66FF867C}">
                  <a14:compatExt spid="_x0000_s1010712"/>
                </a:ext>
                <a:ext uri="{FF2B5EF4-FFF2-40B4-BE49-F238E27FC236}">
                  <a16:creationId xmlns:a16="http://schemas.microsoft.com/office/drawing/2014/main" id="{00000000-0008-0000-0900-00001A00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27</xdr:col>
      <xdr:colOff>0</xdr:colOff>
      <xdr:row>4</xdr:row>
      <xdr:rowOff>0</xdr:rowOff>
    </xdr:from>
    <xdr:to>
      <xdr:col>29</xdr:col>
      <xdr:colOff>1747</xdr:colOff>
      <xdr:row>7</xdr:row>
      <xdr:rowOff>88885</xdr:rowOff>
    </xdr:to>
    <xdr:sp macro="" textlink="">
      <xdr:nvSpPr>
        <xdr:cNvPr id="55" name="額縁 54">
          <a:hlinkClick xmlns:r="http://schemas.openxmlformats.org/officeDocument/2006/relationships" r:id="rId1"/>
          <a:extLst>
            <a:ext uri="{FF2B5EF4-FFF2-40B4-BE49-F238E27FC236}">
              <a16:creationId xmlns:a16="http://schemas.microsoft.com/office/drawing/2014/main" id="{00000000-0008-0000-0900-000037000000}"/>
            </a:ext>
          </a:extLst>
        </xdr:cNvPr>
        <xdr:cNvSpPr/>
      </xdr:nvSpPr>
      <xdr:spPr>
        <a:xfrm>
          <a:off x="6819900" y="883920"/>
          <a:ext cx="1236187" cy="72134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80.xml><?xml version="1.0" encoding="utf-8"?>
<xdr:wsDr xmlns:xdr="http://schemas.openxmlformats.org/drawingml/2006/spreadsheetDrawing" xmlns:a="http://schemas.openxmlformats.org/drawingml/2006/main">
  <xdr:twoCellAnchor>
    <xdr:from>
      <xdr:col>15</xdr:col>
      <xdr:colOff>495300</xdr:colOff>
      <xdr:row>3</xdr:row>
      <xdr:rowOff>68580</xdr:rowOff>
    </xdr:from>
    <xdr:to>
      <xdr:col>18</xdr:col>
      <xdr:colOff>0</xdr:colOff>
      <xdr:row>5</xdr:row>
      <xdr:rowOff>335280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5100-000002000000}"/>
            </a:ext>
          </a:extLst>
        </xdr:cNvPr>
        <xdr:cNvSpPr/>
      </xdr:nvSpPr>
      <xdr:spPr>
        <a:xfrm>
          <a:off x="8549640" y="670560"/>
          <a:ext cx="1333500" cy="8382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81.xml><?xml version="1.0" encoding="utf-8"?>
<xdr:wsDr xmlns:xdr="http://schemas.openxmlformats.org/drawingml/2006/spreadsheetDrawing" xmlns:a="http://schemas.openxmlformats.org/drawingml/2006/main">
  <xdr:twoCellAnchor>
    <xdr:from>
      <xdr:col>20</xdr:col>
      <xdr:colOff>392430</xdr:colOff>
      <xdr:row>6</xdr:row>
      <xdr:rowOff>24130</xdr:rowOff>
    </xdr:from>
    <xdr:to>
      <xdr:col>23</xdr:col>
      <xdr:colOff>122555</xdr:colOff>
      <xdr:row>12</xdr:row>
      <xdr:rowOff>128905</xdr:rowOff>
    </xdr:to>
    <xdr:sp macro="" textlink="">
      <xdr:nvSpPr>
        <xdr:cNvPr id="10" name="額縁 9">
          <a:hlinkClick xmlns:r="http://schemas.openxmlformats.org/officeDocument/2006/relationships" r:id="rId1"/>
          <a:extLst>
            <a:ext uri="{FF2B5EF4-FFF2-40B4-BE49-F238E27FC236}">
              <a16:creationId xmlns:a16="http://schemas.microsoft.com/office/drawing/2014/main" id="{00000000-0008-0000-5200-00000A000000}"/>
            </a:ext>
          </a:extLst>
        </xdr:cNvPr>
        <xdr:cNvSpPr/>
      </xdr:nvSpPr>
      <xdr:spPr>
        <a:xfrm>
          <a:off x="10603230" y="1068070"/>
          <a:ext cx="1558925" cy="111823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oneCellAnchor>
    <xdr:from>
      <xdr:col>2</xdr:col>
      <xdr:colOff>100708</xdr:colOff>
      <xdr:row>10</xdr:row>
      <xdr:rowOff>55502</xdr:rowOff>
    </xdr:from>
    <xdr:ext cx="264560" cy="382156"/>
    <xdr:sp macro="" textlink="">
      <xdr:nvSpPr>
        <xdr:cNvPr id="2" name="テキスト ボックス 1">
          <a:extLst>
            <a:ext uri="{FF2B5EF4-FFF2-40B4-BE49-F238E27FC236}">
              <a16:creationId xmlns:a16="http://schemas.microsoft.com/office/drawing/2014/main" id="{00000000-0008-0000-5200-000002000000}"/>
            </a:ext>
          </a:extLst>
        </xdr:cNvPr>
        <xdr:cNvSpPr txBox="1"/>
      </xdr:nvSpPr>
      <xdr:spPr>
        <a:xfrm rot="16200000">
          <a:off x="1360170" y="1836420"/>
          <a:ext cx="3821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2/1</a:t>
          </a:r>
          <a:endParaRPr kumimoji="1" lang="ja-JP" altLang="en-US" sz="1100"/>
        </a:p>
      </xdr:txBody>
    </xdr:sp>
    <xdr:clientData/>
  </xdr:oneCellAnchor>
  <xdr:twoCellAnchor>
    <xdr:from>
      <xdr:col>3</xdr:col>
      <xdr:colOff>220980</xdr:colOff>
      <xdr:row>14</xdr:row>
      <xdr:rowOff>3810</xdr:rowOff>
    </xdr:from>
    <xdr:to>
      <xdr:col>3</xdr:col>
      <xdr:colOff>220980</xdr:colOff>
      <xdr:row>22</xdr:row>
      <xdr:rowOff>0</xdr:rowOff>
    </xdr:to>
    <xdr:cxnSp macro="">
      <xdr:nvCxnSpPr>
        <xdr:cNvPr id="4" name="直線コネクタ 3">
          <a:extLst>
            <a:ext uri="{FF2B5EF4-FFF2-40B4-BE49-F238E27FC236}">
              <a16:creationId xmlns:a16="http://schemas.microsoft.com/office/drawing/2014/main" id="{00000000-0008-0000-5200-000004000000}"/>
            </a:ext>
          </a:extLst>
        </xdr:cNvPr>
        <xdr:cNvCxnSpPr/>
      </xdr:nvCxnSpPr>
      <xdr:spPr>
        <a:xfrm>
          <a:off x="2004060" y="239649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220980</xdr:colOff>
      <xdr:row>14</xdr:row>
      <xdr:rowOff>3810</xdr:rowOff>
    </xdr:from>
    <xdr:to>
      <xdr:col>4</xdr:col>
      <xdr:colOff>220980</xdr:colOff>
      <xdr:row>22</xdr:row>
      <xdr:rowOff>0</xdr:rowOff>
    </xdr:to>
    <xdr:cxnSp macro="">
      <xdr:nvCxnSpPr>
        <xdr:cNvPr id="7" name="直線コネクタ 6">
          <a:extLst>
            <a:ext uri="{FF2B5EF4-FFF2-40B4-BE49-F238E27FC236}">
              <a16:creationId xmlns:a16="http://schemas.microsoft.com/office/drawing/2014/main" id="{00000000-0008-0000-5200-000007000000}"/>
            </a:ext>
          </a:extLst>
        </xdr:cNvPr>
        <xdr:cNvCxnSpPr/>
      </xdr:nvCxnSpPr>
      <xdr:spPr>
        <a:xfrm>
          <a:off x="2468880" y="239649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228600</xdr:colOff>
      <xdr:row>14</xdr:row>
      <xdr:rowOff>0</xdr:rowOff>
    </xdr:from>
    <xdr:to>
      <xdr:col>5</xdr:col>
      <xdr:colOff>228600</xdr:colOff>
      <xdr:row>21</xdr:row>
      <xdr:rowOff>163830</xdr:rowOff>
    </xdr:to>
    <xdr:cxnSp macro="">
      <xdr:nvCxnSpPr>
        <xdr:cNvPr id="8" name="直線コネクタ 7">
          <a:extLst>
            <a:ext uri="{FF2B5EF4-FFF2-40B4-BE49-F238E27FC236}">
              <a16:creationId xmlns:a16="http://schemas.microsoft.com/office/drawing/2014/main" id="{00000000-0008-0000-5200-000008000000}"/>
            </a:ext>
          </a:extLst>
        </xdr:cNvPr>
        <xdr:cNvCxnSpPr/>
      </xdr:nvCxnSpPr>
      <xdr:spPr>
        <a:xfrm>
          <a:off x="2941320" y="239268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243840</xdr:colOff>
      <xdr:row>14</xdr:row>
      <xdr:rowOff>0</xdr:rowOff>
    </xdr:from>
    <xdr:to>
      <xdr:col>6</xdr:col>
      <xdr:colOff>243840</xdr:colOff>
      <xdr:row>21</xdr:row>
      <xdr:rowOff>163830</xdr:rowOff>
    </xdr:to>
    <xdr:cxnSp macro="">
      <xdr:nvCxnSpPr>
        <xdr:cNvPr id="9" name="直線コネクタ 8">
          <a:extLst>
            <a:ext uri="{FF2B5EF4-FFF2-40B4-BE49-F238E27FC236}">
              <a16:creationId xmlns:a16="http://schemas.microsoft.com/office/drawing/2014/main" id="{00000000-0008-0000-5200-000009000000}"/>
            </a:ext>
          </a:extLst>
        </xdr:cNvPr>
        <xdr:cNvCxnSpPr/>
      </xdr:nvCxnSpPr>
      <xdr:spPr>
        <a:xfrm>
          <a:off x="3421380" y="239268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228600</xdr:colOff>
      <xdr:row>14</xdr:row>
      <xdr:rowOff>0</xdr:rowOff>
    </xdr:from>
    <xdr:to>
      <xdr:col>2</xdr:col>
      <xdr:colOff>228600</xdr:colOff>
      <xdr:row>21</xdr:row>
      <xdr:rowOff>163830</xdr:rowOff>
    </xdr:to>
    <xdr:cxnSp macro="">
      <xdr:nvCxnSpPr>
        <xdr:cNvPr id="11" name="直線コネクタ 10">
          <a:extLst>
            <a:ext uri="{FF2B5EF4-FFF2-40B4-BE49-F238E27FC236}">
              <a16:creationId xmlns:a16="http://schemas.microsoft.com/office/drawing/2014/main" id="{00000000-0008-0000-5200-00000B000000}"/>
            </a:ext>
          </a:extLst>
        </xdr:cNvPr>
        <xdr:cNvCxnSpPr/>
      </xdr:nvCxnSpPr>
      <xdr:spPr>
        <a:xfrm>
          <a:off x="1546860" y="239268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224790</xdr:colOff>
      <xdr:row>14</xdr:row>
      <xdr:rowOff>3810</xdr:rowOff>
    </xdr:from>
    <xdr:to>
      <xdr:col>7</xdr:col>
      <xdr:colOff>224790</xdr:colOff>
      <xdr:row>22</xdr:row>
      <xdr:rowOff>0</xdr:rowOff>
    </xdr:to>
    <xdr:cxnSp macro="">
      <xdr:nvCxnSpPr>
        <xdr:cNvPr id="12" name="直線コネクタ 11">
          <a:extLst>
            <a:ext uri="{FF2B5EF4-FFF2-40B4-BE49-F238E27FC236}">
              <a16:creationId xmlns:a16="http://schemas.microsoft.com/office/drawing/2014/main" id="{00000000-0008-0000-5200-00000C000000}"/>
            </a:ext>
          </a:extLst>
        </xdr:cNvPr>
        <xdr:cNvCxnSpPr/>
      </xdr:nvCxnSpPr>
      <xdr:spPr>
        <a:xfrm>
          <a:off x="3867150" y="239649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232410</xdr:colOff>
      <xdr:row>13</xdr:row>
      <xdr:rowOff>163830</xdr:rowOff>
    </xdr:from>
    <xdr:to>
      <xdr:col>8</xdr:col>
      <xdr:colOff>232410</xdr:colOff>
      <xdr:row>21</xdr:row>
      <xdr:rowOff>160020</xdr:rowOff>
    </xdr:to>
    <xdr:cxnSp macro="">
      <xdr:nvCxnSpPr>
        <xdr:cNvPr id="13" name="直線コネクタ 12">
          <a:extLst>
            <a:ext uri="{FF2B5EF4-FFF2-40B4-BE49-F238E27FC236}">
              <a16:creationId xmlns:a16="http://schemas.microsoft.com/office/drawing/2014/main" id="{00000000-0008-0000-5200-00000D000000}"/>
            </a:ext>
          </a:extLst>
        </xdr:cNvPr>
        <xdr:cNvCxnSpPr/>
      </xdr:nvCxnSpPr>
      <xdr:spPr>
        <a:xfrm>
          <a:off x="4339590" y="238887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220980</xdr:colOff>
      <xdr:row>14</xdr:row>
      <xdr:rowOff>0</xdr:rowOff>
    </xdr:from>
    <xdr:to>
      <xdr:col>9</xdr:col>
      <xdr:colOff>220980</xdr:colOff>
      <xdr:row>21</xdr:row>
      <xdr:rowOff>163830</xdr:rowOff>
    </xdr:to>
    <xdr:cxnSp macro="">
      <xdr:nvCxnSpPr>
        <xdr:cNvPr id="14" name="直線コネクタ 13">
          <a:extLst>
            <a:ext uri="{FF2B5EF4-FFF2-40B4-BE49-F238E27FC236}">
              <a16:creationId xmlns:a16="http://schemas.microsoft.com/office/drawing/2014/main" id="{00000000-0008-0000-5200-00000E000000}"/>
            </a:ext>
          </a:extLst>
        </xdr:cNvPr>
        <xdr:cNvCxnSpPr/>
      </xdr:nvCxnSpPr>
      <xdr:spPr>
        <a:xfrm>
          <a:off x="4792980" y="239268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224790</xdr:colOff>
      <xdr:row>13</xdr:row>
      <xdr:rowOff>163830</xdr:rowOff>
    </xdr:from>
    <xdr:to>
      <xdr:col>10</xdr:col>
      <xdr:colOff>224790</xdr:colOff>
      <xdr:row>21</xdr:row>
      <xdr:rowOff>160020</xdr:rowOff>
    </xdr:to>
    <xdr:cxnSp macro="">
      <xdr:nvCxnSpPr>
        <xdr:cNvPr id="15" name="直線コネクタ 14">
          <a:extLst>
            <a:ext uri="{FF2B5EF4-FFF2-40B4-BE49-F238E27FC236}">
              <a16:creationId xmlns:a16="http://schemas.microsoft.com/office/drawing/2014/main" id="{00000000-0008-0000-5200-00000F000000}"/>
            </a:ext>
          </a:extLst>
        </xdr:cNvPr>
        <xdr:cNvCxnSpPr/>
      </xdr:nvCxnSpPr>
      <xdr:spPr>
        <a:xfrm>
          <a:off x="5261610" y="238887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236220</xdr:colOff>
      <xdr:row>14</xdr:row>
      <xdr:rowOff>3810</xdr:rowOff>
    </xdr:from>
    <xdr:to>
      <xdr:col>11</xdr:col>
      <xdr:colOff>236220</xdr:colOff>
      <xdr:row>22</xdr:row>
      <xdr:rowOff>0</xdr:rowOff>
    </xdr:to>
    <xdr:cxnSp macro="">
      <xdr:nvCxnSpPr>
        <xdr:cNvPr id="16" name="直線コネクタ 15">
          <a:extLst>
            <a:ext uri="{FF2B5EF4-FFF2-40B4-BE49-F238E27FC236}">
              <a16:creationId xmlns:a16="http://schemas.microsoft.com/office/drawing/2014/main" id="{00000000-0008-0000-5200-000010000000}"/>
            </a:ext>
          </a:extLst>
        </xdr:cNvPr>
        <xdr:cNvCxnSpPr/>
      </xdr:nvCxnSpPr>
      <xdr:spPr>
        <a:xfrm>
          <a:off x="5737860" y="239649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243840</xdr:colOff>
      <xdr:row>14</xdr:row>
      <xdr:rowOff>0</xdr:rowOff>
    </xdr:from>
    <xdr:to>
      <xdr:col>12</xdr:col>
      <xdr:colOff>243840</xdr:colOff>
      <xdr:row>21</xdr:row>
      <xdr:rowOff>163830</xdr:rowOff>
    </xdr:to>
    <xdr:cxnSp macro="">
      <xdr:nvCxnSpPr>
        <xdr:cNvPr id="17" name="直線コネクタ 16">
          <a:extLst>
            <a:ext uri="{FF2B5EF4-FFF2-40B4-BE49-F238E27FC236}">
              <a16:creationId xmlns:a16="http://schemas.microsoft.com/office/drawing/2014/main" id="{00000000-0008-0000-5200-000011000000}"/>
            </a:ext>
          </a:extLst>
        </xdr:cNvPr>
        <xdr:cNvCxnSpPr/>
      </xdr:nvCxnSpPr>
      <xdr:spPr>
        <a:xfrm>
          <a:off x="6210300" y="2392680"/>
          <a:ext cx="0" cy="1344930"/>
        </a:xfrm>
        <a:prstGeom prst="line">
          <a:avLst/>
        </a:prstGeom>
        <a:ln w="31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325498</xdr:colOff>
      <xdr:row>10</xdr:row>
      <xdr:rowOff>55502</xdr:rowOff>
    </xdr:from>
    <xdr:ext cx="264560" cy="382156"/>
    <xdr:sp macro="" textlink="">
      <xdr:nvSpPr>
        <xdr:cNvPr id="18" name="テキスト ボックス 17">
          <a:extLst>
            <a:ext uri="{FF2B5EF4-FFF2-40B4-BE49-F238E27FC236}">
              <a16:creationId xmlns:a16="http://schemas.microsoft.com/office/drawing/2014/main" id="{00000000-0008-0000-5200-000012000000}"/>
            </a:ext>
          </a:extLst>
        </xdr:cNvPr>
        <xdr:cNvSpPr txBox="1"/>
      </xdr:nvSpPr>
      <xdr:spPr>
        <a:xfrm rot="16200000">
          <a:off x="1584960" y="1836420"/>
          <a:ext cx="3821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2/2</a:t>
          </a:r>
          <a:endParaRPr kumimoji="1" lang="ja-JP" altLang="en-US" sz="1100"/>
        </a:p>
      </xdr:txBody>
    </xdr:sp>
    <xdr:clientData/>
  </xdr:oneCellAnchor>
  <xdr:oneCellAnchor>
    <xdr:from>
      <xdr:col>3</xdr:col>
      <xdr:colOff>96898</xdr:colOff>
      <xdr:row>10</xdr:row>
      <xdr:rowOff>51692</xdr:rowOff>
    </xdr:from>
    <xdr:ext cx="264560" cy="382156"/>
    <xdr:sp macro="" textlink="">
      <xdr:nvSpPr>
        <xdr:cNvPr id="19" name="テキスト ボックス 18">
          <a:extLst>
            <a:ext uri="{FF2B5EF4-FFF2-40B4-BE49-F238E27FC236}">
              <a16:creationId xmlns:a16="http://schemas.microsoft.com/office/drawing/2014/main" id="{00000000-0008-0000-5200-000013000000}"/>
            </a:ext>
          </a:extLst>
        </xdr:cNvPr>
        <xdr:cNvSpPr txBox="1"/>
      </xdr:nvSpPr>
      <xdr:spPr>
        <a:xfrm rot="16200000">
          <a:off x="1821180" y="1832610"/>
          <a:ext cx="3821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2/3</a:t>
          </a:r>
          <a:endParaRPr kumimoji="1" lang="ja-JP" altLang="en-US" sz="1100"/>
        </a:p>
      </xdr:txBody>
    </xdr:sp>
    <xdr:clientData/>
  </xdr:oneCellAnchor>
  <xdr:oneCellAnchor>
    <xdr:from>
      <xdr:col>3</xdr:col>
      <xdr:colOff>321688</xdr:colOff>
      <xdr:row>10</xdr:row>
      <xdr:rowOff>51692</xdr:rowOff>
    </xdr:from>
    <xdr:ext cx="264560" cy="382156"/>
    <xdr:sp macro="" textlink="">
      <xdr:nvSpPr>
        <xdr:cNvPr id="20" name="テキスト ボックス 19">
          <a:extLst>
            <a:ext uri="{FF2B5EF4-FFF2-40B4-BE49-F238E27FC236}">
              <a16:creationId xmlns:a16="http://schemas.microsoft.com/office/drawing/2014/main" id="{00000000-0008-0000-5200-000014000000}"/>
            </a:ext>
          </a:extLst>
        </xdr:cNvPr>
        <xdr:cNvSpPr txBox="1"/>
      </xdr:nvSpPr>
      <xdr:spPr>
        <a:xfrm rot="16200000">
          <a:off x="2045970" y="1832610"/>
          <a:ext cx="3821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2/8</a:t>
          </a:r>
          <a:endParaRPr kumimoji="1" lang="ja-JP" altLang="en-US" sz="1100"/>
        </a:p>
      </xdr:txBody>
    </xdr:sp>
    <xdr:clientData/>
  </xdr:oneCellAnchor>
  <xdr:oneCellAnchor>
    <xdr:from>
      <xdr:col>4</xdr:col>
      <xdr:colOff>104518</xdr:colOff>
      <xdr:row>10</xdr:row>
      <xdr:rowOff>55502</xdr:rowOff>
    </xdr:from>
    <xdr:ext cx="264560" cy="382156"/>
    <xdr:sp macro="" textlink="">
      <xdr:nvSpPr>
        <xdr:cNvPr id="21" name="テキスト ボックス 20">
          <a:extLst>
            <a:ext uri="{FF2B5EF4-FFF2-40B4-BE49-F238E27FC236}">
              <a16:creationId xmlns:a16="http://schemas.microsoft.com/office/drawing/2014/main" id="{00000000-0008-0000-5200-000015000000}"/>
            </a:ext>
          </a:extLst>
        </xdr:cNvPr>
        <xdr:cNvSpPr txBox="1"/>
      </xdr:nvSpPr>
      <xdr:spPr>
        <a:xfrm rot="16200000">
          <a:off x="2293620" y="1836420"/>
          <a:ext cx="3821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2/9</a:t>
          </a:r>
          <a:endParaRPr kumimoji="1" lang="ja-JP" altLang="en-US" sz="1100"/>
        </a:p>
      </xdr:txBody>
    </xdr:sp>
    <xdr:clientData/>
  </xdr:oneCellAnchor>
  <xdr:oneCellAnchor>
    <xdr:from>
      <xdr:col>4</xdr:col>
      <xdr:colOff>329308</xdr:colOff>
      <xdr:row>10</xdr:row>
      <xdr:rowOff>19755</xdr:rowOff>
    </xdr:from>
    <xdr:ext cx="264560" cy="453650"/>
    <xdr:sp macro="" textlink="">
      <xdr:nvSpPr>
        <xdr:cNvPr id="22" name="テキスト ボックス 21">
          <a:extLst>
            <a:ext uri="{FF2B5EF4-FFF2-40B4-BE49-F238E27FC236}">
              <a16:creationId xmlns:a16="http://schemas.microsoft.com/office/drawing/2014/main" id="{00000000-0008-0000-5200-000016000000}"/>
            </a:ext>
          </a:extLst>
        </xdr:cNvPr>
        <xdr:cNvSpPr txBox="1"/>
      </xdr:nvSpPr>
      <xdr:spPr>
        <a:xfrm rot="16200000">
          <a:off x="2482663" y="1836420"/>
          <a:ext cx="4536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2/10</a:t>
          </a:r>
          <a:endParaRPr kumimoji="1" lang="ja-JP" altLang="en-US" sz="1100"/>
        </a:p>
      </xdr:txBody>
    </xdr:sp>
    <xdr:clientData/>
  </xdr:oneCellAnchor>
  <xdr:oneCellAnchor>
    <xdr:from>
      <xdr:col>5</xdr:col>
      <xdr:colOff>100708</xdr:colOff>
      <xdr:row>10</xdr:row>
      <xdr:rowOff>15945</xdr:rowOff>
    </xdr:from>
    <xdr:ext cx="264560" cy="453650"/>
    <xdr:sp macro="" textlink="">
      <xdr:nvSpPr>
        <xdr:cNvPr id="23" name="テキスト ボックス 22">
          <a:extLst>
            <a:ext uri="{FF2B5EF4-FFF2-40B4-BE49-F238E27FC236}">
              <a16:creationId xmlns:a16="http://schemas.microsoft.com/office/drawing/2014/main" id="{00000000-0008-0000-5200-000017000000}"/>
            </a:ext>
          </a:extLst>
        </xdr:cNvPr>
        <xdr:cNvSpPr txBox="1"/>
      </xdr:nvSpPr>
      <xdr:spPr>
        <a:xfrm rot="16200000">
          <a:off x="2718883" y="1832610"/>
          <a:ext cx="4536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2/18</a:t>
          </a:r>
          <a:endParaRPr kumimoji="1" lang="ja-JP" altLang="en-US" sz="1100"/>
        </a:p>
      </xdr:txBody>
    </xdr:sp>
    <xdr:clientData/>
  </xdr:oneCellAnchor>
  <xdr:oneCellAnchor>
    <xdr:from>
      <xdr:col>5</xdr:col>
      <xdr:colOff>325498</xdr:colOff>
      <xdr:row>10</xdr:row>
      <xdr:rowOff>15945</xdr:rowOff>
    </xdr:from>
    <xdr:ext cx="264560" cy="453650"/>
    <xdr:sp macro="" textlink="">
      <xdr:nvSpPr>
        <xdr:cNvPr id="24" name="テキスト ボックス 23">
          <a:extLst>
            <a:ext uri="{FF2B5EF4-FFF2-40B4-BE49-F238E27FC236}">
              <a16:creationId xmlns:a16="http://schemas.microsoft.com/office/drawing/2014/main" id="{00000000-0008-0000-5200-000018000000}"/>
            </a:ext>
          </a:extLst>
        </xdr:cNvPr>
        <xdr:cNvSpPr txBox="1"/>
      </xdr:nvSpPr>
      <xdr:spPr>
        <a:xfrm rot="16200000">
          <a:off x="2943673" y="1832610"/>
          <a:ext cx="4536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2/19</a:t>
          </a:r>
          <a:endParaRPr kumimoji="1" lang="ja-JP" altLang="en-US" sz="1100"/>
        </a:p>
      </xdr:txBody>
    </xdr:sp>
    <xdr:clientData/>
  </xdr:oneCellAnchor>
  <xdr:oneCellAnchor>
    <xdr:from>
      <xdr:col>6</xdr:col>
      <xdr:colOff>104518</xdr:colOff>
      <xdr:row>10</xdr:row>
      <xdr:rowOff>15945</xdr:rowOff>
    </xdr:from>
    <xdr:ext cx="264560" cy="453650"/>
    <xdr:sp macro="" textlink="">
      <xdr:nvSpPr>
        <xdr:cNvPr id="25" name="テキスト ボックス 24">
          <a:extLst>
            <a:ext uri="{FF2B5EF4-FFF2-40B4-BE49-F238E27FC236}">
              <a16:creationId xmlns:a16="http://schemas.microsoft.com/office/drawing/2014/main" id="{00000000-0008-0000-5200-000019000000}"/>
            </a:ext>
          </a:extLst>
        </xdr:cNvPr>
        <xdr:cNvSpPr txBox="1"/>
      </xdr:nvSpPr>
      <xdr:spPr>
        <a:xfrm rot="16200000">
          <a:off x="3187513" y="1832610"/>
          <a:ext cx="4536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2/27</a:t>
          </a:r>
          <a:endParaRPr kumimoji="1" lang="ja-JP" altLang="en-US" sz="1100"/>
        </a:p>
      </xdr:txBody>
    </xdr:sp>
    <xdr:clientData/>
  </xdr:oneCellAnchor>
  <xdr:oneCellAnchor>
    <xdr:from>
      <xdr:col>6</xdr:col>
      <xdr:colOff>329308</xdr:colOff>
      <xdr:row>10</xdr:row>
      <xdr:rowOff>15945</xdr:rowOff>
    </xdr:from>
    <xdr:ext cx="264560" cy="453650"/>
    <xdr:sp macro="" textlink="">
      <xdr:nvSpPr>
        <xdr:cNvPr id="26" name="テキスト ボックス 25">
          <a:extLst>
            <a:ext uri="{FF2B5EF4-FFF2-40B4-BE49-F238E27FC236}">
              <a16:creationId xmlns:a16="http://schemas.microsoft.com/office/drawing/2014/main" id="{00000000-0008-0000-5200-00001A000000}"/>
            </a:ext>
          </a:extLst>
        </xdr:cNvPr>
        <xdr:cNvSpPr txBox="1"/>
      </xdr:nvSpPr>
      <xdr:spPr>
        <a:xfrm rot="16200000">
          <a:off x="3412303" y="1832610"/>
          <a:ext cx="4536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2/28</a:t>
          </a:r>
          <a:endParaRPr kumimoji="1" lang="ja-JP" altLang="en-US" sz="1100"/>
        </a:p>
      </xdr:txBody>
    </xdr:sp>
    <xdr:clientData/>
  </xdr:oneCellAnchor>
  <xdr:oneCellAnchor>
    <xdr:from>
      <xdr:col>7</xdr:col>
      <xdr:colOff>100708</xdr:colOff>
      <xdr:row>10</xdr:row>
      <xdr:rowOff>47882</xdr:rowOff>
    </xdr:from>
    <xdr:ext cx="264560" cy="382156"/>
    <xdr:sp macro="" textlink="">
      <xdr:nvSpPr>
        <xdr:cNvPr id="27" name="テキスト ボックス 26">
          <a:extLst>
            <a:ext uri="{FF2B5EF4-FFF2-40B4-BE49-F238E27FC236}">
              <a16:creationId xmlns:a16="http://schemas.microsoft.com/office/drawing/2014/main" id="{00000000-0008-0000-5200-00001B000000}"/>
            </a:ext>
          </a:extLst>
        </xdr:cNvPr>
        <xdr:cNvSpPr txBox="1"/>
      </xdr:nvSpPr>
      <xdr:spPr>
        <a:xfrm rot="16200000">
          <a:off x="3684270" y="1828800"/>
          <a:ext cx="3821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3/4</a:t>
          </a:r>
          <a:endParaRPr kumimoji="1" lang="ja-JP" altLang="en-US" sz="1100"/>
        </a:p>
      </xdr:txBody>
    </xdr:sp>
    <xdr:clientData/>
  </xdr:oneCellAnchor>
  <xdr:oneCellAnchor>
    <xdr:from>
      <xdr:col>7</xdr:col>
      <xdr:colOff>325498</xdr:colOff>
      <xdr:row>10</xdr:row>
      <xdr:rowOff>47882</xdr:rowOff>
    </xdr:from>
    <xdr:ext cx="264560" cy="382156"/>
    <xdr:sp macro="" textlink="">
      <xdr:nvSpPr>
        <xdr:cNvPr id="28" name="テキスト ボックス 27">
          <a:extLst>
            <a:ext uri="{FF2B5EF4-FFF2-40B4-BE49-F238E27FC236}">
              <a16:creationId xmlns:a16="http://schemas.microsoft.com/office/drawing/2014/main" id="{00000000-0008-0000-5200-00001C000000}"/>
            </a:ext>
          </a:extLst>
        </xdr:cNvPr>
        <xdr:cNvSpPr txBox="1"/>
      </xdr:nvSpPr>
      <xdr:spPr>
        <a:xfrm rot="16200000">
          <a:off x="3909060" y="1828800"/>
          <a:ext cx="3821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3/5</a:t>
          </a:r>
          <a:endParaRPr kumimoji="1" lang="ja-JP" altLang="en-US" sz="1100"/>
        </a:p>
      </xdr:txBody>
    </xdr:sp>
    <xdr:clientData/>
  </xdr:oneCellAnchor>
  <xdr:oneCellAnchor>
    <xdr:from>
      <xdr:col>8</xdr:col>
      <xdr:colOff>100708</xdr:colOff>
      <xdr:row>10</xdr:row>
      <xdr:rowOff>55502</xdr:rowOff>
    </xdr:from>
    <xdr:ext cx="264560" cy="382156"/>
    <xdr:sp macro="" textlink="">
      <xdr:nvSpPr>
        <xdr:cNvPr id="29" name="テキスト ボックス 28">
          <a:extLst>
            <a:ext uri="{FF2B5EF4-FFF2-40B4-BE49-F238E27FC236}">
              <a16:creationId xmlns:a16="http://schemas.microsoft.com/office/drawing/2014/main" id="{00000000-0008-0000-5200-00001D000000}"/>
            </a:ext>
          </a:extLst>
        </xdr:cNvPr>
        <xdr:cNvSpPr txBox="1"/>
      </xdr:nvSpPr>
      <xdr:spPr>
        <a:xfrm rot="16200000">
          <a:off x="4149090" y="1836420"/>
          <a:ext cx="3821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3/6</a:t>
          </a:r>
          <a:endParaRPr kumimoji="1" lang="ja-JP" altLang="en-US" sz="1100"/>
        </a:p>
      </xdr:txBody>
    </xdr:sp>
    <xdr:clientData/>
  </xdr:oneCellAnchor>
  <xdr:twoCellAnchor>
    <xdr:from>
      <xdr:col>2</xdr:col>
      <xdr:colOff>228600</xdr:colOff>
      <xdr:row>17</xdr:row>
      <xdr:rowOff>38100</xdr:rowOff>
    </xdr:from>
    <xdr:to>
      <xdr:col>8</xdr:col>
      <xdr:colOff>251460</xdr:colOff>
      <xdr:row>17</xdr:row>
      <xdr:rowOff>121920</xdr:rowOff>
    </xdr:to>
    <xdr:sp macro="" textlink="">
      <xdr:nvSpPr>
        <xdr:cNvPr id="6" name="フリーフォーム 5">
          <a:extLst>
            <a:ext uri="{FF2B5EF4-FFF2-40B4-BE49-F238E27FC236}">
              <a16:creationId xmlns:a16="http://schemas.microsoft.com/office/drawing/2014/main" id="{00000000-0008-0000-5200-000006000000}"/>
            </a:ext>
          </a:extLst>
        </xdr:cNvPr>
        <xdr:cNvSpPr/>
      </xdr:nvSpPr>
      <xdr:spPr>
        <a:xfrm>
          <a:off x="1546860" y="2933700"/>
          <a:ext cx="2811780" cy="83820"/>
        </a:xfrm>
        <a:custGeom>
          <a:avLst/>
          <a:gdLst>
            <a:gd name="connsiteX0" fmla="*/ 0 w 2811780"/>
            <a:gd name="connsiteY0" fmla="*/ 30480 h 83820"/>
            <a:gd name="connsiteX1" fmla="*/ 228600 w 2811780"/>
            <a:gd name="connsiteY1" fmla="*/ 76200 h 83820"/>
            <a:gd name="connsiteX2" fmla="*/ 457200 w 2811780"/>
            <a:gd name="connsiteY2" fmla="*/ 0 h 83820"/>
            <a:gd name="connsiteX3" fmla="*/ 708660 w 2811780"/>
            <a:gd name="connsiteY3" fmla="*/ 30480 h 83820"/>
            <a:gd name="connsiteX4" fmla="*/ 929640 w 2811780"/>
            <a:gd name="connsiteY4" fmla="*/ 68580 h 83820"/>
            <a:gd name="connsiteX5" fmla="*/ 1165860 w 2811780"/>
            <a:gd name="connsiteY5" fmla="*/ 15240 h 83820"/>
            <a:gd name="connsiteX6" fmla="*/ 1402080 w 2811780"/>
            <a:gd name="connsiteY6" fmla="*/ 60960 h 83820"/>
            <a:gd name="connsiteX7" fmla="*/ 1638300 w 2811780"/>
            <a:gd name="connsiteY7" fmla="*/ 83820 h 83820"/>
            <a:gd name="connsiteX8" fmla="*/ 1882140 w 2811780"/>
            <a:gd name="connsiteY8" fmla="*/ 7620 h 83820"/>
            <a:gd name="connsiteX9" fmla="*/ 2095500 w 2811780"/>
            <a:gd name="connsiteY9" fmla="*/ 30480 h 83820"/>
            <a:gd name="connsiteX10" fmla="*/ 2324100 w 2811780"/>
            <a:gd name="connsiteY10" fmla="*/ 53340 h 83820"/>
            <a:gd name="connsiteX11" fmla="*/ 2575560 w 2811780"/>
            <a:gd name="connsiteY11" fmla="*/ 83820 h 83820"/>
            <a:gd name="connsiteX12" fmla="*/ 2811780 w 2811780"/>
            <a:gd name="connsiteY12" fmla="*/ 30480 h 838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2811780" h="83820">
              <a:moveTo>
                <a:pt x="0" y="30480"/>
              </a:moveTo>
              <a:lnTo>
                <a:pt x="228600" y="76200"/>
              </a:lnTo>
              <a:lnTo>
                <a:pt x="457200" y="0"/>
              </a:lnTo>
              <a:lnTo>
                <a:pt x="708660" y="30480"/>
              </a:lnTo>
              <a:lnTo>
                <a:pt x="929640" y="68580"/>
              </a:lnTo>
              <a:lnTo>
                <a:pt x="1165860" y="15240"/>
              </a:lnTo>
              <a:lnTo>
                <a:pt x="1402080" y="60960"/>
              </a:lnTo>
              <a:lnTo>
                <a:pt x="1638300" y="83820"/>
              </a:lnTo>
              <a:lnTo>
                <a:pt x="1882140" y="7620"/>
              </a:lnTo>
              <a:lnTo>
                <a:pt x="2095500" y="30480"/>
              </a:lnTo>
              <a:lnTo>
                <a:pt x="2324100" y="53340"/>
              </a:lnTo>
              <a:lnTo>
                <a:pt x="2575560" y="83820"/>
              </a:lnTo>
              <a:lnTo>
                <a:pt x="2811780" y="30480"/>
              </a:lnTo>
            </a:path>
          </a:pathLst>
        </a:cu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24</xdr:col>
      <xdr:colOff>9525</xdr:colOff>
      <xdr:row>2</xdr:row>
      <xdr:rowOff>85725</xdr:rowOff>
    </xdr:from>
    <xdr:to>
      <xdr:col>28</xdr:col>
      <xdr:colOff>238125</xdr:colOff>
      <xdr:row>5</xdr:row>
      <xdr:rowOff>152400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5300-000003000000}"/>
            </a:ext>
          </a:extLst>
        </xdr:cNvPr>
        <xdr:cNvSpPr/>
      </xdr:nvSpPr>
      <xdr:spPr>
        <a:xfrm>
          <a:off x="6772275" y="162877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83.xml><?xml version="1.0" encoding="utf-8"?>
<xdr:wsDr xmlns:xdr="http://schemas.openxmlformats.org/drawingml/2006/spreadsheetDrawing" xmlns:a="http://schemas.openxmlformats.org/drawingml/2006/main">
  <xdr:twoCellAnchor>
    <xdr:from>
      <xdr:col>19</xdr:col>
      <xdr:colOff>411480</xdr:colOff>
      <xdr:row>3</xdr:row>
      <xdr:rowOff>0</xdr:rowOff>
    </xdr:from>
    <xdr:to>
      <xdr:col>21</xdr:col>
      <xdr:colOff>437040</xdr:colOff>
      <xdr:row>6</xdr:row>
      <xdr:rowOff>57060</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5400-000006000000}"/>
            </a:ext>
          </a:extLst>
        </xdr:cNvPr>
        <xdr:cNvSpPr/>
      </xdr:nvSpPr>
      <xdr:spPr>
        <a:xfrm>
          <a:off x="7528560" y="571500"/>
          <a:ext cx="1260000" cy="55998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19</xdr:col>
      <xdr:colOff>472440</xdr:colOff>
      <xdr:row>7</xdr:row>
      <xdr:rowOff>106680</xdr:rowOff>
    </xdr:from>
    <xdr:to>
      <xdr:col>20</xdr:col>
      <xdr:colOff>575220</xdr:colOff>
      <xdr:row>11</xdr:row>
      <xdr:rowOff>28167</xdr:rowOff>
    </xdr:to>
    <xdr:sp macro="" textlink="">
      <xdr:nvSpPr>
        <xdr:cNvPr id="7" name="額縁 6">
          <a:hlinkClick xmlns:r="http://schemas.openxmlformats.org/officeDocument/2006/relationships" r:id="rId2"/>
          <a:extLst>
            <a:ext uri="{FF2B5EF4-FFF2-40B4-BE49-F238E27FC236}">
              <a16:creationId xmlns:a16="http://schemas.microsoft.com/office/drawing/2014/main" id="{00000000-0008-0000-5400-000007000000}"/>
            </a:ext>
          </a:extLst>
        </xdr:cNvPr>
        <xdr:cNvSpPr/>
      </xdr:nvSpPr>
      <xdr:spPr>
        <a:xfrm>
          <a:off x="7589520" y="1417320"/>
          <a:ext cx="720000" cy="72158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例</a:t>
          </a:r>
          <a:endParaRPr kumimoji="1" lang="en-US" altLang="ja-JP" sz="1600" b="1"/>
        </a:p>
      </xdr:txBody>
    </xdr:sp>
    <xdr:clientData fPrintsWithSheet="0"/>
  </xdr:twoCellAnchor>
  <xdr:twoCellAnchor>
    <xdr:from>
      <xdr:col>19</xdr:col>
      <xdr:colOff>579120</xdr:colOff>
      <xdr:row>36</xdr:row>
      <xdr:rowOff>137160</xdr:rowOff>
    </xdr:from>
    <xdr:to>
      <xdr:col>21</xdr:col>
      <xdr:colOff>64680</xdr:colOff>
      <xdr:row>40</xdr:row>
      <xdr:rowOff>119607</xdr:rowOff>
    </xdr:to>
    <xdr:sp macro="" textlink="">
      <xdr:nvSpPr>
        <xdr:cNvPr id="8" name="額縁 7">
          <a:hlinkClick xmlns:r="http://schemas.openxmlformats.org/officeDocument/2006/relationships" r:id=""/>
          <a:extLst>
            <a:ext uri="{FF2B5EF4-FFF2-40B4-BE49-F238E27FC236}">
              <a16:creationId xmlns:a16="http://schemas.microsoft.com/office/drawing/2014/main" id="{00000000-0008-0000-5400-000008000000}"/>
            </a:ext>
          </a:extLst>
        </xdr:cNvPr>
        <xdr:cNvSpPr/>
      </xdr:nvSpPr>
      <xdr:spPr>
        <a:xfrm>
          <a:off x="7696200" y="9639300"/>
          <a:ext cx="720000" cy="72158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例</a:t>
          </a:r>
          <a:endParaRPr kumimoji="1" lang="en-US" altLang="ja-JP" sz="1600" b="1"/>
        </a:p>
      </xdr:txBody>
    </xdr:sp>
    <xdr:clientData fPrintsWithSheet="0"/>
  </xdr:twoCellAnchor>
  <xdr:oneCellAnchor>
    <xdr:from>
      <xdr:col>19</xdr:col>
      <xdr:colOff>83820</xdr:colOff>
      <xdr:row>42</xdr:row>
      <xdr:rowOff>7620</xdr:rowOff>
    </xdr:from>
    <xdr:ext cx="2864887" cy="275717"/>
    <xdr:sp macro="" textlink="">
      <xdr:nvSpPr>
        <xdr:cNvPr id="9" name="テキスト ボックス 8">
          <a:extLst>
            <a:ext uri="{FF2B5EF4-FFF2-40B4-BE49-F238E27FC236}">
              <a16:creationId xmlns:a16="http://schemas.microsoft.com/office/drawing/2014/main" id="{00000000-0008-0000-5400-000009000000}"/>
            </a:ext>
          </a:extLst>
        </xdr:cNvPr>
        <xdr:cNvSpPr txBox="1"/>
      </xdr:nvSpPr>
      <xdr:spPr>
        <a:xfrm>
          <a:off x="7200900" y="10584180"/>
          <a:ext cx="2864887" cy="275717"/>
        </a:xfrm>
        <a:prstGeom prst="rect">
          <a:avLst/>
        </a:prstGeom>
        <a:noFill/>
        <a:ln>
          <a:solidFill>
            <a:srgbClr val="0070C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HG丸ｺﾞｼｯｸM-PRO" panose="020F0600000000000000" pitchFamily="50" charset="-128"/>
              <a:ea typeface="HG丸ｺﾞｼｯｸM-PRO" panose="020F0600000000000000" pitchFamily="50" charset="-128"/>
            </a:rPr>
            <a:t>※</a:t>
          </a:r>
          <a:r>
            <a:rPr kumimoji="1" lang="ja-JP" altLang="en-US" sz="1100">
              <a:latin typeface="HG丸ｺﾞｼｯｸM-PRO" panose="020F0600000000000000" pitchFamily="50" charset="-128"/>
              <a:ea typeface="HG丸ｺﾞｼｯｸM-PRO" panose="020F0600000000000000" pitchFamily="50" charset="-128"/>
            </a:rPr>
            <a:t>　搬出先と搬出元が同一の者である場合</a:t>
          </a:r>
        </a:p>
      </xdr:txBody>
    </xdr:sp>
    <xdr:clientData/>
  </xdr:oneCellAnchor>
</xdr:wsDr>
</file>

<file path=xl/drawings/drawing84.xml><?xml version="1.0" encoding="utf-8"?>
<xdr:wsDr xmlns:xdr="http://schemas.openxmlformats.org/drawingml/2006/spreadsheetDrawing" xmlns:a="http://schemas.openxmlformats.org/drawingml/2006/main">
  <xdr:oneCellAnchor>
    <xdr:from>
      <xdr:col>5</xdr:col>
      <xdr:colOff>114300</xdr:colOff>
      <xdr:row>0</xdr:row>
      <xdr:rowOff>76200</xdr:rowOff>
    </xdr:from>
    <xdr:ext cx="1210588" cy="359073"/>
    <xdr:sp macro="" textlink="">
      <xdr:nvSpPr>
        <xdr:cNvPr id="2" name="テキスト ボックス 1">
          <a:extLst>
            <a:ext uri="{FF2B5EF4-FFF2-40B4-BE49-F238E27FC236}">
              <a16:creationId xmlns:a16="http://schemas.microsoft.com/office/drawing/2014/main" id="{00000000-0008-0000-5500-000002000000}"/>
            </a:ext>
          </a:extLst>
        </xdr:cNvPr>
        <xdr:cNvSpPr txBox="1"/>
      </xdr:nvSpPr>
      <xdr:spPr>
        <a:xfrm>
          <a:off x="2796540" y="957834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0</xdr:col>
      <xdr:colOff>76200</xdr:colOff>
      <xdr:row>43</xdr:row>
      <xdr:rowOff>133350</xdr:rowOff>
    </xdr:from>
    <xdr:ext cx="3288080" cy="275717"/>
    <xdr:sp macro="" textlink="">
      <xdr:nvSpPr>
        <xdr:cNvPr id="3" name="テキスト ボックス 2">
          <a:extLst>
            <a:ext uri="{FF2B5EF4-FFF2-40B4-BE49-F238E27FC236}">
              <a16:creationId xmlns:a16="http://schemas.microsoft.com/office/drawing/2014/main" id="{00000000-0008-0000-5500-000003000000}"/>
            </a:ext>
          </a:extLst>
        </xdr:cNvPr>
        <xdr:cNvSpPr txBox="1"/>
      </xdr:nvSpPr>
      <xdr:spPr>
        <a:xfrm>
          <a:off x="76200" y="30628590"/>
          <a:ext cx="3288080" cy="275717"/>
        </a:xfrm>
        <a:prstGeom prst="rect">
          <a:avLst/>
        </a:prstGeom>
        <a:noFill/>
        <a:ln>
          <a:solidFill>
            <a:srgbClr val="0070C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HG丸ｺﾞｼｯｸM-PRO" panose="020F0600000000000000" pitchFamily="50" charset="-128"/>
              <a:ea typeface="HG丸ｺﾞｼｯｸM-PRO" panose="020F0600000000000000" pitchFamily="50" charset="-128"/>
            </a:rPr>
            <a:t>※</a:t>
          </a:r>
          <a:r>
            <a:rPr kumimoji="1" lang="ja-JP" altLang="en-US" sz="1100">
              <a:latin typeface="HG丸ｺﾞｼｯｸM-PRO" panose="020F0600000000000000" pitchFamily="50" charset="-128"/>
              <a:ea typeface="HG丸ｺﾞｼｯｸM-PRO" panose="020F0600000000000000" pitchFamily="50" charset="-128"/>
            </a:rPr>
            <a:t>　搬出先と搬出元が同一の者である場合に作成</a:t>
          </a:r>
        </a:p>
      </xdr:txBody>
    </xdr:sp>
    <xdr:clientData/>
  </xdr:oneCellAnchor>
  <xdr:oneCellAnchor>
    <xdr:from>
      <xdr:col>5</xdr:col>
      <xdr:colOff>133350</xdr:colOff>
      <xdr:row>41</xdr:row>
      <xdr:rowOff>76200</xdr:rowOff>
    </xdr:from>
    <xdr:ext cx="1210588" cy="359073"/>
    <xdr:sp macro="" textlink="">
      <xdr:nvSpPr>
        <xdr:cNvPr id="4" name="テキスト ボックス 3">
          <a:extLst>
            <a:ext uri="{FF2B5EF4-FFF2-40B4-BE49-F238E27FC236}">
              <a16:creationId xmlns:a16="http://schemas.microsoft.com/office/drawing/2014/main" id="{00000000-0008-0000-5500-000004000000}"/>
            </a:ext>
          </a:extLst>
        </xdr:cNvPr>
        <xdr:cNvSpPr txBox="1"/>
      </xdr:nvSpPr>
      <xdr:spPr>
        <a:xfrm>
          <a:off x="2815590" y="3016758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twoCellAnchor>
    <xdr:from>
      <xdr:col>19</xdr:col>
      <xdr:colOff>502920</xdr:colOff>
      <xdr:row>6</xdr:row>
      <xdr:rowOff>60960</xdr:rowOff>
    </xdr:from>
    <xdr:to>
      <xdr:col>22</xdr:col>
      <xdr:colOff>515620</xdr:colOff>
      <xdr:row>10</xdr:row>
      <xdr:rowOff>119699</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5500-000006000000}"/>
            </a:ext>
          </a:extLst>
        </xdr:cNvPr>
        <xdr:cNvSpPr/>
      </xdr:nvSpPr>
      <xdr:spPr>
        <a:xfrm>
          <a:off x="7612380" y="1135380"/>
          <a:ext cx="1841500" cy="858839"/>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入力様式に戻る</a:t>
          </a:r>
          <a:endParaRPr kumimoji="1" lang="en-US" altLang="ja-JP" sz="1400" b="1"/>
        </a:p>
      </xdr:txBody>
    </xdr:sp>
    <xdr:clientData fPrintsWithSheet="0"/>
  </xdr:twoCellAnchor>
  <xdr:twoCellAnchor>
    <xdr:from>
      <xdr:col>20</xdr:col>
      <xdr:colOff>30480</xdr:colOff>
      <xdr:row>43</xdr:row>
      <xdr:rowOff>76200</xdr:rowOff>
    </xdr:from>
    <xdr:to>
      <xdr:col>23</xdr:col>
      <xdr:colOff>43180</xdr:colOff>
      <xdr:row>48</xdr:row>
      <xdr:rowOff>28259</xdr:rowOff>
    </xdr:to>
    <xdr:sp macro="" textlink="">
      <xdr:nvSpPr>
        <xdr:cNvPr id="7" name="額縁 6">
          <a:hlinkClick xmlns:r="http://schemas.openxmlformats.org/officeDocument/2006/relationships" r:id=""/>
          <a:extLst>
            <a:ext uri="{FF2B5EF4-FFF2-40B4-BE49-F238E27FC236}">
              <a16:creationId xmlns:a16="http://schemas.microsoft.com/office/drawing/2014/main" id="{00000000-0008-0000-5500-000007000000}"/>
            </a:ext>
          </a:extLst>
        </xdr:cNvPr>
        <xdr:cNvSpPr/>
      </xdr:nvSpPr>
      <xdr:spPr>
        <a:xfrm>
          <a:off x="7749540" y="10820400"/>
          <a:ext cx="1841500" cy="858839"/>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入力様式に戻る</a:t>
          </a:r>
          <a:endParaRPr kumimoji="1" lang="en-US" altLang="ja-JP" sz="1400" b="1"/>
        </a:p>
      </xdr:txBody>
    </xdr:sp>
    <xdr:clientData fPrintsWithSheet="0"/>
  </xdr:twoCellAnchor>
</xdr:wsDr>
</file>

<file path=xl/drawings/drawing85.xml><?xml version="1.0" encoding="utf-8"?>
<xdr:wsDr xmlns:xdr="http://schemas.openxmlformats.org/drawingml/2006/spreadsheetDrawing" xmlns:a="http://schemas.openxmlformats.org/drawingml/2006/main">
  <xdr:twoCellAnchor>
    <xdr:from>
      <xdr:col>6</xdr:col>
      <xdr:colOff>11532</xdr:colOff>
      <xdr:row>0</xdr:row>
      <xdr:rowOff>198046</xdr:rowOff>
    </xdr:from>
    <xdr:to>
      <xdr:col>17</xdr:col>
      <xdr:colOff>106754</xdr:colOff>
      <xdr:row>1</xdr:row>
      <xdr:rowOff>143253</xdr:rowOff>
    </xdr:to>
    <xdr:sp macro="" textlink="" fLocksText="0">
      <xdr:nvSpPr>
        <xdr:cNvPr id="3" name="AutoShape 7">
          <a:extLst>
            <a:ext uri="{FF2B5EF4-FFF2-40B4-BE49-F238E27FC236}">
              <a16:creationId xmlns:a16="http://schemas.microsoft.com/office/drawing/2014/main" id="{00000000-0008-0000-5600-000003000000}"/>
            </a:ext>
          </a:extLst>
        </xdr:cNvPr>
        <xdr:cNvSpPr/>
      </xdr:nvSpPr>
      <xdr:spPr bwMode="auto">
        <a:xfrm>
          <a:off x="3714852" y="167566"/>
          <a:ext cx="6884642" cy="143327"/>
        </a:xfrm>
        <a:prstGeom prst="roundRect">
          <a:avLst>
            <a:gd name="adj" fmla="val 16667"/>
          </a:avLst>
        </a:prstGeom>
        <a:solidFill>
          <a:srgbClr val="FFFF00"/>
        </a:solidFill>
        <a:ln w="9525">
          <a:solidFill>
            <a:srgbClr val="000000"/>
          </a:solidFill>
          <a:round/>
        </a:ln>
      </xdr:spPr>
      <xdr:txBody>
        <a:bodyPr vertOverflow="clip" wrap="square" lIns="27432" tIns="18288" rIns="27432" bIns="0" anchor="t" upright="1"/>
        <a:lstStyle/>
        <a:p>
          <a:pPr algn="ctr" rtl="0"/>
          <a:r>
            <a:rPr lang="ja-JP" altLang="en-US" sz="1100" b="0" i="0" u="none" baseline="0">
              <a:solidFill>
                <a:srgbClr val="000000"/>
              </a:solidFill>
              <a:latin typeface="ＭＳ Ｐゴシック"/>
              <a:ea typeface="ＭＳ Ｐゴシック"/>
            </a:rPr>
            <a:t>黄色の注釈・吹き出しは印刷されません。</a:t>
          </a:r>
        </a:p>
      </xdr:txBody>
    </xdr:sp>
    <xdr:clientData fPrintsWithSheet="0"/>
  </xdr:twoCellAnchor>
  <xdr:twoCellAnchor>
    <xdr:from>
      <xdr:col>13</xdr:col>
      <xdr:colOff>234213</xdr:colOff>
      <xdr:row>26</xdr:row>
      <xdr:rowOff>161553</xdr:rowOff>
    </xdr:from>
    <xdr:to>
      <xdr:col>23</xdr:col>
      <xdr:colOff>137169</xdr:colOff>
      <xdr:row>28</xdr:row>
      <xdr:rowOff>64836</xdr:rowOff>
    </xdr:to>
    <xdr:sp macro="" textlink="" fLocksText="0">
      <xdr:nvSpPr>
        <xdr:cNvPr id="4" name="AutoShape 9">
          <a:extLst>
            <a:ext uri="{FF2B5EF4-FFF2-40B4-BE49-F238E27FC236}">
              <a16:creationId xmlns:a16="http://schemas.microsoft.com/office/drawing/2014/main" id="{00000000-0008-0000-5600-000004000000}"/>
            </a:ext>
          </a:extLst>
        </xdr:cNvPr>
        <xdr:cNvSpPr/>
      </xdr:nvSpPr>
      <xdr:spPr bwMode="auto">
        <a:xfrm>
          <a:off x="8258073" y="4520193"/>
          <a:ext cx="6075156" cy="238563"/>
        </a:xfrm>
        <a:prstGeom prst="wedgeRoundRectCallout">
          <a:avLst>
            <a:gd name="adj1" fmla="val -37532"/>
            <a:gd name="adj2" fmla="val -120968"/>
            <a:gd name="adj3" fmla="val 16667"/>
          </a:avLst>
        </a:prstGeom>
        <a:solidFill>
          <a:srgbClr val="FFFF00"/>
        </a:solidFill>
        <a:ln w="9525">
          <a:solidFill>
            <a:srgbClr val="000000"/>
          </a:solidFill>
          <a:miter lim="800000"/>
        </a:ln>
      </xdr:spPr>
      <xdr:txBody>
        <a:bodyPr vertOverflow="clip" wrap="square" lIns="27432" tIns="18288" rIns="0" bIns="0" anchor="t" upright="1"/>
        <a:lstStyle/>
        <a:p>
          <a:pPr algn="l" rtl="0">
            <a:lnSpc>
              <a:spcPts val="1200"/>
            </a:lnSpc>
          </a:pPr>
          <a:r>
            <a:rPr lang="ja-JP" altLang="en-US" sz="1100" b="0" i="0" u="none" baseline="0">
              <a:solidFill>
                <a:srgbClr val="000000"/>
              </a:solidFill>
              <a:latin typeface="ＭＳ Ｐゴシック"/>
              <a:ea typeface="ＭＳ Ｐゴシック"/>
            </a:rPr>
            <a:t>マニフェストの最終処分が完了した日（最後のもの）を記入してください。</a:t>
          </a:r>
        </a:p>
      </xdr:txBody>
    </xdr:sp>
    <xdr:clientData fPrintsWithSheet="0"/>
  </xdr:twoCellAnchor>
  <xdr:twoCellAnchor>
    <xdr:from>
      <xdr:col>13</xdr:col>
      <xdr:colOff>205619</xdr:colOff>
      <xdr:row>37</xdr:row>
      <xdr:rowOff>161553</xdr:rowOff>
    </xdr:from>
    <xdr:to>
      <xdr:col>23</xdr:col>
      <xdr:colOff>116177</xdr:colOff>
      <xdr:row>39</xdr:row>
      <xdr:rowOff>47402</xdr:rowOff>
    </xdr:to>
    <xdr:sp macro="" textlink="" fLocksText="0">
      <xdr:nvSpPr>
        <xdr:cNvPr id="5" name="AutoShape 10">
          <a:extLst>
            <a:ext uri="{FF2B5EF4-FFF2-40B4-BE49-F238E27FC236}">
              <a16:creationId xmlns:a16="http://schemas.microsoft.com/office/drawing/2014/main" id="{00000000-0008-0000-5600-000005000000}"/>
            </a:ext>
          </a:extLst>
        </xdr:cNvPr>
        <xdr:cNvSpPr/>
      </xdr:nvSpPr>
      <xdr:spPr bwMode="auto">
        <a:xfrm>
          <a:off x="8229479" y="6364233"/>
          <a:ext cx="6082758" cy="221129"/>
        </a:xfrm>
        <a:prstGeom prst="wedgeRoundRectCallout">
          <a:avLst>
            <a:gd name="adj1" fmla="val -69912"/>
            <a:gd name="adj2" fmla="val 33782"/>
            <a:gd name="adj3" fmla="val 16667"/>
          </a:avLst>
        </a:prstGeom>
        <a:solidFill>
          <a:srgbClr val="FFFF00"/>
        </a:solidFill>
        <a:ln w="9525">
          <a:solidFill>
            <a:srgbClr val="000000"/>
          </a:solidFill>
          <a:miter lim="800000"/>
        </a:ln>
      </xdr:spPr>
      <xdr:txBody>
        <a:bodyPr vertOverflow="clip" wrap="square" lIns="27432" tIns="18288" rIns="0" bIns="0" anchor="t" upright="1"/>
        <a:lstStyle/>
        <a:p>
          <a:pPr algn="l" rtl="0"/>
          <a:r>
            <a:rPr lang="ja-JP" altLang="en-US" sz="1100" b="0" i="0" u="none" baseline="0">
              <a:solidFill>
                <a:srgbClr val="000000"/>
              </a:solidFill>
              <a:latin typeface="ＭＳ Ｐゴシック"/>
              <a:ea typeface="ＭＳ Ｐゴシック"/>
            </a:rPr>
            <a:t>添付してください。</a:t>
          </a:r>
        </a:p>
      </xdr:txBody>
    </xdr:sp>
    <xdr:clientData fPrintsWithSheet="0"/>
  </xdr:twoCellAnchor>
  <xdr:twoCellAnchor>
    <xdr:from>
      <xdr:col>25</xdr:col>
      <xdr:colOff>243840</xdr:colOff>
      <xdr:row>1</xdr:row>
      <xdr:rowOff>213360</xdr:rowOff>
    </xdr:from>
    <xdr:to>
      <xdr:col>29</xdr:col>
      <xdr:colOff>190500</xdr:colOff>
      <xdr:row>3</xdr:row>
      <xdr:rowOff>116205</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5600-000006000000}"/>
            </a:ext>
          </a:extLst>
        </xdr:cNvPr>
        <xdr:cNvSpPr/>
      </xdr:nvSpPr>
      <xdr:spPr>
        <a:xfrm>
          <a:off x="6530340" y="46482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86.xml><?xml version="1.0" encoding="utf-8"?>
<xdr:wsDr xmlns:xdr="http://schemas.openxmlformats.org/drawingml/2006/spreadsheetDrawing" xmlns:a="http://schemas.openxmlformats.org/drawingml/2006/main">
  <xdr:twoCellAnchor>
    <xdr:from>
      <xdr:col>2</xdr:col>
      <xdr:colOff>419100</xdr:colOff>
      <xdr:row>42</xdr:row>
      <xdr:rowOff>38100</xdr:rowOff>
    </xdr:from>
    <xdr:to>
      <xdr:col>2</xdr:col>
      <xdr:colOff>476250</xdr:colOff>
      <xdr:row>43</xdr:row>
      <xdr:rowOff>161925</xdr:rowOff>
    </xdr:to>
    <xdr:sp macro="" textlink="">
      <xdr:nvSpPr>
        <xdr:cNvPr id="2" name="AutoShape 2">
          <a:extLst>
            <a:ext uri="{FF2B5EF4-FFF2-40B4-BE49-F238E27FC236}">
              <a16:creationId xmlns:a16="http://schemas.microsoft.com/office/drawing/2014/main" id="{00000000-0008-0000-5700-000002000000}"/>
            </a:ext>
          </a:extLst>
        </xdr:cNvPr>
        <xdr:cNvSpPr>
          <a:spLocks/>
        </xdr:cNvSpPr>
      </xdr:nvSpPr>
      <xdr:spPr bwMode="auto">
        <a:xfrm>
          <a:off x="2381250" y="7810500"/>
          <a:ext cx="57150" cy="295275"/>
        </a:xfrm>
        <a:prstGeom prst="leftBracket">
          <a:avLst>
            <a:gd name="adj" fmla="val 21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885825</xdr:colOff>
      <xdr:row>42</xdr:row>
      <xdr:rowOff>47625</xdr:rowOff>
    </xdr:from>
    <xdr:to>
      <xdr:col>6</xdr:col>
      <xdr:colOff>931545</xdr:colOff>
      <xdr:row>44</xdr:row>
      <xdr:rowOff>0</xdr:rowOff>
    </xdr:to>
    <xdr:sp macro="" textlink="">
      <xdr:nvSpPr>
        <xdr:cNvPr id="3" name="AutoShape 1">
          <a:extLst>
            <a:ext uri="{FF2B5EF4-FFF2-40B4-BE49-F238E27FC236}">
              <a16:creationId xmlns:a16="http://schemas.microsoft.com/office/drawing/2014/main" id="{00000000-0008-0000-5700-000003000000}"/>
            </a:ext>
          </a:extLst>
        </xdr:cNvPr>
        <xdr:cNvSpPr>
          <a:spLocks/>
        </xdr:cNvSpPr>
      </xdr:nvSpPr>
      <xdr:spPr bwMode="auto">
        <a:xfrm>
          <a:off x="5467350" y="7820025"/>
          <a:ext cx="45720" cy="295275"/>
        </a:xfrm>
        <a:prstGeom prst="rightBracket">
          <a:avLst>
            <a:gd name="adj" fmla="val 21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285750</xdr:colOff>
      <xdr:row>2</xdr:row>
      <xdr:rowOff>79375</xdr:rowOff>
    </xdr:from>
    <xdr:to>
      <xdr:col>9</xdr:col>
      <xdr:colOff>307500</xdr:colOff>
      <xdr:row>5</xdr:row>
      <xdr:rowOff>18325</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5700-000004000000}"/>
            </a:ext>
          </a:extLst>
        </xdr:cNvPr>
        <xdr:cNvSpPr/>
      </xdr:nvSpPr>
      <xdr:spPr>
        <a:xfrm>
          <a:off x="5895975" y="4222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87.xml><?xml version="1.0" encoding="utf-8"?>
<xdr:wsDr xmlns:xdr="http://schemas.openxmlformats.org/drawingml/2006/spreadsheetDrawing" xmlns:a="http://schemas.openxmlformats.org/drawingml/2006/main">
  <xdr:twoCellAnchor editAs="oneCell">
    <xdr:from>
      <xdr:col>9</xdr:col>
      <xdr:colOff>0</xdr:colOff>
      <xdr:row>7</xdr:row>
      <xdr:rowOff>160020</xdr:rowOff>
    </xdr:from>
    <xdr:to>
      <xdr:col>10</xdr:col>
      <xdr:colOff>30480</xdr:colOff>
      <xdr:row>9</xdr:row>
      <xdr:rowOff>30480</xdr:rowOff>
    </xdr:to>
    <xdr:sp macro="" textlink="">
      <xdr:nvSpPr>
        <xdr:cNvPr id="1084417" name="Check Box 1" hidden="1">
          <a:extLst>
            <a:ext uri="{63B3BB69-23CF-44E3-9099-C40C66FF867C}">
              <a14:compatExt xmlns:a14="http://schemas.microsoft.com/office/drawing/2010/main" spid="_x0000_s1084417"/>
            </a:ext>
            <a:ext uri="{FF2B5EF4-FFF2-40B4-BE49-F238E27FC236}">
              <a16:creationId xmlns:a16="http://schemas.microsoft.com/office/drawing/2014/main" id="{00000000-0008-0000-5800-000001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8</xdr:row>
      <xdr:rowOff>144780</xdr:rowOff>
    </xdr:from>
    <xdr:to>
      <xdr:col>10</xdr:col>
      <xdr:colOff>106680</xdr:colOff>
      <xdr:row>10</xdr:row>
      <xdr:rowOff>45720</xdr:rowOff>
    </xdr:to>
    <xdr:sp macro="" textlink="">
      <xdr:nvSpPr>
        <xdr:cNvPr id="1084418" name="Check Box 2" hidden="1">
          <a:extLst>
            <a:ext uri="{63B3BB69-23CF-44E3-9099-C40C66FF867C}">
              <a14:compatExt xmlns:a14="http://schemas.microsoft.com/office/drawing/2010/main" spid="_x0000_s1084418"/>
            </a:ext>
            <a:ext uri="{FF2B5EF4-FFF2-40B4-BE49-F238E27FC236}">
              <a16:creationId xmlns:a16="http://schemas.microsoft.com/office/drawing/2014/main" id="{00000000-0008-0000-5800-000002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11</xdr:row>
      <xdr:rowOff>0</xdr:rowOff>
    </xdr:from>
    <xdr:to>
      <xdr:col>10</xdr:col>
      <xdr:colOff>30480</xdr:colOff>
      <xdr:row>12</xdr:row>
      <xdr:rowOff>45720</xdr:rowOff>
    </xdr:to>
    <xdr:sp macro="" textlink="">
      <xdr:nvSpPr>
        <xdr:cNvPr id="1084419" name="Check Box 3" hidden="1">
          <a:extLst>
            <a:ext uri="{63B3BB69-23CF-44E3-9099-C40C66FF867C}">
              <a14:compatExt xmlns:a14="http://schemas.microsoft.com/office/drawing/2010/main" spid="_x0000_s1084419"/>
            </a:ext>
            <a:ext uri="{FF2B5EF4-FFF2-40B4-BE49-F238E27FC236}">
              <a16:creationId xmlns:a16="http://schemas.microsoft.com/office/drawing/2014/main" id="{00000000-0008-0000-5800-000003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9</xdr:row>
      <xdr:rowOff>182880</xdr:rowOff>
    </xdr:from>
    <xdr:to>
      <xdr:col>10</xdr:col>
      <xdr:colOff>30480</xdr:colOff>
      <xdr:row>11</xdr:row>
      <xdr:rowOff>30480</xdr:rowOff>
    </xdr:to>
    <xdr:sp macro="" textlink="">
      <xdr:nvSpPr>
        <xdr:cNvPr id="1084420" name="Check Box 4" hidden="1">
          <a:extLst>
            <a:ext uri="{63B3BB69-23CF-44E3-9099-C40C66FF867C}">
              <a14:compatExt xmlns:a14="http://schemas.microsoft.com/office/drawing/2010/main" spid="_x0000_s1084420"/>
            </a:ext>
            <a:ext uri="{FF2B5EF4-FFF2-40B4-BE49-F238E27FC236}">
              <a16:creationId xmlns:a16="http://schemas.microsoft.com/office/drawing/2014/main" id="{00000000-0008-0000-5800-000004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11</xdr:row>
      <xdr:rowOff>144780</xdr:rowOff>
    </xdr:from>
    <xdr:to>
      <xdr:col>10</xdr:col>
      <xdr:colOff>106680</xdr:colOff>
      <xdr:row>13</xdr:row>
      <xdr:rowOff>45720</xdr:rowOff>
    </xdr:to>
    <xdr:sp macro="" textlink="">
      <xdr:nvSpPr>
        <xdr:cNvPr id="1084421" name="Check Box 5" hidden="1">
          <a:extLst>
            <a:ext uri="{63B3BB69-23CF-44E3-9099-C40C66FF867C}">
              <a14:compatExt xmlns:a14="http://schemas.microsoft.com/office/drawing/2010/main" spid="_x0000_s1084421"/>
            </a:ext>
            <a:ext uri="{FF2B5EF4-FFF2-40B4-BE49-F238E27FC236}">
              <a16:creationId xmlns:a16="http://schemas.microsoft.com/office/drawing/2014/main" id="{00000000-0008-0000-5800-000005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12</xdr:row>
      <xdr:rowOff>144780</xdr:rowOff>
    </xdr:from>
    <xdr:to>
      <xdr:col>10</xdr:col>
      <xdr:colOff>106680</xdr:colOff>
      <xdr:row>14</xdr:row>
      <xdr:rowOff>45720</xdr:rowOff>
    </xdr:to>
    <xdr:sp macro="" textlink="">
      <xdr:nvSpPr>
        <xdr:cNvPr id="1084422" name="Check Box 6" hidden="1">
          <a:extLst>
            <a:ext uri="{63B3BB69-23CF-44E3-9099-C40C66FF867C}">
              <a14:compatExt xmlns:a14="http://schemas.microsoft.com/office/drawing/2010/main" spid="_x0000_s1084422"/>
            </a:ext>
            <a:ext uri="{FF2B5EF4-FFF2-40B4-BE49-F238E27FC236}">
              <a16:creationId xmlns:a16="http://schemas.microsoft.com/office/drawing/2014/main" id="{00000000-0008-0000-5800-000006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13</xdr:row>
      <xdr:rowOff>144780</xdr:rowOff>
    </xdr:from>
    <xdr:to>
      <xdr:col>10</xdr:col>
      <xdr:colOff>106680</xdr:colOff>
      <xdr:row>15</xdr:row>
      <xdr:rowOff>45720</xdr:rowOff>
    </xdr:to>
    <xdr:sp macro="" textlink="">
      <xdr:nvSpPr>
        <xdr:cNvPr id="1084423" name="Check Box 7" hidden="1">
          <a:extLst>
            <a:ext uri="{63B3BB69-23CF-44E3-9099-C40C66FF867C}">
              <a14:compatExt xmlns:a14="http://schemas.microsoft.com/office/drawing/2010/main" spid="_x0000_s1084423"/>
            </a:ext>
            <a:ext uri="{FF2B5EF4-FFF2-40B4-BE49-F238E27FC236}">
              <a16:creationId xmlns:a16="http://schemas.microsoft.com/office/drawing/2014/main" id="{00000000-0008-0000-5800-000007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14</xdr:row>
      <xdr:rowOff>144780</xdr:rowOff>
    </xdr:from>
    <xdr:to>
      <xdr:col>10</xdr:col>
      <xdr:colOff>106680</xdr:colOff>
      <xdr:row>16</xdr:row>
      <xdr:rowOff>45720</xdr:rowOff>
    </xdr:to>
    <xdr:sp macro="" textlink="">
      <xdr:nvSpPr>
        <xdr:cNvPr id="1084424" name="Check Box 8" hidden="1">
          <a:extLst>
            <a:ext uri="{63B3BB69-23CF-44E3-9099-C40C66FF867C}">
              <a14:compatExt xmlns:a14="http://schemas.microsoft.com/office/drawing/2010/main" spid="_x0000_s1084424"/>
            </a:ext>
            <a:ext uri="{FF2B5EF4-FFF2-40B4-BE49-F238E27FC236}">
              <a16:creationId xmlns:a16="http://schemas.microsoft.com/office/drawing/2014/main" id="{00000000-0008-0000-5800-000008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15</xdr:row>
      <xdr:rowOff>144780</xdr:rowOff>
    </xdr:from>
    <xdr:to>
      <xdr:col>10</xdr:col>
      <xdr:colOff>106680</xdr:colOff>
      <xdr:row>17</xdr:row>
      <xdr:rowOff>45720</xdr:rowOff>
    </xdr:to>
    <xdr:sp macro="" textlink="">
      <xdr:nvSpPr>
        <xdr:cNvPr id="1084425" name="Check Box 9" hidden="1">
          <a:extLst>
            <a:ext uri="{63B3BB69-23CF-44E3-9099-C40C66FF867C}">
              <a14:compatExt xmlns:a14="http://schemas.microsoft.com/office/drawing/2010/main" spid="_x0000_s1084425"/>
            </a:ext>
            <a:ext uri="{FF2B5EF4-FFF2-40B4-BE49-F238E27FC236}">
              <a16:creationId xmlns:a16="http://schemas.microsoft.com/office/drawing/2014/main" id="{00000000-0008-0000-5800-000009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16</xdr:row>
      <xdr:rowOff>144780</xdr:rowOff>
    </xdr:from>
    <xdr:to>
      <xdr:col>10</xdr:col>
      <xdr:colOff>106680</xdr:colOff>
      <xdr:row>18</xdr:row>
      <xdr:rowOff>45720</xdr:rowOff>
    </xdr:to>
    <xdr:sp macro="" textlink="">
      <xdr:nvSpPr>
        <xdr:cNvPr id="1084426" name="Check Box 10" hidden="1">
          <a:extLst>
            <a:ext uri="{63B3BB69-23CF-44E3-9099-C40C66FF867C}">
              <a14:compatExt xmlns:a14="http://schemas.microsoft.com/office/drawing/2010/main" spid="_x0000_s1084426"/>
            </a:ext>
            <a:ext uri="{FF2B5EF4-FFF2-40B4-BE49-F238E27FC236}">
              <a16:creationId xmlns:a16="http://schemas.microsoft.com/office/drawing/2014/main" id="{00000000-0008-0000-5800-00000A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17</xdr:row>
      <xdr:rowOff>144780</xdr:rowOff>
    </xdr:from>
    <xdr:to>
      <xdr:col>10</xdr:col>
      <xdr:colOff>106680</xdr:colOff>
      <xdr:row>19</xdr:row>
      <xdr:rowOff>45720</xdr:rowOff>
    </xdr:to>
    <xdr:sp macro="" textlink="">
      <xdr:nvSpPr>
        <xdr:cNvPr id="1084427" name="Check Box 11" hidden="1">
          <a:extLst>
            <a:ext uri="{63B3BB69-23CF-44E3-9099-C40C66FF867C}">
              <a14:compatExt xmlns:a14="http://schemas.microsoft.com/office/drawing/2010/main" spid="_x0000_s1084427"/>
            </a:ext>
            <a:ext uri="{FF2B5EF4-FFF2-40B4-BE49-F238E27FC236}">
              <a16:creationId xmlns:a16="http://schemas.microsoft.com/office/drawing/2014/main" id="{00000000-0008-0000-5800-00000B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18</xdr:row>
      <xdr:rowOff>144780</xdr:rowOff>
    </xdr:from>
    <xdr:to>
      <xdr:col>10</xdr:col>
      <xdr:colOff>106680</xdr:colOff>
      <xdr:row>20</xdr:row>
      <xdr:rowOff>45720</xdr:rowOff>
    </xdr:to>
    <xdr:sp macro="" textlink="">
      <xdr:nvSpPr>
        <xdr:cNvPr id="1084428" name="Check Box 12" hidden="1">
          <a:extLst>
            <a:ext uri="{63B3BB69-23CF-44E3-9099-C40C66FF867C}">
              <a14:compatExt xmlns:a14="http://schemas.microsoft.com/office/drawing/2010/main" spid="_x0000_s1084428"/>
            </a:ext>
            <a:ext uri="{FF2B5EF4-FFF2-40B4-BE49-F238E27FC236}">
              <a16:creationId xmlns:a16="http://schemas.microsoft.com/office/drawing/2014/main" id="{00000000-0008-0000-5800-00000C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19</xdr:row>
      <xdr:rowOff>144780</xdr:rowOff>
    </xdr:from>
    <xdr:to>
      <xdr:col>10</xdr:col>
      <xdr:colOff>106680</xdr:colOff>
      <xdr:row>21</xdr:row>
      <xdr:rowOff>45720</xdr:rowOff>
    </xdr:to>
    <xdr:sp macro="" textlink="">
      <xdr:nvSpPr>
        <xdr:cNvPr id="1084429" name="Check Box 13" hidden="1">
          <a:extLst>
            <a:ext uri="{63B3BB69-23CF-44E3-9099-C40C66FF867C}">
              <a14:compatExt xmlns:a14="http://schemas.microsoft.com/office/drawing/2010/main" spid="_x0000_s1084429"/>
            </a:ext>
            <a:ext uri="{FF2B5EF4-FFF2-40B4-BE49-F238E27FC236}">
              <a16:creationId xmlns:a16="http://schemas.microsoft.com/office/drawing/2014/main" id="{00000000-0008-0000-5800-00000D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20</xdr:row>
      <xdr:rowOff>144780</xdr:rowOff>
    </xdr:from>
    <xdr:to>
      <xdr:col>10</xdr:col>
      <xdr:colOff>106680</xdr:colOff>
      <xdr:row>22</xdr:row>
      <xdr:rowOff>45720</xdr:rowOff>
    </xdr:to>
    <xdr:sp macro="" textlink="">
      <xdr:nvSpPr>
        <xdr:cNvPr id="1084430" name="Check Box 14" hidden="1">
          <a:extLst>
            <a:ext uri="{63B3BB69-23CF-44E3-9099-C40C66FF867C}">
              <a14:compatExt xmlns:a14="http://schemas.microsoft.com/office/drawing/2010/main" spid="_x0000_s1084430"/>
            </a:ext>
            <a:ext uri="{FF2B5EF4-FFF2-40B4-BE49-F238E27FC236}">
              <a16:creationId xmlns:a16="http://schemas.microsoft.com/office/drawing/2014/main" id="{00000000-0008-0000-5800-00000E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21</xdr:row>
      <xdr:rowOff>144780</xdr:rowOff>
    </xdr:from>
    <xdr:to>
      <xdr:col>10</xdr:col>
      <xdr:colOff>106680</xdr:colOff>
      <xdr:row>23</xdr:row>
      <xdr:rowOff>45720</xdr:rowOff>
    </xdr:to>
    <xdr:sp macro="" textlink="">
      <xdr:nvSpPr>
        <xdr:cNvPr id="1084431" name="Check Box 15" hidden="1">
          <a:extLst>
            <a:ext uri="{63B3BB69-23CF-44E3-9099-C40C66FF867C}">
              <a14:compatExt xmlns:a14="http://schemas.microsoft.com/office/drawing/2010/main" spid="_x0000_s1084431"/>
            </a:ext>
            <a:ext uri="{FF2B5EF4-FFF2-40B4-BE49-F238E27FC236}">
              <a16:creationId xmlns:a16="http://schemas.microsoft.com/office/drawing/2014/main" id="{00000000-0008-0000-5800-00000F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22</xdr:row>
      <xdr:rowOff>144780</xdr:rowOff>
    </xdr:from>
    <xdr:to>
      <xdr:col>10</xdr:col>
      <xdr:colOff>106680</xdr:colOff>
      <xdr:row>24</xdr:row>
      <xdr:rowOff>45720</xdr:rowOff>
    </xdr:to>
    <xdr:sp macro="" textlink="">
      <xdr:nvSpPr>
        <xdr:cNvPr id="1084432" name="Check Box 16" hidden="1">
          <a:extLst>
            <a:ext uri="{63B3BB69-23CF-44E3-9099-C40C66FF867C}">
              <a14:compatExt xmlns:a14="http://schemas.microsoft.com/office/drawing/2010/main" spid="_x0000_s1084432"/>
            </a:ext>
            <a:ext uri="{FF2B5EF4-FFF2-40B4-BE49-F238E27FC236}">
              <a16:creationId xmlns:a16="http://schemas.microsoft.com/office/drawing/2014/main" id="{00000000-0008-0000-5800-000010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24</xdr:row>
      <xdr:rowOff>160020</xdr:rowOff>
    </xdr:from>
    <xdr:to>
      <xdr:col>10</xdr:col>
      <xdr:colOff>30480</xdr:colOff>
      <xdr:row>26</xdr:row>
      <xdr:rowOff>7620</xdr:rowOff>
    </xdr:to>
    <xdr:sp macro="" textlink="">
      <xdr:nvSpPr>
        <xdr:cNvPr id="1084433" name="Check Box 17" hidden="1">
          <a:extLst>
            <a:ext uri="{63B3BB69-23CF-44E3-9099-C40C66FF867C}">
              <a14:compatExt xmlns:a14="http://schemas.microsoft.com/office/drawing/2010/main" spid="_x0000_s1084433"/>
            </a:ext>
            <a:ext uri="{FF2B5EF4-FFF2-40B4-BE49-F238E27FC236}">
              <a16:creationId xmlns:a16="http://schemas.microsoft.com/office/drawing/2014/main" id="{00000000-0008-0000-5800-000011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25</xdr:row>
      <xdr:rowOff>144780</xdr:rowOff>
    </xdr:from>
    <xdr:to>
      <xdr:col>10</xdr:col>
      <xdr:colOff>106680</xdr:colOff>
      <xdr:row>27</xdr:row>
      <xdr:rowOff>45720</xdr:rowOff>
    </xdr:to>
    <xdr:sp macro="" textlink="">
      <xdr:nvSpPr>
        <xdr:cNvPr id="1084434" name="Check Box 18" hidden="1">
          <a:extLst>
            <a:ext uri="{63B3BB69-23CF-44E3-9099-C40C66FF867C}">
              <a14:compatExt xmlns:a14="http://schemas.microsoft.com/office/drawing/2010/main" spid="_x0000_s1084434"/>
            </a:ext>
            <a:ext uri="{FF2B5EF4-FFF2-40B4-BE49-F238E27FC236}">
              <a16:creationId xmlns:a16="http://schemas.microsoft.com/office/drawing/2014/main" id="{00000000-0008-0000-5800-000012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26</xdr:row>
      <xdr:rowOff>182880</xdr:rowOff>
    </xdr:from>
    <xdr:to>
      <xdr:col>10</xdr:col>
      <xdr:colOff>30480</xdr:colOff>
      <xdr:row>28</xdr:row>
      <xdr:rowOff>30480</xdr:rowOff>
    </xdr:to>
    <xdr:sp macro="" textlink="">
      <xdr:nvSpPr>
        <xdr:cNvPr id="1084435" name="Check Box 19" hidden="1">
          <a:extLst>
            <a:ext uri="{63B3BB69-23CF-44E3-9099-C40C66FF867C}">
              <a14:compatExt xmlns:a14="http://schemas.microsoft.com/office/drawing/2010/main" spid="_x0000_s1084435"/>
            </a:ext>
            <a:ext uri="{FF2B5EF4-FFF2-40B4-BE49-F238E27FC236}">
              <a16:creationId xmlns:a16="http://schemas.microsoft.com/office/drawing/2014/main" id="{00000000-0008-0000-5800-000013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28</xdr:row>
      <xdr:rowOff>0</xdr:rowOff>
    </xdr:from>
    <xdr:to>
      <xdr:col>10</xdr:col>
      <xdr:colOff>30480</xdr:colOff>
      <xdr:row>29</xdr:row>
      <xdr:rowOff>45720</xdr:rowOff>
    </xdr:to>
    <xdr:sp macro="" textlink="">
      <xdr:nvSpPr>
        <xdr:cNvPr id="1084436" name="Check Box 20" hidden="1">
          <a:extLst>
            <a:ext uri="{63B3BB69-23CF-44E3-9099-C40C66FF867C}">
              <a14:compatExt xmlns:a14="http://schemas.microsoft.com/office/drawing/2010/main" spid="_x0000_s1084436"/>
            </a:ext>
            <a:ext uri="{FF2B5EF4-FFF2-40B4-BE49-F238E27FC236}">
              <a16:creationId xmlns:a16="http://schemas.microsoft.com/office/drawing/2014/main" id="{00000000-0008-0000-5800-000014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29</xdr:row>
      <xdr:rowOff>160020</xdr:rowOff>
    </xdr:from>
    <xdr:to>
      <xdr:col>10</xdr:col>
      <xdr:colOff>30480</xdr:colOff>
      <xdr:row>31</xdr:row>
      <xdr:rowOff>7620</xdr:rowOff>
    </xdr:to>
    <xdr:sp macro="" textlink="">
      <xdr:nvSpPr>
        <xdr:cNvPr id="1084437" name="Check Box 21" hidden="1">
          <a:extLst>
            <a:ext uri="{63B3BB69-23CF-44E3-9099-C40C66FF867C}">
              <a14:compatExt xmlns:a14="http://schemas.microsoft.com/office/drawing/2010/main" spid="_x0000_s1084437"/>
            </a:ext>
            <a:ext uri="{FF2B5EF4-FFF2-40B4-BE49-F238E27FC236}">
              <a16:creationId xmlns:a16="http://schemas.microsoft.com/office/drawing/2014/main" id="{00000000-0008-0000-5800-000015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30</xdr:row>
      <xdr:rowOff>144780</xdr:rowOff>
    </xdr:from>
    <xdr:to>
      <xdr:col>10</xdr:col>
      <xdr:colOff>106680</xdr:colOff>
      <xdr:row>32</xdr:row>
      <xdr:rowOff>45720</xdr:rowOff>
    </xdr:to>
    <xdr:sp macro="" textlink="">
      <xdr:nvSpPr>
        <xdr:cNvPr id="1084438" name="Check Box 22" hidden="1">
          <a:extLst>
            <a:ext uri="{63B3BB69-23CF-44E3-9099-C40C66FF867C}">
              <a14:compatExt xmlns:a14="http://schemas.microsoft.com/office/drawing/2010/main" spid="_x0000_s1084438"/>
            </a:ext>
            <a:ext uri="{FF2B5EF4-FFF2-40B4-BE49-F238E27FC236}">
              <a16:creationId xmlns:a16="http://schemas.microsoft.com/office/drawing/2014/main" id="{00000000-0008-0000-5800-000016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32</xdr:row>
      <xdr:rowOff>0</xdr:rowOff>
    </xdr:from>
    <xdr:to>
      <xdr:col>10</xdr:col>
      <xdr:colOff>30480</xdr:colOff>
      <xdr:row>33</xdr:row>
      <xdr:rowOff>45720</xdr:rowOff>
    </xdr:to>
    <xdr:sp macro="" textlink="">
      <xdr:nvSpPr>
        <xdr:cNvPr id="1084439" name="Check Box 23" hidden="1">
          <a:extLst>
            <a:ext uri="{63B3BB69-23CF-44E3-9099-C40C66FF867C}">
              <a14:compatExt xmlns:a14="http://schemas.microsoft.com/office/drawing/2010/main" spid="_x0000_s1084439"/>
            </a:ext>
            <a:ext uri="{FF2B5EF4-FFF2-40B4-BE49-F238E27FC236}">
              <a16:creationId xmlns:a16="http://schemas.microsoft.com/office/drawing/2014/main" id="{00000000-0008-0000-5800-000017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32</xdr:row>
      <xdr:rowOff>144780</xdr:rowOff>
    </xdr:from>
    <xdr:to>
      <xdr:col>10</xdr:col>
      <xdr:colOff>106680</xdr:colOff>
      <xdr:row>34</xdr:row>
      <xdr:rowOff>45720</xdr:rowOff>
    </xdr:to>
    <xdr:sp macro="" textlink="">
      <xdr:nvSpPr>
        <xdr:cNvPr id="1084440" name="Check Box 24" hidden="1">
          <a:extLst>
            <a:ext uri="{63B3BB69-23CF-44E3-9099-C40C66FF867C}">
              <a14:compatExt xmlns:a14="http://schemas.microsoft.com/office/drawing/2010/main" spid="_x0000_s1084440"/>
            </a:ext>
            <a:ext uri="{FF2B5EF4-FFF2-40B4-BE49-F238E27FC236}">
              <a16:creationId xmlns:a16="http://schemas.microsoft.com/office/drawing/2014/main" id="{00000000-0008-0000-5800-000018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33</xdr:row>
      <xdr:rowOff>144780</xdr:rowOff>
    </xdr:from>
    <xdr:to>
      <xdr:col>10</xdr:col>
      <xdr:colOff>106680</xdr:colOff>
      <xdr:row>35</xdr:row>
      <xdr:rowOff>45720</xdr:rowOff>
    </xdr:to>
    <xdr:sp macro="" textlink="">
      <xdr:nvSpPr>
        <xdr:cNvPr id="1084441" name="Check Box 25" hidden="1">
          <a:extLst>
            <a:ext uri="{63B3BB69-23CF-44E3-9099-C40C66FF867C}">
              <a14:compatExt xmlns:a14="http://schemas.microsoft.com/office/drawing/2010/main" spid="_x0000_s1084441"/>
            </a:ext>
            <a:ext uri="{FF2B5EF4-FFF2-40B4-BE49-F238E27FC236}">
              <a16:creationId xmlns:a16="http://schemas.microsoft.com/office/drawing/2014/main" id="{00000000-0008-0000-5800-000019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34</xdr:row>
      <xdr:rowOff>144780</xdr:rowOff>
    </xdr:from>
    <xdr:to>
      <xdr:col>10</xdr:col>
      <xdr:colOff>106680</xdr:colOff>
      <xdr:row>36</xdr:row>
      <xdr:rowOff>45720</xdr:rowOff>
    </xdr:to>
    <xdr:sp macro="" textlink="">
      <xdr:nvSpPr>
        <xdr:cNvPr id="1084442" name="Check Box 26" hidden="1">
          <a:extLst>
            <a:ext uri="{63B3BB69-23CF-44E3-9099-C40C66FF867C}">
              <a14:compatExt xmlns:a14="http://schemas.microsoft.com/office/drawing/2010/main" spid="_x0000_s1084442"/>
            </a:ext>
            <a:ext uri="{FF2B5EF4-FFF2-40B4-BE49-F238E27FC236}">
              <a16:creationId xmlns:a16="http://schemas.microsoft.com/office/drawing/2014/main" id="{00000000-0008-0000-5800-00001A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35</xdr:row>
      <xdr:rowOff>144780</xdr:rowOff>
    </xdr:from>
    <xdr:to>
      <xdr:col>10</xdr:col>
      <xdr:colOff>106680</xdr:colOff>
      <xdr:row>37</xdr:row>
      <xdr:rowOff>45720</xdr:rowOff>
    </xdr:to>
    <xdr:sp macro="" textlink="">
      <xdr:nvSpPr>
        <xdr:cNvPr id="1084443" name="Check Box 27" hidden="1">
          <a:extLst>
            <a:ext uri="{63B3BB69-23CF-44E3-9099-C40C66FF867C}">
              <a14:compatExt xmlns:a14="http://schemas.microsoft.com/office/drawing/2010/main" spid="_x0000_s1084443"/>
            </a:ext>
            <a:ext uri="{FF2B5EF4-FFF2-40B4-BE49-F238E27FC236}">
              <a16:creationId xmlns:a16="http://schemas.microsoft.com/office/drawing/2014/main" id="{00000000-0008-0000-5800-00001B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36</xdr:row>
      <xdr:rowOff>144780</xdr:rowOff>
    </xdr:from>
    <xdr:to>
      <xdr:col>10</xdr:col>
      <xdr:colOff>106680</xdr:colOff>
      <xdr:row>38</xdr:row>
      <xdr:rowOff>45720</xdr:rowOff>
    </xdr:to>
    <xdr:sp macro="" textlink="">
      <xdr:nvSpPr>
        <xdr:cNvPr id="1084444" name="Check Box 28" hidden="1">
          <a:extLst>
            <a:ext uri="{63B3BB69-23CF-44E3-9099-C40C66FF867C}">
              <a14:compatExt xmlns:a14="http://schemas.microsoft.com/office/drawing/2010/main" spid="_x0000_s1084444"/>
            </a:ext>
            <a:ext uri="{FF2B5EF4-FFF2-40B4-BE49-F238E27FC236}">
              <a16:creationId xmlns:a16="http://schemas.microsoft.com/office/drawing/2014/main" id="{00000000-0008-0000-5800-00001C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38</xdr:row>
      <xdr:rowOff>160020</xdr:rowOff>
    </xdr:from>
    <xdr:to>
      <xdr:col>10</xdr:col>
      <xdr:colOff>30480</xdr:colOff>
      <xdr:row>40</xdr:row>
      <xdr:rowOff>7620</xdr:rowOff>
    </xdr:to>
    <xdr:sp macro="" textlink="">
      <xdr:nvSpPr>
        <xdr:cNvPr id="1084445" name="Check Box 29" hidden="1">
          <a:extLst>
            <a:ext uri="{63B3BB69-23CF-44E3-9099-C40C66FF867C}">
              <a14:compatExt xmlns:a14="http://schemas.microsoft.com/office/drawing/2010/main" spid="_x0000_s1084445"/>
            </a:ext>
            <a:ext uri="{FF2B5EF4-FFF2-40B4-BE49-F238E27FC236}">
              <a16:creationId xmlns:a16="http://schemas.microsoft.com/office/drawing/2014/main" id="{00000000-0008-0000-5800-00001D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40</xdr:row>
      <xdr:rowOff>144780</xdr:rowOff>
    </xdr:from>
    <xdr:to>
      <xdr:col>10</xdr:col>
      <xdr:colOff>106680</xdr:colOff>
      <xdr:row>42</xdr:row>
      <xdr:rowOff>45720</xdr:rowOff>
    </xdr:to>
    <xdr:sp macro="" textlink="">
      <xdr:nvSpPr>
        <xdr:cNvPr id="1084446" name="Check Box 30" hidden="1">
          <a:extLst>
            <a:ext uri="{63B3BB69-23CF-44E3-9099-C40C66FF867C}">
              <a14:compatExt xmlns:a14="http://schemas.microsoft.com/office/drawing/2010/main" spid="_x0000_s1084446"/>
            </a:ext>
            <a:ext uri="{FF2B5EF4-FFF2-40B4-BE49-F238E27FC236}">
              <a16:creationId xmlns:a16="http://schemas.microsoft.com/office/drawing/2014/main" id="{00000000-0008-0000-5800-00001E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46</xdr:row>
      <xdr:rowOff>0</xdr:rowOff>
    </xdr:from>
    <xdr:to>
      <xdr:col>10</xdr:col>
      <xdr:colOff>30480</xdr:colOff>
      <xdr:row>47</xdr:row>
      <xdr:rowOff>45720</xdr:rowOff>
    </xdr:to>
    <xdr:sp macro="" textlink="">
      <xdr:nvSpPr>
        <xdr:cNvPr id="1084447" name="Check Box 31" hidden="1">
          <a:extLst>
            <a:ext uri="{63B3BB69-23CF-44E3-9099-C40C66FF867C}">
              <a14:compatExt xmlns:a14="http://schemas.microsoft.com/office/drawing/2010/main" spid="_x0000_s1084447"/>
            </a:ext>
            <a:ext uri="{FF2B5EF4-FFF2-40B4-BE49-F238E27FC236}">
              <a16:creationId xmlns:a16="http://schemas.microsoft.com/office/drawing/2014/main" id="{00000000-0008-0000-5800-00001F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41</xdr:row>
      <xdr:rowOff>182880</xdr:rowOff>
    </xdr:from>
    <xdr:to>
      <xdr:col>10</xdr:col>
      <xdr:colOff>30480</xdr:colOff>
      <xdr:row>43</xdr:row>
      <xdr:rowOff>30480</xdr:rowOff>
    </xdr:to>
    <xdr:sp macro="" textlink="">
      <xdr:nvSpPr>
        <xdr:cNvPr id="1084448" name="Check Box 32" hidden="1">
          <a:extLst>
            <a:ext uri="{63B3BB69-23CF-44E3-9099-C40C66FF867C}">
              <a14:compatExt xmlns:a14="http://schemas.microsoft.com/office/drawing/2010/main" spid="_x0000_s1084448"/>
            </a:ext>
            <a:ext uri="{FF2B5EF4-FFF2-40B4-BE49-F238E27FC236}">
              <a16:creationId xmlns:a16="http://schemas.microsoft.com/office/drawing/2014/main" id="{00000000-0008-0000-5800-000020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7620</xdr:colOff>
      <xdr:row>51</xdr:row>
      <xdr:rowOff>144780</xdr:rowOff>
    </xdr:from>
    <xdr:to>
      <xdr:col>6</xdr:col>
      <xdr:colOff>106680</xdr:colOff>
      <xdr:row>53</xdr:row>
      <xdr:rowOff>45720</xdr:rowOff>
    </xdr:to>
    <xdr:sp macro="" textlink="">
      <xdr:nvSpPr>
        <xdr:cNvPr id="1084449" name="Check Box 33" hidden="1">
          <a:extLst>
            <a:ext uri="{63B3BB69-23CF-44E3-9099-C40C66FF867C}">
              <a14:compatExt xmlns:a14="http://schemas.microsoft.com/office/drawing/2010/main" spid="_x0000_s1084449"/>
            </a:ext>
            <a:ext uri="{FF2B5EF4-FFF2-40B4-BE49-F238E27FC236}">
              <a16:creationId xmlns:a16="http://schemas.microsoft.com/office/drawing/2014/main" id="{00000000-0008-0000-5800-000021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7620</xdr:colOff>
      <xdr:row>53</xdr:row>
      <xdr:rowOff>121920</xdr:rowOff>
    </xdr:from>
    <xdr:to>
      <xdr:col>6</xdr:col>
      <xdr:colOff>106680</xdr:colOff>
      <xdr:row>55</xdr:row>
      <xdr:rowOff>38100</xdr:rowOff>
    </xdr:to>
    <xdr:sp macro="" textlink="">
      <xdr:nvSpPr>
        <xdr:cNvPr id="1084450" name="Check Box 34" hidden="1">
          <a:extLst>
            <a:ext uri="{63B3BB69-23CF-44E3-9099-C40C66FF867C}">
              <a14:compatExt xmlns:a14="http://schemas.microsoft.com/office/drawing/2010/main" spid="_x0000_s1084450"/>
            </a:ext>
            <a:ext uri="{FF2B5EF4-FFF2-40B4-BE49-F238E27FC236}">
              <a16:creationId xmlns:a16="http://schemas.microsoft.com/office/drawing/2014/main" id="{00000000-0008-0000-5800-000022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68580</xdr:colOff>
      <xdr:row>54</xdr:row>
      <xdr:rowOff>121920</xdr:rowOff>
    </xdr:from>
    <xdr:to>
      <xdr:col>6</xdr:col>
      <xdr:colOff>106680</xdr:colOff>
      <xdr:row>56</xdr:row>
      <xdr:rowOff>45720</xdr:rowOff>
    </xdr:to>
    <xdr:sp macro="" textlink="">
      <xdr:nvSpPr>
        <xdr:cNvPr id="1084451" name="Check Box 35" hidden="1">
          <a:extLst>
            <a:ext uri="{63B3BB69-23CF-44E3-9099-C40C66FF867C}">
              <a14:compatExt xmlns:a14="http://schemas.microsoft.com/office/drawing/2010/main" spid="_x0000_s1084451"/>
            </a:ext>
            <a:ext uri="{FF2B5EF4-FFF2-40B4-BE49-F238E27FC236}">
              <a16:creationId xmlns:a16="http://schemas.microsoft.com/office/drawing/2014/main" id="{00000000-0008-0000-5800-000023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68580</xdr:colOff>
      <xdr:row>55</xdr:row>
      <xdr:rowOff>121920</xdr:rowOff>
    </xdr:from>
    <xdr:to>
      <xdr:col>6</xdr:col>
      <xdr:colOff>83820</xdr:colOff>
      <xdr:row>57</xdr:row>
      <xdr:rowOff>38100</xdr:rowOff>
    </xdr:to>
    <xdr:sp macro="" textlink="">
      <xdr:nvSpPr>
        <xdr:cNvPr id="1084452" name="Check Box 36" hidden="1">
          <a:extLst>
            <a:ext uri="{63B3BB69-23CF-44E3-9099-C40C66FF867C}">
              <a14:compatExt xmlns:a14="http://schemas.microsoft.com/office/drawing/2010/main" spid="_x0000_s1084452"/>
            </a:ext>
            <a:ext uri="{FF2B5EF4-FFF2-40B4-BE49-F238E27FC236}">
              <a16:creationId xmlns:a16="http://schemas.microsoft.com/office/drawing/2014/main" id="{00000000-0008-0000-5800-000024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68580</xdr:colOff>
      <xdr:row>56</xdr:row>
      <xdr:rowOff>144780</xdr:rowOff>
    </xdr:from>
    <xdr:to>
      <xdr:col>6</xdr:col>
      <xdr:colOff>83820</xdr:colOff>
      <xdr:row>58</xdr:row>
      <xdr:rowOff>45720</xdr:rowOff>
    </xdr:to>
    <xdr:sp macro="" textlink="">
      <xdr:nvSpPr>
        <xdr:cNvPr id="1084453" name="Check Box 37" hidden="1">
          <a:extLst>
            <a:ext uri="{63B3BB69-23CF-44E3-9099-C40C66FF867C}">
              <a14:compatExt xmlns:a14="http://schemas.microsoft.com/office/drawing/2010/main" spid="_x0000_s1084453"/>
            </a:ext>
            <a:ext uri="{FF2B5EF4-FFF2-40B4-BE49-F238E27FC236}">
              <a16:creationId xmlns:a16="http://schemas.microsoft.com/office/drawing/2014/main" id="{00000000-0008-0000-5800-000025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68580</xdr:colOff>
      <xdr:row>58</xdr:row>
      <xdr:rowOff>121920</xdr:rowOff>
    </xdr:from>
    <xdr:to>
      <xdr:col>6</xdr:col>
      <xdr:colOff>83820</xdr:colOff>
      <xdr:row>60</xdr:row>
      <xdr:rowOff>45720</xdr:rowOff>
    </xdr:to>
    <xdr:sp macro="" textlink="">
      <xdr:nvSpPr>
        <xdr:cNvPr id="1084454" name="Check Box 38" hidden="1">
          <a:extLst>
            <a:ext uri="{63B3BB69-23CF-44E3-9099-C40C66FF867C}">
              <a14:compatExt xmlns:a14="http://schemas.microsoft.com/office/drawing/2010/main" spid="_x0000_s1084454"/>
            </a:ext>
            <a:ext uri="{FF2B5EF4-FFF2-40B4-BE49-F238E27FC236}">
              <a16:creationId xmlns:a16="http://schemas.microsoft.com/office/drawing/2014/main" id="{00000000-0008-0000-5800-000026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68580</xdr:colOff>
      <xdr:row>57</xdr:row>
      <xdr:rowOff>144780</xdr:rowOff>
    </xdr:from>
    <xdr:to>
      <xdr:col>6</xdr:col>
      <xdr:colOff>83820</xdr:colOff>
      <xdr:row>59</xdr:row>
      <xdr:rowOff>45720</xdr:rowOff>
    </xdr:to>
    <xdr:sp macro="" textlink="">
      <xdr:nvSpPr>
        <xdr:cNvPr id="1084455" name="Check Box 39" hidden="1">
          <a:extLst>
            <a:ext uri="{63B3BB69-23CF-44E3-9099-C40C66FF867C}">
              <a14:compatExt xmlns:a14="http://schemas.microsoft.com/office/drawing/2010/main" spid="_x0000_s1084455"/>
            </a:ext>
            <a:ext uri="{FF2B5EF4-FFF2-40B4-BE49-F238E27FC236}">
              <a16:creationId xmlns:a16="http://schemas.microsoft.com/office/drawing/2014/main" id="{00000000-0008-0000-5800-000027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68580</xdr:colOff>
      <xdr:row>59</xdr:row>
      <xdr:rowOff>121920</xdr:rowOff>
    </xdr:from>
    <xdr:to>
      <xdr:col>6</xdr:col>
      <xdr:colOff>83820</xdr:colOff>
      <xdr:row>61</xdr:row>
      <xdr:rowOff>38100</xdr:rowOff>
    </xdr:to>
    <xdr:sp macro="" textlink="">
      <xdr:nvSpPr>
        <xdr:cNvPr id="1084456" name="Check Box 40" hidden="1">
          <a:extLst>
            <a:ext uri="{63B3BB69-23CF-44E3-9099-C40C66FF867C}">
              <a14:compatExt xmlns:a14="http://schemas.microsoft.com/office/drawing/2010/main" spid="_x0000_s1084456"/>
            </a:ext>
            <a:ext uri="{FF2B5EF4-FFF2-40B4-BE49-F238E27FC236}">
              <a16:creationId xmlns:a16="http://schemas.microsoft.com/office/drawing/2014/main" id="{00000000-0008-0000-5800-000028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7620</xdr:colOff>
      <xdr:row>50</xdr:row>
      <xdr:rowOff>121920</xdr:rowOff>
    </xdr:from>
    <xdr:to>
      <xdr:col>6</xdr:col>
      <xdr:colOff>106680</xdr:colOff>
      <xdr:row>52</xdr:row>
      <xdr:rowOff>45720</xdr:rowOff>
    </xdr:to>
    <xdr:sp macro="" textlink="">
      <xdr:nvSpPr>
        <xdr:cNvPr id="1084457" name="Check Box 41" hidden="1">
          <a:extLst>
            <a:ext uri="{63B3BB69-23CF-44E3-9099-C40C66FF867C}">
              <a14:compatExt xmlns:a14="http://schemas.microsoft.com/office/drawing/2010/main" spid="_x0000_s1084457"/>
            </a:ext>
            <a:ext uri="{FF2B5EF4-FFF2-40B4-BE49-F238E27FC236}">
              <a16:creationId xmlns:a16="http://schemas.microsoft.com/office/drawing/2014/main" id="{00000000-0008-0000-5800-000029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68580</xdr:colOff>
      <xdr:row>60</xdr:row>
      <xdr:rowOff>121920</xdr:rowOff>
    </xdr:from>
    <xdr:to>
      <xdr:col>6</xdr:col>
      <xdr:colOff>83820</xdr:colOff>
      <xdr:row>62</xdr:row>
      <xdr:rowOff>45720</xdr:rowOff>
    </xdr:to>
    <xdr:sp macro="" textlink="">
      <xdr:nvSpPr>
        <xdr:cNvPr id="1084458" name="Check Box 42" hidden="1">
          <a:extLst>
            <a:ext uri="{63B3BB69-23CF-44E3-9099-C40C66FF867C}">
              <a14:compatExt xmlns:a14="http://schemas.microsoft.com/office/drawing/2010/main" spid="_x0000_s1084458"/>
            </a:ext>
            <a:ext uri="{FF2B5EF4-FFF2-40B4-BE49-F238E27FC236}">
              <a16:creationId xmlns:a16="http://schemas.microsoft.com/office/drawing/2014/main" id="{00000000-0008-0000-5800-00002A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7620</xdr:colOff>
      <xdr:row>62</xdr:row>
      <xdr:rowOff>144780</xdr:rowOff>
    </xdr:from>
    <xdr:to>
      <xdr:col>6</xdr:col>
      <xdr:colOff>106680</xdr:colOff>
      <xdr:row>64</xdr:row>
      <xdr:rowOff>45720</xdr:rowOff>
    </xdr:to>
    <xdr:sp macro="" textlink="">
      <xdr:nvSpPr>
        <xdr:cNvPr id="1084459" name="Check Box 43" hidden="1">
          <a:extLst>
            <a:ext uri="{63B3BB69-23CF-44E3-9099-C40C66FF867C}">
              <a14:compatExt xmlns:a14="http://schemas.microsoft.com/office/drawing/2010/main" spid="_x0000_s1084459"/>
            </a:ext>
            <a:ext uri="{FF2B5EF4-FFF2-40B4-BE49-F238E27FC236}">
              <a16:creationId xmlns:a16="http://schemas.microsoft.com/office/drawing/2014/main" id="{00000000-0008-0000-5800-00002B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7620</xdr:colOff>
      <xdr:row>61</xdr:row>
      <xdr:rowOff>121920</xdr:rowOff>
    </xdr:from>
    <xdr:to>
      <xdr:col>6</xdr:col>
      <xdr:colOff>106680</xdr:colOff>
      <xdr:row>63</xdr:row>
      <xdr:rowOff>45720</xdr:rowOff>
    </xdr:to>
    <xdr:sp macro="" textlink="">
      <xdr:nvSpPr>
        <xdr:cNvPr id="1084460" name="Check Box 44" hidden="1">
          <a:extLst>
            <a:ext uri="{63B3BB69-23CF-44E3-9099-C40C66FF867C}">
              <a14:compatExt xmlns:a14="http://schemas.microsoft.com/office/drawing/2010/main" spid="_x0000_s1084460"/>
            </a:ext>
            <a:ext uri="{FF2B5EF4-FFF2-40B4-BE49-F238E27FC236}">
              <a16:creationId xmlns:a16="http://schemas.microsoft.com/office/drawing/2014/main" id="{00000000-0008-0000-5800-00002C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7620</xdr:colOff>
      <xdr:row>64</xdr:row>
      <xdr:rowOff>144780</xdr:rowOff>
    </xdr:from>
    <xdr:to>
      <xdr:col>6</xdr:col>
      <xdr:colOff>106680</xdr:colOff>
      <xdr:row>66</xdr:row>
      <xdr:rowOff>45720</xdr:rowOff>
    </xdr:to>
    <xdr:sp macro="" textlink="">
      <xdr:nvSpPr>
        <xdr:cNvPr id="1084461" name="Check Box 45" hidden="1">
          <a:extLst>
            <a:ext uri="{63B3BB69-23CF-44E3-9099-C40C66FF867C}">
              <a14:compatExt xmlns:a14="http://schemas.microsoft.com/office/drawing/2010/main" spid="_x0000_s1084461"/>
            </a:ext>
            <a:ext uri="{FF2B5EF4-FFF2-40B4-BE49-F238E27FC236}">
              <a16:creationId xmlns:a16="http://schemas.microsoft.com/office/drawing/2014/main" id="{00000000-0008-0000-5800-00002D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7620</xdr:colOff>
      <xdr:row>63</xdr:row>
      <xdr:rowOff>121920</xdr:rowOff>
    </xdr:from>
    <xdr:to>
      <xdr:col>6</xdr:col>
      <xdr:colOff>106680</xdr:colOff>
      <xdr:row>65</xdr:row>
      <xdr:rowOff>45720</xdr:rowOff>
    </xdr:to>
    <xdr:sp macro="" textlink="">
      <xdr:nvSpPr>
        <xdr:cNvPr id="1084462" name="Check Box 46" hidden="1">
          <a:extLst>
            <a:ext uri="{63B3BB69-23CF-44E3-9099-C40C66FF867C}">
              <a14:compatExt xmlns:a14="http://schemas.microsoft.com/office/drawing/2010/main" spid="_x0000_s1084462"/>
            </a:ext>
            <a:ext uri="{FF2B5EF4-FFF2-40B4-BE49-F238E27FC236}">
              <a16:creationId xmlns:a16="http://schemas.microsoft.com/office/drawing/2014/main" id="{00000000-0008-0000-5800-00002E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23</xdr:row>
      <xdr:rowOff>144780</xdr:rowOff>
    </xdr:from>
    <xdr:to>
      <xdr:col>10</xdr:col>
      <xdr:colOff>106680</xdr:colOff>
      <xdr:row>25</xdr:row>
      <xdr:rowOff>45720</xdr:rowOff>
    </xdr:to>
    <xdr:sp macro="" textlink="">
      <xdr:nvSpPr>
        <xdr:cNvPr id="1084463" name="Check Box 47" hidden="1">
          <a:extLst>
            <a:ext uri="{63B3BB69-23CF-44E3-9099-C40C66FF867C}">
              <a14:compatExt xmlns:a14="http://schemas.microsoft.com/office/drawing/2010/main" spid="_x0000_s1084463"/>
            </a:ext>
            <a:ext uri="{FF2B5EF4-FFF2-40B4-BE49-F238E27FC236}">
              <a16:creationId xmlns:a16="http://schemas.microsoft.com/office/drawing/2014/main" id="{00000000-0008-0000-5800-00002F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28</xdr:row>
      <xdr:rowOff>144780</xdr:rowOff>
    </xdr:from>
    <xdr:to>
      <xdr:col>10</xdr:col>
      <xdr:colOff>106680</xdr:colOff>
      <xdr:row>30</xdr:row>
      <xdr:rowOff>45720</xdr:rowOff>
    </xdr:to>
    <xdr:sp macro="" textlink="">
      <xdr:nvSpPr>
        <xdr:cNvPr id="1084464" name="Check Box 48" hidden="1">
          <a:extLst>
            <a:ext uri="{63B3BB69-23CF-44E3-9099-C40C66FF867C}">
              <a14:compatExt xmlns:a14="http://schemas.microsoft.com/office/drawing/2010/main" spid="_x0000_s1084464"/>
            </a:ext>
            <a:ext uri="{FF2B5EF4-FFF2-40B4-BE49-F238E27FC236}">
              <a16:creationId xmlns:a16="http://schemas.microsoft.com/office/drawing/2014/main" id="{00000000-0008-0000-5800-000030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37</xdr:row>
      <xdr:rowOff>144780</xdr:rowOff>
    </xdr:from>
    <xdr:to>
      <xdr:col>10</xdr:col>
      <xdr:colOff>106680</xdr:colOff>
      <xdr:row>39</xdr:row>
      <xdr:rowOff>45720</xdr:rowOff>
    </xdr:to>
    <xdr:sp macro="" textlink="">
      <xdr:nvSpPr>
        <xdr:cNvPr id="1084465" name="Check Box 49" hidden="1">
          <a:extLst>
            <a:ext uri="{63B3BB69-23CF-44E3-9099-C40C66FF867C}">
              <a14:compatExt xmlns:a14="http://schemas.microsoft.com/office/drawing/2010/main" spid="_x0000_s1084465"/>
            </a:ext>
            <a:ext uri="{FF2B5EF4-FFF2-40B4-BE49-F238E27FC236}">
              <a16:creationId xmlns:a16="http://schemas.microsoft.com/office/drawing/2014/main" id="{00000000-0008-0000-5800-000031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42</xdr:row>
      <xdr:rowOff>182880</xdr:rowOff>
    </xdr:from>
    <xdr:to>
      <xdr:col>10</xdr:col>
      <xdr:colOff>30480</xdr:colOff>
      <xdr:row>44</xdr:row>
      <xdr:rowOff>30480</xdr:rowOff>
    </xdr:to>
    <xdr:sp macro="" textlink="">
      <xdr:nvSpPr>
        <xdr:cNvPr id="1084466" name="Check Box 50" hidden="1">
          <a:extLst>
            <a:ext uri="{63B3BB69-23CF-44E3-9099-C40C66FF867C}">
              <a14:compatExt xmlns:a14="http://schemas.microsoft.com/office/drawing/2010/main" spid="_x0000_s1084466"/>
            </a:ext>
            <a:ext uri="{FF2B5EF4-FFF2-40B4-BE49-F238E27FC236}">
              <a16:creationId xmlns:a16="http://schemas.microsoft.com/office/drawing/2014/main" id="{00000000-0008-0000-5800-000032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43</xdr:row>
      <xdr:rowOff>182880</xdr:rowOff>
    </xdr:from>
    <xdr:to>
      <xdr:col>10</xdr:col>
      <xdr:colOff>30480</xdr:colOff>
      <xdr:row>45</xdr:row>
      <xdr:rowOff>30480</xdr:rowOff>
    </xdr:to>
    <xdr:sp macro="" textlink="">
      <xdr:nvSpPr>
        <xdr:cNvPr id="1084467" name="Check Box 51" hidden="1">
          <a:extLst>
            <a:ext uri="{63B3BB69-23CF-44E3-9099-C40C66FF867C}">
              <a14:compatExt xmlns:a14="http://schemas.microsoft.com/office/drawing/2010/main" spid="_x0000_s1084467"/>
            </a:ext>
            <a:ext uri="{FF2B5EF4-FFF2-40B4-BE49-F238E27FC236}">
              <a16:creationId xmlns:a16="http://schemas.microsoft.com/office/drawing/2014/main" id="{00000000-0008-0000-5800-000033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44</xdr:row>
      <xdr:rowOff>182880</xdr:rowOff>
    </xdr:from>
    <xdr:to>
      <xdr:col>10</xdr:col>
      <xdr:colOff>30480</xdr:colOff>
      <xdr:row>46</xdr:row>
      <xdr:rowOff>30480</xdr:rowOff>
    </xdr:to>
    <xdr:sp macro="" textlink="">
      <xdr:nvSpPr>
        <xdr:cNvPr id="1084468" name="Check Box 52" hidden="1">
          <a:extLst>
            <a:ext uri="{63B3BB69-23CF-44E3-9099-C40C66FF867C}">
              <a14:compatExt xmlns:a14="http://schemas.microsoft.com/office/drawing/2010/main" spid="_x0000_s1084468"/>
            </a:ext>
            <a:ext uri="{FF2B5EF4-FFF2-40B4-BE49-F238E27FC236}">
              <a16:creationId xmlns:a16="http://schemas.microsoft.com/office/drawing/2014/main" id="{00000000-0008-0000-5800-000034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46</xdr:row>
      <xdr:rowOff>144780</xdr:rowOff>
    </xdr:from>
    <xdr:to>
      <xdr:col>10</xdr:col>
      <xdr:colOff>106680</xdr:colOff>
      <xdr:row>48</xdr:row>
      <xdr:rowOff>45720</xdr:rowOff>
    </xdr:to>
    <xdr:sp macro="" textlink="">
      <xdr:nvSpPr>
        <xdr:cNvPr id="1084469" name="Check Box 53" hidden="1">
          <a:extLst>
            <a:ext uri="{63B3BB69-23CF-44E3-9099-C40C66FF867C}">
              <a14:compatExt xmlns:a14="http://schemas.microsoft.com/office/drawing/2010/main" spid="_x0000_s1084469"/>
            </a:ext>
            <a:ext uri="{FF2B5EF4-FFF2-40B4-BE49-F238E27FC236}">
              <a16:creationId xmlns:a16="http://schemas.microsoft.com/office/drawing/2014/main" id="{00000000-0008-0000-5800-000035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7620</xdr:colOff>
      <xdr:row>52</xdr:row>
      <xdr:rowOff>144780</xdr:rowOff>
    </xdr:from>
    <xdr:to>
      <xdr:col>6</xdr:col>
      <xdr:colOff>106680</xdr:colOff>
      <xdr:row>54</xdr:row>
      <xdr:rowOff>45720</xdr:rowOff>
    </xdr:to>
    <xdr:sp macro="" textlink="">
      <xdr:nvSpPr>
        <xdr:cNvPr id="1084470" name="Check Box 54" hidden="1">
          <a:extLst>
            <a:ext uri="{63B3BB69-23CF-44E3-9099-C40C66FF867C}">
              <a14:compatExt xmlns:a14="http://schemas.microsoft.com/office/drawing/2010/main" spid="_x0000_s1084470"/>
            </a:ext>
            <a:ext uri="{FF2B5EF4-FFF2-40B4-BE49-F238E27FC236}">
              <a16:creationId xmlns:a16="http://schemas.microsoft.com/office/drawing/2014/main" id="{00000000-0008-0000-5800-000036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39</xdr:row>
      <xdr:rowOff>160020</xdr:rowOff>
    </xdr:from>
    <xdr:to>
      <xdr:col>10</xdr:col>
      <xdr:colOff>30480</xdr:colOff>
      <xdr:row>41</xdr:row>
      <xdr:rowOff>7620</xdr:rowOff>
    </xdr:to>
    <xdr:sp macro="" textlink="">
      <xdr:nvSpPr>
        <xdr:cNvPr id="1084471" name="Check Box 55" hidden="1">
          <a:extLst>
            <a:ext uri="{63B3BB69-23CF-44E3-9099-C40C66FF867C}">
              <a14:compatExt xmlns:a14="http://schemas.microsoft.com/office/drawing/2010/main" spid="_x0000_s1084471"/>
            </a:ext>
            <a:ext uri="{FF2B5EF4-FFF2-40B4-BE49-F238E27FC236}">
              <a16:creationId xmlns:a16="http://schemas.microsoft.com/office/drawing/2014/main" id="{00000000-0008-0000-5800-0000378C1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14</xdr:col>
      <xdr:colOff>23091</xdr:colOff>
      <xdr:row>9</xdr:row>
      <xdr:rowOff>34637</xdr:rowOff>
    </xdr:from>
    <xdr:to>
      <xdr:col>16</xdr:col>
      <xdr:colOff>363682</xdr:colOff>
      <xdr:row>14</xdr:row>
      <xdr:rowOff>108384</xdr:rowOff>
    </xdr:to>
    <xdr:sp macro="" textlink="">
      <xdr:nvSpPr>
        <xdr:cNvPr id="57" name="額縁 56">
          <a:hlinkClick xmlns:r="http://schemas.openxmlformats.org/officeDocument/2006/relationships" r:id="rId1"/>
          <a:extLst>
            <a:ext uri="{FF2B5EF4-FFF2-40B4-BE49-F238E27FC236}">
              <a16:creationId xmlns:a16="http://schemas.microsoft.com/office/drawing/2014/main" id="{00000000-0008-0000-5800-000039000000}"/>
            </a:ext>
          </a:extLst>
        </xdr:cNvPr>
        <xdr:cNvSpPr/>
      </xdr:nvSpPr>
      <xdr:spPr>
        <a:xfrm>
          <a:off x="10051011" y="2130137"/>
          <a:ext cx="1575031" cy="106434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mc:AlternateContent xmlns:mc="http://schemas.openxmlformats.org/markup-compatibility/2006">
    <mc:Choice xmlns:a14="http://schemas.microsoft.com/office/drawing/2010/main" Requires="a14">
      <xdr:twoCellAnchor editAs="oneCell">
        <xdr:from>
          <xdr:col>9</xdr:col>
          <xdr:colOff>0</xdr:colOff>
          <xdr:row>7</xdr:row>
          <xdr:rowOff>160020</xdr:rowOff>
        </xdr:from>
        <xdr:to>
          <xdr:col>10</xdr:col>
          <xdr:colOff>30480</xdr:colOff>
          <xdr:row>9</xdr:row>
          <xdr:rowOff>30480</xdr:rowOff>
        </xdr:to>
        <xdr:sp macro="" textlink="">
          <xdr:nvSpPr>
            <xdr:cNvPr id="2" name="Check Box 1" hidden="1">
              <a:extLst>
                <a:ext uri="{63B3BB69-23CF-44E3-9099-C40C66FF867C}">
                  <a14:compatExt spid="_x0000_s1084417"/>
                </a:ext>
                <a:ext uri="{FF2B5EF4-FFF2-40B4-BE49-F238E27FC236}">
                  <a16:creationId xmlns:a16="http://schemas.microsoft.com/office/drawing/2014/main" id="{00000000-0008-0000-58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8</xdr:row>
          <xdr:rowOff>144780</xdr:rowOff>
        </xdr:from>
        <xdr:to>
          <xdr:col>10</xdr:col>
          <xdr:colOff>106680</xdr:colOff>
          <xdr:row>10</xdr:row>
          <xdr:rowOff>45720</xdr:rowOff>
        </xdr:to>
        <xdr:sp macro="" textlink="">
          <xdr:nvSpPr>
            <xdr:cNvPr id="3" name="Check Box 2" hidden="1">
              <a:extLst>
                <a:ext uri="{63B3BB69-23CF-44E3-9099-C40C66FF867C}">
                  <a14:compatExt spid="_x0000_s1084418"/>
                </a:ext>
                <a:ext uri="{FF2B5EF4-FFF2-40B4-BE49-F238E27FC236}">
                  <a16:creationId xmlns:a16="http://schemas.microsoft.com/office/drawing/2014/main" id="{00000000-0008-0000-5800-00000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xdr:row>
          <xdr:rowOff>0</xdr:rowOff>
        </xdr:from>
        <xdr:to>
          <xdr:col>10</xdr:col>
          <xdr:colOff>30480</xdr:colOff>
          <xdr:row>12</xdr:row>
          <xdr:rowOff>45720</xdr:rowOff>
        </xdr:to>
        <xdr:sp macro="" textlink="">
          <xdr:nvSpPr>
            <xdr:cNvPr id="4" name="Check Box 3" hidden="1">
              <a:extLst>
                <a:ext uri="{63B3BB69-23CF-44E3-9099-C40C66FF867C}">
                  <a14:compatExt spid="_x0000_s1084419"/>
                </a:ext>
                <a:ext uri="{FF2B5EF4-FFF2-40B4-BE49-F238E27FC236}">
                  <a16:creationId xmlns:a16="http://schemas.microsoft.com/office/drawing/2014/main" id="{00000000-0008-0000-5800-00000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xdr:row>
          <xdr:rowOff>182880</xdr:rowOff>
        </xdr:from>
        <xdr:to>
          <xdr:col>10</xdr:col>
          <xdr:colOff>30480</xdr:colOff>
          <xdr:row>11</xdr:row>
          <xdr:rowOff>30480</xdr:rowOff>
        </xdr:to>
        <xdr:sp macro="" textlink="">
          <xdr:nvSpPr>
            <xdr:cNvPr id="5" name="Check Box 4" hidden="1">
              <a:extLst>
                <a:ext uri="{63B3BB69-23CF-44E3-9099-C40C66FF867C}">
                  <a14:compatExt spid="_x0000_s1084420"/>
                </a:ext>
                <a:ext uri="{FF2B5EF4-FFF2-40B4-BE49-F238E27FC236}">
                  <a16:creationId xmlns:a16="http://schemas.microsoft.com/office/drawing/2014/main" id="{00000000-0008-0000-5800-00000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xdr:row>
          <xdr:rowOff>144780</xdr:rowOff>
        </xdr:from>
        <xdr:to>
          <xdr:col>10</xdr:col>
          <xdr:colOff>106680</xdr:colOff>
          <xdr:row>13</xdr:row>
          <xdr:rowOff>45720</xdr:rowOff>
        </xdr:to>
        <xdr:sp macro="" textlink="">
          <xdr:nvSpPr>
            <xdr:cNvPr id="6" name="Check Box 5" hidden="1">
              <a:extLst>
                <a:ext uri="{63B3BB69-23CF-44E3-9099-C40C66FF867C}">
                  <a14:compatExt spid="_x0000_s1084421"/>
                </a:ext>
                <a:ext uri="{FF2B5EF4-FFF2-40B4-BE49-F238E27FC236}">
                  <a16:creationId xmlns:a16="http://schemas.microsoft.com/office/drawing/2014/main" id="{00000000-0008-0000-5800-00000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xdr:row>
          <xdr:rowOff>144780</xdr:rowOff>
        </xdr:from>
        <xdr:to>
          <xdr:col>10</xdr:col>
          <xdr:colOff>106680</xdr:colOff>
          <xdr:row>14</xdr:row>
          <xdr:rowOff>45720</xdr:rowOff>
        </xdr:to>
        <xdr:sp macro="" textlink="">
          <xdr:nvSpPr>
            <xdr:cNvPr id="7" name="Check Box 6" hidden="1">
              <a:extLst>
                <a:ext uri="{63B3BB69-23CF-44E3-9099-C40C66FF867C}">
                  <a14:compatExt spid="_x0000_s1084422"/>
                </a:ext>
                <a:ext uri="{FF2B5EF4-FFF2-40B4-BE49-F238E27FC236}">
                  <a16:creationId xmlns:a16="http://schemas.microsoft.com/office/drawing/2014/main" id="{00000000-0008-0000-5800-00000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xdr:row>
          <xdr:rowOff>144780</xdr:rowOff>
        </xdr:from>
        <xdr:to>
          <xdr:col>10</xdr:col>
          <xdr:colOff>106680</xdr:colOff>
          <xdr:row>15</xdr:row>
          <xdr:rowOff>45720</xdr:rowOff>
        </xdr:to>
        <xdr:sp macro="" textlink="">
          <xdr:nvSpPr>
            <xdr:cNvPr id="8" name="Check Box 7" hidden="1">
              <a:extLst>
                <a:ext uri="{63B3BB69-23CF-44E3-9099-C40C66FF867C}">
                  <a14:compatExt spid="_x0000_s1084423"/>
                </a:ext>
                <a:ext uri="{FF2B5EF4-FFF2-40B4-BE49-F238E27FC236}">
                  <a16:creationId xmlns:a16="http://schemas.microsoft.com/office/drawing/2014/main" id="{00000000-0008-0000-5800-00000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xdr:row>
          <xdr:rowOff>144780</xdr:rowOff>
        </xdr:from>
        <xdr:to>
          <xdr:col>10</xdr:col>
          <xdr:colOff>106680</xdr:colOff>
          <xdr:row>16</xdr:row>
          <xdr:rowOff>45720</xdr:rowOff>
        </xdr:to>
        <xdr:sp macro="" textlink="">
          <xdr:nvSpPr>
            <xdr:cNvPr id="9" name="Check Box 8" hidden="1">
              <a:extLst>
                <a:ext uri="{63B3BB69-23CF-44E3-9099-C40C66FF867C}">
                  <a14:compatExt spid="_x0000_s1084424"/>
                </a:ext>
                <a:ext uri="{FF2B5EF4-FFF2-40B4-BE49-F238E27FC236}">
                  <a16:creationId xmlns:a16="http://schemas.microsoft.com/office/drawing/2014/main" id="{00000000-0008-0000-5800-00000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144780</xdr:rowOff>
        </xdr:from>
        <xdr:to>
          <xdr:col>10</xdr:col>
          <xdr:colOff>106680</xdr:colOff>
          <xdr:row>17</xdr:row>
          <xdr:rowOff>45720</xdr:rowOff>
        </xdr:to>
        <xdr:sp macro="" textlink="">
          <xdr:nvSpPr>
            <xdr:cNvPr id="10" name="Check Box 9" hidden="1">
              <a:extLst>
                <a:ext uri="{63B3BB69-23CF-44E3-9099-C40C66FF867C}">
                  <a14:compatExt spid="_x0000_s1084425"/>
                </a:ext>
                <a:ext uri="{FF2B5EF4-FFF2-40B4-BE49-F238E27FC236}">
                  <a16:creationId xmlns:a16="http://schemas.microsoft.com/office/drawing/2014/main" id="{00000000-0008-0000-5800-00000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144780</xdr:rowOff>
        </xdr:from>
        <xdr:to>
          <xdr:col>10</xdr:col>
          <xdr:colOff>106680</xdr:colOff>
          <xdr:row>18</xdr:row>
          <xdr:rowOff>45720</xdr:rowOff>
        </xdr:to>
        <xdr:sp macro="" textlink="">
          <xdr:nvSpPr>
            <xdr:cNvPr id="11" name="Check Box 10" hidden="1">
              <a:extLst>
                <a:ext uri="{63B3BB69-23CF-44E3-9099-C40C66FF867C}">
                  <a14:compatExt spid="_x0000_s1084426"/>
                </a:ext>
                <a:ext uri="{FF2B5EF4-FFF2-40B4-BE49-F238E27FC236}">
                  <a16:creationId xmlns:a16="http://schemas.microsoft.com/office/drawing/2014/main" id="{00000000-0008-0000-5800-00000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144780</xdr:rowOff>
        </xdr:from>
        <xdr:to>
          <xdr:col>10</xdr:col>
          <xdr:colOff>106680</xdr:colOff>
          <xdr:row>19</xdr:row>
          <xdr:rowOff>45720</xdr:rowOff>
        </xdr:to>
        <xdr:sp macro="" textlink="">
          <xdr:nvSpPr>
            <xdr:cNvPr id="12" name="Check Box 11" hidden="1">
              <a:extLst>
                <a:ext uri="{63B3BB69-23CF-44E3-9099-C40C66FF867C}">
                  <a14:compatExt spid="_x0000_s1084427"/>
                </a:ext>
                <a:ext uri="{FF2B5EF4-FFF2-40B4-BE49-F238E27FC236}">
                  <a16:creationId xmlns:a16="http://schemas.microsoft.com/office/drawing/2014/main" id="{00000000-0008-0000-5800-00000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xdr:row>
          <xdr:rowOff>144780</xdr:rowOff>
        </xdr:from>
        <xdr:to>
          <xdr:col>10</xdr:col>
          <xdr:colOff>106680</xdr:colOff>
          <xdr:row>20</xdr:row>
          <xdr:rowOff>45720</xdr:rowOff>
        </xdr:to>
        <xdr:sp macro="" textlink="">
          <xdr:nvSpPr>
            <xdr:cNvPr id="13" name="Check Box 12" hidden="1">
              <a:extLst>
                <a:ext uri="{63B3BB69-23CF-44E3-9099-C40C66FF867C}">
                  <a14:compatExt spid="_x0000_s1084428"/>
                </a:ext>
                <a:ext uri="{FF2B5EF4-FFF2-40B4-BE49-F238E27FC236}">
                  <a16:creationId xmlns:a16="http://schemas.microsoft.com/office/drawing/2014/main" id="{00000000-0008-0000-5800-00000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xdr:row>
          <xdr:rowOff>144780</xdr:rowOff>
        </xdr:from>
        <xdr:to>
          <xdr:col>10</xdr:col>
          <xdr:colOff>106680</xdr:colOff>
          <xdr:row>21</xdr:row>
          <xdr:rowOff>45720</xdr:rowOff>
        </xdr:to>
        <xdr:sp macro="" textlink="">
          <xdr:nvSpPr>
            <xdr:cNvPr id="14" name="Check Box 13" hidden="1">
              <a:extLst>
                <a:ext uri="{63B3BB69-23CF-44E3-9099-C40C66FF867C}">
                  <a14:compatExt spid="_x0000_s1084429"/>
                </a:ext>
                <a:ext uri="{FF2B5EF4-FFF2-40B4-BE49-F238E27FC236}">
                  <a16:creationId xmlns:a16="http://schemas.microsoft.com/office/drawing/2014/main" id="{00000000-0008-0000-5800-00000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20</xdr:row>
          <xdr:rowOff>144780</xdr:rowOff>
        </xdr:from>
        <xdr:to>
          <xdr:col>10</xdr:col>
          <xdr:colOff>106680</xdr:colOff>
          <xdr:row>22</xdr:row>
          <xdr:rowOff>45720</xdr:rowOff>
        </xdr:to>
        <xdr:sp macro="" textlink="">
          <xdr:nvSpPr>
            <xdr:cNvPr id="15" name="Check Box 14" hidden="1">
              <a:extLst>
                <a:ext uri="{63B3BB69-23CF-44E3-9099-C40C66FF867C}">
                  <a14:compatExt spid="_x0000_s1084430"/>
                </a:ext>
                <a:ext uri="{FF2B5EF4-FFF2-40B4-BE49-F238E27FC236}">
                  <a16:creationId xmlns:a16="http://schemas.microsoft.com/office/drawing/2014/main" id="{00000000-0008-0000-5800-00000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21</xdr:row>
          <xdr:rowOff>144780</xdr:rowOff>
        </xdr:from>
        <xdr:to>
          <xdr:col>10</xdr:col>
          <xdr:colOff>106680</xdr:colOff>
          <xdr:row>23</xdr:row>
          <xdr:rowOff>45720</xdr:rowOff>
        </xdr:to>
        <xdr:sp macro="" textlink="">
          <xdr:nvSpPr>
            <xdr:cNvPr id="16" name="Check Box 15" hidden="1">
              <a:extLst>
                <a:ext uri="{63B3BB69-23CF-44E3-9099-C40C66FF867C}">
                  <a14:compatExt spid="_x0000_s1084431"/>
                </a:ext>
                <a:ext uri="{FF2B5EF4-FFF2-40B4-BE49-F238E27FC236}">
                  <a16:creationId xmlns:a16="http://schemas.microsoft.com/office/drawing/2014/main" id="{00000000-0008-0000-5800-00001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22</xdr:row>
          <xdr:rowOff>144780</xdr:rowOff>
        </xdr:from>
        <xdr:to>
          <xdr:col>10</xdr:col>
          <xdr:colOff>106680</xdr:colOff>
          <xdr:row>24</xdr:row>
          <xdr:rowOff>45720</xdr:rowOff>
        </xdr:to>
        <xdr:sp macro="" textlink="">
          <xdr:nvSpPr>
            <xdr:cNvPr id="17" name="Check Box 16" hidden="1">
              <a:extLst>
                <a:ext uri="{63B3BB69-23CF-44E3-9099-C40C66FF867C}">
                  <a14:compatExt spid="_x0000_s1084432"/>
                </a:ext>
                <a:ext uri="{FF2B5EF4-FFF2-40B4-BE49-F238E27FC236}">
                  <a16:creationId xmlns:a16="http://schemas.microsoft.com/office/drawing/2014/main" id="{00000000-0008-0000-5800-000011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xdr:row>
          <xdr:rowOff>160020</xdr:rowOff>
        </xdr:from>
        <xdr:to>
          <xdr:col>10</xdr:col>
          <xdr:colOff>30480</xdr:colOff>
          <xdr:row>26</xdr:row>
          <xdr:rowOff>7620</xdr:rowOff>
        </xdr:to>
        <xdr:sp macro="" textlink="">
          <xdr:nvSpPr>
            <xdr:cNvPr id="18" name="Check Box 17" hidden="1">
              <a:extLst>
                <a:ext uri="{63B3BB69-23CF-44E3-9099-C40C66FF867C}">
                  <a14:compatExt spid="_x0000_s1084433"/>
                </a:ext>
                <a:ext uri="{FF2B5EF4-FFF2-40B4-BE49-F238E27FC236}">
                  <a16:creationId xmlns:a16="http://schemas.microsoft.com/office/drawing/2014/main" id="{00000000-0008-0000-5800-00001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25</xdr:row>
          <xdr:rowOff>144780</xdr:rowOff>
        </xdr:from>
        <xdr:to>
          <xdr:col>10</xdr:col>
          <xdr:colOff>106680</xdr:colOff>
          <xdr:row>27</xdr:row>
          <xdr:rowOff>45720</xdr:rowOff>
        </xdr:to>
        <xdr:sp macro="" textlink="">
          <xdr:nvSpPr>
            <xdr:cNvPr id="19" name="Check Box 18" hidden="1">
              <a:extLst>
                <a:ext uri="{63B3BB69-23CF-44E3-9099-C40C66FF867C}">
                  <a14:compatExt spid="_x0000_s1084434"/>
                </a:ext>
                <a:ext uri="{FF2B5EF4-FFF2-40B4-BE49-F238E27FC236}">
                  <a16:creationId xmlns:a16="http://schemas.microsoft.com/office/drawing/2014/main" id="{00000000-0008-0000-5800-00001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26</xdr:row>
          <xdr:rowOff>182880</xdr:rowOff>
        </xdr:from>
        <xdr:to>
          <xdr:col>10</xdr:col>
          <xdr:colOff>30480</xdr:colOff>
          <xdr:row>28</xdr:row>
          <xdr:rowOff>30480</xdr:rowOff>
        </xdr:to>
        <xdr:sp macro="" textlink="">
          <xdr:nvSpPr>
            <xdr:cNvPr id="20" name="Check Box 19" hidden="1">
              <a:extLst>
                <a:ext uri="{63B3BB69-23CF-44E3-9099-C40C66FF867C}">
                  <a14:compatExt spid="_x0000_s1084435"/>
                </a:ext>
                <a:ext uri="{FF2B5EF4-FFF2-40B4-BE49-F238E27FC236}">
                  <a16:creationId xmlns:a16="http://schemas.microsoft.com/office/drawing/2014/main" id="{00000000-0008-0000-5800-00001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28</xdr:row>
          <xdr:rowOff>0</xdr:rowOff>
        </xdr:from>
        <xdr:to>
          <xdr:col>10</xdr:col>
          <xdr:colOff>30480</xdr:colOff>
          <xdr:row>29</xdr:row>
          <xdr:rowOff>45720</xdr:rowOff>
        </xdr:to>
        <xdr:sp macro="" textlink="">
          <xdr:nvSpPr>
            <xdr:cNvPr id="21" name="Check Box 20" hidden="1">
              <a:extLst>
                <a:ext uri="{63B3BB69-23CF-44E3-9099-C40C66FF867C}">
                  <a14:compatExt spid="_x0000_s1084436"/>
                </a:ext>
                <a:ext uri="{FF2B5EF4-FFF2-40B4-BE49-F238E27FC236}">
                  <a16:creationId xmlns:a16="http://schemas.microsoft.com/office/drawing/2014/main" id="{00000000-0008-0000-5800-00001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29</xdr:row>
          <xdr:rowOff>160020</xdr:rowOff>
        </xdr:from>
        <xdr:to>
          <xdr:col>10</xdr:col>
          <xdr:colOff>30480</xdr:colOff>
          <xdr:row>31</xdr:row>
          <xdr:rowOff>7620</xdr:rowOff>
        </xdr:to>
        <xdr:sp macro="" textlink="">
          <xdr:nvSpPr>
            <xdr:cNvPr id="22" name="Check Box 21" hidden="1">
              <a:extLst>
                <a:ext uri="{63B3BB69-23CF-44E3-9099-C40C66FF867C}">
                  <a14:compatExt spid="_x0000_s1084437"/>
                </a:ext>
                <a:ext uri="{FF2B5EF4-FFF2-40B4-BE49-F238E27FC236}">
                  <a16:creationId xmlns:a16="http://schemas.microsoft.com/office/drawing/2014/main" id="{00000000-0008-0000-5800-00001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30</xdr:row>
          <xdr:rowOff>144780</xdr:rowOff>
        </xdr:from>
        <xdr:to>
          <xdr:col>10</xdr:col>
          <xdr:colOff>106680</xdr:colOff>
          <xdr:row>32</xdr:row>
          <xdr:rowOff>45720</xdr:rowOff>
        </xdr:to>
        <xdr:sp macro="" textlink="">
          <xdr:nvSpPr>
            <xdr:cNvPr id="23" name="Check Box 22" hidden="1">
              <a:extLst>
                <a:ext uri="{63B3BB69-23CF-44E3-9099-C40C66FF867C}">
                  <a14:compatExt spid="_x0000_s1084438"/>
                </a:ext>
                <a:ext uri="{FF2B5EF4-FFF2-40B4-BE49-F238E27FC236}">
                  <a16:creationId xmlns:a16="http://schemas.microsoft.com/office/drawing/2014/main" id="{00000000-0008-0000-5800-00001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32</xdr:row>
          <xdr:rowOff>0</xdr:rowOff>
        </xdr:from>
        <xdr:to>
          <xdr:col>10</xdr:col>
          <xdr:colOff>30480</xdr:colOff>
          <xdr:row>33</xdr:row>
          <xdr:rowOff>45720</xdr:rowOff>
        </xdr:to>
        <xdr:sp macro="" textlink="">
          <xdr:nvSpPr>
            <xdr:cNvPr id="24" name="Check Box 23" hidden="1">
              <a:extLst>
                <a:ext uri="{63B3BB69-23CF-44E3-9099-C40C66FF867C}">
                  <a14:compatExt spid="_x0000_s1084439"/>
                </a:ext>
                <a:ext uri="{FF2B5EF4-FFF2-40B4-BE49-F238E27FC236}">
                  <a16:creationId xmlns:a16="http://schemas.microsoft.com/office/drawing/2014/main" id="{00000000-0008-0000-5800-00001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32</xdr:row>
          <xdr:rowOff>144780</xdr:rowOff>
        </xdr:from>
        <xdr:to>
          <xdr:col>10</xdr:col>
          <xdr:colOff>106680</xdr:colOff>
          <xdr:row>34</xdr:row>
          <xdr:rowOff>45720</xdr:rowOff>
        </xdr:to>
        <xdr:sp macro="" textlink="">
          <xdr:nvSpPr>
            <xdr:cNvPr id="25" name="Check Box 24" hidden="1">
              <a:extLst>
                <a:ext uri="{63B3BB69-23CF-44E3-9099-C40C66FF867C}">
                  <a14:compatExt spid="_x0000_s1084440"/>
                </a:ext>
                <a:ext uri="{FF2B5EF4-FFF2-40B4-BE49-F238E27FC236}">
                  <a16:creationId xmlns:a16="http://schemas.microsoft.com/office/drawing/2014/main" id="{00000000-0008-0000-5800-00001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33</xdr:row>
          <xdr:rowOff>144780</xdr:rowOff>
        </xdr:from>
        <xdr:to>
          <xdr:col>10</xdr:col>
          <xdr:colOff>106680</xdr:colOff>
          <xdr:row>35</xdr:row>
          <xdr:rowOff>45720</xdr:rowOff>
        </xdr:to>
        <xdr:sp macro="" textlink="">
          <xdr:nvSpPr>
            <xdr:cNvPr id="26" name="Check Box 25" hidden="1">
              <a:extLst>
                <a:ext uri="{63B3BB69-23CF-44E3-9099-C40C66FF867C}">
                  <a14:compatExt spid="_x0000_s1084441"/>
                </a:ext>
                <a:ext uri="{FF2B5EF4-FFF2-40B4-BE49-F238E27FC236}">
                  <a16:creationId xmlns:a16="http://schemas.microsoft.com/office/drawing/2014/main" id="{00000000-0008-0000-5800-00001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34</xdr:row>
          <xdr:rowOff>144780</xdr:rowOff>
        </xdr:from>
        <xdr:to>
          <xdr:col>10</xdr:col>
          <xdr:colOff>106680</xdr:colOff>
          <xdr:row>36</xdr:row>
          <xdr:rowOff>45720</xdr:rowOff>
        </xdr:to>
        <xdr:sp macro="" textlink="">
          <xdr:nvSpPr>
            <xdr:cNvPr id="27" name="Check Box 26" hidden="1">
              <a:extLst>
                <a:ext uri="{63B3BB69-23CF-44E3-9099-C40C66FF867C}">
                  <a14:compatExt spid="_x0000_s1084442"/>
                </a:ext>
                <a:ext uri="{FF2B5EF4-FFF2-40B4-BE49-F238E27FC236}">
                  <a16:creationId xmlns:a16="http://schemas.microsoft.com/office/drawing/2014/main" id="{00000000-0008-0000-5800-00001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35</xdr:row>
          <xdr:rowOff>144780</xdr:rowOff>
        </xdr:from>
        <xdr:to>
          <xdr:col>10</xdr:col>
          <xdr:colOff>106680</xdr:colOff>
          <xdr:row>37</xdr:row>
          <xdr:rowOff>45720</xdr:rowOff>
        </xdr:to>
        <xdr:sp macro="" textlink="">
          <xdr:nvSpPr>
            <xdr:cNvPr id="28" name="Check Box 27" hidden="1">
              <a:extLst>
                <a:ext uri="{63B3BB69-23CF-44E3-9099-C40C66FF867C}">
                  <a14:compatExt spid="_x0000_s1084443"/>
                </a:ext>
                <a:ext uri="{FF2B5EF4-FFF2-40B4-BE49-F238E27FC236}">
                  <a16:creationId xmlns:a16="http://schemas.microsoft.com/office/drawing/2014/main" id="{00000000-0008-0000-5800-00001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36</xdr:row>
          <xdr:rowOff>144780</xdr:rowOff>
        </xdr:from>
        <xdr:to>
          <xdr:col>10</xdr:col>
          <xdr:colOff>106680</xdr:colOff>
          <xdr:row>38</xdr:row>
          <xdr:rowOff>45720</xdr:rowOff>
        </xdr:to>
        <xdr:sp macro="" textlink="">
          <xdr:nvSpPr>
            <xdr:cNvPr id="29" name="Check Box 28" hidden="1">
              <a:extLst>
                <a:ext uri="{63B3BB69-23CF-44E3-9099-C40C66FF867C}">
                  <a14:compatExt spid="_x0000_s1084444"/>
                </a:ext>
                <a:ext uri="{FF2B5EF4-FFF2-40B4-BE49-F238E27FC236}">
                  <a16:creationId xmlns:a16="http://schemas.microsoft.com/office/drawing/2014/main" id="{00000000-0008-0000-5800-00001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38</xdr:row>
          <xdr:rowOff>160020</xdr:rowOff>
        </xdr:from>
        <xdr:to>
          <xdr:col>10</xdr:col>
          <xdr:colOff>30480</xdr:colOff>
          <xdr:row>40</xdr:row>
          <xdr:rowOff>7620</xdr:rowOff>
        </xdr:to>
        <xdr:sp macro="" textlink="">
          <xdr:nvSpPr>
            <xdr:cNvPr id="30" name="Check Box 29" hidden="1">
              <a:extLst>
                <a:ext uri="{63B3BB69-23CF-44E3-9099-C40C66FF867C}">
                  <a14:compatExt spid="_x0000_s1084445"/>
                </a:ext>
                <a:ext uri="{FF2B5EF4-FFF2-40B4-BE49-F238E27FC236}">
                  <a16:creationId xmlns:a16="http://schemas.microsoft.com/office/drawing/2014/main" id="{00000000-0008-0000-5800-00001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40</xdr:row>
          <xdr:rowOff>144780</xdr:rowOff>
        </xdr:from>
        <xdr:to>
          <xdr:col>10</xdr:col>
          <xdr:colOff>106680</xdr:colOff>
          <xdr:row>42</xdr:row>
          <xdr:rowOff>45720</xdr:rowOff>
        </xdr:to>
        <xdr:sp macro="" textlink="">
          <xdr:nvSpPr>
            <xdr:cNvPr id="31" name="Check Box 30" hidden="1">
              <a:extLst>
                <a:ext uri="{63B3BB69-23CF-44E3-9099-C40C66FF867C}">
                  <a14:compatExt spid="_x0000_s1084446"/>
                </a:ext>
                <a:ext uri="{FF2B5EF4-FFF2-40B4-BE49-F238E27FC236}">
                  <a16:creationId xmlns:a16="http://schemas.microsoft.com/office/drawing/2014/main" id="{00000000-0008-0000-5800-00001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10</xdr:col>
          <xdr:colOff>30480</xdr:colOff>
          <xdr:row>47</xdr:row>
          <xdr:rowOff>45720</xdr:rowOff>
        </xdr:to>
        <xdr:sp macro="" textlink="">
          <xdr:nvSpPr>
            <xdr:cNvPr id="56" name="Check Box 31" hidden="1">
              <a:extLst>
                <a:ext uri="{63B3BB69-23CF-44E3-9099-C40C66FF867C}">
                  <a14:compatExt spid="_x0000_s1084447"/>
                </a:ext>
                <a:ext uri="{FF2B5EF4-FFF2-40B4-BE49-F238E27FC236}">
                  <a16:creationId xmlns:a16="http://schemas.microsoft.com/office/drawing/2014/main" id="{00000000-0008-0000-5800-00003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41</xdr:row>
          <xdr:rowOff>182880</xdr:rowOff>
        </xdr:from>
        <xdr:to>
          <xdr:col>10</xdr:col>
          <xdr:colOff>30480</xdr:colOff>
          <xdr:row>43</xdr:row>
          <xdr:rowOff>30480</xdr:rowOff>
        </xdr:to>
        <xdr:sp macro="" textlink="">
          <xdr:nvSpPr>
            <xdr:cNvPr id="32" name="Check Box 32" hidden="1">
              <a:extLst>
                <a:ext uri="{63B3BB69-23CF-44E3-9099-C40C66FF867C}">
                  <a14:compatExt spid="_x0000_s1084448"/>
                </a:ext>
                <a:ext uri="{FF2B5EF4-FFF2-40B4-BE49-F238E27FC236}">
                  <a16:creationId xmlns:a16="http://schemas.microsoft.com/office/drawing/2014/main" id="{00000000-0008-0000-5800-00002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51</xdr:row>
          <xdr:rowOff>144780</xdr:rowOff>
        </xdr:from>
        <xdr:to>
          <xdr:col>6</xdr:col>
          <xdr:colOff>106680</xdr:colOff>
          <xdr:row>53</xdr:row>
          <xdr:rowOff>45720</xdr:rowOff>
        </xdr:to>
        <xdr:sp macro="" textlink="">
          <xdr:nvSpPr>
            <xdr:cNvPr id="33" name="Check Box 33" hidden="1">
              <a:extLst>
                <a:ext uri="{63B3BB69-23CF-44E3-9099-C40C66FF867C}">
                  <a14:compatExt spid="_x0000_s1084449"/>
                </a:ext>
                <a:ext uri="{FF2B5EF4-FFF2-40B4-BE49-F238E27FC236}">
                  <a16:creationId xmlns:a16="http://schemas.microsoft.com/office/drawing/2014/main" id="{00000000-0008-0000-5800-000021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53</xdr:row>
          <xdr:rowOff>121920</xdr:rowOff>
        </xdr:from>
        <xdr:to>
          <xdr:col>6</xdr:col>
          <xdr:colOff>106680</xdr:colOff>
          <xdr:row>55</xdr:row>
          <xdr:rowOff>38100</xdr:rowOff>
        </xdr:to>
        <xdr:sp macro="" textlink="">
          <xdr:nvSpPr>
            <xdr:cNvPr id="34" name="Check Box 34" hidden="1">
              <a:extLst>
                <a:ext uri="{63B3BB69-23CF-44E3-9099-C40C66FF867C}">
                  <a14:compatExt spid="_x0000_s1084450"/>
                </a:ext>
                <a:ext uri="{FF2B5EF4-FFF2-40B4-BE49-F238E27FC236}">
                  <a16:creationId xmlns:a16="http://schemas.microsoft.com/office/drawing/2014/main" id="{00000000-0008-0000-5800-00002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54</xdr:row>
          <xdr:rowOff>121920</xdr:rowOff>
        </xdr:from>
        <xdr:to>
          <xdr:col>6</xdr:col>
          <xdr:colOff>106680</xdr:colOff>
          <xdr:row>56</xdr:row>
          <xdr:rowOff>45720</xdr:rowOff>
        </xdr:to>
        <xdr:sp macro="" textlink="">
          <xdr:nvSpPr>
            <xdr:cNvPr id="35" name="Check Box 35" hidden="1">
              <a:extLst>
                <a:ext uri="{63B3BB69-23CF-44E3-9099-C40C66FF867C}">
                  <a14:compatExt spid="_x0000_s1084451"/>
                </a:ext>
                <a:ext uri="{FF2B5EF4-FFF2-40B4-BE49-F238E27FC236}">
                  <a16:creationId xmlns:a16="http://schemas.microsoft.com/office/drawing/2014/main" id="{00000000-0008-0000-5800-00002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55</xdr:row>
          <xdr:rowOff>121920</xdr:rowOff>
        </xdr:from>
        <xdr:to>
          <xdr:col>6</xdr:col>
          <xdr:colOff>83820</xdr:colOff>
          <xdr:row>57</xdr:row>
          <xdr:rowOff>38100</xdr:rowOff>
        </xdr:to>
        <xdr:sp macro="" textlink="">
          <xdr:nvSpPr>
            <xdr:cNvPr id="36" name="Check Box 36" hidden="1">
              <a:extLst>
                <a:ext uri="{63B3BB69-23CF-44E3-9099-C40C66FF867C}">
                  <a14:compatExt spid="_x0000_s1084452"/>
                </a:ext>
                <a:ext uri="{FF2B5EF4-FFF2-40B4-BE49-F238E27FC236}">
                  <a16:creationId xmlns:a16="http://schemas.microsoft.com/office/drawing/2014/main" id="{00000000-0008-0000-5800-00002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56</xdr:row>
          <xdr:rowOff>144780</xdr:rowOff>
        </xdr:from>
        <xdr:to>
          <xdr:col>6</xdr:col>
          <xdr:colOff>83820</xdr:colOff>
          <xdr:row>58</xdr:row>
          <xdr:rowOff>45720</xdr:rowOff>
        </xdr:to>
        <xdr:sp macro="" textlink="">
          <xdr:nvSpPr>
            <xdr:cNvPr id="37" name="Check Box 37" hidden="1">
              <a:extLst>
                <a:ext uri="{63B3BB69-23CF-44E3-9099-C40C66FF867C}">
                  <a14:compatExt spid="_x0000_s1084453"/>
                </a:ext>
                <a:ext uri="{FF2B5EF4-FFF2-40B4-BE49-F238E27FC236}">
                  <a16:creationId xmlns:a16="http://schemas.microsoft.com/office/drawing/2014/main" id="{00000000-0008-0000-5800-00002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58</xdr:row>
          <xdr:rowOff>121920</xdr:rowOff>
        </xdr:from>
        <xdr:to>
          <xdr:col>6</xdr:col>
          <xdr:colOff>83820</xdr:colOff>
          <xdr:row>60</xdr:row>
          <xdr:rowOff>45720</xdr:rowOff>
        </xdr:to>
        <xdr:sp macro="" textlink="">
          <xdr:nvSpPr>
            <xdr:cNvPr id="38" name="Check Box 38" hidden="1">
              <a:extLst>
                <a:ext uri="{63B3BB69-23CF-44E3-9099-C40C66FF867C}">
                  <a14:compatExt spid="_x0000_s1084454"/>
                </a:ext>
                <a:ext uri="{FF2B5EF4-FFF2-40B4-BE49-F238E27FC236}">
                  <a16:creationId xmlns:a16="http://schemas.microsoft.com/office/drawing/2014/main" id="{00000000-0008-0000-5800-00002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57</xdr:row>
          <xdr:rowOff>144780</xdr:rowOff>
        </xdr:from>
        <xdr:to>
          <xdr:col>6</xdr:col>
          <xdr:colOff>83820</xdr:colOff>
          <xdr:row>59</xdr:row>
          <xdr:rowOff>45720</xdr:rowOff>
        </xdr:to>
        <xdr:sp macro="" textlink="">
          <xdr:nvSpPr>
            <xdr:cNvPr id="39" name="Check Box 39" hidden="1">
              <a:extLst>
                <a:ext uri="{63B3BB69-23CF-44E3-9099-C40C66FF867C}">
                  <a14:compatExt spid="_x0000_s1084455"/>
                </a:ext>
                <a:ext uri="{FF2B5EF4-FFF2-40B4-BE49-F238E27FC236}">
                  <a16:creationId xmlns:a16="http://schemas.microsoft.com/office/drawing/2014/main" id="{00000000-0008-0000-5800-00002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59</xdr:row>
          <xdr:rowOff>121920</xdr:rowOff>
        </xdr:from>
        <xdr:to>
          <xdr:col>6</xdr:col>
          <xdr:colOff>83820</xdr:colOff>
          <xdr:row>61</xdr:row>
          <xdr:rowOff>38100</xdr:rowOff>
        </xdr:to>
        <xdr:sp macro="" textlink="">
          <xdr:nvSpPr>
            <xdr:cNvPr id="40" name="Check Box 40" hidden="1">
              <a:extLst>
                <a:ext uri="{63B3BB69-23CF-44E3-9099-C40C66FF867C}">
                  <a14:compatExt spid="_x0000_s1084456"/>
                </a:ext>
                <a:ext uri="{FF2B5EF4-FFF2-40B4-BE49-F238E27FC236}">
                  <a16:creationId xmlns:a16="http://schemas.microsoft.com/office/drawing/2014/main" id="{00000000-0008-0000-5800-00002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50</xdr:row>
          <xdr:rowOff>121920</xdr:rowOff>
        </xdr:from>
        <xdr:to>
          <xdr:col>6</xdr:col>
          <xdr:colOff>106680</xdr:colOff>
          <xdr:row>52</xdr:row>
          <xdr:rowOff>45720</xdr:rowOff>
        </xdr:to>
        <xdr:sp macro="" textlink="">
          <xdr:nvSpPr>
            <xdr:cNvPr id="41" name="Check Box 41" hidden="1">
              <a:extLst>
                <a:ext uri="{63B3BB69-23CF-44E3-9099-C40C66FF867C}">
                  <a14:compatExt spid="_x0000_s1084457"/>
                </a:ext>
                <a:ext uri="{FF2B5EF4-FFF2-40B4-BE49-F238E27FC236}">
                  <a16:creationId xmlns:a16="http://schemas.microsoft.com/office/drawing/2014/main" id="{00000000-0008-0000-5800-00002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60</xdr:row>
          <xdr:rowOff>121920</xdr:rowOff>
        </xdr:from>
        <xdr:to>
          <xdr:col>6</xdr:col>
          <xdr:colOff>83820</xdr:colOff>
          <xdr:row>62</xdr:row>
          <xdr:rowOff>45720</xdr:rowOff>
        </xdr:to>
        <xdr:sp macro="" textlink="">
          <xdr:nvSpPr>
            <xdr:cNvPr id="42" name="Check Box 42" hidden="1">
              <a:extLst>
                <a:ext uri="{63B3BB69-23CF-44E3-9099-C40C66FF867C}">
                  <a14:compatExt spid="_x0000_s1084458"/>
                </a:ext>
                <a:ext uri="{FF2B5EF4-FFF2-40B4-BE49-F238E27FC236}">
                  <a16:creationId xmlns:a16="http://schemas.microsoft.com/office/drawing/2014/main" id="{00000000-0008-0000-5800-00002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62</xdr:row>
          <xdr:rowOff>144780</xdr:rowOff>
        </xdr:from>
        <xdr:to>
          <xdr:col>6</xdr:col>
          <xdr:colOff>106680</xdr:colOff>
          <xdr:row>64</xdr:row>
          <xdr:rowOff>45720</xdr:rowOff>
        </xdr:to>
        <xdr:sp macro="" textlink="">
          <xdr:nvSpPr>
            <xdr:cNvPr id="43" name="Check Box 43" hidden="1">
              <a:extLst>
                <a:ext uri="{63B3BB69-23CF-44E3-9099-C40C66FF867C}">
                  <a14:compatExt spid="_x0000_s1084459"/>
                </a:ext>
                <a:ext uri="{FF2B5EF4-FFF2-40B4-BE49-F238E27FC236}">
                  <a16:creationId xmlns:a16="http://schemas.microsoft.com/office/drawing/2014/main" id="{00000000-0008-0000-5800-00002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61</xdr:row>
          <xdr:rowOff>121920</xdr:rowOff>
        </xdr:from>
        <xdr:to>
          <xdr:col>6</xdr:col>
          <xdr:colOff>106680</xdr:colOff>
          <xdr:row>63</xdr:row>
          <xdr:rowOff>45720</xdr:rowOff>
        </xdr:to>
        <xdr:sp macro="" textlink="">
          <xdr:nvSpPr>
            <xdr:cNvPr id="44" name="Check Box 44" hidden="1">
              <a:extLst>
                <a:ext uri="{63B3BB69-23CF-44E3-9099-C40C66FF867C}">
                  <a14:compatExt spid="_x0000_s1084460"/>
                </a:ext>
                <a:ext uri="{FF2B5EF4-FFF2-40B4-BE49-F238E27FC236}">
                  <a16:creationId xmlns:a16="http://schemas.microsoft.com/office/drawing/2014/main" id="{00000000-0008-0000-5800-00002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64</xdr:row>
          <xdr:rowOff>144780</xdr:rowOff>
        </xdr:from>
        <xdr:to>
          <xdr:col>6</xdr:col>
          <xdr:colOff>106680</xdr:colOff>
          <xdr:row>66</xdr:row>
          <xdr:rowOff>45720</xdr:rowOff>
        </xdr:to>
        <xdr:sp macro="" textlink="">
          <xdr:nvSpPr>
            <xdr:cNvPr id="45" name="Check Box 45" hidden="1">
              <a:extLst>
                <a:ext uri="{63B3BB69-23CF-44E3-9099-C40C66FF867C}">
                  <a14:compatExt spid="_x0000_s1084461"/>
                </a:ext>
                <a:ext uri="{FF2B5EF4-FFF2-40B4-BE49-F238E27FC236}">
                  <a16:creationId xmlns:a16="http://schemas.microsoft.com/office/drawing/2014/main" id="{00000000-0008-0000-5800-00002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63</xdr:row>
          <xdr:rowOff>121920</xdr:rowOff>
        </xdr:from>
        <xdr:to>
          <xdr:col>6</xdr:col>
          <xdr:colOff>106680</xdr:colOff>
          <xdr:row>65</xdr:row>
          <xdr:rowOff>45720</xdr:rowOff>
        </xdr:to>
        <xdr:sp macro="" textlink="">
          <xdr:nvSpPr>
            <xdr:cNvPr id="46" name="Check Box 46" hidden="1">
              <a:extLst>
                <a:ext uri="{63B3BB69-23CF-44E3-9099-C40C66FF867C}">
                  <a14:compatExt spid="_x0000_s1084462"/>
                </a:ext>
                <a:ext uri="{FF2B5EF4-FFF2-40B4-BE49-F238E27FC236}">
                  <a16:creationId xmlns:a16="http://schemas.microsoft.com/office/drawing/2014/main" id="{00000000-0008-0000-5800-00002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23</xdr:row>
          <xdr:rowOff>144780</xdr:rowOff>
        </xdr:from>
        <xdr:to>
          <xdr:col>10</xdr:col>
          <xdr:colOff>106680</xdr:colOff>
          <xdr:row>25</xdr:row>
          <xdr:rowOff>45720</xdr:rowOff>
        </xdr:to>
        <xdr:sp macro="" textlink="">
          <xdr:nvSpPr>
            <xdr:cNvPr id="47" name="Check Box 47" hidden="1">
              <a:extLst>
                <a:ext uri="{63B3BB69-23CF-44E3-9099-C40C66FF867C}">
                  <a14:compatExt spid="_x0000_s1084463"/>
                </a:ext>
                <a:ext uri="{FF2B5EF4-FFF2-40B4-BE49-F238E27FC236}">
                  <a16:creationId xmlns:a16="http://schemas.microsoft.com/office/drawing/2014/main" id="{00000000-0008-0000-5800-00002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28</xdr:row>
          <xdr:rowOff>144780</xdr:rowOff>
        </xdr:from>
        <xdr:to>
          <xdr:col>10</xdr:col>
          <xdr:colOff>106680</xdr:colOff>
          <xdr:row>30</xdr:row>
          <xdr:rowOff>45720</xdr:rowOff>
        </xdr:to>
        <xdr:sp macro="" textlink="">
          <xdr:nvSpPr>
            <xdr:cNvPr id="48" name="Check Box 48" hidden="1">
              <a:extLst>
                <a:ext uri="{63B3BB69-23CF-44E3-9099-C40C66FF867C}">
                  <a14:compatExt spid="_x0000_s1084464"/>
                </a:ext>
                <a:ext uri="{FF2B5EF4-FFF2-40B4-BE49-F238E27FC236}">
                  <a16:creationId xmlns:a16="http://schemas.microsoft.com/office/drawing/2014/main" id="{00000000-0008-0000-5800-00003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37</xdr:row>
          <xdr:rowOff>144780</xdr:rowOff>
        </xdr:from>
        <xdr:to>
          <xdr:col>10</xdr:col>
          <xdr:colOff>106680</xdr:colOff>
          <xdr:row>39</xdr:row>
          <xdr:rowOff>45720</xdr:rowOff>
        </xdr:to>
        <xdr:sp macro="" textlink="">
          <xdr:nvSpPr>
            <xdr:cNvPr id="49" name="Check Box 49" hidden="1">
              <a:extLst>
                <a:ext uri="{63B3BB69-23CF-44E3-9099-C40C66FF867C}">
                  <a14:compatExt spid="_x0000_s1084465"/>
                </a:ext>
                <a:ext uri="{FF2B5EF4-FFF2-40B4-BE49-F238E27FC236}">
                  <a16:creationId xmlns:a16="http://schemas.microsoft.com/office/drawing/2014/main" id="{00000000-0008-0000-5800-000031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182880</xdr:rowOff>
        </xdr:from>
        <xdr:to>
          <xdr:col>10</xdr:col>
          <xdr:colOff>30480</xdr:colOff>
          <xdr:row>44</xdr:row>
          <xdr:rowOff>30480</xdr:rowOff>
        </xdr:to>
        <xdr:sp macro="" textlink="">
          <xdr:nvSpPr>
            <xdr:cNvPr id="50" name="Check Box 50" hidden="1">
              <a:extLst>
                <a:ext uri="{63B3BB69-23CF-44E3-9099-C40C66FF867C}">
                  <a14:compatExt spid="_x0000_s1084466"/>
                </a:ext>
                <a:ext uri="{FF2B5EF4-FFF2-40B4-BE49-F238E27FC236}">
                  <a16:creationId xmlns:a16="http://schemas.microsoft.com/office/drawing/2014/main" id="{00000000-0008-0000-5800-00003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182880</xdr:rowOff>
        </xdr:from>
        <xdr:to>
          <xdr:col>10</xdr:col>
          <xdr:colOff>30480</xdr:colOff>
          <xdr:row>45</xdr:row>
          <xdr:rowOff>30480</xdr:rowOff>
        </xdr:to>
        <xdr:sp macro="" textlink="">
          <xdr:nvSpPr>
            <xdr:cNvPr id="51" name="Check Box 51" hidden="1">
              <a:extLst>
                <a:ext uri="{63B3BB69-23CF-44E3-9099-C40C66FF867C}">
                  <a14:compatExt spid="_x0000_s1084467"/>
                </a:ext>
                <a:ext uri="{FF2B5EF4-FFF2-40B4-BE49-F238E27FC236}">
                  <a16:creationId xmlns:a16="http://schemas.microsoft.com/office/drawing/2014/main" id="{00000000-0008-0000-5800-00003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182880</xdr:rowOff>
        </xdr:from>
        <xdr:to>
          <xdr:col>10</xdr:col>
          <xdr:colOff>30480</xdr:colOff>
          <xdr:row>46</xdr:row>
          <xdr:rowOff>30480</xdr:rowOff>
        </xdr:to>
        <xdr:sp macro="" textlink="">
          <xdr:nvSpPr>
            <xdr:cNvPr id="52" name="Check Box 52" hidden="1">
              <a:extLst>
                <a:ext uri="{63B3BB69-23CF-44E3-9099-C40C66FF867C}">
                  <a14:compatExt spid="_x0000_s1084468"/>
                </a:ext>
                <a:ext uri="{FF2B5EF4-FFF2-40B4-BE49-F238E27FC236}">
                  <a16:creationId xmlns:a16="http://schemas.microsoft.com/office/drawing/2014/main" id="{00000000-0008-0000-5800-00003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144780</xdr:rowOff>
        </xdr:from>
        <xdr:to>
          <xdr:col>10</xdr:col>
          <xdr:colOff>106680</xdr:colOff>
          <xdr:row>48</xdr:row>
          <xdr:rowOff>45720</xdr:rowOff>
        </xdr:to>
        <xdr:sp macro="" textlink="">
          <xdr:nvSpPr>
            <xdr:cNvPr id="53" name="Check Box 53" hidden="1">
              <a:extLst>
                <a:ext uri="{63B3BB69-23CF-44E3-9099-C40C66FF867C}">
                  <a14:compatExt spid="_x0000_s1084469"/>
                </a:ext>
                <a:ext uri="{FF2B5EF4-FFF2-40B4-BE49-F238E27FC236}">
                  <a16:creationId xmlns:a16="http://schemas.microsoft.com/office/drawing/2014/main" id="{00000000-0008-0000-5800-00003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52</xdr:row>
          <xdr:rowOff>144780</xdr:rowOff>
        </xdr:from>
        <xdr:to>
          <xdr:col>6</xdr:col>
          <xdr:colOff>106680</xdr:colOff>
          <xdr:row>54</xdr:row>
          <xdr:rowOff>45720</xdr:rowOff>
        </xdr:to>
        <xdr:sp macro="" textlink="">
          <xdr:nvSpPr>
            <xdr:cNvPr id="54" name="Check Box 54" hidden="1">
              <a:extLst>
                <a:ext uri="{63B3BB69-23CF-44E3-9099-C40C66FF867C}">
                  <a14:compatExt spid="_x0000_s1084470"/>
                </a:ext>
                <a:ext uri="{FF2B5EF4-FFF2-40B4-BE49-F238E27FC236}">
                  <a16:creationId xmlns:a16="http://schemas.microsoft.com/office/drawing/2014/main" id="{00000000-0008-0000-5800-00003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39</xdr:row>
          <xdr:rowOff>160020</xdr:rowOff>
        </xdr:from>
        <xdr:to>
          <xdr:col>10</xdr:col>
          <xdr:colOff>30480</xdr:colOff>
          <xdr:row>41</xdr:row>
          <xdr:rowOff>7620</xdr:rowOff>
        </xdr:to>
        <xdr:sp macro="" textlink="">
          <xdr:nvSpPr>
            <xdr:cNvPr id="55" name="Check Box 55" hidden="1">
              <a:extLst>
                <a:ext uri="{63B3BB69-23CF-44E3-9099-C40C66FF867C}">
                  <a14:compatExt spid="_x0000_s1084471"/>
                </a:ext>
                <a:ext uri="{FF2B5EF4-FFF2-40B4-BE49-F238E27FC236}">
                  <a16:creationId xmlns:a16="http://schemas.microsoft.com/office/drawing/2014/main" id="{00000000-0008-0000-5800-00003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8.xml><?xml version="1.0" encoding="utf-8"?>
<xdr:wsDr xmlns:xdr="http://schemas.openxmlformats.org/drawingml/2006/spreadsheetDrawing" xmlns:a="http://schemas.openxmlformats.org/drawingml/2006/main">
  <xdr:twoCellAnchor>
    <xdr:from>
      <xdr:col>14</xdr:col>
      <xdr:colOff>514350</xdr:colOff>
      <xdr:row>7</xdr:row>
      <xdr:rowOff>6350</xdr:rowOff>
    </xdr:from>
    <xdr:to>
      <xdr:col>17</xdr:col>
      <xdr:colOff>215900</xdr:colOff>
      <xdr:row>11</xdr:row>
      <xdr:rowOff>153988</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5900-000002000000}"/>
            </a:ext>
          </a:extLst>
        </xdr:cNvPr>
        <xdr:cNvSpPr/>
      </xdr:nvSpPr>
      <xdr:spPr>
        <a:xfrm>
          <a:off x="6511290" y="1591310"/>
          <a:ext cx="1553210" cy="109251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89.xml><?xml version="1.0" encoding="utf-8"?>
<xdr:wsDr xmlns:xdr="http://schemas.openxmlformats.org/drawingml/2006/spreadsheetDrawing" xmlns:a="http://schemas.openxmlformats.org/drawingml/2006/main">
  <xdr:twoCellAnchor>
    <xdr:from>
      <xdr:col>16</xdr:col>
      <xdr:colOff>47625</xdr:colOff>
      <xdr:row>7</xdr:row>
      <xdr:rowOff>111125</xdr:rowOff>
    </xdr:from>
    <xdr:to>
      <xdr:col>19</xdr:col>
      <xdr:colOff>57430</xdr:colOff>
      <xdr:row>11</xdr:row>
      <xdr:rowOff>48838</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5A00-000002000000}"/>
            </a:ext>
          </a:extLst>
        </xdr:cNvPr>
        <xdr:cNvSpPr/>
      </xdr:nvSpPr>
      <xdr:spPr>
        <a:xfrm>
          <a:off x="6387465" y="1284605"/>
          <a:ext cx="1198525" cy="60827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0</xdr:colOff>
      <xdr:row>6</xdr:row>
      <xdr:rowOff>0</xdr:rowOff>
    </xdr:to>
    <xdr:sp macro="" textlink="">
      <xdr:nvSpPr>
        <xdr:cNvPr id="2" name="Line 1">
          <a:extLst>
            <a:ext uri="{FF2B5EF4-FFF2-40B4-BE49-F238E27FC236}">
              <a16:creationId xmlns:a16="http://schemas.microsoft.com/office/drawing/2014/main" id="{00000000-0008-0000-0A00-000002000000}"/>
            </a:ext>
          </a:extLst>
        </xdr:cNvPr>
        <xdr:cNvSpPr>
          <a:spLocks noChangeShapeType="1"/>
        </xdr:cNvSpPr>
      </xdr:nvSpPr>
      <xdr:spPr bwMode="auto">
        <a:xfrm>
          <a:off x="0" y="1021080"/>
          <a:ext cx="1912620" cy="5486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3</xdr:row>
      <xdr:rowOff>0</xdr:rowOff>
    </xdr:from>
    <xdr:to>
      <xdr:col>95</xdr:col>
      <xdr:colOff>1747</xdr:colOff>
      <xdr:row>5</xdr:row>
      <xdr:rowOff>157465</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0A00-000004000000}"/>
            </a:ext>
          </a:extLst>
        </xdr:cNvPr>
        <xdr:cNvSpPr/>
      </xdr:nvSpPr>
      <xdr:spPr>
        <a:xfrm>
          <a:off x="14180820" y="731520"/>
          <a:ext cx="1236187" cy="72134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90.xml><?xml version="1.0" encoding="utf-8"?>
<xdr:wsDr xmlns:xdr="http://schemas.openxmlformats.org/drawingml/2006/spreadsheetDrawing" xmlns:a="http://schemas.openxmlformats.org/drawingml/2006/main">
  <xdr:twoCellAnchor>
    <xdr:from>
      <xdr:col>39</xdr:col>
      <xdr:colOff>0</xdr:colOff>
      <xdr:row>4</xdr:row>
      <xdr:rowOff>0</xdr:rowOff>
    </xdr:from>
    <xdr:to>
      <xdr:col>43</xdr:col>
      <xdr:colOff>214972</xdr:colOff>
      <xdr:row>6</xdr:row>
      <xdr:rowOff>1543</xdr:rowOff>
    </xdr:to>
    <xdr:sp macro="" textlink="">
      <xdr:nvSpPr>
        <xdr:cNvPr id="2" name="額縁 3">
          <a:hlinkClick xmlns:r="http://schemas.openxmlformats.org/officeDocument/2006/relationships" r:id="rId1"/>
          <a:extLst>
            <a:ext uri="{FF2B5EF4-FFF2-40B4-BE49-F238E27FC236}">
              <a16:creationId xmlns:a16="http://schemas.microsoft.com/office/drawing/2014/main" id="{00000000-0008-0000-5B00-000002000000}"/>
            </a:ext>
          </a:extLst>
        </xdr:cNvPr>
        <xdr:cNvSpPr/>
      </xdr:nvSpPr>
      <xdr:spPr>
        <a:xfrm>
          <a:off x="9884229" y="794657"/>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91.xml><?xml version="1.0" encoding="utf-8"?>
<xdr:wsDr xmlns:xdr="http://schemas.openxmlformats.org/drawingml/2006/spreadsheetDrawing" xmlns:a="http://schemas.openxmlformats.org/drawingml/2006/main">
  <xdr:twoCellAnchor>
    <xdr:from>
      <xdr:col>16</xdr:col>
      <xdr:colOff>47625</xdr:colOff>
      <xdr:row>7</xdr:row>
      <xdr:rowOff>111125</xdr:rowOff>
    </xdr:from>
    <xdr:to>
      <xdr:col>19</xdr:col>
      <xdr:colOff>57430</xdr:colOff>
      <xdr:row>11</xdr:row>
      <xdr:rowOff>48838</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5C00-000002000000}"/>
            </a:ext>
          </a:extLst>
        </xdr:cNvPr>
        <xdr:cNvSpPr/>
      </xdr:nvSpPr>
      <xdr:spPr>
        <a:xfrm>
          <a:off x="6387465" y="1284605"/>
          <a:ext cx="1198525" cy="60827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92.xml><?xml version="1.0" encoding="utf-8"?>
<xdr:wsDr xmlns:xdr="http://schemas.openxmlformats.org/drawingml/2006/spreadsheetDrawing" xmlns:a="http://schemas.openxmlformats.org/drawingml/2006/main">
  <xdr:twoCellAnchor>
    <xdr:from>
      <xdr:col>8</xdr:col>
      <xdr:colOff>106680</xdr:colOff>
      <xdr:row>3</xdr:row>
      <xdr:rowOff>0</xdr:rowOff>
    </xdr:from>
    <xdr:to>
      <xdr:col>8</xdr:col>
      <xdr:colOff>106680</xdr:colOff>
      <xdr:row>5</xdr:row>
      <xdr:rowOff>0</xdr:rowOff>
    </xdr:to>
    <xdr:sp macro="" textlink="">
      <xdr:nvSpPr>
        <xdr:cNvPr id="2" name="Line 1">
          <a:extLst>
            <a:ext uri="{FF2B5EF4-FFF2-40B4-BE49-F238E27FC236}">
              <a16:creationId xmlns:a16="http://schemas.microsoft.com/office/drawing/2014/main" id="{00000000-0008-0000-5D00-000002000000}"/>
            </a:ext>
          </a:extLst>
        </xdr:cNvPr>
        <xdr:cNvSpPr>
          <a:spLocks noChangeShapeType="1"/>
        </xdr:cNvSpPr>
      </xdr:nvSpPr>
      <xdr:spPr bwMode="auto">
        <a:xfrm>
          <a:off x="4777740" y="716280"/>
          <a:ext cx="0" cy="80010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clientData/>
  </xdr:twoCellAnchor>
  <xdr:twoCellAnchor>
    <xdr:from>
      <xdr:col>8</xdr:col>
      <xdr:colOff>114300</xdr:colOff>
      <xdr:row>3</xdr:row>
      <xdr:rowOff>83820</xdr:rowOff>
    </xdr:from>
    <xdr:to>
      <xdr:col>8</xdr:col>
      <xdr:colOff>114300</xdr:colOff>
      <xdr:row>3</xdr:row>
      <xdr:rowOff>83820</xdr:rowOff>
    </xdr:to>
    <xdr:sp macro="" textlink="">
      <xdr:nvSpPr>
        <xdr:cNvPr id="3" name="Line 13">
          <a:extLst>
            <a:ext uri="{FF2B5EF4-FFF2-40B4-BE49-F238E27FC236}">
              <a16:creationId xmlns:a16="http://schemas.microsoft.com/office/drawing/2014/main" id="{00000000-0008-0000-5D00-000003000000}"/>
            </a:ext>
          </a:extLst>
        </xdr:cNvPr>
        <xdr:cNvSpPr>
          <a:spLocks noChangeShapeType="1"/>
        </xdr:cNvSpPr>
      </xdr:nvSpPr>
      <xdr:spPr bwMode="auto">
        <a:xfrm>
          <a:off x="4785360" y="800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548640</xdr:colOff>
      <xdr:row>4</xdr:row>
      <xdr:rowOff>129540</xdr:rowOff>
    </xdr:from>
    <xdr:to>
      <xdr:col>14</xdr:col>
      <xdr:colOff>30480</xdr:colOff>
      <xdr:row>5</xdr:row>
      <xdr:rowOff>253365</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5D00-000004000000}"/>
            </a:ext>
          </a:extLst>
        </xdr:cNvPr>
        <xdr:cNvSpPr/>
      </xdr:nvSpPr>
      <xdr:spPr>
        <a:xfrm>
          <a:off x="7071360" y="111252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93.xml><?xml version="1.0" encoding="utf-8"?>
<xdr:wsDr xmlns:xdr="http://schemas.openxmlformats.org/drawingml/2006/spreadsheetDrawing" xmlns:a="http://schemas.openxmlformats.org/drawingml/2006/main">
  <xdr:twoCellAnchor>
    <xdr:from>
      <xdr:col>13</xdr:col>
      <xdr:colOff>0</xdr:colOff>
      <xdr:row>3</xdr:row>
      <xdr:rowOff>0</xdr:rowOff>
    </xdr:from>
    <xdr:to>
      <xdr:col>15</xdr:col>
      <xdr:colOff>114300</xdr:colOff>
      <xdr:row>6</xdr:row>
      <xdr:rowOff>78105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5E00-000002000000}"/>
            </a:ext>
          </a:extLst>
        </xdr:cNvPr>
        <xdr:cNvSpPr/>
      </xdr:nvSpPr>
      <xdr:spPr>
        <a:xfrm>
          <a:off x="7071360" y="73152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Documents%20and%20Settings\9102091\Local%20Settings\Temporary%20Internet%20Files\Content.IE5\ORLFQEJ5\&#24037;&#20107;&#25104;&#32318;&#35413;&#23450;&#34920;(H19.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2301\&#20840;&#37096;&#23616;&#20849;&#29992;\172&#20225;&#30011;&#35506;\&#26908;&#26619;&#21729;\1311%20&#24037;&#20107;&#25104;&#32318;&#35413;&#23450;&#34920;\&#24037;&#20107;&#25104;&#32318;&#35413;&#23450;&#34920;(&#26908;&#12469;&#12483;&#12469;)Ver2.7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成績採点表"/>
      <sheetName val="提出書"/>
      <sheetName val="評定表"/>
      <sheetName val="細目別採点表"/>
      <sheetName val="項目別評定点"/>
      <sheetName val="通知書"/>
      <sheetName val="中間検査副表１"/>
      <sheetName val="修正通知書"/>
      <sheetName val="中間検査副表 ２"/>
      <sheetName val=".4).xls]コスト縮減"/>
      <sheetName val=".4).xls]建設副産物実績表"/>
    </sheetNames>
    <sheetDataSet>
      <sheetData sheetId="0" refreshError="1">
        <row r="3">
          <cell r="A3" t="str">
            <v>様式第1号その１</v>
          </cell>
        </row>
        <row r="5">
          <cell r="A5" t="str">
            <v>事 務 所 名</v>
          </cell>
        </row>
        <row r="6">
          <cell r="A6" t="str">
            <v>起 工 番 号</v>
          </cell>
        </row>
        <row r="7">
          <cell r="A7" t="str">
            <v>請 負 者 名</v>
          </cell>
        </row>
        <row r="8">
          <cell r="A8" t="str">
            <v>業者コード</v>
          </cell>
        </row>
        <row r="9">
          <cell r="A9" t="str">
            <v>考　　査　　項　　目</v>
          </cell>
        </row>
        <row r="11">
          <cell r="A11" t="str">
            <v>項　　目</v>
          </cell>
          <cell r="B11" t="str">
            <v>細　　　別</v>
          </cell>
        </row>
        <row r="12">
          <cell r="A12" t="str">
            <v>1.施工体制</v>
          </cell>
          <cell r="B12" t="str">
            <v>Ⅰ.施工体制一般</v>
          </cell>
        </row>
        <row r="13">
          <cell r="B13" t="str">
            <v>Ⅱ.配置技術者</v>
          </cell>
        </row>
        <row r="14">
          <cell r="A14" t="str">
            <v>2.施工状況</v>
          </cell>
          <cell r="B14" t="str">
            <v>Ⅰ.施工管理</v>
          </cell>
        </row>
        <row r="15">
          <cell r="B15" t="str">
            <v>Ⅱ.工程管理</v>
          </cell>
        </row>
        <row r="16">
          <cell r="B16" t="str">
            <v>Ⅲ.安全対策</v>
          </cell>
        </row>
        <row r="17">
          <cell r="B17" t="str">
            <v>Ⅳ.対外関係</v>
          </cell>
        </row>
        <row r="18">
          <cell r="A18" t="str">
            <v>3.出来形及び</v>
          </cell>
          <cell r="B18" t="str">
            <v>Ⅰ.出来形</v>
          </cell>
        </row>
        <row r="19">
          <cell r="A19" t="str">
            <v>　出来栄え</v>
          </cell>
          <cell r="B19" t="str">
            <v>Ⅱ.品質</v>
          </cell>
        </row>
        <row r="20">
          <cell r="B20" t="str">
            <v>Ⅲ.出来栄え</v>
          </cell>
        </row>
        <row r="21">
          <cell r="A21" t="str">
            <v>4.高度技術</v>
          </cell>
          <cell r="B21" t="str">
            <v>Ⅰ.高度技術力※２</v>
          </cell>
        </row>
        <row r="22">
          <cell r="A22" t="str">
            <v>5.創意工夫</v>
          </cell>
          <cell r="B22" t="str">
            <v>Ⅰ.創意工夫※２</v>
          </cell>
        </row>
        <row r="23">
          <cell r="A23" t="str">
            <v>6.社会性等</v>
          </cell>
          <cell r="B23" t="str">
            <v>Ⅰ.地域への貢献等※３</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出力"/>
      <sheetName val="入力画面"/>
      <sheetName val="印刷メニュー"/>
      <sheetName val="登録データ"/>
      <sheetName val="検査時チェック"/>
      <sheetName val="監督員"/>
      <sheetName val="係長"/>
      <sheetName val="課長"/>
      <sheetName val="補足説明書"/>
      <sheetName val="判定（完成）"/>
      <sheetName val="検査員（完成）"/>
      <sheetName val="判定（中間）"/>
      <sheetName val="検査員（中間）"/>
      <sheetName val="建設副産物実績表"/>
      <sheetName val="判定（中間）(5回以降) "/>
      <sheetName val="中間検査副表１"/>
      <sheetName val="中間検査副表２"/>
      <sheetName val="中間検査計算表"/>
      <sheetName val="ICT"/>
      <sheetName val="週休２日"/>
      <sheetName val="成績採点表"/>
      <sheetName val="提出書"/>
      <sheetName val="評定表"/>
      <sheetName val="細目別採点表"/>
      <sheetName val="通知書"/>
      <sheetName val="項目別評定点"/>
      <sheetName val="修正通知書"/>
      <sheetName val="改定履歴"/>
    </sheetNames>
    <sheetDataSet>
      <sheetData sheetId="0"/>
      <sheetData sheetId="1">
        <row r="43">
          <cell r="R43" t="str">
            <v>４週８休を達成した。</v>
          </cell>
          <cell r="S43">
            <v>8</v>
          </cell>
        </row>
        <row r="44">
          <cell r="R44" t="str">
            <v>４週７休を達成した。</v>
          </cell>
          <cell r="S44">
            <v>7</v>
          </cell>
        </row>
        <row r="45">
          <cell r="R45" t="str">
            <v>４週６休を達成した。</v>
          </cell>
          <cell r="S45">
            <v>6</v>
          </cell>
        </row>
        <row r="46">
          <cell r="S4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8.xml"/><Relationship Id="rId13" Type="http://schemas.openxmlformats.org/officeDocument/2006/relationships/ctrlProp" Target="../ctrlProps/ctrlProp13.xml"/><Relationship Id="rId18" Type="http://schemas.openxmlformats.org/officeDocument/2006/relationships/ctrlProp" Target="../ctrlProps/ctrlProp18.xml"/><Relationship Id="rId26" Type="http://schemas.openxmlformats.org/officeDocument/2006/relationships/ctrlProp" Target="../ctrlProps/ctrlProp26.xml"/><Relationship Id="rId3" Type="http://schemas.openxmlformats.org/officeDocument/2006/relationships/vmlDrawing" Target="../drawings/vmlDrawing2.vml"/><Relationship Id="rId21" Type="http://schemas.openxmlformats.org/officeDocument/2006/relationships/ctrlProp" Target="../ctrlProps/ctrlProp21.xml"/><Relationship Id="rId7" Type="http://schemas.openxmlformats.org/officeDocument/2006/relationships/ctrlProp" Target="../ctrlProps/ctrlProp7.xml"/><Relationship Id="rId12" Type="http://schemas.openxmlformats.org/officeDocument/2006/relationships/ctrlProp" Target="../ctrlProps/ctrlProp12.xml"/><Relationship Id="rId17" Type="http://schemas.openxmlformats.org/officeDocument/2006/relationships/ctrlProp" Target="../ctrlProps/ctrlProp17.xml"/><Relationship Id="rId25" Type="http://schemas.openxmlformats.org/officeDocument/2006/relationships/ctrlProp" Target="../ctrlProps/ctrlProp25.xml"/><Relationship Id="rId2" Type="http://schemas.openxmlformats.org/officeDocument/2006/relationships/drawing" Target="../drawings/drawing8.xml"/><Relationship Id="rId16" Type="http://schemas.openxmlformats.org/officeDocument/2006/relationships/ctrlProp" Target="../ctrlProps/ctrlProp16.xml"/><Relationship Id="rId20" Type="http://schemas.openxmlformats.org/officeDocument/2006/relationships/ctrlProp" Target="../ctrlProps/ctrlProp20.xml"/><Relationship Id="rId1" Type="http://schemas.openxmlformats.org/officeDocument/2006/relationships/printerSettings" Target="../printerSettings/printerSettings10.bin"/><Relationship Id="rId6" Type="http://schemas.openxmlformats.org/officeDocument/2006/relationships/ctrlProp" Target="../ctrlProps/ctrlProp6.xml"/><Relationship Id="rId11" Type="http://schemas.openxmlformats.org/officeDocument/2006/relationships/ctrlProp" Target="../ctrlProps/ctrlProp11.xml"/><Relationship Id="rId24" Type="http://schemas.openxmlformats.org/officeDocument/2006/relationships/ctrlProp" Target="../ctrlProps/ctrlProp24.xml"/><Relationship Id="rId5" Type="http://schemas.openxmlformats.org/officeDocument/2006/relationships/ctrlProp" Target="../ctrlProps/ctrlProp5.xml"/><Relationship Id="rId15" Type="http://schemas.openxmlformats.org/officeDocument/2006/relationships/ctrlProp" Target="../ctrlProps/ctrlProp15.xml"/><Relationship Id="rId23" Type="http://schemas.openxmlformats.org/officeDocument/2006/relationships/ctrlProp" Target="../ctrlProps/ctrlProp23.xml"/><Relationship Id="rId10" Type="http://schemas.openxmlformats.org/officeDocument/2006/relationships/ctrlProp" Target="../ctrlProps/ctrlProp10.xml"/><Relationship Id="rId19" Type="http://schemas.openxmlformats.org/officeDocument/2006/relationships/ctrlProp" Target="../ctrlProps/ctrlProp19.xml"/><Relationship Id="rId4" Type="http://schemas.openxmlformats.org/officeDocument/2006/relationships/ctrlProp" Target="../ctrlProps/ctrlProp4.xml"/><Relationship Id="rId9" Type="http://schemas.openxmlformats.org/officeDocument/2006/relationships/ctrlProp" Target="../ctrlProps/ctrlProp9.xml"/><Relationship Id="rId14" Type="http://schemas.openxmlformats.org/officeDocument/2006/relationships/ctrlProp" Target="../ctrlProps/ctrlProp14.xml"/><Relationship Id="rId22" Type="http://schemas.openxmlformats.org/officeDocument/2006/relationships/ctrlProp" Target="../ctrlProps/ctrlProp22.xml"/><Relationship Id="rId27" Type="http://schemas.openxmlformats.org/officeDocument/2006/relationships/ctrlProp" Target="../ctrlProps/ctrlProp2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9.xml"/><Relationship Id="rId1" Type="http://schemas.openxmlformats.org/officeDocument/2006/relationships/printerSettings" Target="../printerSettings/printerSettings40.bin"/><Relationship Id="rId4" Type="http://schemas.openxmlformats.org/officeDocument/2006/relationships/comments" Target="../comments1.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0.xml"/><Relationship Id="rId1" Type="http://schemas.openxmlformats.org/officeDocument/2006/relationships/printerSettings" Target="../printerSettings/printerSettings41.bin"/><Relationship Id="rId4" Type="http://schemas.openxmlformats.org/officeDocument/2006/relationships/comments" Target="../comments2.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1.xml"/><Relationship Id="rId1" Type="http://schemas.openxmlformats.org/officeDocument/2006/relationships/printerSettings" Target="../printerSettings/printerSettings42.bin"/><Relationship Id="rId4" Type="http://schemas.openxmlformats.org/officeDocument/2006/relationships/comments" Target="../comments3.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2.xml"/><Relationship Id="rId1" Type="http://schemas.openxmlformats.org/officeDocument/2006/relationships/printerSettings" Target="../printerSettings/printerSettings43.bin"/><Relationship Id="rId4" Type="http://schemas.openxmlformats.org/officeDocument/2006/relationships/comments" Target="../comments4.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13" Type="http://schemas.openxmlformats.org/officeDocument/2006/relationships/ctrlProp" Target="../ctrlProps/ctrlProp37.xml"/><Relationship Id="rId18" Type="http://schemas.openxmlformats.org/officeDocument/2006/relationships/ctrlProp" Target="../ctrlProps/ctrlProp42.xml"/><Relationship Id="rId26" Type="http://schemas.openxmlformats.org/officeDocument/2006/relationships/ctrlProp" Target="../ctrlProps/ctrlProp50.xml"/><Relationship Id="rId39" Type="http://schemas.openxmlformats.org/officeDocument/2006/relationships/ctrlProp" Target="../ctrlProps/ctrlProp63.xml"/><Relationship Id="rId21" Type="http://schemas.openxmlformats.org/officeDocument/2006/relationships/ctrlProp" Target="../ctrlProps/ctrlProp45.xml"/><Relationship Id="rId34" Type="http://schemas.openxmlformats.org/officeDocument/2006/relationships/ctrlProp" Target="../ctrlProps/ctrlProp58.xml"/><Relationship Id="rId42" Type="http://schemas.openxmlformats.org/officeDocument/2006/relationships/ctrlProp" Target="../ctrlProps/ctrlProp66.xml"/><Relationship Id="rId47" Type="http://schemas.openxmlformats.org/officeDocument/2006/relationships/ctrlProp" Target="../ctrlProps/ctrlProp71.xml"/><Relationship Id="rId50" Type="http://schemas.openxmlformats.org/officeDocument/2006/relationships/ctrlProp" Target="../ctrlProps/ctrlProp74.xml"/><Relationship Id="rId55" Type="http://schemas.openxmlformats.org/officeDocument/2006/relationships/ctrlProp" Target="../ctrlProps/ctrlProp79.xml"/><Relationship Id="rId7" Type="http://schemas.openxmlformats.org/officeDocument/2006/relationships/ctrlProp" Target="../ctrlProps/ctrlProp31.xml"/><Relationship Id="rId2" Type="http://schemas.openxmlformats.org/officeDocument/2006/relationships/drawing" Target="../drawings/drawing87.xml"/><Relationship Id="rId16" Type="http://schemas.openxmlformats.org/officeDocument/2006/relationships/ctrlProp" Target="../ctrlProps/ctrlProp40.xml"/><Relationship Id="rId29" Type="http://schemas.openxmlformats.org/officeDocument/2006/relationships/ctrlProp" Target="../ctrlProps/ctrlProp53.xml"/><Relationship Id="rId11" Type="http://schemas.openxmlformats.org/officeDocument/2006/relationships/ctrlProp" Target="../ctrlProps/ctrlProp35.xml"/><Relationship Id="rId24" Type="http://schemas.openxmlformats.org/officeDocument/2006/relationships/ctrlProp" Target="../ctrlProps/ctrlProp48.xml"/><Relationship Id="rId32" Type="http://schemas.openxmlformats.org/officeDocument/2006/relationships/ctrlProp" Target="../ctrlProps/ctrlProp56.xml"/><Relationship Id="rId37" Type="http://schemas.openxmlformats.org/officeDocument/2006/relationships/ctrlProp" Target="../ctrlProps/ctrlProp61.xml"/><Relationship Id="rId40" Type="http://schemas.openxmlformats.org/officeDocument/2006/relationships/ctrlProp" Target="../ctrlProps/ctrlProp64.xml"/><Relationship Id="rId45" Type="http://schemas.openxmlformats.org/officeDocument/2006/relationships/ctrlProp" Target="../ctrlProps/ctrlProp69.xml"/><Relationship Id="rId53" Type="http://schemas.openxmlformats.org/officeDocument/2006/relationships/ctrlProp" Target="../ctrlProps/ctrlProp77.xml"/><Relationship Id="rId58" Type="http://schemas.openxmlformats.org/officeDocument/2006/relationships/ctrlProp" Target="../ctrlProps/ctrlProp82.xml"/><Relationship Id="rId5" Type="http://schemas.openxmlformats.org/officeDocument/2006/relationships/ctrlProp" Target="../ctrlProps/ctrlProp29.xml"/><Relationship Id="rId19" Type="http://schemas.openxmlformats.org/officeDocument/2006/relationships/ctrlProp" Target="../ctrlProps/ctrlProp43.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 Id="rId27" Type="http://schemas.openxmlformats.org/officeDocument/2006/relationships/ctrlProp" Target="../ctrlProps/ctrlProp51.xml"/><Relationship Id="rId30" Type="http://schemas.openxmlformats.org/officeDocument/2006/relationships/ctrlProp" Target="../ctrlProps/ctrlProp54.xml"/><Relationship Id="rId35" Type="http://schemas.openxmlformats.org/officeDocument/2006/relationships/ctrlProp" Target="../ctrlProps/ctrlProp59.xml"/><Relationship Id="rId43" Type="http://schemas.openxmlformats.org/officeDocument/2006/relationships/ctrlProp" Target="../ctrlProps/ctrlProp67.xml"/><Relationship Id="rId48" Type="http://schemas.openxmlformats.org/officeDocument/2006/relationships/ctrlProp" Target="../ctrlProps/ctrlProp72.xml"/><Relationship Id="rId56" Type="http://schemas.openxmlformats.org/officeDocument/2006/relationships/ctrlProp" Target="../ctrlProps/ctrlProp80.xml"/><Relationship Id="rId8" Type="http://schemas.openxmlformats.org/officeDocument/2006/relationships/ctrlProp" Target="../ctrlProps/ctrlProp32.xml"/><Relationship Id="rId51" Type="http://schemas.openxmlformats.org/officeDocument/2006/relationships/ctrlProp" Target="../ctrlProps/ctrlProp75.xml"/><Relationship Id="rId3" Type="http://schemas.openxmlformats.org/officeDocument/2006/relationships/vmlDrawing" Target="../drawings/vmlDrawing7.vml"/><Relationship Id="rId12" Type="http://schemas.openxmlformats.org/officeDocument/2006/relationships/ctrlProp" Target="../ctrlProps/ctrlProp36.xml"/><Relationship Id="rId17" Type="http://schemas.openxmlformats.org/officeDocument/2006/relationships/ctrlProp" Target="../ctrlProps/ctrlProp41.xml"/><Relationship Id="rId25" Type="http://schemas.openxmlformats.org/officeDocument/2006/relationships/ctrlProp" Target="../ctrlProps/ctrlProp49.xml"/><Relationship Id="rId33" Type="http://schemas.openxmlformats.org/officeDocument/2006/relationships/ctrlProp" Target="../ctrlProps/ctrlProp57.xml"/><Relationship Id="rId38" Type="http://schemas.openxmlformats.org/officeDocument/2006/relationships/ctrlProp" Target="../ctrlProps/ctrlProp62.xml"/><Relationship Id="rId46" Type="http://schemas.openxmlformats.org/officeDocument/2006/relationships/ctrlProp" Target="../ctrlProps/ctrlProp70.xml"/><Relationship Id="rId20" Type="http://schemas.openxmlformats.org/officeDocument/2006/relationships/ctrlProp" Target="../ctrlProps/ctrlProp44.xml"/><Relationship Id="rId41" Type="http://schemas.openxmlformats.org/officeDocument/2006/relationships/ctrlProp" Target="../ctrlProps/ctrlProp65.xml"/><Relationship Id="rId54" Type="http://schemas.openxmlformats.org/officeDocument/2006/relationships/ctrlProp" Target="../ctrlProps/ctrlProp78.xml"/><Relationship Id="rId1" Type="http://schemas.openxmlformats.org/officeDocument/2006/relationships/printerSettings" Target="../printerSettings/printerSettings87.bin"/><Relationship Id="rId6" Type="http://schemas.openxmlformats.org/officeDocument/2006/relationships/ctrlProp" Target="../ctrlProps/ctrlProp30.xml"/><Relationship Id="rId15" Type="http://schemas.openxmlformats.org/officeDocument/2006/relationships/ctrlProp" Target="../ctrlProps/ctrlProp39.xml"/><Relationship Id="rId23" Type="http://schemas.openxmlformats.org/officeDocument/2006/relationships/ctrlProp" Target="../ctrlProps/ctrlProp47.xml"/><Relationship Id="rId28" Type="http://schemas.openxmlformats.org/officeDocument/2006/relationships/ctrlProp" Target="../ctrlProps/ctrlProp52.xml"/><Relationship Id="rId36" Type="http://schemas.openxmlformats.org/officeDocument/2006/relationships/ctrlProp" Target="../ctrlProps/ctrlProp60.xml"/><Relationship Id="rId49" Type="http://schemas.openxmlformats.org/officeDocument/2006/relationships/ctrlProp" Target="../ctrlProps/ctrlProp73.xml"/><Relationship Id="rId57" Type="http://schemas.openxmlformats.org/officeDocument/2006/relationships/ctrlProp" Target="../ctrlProps/ctrlProp81.xml"/><Relationship Id="rId10" Type="http://schemas.openxmlformats.org/officeDocument/2006/relationships/ctrlProp" Target="../ctrlProps/ctrlProp34.xml"/><Relationship Id="rId31" Type="http://schemas.openxmlformats.org/officeDocument/2006/relationships/ctrlProp" Target="../ctrlProps/ctrlProp55.xml"/><Relationship Id="rId44" Type="http://schemas.openxmlformats.org/officeDocument/2006/relationships/ctrlProp" Target="../ctrlProps/ctrlProp68.xml"/><Relationship Id="rId52" Type="http://schemas.openxmlformats.org/officeDocument/2006/relationships/ctrlProp" Target="../ctrlProps/ctrlProp7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72E1C-8536-4FDF-9C1A-E39AC80746E8}">
  <sheetPr>
    <tabColor theme="1" tint="0.499984740745262"/>
  </sheetPr>
  <dimension ref="A1:D126"/>
  <sheetViews>
    <sheetView view="pageBreakPreview" zoomScaleNormal="100" zoomScaleSheetLayoutView="100" workbookViewId="0">
      <pane xSplit="1" ySplit="2" topLeftCell="B3" activePane="bottomRight" state="frozen"/>
      <selection activeCell="C11" sqref="C11"/>
      <selection pane="topRight" activeCell="C11" sqref="C11"/>
      <selection pane="bottomLeft" activeCell="C11" sqref="C11"/>
      <selection pane="bottomRight" activeCell="C6" sqref="C6"/>
    </sheetView>
  </sheetViews>
  <sheetFormatPr defaultColWidth="9" defaultRowHeight="27" customHeight="1"/>
  <cols>
    <col min="1" max="1" width="11.77734375" style="564" customWidth="1"/>
    <col min="2" max="2" width="9" style="564"/>
    <col min="3" max="3" width="30" style="1541" customWidth="1"/>
    <col min="4" max="4" width="92.44140625" style="1541" customWidth="1"/>
    <col min="5" max="16384" width="9" style="24"/>
  </cols>
  <sheetData>
    <row r="1" spans="1:4" ht="27" customHeight="1">
      <c r="A1" s="387" t="s">
        <v>2361</v>
      </c>
    </row>
    <row r="2" spans="1:4" s="564" customFormat="1" ht="27" customHeight="1">
      <c r="A2" s="1543" t="s">
        <v>2362</v>
      </c>
      <c r="B2" s="1543"/>
      <c r="C2" s="1544" t="s">
        <v>2363</v>
      </c>
      <c r="D2" s="1544" t="s">
        <v>2364</v>
      </c>
    </row>
    <row r="3" spans="1:4" ht="27" customHeight="1">
      <c r="A3" s="1545">
        <v>45413</v>
      </c>
    </row>
    <row r="4" spans="1:4" ht="27" customHeight="1">
      <c r="A4" s="2209" t="s">
        <v>2429</v>
      </c>
      <c r="B4" s="564" t="s">
        <v>2449</v>
      </c>
      <c r="C4" s="1550"/>
      <c r="D4" s="1541" t="s">
        <v>2450</v>
      </c>
    </row>
    <row r="5" spans="1:4" ht="27" customHeight="1">
      <c r="A5" s="1546"/>
      <c r="C5" s="1550"/>
    </row>
    <row r="6" spans="1:4" ht="27" customHeight="1">
      <c r="A6" s="2209">
        <v>46174</v>
      </c>
      <c r="C6" s="1550"/>
    </row>
    <row r="7" spans="1:4" ht="27" customHeight="1">
      <c r="A7" s="2209" t="s">
        <v>2430</v>
      </c>
      <c r="B7" s="564" t="s">
        <v>2368</v>
      </c>
      <c r="C7" s="1550">
        <v>213</v>
      </c>
      <c r="D7" s="1541" t="s">
        <v>2432</v>
      </c>
    </row>
    <row r="8" spans="1:4" ht="27" customHeight="1">
      <c r="A8" s="2209"/>
      <c r="B8" s="564" t="s">
        <v>2368</v>
      </c>
      <c r="C8" s="1550">
        <v>303</v>
      </c>
      <c r="D8" s="1541" t="s">
        <v>2431</v>
      </c>
    </row>
    <row r="9" spans="1:4" ht="27" customHeight="1">
      <c r="A9" s="1546"/>
      <c r="B9" s="564" t="s">
        <v>2366</v>
      </c>
      <c r="C9" s="1550">
        <v>302</v>
      </c>
      <c r="D9" s="1541" t="s">
        <v>2456</v>
      </c>
    </row>
    <row r="10" spans="1:4" ht="27" customHeight="1">
      <c r="A10" s="1546"/>
      <c r="B10" s="564" t="s">
        <v>2367</v>
      </c>
      <c r="C10" s="1550">
        <v>302</v>
      </c>
      <c r="D10" s="1541" t="s">
        <v>2459</v>
      </c>
    </row>
    <row r="11" spans="1:4" ht="27" customHeight="1">
      <c r="A11" s="1546"/>
      <c r="B11" s="564" t="s">
        <v>2365</v>
      </c>
      <c r="C11" s="1550" t="s">
        <v>2433</v>
      </c>
      <c r="D11" s="1541" t="s">
        <v>2434</v>
      </c>
    </row>
    <row r="12" spans="1:4" ht="27" customHeight="1">
      <c r="A12" s="1546"/>
      <c r="B12" s="564" t="s">
        <v>2367</v>
      </c>
      <c r="C12" s="1550">
        <v>603</v>
      </c>
      <c r="D12" s="1541" t="s">
        <v>2448</v>
      </c>
    </row>
    <row r="13" spans="1:4" ht="27" customHeight="1">
      <c r="A13" s="1546"/>
      <c r="B13" s="564" t="s">
        <v>2368</v>
      </c>
      <c r="C13" s="1541" t="s">
        <v>2369</v>
      </c>
      <c r="D13" s="1541" t="s">
        <v>2460</v>
      </c>
    </row>
    <row r="14" spans="1:4" ht="27" customHeight="1">
      <c r="A14" s="1545"/>
      <c r="B14" s="564" t="s">
        <v>2368</v>
      </c>
      <c r="C14" s="1541" t="s">
        <v>2369</v>
      </c>
      <c r="D14" s="1541" t="s">
        <v>2467</v>
      </c>
    </row>
    <row r="15" spans="1:4" ht="27" customHeight="1">
      <c r="A15" s="1545"/>
      <c r="B15" s="564" t="s">
        <v>2368</v>
      </c>
      <c r="C15" s="1547" t="s">
        <v>2369</v>
      </c>
      <c r="D15" s="1541" t="s">
        <v>2469</v>
      </c>
    </row>
    <row r="16" spans="1:4" ht="27" customHeight="1">
      <c r="A16" s="1546"/>
      <c r="B16" s="564" t="s">
        <v>2368</v>
      </c>
      <c r="C16" s="1547" t="s">
        <v>2369</v>
      </c>
      <c r="D16" s="1541" t="s">
        <v>2512</v>
      </c>
    </row>
    <row r="17" spans="1:4" ht="27" customHeight="1">
      <c r="A17" s="1545"/>
      <c r="B17" s="564" t="s">
        <v>2368</v>
      </c>
      <c r="C17" s="1547" t="s">
        <v>2369</v>
      </c>
      <c r="D17" s="1541" t="s">
        <v>2470</v>
      </c>
    </row>
    <row r="18" spans="1:4" ht="27" customHeight="1">
      <c r="A18" s="1546"/>
    </row>
    <row r="19" spans="1:4" ht="27" customHeight="1">
      <c r="A19" s="1545"/>
      <c r="C19" s="1548"/>
    </row>
    <row r="20" spans="1:4" ht="27" customHeight="1">
      <c r="A20" s="1546"/>
      <c r="C20" s="1548"/>
    </row>
    <row r="21" spans="1:4" ht="27" customHeight="1">
      <c r="A21" s="1546"/>
    </row>
    <row r="22" spans="1:4" ht="27" customHeight="1">
      <c r="A22" s="1545"/>
    </row>
    <row r="23" spans="1:4" ht="27" customHeight="1">
      <c r="A23" s="1546"/>
    </row>
    <row r="24" spans="1:4" ht="27" customHeight="1">
      <c r="A24" s="1545"/>
    </row>
    <row r="25" spans="1:4" ht="27" customHeight="1">
      <c r="A25" s="1546"/>
    </row>
    <row r="26" spans="1:4" ht="27" customHeight="1">
      <c r="A26" s="1546"/>
      <c r="C26" s="1548"/>
    </row>
    <row r="27" spans="1:4" ht="27" customHeight="1">
      <c r="A27" s="1545"/>
    </row>
    <row r="28" spans="1:4" ht="27" customHeight="1">
      <c r="A28" s="1545"/>
    </row>
    <row r="29" spans="1:4" ht="27" customHeight="1">
      <c r="A29" s="1546"/>
    </row>
    <row r="30" spans="1:4" ht="27" customHeight="1">
      <c r="A30" s="1549"/>
      <c r="C30" s="1548"/>
    </row>
    <row r="31" spans="1:4" ht="27" customHeight="1">
      <c r="A31" s="1546"/>
      <c r="C31" s="1550"/>
    </row>
    <row r="32" spans="1:4" ht="27" customHeight="1">
      <c r="A32" s="1546"/>
      <c r="C32" s="1550"/>
    </row>
    <row r="33" spans="1:4" ht="27" customHeight="1">
      <c r="A33" s="1545"/>
      <c r="C33" s="1550"/>
    </row>
    <row r="34" spans="1:4" ht="27" customHeight="1">
      <c r="A34" s="1545"/>
      <c r="C34" s="1550"/>
    </row>
    <row r="35" spans="1:4" ht="27" customHeight="1">
      <c r="A35" s="1545"/>
      <c r="C35" s="1550"/>
    </row>
    <row r="36" spans="1:4" ht="27" customHeight="1">
      <c r="A36" s="1545"/>
      <c r="C36" s="1550"/>
    </row>
    <row r="37" spans="1:4" ht="27" customHeight="1">
      <c r="A37" s="1546"/>
      <c r="C37" s="1550"/>
    </row>
    <row r="38" spans="1:4" ht="27" customHeight="1">
      <c r="A38" s="1549"/>
      <c r="C38" s="1550"/>
    </row>
    <row r="39" spans="1:4" ht="27" customHeight="1">
      <c r="A39" s="1546"/>
      <c r="C39" s="1548"/>
    </row>
    <row r="40" spans="1:4" ht="27" customHeight="1">
      <c r="A40" s="1549"/>
    </row>
    <row r="41" spans="1:4" ht="27" customHeight="1">
      <c r="A41" s="1546"/>
      <c r="C41" s="1550"/>
    </row>
    <row r="42" spans="1:4" ht="27" customHeight="1">
      <c r="A42" s="1549"/>
      <c r="C42" s="1548"/>
    </row>
    <row r="43" spans="1:4" ht="27" customHeight="1">
      <c r="A43" s="1546"/>
      <c r="C43" s="1550"/>
    </row>
    <row r="44" spans="1:4" ht="27" customHeight="1">
      <c r="A44" s="1545"/>
      <c r="C44" s="1548"/>
      <c r="D44" s="1548"/>
    </row>
    <row r="45" spans="1:4" ht="27" customHeight="1">
      <c r="A45" s="1545"/>
      <c r="C45" s="1548"/>
    </row>
    <row r="46" spans="1:4" ht="27" customHeight="1">
      <c r="A46" s="1545"/>
    </row>
    <row r="47" spans="1:4" ht="27" customHeight="1">
      <c r="A47" s="1545"/>
    </row>
    <row r="48" spans="1:4" ht="27" customHeight="1">
      <c r="A48" s="1545"/>
    </row>
    <row r="49" spans="1:4" ht="27" customHeight="1">
      <c r="A49" s="1545"/>
    </row>
    <row r="50" spans="1:4" ht="27" customHeight="1">
      <c r="A50" s="1545"/>
    </row>
    <row r="51" spans="1:4" ht="27" customHeight="1">
      <c r="A51" s="1545"/>
    </row>
    <row r="52" spans="1:4" ht="27" customHeight="1">
      <c r="A52" s="1545"/>
    </row>
    <row r="53" spans="1:4" ht="27" customHeight="1">
      <c r="A53" s="1545"/>
    </row>
    <row r="54" spans="1:4" ht="27" customHeight="1">
      <c r="A54" s="1545"/>
    </row>
    <row r="55" spans="1:4" ht="27" customHeight="1">
      <c r="A55" s="1545"/>
    </row>
    <row r="56" spans="1:4" ht="27" customHeight="1">
      <c r="A56" s="1545"/>
    </row>
    <row r="57" spans="1:4" ht="27" customHeight="1">
      <c r="A57" s="1545"/>
    </row>
    <row r="58" spans="1:4" ht="27" customHeight="1">
      <c r="A58" s="1545"/>
    </row>
    <row r="59" spans="1:4" ht="27" customHeight="1">
      <c r="A59" s="1551"/>
      <c r="B59" s="557"/>
      <c r="C59" s="1552"/>
      <c r="D59" s="560"/>
    </row>
    <row r="60" spans="1:4" ht="27" customHeight="1">
      <c r="A60" s="1553"/>
      <c r="B60" s="557"/>
      <c r="C60" s="1554"/>
      <c r="D60" s="560"/>
    </row>
    <row r="61" spans="1:4" ht="27" customHeight="1">
      <c r="A61" s="1555"/>
      <c r="B61" s="557"/>
      <c r="C61" s="560"/>
      <c r="D61" s="560"/>
    </row>
    <row r="62" spans="1:4" ht="27" customHeight="1">
      <c r="A62" s="1555"/>
      <c r="B62" s="557"/>
      <c r="C62" s="1554"/>
      <c r="D62" s="560"/>
    </row>
    <row r="63" spans="1:4" ht="27" customHeight="1">
      <c r="A63" s="1555"/>
      <c r="B63" s="557"/>
      <c r="C63" s="560"/>
      <c r="D63" s="560"/>
    </row>
    <row r="64" spans="1:4" ht="27" customHeight="1">
      <c r="A64" s="1555"/>
      <c r="B64" s="557"/>
      <c r="C64" s="560"/>
      <c r="D64" s="560"/>
    </row>
    <row r="65" spans="1:4" ht="27" customHeight="1">
      <c r="A65" s="1555"/>
      <c r="B65" s="557"/>
      <c r="C65" s="560"/>
      <c r="D65" s="560"/>
    </row>
    <row r="66" spans="1:4" ht="27" customHeight="1">
      <c r="A66" s="1555"/>
      <c r="B66" s="557"/>
      <c r="C66" s="560"/>
      <c r="D66" s="560"/>
    </row>
    <row r="67" spans="1:4" ht="27" customHeight="1">
      <c r="A67" s="1555"/>
      <c r="B67" s="557"/>
      <c r="C67" s="1554"/>
      <c r="D67" s="560"/>
    </row>
    <row r="68" spans="1:4" ht="27" customHeight="1">
      <c r="A68" s="1555"/>
      <c r="B68" s="557"/>
      <c r="C68" s="560"/>
      <c r="D68" s="560"/>
    </row>
    <row r="69" spans="1:4" ht="27" customHeight="1">
      <c r="A69" s="1555"/>
      <c r="B69" s="557"/>
      <c r="C69" s="560"/>
      <c r="D69" s="560"/>
    </row>
    <row r="70" spans="1:4" ht="27" customHeight="1">
      <c r="A70" s="1555"/>
      <c r="B70" s="557"/>
      <c r="C70" s="1554"/>
      <c r="D70" s="560"/>
    </row>
    <row r="71" spans="1:4" ht="27" customHeight="1">
      <c r="A71" s="1545"/>
    </row>
    <row r="72" spans="1:4" ht="27" customHeight="1">
      <c r="A72" s="1545"/>
      <c r="C72" s="1548"/>
    </row>
    <row r="73" spans="1:4" ht="27" customHeight="1">
      <c r="A73" s="1545"/>
    </row>
    <row r="74" spans="1:4" ht="27" customHeight="1">
      <c r="A74" s="1545"/>
    </row>
    <row r="75" spans="1:4" ht="27" customHeight="1">
      <c r="A75" s="1545"/>
      <c r="C75" s="1548"/>
    </row>
    <row r="76" spans="1:4" ht="27" customHeight="1">
      <c r="A76" s="1545"/>
      <c r="C76" s="1548"/>
    </row>
    <row r="77" spans="1:4" ht="27" customHeight="1">
      <c r="A77" s="1545"/>
    </row>
    <row r="78" spans="1:4" ht="27" customHeight="1">
      <c r="A78" s="1545"/>
    </row>
    <row r="79" spans="1:4" ht="27" customHeight="1">
      <c r="A79" s="1545"/>
    </row>
    <row r="82" spans="1:1" ht="27" customHeight="1">
      <c r="A82" s="1545"/>
    </row>
    <row r="83" spans="1:1" ht="27" customHeight="1">
      <c r="A83" s="1545"/>
    </row>
    <row r="84" spans="1:1" ht="27" customHeight="1">
      <c r="A84" s="1545"/>
    </row>
    <row r="85" spans="1:1" ht="27" customHeight="1">
      <c r="A85" s="1545"/>
    </row>
    <row r="86" spans="1:1" ht="27" customHeight="1">
      <c r="A86" s="1545"/>
    </row>
    <row r="87" spans="1:1" ht="27" customHeight="1">
      <c r="A87" s="1545"/>
    </row>
    <row r="88" spans="1:1" ht="27" customHeight="1">
      <c r="A88" s="1545"/>
    </row>
    <row r="89" spans="1:1" ht="27" customHeight="1">
      <c r="A89" s="1545"/>
    </row>
    <row r="90" spans="1:1" ht="27" customHeight="1">
      <c r="A90" s="1545"/>
    </row>
    <row r="91" spans="1:1" ht="27" customHeight="1">
      <c r="A91" s="1545"/>
    </row>
    <row r="92" spans="1:1" ht="27" customHeight="1">
      <c r="A92" s="1545"/>
    </row>
    <row r="93" spans="1:1" ht="27" customHeight="1">
      <c r="A93" s="1545"/>
    </row>
    <row r="94" spans="1:1" ht="27" customHeight="1">
      <c r="A94" s="1545"/>
    </row>
    <row r="95" spans="1:1" ht="27" customHeight="1">
      <c r="A95" s="1545"/>
    </row>
    <row r="96" spans="1:1" ht="27" customHeight="1">
      <c r="A96" s="1545"/>
    </row>
    <row r="97" spans="1:4" ht="27" customHeight="1">
      <c r="A97" s="1545"/>
    </row>
    <row r="98" spans="1:4" ht="27" customHeight="1">
      <c r="A98" s="1545"/>
    </row>
    <row r="99" spans="1:4" ht="27" customHeight="1">
      <c r="A99" s="1545"/>
    </row>
    <row r="100" spans="1:4" ht="27" customHeight="1">
      <c r="A100" s="1545"/>
    </row>
    <row r="101" spans="1:4" ht="27" customHeight="1">
      <c r="A101" s="1545"/>
    </row>
    <row r="102" spans="1:4" s="564" customFormat="1" ht="27" customHeight="1">
      <c r="A102" s="1545"/>
      <c r="C102" s="1541"/>
      <c r="D102" s="1541"/>
    </row>
    <row r="103" spans="1:4" s="564" customFormat="1" ht="27" customHeight="1">
      <c r="A103" s="1545"/>
      <c r="C103" s="1541"/>
      <c r="D103" s="1541"/>
    </row>
    <row r="104" spans="1:4" s="564" customFormat="1" ht="27" customHeight="1">
      <c r="A104" s="1545"/>
      <c r="C104" s="1541"/>
      <c r="D104" s="1541"/>
    </row>
    <row r="105" spans="1:4" s="564" customFormat="1" ht="27" customHeight="1">
      <c r="A105" s="1545"/>
      <c r="C105" s="1541"/>
      <c r="D105" s="1541"/>
    </row>
    <row r="106" spans="1:4" s="564" customFormat="1" ht="27" customHeight="1">
      <c r="A106" s="1545"/>
      <c r="C106" s="1541"/>
      <c r="D106" s="1541"/>
    </row>
    <row r="107" spans="1:4" s="564" customFormat="1" ht="27" customHeight="1">
      <c r="A107" s="1545"/>
      <c r="C107" s="1541"/>
      <c r="D107" s="1541"/>
    </row>
    <row r="108" spans="1:4" s="564" customFormat="1" ht="27" customHeight="1">
      <c r="A108" s="1545"/>
      <c r="C108" s="1541"/>
      <c r="D108" s="1541"/>
    </row>
    <row r="109" spans="1:4" s="564" customFormat="1" ht="27" customHeight="1">
      <c r="A109" s="1545"/>
      <c r="C109" s="1541"/>
      <c r="D109" s="1541"/>
    </row>
    <row r="110" spans="1:4" s="564" customFormat="1" ht="27" customHeight="1">
      <c r="A110" s="1545"/>
      <c r="C110" s="1541"/>
      <c r="D110" s="1541"/>
    </row>
    <row r="111" spans="1:4" s="564" customFormat="1" ht="27" customHeight="1">
      <c r="A111" s="1545"/>
      <c r="C111" s="1541"/>
      <c r="D111" s="1541"/>
    </row>
    <row r="112" spans="1:4" s="564" customFormat="1" ht="27" customHeight="1">
      <c r="A112" s="1545"/>
      <c r="C112" s="1541"/>
      <c r="D112" s="1541"/>
    </row>
    <row r="113" spans="1:4" s="564" customFormat="1" ht="27" customHeight="1">
      <c r="A113" s="1545"/>
      <c r="C113" s="1541"/>
      <c r="D113" s="1541"/>
    </row>
    <row r="114" spans="1:4" s="564" customFormat="1" ht="27" customHeight="1">
      <c r="A114" s="1545"/>
      <c r="C114" s="1541"/>
      <c r="D114" s="1541"/>
    </row>
    <row r="115" spans="1:4" s="564" customFormat="1" ht="27" customHeight="1">
      <c r="A115" s="1545"/>
      <c r="C115" s="1541"/>
      <c r="D115" s="1541"/>
    </row>
    <row r="116" spans="1:4" s="564" customFormat="1" ht="27" customHeight="1">
      <c r="A116" s="1545"/>
      <c r="C116" s="1541"/>
      <c r="D116" s="1541"/>
    </row>
    <row r="117" spans="1:4" s="564" customFormat="1" ht="27" customHeight="1">
      <c r="A117" s="1545"/>
      <c r="C117" s="1541"/>
      <c r="D117" s="1541"/>
    </row>
    <row r="118" spans="1:4" s="564" customFormat="1" ht="27" customHeight="1">
      <c r="A118" s="1545"/>
      <c r="C118" s="1541"/>
      <c r="D118" s="1541"/>
    </row>
    <row r="119" spans="1:4" s="564" customFormat="1" ht="27" customHeight="1">
      <c r="A119" s="1545"/>
      <c r="C119" s="1541"/>
      <c r="D119" s="1541"/>
    </row>
    <row r="120" spans="1:4" s="564" customFormat="1" ht="27" customHeight="1">
      <c r="A120" s="1545"/>
      <c r="C120" s="1541"/>
      <c r="D120" s="1541"/>
    </row>
    <row r="121" spans="1:4" s="564" customFormat="1" ht="27" customHeight="1">
      <c r="A121" s="1545"/>
      <c r="C121" s="1541"/>
      <c r="D121" s="1541"/>
    </row>
    <row r="122" spans="1:4" s="564" customFormat="1" ht="27" customHeight="1">
      <c r="A122" s="1545"/>
      <c r="C122" s="1541"/>
      <c r="D122" s="1541"/>
    </row>
    <row r="123" spans="1:4" s="564" customFormat="1" ht="27" customHeight="1">
      <c r="A123" s="1545"/>
      <c r="C123" s="1541"/>
      <c r="D123" s="1541"/>
    </row>
    <row r="124" spans="1:4" s="564" customFormat="1" ht="27" customHeight="1">
      <c r="A124" s="1545"/>
      <c r="C124" s="1541"/>
      <c r="D124" s="1541"/>
    </row>
    <row r="125" spans="1:4" s="564" customFormat="1" ht="27" customHeight="1">
      <c r="A125" s="1545"/>
      <c r="C125" s="1541"/>
      <c r="D125" s="1541"/>
    </row>
    <row r="126" spans="1:4" s="564" customFormat="1" ht="27" customHeight="1">
      <c r="A126" s="1545"/>
      <c r="C126" s="1541"/>
      <c r="D126" s="1541"/>
    </row>
  </sheetData>
  <phoneticPr fontId="18"/>
  <pageMargins left="0.70866141732283472" right="0.70866141732283472" top="0.74803149606299213" bottom="0.74803149606299213" header="0.31496062992125984" footer="0.31496062992125984"/>
  <pageSetup paperSize="9" scale="60" orientation="portrait" blackAndWhite="1" r:id="rId1"/>
  <headerFooter alignWithMargins="0"/>
  <rowBreaks count="1" manualBreakCount="1">
    <brk id="57" max="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AP90"/>
  <sheetViews>
    <sheetView view="pageBreakPreview" zoomScaleNormal="100" zoomScaleSheetLayoutView="100" workbookViewId="0">
      <selection activeCell="A2" sqref="A2"/>
    </sheetView>
  </sheetViews>
  <sheetFormatPr defaultColWidth="9" defaultRowHeight="20.100000000000001" customHeight="1"/>
  <cols>
    <col min="1" max="25" width="3.6640625" style="721" customWidth="1"/>
    <col min="26" max="27" width="3.88671875" style="721" customWidth="1"/>
    <col min="28" max="256" width="9" style="721"/>
    <col min="257" max="281" width="3.6640625" style="721" customWidth="1"/>
    <col min="282" max="283" width="3.88671875" style="721" customWidth="1"/>
    <col min="284" max="512" width="9" style="721"/>
    <col min="513" max="537" width="3.6640625" style="721" customWidth="1"/>
    <col min="538" max="539" width="3.88671875" style="721" customWidth="1"/>
    <col min="540" max="768" width="9" style="721"/>
    <col min="769" max="793" width="3.6640625" style="721" customWidth="1"/>
    <col min="794" max="795" width="3.88671875" style="721" customWidth="1"/>
    <col min="796" max="1024" width="9" style="721"/>
    <col min="1025" max="1049" width="3.6640625" style="721" customWidth="1"/>
    <col min="1050" max="1051" width="3.88671875" style="721" customWidth="1"/>
    <col min="1052" max="1280" width="9" style="721"/>
    <col min="1281" max="1305" width="3.6640625" style="721" customWidth="1"/>
    <col min="1306" max="1307" width="3.88671875" style="721" customWidth="1"/>
    <col min="1308" max="1536" width="9" style="721"/>
    <col min="1537" max="1561" width="3.6640625" style="721" customWidth="1"/>
    <col min="1562" max="1563" width="3.88671875" style="721" customWidth="1"/>
    <col min="1564" max="1792" width="9" style="721"/>
    <col min="1793" max="1817" width="3.6640625" style="721" customWidth="1"/>
    <col min="1818" max="1819" width="3.88671875" style="721" customWidth="1"/>
    <col min="1820" max="2048" width="9" style="721"/>
    <col min="2049" max="2073" width="3.6640625" style="721" customWidth="1"/>
    <col min="2074" max="2075" width="3.88671875" style="721" customWidth="1"/>
    <col min="2076" max="2304" width="9" style="721"/>
    <col min="2305" max="2329" width="3.6640625" style="721" customWidth="1"/>
    <col min="2330" max="2331" width="3.88671875" style="721" customWidth="1"/>
    <col min="2332" max="2560" width="9" style="721"/>
    <col min="2561" max="2585" width="3.6640625" style="721" customWidth="1"/>
    <col min="2586" max="2587" width="3.88671875" style="721" customWidth="1"/>
    <col min="2588" max="2816" width="9" style="721"/>
    <col min="2817" max="2841" width="3.6640625" style="721" customWidth="1"/>
    <col min="2842" max="2843" width="3.88671875" style="721" customWidth="1"/>
    <col min="2844" max="3072" width="9" style="721"/>
    <col min="3073" max="3097" width="3.6640625" style="721" customWidth="1"/>
    <col min="3098" max="3099" width="3.88671875" style="721" customWidth="1"/>
    <col min="3100" max="3328" width="9" style="721"/>
    <col min="3329" max="3353" width="3.6640625" style="721" customWidth="1"/>
    <col min="3354" max="3355" width="3.88671875" style="721" customWidth="1"/>
    <col min="3356" max="3584" width="9" style="721"/>
    <col min="3585" max="3609" width="3.6640625" style="721" customWidth="1"/>
    <col min="3610" max="3611" width="3.88671875" style="721" customWidth="1"/>
    <col min="3612" max="3840" width="9" style="721"/>
    <col min="3841" max="3865" width="3.6640625" style="721" customWidth="1"/>
    <col min="3866" max="3867" width="3.88671875" style="721" customWidth="1"/>
    <col min="3868" max="4096" width="9" style="721"/>
    <col min="4097" max="4121" width="3.6640625" style="721" customWidth="1"/>
    <col min="4122" max="4123" width="3.88671875" style="721" customWidth="1"/>
    <col min="4124" max="4352" width="9" style="721"/>
    <col min="4353" max="4377" width="3.6640625" style="721" customWidth="1"/>
    <col min="4378" max="4379" width="3.88671875" style="721" customWidth="1"/>
    <col min="4380" max="4608" width="9" style="721"/>
    <col min="4609" max="4633" width="3.6640625" style="721" customWidth="1"/>
    <col min="4634" max="4635" width="3.88671875" style="721" customWidth="1"/>
    <col min="4636" max="4864" width="9" style="721"/>
    <col min="4865" max="4889" width="3.6640625" style="721" customWidth="1"/>
    <col min="4890" max="4891" width="3.88671875" style="721" customWidth="1"/>
    <col min="4892" max="5120" width="9" style="721"/>
    <col min="5121" max="5145" width="3.6640625" style="721" customWidth="1"/>
    <col min="5146" max="5147" width="3.88671875" style="721" customWidth="1"/>
    <col min="5148" max="5376" width="9" style="721"/>
    <col min="5377" max="5401" width="3.6640625" style="721" customWidth="1"/>
    <col min="5402" max="5403" width="3.88671875" style="721" customWidth="1"/>
    <col min="5404" max="5632" width="9" style="721"/>
    <col min="5633" max="5657" width="3.6640625" style="721" customWidth="1"/>
    <col min="5658" max="5659" width="3.88671875" style="721" customWidth="1"/>
    <col min="5660" max="5888" width="9" style="721"/>
    <col min="5889" max="5913" width="3.6640625" style="721" customWidth="1"/>
    <col min="5914" max="5915" width="3.88671875" style="721" customWidth="1"/>
    <col min="5916" max="6144" width="9" style="721"/>
    <col min="6145" max="6169" width="3.6640625" style="721" customWidth="1"/>
    <col min="6170" max="6171" width="3.88671875" style="721" customWidth="1"/>
    <col min="6172" max="6400" width="9" style="721"/>
    <col min="6401" max="6425" width="3.6640625" style="721" customWidth="1"/>
    <col min="6426" max="6427" width="3.88671875" style="721" customWidth="1"/>
    <col min="6428" max="6656" width="9" style="721"/>
    <col min="6657" max="6681" width="3.6640625" style="721" customWidth="1"/>
    <col min="6682" max="6683" width="3.88671875" style="721" customWidth="1"/>
    <col min="6684" max="6912" width="9" style="721"/>
    <col min="6913" max="6937" width="3.6640625" style="721" customWidth="1"/>
    <col min="6938" max="6939" width="3.88671875" style="721" customWidth="1"/>
    <col min="6940" max="7168" width="9" style="721"/>
    <col min="7169" max="7193" width="3.6640625" style="721" customWidth="1"/>
    <col min="7194" max="7195" width="3.88671875" style="721" customWidth="1"/>
    <col min="7196" max="7424" width="9" style="721"/>
    <col min="7425" max="7449" width="3.6640625" style="721" customWidth="1"/>
    <col min="7450" max="7451" width="3.88671875" style="721" customWidth="1"/>
    <col min="7452" max="7680" width="9" style="721"/>
    <col min="7681" max="7705" width="3.6640625" style="721" customWidth="1"/>
    <col min="7706" max="7707" width="3.88671875" style="721" customWidth="1"/>
    <col min="7708" max="7936" width="9" style="721"/>
    <col min="7937" max="7961" width="3.6640625" style="721" customWidth="1"/>
    <col min="7962" max="7963" width="3.88671875" style="721" customWidth="1"/>
    <col min="7964" max="8192" width="9" style="721"/>
    <col min="8193" max="8217" width="3.6640625" style="721" customWidth="1"/>
    <col min="8218" max="8219" width="3.88671875" style="721" customWidth="1"/>
    <col min="8220" max="8448" width="9" style="721"/>
    <col min="8449" max="8473" width="3.6640625" style="721" customWidth="1"/>
    <col min="8474" max="8475" width="3.88671875" style="721" customWidth="1"/>
    <col min="8476" max="8704" width="9" style="721"/>
    <col min="8705" max="8729" width="3.6640625" style="721" customWidth="1"/>
    <col min="8730" max="8731" width="3.88671875" style="721" customWidth="1"/>
    <col min="8732" max="8960" width="9" style="721"/>
    <col min="8961" max="8985" width="3.6640625" style="721" customWidth="1"/>
    <col min="8986" max="8987" width="3.88671875" style="721" customWidth="1"/>
    <col min="8988" max="9216" width="9" style="721"/>
    <col min="9217" max="9241" width="3.6640625" style="721" customWidth="1"/>
    <col min="9242" max="9243" width="3.88671875" style="721" customWidth="1"/>
    <col min="9244" max="9472" width="9" style="721"/>
    <col min="9473" max="9497" width="3.6640625" style="721" customWidth="1"/>
    <col min="9498" max="9499" width="3.88671875" style="721" customWidth="1"/>
    <col min="9500" max="9728" width="9" style="721"/>
    <col min="9729" max="9753" width="3.6640625" style="721" customWidth="1"/>
    <col min="9754" max="9755" width="3.88671875" style="721" customWidth="1"/>
    <col min="9756" max="9984" width="9" style="721"/>
    <col min="9985" max="10009" width="3.6640625" style="721" customWidth="1"/>
    <col min="10010" max="10011" width="3.88671875" style="721" customWidth="1"/>
    <col min="10012" max="10240" width="9" style="721"/>
    <col min="10241" max="10265" width="3.6640625" style="721" customWidth="1"/>
    <col min="10266" max="10267" width="3.88671875" style="721" customWidth="1"/>
    <col min="10268" max="10496" width="9" style="721"/>
    <col min="10497" max="10521" width="3.6640625" style="721" customWidth="1"/>
    <col min="10522" max="10523" width="3.88671875" style="721" customWidth="1"/>
    <col min="10524" max="10752" width="9" style="721"/>
    <col min="10753" max="10777" width="3.6640625" style="721" customWidth="1"/>
    <col min="10778" max="10779" width="3.88671875" style="721" customWidth="1"/>
    <col min="10780" max="11008" width="9" style="721"/>
    <col min="11009" max="11033" width="3.6640625" style="721" customWidth="1"/>
    <col min="11034" max="11035" width="3.88671875" style="721" customWidth="1"/>
    <col min="11036" max="11264" width="9" style="721"/>
    <col min="11265" max="11289" width="3.6640625" style="721" customWidth="1"/>
    <col min="11290" max="11291" width="3.88671875" style="721" customWidth="1"/>
    <col min="11292" max="11520" width="9" style="721"/>
    <col min="11521" max="11545" width="3.6640625" style="721" customWidth="1"/>
    <col min="11546" max="11547" width="3.88671875" style="721" customWidth="1"/>
    <col min="11548" max="11776" width="9" style="721"/>
    <col min="11777" max="11801" width="3.6640625" style="721" customWidth="1"/>
    <col min="11802" max="11803" width="3.88671875" style="721" customWidth="1"/>
    <col min="11804" max="12032" width="9" style="721"/>
    <col min="12033" max="12057" width="3.6640625" style="721" customWidth="1"/>
    <col min="12058" max="12059" width="3.88671875" style="721" customWidth="1"/>
    <col min="12060" max="12288" width="9" style="721"/>
    <col min="12289" max="12313" width="3.6640625" style="721" customWidth="1"/>
    <col min="12314" max="12315" width="3.88671875" style="721" customWidth="1"/>
    <col min="12316" max="12544" width="9" style="721"/>
    <col min="12545" max="12569" width="3.6640625" style="721" customWidth="1"/>
    <col min="12570" max="12571" width="3.88671875" style="721" customWidth="1"/>
    <col min="12572" max="12800" width="9" style="721"/>
    <col min="12801" max="12825" width="3.6640625" style="721" customWidth="1"/>
    <col min="12826" max="12827" width="3.88671875" style="721" customWidth="1"/>
    <col min="12828" max="13056" width="9" style="721"/>
    <col min="13057" max="13081" width="3.6640625" style="721" customWidth="1"/>
    <col min="13082" max="13083" width="3.88671875" style="721" customWidth="1"/>
    <col min="13084" max="13312" width="9" style="721"/>
    <col min="13313" max="13337" width="3.6640625" style="721" customWidth="1"/>
    <col min="13338" max="13339" width="3.88671875" style="721" customWidth="1"/>
    <col min="13340" max="13568" width="9" style="721"/>
    <col min="13569" max="13593" width="3.6640625" style="721" customWidth="1"/>
    <col min="13594" max="13595" width="3.88671875" style="721" customWidth="1"/>
    <col min="13596" max="13824" width="9" style="721"/>
    <col min="13825" max="13849" width="3.6640625" style="721" customWidth="1"/>
    <col min="13850" max="13851" width="3.88671875" style="721" customWidth="1"/>
    <col min="13852" max="14080" width="9" style="721"/>
    <col min="14081" max="14105" width="3.6640625" style="721" customWidth="1"/>
    <col min="14106" max="14107" width="3.88671875" style="721" customWidth="1"/>
    <col min="14108" max="14336" width="9" style="721"/>
    <col min="14337" max="14361" width="3.6640625" style="721" customWidth="1"/>
    <col min="14362" max="14363" width="3.88671875" style="721" customWidth="1"/>
    <col min="14364" max="14592" width="9" style="721"/>
    <col min="14593" max="14617" width="3.6640625" style="721" customWidth="1"/>
    <col min="14618" max="14619" width="3.88671875" style="721" customWidth="1"/>
    <col min="14620" max="14848" width="9" style="721"/>
    <col min="14849" max="14873" width="3.6640625" style="721" customWidth="1"/>
    <col min="14874" max="14875" width="3.88671875" style="721" customWidth="1"/>
    <col min="14876" max="15104" width="9" style="721"/>
    <col min="15105" max="15129" width="3.6640625" style="721" customWidth="1"/>
    <col min="15130" max="15131" width="3.88671875" style="721" customWidth="1"/>
    <col min="15132" max="15360" width="9" style="721"/>
    <col min="15361" max="15385" width="3.6640625" style="721" customWidth="1"/>
    <col min="15386" max="15387" width="3.88671875" style="721" customWidth="1"/>
    <col min="15388" max="15616" width="9" style="721"/>
    <col min="15617" max="15641" width="3.6640625" style="721" customWidth="1"/>
    <col min="15642" max="15643" width="3.88671875" style="721" customWidth="1"/>
    <col min="15644" max="15872" width="9" style="721"/>
    <col min="15873" max="15897" width="3.6640625" style="721" customWidth="1"/>
    <col min="15898" max="15899" width="3.88671875" style="721" customWidth="1"/>
    <col min="15900" max="16128" width="9" style="721"/>
    <col min="16129" max="16153" width="3.6640625" style="721" customWidth="1"/>
    <col min="16154" max="16155" width="3.88671875" style="721" customWidth="1"/>
    <col min="16156" max="16384" width="9" style="721"/>
  </cols>
  <sheetData>
    <row r="1" spans="1:25" ht="20.100000000000001" customHeight="1">
      <c r="A1" s="2623" t="s">
        <v>1424</v>
      </c>
      <c r="B1" s="2624"/>
      <c r="X1" s="722"/>
      <c r="Y1" s="722"/>
    </row>
    <row r="2" spans="1:25" ht="20.100000000000001" customHeight="1">
      <c r="A2" s="747"/>
      <c r="B2" s="748"/>
      <c r="X2" s="730" t="s">
        <v>1533</v>
      </c>
      <c r="Y2" s="722"/>
    </row>
    <row r="3" spans="1:25" ht="20.100000000000001" customHeight="1">
      <c r="A3" s="726"/>
      <c r="B3" s="727"/>
      <c r="Y3" s="722"/>
    </row>
    <row r="4" spans="1:25" ht="10.35" customHeight="1"/>
    <row r="5" spans="1:25" ht="20.100000000000001" customHeight="1">
      <c r="L5" s="749" t="s">
        <v>1534</v>
      </c>
      <c r="N5" s="749"/>
    </row>
    <row r="6" spans="1:25" ht="20.100000000000001" customHeight="1">
      <c r="L6" s="749" t="s">
        <v>1535</v>
      </c>
      <c r="N6" s="749"/>
    </row>
    <row r="7" spans="1:25" ht="10.35" customHeight="1"/>
    <row r="8" spans="1:25" ht="20.100000000000001" customHeight="1">
      <c r="A8" s="721" t="s">
        <v>1536</v>
      </c>
    </row>
    <row r="9" spans="1:25" ht="15" customHeight="1">
      <c r="A9" s="2809" t="s">
        <v>1537</v>
      </c>
      <c r="B9" s="750"/>
      <c r="C9" s="750"/>
      <c r="D9" s="750" t="s">
        <v>1538</v>
      </c>
      <c r="E9" s="750"/>
      <c r="F9" s="750"/>
      <c r="G9" s="751"/>
      <c r="H9" s="752"/>
      <c r="I9" s="750"/>
      <c r="J9" s="750"/>
      <c r="K9" s="750" t="s">
        <v>1496</v>
      </c>
      <c r="L9" s="750"/>
      <c r="M9" s="750"/>
      <c r="N9" s="750"/>
      <c r="O9" s="751"/>
      <c r="P9" s="752"/>
      <c r="Q9" s="750"/>
      <c r="R9" s="750"/>
      <c r="S9" s="750"/>
      <c r="T9" s="753" t="s">
        <v>1539</v>
      </c>
      <c r="U9" s="750"/>
      <c r="V9" s="750"/>
      <c r="W9" s="750"/>
      <c r="X9" s="751"/>
    </row>
    <row r="10" spans="1:25" ht="15" customHeight="1">
      <c r="A10" s="2810"/>
      <c r="B10" s="729"/>
      <c r="C10" s="729"/>
      <c r="D10" s="729"/>
      <c r="E10" s="729"/>
      <c r="F10" s="729"/>
      <c r="G10" s="727"/>
      <c r="H10" s="726"/>
      <c r="I10" s="729"/>
      <c r="J10" s="729"/>
      <c r="K10" s="729"/>
      <c r="L10" s="729"/>
      <c r="M10" s="729"/>
      <c r="N10" s="729"/>
      <c r="O10" s="727"/>
      <c r="P10" s="726"/>
      <c r="Q10" s="729"/>
      <c r="R10" s="729"/>
      <c r="S10" s="729"/>
      <c r="T10" s="731"/>
      <c r="U10" s="729"/>
      <c r="V10" s="729"/>
      <c r="W10" s="729"/>
      <c r="X10" s="727"/>
    </row>
    <row r="11" spans="1:25" ht="13.5" customHeight="1">
      <c r="A11" s="2810"/>
      <c r="B11" s="750" t="s">
        <v>1498</v>
      </c>
      <c r="C11" s="750"/>
      <c r="D11" s="750"/>
      <c r="E11" s="750"/>
      <c r="F11" s="750"/>
      <c r="G11" s="751"/>
      <c r="H11" s="752" t="s">
        <v>1540</v>
      </c>
      <c r="I11" s="750"/>
      <c r="J11" s="750"/>
      <c r="K11" s="750"/>
      <c r="L11" s="750"/>
      <c r="M11" s="750"/>
      <c r="N11" s="750"/>
      <c r="O11" s="751"/>
      <c r="P11" s="752"/>
      <c r="Q11" s="750" t="s">
        <v>1541</v>
      </c>
      <c r="R11" s="750"/>
      <c r="S11" s="750"/>
      <c r="T11" s="750"/>
      <c r="U11" s="750"/>
      <c r="V11" s="750"/>
      <c r="W11" s="750"/>
      <c r="X11" s="751"/>
    </row>
    <row r="12" spans="1:25" ht="13.5" customHeight="1">
      <c r="A12" s="2810"/>
      <c r="B12" s="729"/>
      <c r="C12" s="729"/>
      <c r="D12" s="729"/>
      <c r="E12" s="729"/>
      <c r="F12" s="729"/>
      <c r="G12" s="727"/>
      <c r="H12" s="726"/>
      <c r="I12" s="729" t="s">
        <v>1542</v>
      </c>
      <c r="J12" s="729"/>
      <c r="K12" s="729" t="s">
        <v>1121</v>
      </c>
      <c r="L12" s="729"/>
      <c r="M12" s="729"/>
      <c r="N12" s="729"/>
      <c r="O12" s="727"/>
      <c r="P12" s="726"/>
      <c r="Q12" s="721" t="s">
        <v>1543</v>
      </c>
      <c r="X12" s="724"/>
    </row>
    <row r="13" spans="1:25" ht="13.5" customHeight="1">
      <c r="A13" s="2810"/>
      <c r="B13" s="750" t="s">
        <v>1544</v>
      </c>
      <c r="C13" s="750"/>
      <c r="D13" s="750"/>
      <c r="E13" s="750"/>
      <c r="F13" s="750"/>
      <c r="G13" s="751"/>
      <c r="H13" s="752" t="s">
        <v>1545</v>
      </c>
      <c r="I13" s="750"/>
      <c r="J13" s="750"/>
      <c r="K13" s="750"/>
      <c r="L13" s="750"/>
      <c r="M13" s="750"/>
      <c r="N13" s="750"/>
      <c r="O13" s="751"/>
      <c r="P13" s="752"/>
      <c r="Q13" s="750" t="s">
        <v>1541</v>
      </c>
      <c r="R13" s="750"/>
      <c r="S13" s="750"/>
      <c r="T13" s="750"/>
      <c r="U13" s="750"/>
      <c r="V13" s="750"/>
      <c r="W13" s="750"/>
      <c r="X13" s="751"/>
    </row>
    <row r="14" spans="1:25" ht="13.5" customHeight="1">
      <c r="A14" s="2810"/>
      <c r="B14" s="729"/>
      <c r="C14" s="729"/>
      <c r="D14" s="729"/>
      <c r="E14" s="729"/>
      <c r="F14" s="729"/>
      <c r="G14" s="727"/>
      <c r="H14" s="726"/>
      <c r="I14" s="729" t="s">
        <v>1542</v>
      </c>
      <c r="J14" s="729"/>
      <c r="K14" s="729" t="s">
        <v>1121</v>
      </c>
      <c r="L14" s="729"/>
      <c r="M14" s="729"/>
      <c r="N14" s="729"/>
      <c r="O14" s="727"/>
      <c r="P14" s="726"/>
      <c r="Q14" s="721" t="s">
        <v>1543</v>
      </c>
      <c r="X14" s="724"/>
    </row>
    <row r="15" spans="1:25" ht="13.5" customHeight="1">
      <c r="A15" s="2810"/>
      <c r="B15" s="750" t="s">
        <v>1504</v>
      </c>
      <c r="C15" s="750"/>
      <c r="D15" s="750"/>
      <c r="E15" s="750"/>
      <c r="F15" s="750"/>
      <c r="G15" s="751"/>
      <c r="H15" s="752" t="s">
        <v>1546</v>
      </c>
      <c r="I15" s="750"/>
      <c r="J15" s="750"/>
      <c r="K15" s="750"/>
      <c r="L15" s="750"/>
      <c r="M15" s="750"/>
      <c r="N15" s="750"/>
      <c r="O15" s="751"/>
      <c r="P15" s="752"/>
      <c r="Q15" s="750" t="s">
        <v>1541</v>
      </c>
      <c r="R15" s="750"/>
      <c r="S15" s="750"/>
      <c r="T15" s="750"/>
      <c r="U15" s="750"/>
      <c r="V15" s="750"/>
      <c r="W15" s="750"/>
      <c r="X15" s="751"/>
    </row>
    <row r="16" spans="1:25" ht="13.5" customHeight="1">
      <c r="A16" s="2810"/>
      <c r="B16" s="729"/>
      <c r="C16" s="729"/>
      <c r="D16" s="729"/>
      <c r="E16" s="729"/>
      <c r="F16" s="729"/>
      <c r="G16" s="727"/>
      <c r="H16" s="726"/>
      <c r="I16" s="729" t="s">
        <v>1542</v>
      </c>
      <c r="J16" s="729"/>
      <c r="K16" s="729" t="s">
        <v>1121</v>
      </c>
      <c r="L16" s="729"/>
      <c r="M16" s="729"/>
      <c r="N16" s="729"/>
      <c r="O16" s="727"/>
      <c r="P16" s="726"/>
      <c r="Q16" s="721" t="s">
        <v>1543</v>
      </c>
      <c r="X16" s="724"/>
    </row>
    <row r="17" spans="1:24" ht="13.5" customHeight="1">
      <c r="A17" s="2810"/>
      <c r="B17" s="750" t="s">
        <v>1506</v>
      </c>
      <c r="C17" s="750"/>
      <c r="D17" s="750"/>
      <c r="E17" s="750"/>
      <c r="F17" s="750"/>
      <c r="G17" s="751"/>
      <c r="H17" s="752" t="s">
        <v>1547</v>
      </c>
      <c r="I17" s="750"/>
      <c r="J17" s="750"/>
      <c r="K17" s="750"/>
      <c r="L17" s="750"/>
      <c r="M17" s="750"/>
      <c r="N17" s="750"/>
      <c r="O17" s="751"/>
      <c r="P17" s="752"/>
      <c r="Q17" s="750" t="s">
        <v>1541</v>
      </c>
      <c r="R17" s="750"/>
      <c r="S17" s="750"/>
      <c r="T17" s="750"/>
      <c r="U17" s="750"/>
      <c r="V17" s="750"/>
      <c r="W17" s="750"/>
      <c r="X17" s="751"/>
    </row>
    <row r="18" spans="1:24" ht="13.5" customHeight="1">
      <c r="A18" s="2810"/>
      <c r="B18" s="729"/>
      <c r="C18" s="729"/>
      <c r="D18" s="729"/>
      <c r="E18" s="729"/>
      <c r="F18" s="729"/>
      <c r="G18" s="727"/>
      <c r="H18" s="726"/>
      <c r="I18" s="729" t="s">
        <v>1542</v>
      </c>
      <c r="J18" s="729"/>
      <c r="K18" s="729" t="s">
        <v>1121</v>
      </c>
      <c r="L18" s="729"/>
      <c r="M18" s="729"/>
      <c r="N18" s="729"/>
      <c r="O18" s="727"/>
      <c r="P18" s="726"/>
      <c r="Q18" s="721" t="s">
        <v>1543</v>
      </c>
      <c r="X18" s="724"/>
    </row>
    <row r="19" spans="1:24" ht="13.5" customHeight="1">
      <c r="A19" s="2810"/>
      <c r="B19" s="750" t="s">
        <v>1548</v>
      </c>
      <c r="C19" s="750"/>
      <c r="D19" s="750"/>
      <c r="E19" s="750"/>
      <c r="F19" s="750"/>
      <c r="G19" s="751"/>
      <c r="H19" s="752" t="s">
        <v>1549</v>
      </c>
      <c r="I19" s="750"/>
      <c r="J19" s="750"/>
      <c r="K19" s="750"/>
      <c r="L19" s="750"/>
      <c r="M19" s="750"/>
      <c r="N19" s="750"/>
      <c r="O19" s="751"/>
      <c r="P19" s="752"/>
      <c r="Q19" s="750" t="s">
        <v>1541</v>
      </c>
      <c r="R19" s="750"/>
      <c r="S19" s="750"/>
      <c r="T19" s="750"/>
      <c r="U19" s="750"/>
      <c r="V19" s="750"/>
      <c r="W19" s="750"/>
      <c r="X19" s="751"/>
    </row>
    <row r="20" spans="1:24" ht="13.5" customHeight="1">
      <c r="A20" s="2810"/>
      <c r="B20" s="729"/>
      <c r="C20" s="729"/>
      <c r="D20" s="729"/>
      <c r="E20" s="729"/>
      <c r="F20" s="729"/>
      <c r="G20" s="727"/>
      <c r="H20" s="726"/>
      <c r="I20" s="729" t="s">
        <v>1542</v>
      </c>
      <c r="J20" s="729"/>
      <c r="K20" s="729" t="s">
        <v>1121</v>
      </c>
      <c r="L20" s="729"/>
      <c r="M20" s="729"/>
      <c r="N20" s="729"/>
      <c r="O20" s="727"/>
      <c r="P20" s="726"/>
      <c r="Q20" s="721" t="s">
        <v>1543</v>
      </c>
      <c r="X20" s="724"/>
    </row>
    <row r="21" spans="1:24" ht="13.5" customHeight="1">
      <c r="A21" s="2810"/>
      <c r="B21" s="721" t="s">
        <v>1550</v>
      </c>
      <c r="G21" s="724"/>
      <c r="H21" s="723" t="s">
        <v>1551</v>
      </c>
      <c r="J21" s="750"/>
      <c r="K21" s="750"/>
      <c r="L21" s="750"/>
      <c r="M21" s="750"/>
      <c r="N21" s="750"/>
      <c r="O21" s="751"/>
      <c r="P21" s="752"/>
      <c r="Q21" s="750" t="s">
        <v>1541</v>
      </c>
      <c r="R21" s="750"/>
      <c r="S21" s="750"/>
      <c r="T21" s="750"/>
      <c r="U21" s="750"/>
      <c r="V21" s="750"/>
      <c r="W21" s="750"/>
      <c r="X21" s="751"/>
    </row>
    <row r="22" spans="1:24" ht="13.5" customHeight="1">
      <c r="A22" s="2811"/>
      <c r="B22" s="729" t="s">
        <v>1552</v>
      </c>
      <c r="C22" s="729"/>
      <c r="D22" s="729"/>
      <c r="E22" s="729"/>
      <c r="F22" s="729"/>
      <c r="G22" s="727" t="s">
        <v>1553</v>
      </c>
      <c r="H22" s="726"/>
      <c r="I22" s="729" t="s">
        <v>1542</v>
      </c>
      <c r="J22" s="729"/>
      <c r="K22" s="729" t="s">
        <v>1121</v>
      </c>
      <c r="L22" s="729"/>
      <c r="M22" s="729"/>
      <c r="N22" s="729"/>
      <c r="O22" s="727"/>
      <c r="P22" s="726"/>
      <c r="Q22" s="729" t="s">
        <v>1543</v>
      </c>
      <c r="R22" s="729"/>
      <c r="S22" s="729"/>
      <c r="T22" s="729"/>
      <c r="U22" s="729"/>
      <c r="V22" s="729"/>
      <c r="W22" s="729"/>
      <c r="X22" s="727"/>
    </row>
    <row r="23" spans="1:24" ht="15" customHeight="1">
      <c r="A23" s="754"/>
      <c r="B23" s="721" t="s">
        <v>1554</v>
      </c>
    </row>
    <row r="24" spans="1:24" ht="10.35" customHeight="1"/>
    <row r="25" spans="1:24" ht="20.100000000000001" customHeight="1">
      <c r="A25" s="721" t="s">
        <v>1555</v>
      </c>
    </row>
    <row r="26" spans="1:24" ht="20.100000000000001" customHeight="1">
      <c r="A26" s="721" t="s">
        <v>1556</v>
      </c>
      <c r="G26" s="729"/>
      <c r="H26" s="729"/>
      <c r="I26" s="729"/>
      <c r="J26" s="729"/>
      <c r="K26" s="729"/>
      <c r="L26" s="729"/>
      <c r="M26" s="729"/>
      <c r="N26" s="729"/>
      <c r="O26" s="755" t="s">
        <v>1557</v>
      </c>
    </row>
    <row r="27" spans="1:24" ht="10.35" customHeight="1"/>
    <row r="28" spans="1:24" ht="20.100000000000001" customHeight="1">
      <c r="A28" s="721" t="s">
        <v>1558</v>
      </c>
    </row>
    <row r="29" spans="1:24" ht="20.100000000000001" customHeight="1">
      <c r="A29" s="756"/>
      <c r="B29" s="757"/>
      <c r="C29" s="757"/>
      <c r="D29" s="758" t="s">
        <v>1559</v>
      </c>
      <c r="E29" s="757"/>
      <c r="F29" s="757"/>
      <c r="G29" s="759"/>
      <c r="H29" s="756"/>
      <c r="I29" s="757"/>
      <c r="J29" s="758"/>
      <c r="K29" s="758" t="s">
        <v>1560</v>
      </c>
      <c r="L29" s="757"/>
      <c r="M29" s="757"/>
      <c r="N29" s="759"/>
      <c r="O29" s="757"/>
      <c r="P29" s="757"/>
      <c r="Q29" s="757"/>
      <c r="R29" s="758"/>
      <c r="S29" s="758" t="s">
        <v>1561</v>
      </c>
      <c r="T29" s="757"/>
      <c r="U29" s="757"/>
      <c r="V29" s="757"/>
      <c r="W29" s="757"/>
      <c r="X29" s="759"/>
    </row>
    <row r="30" spans="1:24" ht="25.35" customHeight="1">
      <c r="A30" s="756"/>
      <c r="B30" s="757"/>
      <c r="C30" s="757"/>
      <c r="D30" s="757"/>
      <c r="E30" s="757"/>
      <c r="F30" s="757"/>
      <c r="G30" s="759"/>
      <c r="H30" s="756"/>
      <c r="I30" s="757"/>
      <c r="J30" s="757"/>
      <c r="K30" s="758"/>
      <c r="L30" s="757"/>
      <c r="M30" s="757"/>
      <c r="N30" s="759"/>
      <c r="O30" s="757"/>
      <c r="P30" s="757"/>
      <c r="Q30" s="757"/>
      <c r="R30" s="757"/>
      <c r="S30" s="757"/>
      <c r="T30" s="758"/>
      <c r="U30" s="757"/>
      <c r="V30" s="757"/>
      <c r="W30" s="757"/>
      <c r="X30" s="759"/>
    </row>
    <row r="31" spans="1:24" ht="25.35" customHeight="1">
      <c r="A31" s="756"/>
      <c r="B31" s="757"/>
      <c r="C31" s="757"/>
      <c r="D31" s="757"/>
      <c r="E31" s="757"/>
      <c r="F31" s="757"/>
      <c r="G31" s="759"/>
      <c r="H31" s="756"/>
      <c r="I31" s="757"/>
      <c r="J31" s="757"/>
      <c r="K31" s="758"/>
      <c r="L31" s="757"/>
      <c r="M31" s="757"/>
      <c r="N31" s="759"/>
      <c r="O31" s="757"/>
      <c r="P31" s="757"/>
      <c r="Q31" s="757"/>
      <c r="R31" s="757"/>
      <c r="S31" s="757"/>
      <c r="T31" s="758"/>
      <c r="U31" s="757"/>
      <c r="V31" s="757"/>
      <c r="W31" s="757"/>
      <c r="X31" s="759"/>
    </row>
    <row r="32" spans="1:24" ht="25.35" customHeight="1">
      <c r="A32" s="756"/>
      <c r="B32" s="757"/>
      <c r="C32" s="757"/>
      <c r="D32" s="757"/>
      <c r="E32" s="757"/>
      <c r="F32" s="757"/>
      <c r="G32" s="759"/>
      <c r="H32" s="756"/>
      <c r="I32" s="757"/>
      <c r="J32" s="757"/>
      <c r="K32" s="758"/>
      <c r="L32" s="757"/>
      <c r="M32" s="757"/>
      <c r="N32" s="759"/>
      <c r="O32" s="757"/>
      <c r="P32" s="757"/>
      <c r="Q32" s="757"/>
      <c r="R32" s="757"/>
      <c r="S32" s="757"/>
      <c r="T32" s="758"/>
      <c r="U32" s="757"/>
      <c r="V32" s="757"/>
      <c r="W32" s="757"/>
      <c r="X32" s="759"/>
    </row>
    <row r="33" spans="1:24" ht="25.35" customHeight="1">
      <c r="A33" s="756"/>
      <c r="B33" s="757"/>
      <c r="C33" s="757"/>
      <c r="D33" s="757"/>
      <c r="E33" s="757"/>
      <c r="F33" s="757"/>
      <c r="G33" s="759"/>
      <c r="H33" s="756"/>
      <c r="I33" s="757"/>
      <c r="J33" s="757"/>
      <c r="K33" s="758"/>
      <c r="L33" s="757"/>
      <c r="M33" s="757"/>
      <c r="N33" s="759"/>
      <c r="O33" s="757"/>
      <c r="P33" s="757"/>
      <c r="Q33" s="757"/>
      <c r="R33" s="757"/>
      <c r="S33" s="757"/>
      <c r="T33" s="758"/>
      <c r="U33" s="757"/>
      <c r="V33" s="757"/>
      <c r="W33" s="757"/>
      <c r="X33" s="759"/>
    </row>
    <row r="34" spans="1:24" ht="25.35" customHeight="1">
      <c r="A34" s="756"/>
      <c r="B34" s="757"/>
      <c r="C34" s="757"/>
      <c r="D34" s="757"/>
      <c r="E34" s="757"/>
      <c r="F34" s="757"/>
      <c r="G34" s="759"/>
      <c r="H34" s="756"/>
      <c r="I34" s="757"/>
      <c r="J34" s="757"/>
      <c r="K34" s="758"/>
      <c r="L34" s="757"/>
      <c r="M34" s="757"/>
      <c r="N34" s="759"/>
      <c r="O34" s="757"/>
      <c r="P34" s="757"/>
      <c r="Q34" s="757"/>
      <c r="R34" s="757"/>
      <c r="S34" s="757"/>
      <c r="T34" s="758"/>
      <c r="U34" s="757"/>
      <c r="V34" s="757"/>
      <c r="W34" s="757"/>
      <c r="X34" s="759"/>
    </row>
    <row r="35" spans="1:24" ht="25.35" customHeight="1">
      <c r="A35" s="756"/>
      <c r="B35" s="757"/>
      <c r="C35" s="757"/>
      <c r="D35" s="757"/>
      <c r="E35" s="757"/>
      <c r="F35" s="757"/>
      <c r="G35" s="759"/>
      <c r="H35" s="756"/>
      <c r="I35" s="757"/>
      <c r="J35" s="757"/>
      <c r="K35" s="758"/>
      <c r="L35" s="757"/>
      <c r="M35" s="757"/>
      <c r="N35" s="759"/>
      <c r="O35" s="757"/>
      <c r="P35" s="757"/>
      <c r="Q35" s="757"/>
      <c r="R35" s="757"/>
      <c r="S35" s="757"/>
      <c r="T35" s="758"/>
      <c r="U35" s="757"/>
      <c r="V35" s="757"/>
      <c r="W35" s="757"/>
      <c r="X35" s="759"/>
    </row>
    <row r="36" spans="1:24" ht="25.35" customHeight="1">
      <c r="A36" s="756"/>
      <c r="B36" s="757"/>
      <c r="C36" s="757"/>
      <c r="D36" s="757"/>
      <c r="E36" s="757"/>
      <c r="F36" s="757"/>
      <c r="G36" s="759"/>
      <c r="H36" s="756"/>
      <c r="I36" s="757"/>
      <c r="J36" s="757"/>
      <c r="K36" s="758"/>
      <c r="L36" s="757"/>
      <c r="M36" s="757"/>
      <c r="N36" s="759"/>
      <c r="O36" s="757"/>
      <c r="P36" s="757"/>
      <c r="Q36" s="757"/>
      <c r="R36" s="757"/>
      <c r="S36" s="757"/>
      <c r="T36" s="758"/>
      <c r="U36" s="757"/>
      <c r="V36" s="757"/>
      <c r="W36" s="757"/>
      <c r="X36" s="759"/>
    </row>
    <row r="37" spans="1:24" ht="25.35" customHeight="1">
      <c r="A37" s="756"/>
      <c r="B37" s="757"/>
      <c r="C37" s="757"/>
      <c r="D37" s="757"/>
      <c r="E37" s="757"/>
      <c r="F37" s="757"/>
      <c r="G37" s="759"/>
      <c r="H37" s="756"/>
      <c r="I37" s="757"/>
      <c r="J37" s="757"/>
      <c r="K37" s="758"/>
      <c r="L37" s="757"/>
      <c r="M37" s="757"/>
      <c r="N37" s="759"/>
      <c r="O37" s="757"/>
      <c r="P37" s="757"/>
      <c r="Q37" s="757"/>
      <c r="R37" s="757"/>
      <c r="S37" s="757"/>
      <c r="T37" s="758"/>
      <c r="U37" s="757"/>
      <c r="V37" s="757"/>
      <c r="W37" s="757"/>
      <c r="X37" s="759"/>
    </row>
    <row r="38" spans="1:24" ht="25.35" customHeight="1">
      <c r="A38" s="756"/>
      <c r="B38" s="757"/>
      <c r="C38" s="757"/>
      <c r="D38" s="757"/>
      <c r="E38" s="757"/>
      <c r="F38" s="757"/>
      <c r="G38" s="759"/>
      <c r="H38" s="756"/>
      <c r="I38" s="757"/>
      <c r="J38" s="757"/>
      <c r="K38" s="758"/>
      <c r="L38" s="757"/>
      <c r="M38" s="757"/>
      <c r="N38" s="759"/>
      <c r="O38" s="757"/>
      <c r="P38" s="757"/>
      <c r="Q38" s="757"/>
      <c r="R38" s="757"/>
      <c r="S38" s="757"/>
      <c r="T38" s="758"/>
      <c r="U38" s="757"/>
      <c r="V38" s="757"/>
      <c r="W38" s="757"/>
      <c r="X38" s="759"/>
    </row>
    <row r="39" spans="1:24" ht="25.35" customHeight="1">
      <c r="A39" s="756"/>
      <c r="B39" s="757"/>
      <c r="C39" s="757"/>
      <c r="D39" s="757"/>
      <c r="E39" s="757"/>
      <c r="F39" s="757"/>
      <c r="G39" s="759"/>
      <c r="H39" s="756"/>
      <c r="I39" s="757"/>
      <c r="J39" s="757"/>
      <c r="K39" s="758"/>
      <c r="L39" s="757"/>
      <c r="M39" s="757"/>
      <c r="N39" s="759"/>
      <c r="O39" s="757"/>
      <c r="P39" s="757"/>
      <c r="Q39" s="757"/>
      <c r="R39" s="757"/>
      <c r="S39" s="757"/>
      <c r="T39" s="758"/>
      <c r="U39" s="757"/>
      <c r="V39" s="757"/>
      <c r="W39" s="757"/>
      <c r="X39" s="759"/>
    </row>
    <row r="40" spans="1:24" ht="20.100000000000001" customHeight="1">
      <c r="A40" s="721" t="s">
        <v>1562</v>
      </c>
    </row>
    <row r="41" spans="1:24" ht="10.35" customHeight="1"/>
    <row r="42" spans="1:24" ht="20.100000000000001" customHeight="1">
      <c r="A42" s="721" t="s">
        <v>1563</v>
      </c>
    </row>
    <row r="43" spans="1:24" ht="20.100000000000001" customHeight="1">
      <c r="A43" s="721" t="s">
        <v>1564</v>
      </c>
      <c r="G43" s="729"/>
      <c r="H43" s="729"/>
      <c r="I43" s="729"/>
      <c r="J43" s="729"/>
      <c r="K43" s="729"/>
      <c r="L43" s="729"/>
      <c r="M43" s="729"/>
      <c r="N43" s="729" t="s">
        <v>1557</v>
      </c>
      <c r="O43" s="729"/>
    </row>
    <row r="90" spans="42:42" ht="20.100000000000001" customHeight="1">
      <c r="AP90" s="721" t="b">
        <v>0</v>
      </c>
    </row>
  </sheetData>
  <mergeCells count="2">
    <mergeCell ref="A1:B1"/>
    <mergeCell ref="A9:A22"/>
  </mergeCells>
  <phoneticPr fontId="18"/>
  <printOptions horizontalCentered="1" verticalCentered="1"/>
  <pageMargins left="0.59055118110236227" right="0.19685039370078741" top="0.39370078740157483" bottom="0.39370078740157483" header="0.51181102362204722" footer="0.51181102362204722"/>
  <pageSetup paperSize="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 r:id="rId4" name="Check Box 1">
              <controlPr defaultSize="0" autoFill="0" autoLine="0" autoPict="0">
                <anchor moveWithCells="1" sizeWithCells="1">
                  <from>
                    <xdr:col>15</xdr:col>
                    <xdr:colOff>68580</xdr:colOff>
                    <xdr:row>10</xdr:row>
                    <xdr:rowOff>0</xdr:rowOff>
                  </from>
                  <to>
                    <xdr:col>15</xdr:col>
                    <xdr:colOff>259080</xdr:colOff>
                    <xdr:row>11</xdr:row>
                    <xdr:rowOff>0</xdr:rowOff>
                  </to>
                </anchor>
              </controlPr>
            </control>
          </mc:Choice>
        </mc:AlternateContent>
        <mc:AlternateContent xmlns:mc="http://schemas.openxmlformats.org/markup-compatibility/2006">
          <mc:Choice Requires="x14">
            <control shapeId="4" r:id="rId5" name="Check Box 2">
              <controlPr defaultSize="0" autoFill="0" autoLine="0" autoPict="0">
                <anchor moveWithCells="1" sizeWithCells="1">
                  <from>
                    <xdr:col>15</xdr:col>
                    <xdr:colOff>68580</xdr:colOff>
                    <xdr:row>11</xdr:row>
                    <xdr:rowOff>0</xdr:rowOff>
                  </from>
                  <to>
                    <xdr:col>15</xdr:col>
                    <xdr:colOff>259080</xdr:colOff>
                    <xdr:row>12</xdr:row>
                    <xdr:rowOff>0</xdr:rowOff>
                  </to>
                </anchor>
              </controlPr>
            </control>
          </mc:Choice>
        </mc:AlternateContent>
        <mc:AlternateContent xmlns:mc="http://schemas.openxmlformats.org/markup-compatibility/2006">
          <mc:Choice Requires="x14">
            <control shapeId="5" r:id="rId6" name="Check Box 3">
              <controlPr defaultSize="0" autoFill="0" autoLine="0" autoPict="0">
                <anchor moveWithCells="1" sizeWithCells="1">
                  <from>
                    <xdr:col>15</xdr:col>
                    <xdr:colOff>68580</xdr:colOff>
                    <xdr:row>12</xdr:row>
                    <xdr:rowOff>0</xdr:rowOff>
                  </from>
                  <to>
                    <xdr:col>15</xdr:col>
                    <xdr:colOff>259080</xdr:colOff>
                    <xdr:row>13</xdr:row>
                    <xdr:rowOff>0</xdr:rowOff>
                  </to>
                </anchor>
              </controlPr>
            </control>
          </mc:Choice>
        </mc:AlternateContent>
        <mc:AlternateContent xmlns:mc="http://schemas.openxmlformats.org/markup-compatibility/2006">
          <mc:Choice Requires="x14">
            <control shapeId="6" r:id="rId7" name="Check Box 4">
              <controlPr defaultSize="0" autoFill="0" autoLine="0" autoPict="0">
                <anchor moveWithCells="1" sizeWithCells="1">
                  <from>
                    <xdr:col>15</xdr:col>
                    <xdr:colOff>68580</xdr:colOff>
                    <xdr:row>13</xdr:row>
                    <xdr:rowOff>0</xdr:rowOff>
                  </from>
                  <to>
                    <xdr:col>15</xdr:col>
                    <xdr:colOff>259080</xdr:colOff>
                    <xdr:row>14</xdr:row>
                    <xdr:rowOff>0</xdr:rowOff>
                  </to>
                </anchor>
              </controlPr>
            </control>
          </mc:Choice>
        </mc:AlternateContent>
        <mc:AlternateContent xmlns:mc="http://schemas.openxmlformats.org/markup-compatibility/2006">
          <mc:Choice Requires="x14">
            <control shapeId="7" r:id="rId8" name="Check Box 5">
              <controlPr defaultSize="0" autoFill="0" autoLine="0" autoPict="0">
                <anchor moveWithCells="1" sizeWithCells="1">
                  <from>
                    <xdr:col>15</xdr:col>
                    <xdr:colOff>68580</xdr:colOff>
                    <xdr:row>14</xdr:row>
                    <xdr:rowOff>0</xdr:rowOff>
                  </from>
                  <to>
                    <xdr:col>15</xdr:col>
                    <xdr:colOff>259080</xdr:colOff>
                    <xdr:row>15</xdr:row>
                    <xdr:rowOff>0</xdr:rowOff>
                  </to>
                </anchor>
              </controlPr>
            </control>
          </mc:Choice>
        </mc:AlternateContent>
        <mc:AlternateContent xmlns:mc="http://schemas.openxmlformats.org/markup-compatibility/2006">
          <mc:Choice Requires="x14">
            <control shapeId="8" r:id="rId9" name="Check Box 6">
              <controlPr defaultSize="0" autoFill="0" autoLine="0" autoPict="0">
                <anchor moveWithCells="1" sizeWithCells="1">
                  <from>
                    <xdr:col>15</xdr:col>
                    <xdr:colOff>68580</xdr:colOff>
                    <xdr:row>15</xdr:row>
                    <xdr:rowOff>0</xdr:rowOff>
                  </from>
                  <to>
                    <xdr:col>15</xdr:col>
                    <xdr:colOff>259080</xdr:colOff>
                    <xdr:row>16</xdr:row>
                    <xdr:rowOff>0</xdr:rowOff>
                  </to>
                </anchor>
              </controlPr>
            </control>
          </mc:Choice>
        </mc:AlternateContent>
        <mc:AlternateContent xmlns:mc="http://schemas.openxmlformats.org/markup-compatibility/2006">
          <mc:Choice Requires="x14">
            <control shapeId="9" r:id="rId10" name="Check Box 7">
              <controlPr defaultSize="0" autoFill="0" autoLine="0" autoPict="0">
                <anchor moveWithCells="1" sizeWithCells="1">
                  <from>
                    <xdr:col>15</xdr:col>
                    <xdr:colOff>68580</xdr:colOff>
                    <xdr:row>16</xdr:row>
                    <xdr:rowOff>0</xdr:rowOff>
                  </from>
                  <to>
                    <xdr:col>15</xdr:col>
                    <xdr:colOff>259080</xdr:colOff>
                    <xdr:row>17</xdr:row>
                    <xdr:rowOff>0</xdr:rowOff>
                  </to>
                </anchor>
              </controlPr>
            </control>
          </mc:Choice>
        </mc:AlternateContent>
        <mc:AlternateContent xmlns:mc="http://schemas.openxmlformats.org/markup-compatibility/2006">
          <mc:Choice Requires="x14">
            <control shapeId="10" r:id="rId11" name="Check Box 8">
              <controlPr defaultSize="0" autoFill="0" autoLine="0" autoPict="0">
                <anchor moveWithCells="1" sizeWithCells="1">
                  <from>
                    <xdr:col>15</xdr:col>
                    <xdr:colOff>68580</xdr:colOff>
                    <xdr:row>17</xdr:row>
                    <xdr:rowOff>0</xdr:rowOff>
                  </from>
                  <to>
                    <xdr:col>15</xdr:col>
                    <xdr:colOff>259080</xdr:colOff>
                    <xdr:row>18</xdr:row>
                    <xdr:rowOff>0</xdr:rowOff>
                  </to>
                </anchor>
              </controlPr>
            </control>
          </mc:Choice>
        </mc:AlternateContent>
        <mc:AlternateContent xmlns:mc="http://schemas.openxmlformats.org/markup-compatibility/2006">
          <mc:Choice Requires="x14">
            <control shapeId="11" r:id="rId12" name="Check Box 9">
              <controlPr defaultSize="0" autoFill="0" autoLine="0" autoPict="0">
                <anchor moveWithCells="1" sizeWithCells="1">
                  <from>
                    <xdr:col>15</xdr:col>
                    <xdr:colOff>68580</xdr:colOff>
                    <xdr:row>18</xdr:row>
                    <xdr:rowOff>0</xdr:rowOff>
                  </from>
                  <to>
                    <xdr:col>15</xdr:col>
                    <xdr:colOff>259080</xdr:colOff>
                    <xdr:row>19</xdr:row>
                    <xdr:rowOff>0</xdr:rowOff>
                  </to>
                </anchor>
              </controlPr>
            </control>
          </mc:Choice>
        </mc:AlternateContent>
        <mc:AlternateContent xmlns:mc="http://schemas.openxmlformats.org/markup-compatibility/2006">
          <mc:Choice Requires="x14">
            <control shapeId="12" r:id="rId13" name="Check Box 10">
              <controlPr defaultSize="0" autoFill="0" autoLine="0" autoPict="0">
                <anchor moveWithCells="1" sizeWithCells="1">
                  <from>
                    <xdr:col>15</xdr:col>
                    <xdr:colOff>68580</xdr:colOff>
                    <xdr:row>19</xdr:row>
                    <xdr:rowOff>0</xdr:rowOff>
                  </from>
                  <to>
                    <xdr:col>15</xdr:col>
                    <xdr:colOff>259080</xdr:colOff>
                    <xdr:row>20</xdr:row>
                    <xdr:rowOff>0</xdr:rowOff>
                  </to>
                </anchor>
              </controlPr>
            </control>
          </mc:Choice>
        </mc:AlternateContent>
        <mc:AlternateContent xmlns:mc="http://schemas.openxmlformats.org/markup-compatibility/2006">
          <mc:Choice Requires="x14">
            <control shapeId="13" r:id="rId14" name="Check Box 11">
              <controlPr defaultSize="0" autoFill="0" autoLine="0" autoPict="0">
                <anchor moveWithCells="1" sizeWithCells="1">
                  <from>
                    <xdr:col>15</xdr:col>
                    <xdr:colOff>68580</xdr:colOff>
                    <xdr:row>20</xdr:row>
                    <xdr:rowOff>0</xdr:rowOff>
                  </from>
                  <to>
                    <xdr:col>15</xdr:col>
                    <xdr:colOff>259080</xdr:colOff>
                    <xdr:row>21</xdr:row>
                    <xdr:rowOff>0</xdr:rowOff>
                  </to>
                </anchor>
              </controlPr>
            </control>
          </mc:Choice>
        </mc:AlternateContent>
        <mc:AlternateContent xmlns:mc="http://schemas.openxmlformats.org/markup-compatibility/2006">
          <mc:Choice Requires="x14">
            <control shapeId="14" r:id="rId15" name="Check Box 12">
              <controlPr defaultSize="0" autoFill="0" autoLine="0" autoPict="0">
                <anchor moveWithCells="1" sizeWithCells="1">
                  <from>
                    <xdr:col>15</xdr:col>
                    <xdr:colOff>68580</xdr:colOff>
                    <xdr:row>21</xdr:row>
                    <xdr:rowOff>0</xdr:rowOff>
                  </from>
                  <to>
                    <xdr:col>15</xdr:col>
                    <xdr:colOff>259080</xdr:colOff>
                    <xdr:row>22</xdr:row>
                    <xdr:rowOff>0</xdr:rowOff>
                  </to>
                </anchor>
              </controlPr>
            </control>
          </mc:Choice>
        </mc:AlternateContent>
        <mc:AlternateContent xmlns:mc="http://schemas.openxmlformats.org/markup-compatibility/2006">
          <mc:Choice Requires="x14">
            <control shapeId="15" r:id="rId16" name="Check Box 13">
              <controlPr defaultSize="0" autoFill="0" autoLine="0" autoPict="0">
                <anchor moveWithCells="1" sizeWithCells="1">
                  <from>
                    <xdr:col>7</xdr:col>
                    <xdr:colOff>68580</xdr:colOff>
                    <xdr:row>11</xdr:row>
                    <xdr:rowOff>0</xdr:rowOff>
                  </from>
                  <to>
                    <xdr:col>7</xdr:col>
                    <xdr:colOff>259080</xdr:colOff>
                    <xdr:row>12</xdr:row>
                    <xdr:rowOff>0</xdr:rowOff>
                  </to>
                </anchor>
              </controlPr>
            </control>
          </mc:Choice>
        </mc:AlternateContent>
        <mc:AlternateContent xmlns:mc="http://schemas.openxmlformats.org/markup-compatibility/2006">
          <mc:Choice Requires="x14">
            <control shapeId="16" r:id="rId17" name="Check Box 14">
              <controlPr defaultSize="0" autoFill="0" autoLine="0" autoPict="0">
                <anchor moveWithCells="1" sizeWithCells="1">
                  <from>
                    <xdr:col>9</xdr:col>
                    <xdr:colOff>68580</xdr:colOff>
                    <xdr:row>11</xdr:row>
                    <xdr:rowOff>0</xdr:rowOff>
                  </from>
                  <to>
                    <xdr:col>9</xdr:col>
                    <xdr:colOff>259080</xdr:colOff>
                    <xdr:row>12</xdr:row>
                    <xdr:rowOff>0</xdr:rowOff>
                  </to>
                </anchor>
              </controlPr>
            </control>
          </mc:Choice>
        </mc:AlternateContent>
        <mc:AlternateContent xmlns:mc="http://schemas.openxmlformats.org/markup-compatibility/2006">
          <mc:Choice Requires="x14">
            <control shapeId="17" r:id="rId18" name="Check Box 15">
              <controlPr defaultSize="0" autoFill="0" autoLine="0" autoPict="0">
                <anchor moveWithCells="1" sizeWithCells="1">
                  <from>
                    <xdr:col>7</xdr:col>
                    <xdr:colOff>68580</xdr:colOff>
                    <xdr:row>13</xdr:row>
                    <xdr:rowOff>0</xdr:rowOff>
                  </from>
                  <to>
                    <xdr:col>7</xdr:col>
                    <xdr:colOff>259080</xdr:colOff>
                    <xdr:row>14</xdr:row>
                    <xdr:rowOff>0</xdr:rowOff>
                  </to>
                </anchor>
              </controlPr>
            </control>
          </mc:Choice>
        </mc:AlternateContent>
        <mc:AlternateContent xmlns:mc="http://schemas.openxmlformats.org/markup-compatibility/2006">
          <mc:Choice Requires="x14">
            <control shapeId="18" r:id="rId19" name="Check Box 16">
              <controlPr defaultSize="0" autoFill="0" autoLine="0" autoPict="0">
                <anchor moveWithCells="1" sizeWithCells="1">
                  <from>
                    <xdr:col>9</xdr:col>
                    <xdr:colOff>68580</xdr:colOff>
                    <xdr:row>13</xdr:row>
                    <xdr:rowOff>0</xdr:rowOff>
                  </from>
                  <to>
                    <xdr:col>9</xdr:col>
                    <xdr:colOff>259080</xdr:colOff>
                    <xdr:row>14</xdr:row>
                    <xdr:rowOff>0</xdr:rowOff>
                  </to>
                </anchor>
              </controlPr>
            </control>
          </mc:Choice>
        </mc:AlternateContent>
        <mc:AlternateContent xmlns:mc="http://schemas.openxmlformats.org/markup-compatibility/2006">
          <mc:Choice Requires="x14">
            <control shapeId="19" r:id="rId20" name="Check Box 17">
              <controlPr defaultSize="0" autoFill="0" autoLine="0" autoPict="0">
                <anchor moveWithCells="1" sizeWithCells="1">
                  <from>
                    <xdr:col>7</xdr:col>
                    <xdr:colOff>68580</xdr:colOff>
                    <xdr:row>15</xdr:row>
                    <xdr:rowOff>0</xdr:rowOff>
                  </from>
                  <to>
                    <xdr:col>7</xdr:col>
                    <xdr:colOff>259080</xdr:colOff>
                    <xdr:row>16</xdr:row>
                    <xdr:rowOff>0</xdr:rowOff>
                  </to>
                </anchor>
              </controlPr>
            </control>
          </mc:Choice>
        </mc:AlternateContent>
        <mc:AlternateContent xmlns:mc="http://schemas.openxmlformats.org/markup-compatibility/2006">
          <mc:Choice Requires="x14">
            <control shapeId="20" r:id="rId21" name="Check Box 18">
              <controlPr defaultSize="0" autoFill="0" autoLine="0" autoPict="0">
                <anchor moveWithCells="1" sizeWithCells="1">
                  <from>
                    <xdr:col>9</xdr:col>
                    <xdr:colOff>68580</xdr:colOff>
                    <xdr:row>15</xdr:row>
                    <xdr:rowOff>0</xdr:rowOff>
                  </from>
                  <to>
                    <xdr:col>9</xdr:col>
                    <xdr:colOff>259080</xdr:colOff>
                    <xdr:row>16</xdr:row>
                    <xdr:rowOff>0</xdr:rowOff>
                  </to>
                </anchor>
              </controlPr>
            </control>
          </mc:Choice>
        </mc:AlternateContent>
        <mc:AlternateContent xmlns:mc="http://schemas.openxmlformats.org/markup-compatibility/2006">
          <mc:Choice Requires="x14">
            <control shapeId="21" r:id="rId22" name="Check Box 19">
              <controlPr defaultSize="0" autoFill="0" autoLine="0" autoPict="0">
                <anchor moveWithCells="1" sizeWithCells="1">
                  <from>
                    <xdr:col>7</xdr:col>
                    <xdr:colOff>68580</xdr:colOff>
                    <xdr:row>17</xdr:row>
                    <xdr:rowOff>0</xdr:rowOff>
                  </from>
                  <to>
                    <xdr:col>7</xdr:col>
                    <xdr:colOff>259080</xdr:colOff>
                    <xdr:row>18</xdr:row>
                    <xdr:rowOff>0</xdr:rowOff>
                  </to>
                </anchor>
              </controlPr>
            </control>
          </mc:Choice>
        </mc:AlternateContent>
        <mc:AlternateContent xmlns:mc="http://schemas.openxmlformats.org/markup-compatibility/2006">
          <mc:Choice Requires="x14">
            <control shapeId="22" r:id="rId23" name="Check Box 20">
              <controlPr defaultSize="0" autoFill="0" autoLine="0" autoPict="0">
                <anchor moveWithCells="1" sizeWithCells="1">
                  <from>
                    <xdr:col>9</xdr:col>
                    <xdr:colOff>68580</xdr:colOff>
                    <xdr:row>17</xdr:row>
                    <xdr:rowOff>0</xdr:rowOff>
                  </from>
                  <to>
                    <xdr:col>9</xdr:col>
                    <xdr:colOff>259080</xdr:colOff>
                    <xdr:row>18</xdr:row>
                    <xdr:rowOff>0</xdr:rowOff>
                  </to>
                </anchor>
              </controlPr>
            </control>
          </mc:Choice>
        </mc:AlternateContent>
        <mc:AlternateContent xmlns:mc="http://schemas.openxmlformats.org/markup-compatibility/2006">
          <mc:Choice Requires="x14">
            <control shapeId="23" r:id="rId24" name="Check Box 21">
              <controlPr defaultSize="0" autoFill="0" autoLine="0" autoPict="0">
                <anchor moveWithCells="1" sizeWithCells="1">
                  <from>
                    <xdr:col>7</xdr:col>
                    <xdr:colOff>68580</xdr:colOff>
                    <xdr:row>19</xdr:row>
                    <xdr:rowOff>0</xdr:rowOff>
                  </from>
                  <to>
                    <xdr:col>7</xdr:col>
                    <xdr:colOff>259080</xdr:colOff>
                    <xdr:row>20</xdr:row>
                    <xdr:rowOff>0</xdr:rowOff>
                  </to>
                </anchor>
              </controlPr>
            </control>
          </mc:Choice>
        </mc:AlternateContent>
        <mc:AlternateContent xmlns:mc="http://schemas.openxmlformats.org/markup-compatibility/2006">
          <mc:Choice Requires="x14">
            <control shapeId="24" r:id="rId25" name="Check Box 22">
              <controlPr defaultSize="0" autoFill="0" autoLine="0" autoPict="0">
                <anchor moveWithCells="1" sizeWithCells="1">
                  <from>
                    <xdr:col>9</xdr:col>
                    <xdr:colOff>68580</xdr:colOff>
                    <xdr:row>19</xdr:row>
                    <xdr:rowOff>0</xdr:rowOff>
                  </from>
                  <to>
                    <xdr:col>9</xdr:col>
                    <xdr:colOff>259080</xdr:colOff>
                    <xdr:row>20</xdr:row>
                    <xdr:rowOff>0</xdr:rowOff>
                  </to>
                </anchor>
              </controlPr>
            </control>
          </mc:Choice>
        </mc:AlternateContent>
        <mc:AlternateContent xmlns:mc="http://schemas.openxmlformats.org/markup-compatibility/2006">
          <mc:Choice Requires="x14">
            <control shapeId="25" r:id="rId26" name="Check Box 23">
              <controlPr defaultSize="0" autoFill="0" autoLine="0" autoPict="0">
                <anchor moveWithCells="1" sizeWithCells="1">
                  <from>
                    <xdr:col>7</xdr:col>
                    <xdr:colOff>68580</xdr:colOff>
                    <xdr:row>21</xdr:row>
                    <xdr:rowOff>0</xdr:rowOff>
                  </from>
                  <to>
                    <xdr:col>7</xdr:col>
                    <xdr:colOff>259080</xdr:colOff>
                    <xdr:row>22</xdr:row>
                    <xdr:rowOff>0</xdr:rowOff>
                  </to>
                </anchor>
              </controlPr>
            </control>
          </mc:Choice>
        </mc:AlternateContent>
        <mc:AlternateContent xmlns:mc="http://schemas.openxmlformats.org/markup-compatibility/2006">
          <mc:Choice Requires="x14">
            <control shapeId="26" r:id="rId27" name="Check Box 24">
              <controlPr defaultSize="0" autoFill="0" autoLine="0" autoPict="0">
                <anchor moveWithCells="1" sizeWithCells="1">
                  <from>
                    <xdr:col>9</xdr:col>
                    <xdr:colOff>68580</xdr:colOff>
                    <xdr:row>21</xdr:row>
                    <xdr:rowOff>0</xdr:rowOff>
                  </from>
                  <to>
                    <xdr:col>9</xdr:col>
                    <xdr:colOff>259080</xdr:colOff>
                    <xdr:row>22</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pageSetUpPr fitToPage="1"/>
  </sheetPr>
  <dimension ref="A2:CN38"/>
  <sheetViews>
    <sheetView view="pageBreakPreview" zoomScaleNormal="75" zoomScaleSheetLayoutView="100" workbookViewId="0">
      <selection activeCell="U2" sqref="U2:BB2"/>
    </sheetView>
  </sheetViews>
  <sheetFormatPr defaultColWidth="9" defaultRowHeight="13.2"/>
  <cols>
    <col min="1" max="1" width="3.44140625" style="760" customWidth="1"/>
    <col min="2" max="2" width="24.33203125" style="760" customWidth="1"/>
    <col min="3" max="92" width="1.88671875" style="760" customWidth="1"/>
    <col min="93" max="256" width="9" style="760"/>
    <col min="257" max="257" width="3.44140625" style="760" customWidth="1"/>
    <col min="258" max="258" width="24.33203125" style="760" customWidth="1"/>
    <col min="259" max="348" width="1.88671875" style="760" customWidth="1"/>
    <col min="349" max="512" width="9" style="760"/>
    <col min="513" max="513" width="3.44140625" style="760" customWidth="1"/>
    <col min="514" max="514" width="24.33203125" style="760" customWidth="1"/>
    <col min="515" max="604" width="1.88671875" style="760" customWidth="1"/>
    <col min="605" max="768" width="9" style="760"/>
    <col min="769" max="769" width="3.44140625" style="760" customWidth="1"/>
    <col min="770" max="770" width="24.33203125" style="760" customWidth="1"/>
    <col min="771" max="860" width="1.88671875" style="760" customWidth="1"/>
    <col min="861" max="1024" width="9" style="760"/>
    <col min="1025" max="1025" width="3.44140625" style="760" customWidth="1"/>
    <col min="1026" max="1026" width="24.33203125" style="760" customWidth="1"/>
    <col min="1027" max="1116" width="1.88671875" style="760" customWidth="1"/>
    <col min="1117" max="1280" width="9" style="760"/>
    <col min="1281" max="1281" width="3.44140625" style="760" customWidth="1"/>
    <col min="1282" max="1282" width="24.33203125" style="760" customWidth="1"/>
    <col min="1283" max="1372" width="1.88671875" style="760" customWidth="1"/>
    <col min="1373" max="1536" width="9" style="760"/>
    <col min="1537" max="1537" width="3.44140625" style="760" customWidth="1"/>
    <col min="1538" max="1538" width="24.33203125" style="760" customWidth="1"/>
    <col min="1539" max="1628" width="1.88671875" style="760" customWidth="1"/>
    <col min="1629" max="1792" width="9" style="760"/>
    <col min="1793" max="1793" width="3.44140625" style="760" customWidth="1"/>
    <col min="1794" max="1794" width="24.33203125" style="760" customWidth="1"/>
    <col min="1795" max="1884" width="1.88671875" style="760" customWidth="1"/>
    <col min="1885" max="2048" width="9" style="760"/>
    <col min="2049" max="2049" width="3.44140625" style="760" customWidth="1"/>
    <col min="2050" max="2050" width="24.33203125" style="760" customWidth="1"/>
    <col min="2051" max="2140" width="1.88671875" style="760" customWidth="1"/>
    <col min="2141" max="2304" width="9" style="760"/>
    <col min="2305" max="2305" width="3.44140625" style="760" customWidth="1"/>
    <col min="2306" max="2306" width="24.33203125" style="760" customWidth="1"/>
    <col min="2307" max="2396" width="1.88671875" style="760" customWidth="1"/>
    <col min="2397" max="2560" width="9" style="760"/>
    <col min="2561" max="2561" width="3.44140625" style="760" customWidth="1"/>
    <col min="2562" max="2562" width="24.33203125" style="760" customWidth="1"/>
    <col min="2563" max="2652" width="1.88671875" style="760" customWidth="1"/>
    <col min="2653" max="2816" width="9" style="760"/>
    <col min="2817" max="2817" width="3.44140625" style="760" customWidth="1"/>
    <col min="2818" max="2818" width="24.33203125" style="760" customWidth="1"/>
    <col min="2819" max="2908" width="1.88671875" style="760" customWidth="1"/>
    <col min="2909" max="3072" width="9" style="760"/>
    <col min="3073" max="3073" width="3.44140625" style="760" customWidth="1"/>
    <col min="3074" max="3074" width="24.33203125" style="760" customWidth="1"/>
    <col min="3075" max="3164" width="1.88671875" style="760" customWidth="1"/>
    <col min="3165" max="3328" width="9" style="760"/>
    <col min="3329" max="3329" width="3.44140625" style="760" customWidth="1"/>
    <col min="3330" max="3330" width="24.33203125" style="760" customWidth="1"/>
    <col min="3331" max="3420" width="1.88671875" style="760" customWidth="1"/>
    <col min="3421" max="3584" width="9" style="760"/>
    <col min="3585" max="3585" width="3.44140625" style="760" customWidth="1"/>
    <col min="3586" max="3586" width="24.33203125" style="760" customWidth="1"/>
    <col min="3587" max="3676" width="1.88671875" style="760" customWidth="1"/>
    <col min="3677" max="3840" width="9" style="760"/>
    <col min="3841" max="3841" width="3.44140625" style="760" customWidth="1"/>
    <col min="3842" max="3842" width="24.33203125" style="760" customWidth="1"/>
    <col min="3843" max="3932" width="1.88671875" style="760" customWidth="1"/>
    <col min="3933" max="4096" width="9" style="760"/>
    <col min="4097" max="4097" width="3.44140625" style="760" customWidth="1"/>
    <col min="4098" max="4098" width="24.33203125" style="760" customWidth="1"/>
    <col min="4099" max="4188" width="1.88671875" style="760" customWidth="1"/>
    <col min="4189" max="4352" width="9" style="760"/>
    <col min="4353" max="4353" width="3.44140625" style="760" customWidth="1"/>
    <col min="4354" max="4354" width="24.33203125" style="760" customWidth="1"/>
    <col min="4355" max="4444" width="1.88671875" style="760" customWidth="1"/>
    <col min="4445" max="4608" width="9" style="760"/>
    <col min="4609" max="4609" width="3.44140625" style="760" customWidth="1"/>
    <col min="4610" max="4610" width="24.33203125" style="760" customWidth="1"/>
    <col min="4611" max="4700" width="1.88671875" style="760" customWidth="1"/>
    <col min="4701" max="4864" width="9" style="760"/>
    <col min="4865" max="4865" width="3.44140625" style="760" customWidth="1"/>
    <col min="4866" max="4866" width="24.33203125" style="760" customWidth="1"/>
    <col min="4867" max="4956" width="1.88671875" style="760" customWidth="1"/>
    <col min="4957" max="5120" width="9" style="760"/>
    <col min="5121" max="5121" width="3.44140625" style="760" customWidth="1"/>
    <col min="5122" max="5122" width="24.33203125" style="760" customWidth="1"/>
    <col min="5123" max="5212" width="1.88671875" style="760" customWidth="1"/>
    <col min="5213" max="5376" width="9" style="760"/>
    <col min="5377" max="5377" width="3.44140625" style="760" customWidth="1"/>
    <col min="5378" max="5378" width="24.33203125" style="760" customWidth="1"/>
    <col min="5379" max="5468" width="1.88671875" style="760" customWidth="1"/>
    <col min="5469" max="5632" width="9" style="760"/>
    <col min="5633" max="5633" width="3.44140625" style="760" customWidth="1"/>
    <col min="5634" max="5634" width="24.33203125" style="760" customWidth="1"/>
    <col min="5635" max="5724" width="1.88671875" style="760" customWidth="1"/>
    <col min="5725" max="5888" width="9" style="760"/>
    <col min="5889" max="5889" width="3.44140625" style="760" customWidth="1"/>
    <col min="5890" max="5890" width="24.33203125" style="760" customWidth="1"/>
    <col min="5891" max="5980" width="1.88671875" style="760" customWidth="1"/>
    <col min="5981" max="6144" width="9" style="760"/>
    <col min="6145" max="6145" width="3.44140625" style="760" customWidth="1"/>
    <col min="6146" max="6146" width="24.33203125" style="760" customWidth="1"/>
    <col min="6147" max="6236" width="1.88671875" style="760" customWidth="1"/>
    <col min="6237" max="6400" width="9" style="760"/>
    <col min="6401" max="6401" width="3.44140625" style="760" customWidth="1"/>
    <col min="6402" max="6402" width="24.33203125" style="760" customWidth="1"/>
    <col min="6403" max="6492" width="1.88671875" style="760" customWidth="1"/>
    <col min="6493" max="6656" width="9" style="760"/>
    <col min="6657" max="6657" width="3.44140625" style="760" customWidth="1"/>
    <col min="6658" max="6658" width="24.33203125" style="760" customWidth="1"/>
    <col min="6659" max="6748" width="1.88671875" style="760" customWidth="1"/>
    <col min="6749" max="6912" width="9" style="760"/>
    <col min="6913" max="6913" width="3.44140625" style="760" customWidth="1"/>
    <col min="6914" max="6914" width="24.33203125" style="760" customWidth="1"/>
    <col min="6915" max="7004" width="1.88671875" style="760" customWidth="1"/>
    <col min="7005" max="7168" width="9" style="760"/>
    <col min="7169" max="7169" width="3.44140625" style="760" customWidth="1"/>
    <col min="7170" max="7170" width="24.33203125" style="760" customWidth="1"/>
    <col min="7171" max="7260" width="1.88671875" style="760" customWidth="1"/>
    <col min="7261" max="7424" width="9" style="760"/>
    <col min="7425" max="7425" width="3.44140625" style="760" customWidth="1"/>
    <col min="7426" max="7426" width="24.33203125" style="760" customWidth="1"/>
    <col min="7427" max="7516" width="1.88671875" style="760" customWidth="1"/>
    <col min="7517" max="7680" width="9" style="760"/>
    <col min="7681" max="7681" width="3.44140625" style="760" customWidth="1"/>
    <col min="7682" max="7682" width="24.33203125" style="760" customWidth="1"/>
    <col min="7683" max="7772" width="1.88671875" style="760" customWidth="1"/>
    <col min="7773" max="7936" width="9" style="760"/>
    <col min="7937" max="7937" width="3.44140625" style="760" customWidth="1"/>
    <col min="7938" max="7938" width="24.33203125" style="760" customWidth="1"/>
    <col min="7939" max="8028" width="1.88671875" style="760" customWidth="1"/>
    <col min="8029" max="8192" width="9" style="760"/>
    <col min="8193" max="8193" width="3.44140625" style="760" customWidth="1"/>
    <col min="8194" max="8194" width="24.33203125" style="760" customWidth="1"/>
    <col min="8195" max="8284" width="1.88671875" style="760" customWidth="1"/>
    <col min="8285" max="8448" width="9" style="760"/>
    <col min="8449" max="8449" width="3.44140625" style="760" customWidth="1"/>
    <col min="8450" max="8450" width="24.33203125" style="760" customWidth="1"/>
    <col min="8451" max="8540" width="1.88671875" style="760" customWidth="1"/>
    <col min="8541" max="8704" width="9" style="760"/>
    <col min="8705" max="8705" width="3.44140625" style="760" customWidth="1"/>
    <col min="8706" max="8706" width="24.33203125" style="760" customWidth="1"/>
    <col min="8707" max="8796" width="1.88671875" style="760" customWidth="1"/>
    <col min="8797" max="8960" width="9" style="760"/>
    <col min="8961" max="8961" width="3.44140625" style="760" customWidth="1"/>
    <col min="8962" max="8962" width="24.33203125" style="760" customWidth="1"/>
    <col min="8963" max="9052" width="1.88671875" style="760" customWidth="1"/>
    <col min="9053" max="9216" width="9" style="760"/>
    <col min="9217" max="9217" width="3.44140625" style="760" customWidth="1"/>
    <col min="9218" max="9218" width="24.33203125" style="760" customWidth="1"/>
    <col min="9219" max="9308" width="1.88671875" style="760" customWidth="1"/>
    <col min="9309" max="9472" width="9" style="760"/>
    <col min="9473" max="9473" width="3.44140625" style="760" customWidth="1"/>
    <col min="9474" max="9474" width="24.33203125" style="760" customWidth="1"/>
    <col min="9475" max="9564" width="1.88671875" style="760" customWidth="1"/>
    <col min="9565" max="9728" width="9" style="760"/>
    <col min="9729" max="9729" width="3.44140625" style="760" customWidth="1"/>
    <col min="9730" max="9730" width="24.33203125" style="760" customWidth="1"/>
    <col min="9731" max="9820" width="1.88671875" style="760" customWidth="1"/>
    <col min="9821" max="9984" width="9" style="760"/>
    <col min="9985" max="9985" width="3.44140625" style="760" customWidth="1"/>
    <col min="9986" max="9986" width="24.33203125" style="760" customWidth="1"/>
    <col min="9987" max="10076" width="1.88671875" style="760" customWidth="1"/>
    <col min="10077" max="10240" width="9" style="760"/>
    <col min="10241" max="10241" width="3.44140625" style="760" customWidth="1"/>
    <col min="10242" max="10242" width="24.33203125" style="760" customWidth="1"/>
    <col min="10243" max="10332" width="1.88671875" style="760" customWidth="1"/>
    <col min="10333" max="10496" width="9" style="760"/>
    <col min="10497" max="10497" width="3.44140625" style="760" customWidth="1"/>
    <col min="10498" max="10498" width="24.33203125" style="760" customWidth="1"/>
    <col min="10499" max="10588" width="1.88671875" style="760" customWidth="1"/>
    <col min="10589" max="10752" width="9" style="760"/>
    <col min="10753" max="10753" width="3.44140625" style="760" customWidth="1"/>
    <col min="10754" max="10754" width="24.33203125" style="760" customWidth="1"/>
    <col min="10755" max="10844" width="1.88671875" style="760" customWidth="1"/>
    <col min="10845" max="11008" width="9" style="760"/>
    <col min="11009" max="11009" width="3.44140625" style="760" customWidth="1"/>
    <col min="11010" max="11010" width="24.33203125" style="760" customWidth="1"/>
    <col min="11011" max="11100" width="1.88671875" style="760" customWidth="1"/>
    <col min="11101" max="11264" width="9" style="760"/>
    <col min="11265" max="11265" width="3.44140625" style="760" customWidth="1"/>
    <col min="11266" max="11266" width="24.33203125" style="760" customWidth="1"/>
    <col min="11267" max="11356" width="1.88671875" style="760" customWidth="1"/>
    <col min="11357" max="11520" width="9" style="760"/>
    <col min="11521" max="11521" width="3.44140625" style="760" customWidth="1"/>
    <col min="11522" max="11522" width="24.33203125" style="760" customWidth="1"/>
    <col min="11523" max="11612" width="1.88671875" style="760" customWidth="1"/>
    <col min="11613" max="11776" width="9" style="760"/>
    <col min="11777" max="11777" width="3.44140625" style="760" customWidth="1"/>
    <col min="11778" max="11778" width="24.33203125" style="760" customWidth="1"/>
    <col min="11779" max="11868" width="1.88671875" style="760" customWidth="1"/>
    <col min="11869" max="12032" width="9" style="760"/>
    <col min="12033" max="12033" width="3.44140625" style="760" customWidth="1"/>
    <col min="12034" max="12034" width="24.33203125" style="760" customWidth="1"/>
    <col min="12035" max="12124" width="1.88671875" style="760" customWidth="1"/>
    <col min="12125" max="12288" width="9" style="760"/>
    <col min="12289" max="12289" width="3.44140625" style="760" customWidth="1"/>
    <col min="12290" max="12290" width="24.33203125" style="760" customWidth="1"/>
    <col min="12291" max="12380" width="1.88671875" style="760" customWidth="1"/>
    <col min="12381" max="12544" width="9" style="760"/>
    <col min="12545" max="12545" width="3.44140625" style="760" customWidth="1"/>
    <col min="12546" max="12546" width="24.33203125" style="760" customWidth="1"/>
    <col min="12547" max="12636" width="1.88671875" style="760" customWidth="1"/>
    <col min="12637" max="12800" width="9" style="760"/>
    <col min="12801" max="12801" width="3.44140625" style="760" customWidth="1"/>
    <col min="12802" max="12802" width="24.33203125" style="760" customWidth="1"/>
    <col min="12803" max="12892" width="1.88671875" style="760" customWidth="1"/>
    <col min="12893" max="13056" width="9" style="760"/>
    <col min="13057" max="13057" width="3.44140625" style="760" customWidth="1"/>
    <col min="13058" max="13058" width="24.33203125" style="760" customWidth="1"/>
    <col min="13059" max="13148" width="1.88671875" style="760" customWidth="1"/>
    <col min="13149" max="13312" width="9" style="760"/>
    <col min="13313" max="13313" width="3.44140625" style="760" customWidth="1"/>
    <col min="13314" max="13314" width="24.33203125" style="760" customWidth="1"/>
    <col min="13315" max="13404" width="1.88671875" style="760" customWidth="1"/>
    <col min="13405" max="13568" width="9" style="760"/>
    <col min="13569" max="13569" width="3.44140625" style="760" customWidth="1"/>
    <col min="13570" max="13570" width="24.33203125" style="760" customWidth="1"/>
    <col min="13571" max="13660" width="1.88671875" style="760" customWidth="1"/>
    <col min="13661" max="13824" width="9" style="760"/>
    <col min="13825" max="13825" width="3.44140625" style="760" customWidth="1"/>
    <col min="13826" max="13826" width="24.33203125" style="760" customWidth="1"/>
    <col min="13827" max="13916" width="1.88671875" style="760" customWidth="1"/>
    <col min="13917" max="14080" width="9" style="760"/>
    <col min="14081" max="14081" width="3.44140625" style="760" customWidth="1"/>
    <col min="14082" max="14082" width="24.33203125" style="760" customWidth="1"/>
    <col min="14083" max="14172" width="1.88671875" style="760" customWidth="1"/>
    <col min="14173" max="14336" width="9" style="760"/>
    <col min="14337" max="14337" width="3.44140625" style="760" customWidth="1"/>
    <col min="14338" max="14338" width="24.33203125" style="760" customWidth="1"/>
    <col min="14339" max="14428" width="1.88671875" style="760" customWidth="1"/>
    <col min="14429" max="14592" width="9" style="760"/>
    <col min="14593" max="14593" width="3.44140625" style="760" customWidth="1"/>
    <col min="14594" max="14594" width="24.33203125" style="760" customWidth="1"/>
    <col min="14595" max="14684" width="1.88671875" style="760" customWidth="1"/>
    <col min="14685" max="14848" width="9" style="760"/>
    <col min="14849" max="14849" width="3.44140625" style="760" customWidth="1"/>
    <col min="14850" max="14850" width="24.33203125" style="760" customWidth="1"/>
    <col min="14851" max="14940" width="1.88671875" style="760" customWidth="1"/>
    <col min="14941" max="15104" width="9" style="760"/>
    <col min="15105" max="15105" width="3.44140625" style="760" customWidth="1"/>
    <col min="15106" max="15106" width="24.33203125" style="760" customWidth="1"/>
    <col min="15107" max="15196" width="1.88671875" style="760" customWidth="1"/>
    <col min="15197" max="15360" width="9" style="760"/>
    <col min="15361" max="15361" width="3.44140625" style="760" customWidth="1"/>
    <col min="15362" max="15362" width="24.33203125" style="760" customWidth="1"/>
    <col min="15363" max="15452" width="1.88671875" style="760" customWidth="1"/>
    <col min="15453" max="15616" width="9" style="760"/>
    <col min="15617" max="15617" width="3.44140625" style="760" customWidth="1"/>
    <col min="15618" max="15618" width="24.33203125" style="760" customWidth="1"/>
    <col min="15619" max="15708" width="1.88671875" style="760" customWidth="1"/>
    <col min="15709" max="15872" width="9" style="760"/>
    <col min="15873" max="15873" width="3.44140625" style="760" customWidth="1"/>
    <col min="15874" max="15874" width="24.33203125" style="760" customWidth="1"/>
    <col min="15875" max="15964" width="1.88671875" style="760" customWidth="1"/>
    <col min="15965" max="16128" width="9" style="760"/>
    <col min="16129" max="16129" width="3.44140625" style="760" customWidth="1"/>
    <col min="16130" max="16130" width="24.33203125" style="760" customWidth="1"/>
    <col min="16131" max="16220" width="1.88671875" style="760" customWidth="1"/>
    <col min="16221" max="16384" width="9" style="760"/>
  </cols>
  <sheetData>
    <row r="2" spans="1:92" ht="22.5" customHeight="1">
      <c r="U2" s="2819" t="str">
        <f>入力シート!C10</f>
        <v>○○校区道路改良工事</v>
      </c>
      <c r="V2" s="2819"/>
      <c r="W2" s="2819"/>
      <c r="X2" s="2819"/>
      <c r="Y2" s="2819"/>
      <c r="Z2" s="2819"/>
      <c r="AA2" s="2819"/>
      <c r="AB2" s="2819"/>
      <c r="AC2" s="2819"/>
      <c r="AD2" s="2819"/>
      <c r="AE2" s="2819"/>
      <c r="AF2" s="2819"/>
      <c r="AG2" s="2819"/>
      <c r="AH2" s="2819"/>
      <c r="AI2" s="2819"/>
      <c r="AJ2" s="2819"/>
      <c r="AK2" s="2819"/>
      <c r="AL2" s="2819"/>
      <c r="AM2" s="2819"/>
      <c r="AN2" s="2819"/>
      <c r="AO2" s="2819"/>
      <c r="AP2" s="2819"/>
      <c r="AQ2" s="2819"/>
      <c r="AR2" s="2819"/>
      <c r="AS2" s="2819"/>
      <c r="AT2" s="2819"/>
      <c r="AU2" s="2819"/>
      <c r="AV2" s="2819"/>
      <c r="AW2" s="2819"/>
      <c r="AX2" s="2819"/>
      <c r="AY2" s="2819"/>
      <c r="AZ2" s="2819"/>
      <c r="BA2" s="2819"/>
      <c r="BB2" s="2819"/>
      <c r="BC2" s="2818" t="s">
        <v>32</v>
      </c>
      <c r="BD2" s="2818"/>
      <c r="BE2" s="2818"/>
      <c r="BF2" s="2818"/>
      <c r="BG2" s="2818"/>
      <c r="BK2" s="2822" t="s">
        <v>1565</v>
      </c>
      <c r="BL2" s="2822"/>
      <c r="BM2" s="2822"/>
      <c r="BN2" s="2822"/>
      <c r="BP2" s="2820" t="s">
        <v>1566</v>
      </c>
      <c r="BQ2" s="2820"/>
      <c r="BR2" s="2820"/>
      <c r="BS2" s="2820"/>
      <c r="BU2" s="2821" t="str">
        <f>入力シート!C25</f>
        <v>久留米市〇〇町１２３</v>
      </c>
      <c r="BV2" s="2821"/>
      <c r="BW2" s="2821"/>
      <c r="BX2" s="2821"/>
      <c r="BY2" s="2821"/>
      <c r="BZ2" s="2821"/>
      <c r="CA2" s="2821"/>
      <c r="CB2" s="2821"/>
      <c r="CC2" s="2821"/>
      <c r="CD2" s="2821"/>
      <c r="CE2" s="2821"/>
      <c r="CF2" s="2821"/>
      <c r="CG2" s="2821"/>
      <c r="CH2" s="2821"/>
      <c r="CI2" s="2821"/>
      <c r="CJ2" s="2821"/>
      <c r="CK2" s="2821"/>
      <c r="CL2" s="2821"/>
      <c r="CM2" s="2821"/>
    </row>
    <row r="3" spans="1:92" ht="22.5" customHeight="1">
      <c r="BK3" s="2823" t="s">
        <v>1567</v>
      </c>
      <c r="BL3" s="2823"/>
      <c r="BM3" s="2823"/>
      <c r="BN3" s="2823"/>
      <c r="BU3" s="2821" t="str">
        <f>入力シート!C26</f>
        <v>(株）○○○○建設</v>
      </c>
      <c r="BV3" s="2821"/>
      <c r="BW3" s="2821"/>
      <c r="BX3" s="2821"/>
      <c r="BY3" s="2821"/>
      <c r="BZ3" s="2821"/>
      <c r="CA3" s="2821"/>
      <c r="CB3" s="2821"/>
      <c r="CC3" s="2821"/>
      <c r="CD3" s="2821"/>
      <c r="CE3" s="2821"/>
      <c r="CF3" s="2821"/>
      <c r="CG3" s="2821"/>
      <c r="CH3" s="2821"/>
      <c r="CI3" s="2821"/>
      <c r="CJ3" s="2821"/>
      <c r="CK3" s="2821"/>
      <c r="CL3" s="2821"/>
      <c r="CM3" s="2821"/>
    </row>
    <row r="4" spans="1:92" ht="23.25" customHeight="1" thickBot="1">
      <c r="B4" s="774" t="s">
        <v>1573</v>
      </c>
      <c r="C4" s="2825">
        <f>入力シート!C14</f>
        <v>46114</v>
      </c>
      <c r="D4" s="2825"/>
      <c r="E4" s="2825"/>
      <c r="F4" s="2825"/>
      <c r="G4" s="2825"/>
      <c r="H4" s="2825"/>
      <c r="I4" s="2825"/>
      <c r="J4" s="2825"/>
      <c r="K4" s="2825"/>
      <c r="L4" s="2825"/>
      <c r="M4" s="2816" t="s">
        <v>14</v>
      </c>
      <c r="N4" s="2816"/>
      <c r="O4" s="2816"/>
      <c r="P4" s="2816"/>
      <c r="Q4" s="2816"/>
      <c r="R4" s="2825">
        <f>入力シート!C15</f>
        <v>46295</v>
      </c>
      <c r="S4" s="2825"/>
      <c r="T4" s="2825"/>
      <c r="U4" s="2825"/>
      <c r="V4" s="2825"/>
      <c r="W4" s="2825"/>
      <c r="X4" s="2825"/>
      <c r="Y4" s="2825"/>
      <c r="Z4" s="2825"/>
      <c r="AA4" s="2825"/>
      <c r="AB4" s="766"/>
      <c r="AC4" s="766"/>
      <c r="AD4" s="766"/>
      <c r="AE4" s="766"/>
      <c r="AF4" s="766"/>
      <c r="AG4" s="766"/>
      <c r="AH4" s="766"/>
      <c r="AI4" s="766"/>
      <c r="AJ4" s="766"/>
      <c r="AK4" s="766"/>
      <c r="AL4" s="766"/>
      <c r="AM4" s="766"/>
      <c r="AN4" s="766"/>
      <c r="AO4" s="766"/>
      <c r="AP4" s="766"/>
      <c r="AQ4" s="766"/>
      <c r="AR4" s="766"/>
      <c r="BP4" s="2816" t="s">
        <v>1568</v>
      </c>
      <c r="BQ4" s="2816"/>
      <c r="BR4" s="2816"/>
      <c r="BS4" s="2816"/>
      <c r="BU4" s="2824" t="str">
        <f>入力シート!C27</f>
        <v>代表取締役　久留米一郎</v>
      </c>
      <c r="BV4" s="2824"/>
      <c r="BW4" s="2824"/>
      <c r="BX4" s="2824"/>
      <c r="BY4" s="2824"/>
      <c r="BZ4" s="2824"/>
      <c r="CA4" s="2824"/>
      <c r="CB4" s="2824"/>
      <c r="CC4" s="2824"/>
      <c r="CD4" s="2824"/>
      <c r="CE4" s="2824"/>
      <c r="CF4" s="2824"/>
      <c r="CG4" s="2824"/>
      <c r="CH4" s="2824"/>
      <c r="CI4" s="2824"/>
      <c r="CJ4" s="766" t="s">
        <v>1188</v>
      </c>
      <c r="CK4" s="766"/>
      <c r="CL4" s="766"/>
      <c r="CM4" s="761"/>
    </row>
    <row r="5" spans="1:92" ht="21.75" customHeight="1">
      <c r="A5" s="2812" t="s">
        <v>1569</v>
      </c>
      <c r="B5" s="2813"/>
      <c r="C5" s="762"/>
      <c r="D5" s="763"/>
      <c r="E5" s="763"/>
      <c r="F5" s="763"/>
      <c r="G5" s="763"/>
      <c r="H5" s="763"/>
      <c r="I5" s="763"/>
      <c r="J5" s="763"/>
      <c r="K5" s="763"/>
      <c r="L5" s="763"/>
      <c r="M5" s="763"/>
      <c r="N5" s="763"/>
      <c r="O5" s="763"/>
      <c r="P5" s="763"/>
      <c r="Q5" s="763"/>
      <c r="R5" s="763"/>
      <c r="S5" s="763"/>
      <c r="T5" s="763"/>
      <c r="U5" s="763"/>
      <c r="V5" s="763"/>
      <c r="W5" s="763"/>
      <c r="X5" s="763"/>
      <c r="Y5" s="763"/>
      <c r="Z5" s="763"/>
      <c r="AA5" s="763"/>
      <c r="AB5" s="763"/>
      <c r="AC5" s="763"/>
      <c r="AD5" s="763"/>
      <c r="AE5" s="763"/>
      <c r="AF5" s="763"/>
      <c r="AG5" s="763"/>
      <c r="AH5" s="763"/>
      <c r="AI5" s="763"/>
      <c r="AJ5" s="763"/>
      <c r="AK5" s="763"/>
      <c r="AL5" s="763"/>
      <c r="AM5" s="763"/>
      <c r="AN5" s="763"/>
      <c r="AO5" s="763"/>
      <c r="AP5" s="763"/>
      <c r="AQ5" s="763"/>
      <c r="AR5" s="763"/>
      <c r="AS5" s="763"/>
      <c r="AT5" s="763"/>
      <c r="AU5" s="763"/>
      <c r="AV5" s="763"/>
      <c r="AW5" s="763"/>
      <c r="AX5" s="763"/>
      <c r="AY5" s="763"/>
      <c r="AZ5" s="763"/>
      <c r="BA5" s="763"/>
      <c r="BB5" s="763"/>
      <c r="BC5" s="763"/>
      <c r="BD5" s="763"/>
      <c r="BE5" s="763"/>
      <c r="BF5" s="763"/>
      <c r="BG5" s="763"/>
      <c r="BH5" s="763"/>
      <c r="BI5" s="763"/>
      <c r="BJ5" s="763"/>
      <c r="BK5" s="763"/>
      <c r="BL5" s="763"/>
      <c r="BM5" s="763"/>
      <c r="BN5" s="763"/>
      <c r="BO5" s="763"/>
      <c r="BP5" s="763"/>
      <c r="BQ5" s="763"/>
      <c r="BR5" s="763"/>
      <c r="BS5" s="763"/>
      <c r="BT5" s="763"/>
      <c r="BU5" s="763"/>
      <c r="BV5" s="763"/>
      <c r="BW5" s="763"/>
      <c r="BX5" s="763"/>
      <c r="BY5" s="763"/>
      <c r="BZ5" s="763"/>
      <c r="CA5" s="763"/>
      <c r="CB5" s="763"/>
      <c r="CC5" s="763"/>
      <c r="CD5" s="763"/>
      <c r="CE5" s="763"/>
      <c r="CF5" s="763"/>
      <c r="CG5" s="763"/>
      <c r="CH5" s="763"/>
      <c r="CI5" s="763"/>
      <c r="CJ5" s="763"/>
      <c r="CK5" s="763"/>
      <c r="CL5" s="763"/>
      <c r="CM5" s="763"/>
      <c r="CN5" s="764"/>
    </row>
    <row r="6" spans="1:92" ht="21.75" customHeight="1" thickBot="1">
      <c r="A6" s="2814" t="s">
        <v>1570</v>
      </c>
      <c r="B6" s="2815"/>
      <c r="C6" s="765"/>
      <c r="D6" s="766"/>
      <c r="E6" s="766"/>
      <c r="F6" s="766"/>
      <c r="G6" s="2816" t="s">
        <v>1571</v>
      </c>
      <c r="H6" s="2816"/>
      <c r="I6" s="766"/>
      <c r="J6" s="766"/>
      <c r="K6" s="766"/>
      <c r="L6" s="2816" t="s">
        <v>1571</v>
      </c>
      <c r="M6" s="2816"/>
      <c r="N6" s="766"/>
      <c r="O6" s="766"/>
      <c r="P6" s="766"/>
      <c r="Q6" s="2816" t="s">
        <v>1571</v>
      </c>
      <c r="R6" s="2816"/>
      <c r="S6" s="766"/>
      <c r="T6" s="766"/>
      <c r="U6" s="766"/>
      <c r="V6" s="2816" t="s">
        <v>1571</v>
      </c>
      <c r="W6" s="2816"/>
      <c r="X6" s="766"/>
      <c r="Y6" s="766"/>
      <c r="Z6" s="766"/>
      <c r="AA6" s="2816" t="s">
        <v>1571</v>
      </c>
      <c r="AB6" s="2816"/>
      <c r="AC6" s="766"/>
      <c r="AD6" s="766"/>
      <c r="AE6" s="766"/>
      <c r="AF6" s="2816" t="s">
        <v>1571</v>
      </c>
      <c r="AG6" s="2816"/>
      <c r="AH6" s="766"/>
      <c r="AI6" s="766"/>
      <c r="AJ6" s="766"/>
      <c r="AK6" s="2816" t="s">
        <v>1571</v>
      </c>
      <c r="AL6" s="2816"/>
      <c r="AM6" s="766"/>
      <c r="AN6" s="766"/>
      <c r="AO6" s="766"/>
      <c r="AP6" s="2816" t="s">
        <v>1571</v>
      </c>
      <c r="AQ6" s="2816"/>
      <c r="AR6" s="766"/>
      <c r="AS6" s="766"/>
      <c r="AT6" s="766"/>
      <c r="AU6" s="2816" t="s">
        <v>1571</v>
      </c>
      <c r="AV6" s="2816"/>
      <c r="AW6" s="766"/>
      <c r="AX6" s="766"/>
      <c r="AY6" s="766"/>
      <c r="AZ6" s="2816" t="s">
        <v>1571</v>
      </c>
      <c r="BA6" s="2816"/>
      <c r="BB6" s="766"/>
      <c r="BC6" s="766"/>
      <c r="BD6" s="766"/>
      <c r="BE6" s="2816" t="s">
        <v>1571</v>
      </c>
      <c r="BF6" s="2816"/>
      <c r="BG6" s="766"/>
      <c r="BH6" s="766"/>
      <c r="BI6" s="766"/>
      <c r="BJ6" s="2816" t="s">
        <v>1571</v>
      </c>
      <c r="BK6" s="2816"/>
      <c r="BL6" s="766"/>
      <c r="BM6" s="766"/>
      <c r="BN6" s="766"/>
      <c r="BO6" s="2816" t="s">
        <v>1571</v>
      </c>
      <c r="BP6" s="2816"/>
      <c r="BQ6" s="766"/>
      <c r="BR6" s="766"/>
      <c r="BS6" s="766"/>
      <c r="BT6" s="2816" t="s">
        <v>1571</v>
      </c>
      <c r="BU6" s="2816"/>
      <c r="BV6" s="766"/>
      <c r="BW6" s="766"/>
      <c r="BX6" s="766"/>
      <c r="BY6" s="2816" t="s">
        <v>1571</v>
      </c>
      <c r="BZ6" s="2816"/>
      <c r="CA6" s="766"/>
      <c r="CB6" s="766"/>
      <c r="CC6" s="766"/>
      <c r="CD6" s="2816" t="s">
        <v>1571</v>
      </c>
      <c r="CE6" s="2816"/>
      <c r="CF6" s="766"/>
      <c r="CG6" s="766"/>
      <c r="CH6" s="766"/>
      <c r="CI6" s="2816" t="s">
        <v>1571</v>
      </c>
      <c r="CJ6" s="2816"/>
      <c r="CK6" s="766"/>
      <c r="CL6" s="766"/>
      <c r="CM6" s="766"/>
      <c r="CN6" s="767"/>
    </row>
    <row r="7" spans="1:92" ht="20.100000000000001" customHeight="1">
      <c r="A7" s="2835"/>
      <c r="B7" s="2837"/>
      <c r="C7" s="768"/>
      <c r="D7" s="769"/>
      <c r="E7" s="769"/>
      <c r="F7" s="769"/>
      <c r="G7" s="770"/>
      <c r="H7" s="768"/>
      <c r="I7" s="769"/>
      <c r="J7" s="769"/>
      <c r="K7" s="769"/>
      <c r="L7" s="770"/>
      <c r="M7" s="768"/>
      <c r="N7" s="769"/>
      <c r="O7" s="769"/>
      <c r="P7" s="769"/>
      <c r="Q7" s="770"/>
      <c r="R7" s="768"/>
      <c r="S7" s="769"/>
      <c r="T7" s="769"/>
      <c r="U7" s="769"/>
      <c r="V7" s="770"/>
      <c r="W7" s="768"/>
      <c r="X7" s="769"/>
      <c r="Y7" s="769"/>
      <c r="Z7" s="769"/>
      <c r="AA7" s="770"/>
      <c r="AB7" s="768"/>
      <c r="AC7" s="769"/>
      <c r="AD7" s="769"/>
      <c r="AE7" s="769"/>
      <c r="AF7" s="770"/>
      <c r="AG7" s="768"/>
      <c r="AH7" s="769"/>
      <c r="AI7" s="769"/>
      <c r="AJ7" s="769"/>
      <c r="AK7" s="770"/>
      <c r="AL7" s="768"/>
      <c r="AM7" s="769"/>
      <c r="AN7" s="769"/>
      <c r="AO7" s="769"/>
      <c r="AP7" s="770"/>
      <c r="AQ7" s="768"/>
      <c r="AR7" s="769"/>
      <c r="AS7" s="769"/>
      <c r="AT7" s="769"/>
      <c r="AU7" s="770"/>
      <c r="AV7" s="768"/>
      <c r="AW7" s="769"/>
      <c r="AX7" s="769"/>
      <c r="AY7" s="769"/>
      <c r="AZ7" s="770"/>
      <c r="BA7" s="768"/>
      <c r="BB7" s="769"/>
      <c r="BC7" s="769"/>
      <c r="BD7" s="769"/>
      <c r="BE7" s="770"/>
      <c r="BF7" s="768"/>
      <c r="BG7" s="769"/>
      <c r="BH7" s="769"/>
      <c r="BI7" s="769"/>
      <c r="BJ7" s="770"/>
      <c r="BK7" s="768"/>
      <c r="BL7" s="769"/>
      <c r="BM7" s="769"/>
      <c r="BN7" s="769"/>
      <c r="BO7" s="770"/>
      <c r="BP7" s="768"/>
      <c r="BQ7" s="769"/>
      <c r="BR7" s="769"/>
      <c r="BS7" s="769"/>
      <c r="BT7" s="770"/>
      <c r="BU7" s="768"/>
      <c r="BV7" s="769"/>
      <c r="BW7" s="769"/>
      <c r="BX7" s="769"/>
      <c r="BY7" s="770"/>
      <c r="BZ7" s="768"/>
      <c r="CA7" s="769"/>
      <c r="CB7" s="769"/>
      <c r="CC7" s="769"/>
      <c r="CD7" s="770"/>
      <c r="CE7" s="768"/>
      <c r="CF7" s="769"/>
      <c r="CG7" s="769"/>
      <c r="CH7" s="769"/>
      <c r="CI7" s="770"/>
      <c r="CJ7" s="768"/>
      <c r="CK7" s="769"/>
      <c r="CL7" s="769"/>
      <c r="CM7" s="769"/>
      <c r="CN7" s="770"/>
    </row>
    <row r="8" spans="1:92" ht="20.100000000000001" customHeight="1">
      <c r="A8" s="2836"/>
      <c r="B8" s="2817"/>
      <c r="C8" s="771"/>
      <c r="D8" s="772"/>
      <c r="E8" s="772"/>
      <c r="F8" s="772"/>
      <c r="G8" s="773"/>
      <c r="H8" s="771"/>
      <c r="I8" s="772"/>
      <c r="J8" s="772"/>
      <c r="K8" s="772"/>
      <c r="L8" s="773"/>
      <c r="M8" s="771"/>
      <c r="N8" s="772"/>
      <c r="O8" s="772"/>
      <c r="P8" s="772"/>
      <c r="Q8" s="773"/>
      <c r="R8" s="771"/>
      <c r="S8" s="772"/>
      <c r="T8" s="772"/>
      <c r="U8" s="772"/>
      <c r="V8" s="773"/>
      <c r="W8" s="771"/>
      <c r="X8" s="772"/>
      <c r="Y8" s="772"/>
      <c r="Z8" s="772"/>
      <c r="AA8" s="773"/>
      <c r="AB8" s="771"/>
      <c r="AC8" s="772"/>
      <c r="AD8" s="772"/>
      <c r="AE8" s="772"/>
      <c r="AF8" s="773"/>
      <c r="AG8" s="771"/>
      <c r="AH8" s="772"/>
      <c r="AI8" s="772"/>
      <c r="AJ8" s="772"/>
      <c r="AK8" s="773"/>
      <c r="AL8" s="771"/>
      <c r="AM8" s="772"/>
      <c r="AN8" s="772"/>
      <c r="AO8" s="772"/>
      <c r="AP8" s="773"/>
      <c r="AQ8" s="771"/>
      <c r="AR8" s="772"/>
      <c r="AS8" s="772"/>
      <c r="AT8" s="772"/>
      <c r="AU8" s="773"/>
      <c r="AV8" s="771"/>
      <c r="AW8" s="772"/>
      <c r="AX8" s="772"/>
      <c r="AY8" s="772"/>
      <c r="AZ8" s="773"/>
      <c r="BA8" s="771"/>
      <c r="BB8" s="772"/>
      <c r="BC8" s="772"/>
      <c r="BD8" s="772"/>
      <c r="BE8" s="773"/>
      <c r="BF8" s="771"/>
      <c r="BG8" s="772"/>
      <c r="BH8" s="772"/>
      <c r="BI8" s="772"/>
      <c r="BJ8" s="773"/>
      <c r="BK8" s="771"/>
      <c r="BL8" s="772"/>
      <c r="BM8" s="772"/>
      <c r="BN8" s="772"/>
      <c r="BO8" s="773"/>
      <c r="BP8" s="771"/>
      <c r="BQ8" s="772"/>
      <c r="BR8" s="772"/>
      <c r="BS8" s="772"/>
      <c r="BT8" s="773"/>
      <c r="BU8" s="771"/>
      <c r="BV8" s="772"/>
      <c r="BW8" s="772"/>
      <c r="BX8" s="772"/>
      <c r="BY8" s="773"/>
      <c r="BZ8" s="771"/>
      <c r="CA8" s="772"/>
      <c r="CB8" s="772"/>
      <c r="CC8" s="772"/>
      <c r="CD8" s="773"/>
      <c r="CE8" s="771"/>
      <c r="CF8" s="772"/>
      <c r="CG8" s="772"/>
      <c r="CH8" s="772"/>
      <c r="CI8" s="773"/>
      <c r="CJ8" s="771"/>
      <c r="CK8" s="772"/>
      <c r="CL8" s="772"/>
      <c r="CM8" s="772"/>
      <c r="CN8" s="773"/>
    </row>
    <row r="9" spans="1:92" ht="20.100000000000001" customHeight="1">
      <c r="A9" s="2836"/>
      <c r="B9" s="2817"/>
      <c r="C9" s="771"/>
      <c r="D9" s="772"/>
      <c r="E9" s="772"/>
      <c r="F9" s="772"/>
      <c r="G9" s="773"/>
      <c r="H9" s="771"/>
      <c r="I9" s="772"/>
      <c r="J9" s="772"/>
      <c r="K9" s="772"/>
      <c r="L9" s="773"/>
      <c r="M9" s="771"/>
      <c r="N9" s="772"/>
      <c r="O9" s="772"/>
      <c r="P9" s="772"/>
      <c r="Q9" s="773"/>
      <c r="R9" s="771"/>
      <c r="S9" s="772"/>
      <c r="T9" s="772"/>
      <c r="U9" s="772"/>
      <c r="V9" s="773"/>
      <c r="W9" s="771"/>
      <c r="X9" s="772"/>
      <c r="Y9" s="772"/>
      <c r="Z9" s="772"/>
      <c r="AA9" s="773"/>
      <c r="AB9" s="771"/>
      <c r="AC9" s="772"/>
      <c r="AD9" s="772"/>
      <c r="AE9" s="772"/>
      <c r="AF9" s="773"/>
      <c r="AG9" s="771"/>
      <c r="AH9" s="772"/>
      <c r="AI9" s="772"/>
      <c r="AJ9" s="772"/>
      <c r="AK9" s="773"/>
      <c r="AL9" s="771"/>
      <c r="AM9" s="772"/>
      <c r="AN9" s="772"/>
      <c r="AO9" s="772"/>
      <c r="AP9" s="773"/>
      <c r="AQ9" s="771"/>
      <c r="AR9" s="772"/>
      <c r="AS9" s="772"/>
      <c r="AT9" s="772"/>
      <c r="AU9" s="773"/>
      <c r="AV9" s="771"/>
      <c r="AW9" s="772"/>
      <c r="AX9" s="772"/>
      <c r="AY9" s="772"/>
      <c r="AZ9" s="773"/>
      <c r="BA9" s="771"/>
      <c r="BB9" s="772"/>
      <c r="BC9" s="772"/>
      <c r="BD9" s="772"/>
      <c r="BE9" s="773"/>
      <c r="BF9" s="771"/>
      <c r="BG9" s="772"/>
      <c r="BH9" s="772"/>
      <c r="BI9" s="772"/>
      <c r="BJ9" s="773"/>
      <c r="BK9" s="771"/>
      <c r="BL9" s="772"/>
      <c r="BM9" s="772"/>
      <c r="BN9" s="772"/>
      <c r="BO9" s="773"/>
      <c r="BP9" s="771"/>
      <c r="BQ9" s="772"/>
      <c r="BR9" s="772"/>
      <c r="BS9" s="772"/>
      <c r="BT9" s="773"/>
      <c r="BU9" s="771"/>
      <c r="BV9" s="772"/>
      <c r="BW9" s="772"/>
      <c r="BX9" s="772"/>
      <c r="BY9" s="773"/>
      <c r="BZ9" s="771"/>
      <c r="CA9" s="772"/>
      <c r="CB9" s="772"/>
      <c r="CC9" s="772"/>
      <c r="CD9" s="773"/>
      <c r="CE9" s="771"/>
      <c r="CF9" s="772"/>
      <c r="CG9" s="772"/>
      <c r="CH9" s="772"/>
      <c r="CI9" s="773"/>
      <c r="CJ9" s="771"/>
      <c r="CK9" s="772"/>
      <c r="CL9" s="772"/>
      <c r="CM9" s="772"/>
      <c r="CN9" s="773"/>
    </row>
    <row r="10" spans="1:92" ht="20.100000000000001" customHeight="1">
      <c r="A10" s="2836"/>
      <c r="B10" s="2817"/>
      <c r="C10" s="771"/>
      <c r="D10" s="772"/>
      <c r="E10" s="772"/>
      <c r="F10" s="772"/>
      <c r="G10" s="773"/>
      <c r="H10" s="771"/>
      <c r="I10" s="772"/>
      <c r="J10" s="772"/>
      <c r="K10" s="772"/>
      <c r="L10" s="773"/>
      <c r="M10" s="771"/>
      <c r="N10" s="772"/>
      <c r="O10" s="772"/>
      <c r="P10" s="772"/>
      <c r="Q10" s="773"/>
      <c r="R10" s="771"/>
      <c r="S10" s="772"/>
      <c r="T10" s="772"/>
      <c r="U10" s="772"/>
      <c r="V10" s="773"/>
      <c r="W10" s="771"/>
      <c r="X10" s="772"/>
      <c r="Y10" s="772"/>
      <c r="Z10" s="772"/>
      <c r="AA10" s="773"/>
      <c r="AB10" s="771"/>
      <c r="AC10" s="772"/>
      <c r="AD10" s="772"/>
      <c r="AE10" s="772"/>
      <c r="AF10" s="773"/>
      <c r="AG10" s="771"/>
      <c r="AH10" s="772"/>
      <c r="AI10" s="772"/>
      <c r="AJ10" s="772"/>
      <c r="AK10" s="773"/>
      <c r="AL10" s="771"/>
      <c r="AM10" s="772"/>
      <c r="AN10" s="772"/>
      <c r="AO10" s="772"/>
      <c r="AP10" s="773"/>
      <c r="AQ10" s="771"/>
      <c r="AR10" s="772"/>
      <c r="AS10" s="772"/>
      <c r="AT10" s="772"/>
      <c r="AU10" s="773"/>
      <c r="AV10" s="771"/>
      <c r="AW10" s="772"/>
      <c r="AX10" s="772"/>
      <c r="AY10" s="772"/>
      <c r="AZ10" s="773"/>
      <c r="BA10" s="771"/>
      <c r="BB10" s="772"/>
      <c r="BC10" s="772"/>
      <c r="BD10" s="772"/>
      <c r="BE10" s="773"/>
      <c r="BF10" s="771"/>
      <c r="BG10" s="772"/>
      <c r="BH10" s="772"/>
      <c r="BI10" s="772"/>
      <c r="BJ10" s="773"/>
      <c r="BK10" s="771"/>
      <c r="BL10" s="772"/>
      <c r="BM10" s="772"/>
      <c r="BN10" s="772"/>
      <c r="BO10" s="773"/>
      <c r="BP10" s="771"/>
      <c r="BQ10" s="772"/>
      <c r="BR10" s="772"/>
      <c r="BS10" s="772"/>
      <c r="BT10" s="773"/>
      <c r="BU10" s="771"/>
      <c r="BV10" s="772"/>
      <c r="BW10" s="772"/>
      <c r="BX10" s="772"/>
      <c r="BY10" s="773"/>
      <c r="BZ10" s="771"/>
      <c r="CA10" s="772"/>
      <c r="CB10" s="772"/>
      <c r="CC10" s="772"/>
      <c r="CD10" s="773"/>
      <c r="CE10" s="771"/>
      <c r="CF10" s="772"/>
      <c r="CG10" s="772"/>
      <c r="CH10" s="772"/>
      <c r="CI10" s="773"/>
      <c r="CJ10" s="771"/>
      <c r="CK10" s="772"/>
      <c r="CL10" s="772"/>
      <c r="CM10" s="772"/>
      <c r="CN10" s="773"/>
    </row>
    <row r="11" spans="1:92" ht="20.100000000000001" customHeight="1">
      <c r="A11" s="2836"/>
      <c r="B11" s="2817"/>
      <c r="C11" s="771"/>
      <c r="D11" s="772"/>
      <c r="E11" s="772"/>
      <c r="F11" s="772"/>
      <c r="G11" s="773"/>
      <c r="H11" s="771"/>
      <c r="I11" s="772"/>
      <c r="J11" s="772"/>
      <c r="K11" s="772"/>
      <c r="L11" s="773"/>
      <c r="M11" s="771"/>
      <c r="N11" s="772"/>
      <c r="O11" s="772"/>
      <c r="P11" s="772"/>
      <c r="Q11" s="773"/>
      <c r="R11" s="771"/>
      <c r="S11" s="772"/>
      <c r="T11" s="772"/>
      <c r="U11" s="772"/>
      <c r="V11" s="773"/>
      <c r="W11" s="771"/>
      <c r="X11" s="772"/>
      <c r="Y11" s="772"/>
      <c r="Z11" s="772"/>
      <c r="AA11" s="773"/>
      <c r="AB11" s="771"/>
      <c r="AC11" s="772"/>
      <c r="AD11" s="772"/>
      <c r="AE11" s="772"/>
      <c r="AF11" s="773"/>
      <c r="AG11" s="771"/>
      <c r="AH11" s="772"/>
      <c r="AI11" s="772"/>
      <c r="AJ11" s="772"/>
      <c r="AK11" s="773"/>
      <c r="AL11" s="771"/>
      <c r="AM11" s="772"/>
      <c r="AN11" s="772"/>
      <c r="AO11" s="772"/>
      <c r="AP11" s="773"/>
      <c r="AQ11" s="771"/>
      <c r="AR11" s="772"/>
      <c r="AS11" s="772"/>
      <c r="AT11" s="772"/>
      <c r="AU11" s="773"/>
      <c r="AV11" s="771"/>
      <c r="AW11" s="772"/>
      <c r="AX11" s="772"/>
      <c r="AY11" s="772"/>
      <c r="AZ11" s="773"/>
      <c r="BA11" s="771"/>
      <c r="BB11" s="772"/>
      <c r="BC11" s="772"/>
      <c r="BD11" s="772"/>
      <c r="BE11" s="773"/>
      <c r="BF11" s="771"/>
      <c r="BG11" s="772"/>
      <c r="BH11" s="772"/>
      <c r="BI11" s="772"/>
      <c r="BJ11" s="773"/>
      <c r="BK11" s="771"/>
      <c r="BL11" s="772"/>
      <c r="BM11" s="772"/>
      <c r="BN11" s="772"/>
      <c r="BO11" s="773"/>
      <c r="BP11" s="771"/>
      <c r="BQ11" s="772"/>
      <c r="BR11" s="772"/>
      <c r="BS11" s="772"/>
      <c r="BT11" s="773"/>
      <c r="BU11" s="771"/>
      <c r="BV11" s="772"/>
      <c r="BW11" s="772"/>
      <c r="BX11" s="772"/>
      <c r="BY11" s="773"/>
      <c r="BZ11" s="771"/>
      <c r="CA11" s="772"/>
      <c r="CB11" s="772"/>
      <c r="CC11" s="772"/>
      <c r="CD11" s="773"/>
      <c r="CE11" s="771"/>
      <c r="CF11" s="772"/>
      <c r="CG11" s="772"/>
      <c r="CH11" s="772"/>
      <c r="CI11" s="773"/>
      <c r="CJ11" s="771"/>
      <c r="CK11" s="772"/>
      <c r="CL11" s="772"/>
      <c r="CM11" s="772"/>
      <c r="CN11" s="773"/>
    </row>
    <row r="12" spans="1:92" ht="20.100000000000001" customHeight="1">
      <c r="A12" s="2836"/>
      <c r="B12" s="2817"/>
      <c r="C12" s="771"/>
      <c r="D12" s="772"/>
      <c r="E12" s="772"/>
      <c r="F12" s="772"/>
      <c r="G12" s="773"/>
      <c r="H12" s="771"/>
      <c r="I12" s="772"/>
      <c r="J12" s="772"/>
      <c r="K12" s="772"/>
      <c r="L12" s="773"/>
      <c r="M12" s="771"/>
      <c r="N12" s="772"/>
      <c r="O12" s="772"/>
      <c r="P12" s="772"/>
      <c r="Q12" s="773"/>
      <c r="R12" s="771"/>
      <c r="S12" s="772"/>
      <c r="T12" s="772"/>
      <c r="U12" s="772"/>
      <c r="V12" s="773"/>
      <c r="W12" s="771"/>
      <c r="X12" s="772"/>
      <c r="Y12" s="772"/>
      <c r="Z12" s="772"/>
      <c r="AA12" s="773"/>
      <c r="AB12" s="771"/>
      <c r="AC12" s="772"/>
      <c r="AD12" s="772"/>
      <c r="AE12" s="772"/>
      <c r="AF12" s="773"/>
      <c r="AG12" s="771"/>
      <c r="AH12" s="772"/>
      <c r="AI12" s="772"/>
      <c r="AJ12" s="772"/>
      <c r="AK12" s="773"/>
      <c r="AL12" s="771"/>
      <c r="AM12" s="772"/>
      <c r="AN12" s="772"/>
      <c r="AO12" s="772"/>
      <c r="AP12" s="773"/>
      <c r="AQ12" s="771"/>
      <c r="AR12" s="772"/>
      <c r="AS12" s="772"/>
      <c r="AT12" s="772"/>
      <c r="AU12" s="773"/>
      <c r="AV12" s="771"/>
      <c r="AW12" s="772"/>
      <c r="AX12" s="772"/>
      <c r="AY12" s="772"/>
      <c r="AZ12" s="773"/>
      <c r="BA12" s="771"/>
      <c r="BB12" s="772"/>
      <c r="BC12" s="772"/>
      <c r="BD12" s="772"/>
      <c r="BE12" s="773"/>
      <c r="BF12" s="771"/>
      <c r="BG12" s="772"/>
      <c r="BH12" s="772"/>
      <c r="BI12" s="772"/>
      <c r="BJ12" s="773"/>
      <c r="BK12" s="771"/>
      <c r="BL12" s="772"/>
      <c r="BM12" s="772"/>
      <c r="BN12" s="772"/>
      <c r="BO12" s="773"/>
      <c r="BP12" s="771"/>
      <c r="BQ12" s="772"/>
      <c r="BR12" s="772"/>
      <c r="BS12" s="772"/>
      <c r="BT12" s="773"/>
      <c r="BU12" s="771"/>
      <c r="BV12" s="772"/>
      <c r="BW12" s="772"/>
      <c r="BX12" s="772"/>
      <c r="BY12" s="773"/>
      <c r="BZ12" s="771"/>
      <c r="CA12" s="772"/>
      <c r="CB12" s="772"/>
      <c r="CC12" s="772"/>
      <c r="CD12" s="773"/>
      <c r="CE12" s="771"/>
      <c r="CF12" s="772"/>
      <c r="CG12" s="772"/>
      <c r="CH12" s="772"/>
      <c r="CI12" s="773"/>
      <c r="CJ12" s="771"/>
      <c r="CK12" s="772"/>
      <c r="CL12" s="772"/>
      <c r="CM12" s="772"/>
      <c r="CN12" s="773"/>
    </row>
    <row r="13" spans="1:92" ht="20.100000000000001" customHeight="1">
      <c r="A13" s="2836"/>
      <c r="B13" s="2817"/>
      <c r="C13" s="771"/>
      <c r="D13" s="772"/>
      <c r="E13" s="772"/>
      <c r="F13" s="772"/>
      <c r="G13" s="773"/>
      <c r="H13" s="771"/>
      <c r="I13" s="772"/>
      <c r="J13" s="772"/>
      <c r="K13" s="772"/>
      <c r="L13" s="773"/>
      <c r="M13" s="771"/>
      <c r="N13" s="772"/>
      <c r="O13" s="772"/>
      <c r="P13" s="772"/>
      <c r="Q13" s="773"/>
      <c r="R13" s="771"/>
      <c r="S13" s="772"/>
      <c r="T13" s="772"/>
      <c r="U13" s="772"/>
      <c r="V13" s="773"/>
      <c r="W13" s="771"/>
      <c r="X13" s="772"/>
      <c r="Y13" s="772"/>
      <c r="Z13" s="772"/>
      <c r="AA13" s="773"/>
      <c r="AB13" s="771"/>
      <c r="AC13" s="772"/>
      <c r="AD13" s="772"/>
      <c r="AE13" s="772"/>
      <c r="AF13" s="773"/>
      <c r="AG13" s="771"/>
      <c r="AH13" s="772"/>
      <c r="AI13" s="772"/>
      <c r="AJ13" s="772"/>
      <c r="AK13" s="773"/>
      <c r="AL13" s="771"/>
      <c r="AM13" s="772"/>
      <c r="AN13" s="772"/>
      <c r="AO13" s="772"/>
      <c r="AP13" s="773"/>
      <c r="AQ13" s="771"/>
      <c r="AR13" s="772"/>
      <c r="AS13" s="772"/>
      <c r="AT13" s="772"/>
      <c r="AU13" s="773"/>
      <c r="AV13" s="771"/>
      <c r="AW13" s="772"/>
      <c r="AX13" s="772"/>
      <c r="AY13" s="772"/>
      <c r="AZ13" s="773"/>
      <c r="BA13" s="771"/>
      <c r="BB13" s="772"/>
      <c r="BC13" s="772"/>
      <c r="BD13" s="772"/>
      <c r="BE13" s="773"/>
      <c r="BF13" s="771"/>
      <c r="BG13" s="772"/>
      <c r="BH13" s="772"/>
      <c r="BI13" s="772"/>
      <c r="BJ13" s="773"/>
      <c r="BK13" s="771"/>
      <c r="BL13" s="772"/>
      <c r="BM13" s="772"/>
      <c r="BN13" s="772"/>
      <c r="BO13" s="773"/>
      <c r="BP13" s="771"/>
      <c r="BQ13" s="772"/>
      <c r="BR13" s="772"/>
      <c r="BS13" s="772"/>
      <c r="BT13" s="773"/>
      <c r="BU13" s="771"/>
      <c r="BV13" s="772"/>
      <c r="BW13" s="772"/>
      <c r="BX13" s="772"/>
      <c r="BY13" s="773"/>
      <c r="BZ13" s="771"/>
      <c r="CA13" s="772"/>
      <c r="CB13" s="772"/>
      <c r="CC13" s="772"/>
      <c r="CD13" s="773"/>
      <c r="CE13" s="771"/>
      <c r="CF13" s="772"/>
      <c r="CG13" s="772"/>
      <c r="CH13" s="772"/>
      <c r="CI13" s="773"/>
      <c r="CJ13" s="771"/>
      <c r="CK13" s="772"/>
      <c r="CL13" s="772"/>
      <c r="CM13" s="772"/>
      <c r="CN13" s="773"/>
    </row>
    <row r="14" spans="1:92" ht="20.100000000000001" customHeight="1">
      <c r="A14" s="2836"/>
      <c r="B14" s="2817"/>
      <c r="C14" s="771"/>
      <c r="D14" s="772"/>
      <c r="E14" s="772"/>
      <c r="F14" s="772"/>
      <c r="G14" s="773"/>
      <c r="H14" s="771"/>
      <c r="I14" s="772"/>
      <c r="J14" s="772"/>
      <c r="K14" s="772"/>
      <c r="L14" s="773"/>
      <c r="M14" s="771"/>
      <c r="N14" s="772"/>
      <c r="O14" s="772"/>
      <c r="P14" s="772"/>
      <c r="Q14" s="773"/>
      <c r="R14" s="771"/>
      <c r="S14" s="772"/>
      <c r="T14" s="772"/>
      <c r="U14" s="772"/>
      <c r="V14" s="773"/>
      <c r="W14" s="771"/>
      <c r="X14" s="772"/>
      <c r="Y14" s="772"/>
      <c r="Z14" s="772"/>
      <c r="AA14" s="773"/>
      <c r="AB14" s="771"/>
      <c r="AC14" s="772"/>
      <c r="AD14" s="772"/>
      <c r="AE14" s="772"/>
      <c r="AF14" s="773"/>
      <c r="AG14" s="771"/>
      <c r="AH14" s="772"/>
      <c r="AI14" s="772"/>
      <c r="AJ14" s="772"/>
      <c r="AK14" s="773"/>
      <c r="AL14" s="771"/>
      <c r="AM14" s="772"/>
      <c r="AN14" s="772"/>
      <c r="AO14" s="772"/>
      <c r="AP14" s="773"/>
      <c r="AQ14" s="771"/>
      <c r="AR14" s="772"/>
      <c r="AS14" s="772"/>
      <c r="AT14" s="772"/>
      <c r="AU14" s="773"/>
      <c r="AV14" s="771"/>
      <c r="AW14" s="772"/>
      <c r="AX14" s="772"/>
      <c r="AY14" s="772"/>
      <c r="AZ14" s="773"/>
      <c r="BA14" s="771"/>
      <c r="BB14" s="772"/>
      <c r="BC14" s="772"/>
      <c r="BD14" s="772"/>
      <c r="BE14" s="773"/>
      <c r="BF14" s="771"/>
      <c r="BG14" s="772"/>
      <c r="BH14" s="772"/>
      <c r="BI14" s="772"/>
      <c r="BJ14" s="773"/>
      <c r="BK14" s="771"/>
      <c r="BL14" s="772"/>
      <c r="BM14" s="772"/>
      <c r="BN14" s="772"/>
      <c r="BO14" s="773"/>
      <c r="BP14" s="771"/>
      <c r="BQ14" s="772"/>
      <c r="BR14" s="772"/>
      <c r="BS14" s="772"/>
      <c r="BT14" s="773"/>
      <c r="BU14" s="771"/>
      <c r="BV14" s="772"/>
      <c r="BW14" s="772"/>
      <c r="BX14" s="772"/>
      <c r="BY14" s="773"/>
      <c r="BZ14" s="771"/>
      <c r="CA14" s="772"/>
      <c r="CB14" s="772"/>
      <c r="CC14" s="772"/>
      <c r="CD14" s="773"/>
      <c r="CE14" s="771"/>
      <c r="CF14" s="772"/>
      <c r="CG14" s="772"/>
      <c r="CH14" s="772"/>
      <c r="CI14" s="773"/>
      <c r="CJ14" s="771"/>
      <c r="CK14" s="772"/>
      <c r="CL14" s="772"/>
      <c r="CM14" s="772"/>
      <c r="CN14" s="773"/>
    </row>
    <row r="15" spans="1:92" ht="20.100000000000001" customHeight="1">
      <c r="A15" s="2836"/>
      <c r="B15" s="2817"/>
      <c r="C15" s="771"/>
      <c r="D15" s="772"/>
      <c r="E15" s="772"/>
      <c r="F15" s="772"/>
      <c r="G15" s="773"/>
      <c r="H15" s="771"/>
      <c r="I15" s="772"/>
      <c r="J15" s="772"/>
      <c r="K15" s="772"/>
      <c r="L15" s="773"/>
      <c r="M15" s="771"/>
      <c r="N15" s="772"/>
      <c r="O15" s="772"/>
      <c r="P15" s="772"/>
      <c r="Q15" s="773"/>
      <c r="R15" s="771"/>
      <c r="S15" s="772"/>
      <c r="T15" s="772"/>
      <c r="U15" s="772"/>
      <c r="V15" s="773"/>
      <c r="W15" s="771"/>
      <c r="X15" s="772"/>
      <c r="Y15" s="772"/>
      <c r="Z15" s="772"/>
      <c r="AA15" s="773"/>
      <c r="AB15" s="771"/>
      <c r="AC15" s="772"/>
      <c r="AD15" s="772"/>
      <c r="AE15" s="772"/>
      <c r="AF15" s="773"/>
      <c r="AG15" s="771"/>
      <c r="AH15" s="772"/>
      <c r="AI15" s="772"/>
      <c r="AJ15" s="772"/>
      <c r="AK15" s="773"/>
      <c r="AL15" s="771"/>
      <c r="AM15" s="772"/>
      <c r="AN15" s="772"/>
      <c r="AO15" s="772"/>
      <c r="AP15" s="773"/>
      <c r="AQ15" s="771"/>
      <c r="AR15" s="772"/>
      <c r="AS15" s="772"/>
      <c r="AT15" s="772"/>
      <c r="AU15" s="773"/>
      <c r="AV15" s="771"/>
      <c r="AW15" s="772"/>
      <c r="AX15" s="772"/>
      <c r="AY15" s="772"/>
      <c r="AZ15" s="773"/>
      <c r="BA15" s="771"/>
      <c r="BB15" s="772"/>
      <c r="BC15" s="772"/>
      <c r="BD15" s="772"/>
      <c r="BE15" s="773"/>
      <c r="BF15" s="771"/>
      <c r="BG15" s="772"/>
      <c r="BH15" s="772"/>
      <c r="BI15" s="772"/>
      <c r="BJ15" s="773"/>
      <c r="BK15" s="771"/>
      <c r="BL15" s="772"/>
      <c r="BM15" s="772"/>
      <c r="BN15" s="772"/>
      <c r="BO15" s="773"/>
      <c r="BP15" s="771"/>
      <c r="BQ15" s="772"/>
      <c r="BR15" s="772"/>
      <c r="BS15" s="772"/>
      <c r="BT15" s="773"/>
      <c r="BU15" s="771"/>
      <c r="BV15" s="772"/>
      <c r="BW15" s="772"/>
      <c r="BX15" s="772"/>
      <c r="BY15" s="773"/>
      <c r="BZ15" s="771"/>
      <c r="CA15" s="772"/>
      <c r="CB15" s="772"/>
      <c r="CC15" s="772"/>
      <c r="CD15" s="773"/>
      <c r="CE15" s="771"/>
      <c r="CF15" s="772"/>
      <c r="CG15" s="772"/>
      <c r="CH15" s="772"/>
      <c r="CI15" s="773"/>
      <c r="CJ15" s="771"/>
      <c r="CK15" s="772"/>
      <c r="CL15" s="772"/>
      <c r="CM15" s="772"/>
      <c r="CN15" s="773"/>
    </row>
    <row r="16" spans="1:92" ht="20.100000000000001" customHeight="1">
      <c r="A16" s="2836"/>
      <c r="B16" s="2817"/>
      <c r="C16" s="771"/>
      <c r="D16" s="772"/>
      <c r="E16" s="772"/>
      <c r="F16" s="772"/>
      <c r="G16" s="773"/>
      <c r="H16" s="771"/>
      <c r="I16" s="772"/>
      <c r="J16" s="772"/>
      <c r="K16" s="772"/>
      <c r="L16" s="773"/>
      <c r="M16" s="771"/>
      <c r="N16" s="772"/>
      <c r="O16" s="772"/>
      <c r="P16" s="772"/>
      <c r="Q16" s="773"/>
      <c r="R16" s="771"/>
      <c r="S16" s="772"/>
      <c r="T16" s="772"/>
      <c r="U16" s="772"/>
      <c r="V16" s="773"/>
      <c r="W16" s="771"/>
      <c r="X16" s="772"/>
      <c r="Y16" s="772"/>
      <c r="Z16" s="772"/>
      <c r="AA16" s="773"/>
      <c r="AB16" s="771"/>
      <c r="AC16" s="772"/>
      <c r="AD16" s="772"/>
      <c r="AE16" s="772"/>
      <c r="AF16" s="773"/>
      <c r="AG16" s="771"/>
      <c r="AH16" s="772"/>
      <c r="AI16" s="772"/>
      <c r="AJ16" s="772"/>
      <c r="AK16" s="773"/>
      <c r="AL16" s="771"/>
      <c r="AM16" s="772"/>
      <c r="AN16" s="772"/>
      <c r="AO16" s="772"/>
      <c r="AP16" s="773"/>
      <c r="AQ16" s="771"/>
      <c r="AR16" s="772"/>
      <c r="AS16" s="772"/>
      <c r="AT16" s="772"/>
      <c r="AU16" s="773"/>
      <c r="AV16" s="771"/>
      <c r="AW16" s="772"/>
      <c r="AX16" s="772"/>
      <c r="AY16" s="772"/>
      <c r="AZ16" s="773"/>
      <c r="BA16" s="771"/>
      <c r="BB16" s="772"/>
      <c r="BC16" s="772"/>
      <c r="BD16" s="772"/>
      <c r="BE16" s="773"/>
      <c r="BF16" s="771"/>
      <c r="BG16" s="772"/>
      <c r="BH16" s="772"/>
      <c r="BI16" s="772"/>
      <c r="BJ16" s="773"/>
      <c r="BK16" s="771"/>
      <c r="BL16" s="772"/>
      <c r="BM16" s="772"/>
      <c r="BN16" s="772"/>
      <c r="BO16" s="773"/>
      <c r="BP16" s="771"/>
      <c r="BQ16" s="772"/>
      <c r="BR16" s="772"/>
      <c r="BS16" s="772"/>
      <c r="BT16" s="773"/>
      <c r="BU16" s="771"/>
      <c r="BV16" s="772"/>
      <c r="BW16" s="772"/>
      <c r="BX16" s="772"/>
      <c r="BY16" s="773"/>
      <c r="BZ16" s="771"/>
      <c r="CA16" s="772"/>
      <c r="CB16" s="772"/>
      <c r="CC16" s="772"/>
      <c r="CD16" s="773"/>
      <c r="CE16" s="771"/>
      <c r="CF16" s="772"/>
      <c r="CG16" s="772"/>
      <c r="CH16" s="772"/>
      <c r="CI16" s="773"/>
      <c r="CJ16" s="771"/>
      <c r="CK16" s="772"/>
      <c r="CL16" s="772"/>
      <c r="CM16" s="772"/>
      <c r="CN16" s="773"/>
    </row>
    <row r="17" spans="1:92" ht="20.100000000000001" customHeight="1">
      <c r="A17" s="2836"/>
      <c r="B17" s="2817"/>
      <c r="C17" s="771"/>
      <c r="D17" s="772"/>
      <c r="E17" s="772"/>
      <c r="F17" s="772"/>
      <c r="G17" s="773"/>
      <c r="H17" s="771"/>
      <c r="I17" s="772"/>
      <c r="J17" s="772"/>
      <c r="K17" s="772"/>
      <c r="L17" s="773"/>
      <c r="M17" s="771"/>
      <c r="N17" s="772"/>
      <c r="O17" s="772"/>
      <c r="P17" s="772"/>
      <c r="Q17" s="773"/>
      <c r="R17" s="771"/>
      <c r="S17" s="772"/>
      <c r="T17" s="772"/>
      <c r="U17" s="772"/>
      <c r="V17" s="773"/>
      <c r="W17" s="771"/>
      <c r="X17" s="772"/>
      <c r="Y17" s="772"/>
      <c r="Z17" s="772"/>
      <c r="AA17" s="773"/>
      <c r="AB17" s="771"/>
      <c r="AC17" s="772"/>
      <c r="AD17" s="772"/>
      <c r="AE17" s="772"/>
      <c r="AF17" s="773"/>
      <c r="AG17" s="771"/>
      <c r="AH17" s="772"/>
      <c r="AI17" s="772"/>
      <c r="AJ17" s="772"/>
      <c r="AK17" s="773"/>
      <c r="AL17" s="771"/>
      <c r="AM17" s="772"/>
      <c r="AN17" s="772"/>
      <c r="AO17" s="772"/>
      <c r="AP17" s="773"/>
      <c r="AQ17" s="771"/>
      <c r="AR17" s="772"/>
      <c r="AS17" s="772"/>
      <c r="AT17" s="772"/>
      <c r="AU17" s="773"/>
      <c r="AV17" s="771"/>
      <c r="AW17" s="772"/>
      <c r="AX17" s="772"/>
      <c r="AY17" s="772"/>
      <c r="AZ17" s="773"/>
      <c r="BA17" s="771"/>
      <c r="BB17" s="772"/>
      <c r="BC17" s="772"/>
      <c r="BD17" s="772"/>
      <c r="BE17" s="773"/>
      <c r="BF17" s="771"/>
      <c r="BG17" s="772"/>
      <c r="BH17" s="772"/>
      <c r="BI17" s="772"/>
      <c r="BJ17" s="773"/>
      <c r="BK17" s="771"/>
      <c r="BL17" s="772"/>
      <c r="BM17" s="772"/>
      <c r="BN17" s="772"/>
      <c r="BO17" s="773"/>
      <c r="BP17" s="771"/>
      <c r="BQ17" s="772"/>
      <c r="BR17" s="772"/>
      <c r="BS17" s="772"/>
      <c r="BT17" s="773"/>
      <c r="BU17" s="771"/>
      <c r="BV17" s="772"/>
      <c r="BW17" s="772"/>
      <c r="BX17" s="772"/>
      <c r="BY17" s="773"/>
      <c r="BZ17" s="771"/>
      <c r="CA17" s="772"/>
      <c r="CB17" s="772"/>
      <c r="CC17" s="772"/>
      <c r="CD17" s="773"/>
      <c r="CE17" s="771"/>
      <c r="CF17" s="772"/>
      <c r="CG17" s="772"/>
      <c r="CH17" s="772"/>
      <c r="CI17" s="773"/>
      <c r="CJ17" s="771"/>
      <c r="CK17" s="772"/>
      <c r="CL17" s="772"/>
      <c r="CM17" s="772"/>
      <c r="CN17" s="773"/>
    </row>
    <row r="18" spans="1:92" ht="20.100000000000001" customHeight="1">
      <c r="A18" s="2836"/>
      <c r="B18" s="2817"/>
      <c r="C18" s="771"/>
      <c r="D18" s="772"/>
      <c r="E18" s="772"/>
      <c r="F18" s="772"/>
      <c r="G18" s="773"/>
      <c r="H18" s="771"/>
      <c r="I18" s="772"/>
      <c r="J18" s="772"/>
      <c r="K18" s="772"/>
      <c r="L18" s="773"/>
      <c r="M18" s="771"/>
      <c r="N18" s="772"/>
      <c r="O18" s="772"/>
      <c r="P18" s="772"/>
      <c r="Q18" s="773"/>
      <c r="R18" s="771"/>
      <c r="S18" s="772"/>
      <c r="T18" s="772"/>
      <c r="U18" s="772"/>
      <c r="V18" s="773"/>
      <c r="W18" s="771"/>
      <c r="X18" s="772"/>
      <c r="Y18" s="772"/>
      <c r="Z18" s="772"/>
      <c r="AA18" s="773"/>
      <c r="AB18" s="771"/>
      <c r="AC18" s="772"/>
      <c r="AD18" s="772"/>
      <c r="AE18" s="772"/>
      <c r="AF18" s="773"/>
      <c r="AG18" s="771"/>
      <c r="AH18" s="772"/>
      <c r="AI18" s="772"/>
      <c r="AJ18" s="772"/>
      <c r="AK18" s="773"/>
      <c r="AL18" s="771"/>
      <c r="AM18" s="772"/>
      <c r="AN18" s="772"/>
      <c r="AO18" s="772"/>
      <c r="AP18" s="773"/>
      <c r="AQ18" s="771"/>
      <c r="AR18" s="772"/>
      <c r="AS18" s="772"/>
      <c r="AT18" s="772"/>
      <c r="AU18" s="773"/>
      <c r="AV18" s="771"/>
      <c r="AW18" s="772"/>
      <c r="AX18" s="772"/>
      <c r="AY18" s="772"/>
      <c r="AZ18" s="773"/>
      <c r="BA18" s="771"/>
      <c r="BB18" s="772"/>
      <c r="BC18" s="772"/>
      <c r="BD18" s="772"/>
      <c r="BE18" s="773"/>
      <c r="BF18" s="771"/>
      <c r="BG18" s="772"/>
      <c r="BH18" s="772"/>
      <c r="BI18" s="772"/>
      <c r="BJ18" s="773"/>
      <c r="BK18" s="771"/>
      <c r="BL18" s="772"/>
      <c r="BM18" s="772"/>
      <c r="BN18" s="772"/>
      <c r="BO18" s="773"/>
      <c r="BP18" s="771"/>
      <c r="BQ18" s="772"/>
      <c r="BR18" s="772"/>
      <c r="BS18" s="772"/>
      <c r="BT18" s="773"/>
      <c r="BU18" s="771"/>
      <c r="BV18" s="772"/>
      <c r="BW18" s="772"/>
      <c r="BX18" s="772"/>
      <c r="BY18" s="773"/>
      <c r="BZ18" s="771"/>
      <c r="CA18" s="772"/>
      <c r="CB18" s="772"/>
      <c r="CC18" s="772"/>
      <c r="CD18" s="773"/>
      <c r="CE18" s="771"/>
      <c r="CF18" s="772"/>
      <c r="CG18" s="772"/>
      <c r="CH18" s="772"/>
      <c r="CI18" s="773"/>
      <c r="CJ18" s="771"/>
      <c r="CK18" s="772"/>
      <c r="CL18" s="772"/>
      <c r="CM18" s="772"/>
      <c r="CN18" s="773"/>
    </row>
    <row r="19" spans="1:92" ht="20.100000000000001" customHeight="1">
      <c r="A19" s="2836"/>
      <c r="B19" s="2817"/>
      <c r="C19" s="771"/>
      <c r="D19" s="772"/>
      <c r="E19" s="772"/>
      <c r="F19" s="772"/>
      <c r="G19" s="773"/>
      <c r="H19" s="771"/>
      <c r="I19" s="772"/>
      <c r="J19" s="772"/>
      <c r="K19" s="772"/>
      <c r="L19" s="773"/>
      <c r="M19" s="771"/>
      <c r="N19" s="772"/>
      <c r="O19" s="772"/>
      <c r="P19" s="772"/>
      <c r="Q19" s="773"/>
      <c r="R19" s="771"/>
      <c r="S19" s="772"/>
      <c r="T19" s="772"/>
      <c r="U19" s="772"/>
      <c r="V19" s="773"/>
      <c r="W19" s="771"/>
      <c r="X19" s="772"/>
      <c r="Y19" s="772"/>
      <c r="Z19" s="772"/>
      <c r="AA19" s="773"/>
      <c r="AB19" s="771"/>
      <c r="AC19" s="772"/>
      <c r="AD19" s="772"/>
      <c r="AE19" s="772"/>
      <c r="AF19" s="773"/>
      <c r="AG19" s="771"/>
      <c r="AH19" s="772"/>
      <c r="AI19" s="772"/>
      <c r="AJ19" s="772"/>
      <c r="AK19" s="773"/>
      <c r="AL19" s="771"/>
      <c r="AM19" s="772"/>
      <c r="AN19" s="772"/>
      <c r="AO19" s="772"/>
      <c r="AP19" s="773"/>
      <c r="AQ19" s="771"/>
      <c r="AR19" s="772"/>
      <c r="AS19" s="772"/>
      <c r="AT19" s="772"/>
      <c r="AU19" s="773"/>
      <c r="AV19" s="771"/>
      <c r="AW19" s="772"/>
      <c r="AX19" s="772"/>
      <c r="AY19" s="772"/>
      <c r="AZ19" s="773"/>
      <c r="BA19" s="771"/>
      <c r="BB19" s="772"/>
      <c r="BC19" s="772"/>
      <c r="BD19" s="772"/>
      <c r="BE19" s="773"/>
      <c r="BF19" s="771"/>
      <c r="BG19" s="772"/>
      <c r="BH19" s="772"/>
      <c r="BI19" s="772"/>
      <c r="BJ19" s="773"/>
      <c r="BK19" s="771"/>
      <c r="BL19" s="772"/>
      <c r="BM19" s="772"/>
      <c r="BN19" s="772"/>
      <c r="BO19" s="773"/>
      <c r="BP19" s="771"/>
      <c r="BQ19" s="772"/>
      <c r="BR19" s="772"/>
      <c r="BS19" s="772"/>
      <c r="BT19" s="773"/>
      <c r="BU19" s="771"/>
      <c r="BV19" s="772"/>
      <c r="BW19" s="772"/>
      <c r="BX19" s="772"/>
      <c r="BY19" s="773"/>
      <c r="BZ19" s="771"/>
      <c r="CA19" s="772"/>
      <c r="CB19" s="772"/>
      <c r="CC19" s="772"/>
      <c r="CD19" s="773"/>
      <c r="CE19" s="771"/>
      <c r="CF19" s="772"/>
      <c r="CG19" s="772"/>
      <c r="CH19" s="772"/>
      <c r="CI19" s="773"/>
      <c r="CJ19" s="771"/>
      <c r="CK19" s="772"/>
      <c r="CL19" s="772"/>
      <c r="CM19" s="772"/>
      <c r="CN19" s="773"/>
    </row>
    <row r="20" spans="1:92" ht="20.100000000000001" customHeight="1">
      <c r="A20" s="2836"/>
      <c r="B20" s="2817"/>
      <c r="C20" s="771"/>
      <c r="D20" s="772"/>
      <c r="E20" s="772"/>
      <c r="F20" s="772"/>
      <c r="G20" s="773"/>
      <c r="H20" s="771"/>
      <c r="I20" s="772"/>
      <c r="J20" s="772"/>
      <c r="K20" s="772"/>
      <c r="L20" s="773"/>
      <c r="M20" s="771"/>
      <c r="N20" s="772"/>
      <c r="O20" s="772"/>
      <c r="P20" s="772"/>
      <c r="Q20" s="773"/>
      <c r="R20" s="771"/>
      <c r="S20" s="772"/>
      <c r="T20" s="772"/>
      <c r="U20" s="772"/>
      <c r="V20" s="773"/>
      <c r="W20" s="771"/>
      <c r="X20" s="772"/>
      <c r="Y20" s="772"/>
      <c r="Z20" s="772"/>
      <c r="AA20" s="773"/>
      <c r="AB20" s="771"/>
      <c r="AC20" s="772"/>
      <c r="AD20" s="772"/>
      <c r="AE20" s="772"/>
      <c r="AF20" s="773"/>
      <c r="AG20" s="771"/>
      <c r="AH20" s="772"/>
      <c r="AI20" s="772"/>
      <c r="AJ20" s="772"/>
      <c r="AK20" s="773"/>
      <c r="AL20" s="771"/>
      <c r="AM20" s="772"/>
      <c r="AN20" s="772"/>
      <c r="AO20" s="772"/>
      <c r="AP20" s="773"/>
      <c r="AQ20" s="771"/>
      <c r="AR20" s="772"/>
      <c r="AS20" s="772"/>
      <c r="AT20" s="772"/>
      <c r="AU20" s="773"/>
      <c r="AV20" s="771"/>
      <c r="AW20" s="772"/>
      <c r="AX20" s="772"/>
      <c r="AY20" s="772"/>
      <c r="AZ20" s="773"/>
      <c r="BA20" s="771"/>
      <c r="BB20" s="772"/>
      <c r="BC20" s="772"/>
      <c r="BD20" s="772"/>
      <c r="BE20" s="773"/>
      <c r="BF20" s="771"/>
      <c r="BG20" s="772"/>
      <c r="BH20" s="772"/>
      <c r="BI20" s="772"/>
      <c r="BJ20" s="773"/>
      <c r="BK20" s="771"/>
      <c r="BL20" s="772"/>
      <c r="BM20" s="772"/>
      <c r="BN20" s="772"/>
      <c r="BO20" s="773"/>
      <c r="BP20" s="771"/>
      <c r="BQ20" s="772"/>
      <c r="BR20" s="772"/>
      <c r="BS20" s="772"/>
      <c r="BT20" s="773"/>
      <c r="BU20" s="771"/>
      <c r="BV20" s="772"/>
      <c r="BW20" s="772"/>
      <c r="BX20" s="772"/>
      <c r="BY20" s="773"/>
      <c r="BZ20" s="771"/>
      <c r="CA20" s="772"/>
      <c r="CB20" s="772"/>
      <c r="CC20" s="772"/>
      <c r="CD20" s="773"/>
      <c r="CE20" s="771"/>
      <c r="CF20" s="772"/>
      <c r="CG20" s="772"/>
      <c r="CH20" s="772"/>
      <c r="CI20" s="773"/>
      <c r="CJ20" s="771"/>
      <c r="CK20" s="772"/>
      <c r="CL20" s="772"/>
      <c r="CM20" s="772"/>
      <c r="CN20" s="773"/>
    </row>
    <row r="21" spans="1:92" ht="20.100000000000001" customHeight="1">
      <c r="A21" s="2836"/>
      <c r="B21" s="2817"/>
      <c r="C21" s="771"/>
      <c r="D21" s="772"/>
      <c r="E21" s="772"/>
      <c r="F21" s="772"/>
      <c r="G21" s="773"/>
      <c r="H21" s="771"/>
      <c r="I21" s="772"/>
      <c r="J21" s="772"/>
      <c r="K21" s="772"/>
      <c r="L21" s="773"/>
      <c r="M21" s="771"/>
      <c r="N21" s="772"/>
      <c r="O21" s="772"/>
      <c r="P21" s="772"/>
      <c r="Q21" s="773"/>
      <c r="R21" s="771"/>
      <c r="S21" s="772"/>
      <c r="T21" s="772"/>
      <c r="U21" s="772"/>
      <c r="V21" s="773"/>
      <c r="W21" s="771"/>
      <c r="X21" s="772"/>
      <c r="Y21" s="772"/>
      <c r="Z21" s="772"/>
      <c r="AA21" s="773"/>
      <c r="AB21" s="771"/>
      <c r="AC21" s="772"/>
      <c r="AD21" s="772"/>
      <c r="AE21" s="772"/>
      <c r="AF21" s="773"/>
      <c r="AG21" s="771"/>
      <c r="AH21" s="772"/>
      <c r="AI21" s="772"/>
      <c r="AJ21" s="772"/>
      <c r="AK21" s="773"/>
      <c r="AL21" s="771"/>
      <c r="AM21" s="772"/>
      <c r="AN21" s="772"/>
      <c r="AO21" s="772"/>
      <c r="AP21" s="773"/>
      <c r="AQ21" s="771"/>
      <c r="AR21" s="772"/>
      <c r="AS21" s="772"/>
      <c r="AT21" s="772"/>
      <c r="AU21" s="773"/>
      <c r="AV21" s="771"/>
      <c r="AW21" s="772"/>
      <c r="AX21" s="772"/>
      <c r="AY21" s="772"/>
      <c r="AZ21" s="773"/>
      <c r="BA21" s="771"/>
      <c r="BB21" s="772"/>
      <c r="BC21" s="772"/>
      <c r="BD21" s="772"/>
      <c r="BE21" s="773"/>
      <c r="BF21" s="771"/>
      <c r="BG21" s="772"/>
      <c r="BH21" s="772"/>
      <c r="BI21" s="772"/>
      <c r="BJ21" s="773"/>
      <c r="BK21" s="771"/>
      <c r="BL21" s="772"/>
      <c r="BM21" s="772"/>
      <c r="BN21" s="772"/>
      <c r="BO21" s="773"/>
      <c r="BP21" s="771"/>
      <c r="BQ21" s="772"/>
      <c r="BR21" s="772"/>
      <c r="BS21" s="772"/>
      <c r="BT21" s="773"/>
      <c r="BU21" s="771"/>
      <c r="BV21" s="772"/>
      <c r="BW21" s="772"/>
      <c r="BX21" s="772"/>
      <c r="BY21" s="773"/>
      <c r="BZ21" s="771"/>
      <c r="CA21" s="772"/>
      <c r="CB21" s="772"/>
      <c r="CC21" s="772"/>
      <c r="CD21" s="773"/>
      <c r="CE21" s="771"/>
      <c r="CF21" s="772"/>
      <c r="CG21" s="772"/>
      <c r="CH21" s="772"/>
      <c r="CI21" s="773"/>
      <c r="CJ21" s="771"/>
      <c r="CK21" s="772"/>
      <c r="CL21" s="772"/>
      <c r="CM21" s="772"/>
      <c r="CN21" s="773"/>
    </row>
    <row r="22" spans="1:92" ht="20.100000000000001" customHeight="1">
      <c r="A22" s="2836"/>
      <c r="B22" s="2817"/>
      <c r="C22" s="771"/>
      <c r="D22" s="772"/>
      <c r="E22" s="772"/>
      <c r="F22" s="772"/>
      <c r="G22" s="773"/>
      <c r="H22" s="771"/>
      <c r="I22" s="772"/>
      <c r="J22" s="772"/>
      <c r="K22" s="772"/>
      <c r="L22" s="773"/>
      <c r="M22" s="771"/>
      <c r="N22" s="772"/>
      <c r="O22" s="772"/>
      <c r="P22" s="772"/>
      <c r="Q22" s="773"/>
      <c r="R22" s="771"/>
      <c r="S22" s="772"/>
      <c r="T22" s="772"/>
      <c r="U22" s="772"/>
      <c r="V22" s="773"/>
      <c r="W22" s="771"/>
      <c r="X22" s="772"/>
      <c r="Y22" s="772"/>
      <c r="Z22" s="772"/>
      <c r="AA22" s="773"/>
      <c r="AB22" s="771"/>
      <c r="AC22" s="772"/>
      <c r="AD22" s="772"/>
      <c r="AE22" s="772"/>
      <c r="AF22" s="773"/>
      <c r="AG22" s="771"/>
      <c r="AH22" s="772"/>
      <c r="AI22" s="772"/>
      <c r="AJ22" s="772"/>
      <c r="AK22" s="773"/>
      <c r="AL22" s="771"/>
      <c r="AM22" s="772"/>
      <c r="AN22" s="772"/>
      <c r="AO22" s="772"/>
      <c r="AP22" s="773"/>
      <c r="AQ22" s="771"/>
      <c r="AR22" s="772"/>
      <c r="AS22" s="772"/>
      <c r="AT22" s="772"/>
      <c r="AU22" s="773"/>
      <c r="AV22" s="771"/>
      <c r="AW22" s="772"/>
      <c r="AX22" s="772"/>
      <c r="AY22" s="772"/>
      <c r="AZ22" s="773"/>
      <c r="BA22" s="771"/>
      <c r="BB22" s="772"/>
      <c r="BC22" s="772"/>
      <c r="BD22" s="772"/>
      <c r="BE22" s="773"/>
      <c r="BF22" s="771"/>
      <c r="BG22" s="772"/>
      <c r="BH22" s="772"/>
      <c r="BI22" s="772"/>
      <c r="BJ22" s="773"/>
      <c r="BK22" s="771"/>
      <c r="BL22" s="772"/>
      <c r="BM22" s="772"/>
      <c r="BN22" s="772"/>
      <c r="BO22" s="773"/>
      <c r="BP22" s="771"/>
      <c r="BQ22" s="772"/>
      <c r="BR22" s="772"/>
      <c r="BS22" s="772"/>
      <c r="BT22" s="773"/>
      <c r="BU22" s="771"/>
      <c r="BV22" s="772"/>
      <c r="BW22" s="772"/>
      <c r="BX22" s="772"/>
      <c r="BY22" s="773"/>
      <c r="BZ22" s="771"/>
      <c r="CA22" s="772"/>
      <c r="CB22" s="772"/>
      <c r="CC22" s="772"/>
      <c r="CD22" s="773"/>
      <c r="CE22" s="771"/>
      <c r="CF22" s="772"/>
      <c r="CG22" s="772"/>
      <c r="CH22" s="772"/>
      <c r="CI22" s="773"/>
      <c r="CJ22" s="771"/>
      <c r="CK22" s="772"/>
      <c r="CL22" s="772"/>
      <c r="CM22" s="772"/>
      <c r="CN22" s="773"/>
    </row>
    <row r="23" spans="1:92" ht="20.100000000000001" customHeight="1">
      <c r="A23" s="2836"/>
      <c r="B23" s="2817"/>
      <c r="C23" s="771"/>
      <c r="D23" s="772"/>
      <c r="E23" s="772"/>
      <c r="F23" s="772"/>
      <c r="G23" s="773"/>
      <c r="H23" s="771"/>
      <c r="I23" s="772"/>
      <c r="J23" s="772"/>
      <c r="K23" s="772"/>
      <c r="L23" s="773"/>
      <c r="M23" s="771"/>
      <c r="N23" s="772"/>
      <c r="O23" s="772"/>
      <c r="P23" s="772"/>
      <c r="Q23" s="773"/>
      <c r="R23" s="771"/>
      <c r="S23" s="772"/>
      <c r="T23" s="772"/>
      <c r="U23" s="772"/>
      <c r="V23" s="773"/>
      <c r="W23" s="771"/>
      <c r="X23" s="772"/>
      <c r="Y23" s="772"/>
      <c r="Z23" s="772"/>
      <c r="AA23" s="773"/>
      <c r="AB23" s="771"/>
      <c r="AC23" s="772"/>
      <c r="AD23" s="772"/>
      <c r="AE23" s="772"/>
      <c r="AF23" s="773"/>
      <c r="AG23" s="771"/>
      <c r="AH23" s="772"/>
      <c r="AI23" s="772"/>
      <c r="AJ23" s="772"/>
      <c r="AK23" s="773"/>
      <c r="AL23" s="771"/>
      <c r="AM23" s="772"/>
      <c r="AN23" s="772"/>
      <c r="AO23" s="772"/>
      <c r="AP23" s="773"/>
      <c r="AQ23" s="771"/>
      <c r="AR23" s="772"/>
      <c r="AS23" s="772"/>
      <c r="AT23" s="772"/>
      <c r="AU23" s="773"/>
      <c r="AV23" s="771"/>
      <c r="AW23" s="772"/>
      <c r="AX23" s="772"/>
      <c r="AY23" s="772"/>
      <c r="AZ23" s="773"/>
      <c r="BA23" s="771"/>
      <c r="BB23" s="772"/>
      <c r="BC23" s="772"/>
      <c r="BD23" s="772"/>
      <c r="BE23" s="773"/>
      <c r="BF23" s="771"/>
      <c r="BG23" s="772"/>
      <c r="BH23" s="772"/>
      <c r="BI23" s="772"/>
      <c r="BJ23" s="773"/>
      <c r="BK23" s="771"/>
      <c r="BL23" s="772"/>
      <c r="BM23" s="772"/>
      <c r="BN23" s="772"/>
      <c r="BO23" s="773"/>
      <c r="BP23" s="771"/>
      <c r="BQ23" s="772"/>
      <c r="BR23" s="772"/>
      <c r="BS23" s="772"/>
      <c r="BT23" s="773"/>
      <c r="BU23" s="771"/>
      <c r="BV23" s="772"/>
      <c r="BW23" s="772"/>
      <c r="BX23" s="772"/>
      <c r="BY23" s="773"/>
      <c r="BZ23" s="771"/>
      <c r="CA23" s="772"/>
      <c r="CB23" s="772"/>
      <c r="CC23" s="772"/>
      <c r="CD23" s="773"/>
      <c r="CE23" s="771"/>
      <c r="CF23" s="772"/>
      <c r="CG23" s="772"/>
      <c r="CH23" s="772"/>
      <c r="CI23" s="773"/>
      <c r="CJ23" s="771"/>
      <c r="CK23" s="772"/>
      <c r="CL23" s="772"/>
      <c r="CM23" s="772"/>
      <c r="CN23" s="773"/>
    </row>
    <row r="24" spans="1:92" ht="20.100000000000001" customHeight="1">
      <c r="A24" s="2836"/>
      <c r="B24" s="2817"/>
      <c r="C24" s="771"/>
      <c r="D24" s="772"/>
      <c r="E24" s="772"/>
      <c r="F24" s="772"/>
      <c r="G24" s="773"/>
      <c r="H24" s="771"/>
      <c r="I24" s="772"/>
      <c r="J24" s="772"/>
      <c r="K24" s="772"/>
      <c r="L24" s="773"/>
      <c r="M24" s="771"/>
      <c r="N24" s="772"/>
      <c r="O24" s="772"/>
      <c r="P24" s="772"/>
      <c r="Q24" s="773"/>
      <c r="R24" s="771"/>
      <c r="S24" s="772"/>
      <c r="T24" s="772"/>
      <c r="U24" s="772"/>
      <c r="V24" s="773"/>
      <c r="W24" s="771"/>
      <c r="X24" s="772"/>
      <c r="Y24" s="772"/>
      <c r="Z24" s="772"/>
      <c r="AA24" s="773"/>
      <c r="AB24" s="771"/>
      <c r="AC24" s="772"/>
      <c r="AD24" s="772"/>
      <c r="AE24" s="772"/>
      <c r="AF24" s="773"/>
      <c r="AG24" s="771"/>
      <c r="AH24" s="772"/>
      <c r="AI24" s="772"/>
      <c r="AJ24" s="772"/>
      <c r="AK24" s="773"/>
      <c r="AL24" s="771"/>
      <c r="AM24" s="772"/>
      <c r="AN24" s="772"/>
      <c r="AO24" s="772"/>
      <c r="AP24" s="773"/>
      <c r="AQ24" s="771"/>
      <c r="AR24" s="772"/>
      <c r="AS24" s="772"/>
      <c r="AT24" s="772"/>
      <c r="AU24" s="773"/>
      <c r="AV24" s="771"/>
      <c r="AW24" s="772"/>
      <c r="AX24" s="772"/>
      <c r="AY24" s="772"/>
      <c r="AZ24" s="773"/>
      <c r="BA24" s="771"/>
      <c r="BB24" s="772"/>
      <c r="BC24" s="772"/>
      <c r="BD24" s="772"/>
      <c r="BE24" s="773"/>
      <c r="BF24" s="771"/>
      <c r="BG24" s="772"/>
      <c r="BH24" s="772"/>
      <c r="BI24" s="772"/>
      <c r="BJ24" s="773"/>
      <c r="BK24" s="771"/>
      <c r="BL24" s="772"/>
      <c r="BM24" s="772"/>
      <c r="BN24" s="772"/>
      <c r="BO24" s="773"/>
      <c r="BP24" s="771"/>
      <c r="BQ24" s="772"/>
      <c r="BR24" s="772"/>
      <c r="BS24" s="772"/>
      <c r="BT24" s="773"/>
      <c r="BU24" s="771"/>
      <c r="BV24" s="772"/>
      <c r="BW24" s="772"/>
      <c r="BX24" s="772"/>
      <c r="BY24" s="773"/>
      <c r="BZ24" s="771"/>
      <c r="CA24" s="772"/>
      <c r="CB24" s="772"/>
      <c r="CC24" s="772"/>
      <c r="CD24" s="773"/>
      <c r="CE24" s="771"/>
      <c r="CF24" s="772"/>
      <c r="CG24" s="772"/>
      <c r="CH24" s="772"/>
      <c r="CI24" s="773"/>
      <c r="CJ24" s="771"/>
      <c r="CK24" s="772"/>
      <c r="CL24" s="772"/>
      <c r="CM24" s="772"/>
      <c r="CN24" s="773"/>
    </row>
    <row r="25" spans="1:92" ht="20.100000000000001" customHeight="1">
      <c r="A25" s="2836"/>
      <c r="B25" s="2817"/>
      <c r="C25" s="771"/>
      <c r="D25" s="772"/>
      <c r="E25" s="772"/>
      <c r="F25" s="772"/>
      <c r="G25" s="773"/>
      <c r="H25" s="771"/>
      <c r="I25" s="772"/>
      <c r="J25" s="772"/>
      <c r="K25" s="772"/>
      <c r="L25" s="773"/>
      <c r="M25" s="771"/>
      <c r="N25" s="772"/>
      <c r="O25" s="772"/>
      <c r="P25" s="772"/>
      <c r="Q25" s="773"/>
      <c r="R25" s="771"/>
      <c r="S25" s="772"/>
      <c r="T25" s="772"/>
      <c r="U25" s="772"/>
      <c r="V25" s="773"/>
      <c r="W25" s="771"/>
      <c r="X25" s="772"/>
      <c r="Y25" s="772"/>
      <c r="Z25" s="772"/>
      <c r="AA25" s="773"/>
      <c r="AB25" s="771"/>
      <c r="AC25" s="772"/>
      <c r="AD25" s="772"/>
      <c r="AE25" s="772"/>
      <c r="AF25" s="773"/>
      <c r="AG25" s="771"/>
      <c r="AH25" s="772"/>
      <c r="AI25" s="772"/>
      <c r="AJ25" s="772"/>
      <c r="AK25" s="773"/>
      <c r="AL25" s="771"/>
      <c r="AM25" s="772"/>
      <c r="AN25" s="772"/>
      <c r="AO25" s="772"/>
      <c r="AP25" s="773"/>
      <c r="AQ25" s="771"/>
      <c r="AR25" s="772"/>
      <c r="AS25" s="772"/>
      <c r="AT25" s="772"/>
      <c r="AU25" s="773"/>
      <c r="AV25" s="771"/>
      <c r="AW25" s="772"/>
      <c r="AX25" s="772"/>
      <c r="AY25" s="772"/>
      <c r="AZ25" s="773"/>
      <c r="BA25" s="771"/>
      <c r="BB25" s="772"/>
      <c r="BC25" s="772"/>
      <c r="BD25" s="772"/>
      <c r="BE25" s="773"/>
      <c r="BF25" s="771"/>
      <c r="BG25" s="772"/>
      <c r="BH25" s="772"/>
      <c r="BI25" s="772"/>
      <c r="BJ25" s="773"/>
      <c r="BK25" s="771"/>
      <c r="BL25" s="772"/>
      <c r="BM25" s="772"/>
      <c r="BN25" s="772"/>
      <c r="BO25" s="773"/>
      <c r="BP25" s="771"/>
      <c r="BQ25" s="772"/>
      <c r="BR25" s="772"/>
      <c r="BS25" s="772"/>
      <c r="BT25" s="773"/>
      <c r="BU25" s="771"/>
      <c r="BV25" s="772"/>
      <c r="BW25" s="772"/>
      <c r="BX25" s="772"/>
      <c r="BY25" s="773"/>
      <c r="BZ25" s="771"/>
      <c r="CA25" s="772"/>
      <c r="CB25" s="772"/>
      <c r="CC25" s="772"/>
      <c r="CD25" s="773"/>
      <c r="CE25" s="771"/>
      <c r="CF25" s="772"/>
      <c r="CG25" s="772"/>
      <c r="CH25" s="772"/>
      <c r="CI25" s="773"/>
      <c r="CJ25" s="771"/>
      <c r="CK25" s="772"/>
      <c r="CL25" s="772"/>
      <c r="CM25" s="772"/>
      <c r="CN25" s="773"/>
    </row>
    <row r="26" spans="1:92" ht="20.100000000000001" customHeight="1">
      <c r="A26" s="2836"/>
      <c r="B26" s="2817"/>
      <c r="C26" s="771"/>
      <c r="D26" s="772"/>
      <c r="E26" s="772"/>
      <c r="F26" s="772"/>
      <c r="G26" s="773"/>
      <c r="H26" s="771"/>
      <c r="I26" s="772"/>
      <c r="J26" s="772"/>
      <c r="K26" s="772"/>
      <c r="L26" s="773"/>
      <c r="M26" s="771"/>
      <c r="N26" s="772"/>
      <c r="O26" s="772"/>
      <c r="P26" s="772"/>
      <c r="Q26" s="773"/>
      <c r="R26" s="771"/>
      <c r="S26" s="772"/>
      <c r="T26" s="772"/>
      <c r="U26" s="772"/>
      <c r="V26" s="773"/>
      <c r="W26" s="771"/>
      <c r="X26" s="772"/>
      <c r="Y26" s="772"/>
      <c r="Z26" s="772"/>
      <c r="AA26" s="773"/>
      <c r="AB26" s="771"/>
      <c r="AC26" s="772"/>
      <c r="AD26" s="772"/>
      <c r="AE26" s="772"/>
      <c r="AF26" s="773"/>
      <c r="AG26" s="771"/>
      <c r="AH26" s="772"/>
      <c r="AI26" s="772"/>
      <c r="AJ26" s="772"/>
      <c r="AK26" s="773"/>
      <c r="AL26" s="771"/>
      <c r="AM26" s="772"/>
      <c r="AN26" s="772"/>
      <c r="AO26" s="772"/>
      <c r="AP26" s="773"/>
      <c r="AQ26" s="771"/>
      <c r="AR26" s="772"/>
      <c r="AS26" s="772"/>
      <c r="AT26" s="772"/>
      <c r="AU26" s="773"/>
      <c r="AV26" s="771"/>
      <c r="AW26" s="772"/>
      <c r="AX26" s="772"/>
      <c r="AY26" s="772"/>
      <c r="AZ26" s="773"/>
      <c r="BA26" s="771"/>
      <c r="BB26" s="772"/>
      <c r="BC26" s="772"/>
      <c r="BD26" s="772"/>
      <c r="BE26" s="773"/>
      <c r="BF26" s="771"/>
      <c r="BG26" s="772"/>
      <c r="BH26" s="772"/>
      <c r="BI26" s="772"/>
      <c r="BJ26" s="773"/>
      <c r="BK26" s="771"/>
      <c r="BL26" s="772"/>
      <c r="BM26" s="772"/>
      <c r="BN26" s="772"/>
      <c r="BO26" s="773"/>
      <c r="BP26" s="771"/>
      <c r="BQ26" s="772"/>
      <c r="BR26" s="772"/>
      <c r="BS26" s="772"/>
      <c r="BT26" s="773"/>
      <c r="BU26" s="771"/>
      <c r="BV26" s="772"/>
      <c r="BW26" s="772"/>
      <c r="BX26" s="772"/>
      <c r="BY26" s="773"/>
      <c r="BZ26" s="771"/>
      <c r="CA26" s="772"/>
      <c r="CB26" s="772"/>
      <c r="CC26" s="772"/>
      <c r="CD26" s="773"/>
      <c r="CE26" s="771"/>
      <c r="CF26" s="772"/>
      <c r="CG26" s="772"/>
      <c r="CH26" s="772"/>
      <c r="CI26" s="773"/>
      <c r="CJ26" s="771"/>
      <c r="CK26" s="772"/>
      <c r="CL26" s="772"/>
      <c r="CM26" s="772"/>
      <c r="CN26" s="773"/>
    </row>
    <row r="27" spans="1:92" ht="20.100000000000001" customHeight="1">
      <c r="A27" s="2836"/>
      <c r="B27" s="2817"/>
      <c r="C27" s="771"/>
      <c r="D27" s="772"/>
      <c r="E27" s="772"/>
      <c r="F27" s="772"/>
      <c r="G27" s="773"/>
      <c r="H27" s="771"/>
      <c r="I27" s="772"/>
      <c r="J27" s="772"/>
      <c r="K27" s="772"/>
      <c r="L27" s="773"/>
      <c r="M27" s="771"/>
      <c r="N27" s="772"/>
      <c r="O27" s="772"/>
      <c r="P27" s="772"/>
      <c r="Q27" s="773"/>
      <c r="R27" s="771"/>
      <c r="S27" s="772"/>
      <c r="T27" s="772"/>
      <c r="U27" s="772"/>
      <c r="V27" s="773"/>
      <c r="W27" s="771"/>
      <c r="X27" s="772"/>
      <c r="Y27" s="772"/>
      <c r="Z27" s="772"/>
      <c r="AA27" s="773"/>
      <c r="AB27" s="771"/>
      <c r="AC27" s="772"/>
      <c r="AD27" s="772"/>
      <c r="AE27" s="772"/>
      <c r="AF27" s="773"/>
      <c r="AG27" s="771"/>
      <c r="AH27" s="772"/>
      <c r="AI27" s="772"/>
      <c r="AJ27" s="772"/>
      <c r="AK27" s="773"/>
      <c r="AL27" s="771"/>
      <c r="AM27" s="772"/>
      <c r="AN27" s="772"/>
      <c r="AO27" s="772"/>
      <c r="AP27" s="773"/>
      <c r="AQ27" s="771"/>
      <c r="AR27" s="772"/>
      <c r="AS27" s="772"/>
      <c r="AT27" s="772"/>
      <c r="AU27" s="773"/>
      <c r="AV27" s="771"/>
      <c r="AW27" s="772"/>
      <c r="AX27" s="772"/>
      <c r="AY27" s="772"/>
      <c r="AZ27" s="773"/>
      <c r="BA27" s="771"/>
      <c r="BB27" s="772"/>
      <c r="BC27" s="772"/>
      <c r="BD27" s="772"/>
      <c r="BE27" s="773"/>
      <c r="BF27" s="771"/>
      <c r="BG27" s="772"/>
      <c r="BH27" s="772"/>
      <c r="BI27" s="772"/>
      <c r="BJ27" s="773"/>
      <c r="BK27" s="771"/>
      <c r="BL27" s="772"/>
      <c r="BM27" s="772"/>
      <c r="BN27" s="772"/>
      <c r="BO27" s="773"/>
      <c r="BP27" s="771"/>
      <c r="BQ27" s="772"/>
      <c r="BR27" s="772"/>
      <c r="BS27" s="772"/>
      <c r="BT27" s="773"/>
      <c r="BU27" s="771"/>
      <c r="BV27" s="772"/>
      <c r="BW27" s="772"/>
      <c r="BX27" s="772"/>
      <c r="BY27" s="773"/>
      <c r="BZ27" s="771"/>
      <c r="CA27" s="772"/>
      <c r="CB27" s="772"/>
      <c r="CC27" s="772"/>
      <c r="CD27" s="773"/>
      <c r="CE27" s="771"/>
      <c r="CF27" s="772"/>
      <c r="CG27" s="772"/>
      <c r="CH27" s="772"/>
      <c r="CI27" s="773"/>
      <c r="CJ27" s="771"/>
      <c r="CK27" s="772"/>
      <c r="CL27" s="772"/>
      <c r="CM27" s="772"/>
      <c r="CN27" s="773"/>
    </row>
    <row r="28" spans="1:92" ht="20.100000000000001" customHeight="1">
      <c r="A28" s="2836"/>
      <c r="B28" s="2817"/>
      <c r="C28" s="771"/>
      <c r="D28" s="772"/>
      <c r="E28" s="772"/>
      <c r="F28" s="772"/>
      <c r="G28" s="773"/>
      <c r="H28" s="771"/>
      <c r="I28" s="772"/>
      <c r="J28" s="772"/>
      <c r="K28" s="772"/>
      <c r="L28" s="773"/>
      <c r="M28" s="771"/>
      <c r="N28" s="772"/>
      <c r="O28" s="772"/>
      <c r="P28" s="772"/>
      <c r="Q28" s="773"/>
      <c r="R28" s="771"/>
      <c r="S28" s="772"/>
      <c r="T28" s="772"/>
      <c r="U28" s="772"/>
      <c r="V28" s="773"/>
      <c r="W28" s="771"/>
      <c r="X28" s="772"/>
      <c r="Y28" s="772"/>
      <c r="Z28" s="772"/>
      <c r="AA28" s="773"/>
      <c r="AB28" s="771"/>
      <c r="AC28" s="772"/>
      <c r="AD28" s="772"/>
      <c r="AE28" s="772"/>
      <c r="AF28" s="773"/>
      <c r="AG28" s="771"/>
      <c r="AH28" s="772"/>
      <c r="AI28" s="772"/>
      <c r="AJ28" s="772"/>
      <c r="AK28" s="773"/>
      <c r="AL28" s="771"/>
      <c r="AM28" s="772"/>
      <c r="AN28" s="772"/>
      <c r="AO28" s="772"/>
      <c r="AP28" s="773"/>
      <c r="AQ28" s="771"/>
      <c r="AR28" s="772"/>
      <c r="AS28" s="772"/>
      <c r="AT28" s="772"/>
      <c r="AU28" s="773"/>
      <c r="AV28" s="771"/>
      <c r="AW28" s="772"/>
      <c r="AX28" s="772"/>
      <c r="AY28" s="772"/>
      <c r="AZ28" s="773"/>
      <c r="BA28" s="771"/>
      <c r="BB28" s="772"/>
      <c r="BC28" s="772"/>
      <c r="BD28" s="772"/>
      <c r="BE28" s="773"/>
      <c r="BF28" s="771"/>
      <c r="BG28" s="772"/>
      <c r="BH28" s="772"/>
      <c r="BI28" s="772"/>
      <c r="BJ28" s="773"/>
      <c r="BK28" s="771"/>
      <c r="BL28" s="772"/>
      <c r="BM28" s="772"/>
      <c r="BN28" s="772"/>
      <c r="BO28" s="773"/>
      <c r="BP28" s="771"/>
      <c r="BQ28" s="772"/>
      <c r="BR28" s="772"/>
      <c r="BS28" s="772"/>
      <c r="BT28" s="773"/>
      <c r="BU28" s="771"/>
      <c r="BV28" s="772"/>
      <c r="BW28" s="772"/>
      <c r="BX28" s="772"/>
      <c r="BY28" s="773"/>
      <c r="BZ28" s="771"/>
      <c r="CA28" s="772"/>
      <c r="CB28" s="772"/>
      <c r="CC28" s="772"/>
      <c r="CD28" s="773"/>
      <c r="CE28" s="771"/>
      <c r="CF28" s="772"/>
      <c r="CG28" s="772"/>
      <c r="CH28" s="772"/>
      <c r="CI28" s="773"/>
      <c r="CJ28" s="771"/>
      <c r="CK28" s="772"/>
      <c r="CL28" s="772"/>
      <c r="CM28" s="772"/>
      <c r="CN28" s="773"/>
    </row>
    <row r="29" spans="1:92" ht="20.100000000000001" customHeight="1">
      <c r="A29" s="2836"/>
      <c r="B29" s="2817"/>
      <c r="C29" s="771"/>
      <c r="D29" s="772"/>
      <c r="E29" s="772"/>
      <c r="F29" s="772"/>
      <c r="G29" s="773"/>
      <c r="H29" s="771"/>
      <c r="I29" s="772"/>
      <c r="J29" s="772"/>
      <c r="K29" s="772"/>
      <c r="L29" s="773"/>
      <c r="M29" s="771"/>
      <c r="N29" s="772"/>
      <c r="O29" s="772"/>
      <c r="P29" s="772"/>
      <c r="Q29" s="773"/>
      <c r="R29" s="771"/>
      <c r="S29" s="772"/>
      <c r="T29" s="772"/>
      <c r="U29" s="772"/>
      <c r="V29" s="773"/>
      <c r="W29" s="771"/>
      <c r="X29" s="772"/>
      <c r="Y29" s="772"/>
      <c r="Z29" s="772"/>
      <c r="AA29" s="773"/>
      <c r="AB29" s="771"/>
      <c r="AC29" s="772"/>
      <c r="AD29" s="772"/>
      <c r="AE29" s="772"/>
      <c r="AF29" s="773"/>
      <c r="AG29" s="771"/>
      <c r="AH29" s="772"/>
      <c r="AI29" s="772"/>
      <c r="AJ29" s="772"/>
      <c r="AK29" s="773"/>
      <c r="AL29" s="771"/>
      <c r="AM29" s="772"/>
      <c r="AN29" s="772"/>
      <c r="AO29" s="772"/>
      <c r="AP29" s="773"/>
      <c r="AQ29" s="771"/>
      <c r="AR29" s="772"/>
      <c r="AS29" s="772"/>
      <c r="AT29" s="772"/>
      <c r="AU29" s="773"/>
      <c r="AV29" s="771"/>
      <c r="AW29" s="772"/>
      <c r="AX29" s="772"/>
      <c r="AY29" s="772"/>
      <c r="AZ29" s="773"/>
      <c r="BA29" s="771"/>
      <c r="BB29" s="772"/>
      <c r="BC29" s="772"/>
      <c r="BD29" s="772"/>
      <c r="BE29" s="773"/>
      <c r="BF29" s="771"/>
      <c r="BG29" s="772"/>
      <c r="BH29" s="772"/>
      <c r="BI29" s="772"/>
      <c r="BJ29" s="773"/>
      <c r="BK29" s="771"/>
      <c r="BL29" s="772"/>
      <c r="BM29" s="772"/>
      <c r="BN29" s="772"/>
      <c r="BO29" s="773"/>
      <c r="BP29" s="771"/>
      <c r="BQ29" s="772"/>
      <c r="BR29" s="772"/>
      <c r="BS29" s="772"/>
      <c r="BT29" s="773"/>
      <c r="BU29" s="771"/>
      <c r="BV29" s="772"/>
      <c r="BW29" s="772"/>
      <c r="BX29" s="772"/>
      <c r="BY29" s="773"/>
      <c r="BZ29" s="771"/>
      <c r="CA29" s="772"/>
      <c r="CB29" s="772"/>
      <c r="CC29" s="772"/>
      <c r="CD29" s="773"/>
      <c r="CE29" s="771"/>
      <c r="CF29" s="772"/>
      <c r="CG29" s="772"/>
      <c r="CH29" s="772"/>
      <c r="CI29" s="773"/>
      <c r="CJ29" s="771"/>
      <c r="CK29" s="772"/>
      <c r="CL29" s="772"/>
      <c r="CM29" s="772"/>
      <c r="CN29" s="773"/>
    </row>
    <row r="30" spans="1:92" ht="20.100000000000001" customHeight="1">
      <c r="A30" s="2836"/>
      <c r="B30" s="2817"/>
      <c r="C30" s="771"/>
      <c r="D30" s="772"/>
      <c r="E30" s="772"/>
      <c r="F30" s="772"/>
      <c r="G30" s="773"/>
      <c r="H30" s="771"/>
      <c r="I30" s="772"/>
      <c r="J30" s="772"/>
      <c r="K30" s="772"/>
      <c r="L30" s="773"/>
      <c r="M30" s="771"/>
      <c r="N30" s="772"/>
      <c r="O30" s="772"/>
      <c r="P30" s="772"/>
      <c r="Q30" s="773"/>
      <c r="R30" s="771"/>
      <c r="S30" s="772"/>
      <c r="T30" s="772"/>
      <c r="U30" s="772"/>
      <c r="V30" s="773"/>
      <c r="W30" s="771"/>
      <c r="X30" s="772"/>
      <c r="Y30" s="772"/>
      <c r="Z30" s="772"/>
      <c r="AA30" s="773"/>
      <c r="AB30" s="771"/>
      <c r="AC30" s="772"/>
      <c r="AD30" s="772"/>
      <c r="AE30" s="772"/>
      <c r="AF30" s="773"/>
      <c r="AG30" s="771"/>
      <c r="AH30" s="772"/>
      <c r="AI30" s="772"/>
      <c r="AJ30" s="772"/>
      <c r="AK30" s="773"/>
      <c r="AL30" s="771"/>
      <c r="AM30" s="772"/>
      <c r="AN30" s="772"/>
      <c r="AO30" s="772"/>
      <c r="AP30" s="773"/>
      <c r="AQ30" s="771"/>
      <c r="AR30" s="772"/>
      <c r="AS30" s="772"/>
      <c r="AT30" s="772"/>
      <c r="AU30" s="773"/>
      <c r="AV30" s="771"/>
      <c r="AW30" s="772"/>
      <c r="AX30" s="772"/>
      <c r="AY30" s="772"/>
      <c r="AZ30" s="773"/>
      <c r="BA30" s="771"/>
      <c r="BB30" s="772"/>
      <c r="BC30" s="772"/>
      <c r="BD30" s="772"/>
      <c r="BE30" s="773"/>
      <c r="BF30" s="771"/>
      <c r="BG30" s="772"/>
      <c r="BH30" s="772"/>
      <c r="BI30" s="772"/>
      <c r="BJ30" s="773"/>
      <c r="BK30" s="771"/>
      <c r="BL30" s="772"/>
      <c r="BM30" s="772"/>
      <c r="BN30" s="772"/>
      <c r="BO30" s="773"/>
      <c r="BP30" s="771"/>
      <c r="BQ30" s="772"/>
      <c r="BR30" s="772"/>
      <c r="BS30" s="772"/>
      <c r="BT30" s="773"/>
      <c r="BU30" s="771"/>
      <c r="BV30" s="772"/>
      <c r="BW30" s="772"/>
      <c r="BX30" s="772"/>
      <c r="BY30" s="773"/>
      <c r="BZ30" s="771"/>
      <c r="CA30" s="772"/>
      <c r="CB30" s="772"/>
      <c r="CC30" s="772"/>
      <c r="CD30" s="773"/>
      <c r="CE30" s="771"/>
      <c r="CF30" s="772"/>
      <c r="CG30" s="772"/>
      <c r="CH30" s="772"/>
      <c r="CI30" s="773"/>
      <c r="CJ30" s="771"/>
      <c r="CK30" s="772"/>
      <c r="CL30" s="772"/>
      <c r="CM30" s="772"/>
      <c r="CN30" s="773"/>
    </row>
    <row r="31" spans="1:92" ht="20.100000000000001" customHeight="1">
      <c r="A31" s="2836"/>
      <c r="B31" s="2817"/>
      <c r="C31" s="771"/>
      <c r="D31" s="772"/>
      <c r="E31" s="772"/>
      <c r="F31" s="772"/>
      <c r="G31" s="773"/>
      <c r="H31" s="771"/>
      <c r="I31" s="772"/>
      <c r="J31" s="772"/>
      <c r="K31" s="772"/>
      <c r="L31" s="773"/>
      <c r="M31" s="771"/>
      <c r="N31" s="772"/>
      <c r="O31" s="772"/>
      <c r="P31" s="772"/>
      <c r="Q31" s="773"/>
      <c r="R31" s="771"/>
      <c r="S31" s="772"/>
      <c r="T31" s="772"/>
      <c r="U31" s="772"/>
      <c r="V31" s="773"/>
      <c r="W31" s="771"/>
      <c r="X31" s="772"/>
      <c r="Y31" s="772"/>
      <c r="Z31" s="772"/>
      <c r="AA31" s="773"/>
      <c r="AB31" s="771"/>
      <c r="AC31" s="772"/>
      <c r="AD31" s="772"/>
      <c r="AE31" s="772"/>
      <c r="AF31" s="773"/>
      <c r="AG31" s="771"/>
      <c r="AH31" s="772"/>
      <c r="AI31" s="772"/>
      <c r="AJ31" s="772"/>
      <c r="AK31" s="773"/>
      <c r="AL31" s="771"/>
      <c r="AM31" s="772"/>
      <c r="AN31" s="772"/>
      <c r="AO31" s="772"/>
      <c r="AP31" s="773"/>
      <c r="AQ31" s="771"/>
      <c r="AR31" s="772"/>
      <c r="AS31" s="772"/>
      <c r="AT31" s="772"/>
      <c r="AU31" s="773"/>
      <c r="AV31" s="771"/>
      <c r="AW31" s="772"/>
      <c r="AX31" s="772"/>
      <c r="AY31" s="772"/>
      <c r="AZ31" s="773"/>
      <c r="BA31" s="771"/>
      <c r="BB31" s="772"/>
      <c r="BC31" s="772"/>
      <c r="BD31" s="772"/>
      <c r="BE31" s="773"/>
      <c r="BF31" s="771"/>
      <c r="BG31" s="772"/>
      <c r="BH31" s="772"/>
      <c r="BI31" s="772"/>
      <c r="BJ31" s="773"/>
      <c r="BK31" s="771"/>
      <c r="BL31" s="772"/>
      <c r="BM31" s="772"/>
      <c r="BN31" s="772"/>
      <c r="BO31" s="773"/>
      <c r="BP31" s="771"/>
      <c r="BQ31" s="772"/>
      <c r="BR31" s="772"/>
      <c r="BS31" s="772"/>
      <c r="BT31" s="773"/>
      <c r="BU31" s="771"/>
      <c r="BV31" s="772"/>
      <c r="BW31" s="772"/>
      <c r="BX31" s="772"/>
      <c r="BY31" s="773"/>
      <c r="BZ31" s="771"/>
      <c r="CA31" s="772"/>
      <c r="CB31" s="772"/>
      <c r="CC31" s="772"/>
      <c r="CD31" s="773"/>
      <c r="CE31" s="771"/>
      <c r="CF31" s="772"/>
      <c r="CG31" s="772"/>
      <c r="CH31" s="772"/>
      <c r="CI31" s="773"/>
      <c r="CJ31" s="771"/>
      <c r="CK31" s="772"/>
      <c r="CL31" s="772"/>
      <c r="CM31" s="772"/>
      <c r="CN31" s="773"/>
    </row>
    <row r="32" spans="1:92" ht="20.100000000000001" customHeight="1">
      <c r="A32" s="2836"/>
      <c r="B32" s="2817"/>
      <c r="C32" s="771"/>
      <c r="D32" s="772"/>
      <c r="E32" s="772"/>
      <c r="F32" s="772"/>
      <c r="G32" s="773"/>
      <c r="H32" s="771"/>
      <c r="I32" s="772"/>
      <c r="J32" s="772"/>
      <c r="K32" s="772"/>
      <c r="L32" s="773"/>
      <c r="M32" s="771"/>
      <c r="N32" s="772"/>
      <c r="O32" s="772"/>
      <c r="P32" s="772"/>
      <c r="Q32" s="773"/>
      <c r="R32" s="771"/>
      <c r="S32" s="772"/>
      <c r="T32" s="772"/>
      <c r="U32" s="772"/>
      <c r="V32" s="773"/>
      <c r="W32" s="771"/>
      <c r="X32" s="772"/>
      <c r="Y32" s="772"/>
      <c r="Z32" s="772"/>
      <c r="AA32" s="773"/>
      <c r="AB32" s="771"/>
      <c r="AC32" s="772"/>
      <c r="AD32" s="772"/>
      <c r="AE32" s="772"/>
      <c r="AF32" s="773"/>
      <c r="AG32" s="771"/>
      <c r="AH32" s="772"/>
      <c r="AI32" s="772"/>
      <c r="AJ32" s="772"/>
      <c r="AK32" s="773"/>
      <c r="AL32" s="771"/>
      <c r="AM32" s="772"/>
      <c r="AN32" s="772"/>
      <c r="AO32" s="772"/>
      <c r="AP32" s="773"/>
      <c r="AQ32" s="771"/>
      <c r="AR32" s="772"/>
      <c r="AS32" s="772"/>
      <c r="AT32" s="772"/>
      <c r="AU32" s="773"/>
      <c r="AV32" s="771"/>
      <c r="AW32" s="772"/>
      <c r="AX32" s="772"/>
      <c r="AY32" s="772"/>
      <c r="AZ32" s="773"/>
      <c r="BA32" s="771"/>
      <c r="BB32" s="772"/>
      <c r="BC32" s="772"/>
      <c r="BD32" s="772"/>
      <c r="BE32" s="773"/>
      <c r="BF32" s="771"/>
      <c r="BG32" s="772"/>
      <c r="BH32" s="772"/>
      <c r="BI32" s="772"/>
      <c r="BJ32" s="773"/>
      <c r="BK32" s="771"/>
      <c r="BL32" s="772"/>
      <c r="BM32" s="772"/>
      <c r="BN32" s="772"/>
      <c r="BO32" s="773"/>
      <c r="BP32" s="771"/>
      <c r="BQ32" s="772"/>
      <c r="BR32" s="772"/>
      <c r="BS32" s="772"/>
      <c r="BT32" s="773"/>
      <c r="BU32" s="771"/>
      <c r="BV32" s="772"/>
      <c r="BW32" s="772"/>
      <c r="BX32" s="772"/>
      <c r="BY32" s="773"/>
      <c r="BZ32" s="771"/>
      <c r="CA32" s="772"/>
      <c r="CB32" s="772"/>
      <c r="CC32" s="772"/>
      <c r="CD32" s="773"/>
      <c r="CE32" s="771"/>
      <c r="CF32" s="772"/>
      <c r="CG32" s="772"/>
      <c r="CH32" s="772"/>
      <c r="CI32" s="773"/>
      <c r="CJ32" s="771"/>
      <c r="CK32" s="772"/>
      <c r="CL32" s="772"/>
      <c r="CM32" s="772"/>
      <c r="CN32" s="773"/>
    </row>
    <row r="33" spans="1:92" ht="20.100000000000001" customHeight="1">
      <c r="A33" s="2836"/>
      <c r="B33" s="2817"/>
      <c r="C33" s="771"/>
      <c r="D33" s="772"/>
      <c r="E33" s="772"/>
      <c r="F33" s="772"/>
      <c r="G33" s="773"/>
      <c r="H33" s="771"/>
      <c r="I33" s="772"/>
      <c r="J33" s="772"/>
      <c r="K33" s="772"/>
      <c r="L33" s="773"/>
      <c r="M33" s="771"/>
      <c r="N33" s="772"/>
      <c r="O33" s="772"/>
      <c r="P33" s="772"/>
      <c r="Q33" s="773"/>
      <c r="R33" s="771"/>
      <c r="S33" s="772"/>
      <c r="T33" s="772"/>
      <c r="U33" s="772"/>
      <c r="V33" s="773"/>
      <c r="W33" s="771"/>
      <c r="X33" s="772"/>
      <c r="Y33" s="772"/>
      <c r="Z33" s="772"/>
      <c r="AA33" s="773"/>
      <c r="AB33" s="771"/>
      <c r="AC33" s="772"/>
      <c r="AD33" s="772"/>
      <c r="AE33" s="772"/>
      <c r="AF33" s="773"/>
      <c r="AG33" s="771"/>
      <c r="AH33" s="772"/>
      <c r="AI33" s="772"/>
      <c r="AJ33" s="772"/>
      <c r="AK33" s="773"/>
      <c r="AL33" s="771"/>
      <c r="AM33" s="772"/>
      <c r="AN33" s="772"/>
      <c r="AO33" s="772"/>
      <c r="AP33" s="773"/>
      <c r="AQ33" s="771"/>
      <c r="AR33" s="772"/>
      <c r="AS33" s="772"/>
      <c r="AT33" s="772"/>
      <c r="AU33" s="773"/>
      <c r="AV33" s="771"/>
      <c r="AW33" s="772"/>
      <c r="AX33" s="772"/>
      <c r="AY33" s="772"/>
      <c r="AZ33" s="773"/>
      <c r="BA33" s="771"/>
      <c r="BB33" s="772"/>
      <c r="BC33" s="772"/>
      <c r="BD33" s="772"/>
      <c r="BE33" s="773"/>
      <c r="BF33" s="771"/>
      <c r="BG33" s="772"/>
      <c r="BH33" s="772"/>
      <c r="BI33" s="772"/>
      <c r="BJ33" s="773"/>
      <c r="BK33" s="771"/>
      <c r="BL33" s="772"/>
      <c r="BM33" s="772"/>
      <c r="BN33" s="772"/>
      <c r="BO33" s="773"/>
      <c r="BP33" s="771"/>
      <c r="BQ33" s="772"/>
      <c r="BR33" s="772"/>
      <c r="BS33" s="772"/>
      <c r="BT33" s="773"/>
      <c r="BU33" s="771"/>
      <c r="BV33" s="772"/>
      <c r="BW33" s="772"/>
      <c r="BX33" s="772"/>
      <c r="BY33" s="773"/>
      <c r="BZ33" s="771"/>
      <c r="CA33" s="772"/>
      <c r="CB33" s="772"/>
      <c r="CC33" s="772"/>
      <c r="CD33" s="773"/>
      <c r="CE33" s="771"/>
      <c r="CF33" s="772"/>
      <c r="CG33" s="772"/>
      <c r="CH33" s="772"/>
      <c r="CI33" s="773"/>
      <c r="CJ33" s="771"/>
      <c r="CK33" s="772"/>
      <c r="CL33" s="772"/>
      <c r="CM33" s="772"/>
      <c r="CN33" s="773"/>
    </row>
    <row r="34" spans="1:92" ht="20.100000000000001" customHeight="1">
      <c r="A34" s="2836"/>
      <c r="B34" s="2817"/>
      <c r="C34" s="771"/>
      <c r="D34" s="772"/>
      <c r="E34" s="772"/>
      <c r="F34" s="772"/>
      <c r="G34" s="773"/>
      <c r="H34" s="771"/>
      <c r="I34" s="772"/>
      <c r="J34" s="772"/>
      <c r="K34" s="772"/>
      <c r="L34" s="773"/>
      <c r="M34" s="771"/>
      <c r="N34" s="772"/>
      <c r="O34" s="772"/>
      <c r="P34" s="772"/>
      <c r="Q34" s="773"/>
      <c r="R34" s="771"/>
      <c r="S34" s="772"/>
      <c r="T34" s="772"/>
      <c r="U34" s="772"/>
      <c r="V34" s="773"/>
      <c r="W34" s="771"/>
      <c r="X34" s="772"/>
      <c r="Y34" s="772"/>
      <c r="Z34" s="772"/>
      <c r="AA34" s="773"/>
      <c r="AB34" s="771"/>
      <c r="AC34" s="772"/>
      <c r="AD34" s="772"/>
      <c r="AE34" s="772"/>
      <c r="AF34" s="773"/>
      <c r="AG34" s="771"/>
      <c r="AH34" s="772"/>
      <c r="AI34" s="772"/>
      <c r="AJ34" s="772"/>
      <c r="AK34" s="773"/>
      <c r="AL34" s="771"/>
      <c r="AM34" s="772"/>
      <c r="AN34" s="772"/>
      <c r="AO34" s="772"/>
      <c r="AP34" s="773"/>
      <c r="AQ34" s="771"/>
      <c r="AR34" s="772"/>
      <c r="AS34" s="772"/>
      <c r="AT34" s="772"/>
      <c r="AU34" s="773"/>
      <c r="AV34" s="771"/>
      <c r="AW34" s="772"/>
      <c r="AX34" s="772"/>
      <c r="AY34" s="772"/>
      <c r="AZ34" s="773"/>
      <c r="BA34" s="771"/>
      <c r="BB34" s="772"/>
      <c r="BC34" s="772"/>
      <c r="BD34" s="772"/>
      <c r="BE34" s="773"/>
      <c r="BF34" s="771"/>
      <c r="BG34" s="772"/>
      <c r="BH34" s="772"/>
      <c r="BI34" s="772"/>
      <c r="BJ34" s="773"/>
      <c r="BK34" s="771"/>
      <c r="BL34" s="772"/>
      <c r="BM34" s="772"/>
      <c r="BN34" s="772"/>
      <c r="BO34" s="773"/>
      <c r="BP34" s="771"/>
      <c r="BQ34" s="772"/>
      <c r="BR34" s="772"/>
      <c r="BS34" s="772"/>
      <c r="BT34" s="773"/>
      <c r="BU34" s="771"/>
      <c r="BV34" s="772"/>
      <c r="BW34" s="772"/>
      <c r="BX34" s="772"/>
      <c r="BY34" s="773"/>
      <c r="BZ34" s="771"/>
      <c r="CA34" s="772"/>
      <c r="CB34" s="772"/>
      <c r="CC34" s="772"/>
      <c r="CD34" s="773"/>
      <c r="CE34" s="771"/>
      <c r="CF34" s="772"/>
      <c r="CG34" s="772"/>
      <c r="CH34" s="772"/>
      <c r="CI34" s="773"/>
      <c r="CJ34" s="771"/>
      <c r="CK34" s="772"/>
      <c r="CL34" s="772"/>
      <c r="CM34" s="772"/>
      <c r="CN34" s="773"/>
    </row>
    <row r="35" spans="1:92" ht="20.100000000000001" customHeight="1">
      <c r="A35" s="2836"/>
      <c r="B35" s="2817"/>
      <c r="C35" s="771"/>
      <c r="D35" s="772"/>
      <c r="E35" s="772"/>
      <c r="F35" s="772"/>
      <c r="G35" s="773"/>
      <c r="H35" s="771"/>
      <c r="I35" s="772"/>
      <c r="J35" s="772"/>
      <c r="K35" s="772"/>
      <c r="L35" s="773"/>
      <c r="M35" s="771"/>
      <c r="N35" s="772"/>
      <c r="O35" s="772"/>
      <c r="P35" s="772"/>
      <c r="Q35" s="773"/>
      <c r="R35" s="771"/>
      <c r="S35" s="772"/>
      <c r="T35" s="772"/>
      <c r="U35" s="772"/>
      <c r="V35" s="773"/>
      <c r="W35" s="771"/>
      <c r="X35" s="772"/>
      <c r="Y35" s="772"/>
      <c r="Z35" s="772"/>
      <c r="AA35" s="773"/>
      <c r="AB35" s="771"/>
      <c r="AC35" s="772"/>
      <c r="AD35" s="772"/>
      <c r="AE35" s="772"/>
      <c r="AF35" s="773"/>
      <c r="AG35" s="771"/>
      <c r="AH35" s="772"/>
      <c r="AI35" s="772"/>
      <c r="AJ35" s="772"/>
      <c r="AK35" s="773"/>
      <c r="AL35" s="771"/>
      <c r="AM35" s="772"/>
      <c r="AN35" s="772"/>
      <c r="AO35" s="772"/>
      <c r="AP35" s="773"/>
      <c r="AQ35" s="771"/>
      <c r="AR35" s="772"/>
      <c r="AS35" s="772"/>
      <c r="AT35" s="772"/>
      <c r="AU35" s="773"/>
      <c r="AV35" s="771"/>
      <c r="AW35" s="772"/>
      <c r="AX35" s="772"/>
      <c r="AY35" s="772"/>
      <c r="AZ35" s="773"/>
      <c r="BA35" s="771"/>
      <c r="BB35" s="772"/>
      <c r="BC35" s="772"/>
      <c r="BD35" s="772"/>
      <c r="BE35" s="773"/>
      <c r="BF35" s="771"/>
      <c r="BG35" s="772"/>
      <c r="BH35" s="772"/>
      <c r="BI35" s="772"/>
      <c r="BJ35" s="773"/>
      <c r="BK35" s="771"/>
      <c r="BL35" s="772"/>
      <c r="BM35" s="772"/>
      <c r="BN35" s="772"/>
      <c r="BO35" s="773"/>
      <c r="BP35" s="771"/>
      <c r="BQ35" s="772"/>
      <c r="BR35" s="772"/>
      <c r="BS35" s="772"/>
      <c r="BT35" s="773"/>
      <c r="BU35" s="771"/>
      <c r="BV35" s="772"/>
      <c r="BW35" s="772"/>
      <c r="BX35" s="772"/>
      <c r="BY35" s="773"/>
      <c r="BZ35" s="771"/>
      <c r="CA35" s="772"/>
      <c r="CB35" s="772"/>
      <c r="CC35" s="772"/>
      <c r="CD35" s="773"/>
      <c r="CE35" s="771"/>
      <c r="CF35" s="772"/>
      <c r="CG35" s="772"/>
      <c r="CH35" s="772"/>
      <c r="CI35" s="773"/>
      <c r="CJ35" s="771"/>
      <c r="CK35" s="772"/>
      <c r="CL35" s="772"/>
      <c r="CM35" s="772"/>
      <c r="CN35" s="773"/>
    </row>
    <row r="36" spans="1:92" ht="20.100000000000001" customHeight="1">
      <c r="A36" s="2836"/>
      <c r="B36" s="2817"/>
      <c r="C36" s="771"/>
      <c r="D36" s="772"/>
      <c r="E36" s="772"/>
      <c r="F36" s="772"/>
      <c r="G36" s="773"/>
      <c r="H36" s="771"/>
      <c r="I36" s="772"/>
      <c r="J36" s="772"/>
      <c r="K36" s="772"/>
      <c r="L36" s="773"/>
      <c r="M36" s="771"/>
      <c r="N36" s="772"/>
      <c r="O36" s="772"/>
      <c r="P36" s="772"/>
      <c r="Q36" s="773"/>
      <c r="R36" s="771"/>
      <c r="S36" s="772"/>
      <c r="T36" s="772"/>
      <c r="U36" s="772"/>
      <c r="V36" s="773"/>
      <c r="W36" s="771"/>
      <c r="X36" s="772"/>
      <c r="Y36" s="772"/>
      <c r="Z36" s="772"/>
      <c r="AA36" s="773"/>
      <c r="AB36" s="771"/>
      <c r="AC36" s="772"/>
      <c r="AD36" s="772"/>
      <c r="AE36" s="772"/>
      <c r="AF36" s="773"/>
      <c r="AG36" s="771"/>
      <c r="AH36" s="772"/>
      <c r="AI36" s="772"/>
      <c r="AJ36" s="772"/>
      <c r="AK36" s="773"/>
      <c r="AL36" s="771"/>
      <c r="AM36" s="772"/>
      <c r="AN36" s="772"/>
      <c r="AO36" s="772"/>
      <c r="AP36" s="773"/>
      <c r="AQ36" s="771"/>
      <c r="AR36" s="772"/>
      <c r="AS36" s="772"/>
      <c r="AT36" s="772"/>
      <c r="AU36" s="773"/>
      <c r="AV36" s="771"/>
      <c r="AW36" s="772"/>
      <c r="AX36" s="772"/>
      <c r="AY36" s="772"/>
      <c r="AZ36" s="773"/>
      <c r="BA36" s="771"/>
      <c r="BB36" s="772"/>
      <c r="BC36" s="772"/>
      <c r="BD36" s="772"/>
      <c r="BE36" s="773"/>
      <c r="BF36" s="771"/>
      <c r="BG36" s="772"/>
      <c r="BH36" s="772"/>
      <c r="BI36" s="772"/>
      <c r="BJ36" s="773"/>
      <c r="BK36" s="771"/>
      <c r="BL36" s="772"/>
      <c r="BM36" s="772"/>
      <c r="BN36" s="772"/>
      <c r="BO36" s="773"/>
      <c r="BP36" s="771"/>
      <c r="BQ36" s="772"/>
      <c r="BR36" s="772"/>
      <c r="BS36" s="772"/>
      <c r="BT36" s="773"/>
      <c r="BU36" s="771"/>
      <c r="BV36" s="772"/>
      <c r="BW36" s="772"/>
      <c r="BX36" s="772"/>
      <c r="BY36" s="773"/>
      <c r="BZ36" s="771"/>
      <c r="CA36" s="772"/>
      <c r="CB36" s="772"/>
      <c r="CC36" s="772"/>
      <c r="CD36" s="773"/>
      <c r="CE36" s="771"/>
      <c r="CF36" s="772"/>
      <c r="CG36" s="772"/>
      <c r="CH36" s="772"/>
      <c r="CI36" s="773"/>
      <c r="CJ36" s="771"/>
      <c r="CK36" s="772"/>
      <c r="CL36" s="772"/>
      <c r="CM36" s="772"/>
      <c r="CN36" s="773"/>
    </row>
    <row r="37" spans="1:92" ht="20.100000000000001" customHeight="1">
      <c r="A37" s="2826" t="s">
        <v>1572</v>
      </c>
      <c r="B37" s="2828"/>
      <c r="C37" s="2830"/>
      <c r="D37" s="2831"/>
      <c r="E37" s="2831"/>
      <c r="F37" s="2831"/>
      <c r="G37" s="2831"/>
      <c r="H37" s="2831"/>
      <c r="I37" s="2831"/>
      <c r="J37" s="2831"/>
      <c r="K37" s="2831"/>
      <c r="L37" s="2831"/>
      <c r="M37" s="2831"/>
      <c r="N37" s="2831"/>
      <c r="O37" s="2831"/>
      <c r="P37" s="2831"/>
      <c r="Q37" s="2831"/>
      <c r="R37" s="2831"/>
      <c r="S37" s="2831"/>
      <c r="T37" s="2831"/>
      <c r="U37" s="2831"/>
      <c r="V37" s="2831"/>
      <c r="W37" s="2831"/>
      <c r="X37" s="2831"/>
      <c r="Y37" s="2831"/>
      <c r="Z37" s="2831"/>
      <c r="AA37" s="2831"/>
      <c r="AB37" s="2831"/>
      <c r="AC37" s="2831"/>
      <c r="AD37" s="2831"/>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c r="BA37" s="2831"/>
      <c r="BB37" s="2831"/>
      <c r="BC37" s="2831"/>
      <c r="BD37" s="2831"/>
      <c r="BE37" s="2831"/>
      <c r="BF37" s="2831"/>
      <c r="BG37" s="2831"/>
      <c r="BH37" s="2831"/>
      <c r="BI37" s="2831"/>
      <c r="BJ37" s="2831"/>
      <c r="BK37" s="2831"/>
      <c r="BL37" s="2831"/>
      <c r="BM37" s="2831"/>
      <c r="BN37" s="2831"/>
      <c r="BO37" s="2831"/>
      <c r="BP37" s="2831"/>
      <c r="BQ37" s="2831"/>
      <c r="BR37" s="2831"/>
      <c r="BS37" s="2831"/>
      <c r="BT37" s="2831"/>
      <c r="BU37" s="2831"/>
      <c r="BV37" s="2831"/>
      <c r="BW37" s="2831"/>
      <c r="BX37" s="2831"/>
      <c r="BY37" s="2831"/>
      <c r="BZ37" s="2831"/>
      <c r="CA37" s="2831"/>
      <c r="CB37" s="2831"/>
      <c r="CC37" s="2831"/>
      <c r="CD37" s="2831"/>
      <c r="CE37" s="2831"/>
      <c r="CF37" s="2831"/>
      <c r="CG37" s="2831"/>
      <c r="CH37" s="2831"/>
      <c r="CI37" s="2831"/>
      <c r="CJ37" s="2831"/>
      <c r="CK37" s="2831"/>
      <c r="CL37" s="2831"/>
      <c r="CM37" s="2831"/>
      <c r="CN37" s="2832"/>
    </row>
    <row r="38" spans="1:92" ht="20.100000000000001" customHeight="1" thickBot="1">
      <c r="A38" s="2827"/>
      <c r="B38" s="2829"/>
      <c r="C38" s="2833"/>
      <c r="D38" s="2829"/>
      <c r="E38" s="2829"/>
      <c r="F38" s="2829"/>
      <c r="G38" s="2829"/>
      <c r="H38" s="2829"/>
      <c r="I38" s="2829"/>
      <c r="J38" s="2829"/>
      <c r="K38" s="2829"/>
      <c r="L38" s="2829"/>
      <c r="M38" s="2829"/>
      <c r="N38" s="2829"/>
      <c r="O38" s="2829"/>
      <c r="P38" s="2829"/>
      <c r="Q38" s="2829"/>
      <c r="R38" s="2829"/>
      <c r="S38" s="2829"/>
      <c r="T38" s="2829"/>
      <c r="U38" s="2829"/>
      <c r="V38" s="2829"/>
      <c r="W38" s="2829"/>
      <c r="X38" s="2829"/>
      <c r="Y38" s="2829"/>
      <c r="Z38" s="2829"/>
      <c r="AA38" s="2829"/>
      <c r="AB38" s="2829"/>
      <c r="AC38" s="2829"/>
      <c r="AD38" s="2829"/>
      <c r="AE38" s="2829"/>
      <c r="AF38" s="2829"/>
      <c r="AG38" s="2829"/>
      <c r="AH38" s="2829"/>
      <c r="AI38" s="2829"/>
      <c r="AJ38" s="2829"/>
      <c r="AK38" s="2829"/>
      <c r="AL38" s="2829"/>
      <c r="AM38" s="2829"/>
      <c r="AN38" s="2829"/>
      <c r="AO38" s="2829"/>
      <c r="AP38" s="2829"/>
      <c r="AQ38" s="2829"/>
      <c r="AR38" s="2829"/>
      <c r="AS38" s="2829"/>
      <c r="AT38" s="2829"/>
      <c r="AU38" s="2829"/>
      <c r="AV38" s="2829"/>
      <c r="AW38" s="2829"/>
      <c r="AX38" s="2829"/>
      <c r="AY38" s="2829"/>
      <c r="AZ38" s="2829"/>
      <c r="BA38" s="2829"/>
      <c r="BB38" s="2829"/>
      <c r="BC38" s="2829"/>
      <c r="BD38" s="2829"/>
      <c r="BE38" s="2829"/>
      <c r="BF38" s="2829"/>
      <c r="BG38" s="2829"/>
      <c r="BH38" s="2829"/>
      <c r="BI38" s="2829"/>
      <c r="BJ38" s="2829"/>
      <c r="BK38" s="2829"/>
      <c r="BL38" s="2829"/>
      <c r="BM38" s="2829"/>
      <c r="BN38" s="2829"/>
      <c r="BO38" s="2829"/>
      <c r="BP38" s="2829"/>
      <c r="BQ38" s="2829"/>
      <c r="BR38" s="2829"/>
      <c r="BS38" s="2829"/>
      <c r="BT38" s="2829"/>
      <c r="BU38" s="2829"/>
      <c r="BV38" s="2829"/>
      <c r="BW38" s="2829"/>
      <c r="BX38" s="2829"/>
      <c r="BY38" s="2829"/>
      <c r="BZ38" s="2829"/>
      <c r="CA38" s="2829"/>
      <c r="CB38" s="2829"/>
      <c r="CC38" s="2829"/>
      <c r="CD38" s="2829"/>
      <c r="CE38" s="2829"/>
      <c r="CF38" s="2829"/>
      <c r="CG38" s="2829"/>
      <c r="CH38" s="2829"/>
      <c r="CI38" s="2829"/>
      <c r="CJ38" s="2829"/>
      <c r="CK38" s="2829"/>
      <c r="CL38" s="2829"/>
      <c r="CM38" s="2829"/>
      <c r="CN38" s="2834"/>
    </row>
  </sheetData>
  <mergeCells count="50">
    <mergeCell ref="C4:L4"/>
    <mergeCell ref="M4:Q4"/>
    <mergeCell ref="R4:AA4"/>
    <mergeCell ref="A37:A38"/>
    <mergeCell ref="B37:B38"/>
    <mergeCell ref="C37:CN38"/>
    <mergeCell ref="B25:B26"/>
    <mergeCell ref="B27:B28"/>
    <mergeCell ref="B29:B30"/>
    <mergeCell ref="B31:B32"/>
    <mergeCell ref="B33:B34"/>
    <mergeCell ref="B35:B36"/>
    <mergeCell ref="A7:A36"/>
    <mergeCell ref="B7:B8"/>
    <mergeCell ref="B9:B10"/>
    <mergeCell ref="B21:B22"/>
    <mergeCell ref="BC2:BG2"/>
    <mergeCell ref="U2:BB2"/>
    <mergeCell ref="BP4:BS4"/>
    <mergeCell ref="BP2:BS2"/>
    <mergeCell ref="BU2:CM2"/>
    <mergeCell ref="BU3:CM3"/>
    <mergeCell ref="BK2:BN2"/>
    <mergeCell ref="BK3:BN3"/>
    <mergeCell ref="BU4:CI4"/>
    <mergeCell ref="B23:B24"/>
    <mergeCell ref="BJ6:BK6"/>
    <mergeCell ref="BO6:BP6"/>
    <mergeCell ref="BT6:BU6"/>
    <mergeCell ref="V6:W6"/>
    <mergeCell ref="AA6:AB6"/>
    <mergeCell ref="B11:B12"/>
    <mergeCell ref="B13:B14"/>
    <mergeCell ref="B15:B16"/>
    <mergeCell ref="B17:B18"/>
    <mergeCell ref="B19:B20"/>
    <mergeCell ref="BY6:BZ6"/>
    <mergeCell ref="CD6:CE6"/>
    <mergeCell ref="CI6:CJ6"/>
    <mergeCell ref="AF6:AG6"/>
    <mergeCell ref="AK6:AL6"/>
    <mergeCell ref="AP6:AQ6"/>
    <mergeCell ref="AU6:AV6"/>
    <mergeCell ref="AZ6:BA6"/>
    <mergeCell ref="BE6:BF6"/>
    <mergeCell ref="A5:B5"/>
    <mergeCell ref="A6:B6"/>
    <mergeCell ref="G6:H6"/>
    <mergeCell ref="L6:M6"/>
    <mergeCell ref="Q6:R6"/>
  </mergeCells>
  <phoneticPr fontId="18"/>
  <printOptions horizontalCentered="1" verticalCentered="1"/>
  <pageMargins left="0.59055118110236227" right="0.59055118110236227" top="0.98425196850393704" bottom="0.59055118110236227" header="0.51181102362204722" footer="0.51181102362204722"/>
  <pageSetup paperSize="9" scale="67" orientation="landscape"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dimension ref="B2:O37"/>
  <sheetViews>
    <sheetView view="pageBreakPreview" zoomScaleNormal="85" zoomScaleSheetLayoutView="100" workbookViewId="0">
      <selection activeCell="B10" sqref="B10:D10"/>
    </sheetView>
  </sheetViews>
  <sheetFormatPr defaultColWidth="8.88671875" defaultRowHeight="13.2"/>
  <cols>
    <col min="1" max="1" width="1.44140625" style="507" customWidth="1"/>
    <col min="2" max="2" width="3.88671875" style="507" customWidth="1"/>
    <col min="3" max="3" width="10.44140625" style="507" customWidth="1"/>
    <col min="4" max="4" width="10.88671875" style="507" customWidth="1"/>
    <col min="5" max="5" width="4.6640625" style="507" customWidth="1"/>
    <col min="6" max="6" width="3.88671875" style="507" customWidth="1"/>
    <col min="7" max="7" width="10.88671875" style="507" customWidth="1"/>
    <col min="8" max="8" width="5.109375" style="507" customWidth="1"/>
    <col min="9" max="9" width="6.88671875" style="507" customWidth="1"/>
    <col min="10" max="10" width="4.88671875" style="507" customWidth="1"/>
    <col min="11" max="12" width="10.88671875" style="507" customWidth="1"/>
    <col min="13" max="13" width="7.88671875" style="507" customWidth="1"/>
    <col min="14" max="14" width="3.88671875" style="507" customWidth="1"/>
    <col min="15" max="15" width="1.6640625" style="507" customWidth="1"/>
    <col min="16" max="16384" width="8.88671875" style="507"/>
  </cols>
  <sheetData>
    <row r="2" spans="2:15" ht="20.100000000000001" customHeight="1">
      <c r="B2" s="2842" t="s">
        <v>314</v>
      </c>
      <c r="C2" s="2843"/>
      <c r="D2" s="2844" t="str">
        <f>入力シート!C4</f>
        <v>道新第101号</v>
      </c>
      <c r="E2" s="2844"/>
      <c r="F2" s="2845"/>
      <c r="G2" s="1504" t="s">
        <v>2236</v>
      </c>
      <c r="H2" s="2846"/>
      <c r="I2" s="2842" t="s">
        <v>1151</v>
      </c>
      <c r="J2" s="2843"/>
      <c r="K2" s="548" t="s">
        <v>1152</v>
      </c>
      <c r="L2" s="1504" t="s">
        <v>1153</v>
      </c>
      <c r="M2" s="2842" t="s">
        <v>1154</v>
      </c>
      <c r="N2" s="2843"/>
      <c r="O2" s="506"/>
    </row>
    <row r="3" spans="2:15" ht="20.100000000000001" customHeight="1">
      <c r="B3" s="2842" t="s">
        <v>1155</v>
      </c>
      <c r="C3" s="2843"/>
      <c r="D3" s="2847"/>
      <c r="E3" s="2847"/>
      <c r="F3" s="2845"/>
      <c r="G3" s="2848"/>
      <c r="H3" s="2846"/>
      <c r="I3" s="2842"/>
      <c r="J3" s="2843"/>
      <c r="K3" s="2848" t="s">
        <v>1156</v>
      </c>
      <c r="L3" s="2849"/>
      <c r="M3" s="2842"/>
      <c r="N3" s="2843"/>
      <c r="O3" s="508"/>
    </row>
    <row r="4" spans="2:15" ht="20.100000000000001" customHeight="1">
      <c r="B4" s="2842" t="s">
        <v>1151</v>
      </c>
      <c r="C4" s="2843"/>
      <c r="D4" s="2847"/>
      <c r="E4" s="2847"/>
      <c r="F4" s="2845"/>
      <c r="G4" s="2848"/>
      <c r="H4" s="2846"/>
      <c r="I4" s="2842"/>
      <c r="J4" s="2843"/>
      <c r="K4" s="2848"/>
      <c r="L4" s="2849"/>
      <c r="M4" s="2842"/>
      <c r="N4" s="2843"/>
      <c r="O4" s="508"/>
    </row>
    <row r="5" spans="2:15" ht="15" customHeight="1"/>
    <row r="6" spans="2:15" ht="6" customHeight="1">
      <c r="B6" s="535"/>
      <c r="C6" s="536"/>
      <c r="D6" s="536"/>
      <c r="E6" s="536"/>
      <c r="F6" s="536"/>
      <c r="G6" s="536"/>
      <c r="H6" s="536"/>
      <c r="I6" s="536"/>
      <c r="J6" s="536"/>
      <c r="K6" s="2850"/>
      <c r="L6" s="2850"/>
      <c r="M6" s="2850"/>
      <c r="N6" s="537"/>
      <c r="O6" s="509"/>
    </row>
    <row r="7" spans="2:15" ht="18" customHeight="1">
      <c r="B7" s="538"/>
      <c r="C7" s="531"/>
      <c r="D7" s="531"/>
      <c r="E7" s="531"/>
      <c r="F7" s="531"/>
      <c r="G7" s="531"/>
      <c r="H7" s="531"/>
      <c r="I7" s="531"/>
      <c r="J7" s="531"/>
      <c r="K7" s="2852" t="s">
        <v>2528</v>
      </c>
      <c r="L7" s="2852"/>
      <c r="M7" s="1509"/>
      <c r="N7" s="549"/>
      <c r="O7" s="509"/>
    </row>
    <row r="8" spans="2:15" ht="24" customHeight="1">
      <c r="B8" s="538"/>
      <c r="C8" s="2851" t="s">
        <v>1157</v>
      </c>
      <c r="D8" s="2851"/>
      <c r="E8" s="2851"/>
      <c r="F8" s="2851"/>
      <c r="G8" s="2851"/>
      <c r="H8" s="2851"/>
      <c r="I8" s="2851"/>
      <c r="J8" s="2851"/>
      <c r="K8" s="2851"/>
      <c r="L8" s="2851"/>
      <c r="M8" s="2851"/>
      <c r="N8" s="539"/>
      <c r="O8" s="510"/>
    </row>
    <row r="9" spans="2:15" ht="17.100000000000001" customHeight="1">
      <c r="B9" s="538"/>
      <c r="C9" s="529"/>
      <c r="D9" s="529"/>
      <c r="N9" s="540"/>
    </row>
    <row r="10" spans="2:15" ht="30" customHeight="1">
      <c r="B10" s="2838" t="str">
        <f>入力シート!C5</f>
        <v>久留米市長</v>
      </c>
      <c r="C10" s="2839"/>
      <c r="D10" s="2839"/>
      <c r="E10" s="619" t="s">
        <v>306</v>
      </c>
      <c r="F10" s="530"/>
      <c r="G10" s="531"/>
      <c r="H10" s="531"/>
      <c r="I10" s="531"/>
      <c r="J10" s="531"/>
      <c r="K10" s="531"/>
      <c r="L10" s="531"/>
      <c r="M10" s="531"/>
      <c r="N10" s="541"/>
      <c r="O10" s="511"/>
    </row>
    <row r="11" spans="2:15" ht="25.35" customHeight="1">
      <c r="B11" s="538"/>
      <c r="C11" s="531"/>
      <c r="D11" s="531"/>
      <c r="E11" s="531"/>
      <c r="F11" s="552"/>
      <c r="G11" s="551" t="s">
        <v>1172</v>
      </c>
      <c r="H11" s="2840" t="s">
        <v>318</v>
      </c>
      <c r="I11" s="2840"/>
      <c r="J11" s="2841" t="str">
        <f>入力シート!C25</f>
        <v>久留米市〇〇町１２３</v>
      </c>
      <c r="K11" s="2841"/>
      <c r="L11" s="2841"/>
      <c r="M11" s="2841"/>
      <c r="N11" s="541"/>
      <c r="O11" s="511"/>
    </row>
    <row r="12" spans="2:15" ht="25.35" customHeight="1">
      <c r="B12" s="538"/>
      <c r="C12" s="531"/>
      <c r="D12" s="531"/>
      <c r="E12" s="531"/>
      <c r="F12" s="531"/>
      <c r="G12" s="531"/>
      <c r="H12" s="2840" t="s">
        <v>1173</v>
      </c>
      <c r="I12" s="2840"/>
      <c r="J12" s="2841" t="str">
        <f>入力シート!C26</f>
        <v>(株）○○○○建設</v>
      </c>
      <c r="K12" s="2841"/>
      <c r="L12" s="2841"/>
      <c r="M12" s="2841"/>
      <c r="N12" s="541"/>
      <c r="O12" s="511"/>
    </row>
    <row r="13" spans="2:15" ht="25.35" customHeight="1">
      <c r="B13" s="538"/>
      <c r="C13" s="531"/>
      <c r="D13" s="531"/>
      <c r="E13" s="531"/>
      <c r="F13" s="531"/>
      <c r="G13" s="531"/>
      <c r="H13" s="2892" t="s">
        <v>1174</v>
      </c>
      <c r="I13" s="2892"/>
      <c r="J13" s="2841" t="str">
        <f>入力シート!C27</f>
        <v>代表取締役　久留米一郎</v>
      </c>
      <c r="K13" s="2841"/>
      <c r="L13" s="2841"/>
      <c r="M13" s="547"/>
      <c r="N13" s="541"/>
      <c r="O13" s="511"/>
    </row>
    <row r="14" spans="2:15" ht="25.35" customHeight="1">
      <c r="B14" s="538"/>
      <c r="C14" s="531"/>
      <c r="D14" s="531"/>
      <c r="E14" s="531"/>
      <c r="F14" s="531"/>
      <c r="G14" s="531"/>
      <c r="H14" s="2892" t="s">
        <v>154</v>
      </c>
      <c r="I14" s="2892"/>
      <c r="J14" s="2841" t="str">
        <f>入力シート!C28</f>
        <v>0942-12-○○○○</v>
      </c>
      <c r="K14" s="2841"/>
      <c r="L14" s="2841"/>
      <c r="M14" s="2841"/>
      <c r="N14" s="541"/>
      <c r="O14" s="511"/>
    </row>
    <row r="15" spans="2:15" ht="7.35" customHeight="1">
      <c r="B15" s="538"/>
      <c r="C15" s="529"/>
      <c r="D15" s="529"/>
      <c r="N15" s="540"/>
    </row>
    <row r="16" spans="2:15" ht="18" customHeight="1">
      <c r="B16" s="538"/>
      <c r="C16" s="2892" t="s">
        <v>1159</v>
      </c>
      <c r="D16" s="2892"/>
      <c r="E16" s="2892"/>
      <c r="F16" s="2892"/>
      <c r="G16" s="2892"/>
      <c r="H16" s="2892"/>
      <c r="I16" s="2892"/>
      <c r="J16" s="2892"/>
      <c r="K16" s="2892"/>
      <c r="L16" s="2892"/>
      <c r="M16" s="2892"/>
      <c r="N16" s="542"/>
      <c r="O16" s="512"/>
    </row>
    <row r="17" spans="2:15" ht="18" customHeight="1">
      <c r="B17" s="538"/>
      <c r="C17" s="2892"/>
      <c r="D17" s="2892"/>
      <c r="E17" s="2892"/>
      <c r="F17" s="2892"/>
      <c r="G17" s="2892"/>
      <c r="H17" s="2892"/>
      <c r="I17" s="2892"/>
      <c r="J17" s="2892"/>
      <c r="K17" s="2892"/>
      <c r="L17" s="2892"/>
      <c r="M17" s="2892"/>
      <c r="N17" s="542"/>
      <c r="O17" s="512"/>
    </row>
    <row r="18" spans="2:15" ht="12" customHeight="1">
      <c r="B18" s="538"/>
      <c r="C18" s="532"/>
      <c r="D18" s="532"/>
      <c r="N18" s="540"/>
    </row>
    <row r="19" spans="2:15" ht="18" customHeight="1">
      <c r="B19" s="538"/>
      <c r="C19" s="2898" t="s">
        <v>8</v>
      </c>
      <c r="D19" s="2898"/>
      <c r="E19" s="2898"/>
      <c r="F19" s="2898"/>
      <c r="G19" s="2898"/>
      <c r="H19" s="2898"/>
      <c r="I19" s="2898"/>
      <c r="J19" s="2898"/>
      <c r="K19" s="2898"/>
      <c r="L19" s="2898"/>
      <c r="M19" s="2898"/>
      <c r="N19" s="543"/>
      <c r="O19" s="513"/>
    </row>
    <row r="20" spans="2:15" ht="11.1" customHeight="1">
      <c r="B20" s="538"/>
      <c r="C20" s="533"/>
      <c r="D20" s="533"/>
      <c r="N20" s="540"/>
    </row>
    <row r="21" spans="2:15" ht="35.1" customHeight="1">
      <c r="B21" s="538"/>
      <c r="C21" s="2865" t="s">
        <v>1160</v>
      </c>
      <c r="D21" s="2865"/>
      <c r="E21" s="2873" t="str">
        <f>入力シート!C10</f>
        <v>○○校区道路改良工事</v>
      </c>
      <c r="F21" s="2873"/>
      <c r="G21" s="2873"/>
      <c r="H21" s="2873"/>
      <c r="I21" s="2873"/>
      <c r="J21" s="2873"/>
      <c r="K21" s="2873"/>
      <c r="L21" s="2873"/>
      <c r="M21" s="2873"/>
      <c r="N21" s="540"/>
    </row>
    <row r="22" spans="2:15" ht="35.1" customHeight="1">
      <c r="B22" s="538"/>
      <c r="C22" s="2865" t="s">
        <v>1161</v>
      </c>
      <c r="D22" s="2865"/>
      <c r="E22" s="2873" t="str">
        <f>入力シート!C12</f>
        <v>久留米市○○町</v>
      </c>
      <c r="F22" s="2873"/>
      <c r="G22" s="2873"/>
      <c r="H22" s="2873"/>
      <c r="I22" s="2873"/>
      <c r="J22" s="2873"/>
      <c r="K22" s="2873"/>
      <c r="L22" s="2873"/>
      <c r="M22" s="2873"/>
      <c r="N22" s="540"/>
    </row>
    <row r="23" spans="2:15" ht="30" customHeight="1">
      <c r="B23" s="538"/>
      <c r="C23" s="2855" t="s">
        <v>1162</v>
      </c>
      <c r="D23" s="2874"/>
      <c r="E23" s="514"/>
      <c r="F23" s="2877" t="str">
        <f>TEXT(入力シート!C14,"令和　　　e　年　　　m　月　　　d　日")</f>
        <v>令和   8 年   4 月   2 日</v>
      </c>
      <c r="G23" s="2877"/>
      <c r="H23" s="2877"/>
      <c r="I23" s="2877"/>
      <c r="J23" s="2877"/>
      <c r="K23" s="2877"/>
      <c r="L23" s="515" t="s">
        <v>1163</v>
      </c>
      <c r="M23" s="516"/>
      <c r="N23" s="540"/>
    </row>
    <row r="24" spans="2:15" ht="30" customHeight="1">
      <c r="B24" s="538"/>
      <c r="C24" s="2875"/>
      <c r="D24" s="2876"/>
      <c r="E24" s="517"/>
      <c r="F24" s="2878" t="str">
        <f>TEXT(入力シート!C15,"令和　　　e　年　　　m　月　　　d　日")</f>
        <v>令和   8 年   9 月   30 日</v>
      </c>
      <c r="G24" s="2878"/>
      <c r="H24" s="2878"/>
      <c r="I24" s="2878"/>
      <c r="J24" s="2878"/>
      <c r="K24" s="2878"/>
      <c r="L24" s="518" t="s">
        <v>1164</v>
      </c>
      <c r="M24" s="519"/>
      <c r="N24" s="540"/>
    </row>
    <row r="25" spans="2:15" ht="35.1" customHeight="1">
      <c r="B25" s="538"/>
      <c r="C25" s="2865" t="s">
        <v>1165</v>
      </c>
      <c r="D25" s="2865"/>
      <c r="E25" s="2890">
        <f>入力シート!C24</f>
        <v>13000000</v>
      </c>
      <c r="F25" s="2891"/>
      <c r="G25" s="2891"/>
      <c r="H25" s="2891"/>
      <c r="I25" s="2891"/>
      <c r="J25" s="2891"/>
      <c r="K25" s="623" t="s">
        <v>586</v>
      </c>
      <c r="L25" s="2896"/>
      <c r="M25" s="2897"/>
      <c r="N25" s="540"/>
    </row>
    <row r="26" spans="2:15" ht="13.8">
      <c r="B26" s="538"/>
      <c r="C26" s="533"/>
      <c r="D26" s="533"/>
      <c r="N26" s="540"/>
    </row>
    <row r="27" spans="2:15" ht="28.35" customHeight="1">
      <c r="B27" s="538"/>
      <c r="C27" s="2855" t="s">
        <v>1166</v>
      </c>
      <c r="D27" s="2856"/>
      <c r="E27" s="520" t="s">
        <v>1167</v>
      </c>
      <c r="F27" s="2861"/>
      <c r="G27" s="2861"/>
      <c r="H27" s="2861"/>
      <c r="I27" s="2861"/>
      <c r="J27" s="2862"/>
      <c r="K27" s="2893" t="s">
        <v>1168</v>
      </c>
      <c r="L27" s="2894"/>
      <c r="M27" s="2895"/>
      <c r="N27" s="540"/>
    </row>
    <row r="28" spans="2:15" ht="28.35" customHeight="1">
      <c r="B28" s="538"/>
      <c r="C28" s="2857"/>
      <c r="D28" s="2858"/>
      <c r="E28" s="521" t="s">
        <v>1169</v>
      </c>
      <c r="F28" s="2863" t="str">
        <f>入力シート!C16</f>
        <v>久留米次郎</v>
      </c>
      <c r="G28" s="2863"/>
      <c r="H28" s="2863"/>
      <c r="I28" s="2863"/>
      <c r="J28" s="2864"/>
      <c r="K28" s="2879" t="str">
        <f>入力シート!C19</f>
        <v>別紙のとおり</v>
      </c>
      <c r="L28" s="2880"/>
      <c r="M28" s="2881"/>
      <c r="N28" s="540"/>
    </row>
    <row r="29" spans="2:15" ht="28.35" customHeight="1">
      <c r="B29" s="538"/>
      <c r="C29" s="2859"/>
      <c r="D29" s="2860"/>
      <c r="E29" s="2888">
        <f>入力シート!C17</f>
        <v>25934</v>
      </c>
      <c r="F29" s="2889"/>
      <c r="G29" s="2889"/>
      <c r="H29" s="2889"/>
      <c r="I29" s="716" t="s">
        <v>1329</v>
      </c>
      <c r="J29" s="562"/>
      <c r="K29" s="2882"/>
      <c r="L29" s="2883"/>
      <c r="M29" s="2884"/>
      <c r="N29" s="540"/>
    </row>
    <row r="30" spans="2:15" ht="28.35" customHeight="1">
      <c r="B30" s="538"/>
      <c r="C30" s="2855" t="s">
        <v>1170</v>
      </c>
      <c r="D30" s="2856"/>
      <c r="E30" s="520" t="s">
        <v>1167</v>
      </c>
      <c r="F30" s="2861"/>
      <c r="G30" s="2861"/>
      <c r="H30" s="2861"/>
      <c r="I30" s="2861"/>
      <c r="J30" s="2862"/>
      <c r="K30" s="2885" t="s">
        <v>1183</v>
      </c>
      <c r="L30" s="2886"/>
      <c r="M30" s="2887"/>
      <c r="N30" s="540"/>
    </row>
    <row r="31" spans="2:15" ht="28.35" customHeight="1">
      <c r="B31" s="538"/>
      <c r="C31" s="2857"/>
      <c r="D31" s="2858"/>
      <c r="E31" s="521" t="s">
        <v>1169</v>
      </c>
      <c r="F31" s="2863" t="str">
        <f>入力シート!C20</f>
        <v>久留米三郎</v>
      </c>
      <c r="G31" s="2863"/>
      <c r="H31" s="2863"/>
      <c r="I31" s="2863"/>
      <c r="J31" s="2864"/>
      <c r="K31" s="2879" t="str">
        <f>入力シート!C23</f>
        <v>別紙のとおり</v>
      </c>
      <c r="L31" s="2880"/>
      <c r="M31" s="2881"/>
      <c r="N31" s="540"/>
    </row>
    <row r="32" spans="2:15" ht="28.35" customHeight="1">
      <c r="B32" s="538"/>
      <c r="C32" s="2859"/>
      <c r="D32" s="2860"/>
      <c r="E32" s="2888">
        <f>入力シート!C21</f>
        <v>26331</v>
      </c>
      <c r="F32" s="2889"/>
      <c r="G32" s="2889"/>
      <c r="H32" s="2889"/>
      <c r="I32" s="716" t="s">
        <v>1329</v>
      </c>
      <c r="J32" s="562"/>
      <c r="K32" s="2882"/>
      <c r="L32" s="2883"/>
      <c r="M32" s="2884"/>
      <c r="N32" s="540"/>
    </row>
    <row r="33" spans="2:15" ht="28.35" customHeight="1">
      <c r="B33" s="538"/>
      <c r="C33" s="2866" t="s">
        <v>2239</v>
      </c>
      <c r="D33" s="2858"/>
      <c r="E33" s="2867"/>
      <c r="F33" s="2868"/>
      <c r="G33" s="2868"/>
      <c r="H33" s="2868"/>
      <c r="I33" s="2868"/>
      <c r="J33" s="2869"/>
      <c r="K33" s="522"/>
      <c r="L33" s="523"/>
      <c r="M33" s="524"/>
      <c r="N33" s="540"/>
    </row>
    <row r="34" spans="2:15" ht="28.35" customHeight="1">
      <c r="B34" s="538"/>
      <c r="C34" s="2859"/>
      <c r="D34" s="2860"/>
      <c r="E34" s="2870"/>
      <c r="F34" s="2871"/>
      <c r="G34" s="2871"/>
      <c r="H34" s="2871"/>
      <c r="I34" s="2871"/>
      <c r="J34" s="2872"/>
      <c r="K34" s="525"/>
      <c r="L34" s="526"/>
      <c r="M34" s="527"/>
      <c r="N34" s="540"/>
    </row>
    <row r="35" spans="2:15" ht="5.0999999999999996" customHeight="1">
      <c r="B35" s="538"/>
      <c r="C35" s="547"/>
      <c r="D35" s="547"/>
      <c r="E35" s="550"/>
      <c r="F35" s="550"/>
      <c r="G35" s="550"/>
      <c r="H35" s="550"/>
      <c r="I35" s="550"/>
      <c r="J35" s="550"/>
      <c r="K35" s="523"/>
      <c r="L35" s="523"/>
      <c r="M35" s="523"/>
      <c r="N35" s="540"/>
    </row>
    <row r="36" spans="2:15" ht="18" customHeight="1">
      <c r="B36" s="538"/>
      <c r="C36" s="2853" t="s">
        <v>1171</v>
      </c>
      <c r="D36" s="2853"/>
      <c r="E36" s="2853"/>
      <c r="F36" s="2853"/>
      <c r="G36" s="2853"/>
      <c r="H36" s="2853"/>
      <c r="I36" s="2853"/>
      <c r="J36" s="2853"/>
      <c r="K36" s="2853"/>
      <c r="L36" s="2853"/>
      <c r="M36" s="2853"/>
      <c r="N36" s="544"/>
      <c r="O36" s="528"/>
    </row>
    <row r="37" spans="2:15" ht="18" customHeight="1">
      <c r="B37" s="545"/>
      <c r="C37" s="2854"/>
      <c r="D37" s="2854"/>
      <c r="E37" s="2854"/>
      <c r="F37" s="2854"/>
      <c r="G37" s="2854"/>
      <c r="H37" s="2854"/>
      <c r="I37" s="2854"/>
      <c r="J37" s="2854"/>
      <c r="K37" s="2854"/>
      <c r="L37" s="2854"/>
      <c r="M37" s="2854"/>
      <c r="N37" s="546"/>
      <c r="O37" s="528"/>
    </row>
  </sheetData>
  <mergeCells count="57">
    <mergeCell ref="E21:M21"/>
    <mergeCell ref="E25:J25"/>
    <mergeCell ref="K28:M28"/>
    <mergeCell ref="K29:M29"/>
    <mergeCell ref="H13:I13"/>
    <mergeCell ref="H14:I14"/>
    <mergeCell ref="K27:M27"/>
    <mergeCell ref="L25:M25"/>
    <mergeCell ref="E29:H29"/>
    <mergeCell ref="C16:M17"/>
    <mergeCell ref="C19:M19"/>
    <mergeCell ref="C21:D21"/>
    <mergeCell ref="E33:J33"/>
    <mergeCell ref="E34:J34"/>
    <mergeCell ref="E22:M22"/>
    <mergeCell ref="C23:D24"/>
    <mergeCell ref="C25:D25"/>
    <mergeCell ref="F23:K23"/>
    <mergeCell ref="F24:K24"/>
    <mergeCell ref="K31:M31"/>
    <mergeCell ref="K32:M32"/>
    <mergeCell ref="K30:M30"/>
    <mergeCell ref="E32:H32"/>
    <mergeCell ref="C36:M37"/>
    <mergeCell ref="B2:C2"/>
    <mergeCell ref="B3:C3"/>
    <mergeCell ref="B4:C4"/>
    <mergeCell ref="M2:N2"/>
    <mergeCell ref="M3:N4"/>
    <mergeCell ref="C27:D29"/>
    <mergeCell ref="F27:J27"/>
    <mergeCell ref="F28:J28"/>
    <mergeCell ref="C30:D32"/>
    <mergeCell ref="F30:J30"/>
    <mergeCell ref="F31:J31"/>
    <mergeCell ref="C22:D22"/>
    <mergeCell ref="J11:M11"/>
    <mergeCell ref="J12:M12"/>
    <mergeCell ref="C33:D34"/>
    <mergeCell ref="K3:K4"/>
    <mergeCell ref="L3:L4"/>
    <mergeCell ref="D4:E4"/>
    <mergeCell ref="K6:M6"/>
    <mergeCell ref="C8:M8"/>
    <mergeCell ref="I3:J4"/>
    <mergeCell ref="K7:L7"/>
    <mergeCell ref="I2:J2"/>
    <mergeCell ref="D2:E2"/>
    <mergeCell ref="F2:F4"/>
    <mergeCell ref="H2:H4"/>
    <mergeCell ref="D3:E3"/>
    <mergeCell ref="G3:G4"/>
    <mergeCell ref="B10:D10"/>
    <mergeCell ref="H11:I11"/>
    <mergeCell ref="H12:I12"/>
    <mergeCell ref="J13:L13"/>
    <mergeCell ref="J14:M14"/>
  </mergeCells>
  <phoneticPr fontId="18"/>
  <printOptions horizontalCentered="1"/>
  <pageMargins left="0.35433070866141736" right="0.15748031496062992" top="0.39370078740157483" bottom="0.39370078740157483" header="0.51181102362204722" footer="0.51181102362204722"/>
  <pageSetup paperSize="9" orientation="portrait" blackAndWhite="1"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dimension ref="A2:O74"/>
  <sheetViews>
    <sheetView view="pageBreakPreview" zoomScaleNormal="85" zoomScaleSheetLayoutView="100" workbookViewId="0">
      <selection activeCell="J51" sqref="J51:L51"/>
    </sheetView>
  </sheetViews>
  <sheetFormatPr defaultColWidth="8.88671875" defaultRowHeight="13.2"/>
  <cols>
    <col min="1" max="1" width="1.44140625" style="507" customWidth="1"/>
    <col min="2" max="2" width="3.88671875" style="507" customWidth="1"/>
    <col min="3" max="3" width="10.44140625" style="507" customWidth="1"/>
    <col min="4" max="4" width="10.88671875" style="507" customWidth="1"/>
    <col min="5" max="5" width="4.6640625" style="507" customWidth="1"/>
    <col min="6" max="6" width="3.88671875" style="507" customWidth="1"/>
    <col min="7" max="7" width="10.88671875" style="507" customWidth="1"/>
    <col min="8" max="8" width="5.109375" style="507" customWidth="1"/>
    <col min="9" max="9" width="6.88671875" style="507" customWidth="1"/>
    <col min="10" max="10" width="4.88671875" style="507" customWidth="1"/>
    <col min="11" max="12" width="10.88671875" style="507" customWidth="1"/>
    <col min="13" max="13" width="7.88671875" style="507" customWidth="1"/>
    <col min="14" max="14" width="3.88671875" style="507" customWidth="1"/>
    <col min="15" max="15" width="1.6640625" style="507" customWidth="1"/>
    <col min="16" max="16384" width="8.88671875" style="507"/>
  </cols>
  <sheetData>
    <row r="2" spans="2:15" ht="20.100000000000001" customHeight="1">
      <c r="B2" s="2842" t="s">
        <v>314</v>
      </c>
      <c r="C2" s="2843"/>
      <c r="D2" s="2844" t="str">
        <f>入力シート!C4</f>
        <v>道新第101号</v>
      </c>
      <c r="E2" s="2844"/>
      <c r="F2" s="2845"/>
      <c r="G2" s="1504" t="s">
        <v>2237</v>
      </c>
      <c r="H2" s="2846"/>
      <c r="I2" s="2842" t="s">
        <v>1151</v>
      </c>
      <c r="J2" s="2843"/>
      <c r="K2" s="548" t="s">
        <v>1152</v>
      </c>
      <c r="L2" s="1504" t="s">
        <v>1153</v>
      </c>
      <c r="M2" s="2842" t="s">
        <v>1154</v>
      </c>
      <c r="N2" s="2843"/>
      <c r="O2" s="506"/>
    </row>
    <row r="3" spans="2:15" ht="20.100000000000001" customHeight="1">
      <c r="B3" s="2842" t="s">
        <v>1155</v>
      </c>
      <c r="C3" s="2843"/>
      <c r="D3" s="2847"/>
      <c r="E3" s="2847"/>
      <c r="F3" s="2845"/>
      <c r="G3" s="2848"/>
      <c r="H3" s="2846"/>
      <c r="I3" s="2842"/>
      <c r="J3" s="2843"/>
      <c r="K3" s="2848" t="s">
        <v>1156</v>
      </c>
      <c r="L3" s="2849"/>
      <c r="M3" s="2842"/>
      <c r="N3" s="2843"/>
      <c r="O3" s="508"/>
    </row>
    <row r="4" spans="2:15" ht="20.100000000000001" customHeight="1">
      <c r="B4" s="2842" t="s">
        <v>1151</v>
      </c>
      <c r="C4" s="2843"/>
      <c r="D4" s="2847"/>
      <c r="E4" s="2847"/>
      <c r="F4" s="2845"/>
      <c r="G4" s="2848"/>
      <c r="H4" s="2846"/>
      <c r="I4" s="2842"/>
      <c r="J4" s="2843"/>
      <c r="K4" s="2848"/>
      <c r="L4" s="2849"/>
      <c r="M4" s="2842"/>
      <c r="N4" s="2843"/>
      <c r="O4" s="508"/>
    </row>
    <row r="5" spans="2:15" ht="15" customHeight="1"/>
    <row r="6" spans="2:15" ht="6" customHeight="1">
      <c r="B6" s="535"/>
      <c r="C6" s="536"/>
      <c r="D6" s="536"/>
      <c r="E6" s="536"/>
      <c r="F6" s="536"/>
      <c r="G6" s="536"/>
      <c r="H6" s="536"/>
      <c r="I6" s="536"/>
      <c r="J6" s="536"/>
      <c r="K6" s="2850"/>
      <c r="L6" s="2850"/>
      <c r="M6" s="2850"/>
      <c r="N6" s="537"/>
      <c r="O6" s="509"/>
    </row>
    <row r="7" spans="2:15" ht="18" customHeight="1">
      <c r="B7" s="538"/>
      <c r="C7" s="531"/>
      <c r="D7" s="531"/>
      <c r="E7" s="531"/>
      <c r="F7" s="531"/>
      <c r="G7" s="531"/>
      <c r="H7" s="531"/>
      <c r="I7" s="531"/>
      <c r="J7" s="531"/>
      <c r="K7" s="2559" t="s">
        <v>2528</v>
      </c>
      <c r="L7" s="2559"/>
      <c r="M7" s="1509"/>
      <c r="N7" s="549"/>
      <c r="O7" s="509"/>
    </row>
    <row r="8" spans="2:15" ht="24" customHeight="1">
      <c r="B8" s="538"/>
      <c r="C8" s="2851" t="s">
        <v>1157</v>
      </c>
      <c r="D8" s="2851"/>
      <c r="E8" s="2851"/>
      <c r="F8" s="2851"/>
      <c r="G8" s="2851"/>
      <c r="H8" s="2851"/>
      <c r="I8" s="2851"/>
      <c r="J8" s="2851"/>
      <c r="K8" s="2851"/>
      <c r="L8" s="2851"/>
      <c r="M8" s="2851"/>
      <c r="N8" s="539"/>
      <c r="O8" s="510"/>
    </row>
    <row r="9" spans="2:15" ht="17.100000000000001" customHeight="1">
      <c r="B9" s="538"/>
      <c r="C9" s="529"/>
      <c r="D9" s="529"/>
      <c r="N9" s="540"/>
    </row>
    <row r="10" spans="2:15" ht="20.100000000000001" customHeight="1">
      <c r="B10" s="2838" t="str">
        <f>入力シート!C5</f>
        <v>久留米市長</v>
      </c>
      <c r="C10" s="2839"/>
      <c r="D10" s="2839"/>
      <c r="E10" s="619" t="s">
        <v>306</v>
      </c>
      <c r="F10" s="530"/>
      <c r="G10" s="531"/>
      <c r="H10" s="531"/>
      <c r="I10" s="531"/>
      <c r="J10" s="531"/>
      <c r="K10" s="531"/>
      <c r="L10" s="531"/>
      <c r="M10" s="531"/>
      <c r="N10" s="541"/>
      <c r="O10" s="511"/>
    </row>
    <row r="11" spans="2:15" ht="20.100000000000001" customHeight="1">
      <c r="B11" s="624"/>
      <c r="C11" s="625"/>
      <c r="D11" s="625"/>
      <c r="E11" s="619"/>
      <c r="F11" s="530"/>
      <c r="G11" s="2846" t="s">
        <v>1227</v>
      </c>
      <c r="H11" s="2846"/>
      <c r="I11" s="531"/>
      <c r="J11" s="531"/>
      <c r="K11" s="531"/>
      <c r="L11" s="531"/>
      <c r="M11" s="531"/>
      <c r="N11" s="541"/>
      <c r="O11" s="511"/>
    </row>
    <row r="12" spans="2:15" ht="20.100000000000001" customHeight="1">
      <c r="B12" s="624"/>
      <c r="C12" s="625"/>
      <c r="D12" s="625"/>
      <c r="E12" s="619"/>
      <c r="F12" s="530"/>
      <c r="G12" s="531"/>
      <c r="H12" s="2961" t="s">
        <v>1228</v>
      </c>
      <c r="I12" s="2961"/>
      <c r="J12" s="2961"/>
      <c r="K12" s="2961"/>
      <c r="L12" s="2961"/>
      <c r="M12" s="2961"/>
      <c r="N12" s="541"/>
      <c r="O12" s="511"/>
    </row>
    <row r="13" spans="2:15" ht="20.100000000000001" customHeight="1">
      <c r="B13" s="624"/>
      <c r="C13" s="625"/>
      <c r="D13" s="625"/>
      <c r="E13" s="619"/>
      <c r="F13" s="530"/>
      <c r="G13" s="2846" t="s">
        <v>1229</v>
      </c>
      <c r="H13" s="2846"/>
      <c r="I13" s="531"/>
      <c r="J13" s="531"/>
      <c r="K13" s="531"/>
      <c r="L13" s="531"/>
      <c r="M13" s="531"/>
      <c r="N13" s="541"/>
      <c r="O13" s="511"/>
    </row>
    <row r="14" spans="2:15" ht="20.100000000000001" customHeight="1">
      <c r="B14" s="538"/>
      <c r="C14" s="531"/>
      <c r="D14" s="531"/>
      <c r="E14" s="531"/>
      <c r="F14" s="552"/>
      <c r="G14" s="551"/>
      <c r="H14" s="2840" t="s">
        <v>318</v>
      </c>
      <c r="I14" s="2840"/>
      <c r="J14" s="2841" t="str">
        <f>入力シート!C25</f>
        <v>久留米市〇〇町１２３</v>
      </c>
      <c r="K14" s="2841"/>
      <c r="L14" s="2841"/>
      <c r="M14" s="2841"/>
      <c r="N14" s="541"/>
      <c r="O14" s="511"/>
    </row>
    <row r="15" spans="2:15" ht="20.100000000000001" customHeight="1">
      <c r="B15" s="538"/>
      <c r="C15" s="531"/>
      <c r="D15" s="531"/>
      <c r="E15" s="531"/>
      <c r="F15" s="531"/>
      <c r="G15" s="531"/>
      <c r="H15" s="2840" t="s">
        <v>1173</v>
      </c>
      <c r="I15" s="2840"/>
      <c r="J15" s="2841" t="str">
        <f>入力シート!C26</f>
        <v>(株）○○○○建設</v>
      </c>
      <c r="K15" s="2841"/>
      <c r="L15" s="2841"/>
      <c r="M15" s="2841"/>
      <c r="N15" s="541"/>
      <c r="O15" s="511"/>
    </row>
    <row r="16" spans="2:15" ht="20.100000000000001" customHeight="1">
      <c r="B16" s="538"/>
      <c r="C16" s="531"/>
      <c r="D16" s="531"/>
      <c r="E16" s="531"/>
      <c r="F16" s="531"/>
      <c r="G16" s="531"/>
      <c r="H16" s="2892" t="s">
        <v>49</v>
      </c>
      <c r="I16" s="2892"/>
      <c r="J16" s="2841" t="str">
        <f>入力シート!C27</f>
        <v>代表取締役　久留米一郎</v>
      </c>
      <c r="K16" s="2841"/>
      <c r="L16" s="2841"/>
      <c r="M16" s="547"/>
      <c r="N16" s="541"/>
      <c r="O16" s="511"/>
    </row>
    <row r="17" spans="2:15" ht="20.100000000000001" customHeight="1">
      <c r="B17" s="538"/>
      <c r="C17" s="531"/>
      <c r="D17" s="531"/>
      <c r="E17" s="531"/>
      <c r="F17" s="531"/>
      <c r="G17" s="531"/>
      <c r="H17" s="2892" t="s">
        <v>154</v>
      </c>
      <c r="I17" s="2892"/>
      <c r="J17" s="2841" t="str">
        <f>入力シート!C28</f>
        <v>0942-12-○○○○</v>
      </c>
      <c r="K17" s="2841"/>
      <c r="L17" s="2841"/>
      <c r="M17" s="2841"/>
      <c r="N17" s="541"/>
      <c r="O17" s="511"/>
    </row>
    <row r="18" spans="2:15" ht="7.35" customHeight="1">
      <c r="B18" s="538"/>
      <c r="C18" s="529"/>
      <c r="D18" s="529"/>
      <c r="N18" s="540"/>
    </row>
    <row r="19" spans="2:15" ht="18" customHeight="1">
      <c r="B19" s="538"/>
      <c r="C19" s="2892" t="s">
        <v>1159</v>
      </c>
      <c r="D19" s="2892"/>
      <c r="E19" s="2892"/>
      <c r="F19" s="2892"/>
      <c r="G19" s="2892"/>
      <c r="H19" s="2892"/>
      <c r="I19" s="2892"/>
      <c r="J19" s="2892"/>
      <c r="K19" s="2892"/>
      <c r="L19" s="2892"/>
      <c r="M19" s="2892"/>
      <c r="N19" s="542"/>
      <c r="O19" s="512"/>
    </row>
    <row r="20" spans="2:15" ht="18" customHeight="1">
      <c r="B20" s="538"/>
      <c r="C20" s="2892"/>
      <c r="D20" s="2892"/>
      <c r="E20" s="2892"/>
      <c r="F20" s="2892"/>
      <c r="G20" s="2892"/>
      <c r="H20" s="2892"/>
      <c r="I20" s="2892"/>
      <c r="J20" s="2892"/>
      <c r="K20" s="2892"/>
      <c r="L20" s="2892"/>
      <c r="M20" s="2892"/>
      <c r="N20" s="542"/>
      <c r="O20" s="512"/>
    </row>
    <row r="21" spans="2:15" ht="12" customHeight="1">
      <c r="B21" s="538"/>
      <c r="C21" s="532"/>
      <c r="D21" s="532"/>
      <c r="N21" s="540"/>
    </row>
    <row r="22" spans="2:15" ht="18" customHeight="1">
      <c r="B22" s="538"/>
      <c r="C22" s="2898" t="s">
        <v>8</v>
      </c>
      <c r="D22" s="2898"/>
      <c r="E22" s="2898"/>
      <c r="F22" s="2898"/>
      <c r="G22" s="2898"/>
      <c r="H22" s="2898"/>
      <c r="I22" s="2898"/>
      <c r="J22" s="2898"/>
      <c r="K22" s="2898"/>
      <c r="L22" s="2898"/>
      <c r="M22" s="2898"/>
      <c r="N22" s="543"/>
      <c r="O22" s="513"/>
    </row>
    <row r="23" spans="2:15" ht="11.1" customHeight="1">
      <c r="B23" s="538"/>
      <c r="C23" s="533"/>
      <c r="D23" s="533"/>
      <c r="N23" s="540"/>
    </row>
    <row r="24" spans="2:15" ht="30" customHeight="1">
      <c r="B24" s="538"/>
      <c r="C24" s="2865" t="s">
        <v>1160</v>
      </c>
      <c r="D24" s="2865"/>
      <c r="E24" s="2873" t="str">
        <f>入力シート!C10</f>
        <v>○○校区道路改良工事</v>
      </c>
      <c r="F24" s="2873"/>
      <c r="G24" s="2873"/>
      <c r="H24" s="2873"/>
      <c r="I24" s="2873"/>
      <c r="J24" s="2873"/>
      <c r="K24" s="2873"/>
      <c r="L24" s="2873"/>
      <c r="M24" s="2873"/>
      <c r="N24" s="540"/>
    </row>
    <row r="25" spans="2:15" ht="30" customHeight="1">
      <c r="B25" s="538"/>
      <c r="C25" s="2865" t="s">
        <v>1161</v>
      </c>
      <c r="D25" s="2865"/>
      <c r="E25" s="2873" t="str">
        <f>入力シート!C12</f>
        <v>久留米市○○町</v>
      </c>
      <c r="F25" s="2873"/>
      <c r="G25" s="2873"/>
      <c r="H25" s="2873"/>
      <c r="I25" s="2873"/>
      <c r="J25" s="2873"/>
      <c r="K25" s="2873"/>
      <c r="L25" s="2873"/>
      <c r="M25" s="2873"/>
      <c r="N25" s="540"/>
    </row>
    <row r="26" spans="2:15" ht="25.35" customHeight="1">
      <c r="B26" s="538"/>
      <c r="C26" s="2855" t="s">
        <v>1162</v>
      </c>
      <c r="D26" s="2874"/>
      <c r="E26" s="514"/>
      <c r="F26" s="2877" t="str">
        <f>TEXT(入力シート!C14,"令和　　　e　年　　　m　月　　　d　日")</f>
        <v>令和   8 年   4 月   2 日</v>
      </c>
      <c r="G26" s="2877"/>
      <c r="H26" s="2877"/>
      <c r="I26" s="2877"/>
      <c r="J26" s="2877"/>
      <c r="K26" s="2877"/>
      <c r="L26" s="515" t="s">
        <v>1163</v>
      </c>
      <c r="M26" s="516"/>
      <c r="N26" s="540"/>
    </row>
    <row r="27" spans="2:15" ht="25.35" customHeight="1">
      <c r="B27" s="538"/>
      <c r="C27" s="2875"/>
      <c r="D27" s="2876"/>
      <c r="E27" s="517"/>
      <c r="F27" s="2878" t="str">
        <f>TEXT(入力シート!C15,"令和　　　e　年　　　m　月　　　d　日")</f>
        <v>令和   8 年   9 月   30 日</v>
      </c>
      <c r="G27" s="2878"/>
      <c r="H27" s="2878"/>
      <c r="I27" s="2878"/>
      <c r="J27" s="2878"/>
      <c r="K27" s="2878"/>
      <c r="L27" s="518" t="s">
        <v>1164</v>
      </c>
      <c r="M27" s="519"/>
      <c r="N27" s="540"/>
    </row>
    <row r="28" spans="2:15" ht="30" customHeight="1">
      <c r="B28" s="538"/>
      <c r="C28" s="2865" t="s">
        <v>1165</v>
      </c>
      <c r="D28" s="2865"/>
      <c r="E28" s="2890">
        <f>入力シート!C24</f>
        <v>13000000</v>
      </c>
      <c r="F28" s="2891"/>
      <c r="G28" s="2891"/>
      <c r="H28" s="2891"/>
      <c r="I28" s="2891"/>
      <c r="J28" s="2891"/>
      <c r="K28" s="623" t="s">
        <v>586</v>
      </c>
      <c r="L28" s="2896"/>
      <c r="M28" s="2897"/>
      <c r="N28" s="540"/>
    </row>
    <row r="29" spans="2:15" ht="13.8">
      <c r="B29" s="538"/>
      <c r="C29" s="533"/>
      <c r="D29" s="533"/>
      <c r="N29" s="540"/>
    </row>
    <row r="30" spans="2:15" ht="25.35" customHeight="1">
      <c r="B30" s="538"/>
      <c r="C30" s="2855" t="s">
        <v>1166</v>
      </c>
      <c r="D30" s="2856"/>
      <c r="E30" s="520" t="s">
        <v>1167</v>
      </c>
      <c r="F30" s="2861"/>
      <c r="G30" s="2861"/>
      <c r="H30" s="2861"/>
      <c r="I30" s="2861"/>
      <c r="J30" s="2862"/>
      <c r="K30" s="2893" t="s">
        <v>1168</v>
      </c>
      <c r="L30" s="2894"/>
      <c r="M30" s="2895"/>
      <c r="N30" s="540"/>
    </row>
    <row r="31" spans="2:15" ht="25.35" customHeight="1">
      <c r="B31" s="538"/>
      <c r="C31" s="2857"/>
      <c r="D31" s="2858"/>
      <c r="E31" s="521" t="s">
        <v>1169</v>
      </c>
      <c r="F31" s="2863" t="str">
        <f>入力シート!C16</f>
        <v>久留米次郎</v>
      </c>
      <c r="G31" s="2863"/>
      <c r="H31" s="2863"/>
      <c r="I31" s="2863"/>
      <c r="J31" s="2864"/>
      <c r="K31" s="2879" t="str">
        <f>入力シート!C19</f>
        <v>別紙のとおり</v>
      </c>
      <c r="L31" s="2880"/>
      <c r="M31" s="2881"/>
      <c r="N31" s="540"/>
    </row>
    <row r="32" spans="2:15" ht="25.35" customHeight="1">
      <c r="B32" s="538"/>
      <c r="C32" s="2859"/>
      <c r="D32" s="2860"/>
      <c r="E32" s="2959">
        <f>入力シート!C17</f>
        <v>25934</v>
      </c>
      <c r="F32" s="2960"/>
      <c r="G32" s="2960"/>
      <c r="H32" s="2960"/>
      <c r="I32" s="716" t="s">
        <v>1329</v>
      </c>
      <c r="J32" s="562"/>
      <c r="K32" s="2882"/>
      <c r="L32" s="2883"/>
      <c r="M32" s="2884"/>
      <c r="N32" s="540"/>
    </row>
    <row r="33" spans="1:15" ht="25.35" customHeight="1">
      <c r="B33" s="538"/>
      <c r="C33" s="2855" t="s">
        <v>1170</v>
      </c>
      <c r="D33" s="2856"/>
      <c r="E33" s="520" t="s">
        <v>1167</v>
      </c>
      <c r="F33" s="2861"/>
      <c r="G33" s="2861"/>
      <c r="H33" s="2861"/>
      <c r="I33" s="2861"/>
      <c r="J33" s="2862"/>
      <c r="K33" s="2885" t="s">
        <v>1183</v>
      </c>
      <c r="L33" s="2886"/>
      <c r="M33" s="2887"/>
      <c r="N33" s="540"/>
    </row>
    <row r="34" spans="1:15" ht="25.35" customHeight="1">
      <c r="B34" s="538"/>
      <c r="C34" s="2857"/>
      <c r="D34" s="2858"/>
      <c r="E34" s="521" t="s">
        <v>1169</v>
      </c>
      <c r="F34" s="2863" t="str">
        <f>入力シート!C20</f>
        <v>久留米三郎</v>
      </c>
      <c r="G34" s="2863"/>
      <c r="H34" s="2863"/>
      <c r="I34" s="2863"/>
      <c r="J34" s="2864"/>
      <c r="K34" s="2879" t="str">
        <f>入力シート!C23</f>
        <v>別紙のとおり</v>
      </c>
      <c r="L34" s="2880"/>
      <c r="M34" s="2881"/>
      <c r="N34" s="540"/>
    </row>
    <row r="35" spans="1:15" ht="25.35" customHeight="1">
      <c r="B35" s="538"/>
      <c r="C35" s="2859"/>
      <c r="D35" s="2860"/>
      <c r="E35" s="2959">
        <f>入力シート!C21</f>
        <v>26331</v>
      </c>
      <c r="F35" s="2960"/>
      <c r="G35" s="2960"/>
      <c r="H35" s="2960"/>
      <c r="I35" s="716" t="s">
        <v>1329</v>
      </c>
      <c r="J35" s="562"/>
      <c r="K35" s="2882"/>
      <c r="L35" s="2883"/>
      <c r="M35" s="2884"/>
      <c r="N35" s="540"/>
    </row>
    <row r="36" spans="1:15" ht="25.35" customHeight="1">
      <c r="B36" s="538"/>
      <c r="C36" s="2866" t="s">
        <v>2239</v>
      </c>
      <c r="D36" s="2858"/>
      <c r="E36" s="2867"/>
      <c r="F36" s="2868"/>
      <c r="G36" s="2868"/>
      <c r="H36" s="2868"/>
      <c r="I36" s="2868"/>
      <c r="J36" s="2869"/>
      <c r="K36" s="522"/>
      <c r="L36" s="523"/>
      <c r="M36" s="524"/>
      <c r="N36" s="540"/>
    </row>
    <row r="37" spans="1:15" ht="25.35" customHeight="1">
      <c r="B37" s="538"/>
      <c r="C37" s="2859"/>
      <c r="D37" s="2860"/>
      <c r="E37" s="2870"/>
      <c r="F37" s="2871"/>
      <c r="G37" s="2871"/>
      <c r="H37" s="2871"/>
      <c r="I37" s="2871"/>
      <c r="J37" s="2872"/>
      <c r="K37" s="525"/>
      <c r="L37" s="526"/>
      <c r="M37" s="527"/>
      <c r="N37" s="540"/>
    </row>
    <row r="38" spans="1:15" ht="5.0999999999999996" customHeight="1">
      <c r="B38" s="538"/>
      <c r="C38" s="547"/>
      <c r="D38" s="547"/>
      <c r="E38" s="550"/>
      <c r="F38" s="550"/>
      <c r="G38" s="550"/>
      <c r="H38" s="550"/>
      <c r="I38" s="550"/>
      <c r="J38" s="550"/>
      <c r="K38" s="523"/>
      <c r="L38" s="523"/>
      <c r="M38" s="523"/>
      <c r="N38" s="540"/>
    </row>
    <row r="39" spans="1:15" ht="18" customHeight="1">
      <c r="B39" s="538"/>
      <c r="C39" s="2853" t="s">
        <v>1171</v>
      </c>
      <c r="D39" s="2853"/>
      <c r="E39" s="2853"/>
      <c r="F39" s="2853"/>
      <c r="G39" s="2853"/>
      <c r="H39" s="2853"/>
      <c r="I39" s="2853"/>
      <c r="J39" s="2853"/>
      <c r="K39" s="2853"/>
      <c r="L39" s="2853"/>
      <c r="M39" s="2853"/>
      <c r="N39" s="544"/>
      <c r="O39" s="528"/>
    </row>
    <row r="40" spans="1:15" ht="18" customHeight="1">
      <c r="B40" s="545"/>
      <c r="C40" s="2854"/>
      <c r="D40" s="2854"/>
      <c r="E40" s="2854"/>
      <c r="F40" s="2854"/>
      <c r="G40" s="2854"/>
      <c r="H40" s="2854"/>
      <c r="I40" s="2854"/>
      <c r="J40" s="2854"/>
      <c r="K40" s="2854"/>
      <c r="L40" s="2854"/>
      <c r="M40" s="2854"/>
      <c r="N40" s="546"/>
      <c r="O40" s="528"/>
    </row>
    <row r="41" spans="1:15" ht="25.35" customHeight="1">
      <c r="C41" s="534"/>
      <c r="D41" s="534"/>
      <c r="E41" s="534"/>
      <c r="F41" s="534"/>
      <c r="G41" s="534"/>
      <c r="H41" s="534"/>
      <c r="I41" s="534"/>
      <c r="J41" s="534"/>
      <c r="K41" s="534"/>
      <c r="L41" s="534"/>
      <c r="M41" s="534"/>
      <c r="N41" s="528"/>
      <c r="O41" s="528"/>
    </row>
    <row r="42" spans="1:15" ht="13.35" customHeight="1">
      <c r="C42" s="534"/>
      <c r="D42" s="534"/>
      <c r="E42" s="534"/>
      <c r="F42" s="534"/>
      <c r="G42" s="534"/>
      <c r="H42" s="534"/>
      <c r="I42" s="534"/>
      <c r="J42" s="534"/>
      <c r="K42" s="534"/>
      <c r="L42" s="534"/>
      <c r="M42" s="534"/>
      <c r="N42" s="528"/>
      <c r="O42" s="528"/>
    </row>
    <row r="43" spans="1:15" ht="18" customHeight="1">
      <c r="A43" s="24"/>
      <c r="B43" s="559"/>
      <c r="C43" s="559"/>
      <c r="D43" s="559"/>
      <c r="E43" s="559"/>
      <c r="F43" s="559"/>
      <c r="G43" s="559"/>
      <c r="H43" s="559"/>
      <c r="I43" s="559"/>
      <c r="J43" s="2934" t="str">
        <f>K7</f>
        <v>年　　月　　日</v>
      </c>
      <c r="K43" s="2935"/>
      <c r="L43" s="2935"/>
      <c r="M43" s="2935"/>
    </row>
    <row r="44" spans="1:15" ht="30" customHeight="1">
      <c r="A44" s="24"/>
      <c r="B44" s="2932" t="s">
        <v>1175</v>
      </c>
      <c r="C44" s="2932"/>
      <c r="D44" s="2932"/>
      <c r="E44" s="2932"/>
      <c r="F44" s="2932"/>
      <c r="G44" s="2932"/>
      <c r="H44" s="2932"/>
      <c r="I44" s="2932"/>
      <c r="J44" s="2932"/>
      <c r="K44" s="2932"/>
      <c r="L44" s="2932"/>
      <c r="M44" s="2932"/>
    </row>
    <row r="45" spans="1:15" ht="20.100000000000001" customHeight="1">
      <c r="A45" s="24"/>
      <c r="B45" s="2933" t="s">
        <v>1176</v>
      </c>
      <c r="C45" s="2933"/>
      <c r="D45" s="2933"/>
      <c r="E45" s="2933"/>
      <c r="F45" s="2933"/>
      <c r="G45" s="2933"/>
      <c r="H45" s="2933"/>
      <c r="I45" s="2933"/>
      <c r="J45" s="2933"/>
      <c r="K45" s="2933"/>
      <c r="L45" s="2933"/>
      <c r="M45" s="2933"/>
    </row>
    <row r="46" spans="1:15" s="24" customFormat="1">
      <c r="B46" s="553"/>
    </row>
    <row r="47" spans="1:15" s="24" customFormat="1" ht="20.100000000000001" customHeight="1">
      <c r="B47" s="554"/>
      <c r="C47" s="554"/>
      <c r="D47" s="554"/>
      <c r="E47" s="554"/>
      <c r="F47" s="554"/>
      <c r="G47" s="560" t="s">
        <v>1177</v>
      </c>
      <c r="H47" s="560"/>
      <c r="I47" s="2938"/>
      <c r="J47" s="2938"/>
      <c r="K47" s="2938"/>
    </row>
    <row r="48" spans="1:15" s="24" customFormat="1" ht="20.100000000000001" customHeight="1">
      <c r="B48" s="556"/>
      <c r="C48" s="556"/>
      <c r="D48" s="556"/>
      <c r="E48" s="556"/>
      <c r="F48" s="556"/>
      <c r="I48" s="2958" t="s">
        <v>1187</v>
      </c>
      <c r="J48" s="2958"/>
      <c r="K48" s="2958"/>
      <c r="L48" s="2958"/>
      <c r="M48" s="2958"/>
    </row>
    <row r="49" spans="2:13" s="24" customFormat="1" ht="20.100000000000001" customHeight="1">
      <c r="B49" s="554"/>
      <c r="C49" s="554"/>
      <c r="D49" s="554"/>
      <c r="E49" s="554"/>
      <c r="F49" s="554"/>
      <c r="G49" s="560"/>
      <c r="H49" s="563" t="s">
        <v>1178</v>
      </c>
      <c r="I49" s="557"/>
      <c r="J49" s="2957"/>
      <c r="K49" s="2957"/>
      <c r="L49" s="2957"/>
    </row>
    <row r="50" spans="2:13" s="24" customFormat="1" ht="20.100000000000001" customHeight="1">
      <c r="B50" s="554"/>
      <c r="C50" s="554"/>
      <c r="D50" s="554"/>
      <c r="E50" s="554"/>
      <c r="F50" s="554"/>
      <c r="G50" s="560"/>
      <c r="H50" s="563" t="s">
        <v>1179</v>
      </c>
      <c r="I50" s="560"/>
      <c r="J50" s="2900" t="str">
        <f>入力シート!C25</f>
        <v>久留米市〇〇町１２３</v>
      </c>
      <c r="K50" s="2900"/>
      <c r="L50" s="2900"/>
      <c r="M50" s="2900"/>
    </row>
    <row r="51" spans="2:13" s="24" customFormat="1" ht="20.100000000000001" customHeight="1">
      <c r="B51" s="555"/>
      <c r="H51" s="563" t="s">
        <v>1169</v>
      </c>
      <c r="J51" s="2899" t="str">
        <f>入力シート!C27</f>
        <v>代表取締役　久留米一郎</v>
      </c>
      <c r="K51" s="2899"/>
      <c r="L51" s="2899"/>
      <c r="M51" s="564"/>
    </row>
    <row r="52" spans="2:13" s="24" customFormat="1">
      <c r="B52" s="555"/>
    </row>
    <row r="53" spans="2:13" s="24" customFormat="1" ht="13.2" customHeight="1">
      <c r="B53" s="560"/>
      <c r="C53" s="2264" t="s">
        <v>1180</v>
      </c>
      <c r="D53" s="560"/>
      <c r="E53" s="560"/>
      <c r="F53" s="560"/>
      <c r="G53" s="560"/>
      <c r="H53" s="560"/>
      <c r="I53" s="560"/>
      <c r="J53" s="560"/>
      <c r="K53" s="560"/>
      <c r="L53" s="560"/>
    </row>
    <row r="54" spans="2:13" s="24" customFormat="1" ht="25.35" customHeight="1">
      <c r="B54" s="557"/>
    </row>
    <row r="55" spans="2:13" s="24" customFormat="1">
      <c r="B55" s="2938" t="s">
        <v>8</v>
      </c>
      <c r="C55" s="2938"/>
      <c r="D55" s="2938"/>
      <c r="E55" s="2938"/>
      <c r="F55" s="2938"/>
      <c r="G55" s="2938"/>
      <c r="H55" s="2938"/>
      <c r="I55" s="2938"/>
      <c r="J55" s="2938"/>
      <c r="K55" s="2938"/>
      <c r="L55" s="2938"/>
      <c r="M55" s="2938"/>
    </row>
    <row r="56" spans="2:13" s="24" customFormat="1" ht="25.35" customHeight="1">
      <c r="B56" s="558"/>
    </row>
    <row r="57" spans="2:13" s="24" customFormat="1" ht="40.35" customHeight="1">
      <c r="B57" s="561"/>
      <c r="C57" s="2945" t="s">
        <v>1189</v>
      </c>
      <c r="D57" s="2945"/>
      <c r="E57" s="2946"/>
      <c r="F57" s="2939" t="str">
        <f>入力シート!C10</f>
        <v>○○校区道路改良工事</v>
      </c>
      <c r="G57" s="2940"/>
      <c r="H57" s="2940"/>
      <c r="I57" s="2940"/>
      <c r="J57" s="2940"/>
      <c r="K57" s="2940"/>
      <c r="L57" s="2940"/>
      <c r="M57" s="2941"/>
    </row>
    <row r="58" spans="2:13" s="24" customFormat="1" ht="40.35" customHeight="1">
      <c r="B58" s="561"/>
      <c r="C58" s="2945" t="s">
        <v>1190</v>
      </c>
      <c r="D58" s="2945"/>
      <c r="E58" s="2946"/>
      <c r="F58" s="2942" t="str">
        <f>入力シート!C12</f>
        <v>久留米市○○町</v>
      </c>
      <c r="G58" s="2943"/>
      <c r="H58" s="2943"/>
      <c r="I58" s="2943"/>
      <c r="J58" s="2943"/>
      <c r="K58" s="2943"/>
      <c r="L58" s="2943"/>
      <c r="M58" s="2944"/>
    </row>
    <row r="59" spans="2:13" s="24" customFormat="1" ht="25.35" customHeight="1">
      <c r="B59" s="2952" t="s">
        <v>1181</v>
      </c>
      <c r="C59" s="2952"/>
      <c r="D59"/>
      <c r="E59"/>
      <c r="F59"/>
      <c r="G59"/>
      <c r="H59"/>
      <c r="I59"/>
      <c r="J59"/>
    </row>
    <row r="60" spans="2:13" s="24" customFormat="1" ht="30" customHeight="1">
      <c r="C60" s="2929" t="s">
        <v>1182</v>
      </c>
      <c r="D60" s="2929"/>
      <c r="E60" s="2950" t="s">
        <v>1167</v>
      </c>
      <c r="F60" s="2951"/>
      <c r="G60" s="2914" t="str">
        <f t="shared" ref="G60" si="0">IF(F33&gt;0,F33," ")</f>
        <v xml:space="preserve"> </v>
      </c>
      <c r="H60" s="2914"/>
      <c r="I60" s="2914"/>
      <c r="J60" s="2947"/>
      <c r="K60" s="2926" t="s">
        <v>1191</v>
      </c>
      <c r="L60" s="2927"/>
      <c r="M60" s="2928"/>
    </row>
    <row r="61" spans="2:13" s="24" customFormat="1" ht="30" customHeight="1">
      <c r="C61" s="2929"/>
      <c r="D61" s="2929"/>
      <c r="E61" s="2916" t="s">
        <v>1169</v>
      </c>
      <c r="F61" s="2917"/>
      <c r="G61" s="2948" t="str">
        <f>入力シート!C20</f>
        <v>久留米三郎</v>
      </c>
      <c r="H61" s="2948"/>
      <c r="I61" s="2948"/>
      <c r="J61" s="2949"/>
      <c r="K61" s="2901"/>
      <c r="L61" s="2953"/>
      <c r="M61" s="2902"/>
    </row>
    <row r="62" spans="2:13" s="24" customFormat="1" ht="30" customHeight="1">
      <c r="C62" s="2929"/>
      <c r="D62" s="2929"/>
      <c r="E62" s="2918" t="s">
        <v>1184</v>
      </c>
      <c r="F62" s="2919"/>
      <c r="G62" s="2920">
        <f>IF(E35&gt;0,E35," ")</f>
        <v>26331</v>
      </c>
      <c r="H62" s="2920"/>
      <c r="I62" s="2920"/>
      <c r="J62" s="2921"/>
      <c r="K62" s="2954"/>
      <c r="L62" s="2955"/>
      <c r="M62" s="2956"/>
    </row>
    <row r="63" spans="2:13" s="24" customFormat="1" ht="25.35" customHeight="1">
      <c r="B63" s="2952" t="s">
        <v>1185</v>
      </c>
      <c r="C63" s="2952"/>
      <c r="D63"/>
      <c r="E63"/>
      <c r="F63"/>
      <c r="G63"/>
      <c r="H63"/>
      <c r="I63"/>
      <c r="J63"/>
    </row>
    <row r="64" spans="2:13" s="24" customFormat="1" ht="30" customHeight="1">
      <c r="C64" s="2929" t="s">
        <v>1182</v>
      </c>
      <c r="D64" s="2929"/>
      <c r="E64" s="2930" t="s">
        <v>1167</v>
      </c>
      <c r="F64" s="2931"/>
      <c r="G64" s="2914"/>
      <c r="H64" s="2914"/>
      <c r="I64" s="2914"/>
      <c r="J64" s="2922" t="s">
        <v>1183</v>
      </c>
      <c r="K64" s="2923"/>
      <c r="L64" s="2924" t="s">
        <v>1192</v>
      </c>
      <c r="M64" s="2925"/>
    </row>
    <row r="65" spans="2:13" s="24" customFormat="1" ht="30" customHeight="1">
      <c r="C65" s="2929"/>
      <c r="D65" s="2929"/>
      <c r="E65" s="2912" t="s">
        <v>1169</v>
      </c>
      <c r="F65" s="2913"/>
      <c r="G65" s="2915"/>
      <c r="H65" s="2915"/>
      <c r="I65" s="2915"/>
      <c r="J65" s="2910"/>
      <c r="K65" s="2911"/>
      <c r="L65" s="2901" t="s">
        <v>1193</v>
      </c>
      <c r="M65" s="2902"/>
    </row>
    <row r="66" spans="2:13" s="24" customFormat="1" ht="30" customHeight="1">
      <c r="C66" s="2929"/>
      <c r="D66" s="2929"/>
      <c r="E66" s="2903" t="s">
        <v>1184</v>
      </c>
      <c r="F66" s="2904"/>
      <c r="G66" s="2905"/>
      <c r="H66" s="2905"/>
      <c r="I66" s="2905"/>
      <c r="J66" s="2906"/>
      <c r="K66" s="2907"/>
      <c r="L66" s="2908"/>
      <c r="M66" s="2909"/>
    </row>
    <row r="67" spans="2:13" s="24" customFormat="1" ht="30" customHeight="1">
      <c r="C67" s="2929" t="s">
        <v>1182</v>
      </c>
      <c r="D67" s="2929"/>
      <c r="E67" s="2930" t="s">
        <v>1167</v>
      </c>
      <c r="F67" s="2931"/>
      <c r="G67" s="2914"/>
      <c r="H67" s="2914"/>
      <c r="I67" s="2914"/>
      <c r="J67" s="2922" t="s">
        <v>1183</v>
      </c>
      <c r="K67" s="2923"/>
      <c r="L67" s="2924" t="s">
        <v>1192</v>
      </c>
      <c r="M67" s="2925"/>
    </row>
    <row r="68" spans="2:13" s="24" customFormat="1" ht="30" customHeight="1">
      <c r="C68" s="2929"/>
      <c r="D68" s="2929"/>
      <c r="E68" s="2912" t="s">
        <v>1169</v>
      </c>
      <c r="F68" s="2913"/>
      <c r="G68" s="2915"/>
      <c r="H68" s="2915"/>
      <c r="I68" s="2915"/>
      <c r="J68" s="2910"/>
      <c r="K68" s="2911"/>
      <c r="L68" s="2901"/>
      <c r="M68" s="2902"/>
    </row>
    <row r="69" spans="2:13" s="24" customFormat="1" ht="30" customHeight="1">
      <c r="C69" s="2929"/>
      <c r="D69" s="2929"/>
      <c r="E69" s="2903" t="s">
        <v>1184</v>
      </c>
      <c r="F69" s="2904"/>
      <c r="G69" s="2905"/>
      <c r="H69" s="2905"/>
      <c r="I69" s="2905"/>
      <c r="J69" s="2906"/>
      <c r="K69" s="2907"/>
      <c r="L69" s="2908"/>
      <c r="M69" s="2909"/>
    </row>
    <row r="70" spans="2:13" s="24" customFormat="1" ht="30" customHeight="1">
      <c r="C70" s="2929" t="s">
        <v>1182</v>
      </c>
      <c r="D70" s="2929"/>
      <c r="E70" s="2930" t="s">
        <v>1167</v>
      </c>
      <c r="F70" s="2931"/>
      <c r="G70" s="2914"/>
      <c r="H70" s="2914"/>
      <c r="I70" s="2914"/>
      <c r="J70" s="2922" t="s">
        <v>1183</v>
      </c>
      <c r="K70" s="2923"/>
      <c r="L70" s="2924" t="s">
        <v>1192</v>
      </c>
      <c r="M70" s="2925"/>
    </row>
    <row r="71" spans="2:13" s="24" customFormat="1" ht="30" customHeight="1">
      <c r="C71" s="2929"/>
      <c r="D71" s="2929"/>
      <c r="E71" s="2912" t="s">
        <v>1169</v>
      </c>
      <c r="F71" s="2913"/>
      <c r="G71" s="2915"/>
      <c r="H71" s="2915"/>
      <c r="I71" s="2915"/>
      <c r="J71" s="2910"/>
      <c r="K71" s="2911"/>
      <c r="L71" s="2901"/>
      <c r="M71" s="2902"/>
    </row>
    <row r="72" spans="2:13" s="24" customFormat="1" ht="30" customHeight="1">
      <c r="C72" s="2929"/>
      <c r="D72" s="2929"/>
      <c r="E72" s="2903" t="s">
        <v>1184</v>
      </c>
      <c r="F72" s="2904"/>
      <c r="G72" s="2905"/>
      <c r="H72" s="2905"/>
      <c r="I72" s="2905"/>
      <c r="J72" s="2906"/>
      <c r="K72" s="2907"/>
      <c r="L72" s="2908"/>
      <c r="M72" s="2909"/>
    </row>
    <row r="73" spans="2:13" s="24" customFormat="1" ht="20.100000000000001" customHeight="1">
      <c r="B73" s="553"/>
    </row>
    <row r="74" spans="2:13" s="24" customFormat="1">
      <c r="B74" s="2936" t="s">
        <v>1186</v>
      </c>
      <c r="C74" s="2937"/>
      <c r="D74" s="2937"/>
      <c r="E74" s="2937"/>
      <c r="F74" s="2937"/>
      <c r="G74" s="2937"/>
      <c r="H74" s="2937"/>
      <c r="I74" s="2937"/>
      <c r="J74" s="2937"/>
    </row>
  </sheetData>
  <mergeCells count="125">
    <mergeCell ref="B2:C2"/>
    <mergeCell ref="D2:E2"/>
    <mergeCell ref="F2:F4"/>
    <mergeCell ref="H2:H4"/>
    <mergeCell ref="I2:J2"/>
    <mergeCell ref="M2:N2"/>
    <mergeCell ref="B3:C3"/>
    <mergeCell ref="D3:E3"/>
    <mergeCell ref="G3:G4"/>
    <mergeCell ref="I3:J4"/>
    <mergeCell ref="C8:M8"/>
    <mergeCell ref="B10:D10"/>
    <mergeCell ref="H14:I14"/>
    <mergeCell ref="J14:M14"/>
    <mergeCell ref="H15:I15"/>
    <mergeCell ref="J15:M15"/>
    <mergeCell ref="K3:K4"/>
    <mergeCell ref="L3:L4"/>
    <mergeCell ref="M3:N4"/>
    <mergeCell ref="B4:C4"/>
    <mergeCell ref="D4:E4"/>
    <mergeCell ref="K6:M6"/>
    <mergeCell ref="G13:H13"/>
    <mergeCell ref="G11:H11"/>
    <mergeCell ref="H12:M12"/>
    <mergeCell ref="K7:L7"/>
    <mergeCell ref="C24:D24"/>
    <mergeCell ref="E24:M24"/>
    <mergeCell ref="C25:D25"/>
    <mergeCell ref="E25:M25"/>
    <mergeCell ref="C26:D27"/>
    <mergeCell ref="F26:K26"/>
    <mergeCell ref="F27:K27"/>
    <mergeCell ref="H16:I16"/>
    <mergeCell ref="J16:L16"/>
    <mergeCell ref="H17:I17"/>
    <mergeCell ref="J17:M17"/>
    <mergeCell ref="C19:M20"/>
    <mergeCell ref="C22:M22"/>
    <mergeCell ref="J49:L49"/>
    <mergeCell ref="I48:M48"/>
    <mergeCell ref="C28:D28"/>
    <mergeCell ref="E28:J28"/>
    <mergeCell ref="L28:M28"/>
    <mergeCell ref="C30:D32"/>
    <mergeCell ref="F30:J30"/>
    <mergeCell ref="K30:M30"/>
    <mergeCell ref="F31:J31"/>
    <mergeCell ref="K31:M31"/>
    <mergeCell ref="K32:M32"/>
    <mergeCell ref="E32:H32"/>
    <mergeCell ref="I47:K47"/>
    <mergeCell ref="C36:D37"/>
    <mergeCell ref="E36:J36"/>
    <mergeCell ref="E37:J37"/>
    <mergeCell ref="C39:M40"/>
    <mergeCell ref="C33:D35"/>
    <mergeCell ref="F33:J33"/>
    <mergeCell ref="K33:M33"/>
    <mergeCell ref="F34:J34"/>
    <mergeCell ref="K34:M34"/>
    <mergeCell ref="K35:M35"/>
    <mergeCell ref="E35:H35"/>
    <mergeCell ref="B44:M44"/>
    <mergeCell ref="B45:M45"/>
    <mergeCell ref="J43:M43"/>
    <mergeCell ref="C64:D66"/>
    <mergeCell ref="E64:F64"/>
    <mergeCell ref="B74:J74"/>
    <mergeCell ref="B55:M55"/>
    <mergeCell ref="F57:M57"/>
    <mergeCell ref="F58:M58"/>
    <mergeCell ref="C57:E57"/>
    <mergeCell ref="C58:E58"/>
    <mergeCell ref="C60:D62"/>
    <mergeCell ref="G71:I71"/>
    <mergeCell ref="J71:K71"/>
    <mergeCell ref="C67:D69"/>
    <mergeCell ref="E67:F67"/>
    <mergeCell ref="G67:I67"/>
    <mergeCell ref="G60:J60"/>
    <mergeCell ref="G61:J61"/>
    <mergeCell ref="E60:F60"/>
    <mergeCell ref="B59:C59"/>
    <mergeCell ref="B63:C63"/>
    <mergeCell ref="K61:M61"/>
    <mergeCell ref="K62:M62"/>
    <mergeCell ref="L68:M68"/>
    <mergeCell ref="K60:M60"/>
    <mergeCell ref="J64:K64"/>
    <mergeCell ref="L64:M64"/>
    <mergeCell ref="L65:M65"/>
    <mergeCell ref="E69:F69"/>
    <mergeCell ref="G69:I69"/>
    <mergeCell ref="J69:K69"/>
    <mergeCell ref="C70:D72"/>
    <mergeCell ref="E70:F70"/>
    <mergeCell ref="G70:I70"/>
    <mergeCell ref="J70:K70"/>
    <mergeCell ref="L70:M70"/>
    <mergeCell ref="E71:F71"/>
    <mergeCell ref="J51:L51"/>
    <mergeCell ref="J50:M50"/>
    <mergeCell ref="L71:M71"/>
    <mergeCell ref="E72:F72"/>
    <mergeCell ref="G72:I72"/>
    <mergeCell ref="J72:K72"/>
    <mergeCell ref="L72:M72"/>
    <mergeCell ref="L66:M66"/>
    <mergeCell ref="J65:K65"/>
    <mergeCell ref="J66:K66"/>
    <mergeCell ref="E65:F65"/>
    <mergeCell ref="E66:F66"/>
    <mergeCell ref="G64:I64"/>
    <mergeCell ref="G65:I65"/>
    <mergeCell ref="G66:I66"/>
    <mergeCell ref="E61:F61"/>
    <mergeCell ref="E62:F62"/>
    <mergeCell ref="G62:J62"/>
    <mergeCell ref="L69:M69"/>
    <mergeCell ref="J67:K67"/>
    <mergeCell ref="L67:M67"/>
    <mergeCell ref="E68:F68"/>
    <mergeCell ref="G68:I68"/>
    <mergeCell ref="J68:K68"/>
  </mergeCells>
  <phoneticPr fontId="18"/>
  <printOptions horizontalCentered="1"/>
  <pageMargins left="0.35433070866141736" right="0.15748031496062992" top="0.39370078740157483" bottom="0.39370078740157483" header="0.51181102362204722" footer="0.51181102362204722"/>
  <pageSetup paperSize="9" orientation="portrait" blackAndWhite="1" r:id="rId1"/>
  <rowBreaks count="1" manualBreakCount="1">
    <brk id="41"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dimension ref="A1:H37"/>
  <sheetViews>
    <sheetView view="pageBreakPreview" zoomScaleNormal="100" zoomScaleSheetLayoutView="100" workbookViewId="0">
      <selection activeCell="P4" sqref="P4"/>
    </sheetView>
  </sheetViews>
  <sheetFormatPr defaultColWidth="8.88671875" defaultRowHeight="13.2"/>
  <cols>
    <col min="1" max="1" width="3.88671875" style="565" customWidth="1"/>
    <col min="2" max="2" width="12.88671875" style="565" customWidth="1"/>
    <col min="3" max="3" width="15.88671875" style="565" customWidth="1"/>
    <col min="4" max="4" width="10.88671875" style="565" customWidth="1"/>
    <col min="5" max="5" width="15.88671875" style="565" customWidth="1"/>
    <col min="6" max="6" width="11.6640625" style="565" customWidth="1"/>
    <col min="7" max="7" width="20.88671875" style="565" customWidth="1"/>
    <col min="8" max="8" width="2.88671875" style="565" customWidth="1"/>
    <col min="9" max="9" width="1.88671875" style="565" customWidth="1"/>
    <col min="10" max="16384" width="8.88671875" style="565"/>
  </cols>
  <sheetData>
    <row r="1" spans="1:8" ht="15" customHeight="1">
      <c r="A1" s="926" t="s">
        <v>1209</v>
      </c>
      <c r="B1" s="571"/>
    </row>
    <row r="2" spans="1:8" ht="15" customHeight="1">
      <c r="B2" s="567"/>
      <c r="C2" s="572"/>
      <c r="D2" s="572"/>
      <c r="E2" s="572"/>
      <c r="F2" s="572"/>
      <c r="G2" s="1172"/>
      <c r="H2" s="1172" t="s">
        <v>1210</v>
      </c>
    </row>
    <row r="3" spans="1:8" ht="30" customHeight="1">
      <c r="B3" s="2977" t="s">
        <v>1194</v>
      </c>
      <c r="C3" s="2975"/>
      <c r="D3" s="2975"/>
      <c r="E3" s="2975"/>
      <c r="F3" s="2975"/>
      <c r="G3" s="2975"/>
    </row>
    <row r="4" spans="1:8" ht="40.35" customHeight="1">
      <c r="B4" s="2978" t="str">
        <f>"　下記の者は、"&amp;入力シート!C10&amp;"に関し、下記のとおり実務の経験を有することに相違ないことを証明します。"</f>
        <v>　下記の者は、○○校区道路改良工事に関し、下記のとおり実務の経験を有することに相違ないことを証明します。</v>
      </c>
      <c r="C4" s="2979"/>
      <c r="D4" s="2979"/>
      <c r="E4" s="2979"/>
      <c r="F4" s="2979"/>
      <c r="G4" s="2979"/>
      <c r="H4" s="569"/>
    </row>
    <row r="5" spans="1:8" ht="15" customHeight="1">
      <c r="B5" s="566"/>
    </row>
    <row r="6" spans="1:8" ht="15" customHeight="1">
      <c r="B6" s="568"/>
      <c r="F6" s="2559" t="s">
        <v>2528</v>
      </c>
      <c r="G6" s="2559"/>
      <c r="H6" s="572"/>
    </row>
    <row r="7" spans="1:8" ht="15" customHeight="1">
      <c r="B7" s="567"/>
    </row>
    <row r="8" spans="1:8" ht="15" customHeight="1">
      <c r="B8" s="571"/>
      <c r="E8" s="1172" t="s">
        <v>1200</v>
      </c>
      <c r="F8" s="2969"/>
      <c r="G8" s="2969"/>
      <c r="H8" s="926" t="s">
        <v>299</v>
      </c>
    </row>
    <row r="9" spans="1:8" ht="10.35" customHeight="1">
      <c r="B9" s="571"/>
    </row>
    <row r="10" spans="1:8" ht="13.35" customHeight="1">
      <c r="B10" s="2974" t="s">
        <v>8</v>
      </c>
      <c r="C10" s="2975"/>
      <c r="D10" s="2975"/>
      <c r="E10" s="2975"/>
      <c r="F10" s="2975"/>
      <c r="G10" s="2975"/>
    </row>
    <row r="11" spans="1:8" ht="10.35" customHeight="1">
      <c r="B11" s="573"/>
    </row>
    <row r="12" spans="1:8" ht="30" customHeight="1">
      <c r="B12" s="574" t="s">
        <v>1195</v>
      </c>
      <c r="C12" s="579"/>
      <c r="D12" s="574" t="s">
        <v>1196</v>
      </c>
      <c r="E12" s="579"/>
      <c r="F12" s="2971" t="s">
        <v>2240</v>
      </c>
      <c r="G12" s="580" t="s">
        <v>1211</v>
      </c>
      <c r="H12" s="570"/>
    </row>
    <row r="13" spans="1:8" ht="30" customHeight="1">
      <c r="B13" s="574" t="s">
        <v>1201</v>
      </c>
      <c r="C13" s="2976"/>
      <c r="D13" s="2976"/>
      <c r="E13" s="2976"/>
      <c r="F13" s="2971"/>
      <c r="G13" s="581" t="s">
        <v>1212</v>
      </c>
      <c r="H13" s="570"/>
    </row>
    <row r="14" spans="1:8" ht="24.75" customHeight="1">
      <c r="B14" s="574" t="s">
        <v>1197</v>
      </c>
      <c r="C14" s="2971" t="s">
        <v>1198</v>
      </c>
      <c r="D14" s="2971"/>
      <c r="E14" s="2971"/>
      <c r="F14" s="2971" t="s">
        <v>1202</v>
      </c>
      <c r="G14" s="2971"/>
      <c r="H14" s="570"/>
    </row>
    <row r="15" spans="1:8" ht="24.75" customHeight="1">
      <c r="B15" s="579"/>
      <c r="C15" s="2972"/>
      <c r="D15" s="2972"/>
      <c r="E15" s="2972"/>
      <c r="F15" s="2973" t="s">
        <v>1203</v>
      </c>
      <c r="G15" s="2973"/>
      <c r="H15" s="570"/>
    </row>
    <row r="16" spans="1:8" ht="24.75" customHeight="1">
      <c r="B16" s="579"/>
      <c r="C16" s="2972"/>
      <c r="D16" s="2972"/>
      <c r="E16" s="2972"/>
      <c r="F16" s="2973" t="s">
        <v>1203</v>
      </c>
      <c r="G16" s="2973"/>
      <c r="H16" s="570"/>
    </row>
    <row r="17" spans="2:8" ht="24.75" customHeight="1">
      <c r="B17" s="579"/>
      <c r="C17" s="2972"/>
      <c r="D17" s="2972"/>
      <c r="E17" s="2972"/>
      <c r="F17" s="2973" t="s">
        <v>1203</v>
      </c>
      <c r="G17" s="2973"/>
      <c r="H17" s="570"/>
    </row>
    <row r="18" spans="2:8" ht="24.75" customHeight="1">
      <c r="B18" s="579"/>
      <c r="C18" s="2972"/>
      <c r="D18" s="2972"/>
      <c r="E18" s="2972"/>
      <c r="F18" s="2973" t="s">
        <v>1203</v>
      </c>
      <c r="G18" s="2973"/>
      <c r="H18" s="570"/>
    </row>
    <row r="19" spans="2:8" ht="24.75" customHeight="1">
      <c r="B19" s="579"/>
      <c r="C19" s="2972"/>
      <c r="D19" s="2972"/>
      <c r="E19" s="2972"/>
      <c r="F19" s="2973" t="s">
        <v>1203</v>
      </c>
      <c r="G19" s="2973"/>
      <c r="H19" s="570"/>
    </row>
    <row r="20" spans="2:8" ht="24.75" customHeight="1">
      <c r="B20" s="579"/>
      <c r="C20" s="2972"/>
      <c r="D20" s="2972"/>
      <c r="E20" s="2972"/>
      <c r="F20" s="2973" t="s">
        <v>1203</v>
      </c>
      <c r="G20" s="2973"/>
      <c r="H20" s="570"/>
    </row>
    <row r="21" spans="2:8" ht="24.75" customHeight="1">
      <c r="B21" s="579"/>
      <c r="C21" s="2972"/>
      <c r="D21" s="2972"/>
      <c r="E21" s="2972"/>
      <c r="F21" s="2973" t="s">
        <v>1203</v>
      </c>
      <c r="G21" s="2973"/>
      <c r="H21" s="570"/>
    </row>
    <row r="22" spans="2:8" ht="24.75" customHeight="1">
      <c r="B22" s="579"/>
      <c r="C22" s="2972"/>
      <c r="D22" s="2972"/>
      <c r="E22" s="2972"/>
      <c r="F22" s="2973" t="s">
        <v>1203</v>
      </c>
      <c r="G22" s="2973"/>
      <c r="H22" s="570"/>
    </row>
    <row r="23" spans="2:8" ht="24.75" customHeight="1">
      <c r="B23" s="579"/>
      <c r="C23" s="2972"/>
      <c r="D23" s="2972"/>
      <c r="E23" s="2972"/>
      <c r="F23" s="2973" t="s">
        <v>1203</v>
      </c>
      <c r="G23" s="2973"/>
      <c r="H23" s="570"/>
    </row>
    <row r="24" spans="2:8" ht="24.75" customHeight="1">
      <c r="B24" s="579"/>
      <c r="C24" s="2972"/>
      <c r="D24" s="2972"/>
      <c r="E24" s="2972"/>
      <c r="F24" s="2973" t="s">
        <v>1203</v>
      </c>
      <c r="G24" s="2973"/>
      <c r="H24" s="570"/>
    </row>
    <row r="25" spans="2:8" ht="24.75" customHeight="1">
      <c r="B25" s="582"/>
      <c r="C25" s="2970"/>
      <c r="D25" s="2970"/>
      <c r="E25" s="2970"/>
      <c r="F25" s="2971" t="s">
        <v>1203</v>
      </c>
      <c r="G25" s="2971"/>
      <c r="H25" s="570"/>
    </row>
    <row r="26" spans="2:8" ht="24.75" customHeight="1">
      <c r="B26" s="582"/>
      <c r="C26" s="2970"/>
      <c r="D26" s="2970"/>
      <c r="E26" s="2970"/>
      <c r="F26" s="2971" t="s">
        <v>1203</v>
      </c>
      <c r="G26" s="2971"/>
      <c r="H26" s="570"/>
    </row>
    <row r="27" spans="2:8" ht="24.75" customHeight="1">
      <c r="B27" s="582"/>
      <c r="C27" s="2970"/>
      <c r="D27" s="2970"/>
      <c r="E27" s="2970"/>
      <c r="F27" s="2971" t="s">
        <v>1203</v>
      </c>
      <c r="G27" s="2971"/>
      <c r="H27" s="570"/>
    </row>
    <row r="28" spans="2:8" ht="24.75" customHeight="1">
      <c r="B28" s="582"/>
      <c r="C28" s="2970"/>
      <c r="D28" s="2970"/>
      <c r="E28" s="2970"/>
      <c r="F28" s="2971" t="s">
        <v>1203</v>
      </c>
      <c r="G28" s="2971"/>
      <c r="H28" s="570"/>
    </row>
    <row r="29" spans="2:8" ht="24.75" customHeight="1">
      <c r="B29" s="582"/>
      <c r="C29" s="2970"/>
      <c r="D29" s="2970"/>
      <c r="E29" s="2970"/>
      <c r="F29" s="2971" t="s">
        <v>1203</v>
      </c>
      <c r="G29" s="2971"/>
      <c r="H29" s="570"/>
    </row>
    <row r="30" spans="2:8" ht="24.75" customHeight="1">
      <c r="B30" s="582"/>
      <c r="C30" s="2970"/>
      <c r="D30" s="2970"/>
      <c r="E30" s="2970"/>
      <c r="F30" s="2971" t="s">
        <v>1203</v>
      </c>
      <c r="G30" s="2971"/>
      <c r="H30" s="570"/>
    </row>
    <row r="31" spans="2:8" ht="24.75" customHeight="1">
      <c r="B31" s="582"/>
      <c r="C31" s="2970"/>
      <c r="D31" s="2970"/>
      <c r="E31" s="2970"/>
      <c r="F31" s="2971" t="s">
        <v>1203</v>
      </c>
      <c r="G31" s="2971"/>
      <c r="H31" s="570"/>
    </row>
    <row r="32" spans="2:8" ht="23.1" customHeight="1">
      <c r="B32" s="2962"/>
      <c r="C32" s="2962"/>
      <c r="D32" s="2962"/>
      <c r="E32" s="2962"/>
      <c r="F32" s="2963" t="s">
        <v>1199</v>
      </c>
      <c r="G32" s="2964"/>
      <c r="H32" s="570"/>
    </row>
    <row r="33" spans="1:8" ht="13.35" customHeight="1">
      <c r="B33" s="578"/>
      <c r="C33" s="578"/>
      <c r="D33" s="578"/>
      <c r="E33" s="578"/>
      <c r="F33" s="570"/>
      <c r="G33" s="570"/>
      <c r="H33" s="570"/>
    </row>
    <row r="34" spans="1:8">
      <c r="A34" s="576" t="s">
        <v>1204</v>
      </c>
      <c r="B34" s="576"/>
      <c r="C34" s="575"/>
      <c r="D34" s="575"/>
      <c r="E34" s="575"/>
      <c r="F34" s="575"/>
      <c r="G34" s="575"/>
    </row>
    <row r="35" spans="1:8" ht="5.0999999999999996" customHeight="1">
      <c r="A35" s="575"/>
      <c r="B35" s="576"/>
      <c r="C35" s="575"/>
      <c r="D35" s="575"/>
      <c r="E35" s="575"/>
      <c r="F35" s="575"/>
      <c r="G35" s="575"/>
    </row>
    <row r="36" spans="1:8" ht="30" customHeight="1">
      <c r="A36" s="577" t="s">
        <v>1207</v>
      </c>
      <c r="B36" s="2965" t="s">
        <v>1205</v>
      </c>
      <c r="C36" s="2966"/>
      <c r="D36" s="2966"/>
      <c r="E36" s="2966"/>
      <c r="F36" s="2966"/>
      <c r="G36" s="2966"/>
    </row>
    <row r="37" spans="1:8" ht="30" customHeight="1">
      <c r="A37" s="577" t="s">
        <v>1208</v>
      </c>
      <c r="B37" s="2967" t="s">
        <v>1206</v>
      </c>
      <c r="C37" s="2968"/>
      <c r="D37" s="2968"/>
      <c r="E37" s="2968"/>
      <c r="F37" s="2968"/>
      <c r="G37" s="2968"/>
    </row>
  </sheetData>
  <mergeCells count="47">
    <mergeCell ref="B10:G10"/>
    <mergeCell ref="F12:F13"/>
    <mergeCell ref="C13:E13"/>
    <mergeCell ref="B3:G3"/>
    <mergeCell ref="B4:G4"/>
    <mergeCell ref="C14:E14"/>
    <mergeCell ref="F14:G14"/>
    <mergeCell ref="C15:E15"/>
    <mergeCell ref="F15:G15"/>
    <mergeCell ref="C16:E16"/>
    <mergeCell ref="F16:G16"/>
    <mergeCell ref="C17:E17"/>
    <mergeCell ref="F17:G17"/>
    <mergeCell ref="C18:E18"/>
    <mergeCell ref="F18:G18"/>
    <mergeCell ref="C19:E19"/>
    <mergeCell ref="F19:G19"/>
    <mergeCell ref="C20:E20"/>
    <mergeCell ref="F20:G20"/>
    <mergeCell ref="C21:E21"/>
    <mergeCell ref="F21:G21"/>
    <mergeCell ref="C22:E22"/>
    <mergeCell ref="F22:G22"/>
    <mergeCell ref="C28:E28"/>
    <mergeCell ref="F28:G28"/>
    <mergeCell ref="C23:E23"/>
    <mergeCell ref="F23:G23"/>
    <mergeCell ref="C24:E24"/>
    <mergeCell ref="F24:G24"/>
    <mergeCell ref="C25:E25"/>
    <mergeCell ref="F25:G25"/>
    <mergeCell ref="B32:E32"/>
    <mergeCell ref="F32:G32"/>
    <mergeCell ref="B36:G36"/>
    <mergeCell ref="B37:G37"/>
    <mergeCell ref="F6:G6"/>
    <mergeCell ref="F8:G8"/>
    <mergeCell ref="C29:E29"/>
    <mergeCell ref="F29:G29"/>
    <mergeCell ref="C30:E30"/>
    <mergeCell ref="F30:G30"/>
    <mergeCell ref="C31:E31"/>
    <mergeCell ref="F31:G31"/>
    <mergeCell ref="C26:E26"/>
    <mergeCell ref="F26:G26"/>
    <mergeCell ref="C27:E27"/>
    <mergeCell ref="F27:G27"/>
  </mergeCells>
  <phoneticPr fontId="18"/>
  <pageMargins left="0.55118110236220474" right="0.15748031496062992" top="0.59055118110236227" bottom="0.39370078740157483" header="0.51181102362204722" footer="0.51181102362204722"/>
  <pageSetup paperSize="9" orientation="portrait" blackAndWhite="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9"/>
  <dimension ref="A1:N63"/>
  <sheetViews>
    <sheetView view="pageBreakPreview" zoomScaleNormal="100" zoomScaleSheetLayoutView="100" workbookViewId="0">
      <selection activeCell="R5" sqref="R5"/>
    </sheetView>
  </sheetViews>
  <sheetFormatPr defaultRowHeight="13.2"/>
  <cols>
    <col min="1" max="1" width="8.88671875" style="776"/>
    <col min="2" max="2" width="16.33203125" style="776" customWidth="1"/>
    <col min="3" max="3" width="10.33203125" style="776" customWidth="1"/>
    <col min="4" max="4" width="7.88671875" style="776" customWidth="1"/>
    <col min="5" max="5" width="2.44140625" style="776" customWidth="1"/>
    <col min="6" max="6" width="7.6640625" style="776" customWidth="1"/>
    <col min="7" max="7" width="8.88671875" style="776"/>
    <col min="8" max="8" width="2.6640625" style="776" customWidth="1"/>
    <col min="9" max="9" width="8.88671875" style="776"/>
    <col min="10" max="10" width="12.88671875" style="776" customWidth="1"/>
    <col min="11" max="12" width="3.88671875" style="776" customWidth="1"/>
    <col min="13" max="257" width="8.88671875" style="776"/>
    <col min="258" max="258" width="16.33203125" style="776" customWidth="1"/>
    <col min="259" max="259" width="10.33203125" style="776" customWidth="1"/>
    <col min="260" max="260" width="7.88671875" style="776" customWidth="1"/>
    <col min="261" max="261" width="2.44140625" style="776" customWidth="1"/>
    <col min="262" max="262" width="7.6640625" style="776" customWidth="1"/>
    <col min="263" max="263" width="8.88671875" style="776"/>
    <col min="264" max="264" width="2.6640625" style="776" customWidth="1"/>
    <col min="265" max="513" width="8.88671875" style="776"/>
    <col min="514" max="514" width="16.33203125" style="776" customWidth="1"/>
    <col min="515" max="515" width="10.33203125" style="776" customWidth="1"/>
    <col min="516" max="516" width="7.88671875" style="776" customWidth="1"/>
    <col min="517" max="517" width="2.44140625" style="776" customWidth="1"/>
    <col min="518" max="518" width="7.6640625" style="776" customWidth="1"/>
    <col min="519" max="519" width="8.88671875" style="776"/>
    <col min="520" max="520" width="2.6640625" style="776" customWidth="1"/>
    <col min="521" max="769" width="8.88671875" style="776"/>
    <col min="770" max="770" width="16.33203125" style="776" customWidth="1"/>
    <col min="771" max="771" width="10.33203125" style="776" customWidth="1"/>
    <col min="772" max="772" width="7.88671875" style="776" customWidth="1"/>
    <col min="773" max="773" width="2.44140625" style="776" customWidth="1"/>
    <col min="774" max="774" width="7.6640625" style="776" customWidth="1"/>
    <col min="775" max="775" width="8.88671875" style="776"/>
    <col min="776" max="776" width="2.6640625" style="776" customWidth="1"/>
    <col min="777" max="1025" width="8.88671875" style="776"/>
    <col min="1026" max="1026" width="16.33203125" style="776" customWidth="1"/>
    <col min="1027" max="1027" width="10.33203125" style="776" customWidth="1"/>
    <col min="1028" max="1028" width="7.88671875" style="776" customWidth="1"/>
    <col min="1029" max="1029" width="2.44140625" style="776" customWidth="1"/>
    <col min="1030" max="1030" width="7.6640625" style="776" customWidth="1"/>
    <col min="1031" max="1031" width="8.88671875" style="776"/>
    <col min="1032" max="1032" width="2.6640625" style="776" customWidth="1"/>
    <col min="1033" max="1281" width="8.88671875" style="776"/>
    <col min="1282" max="1282" width="16.33203125" style="776" customWidth="1"/>
    <col min="1283" max="1283" width="10.33203125" style="776" customWidth="1"/>
    <col min="1284" max="1284" width="7.88671875" style="776" customWidth="1"/>
    <col min="1285" max="1285" width="2.44140625" style="776" customWidth="1"/>
    <col min="1286" max="1286" width="7.6640625" style="776" customWidth="1"/>
    <col min="1287" max="1287" width="8.88671875" style="776"/>
    <col min="1288" max="1288" width="2.6640625" style="776" customWidth="1"/>
    <col min="1289" max="1537" width="8.88671875" style="776"/>
    <col min="1538" max="1538" width="16.33203125" style="776" customWidth="1"/>
    <col min="1539" max="1539" width="10.33203125" style="776" customWidth="1"/>
    <col min="1540" max="1540" width="7.88671875" style="776" customWidth="1"/>
    <col min="1541" max="1541" width="2.44140625" style="776" customWidth="1"/>
    <col min="1542" max="1542" width="7.6640625" style="776" customWidth="1"/>
    <col min="1543" max="1543" width="8.88671875" style="776"/>
    <col min="1544" max="1544" width="2.6640625" style="776" customWidth="1"/>
    <col min="1545" max="1793" width="8.88671875" style="776"/>
    <col min="1794" max="1794" width="16.33203125" style="776" customWidth="1"/>
    <col min="1795" max="1795" width="10.33203125" style="776" customWidth="1"/>
    <col min="1796" max="1796" width="7.88671875" style="776" customWidth="1"/>
    <col min="1797" max="1797" width="2.44140625" style="776" customWidth="1"/>
    <col min="1798" max="1798" width="7.6640625" style="776" customWidth="1"/>
    <col min="1799" max="1799" width="8.88671875" style="776"/>
    <col min="1800" max="1800" width="2.6640625" style="776" customWidth="1"/>
    <col min="1801" max="2049" width="8.88671875" style="776"/>
    <col min="2050" max="2050" width="16.33203125" style="776" customWidth="1"/>
    <col min="2051" max="2051" width="10.33203125" style="776" customWidth="1"/>
    <col min="2052" max="2052" width="7.88671875" style="776" customWidth="1"/>
    <col min="2053" max="2053" width="2.44140625" style="776" customWidth="1"/>
    <col min="2054" max="2054" width="7.6640625" style="776" customWidth="1"/>
    <col min="2055" max="2055" width="8.88671875" style="776"/>
    <col min="2056" max="2056" width="2.6640625" style="776" customWidth="1"/>
    <col min="2057" max="2305" width="8.88671875" style="776"/>
    <col min="2306" max="2306" width="16.33203125" style="776" customWidth="1"/>
    <col min="2307" max="2307" width="10.33203125" style="776" customWidth="1"/>
    <col min="2308" max="2308" width="7.88671875" style="776" customWidth="1"/>
    <col min="2309" max="2309" width="2.44140625" style="776" customWidth="1"/>
    <col min="2310" max="2310" width="7.6640625" style="776" customWidth="1"/>
    <col min="2311" max="2311" width="8.88671875" style="776"/>
    <col min="2312" max="2312" width="2.6640625" style="776" customWidth="1"/>
    <col min="2313" max="2561" width="8.88671875" style="776"/>
    <col min="2562" max="2562" width="16.33203125" style="776" customWidth="1"/>
    <col min="2563" max="2563" width="10.33203125" style="776" customWidth="1"/>
    <col min="2564" max="2564" width="7.88671875" style="776" customWidth="1"/>
    <col min="2565" max="2565" width="2.44140625" style="776" customWidth="1"/>
    <col min="2566" max="2566" width="7.6640625" style="776" customWidth="1"/>
    <col min="2567" max="2567" width="8.88671875" style="776"/>
    <col min="2568" max="2568" width="2.6640625" style="776" customWidth="1"/>
    <col min="2569" max="2817" width="8.88671875" style="776"/>
    <col min="2818" max="2818" width="16.33203125" style="776" customWidth="1"/>
    <col min="2819" max="2819" width="10.33203125" style="776" customWidth="1"/>
    <col min="2820" max="2820" width="7.88671875" style="776" customWidth="1"/>
    <col min="2821" max="2821" width="2.44140625" style="776" customWidth="1"/>
    <col min="2822" max="2822" width="7.6640625" style="776" customWidth="1"/>
    <col min="2823" max="2823" width="8.88671875" style="776"/>
    <col min="2824" max="2824" width="2.6640625" style="776" customWidth="1"/>
    <col min="2825" max="3073" width="8.88671875" style="776"/>
    <col min="3074" max="3074" width="16.33203125" style="776" customWidth="1"/>
    <col min="3075" max="3075" width="10.33203125" style="776" customWidth="1"/>
    <col min="3076" max="3076" width="7.88671875" style="776" customWidth="1"/>
    <col min="3077" max="3077" width="2.44140625" style="776" customWidth="1"/>
    <col min="3078" max="3078" width="7.6640625" style="776" customWidth="1"/>
    <col min="3079" max="3079" width="8.88671875" style="776"/>
    <col min="3080" max="3080" width="2.6640625" style="776" customWidth="1"/>
    <col min="3081" max="3329" width="8.88671875" style="776"/>
    <col min="3330" max="3330" width="16.33203125" style="776" customWidth="1"/>
    <col min="3331" max="3331" width="10.33203125" style="776" customWidth="1"/>
    <col min="3332" max="3332" width="7.88671875" style="776" customWidth="1"/>
    <col min="3333" max="3333" width="2.44140625" style="776" customWidth="1"/>
    <col min="3334" max="3334" width="7.6640625" style="776" customWidth="1"/>
    <col min="3335" max="3335" width="8.88671875" style="776"/>
    <col min="3336" max="3336" width="2.6640625" style="776" customWidth="1"/>
    <col min="3337" max="3585" width="8.88671875" style="776"/>
    <col min="3586" max="3586" width="16.33203125" style="776" customWidth="1"/>
    <col min="3587" max="3587" width="10.33203125" style="776" customWidth="1"/>
    <col min="3588" max="3588" width="7.88671875" style="776" customWidth="1"/>
    <col min="3589" max="3589" width="2.44140625" style="776" customWidth="1"/>
    <col min="3590" max="3590" width="7.6640625" style="776" customWidth="1"/>
    <col min="3591" max="3591" width="8.88671875" style="776"/>
    <col min="3592" max="3592" width="2.6640625" style="776" customWidth="1"/>
    <col min="3593" max="3841" width="8.88671875" style="776"/>
    <col min="3842" max="3842" width="16.33203125" style="776" customWidth="1"/>
    <col min="3843" max="3843" width="10.33203125" style="776" customWidth="1"/>
    <col min="3844" max="3844" width="7.88671875" style="776" customWidth="1"/>
    <col min="3845" max="3845" width="2.44140625" style="776" customWidth="1"/>
    <col min="3846" max="3846" width="7.6640625" style="776" customWidth="1"/>
    <col min="3847" max="3847" width="8.88671875" style="776"/>
    <col min="3848" max="3848" width="2.6640625" style="776" customWidth="1"/>
    <col min="3849" max="4097" width="8.88671875" style="776"/>
    <col min="4098" max="4098" width="16.33203125" style="776" customWidth="1"/>
    <col min="4099" max="4099" width="10.33203125" style="776" customWidth="1"/>
    <col min="4100" max="4100" width="7.88671875" style="776" customWidth="1"/>
    <col min="4101" max="4101" width="2.44140625" style="776" customWidth="1"/>
    <col min="4102" max="4102" width="7.6640625" style="776" customWidth="1"/>
    <col min="4103" max="4103" width="8.88671875" style="776"/>
    <col min="4104" max="4104" width="2.6640625" style="776" customWidth="1"/>
    <col min="4105" max="4353" width="8.88671875" style="776"/>
    <col min="4354" max="4354" width="16.33203125" style="776" customWidth="1"/>
    <col min="4355" max="4355" width="10.33203125" style="776" customWidth="1"/>
    <col min="4356" max="4356" width="7.88671875" style="776" customWidth="1"/>
    <col min="4357" max="4357" width="2.44140625" style="776" customWidth="1"/>
    <col min="4358" max="4358" width="7.6640625" style="776" customWidth="1"/>
    <col min="4359" max="4359" width="8.88671875" style="776"/>
    <col min="4360" max="4360" width="2.6640625" style="776" customWidth="1"/>
    <col min="4361" max="4609" width="8.88671875" style="776"/>
    <col min="4610" max="4610" width="16.33203125" style="776" customWidth="1"/>
    <col min="4611" max="4611" width="10.33203125" style="776" customWidth="1"/>
    <col min="4612" max="4612" width="7.88671875" style="776" customWidth="1"/>
    <col min="4613" max="4613" width="2.44140625" style="776" customWidth="1"/>
    <col min="4614" max="4614" width="7.6640625" style="776" customWidth="1"/>
    <col min="4615" max="4615" width="8.88671875" style="776"/>
    <col min="4616" max="4616" width="2.6640625" style="776" customWidth="1"/>
    <col min="4617" max="4865" width="8.88671875" style="776"/>
    <col min="4866" max="4866" width="16.33203125" style="776" customWidth="1"/>
    <col min="4867" max="4867" width="10.33203125" style="776" customWidth="1"/>
    <col min="4868" max="4868" width="7.88671875" style="776" customWidth="1"/>
    <col min="4869" max="4869" width="2.44140625" style="776" customWidth="1"/>
    <col min="4870" max="4870" width="7.6640625" style="776" customWidth="1"/>
    <col min="4871" max="4871" width="8.88671875" style="776"/>
    <col min="4872" max="4872" width="2.6640625" style="776" customWidth="1"/>
    <col min="4873" max="5121" width="8.88671875" style="776"/>
    <col min="5122" max="5122" width="16.33203125" style="776" customWidth="1"/>
    <col min="5123" max="5123" width="10.33203125" style="776" customWidth="1"/>
    <col min="5124" max="5124" width="7.88671875" style="776" customWidth="1"/>
    <col min="5125" max="5125" width="2.44140625" style="776" customWidth="1"/>
    <col min="5126" max="5126" width="7.6640625" style="776" customWidth="1"/>
    <col min="5127" max="5127" width="8.88671875" style="776"/>
    <col min="5128" max="5128" width="2.6640625" style="776" customWidth="1"/>
    <col min="5129" max="5377" width="8.88671875" style="776"/>
    <col min="5378" max="5378" width="16.33203125" style="776" customWidth="1"/>
    <col min="5379" max="5379" width="10.33203125" style="776" customWidth="1"/>
    <col min="5380" max="5380" width="7.88671875" style="776" customWidth="1"/>
    <col min="5381" max="5381" width="2.44140625" style="776" customWidth="1"/>
    <col min="5382" max="5382" width="7.6640625" style="776" customWidth="1"/>
    <col min="5383" max="5383" width="8.88671875" style="776"/>
    <col min="5384" max="5384" width="2.6640625" style="776" customWidth="1"/>
    <col min="5385" max="5633" width="8.88671875" style="776"/>
    <col min="5634" max="5634" width="16.33203125" style="776" customWidth="1"/>
    <col min="5635" max="5635" width="10.33203125" style="776" customWidth="1"/>
    <col min="5636" max="5636" width="7.88671875" style="776" customWidth="1"/>
    <col min="5637" max="5637" width="2.44140625" style="776" customWidth="1"/>
    <col min="5638" max="5638" width="7.6640625" style="776" customWidth="1"/>
    <col min="5639" max="5639" width="8.88671875" style="776"/>
    <col min="5640" max="5640" width="2.6640625" style="776" customWidth="1"/>
    <col min="5641" max="5889" width="8.88671875" style="776"/>
    <col min="5890" max="5890" width="16.33203125" style="776" customWidth="1"/>
    <col min="5891" max="5891" width="10.33203125" style="776" customWidth="1"/>
    <col min="5892" max="5892" width="7.88671875" style="776" customWidth="1"/>
    <col min="5893" max="5893" width="2.44140625" style="776" customWidth="1"/>
    <col min="5894" max="5894" width="7.6640625" style="776" customWidth="1"/>
    <col min="5895" max="5895" width="8.88671875" style="776"/>
    <col min="5896" max="5896" width="2.6640625" style="776" customWidth="1"/>
    <col min="5897" max="6145" width="8.88671875" style="776"/>
    <col min="6146" max="6146" width="16.33203125" style="776" customWidth="1"/>
    <col min="6147" max="6147" width="10.33203125" style="776" customWidth="1"/>
    <col min="6148" max="6148" width="7.88671875" style="776" customWidth="1"/>
    <col min="6149" max="6149" width="2.44140625" style="776" customWidth="1"/>
    <col min="6150" max="6150" width="7.6640625" style="776" customWidth="1"/>
    <col min="6151" max="6151" width="8.88671875" style="776"/>
    <col min="6152" max="6152" width="2.6640625" style="776" customWidth="1"/>
    <col min="6153" max="6401" width="8.88671875" style="776"/>
    <col min="6402" max="6402" width="16.33203125" style="776" customWidth="1"/>
    <col min="6403" max="6403" width="10.33203125" style="776" customWidth="1"/>
    <col min="6404" max="6404" width="7.88671875" style="776" customWidth="1"/>
    <col min="6405" max="6405" width="2.44140625" style="776" customWidth="1"/>
    <col min="6406" max="6406" width="7.6640625" style="776" customWidth="1"/>
    <col min="6407" max="6407" width="8.88671875" style="776"/>
    <col min="6408" max="6408" width="2.6640625" style="776" customWidth="1"/>
    <col min="6409" max="6657" width="8.88671875" style="776"/>
    <col min="6658" max="6658" width="16.33203125" style="776" customWidth="1"/>
    <col min="6659" max="6659" width="10.33203125" style="776" customWidth="1"/>
    <col min="6660" max="6660" width="7.88671875" style="776" customWidth="1"/>
    <col min="6661" max="6661" width="2.44140625" style="776" customWidth="1"/>
    <col min="6662" max="6662" width="7.6640625" style="776" customWidth="1"/>
    <col min="6663" max="6663" width="8.88671875" style="776"/>
    <col min="6664" max="6664" width="2.6640625" style="776" customWidth="1"/>
    <col min="6665" max="6913" width="8.88671875" style="776"/>
    <col min="6914" max="6914" width="16.33203125" style="776" customWidth="1"/>
    <col min="6915" max="6915" width="10.33203125" style="776" customWidth="1"/>
    <col min="6916" max="6916" width="7.88671875" style="776" customWidth="1"/>
    <col min="6917" max="6917" width="2.44140625" style="776" customWidth="1"/>
    <col min="6918" max="6918" width="7.6640625" style="776" customWidth="1"/>
    <col min="6919" max="6919" width="8.88671875" style="776"/>
    <col min="6920" max="6920" width="2.6640625" style="776" customWidth="1"/>
    <col min="6921" max="7169" width="8.88671875" style="776"/>
    <col min="7170" max="7170" width="16.33203125" style="776" customWidth="1"/>
    <col min="7171" max="7171" width="10.33203125" style="776" customWidth="1"/>
    <col min="7172" max="7172" width="7.88671875" style="776" customWidth="1"/>
    <col min="7173" max="7173" width="2.44140625" style="776" customWidth="1"/>
    <col min="7174" max="7174" width="7.6640625" style="776" customWidth="1"/>
    <col min="7175" max="7175" width="8.88671875" style="776"/>
    <col min="7176" max="7176" width="2.6640625" style="776" customWidth="1"/>
    <col min="7177" max="7425" width="8.88671875" style="776"/>
    <col min="7426" max="7426" width="16.33203125" style="776" customWidth="1"/>
    <col min="7427" max="7427" width="10.33203125" style="776" customWidth="1"/>
    <col min="7428" max="7428" width="7.88671875" style="776" customWidth="1"/>
    <col min="7429" max="7429" width="2.44140625" style="776" customWidth="1"/>
    <col min="7430" max="7430" width="7.6640625" style="776" customWidth="1"/>
    <col min="7431" max="7431" width="8.88671875" style="776"/>
    <col min="7432" max="7432" width="2.6640625" style="776" customWidth="1"/>
    <col min="7433" max="7681" width="8.88671875" style="776"/>
    <col min="7682" max="7682" width="16.33203125" style="776" customWidth="1"/>
    <col min="7683" max="7683" width="10.33203125" style="776" customWidth="1"/>
    <col min="7684" max="7684" width="7.88671875" style="776" customWidth="1"/>
    <col min="7685" max="7685" width="2.44140625" style="776" customWidth="1"/>
    <col min="7686" max="7686" width="7.6640625" style="776" customWidth="1"/>
    <col min="7687" max="7687" width="8.88671875" style="776"/>
    <col min="7688" max="7688" width="2.6640625" style="776" customWidth="1"/>
    <col min="7689" max="7937" width="8.88671875" style="776"/>
    <col min="7938" max="7938" width="16.33203125" style="776" customWidth="1"/>
    <col min="7939" max="7939" width="10.33203125" style="776" customWidth="1"/>
    <col min="7940" max="7940" width="7.88671875" style="776" customWidth="1"/>
    <col min="7941" max="7941" width="2.44140625" style="776" customWidth="1"/>
    <col min="7942" max="7942" width="7.6640625" style="776" customWidth="1"/>
    <col min="7943" max="7943" width="8.88671875" style="776"/>
    <col min="7944" max="7944" width="2.6640625" style="776" customWidth="1"/>
    <col min="7945" max="8193" width="8.88671875" style="776"/>
    <col min="8194" max="8194" width="16.33203125" style="776" customWidth="1"/>
    <col min="8195" max="8195" width="10.33203125" style="776" customWidth="1"/>
    <col min="8196" max="8196" width="7.88671875" style="776" customWidth="1"/>
    <col min="8197" max="8197" width="2.44140625" style="776" customWidth="1"/>
    <col min="8198" max="8198" width="7.6640625" style="776" customWidth="1"/>
    <col min="8199" max="8199" width="8.88671875" style="776"/>
    <col min="8200" max="8200" width="2.6640625" style="776" customWidth="1"/>
    <col min="8201" max="8449" width="8.88671875" style="776"/>
    <col min="8450" max="8450" width="16.33203125" style="776" customWidth="1"/>
    <col min="8451" max="8451" width="10.33203125" style="776" customWidth="1"/>
    <col min="8452" max="8452" width="7.88671875" style="776" customWidth="1"/>
    <col min="8453" max="8453" width="2.44140625" style="776" customWidth="1"/>
    <col min="8454" max="8454" width="7.6640625" style="776" customWidth="1"/>
    <col min="8455" max="8455" width="8.88671875" style="776"/>
    <col min="8456" max="8456" width="2.6640625" style="776" customWidth="1"/>
    <col min="8457" max="8705" width="8.88671875" style="776"/>
    <col min="8706" max="8706" width="16.33203125" style="776" customWidth="1"/>
    <col min="8707" max="8707" width="10.33203125" style="776" customWidth="1"/>
    <col min="8708" max="8708" width="7.88671875" style="776" customWidth="1"/>
    <col min="8709" max="8709" width="2.44140625" style="776" customWidth="1"/>
    <col min="8710" max="8710" width="7.6640625" style="776" customWidth="1"/>
    <col min="8711" max="8711" width="8.88671875" style="776"/>
    <col min="8712" max="8712" width="2.6640625" style="776" customWidth="1"/>
    <col min="8713" max="8961" width="8.88671875" style="776"/>
    <col min="8962" max="8962" width="16.33203125" style="776" customWidth="1"/>
    <col min="8963" max="8963" width="10.33203125" style="776" customWidth="1"/>
    <col min="8964" max="8964" width="7.88671875" style="776" customWidth="1"/>
    <col min="8965" max="8965" width="2.44140625" style="776" customWidth="1"/>
    <col min="8966" max="8966" width="7.6640625" style="776" customWidth="1"/>
    <col min="8967" max="8967" width="8.88671875" style="776"/>
    <col min="8968" max="8968" width="2.6640625" style="776" customWidth="1"/>
    <col min="8969" max="9217" width="8.88671875" style="776"/>
    <col min="9218" max="9218" width="16.33203125" style="776" customWidth="1"/>
    <col min="9219" max="9219" width="10.33203125" style="776" customWidth="1"/>
    <col min="9220" max="9220" width="7.88671875" style="776" customWidth="1"/>
    <col min="9221" max="9221" width="2.44140625" style="776" customWidth="1"/>
    <col min="9222" max="9222" width="7.6640625" style="776" customWidth="1"/>
    <col min="9223" max="9223" width="8.88671875" style="776"/>
    <col min="9224" max="9224" width="2.6640625" style="776" customWidth="1"/>
    <col min="9225" max="9473" width="8.88671875" style="776"/>
    <col min="9474" max="9474" width="16.33203125" style="776" customWidth="1"/>
    <col min="9475" max="9475" width="10.33203125" style="776" customWidth="1"/>
    <col min="9476" max="9476" width="7.88671875" style="776" customWidth="1"/>
    <col min="9477" max="9477" width="2.44140625" style="776" customWidth="1"/>
    <col min="9478" max="9478" width="7.6640625" style="776" customWidth="1"/>
    <col min="9479" max="9479" width="8.88671875" style="776"/>
    <col min="9480" max="9480" width="2.6640625" style="776" customWidth="1"/>
    <col min="9481" max="9729" width="8.88671875" style="776"/>
    <col min="9730" max="9730" width="16.33203125" style="776" customWidth="1"/>
    <col min="9731" max="9731" width="10.33203125" style="776" customWidth="1"/>
    <col min="9732" max="9732" width="7.88671875" style="776" customWidth="1"/>
    <col min="9733" max="9733" width="2.44140625" style="776" customWidth="1"/>
    <col min="9734" max="9734" width="7.6640625" style="776" customWidth="1"/>
    <col min="9735" max="9735" width="8.88671875" style="776"/>
    <col min="9736" max="9736" width="2.6640625" style="776" customWidth="1"/>
    <col min="9737" max="9985" width="8.88671875" style="776"/>
    <col min="9986" max="9986" width="16.33203125" style="776" customWidth="1"/>
    <col min="9987" max="9987" width="10.33203125" style="776" customWidth="1"/>
    <col min="9988" max="9988" width="7.88671875" style="776" customWidth="1"/>
    <col min="9989" max="9989" width="2.44140625" style="776" customWidth="1"/>
    <col min="9990" max="9990" width="7.6640625" style="776" customWidth="1"/>
    <col min="9991" max="9991" width="8.88671875" style="776"/>
    <col min="9992" max="9992" width="2.6640625" style="776" customWidth="1"/>
    <col min="9993" max="10241" width="8.88671875" style="776"/>
    <col min="10242" max="10242" width="16.33203125" style="776" customWidth="1"/>
    <col min="10243" max="10243" width="10.33203125" style="776" customWidth="1"/>
    <col min="10244" max="10244" width="7.88671875" style="776" customWidth="1"/>
    <col min="10245" max="10245" width="2.44140625" style="776" customWidth="1"/>
    <col min="10246" max="10246" width="7.6640625" style="776" customWidth="1"/>
    <col min="10247" max="10247" width="8.88671875" style="776"/>
    <col min="10248" max="10248" width="2.6640625" style="776" customWidth="1"/>
    <col min="10249" max="10497" width="8.88671875" style="776"/>
    <col min="10498" max="10498" width="16.33203125" style="776" customWidth="1"/>
    <col min="10499" max="10499" width="10.33203125" style="776" customWidth="1"/>
    <col min="10500" max="10500" width="7.88671875" style="776" customWidth="1"/>
    <col min="10501" max="10501" width="2.44140625" style="776" customWidth="1"/>
    <col min="10502" max="10502" width="7.6640625" style="776" customWidth="1"/>
    <col min="10503" max="10503" width="8.88671875" style="776"/>
    <col min="10504" max="10504" width="2.6640625" style="776" customWidth="1"/>
    <col min="10505" max="10753" width="8.88671875" style="776"/>
    <col min="10754" max="10754" width="16.33203125" style="776" customWidth="1"/>
    <col min="10755" max="10755" width="10.33203125" style="776" customWidth="1"/>
    <col min="10756" max="10756" width="7.88671875" style="776" customWidth="1"/>
    <col min="10757" max="10757" width="2.44140625" style="776" customWidth="1"/>
    <col min="10758" max="10758" width="7.6640625" style="776" customWidth="1"/>
    <col min="10759" max="10759" width="8.88671875" style="776"/>
    <col min="10760" max="10760" width="2.6640625" style="776" customWidth="1"/>
    <col min="10761" max="11009" width="8.88671875" style="776"/>
    <col min="11010" max="11010" width="16.33203125" style="776" customWidth="1"/>
    <col min="11011" max="11011" width="10.33203125" style="776" customWidth="1"/>
    <col min="11012" max="11012" width="7.88671875" style="776" customWidth="1"/>
    <col min="11013" max="11013" width="2.44140625" style="776" customWidth="1"/>
    <col min="11014" max="11014" width="7.6640625" style="776" customWidth="1"/>
    <col min="11015" max="11015" width="8.88671875" style="776"/>
    <col min="11016" max="11016" width="2.6640625" style="776" customWidth="1"/>
    <col min="11017" max="11265" width="8.88671875" style="776"/>
    <col min="11266" max="11266" width="16.33203125" style="776" customWidth="1"/>
    <col min="11267" max="11267" width="10.33203125" style="776" customWidth="1"/>
    <col min="11268" max="11268" width="7.88671875" style="776" customWidth="1"/>
    <col min="11269" max="11269" width="2.44140625" style="776" customWidth="1"/>
    <col min="11270" max="11270" width="7.6640625" style="776" customWidth="1"/>
    <col min="11271" max="11271" width="8.88671875" style="776"/>
    <col min="11272" max="11272" width="2.6640625" style="776" customWidth="1"/>
    <col min="11273" max="11521" width="8.88671875" style="776"/>
    <col min="11522" max="11522" width="16.33203125" style="776" customWidth="1"/>
    <col min="11523" max="11523" width="10.33203125" style="776" customWidth="1"/>
    <col min="11524" max="11524" width="7.88671875" style="776" customWidth="1"/>
    <col min="11525" max="11525" width="2.44140625" style="776" customWidth="1"/>
    <col min="11526" max="11526" width="7.6640625" style="776" customWidth="1"/>
    <col min="11527" max="11527" width="8.88671875" style="776"/>
    <col min="11528" max="11528" width="2.6640625" style="776" customWidth="1"/>
    <col min="11529" max="11777" width="8.88671875" style="776"/>
    <col min="11778" max="11778" width="16.33203125" style="776" customWidth="1"/>
    <col min="11779" max="11779" width="10.33203125" style="776" customWidth="1"/>
    <col min="11780" max="11780" width="7.88671875" style="776" customWidth="1"/>
    <col min="11781" max="11781" width="2.44140625" style="776" customWidth="1"/>
    <col min="11782" max="11782" width="7.6640625" style="776" customWidth="1"/>
    <col min="11783" max="11783" width="8.88671875" style="776"/>
    <col min="11784" max="11784" width="2.6640625" style="776" customWidth="1"/>
    <col min="11785" max="12033" width="8.88671875" style="776"/>
    <col min="12034" max="12034" width="16.33203125" style="776" customWidth="1"/>
    <col min="12035" max="12035" width="10.33203125" style="776" customWidth="1"/>
    <col min="12036" max="12036" width="7.88671875" style="776" customWidth="1"/>
    <col min="12037" max="12037" width="2.44140625" style="776" customWidth="1"/>
    <col min="12038" max="12038" width="7.6640625" style="776" customWidth="1"/>
    <col min="12039" max="12039" width="8.88671875" style="776"/>
    <col min="12040" max="12040" width="2.6640625" style="776" customWidth="1"/>
    <col min="12041" max="12289" width="8.88671875" style="776"/>
    <col min="12290" max="12290" width="16.33203125" style="776" customWidth="1"/>
    <col min="12291" max="12291" width="10.33203125" style="776" customWidth="1"/>
    <col min="12292" max="12292" width="7.88671875" style="776" customWidth="1"/>
    <col min="12293" max="12293" width="2.44140625" style="776" customWidth="1"/>
    <col min="12294" max="12294" width="7.6640625" style="776" customWidth="1"/>
    <col min="12295" max="12295" width="8.88671875" style="776"/>
    <col min="12296" max="12296" width="2.6640625" style="776" customWidth="1"/>
    <col min="12297" max="12545" width="8.88671875" style="776"/>
    <col min="12546" max="12546" width="16.33203125" style="776" customWidth="1"/>
    <col min="12547" max="12547" width="10.33203125" style="776" customWidth="1"/>
    <col min="12548" max="12548" width="7.88671875" style="776" customWidth="1"/>
    <col min="12549" max="12549" width="2.44140625" style="776" customWidth="1"/>
    <col min="12550" max="12550" width="7.6640625" style="776" customWidth="1"/>
    <col min="12551" max="12551" width="8.88671875" style="776"/>
    <col min="12552" max="12552" width="2.6640625" style="776" customWidth="1"/>
    <col min="12553" max="12801" width="8.88671875" style="776"/>
    <col min="12802" max="12802" width="16.33203125" style="776" customWidth="1"/>
    <col min="12803" max="12803" width="10.33203125" style="776" customWidth="1"/>
    <col min="12804" max="12804" width="7.88671875" style="776" customWidth="1"/>
    <col min="12805" max="12805" width="2.44140625" style="776" customWidth="1"/>
    <col min="12806" max="12806" width="7.6640625" style="776" customWidth="1"/>
    <col min="12807" max="12807" width="8.88671875" style="776"/>
    <col min="12808" max="12808" width="2.6640625" style="776" customWidth="1"/>
    <col min="12809" max="13057" width="8.88671875" style="776"/>
    <col min="13058" max="13058" width="16.33203125" style="776" customWidth="1"/>
    <col min="13059" max="13059" width="10.33203125" style="776" customWidth="1"/>
    <col min="13060" max="13060" width="7.88671875" style="776" customWidth="1"/>
    <col min="13061" max="13061" width="2.44140625" style="776" customWidth="1"/>
    <col min="13062" max="13062" width="7.6640625" style="776" customWidth="1"/>
    <col min="13063" max="13063" width="8.88671875" style="776"/>
    <col min="13064" max="13064" width="2.6640625" style="776" customWidth="1"/>
    <col min="13065" max="13313" width="8.88671875" style="776"/>
    <col min="13314" max="13314" width="16.33203125" style="776" customWidth="1"/>
    <col min="13315" max="13315" width="10.33203125" style="776" customWidth="1"/>
    <col min="13316" max="13316" width="7.88671875" style="776" customWidth="1"/>
    <col min="13317" max="13317" width="2.44140625" style="776" customWidth="1"/>
    <col min="13318" max="13318" width="7.6640625" style="776" customWidth="1"/>
    <col min="13319" max="13319" width="8.88671875" style="776"/>
    <col min="13320" max="13320" width="2.6640625" style="776" customWidth="1"/>
    <col min="13321" max="13569" width="8.88671875" style="776"/>
    <col min="13570" max="13570" width="16.33203125" style="776" customWidth="1"/>
    <col min="13571" max="13571" width="10.33203125" style="776" customWidth="1"/>
    <col min="13572" max="13572" width="7.88671875" style="776" customWidth="1"/>
    <col min="13573" max="13573" width="2.44140625" style="776" customWidth="1"/>
    <col min="13574" max="13574" width="7.6640625" style="776" customWidth="1"/>
    <col min="13575" max="13575" width="8.88671875" style="776"/>
    <col min="13576" max="13576" width="2.6640625" style="776" customWidth="1"/>
    <col min="13577" max="13825" width="8.88671875" style="776"/>
    <col min="13826" max="13826" width="16.33203125" style="776" customWidth="1"/>
    <col min="13827" max="13827" width="10.33203125" style="776" customWidth="1"/>
    <col min="13828" max="13828" width="7.88671875" style="776" customWidth="1"/>
    <col min="13829" max="13829" width="2.44140625" style="776" customWidth="1"/>
    <col min="13830" max="13830" width="7.6640625" style="776" customWidth="1"/>
    <col min="13831" max="13831" width="8.88671875" style="776"/>
    <col min="13832" max="13832" width="2.6640625" style="776" customWidth="1"/>
    <col min="13833" max="14081" width="8.88671875" style="776"/>
    <col min="14082" max="14082" width="16.33203125" style="776" customWidth="1"/>
    <col min="14083" max="14083" width="10.33203125" style="776" customWidth="1"/>
    <col min="14084" max="14084" width="7.88671875" style="776" customWidth="1"/>
    <col min="14085" max="14085" width="2.44140625" style="776" customWidth="1"/>
    <col min="14086" max="14086" width="7.6640625" style="776" customWidth="1"/>
    <col min="14087" max="14087" width="8.88671875" style="776"/>
    <col min="14088" max="14088" width="2.6640625" style="776" customWidth="1"/>
    <col min="14089" max="14337" width="8.88671875" style="776"/>
    <col min="14338" max="14338" width="16.33203125" style="776" customWidth="1"/>
    <col min="14339" max="14339" width="10.33203125" style="776" customWidth="1"/>
    <col min="14340" max="14340" width="7.88671875" style="776" customWidth="1"/>
    <col min="14341" max="14341" width="2.44140625" style="776" customWidth="1"/>
    <col min="14342" max="14342" width="7.6640625" style="776" customWidth="1"/>
    <col min="14343" max="14343" width="8.88671875" style="776"/>
    <col min="14344" max="14344" width="2.6640625" style="776" customWidth="1"/>
    <col min="14345" max="14593" width="8.88671875" style="776"/>
    <col min="14594" max="14594" width="16.33203125" style="776" customWidth="1"/>
    <col min="14595" max="14595" width="10.33203125" style="776" customWidth="1"/>
    <col min="14596" max="14596" width="7.88671875" style="776" customWidth="1"/>
    <col min="14597" max="14597" width="2.44140625" style="776" customWidth="1"/>
    <col min="14598" max="14598" width="7.6640625" style="776" customWidth="1"/>
    <col min="14599" max="14599" width="8.88671875" style="776"/>
    <col min="14600" max="14600" width="2.6640625" style="776" customWidth="1"/>
    <col min="14601" max="14849" width="8.88671875" style="776"/>
    <col min="14850" max="14850" width="16.33203125" style="776" customWidth="1"/>
    <col min="14851" max="14851" width="10.33203125" style="776" customWidth="1"/>
    <col min="14852" max="14852" width="7.88671875" style="776" customWidth="1"/>
    <col min="14853" max="14853" width="2.44140625" style="776" customWidth="1"/>
    <col min="14854" max="14854" width="7.6640625" style="776" customWidth="1"/>
    <col min="14855" max="14855" width="8.88671875" style="776"/>
    <col min="14856" max="14856" width="2.6640625" style="776" customWidth="1"/>
    <col min="14857" max="15105" width="8.88671875" style="776"/>
    <col min="15106" max="15106" width="16.33203125" style="776" customWidth="1"/>
    <col min="15107" max="15107" width="10.33203125" style="776" customWidth="1"/>
    <col min="15108" max="15108" width="7.88671875" style="776" customWidth="1"/>
    <col min="15109" max="15109" width="2.44140625" style="776" customWidth="1"/>
    <col min="15110" max="15110" width="7.6640625" style="776" customWidth="1"/>
    <col min="15111" max="15111" width="8.88671875" style="776"/>
    <col min="15112" max="15112" width="2.6640625" style="776" customWidth="1"/>
    <col min="15113" max="15361" width="8.88671875" style="776"/>
    <col min="15362" max="15362" width="16.33203125" style="776" customWidth="1"/>
    <col min="15363" max="15363" width="10.33203125" style="776" customWidth="1"/>
    <col min="15364" max="15364" width="7.88671875" style="776" customWidth="1"/>
    <col min="15365" max="15365" width="2.44140625" style="776" customWidth="1"/>
    <col min="15366" max="15366" width="7.6640625" style="776" customWidth="1"/>
    <col min="15367" max="15367" width="8.88671875" style="776"/>
    <col min="15368" max="15368" width="2.6640625" style="776" customWidth="1"/>
    <col min="15369" max="15617" width="8.88671875" style="776"/>
    <col min="15618" max="15618" width="16.33203125" style="776" customWidth="1"/>
    <col min="15619" max="15619" width="10.33203125" style="776" customWidth="1"/>
    <col min="15620" max="15620" width="7.88671875" style="776" customWidth="1"/>
    <col min="15621" max="15621" width="2.44140625" style="776" customWidth="1"/>
    <col min="15622" max="15622" width="7.6640625" style="776" customWidth="1"/>
    <col min="15623" max="15623" width="8.88671875" style="776"/>
    <col min="15624" max="15624" width="2.6640625" style="776" customWidth="1"/>
    <col min="15625" max="15873" width="8.88671875" style="776"/>
    <col min="15874" max="15874" width="16.33203125" style="776" customWidth="1"/>
    <col min="15875" max="15875" width="10.33203125" style="776" customWidth="1"/>
    <col min="15876" max="15876" width="7.88671875" style="776" customWidth="1"/>
    <col min="15877" max="15877" width="2.44140625" style="776" customWidth="1"/>
    <col min="15878" max="15878" width="7.6640625" style="776" customWidth="1"/>
    <col min="15879" max="15879" width="8.88671875" style="776"/>
    <col min="15880" max="15880" width="2.6640625" style="776" customWidth="1"/>
    <col min="15881" max="16129" width="8.88671875" style="776"/>
    <col min="16130" max="16130" width="16.33203125" style="776" customWidth="1"/>
    <col min="16131" max="16131" width="10.33203125" style="776" customWidth="1"/>
    <col min="16132" max="16132" width="7.88671875" style="776" customWidth="1"/>
    <col min="16133" max="16133" width="2.44140625" style="776" customWidth="1"/>
    <col min="16134" max="16134" width="7.6640625" style="776" customWidth="1"/>
    <col min="16135" max="16135" width="8.88671875" style="776"/>
    <col min="16136" max="16136" width="2.6640625" style="776" customWidth="1"/>
    <col min="16137" max="16384" width="8.88671875" style="776"/>
  </cols>
  <sheetData>
    <row r="1" spans="1:12" ht="22.5" customHeight="1">
      <c r="A1" s="775" t="s">
        <v>1574</v>
      </c>
      <c r="B1" s="798" t="str">
        <f>入力シート!C4</f>
        <v>道新第101号</v>
      </c>
    </row>
    <row r="2" spans="1:12" ht="22.5" customHeight="1">
      <c r="A2" s="775" t="s">
        <v>1575</v>
      </c>
      <c r="B2" s="799"/>
    </row>
    <row r="4" spans="1:12" ht="17.25" customHeight="1">
      <c r="A4" s="2989" t="s">
        <v>1576</v>
      </c>
      <c r="B4" s="2989"/>
      <c r="C4" s="2989"/>
      <c r="D4" s="2989"/>
      <c r="E4" s="2989"/>
      <c r="F4" s="2989"/>
      <c r="G4" s="2989"/>
      <c r="H4" s="2989"/>
      <c r="I4" s="2989"/>
      <c r="J4" s="2989"/>
      <c r="K4" s="2989"/>
    </row>
    <row r="5" spans="1:12" ht="15.75" customHeight="1">
      <c r="A5" s="777"/>
      <c r="B5" s="777"/>
      <c r="C5" s="777"/>
      <c r="D5" s="777"/>
      <c r="E5" s="777"/>
      <c r="F5" s="777"/>
      <c r="G5" s="777"/>
      <c r="H5" s="777"/>
      <c r="I5" s="2559" t="s">
        <v>2528</v>
      </c>
      <c r="J5" s="2559"/>
      <c r="K5" s="804"/>
    </row>
    <row r="6" spans="1:12">
      <c r="A6" s="777"/>
      <c r="B6" s="777"/>
      <c r="C6" s="777"/>
      <c r="D6" s="777"/>
      <c r="E6" s="777"/>
      <c r="F6" s="777"/>
      <c r="G6" s="777"/>
      <c r="H6" s="777"/>
      <c r="I6" s="777"/>
      <c r="J6" s="777"/>
      <c r="K6" s="777"/>
    </row>
    <row r="7" spans="1:12" ht="13.5" customHeight="1">
      <c r="A7" s="2990" t="str">
        <f>入力シート!C5</f>
        <v>久留米市長</v>
      </c>
      <c r="B7" s="2990"/>
      <c r="C7" s="777" t="s">
        <v>1606</v>
      </c>
      <c r="D7" s="777"/>
      <c r="E7" s="777"/>
      <c r="F7" s="777"/>
      <c r="G7" s="777"/>
      <c r="H7" s="777"/>
      <c r="I7" s="777"/>
      <c r="J7" s="777"/>
      <c r="K7" s="777"/>
    </row>
    <row r="8" spans="1:12">
      <c r="A8" s="777"/>
      <c r="B8" s="777"/>
      <c r="C8" s="777"/>
      <c r="D8" s="778" t="s">
        <v>1577</v>
      </c>
      <c r="F8" s="2988" t="s">
        <v>1578</v>
      </c>
      <c r="G8" s="2988"/>
      <c r="H8" s="779"/>
      <c r="I8" s="2982" t="str">
        <f>入力シート!C25</f>
        <v>久留米市〇〇町１２３</v>
      </c>
      <c r="J8" s="2982"/>
      <c r="K8" s="2982"/>
      <c r="L8" s="2982"/>
    </row>
    <row r="9" spans="1:12">
      <c r="A9" s="777"/>
      <c r="B9" s="777"/>
      <c r="C9" s="777"/>
      <c r="D9" s="777"/>
      <c r="E9" s="777"/>
      <c r="F9" s="2988" t="s">
        <v>1579</v>
      </c>
      <c r="G9" s="2988"/>
      <c r="H9" s="779"/>
      <c r="I9" s="2982" t="str">
        <f>入力シート!C26</f>
        <v>(株）○○○○建設</v>
      </c>
      <c r="J9" s="2982"/>
      <c r="K9" s="2982"/>
      <c r="L9" s="2982"/>
    </row>
    <row r="10" spans="1:12">
      <c r="A10" s="777"/>
      <c r="B10" s="777"/>
      <c r="C10" s="777"/>
      <c r="D10" s="777"/>
      <c r="E10" s="777"/>
      <c r="F10" s="2988" t="s">
        <v>1580</v>
      </c>
      <c r="G10" s="2988"/>
      <c r="H10" s="779"/>
      <c r="I10" s="2982" t="str">
        <f>入力シート!C27</f>
        <v>代表取締役　久留米一郎</v>
      </c>
      <c r="J10" s="2982"/>
      <c r="K10" s="2982"/>
      <c r="L10" s="776" t="s">
        <v>299</v>
      </c>
    </row>
    <row r="11" spans="1:12" ht="12" customHeight="1">
      <c r="A11" s="777"/>
      <c r="B11" s="777"/>
      <c r="C11" s="777"/>
      <c r="D11" s="777"/>
      <c r="E11" s="777"/>
      <c r="F11" s="777"/>
      <c r="G11" s="777"/>
      <c r="H11" s="777"/>
      <c r="I11" s="777"/>
      <c r="J11" s="777"/>
      <c r="K11" s="777"/>
    </row>
    <row r="12" spans="1:12">
      <c r="A12" s="777" t="s">
        <v>1581</v>
      </c>
      <c r="B12" s="777"/>
      <c r="C12" s="777"/>
      <c r="D12" s="777"/>
      <c r="E12" s="777"/>
      <c r="F12" s="777"/>
      <c r="G12" s="777"/>
      <c r="H12" s="777"/>
      <c r="I12" s="777"/>
      <c r="J12" s="777"/>
      <c r="K12" s="777"/>
    </row>
    <row r="13" spans="1:12" ht="8.25" customHeight="1">
      <c r="A13" s="777"/>
      <c r="B13" s="777"/>
      <c r="C13" s="777"/>
      <c r="D13" s="777"/>
      <c r="E13" s="777"/>
      <c r="F13" s="777"/>
      <c r="G13" s="777"/>
      <c r="H13" s="777"/>
      <c r="I13" s="777"/>
      <c r="J13" s="777"/>
      <c r="K13" s="777"/>
    </row>
    <row r="14" spans="1:12" ht="16.5" customHeight="1">
      <c r="A14" s="777" t="s">
        <v>1582</v>
      </c>
      <c r="B14" s="777"/>
      <c r="C14" s="2985" t="str">
        <f>入力シート!C10</f>
        <v>○○校区道路改良工事</v>
      </c>
      <c r="D14" s="2985"/>
      <c r="E14" s="2985"/>
      <c r="F14" s="2985"/>
      <c r="G14" s="2985"/>
      <c r="H14" s="2985"/>
      <c r="I14" s="777"/>
      <c r="J14" s="777"/>
      <c r="K14" s="777"/>
    </row>
    <row r="15" spans="1:12" ht="16.5" customHeight="1">
      <c r="A15" s="777" t="s">
        <v>1583</v>
      </c>
      <c r="B15" s="777"/>
      <c r="C15" s="2986">
        <f>入力シート!C13</f>
        <v>46113</v>
      </c>
      <c r="D15" s="2986"/>
      <c r="E15" s="2986"/>
      <c r="F15" s="2986"/>
      <c r="G15" s="2986"/>
      <c r="H15" s="777"/>
      <c r="I15" s="777"/>
      <c r="J15" s="777"/>
      <c r="K15" s="777"/>
    </row>
    <row r="16" spans="1:12" ht="16.5" customHeight="1">
      <c r="A16" s="777" t="s">
        <v>1584</v>
      </c>
      <c r="B16" s="777"/>
      <c r="C16" s="2987">
        <f>入力シート!C24</f>
        <v>13000000</v>
      </c>
      <c r="D16" s="2987"/>
      <c r="E16" s="2987"/>
      <c r="F16" s="2987"/>
      <c r="G16" s="800" t="s">
        <v>1237</v>
      </c>
      <c r="H16" s="777"/>
      <c r="I16" s="777"/>
      <c r="J16" s="777"/>
      <c r="K16" s="777"/>
    </row>
    <row r="17" spans="1:11" ht="16.5" customHeight="1">
      <c r="A17" s="777" t="s">
        <v>1585</v>
      </c>
      <c r="B17" s="777"/>
      <c r="C17" s="777"/>
      <c r="D17" s="777"/>
      <c r="E17" s="777"/>
      <c r="F17" s="777"/>
      <c r="G17" s="777"/>
      <c r="H17" s="777"/>
      <c r="I17" s="777"/>
      <c r="J17" s="777"/>
      <c r="K17" s="777"/>
    </row>
    <row r="18" spans="1:11" ht="6.75" customHeight="1">
      <c r="A18" s="777"/>
      <c r="B18" s="777"/>
      <c r="C18" s="777"/>
      <c r="D18" s="777"/>
      <c r="E18" s="777"/>
      <c r="F18" s="777"/>
      <c r="G18" s="777"/>
      <c r="H18" s="777"/>
      <c r="I18" s="777"/>
      <c r="J18" s="777"/>
      <c r="K18" s="777"/>
    </row>
    <row r="19" spans="1:11">
      <c r="A19" s="777" t="s">
        <v>1586</v>
      </c>
      <c r="B19" s="777"/>
      <c r="C19" s="777"/>
      <c r="D19" s="777"/>
      <c r="E19" s="777"/>
      <c r="F19" s="777"/>
      <c r="G19" s="777"/>
      <c r="H19" s="777"/>
      <c r="I19" s="777"/>
      <c r="J19" s="777"/>
      <c r="K19" s="777"/>
    </row>
    <row r="20" spans="1:11">
      <c r="A20" s="777" t="s">
        <v>1587</v>
      </c>
      <c r="B20" s="777"/>
      <c r="C20" s="781"/>
      <c r="D20" s="2983"/>
      <c r="E20" s="2983"/>
      <c r="F20" s="800" t="s">
        <v>1588</v>
      </c>
      <c r="G20" s="777"/>
      <c r="H20" s="777"/>
      <c r="I20" s="777"/>
      <c r="J20" s="777"/>
      <c r="K20" s="777"/>
    </row>
    <row r="21" spans="1:11">
      <c r="A21" s="777" t="s">
        <v>1589</v>
      </c>
      <c r="B21" s="777"/>
      <c r="C21" s="782" t="s">
        <v>1590</v>
      </c>
      <c r="D21" s="2984"/>
      <c r="E21" s="2984"/>
      <c r="F21" s="801" t="s">
        <v>1591</v>
      </c>
      <c r="G21" s="777"/>
      <c r="H21" s="777"/>
      <c r="I21" s="777"/>
      <c r="J21" s="777"/>
      <c r="K21" s="777"/>
    </row>
    <row r="22" spans="1:11">
      <c r="A22" s="777" t="s">
        <v>1592</v>
      </c>
      <c r="B22" s="777"/>
      <c r="C22" s="2984"/>
      <c r="D22" s="2984"/>
      <c r="E22" s="2984"/>
      <c r="F22" s="801" t="s">
        <v>1593</v>
      </c>
      <c r="G22" s="802" t="s">
        <v>1594</v>
      </c>
      <c r="H22" s="777"/>
      <c r="I22" s="777"/>
      <c r="J22" s="777"/>
      <c r="K22" s="777"/>
    </row>
    <row r="23" spans="1:11" ht="6.75" customHeight="1">
      <c r="A23" s="777"/>
      <c r="B23" s="777"/>
      <c r="C23" s="777"/>
      <c r="D23" s="777"/>
      <c r="E23" s="777"/>
      <c r="F23" s="777"/>
      <c r="G23" s="777"/>
      <c r="H23" s="777"/>
      <c r="I23" s="777"/>
      <c r="J23" s="777"/>
      <c r="K23" s="777"/>
    </row>
    <row r="24" spans="1:11">
      <c r="A24" s="777" t="s">
        <v>1595</v>
      </c>
      <c r="B24" s="777"/>
      <c r="C24" s="777"/>
      <c r="D24" s="777"/>
      <c r="E24" s="777"/>
      <c r="F24" s="777"/>
      <c r="G24" s="777"/>
      <c r="H24" s="777"/>
      <c r="I24" s="777"/>
      <c r="J24" s="777"/>
      <c r="K24" s="777"/>
    </row>
    <row r="25" spans="1:11" ht="14.25" customHeight="1">
      <c r="A25" s="2980" t="s">
        <v>1596</v>
      </c>
      <c r="B25" s="2980"/>
      <c r="C25" s="2980"/>
      <c r="D25" s="2980"/>
      <c r="E25" s="783"/>
      <c r="F25" s="803" t="s">
        <v>1597</v>
      </c>
      <c r="G25" s="784"/>
      <c r="H25" s="784"/>
      <c r="I25" s="784"/>
      <c r="J25" s="784"/>
      <c r="K25" s="777"/>
    </row>
    <row r="26" spans="1:11" ht="12" customHeight="1">
      <c r="A26" s="2980"/>
      <c r="B26" s="2980"/>
      <c r="C26" s="2980"/>
      <c r="D26" s="2980"/>
      <c r="E26" s="783"/>
      <c r="F26" s="2981">
        <v>0.7</v>
      </c>
      <c r="G26" s="2981"/>
      <c r="H26" s="2981"/>
      <c r="I26" s="2981"/>
      <c r="J26" s="2981"/>
      <c r="K26" s="777"/>
    </row>
    <row r="27" spans="1:11" ht="12" customHeight="1">
      <c r="A27" s="777"/>
      <c r="B27" s="785" t="s">
        <v>1598</v>
      </c>
      <c r="C27" s="785" t="s">
        <v>1599</v>
      </c>
      <c r="D27" s="777"/>
      <c r="E27" s="777"/>
      <c r="F27" s="777"/>
      <c r="G27" s="777"/>
      <c r="H27" s="777"/>
      <c r="I27" s="777"/>
      <c r="J27" s="777"/>
      <c r="K27" s="777"/>
    </row>
    <row r="28" spans="1:11">
      <c r="A28" s="777"/>
      <c r="B28" s="804" t="s">
        <v>1600</v>
      </c>
      <c r="C28" s="777" t="s">
        <v>1607</v>
      </c>
      <c r="D28" s="777"/>
      <c r="E28" s="777"/>
      <c r="F28" s="802"/>
      <c r="G28" s="777" t="s">
        <v>1608</v>
      </c>
      <c r="H28" s="777"/>
      <c r="I28" s="777"/>
      <c r="J28" s="777"/>
      <c r="K28" s="777"/>
    </row>
    <row r="29" spans="1:11">
      <c r="A29" s="777"/>
      <c r="B29" s="805" t="s">
        <v>1601</v>
      </c>
      <c r="C29" s="780" t="s">
        <v>1602</v>
      </c>
      <c r="D29" s="780"/>
      <c r="E29" s="780"/>
      <c r="F29" s="806"/>
      <c r="G29" s="780" t="s">
        <v>1609</v>
      </c>
      <c r="H29" s="780"/>
      <c r="I29" s="780"/>
      <c r="J29" s="777"/>
      <c r="K29" s="777"/>
    </row>
    <row r="30" spans="1:11" ht="8.25" customHeight="1">
      <c r="A30" s="777"/>
      <c r="B30" s="777"/>
      <c r="C30" s="777"/>
      <c r="D30" s="777"/>
      <c r="E30" s="777"/>
      <c r="F30" s="777"/>
      <c r="G30" s="777"/>
      <c r="H30" s="777"/>
      <c r="I30" s="777"/>
      <c r="J30" s="777"/>
      <c r="K30" s="777"/>
    </row>
    <row r="31" spans="1:11">
      <c r="A31" s="777" t="s">
        <v>1603</v>
      </c>
      <c r="B31" s="777"/>
      <c r="C31" s="777"/>
      <c r="D31" s="777"/>
      <c r="E31" s="777"/>
      <c r="F31" s="777"/>
      <c r="G31" s="777"/>
      <c r="H31" s="777"/>
      <c r="I31" s="777"/>
      <c r="J31" s="777"/>
      <c r="K31" s="777"/>
    </row>
    <row r="32" spans="1:11" ht="6" customHeight="1">
      <c r="A32" s="777"/>
      <c r="B32" s="777"/>
      <c r="C32" s="777"/>
      <c r="D32" s="777"/>
      <c r="E32" s="777"/>
      <c r="F32" s="777"/>
      <c r="G32" s="777"/>
      <c r="H32" s="777"/>
      <c r="I32" s="777"/>
      <c r="J32" s="777"/>
      <c r="K32" s="777"/>
    </row>
    <row r="33" spans="1:14">
      <c r="A33" s="786"/>
      <c r="B33" s="787" t="s">
        <v>1604</v>
      </c>
      <c r="C33" s="788"/>
      <c r="D33" s="788"/>
      <c r="E33" s="788"/>
      <c r="F33" s="788"/>
      <c r="G33" s="788"/>
      <c r="H33" s="788"/>
      <c r="I33" s="788"/>
      <c r="J33" s="788"/>
      <c r="K33" s="789"/>
    </row>
    <row r="34" spans="1:14">
      <c r="A34" s="777"/>
      <c r="B34" s="807"/>
      <c r="C34" s="802"/>
      <c r="D34" s="802"/>
      <c r="E34" s="802"/>
      <c r="F34" s="802"/>
      <c r="G34" s="802"/>
      <c r="H34" s="802"/>
      <c r="I34" s="802"/>
      <c r="J34" s="802"/>
      <c r="K34" s="808"/>
    </row>
    <row r="35" spans="1:14">
      <c r="A35" s="777"/>
      <c r="B35" s="807"/>
      <c r="C35" s="802"/>
      <c r="D35" s="802"/>
      <c r="E35" s="802"/>
      <c r="F35" s="802"/>
      <c r="G35" s="802"/>
      <c r="H35" s="802"/>
      <c r="I35" s="802"/>
      <c r="J35" s="802"/>
      <c r="K35" s="808"/>
    </row>
    <row r="36" spans="1:14">
      <c r="A36" s="777"/>
      <c r="B36" s="809"/>
      <c r="C36" s="805"/>
      <c r="D36" s="805"/>
      <c r="E36" s="805"/>
      <c r="F36" s="805"/>
      <c r="G36" s="805"/>
      <c r="H36" s="805"/>
      <c r="I36" s="805"/>
      <c r="J36" s="805"/>
      <c r="K36" s="810"/>
    </row>
    <row r="37" spans="1:14" ht="9" customHeight="1">
      <c r="A37" s="777"/>
      <c r="B37" s="777"/>
      <c r="C37" s="777"/>
      <c r="D37" s="777"/>
      <c r="E37" s="777"/>
      <c r="F37" s="777"/>
      <c r="G37" s="777"/>
      <c r="H37" s="777"/>
      <c r="I37" s="777"/>
      <c r="J37" s="777"/>
      <c r="K37" s="777"/>
    </row>
    <row r="38" spans="1:14">
      <c r="A38" s="777" t="s">
        <v>1605</v>
      </c>
      <c r="B38" s="777"/>
      <c r="C38" s="777"/>
      <c r="D38" s="777"/>
      <c r="E38" s="777"/>
      <c r="F38" s="777"/>
      <c r="G38" s="777"/>
      <c r="H38" s="777"/>
      <c r="I38" s="777"/>
      <c r="J38" s="777"/>
      <c r="K38" s="777"/>
    </row>
    <row r="39" spans="1:14" ht="6.75" customHeight="1">
      <c r="A39" s="777"/>
      <c r="B39" s="777"/>
      <c r="C39" s="777"/>
      <c r="D39" s="777"/>
      <c r="E39" s="777"/>
      <c r="F39" s="777"/>
      <c r="G39" s="777"/>
      <c r="H39" s="777"/>
      <c r="I39" s="777"/>
      <c r="J39" s="777"/>
      <c r="K39" s="777"/>
    </row>
    <row r="40" spans="1:14">
      <c r="A40" s="777"/>
      <c r="B40" s="787"/>
      <c r="C40" s="788"/>
      <c r="D40" s="788"/>
      <c r="E40" s="788"/>
      <c r="F40" s="788"/>
      <c r="G40" s="788"/>
      <c r="H40" s="788"/>
      <c r="I40" s="788"/>
      <c r="J40" s="788"/>
      <c r="K40" s="789"/>
    </row>
    <row r="41" spans="1:14">
      <c r="A41" s="777"/>
      <c r="B41" s="790"/>
      <c r="C41" s="777"/>
      <c r="D41" s="777"/>
      <c r="E41" s="777"/>
      <c r="F41" s="777"/>
      <c r="G41" s="777"/>
      <c r="H41" s="777"/>
      <c r="I41" s="777"/>
      <c r="J41" s="777"/>
      <c r="K41" s="791"/>
      <c r="N41" s="792"/>
    </row>
    <row r="42" spans="1:14">
      <c r="A42" s="777"/>
      <c r="B42" s="790"/>
      <c r="C42" s="777"/>
      <c r="D42" s="777"/>
      <c r="E42" s="777"/>
      <c r="F42" s="777"/>
      <c r="G42" s="777"/>
      <c r="H42" s="777"/>
      <c r="I42" s="777"/>
      <c r="J42" s="777"/>
      <c r="K42" s="791"/>
    </row>
    <row r="43" spans="1:14">
      <c r="A43" s="777"/>
      <c r="B43" s="790"/>
      <c r="C43" s="777"/>
      <c r="D43" s="777"/>
      <c r="E43" s="777"/>
      <c r="F43" s="777"/>
      <c r="G43" s="777"/>
      <c r="H43" s="777"/>
      <c r="I43" s="777"/>
      <c r="J43" s="777"/>
      <c r="K43" s="791"/>
    </row>
    <row r="44" spans="1:14">
      <c r="A44" s="777"/>
      <c r="B44" s="790"/>
      <c r="C44" s="777"/>
      <c r="D44" s="777"/>
      <c r="E44" s="777"/>
      <c r="F44" s="777"/>
      <c r="G44" s="777"/>
      <c r="H44" s="777"/>
      <c r="I44" s="777"/>
      <c r="J44" s="777"/>
      <c r="K44" s="791"/>
    </row>
    <row r="45" spans="1:14">
      <c r="A45" s="777"/>
      <c r="B45" s="790"/>
      <c r="C45" s="777"/>
      <c r="D45" s="777"/>
      <c r="E45" s="777"/>
      <c r="F45" s="777"/>
      <c r="G45" s="777"/>
      <c r="H45" s="777"/>
      <c r="I45" s="777"/>
      <c r="J45" s="777"/>
      <c r="K45" s="791"/>
    </row>
    <row r="46" spans="1:14">
      <c r="A46" s="777"/>
      <c r="B46" s="790"/>
      <c r="C46" s="777"/>
      <c r="D46" s="777"/>
      <c r="E46" s="777"/>
      <c r="F46" s="777"/>
      <c r="G46" s="777"/>
      <c r="H46" s="777"/>
      <c r="I46" s="777"/>
      <c r="J46" s="777"/>
      <c r="K46" s="791"/>
    </row>
    <row r="47" spans="1:14">
      <c r="A47" s="777"/>
      <c r="B47" s="790"/>
      <c r="C47" s="777"/>
      <c r="D47" s="777"/>
      <c r="E47" s="777"/>
      <c r="F47" s="777"/>
      <c r="G47" s="777"/>
      <c r="H47" s="777"/>
      <c r="I47" s="777"/>
      <c r="J47" s="777"/>
      <c r="K47" s="791"/>
    </row>
    <row r="48" spans="1:14">
      <c r="A48" s="777"/>
      <c r="B48" s="790"/>
      <c r="C48" s="777"/>
      <c r="D48" s="777"/>
      <c r="E48" s="777"/>
      <c r="F48" s="777"/>
      <c r="G48" s="777"/>
      <c r="H48" s="777"/>
      <c r="I48" s="777"/>
      <c r="J48" s="777"/>
      <c r="K48" s="791"/>
    </row>
    <row r="49" spans="1:11">
      <c r="A49" s="777"/>
      <c r="B49" s="790"/>
      <c r="C49" s="777"/>
      <c r="D49" s="777"/>
      <c r="E49" s="777"/>
      <c r="F49" s="777"/>
      <c r="G49" s="777"/>
      <c r="H49" s="777"/>
      <c r="I49" s="777"/>
      <c r="J49" s="777"/>
      <c r="K49" s="791"/>
    </row>
    <row r="50" spans="1:11">
      <c r="A50" s="777"/>
      <c r="B50" s="790"/>
      <c r="C50" s="777"/>
      <c r="D50" s="777"/>
      <c r="E50" s="777"/>
      <c r="F50" s="777"/>
      <c r="G50" s="777"/>
      <c r="H50" s="777"/>
      <c r="I50" s="777"/>
      <c r="J50" s="777"/>
      <c r="K50" s="791"/>
    </row>
    <row r="51" spans="1:11">
      <c r="B51" s="793"/>
      <c r="K51" s="794"/>
    </row>
    <row r="52" spans="1:11" ht="16.5" customHeight="1">
      <c r="B52" s="793"/>
      <c r="K52" s="794"/>
    </row>
    <row r="53" spans="1:11" ht="13.5" customHeight="1">
      <c r="B53" s="793"/>
      <c r="K53" s="794"/>
    </row>
    <row r="54" spans="1:11">
      <c r="B54" s="793"/>
      <c r="K54" s="794"/>
    </row>
    <row r="55" spans="1:11">
      <c r="B55" s="793"/>
      <c r="K55" s="794"/>
    </row>
    <row r="56" spans="1:11">
      <c r="B56" s="793"/>
      <c r="K56" s="794"/>
    </row>
    <row r="57" spans="1:11">
      <c r="B57" s="793"/>
      <c r="K57" s="794"/>
    </row>
    <row r="58" spans="1:11" ht="12" customHeight="1">
      <c r="B58" s="793"/>
      <c r="K58" s="794"/>
    </row>
    <row r="59" spans="1:11">
      <c r="B59" s="793"/>
      <c r="K59" s="794"/>
    </row>
    <row r="60" spans="1:11">
      <c r="B60" s="793"/>
      <c r="K60" s="794"/>
    </row>
    <row r="61" spans="1:11" ht="14.25" customHeight="1">
      <c r="B61" s="793"/>
      <c r="K61" s="794"/>
    </row>
    <row r="62" spans="1:11" ht="15" customHeight="1">
      <c r="B62" s="793"/>
      <c r="K62" s="794"/>
    </row>
    <row r="63" spans="1:11" ht="16.5" customHeight="1">
      <c r="B63" s="795"/>
      <c r="C63" s="796"/>
      <c r="D63" s="796"/>
      <c r="E63" s="796"/>
      <c r="F63" s="796"/>
      <c r="G63" s="796"/>
      <c r="H63" s="796"/>
      <c r="I63" s="796"/>
      <c r="J63" s="796"/>
      <c r="K63" s="797"/>
    </row>
  </sheetData>
  <mergeCells count="17">
    <mergeCell ref="I5:J5"/>
    <mergeCell ref="A4:K4"/>
    <mergeCell ref="A7:B7"/>
    <mergeCell ref="F8:G8"/>
    <mergeCell ref="F9:G9"/>
    <mergeCell ref="I8:L8"/>
    <mergeCell ref="A25:D26"/>
    <mergeCell ref="F26:J26"/>
    <mergeCell ref="I10:K10"/>
    <mergeCell ref="I9:L9"/>
    <mergeCell ref="D20:E20"/>
    <mergeCell ref="D21:E21"/>
    <mergeCell ref="C22:E22"/>
    <mergeCell ref="C14:H14"/>
    <mergeCell ref="C15:G15"/>
    <mergeCell ref="C16:F16"/>
    <mergeCell ref="F10:G10"/>
  </mergeCells>
  <phoneticPr fontId="18"/>
  <printOptions horizontalCentered="1" verticalCentered="1"/>
  <pageMargins left="0.59055118110236227" right="0.39370078740157483" top="0.31496062992125984" bottom="0.31496062992125984" header="0.31496062992125984" footer="0.31496062992125984"/>
  <pageSetup paperSize="9"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4"/>
  <dimension ref="A1:AB46"/>
  <sheetViews>
    <sheetView view="pageBreakPreview" zoomScaleNormal="100" zoomScaleSheetLayoutView="100" workbookViewId="0">
      <selection activeCell="F20" sqref="F20:Z20"/>
    </sheetView>
  </sheetViews>
  <sheetFormatPr defaultRowHeight="13.2"/>
  <cols>
    <col min="1" max="1" width="2.6640625" style="776" customWidth="1"/>
    <col min="2" max="28" width="3.6640625" style="776" customWidth="1"/>
    <col min="29" max="66" width="2.6640625" style="776" customWidth="1"/>
    <col min="67" max="256" width="8.88671875" style="776"/>
    <col min="257" max="257" width="2.6640625" style="776" customWidth="1"/>
    <col min="258" max="284" width="3.6640625" style="776" customWidth="1"/>
    <col min="285" max="322" width="2.6640625" style="776" customWidth="1"/>
    <col min="323" max="512" width="8.88671875" style="776"/>
    <col min="513" max="513" width="2.6640625" style="776" customWidth="1"/>
    <col min="514" max="540" width="3.6640625" style="776" customWidth="1"/>
    <col min="541" max="578" width="2.6640625" style="776" customWidth="1"/>
    <col min="579" max="768" width="8.88671875" style="776"/>
    <col min="769" max="769" width="2.6640625" style="776" customWidth="1"/>
    <col min="770" max="796" width="3.6640625" style="776" customWidth="1"/>
    <col min="797" max="834" width="2.6640625" style="776" customWidth="1"/>
    <col min="835" max="1024" width="8.88671875" style="776"/>
    <col min="1025" max="1025" width="2.6640625" style="776" customWidth="1"/>
    <col min="1026" max="1052" width="3.6640625" style="776" customWidth="1"/>
    <col min="1053" max="1090" width="2.6640625" style="776" customWidth="1"/>
    <col min="1091" max="1280" width="8.88671875" style="776"/>
    <col min="1281" max="1281" width="2.6640625" style="776" customWidth="1"/>
    <col min="1282" max="1308" width="3.6640625" style="776" customWidth="1"/>
    <col min="1309" max="1346" width="2.6640625" style="776" customWidth="1"/>
    <col min="1347" max="1536" width="8.88671875" style="776"/>
    <col min="1537" max="1537" width="2.6640625" style="776" customWidth="1"/>
    <col min="1538" max="1564" width="3.6640625" style="776" customWidth="1"/>
    <col min="1565" max="1602" width="2.6640625" style="776" customWidth="1"/>
    <col min="1603" max="1792" width="8.88671875" style="776"/>
    <col min="1793" max="1793" width="2.6640625" style="776" customWidth="1"/>
    <col min="1794" max="1820" width="3.6640625" style="776" customWidth="1"/>
    <col min="1821" max="1858" width="2.6640625" style="776" customWidth="1"/>
    <col min="1859" max="2048" width="8.88671875" style="776"/>
    <col min="2049" max="2049" width="2.6640625" style="776" customWidth="1"/>
    <col min="2050" max="2076" width="3.6640625" style="776" customWidth="1"/>
    <col min="2077" max="2114" width="2.6640625" style="776" customWidth="1"/>
    <col min="2115" max="2304" width="8.88671875" style="776"/>
    <col min="2305" max="2305" width="2.6640625" style="776" customWidth="1"/>
    <col min="2306" max="2332" width="3.6640625" style="776" customWidth="1"/>
    <col min="2333" max="2370" width="2.6640625" style="776" customWidth="1"/>
    <col min="2371" max="2560" width="8.88671875" style="776"/>
    <col min="2561" max="2561" width="2.6640625" style="776" customWidth="1"/>
    <col min="2562" max="2588" width="3.6640625" style="776" customWidth="1"/>
    <col min="2589" max="2626" width="2.6640625" style="776" customWidth="1"/>
    <col min="2627" max="2816" width="8.88671875" style="776"/>
    <col min="2817" max="2817" width="2.6640625" style="776" customWidth="1"/>
    <col min="2818" max="2844" width="3.6640625" style="776" customWidth="1"/>
    <col min="2845" max="2882" width="2.6640625" style="776" customWidth="1"/>
    <col min="2883" max="3072" width="8.88671875" style="776"/>
    <col min="3073" max="3073" width="2.6640625" style="776" customWidth="1"/>
    <col min="3074" max="3100" width="3.6640625" style="776" customWidth="1"/>
    <col min="3101" max="3138" width="2.6640625" style="776" customWidth="1"/>
    <col min="3139" max="3328" width="8.88671875" style="776"/>
    <col min="3329" max="3329" width="2.6640625" style="776" customWidth="1"/>
    <col min="3330" max="3356" width="3.6640625" style="776" customWidth="1"/>
    <col min="3357" max="3394" width="2.6640625" style="776" customWidth="1"/>
    <col min="3395" max="3584" width="8.88671875" style="776"/>
    <col min="3585" max="3585" width="2.6640625" style="776" customWidth="1"/>
    <col min="3586" max="3612" width="3.6640625" style="776" customWidth="1"/>
    <col min="3613" max="3650" width="2.6640625" style="776" customWidth="1"/>
    <col min="3651" max="3840" width="8.88671875" style="776"/>
    <col min="3841" max="3841" width="2.6640625" style="776" customWidth="1"/>
    <col min="3842" max="3868" width="3.6640625" style="776" customWidth="1"/>
    <col min="3869" max="3906" width="2.6640625" style="776" customWidth="1"/>
    <col min="3907" max="4096" width="8.88671875" style="776"/>
    <col min="4097" max="4097" width="2.6640625" style="776" customWidth="1"/>
    <col min="4098" max="4124" width="3.6640625" style="776" customWidth="1"/>
    <col min="4125" max="4162" width="2.6640625" style="776" customWidth="1"/>
    <col min="4163" max="4352" width="8.88671875" style="776"/>
    <col min="4353" max="4353" width="2.6640625" style="776" customWidth="1"/>
    <col min="4354" max="4380" width="3.6640625" style="776" customWidth="1"/>
    <col min="4381" max="4418" width="2.6640625" style="776" customWidth="1"/>
    <col min="4419" max="4608" width="8.88671875" style="776"/>
    <col min="4609" max="4609" width="2.6640625" style="776" customWidth="1"/>
    <col min="4610" max="4636" width="3.6640625" style="776" customWidth="1"/>
    <col min="4637" max="4674" width="2.6640625" style="776" customWidth="1"/>
    <col min="4675" max="4864" width="8.88671875" style="776"/>
    <col min="4865" max="4865" width="2.6640625" style="776" customWidth="1"/>
    <col min="4866" max="4892" width="3.6640625" style="776" customWidth="1"/>
    <col min="4893" max="4930" width="2.6640625" style="776" customWidth="1"/>
    <col min="4931" max="5120" width="8.88671875" style="776"/>
    <col min="5121" max="5121" width="2.6640625" style="776" customWidth="1"/>
    <col min="5122" max="5148" width="3.6640625" style="776" customWidth="1"/>
    <col min="5149" max="5186" width="2.6640625" style="776" customWidth="1"/>
    <col min="5187" max="5376" width="8.88671875" style="776"/>
    <col min="5377" max="5377" width="2.6640625" style="776" customWidth="1"/>
    <col min="5378" max="5404" width="3.6640625" style="776" customWidth="1"/>
    <col min="5405" max="5442" width="2.6640625" style="776" customWidth="1"/>
    <col min="5443" max="5632" width="8.88671875" style="776"/>
    <col min="5633" max="5633" width="2.6640625" style="776" customWidth="1"/>
    <col min="5634" max="5660" width="3.6640625" style="776" customWidth="1"/>
    <col min="5661" max="5698" width="2.6640625" style="776" customWidth="1"/>
    <col min="5699" max="5888" width="8.88671875" style="776"/>
    <col min="5889" max="5889" width="2.6640625" style="776" customWidth="1"/>
    <col min="5890" max="5916" width="3.6640625" style="776" customWidth="1"/>
    <col min="5917" max="5954" width="2.6640625" style="776" customWidth="1"/>
    <col min="5955" max="6144" width="8.88671875" style="776"/>
    <col min="6145" max="6145" width="2.6640625" style="776" customWidth="1"/>
    <col min="6146" max="6172" width="3.6640625" style="776" customWidth="1"/>
    <col min="6173" max="6210" width="2.6640625" style="776" customWidth="1"/>
    <col min="6211" max="6400" width="8.88671875" style="776"/>
    <col min="6401" max="6401" width="2.6640625" style="776" customWidth="1"/>
    <col min="6402" max="6428" width="3.6640625" style="776" customWidth="1"/>
    <col min="6429" max="6466" width="2.6640625" style="776" customWidth="1"/>
    <col min="6467" max="6656" width="8.88671875" style="776"/>
    <col min="6657" max="6657" width="2.6640625" style="776" customWidth="1"/>
    <col min="6658" max="6684" width="3.6640625" style="776" customWidth="1"/>
    <col min="6685" max="6722" width="2.6640625" style="776" customWidth="1"/>
    <col min="6723" max="6912" width="8.88671875" style="776"/>
    <col min="6913" max="6913" width="2.6640625" style="776" customWidth="1"/>
    <col min="6914" max="6940" width="3.6640625" style="776" customWidth="1"/>
    <col min="6941" max="6978" width="2.6640625" style="776" customWidth="1"/>
    <col min="6979" max="7168" width="8.88671875" style="776"/>
    <col min="7169" max="7169" width="2.6640625" style="776" customWidth="1"/>
    <col min="7170" max="7196" width="3.6640625" style="776" customWidth="1"/>
    <col min="7197" max="7234" width="2.6640625" style="776" customWidth="1"/>
    <col min="7235" max="7424" width="8.88671875" style="776"/>
    <col min="7425" max="7425" width="2.6640625" style="776" customWidth="1"/>
    <col min="7426" max="7452" width="3.6640625" style="776" customWidth="1"/>
    <col min="7453" max="7490" width="2.6640625" style="776" customWidth="1"/>
    <col min="7491" max="7680" width="8.88671875" style="776"/>
    <col min="7681" max="7681" width="2.6640625" style="776" customWidth="1"/>
    <col min="7682" max="7708" width="3.6640625" style="776" customWidth="1"/>
    <col min="7709" max="7746" width="2.6640625" style="776" customWidth="1"/>
    <col min="7747" max="7936" width="8.88671875" style="776"/>
    <col min="7937" max="7937" width="2.6640625" style="776" customWidth="1"/>
    <col min="7938" max="7964" width="3.6640625" style="776" customWidth="1"/>
    <col min="7965" max="8002" width="2.6640625" style="776" customWidth="1"/>
    <col min="8003" max="8192" width="8.88671875" style="776"/>
    <col min="8193" max="8193" width="2.6640625" style="776" customWidth="1"/>
    <col min="8194" max="8220" width="3.6640625" style="776" customWidth="1"/>
    <col min="8221" max="8258" width="2.6640625" style="776" customWidth="1"/>
    <col min="8259" max="8448" width="8.88671875" style="776"/>
    <col min="8449" max="8449" width="2.6640625" style="776" customWidth="1"/>
    <col min="8450" max="8476" width="3.6640625" style="776" customWidth="1"/>
    <col min="8477" max="8514" width="2.6640625" style="776" customWidth="1"/>
    <col min="8515" max="8704" width="8.88671875" style="776"/>
    <col min="8705" max="8705" width="2.6640625" style="776" customWidth="1"/>
    <col min="8706" max="8732" width="3.6640625" style="776" customWidth="1"/>
    <col min="8733" max="8770" width="2.6640625" style="776" customWidth="1"/>
    <col min="8771" max="8960" width="8.88671875" style="776"/>
    <col min="8961" max="8961" width="2.6640625" style="776" customWidth="1"/>
    <col min="8962" max="8988" width="3.6640625" style="776" customWidth="1"/>
    <col min="8989" max="9026" width="2.6640625" style="776" customWidth="1"/>
    <col min="9027" max="9216" width="8.88671875" style="776"/>
    <col min="9217" max="9217" width="2.6640625" style="776" customWidth="1"/>
    <col min="9218" max="9244" width="3.6640625" style="776" customWidth="1"/>
    <col min="9245" max="9282" width="2.6640625" style="776" customWidth="1"/>
    <col min="9283" max="9472" width="8.88671875" style="776"/>
    <col min="9473" max="9473" width="2.6640625" style="776" customWidth="1"/>
    <col min="9474" max="9500" width="3.6640625" style="776" customWidth="1"/>
    <col min="9501" max="9538" width="2.6640625" style="776" customWidth="1"/>
    <col min="9539" max="9728" width="8.88671875" style="776"/>
    <col min="9729" max="9729" width="2.6640625" style="776" customWidth="1"/>
    <col min="9730" max="9756" width="3.6640625" style="776" customWidth="1"/>
    <col min="9757" max="9794" width="2.6640625" style="776" customWidth="1"/>
    <col min="9795" max="9984" width="8.88671875" style="776"/>
    <col min="9985" max="9985" width="2.6640625" style="776" customWidth="1"/>
    <col min="9986" max="10012" width="3.6640625" style="776" customWidth="1"/>
    <col min="10013" max="10050" width="2.6640625" style="776" customWidth="1"/>
    <col min="10051" max="10240" width="8.88671875" style="776"/>
    <col min="10241" max="10241" width="2.6640625" style="776" customWidth="1"/>
    <col min="10242" max="10268" width="3.6640625" style="776" customWidth="1"/>
    <col min="10269" max="10306" width="2.6640625" style="776" customWidth="1"/>
    <col min="10307" max="10496" width="8.88671875" style="776"/>
    <col min="10497" max="10497" width="2.6640625" style="776" customWidth="1"/>
    <col min="10498" max="10524" width="3.6640625" style="776" customWidth="1"/>
    <col min="10525" max="10562" width="2.6640625" style="776" customWidth="1"/>
    <col min="10563" max="10752" width="8.88671875" style="776"/>
    <col min="10753" max="10753" width="2.6640625" style="776" customWidth="1"/>
    <col min="10754" max="10780" width="3.6640625" style="776" customWidth="1"/>
    <col min="10781" max="10818" width="2.6640625" style="776" customWidth="1"/>
    <col min="10819" max="11008" width="8.88671875" style="776"/>
    <col min="11009" max="11009" width="2.6640625" style="776" customWidth="1"/>
    <col min="11010" max="11036" width="3.6640625" style="776" customWidth="1"/>
    <col min="11037" max="11074" width="2.6640625" style="776" customWidth="1"/>
    <col min="11075" max="11264" width="8.88671875" style="776"/>
    <col min="11265" max="11265" width="2.6640625" style="776" customWidth="1"/>
    <col min="11266" max="11292" width="3.6640625" style="776" customWidth="1"/>
    <col min="11293" max="11330" width="2.6640625" style="776" customWidth="1"/>
    <col min="11331" max="11520" width="8.88671875" style="776"/>
    <col min="11521" max="11521" width="2.6640625" style="776" customWidth="1"/>
    <col min="11522" max="11548" width="3.6640625" style="776" customWidth="1"/>
    <col min="11549" max="11586" width="2.6640625" style="776" customWidth="1"/>
    <col min="11587" max="11776" width="8.88671875" style="776"/>
    <col min="11777" max="11777" width="2.6640625" style="776" customWidth="1"/>
    <col min="11778" max="11804" width="3.6640625" style="776" customWidth="1"/>
    <col min="11805" max="11842" width="2.6640625" style="776" customWidth="1"/>
    <col min="11843" max="12032" width="8.88671875" style="776"/>
    <col min="12033" max="12033" width="2.6640625" style="776" customWidth="1"/>
    <col min="12034" max="12060" width="3.6640625" style="776" customWidth="1"/>
    <col min="12061" max="12098" width="2.6640625" style="776" customWidth="1"/>
    <col min="12099" max="12288" width="8.88671875" style="776"/>
    <col min="12289" max="12289" width="2.6640625" style="776" customWidth="1"/>
    <col min="12290" max="12316" width="3.6640625" style="776" customWidth="1"/>
    <col min="12317" max="12354" width="2.6640625" style="776" customWidth="1"/>
    <col min="12355" max="12544" width="8.88671875" style="776"/>
    <col min="12545" max="12545" width="2.6640625" style="776" customWidth="1"/>
    <col min="12546" max="12572" width="3.6640625" style="776" customWidth="1"/>
    <col min="12573" max="12610" width="2.6640625" style="776" customWidth="1"/>
    <col min="12611" max="12800" width="8.88671875" style="776"/>
    <col min="12801" max="12801" width="2.6640625" style="776" customWidth="1"/>
    <col min="12802" max="12828" width="3.6640625" style="776" customWidth="1"/>
    <col min="12829" max="12866" width="2.6640625" style="776" customWidth="1"/>
    <col min="12867" max="13056" width="8.88671875" style="776"/>
    <col min="13057" max="13057" width="2.6640625" style="776" customWidth="1"/>
    <col min="13058" max="13084" width="3.6640625" style="776" customWidth="1"/>
    <col min="13085" max="13122" width="2.6640625" style="776" customWidth="1"/>
    <col min="13123" max="13312" width="8.88671875" style="776"/>
    <col min="13313" max="13313" width="2.6640625" style="776" customWidth="1"/>
    <col min="13314" max="13340" width="3.6640625" style="776" customWidth="1"/>
    <col min="13341" max="13378" width="2.6640625" style="776" customWidth="1"/>
    <col min="13379" max="13568" width="8.88671875" style="776"/>
    <col min="13569" max="13569" width="2.6640625" style="776" customWidth="1"/>
    <col min="13570" max="13596" width="3.6640625" style="776" customWidth="1"/>
    <col min="13597" max="13634" width="2.6640625" style="776" customWidth="1"/>
    <col min="13635" max="13824" width="8.88671875" style="776"/>
    <col min="13825" max="13825" width="2.6640625" style="776" customWidth="1"/>
    <col min="13826" max="13852" width="3.6640625" style="776" customWidth="1"/>
    <col min="13853" max="13890" width="2.6640625" style="776" customWidth="1"/>
    <col min="13891" max="14080" width="8.88671875" style="776"/>
    <col min="14081" max="14081" width="2.6640625" style="776" customWidth="1"/>
    <col min="14082" max="14108" width="3.6640625" style="776" customWidth="1"/>
    <col min="14109" max="14146" width="2.6640625" style="776" customWidth="1"/>
    <col min="14147" max="14336" width="8.88671875" style="776"/>
    <col min="14337" max="14337" width="2.6640625" style="776" customWidth="1"/>
    <col min="14338" max="14364" width="3.6640625" style="776" customWidth="1"/>
    <col min="14365" max="14402" width="2.6640625" style="776" customWidth="1"/>
    <col min="14403" max="14592" width="8.88671875" style="776"/>
    <col min="14593" max="14593" width="2.6640625" style="776" customWidth="1"/>
    <col min="14594" max="14620" width="3.6640625" style="776" customWidth="1"/>
    <col min="14621" max="14658" width="2.6640625" style="776" customWidth="1"/>
    <col min="14659" max="14848" width="8.88671875" style="776"/>
    <col min="14849" max="14849" width="2.6640625" style="776" customWidth="1"/>
    <col min="14850" max="14876" width="3.6640625" style="776" customWidth="1"/>
    <col min="14877" max="14914" width="2.6640625" style="776" customWidth="1"/>
    <col min="14915" max="15104" width="8.88671875" style="776"/>
    <col min="15105" max="15105" width="2.6640625" style="776" customWidth="1"/>
    <col min="15106" max="15132" width="3.6640625" style="776" customWidth="1"/>
    <col min="15133" max="15170" width="2.6640625" style="776" customWidth="1"/>
    <col min="15171" max="15360" width="8.88671875" style="776"/>
    <col min="15361" max="15361" width="2.6640625" style="776" customWidth="1"/>
    <col min="15362" max="15388" width="3.6640625" style="776" customWidth="1"/>
    <col min="15389" max="15426" width="2.6640625" style="776" customWidth="1"/>
    <col min="15427" max="15616" width="8.88671875" style="776"/>
    <col min="15617" max="15617" width="2.6640625" style="776" customWidth="1"/>
    <col min="15618" max="15644" width="3.6640625" style="776" customWidth="1"/>
    <col min="15645" max="15682" width="2.6640625" style="776" customWidth="1"/>
    <col min="15683" max="15872" width="8.88671875" style="776"/>
    <col min="15873" max="15873" width="2.6640625" style="776" customWidth="1"/>
    <col min="15874" max="15900" width="3.6640625" style="776" customWidth="1"/>
    <col min="15901" max="15938" width="2.6640625" style="776" customWidth="1"/>
    <col min="15939" max="16128" width="8.88671875" style="776"/>
    <col min="16129" max="16129" width="2.6640625" style="776" customWidth="1"/>
    <col min="16130" max="16156" width="3.6640625" style="776" customWidth="1"/>
    <col min="16157" max="16194" width="2.6640625" style="776" customWidth="1"/>
    <col min="16195" max="16384" width="8.88671875" style="776"/>
  </cols>
  <sheetData>
    <row r="1" spans="1:28" ht="13.5" customHeight="1" thickBot="1">
      <c r="A1" s="811"/>
      <c r="B1" s="766"/>
      <c r="C1" s="766"/>
      <c r="D1" s="766"/>
      <c r="E1" s="766"/>
      <c r="F1" s="766"/>
      <c r="G1" s="766"/>
      <c r="H1" s="766"/>
      <c r="I1" s="766"/>
      <c r="J1" s="766"/>
      <c r="K1" s="766"/>
      <c r="L1" s="766"/>
      <c r="M1" s="766"/>
      <c r="N1" s="766"/>
      <c r="O1" s="766"/>
      <c r="P1" s="766"/>
      <c r="Q1" s="766"/>
      <c r="R1" s="766"/>
      <c r="S1" s="766"/>
      <c r="T1" s="766"/>
      <c r="U1" s="766"/>
      <c r="V1" s="766"/>
      <c r="W1" s="766"/>
      <c r="X1" s="766"/>
      <c r="Y1" s="766"/>
      <c r="Z1" s="766"/>
      <c r="AA1" s="766"/>
      <c r="AB1" s="766"/>
    </row>
    <row r="2" spans="1:28" ht="21" customHeight="1" thickBot="1">
      <c r="A2" s="812"/>
      <c r="B2" s="813"/>
      <c r="C2" s="814"/>
      <c r="D2" s="814"/>
      <c r="E2" s="814"/>
      <c r="F2" s="814"/>
      <c r="G2" s="814"/>
      <c r="H2" s="814"/>
      <c r="I2" s="814"/>
      <c r="J2" s="814"/>
      <c r="K2" s="814"/>
      <c r="L2" s="2991" t="s">
        <v>1610</v>
      </c>
      <c r="M2" s="2991"/>
      <c r="N2" s="2991"/>
      <c r="O2" s="2991"/>
      <c r="P2" s="2991"/>
      <c r="Q2" s="2991"/>
      <c r="R2" s="815"/>
      <c r="S2" s="815"/>
      <c r="T2" s="815"/>
      <c r="U2" s="814"/>
      <c r="V2" s="814"/>
      <c r="W2" s="814"/>
      <c r="X2" s="814"/>
      <c r="Y2" s="814"/>
      <c r="Z2" s="814"/>
      <c r="AA2" s="814"/>
      <c r="AB2" s="816"/>
    </row>
    <row r="3" spans="1:28" ht="21" customHeight="1">
      <c r="B3" s="817"/>
      <c r="C3" s="760"/>
      <c r="D3" s="760"/>
      <c r="E3" s="760"/>
      <c r="F3" s="760"/>
      <c r="G3" s="760"/>
      <c r="H3" s="760"/>
      <c r="I3" s="760"/>
      <c r="J3" s="760"/>
      <c r="K3" s="760"/>
      <c r="L3" s="2992"/>
      <c r="M3" s="2992"/>
      <c r="N3" s="2992"/>
      <c r="O3" s="2992"/>
      <c r="P3" s="2992"/>
      <c r="Q3" s="2992"/>
      <c r="R3" s="760"/>
      <c r="S3" s="760"/>
      <c r="T3" s="760"/>
      <c r="U3" s="760"/>
      <c r="V3" s="760"/>
      <c r="W3" s="760"/>
      <c r="X3" s="760" t="s">
        <v>1611</v>
      </c>
      <c r="Y3" s="2993" t="s">
        <v>1612</v>
      </c>
      <c r="Z3" s="2994"/>
      <c r="AA3" s="2995"/>
      <c r="AB3" s="818"/>
    </row>
    <row r="4" spans="1:28" ht="21" customHeight="1">
      <c r="B4" s="817"/>
      <c r="C4" s="2820" t="s">
        <v>1613</v>
      </c>
      <c r="D4" s="2820"/>
      <c r="E4" s="2996"/>
      <c r="F4" s="2997"/>
      <c r="G4" s="2998"/>
      <c r="H4" s="3001"/>
      <c r="I4" s="3002"/>
      <c r="J4" s="3001"/>
      <c r="K4" s="3005"/>
      <c r="L4" s="3001"/>
      <c r="M4" s="3007"/>
      <c r="N4" s="3009"/>
      <c r="O4" s="3010"/>
      <c r="P4" s="3007"/>
      <c r="Q4" s="3005"/>
      <c r="R4" s="3001"/>
      <c r="S4" s="3007"/>
      <c r="T4" s="3009"/>
      <c r="U4" s="3010"/>
      <c r="V4" s="3001"/>
      <c r="W4" s="3005"/>
      <c r="Y4" s="817"/>
      <c r="Z4" s="760"/>
      <c r="AA4" s="818"/>
      <c r="AB4" s="818"/>
    </row>
    <row r="5" spans="1:28" ht="21" customHeight="1">
      <c r="B5" s="817"/>
      <c r="C5" s="2820"/>
      <c r="D5" s="2820"/>
      <c r="E5" s="2996"/>
      <c r="F5" s="2999"/>
      <c r="G5" s="3000"/>
      <c r="H5" s="3003"/>
      <c r="I5" s="3004"/>
      <c r="J5" s="3003"/>
      <c r="K5" s="3006"/>
      <c r="L5" s="3003"/>
      <c r="M5" s="3008"/>
      <c r="N5" s="3011"/>
      <c r="O5" s="3012"/>
      <c r="P5" s="3008"/>
      <c r="Q5" s="3006"/>
      <c r="R5" s="3003"/>
      <c r="S5" s="3008"/>
      <c r="T5" s="3011"/>
      <c r="U5" s="3012"/>
      <c r="V5" s="3003"/>
      <c r="W5" s="3006"/>
      <c r="Y5" s="817"/>
      <c r="Z5" s="760"/>
      <c r="AA5" s="818"/>
      <c r="AB5" s="818"/>
    </row>
    <row r="6" spans="1:28" ht="21" customHeight="1" thickBot="1">
      <c r="B6" s="817"/>
      <c r="C6" s="760"/>
      <c r="D6" s="760"/>
      <c r="E6" s="760"/>
      <c r="F6" s="3013" t="s">
        <v>1614</v>
      </c>
      <c r="G6" s="3013"/>
      <c r="H6" s="3013"/>
      <c r="I6" s="3013"/>
      <c r="J6" s="3013"/>
      <c r="K6" s="3013"/>
      <c r="L6" s="3013"/>
      <c r="M6" s="3013"/>
      <c r="N6" s="3013"/>
      <c r="O6" s="3013"/>
      <c r="P6" s="3013"/>
      <c r="Q6" s="3013"/>
      <c r="R6" s="3013"/>
      <c r="S6" s="3013"/>
      <c r="T6" s="3013"/>
      <c r="U6" s="3013"/>
      <c r="V6" s="3013"/>
      <c r="W6" s="3013"/>
      <c r="X6" s="760"/>
      <c r="Y6" s="765"/>
      <c r="Z6" s="766"/>
      <c r="AA6" s="767"/>
      <c r="AB6" s="818"/>
    </row>
    <row r="7" spans="1:28" ht="21" customHeight="1">
      <c r="B7" s="817"/>
      <c r="C7" s="760"/>
      <c r="D7" s="760"/>
      <c r="E7" s="760"/>
      <c r="F7" s="760"/>
      <c r="G7" s="760"/>
      <c r="H7" s="760"/>
      <c r="I7" s="760"/>
      <c r="J7" s="760"/>
      <c r="K7" s="760"/>
      <c r="L7" s="760"/>
      <c r="M7" s="760"/>
      <c r="N7" s="760"/>
      <c r="O7" s="760"/>
      <c r="P7" s="760"/>
      <c r="Q7" s="760"/>
      <c r="R7" s="760"/>
      <c r="S7" s="760"/>
      <c r="T7" s="760"/>
      <c r="U7" s="760"/>
      <c r="V7" s="760"/>
      <c r="W7" s="760"/>
      <c r="X7" s="760"/>
      <c r="Y7" s="760"/>
      <c r="Z7" s="760"/>
      <c r="AA7" s="760"/>
      <c r="AB7" s="818"/>
    </row>
    <row r="8" spans="1:28" ht="21" customHeight="1">
      <c r="B8" s="817"/>
      <c r="C8" s="760" t="s">
        <v>1615</v>
      </c>
      <c r="D8" s="760"/>
      <c r="E8" s="760"/>
      <c r="F8" s="760"/>
      <c r="G8" s="760"/>
      <c r="H8" s="760"/>
      <c r="I8" s="760"/>
      <c r="J8" s="760"/>
      <c r="K8" s="760"/>
      <c r="L8" s="760"/>
      <c r="M8" s="760"/>
      <c r="N8" s="760"/>
      <c r="O8" s="760"/>
      <c r="P8" s="760"/>
      <c r="Q8" s="3014" t="s">
        <v>1616</v>
      </c>
      <c r="R8" s="3014"/>
      <c r="S8" s="3014"/>
      <c r="T8" s="3014"/>
      <c r="U8" s="3014"/>
      <c r="V8" s="3014"/>
      <c r="W8" s="3014"/>
      <c r="X8" s="3014"/>
      <c r="Y8" s="819"/>
      <c r="Z8" s="760"/>
      <c r="AA8" s="760"/>
      <c r="AB8" s="818"/>
    </row>
    <row r="9" spans="1:28" ht="21" customHeight="1">
      <c r="B9" s="817"/>
      <c r="C9" s="760"/>
      <c r="D9" s="760"/>
      <c r="E9" s="760"/>
      <c r="F9" s="760"/>
      <c r="G9" s="760"/>
      <c r="H9" s="760"/>
      <c r="I9" s="760"/>
      <c r="J9" s="760"/>
      <c r="K9" s="760"/>
      <c r="L9" s="760"/>
      <c r="M9" s="760"/>
      <c r="N9" s="760"/>
      <c r="O9" s="760"/>
      <c r="P9" s="760"/>
      <c r="Q9" s="760"/>
      <c r="R9" s="760"/>
      <c r="S9" s="760"/>
      <c r="T9" s="760"/>
      <c r="U9" s="760"/>
      <c r="V9" s="760"/>
      <c r="W9" s="760"/>
      <c r="X9" s="760"/>
      <c r="Y9" s="760"/>
      <c r="Z9" s="760"/>
      <c r="AA9" s="760"/>
      <c r="AB9" s="818"/>
    </row>
    <row r="10" spans="1:28" ht="21" customHeight="1">
      <c r="B10" s="817"/>
      <c r="C10" s="760" t="s">
        <v>1617</v>
      </c>
      <c r="D10" s="760"/>
      <c r="E10" s="760"/>
      <c r="F10" s="760"/>
      <c r="G10" s="760"/>
      <c r="H10" s="760"/>
      <c r="I10" s="760"/>
      <c r="J10" s="760"/>
      <c r="K10" s="760"/>
      <c r="L10" s="760"/>
      <c r="M10" s="760"/>
      <c r="N10" s="760"/>
      <c r="O10" s="760"/>
      <c r="P10" s="760"/>
      <c r="Q10" s="760"/>
      <c r="R10" s="760"/>
      <c r="S10" s="760"/>
      <c r="T10" s="760"/>
      <c r="U10" s="760"/>
      <c r="V10" s="760"/>
      <c r="W10" s="760"/>
      <c r="X10" s="760"/>
      <c r="Y10" s="760"/>
      <c r="Z10" s="760"/>
      <c r="AA10" s="760"/>
      <c r="AB10" s="818"/>
    </row>
    <row r="11" spans="1:28" ht="21" customHeight="1">
      <c r="B11" s="817"/>
      <c r="C11" s="3015" t="s">
        <v>1618</v>
      </c>
      <c r="D11" s="3015"/>
      <c r="E11" s="3015"/>
      <c r="F11" s="3015"/>
      <c r="G11" s="760"/>
      <c r="H11" s="760"/>
      <c r="I11" s="760"/>
      <c r="J11" s="760"/>
      <c r="K11" s="760"/>
      <c r="L11" s="760"/>
      <c r="M11" s="760"/>
      <c r="N11" s="760"/>
      <c r="O11" s="760"/>
      <c r="P11" s="760"/>
      <c r="Q11" s="760"/>
      <c r="R11" s="760"/>
      <c r="S11" s="760"/>
      <c r="T11" s="760"/>
      <c r="U11" s="760"/>
      <c r="V11" s="760"/>
      <c r="W11" s="760"/>
      <c r="X11" s="760"/>
      <c r="Y11" s="760"/>
      <c r="Z11" s="760"/>
      <c r="AA11" s="760"/>
      <c r="AB11" s="818"/>
    </row>
    <row r="12" spans="1:28" ht="21" customHeight="1">
      <c r="B12" s="817"/>
      <c r="C12" s="760"/>
      <c r="D12" s="760"/>
      <c r="E12" s="760"/>
      <c r="F12" s="760"/>
      <c r="G12" s="760"/>
      <c r="H12" s="760"/>
      <c r="I12" s="820" t="s">
        <v>1619</v>
      </c>
      <c r="J12" s="848"/>
      <c r="K12" s="849"/>
      <c r="L12" s="850"/>
      <c r="M12" s="820" t="s">
        <v>1620</v>
      </c>
      <c r="N12" s="848"/>
      <c r="O12" s="849"/>
      <c r="P12" s="849"/>
      <c r="Q12" s="850"/>
      <c r="R12" s="760"/>
      <c r="S12" s="760"/>
      <c r="T12" s="760"/>
      <c r="U12" s="760"/>
      <c r="V12" s="760"/>
      <c r="W12" s="760"/>
      <c r="X12" s="760"/>
      <c r="Y12" s="760"/>
      <c r="Z12" s="760"/>
      <c r="AA12" s="760"/>
      <c r="AB12" s="818"/>
    </row>
    <row r="13" spans="1:28" ht="21" customHeight="1">
      <c r="B13" s="817"/>
      <c r="C13" s="760"/>
      <c r="D13" s="760"/>
      <c r="E13" s="760"/>
      <c r="F13" s="760"/>
      <c r="G13" s="760"/>
      <c r="H13" s="760"/>
      <c r="I13" s="760" t="s">
        <v>1621</v>
      </c>
      <c r="J13" s="760"/>
      <c r="K13" s="760"/>
      <c r="L13" s="3021" t="str">
        <f>入力シート!C25</f>
        <v>久留米市〇〇町１２３</v>
      </c>
      <c r="M13" s="3021"/>
      <c r="N13" s="3021"/>
      <c r="O13" s="3021"/>
      <c r="P13" s="3021"/>
      <c r="Q13" s="3021"/>
      <c r="R13" s="3021"/>
      <c r="S13" s="3021"/>
      <c r="T13" s="3021"/>
      <c r="U13" s="3021"/>
      <c r="V13" s="3021"/>
      <c r="W13" s="3021"/>
      <c r="X13" s="3023"/>
      <c r="Y13" s="3016"/>
      <c r="Z13" s="3016"/>
      <c r="AA13" s="761"/>
      <c r="AB13" s="818"/>
    </row>
    <row r="14" spans="1:28" ht="21" customHeight="1">
      <c r="B14" s="817"/>
      <c r="C14" s="760"/>
      <c r="D14" s="760"/>
      <c r="E14" s="760"/>
      <c r="F14" s="760"/>
      <c r="G14" s="760"/>
      <c r="H14" s="760"/>
      <c r="I14" s="760" t="s">
        <v>1622</v>
      </c>
      <c r="J14" s="760"/>
      <c r="K14" s="760"/>
      <c r="L14" s="3017"/>
      <c r="M14" s="3018"/>
      <c r="N14" s="3018"/>
      <c r="O14" s="3018"/>
      <c r="P14" s="3018"/>
      <c r="Q14" s="3018"/>
      <c r="R14" s="3018"/>
      <c r="S14" s="3018"/>
      <c r="T14" s="3018"/>
      <c r="U14" s="3018"/>
      <c r="V14" s="3018"/>
      <c r="W14" s="3018"/>
      <c r="X14" s="3018"/>
      <c r="Y14" s="3019"/>
      <c r="Z14" s="3020"/>
      <c r="AA14" s="824"/>
      <c r="AB14" s="818"/>
    </row>
    <row r="15" spans="1:28" ht="21" customHeight="1">
      <c r="B15" s="817"/>
      <c r="C15" s="760"/>
      <c r="D15" s="760"/>
      <c r="E15" s="760"/>
      <c r="F15" s="760"/>
      <c r="G15" s="760"/>
      <c r="H15" s="760"/>
      <c r="I15" s="760" t="s">
        <v>1623</v>
      </c>
      <c r="J15" s="760"/>
      <c r="K15" s="760"/>
      <c r="L15" s="3021" t="str">
        <f>入力シート!C26&amp;"　　"&amp;入力シート!C27</f>
        <v>(株）○○○○建設　　代表取締役　久留米一郎</v>
      </c>
      <c r="M15" s="3022"/>
      <c r="N15" s="3022"/>
      <c r="O15" s="3022"/>
      <c r="P15" s="3022"/>
      <c r="Q15" s="3022"/>
      <c r="R15" s="3022"/>
      <c r="S15" s="3022"/>
      <c r="T15" s="3022"/>
      <c r="U15" s="3022"/>
      <c r="V15" s="3022"/>
      <c r="W15" s="3022"/>
      <c r="X15" s="3022"/>
      <c r="Y15" s="3020"/>
      <c r="Z15" s="3020"/>
      <c r="AA15" s="824"/>
      <c r="AB15" s="818"/>
    </row>
    <row r="16" spans="1:28" ht="21" customHeight="1">
      <c r="B16" s="817"/>
      <c r="C16" s="760"/>
      <c r="D16" s="760"/>
      <c r="E16" s="760"/>
      <c r="F16" s="760"/>
      <c r="G16" s="760"/>
      <c r="H16" s="760"/>
      <c r="I16" s="2828" t="s">
        <v>1624</v>
      </c>
      <c r="J16" s="2828"/>
      <c r="K16" s="760"/>
      <c r="L16" s="3021" t="str">
        <f>入力シート!C28</f>
        <v>0942-12-○○○○</v>
      </c>
      <c r="M16" s="3022"/>
      <c r="N16" s="3022"/>
      <c r="O16" s="3022"/>
      <c r="P16" s="3022"/>
      <c r="Q16" s="3022"/>
      <c r="R16" s="3022"/>
      <c r="S16" s="3022"/>
      <c r="T16" s="3022"/>
      <c r="U16" s="3022"/>
      <c r="V16" s="3022"/>
      <c r="W16" s="3022"/>
      <c r="X16" s="3022"/>
      <c r="Y16" s="760"/>
      <c r="Z16" s="760"/>
      <c r="AA16" s="760"/>
      <c r="AB16" s="818"/>
    </row>
    <row r="17" spans="2:28" ht="21" customHeight="1" thickBot="1">
      <c r="B17" s="817"/>
      <c r="C17" s="760"/>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818"/>
    </row>
    <row r="18" spans="2:28" ht="31.35" customHeight="1">
      <c r="B18" s="817"/>
      <c r="C18" s="3024" t="s">
        <v>1625</v>
      </c>
      <c r="D18" s="3025"/>
      <c r="E18" s="3025"/>
      <c r="F18" s="3026"/>
      <c r="G18" s="3026"/>
      <c r="H18" s="3026"/>
      <c r="I18" s="3026"/>
      <c r="J18" s="3026"/>
      <c r="K18" s="3026"/>
      <c r="L18" s="3026"/>
      <c r="M18" s="3026"/>
      <c r="N18" s="3026"/>
      <c r="O18" s="3026"/>
      <c r="P18" s="3026"/>
      <c r="Q18" s="3026"/>
      <c r="R18" s="3026"/>
      <c r="S18" s="3026"/>
      <c r="T18" s="3026"/>
      <c r="U18" s="3026"/>
      <c r="V18" s="3026"/>
      <c r="W18" s="3026"/>
      <c r="X18" s="3026"/>
      <c r="Y18" s="3026"/>
      <c r="Z18" s="3027"/>
      <c r="AA18" s="825"/>
      <c r="AB18" s="818"/>
    </row>
    <row r="19" spans="2:28" ht="31.35" customHeight="1">
      <c r="B19" s="817"/>
      <c r="C19" s="3028" t="s">
        <v>1626</v>
      </c>
      <c r="D19" s="3029"/>
      <c r="E19" s="3029"/>
      <c r="F19" s="3030" t="str">
        <f>入力シート!C10&amp;"　（前払金）"</f>
        <v>○○校区道路改良工事　（前払金）</v>
      </c>
      <c r="G19" s="3030"/>
      <c r="H19" s="3030"/>
      <c r="I19" s="3030"/>
      <c r="J19" s="3030"/>
      <c r="K19" s="3030"/>
      <c r="L19" s="3030"/>
      <c r="M19" s="3030"/>
      <c r="N19" s="3030"/>
      <c r="O19" s="3030"/>
      <c r="P19" s="3030"/>
      <c r="Q19" s="3030"/>
      <c r="R19" s="3030"/>
      <c r="S19" s="3030"/>
      <c r="T19" s="3030"/>
      <c r="U19" s="3030"/>
      <c r="V19" s="3030"/>
      <c r="W19" s="3030"/>
      <c r="X19" s="3030"/>
      <c r="Y19" s="3030"/>
      <c r="Z19" s="3031"/>
      <c r="AA19" s="817"/>
      <c r="AB19" s="818"/>
    </row>
    <row r="20" spans="2:28" ht="31.35" customHeight="1">
      <c r="B20" s="817"/>
      <c r="C20" s="3028" t="s">
        <v>1627</v>
      </c>
      <c r="D20" s="3029"/>
      <c r="E20" s="3029"/>
      <c r="F20" s="3030" t="str">
        <f>入力シート!C12</f>
        <v>久留米市○○町</v>
      </c>
      <c r="G20" s="3030"/>
      <c r="H20" s="3030"/>
      <c r="I20" s="3030"/>
      <c r="J20" s="3030"/>
      <c r="K20" s="3030"/>
      <c r="L20" s="3030"/>
      <c r="M20" s="3030"/>
      <c r="N20" s="3030"/>
      <c r="O20" s="3030"/>
      <c r="P20" s="3030"/>
      <c r="Q20" s="3030"/>
      <c r="R20" s="3030"/>
      <c r="S20" s="3030"/>
      <c r="T20" s="3030"/>
      <c r="U20" s="3030"/>
      <c r="V20" s="3030"/>
      <c r="W20" s="3030"/>
      <c r="X20" s="3030"/>
      <c r="Y20" s="3030"/>
      <c r="Z20" s="3031"/>
      <c r="AA20" s="817"/>
      <c r="AB20" s="818"/>
    </row>
    <row r="21" spans="2:28" ht="31.35" customHeight="1">
      <c r="B21" s="817"/>
      <c r="C21" s="3032"/>
      <c r="D21" s="3033"/>
      <c r="E21" s="3033"/>
      <c r="F21" s="3033"/>
      <c r="G21" s="3033"/>
      <c r="H21" s="3033"/>
      <c r="I21" s="3033"/>
      <c r="J21" s="3033"/>
      <c r="K21" s="3033"/>
      <c r="L21" s="3033"/>
      <c r="M21" s="3033"/>
      <c r="N21" s="3033"/>
      <c r="O21" s="3033"/>
      <c r="P21" s="3033"/>
      <c r="Q21" s="3033"/>
      <c r="R21" s="3033"/>
      <c r="S21" s="3033"/>
      <c r="T21" s="3033"/>
      <c r="U21" s="3033"/>
      <c r="V21" s="3033"/>
      <c r="W21" s="3033"/>
      <c r="X21" s="3033"/>
      <c r="Y21" s="3033"/>
      <c r="Z21" s="3034"/>
      <c r="AA21" s="817"/>
      <c r="AB21" s="818"/>
    </row>
    <row r="22" spans="2:28" ht="31.35" customHeight="1" thickBot="1">
      <c r="B22" s="817"/>
      <c r="C22" s="3035"/>
      <c r="D22" s="3036"/>
      <c r="E22" s="3036"/>
      <c r="F22" s="3036"/>
      <c r="G22" s="3036"/>
      <c r="H22" s="3036"/>
      <c r="I22" s="3036"/>
      <c r="J22" s="3036"/>
      <c r="K22" s="3036"/>
      <c r="L22" s="3036"/>
      <c r="M22" s="3036"/>
      <c r="N22" s="3036"/>
      <c r="O22" s="3036"/>
      <c r="P22" s="3036"/>
      <c r="Q22" s="3036"/>
      <c r="R22" s="3036"/>
      <c r="S22" s="3036"/>
      <c r="T22" s="3036"/>
      <c r="U22" s="3036"/>
      <c r="V22" s="3036"/>
      <c r="W22" s="3036"/>
      <c r="X22" s="3036"/>
      <c r="Y22" s="3036"/>
      <c r="Z22" s="3037"/>
      <c r="AA22" s="817"/>
      <c r="AB22" s="818"/>
    </row>
    <row r="23" spans="2:28" ht="21" customHeight="1">
      <c r="B23" s="817"/>
      <c r="C23" s="760"/>
      <c r="D23" s="760"/>
      <c r="E23" s="760"/>
      <c r="F23" s="760"/>
      <c r="G23" s="760"/>
      <c r="H23" s="760"/>
      <c r="I23" s="760"/>
      <c r="J23" s="760"/>
      <c r="K23" s="760"/>
      <c r="L23" s="760"/>
      <c r="M23" s="760"/>
      <c r="N23" s="760"/>
      <c r="O23" s="760"/>
      <c r="P23" s="760"/>
      <c r="Q23" s="760"/>
      <c r="R23" s="760"/>
      <c r="S23" s="760"/>
      <c r="T23" s="760"/>
      <c r="U23" s="760"/>
      <c r="V23" s="760"/>
      <c r="W23" s="760"/>
      <c r="X23" s="760"/>
      <c r="Y23" s="760"/>
      <c r="Z23" s="760"/>
      <c r="AA23" s="760"/>
      <c r="AB23" s="818"/>
    </row>
    <row r="24" spans="2:28" ht="21" customHeight="1">
      <c r="B24" s="817"/>
      <c r="C24" s="760" t="s">
        <v>1628</v>
      </c>
      <c r="D24" s="760"/>
      <c r="E24" s="760"/>
      <c r="F24" s="760" t="s">
        <v>1629</v>
      </c>
      <c r="G24" s="760"/>
      <c r="H24" s="760"/>
      <c r="I24" s="760"/>
      <c r="J24" s="760"/>
      <c r="K24" s="760"/>
      <c r="L24" s="760"/>
      <c r="M24" s="760"/>
      <c r="N24" s="760"/>
      <c r="O24" s="760"/>
      <c r="P24" s="760"/>
      <c r="Q24" s="760"/>
      <c r="R24" s="760"/>
      <c r="S24" s="760"/>
      <c r="T24" s="760"/>
      <c r="U24" s="760"/>
      <c r="V24" s="760"/>
      <c r="W24" s="760"/>
      <c r="X24" s="760"/>
      <c r="Y24" s="760"/>
      <c r="Z24" s="760"/>
      <c r="AA24" s="760"/>
      <c r="AB24" s="818"/>
    </row>
    <row r="25" spans="2:28" ht="21" customHeight="1">
      <c r="B25" s="817"/>
      <c r="C25" s="760"/>
      <c r="D25" s="760"/>
      <c r="E25" s="3038" t="s">
        <v>1630</v>
      </c>
      <c r="F25" s="3018"/>
      <c r="G25" s="760"/>
      <c r="H25" s="3018" t="s">
        <v>1631</v>
      </c>
      <c r="I25" s="3018"/>
      <c r="J25" s="760"/>
      <c r="K25" s="760"/>
      <c r="L25" s="760"/>
      <c r="M25" s="760"/>
      <c r="N25" s="760"/>
      <c r="O25" s="760"/>
      <c r="P25" s="760"/>
      <c r="Q25" s="760"/>
      <c r="R25" s="760"/>
      <c r="S25" s="760"/>
      <c r="T25" s="760"/>
      <c r="U25" s="760"/>
      <c r="V25" s="760"/>
      <c r="W25" s="760"/>
      <c r="X25" s="760"/>
      <c r="Y25" s="760"/>
      <c r="Z25" s="760"/>
      <c r="AA25" s="760"/>
      <c r="AB25" s="818"/>
    </row>
    <row r="26" spans="2:28" ht="21" customHeight="1" thickBot="1">
      <c r="B26" s="817"/>
      <c r="C26" s="760"/>
      <c r="D26" s="760"/>
      <c r="E26" s="2829" t="s">
        <v>1632</v>
      </c>
      <c r="F26" s="2829"/>
      <c r="G26" s="2829"/>
      <c r="H26" s="2829"/>
      <c r="I26" s="2829"/>
      <c r="J26" s="2829"/>
      <c r="K26" s="2829"/>
      <c r="L26" s="2829"/>
      <c r="M26" s="2829"/>
      <c r="N26" s="2829"/>
      <c r="O26" s="2829"/>
      <c r="P26" s="2829"/>
      <c r="Q26" s="2829"/>
      <c r="R26" s="2829"/>
      <c r="S26" s="2829"/>
      <c r="T26" s="760"/>
      <c r="U26" s="760"/>
      <c r="V26" s="760"/>
      <c r="W26" s="760"/>
      <c r="X26" s="760"/>
      <c r="Y26" s="760"/>
      <c r="Z26" s="760"/>
      <c r="AA26" s="760"/>
      <c r="AB26" s="818"/>
    </row>
    <row r="27" spans="2:28" ht="21" customHeight="1">
      <c r="B27" s="817"/>
      <c r="C27" s="3048" t="s">
        <v>1633</v>
      </c>
      <c r="D27" s="3049"/>
      <c r="E27" s="3049"/>
      <c r="F27" s="3049"/>
      <c r="G27" s="3049"/>
      <c r="H27" s="3050"/>
      <c r="I27" s="3054"/>
      <c r="J27" s="3055"/>
      <c r="K27" s="3055"/>
      <c r="L27" s="3055"/>
      <c r="M27" s="3055" t="s">
        <v>1634</v>
      </c>
      <c r="N27" s="3055"/>
      <c r="O27" s="3055"/>
      <c r="P27" s="3055"/>
      <c r="Q27" s="3055"/>
      <c r="R27" s="3055"/>
      <c r="S27" s="3057"/>
      <c r="T27" s="3057"/>
      <c r="U27" s="3057"/>
      <c r="V27" s="3055" t="s">
        <v>1635</v>
      </c>
      <c r="W27" s="3059"/>
      <c r="X27" s="817"/>
      <c r="Y27" s="760"/>
      <c r="Z27" s="760"/>
      <c r="AA27" s="760"/>
      <c r="AB27" s="818"/>
    </row>
    <row r="28" spans="2:28" ht="21" customHeight="1">
      <c r="B28" s="817"/>
      <c r="C28" s="3051"/>
      <c r="D28" s="3052"/>
      <c r="E28" s="3052"/>
      <c r="F28" s="3052"/>
      <c r="G28" s="3052"/>
      <c r="H28" s="3053"/>
      <c r="I28" s="3056"/>
      <c r="J28" s="3042"/>
      <c r="K28" s="3042"/>
      <c r="L28" s="3042"/>
      <c r="M28" s="3042" t="s">
        <v>1636</v>
      </c>
      <c r="N28" s="3042"/>
      <c r="O28" s="3042"/>
      <c r="P28" s="3042"/>
      <c r="Q28" s="3042"/>
      <c r="R28" s="3058"/>
      <c r="S28" s="3058"/>
      <c r="T28" s="3058"/>
      <c r="U28" s="3058"/>
      <c r="V28" s="3042" t="s">
        <v>1637</v>
      </c>
      <c r="W28" s="3043"/>
      <c r="X28" s="817"/>
      <c r="Y28" s="760"/>
      <c r="Z28" s="760"/>
      <c r="AA28" s="760"/>
      <c r="AB28" s="818"/>
    </row>
    <row r="29" spans="2:28" ht="21" customHeight="1">
      <c r="B29" s="817"/>
      <c r="C29" s="3044" t="s">
        <v>1638</v>
      </c>
      <c r="D29" s="3045"/>
      <c r="E29" s="3045"/>
      <c r="F29" s="3045"/>
      <c r="G29" s="3045"/>
      <c r="H29" s="3046"/>
      <c r="I29" s="826"/>
      <c r="J29" s="3047" t="s">
        <v>1639</v>
      </c>
      <c r="K29" s="3047"/>
      <c r="L29" s="3047"/>
      <c r="M29" s="827"/>
      <c r="N29" s="3047" t="s">
        <v>1640</v>
      </c>
      <c r="O29" s="3047"/>
      <c r="P29" s="3047"/>
      <c r="Q29" s="827"/>
      <c r="R29" s="3047" t="s">
        <v>1641</v>
      </c>
      <c r="S29" s="3047"/>
      <c r="T29" s="3047"/>
      <c r="U29" s="827"/>
      <c r="V29" s="827"/>
      <c r="W29" s="827"/>
      <c r="X29" s="817"/>
      <c r="Y29" s="760"/>
      <c r="Z29" s="760"/>
      <c r="AA29" s="760"/>
      <c r="AB29" s="818"/>
    </row>
    <row r="30" spans="2:28" ht="12" customHeight="1" thickBot="1">
      <c r="B30" s="817"/>
      <c r="C30" s="3060" t="s">
        <v>1642</v>
      </c>
      <c r="D30" s="3061"/>
      <c r="E30" s="3061"/>
      <c r="F30" s="3061"/>
      <c r="G30" s="3061"/>
      <c r="H30" s="3062"/>
      <c r="I30" s="828"/>
      <c r="J30" s="829"/>
      <c r="K30" s="829"/>
      <c r="L30" s="829"/>
      <c r="M30" s="829"/>
      <c r="N30" s="829"/>
      <c r="O30" s="829"/>
      <c r="P30" s="829"/>
      <c r="Q30" s="829"/>
      <c r="R30" s="829"/>
      <c r="S30" s="829"/>
      <c r="T30" s="829"/>
      <c r="U30" s="829"/>
      <c r="V30" s="829"/>
      <c r="W30" s="830"/>
      <c r="X30" s="817"/>
      <c r="Y30" s="760"/>
      <c r="Z30" s="760"/>
      <c r="AA30" s="760"/>
      <c r="AB30" s="818"/>
    </row>
    <row r="31" spans="2:28" ht="30" customHeight="1" thickBot="1">
      <c r="B31" s="817"/>
      <c r="C31" s="3063"/>
      <c r="D31" s="3064"/>
      <c r="E31" s="3064"/>
      <c r="F31" s="3064"/>
      <c r="G31" s="3064"/>
      <c r="H31" s="3065"/>
      <c r="I31" s="831"/>
      <c r="J31" s="832"/>
      <c r="K31" s="851"/>
      <c r="L31" s="852"/>
      <c r="M31" s="852"/>
      <c r="N31" s="852"/>
      <c r="O31" s="852"/>
      <c r="P31" s="852"/>
      <c r="Q31" s="853"/>
      <c r="R31" s="832"/>
      <c r="S31" s="3066" t="s">
        <v>1643</v>
      </c>
      <c r="T31" s="3066"/>
      <c r="U31" s="3066"/>
      <c r="V31" s="3066"/>
      <c r="W31" s="3067"/>
      <c r="X31" s="817"/>
      <c r="Y31" s="760"/>
      <c r="Z31" s="760"/>
      <c r="AA31" s="760"/>
      <c r="AB31" s="818"/>
    </row>
    <row r="32" spans="2:28" ht="12" customHeight="1">
      <c r="B32" s="817"/>
      <c r="C32" s="3051"/>
      <c r="D32" s="3052"/>
      <c r="E32" s="3052"/>
      <c r="F32" s="3052"/>
      <c r="G32" s="3052"/>
      <c r="H32" s="3053"/>
      <c r="I32" s="836"/>
      <c r="J32" s="837"/>
      <c r="K32" s="837"/>
      <c r="L32" s="837"/>
      <c r="M32" s="837"/>
      <c r="N32" s="837"/>
      <c r="O32" s="837"/>
      <c r="P32" s="837"/>
      <c r="Q32" s="837"/>
      <c r="R32" s="837"/>
      <c r="S32" s="837"/>
      <c r="T32" s="837"/>
      <c r="U32" s="837"/>
      <c r="V32" s="837"/>
      <c r="W32" s="838"/>
      <c r="X32" s="817"/>
      <c r="Y32" s="760"/>
      <c r="Z32" s="760"/>
      <c r="AA32" s="760"/>
      <c r="AB32" s="818"/>
    </row>
    <row r="33" spans="1:28" ht="21" customHeight="1">
      <c r="B33" s="817"/>
      <c r="C33" s="3060" t="s">
        <v>1644</v>
      </c>
      <c r="D33" s="3061"/>
      <c r="E33" s="3061"/>
      <c r="F33" s="3061"/>
      <c r="G33" s="3061"/>
      <c r="H33" s="3062"/>
      <c r="I33" s="3068"/>
      <c r="J33" s="3069"/>
      <c r="K33" s="3069"/>
      <c r="L33" s="3069"/>
      <c r="M33" s="3069"/>
      <c r="N33" s="3069"/>
      <c r="O33" s="3069"/>
      <c r="P33" s="3069"/>
      <c r="Q33" s="3069"/>
      <c r="R33" s="3069"/>
      <c r="S33" s="3069"/>
      <c r="T33" s="3069"/>
      <c r="U33" s="3069"/>
      <c r="V33" s="3069"/>
      <c r="W33" s="3070"/>
      <c r="X33" s="817"/>
      <c r="Y33" s="760"/>
      <c r="Z33" s="760"/>
      <c r="AA33" s="760"/>
      <c r="AB33" s="818"/>
    </row>
    <row r="34" spans="1:28" ht="21" customHeight="1">
      <c r="B34" s="817"/>
      <c r="C34" s="3063"/>
      <c r="D34" s="3064"/>
      <c r="E34" s="3064"/>
      <c r="F34" s="3064"/>
      <c r="G34" s="3064"/>
      <c r="H34" s="3065"/>
      <c r="I34" s="3071"/>
      <c r="J34" s="3072"/>
      <c r="K34" s="3072"/>
      <c r="L34" s="3072"/>
      <c r="M34" s="3072"/>
      <c r="N34" s="3072"/>
      <c r="O34" s="3072"/>
      <c r="P34" s="3072"/>
      <c r="Q34" s="3072"/>
      <c r="R34" s="3072"/>
      <c r="S34" s="3072"/>
      <c r="T34" s="3072"/>
      <c r="U34" s="3072"/>
      <c r="V34" s="3072"/>
      <c r="W34" s="3073"/>
      <c r="X34" s="817"/>
      <c r="Y34" s="3039" t="s">
        <v>1645</v>
      </c>
      <c r="Z34" s="3040"/>
      <c r="AA34" s="3041"/>
      <c r="AB34" s="818"/>
    </row>
    <row r="35" spans="1:28" ht="21" customHeight="1">
      <c r="B35" s="817"/>
      <c r="C35" s="3076" t="s">
        <v>1646</v>
      </c>
      <c r="D35" s="3013"/>
      <c r="E35" s="3013"/>
      <c r="F35" s="3013"/>
      <c r="G35" s="3013"/>
      <c r="H35" s="3077"/>
      <c r="I35" s="3078"/>
      <c r="J35" s="3079"/>
      <c r="K35" s="3079"/>
      <c r="L35" s="3079"/>
      <c r="M35" s="3079"/>
      <c r="N35" s="3079"/>
      <c r="O35" s="3079"/>
      <c r="P35" s="3079"/>
      <c r="Q35" s="3079"/>
      <c r="R35" s="3079"/>
      <c r="S35" s="3079"/>
      <c r="T35" s="3079"/>
      <c r="U35" s="3079"/>
      <c r="V35" s="3079"/>
      <c r="W35" s="3080"/>
      <c r="X35" s="817"/>
      <c r="Y35" s="3087"/>
      <c r="Z35" s="3088"/>
      <c r="AA35" s="3089"/>
      <c r="AB35" s="818"/>
    </row>
    <row r="36" spans="1:28" ht="21" customHeight="1">
      <c r="B36" s="817"/>
      <c r="C36" s="3090" t="s">
        <v>1647</v>
      </c>
      <c r="D36" s="3074"/>
      <c r="E36" s="3074"/>
      <c r="F36" s="3074"/>
      <c r="G36" s="3074"/>
      <c r="H36" s="3091"/>
      <c r="I36" s="3081"/>
      <c r="J36" s="3082"/>
      <c r="K36" s="3082"/>
      <c r="L36" s="3082"/>
      <c r="M36" s="3082"/>
      <c r="N36" s="3082"/>
      <c r="O36" s="3082"/>
      <c r="P36" s="3082"/>
      <c r="Q36" s="3082"/>
      <c r="R36" s="3082"/>
      <c r="S36" s="3082"/>
      <c r="T36" s="3082"/>
      <c r="U36" s="3082"/>
      <c r="V36" s="3082"/>
      <c r="W36" s="3083"/>
      <c r="X36" s="817"/>
      <c r="Y36" s="3087"/>
      <c r="Z36" s="3088"/>
      <c r="AA36" s="3089"/>
      <c r="AB36" s="818"/>
    </row>
    <row r="37" spans="1:28" ht="21" customHeight="1" thickBot="1">
      <c r="B37" s="817"/>
      <c r="C37" s="3092"/>
      <c r="D37" s="3093"/>
      <c r="E37" s="3093"/>
      <c r="F37" s="3093"/>
      <c r="G37" s="3093"/>
      <c r="H37" s="3094"/>
      <c r="I37" s="3084"/>
      <c r="J37" s="3085"/>
      <c r="K37" s="3085"/>
      <c r="L37" s="3085"/>
      <c r="M37" s="3085"/>
      <c r="N37" s="3085"/>
      <c r="O37" s="3085"/>
      <c r="P37" s="3085"/>
      <c r="Q37" s="3085"/>
      <c r="R37" s="3085"/>
      <c r="S37" s="3085"/>
      <c r="T37" s="3085"/>
      <c r="U37" s="3085"/>
      <c r="V37" s="3085"/>
      <c r="W37" s="3086"/>
      <c r="X37" s="817"/>
      <c r="Y37" s="3087"/>
      <c r="Z37" s="3088"/>
      <c r="AA37" s="3089"/>
      <c r="AB37" s="818"/>
    </row>
    <row r="38" spans="1:28" ht="15" customHeight="1">
      <c r="B38" s="817"/>
      <c r="C38" s="3095" t="s">
        <v>1648</v>
      </c>
      <c r="D38" s="3095"/>
      <c r="E38" s="839">
        <v>1</v>
      </c>
      <c r="F38" s="840"/>
      <c r="G38" s="3074" t="s">
        <v>1649</v>
      </c>
      <c r="H38" s="2828"/>
      <c r="I38" s="2828"/>
      <c r="J38" s="2828"/>
      <c r="K38" s="2828"/>
      <c r="L38" s="2828"/>
      <c r="M38" s="2828"/>
      <c r="N38" s="2828"/>
      <c r="O38" s="2828"/>
      <c r="P38" s="2828"/>
      <c r="Q38" s="2828"/>
      <c r="R38" s="2828"/>
      <c r="S38" s="2828"/>
      <c r="T38" s="2828"/>
      <c r="U38" s="2828"/>
      <c r="V38" s="2828"/>
      <c r="W38" s="2828"/>
      <c r="X38" s="2828"/>
      <c r="Y38" s="2828"/>
      <c r="Z38" s="2828"/>
      <c r="AA38" s="760"/>
      <c r="AB38" s="818"/>
    </row>
    <row r="39" spans="1:28" ht="15" customHeight="1">
      <c r="B39" s="817"/>
      <c r="C39" s="840"/>
      <c r="D39" s="841"/>
      <c r="E39" s="839">
        <v>2</v>
      </c>
      <c r="F39" s="840"/>
      <c r="G39" s="3074" t="s">
        <v>1650</v>
      </c>
      <c r="H39" s="2828"/>
      <c r="I39" s="2828"/>
      <c r="J39" s="2828"/>
      <c r="K39" s="842" t="s">
        <v>1651</v>
      </c>
      <c r="L39" s="843" t="s">
        <v>1105</v>
      </c>
      <c r="M39" s="843" t="s">
        <v>1652</v>
      </c>
      <c r="N39" s="843" t="s">
        <v>1653</v>
      </c>
      <c r="O39" s="843" t="s">
        <v>1654</v>
      </c>
      <c r="P39" s="843" t="s">
        <v>1651</v>
      </c>
      <c r="Q39" s="843" t="s">
        <v>1655</v>
      </c>
      <c r="R39" s="843" t="s">
        <v>1656</v>
      </c>
      <c r="S39" s="843" t="s">
        <v>1657</v>
      </c>
      <c r="T39" s="844"/>
      <c r="U39" s="844"/>
      <c r="V39" s="844"/>
      <c r="W39" s="845"/>
      <c r="X39" s="760"/>
      <c r="Y39" s="760"/>
      <c r="Z39" s="760"/>
      <c r="AA39" s="760"/>
      <c r="AB39" s="818"/>
    </row>
    <row r="40" spans="1:28" ht="15" customHeight="1" thickBot="1">
      <c r="B40" s="817"/>
      <c r="C40" s="760"/>
      <c r="D40" s="761"/>
      <c r="E40" s="761">
        <v>3</v>
      </c>
      <c r="F40" s="760"/>
      <c r="G40" s="3075" t="s">
        <v>1658</v>
      </c>
      <c r="H40" s="3075"/>
      <c r="I40" s="3075"/>
      <c r="J40" s="3075"/>
      <c r="K40" s="3075"/>
      <c r="L40" s="3075"/>
      <c r="M40" s="3075"/>
      <c r="N40" s="3075"/>
      <c r="O40" s="3075"/>
      <c r="P40" s="3075"/>
      <c r="Q40" s="3075"/>
      <c r="R40" s="3075"/>
      <c r="S40" s="3075"/>
      <c r="T40" s="3075"/>
      <c r="U40" s="3075"/>
      <c r="V40" s="3075"/>
      <c r="W40" s="3075"/>
      <c r="X40" s="3075"/>
      <c r="Y40" s="3075"/>
      <c r="Z40" s="3075"/>
      <c r="AA40" s="760"/>
      <c r="AB40" s="818"/>
    </row>
    <row r="41" spans="1:28" ht="5.25" customHeight="1">
      <c r="B41" s="763"/>
      <c r="C41" s="763"/>
      <c r="D41" s="763"/>
      <c r="E41" s="763"/>
      <c r="F41" s="763"/>
      <c r="G41" s="763"/>
      <c r="H41" s="763"/>
      <c r="I41" s="763"/>
      <c r="J41" s="763"/>
      <c r="K41" s="763"/>
      <c r="L41" s="763"/>
      <c r="M41" s="763"/>
      <c r="N41" s="763"/>
      <c r="O41" s="763"/>
      <c r="P41" s="763"/>
      <c r="Q41" s="763"/>
      <c r="R41" s="763"/>
      <c r="S41" s="763"/>
      <c r="T41" s="763"/>
      <c r="U41" s="763"/>
      <c r="V41" s="763"/>
      <c r="W41" s="763"/>
      <c r="X41" s="763"/>
      <c r="Y41" s="763"/>
      <c r="Z41" s="763"/>
      <c r="AA41" s="763"/>
      <c r="AB41" s="763"/>
    </row>
    <row r="42" spans="1:28">
      <c r="A42" s="846"/>
      <c r="B42" s="760"/>
      <c r="C42" s="760"/>
      <c r="D42" s="760"/>
      <c r="E42" s="760"/>
      <c r="F42" s="760"/>
      <c r="G42" s="760"/>
      <c r="H42" s="760"/>
      <c r="I42" s="760"/>
      <c r="J42" s="760"/>
      <c r="K42" s="760"/>
      <c r="L42" s="760"/>
      <c r="M42" s="760"/>
      <c r="N42" s="760"/>
      <c r="O42" s="760"/>
      <c r="P42" s="760"/>
      <c r="Q42" s="760"/>
      <c r="R42" s="760"/>
      <c r="S42" s="760"/>
      <c r="T42" s="760"/>
      <c r="U42" s="760"/>
      <c r="V42" s="760"/>
      <c r="W42" s="760"/>
      <c r="X42" s="760"/>
      <c r="Y42" s="760"/>
      <c r="Z42" s="760"/>
      <c r="AA42" s="760"/>
      <c r="AB42" s="760"/>
    </row>
    <row r="43" spans="1:28">
      <c r="A43" s="846"/>
      <c r="B43" s="760"/>
      <c r="C43" s="760"/>
      <c r="D43" s="760"/>
      <c r="E43" s="760"/>
      <c r="F43" s="760"/>
      <c r="G43" s="760"/>
      <c r="H43" s="760"/>
      <c r="I43" s="760"/>
      <c r="J43" s="760"/>
      <c r="K43" s="760"/>
      <c r="L43" s="760"/>
      <c r="M43" s="760"/>
      <c r="N43" s="760"/>
      <c r="O43" s="760"/>
      <c r="P43" s="760"/>
      <c r="Q43" s="760"/>
      <c r="R43" s="760"/>
      <c r="S43" s="760"/>
      <c r="T43" s="760"/>
      <c r="U43" s="760"/>
      <c r="V43" s="760"/>
      <c r="W43" s="760"/>
      <c r="X43" s="760"/>
      <c r="Y43" s="760"/>
      <c r="Z43" s="760"/>
      <c r="AA43" s="760"/>
      <c r="AB43" s="760"/>
    </row>
    <row r="44" spans="1:28">
      <c r="A44" s="847"/>
      <c r="C44" s="760"/>
      <c r="D44" s="760"/>
      <c r="E44" s="760"/>
      <c r="F44" s="760"/>
      <c r="G44" s="760"/>
      <c r="H44" s="760"/>
      <c r="I44" s="760"/>
      <c r="J44" s="760"/>
      <c r="K44" s="760"/>
      <c r="L44" s="760"/>
      <c r="M44" s="760"/>
      <c r="N44" s="760"/>
      <c r="O44" s="760"/>
      <c r="P44" s="760"/>
      <c r="Q44" s="760"/>
      <c r="R44" s="760"/>
      <c r="S44" s="760"/>
      <c r="T44" s="760"/>
      <c r="U44" s="760"/>
      <c r="V44" s="760"/>
      <c r="W44" s="760"/>
      <c r="X44" s="760"/>
      <c r="Y44" s="760"/>
      <c r="Z44" s="760"/>
      <c r="AA44" s="760"/>
      <c r="AB44" s="760"/>
    </row>
    <row r="45" spans="1:28">
      <c r="A45" s="846"/>
      <c r="B45" s="760"/>
      <c r="C45" s="760"/>
      <c r="D45" s="760"/>
      <c r="E45" s="760"/>
      <c r="F45" s="760"/>
      <c r="G45" s="760"/>
      <c r="H45" s="760"/>
      <c r="I45" s="760"/>
      <c r="J45" s="760"/>
      <c r="K45" s="760"/>
      <c r="L45" s="760"/>
      <c r="M45" s="760"/>
      <c r="N45" s="760"/>
      <c r="O45" s="760"/>
      <c r="P45" s="760"/>
      <c r="Q45" s="760"/>
      <c r="R45" s="760"/>
      <c r="S45" s="760"/>
      <c r="T45" s="760"/>
      <c r="U45" s="760"/>
      <c r="V45" s="760"/>
      <c r="W45" s="760"/>
      <c r="X45" s="760"/>
      <c r="Y45" s="760"/>
      <c r="Z45" s="760"/>
      <c r="AA45" s="760"/>
      <c r="AB45" s="760"/>
    </row>
    <row r="46" spans="1:28">
      <c r="A46" s="846"/>
      <c r="B46" s="760"/>
      <c r="C46" s="760"/>
      <c r="D46" s="760"/>
      <c r="E46" s="760"/>
      <c r="F46" s="760"/>
      <c r="G46" s="760"/>
      <c r="H46" s="760"/>
      <c r="I46" s="760"/>
      <c r="J46" s="760"/>
      <c r="K46" s="760"/>
      <c r="L46" s="760"/>
      <c r="M46" s="760"/>
      <c r="N46" s="760"/>
      <c r="O46" s="760"/>
      <c r="P46" s="760"/>
      <c r="Q46" s="760"/>
      <c r="R46" s="760"/>
      <c r="S46" s="760"/>
      <c r="T46" s="760"/>
      <c r="U46" s="760"/>
      <c r="V46" s="760"/>
      <c r="W46" s="760"/>
      <c r="X46" s="760"/>
      <c r="Y46" s="760"/>
      <c r="Z46" s="760"/>
      <c r="AA46" s="760"/>
      <c r="AB46" s="760"/>
    </row>
  </sheetData>
  <mergeCells count="58">
    <mergeCell ref="G39:J39"/>
    <mergeCell ref="G40:Z40"/>
    <mergeCell ref="C35:H35"/>
    <mergeCell ref="I35:W37"/>
    <mergeCell ref="Y35:AA37"/>
    <mergeCell ref="C36:H37"/>
    <mergeCell ref="C38:D38"/>
    <mergeCell ref="G38:Z38"/>
    <mergeCell ref="C30:H32"/>
    <mergeCell ref="S31:W31"/>
    <mergeCell ref="C33:H34"/>
    <mergeCell ref="I33:W33"/>
    <mergeCell ref="I34:W34"/>
    <mergeCell ref="C22:Z22"/>
    <mergeCell ref="E25:F25"/>
    <mergeCell ref="H25:I25"/>
    <mergeCell ref="E26:S26"/>
    <mergeCell ref="Y34:AA34"/>
    <mergeCell ref="M28:Q28"/>
    <mergeCell ref="V28:W28"/>
    <mergeCell ref="C29:H29"/>
    <mergeCell ref="J29:L29"/>
    <mergeCell ref="N29:P29"/>
    <mergeCell ref="R29:T29"/>
    <mergeCell ref="C27:H28"/>
    <mergeCell ref="I27:L28"/>
    <mergeCell ref="M27:Q27"/>
    <mergeCell ref="R27:U28"/>
    <mergeCell ref="V27:W27"/>
    <mergeCell ref="C19:E19"/>
    <mergeCell ref="F19:Z19"/>
    <mergeCell ref="C20:E20"/>
    <mergeCell ref="F20:Z20"/>
    <mergeCell ref="C21:Z21"/>
    <mergeCell ref="I16:J16"/>
    <mergeCell ref="L16:X16"/>
    <mergeCell ref="L13:X13"/>
    <mergeCell ref="C18:E18"/>
    <mergeCell ref="F18:Z18"/>
    <mergeCell ref="F6:W6"/>
    <mergeCell ref="Q8:X8"/>
    <mergeCell ref="C11:F11"/>
    <mergeCell ref="Y13:Z13"/>
    <mergeCell ref="L14:X14"/>
    <mergeCell ref="Y14:Z15"/>
    <mergeCell ref="L15:X15"/>
    <mergeCell ref="L2:Q3"/>
    <mergeCell ref="Y3:AA3"/>
    <mergeCell ref="C4:E5"/>
    <mergeCell ref="F4:G5"/>
    <mergeCell ref="H4:I5"/>
    <mergeCell ref="J4:K5"/>
    <mergeCell ref="L4:M5"/>
    <mergeCell ref="N4:O5"/>
    <mergeCell ref="P4:Q5"/>
    <mergeCell ref="R4:S5"/>
    <mergeCell ref="T4:U5"/>
    <mergeCell ref="V4:W5"/>
  </mergeCells>
  <phoneticPr fontId="18"/>
  <printOptions horizontalCentered="1" verticalCentered="1"/>
  <pageMargins left="0.27559055118110237" right="0.19685039370078741" top="0.23622047244094491" bottom="0.23622047244094491" header="0.19685039370078741" footer="0.19685039370078741"/>
  <pageSetup paperSize="9" scale="99" orientation="portrait" blackAndWhite="1" horizontalDpi="300"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5"/>
  <dimension ref="A1:AB46"/>
  <sheetViews>
    <sheetView zoomScaleNormal="100" workbookViewId="0"/>
  </sheetViews>
  <sheetFormatPr defaultRowHeight="13.2"/>
  <cols>
    <col min="1" max="1" width="2.6640625" style="776" customWidth="1"/>
    <col min="2" max="28" width="3.6640625" style="776" customWidth="1"/>
    <col min="29" max="66" width="2.6640625" style="776" customWidth="1"/>
    <col min="67" max="256" width="8.88671875" style="776"/>
    <col min="257" max="257" width="2.6640625" style="776" customWidth="1"/>
    <col min="258" max="284" width="3.6640625" style="776" customWidth="1"/>
    <col min="285" max="322" width="2.6640625" style="776" customWidth="1"/>
    <col min="323" max="512" width="8.88671875" style="776"/>
    <col min="513" max="513" width="2.6640625" style="776" customWidth="1"/>
    <col min="514" max="540" width="3.6640625" style="776" customWidth="1"/>
    <col min="541" max="578" width="2.6640625" style="776" customWidth="1"/>
    <col min="579" max="768" width="8.88671875" style="776"/>
    <col min="769" max="769" width="2.6640625" style="776" customWidth="1"/>
    <col min="770" max="796" width="3.6640625" style="776" customWidth="1"/>
    <col min="797" max="834" width="2.6640625" style="776" customWidth="1"/>
    <col min="835" max="1024" width="8.88671875" style="776"/>
    <col min="1025" max="1025" width="2.6640625" style="776" customWidth="1"/>
    <col min="1026" max="1052" width="3.6640625" style="776" customWidth="1"/>
    <col min="1053" max="1090" width="2.6640625" style="776" customWidth="1"/>
    <col min="1091" max="1280" width="8.88671875" style="776"/>
    <col min="1281" max="1281" width="2.6640625" style="776" customWidth="1"/>
    <col min="1282" max="1308" width="3.6640625" style="776" customWidth="1"/>
    <col min="1309" max="1346" width="2.6640625" style="776" customWidth="1"/>
    <col min="1347" max="1536" width="8.88671875" style="776"/>
    <col min="1537" max="1537" width="2.6640625" style="776" customWidth="1"/>
    <col min="1538" max="1564" width="3.6640625" style="776" customWidth="1"/>
    <col min="1565" max="1602" width="2.6640625" style="776" customWidth="1"/>
    <col min="1603" max="1792" width="8.88671875" style="776"/>
    <col min="1793" max="1793" width="2.6640625" style="776" customWidth="1"/>
    <col min="1794" max="1820" width="3.6640625" style="776" customWidth="1"/>
    <col min="1821" max="1858" width="2.6640625" style="776" customWidth="1"/>
    <col min="1859" max="2048" width="8.88671875" style="776"/>
    <col min="2049" max="2049" width="2.6640625" style="776" customWidth="1"/>
    <col min="2050" max="2076" width="3.6640625" style="776" customWidth="1"/>
    <col min="2077" max="2114" width="2.6640625" style="776" customWidth="1"/>
    <col min="2115" max="2304" width="8.88671875" style="776"/>
    <col min="2305" max="2305" width="2.6640625" style="776" customWidth="1"/>
    <col min="2306" max="2332" width="3.6640625" style="776" customWidth="1"/>
    <col min="2333" max="2370" width="2.6640625" style="776" customWidth="1"/>
    <col min="2371" max="2560" width="8.88671875" style="776"/>
    <col min="2561" max="2561" width="2.6640625" style="776" customWidth="1"/>
    <col min="2562" max="2588" width="3.6640625" style="776" customWidth="1"/>
    <col min="2589" max="2626" width="2.6640625" style="776" customWidth="1"/>
    <col min="2627" max="2816" width="8.88671875" style="776"/>
    <col min="2817" max="2817" width="2.6640625" style="776" customWidth="1"/>
    <col min="2818" max="2844" width="3.6640625" style="776" customWidth="1"/>
    <col min="2845" max="2882" width="2.6640625" style="776" customWidth="1"/>
    <col min="2883" max="3072" width="8.88671875" style="776"/>
    <col min="3073" max="3073" width="2.6640625" style="776" customWidth="1"/>
    <col min="3074" max="3100" width="3.6640625" style="776" customWidth="1"/>
    <col min="3101" max="3138" width="2.6640625" style="776" customWidth="1"/>
    <col min="3139" max="3328" width="8.88671875" style="776"/>
    <col min="3329" max="3329" width="2.6640625" style="776" customWidth="1"/>
    <col min="3330" max="3356" width="3.6640625" style="776" customWidth="1"/>
    <col min="3357" max="3394" width="2.6640625" style="776" customWidth="1"/>
    <col min="3395" max="3584" width="8.88671875" style="776"/>
    <col min="3585" max="3585" width="2.6640625" style="776" customWidth="1"/>
    <col min="3586" max="3612" width="3.6640625" style="776" customWidth="1"/>
    <col min="3613" max="3650" width="2.6640625" style="776" customWidth="1"/>
    <col min="3651" max="3840" width="8.88671875" style="776"/>
    <col min="3841" max="3841" width="2.6640625" style="776" customWidth="1"/>
    <col min="3842" max="3868" width="3.6640625" style="776" customWidth="1"/>
    <col min="3869" max="3906" width="2.6640625" style="776" customWidth="1"/>
    <col min="3907" max="4096" width="8.88671875" style="776"/>
    <col min="4097" max="4097" width="2.6640625" style="776" customWidth="1"/>
    <col min="4098" max="4124" width="3.6640625" style="776" customWidth="1"/>
    <col min="4125" max="4162" width="2.6640625" style="776" customWidth="1"/>
    <col min="4163" max="4352" width="8.88671875" style="776"/>
    <col min="4353" max="4353" width="2.6640625" style="776" customWidth="1"/>
    <col min="4354" max="4380" width="3.6640625" style="776" customWidth="1"/>
    <col min="4381" max="4418" width="2.6640625" style="776" customWidth="1"/>
    <col min="4419" max="4608" width="8.88671875" style="776"/>
    <col min="4609" max="4609" width="2.6640625" style="776" customWidth="1"/>
    <col min="4610" max="4636" width="3.6640625" style="776" customWidth="1"/>
    <col min="4637" max="4674" width="2.6640625" style="776" customWidth="1"/>
    <col min="4675" max="4864" width="8.88671875" style="776"/>
    <col min="4865" max="4865" width="2.6640625" style="776" customWidth="1"/>
    <col min="4866" max="4892" width="3.6640625" style="776" customWidth="1"/>
    <col min="4893" max="4930" width="2.6640625" style="776" customWidth="1"/>
    <col min="4931" max="5120" width="8.88671875" style="776"/>
    <col min="5121" max="5121" width="2.6640625" style="776" customWidth="1"/>
    <col min="5122" max="5148" width="3.6640625" style="776" customWidth="1"/>
    <col min="5149" max="5186" width="2.6640625" style="776" customWidth="1"/>
    <col min="5187" max="5376" width="8.88671875" style="776"/>
    <col min="5377" max="5377" width="2.6640625" style="776" customWidth="1"/>
    <col min="5378" max="5404" width="3.6640625" style="776" customWidth="1"/>
    <col min="5405" max="5442" width="2.6640625" style="776" customWidth="1"/>
    <col min="5443" max="5632" width="8.88671875" style="776"/>
    <col min="5633" max="5633" width="2.6640625" style="776" customWidth="1"/>
    <col min="5634" max="5660" width="3.6640625" style="776" customWidth="1"/>
    <col min="5661" max="5698" width="2.6640625" style="776" customWidth="1"/>
    <col min="5699" max="5888" width="8.88671875" style="776"/>
    <col min="5889" max="5889" width="2.6640625" style="776" customWidth="1"/>
    <col min="5890" max="5916" width="3.6640625" style="776" customWidth="1"/>
    <col min="5917" max="5954" width="2.6640625" style="776" customWidth="1"/>
    <col min="5955" max="6144" width="8.88671875" style="776"/>
    <col min="6145" max="6145" width="2.6640625" style="776" customWidth="1"/>
    <col min="6146" max="6172" width="3.6640625" style="776" customWidth="1"/>
    <col min="6173" max="6210" width="2.6640625" style="776" customWidth="1"/>
    <col min="6211" max="6400" width="8.88671875" style="776"/>
    <col min="6401" max="6401" width="2.6640625" style="776" customWidth="1"/>
    <col min="6402" max="6428" width="3.6640625" style="776" customWidth="1"/>
    <col min="6429" max="6466" width="2.6640625" style="776" customWidth="1"/>
    <col min="6467" max="6656" width="8.88671875" style="776"/>
    <col min="6657" max="6657" width="2.6640625" style="776" customWidth="1"/>
    <col min="6658" max="6684" width="3.6640625" style="776" customWidth="1"/>
    <col min="6685" max="6722" width="2.6640625" style="776" customWidth="1"/>
    <col min="6723" max="6912" width="8.88671875" style="776"/>
    <col min="6913" max="6913" width="2.6640625" style="776" customWidth="1"/>
    <col min="6914" max="6940" width="3.6640625" style="776" customWidth="1"/>
    <col min="6941" max="6978" width="2.6640625" style="776" customWidth="1"/>
    <col min="6979" max="7168" width="8.88671875" style="776"/>
    <col min="7169" max="7169" width="2.6640625" style="776" customWidth="1"/>
    <col min="7170" max="7196" width="3.6640625" style="776" customWidth="1"/>
    <col min="7197" max="7234" width="2.6640625" style="776" customWidth="1"/>
    <col min="7235" max="7424" width="8.88671875" style="776"/>
    <col min="7425" max="7425" width="2.6640625" style="776" customWidth="1"/>
    <col min="7426" max="7452" width="3.6640625" style="776" customWidth="1"/>
    <col min="7453" max="7490" width="2.6640625" style="776" customWidth="1"/>
    <col min="7491" max="7680" width="8.88671875" style="776"/>
    <col min="7681" max="7681" width="2.6640625" style="776" customWidth="1"/>
    <col min="7682" max="7708" width="3.6640625" style="776" customWidth="1"/>
    <col min="7709" max="7746" width="2.6640625" style="776" customWidth="1"/>
    <col min="7747" max="7936" width="8.88671875" style="776"/>
    <col min="7937" max="7937" width="2.6640625" style="776" customWidth="1"/>
    <col min="7938" max="7964" width="3.6640625" style="776" customWidth="1"/>
    <col min="7965" max="8002" width="2.6640625" style="776" customWidth="1"/>
    <col min="8003" max="8192" width="8.88671875" style="776"/>
    <col min="8193" max="8193" width="2.6640625" style="776" customWidth="1"/>
    <col min="8194" max="8220" width="3.6640625" style="776" customWidth="1"/>
    <col min="8221" max="8258" width="2.6640625" style="776" customWidth="1"/>
    <col min="8259" max="8448" width="8.88671875" style="776"/>
    <col min="8449" max="8449" width="2.6640625" style="776" customWidth="1"/>
    <col min="8450" max="8476" width="3.6640625" style="776" customWidth="1"/>
    <col min="8477" max="8514" width="2.6640625" style="776" customWidth="1"/>
    <col min="8515" max="8704" width="8.88671875" style="776"/>
    <col min="8705" max="8705" width="2.6640625" style="776" customWidth="1"/>
    <col min="8706" max="8732" width="3.6640625" style="776" customWidth="1"/>
    <col min="8733" max="8770" width="2.6640625" style="776" customWidth="1"/>
    <col min="8771" max="8960" width="8.88671875" style="776"/>
    <col min="8961" max="8961" width="2.6640625" style="776" customWidth="1"/>
    <col min="8962" max="8988" width="3.6640625" style="776" customWidth="1"/>
    <col min="8989" max="9026" width="2.6640625" style="776" customWidth="1"/>
    <col min="9027" max="9216" width="8.88671875" style="776"/>
    <col min="9217" max="9217" width="2.6640625" style="776" customWidth="1"/>
    <col min="9218" max="9244" width="3.6640625" style="776" customWidth="1"/>
    <col min="9245" max="9282" width="2.6640625" style="776" customWidth="1"/>
    <col min="9283" max="9472" width="8.88671875" style="776"/>
    <col min="9473" max="9473" width="2.6640625" style="776" customWidth="1"/>
    <col min="9474" max="9500" width="3.6640625" style="776" customWidth="1"/>
    <col min="9501" max="9538" width="2.6640625" style="776" customWidth="1"/>
    <col min="9539" max="9728" width="8.88671875" style="776"/>
    <col min="9729" max="9729" width="2.6640625" style="776" customWidth="1"/>
    <col min="9730" max="9756" width="3.6640625" style="776" customWidth="1"/>
    <col min="9757" max="9794" width="2.6640625" style="776" customWidth="1"/>
    <col min="9795" max="9984" width="8.88671875" style="776"/>
    <col min="9985" max="9985" width="2.6640625" style="776" customWidth="1"/>
    <col min="9986" max="10012" width="3.6640625" style="776" customWidth="1"/>
    <col min="10013" max="10050" width="2.6640625" style="776" customWidth="1"/>
    <col min="10051" max="10240" width="8.88671875" style="776"/>
    <col min="10241" max="10241" width="2.6640625" style="776" customWidth="1"/>
    <col min="10242" max="10268" width="3.6640625" style="776" customWidth="1"/>
    <col min="10269" max="10306" width="2.6640625" style="776" customWidth="1"/>
    <col min="10307" max="10496" width="8.88671875" style="776"/>
    <col min="10497" max="10497" width="2.6640625" style="776" customWidth="1"/>
    <col min="10498" max="10524" width="3.6640625" style="776" customWidth="1"/>
    <col min="10525" max="10562" width="2.6640625" style="776" customWidth="1"/>
    <col min="10563" max="10752" width="8.88671875" style="776"/>
    <col min="10753" max="10753" width="2.6640625" style="776" customWidth="1"/>
    <col min="10754" max="10780" width="3.6640625" style="776" customWidth="1"/>
    <col min="10781" max="10818" width="2.6640625" style="776" customWidth="1"/>
    <col min="10819" max="11008" width="8.88671875" style="776"/>
    <col min="11009" max="11009" width="2.6640625" style="776" customWidth="1"/>
    <col min="11010" max="11036" width="3.6640625" style="776" customWidth="1"/>
    <col min="11037" max="11074" width="2.6640625" style="776" customWidth="1"/>
    <col min="11075" max="11264" width="8.88671875" style="776"/>
    <col min="11265" max="11265" width="2.6640625" style="776" customWidth="1"/>
    <col min="11266" max="11292" width="3.6640625" style="776" customWidth="1"/>
    <col min="11293" max="11330" width="2.6640625" style="776" customWidth="1"/>
    <col min="11331" max="11520" width="8.88671875" style="776"/>
    <col min="11521" max="11521" width="2.6640625" style="776" customWidth="1"/>
    <col min="11522" max="11548" width="3.6640625" style="776" customWidth="1"/>
    <col min="11549" max="11586" width="2.6640625" style="776" customWidth="1"/>
    <col min="11587" max="11776" width="8.88671875" style="776"/>
    <col min="11777" max="11777" width="2.6640625" style="776" customWidth="1"/>
    <col min="11778" max="11804" width="3.6640625" style="776" customWidth="1"/>
    <col min="11805" max="11842" width="2.6640625" style="776" customWidth="1"/>
    <col min="11843" max="12032" width="8.88671875" style="776"/>
    <col min="12033" max="12033" width="2.6640625" style="776" customWidth="1"/>
    <col min="12034" max="12060" width="3.6640625" style="776" customWidth="1"/>
    <col min="12061" max="12098" width="2.6640625" style="776" customWidth="1"/>
    <col min="12099" max="12288" width="8.88671875" style="776"/>
    <col min="12289" max="12289" width="2.6640625" style="776" customWidth="1"/>
    <col min="12290" max="12316" width="3.6640625" style="776" customWidth="1"/>
    <col min="12317" max="12354" width="2.6640625" style="776" customWidth="1"/>
    <col min="12355" max="12544" width="8.88671875" style="776"/>
    <col min="12545" max="12545" width="2.6640625" style="776" customWidth="1"/>
    <col min="12546" max="12572" width="3.6640625" style="776" customWidth="1"/>
    <col min="12573" max="12610" width="2.6640625" style="776" customWidth="1"/>
    <col min="12611" max="12800" width="8.88671875" style="776"/>
    <col min="12801" max="12801" width="2.6640625" style="776" customWidth="1"/>
    <col min="12802" max="12828" width="3.6640625" style="776" customWidth="1"/>
    <col min="12829" max="12866" width="2.6640625" style="776" customWidth="1"/>
    <col min="12867" max="13056" width="8.88671875" style="776"/>
    <col min="13057" max="13057" width="2.6640625" style="776" customWidth="1"/>
    <col min="13058" max="13084" width="3.6640625" style="776" customWidth="1"/>
    <col min="13085" max="13122" width="2.6640625" style="776" customWidth="1"/>
    <col min="13123" max="13312" width="8.88671875" style="776"/>
    <col min="13313" max="13313" width="2.6640625" style="776" customWidth="1"/>
    <col min="13314" max="13340" width="3.6640625" style="776" customWidth="1"/>
    <col min="13341" max="13378" width="2.6640625" style="776" customWidth="1"/>
    <col min="13379" max="13568" width="8.88671875" style="776"/>
    <col min="13569" max="13569" width="2.6640625" style="776" customWidth="1"/>
    <col min="13570" max="13596" width="3.6640625" style="776" customWidth="1"/>
    <col min="13597" max="13634" width="2.6640625" style="776" customWidth="1"/>
    <col min="13635" max="13824" width="8.88671875" style="776"/>
    <col min="13825" max="13825" width="2.6640625" style="776" customWidth="1"/>
    <col min="13826" max="13852" width="3.6640625" style="776" customWidth="1"/>
    <col min="13853" max="13890" width="2.6640625" style="776" customWidth="1"/>
    <col min="13891" max="14080" width="8.88671875" style="776"/>
    <col min="14081" max="14081" width="2.6640625" style="776" customWidth="1"/>
    <col min="14082" max="14108" width="3.6640625" style="776" customWidth="1"/>
    <col min="14109" max="14146" width="2.6640625" style="776" customWidth="1"/>
    <col min="14147" max="14336" width="8.88671875" style="776"/>
    <col min="14337" max="14337" width="2.6640625" style="776" customWidth="1"/>
    <col min="14338" max="14364" width="3.6640625" style="776" customWidth="1"/>
    <col min="14365" max="14402" width="2.6640625" style="776" customWidth="1"/>
    <col min="14403" max="14592" width="8.88671875" style="776"/>
    <col min="14593" max="14593" width="2.6640625" style="776" customWidth="1"/>
    <col min="14594" max="14620" width="3.6640625" style="776" customWidth="1"/>
    <col min="14621" max="14658" width="2.6640625" style="776" customWidth="1"/>
    <col min="14659" max="14848" width="8.88671875" style="776"/>
    <col min="14849" max="14849" width="2.6640625" style="776" customWidth="1"/>
    <col min="14850" max="14876" width="3.6640625" style="776" customWidth="1"/>
    <col min="14877" max="14914" width="2.6640625" style="776" customWidth="1"/>
    <col min="14915" max="15104" width="8.88671875" style="776"/>
    <col min="15105" max="15105" width="2.6640625" style="776" customWidth="1"/>
    <col min="15106" max="15132" width="3.6640625" style="776" customWidth="1"/>
    <col min="15133" max="15170" width="2.6640625" style="776" customWidth="1"/>
    <col min="15171" max="15360" width="8.88671875" style="776"/>
    <col min="15361" max="15361" width="2.6640625" style="776" customWidth="1"/>
    <col min="15362" max="15388" width="3.6640625" style="776" customWidth="1"/>
    <col min="15389" max="15426" width="2.6640625" style="776" customWidth="1"/>
    <col min="15427" max="15616" width="8.88671875" style="776"/>
    <col min="15617" max="15617" width="2.6640625" style="776" customWidth="1"/>
    <col min="15618" max="15644" width="3.6640625" style="776" customWidth="1"/>
    <col min="15645" max="15682" width="2.6640625" style="776" customWidth="1"/>
    <col min="15683" max="15872" width="8.88671875" style="776"/>
    <col min="15873" max="15873" width="2.6640625" style="776" customWidth="1"/>
    <col min="15874" max="15900" width="3.6640625" style="776" customWidth="1"/>
    <col min="15901" max="15938" width="2.6640625" style="776" customWidth="1"/>
    <col min="15939" max="16128" width="8.88671875" style="776"/>
    <col min="16129" max="16129" width="2.6640625" style="776" customWidth="1"/>
    <col min="16130" max="16156" width="3.6640625" style="776" customWidth="1"/>
    <col min="16157" max="16194" width="2.6640625" style="776" customWidth="1"/>
    <col min="16195" max="16384" width="8.88671875" style="776"/>
  </cols>
  <sheetData>
    <row r="1" spans="1:28" ht="13.5" customHeight="1" thickBot="1">
      <c r="A1" s="811"/>
      <c r="B1" s="766"/>
      <c r="C1" s="766"/>
      <c r="D1" s="766"/>
      <c r="E1" s="766"/>
      <c r="F1" s="766"/>
      <c r="G1" s="766"/>
      <c r="H1" s="766"/>
      <c r="I1" s="766"/>
      <c r="J1" s="766"/>
      <c r="K1" s="766"/>
      <c r="L1" s="766"/>
      <c r="M1" s="766"/>
      <c r="N1" s="766"/>
      <c r="O1" s="766"/>
      <c r="P1" s="766"/>
      <c r="Q1" s="766"/>
      <c r="R1" s="766"/>
      <c r="S1" s="766"/>
      <c r="T1" s="766"/>
      <c r="U1" s="766"/>
      <c r="V1" s="766"/>
      <c r="W1" s="766"/>
      <c r="X1" s="766"/>
      <c r="Y1" s="766"/>
      <c r="Z1" s="766"/>
      <c r="AA1" s="766"/>
      <c r="AB1" s="766"/>
    </row>
    <row r="2" spans="1:28" ht="21" customHeight="1" thickBot="1">
      <c r="A2" s="812"/>
      <c r="B2" s="813"/>
      <c r="C2" s="814"/>
      <c r="D2" s="814"/>
      <c r="E2" s="814"/>
      <c r="F2" s="814"/>
      <c r="G2" s="814"/>
      <c r="H2" s="814"/>
      <c r="I2" s="814"/>
      <c r="J2" s="814"/>
      <c r="K2" s="814"/>
      <c r="L2" s="2991" t="s">
        <v>1610</v>
      </c>
      <c r="M2" s="2991"/>
      <c r="N2" s="2991"/>
      <c r="O2" s="2991"/>
      <c r="P2" s="2991"/>
      <c r="Q2" s="2991"/>
      <c r="R2" s="815"/>
      <c r="S2" s="815"/>
      <c r="T2" s="815"/>
      <c r="U2" s="814"/>
      <c r="V2" s="814"/>
      <c r="W2" s="814"/>
      <c r="X2" s="814"/>
      <c r="Y2" s="814"/>
      <c r="Z2" s="814"/>
      <c r="AA2" s="814"/>
      <c r="AB2" s="816"/>
    </row>
    <row r="3" spans="1:28" ht="21" customHeight="1">
      <c r="B3" s="817"/>
      <c r="C3" s="760"/>
      <c r="D3" s="760"/>
      <c r="E3" s="760"/>
      <c r="F3" s="760"/>
      <c r="G3" s="760"/>
      <c r="H3" s="760"/>
      <c r="I3" s="760"/>
      <c r="J3" s="760"/>
      <c r="K3" s="760"/>
      <c r="L3" s="2992"/>
      <c r="M3" s="2992"/>
      <c r="N3" s="2992"/>
      <c r="O3" s="2992"/>
      <c r="P3" s="2992"/>
      <c r="Q3" s="2992"/>
      <c r="R3" s="760"/>
      <c r="S3" s="760"/>
      <c r="T3" s="760"/>
      <c r="U3" s="760"/>
      <c r="V3" s="760"/>
      <c r="W3" s="760"/>
      <c r="X3" s="760"/>
      <c r="Y3" s="2993" t="s">
        <v>1612</v>
      </c>
      <c r="Z3" s="2994"/>
      <c r="AA3" s="2995"/>
      <c r="AB3" s="818"/>
    </row>
    <row r="4" spans="1:28" ht="21" customHeight="1">
      <c r="B4" s="817"/>
      <c r="C4" s="2820" t="s">
        <v>1613</v>
      </c>
      <c r="D4" s="2820"/>
      <c r="E4" s="2996"/>
      <c r="F4" s="3096"/>
      <c r="G4" s="3097"/>
      <c r="H4" s="3100" t="s">
        <v>1659</v>
      </c>
      <c r="I4" s="3101"/>
      <c r="J4" s="3100">
        <v>1</v>
      </c>
      <c r="K4" s="3104"/>
      <c r="L4" s="3100">
        <v>0</v>
      </c>
      <c r="M4" s="3106"/>
      <c r="N4" s="3108">
        <v>0</v>
      </c>
      <c r="O4" s="3109"/>
      <c r="P4" s="3106">
        <v>0</v>
      </c>
      <c r="Q4" s="3104"/>
      <c r="R4" s="3100">
        <v>0</v>
      </c>
      <c r="S4" s="3106"/>
      <c r="T4" s="3108">
        <v>0</v>
      </c>
      <c r="U4" s="3109"/>
      <c r="V4" s="3100">
        <v>0</v>
      </c>
      <c r="W4" s="3104"/>
      <c r="Y4" s="817"/>
      <c r="Z4" s="760"/>
      <c r="AA4" s="818"/>
      <c r="AB4" s="818"/>
    </row>
    <row r="5" spans="1:28" ht="21" customHeight="1">
      <c r="B5" s="817"/>
      <c r="C5" s="2820"/>
      <c r="D5" s="2820"/>
      <c r="E5" s="2996"/>
      <c r="F5" s="3098"/>
      <c r="G5" s="3099"/>
      <c r="H5" s="3102"/>
      <c r="I5" s="3103"/>
      <c r="J5" s="3102"/>
      <c r="K5" s="3105"/>
      <c r="L5" s="3102"/>
      <c r="M5" s="3107"/>
      <c r="N5" s="3110"/>
      <c r="O5" s="3111"/>
      <c r="P5" s="3107"/>
      <c r="Q5" s="3105"/>
      <c r="R5" s="3102"/>
      <c r="S5" s="3107"/>
      <c r="T5" s="3110"/>
      <c r="U5" s="3111"/>
      <c r="V5" s="3102"/>
      <c r="W5" s="3105"/>
      <c r="Y5" s="817"/>
      <c r="Z5" s="760"/>
      <c r="AA5" s="818"/>
      <c r="AB5" s="818"/>
    </row>
    <row r="6" spans="1:28" ht="21" customHeight="1" thickBot="1">
      <c r="B6" s="817"/>
      <c r="C6" s="760"/>
      <c r="D6" s="760"/>
      <c r="E6" s="760"/>
      <c r="F6" s="3013" t="s">
        <v>1614</v>
      </c>
      <c r="G6" s="3013"/>
      <c r="H6" s="3013"/>
      <c r="I6" s="3013"/>
      <c r="J6" s="3013"/>
      <c r="K6" s="3013"/>
      <c r="L6" s="3013"/>
      <c r="M6" s="3013"/>
      <c r="N6" s="3013"/>
      <c r="O6" s="3013"/>
      <c r="P6" s="3013"/>
      <c r="Q6" s="3013"/>
      <c r="R6" s="3013"/>
      <c r="S6" s="3013"/>
      <c r="T6" s="3013"/>
      <c r="U6" s="3013"/>
      <c r="V6" s="3013"/>
      <c r="W6" s="3013"/>
      <c r="X6" s="760"/>
      <c r="Y6" s="765"/>
      <c r="Z6" s="766"/>
      <c r="AA6" s="767"/>
      <c r="AB6" s="818"/>
    </row>
    <row r="7" spans="1:28" ht="21" customHeight="1">
      <c r="B7" s="817"/>
      <c r="C7" s="760"/>
      <c r="D7" s="760"/>
      <c r="E7" s="760"/>
      <c r="F7" s="760"/>
      <c r="G7" s="760"/>
      <c r="H7" s="760"/>
      <c r="I7" s="760"/>
      <c r="J7" s="760"/>
      <c r="K7" s="760"/>
      <c r="L7" s="760"/>
      <c r="M7" s="760"/>
      <c r="N7" s="760"/>
      <c r="O7" s="760"/>
      <c r="P7" s="760"/>
      <c r="Q7" s="760"/>
      <c r="R7" s="760"/>
      <c r="S7" s="760"/>
      <c r="T7" s="760"/>
      <c r="U7" s="760"/>
      <c r="V7" s="760"/>
      <c r="W7" s="760"/>
      <c r="X7" s="760"/>
      <c r="Y7" s="760"/>
      <c r="Z7" s="760"/>
      <c r="AA7" s="760"/>
      <c r="AB7" s="818"/>
    </row>
    <row r="8" spans="1:28" ht="21" customHeight="1">
      <c r="B8" s="817"/>
      <c r="C8" s="760" t="s">
        <v>1615</v>
      </c>
      <c r="D8" s="760"/>
      <c r="E8" s="760"/>
      <c r="F8" s="760"/>
      <c r="G8" s="760"/>
      <c r="H8" s="760"/>
      <c r="I8" s="760"/>
      <c r="J8" s="760"/>
      <c r="K8" s="760"/>
      <c r="L8" s="760"/>
      <c r="M8" s="760"/>
      <c r="N8" s="760"/>
      <c r="O8" s="760"/>
      <c r="P8" s="760"/>
      <c r="Q8" s="3112" t="s">
        <v>1616</v>
      </c>
      <c r="R8" s="3112"/>
      <c r="S8" s="3112"/>
      <c r="T8" s="3112"/>
      <c r="U8" s="3112"/>
      <c r="V8" s="3112"/>
      <c r="W8" s="3112"/>
      <c r="X8" s="3112"/>
      <c r="Y8" s="819"/>
      <c r="Z8" s="760"/>
      <c r="AA8" s="760"/>
      <c r="AB8" s="818"/>
    </row>
    <row r="9" spans="1:28" ht="21" customHeight="1">
      <c r="B9" s="817"/>
      <c r="C9" s="760"/>
      <c r="D9" s="760"/>
      <c r="E9" s="760"/>
      <c r="F9" s="760"/>
      <c r="G9" s="760"/>
      <c r="H9" s="760"/>
      <c r="I9" s="760"/>
      <c r="J9" s="760"/>
      <c r="K9" s="760"/>
      <c r="L9" s="760"/>
      <c r="M9" s="760"/>
      <c r="N9" s="760"/>
      <c r="O9" s="760"/>
      <c r="P9" s="760"/>
      <c r="Q9" s="760"/>
      <c r="R9" s="760"/>
      <c r="S9" s="760"/>
      <c r="T9" s="760"/>
      <c r="U9" s="760"/>
      <c r="V9" s="760"/>
      <c r="W9" s="760"/>
      <c r="X9" s="760"/>
      <c r="Y9" s="760"/>
      <c r="Z9" s="760"/>
      <c r="AA9" s="760"/>
      <c r="AB9" s="818"/>
    </row>
    <row r="10" spans="1:28" ht="21" customHeight="1">
      <c r="B10" s="817"/>
      <c r="C10" s="760" t="s">
        <v>1617</v>
      </c>
      <c r="D10" s="760"/>
      <c r="E10" s="760"/>
      <c r="F10" s="760"/>
      <c r="G10" s="760"/>
      <c r="H10" s="760"/>
      <c r="I10" s="760"/>
      <c r="J10" s="760"/>
      <c r="K10" s="760"/>
      <c r="L10" s="760"/>
      <c r="M10" s="760"/>
      <c r="N10" s="760"/>
      <c r="O10" s="760"/>
      <c r="P10" s="760"/>
      <c r="Q10" s="760"/>
      <c r="R10" s="760"/>
      <c r="S10" s="760"/>
      <c r="T10" s="760"/>
      <c r="U10" s="760"/>
      <c r="V10" s="760"/>
      <c r="W10" s="760"/>
      <c r="X10" s="760"/>
      <c r="Y10" s="760"/>
      <c r="Z10" s="760"/>
      <c r="AA10" s="760"/>
      <c r="AB10" s="818"/>
    </row>
    <row r="11" spans="1:28" ht="21" customHeight="1">
      <c r="B11" s="817"/>
      <c r="C11" s="3015" t="s">
        <v>1618</v>
      </c>
      <c r="D11" s="3015"/>
      <c r="E11" s="3015"/>
      <c r="F11" s="3015"/>
      <c r="G11" s="760"/>
      <c r="H11" s="760"/>
      <c r="I11" s="760"/>
      <c r="J11" s="760"/>
      <c r="K11" s="760"/>
      <c r="L11" s="760"/>
      <c r="M11" s="760"/>
      <c r="N11" s="760"/>
      <c r="O11" s="760"/>
      <c r="P11" s="760"/>
      <c r="Q11" s="760"/>
      <c r="R11" s="760"/>
      <c r="S11" s="760"/>
      <c r="T11" s="760"/>
      <c r="U11" s="760"/>
      <c r="V11" s="760"/>
      <c r="W11" s="760"/>
      <c r="X11" s="760"/>
      <c r="Y11" s="760"/>
      <c r="Z11" s="760"/>
      <c r="AA11" s="760"/>
      <c r="AB11" s="818"/>
    </row>
    <row r="12" spans="1:28" ht="21" customHeight="1">
      <c r="B12" s="817"/>
      <c r="C12" s="760"/>
      <c r="D12" s="760"/>
      <c r="E12" s="760"/>
      <c r="F12" s="760"/>
      <c r="G12" s="760"/>
      <c r="H12" s="760"/>
      <c r="I12" s="820" t="s">
        <v>1619</v>
      </c>
      <c r="J12" s="821">
        <v>8</v>
      </c>
      <c r="K12" s="822">
        <v>3</v>
      </c>
      <c r="L12" s="823">
        <v>0</v>
      </c>
      <c r="M12" s="820" t="s">
        <v>1620</v>
      </c>
      <c r="N12" s="821" t="s">
        <v>1660</v>
      </c>
      <c r="O12" s="822" t="s">
        <v>1660</v>
      </c>
      <c r="P12" s="822" t="s">
        <v>1660</v>
      </c>
      <c r="Q12" s="823" t="s">
        <v>1660</v>
      </c>
      <c r="R12" s="760"/>
      <c r="S12" s="760"/>
      <c r="T12" s="760"/>
      <c r="U12" s="760"/>
      <c r="V12" s="760"/>
      <c r="W12" s="760"/>
      <c r="X12" s="760"/>
      <c r="Y12" s="760"/>
      <c r="Z12" s="760"/>
      <c r="AA12" s="760"/>
      <c r="AB12" s="818"/>
    </row>
    <row r="13" spans="1:28" ht="21" customHeight="1">
      <c r="B13" s="817"/>
      <c r="C13" s="760"/>
      <c r="D13" s="760"/>
      <c r="E13" s="760"/>
      <c r="F13" s="760"/>
      <c r="G13" s="760"/>
      <c r="H13" s="760"/>
      <c r="I13" s="760" t="s">
        <v>1621</v>
      </c>
      <c r="J13" s="760"/>
      <c r="K13" s="760"/>
      <c r="L13" s="3114" t="s">
        <v>1661</v>
      </c>
      <c r="M13" s="3114"/>
      <c r="N13" s="3114"/>
      <c r="O13" s="3114"/>
      <c r="P13" s="3114"/>
      <c r="Q13" s="3114"/>
      <c r="R13" s="3114"/>
      <c r="S13" s="3114"/>
      <c r="T13" s="3114"/>
      <c r="U13" s="3114"/>
      <c r="V13" s="3114"/>
      <c r="W13" s="3114"/>
      <c r="X13" s="2828"/>
      <c r="Y13" s="3016"/>
      <c r="Z13" s="3016"/>
      <c r="AA13" s="761"/>
      <c r="AB13" s="818"/>
    </row>
    <row r="14" spans="1:28" ht="21" customHeight="1">
      <c r="B14" s="817"/>
      <c r="C14" s="760"/>
      <c r="D14" s="760"/>
      <c r="E14" s="760"/>
      <c r="F14" s="760"/>
      <c r="G14" s="760"/>
      <c r="H14" s="760"/>
      <c r="I14" s="760" t="s">
        <v>1622</v>
      </c>
      <c r="J14" s="760"/>
      <c r="K14" s="760"/>
      <c r="L14" s="3113" t="s">
        <v>1662</v>
      </c>
      <c r="M14" s="2828"/>
      <c r="N14" s="2828"/>
      <c r="O14" s="2828"/>
      <c r="P14" s="2828"/>
      <c r="Q14" s="2828"/>
      <c r="R14" s="2828"/>
      <c r="S14" s="2828"/>
      <c r="T14" s="2828"/>
      <c r="U14" s="2828"/>
      <c r="V14" s="2828"/>
      <c r="W14" s="2828"/>
      <c r="X14" s="2828"/>
      <c r="Y14" s="3019"/>
      <c r="Z14" s="3020"/>
      <c r="AA14" s="824"/>
      <c r="AB14" s="818"/>
    </row>
    <row r="15" spans="1:28" ht="21" customHeight="1">
      <c r="B15" s="817"/>
      <c r="C15" s="760"/>
      <c r="D15" s="760"/>
      <c r="E15" s="760"/>
      <c r="F15" s="760"/>
      <c r="G15" s="760"/>
      <c r="H15" s="760"/>
      <c r="I15" s="760" t="s">
        <v>1623</v>
      </c>
      <c r="J15" s="760"/>
      <c r="K15" s="760"/>
      <c r="L15" s="3114" t="s">
        <v>1663</v>
      </c>
      <c r="M15" s="3115"/>
      <c r="N15" s="3115"/>
      <c r="O15" s="3115"/>
      <c r="P15" s="3115"/>
      <c r="Q15" s="3115"/>
      <c r="R15" s="3115"/>
      <c r="S15" s="3115"/>
      <c r="T15" s="3115"/>
      <c r="U15" s="3115"/>
      <c r="V15" s="3115"/>
      <c r="W15" s="3115"/>
      <c r="X15" s="3115"/>
      <c r="Y15" s="3020"/>
      <c r="Z15" s="3020"/>
      <c r="AA15" s="824"/>
      <c r="AB15" s="818"/>
    </row>
    <row r="16" spans="1:28" ht="21" customHeight="1">
      <c r="B16" s="817"/>
      <c r="C16" s="760"/>
      <c r="D16" s="760"/>
      <c r="E16" s="760"/>
      <c r="F16" s="760"/>
      <c r="G16" s="760"/>
      <c r="H16" s="760"/>
      <c r="I16" s="2828" t="s">
        <v>1624</v>
      </c>
      <c r="J16" s="2828"/>
      <c r="K16" s="760"/>
      <c r="L16" s="3114" t="s">
        <v>1664</v>
      </c>
      <c r="M16" s="3115"/>
      <c r="N16" s="3115"/>
      <c r="O16" s="3115"/>
      <c r="P16" s="3115"/>
      <c r="Q16" s="3115"/>
      <c r="R16" s="3115"/>
      <c r="S16" s="3115"/>
      <c r="T16" s="3115"/>
      <c r="U16" s="3115"/>
      <c r="V16" s="3115"/>
      <c r="W16" s="3115"/>
      <c r="X16" s="3115"/>
      <c r="Y16" s="760"/>
      <c r="Z16" s="760"/>
      <c r="AA16" s="760"/>
      <c r="AB16" s="818"/>
    </row>
    <row r="17" spans="2:28" ht="21" customHeight="1" thickBot="1">
      <c r="B17" s="817"/>
      <c r="C17" s="760"/>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818"/>
    </row>
    <row r="18" spans="2:28" ht="31.35" customHeight="1">
      <c r="B18" s="817"/>
      <c r="C18" s="3024" t="s">
        <v>1625</v>
      </c>
      <c r="D18" s="3025"/>
      <c r="E18" s="3025"/>
      <c r="F18" s="3026"/>
      <c r="G18" s="3026"/>
      <c r="H18" s="3026"/>
      <c r="I18" s="3026"/>
      <c r="J18" s="3026"/>
      <c r="K18" s="3026"/>
      <c r="L18" s="3026"/>
      <c r="M18" s="3026"/>
      <c r="N18" s="3026"/>
      <c r="O18" s="3026"/>
      <c r="P18" s="3026"/>
      <c r="Q18" s="3026"/>
      <c r="R18" s="3026"/>
      <c r="S18" s="3026"/>
      <c r="T18" s="3026"/>
      <c r="U18" s="3026"/>
      <c r="V18" s="3026"/>
      <c r="W18" s="3026"/>
      <c r="X18" s="3026"/>
      <c r="Y18" s="3026"/>
      <c r="Z18" s="3027"/>
      <c r="AA18" s="825"/>
      <c r="AB18" s="818"/>
    </row>
    <row r="19" spans="2:28" ht="31.35" customHeight="1">
      <c r="B19" s="817"/>
      <c r="C19" s="3028" t="s">
        <v>1665</v>
      </c>
      <c r="D19" s="3029"/>
      <c r="E19" s="3029"/>
      <c r="F19" s="3116" t="s">
        <v>1666</v>
      </c>
      <c r="G19" s="3116"/>
      <c r="H19" s="3116"/>
      <c r="I19" s="3116"/>
      <c r="J19" s="3116"/>
      <c r="K19" s="3116"/>
      <c r="L19" s="3116"/>
      <c r="M19" s="3116"/>
      <c r="N19" s="3116"/>
      <c r="O19" s="3116"/>
      <c r="P19" s="3116"/>
      <c r="Q19" s="3116"/>
      <c r="R19" s="3116"/>
      <c r="S19" s="3116"/>
      <c r="T19" s="3116"/>
      <c r="U19" s="3116"/>
      <c r="V19" s="3116"/>
      <c r="W19" s="3116"/>
      <c r="X19" s="3116"/>
      <c r="Y19" s="3116"/>
      <c r="Z19" s="3117"/>
      <c r="AA19" s="817"/>
      <c r="AB19" s="818"/>
    </row>
    <row r="20" spans="2:28" ht="31.35" customHeight="1">
      <c r="B20" s="817"/>
      <c r="C20" s="3028" t="s">
        <v>1627</v>
      </c>
      <c r="D20" s="3029"/>
      <c r="E20" s="3029"/>
      <c r="F20" s="3116" t="s">
        <v>1667</v>
      </c>
      <c r="G20" s="3116"/>
      <c r="H20" s="3116"/>
      <c r="I20" s="3116"/>
      <c r="J20" s="3116"/>
      <c r="K20" s="3116"/>
      <c r="L20" s="3116"/>
      <c r="M20" s="3116"/>
      <c r="N20" s="3116"/>
      <c r="O20" s="3116"/>
      <c r="P20" s="3116"/>
      <c r="Q20" s="3116"/>
      <c r="R20" s="3116"/>
      <c r="S20" s="3116"/>
      <c r="T20" s="3116"/>
      <c r="U20" s="3116"/>
      <c r="V20" s="3116"/>
      <c r="W20" s="3116"/>
      <c r="X20" s="3116"/>
      <c r="Y20" s="3116"/>
      <c r="Z20" s="3117"/>
      <c r="AA20" s="817"/>
      <c r="AB20" s="818"/>
    </row>
    <row r="21" spans="2:28" ht="31.35" customHeight="1">
      <c r="B21" s="817"/>
      <c r="C21" s="3032"/>
      <c r="D21" s="3033"/>
      <c r="E21" s="3033"/>
      <c r="F21" s="3033"/>
      <c r="G21" s="3033"/>
      <c r="H21" s="3033"/>
      <c r="I21" s="3033"/>
      <c r="J21" s="3033"/>
      <c r="K21" s="3033"/>
      <c r="L21" s="3033"/>
      <c r="M21" s="3033"/>
      <c r="N21" s="3033"/>
      <c r="O21" s="3033"/>
      <c r="P21" s="3033"/>
      <c r="Q21" s="3033"/>
      <c r="R21" s="3033"/>
      <c r="S21" s="3033"/>
      <c r="T21" s="3033"/>
      <c r="U21" s="3033"/>
      <c r="V21" s="3033"/>
      <c r="W21" s="3033"/>
      <c r="X21" s="3033"/>
      <c r="Y21" s="3033"/>
      <c r="Z21" s="3034"/>
      <c r="AA21" s="817"/>
      <c r="AB21" s="818"/>
    </row>
    <row r="22" spans="2:28" ht="31.35" customHeight="1" thickBot="1">
      <c r="B22" s="817"/>
      <c r="C22" s="3035"/>
      <c r="D22" s="3036"/>
      <c r="E22" s="3036"/>
      <c r="F22" s="3036"/>
      <c r="G22" s="3036"/>
      <c r="H22" s="3036"/>
      <c r="I22" s="3036"/>
      <c r="J22" s="3036"/>
      <c r="K22" s="3036"/>
      <c r="L22" s="3036"/>
      <c r="M22" s="3036"/>
      <c r="N22" s="3036"/>
      <c r="O22" s="3036"/>
      <c r="P22" s="3036"/>
      <c r="Q22" s="3036"/>
      <c r="R22" s="3036"/>
      <c r="S22" s="3036"/>
      <c r="T22" s="3036"/>
      <c r="U22" s="3036"/>
      <c r="V22" s="3036"/>
      <c r="W22" s="3036"/>
      <c r="X22" s="3036"/>
      <c r="Y22" s="3036"/>
      <c r="Z22" s="3037"/>
      <c r="AA22" s="817"/>
      <c r="AB22" s="818"/>
    </row>
    <row r="23" spans="2:28" ht="21" customHeight="1">
      <c r="B23" s="817"/>
      <c r="C23" s="760"/>
      <c r="D23" s="760"/>
      <c r="E23" s="760"/>
      <c r="F23" s="760"/>
      <c r="G23" s="760"/>
      <c r="H23" s="760"/>
      <c r="I23" s="760"/>
      <c r="J23" s="760"/>
      <c r="K23" s="760"/>
      <c r="L23" s="760"/>
      <c r="M23" s="760"/>
      <c r="N23" s="760"/>
      <c r="O23" s="760"/>
      <c r="P23" s="760"/>
      <c r="Q23" s="760"/>
      <c r="R23" s="760"/>
      <c r="S23" s="760"/>
      <c r="T23" s="760"/>
      <c r="U23" s="760"/>
      <c r="V23" s="760"/>
      <c r="W23" s="760"/>
      <c r="X23" s="760"/>
      <c r="Y23" s="760"/>
      <c r="Z23" s="760"/>
      <c r="AA23" s="760"/>
      <c r="AB23" s="818"/>
    </row>
    <row r="24" spans="2:28" ht="21" customHeight="1">
      <c r="B24" s="817"/>
      <c r="C24" s="760" t="s">
        <v>1628</v>
      </c>
      <c r="D24" s="760"/>
      <c r="E24" s="760"/>
      <c r="F24" s="760" t="s">
        <v>1629</v>
      </c>
      <c r="G24" s="760"/>
      <c r="H24" s="760"/>
      <c r="I24" s="760"/>
      <c r="J24" s="760"/>
      <c r="K24" s="760"/>
      <c r="L24" s="760"/>
      <c r="M24" s="760"/>
      <c r="N24" s="760"/>
      <c r="O24" s="760"/>
      <c r="P24" s="760"/>
      <c r="Q24" s="760"/>
      <c r="R24" s="760"/>
      <c r="S24" s="760"/>
      <c r="T24" s="760"/>
      <c r="U24" s="760"/>
      <c r="V24" s="760"/>
      <c r="W24" s="760"/>
      <c r="X24" s="760"/>
      <c r="Y24" s="760"/>
      <c r="Z24" s="760"/>
      <c r="AA24" s="760"/>
      <c r="AB24" s="818"/>
    </row>
    <row r="25" spans="2:28" ht="21" customHeight="1">
      <c r="B25" s="817"/>
      <c r="C25" s="760"/>
      <c r="D25" s="760"/>
      <c r="E25" s="3118" t="s">
        <v>1630</v>
      </c>
      <c r="F25" s="2828"/>
      <c r="G25" s="760"/>
      <c r="H25" s="2828" t="s">
        <v>1631</v>
      </c>
      <c r="I25" s="2828"/>
      <c r="J25" s="760"/>
      <c r="K25" s="760"/>
      <c r="L25" s="760"/>
      <c r="M25" s="760"/>
      <c r="N25" s="760"/>
      <c r="O25" s="760"/>
      <c r="P25" s="760"/>
      <c r="Q25" s="760"/>
      <c r="R25" s="760"/>
      <c r="S25" s="760"/>
      <c r="T25" s="760"/>
      <c r="U25" s="760"/>
      <c r="V25" s="760"/>
      <c r="W25" s="760"/>
      <c r="X25" s="760"/>
      <c r="Y25" s="760"/>
      <c r="Z25" s="760"/>
      <c r="AA25" s="760"/>
      <c r="AB25" s="818"/>
    </row>
    <row r="26" spans="2:28" ht="21" customHeight="1" thickBot="1">
      <c r="B26" s="817"/>
      <c r="C26" s="760"/>
      <c r="D26" s="760"/>
      <c r="E26" s="2829" t="s">
        <v>1632</v>
      </c>
      <c r="F26" s="2829"/>
      <c r="G26" s="2829"/>
      <c r="H26" s="2829"/>
      <c r="I26" s="2829"/>
      <c r="J26" s="2829"/>
      <c r="K26" s="2829"/>
      <c r="L26" s="2829"/>
      <c r="M26" s="2829"/>
      <c r="N26" s="2829"/>
      <c r="O26" s="2829"/>
      <c r="P26" s="2829"/>
      <c r="Q26" s="2829"/>
      <c r="R26" s="2829"/>
      <c r="S26" s="2829"/>
      <c r="T26" s="760"/>
      <c r="U26" s="760"/>
      <c r="V26" s="760"/>
      <c r="W26" s="760"/>
      <c r="X26" s="760"/>
      <c r="Y26" s="760"/>
      <c r="Z26" s="760"/>
      <c r="AA26" s="760"/>
      <c r="AB26" s="818"/>
    </row>
    <row r="27" spans="2:28" ht="21" customHeight="1">
      <c r="B27" s="817"/>
      <c r="C27" s="3048" t="s">
        <v>1633</v>
      </c>
      <c r="D27" s="3049"/>
      <c r="E27" s="3049"/>
      <c r="F27" s="3049"/>
      <c r="G27" s="3049"/>
      <c r="H27" s="3050"/>
      <c r="I27" s="3121" t="s">
        <v>1668</v>
      </c>
      <c r="J27" s="3049"/>
      <c r="K27" s="3049"/>
      <c r="L27" s="3049"/>
      <c r="M27" s="3049" t="s">
        <v>1634</v>
      </c>
      <c r="N27" s="3049"/>
      <c r="O27" s="3049"/>
      <c r="P27" s="3049"/>
      <c r="Q27" s="3049"/>
      <c r="R27" s="3049" t="s">
        <v>1669</v>
      </c>
      <c r="S27" s="3123"/>
      <c r="T27" s="3123"/>
      <c r="U27" s="3123"/>
      <c r="V27" s="3049" t="s">
        <v>1635</v>
      </c>
      <c r="W27" s="3124"/>
      <c r="X27" s="817"/>
      <c r="Y27" s="760"/>
      <c r="Z27" s="760"/>
      <c r="AA27" s="760"/>
      <c r="AB27" s="818"/>
    </row>
    <row r="28" spans="2:28" ht="21" customHeight="1">
      <c r="B28" s="817"/>
      <c r="C28" s="3051"/>
      <c r="D28" s="3052"/>
      <c r="E28" s="3052"/>
      <c r="F28" s="3052"/>
      <c r="G28" s="3052"/>
      <c r="H28" s="3053"/>
      <c r="I28" s="3122"/>
      <c r="J28" s="3052"/>
      <c r="K28" s="3052"/>
      <c r="L28" s="3052"/>
      <c r="M28" s="3052" t="s">
        <v>1636</v>
      </c>
      <c r="N28" s="3052"/>
      <c r="O28" s="3052"/>
      <c r="P28" s="3052"/>
      <c r="Q28" s="3052"/>
      <c r="R28" s="2818"/>
      <c r="S28" s="2818"/>
      <c r="T28" s="2818"/>
      <c r="U28" s="2818"/>
      <c r="V28" s="3052" t="s">
        <v>1637</v>
      </c>
      <c r="W28" s="3119"/>
      <c r="X28" s="817"/>
      <c r="Y28" s="760"/>
      <c r="Z28" s="760"/>
      <c r="AA28" s="760"/>
      <c r="AB28" s="818"/>
    </row>
    <row r="29" spans="2:28" ht="21" customHeight="1">
      <c r="B29" s="817"/>
      <c r="C29" s="3044" t="s">
        <v>1638</v>
      </c>
      <c r="D29" s="3045"/>
      <c r="E29" s="3045"/>
      <c r="F29" s="3045"/>
      <c r="G29" s="3045"/>
      <c r="H29" s="3046"/>
      <c r="I29" s="826"/>
      <c r="J29" s="3120" t="s">
        <v>1639</v>
      </c>
      <c r="K29" s="3120"/>
      <c r="L29" s="3120"/>
      <c r="M29" s="827"/>
      <c r="N29" s="3120" t="s">
        <v>1640</v>
      </c>
      <c r="O29" s="3120"/>
      <c r="P29" s="3120"/>
      <c r="Q29" s="827"/>
      <c r="R29" s="3120" t="s">
        <v>1641</v>
      </c>
      <c r="S29" s="3120"/>
      <c r="T29" s="3120"/>
      <c r="U29" s="827"/>
      <c r="V29" s="827"/>
      <c r="W29" s="827"/>
      <c r="X29" s="817"/>
      <c r="Y29" s="760"/>
      <c r="Z29" s="760"/>
      <c r="AA29" s="760"/>
      <c r="AB29" s="818"/>
    </row>
    <row r="30" spans="2:28" ht="12" customHeight="1" thickBot="1">
      <c r="B30" s="817"/>
      <c r="C30" s="3060" t="s">
        <v>1642</v>
      </c>
      <c r="D30" s="3061"/>
      <c r="E30" s="3061"/>
      <c r="F30" s="3061"/>
      <c r="G30" s="3061"/>
      <c r="H30" s="3062"/>
      <c r="I30" s="828"/>
      <c r="J30" s="829"/>
      <c r="K30" s="829"/>
      <c r="L30" s="829"/>
      <c r="M30" s="829"/>
      <c r="N30" s="829"/>
      <c r="O30" s="829"/>
      <c r="P30" s="829"/>
      <c r="Q30" s="829"/>
      <c r="R30" s="829"/>
      <c r="S30" s="829"/>
      <c r="T30" s="829"/>
      <c r="U30" s="829"/>
      <c r="V30" s="829"/>
      <c r="W30" s="830"/>
      <c r="X30" s="817"/>
      <c r="Y30" s="760"/>
      <c r="Z30" s="760"/>
      <c r="AA30" s="760"/>
      <c r="AB30" s="818"/>
    </row>
    <row r="31" spans="2:28" ht="30" customHeight="1" thickBot="1">
      <c r="B31" s="817"/>
      <c r="C31" s="3063"/>
      <c r="D31" s="3064"/>
      <c r="E31" s="3064"/>
      <c r="F31" s="3064"/>
      <c r="G31" s="3064"/>
      <c r="H31" s="3065"/>
      <c r="I31" s="831"/>
      <c r="J31" s="832"/>
      <c r="K31" s="833">
        <v>9</v>
      </c>
      <c r="L31" s="834">
        <v>9</v>
      </c>
      <c r="M31" s="834">
        <v>9</v>
      </c>
      <c r="N31" s="834">
        <v>9</v>
      </c>
      <c r="O31" s="834">
        <v>9</v>
      </c>
      <c r="P31" s="834">
        <v>9</v>
      </c>
      <c r="Q31" s="835">
        <v>9</v>
      </c>
      <c r="R31" s="832"/>
      <c r="S31" s="3066" t="s">
        <v>1643</v>
      </c>
      <c r="T31" s="3066"/>
      <c r="U31" s="3066"/>
      <c r="V31" s="3066"/>
      <c r="W31" s="3067"/>
      <c r="X31" s="817"/>
      <c r="Y31" s="760"/>
      <c r="Z31" s="760"/>
      <c r="AA31" s="760"/>
      <c r="AB31" s="818"/>
    </row>
    <row r="32" spans="2:28" ht="12" customHeight="1">
      <c r="B32" s="817"/>
      <c r="C32" s="3051"/>
      <c r="D32" s="3052"/>
      <c r="E32" s="3052"/>
      <c r="F32" s="3052"/>
      <c r="G32" s="3052"/>
      <c r="H32" s="3053"/>
      <c r="I32" s="836"/>
      <c r="J32" s="837"/>
      <c r="K32" s="837"/>
      <c r="L32" s="837"/>
      <c r="M32" s="837"/>
      <c r="N32" s="837"/>
      <c r="O32" s="837"/>
      <c r="P32" s="837"/>
      <c r="Q32" s="837"/>
      <c r="R32" s="837"/>
      <c r="S32" s="837"/>
      <c r="T32" s="837"/>
      <c r="U32" s="837"/>
      <c r="V32" s="837"/>
      <c r="W32" s="838"/>
      <c r="X32" s="817"/>
      <c r="Y32" s="760"/>
      <c r="Z32" s="760"/>
      <c r="AA32" s="760"/>
      <c r="AB32" s="818"/>
    </row>
    <row r="33" spans="1:28" ht="21" customHeight="1">
      <c r="B33" s="817"/>
      <c r="C33" s="3060" t="s">
        <v>1644</v>
      </c>
      <c r="D33" s="3061"/>
      <c r="E33" s="3061"/>
      <c r="F33" s="3061"/>
      <c r="G33" s="3061"/>
      <c r="H33" s="3062"/>
      <c r="I33" s="3125" t="s">
        <v>1670</v>
      </c>
      <c r="J33" s="3126"/>
      <c r="K33" s="3126"/>
      <c r="L33" s="3126"/>
      <c r="M33" s="3126"/>
      <c r="N33" s="3126"/>
      <c r="O33" s="3126"/>
      <c r="P33" s="3126"/>
      <c r="Q33" s="3126"/>
      <c r="R33" s="3126"/>
      <c r="S33" s="3126"/>
      <c r="T33" s="3126"/>
      <c r="U33" s="3126"/>
      <c r="V33" s="3126"/>
      <c r="W33" s="3127"/>
      <c r="X33" s="817"/>
      <c r="Y33" s="760"/>
      <c r="Z33" s="760"/>
      <c r="AA33" s="760"/>
      <c r="AB33" s="818"/>
    </row>
    <row r="34" spans="1:28" ht="21" customHeight="1">
      <c r="B34" s="817"/>
      <c r="C34" s="3063"/>
      <c r="D34" s="3064"/>
      <c r="E34" s="3064"/>
      <c r="F34" s="3064"/>
      <c r="G34" s="3064"/>
      <c r="H34" s="3065"/>
      <c r="I34" s="3071"/>
      <c r="J34" s="3072"/>
      <c r="K34" s="3072"/>
      <c r="L34" s="3072"/>
      <c r="M34" s="3072"/>
      <c r="N34" s="3072"/>
      <c r="O34" s="3072"/>
      <c r="P34" s="3072"/>
      <c r="Q34" s="3072"/>
      <c r="R34" s="3072"/>
      <c r="S34" s="3072"/>
      <c r="T34" s="3072"/>
      <c r="U34" s="3072"/>
      <c r="V34" s="3072"/>
      <c r="W34" s="3073"/>
      <c r="X34" s="817"/>
      <c r="Y34" s="3039" t="s">
        <v>1645</v>
      </c>
      <c r="Z34" s="3040"/>
      <c r="AA34" s="3041"/>
      <c r="AB34" s="818"/>
    </row>
    <row r="35" spans="1:28" ht="21" customHeight="1">
      <c r="B35" s="817"/>
      <c r="C35" s="3076" t="s">
        <v>1646</v>
      </c>
      <c r="D35" s="3013"/>
      <c r="E35" s="3013"/>
      <c r="F35" s="3013"/>
      <c r="G35" s="3013"/>
      <c r="H35" s="3077"/>
      <c r="I35" s="3128" t="s">
        <v>1663</v>
      </c>
      <c r="J35" s="3013"/>
      <c r="K35" s="3013"/>
      <c r="L35" s="3013"/>
      <c r="M35" s="3013"/>
      <c r="N35" s="3013"/>
      <c r="O35" s="3013"/>
      <c r="P35" s="3013"/>
      <c r="Q35" s="3013"/>
      <c r="R35" s="3013"/>
      <c r="S35" s="3013"/>
      <c r="T35" s="3013"/>
      <c r="U35" s="3013"/>
      <c r="V35" s="3013"/>
      <c r="W35" s="3129"/>
      <c r="X35" s="817"/>
      <c r="Y35" s="3087"/>
      <c r="Z35" s="3088"/>
      <c r="AA35" s="3089"/>
      <c r="AB35" s="818"/>
    </row>
    <row r="36" spans="1:28" ht="21" customHeight="1">
      <c r="B36" s="817"/>
      <c r="C36" s="3090" t="s">
        <v>1647</v>
      </c>
      <c r="D36" s="3074"/>
      <c r="E36" s="3074"/>
      <c r="F36" s="3074"/>
      <c r="G36" s="3074"/>
      <c r="H36" s="3091"/>
      <c r="I36" s="3130"/>
      <c r="J36" s="2820"/>
      <c r="K36" s="2820"/>
      <c r="L36" s="2820"/>
      <c r="M36" s="2820"/>
      <c r="N36" s="2820"/>
      <c r="O36" s="2820"/>
      <c r="P36" s="2820"/>
      <c r="Q36" s="2820"/>
      <c r="R36" s="2820"/>
      <c r="S36" s="2820"/>
      <c r="T36" s="2820"/>
      <c r="U36" s="2820"/>
      <c r="V36" s="2820"/>
      <c r="W36" s="3131"/>
      <c r="X36" s="817"/>
      <c r="Y36" s="3087"/>
      <c r="Z36" s="3088"/>
      <c r="AA36" s="3089"/>
      <c r="AB36" s="818"/>
    </row>
    <row r="37" spans="1:28" ht="21" customHeight="1" thickBot="1">
      <c r="B37" s="817"/>
      <c r="C37" s="3092"/>
      <c r="D37" s="3093"/>
      <c r="E37" s="3093"/>
      <c r="F37" s="3093"/>
      <c r="G37" s="3093"/>
      <c r="H37" s="3094"/>
      <c r="I37" s="3132"/>
      <c r="J37" s="2816"/>
      <c r="K37" s="2816"/>
      <c r="L37" s="2816"/>
      <c r="M37" s="2816"/>
      <c r="N37" s="2816"/>
      <c r="O37" s="2816"/>
      <c r="P37" s="2816"/>
      <c r="Q37" s="2816"/>
      <c r="R37" s="2816"/>
      <c r="S37" s="2816"/>
      <c r="T37" s="2816"/>
      <c r="U37" s="2816"/>
      <c r="V37" s="2816"/>
      <c r="W37" s="3133"/>
      <c r="X37" s="817"/>
      <c r="Y37" s="3087"/>
      <c r="Z37" s="3088"/>
      <c r="AA37" s="3089"/>
      <c r="AB37" s="818"/>
    </row>
    <row r="38" spans="1:28" ht="15" customHeight="1">
      <c r="B38" s="817"/>
      <c r="C38" s="3095" t="s">
        <v>1648</v>
      </c>
      <c r="D38" s="3095"/>
      <c r="E38" s="839">
        <v>1</v>
      </c>
      <c r="F38" s="840"/>
      <c r="G38" s="3074" t="s">
        <v>1649</v>
      </c>
      <c r="H38" s="2828"/>
      <c r="I38" s="2828"/>
      <c r="J38" s="2828"/>
      <c r="K38" s="2828"/>
      <c r="L38" s="2828"/>
      <c r="M38" s="2828"/>
      <c r="N38" s="2828"/>
      <c r="O38" s="2828"/>
      <c r="P38" s="2828"/>
      <c r="Q38" s="2828"/>
      <c r="R38" s="2828"/>
      <c r="S38" s="2828"/>
      <c r="T38" s="2828"/>
      <c r="U38" s="2828"/>
      <c r="V38" s="2828"/>
      <c r="W38" s="2828"/>
      <c r="X38" s="2828"/>
      <c r="Y38" s="2828"/>
      <c r="Z38" s="2828"/>
      <c r="AA38" s="760"/>
      <c r="AB38" s="818"/>
    </row>
    <row r="39" spans="1:28" ht="15" customHeight="1">
      <c r="B39" s="817"/>
      <c r="C39" s="840"/>
      <c r="D39" s="841"/>
      <c r="E39" s="839">
        <v>2</v>
      </c>
      <c r="F39" s="840"/>
      <c r="G39" s="3074" t="s">
        <v>1650</v>
      </c>
      <c r="H39" s="2828"/>
      <c r="I39" s="2828"/>
      <c r="J39" s="2828"/>
      <c r="K39" s="842" t="s">
        <v>1651</v>
      </c>
      <c r="L39" s="843" t="s">
        <v>1105</v>
      </c>
      <c r="M39" s="843" t="s">
        <v>1652</v>
      </c>
      <c r="N39" s="843" t="s">
        <v>1653</v>
      </c>
      <c r="O39" s="843" t="s">
        <v>1654</v>
      </c>
      <c r="P39" s="843" t="s">
        <v>1651</v>
      </c>
      <c r="Q39" s="843" t="s">
        <v>1655</v>
      </c>
      <c r="R39" s="843" t="s">
        <v>1656</v>
      </c>
      <c r="S39" s="843" t="s">
        <v>1657</v>
      </c>
      <c r="T39" s="844"/>
      <c r="U39" s="844"/>
      <c r="V39" s="844"/>
      <c r="W39" s="845"/>
      <c r="X39" s="760"/>
      <c r="Y39" s="760"/>
      <c r="Z39" s="760"/>
      <c r="AA39" s="760"/>
      <c r="AB39" s="818"/>
    </row>
    <row r="40" spans="1:28" ht="15" customHeight="1" thickBot="1">
      <c r="B40" s="817"/>
      <c r="C40" s="760"/>
      <c r="D40" s="761"/>
      <c r="E40" s="761">
        <v>3</v>
      </c>
      <c r="F40" s="760"/>
      <c r="G40" s="3075" t="s">
        <v>1658</v>
      </c>
      <c r="H40" s="3075"/>
      <c r="I40" s="3075"/>
      <c r="J40" s="3075"/>
      <c r="K40" s="3075"/>
      <c r="L40" s="3075"/>
      <c r="M40" s="3075"/>
      <c r="N40" s="3075"/>
      <c r="O40" s="3075"/>
      <c r="P40" s="3075"/>
      <c r="Q40" s="3075"/>
      <c r="R40" s="3075"/>
      <c r="S40" s="3075"/>
      <c r="T40" s="3075"/>
      <c r="U40" s="3075"/>
      <c r="V40" s="3075"/>
      <c r="W40" s="3075"/>
      <c r="X40" s="3075"/>
      <c r="Y40" s="3075"/>
      <c r="Z40" s="3075"/>
      <c r="AA40" s="760"/>
      <c r="AB40" s="818"/>
    </row>
    <row r="41" spans="1:28" ht="5.25" customHeight="1">
      <c r="B41" s="763"/>
      <c r="C41" s="763"/>
      <c r="D41" s="763"/>
      <c r="E41" s="763"/>
      <c r="F41" s="763"/>
      <c r="G41" s="763"/>
      <c r="H41" s="763"/>
      <c r="I41" s="763"/>
      <c r="J41" s="763"/>
      <c r="K41" s="763"/>
      <c r="L41" s="763"/>
      <c r="M41" s="763"/>
      <c r="N41" s="763"/>
      <c r="O41" s="763"/>
      <c r="P41" s="763"/>
      <c r="Q41" s="763"/>
      <c r="R41" s="763"/>
      <c r="S41" s="763"/>
      <c r="T41" s="763"/>
      <c r="U41" s="763"/>
      <c r="V41" s="763"/>
      <c r="W41" s="763"/>
      <c r="X41" s="763"/>
      <c r="Y41" s="763"/>
      <c r="Z41" s="763"/>
      <c r="AA41" s="763"/>
      <c r="AB41" s="763"/>
    </row>
    <row r="42" spans="1:28">
      <c r="A42" s="846"/>
      <c r="B42" s="760"/>
      <c r="C42" s="760"/>
      <c r="D42" s="760"/>
      <c r="E42" s="760"/>
      <c r="F42" s="760"/>
      <c r="G42" s="760"/>
      <c r="H42" s="760"/>
      <c r="I42" s="760"/>
      <c r="J42" s="760"/>
      <c r="K42" s="760"/>
      <c r="L42" s="760"/>
      <c r="M42" s="760"/>
      <c r="N42" s="760"/>
      <c r="O42" s="760"/>
      <c r="P42" s="760"/>
      <c r="Q42" s="760"/>
      <c r="R42" s="760"/>
      <c r="S42" s="760"/>
      <c r="T42" s="760"/>
      <c r="U42" s="760"/>
      <c r="V42" s="760"/>
      <c r="W42" s="760"/>
      <c r="X42" s="760"/>
      <c r="Y42" s="760"/>
      <c r="Z42" s="760"/>
      <c r="AA42" s="760"/>
      <c r="AB42" s="760"/>
    </row>
    <row r="43" spans="1:28">
      <c r="A43" s="846"/>
      <c r="B43" s="760"/>
      <c r="C43" s="760"/>
      <c r="D43" s="760"/>
      <c r="E43" s="760"/>
      <c r="F43" s="760"/>
      <c r="G43" s="760"/>
      <c r="H43" s="760"/>
      <c r="I43" s="760"/>
      <c r="J43" s="760"/>
      <c r="K43" s="760"/>
      <c r="L43" s="760"/>
      <c r="M43" s="760"/>
      <c r="N43" s="760"/>
      <c r="O43" s="760"/>
      <c r="P43" s="760"/>
      <c r="Q43" s="760"/>
      <c r="R43" s="760"/>
      <c r="S43" s="760"/>
      <c r="T43" s="760"/>
      <c r="U43" s="760"/>
      <c r="V43" s="760"/>
      <c r="W43" s="760"/>
      <c r="X43" s="760"/>
      <c r="Y43" s="760"/>
      <c r="Z43" s="760"/>
      <c r="AA43" s="760"/>
      <c r="AB43" s="760"/>
    </row>
    <row r="44" spans="1:28">
      <c r="A44" s="847"/>
      <c r="C44" s="760"/>
      <c r="D44" s="760"/>
      <c r="E44" s="760"/>
      <c r="F44" s="760"/>
      <c r="G44" s="760"/>
      <c r="H44" s="760"/>
      <c r="I44" s="760"/>
      <c r="J44" s="760"/>
      <c r="K44" s="760"/>
      <c r="L44" s="760"/>
      <c r="M44" s="760"/>
      <c r="N44" s="760"/>
      <c r="O44" s="760"/>
      <c r="P44" s="760"/>
      <c r="Q44" s="760"/>
      <c r="R44" s="760"/>
      <c r="S44" s="760"/>
      <c r="T44" s="760"/>
      <c r="U44" s="760"/>
      <c r="V44" s="760"/>
      <c r="W44" s="760"/>
      <c r="X44" s="760"/>
      <c r="Y44" s="760"/>
      <c r="Z44" s="760"/>
      <c r="AA44" s="760"/>
      <c r="AB44" s="760"/>
    </row>
    <row r="45" spans="1:28">
      <c r="A45" s="846"/>
      <c r="B45" s="760"/>
      <c r="C45" s="760"/>
      <c r="D45" s="760"/>
      <c r="E45" s="760"/>
      <c r="F45" s="760"/>
      <c r="G45" s="760"/>
      <c r="H45" s="760"/>
      <c r="I45" s="760"/>
      <c r="J45" s="760"/>
      <c r="K45" s="760"/>
      <c r="L45" s="760"/>
      <c r="M45" s="760"/>
      <c r="N45" s="760"/>
      <c r="O45" s="760"/>
      <c r="P45" s="760"/>
      <c r="Q45" s="760"/>
      <c r="R45" s="760"/>
      <c r="S45" s="760"/>
      <c r="T45" s="760"/>
      <c r="U45" s="760"/>
      <c r="V45" s="760"/>
      <c r="W45" s="760"/>
      <c r="X45" s="760"/>
      <c r="Y45" s="760"/>
      <c r="Z45" s="760"/>
      <c r="AA45" s="760"/>
      <c r="AB45" s="760"/>
    </row>
    <row r="46" spans="1:28">
      <c r="A46" s="846"/>
      <c r="B46" s="760"/>
      <c r="C46" s="760"/>
      <c r="D46" s="760"/>
      <c r="E46" s="760"/>
      <c r="F46" s="760"/>
      <c r="G46" s="760"/>
      <c r="H46" s="760"/>
      <c r="I46" s="760"/>
      <c r="J46" s="760"/>
      <c r="K46" s="760"/>
      <c r="L46" s="760"/>
      <c r="M46" s="760"/>
      <c r="N46" s="760"/>
      <c r="O46" s="760"/>
      <c r="P46" s="760"/>
      <c r="Q46" s="760"/>
      <c r="R46" s="760"/>
      <c r="S46" s="760"/>
      <c r="T46" s="760"/>
      <c r="U46" s="760"/>
      <c r="V46" s="760"/>
      <c r="W46" s="760"/>
      <c r="X46" s="760"/>
      <c r="Y46" s="760"/>
      <c r="Z46" s="760"/>
      <c r="AA46" s="760"/>
      <c r="AB46" s="760"/>
    </row>
  </sheetData>
  <mergeCells count="58">
    <mergeCell ref="G39:J39"/>
    <mergeCell ref="G40:Z40"/>
    <mergeCell ref="C35:H35"/>
    <mergeCell ref="I35:W37"/>
    <mergeCell ref="Y35:AA37"/>
    <mergeCell ref="C36:H37"/>
    <mergeCell ref="C38:D38"/>
    <mergeCell ref="G38:Z38"/>
    <mergeCell ref="C30:H32"/>
    <mergeCell ref="S31:W31"/>
    <mergeCell ref="C33:H34"/>
    <mergeCell ref="I33:W33"/>
    <mergeCell ref="I34:W34"/>
    <mergeCell ref="C22:Z22"/>
    <mergeCell ref="E25:F25"/>
    <mergeCell ref="H25:I25"/>
    <mergeCell ref="E26:S26"/>
    <mergeCell ref="Y34:AA34"/>
    <mergeCell ref="M28:Q28"/>
    <mergeCell ref="V28:W28"/>
    <mergeCell ref="C29:H29"/>
    <mergeCell ref="J29:L29"/>
    <mergeCell ref="N29:P29"/>
    <mergeCell ref="R29:T29"/>
    <mergeCell ref="C27:H28"/>
    <mergeCell ref="I27:L28"/>
    <mergeCell ref="M27:Q27"/>
    <mergeCell ref="R27:U28"/>
    <mergeCell ref="V27:W27"/>
    <mergeCell ref="C19:E19"/>
    <mergeCell ref="F19:Z19"/>
    <mergeCell ref="C20:E20"/>
    <mergeCell ref="F20:Z20"/>
    <mergeCell ref="C21:Z21"/>
    <mergeCell ref="I16:J16"/>
    <mergeCell ref="L16:X16"/>
    <mergeCell ref="L13:X13"/>
    <mergeCell ref="C18:E18"/>
    <mergeCell ref="F18:Z18"/>
    <mergeCell ref="F6:W6"/>
    <mergeCell ref="Q8:X8"/>
    <mergeCell ref="C11:F11"/>
    <mergeCell ref="Y13:Z13"/>
    <mergeCell ref="L14:X14"/>
    <mergeCell ref="Y14:Z15"/>
    <mergeCell ref="L15:X15"/>
    <mergeCell ref="L2:Q3"/>
    <mergeCell ref="Y3:AA3"/>
    <mergeCell ref="C4:E5"/>
    <mergeCell ref="F4:G5"/>
    <mergeCell ref="H4:I5"/>
    <mergeCell ref="J4:K5"/>
    <mergeCell ref="L4:M5"/>
    <mergeCell ref="N4:O5"/>
    <mergeCell ref="P4:Q5"/>
    <mergeCell ref="R4:S5"/>
    <mergeCell ref="T4:U5"/>
    <mergeCell ref="V4:W5"/>
  </mergeCells>
  <phoneticPr fontId="18"/>
  <printOptions horizontalCentered="1" verticalCentered="1"/>
  <pageMargins left="0.27" right="0.21" top="0.27" bottom="0.24" header="0.2" footer="0.2"/>
  <pageSetup paperSize="9" orientation="portrait" blackAndWhite="1"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6"/>
  <dimension ref="C1:AJ48"/>
  <sheetViews>
    <sheetView view="pageBreakPreview" zoomScale="85" zoomScaleNormal="85" zoomScaleSheetLayoutView="85" zoomScalePageLayoutView="85" workbookViewId="0">
      <selection activeCell="C5" sqref="C5:L5"/>
    </sheetView>
  </sheetViews>
  <sheetFormatPr defaultColWidth="3.88671875" defaultRowHeight="21" customHeight="1"/>
  <cols>
    <col min="1" max="1" width="3.88671875" style="854"/>
    <col min="2" max="2" width="1.109375" style="854" customWidth="1"/>
    <col min="3" max="4" width="3.88671875" style="854"/>
    <col min="5" max="5" width="3.88671875" style="854" customWidth="1"/>
    <col min="6" max="10" width="3.88671875" style="854"/>
    <col min="11" max="11" width="3.88671875" style="854" customWidth="1"/>
    <col min="12" max="19" width="3.88671875" style="854"/>
    <col min="20" max="20" width="3.88671875" style="854" customWidth="1"/>
    <col min="21" max="26" width="3.88671875" style="854"/>
    <col min="27" max="27" width="4" style="854" bestFit="1" customWidth="1"/>
    <col min="28" max="34" width="3.88671875" style="854"/>
    <col min="35" max="35" width="1.88671875" style="854" customWidth="1"/>
    <col min="36" max="16384" width="3.88671875" style="854"/>
  </cols>
  <sheetData>
    <row r="1" spans="3:34" ht="48.6" customHeight="1">
      <c r="C1" s="3134" t="s">
        <v>1671</v>
      </c>
      <c r="D1" s="3134"/>
      <c r="E1" s="3134"/>
      <c r="F1" s="3134"/>
      <c r="G1" s="3134"/>
      <c r="H1" s="3134"/>
      <c r="I1" s="3134"/>
      <c r="J1" s="3134"/>
      <c r="K1" s="3134"/>
      <c r="L1" s="3134"/>
      <c r="M1" s="3134"/>
      <c r="N1" s="3134"/>
      <c r="O1" s="3134"/>
      <c r="P1" s="3134"/>
      <c r="Q1" s="3134"/>
      <c r="R1" s="3134"/>
      <c r="S1" s="3134"/>
      <c r="T1" s="3134"/>
      <c r="U1" s="3134"/>
      <c r="V1" s="3134"/>
      <c r="W1" s="3134"/>
      <c r="X1" s="3134"/>
      <c r="Y1" s="3134"/>
      <c r="Z1" s="3134"/>
      <c r="AA1" s="3134"/>
      <c r="AB1" s="3134"/>
      <c r="AC1" s="3134"/>
      <c r="AD1" s="3134"/>
      <c r="AE1" s="3134"/>
      <c r="AF1" s="3134"/>
      <c r="AG1" s="3134"/>
    </row>
    <row r="2" spans="3:34" ht="6" customHeight="1"/>
    <row r="3" spans="3:34" ht="23.1" customHeight="1">
      <c r="C3" s="3135" t="s">
        <v>1672</v>
      </c>
      <c r="D3" s="3135"/>
      <c r="E3" s="3136" t="str">
        <f>入力シート!C4</f>
        <v>道新第101号</v>
      </c>
      <c r="F3" s="3136"/>
      <c r="G3" s="3136"/>
      <c r="H3" s="3135" t="s">
        <v>1673</v>
      </c>
      <c r="I3" s="3135"/>
      <c r="J3" s="3135"/>
      <c r="K3" s="3135"/>
      <c r="L3" s="3135"/>
      <c r="P3" s="855"/>
      <c r="Q3" s="856"/>
      <c r="R3" s="856"/>
      <c r="S3" s="856"/>
      <c r="T3" s="857"/>
      <c r="U3" s="857"/>
      <c r="V3" s="3137" t="s">
        <v>1674</v>
      </c>
      <c r="W3" s="3137"/>
      <c r="X3" s="3137"/>
      <c r="Y3" s="3138"/>
      <c r="Z3" s="3138"/>
      <c r="AA3" s="3138"/>
      <c r="AB3" s="858" t="s">
        <v>1675</v>
      </c>
      <c r="AC3" s="3139"/>
      <c r="AD3" s="3139"/>
      <c r="AE3" s="858" t="s">
        <v>1676</v>
      </c>
      <c r="AF3" s="3139"/>
      <c r="AG3" s="3139"/>
      <c r="AH3" s="858" t="s">
        <v>1677</v>
      </c>
    </row>
    <row r="4" spans="3:34" ht="8.85" customHeight="1">
      <c r="C4" s="859"/>
      <c r="D4" s="859"/>
      <c r="E4" s="859"/>
      <c r="F4" s="859"/>
      <c r="G4" s="859"/>
      <c r="H4" s="859"/>
      <c r="I4" s="859"/>
      <c r="J4" s="859"/>
      <c r="K4" s="859"/>
      <c r="L4" s="859"/>
      <c r="M4" s="859"/>
      <c r="N4" s="859"/>
      <c r="O4" s="859"/>
      <c r="P4" s="859"/>
      <c r="Q4" s="859"/>
      <c r="R4" s="859"/>
      <c r="S4" s="859"/>
      <c r="T4" s="859"/>
      <c r="U4" s="859"/>
      <c r="V4" s="859"/>
      <c r="W4" s="859"/>
      <c r="X4" s="859"/>
      <c r="Y4" s="859"/>
    </row>
    <row r="5" spans="3:34" ht="23.1" customHeight="1">
      <c r="C5" s="3140" t="s">
        <v>1678</v>
      </c>
      <c r="D5" s="3140"/>
      <c r="E5" s="3140"/>
      <c r="F5" s="3140"/>
      <c r="G5" s="3140"/>
      <c r="H5" s="3140"/>
      <c r="I5" s="3140"/>
      <c r="J5" s="3140"/>
      <c r="K5" s="3140"/>
      <c r="L5" s="3140"/>
    </row>
    <row r="6" spans="3:34" ht="37.5" customHeight="1">
      <c r="C6" s="860"/>
      <c r="D6" s="860"/>
      <c r="E6" s="860"/>
      <c r="G6" s="861"/>
      <c r="H6" s="861"/>
      <c r="I6" s="861"/>
      <c r="J6" s="862"/>
      <c r="K6" s="862"/>
      <c r="L6" s="862"/>
      <c r="M6" s="862"/>
      <c r="N6" s="862"/>
      <c r="O6" s="862"/>
      <c r="P6" s="862"/>
      <c r="Q6" s="3141" t="s">
        <v>1679</v>
      </c>
      <c r="R6" s="3141"/>
      <c r="S6" s="3141"/>
      <c r="T6" s="3141"/>
      <c r="U6" s="3142" t="str">
        <f>入力シート!C25</f>
        <v>久留米市〇〇町１２３</v>
      </c>
      <c r="V6" s="3142"/>
      <c r="W6" s="3142"/>
      <c r="X6" s="3142"/>
      <c r="Y6" s="3142"/>
      <c r="Z6" s="3142"/>
      <c r="AA6" s="3142"/>
      <c r="AB6" s="3142"/>
      <c r="AC6" s="3142"/>
      <c r="AD6" s="3142"/>
      <c r="AE6" s="3142"/>
      <c r="AF6" s="3142"/>
      <c r="AG6" s="3142"/>
      <c r="AH6" s="3142"/>
    </row>
    <row r="7" spans="3:34" ht="37.5" customHeight="1">
      <c r="Q7" s="3141"/>
      <c r="R7" s="3141"/>
      <c r="S7" s="3141"/>
      <c r="T7" s="3141"/>
      <c r="U7" s="3142"/>
      <c r="V7" s="3142"/>
      <c r="W7" s="3142"/>
      <c r="X7" s="3142"/>
      <c r="Y7" s="3142"/>
      <c r="Z7" s="3142"/>
      <c r="AA7" s="3142"/>
      <c r="AB7" s="3142"/>
      <c r="AC7" s="3142"/>
      <c r="AD7" s="3142"/>
      <c r="AE7" s="3142"/>
      <c r="AF7" s="3142"/>
      <c r="AG7" s="3142"/>
      <c r="AH7" s="3142"/>
    </row>
    <row r="8" spans="3:34" ht="37.5" customHeight="1">
      <c r="G8" s="863"/>
      <c r="H8" s="863"/>
      <c r="I8" s="863"/>
      <c r="J8" s="864"/>
      <c r="K8" s="862"/>
      <c r="L8" s="862"/>
      <c r="M8" s="862"/>
      <c r="N8" s="862"/>
      <c r="O8" s="862"/>
      <c r="P8" s="862"/>
      <c r="Q8" s="3143" t="s">
        <v>1680</v>
      </c>
      <c r="R8" s="3143"/>
      <c r="S8" s="3143"/>
      <c r="T8" s="3143"/>
      <c r="U8" s="3144" t="str">
        <f>入力シート!C26</f>
        <v>(株）○○○○建設</v>
      </c>
      <c r="V8" s="3144"/>
      <c r="W8" s="3144"/>
      <c r="X8" s="3144"/>
      <c r="Y8" s="3144"/>
      <c r="Z8" s="3144"/>
      <c r="AA8" s="3144"/>
      <c r="AB8" s="3144"/>
      <c r="AC8" s="3144"/>
      <c r="AD8" s="3144"/>
      <c r="AE8" s="3144"/>
      <c r="AF8" s="3144"/>
      <c r="AG8" s="3144"/>
      <c r="AH8" s="3144"/>
    </row>
    <row r="9" spans="3:34" ht="37.5" customHeight="1">
      <c r="Q9" s="3143"/>
      <c r="R9" s="3143"/>
      <c r="S9" s="3143"/>
      <c r="T9" s="3143"/>
      <c r="U9" s="3144" t="str">
        <f>入力シート!C27</f>
        <v>代表取締役　久留米一郎</v>
      </c>
      <c r="V9" s="3144"/>
      <c r="W9" s="3144"/>
      <c r="X9" s="3144"/>
      <c r="Y9" s="3144"/>
      <c r="Z9" s="3144"/>
      <c r="AA9" s="3144"/>
      <c r="AB9" s="3144"/>
      <c r="AC9" s="3144"/>
      <c r="AD9" s="3144"/>
      <c r="AE9" s="3144"/>
      <c r="AF9" s="3144"/>
      <c r="AG9" s="3144"/>
      <c r="AH9" s="3144"/>
    </row>
    <row r="10" spans="3:34" ht="19.350000000000001" customHeight="1">
      <c r="F10" s="860"/>
      <c r="G10" s="861"/>
      <c r="H10" s="861"/>
      <c r="I10" s="861"/>
      <c r="J10" s="862"/>
      <c r="K10" s="862"/>
      <c r="L10" s="862"/>
      <c r="M10" s="862"/>
      <c r="N10" s="862"/>
      <c r="O10" s="862"/>
      <c r="P10" s="862"/>
      <c r="Q10" s="3141" t="s">
        <v>1681</v>
      </c>
      <c r="R10" s="3141"/>
      <c r="S10" s="3141"/>
      <c r="T10" s="3141"/>
      <c r="U10" s="3142" t="str">
        <f>入力シート!C28</f>
        <v>0942-12-○○○○</v>
      </c>
      <c r="V10" s="3142"/>
      <c r="W10" s="3142"/>
      <c r="X10" s="3142"/>
      <c r="Y10" s="3142"/>
      <c r="Z10" s="3142"/>
      <c r="AA10" s="3142"/>
      <c r="AB10" s="3142"/>
      <c r="AC10" s="3142"/>
      <c r="AD10" s="3142"/>
      <c r="AE10" s="3142"/>
      <c r="AF10" s="3142"/>
      <c r="AG10" s="3142"/>
      <c r="AH10" s="3142"/>
    </row>
    <row r="11" spans="3:34" ht="19.350000000000001" customHeight="1">
      <c r="Q11" s="3141"/>
      <c r="R11" s="3141"/>
      <c r="S11" s="3141"/>
      <c r="T11" s="3141"/>
      <c r="U11" s="3142"/>
      <c r="V11" s="3142"/>
      <c r="W11" s="3142"/>
      <c r="X11" s="3142"/>
      <c r="Y11" s="3142"/>
      <c r="Z11" s="3142"/>
      <c r="AA11" s="3142"/>
      <c r="AB11" s="3142"/>
      <c r="AC11" s="3142"/>
      <c r="AD11" s="3142"/>
      <c r="AE11" s="3142"/>
      <c r="AF11" s="3142"/>
      <c r="AG11" s="3142"/>
      <c r="AH11" s="3142"/>
    </row>
    <row r="12" spans="3:34" ht="18" customHeight="1">
      <c r="Q12" s="860"/>
      <c r="R12" s="860"/>
      <c r="S12" s="860"/>
      <c r="T12" s="860"/>
      <c r="U12" s="865"/>
      <c r="V12" s="865"/>
      <c r="W12" s="865"/>
      <c r="X12" s="865"/>
      <c r="Y12" s="865"/>
      <c r="Z12" s="865"/>
      <c r="AA12" s="865"/>
      <c r="AB12" s="865"/>
      <c r="AC12" s="865"/>
      <c r="AD12" s="865"/>
      <c r="AE12" s="865"/>
      <c r="AF12" s="865"/>
      <c r="AG12" s="865"/>
      <c r="AH12" s="865"/>
    </row>
    <row r="13" spans="3:34" ht="20.85" customHeight="1" thickBot="1">
      <c r="D13" s="860"/>
      <c r="E13" s="866"/>
      <c r="F13" s="861"/>
      <c r="G13" s="861"/>
      <c r="I13" s="860"/>
      <c r="J13" s="865"/>
      <c r="K13" s="865"/>
      <c r="L13" s="865"/>
      <c r="M13" s="865"/>
      <c r="N13" s="865"/>
      <c r="O13" s="861"/>
      <c r="P13" s="861"/>
      <c r="Q13" s="865"/>
      <c r="R13" s="861"/>
      <c r="S13" s="865"/>
      <c r="T13" s="865"/>
      <c r="U13" s="865"/>
      <c r="V13" s="865"/>
      <c r="W13" s="865"/>
      <c r="X13" s="865"/>
      <c r="Y13" s="865"/>
      <c r="AA13" s="865"/>
      <c r="AB13" s="865"/>
      <c r="AC13" s="865"/>
      <c r="AD13" s="865"/>
      <c r="AE13" s="865"/>
      <c r="AF13" s="867"/>
    </row>
    <row r="14" spans="3:34" ht="15" customHeight="1">
      <c r="C14" s="3141" t="s">
        <v>1682</v>
      </c>
      <c r="D14" s="3141"/>
      <c r="E14" s="3141"/>
      <c r="F14" s="3141"/>
      <c r="G14" s="3147"/>
      <c r="H14" s="3148" t="s">
        <v>1683</v>
      </c>
      <c r="I14" s="3149"/>
      <c r="J14" s="3150" t="s">
        <v>1684</v>
      </c>
      <c r="K14" s="3151"/>
      <c r="L14" s="3152" t="s">
        <v>1685</v>
      </c>
      <c r="M14" s="3149"/>
      <c r="N14" s="3150" t="s">
        <v>1686</v>
      </c>
      <c r="O14" s="3149"/>
      <c r="P14" s="3150" t="s">
        <v>1687</v>
      </c>
      <c r="Q14" s="3151"/>
      <c r="R14" s="3152" t="s">
        <v>1688</v>
      </c>
      <c r="S14" s="3149"/>
      <c r="T14" s="3150" t="s">
        <v>1689</v>
      </c>
      <c r="U14" s="3149"/>
      <c r="V14" s="3150" t="s">
        <v>1690</v>
      </c>
      <c r="W14" s="3151"/>
      <c r="X14" s="3152" t="s">
        <v>1691</v>
      </c>
      <c r="Y14" s="3149"/>
      <c r="Z14" s="3150" t="s">
        <v>1692</v>
      </c>
      <c r="AA14" s="3149"/>
      <c r="AB14" s="3145"/>
      <c r="AC14" s="3146"/>
    </row>
    <row r="15" spans="3:34" ht="41.1" customHeight="1" thickBot="1">
      <c r="C15" s="3141"/>
      <c r="D15" s="3141"/>
      <c r="E15" s="3141"/>
      <c r="F15" s="3141"/>
      <c r="G15" s="3147"/>
      <c r="H15" s="3153"/>
      <c r="I15" s="3154"/>
      <c r="J15" s="3155"/>
      <c r="K15" s="3156"/>
      <c r="L15" s="3157"/>
      <c r="M15" s="3154"/>
      <c r="N15" s="3155"/>
      <c r="O15" s="3154"/>
      <c r="P15" s="3155"/>
      <c r="Q15" s="3156"/>
      <c r="R15" s="3157"/>
      <c r="S15" s="3154"/>
      <c r="T15" s="3155"/>
      <c r="U15" s="3154"/>
      <c r="V15" s="3155"/>
      <c r="W15" s="3156"/>
      <c r="X15" s="3157"/>
      <c r="Y15" s="3154"/>
      <c r="Z15" s="3155"/>
      <c r="AA15" s="3154"/>
      <c r="AB15" s="3155"/>
      <c r="AC15" s="3165"/>
      <c r="AD15" s="868" t="s">
        <v>1693</v>
      </c>
    </row>
    <row r="16" spans="3:34" ht="22.5" customHeight="1">
      <c r="F16" s="861"/>
      <c r="G16" s="860"/>
      <c r="H16" s="854" t="s">
        <v>1694</v>
      </c>
      <c r="K16" s="861"/>
      <c r="L16" s="861"/>
      <c r="M16" s="861"/>
      <c r="N16" s="861"/>
      <c r="O16" s="861"/>
      <c r="P16" s="861"/>
      <c r="Q16" s="861"/>
      <c r="S16" s="861"/>
      <c r="V16" s="861"/>
      <c r="W16" s="861"/>
      <c r="X16" s="861"/>
      <c r="Y16" s="861"/>
      <c r="Z16" s="861"/>
      <c r="AA16" s="861"/>
      <c r="AB16" s="861"/>
      <c r="AC16" s="861"/>
      <c r="AD16" s="861"/>
      <c r="AE16" s="861"/>
    </row>
    <row r="17" spans="3:36" ht="22.5" customHeight="1">
      <c r="F17" s="861"/>
      <c r="G17" s="860"/>
      <c r="H17" s="854" t="s">
        <v>1695</v>
      </c>
      <c r="K17" s="861"/>
      <c r="L17" s="861"/>
      <c r="M17" s="861"/>
      <c r="N17" s="861"/>
      <c r="O17" s="861"/>
      <c r="P17" s="861"/>
      <c r="Q17" s="861"/>
      <c r="S17" s="861"/>
      <c r="T17" s="861"/>
      <c r="U17" s="861"/>
      <c r="V17" s="861"/>
      <c r="W17" s="861"/>
      <c r="X17" s="861"/>
      <c r="Y17" s="861"/>
      <c r="Z17" s="861"/>
      <c r="AA17" s="861"/>
      <c r="AB17" s="861"/>
      <c r="AC17" s="861"/>
      <c r="AD17" s="861"/>
      <c r="AE17" s="861"/>
    </row>
    <row r="18" spans="3:36" ht="32.85" customHeight="1">
      <c r="F18" s="861"/>
      <c r="G18" s="860"/>
      <c r="H18" s="860"/>
      <c r="K18" s="861"/>
      <c r="L18" s="861"/>
      <c r="M18" s="861"/>
      <c r="N18" s="861"/>
      <c r="O18" s="861"/>
      <c r="P18" s="861"/>
      <c r="Q18" s="861"/>
      <c r="S18" s="861"/>
      <c r="T18" s="861"/>
      <c r="U18" s="861"/>
      <c r="V18" s="861"/>
      <c r="W18" s="861"/>
      <c r="X18" s="861"/>
      <c r="Y18" s="861"/>
      <c r="Z18" s="861"/>
      <c r="AA18" s="861"/>
      <c r="AB18" s="861"/>
      <c r="AC18" s="861"/>
      <c r="AD18" s="861"/>
      <c r="AE18" s="861"/>
    </row>
    <row r="19" spans="3:36" ht="20.100000000000001" customHeight="1">
      <c r="E19" s="861" t="s">
        <v>1696</v>
      </c>
      <c r="H19" s="861"/>
      <c r="I19" s="861"/>
      <c r="J19" s="861"/>
      <c r="K19" s="861"/>
      <c r="L19" s="861"/>
      <c r="M19" s="861"/>
      <c r="O19" s="869"/>
      <c r="Q19" s="870"/>
      <c r="R19" s="870"/>
      <c r="S19" s="870"/>
      <c r="T19" s="870"/>
      <c r="U19" s="870"/>
      <c r="V19" s="871"/>
      <c r="W19" s="871"/>
    </row>
    <row r="20" spans="3:36" ht="16.350000000000001" customHeight="1" thickBot="1">
      <c r="G20" s="872"/>
      <c r="O20" s="873"/>
      <c r="Q20" s="870"/>
      <c r="R20" s="870"/>
      <c r="S20" s="870"/>
      <c r="T20" s="870"/>
      <c r="U20" s="870"/>
      <c r="V20" s="871"/>
      <c r="W20" s="871"/>
    </row>
    <row r="21" spans="3:36" ht="16.350000000000001" customHeight="1">
      <c r="C21" s="3166" t="s">
        <v>1697</v>
      </c>
      <c r="D21" s="3167"/>
      <c r="E21" s="3167"/>
      <c r="F21" s="3172" t="str">
        <f>入力シート!C10&amp;"　　前払金"</f>
        <v>○○校区道路改良工事　　前払金</v>
      </c>
      <c r="G21" s="3173"/>
      <c r="H21" s="3173"/>
      <c r="I21" s="3173"/>
      <c r="J21" s="3173"/>
      <c r="K21" s="3173"/>
      <c r="L21" s="3173"/>
      <c r="M21" s="3173"/>
      <c r="N21" s="3173"/>
      <c r="O21" s="3173"/>
      <c r="P21" s="3173"/>
      <c r="Q21" s="3173"/>
      <c r="R21" s="3173"/>
      <c r="S21" s="3173"/>
      <c r="T21" s="3173"/>
      <c r="U21" s="3173"/>
      <c r="V21" s="3173"/>
      <c r="W21" s="3173"/>
      <c r="X21" s="3173"/>
      <c r="Y21" s="3173"/>
      <c r="Z21" s="3173"/>
      <c r="AA21" s="3173"/>
      <c r="AB21" s="3173"/>
      <c r="AC21" s="3173"/>
      <c r="AD21" s="3173"/>
      <c r="AE21" s="3173"/>
      <c r="AF21" s="3173"/>
      <c r="AG21" s="3173"/>
      <c r="AH21" s="3174"/>
    </row>
    <row r="22" spans="3:36" ht="16.350000000000001" customHeight="1">
      <c r="C22" s="3168"/>
      <c r="D22" s="3169"/>
      <c r="E22" s="3169"/>
      <c r="F22" s="3175"/>
      <c r="G22" s="3176"/>
      <c r="H22" s="3176"/>
      <c r="I22" s="3176"/>
      <c r="J22" s="3176"/>
      <c r="K22" s="3176"/>
      <c r="L22" s="3176"/>
      <c r="M22" s="3176"/>
      <c r="N22" s="3176"/>
      <c r="O22" s="3176"/>
      <c r="P22" s="3176"/>
      <c r="Q22" s="3176"/>
      <c r="R22" s="3176"/>
      <c r="S22" s="3176"/>
      <c r="T22" s="3176"/>
      <c r="U22" s="3176"/>
      <c r="V22" s="3176"/>
      <c r="W22" s="3176"/>
      <c r="X22" s="3176"/>
      <c r="Y22" s="3176"/>
      <c r="Z22" s="3176"/>
      <c r="AA22" s="3176"/>
      <c r="AB22" s="3176"/>
      <c r="AC22" s="3176"/>
      <c r="AD22" s="3176"/>
      <c r="AE22" s="3176"/>
      <c r="AF22" s="3176"/>
      <c r="AG22" s="3176"/>
      <c r="AH22" s="3177"/>
    </row>
    <row r="23" spans="3:36" ht="16.350000000000001" customHeight="1">
      <c r="C23" s="3168"/>
      <c r="D23" s="3169"/>
      <c r="E23" s="3169"/>
      <c r="F23" s="3178"/>
      <c r="G23" s="3179"/>
      <c r="H23" s="3179"/>
      <c r="I23" s="3179"/>
      <c r="J23" s="3179"/>
      <c r="K23" s="3179"/>
      <c r="L23" s="3179"/>
      <c r="M23" s="3179"/>
      <c r="N23" s="3179"/>
      <c r="O23" s="3179"/>
      <c r="P23" s="3179"/>
      <c r="Q23" s="3179"/>
      <c r="R23" s="3179"/>
      <c r="S23" s="3179"/>
      <c r="T23" s="3179"/>
      <c r="U23" s="3179"/>
      <c r="V23" s="3179"/>
      <c r="W23" s="3179"/>
      <c r="X23" s="3179"/>
      <c r="Y23" s="3179"/>
      <c r="Z23" s="3179"/>
      <c r="AA23" s="3179"/>
      <c r="AB23" s="3179"/>
      <c r="AC23" s="3179"/>
      <c r="AD23" s="3179"/>
      <c r="AE23" s="3179"/>
      <c r="AF23" s="3179"/>
      <c r="AG23" s="3179"/>
      <c r="AH23" s="3180"/>
    </row>
    <row r="24" spans="3:36" ht="16.350000000000001" customHeight="1">
      <c r="C24" s="3168"/>
      <c r="D24" s="3169"/>
      <c r="E24" s="3169"/>
      <c r="F24" s="3196" t="s">
        <v>1698</v>
      </c>
      <c r="G24" s="3197"/>
      <c r="H24" s="3197"/>
      <c r="I24" s="3197"/>
      <c r="J24" s="3197"/>
      <c r="K24" s="3197"/>
      <c r="L24" s="3197"/>
      <c r="M24" s="3197"/>
      <c r="N24" s="3197"/>
      <c r="O24" s="3197"/>
      <c r="P24" s="3197"/>
      <c r="Q24" s="3197"/>
      <c r="R24" s="3197"/>
      <c r="S24" s="3197"/>
      <c r="T24" s="3197"/>
      <c r="U24" s="3197"/>
      <c r="V24" s="3197"/>
      <c r="W24" s="3197"/>
      <c r="X24" s="3197"/>
      <c r="Y24" s="3197"/>
      <c r="Z24" s="3197"/>
      <c r="AA24" s="3197"/>
      <c r="AB24" s="3197"/>
      <c r="AC24" s="3197"/>
      <c r="AD24" s="3197"/>
      <c r="AE24" s="3197"/>
      <c r="AF24" s="3197"/>
      <c r="AG24" s="3197"/>
      <c r="AH24" s="3198"/>
    </row>
    <row r="25" spans="3:36" ht="16.350000000000001" customHeight="1">
      <c r="C25" s="3168"/>
      <c r="D25" s="3169"/>
      <c r="E25" s="3169"/>
      <c r="F25" s="3199" t="str">
        <f>入力シート!C12&amp;"　地内"</f>
        <v>久留米市○○町　地内</v>
      </c>
      <c r="G25" s="3200"/>
      <c r="H25" s="3200"/>
      <c r="I25" s="3200"/>
      <c r="J25" s="3200"/>
      <c r="K25" s="3200"/>
      <c r="L25" s="3200"/>
      <c r="M25" s="3200"/>
      <c r="N25" s="3200"/>
      <c r="O25" s="3200"/>
      <c r="P25" s="3200"/>
      <c r="Q25" s="3200"/>
      <c r="R25" s="3200"/>
      <c r="S25" s="3200"/>
      <c r="T25" s="3200"/>
      <c r="U25" s="3200"/>
      <c r="V25" s="3200"/>
      <c r="W25" s="3200"/>
      <c r="X25" s="3200"/>
      <c r="Y25" s="3200"/>
      <c r="Z25" s="3200"/>
      <c r="AA25" s="3200"/>
      <c r="AB25" s="3200"/>
      <c r="AC25" s="3200"/>
      <c r="AD25" s="3200"/>
      <c r="AE25" s="3200"/>
      <c r="AF25" s="3200"/>
      <c r="AG25" s="3200"/>
      <c r="AH25" s="3201"/>
    </row>
    <row r="26" spans="3:36" ht="16.350000000000001" customHeight="1" thickBot="1">
      <c r="C26" s="3170"/>
      <c r="D26" s="3171"/>
      <c r="E26" s="3171"/>
      <c r="F26" s="3202"/>
      <c r="G26" s="3203"/>
      <c r="H26" s="3203"/>
      <c r="I26" s="3203"/>
      <c r="J26" s="3203"/>
      <c r="K26" s="3203"/>
      <c r="L26" s="3203"/>
      <c r="M26" s="3203"/>
      <c r="N26" s="3203"/>
      <c r="O26" s="3203"/>
      <c r="P26" s="3203"/>
      <c r="Q26" s="3203"/>
      <c r="R26" s="3203"/>
      <c r="S26" s="3203"/>
      <c r="T26" s="3203"/>
      <c r="U26" s="3203"/>
      <c r="V26" s="3203"/>
      <c r="W26" s="3203"/>
      <c r="X26" s="3203"/>
      <c r="Y26" s="3203"/>
      <c r="Z26" s="3203"/>
      <c r="AA26" s="3203"/>
      <c r="AB26" s="3203"/>
      <c r="AC26" s="3203"/>
      <c r="AD26" s="3203"/>
      <c r="AE26" s="3203"/>
      <c r="AF26" s="3203"/>
      <c r="AG26" s="3203"/>
      <c r="AH26" s="3204"/>
    </row>
    <row r="27" spans="3:36" ht="16.350000000000001" customHeight="1">
      <c r="G27" s="872"/>
      <c r="O27" s="873"/>
      <c r="Q27" s="870"/>
      <c r="R27" s="870"/>
      <c r="S27" s="870"/>
    </row>
    <row r="28" spans="3:36" ht="21.6" customHeight="1" thickBot="1">
      <c r="G28" s="872"/>
      <c r="O28" s="873"/>
      <c r="Q28" s="870"/>
      <c r="R28" s="870"/>
      <c r="S28" s="870"/>
      <c r="T28" s="870"/>
      <c r="U28" s="870"/>
      <c r="V28" s="871"/>
      <c r="W28" s="871"/>
      <c r="AJ28" s="854" t="s">
        <v>1699</v>
      </c>
    </row>
    <row r="29" spans="3:36" ht="25.5" customHeight="1">
      <c r="C29" s="3181" t="s">
        <v>1700</v>
      </c>
      <c r="D29" s="3184" t="s">
        <v>1701</v>
      </c>
      <c r="E29" s="3185"/>
      <c r="F29" s="3185"/>
      <c r="G29" s="3185"/>
      <c r="H29" s="3185"/>
      <c r="I29" s="3185"/>
      <c r="J29" s="3185"/>
      <c r="K29" s="3186"/>
      <c r="L29" s="3184" t="s">
        <v>1702</v>
      </c>
      <c r="M29" s="3185"/>
      <c r="N29" s="3185"/>
      <c r="O29" s="3185"/>
      <c r="P29" s="3185"/>
      <c r="Q29" s="3185"/>
      <c r="R29" s="3185"/>
      <c r="S29" s="3186"/>
      <c r="T29" s="3184" t="s">
        <v>1703</v>
      </c>
      <c r="U29" s="3185"/>
      <c r="V29" s="3185"/>
      <c r="W29" s="3185"/>
      <c r="X29" s="3185"/>
      <c r="Y29" s="3185"/>
      <c r="Z29" s="3185"/>
      <c r="AA29" s="3186"/>
      <c r="AB29" s="3184" t="s">
        <v>1704</v>
      </c>
      <c r="AC29" s="3185"/>
      <c r="AD29" s="3185"/>
      <c r="AE29" s="3185"/>
      <c r="AF29" s="3185"/>
      <c r="AG29" s="3185"/>
      <c r="AH29" s="3186"/>
    </row>
    <row r="30" spans="3:36" ht="53.1" customHeight="1" thickBot="1">
      <c r="C30" s="3182"/>
      <c r="D30" s="3187"/>
      <c r="E30" s="3188"/>
      <c r="F30" s="3188"/>
      <c r="G30" s="3188"/>
      <c r="H30" s="3188"/>
      <c r="I30" s="3188"/>
      <c r="J30" s="3188"/>
      <c r="K30" s="3189"/>
      <c r="L30" s="3187"/>
      <c r="M30" s="3188"/>
      <c r="N30" s="3188"/>
      <c r="O30" s="3188"/>
      <c r="P30" s="3188"/>
      <c r="Q30" s="3188"/>
      <c r="R30" s="3188"/>
      <c r="S30" s="3189"/>
      <c r="T30" s="3205" t="s">
        <v>1705</v>
      </c>
      <c r="U30" s="3206"/>
      <c r="V30" s="3206"/>
      <c r="W30" s="3206"/>
      <c r="X30" s="3206"/>
      <c r="Y30" s="3206"/>
      <c r="Z30" s="3206"/>
      <c r="AA30" s="3207"/>
      <c r="AB30" s="880"/>
      <c r="AC30" s="881"/>
      <c r="AD30" s="882"/>
      <c r="AE30" s="882"/>
      <c r="AF30" s="882"/>
      <c r="AG30" s="882"/>
      <c r="AH30" s="883"/>
    </row>
    <row r="31" spans="3:36" ht="36" customHeight="1">
      <c r="C31" s="3182"/>
      <c r="D31" s="3190" t="s">
        <v>1706</v>
      </c>
      <c r="E31" s="3191"/>
      <c r="F31" s="3191"/>
      <c r="G31" s="3191"/>
      <c r="H31" s="3191"/>
      <c r="I31" s="3192"/>
      <c r="J31" s="884"/>
      <c r="K31" s="885"/>
      <c r="L31" s="885"/>
      <c r="M31" s="885"/>
      <c r="N31" s="885"/>
      <c r="O31" s="885"/>
      <c r="P31" s="885"/>
      <c r="Q31" s="885"/>
      <c r="R31" s="885"/>
      <c r="S31" s="885"/>
      <c r="T31" s="885"/>
      <c r="U31" s="885"/>
      <c r="V31" s="885"/>
      <c r="W31" s="885"/>
      <c r="X31" s="885"/>
      <c r="Y31" s="885"/>
      <c r="Z31" s="885"/>
      <c r="AA31" s="885"/>
      <c r="AB31" s="885"/>
      <c r="AC31" s="885"/>
      <c r="AD31" s="885"/>
      <c r="AE31" s="885"/>
      <c r="AF31" s="885"/>
      <c r="AG31" s="885"/>
      <c r="AH31" s="886"/>
    </row>
    <row r="32" spans="3:36" ht="36" customHeight="1">
      <c r="C32" s="3182"/>
      <c r="D32" s="3193"/>
      <c r="E32" s="3194"/>
      <c r="F32" s="3194"/>
      <c r="G32" s="3194"/>
      <c r="H32" s="3194"/>
      <c r="I32" s="3195"/>
      <c r="J32" s="887"/>
      <c r="K32" s="888"/>
      <c r="L32" s="888"/>
      <c r="M32" s="889"/>
      <c r="N32" s="890"/>
      <c r="O32" s="890"/>
      <c r="P32" s="890"/>
      <c r="Q32" s="890"/>
      <c r="R32" s="890"/>
      <c r="S32" s="890"/>
      <c r="T32" s="890"/>
      <c r="U32" s="890"/>
      <c r="V32" s="890"/>
      <c r="W32" s="891"/>
      <c r="X32" s="892"/>
      <c r="Y32" s="890"/>
      <c r="Z32" s="890"/>
      <c r="AA32" s="890"/>
      <c r="AB32" s="890"/>
      <c r="AC32" s="891"/>
      <c r="AD32" s="892"/>
      <c r="AE32" s="893"/>
      <c r="AF32" s="890"/>
      <c r="AG32" s="890"/>
      <c r="AH32" s="894"/>
    </row>
    <row r="33" spans="3:34" ht="83.1" customHeight="1" thickBot="1">
      <c r="C33" s="3183"/>
      <c r="D33" s="3158" t="s">
        <v>1707</v>
      </c>
      <c r="E33" s="3159"/>
      <c r="F33" s="3159"/>
      <c r="G33" s="3159"/>
      <c r="H33" s="3159"/>
      <c r="I33" s="3160"/>
      <c r="J33" s="3161"/>
      <c r="K33" s="3162"/>
      <c r="L33" s="3162"/>
      <c r="M33" s="3162"/>
      <c r="N33" s="3162"/>
      <c r="O33" s="3162"/>
      <c r="P33" s="3162"/>
      <c r="Q33" s="3162"/>
      <c r="R33" s="3162"/>
      <c r="S33" s="3162"/>
      <c r="T33" s="3162"/>
      <c r="U33" s="3162"/>
      <c r="V33" s="3162"/>
      <c r="W33" s="3162"/>
      <c r="X33" s="3162"/>
      <c r="Y33" s="3162"/>
      <c r="Z33" s="3162"/>
      <c r="AA33" s="3162"/>
      <c r="AB33" s="3162"/>
      <c r="AC33" s="3162"/>
      <c r="AD33" s="3162"/>
      <c r="AE33" s="3162"/>
      <c r="AF33" s="3162"/>
      <c r="AG33" s="3162"/>
      <c r="AH33" s="3163"/>
    </row>
    <row r="34" spans="3:34" ht="17.100000000000001" customHeight="1" thickBot="1">
      <c r="C34" s="3164" t="s">
        <v>1708</v>
      </c>
      <c r="D34" s="3164"/>
      <c r="E34" s="874" t="s">
        <v>1709</v>
      </c>
      <c r="F34" s="870" t="s">
        <v>1710</v>
      </c>
      <c r="G34" s="870"/>
      <c r="H34" s="870"/>
      <c r="I34" s="870"/>
      <c r="J34" s="870"/>
      <c r="K34" s="870"/>
      <c r="L34" s="870"/>
      <c r="M34" s="870"/>
      <c r="N34" s="870"/>
      <c r="O34" s="870"/>
      <c r="P34" s="870"/>
      <c r="Q34" s="870"/>
      <c r="R34" s="870"/>
      <c r="S34" s="870"/>
      <c r="T34" s="870"/>
      <c r="U34" s="870"/>
      <c r="V34" s="870"/>
      <c r="W34" s="870"/>
      <c r="X34" s="870"/>
      <c r="Y34" s="870"/>
      <c r="Z34" s="870"/>
      <c r="AA34" s="870"/>
      <c r="AB34" s="875"/>
      <c r="AC34" s="875"/>
      <c r="AD34" s="875"/>
      <c r="AE34" s="875"/>
      <c r="AF34" s="875"/>
    </row>
    <row r="35" spans="3:34" ht="17.100000000000001" customHeight="1" thickBot="1">
      <c r="C35" s="870"/>
      <c r="D35" s="870"/>
      <c r="E35" s="874" t="s">
        <v>1711</v>
      </c>
      <c r="F35" s="870" t="s">
        <v>1712</v>
      </c>
      <c r="G35" s="870"/>
      <c r="H35" s="870"/>
      <c r="I35" s="870"/>
      <c r="J35" s="870"/>
      <c r="K35" s="876" t="s">
        <v>1713</v>
      </c>
      <c r="L35" s="877" t="s">
        <v>1714</v>
      </c>
      <c r="M35" s="877" t="s">
        <v>1715</v>
      </c>
      <c r="N35" s="877" t="s">
        <v>1716</v>
      </c>
      <c r="O35" s="877" t="s">
        <v>1717</v>
      </c>
      <c r="P35" s="877" t="s">
        <v>1713</v>
      </c>
      <c r="Q35" s="878" t="s">
        <v>1718</v>
      </c>
      <c r="R35" s="877" t="s">
        <v>1719</v>
      </c>
      <c r="S35" s="879" t="s">
        <v>1720</v>
      </c>
      <c r="T35" s="870"/>
      <c r="U35" s="870" t="s">
        <v>1721</v>
      </c>
      <c r="V35" s="870"/>
      <c r="W35" s="870"/>
      <c r="X35" s="870"/>
      <c r="Y35" s="870"/>
      <c r="Z35" s="870"/>
      <c r="AA35" s="870"/>
    </row>
    <row r="36" spans="3:34" ht="17.100000000000001" customHeight="1">
      <c r="C36" s="870"/>
      <c r="D36" s="870"/>
      <c r="E36" s="874" t="s">
        <v>1722</v>
      </c>
      <c r="F36" s="870" t="s">
        <v>1723</v>
      </c>
      <c r="G36" s="870"/>
      <c r="H36" s="870"/>
      <c r="I36" s="870"/>
      <c r="J36" s="870"/>
      <c r="K36" s="870"/>
      <c r="L36" s="870"/>
      <c r="M36" s="870"/>
      <c r="N36" s="870"/>
      <c r="O36" s="870"/>
      <c r="P36" s="870"/>
      <c r="Q36" s="870"/>
      <c r="R36" s="870"/>
      <c r="S36" s="870"/>
      <c r="T36" s="870"/>
      <c r="U36" s="870"/>
      <c r="V36" s="870"/>
      <c r="W36" s="870"/>
      <c r="X36" s="870"/>
      <c r="Y36" s="870"/>
      <c r="Z36" s="870"/>
      <c r="AA36" s="870"/>
    </row>
    <row r="37" spans="3:34" ht="25.5" customHeight="1"/>
    <row r="38" spans="3:34" ht="25.5" customHeight="1"/>
    <row r="39" spans="3:34" ht="16.350000000000001" customHeight="1"/>
    <row r="40" spans="3:34" ht="26.85" customHeight="1"/>
    <row r="41" spans="3:34" ht="48" customHeight="1"/>
    <row r="42" spans="3:34" ht="28.5" customHeight="1"/>
    <row r="43" spans="3:34" ht="28.5" customHeight="1"/>
    <row r="44" spans="3:34" ht="56.1" customHeight="1"/>
    <row r="45" spans="3:34" ht="17.850000000000001" customHeight="1"/>
    <row r="46" spans="3:34" ht="17.850000000000001" customHeight="1"/>
    <row r="47" spans="3:34" ht="17.850000000000001" customHeight="1"/>
    <row r="48" spans="3:34" ht="3.6" customHeight="1"/>
  </sheetData>
  <mergeCells count="56">
    <mergeCell ref="D31:I32"/>
    <mergeCell ref="T15:U15"/>
    <mergeCell ref="V15:W15"/>
    <mergeCell ref="F24:AH24"/>
    <mergeCell ref="F25:AH26"/>
    <mergeCell ref="L30:S30"/>
    <mergeCell ref="T30:AA30"/>
    <mergeCell ref="X14:Y14"/>
    <mergeCell ref="Z14:AA14"/>
    <mergeCell ref="D33:I33"/>
    <mergeCell ref="J33:AH33"/>
    <mergeCell ref="C34:D34"/>
    <mergeCell ref="AB15:AC15"/>
    <mergeCell ref="C21:E26"/>
    <mergeCell ref="F21:AH23"/>
    <mergeCell ref="C29:C33"/>
    <mergeCell ref="D29:K29"/>
    <mergeCell ref="L29:S29"/>
    <mergeCell ref="T29:AA29"/>
    <mergeCell ref="AB29:AH29"/>
    <mergeCell ref="D30:K30"/>
    <mergeCell ref="P15:Q15"/>
    <mergeCell ref="R15:S15"/>
    <mergeCell ref="AB14:AC14"/>
    <mergeCell ref="C14:G15"/>
    <mergeCell ref="H14:I14"/>
    <mergeCell ref="J14:K14"/>
    <mergeCell ref="L14:M14"/>
    <mergeCell ref="N14:O14"/>
    <mergeCell ref="P14:Q14"/>
    <mergeCell ref="H15:I15"/>
    <mergeCell ref="J15:K15"/>
    <mergeCell ref="L15:M15"/>
    <mergeCell ref="N15:O15"/>
    <mergeCell ref="X15:Y15"/>
    <mergeCell ref="Z15:AA15"/>
    <mergeCell ref="R14:S14"/>
    <mergeCell ref="T14:U14"/>
    <mergeCell ref="V14:W14"/>
    <mergeCell ref="C5:L5"/>
    <mergeCell ref="Q6:T7"/>
    <mergeCell ref="U6:AH7"/>
    <mergeCell ref="Q8:T9"/>
    <mergeCell ref="Q10:T11"/>
    <mergeCell ref="U10:AH11"/>
    <mergeCell ref="U8:AH8"/>
    <mergeCell ref="U9:AH9"/>
    <mergeCell ref="C1:AG1"/>
    <mergeCell ref="C3:D3"/>
    <mergeCell ref="E3:G3"/>
    <mergeCell ref="H3:I3"/>
    <mergeCell ref="J3:L3"/>
    <mergeCell ref="V3:X3"/>
    <mergeCell ref="Y3:AA3"/>
    <mergeCell ref="AC3:AD3"/>
    <mergeCell ref="AF3:AG3"/>
  </mergeCells>
  <phoneticPr fontId="18"/>
  <printOptions horizontalCentered="1" verticalCentered="1"/>
  <pageMargins left="0.78740157480314965" right="0.39370078740157483" top="0.6692913385826772" bottom="0.39370078740157483" header="0" footer="0"/>
  <pageSetup paperSize="9" scale="72" orientation="portrait" blackAndWhite="1" r:id="rId1"/>
  <headerFooter>
    <oddHeader>&amp;R&amp;"-,太字"&amp;14【前払・中間前払請求用】</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dimension ref="A2:Y51"/>
  <sheetViews>
    <sheetView showZeros="0" view="pageBreakPreview" zoomScaleNormal="95" zoomScaleSheetLayoutView="100" workbookViewId="0">
      <selection activeCell="AM50" sqref="AM50"/>
    </sheetView>
  </sheetViews>
  <sheetFormatPr defaultColWidth="3.109375" defaultRowHeight="13.2"/>
  <cols>
    <col min="1" max="25" width="3.109375" style="32" customWidth="1"/>
    <col min="26" max="16384" width="3.109375" style="32"/>
  </cols>
  <sheetData>
    <row r="2" spans="1:25">
      <c r="A2" s="31"/>
      <c r="B2" s="37"/>
      <c r="C2" s="37"/>
      <c r="D2" s="37"/>
      <c r="E2" s="37"/>
      <c r="F2" s="37"/>
      <c r="G2" s="37"/>
      <c r="H2" s="37"/>
      <c r="I2" s="37"/>
      <c r="J2" s="37"/>
      <c r="K2" s="37"/>
      <c r="L2" s="37"/>
      <c r="M2" s="37"/>
      <c r="N2" s="37"/>
      <c r="O2" s="37"/>
      <c r="P2" s="37"/>
      <c r="Q2" s="37"/>
      <c r="R2" s="37"/>
      <c r="S2" s="37"/>
      <c r="T2" s="37"/>
      <c r="U2" s="37"/>
      <c r="V2" s="37"/>
      <c r="W2" s="37"/>
      <c r="X2" s="37"/>
      <c r="Y2" s="37"/>
    </row>
    <row r="3" spans="1:25">
      <c r="A3" s="31"/>
      <c r="B3" s="37"/>
      <c r="C3" s="37"/>
      <c r="D3" s="37"/>
      <c r="E3" s="37"/>
      <c r="F3" s="37"/>
      <c r="G3" s="37"/>
      <c r="H3" s="37"/>
      <c r="I3" s="37"/>
      <c r="J3" s="37"/>
      <c r="K3" s="37"/>
      <c r="L3" s="37"/>
      <c r="M3" s="37"/>
      <c r="N3" s="37"/>
      <c r="O3" s="37"/>
      <c r="P3" s="37"/>
      <c r="Q3" s="37"/>
      <c r="R3" s="37"/>
      <c r="S3" s="37"/>
      <c r="T3" s="37"/>
      <c r="U3" s="37"/>
      <c r="V3" s="37"/>
      <c r="W3" s="37"/>
      <c r="X3" s="37"/>
      <c r="Y3" s="37"/>
    </row>
    <row r="4" spans="1:25" ht="37.5" customHeight="1">
      <c r="A4" s="3220" t="s">
        <v>171</v>
      </c>
      <c r="B4" s="3221"/>
      <c r="C4" s="3221"/>
      <c r="D4" s="3221"/>
      <c r="E4" s="3221"/>
      <c r="F4" s="3221"/>
      <c r="G4" s="3221"/>
      <c r="H4" s="3221"/>
      <c r="I4" s="3221"/>
      <c r="J4" s="3221"/>
      <c r="K4" s="3221"/>
      <c r="L4" s="3221"/>
      <c r="M4" s="3221"/>
      <c r="N4" s="3221"/>
      <c r="O4" s="3221"/>
      <c r="P4" s="3221"/>
      <c r="Q4" s="3221"/>
      <c r="R4" s="3221"/>
      <c r="S4" s="3221"/>
      <c r="T4" s="3221"/>
      <c r="U4" s="3221"/>
      <c r="V4" s="3221"/>
      <c r="W4" s="3221"/>
      <c r="X4" s="3221"/>
      <c r="Y4" s="3222"/>
    </row>
    <row r="5" spans="1:25" ht="26.1" customHeight="1">
      <c r="A5" s="3223" t="s">
        <v>172</v>
      </c>
      <c r="B5" s="3224"/>
      <c r="C5" s="3224"/>
      <c r="D5" s="3224"/>
      <c r="E5" s="3224"/>
      <c r="F5" s="3224"/>
      <c r="G5" s="3224"/>
      <c r="H5" s="3224"/>
      <c r="I5" s="3224"/>
      <c r="J5" s="3224"/>
      <c r="K5" s="3224"/>
      <c r="L5" s="3224"/>
      <c r="M5" s="3224"/>
      <c r="N5" s="3224"/>
      <c r="O5" s="3224"/>
      <c r="P5" s="3224"/>
      <c r="Q5" s="3224"/>
      <c r="R5" s="3224"/>
      <c r="S5" s="3224"/>
      <c r="T5" s="3224"/>
      <c r="U5" s="3224"/>
      <c r="V5" s="3224"/>
      <c r="W5" s="3224"/>
      <c r="X5" s="3224"/>
      <c r="Y5" s="3225"/>
    </row>
    <row r="6" spans="1:25">
      <c r="A6" s="350"/>
      <c r="B6" s="31"/>
      <c r="C6" s="31"/>
      <c r="D6" s="31"/>
      <c r="E6" s="31"/>
      <c r="F6" s="31"/>
      <c r="G6" s="31"/>
      <c r="H6" s="31"/>
      <c r="I6" s="31"/>
      <c r="J6" s="31"/>
      <c r="K6" s="31"/>
      <c r="L6" s="31"/>
      <c r="M6" s="31"/>
      <c r="N6" s="31"/>
      <c r="O6" s="31"/>
      <c r="P6" s="31"/>
      <c r="Q6" s="31"/>
      <c r="R6" s="31"/>
      <c r="S6" s="31"/>
      <c r="T6" s="31"/>
      <c r="U6" s="31"/>
      <c r="V6" s="31"/>
      <c r="W6" s="31"/>
      <c r="X6" s="31"/>
      <c r="Y6" s="33"/>
    </row>
    <row r="7" spans="1:25">
      <c r="A7" s="350"/>
      <c r="B7" s="31"/>
      <c r="C7" s="31"/>
      <c r="D7" s="31"/>
      <c r="E7" s="31"/>
      <c r="F7" s="31"/>
      <c r="G7" s="31"/>
      <c r="H7" s="31"/>
      <c r="I7" s="31"/>
      <c r="J7" s="31"/>
      <c r="K7" s="31"/>
      <c r="L7" s="31"/>
      <c r="M7" s="31"/>
      <c r="N7" s="31"/>
      <c r="O7" s="31"/>
      <c r="P7" s="31"/>
      <c r="Q7" s="104" t="s">
        <v>158</v>
      </c>
      <c r="R7" s="2559" t="s">
        <v>2528</v>
      </c>
      <c r="S7" s="2559"/>
      <c r="T7" s="2559"/>
      <c r="U7" s="2559"/>
      <c r="V7" s="2559"/>
      <c r="W7" s="2559"/>
      <c r="X7" s="2559"/>
      <c r="Y7" s="33"/>
    </row>
    <row r="8" spans="1:25">
      <c r="A8" s="350"/>
      <c r="B8" s="31"/>
      <c r="C8" s="31"/>
      <c r="D8" s="31"/>
      <c r="E8" s="31"/>
      <c r="F8" s="31"/>
      <c r="G8" s="31"/>
      <c r="H8" s="31"/>
      <c r="I8" s="31"/>
      <c r="J8" s="31"/>
      <c r="K8" s="31"/>
      <c r="L8" s="31"/>
      <c r="M8" s="31"/>
      <c r="N8" s="31"/>
      <c r="O8" s="31"/>
      <c r="P8" s="31"/>
      <c r="Q8" s="31"/>
      <c r="R8" s="31"/>
      <c r="S8" s="31"/>
      <c r="T8" s="31"/>
      <c r="U8" s="31"/>
      <c r="V8" s="31"/>
      <c r="W8" s="31"/>
      <c r="X8" s="31"/>
      <c r="Y8" s="33"/>
    </row>
    <row r="9" spans="1:25">
      <c r="A9" s="350"/>
      <c r="B9" s="31" t="s">
        <v>173</v>
      </c>
      <c r="C9" s="37"/>
      <c r="D9" s="37"/>
      <c r="E9" s="37"/>
      <c r="F9" s="31"/>
      <c r="G9" s="31"/>
      <c r="H9" s="37"/>
      <c r="I9" s="31"/>
      <c r="J9" s="31"/>
      <c r="K9" s="31"/>
      <c r="L9" s="31"/>
      <c r="M9" s="31"/>
      <c r="N9" s="31"/>
      <c r="O9" s="31"/>
      <c r="P9" s="31"/>
      <c r="Q9" s="31"/>
      <c r="R9" s="31"/>
      <c r="S9" s="31"/>
      <c r="T9" s="31"/>
      <c r="U9" s="31"/>
      <c r="V9" s="31"/>
      <c r="W9" s="31"/>
      <c r="X9" s="31"/>
      <c r="Y9" s="33"/>
    </row>
    <row r="10" spans="1:25">
      <c r="A10" s="350"/>
      <c r="B10" s="31"/>
      <c r="C10" s="31"/>
      <c r="D10" s="31"/>
      <c r="E10" s="31"/>
      <c r="F10" s="31"/>
      <c r="G10" s="31"/>
      <c r="H10" s="31"/>
      <c r="I10" s="31"/>
      <c r="J10" s="31"/>
      <c r="K10" s="31"/>
      <c r="L10" s="31"/>
      <c r="M10" s="31"/>
      <c r="N10" s="31"/>
      <c r="O10" s="31"/>
      <c r="P10" s="31"/>
      <c r="Q10" s="31"/>
      <c r="R10" s="31"/>
      <c r="S10" s="31"/>
      <c r="T10" s="31"/>
      <c r="U10" s="31"/>
      <c r="V10" s="31"/>
      <c r="W10" s="31"/>
      <c r="X10" s="31"/>
      <c r="Y10" s="33"/>
    </row>
    <row r="11" spans="1:25" ht="13.5" customHeight="1">
      <c r="A11" s="350"/>
      <c r="B11" s="107"/>
      <c r="C11" s="107"/>
      <c r="D11" s="144" t="str">
        <f>入力シート!C4</f>
        <v>道新第101号</v>
      </c>
      <c r="E11" s="144"/>
      <c r="F11" s="144"/>
      <c r="G11" s="144"/>
      <c r="H11" s="144"/>
      <c r="I11" s="144"/>
      <c r="J11" s="144"/>
      <c r="K11" s="144"/>
      <c r="L11" s="144"/>
      <c r="M11" s="144"/>
      <c r="N11" s="31"/>
      <c r="O11" s="31"/>
      <c r="P11" s="31"/>
      <c r="Q11" s="31"/>
      <c r="R11" s="31"/>
      <c r="S11" s="3226" t="str">
        <f>入力シート!C26</f>
        <v>(株）○○○○建設</v>
      </c>
      <c r="T11" s="3227"/>
      <c r="U11" s="3227"/>
      <c r="V11" s="3227"/>
      <c r="W11" s="3227"/>
      <c r="X11" s="3227"/>
      <c r="Y11" s="3228"/>
    </row>
    <row r="12" spans="1:25" ht="13.5" customHeight="1">
      <c r="A12" s="350"/>
      <c r="B12" s="3229" t="s">
        <v>159</v>
      </c>
      <c r="C12" s="3229"/>
      <c r="D12" s="3231" t="str">
        <f>入力シート!C10</f>
        <v>○○校区道路改良工事</v>
      </c>
      <c r="E12" s="3232"/>
      <c r="F12" s="3232"/>
      <c r="G12" s="3232"/>
      <c r="H12" s="3232"/>
      <c r="I12" s="3232"/>
      <c r="J12" s="3232"/>
      <c r="K12" s="3232"/>
      <c r="L12" s="3232"/>
      <c r="M12" s="3232"/>
      <c r="N12" s="3234" t="s">
        <v>174</v>
      </c>
      <c r="O12" s="3234"/>
      <c r="P12" s="3234"/>
      <c r="Q12" s="3234"/>
      <c r="R12" s="3234"/>
      <c r="S12" s="3227"/>
      <c r="T12" s="3227"/>
      <c r="U12" s="3227"/>
      <c r="V12" s="3227"/>
      <c r="W12" s="3227"/>
      <c r="X12" s="3227"/>
      <c r="Y12" s="3228"/>
    </row>
    <row r="13" spans="1:25">
      <c r="A13" s="350"/>
      <c r="B13" s="3230"/>
      <c r="C13" s="3230"/>
      <c r="D13" s="3233"/>
      <c r="E13" s="3233"/>
      <c r="F13" s="3233"/>
      <c r="G13" s="3233"/>
      <c r="H13" s="3233"/>
      <c r="I13" s="3233"/>
      <c r="J13" s="3233"/>
      <c r="K13" s="3233"/>
      <c r="L13" s="3233"/>
      <c r="M13" s="3233"/>
      <c r="N13" s="3235" t="s">
        <v>175</v>
      </c>
      <c r="O13" s="3235"/>
      <c r="P13" s="3235"/>
      <c r="Q13" s="3235"/>
      <c r="R13" s="3235"/>
      <c r="S13" s="3236" t="str">
        <f>入力シート!C16</f>
        <v>久留米次郎</v>
      </c>
      <c r="T13" s="3236"/>
      <c r="U13" s="3236"/>
      <c r="V13" s="3236"/>
      <c r="W13" s="3236"/>
      <c r="X13" s="3237"/>
      <c r="Y13" s="3238"/>
    </row>
    <row r="14" spans="1:25">
      <c r="A14" s="350"/>
      <c r="B14" s="31"/>
      <c r="C14" s="31"/>
      <c r="D14" s="31"/>
      <c r="E14" s="31"/>
      <c r="F14" s="31"/>
      <c r="G14" s="31"/>
      <c r="H14" s="31"/>
      <c r="I14" s="31"/>
      <c r="J14" s="31"/>
      <c r="K14" s="31"/>
      <c r="L14" s="31"/>
      <c r="M14" s="31"/>
      <c r="N14" s="31"/>
      <c r="O14" s="31"/>
      <c r="P14" s="31"/>
      <c r="Q14" s="31"/>
      <c r="R14" s="31"/>
      <c r="S14" s="31"/>
      <c r="T14" s="31"/>
      <c r="U14" s="31"/>
      <c r="V14" s="31"/>
      <c r="W14" s="31"/>
      <c r="X14" s="31"/>
      <c r="Y14" s="33"/>
    </row>
    <row r="15" spans="1:25" ht="16.350000000000001" customHeight="1">
      <c r="A15" s="350"/>
      <c r="B15" s="3216" t="s">
        <v>176</v>
      </c>
      <c r="C15" s="3216"/>
      <c r="D15" s="3216"/>
      <c r="E15" s="3216"/>
      <c r="F15" s="3216" t="s">
        <v>177</v>
      </c>
      <c r="G15" s="3216"/>
      <c r="H15" s="3216"/>
      <c r="I15" s="3216"/>
      <c r="J15" s="3216" t="s">
        <v>178</v>
      </c>
      <c r="K15" s="3216"/>
      <c r="L15" s="3216"/>
      <c r="M15" s="3216"/>
      <c r="N15" s="3216"/>
      <c r="O15" s="3216" t="s">
        <v>179</v>
      </c>
      <c r="P15" s="3216"/>
      <c r="Q15" s="3216"/>
      <c r="R15" s="3216"/>
      <c r="S15" s="3216"/>
      <c r="T15" s="3216" t="s">
        <v>180</v>
      </c>
      <c r="U15" s="3216"/>
      <c r="V15" s="3216"/>
      <c r="W15" s="3216"/>
      <c r="X15" s="3216"/>
      <c r="Y15" s="33"/>
    </row>
    <row r="16" spans="1:25" ht="16.350000000000001" customHeight="1">
      <c r="A16" s="350"/>
      <c r="B16" s="3217"/>
      <c r="C16" s="3217"/>
      <c r="D16" s="3217"/>
      <c r="E16" s="3217"/>
      <c r="F16" s="3217"/>
      <c r="G16" s="3217"/>
      <c r="H16" s="3217"/>
      <c r="I16" s="3217"/>
      <c r="J16" s="3217"/>
      <c r="K16" s="3217"/>
      <c r="L16" s="3217"/>
      <c r="M16" s="3217"/>
      <c r="N16" s="3217"/>
      <c r="O16" s="3218"/>
      <c r="P16" s="3218"/>
      <c r="Q16" s="3218"/>
      <c r="R16" s="3218"/>
      <c r="S16" s="3218"/>
      <c r="T16" s="3217"/>
      <c r="U16" s="3217"/>
      <c r="V16" s="3217"/>
      <c r="W16" s="3217"/>
      <c r="X16" s="3217"/>
      <c r="Y16" s="33"/>
    </row>
    <row r="17" spans="1:25" ht="16.350000000000001" customHeight="1">
      <c r="A17" s="350"/>
      <c r="B17" s="3217"/>
      <c r="C17" s="3217"/>
      <c r="D17" s="3217"/>
      <c r="E17" s="3217"/>
      <c r="F17" s="3217"/>
      <c r="G17" s="3217"/>
      <c r="H17" s="3217"/>
      <c r="I17" s="3217"/>
      <c r="J17" s="3217"/>
      <c r="K17" s="3217"/>
      <c r="L17" s="3217"/>
      <c r="M17" s="3217"/>
      <c r="N17" s="3217"/>
      <c r="O17" s="3218"/>
      <c r="P17" s="3218"/>
      <c r="Q17" s="3218"/>
      <c r="R17" s="3218"/>
      <c r="S17" s="3218"/>
      <c r="T17" s="3217"/>
      <c r="U17" s="3217"/>
      <c r="V17" s="3217"/>
      <c r="W17" s="3217"/>
      <c r="X17" s="3217"/>
      <c r="Y17" s="33"/>
    </row>
    <row r="18" spans="1:25" ht="16.350000000000001" customHeight="1">
      <c r="A18" s="350"/>
      <c r="B18" s="3217"/>
      <c r="C18" s="3217"/>
      <c r="D18" s="3217"/>
      <c r="E18" s="3217"/>
      <c r="F18" s="3217"/>
      <c r="G18" s="3217"/>
      <c r="H18" s="3217"/>
      <c r="I18" s="3217"/>
      <c r="J18" s="3217"/>
      <c r="K18" s="3217"/>
      <c r="L18" s="3217"/>
      <c r="M18" s="3217"/>
      <c r="N18" s="3217"/>
      <c r="O18" s="3218"/>
      <c r="P18" s="3218"/>
      <c r="Q18" s="3218"/>
      <c r="R18" s="3218"/>
      <c r="S18" s="3218"/>
      <c r="T18" s="3217"/>
      <c r="U18" s="3217"/>
      <c r="V18" s="3217"/>
      <c r="W18" s="3217"/>
      <c r="X18" s="3217"/>
      <c r="Y18" s="33"/>
    </row>
    <row r="19" spans="1:25" ht="16.350000000000001" customHeight="1">
      <c r="A19" s="350"/>
      <c r="B19" s="3217"/>
      <c r="C19" s="3217"/>
      <c r="D19" s="3217"/>
      <c r="E19" s="3217"/>
      <c r="F19" s="3217"/>
      <c r="G19" s="3217"/>
      <c r="H19" s="3217"/>
      <c r="I19" s="3217"/>
      <c r="J19" s="3217"/>
      <c r="K19" s="3217"/>
      <c r="L19" s="3217"/>
      <c r="M19" s="3217"/>
      <c r="N19" s="3217"/>
      <c r="O19" s="3218"/>
      <c r="P19" s="3218"/>
      <c r="Q19" s="3218"/>
      <c r="R19" s="3218"/>
      <c r="S19" s="3218"/>
      <c r="T19" s="3217"/>
      <c r="U19" s="3217"/>
      <c r="V19" s="3217"/>
      <c r="W19" s="3217"/>
      <c r="X19" s="3217"/>
      <c r="Y19" s="33"/>
    </row>
    <row r="20" spans="1:25" ht="16.350000000000001" customHeight="1">
      <c r="A20" s="350"/>
      <c r="B20" s="3217"/>
      <c r="C20" s="3217"/>
      <c r="D20" s="3217"/>
      <c r="E20" s="3217"/>
      <c r="F20" s="3217"/>
      <c r="G20" s="3217"/>
      <c r="H20" s="3217"/>
      <c r="I20" s="3217"/>
      <c r="J20" s="3217"/>
      <c r="K20" s="3217"/>
      <c r="L20" s="3217"/>
      <c r="M20" s="3217"/>
      <c r="N20" s="3217"/>
      <c r="O20" s="3218"/>
      <c r="P20" s="3218"/>
      <c r="Q20" s="3218"/>
      <c r="R20" s="3218"/>
      <c r="S20" s="3218"/>
      <c r="T20" s="3217"/>
      <c r="U20" s="3217"/>
      <c r="V20" s="3217"/>
      <c r="W20" s="3217"/>
      <c r="X20" s="3217"/>
      <c r="Y20" s="33"/>
    </row>
    <row r="21" spans="1:25" ht="16.350000000000001" customHeight="1">
      <c r="A21" s="350"/>
      <c r="B21" s="3217"/>
      <c r="C21" s="3217"/>
      <c r="D21" s="3217"/>
      <c r="E21" s="3217"/>
      <c r="F21" s="3217"/>
      <c r="G21" s="3217"/>
      <c r="H21" s="3217"/>
      <c r="I21" s="3217"/>
      <c r="J21" s="3217"/>
      <c r="K21" s="3217"/>
      <c r="L21" s="3217"/>
      <c r="M21" s="3217"/>
      <c r="N21" s="3217"/>
      <c r="O21" s="3218"/>
      <c r="P21" s="3218"/>
      <c r="Q21" s="3218"/>
      <c r="R21" s="3218"/>
      <c r="S21" s="3218"/>
      <c r="T21" s="3217"/>
      <c r="U21" s="3217"/>
      <c r="V21" s="3217"/>
      <c r="W21" s="3217"/>
      <c r="X21" s="3217"/>
      <c r="Y21" s="33"/>
    </row>
    <row r="22" spans="1:25" ht="16.350000000000001" customHeight="1">
      <c r="A22" s="350"/>
      <c r="B22" s="3217"/>
      <c r="C22" s="3217"/>
      <c r="D22" s="3217"/>
      <c r="E22" s="3217"/>
      <c r="F22" s="3217"/>
      <c r="G22" s="3217"/>
      <c r="H22" s="3217"/>
      <c r="I22" s="3217"/>
      <c r="J22" s="3217"/>
      <c r="K22" s="3217"/>
      <c r="L22" s="3217"/>
      <c r="M22" s="3217"/>
      <c r="N22" s="3217"/>
      <c r="O22" s="3218"/>
      <c r="P22" s="3218"/>
      <c r="Q22" s="3218"/>
      <c r="R22" s="3218"/>
      <c r="S22" s="3218"/>
      <c r="T22" s="3217"/>
      <c r="U22" s="3217"/>
      <c r="V22" s="3217"/>
      <c r="W22" s="3217"/>
      <c r="X22" s="3217"/>
      <c r="Y22" s="33"/>
    </row>
    <row r="23" spans="1:25" ht="16.350000000000001" customHeight="1">
      <c r="A23" s="350"/>
      <c r="B23" s="3217"/>
      <c r="C23" s="3217"/>
      <c r="D23" s="3217"/>
      <c r="E23" s="3217"/>
      <c r="F23" s="3217"/>
      <c r="G23" s="3217"/>
      <c r="H23" s="3217"/>
      <c r="I23" s="3217"/>
      <c r="J23" s="3217"/>
      <c r="K23" s="3217"/>
      <c r="L23" s="3217"/>
      <c r="M23" s="3217"/>
      <c r="N23" s="3217"/>
      <c r="O23" s="3218"/>
      <c r="P23" s="3218"/>
      <c r="Q23" s="3218"/>
      <c r="R23" s="3218"/>
      <c r="S23" s="3218"/>
      <c r="T23" s="3217"/>
      <c r="U23" s="3217"/>
      <c r="V23" s="3217"/>
      <c r="W23" s="3217"/>
      <c r="X23" s="3217"/>
      <c r="Y23" s="33"/>
    </row>
    <row r="24" spans="1:25">
      <c r="A24" s="350"/>
      <c r="B24" s="31"/>
      <c r="C24" s="31"/>
      <c r="D24" s="31"/>
      <c r="E24" s="31"/>
      <c r="F24" s="31"/>
      <c r="G24" s="31"/>
      <c r="H24" s="31"/>
      <c r="I24" s="31"/>
      <c r="J24" s="31"/>
      <c r="K24" s="31"/>
      <c r="L24" s="31"/>
      <c r="M24" s="31"/>
      <c r="N24" s="31"/>
      <c r="O24" s="31"/>
      <c r="P24" s="31"/>
      <c r="Q24" s="31"/>
      <c r="R24" s="31"/>
      <c r="S24" s="31"/>
      <c r="T24" s="31"/>
      <c r="U24" s="31"/>
      <c r="V24" s="31"/>
      <c r="W24" s="31"/>
      <c r="X24" s="31"/>
      <c r="Y24" s="33"/>
    </row>
    <row r="25" spans="1:25">
      <c r="A25" s="38"/>
      <c r="B25" s="39"/>
      <c r="C25" s="39"/>
      <c r="D25" s="39"/>
      <c r="E25" s="39"/>
      <c r="F25" s="39"/>
      <c r="G25" s="39"/>
      <c r="H25" s="39"/>
      <c r="I25" s="39"/>
      <c r="J25" s="39"/>
      <c r="K25" s="39"/>
      <c r="L25" s="39"/>
      <c r="M25" s="39"/>
      <c r="N25" s="39"/>
      <c r="O25" s="39"/>
      <c r="P25" s="39"/>
      <c r="Q25" s="39"/>
      <c r="R25" s="39"/>
      <c r="S25" s="39"/>
      <c r="T25" s="39"/>
      <c r="U25" s="39"/>
      <c r="V25" s="39"/>
      <c r="W25" s="39"/>
      <c r="X25" s="39"/>
      <c r="Y25" s="40"/>
    </row>
    <row r="26" spans="1:25">
      <c r="A26" s="350"/>
      <c r="B26" s="31"/>
      <c r="C26" s="31"/>
      <c r="D26" s="31"/>
      <c r="E26" s="31"/>
      <c r="F26" s="31"/>
      <c r="G26" s="31"/>
      <c r="H26" s="31"/>
      <c r="I26" s="31"/>
      <c r="J26" s="31"/>
      <c r="K26" s="31"/>
      <c r="L26" s="31"/>
      <c r="M26" s="31"/>
      <c r="N26" s="31"/>
      <c r="O26" s="104"/>
      <c r="P26" s="31"/>
      <c r="Q26" s="104" t="s">
        <v>158</v>
      </c>
      <c r="R26" s="3219" t="s">
        <v>2532</v>
      </c>
      <c r="S26" s="3219"/>
      <c r="T26" s="3219"/>
      <c r="U26" s="3219"/>
      <c r="V26" s="3219"/>
      <c r="W26" s="3219"/>
      <c r="X26" s="3219"/>
      <c r="Y26" s="33"/>
    </row>
    <row r="27" spans="1:25">
      <c r="A27" s="351"/>
      <c r="B27" s="37"/>
      <c r="C27" s="37"/>
      <c r="D27" s="37"/>
      <c r="E27" s="37"/>
      <c r="F27" s="37"/>
      <c r="G27" s="37"/>
      <c r="H27" s="37"/>
      <c r="I27" s="37"/>
      <c r="J27" s="37"/>
      <c r="K27" s="37"/>
      <c r="L27" s="37"/>
      <c r="M27" s="37"/>
      <c r="N27" s="37"/>
      <c r="O27" s="37"/>
      <c r="P27" s="37"/>
      <c r="Q27" s="37"/>
      <c r="R27" s="37"/>
      <c r="S27" s="37"/>
      <c r="T27" s="37"/>
      <c r="U27" s="37"/>
      <c r="V27" s="37"/>
      <c r="W27" s="37"/>
      <c r="X27" s="37"/>
      <c r="Y27" s="41"/>
    </row>
    <row r="28" spans="1:25" ht="26.1" customHeight="1">
      <c r="A28" s="3209" t="s">
        <v>181</v>
      </c>
      <c r="B28" s="3210"/>
      <c r="C28" s="3210"/>
      <c r="D28" s="3210"/>
      <c r="E28" s="3210"/>
      <c r="F28" s="3210"/>
      <c r="G28" s="3210"/>
      <c r="H28" s="3210"/>
      <c r="I28" s="3210"/>
      <c r="J28" s="3210"/>
      <c r="K28" s="3210"/>
      <c r="L28" s="3210"/>
      <c r="M28" s="3210"/>
      <c r="N28" s="3210"/>
      <c r="O28" s="3210"/>
      <c r="P28" s="3210"/>
      <c r="Q28" s="3210"/>
      <c r="R28" s="3210"/>
      <c r="S28" s="3210"/>
      <c r="T28" s="3210"/>
      <c r="U28" s="3210"/>
      <c r="V28" s="3210"/>
      <c r="W28" s="3210"/>
      <c r="X28" s="3210"/>
      <c r="Y28" s="3211"/>
    </row>
    <row r="29" spans="1:25">
      <c r="A29" s="351"/>
      <c r="B29" s="37"/>
      <c r="C29" s="37"/>
      <c r="D29" s="37"/>
      <c r="E29" s="37"/>
      <c r="F29" s="37"/>
      <c r="G29" s="37"/>
      <c r="H29" s="37"/>
      <c r="I29" s="37"/>
      <c r="J29" s="37"/>
      <c r="K29" s="37"/>
      <c r="L29" s="37"/>
      <c r="M29" s="37"/>
      <c r="N29" s="37"/>
      <c r="O29" s="37"/>
      <c r="P29" s="37"/>
      <c r="Q29" s="37"/>
      <c r="R29" s="37"/>
      <c r="S29" s="37"/>
      <c r="T29" s="37"/>
      <c r="U29" s="37"/>
      <c r="V29" s="37"/>
      <c r="W29" s="37"/>
      <c r="X29" s="37"/>
      <c r="Y29" s="41"/>
    </row>
    <row r="30" spans="1:25">
      <c r="A30" s="352"/>
      <c r="B30" s="1173" t="s">
        <v>262</v>
      </c>
      <c r="C30" s="102"/>
      <c r="D30" s="102"/>
      <c r="E30" s="102"/>
      <c r="F30" s="102"/>
      <c r="G30" s="102"/>
      <c r="H30" s="102"/>
      <c r="I30" s="102"/>
      <c r="J30" s="102"/>
      <c r="K30" s="102"/>
      <c r="L30" s="102"/>
      <c r="M30" s="102"/>
      <c r="N30" s="102"/>
      <c r="O30" s="102"/>
      <c r="P30" s="102"/>
      <c r="Q30" s="102"/>
      <c r="R30" s="102"/>
      <c r="S30" s="102"/>
      <c r="T30" s="102"/>
      <c r="U30" s="102"/>
      <c r="V30" s="102"/>
      <c r="W30" s="102"/>
      <c r="X30" s="102"/>
      <c r="Y30" s="103"/>
    </row>
    <row r="31" spans="1:25">
      <c r="A31" s="350"/>
      <c r="B31" s="31"/>
      <c r="C31" s="31"/>
      <c r="D31" s="31"/>
      <c r="E31" s="31"/>
      <c r="F31" s="31"/>
      <c r="G31" s="31"/>
      <c r="H31" s="31"/>
      <c r="I31" s="31"/>
      <c r="J31" s="31"/>
      <c r="K31" s="31"/>
      <c r="L31" s="31"/>
      <c r="M31" s="31"/>
      <c r="N31" s="31"/>
      <c r="O31" s="31"/>
      <c r="P31" s="31"/>
      <c r="Q31" s="31"/>
      <c r="R31" s="31"/>
      <c r="S31" s="104" t="s">
        <v>182</v>
      </c>
      <c r="T31" s="3215" t="str">
        <f>入力シート!C8</f>
        <v>久留米太郎</v>
      </c>
      <c r="U31" s="3215"/>
      <c r="V31" s="3215"/>
      <c r="W31" s="3215"/>
      <c r="X31" s="3215"/>
      <c r="Y31" s="33"/>
    </row>
    <row r="32" spans="1:25">
      <c r="A32" s="350"/>
      <c r="B32" s="31"/>
      <c r="C32" s="31"/>
      <c r="D32" s="31"/>
      <c r="E32" s="31"/>
      <c r="F32" s="31"/>
      <c r="G32" s="31"/>
      <c r="H32" s="31"/>
      <c r="I32" s="31"/>
      <c r="J32" s="31"/>
      <c r="K32" s="31"/>
      <c r="L32" s="31"/>
      <c r="M32" s="31"/>
      <c r="N32" s="31"/>
      <c r="O32" s="31"/>
      <c r="P32" s="31"/>
      <c r="Q32" s="31"/>
      <c r="R32" s="31"/>
      <c r="S32" s="31"/>
      <c r="T32" s="31"/>
      <c r="U32" s="31"/>
      <c r="V32" s="31"/>
      <c r="W32" s="31"/>
      <c r="X32" s="31"/>
      <c r="Y32" s="33"/>
    </row>
    <row r="33" spans="1:25" ht="16.350000000000001" customHeight="1">
      <c r="A33" s="350"/>
      <c r="B33" s="3216" t="s">
        <v>183</v>
      </c>
      <c r="C33" s="3216"/>
      <c r="D33" s="3216"/>
      <c r="E33" s="3216"/>
      <c r="F33" s="3216" t="s">
        <v>184</v>
      </c>
      <c r="G33" s="3216"/>
      <c r="H33" s="3216"/>
      <c r="I33" s="3216"/>
      <c r="J33" s="3216" t="s">
        <v>178</v>
      </c>
      <c r="K33" s="3216"/>
      <c r="L33" s="3216"/>
      <c r="M33" s="3216"/>
      <c r="N33" s="3216"/>
      <c r="O33" s="3216" t="s">
        <v>185</v>
      </c>
      <c r="P33" s="3216"/>
      <c r="Q33" s="3216"/>
      <c r="R33" s="3216"/>
      <c r="S33" s="3216"/>
      <c r="T33" s="3216" t="s">
        <v>186</v>
      </c>
      <c r="U33" s="3216"/>
      <c r="V33" s="3216"/>
      <c r="W33" s="3216"/>
      <c r="X33" s="3216"/>
      <c r="Y33" s="33"/>
    </row>
    <row r="34" spans="1:25" ht="16.350000000000001" customHeight="1">
      <c r="A34" s="350"/>
      <c r="B34" s="3213">
        <v>0</v>
      </c>
      <c r="C34" s="3213"/>
      <c r="D34" s="3213"/>
      <c r="E34" s="3213"/>
      <c r="F34" s="3213">
        <v>0</v>
      </c>
      <c r="G34" s="3213"/>
      <c r="H34" s="3213"/>
      <c r="I34" s="3213"/>
      <c r="J34" s="3213">
        <v>0</v>
      </c>
      <c r="K34" s="3213"/>
      <c r="L34" s="3213"/>
      <c r="M34" s="3213"/>
      <c r="N34" s="3213"/>
      <c r="O34" s="3214"/>
      <c r="P34" s="3214"/>
      <c r="Q34" s="3214"/>
      <c r="R34" s="3214"/>
      <c r="S34" s="3214"/>
      <c r="T34" s="3214"/>
      <c r="U34" s="3214"/>
      <c r="V34" s="3214"/>
      <c r="W34" s="3214"/>
      <c r="X34" s="3214"/>
      <c r="Y34" s="33"/>
    </row>
    <row r="35" spans="1:25" ht="16.350000000000001" customHeight="1">
      <c r="A35" s="350"/>
      <c r="B35" s="3213">
        <v>0</v>
      </c>
      <c r="C35" s="3213"/>
      <c r="D35" s="3213"/>
      <c r="E35" s="3213"/>
      <c r="F35" s="3213">
        <v>0</v>
      </c>
      <c r="G35" s="3213"/>
      <c r="H35" s="3213"/>
      <c r="I35" s="3213"/>
      <c r="J35" s="3213">
        <v>0</v>
      </c>
      <c r="K35" s="3213"/>
      <c r="L35" s="3213"/>
      <c r="M35" s="3213"/>
      <c r="N35" s="3213"/>
      <c r="O35" s="3214"/>
      <c r="P35" s="3214"/>
      <c r="Q35" s="3214"/>
      <c r="R35" s="3214"/>
      <c r="S35" s="3214"/>
      <c r="T35" s="3214"/>
      <c r="U35" s="3214"/>
      <c r="V35" s="3214"/>
      <c r="W35" s="3214"/>
      <c r="X35" s="3214"/>
      <c r="Y35" s="33"/>
    </row>
    <row r="36" spans="1:25" ht="16.350000000000001" customHeight="1">
      <c r="A36" s="350"/>
      <c r="B36" s="3213">
        <v>0</v>
      </c>
      <c r="C36" s="3213"/>
      <c r="D36" s="3213"/>
      <c r="E36" s="3213"/>
      <c r="F36" s="3213">
        <v>0</v>
      </c>
      <c r="G36" s="3213"/>
      <c r="H36" s="3213"/>
      <c r="I36" s="3213"/>
      <c r="J36" s="3213">
        <v>0</v>
      </c>
      <c r="K36" s="3213"/>
      <c r="L36" s="3213"/>
      <c r="M36" s="3213"/>
      <c r="N36" s="3213"/>
      <c r="O36" s="3214"/>
      <c r="P36" s="3214"/>
      <c r="Q36" s="3214"/>
      <c r="R36" s="3214"/>
      <c r="S36" s="3214"/>
      <c r="T36" s="3214"/>
      <c r="U36" s="3214"/>
      <c r="V36" s="3214"/>
      <c r="W36" s="3214"/>
      <c r="X36" s="3214"/>
      <c r="Y36" s="33"/>
    </row>
    <row r="37" spans="1:25" ht="16.350000000000001" customHeight="1">
      <c r="A37" s="350"/>
      <c r="B37" s="3213">
        <v>0</v>
      </c>
      <c r="C37" s="3213"/>
      <c r="D37" s="3213"/>
      <c r="E37" s="3213"/>
      <c r="F37" s="3213">
        <v>0</v>
      </c>
      <c r="G37" s="3213"/>
      <c r="H37" s="3213"/>
      <c r="I37" s="3213"/>
      <c r="J37" s="3213">
        <v>0</v>
      </c>
      <c r="K37" s="3213"/>
      <c r="L37" s="3213"/>
      <c r="M37" s="3213"/>
      <c r="N37" s="3213"/>
      <c r="O37" s="3214"/>
      <c r="P37" s="3214"/>
      <c r="Q37" s="3214"/>
      <c r="R37" s="3214"/>
      <c r="S37" s="3214"/>
      <c r="T37" s="3214"/>
      <c r="U37" s="3214"/>
      <c r="V37" s="3214"/>
      <c r="W37" s="3214"/>
      <c r="X37" s="3214"/>
      <c r="Y37" s="33"/>
    </row>
    <row r="38" spans="1:25" ht="16.350000000000001" customHeight="1">
      <c r="A38" s="350"/>
      <c r="B38" s="3213">
        <v>0</v>
      </c>
      <c r="C38" s="3213"/>
      <c r="D38" s="3213"/>
      <c r="E38" s="3213"/>
      <c r="F38" s="3213">
        <v>0</v>
      </c>
      <c r="G38" s="3213"/>
      <c r="H38" s="3213"/>
      <c r="I38" s="3213"/>
      <c r="J38" s="3213">
        <v>0</v>
      </c>
      <c r="K38" s="3213"/>
      <c r="L38" s="3213"/>
      <c r="M38" s="3213"/>
      <c r="N38" s="3213"/>
      <c r="O38" s="3214"/>
      <c r="P38" s="3214"/>
      <c r="Q38" s="3214"/>
      <c r="R38" s="3214"/>
      <c r="S38" s="3214"/>
      <c r="T38" s="3214"/>
      <c r="U38" s="3214"/>
      <c r="V38" s="3214"/>
      <c r="W38" s="3214"/>
      <c r="X38" s="3214"/>
      <c r="Y38" s="33"/>
    </row>
    <row r="39" spans="1:25" ht="16.350000000000001" customHeight="1">
      <c r="A39" s="350"/>
      <c r="B39" s="3213">
        <v>0</v>
      </c>
      <c r="C39" s="3213"/>
      <c r="D39" s="3213"/>
      <c r="E39" s="3213"/>
      <c r="F39" s="3213">
        <v>0</v>
      </c>
      <c r="G39" s="3213"/>
      <c r="H39" s="3213"/>
      <c r="I39" s="3213"/>
      <c r="J39" s="3213">
        <v>0</v>
      </c>
      <c r="K39" s="3213"/>
      <c r="L39" s="3213"/>
      <c r="M39" s="3213"/>
      <c r="N39" s="3213"/>
      <c r="O39" s="3214"/>
      <c r="P39" s="3214"/>
      <c r="Q39" s="3214"/>
      <c r="R39" s="3214"/>
      <c r="S39" s="3214"/>
      <c r="T39" s="3214"/>
      <c r="U39" s="3214"/>
      <c r="V39" s="3214"/>
      <c r="W39" s="3214"/>
      <c r="X39" s="3214"/>
      <c r="Y39" s="33"/>
    </row>
    <row r="40" spans="1:25" ht="16.350000000000001" customHeight="1">
      <c r="A40" s="350"/>
      <c r="B40" s="3213">
        <v>0</v>
      </c>
      <c r="C40" s="3213"/>
      <c r="D40" s="3213"/>
      <c r="E40" s="3213"/>
      <c r="F40" s="3213">
        <v>0</v>
      </c>
      <c r="G40" s="3213"/>
      <c r="H40" s="3213"/>
      <c r="I40" s="3213"/>
      <c r="J40" s="3213">
        <v>0</v>
      </c>
      <c r="K40" s="3213"/>
      <c r="L40" s="3213"/>
      <c r="M40" s="3213"/>
      <c r="N40" s="3213"/>
      <c r="O40" s="3214"/>
      <c r="P40" s="3214"/>
      <c r="Q40" s="3214"/>
      <c r="R40" s="3214"/>
      <c r="S40" s="3214"/>
      <c r="T40" s="3214"/>
      <c r="U40" s="3214"/>
      <c r="V40" s="3214"/>
      <c r="W40" s="3214"/>
      <c r="X40" s="3214"/>
      <c r="Y40" s="33"/>
    </row>
    <row r="41" spans="1:25" ht="16.350000000000001" customHeight="1">
      <c r="A41" s="350"/>
      <c r="B41" s="3213">
        <v>0</v>
      </c>
      <c r="C41" s="3213"/>
      <c r="D41" s="3213"/>
      <c r="E41" s="3213"/>
      <c r="F41" s="3213">
        <v>0</v>
      </c>
      <c r="G41" s="3213"/>
      <c r="H41" s="3213"/>
      <c r="I41" s="3213"/>
      <c r="J41" s="3213">
        <v>0</v>
      </c>
      <c r="K41" s="3213"/>
      <c r="L41" s="3213"/>
      <c r="M41" s="3213"/>
      <c r="N41" s="3213"/>
      <c r="O41" s="3214"/>
      <c r="P41" s="3214"/>
      <c r="Q41" s="3214"/>
      <c r="R41" s="3214"/>
      <c r="S41" s="3214"/>
      <c r="T41" s="3214"/>
      <c r="U41" s="3214"/>
      <c r="V41" s="3214"/>
      <c r="W41" s="3214"/>
      <c r="X41" s="3214"/>
      <c r="Y41" s="33"/>
    </row>
    <row r="42" spans="1:25">
      <c r="A42" s="350"/>
      <c r="B42" s="31"/>
      <c r="C42" s="31"/>
      <c r="D42" s="31"/>
      <c r="E42" s="31"/>
      <c r="F42" s="31"/>
      <c r="G42" s="31"/>
      <c r="H42" s="31"/>
      <c r="I42" s="31"/>
      <c r="J42" s="31"/>
      <c r="K42" s="31"/>
      <c r="L42" s="31"/>
      <c r="M42" s="31"/>
      <c r="N42" s="31"/>
      <c r="O42" s="31"/>
      <c r="P42" s="31"/>
      <c r="Q42" s="31"/>
      <c r="R42" s="31"/>
      <c r="S42" s="31"/>
      <c r="T42" s="31"/>
      <c r="U42" s="31"/>
      <c r="V42" s="31"/>
      <c r="W42" s="31"/>
      <c r="X42" s="31"/>
      <c r="Y42" s="33"/>
    </row>
    <row r="43" spans="1:25">
      <c r="A43" s="38"/>
      <c r="B43" s="39"/>
      <c r="C43" s="39"/>
      <c r="D43" s="39"/>
      <c r="E43" s="39"/>
      <c r="F43" s="39"/>
      <c r="G43" s="39"/>
      <c r="H43" s="39"/>
      <c r="I43" s="39"/>
      <c r="J43" s="39"/>
      <c r="K43" s="39"/>
      <c r="L43" s="39"/>
      <c r="M43" s="39"/>
      <c r="N43" s="39"/>
      <c r="O43" s="39"/>
      <c r="P43" s="39"/>
      <c r="Q43" s="39"/>
      <c r="R43" s="39"/>
      <c r="S43" s="39"/>
      <c r="T43" s="39"/>
      <c r="U43" s="39"/>
      <c r="V43" s="39"/>
      <c r="W43" s="39"/>
      <c r="X43" s="39"/>
      <c r="Y43" s="40"/>
    </row>
    <row r="44" spans="1:25">
      <c r="A44" s="350"/>
      <c r="B44" s="31"/>
      <c r="C44" s="31"/>
      <c r="D44" s="31"/>
      <c r="E44" s="31"/>
      <c r="F44" s="31"/>
      <c r="G44" s="31"/>
      <c r="H44" s="31"/>
      <c r="I44" s="31"/>
      <c r="J44" s="31"/>
      <c r="K44" s="31"/>
      <c r="L44" s="31"/>
      <c r="M44" s="31"/>
      <c r="N44" s="31"/>
      <c r="O44" s="104"/>
      <c r="P44" s="31"/>
      <c r="Q44" s="104" t="s">
        <v>158</v>
      </c>
      <c r="R44" s="3208" t="s">
        <v>2532</v>
      </c>
      <c r="S44" s="3208"/>
      <c r="T44" s="3208"/>
      <c r="U44" s="3208"/>
      <c r="V44" s="3208"/>
      <c r="W44" s="3208"/>
      <c r="X44" s="3208"/>
      <c r="Y44" s="33"/>
    </row>
    <row r="45" spans="1:25">
      <c r="A45" s="350"/>
      <c r="B45" s="31"/>
      <c r="C45" s="31"/>
      <c r="D45" s="31"/>
      <c r="E45" s="31"/>
      <c r="F45" s="31"/>
      <c r="G45" s="31"/>
      <c r="H45" s="31"/>
      <c r="I45" s="31"/>
      <c r="J45" s="31"/>
      <c r="K45" s="31"/>
      <c r="L45" s="31"/>
      <c r="M45" s="31"/>
      <c r="N45" s="31"/>
      <c r="O45" s="31"/>
      <c r="P45" s="31"/>
      <c r="Q45" s="31"/>
      <c r="R45" s="31"/>
      <c r="S45" s="31"/>
      <c r="T45" s="31"/>
      <c r="U45" s="31"/>
      <c r="V45" s="31"/>
      <c r="W45" s="31"/>
      <c r="X45" s="31"/>
      <c r="Y45" s="33"/>
    </row>
    <row r="46" spans="1:25" ht="21">
      <c r="A46" s="3209" t="s">
        <v>187</v>
      </c>
      <c r="B46" s="3210"/>
      <c r="C46" s="3210"/>
      <c r="D46" s="3210"/>
      <c r="E46" s="3210"/>
      <c r="F46" s="3210"/>
      <c r="G46" s="3210"/>
      <c r="H46" s="3210"/>
      <c r="I46" s="3210"/>
      <c r="J46" s="3210"/>
      <c r="K46" s="3210"/>
      <c r="L46" s="3210"/>
      <c r="M46" s="3210"/>
      <c r="N46" s="3210"/>
      <c r="O46" s="3210"/>
      <c r="P46" s="3210"/>
      <c r="Q46" s="3210"/>
      <c r="R46" s="3210"/>
      <c r="S46" s="3210"/>
      <c r="T46" s="3210"/>
      <c r="U46" s="3210"/>
      <c r="V46" s="3210"/>
      <c r="W46" s="3210"/>
      <c r="X46" s="3210"/>
      <c r="Y46" s="3211"/>
    </row>
    <row r="47" spans="1:25">
      <c r="A47" s="350"/>
      <c r="B47" s="31"/>
      <c r="C47" s="31"/>
      <c r="D47" s="31"/>
      <c r="E47" s="31"/>
      <c r="F47" s="31"/>
      <c r="G47" s="31"/>
      <c r="H47" s="31"/>
      <c r="I47" s="31"/>
      <c r="J47" s="31"/>
      <c r="K47" s="31"/>
      <c r="L47" s="31"/>
      <c r="M47" s="31"/>
      <c r="N47" s="31"/>
      <c r="O47" s="31"/>
      <c r="P47" s="31"/>
      <c r="Q47" s="31"/>
      <c r="R47" s="31"/>
      <c r="S47" s="31"/>
      <c r="T47" s="31"/>
      <c r="U47" s="31"/>
      <c r="V47" s="31"/>
      <c r="W47" s="31"/>
      <c r="X47" s="31"/>
      <c r="Y47" s="33"/>
    </row>
    <row r="48" spans="1:25">
      <c r="A48" s="350"/>
      <c r="B48" s="31" t="s">
        <v>188</v>
      </c>
      <c r="C48" s="31"/>
      <c r="D48" s="31"/>
      <c r="E48" s="31"/>
      <c r="F48" s="31"/>
      <c r="G48" s="31"/>
      <c r="H48" s="31"/>
      <c r="I48" s="31"/>
      <c r="J48" s="31"/>
      <c r="K48" s="31"/>
      <c r="L48" s="31"/>
      <c r="M48" s="31"/>
      <c r="N48" s="31"/>
      <c r="O48" s="31"/>
      <c r="P48" s="31"/>
      <c r="Q48" s="31"/>
      <c r="R48" s="31"/>
      <c r="S48" s="31"/>
      <c r="T48" s="31"/>
      <c r="U48" s="31"/>
      <c r="V48" s="31"/>
      <c r="W48" s="31"/>
      <c r="X48" s="31"/>
      <c r="Y48" s="33"/>
    </row>
    <row r="49" spans="1:25">
      <c r="A49" s="353"/>
      <c r="B49" s="31"/>
      <c r="C49" s="31"/>
      <c r="D49" s="31"/>
      <c r="E49" s="31"/>
      <c r="F49" s="31"/>
      <c r="G49" s="31"/>
      <c r="H49" s="31"/>
      <c r="I49" s="31"/>
      <c r="J49" s="31"/>
      <c r="K49" s="31"/>
      <c r="L49" s="31"/>
      <c r="M49" s="31"/>
      <c r="N49" s="31"/>
      <c r="O49" s="31"/>
      <c r="P49" s="31"/>
      <c r="Q49" s="31"/>
      <c r="R49" s="31"/>
      <c r="S49" s="31"/>
      <c r="T49" s="31"/>
      <c r="U49" s="31"/>
      <c r="V49" s="31"/>
      <c r="W49" s="31"/>
      <c r="X49" s="31"/>
      <c r="Y49" s="33"/>
    </row>
    <row r="50" spans="1:25">
      <c r="A50" s="350"/>
      <c r="B50" s="31"/>
      <c r="C50" s="31"/>
      <c r="D50" s="31"/>
      <c r="E50" s="31"/>
      <c r="F50" s="31"/>
      <c r="G50" s="31"/>
      <c r="H50" s="31"/>
      <c r="I50" s="31"/>
      <c r="J50" s="31"/>
      <c r="K50" s="31"/>
      <c r="L50" s="31"/>
      <c r="M50" s="31"/>
      <c r="N50" s="31"/>
      <c r="O50" s="35"/>
      <c r="P50" s="35"/>
      <c r="Q50" s="35"/>
      <c r="R50" s="105" t="s">
        <v>182</v>
      </c>
      <c r="S50" s="3212"/>
      <c r="T50" s="3212"/>
      <c r="U50" s="3212"/>
      <c r="V50" s="3212"/>
      <c r="W50" s="3212"/>
      <c r="X50" s="35"/>
      <c r="Y50" s="33"/>
    </row>
    <row r="51" spans="1:25">
      <c r="A51" s="354"/>
      <c r="B51" s="35"/>
      <c r="C51" s="35"/>
      <c r="D51" s="35"/>
      <c r="E51" s="35"/>
      <c r="F51" s="35"/>
      <c r="G51" s="35"/>
      <c r="H51" s="35"/>
      <c r="I51" s="35"/>
      <c r="J51" s="35"/>
      <c r="K51" s="35"/>
      <c r="L51" s="35"/>
      <c r="M51" s="35"/>
      <c r="N51" s="35"/>
      <c r="O51" s="35"/>
      <c r="P51" s="35"/>
      <c r="Q51" s="35"/>
      <c r="R51" s="35"/>
      <c r="S51" s="35"/>
      <c r="T51" s="35"/>
      <c r="U51" s="35"/>
      <c r="V51" s="35"/>
      <c r="W51" s="35"/>
      <c r="X51" s="35"/>
      <c r="Y51" s="36"/>
    </row>
  </sheetData>
  <mergeCells count="105">
    <mergeCell ref="A4:Y4"/>
    <mergeCell ref="A5:Y5"/>
    <mergeCell ref="R7:X7"/>
    <mergeCell ref="S11:Y12"/>
    <mergeCell ref="B12:C13"/>
    <mergeCell ref="D12:M13"/>
    <mergeCell ref="N12:R12"/>
    <mergeCell ref="N13:R13"/>
    <mergeCell ref="S13:Y13"/>
    <mergeCell ref="B15:E15"/>
    <mergeCell ref="F15:I15"/>
    <mergeCell ref="J15:N15"/>
    <mergeCell ref="O15:S15"/>
    <mergeCell ref="T15:X15"/>
    <mergeCell ref="B16:E16"/>
    <mergeCell ref="F16:I16"/>
    <mergeCell ref="J16:N16"/>
    <mergeCell ref="O16:S16"/>
    <mergeCell ref="T16:X16"/>
    <mergeCell ref="B17:E17"/>
    <mergeCell ref="F17:I17"/>
    <mergeCell ref="J17:N17"/>
    <mergeCell ref="O17:S17"/>
    <mergeCell ref="T17:X17"/>
    <mergeCell ref="B18:E18"/>
    <mergeCell ref="F18:I18"/>
    <mergeCell ref="J18:N18"/>
    <mergeCell ref="O18:S18"/>
    <mergeCell ref="T18:X18"/>
    <mergeCell ref="B19:E19"/>
    <mergeCell ref="F19:I19"/>
    <mergeCell ref="J19:N19"/>
    <mergeCell ref="O19:S19"/>
    <mergeCell ref="T19:X19"/>
    <mergeCell ref="B20:E20"/>
    <mergeCell ref="F20:I20"/>
    <mergeCell ref="J20:N20"/>
    <mergeCell ref="O20:S20"/>
    <mergeCell ref="T20:X20"/>
    <mergeCell ref="B21:E21"/>
    <mergeCell ref="F21:I21"/>
    <mergeCell ref="J21:N21"/>
    <mergeCell ref="O21:S21"/>
    <mergeCell ref="T21:X21"/>
    <mergeCell ref="B22:E22"/>
    <mergeCell ref="F22:I22"/>
    <mergeCell ref="J22:N22"/>
    <mergeCell ref="O22:S22"/>
    <mergeCell ref="T22:X22"/>
    <mergeCell ref="A28:Y28"/>
    <mergeCell ref="T31:X31"/>
    <mergeCell ref="B33:E33"/>
    <mergeCell ref="F33:I33"/>
    <mergeCell ref="J33:N33"/>
    <mergeCell ref="O33:S33"/>
    <mergeCell ref="T33:X33"/>
    <mergeCell ref="B23:E23"/>
    <mergeCell ref="F23:I23"/>
    <mergeCell ref="J23:N23"/>
    <mergeCell ref="O23:S23"/>
    <mergeCell ref="T23:X23"/>
    <mergeCell ref="R26:X26"/>
    <mergeCell ref="B34:E34"/>
    <mergeCell ref="F34:I34"/>
    <mergeCell ref="J34:N34"/>
    <mergeCell ref="O34:S34"/>
    <mergeCell ref="T34:X34"/>
    <mergeCell ref="B35:E35"/>
    <mergeCell ref="F35:I35"/>
    <mergeCell ref="J35:N35"/>
    <mergeCell ref="O35:S35"/>
    <mergeCell ref="T35:X35"/>
    <mergeCell ref="B36:E36"/>
    <mergeCell ref="F36:I36"/>
    <mergeCell ref="J36:N36"/>
    <mergeCell ref="O36:S36"/>
    <mergeCell ref="T36:X36"/>
    <mergeCell ref="B37:E37"/>
    <mergeCell ref="F37:I37"/>
    <mergeCell ref="J37:N37"/>
    <mergeCell ref="O37:S37"/>
    <mergeCell ref="T37:X37"/>
    <mergeCell ref="B38:E38"/>
    <mergeCell ref="F38:I38"/>
    <mergeCell ref="J38:N38"/>
    <mergeCell ref="O38:S38"/>
    <mergeCell ref="T38:X38"/>
    <mergeCell ref="B39:E39"/>
    <mergeCell ref="F39:I39"/>
    <mergeCell ref="J39:N39"/>
    <mergeCell ref="O39:S39"/>
    <mergeCell ref="T39:X39"/>
    <mergeCell ref="R44:X44"/>
    <mergeCell ref="A46:Y46"/>
    <mergeCell ref="S50:W50"/>
    <mergeCell ref="B40:E40"/>
    <mergeCell ref="F40:I40"/>
    <mergeCell ref="J40:N40"/>
    <mergeCell ref="O40:S40"/>
    <mergeCell ref="T40:X40"/>
    <mergeCell ref="B41:E41"/>
    <mergeCell ref="F41:I41"/>
    <mergeCell ref="J41:N41"/>
    <mergeCell ref="O41:S41"/>
    <mergeCell ref="T41:X41"/>
  </mergeCells>
  <phoneticPr fontId="18"/>
  <printOptions horizontalCentered="1"/>
  <pageMargins left="0.70866141732283472" right="0.31496062992125984" top="0.74803149606299213" bottom="0.74803149606299213" header="0.31496062992125984" footer="0.31496062992125984"/>
  <pageSetup paperSize="9" orientation="portrait"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Q329"/>
  <sheetViews>
    <sheetView tabSelected="1" view="pageBreakPreview" zoomScale="70" zoomScaleNormal="75" zoomScaleSheetLayoutView="70" workbookViewId="0">
      <selection activeCell="D297" sqref="D297:D298"/>
    </sheetView>
  </sheetViews>
  <sheetFormatPr defaultColWidth="9" defaultRowHeight="12" customHeight="1"/>
  <cols>
    <col min="1" max="1" width="13.33203125" style="17" customWidth="1"/>
    <col min="2" max="2" width="7.88671875" style="26" customWidth="1"/>
    <col min="3" max="3" width="35.44140625" style="17" customWidth="1"/>
    <col min="4" max="4" width="71.109375" style="27" customWidth="1"/>
    <col min="5" max="5" width="5.44140625" style="26" customWidth="1"/>
    <col min="6" max="6" width="8.88671875" style="26" customWidth="1"/>
    <col min="7" max="7" width="11.109375" style="203" customWidth="1"/>
    <col min="8" max="8" width="5.44140625" style="198" customWidth="1"/>
    <col min="9" max="10" width="4.44140625" style="150" customWidth="1"/>
    <col min="11" max="11" width="11.109375" style="17" customWidth="1"/>
    <col min="12" max="12" width="26.109375" style="17" customWidth="1"/>
    <col min="13" max="16384" width="9" style="17"/>
  </cols>
  <sheetData>
    <row r="1" spans="1:17" s="25" customFormat="1" ht="23.4">
      <c r="A1" s="2331" t="s">
        <v>1917</v>
      </c>
      <c r="B1" s="2331"/>
      <c r="C1" s="2331"/>
      <c r="D1" s="2331"/>
      <c r="E1" s="2331"/>
      <c r="F1" s="2331"/>
      <c r="G1" s="2331"/>
      <c r="H1" s="2331"/>
      <c r="I1" s="2331"/>
      <c r="J1" s="2331"/>
      <c r="K1" s="2331"/>
    </row>
    <row r="2" spans="1:17" s="25" customFormat="1" ht="19.2">
      <c r="A2" s="2471" t="s">
        <v>331</v>
      </c>
      <c r="B2" s="2471"/>
      <c r="C2" s="2471"/>
      <c r="D2" s="2471"/>
      <c r="E2" s="2471"/>
      <c r="F2" s="2471"/>
      <c r="G2" s="2471"/>
      <c r="H2" s="2471"/>
      <c r="I2" s="2471"/>
      <c r="J2" s="2471"/>
      <c r="K2" s="2471"/>
    </row>
    <row r="3" spans="1:17" s="25" customFormat="1" ht="19.2">
      <c r="A3" s="300"/>
      <c r="B3" s="300"/>
      <c r="C3" s="300"/>
      <c r="D3" s="2270"/>
      <c r="E3" s="300"/>
      <c r="F3" s="300"/>
      <c r="H3" s="300"/>
      <c r="I3" s="300"/>
      <c r="J3" s="300"/>
      <c r="K3" s="300"/>
    </row>
    <row r="4" spans="1:17" ht="25.5" customHeight="1" thickBot="1">
      <c r="A4" s="1531" t="s">
        <v>2568</v>
      </c>
      <c r="B4" s="1530"/>
      <c r="C4" s="2483" t="s">
        <v>857</v>
      </c>
      <c r="D4" s="2483"/>
      <c r="E4" s="2483"/>
      <c r="F4" s="2483"/>
      <c r="G4" s="2483"/>
      <c r="H4" s="2483"/>
      <c r="I4" s="2477"/>
      <c r="J4" s="2477"/>
      <c r="K4" s="2477"/>
    </row>
    <row r="5" spans="1:17" ht="18.600000000000001" customHeight="1">
      <c r="A5" s="2472" t="s">
        <v>400</v>
      </c>
      <c r="B5" s="2474" t="s">
        <v>38</v>
      </c>
      <c r="C5" s="2475" t="s">
        <v>29</v>
      </c>
      <c r="D5" s="2474" t="s">
        <v>30</v>
      </c>
      <c r="E5" s="2475" t="s">
        <v>31</v>
      </c>
      <c r="F5" s="2479"/>
      <c r="G5" s="2479"/>
      <c r="H5" s="2480"/>
      <c r="I5" s="2484" t="s">
        <v>292</v>
      </c>
      <c r="J5" s="2485"/>
      <c r="K5" s="2472" t="s">
        <v>413</v>
      </c>
    </row>
    <row r="6" spans="1:17" ht="18.600000000000001" customHeight="1" thickBot="1">
      <c r="A6" s="2473"/>
      <c r="B6" s="2473"/>
      <c r="C6" s="2476"/>
      <c r="D6" s="2473"/>
      <c r="E6" s="2476"/>
      <c r="F6" s="2481"/>
      <c r="G6" s="2481"/>
      <c r="H6" s="2482"/>
      <c r="I6" s="1224" t="s">
        <v>398</v>
      </c>
      <c r="J6" s="1225" t="s">
        <v>399</v>
      </c>
      <c r="K6" s="2473"/>
    </row>
    <row r="7" spans="1:17" s="151" customFormat="1" ht="25.35" customHeight="1" thickTop="1">
      <c r="A7" s="206"/>
      <c r="B7" s="2478">
        <v>101</v>
      </c>
      <c r="C7" s="2490" t="s">
        <v>792</v>
      </c>
      <c r="D7" s="2436" t="s">
        <v>2581</v>
      </c>
      <c r="E7" s="1226"/>
      <c r="F7" s="1227"/>
      <c r="G7" s="1228"/>
      <c r="H7" s="1229"/>
      <c r="I7" s="2486"/>
      <c r="J7" s="2464" t="s">
        <v>710</v>
      </c>
      <c r="K7" s="2433"/>
      <c r="L7" s="17"/>
      <c r="M7" s="17"/>
      <c r="N7" s="17"/>
      <c r="O7" s="17"/>
      <c r="P7" s="17"/>
      <c r="Q7" s="17"/>
    </row>
    <row r="8" spans="1:17" s="151" customFormat="1" ht="25.35" customHeight="1">
      <c r="A8" s="2328" t="s">
        <v>823</v>
      </c>
      <c r="B8" s="2327"/>
      <c r="C8" s="2322"/>
      <c r="D8" s="2313"/>
      <c r="E8" s="169"/>
      <c r="F8" s="177"/>
      <c r="G8" s="1230"/>
      <c r="H8" s="168"/>
      <c r="I8" s="2487"/>
      <c r="J8" s="2465"/>
      <c r="K8" s="2284"/>
      <c r="L8" s="17"/>
      <c r="M8" s="17"/>
      <c r="N8" s="17"/>
      <c r="O8" s="17"/>
      <c r="P8" s="17"/>
      <c r="Q8" s="17"/>
    </row>
    <row r="9" spans="1:17" s="151" customFormat="1" ht="25.35" customHeight="1">
      <c r="A9" s="2328"/>
      <c r="B9" s="2326">
        <v>102</v>
      </c>
      <c r="C9" s="2323" t="s">
        <v>716</v>
      </c>
      <c r="D9" s="2273" t="s">
        <v>2582</v>
      </c>
      <c r="E9" s="1231"/>
      <c r="F9" s="1232"/>
      <c r="G9" s="1233"/>
      <c r="H9" s="1234"/>
      <c r="I9" s="2488"/>
      <c r="J9" s="2466" t="s">
        <v>710</v>
      </c>
      <c r="K9" s="2305"/>
      <c r="L9" s="17"/>
      <c r="M9" s="17"/>
      <c r="N9" s="17"/>
      <c r="O9" s="17"/>
      <c r="P9" s="17"/>
      <c r="Q9" s="17"/>
    </row>
    <row r="10" spans="1:17" s="151" customFormat="1" ht="25.35" customHeight="1">
      <c r="A10" s="207"/>
      <c r="B10" s="2327"/>
      <c r="C10" s="2322"/>
      <c r="D10" s="2313"/>
      <c r="E10" s="169"/>
      <c r="F10" s="177"/>
      <c r="G10" s="1230"/>
      <c r="H10" s="168"/>
      <c r="I10" s="2487"/>
      <c r="J10" s="2465"/>
      <c r="K10" s="2284"/>
      <c r="L10" s="17"/>
      <c r="M10" s="17"/>
      <c r="N10" s="17"/>
      <c r="O10" s="17"/>
      <c r="P10" s="17"/>
      <c r="Q10" s="17"/>
    </row>
    <row r="11" spans="1:17" s="151" customFormat="1" ht="17.850000000000001" customHeight="1">
      <c r="A11" s="2328"/>
      <c r="B11" s="2326">
        <v>103</v>
      </c>
      <c r="C11" s="2323" t="s">
        <v>793</v>
      </c>
      <c r="D11" s="2273" t="s">
        <v>795</v>
      </c>
      <c r="E11" s="1231"/>
      <c r="F11" s="1232"/>
      <c r="G11" s="1233"/>
      <c r="H11" s="1234"/>
      <c r="I11" s="2488"/>
      <c r="J11" s="2466" t="s">
        <v>293</v>
      </c>
      <c r="K11" s="2305"/>
      <c r="L11" s="17"/>
      <c r="M11" s="17"/>
      <c r="N11" s="17"/>
      <c r="O11" s="17"/>
      <c r="P11" s="17"/>
      <c r="Q11" s="17"/>
    </row>
    <row r="12" spans="1:17" s="151" customFormat="1" ht="17.850000000000001" customHeight="1">
      <c r="A12" s="2328"/>
      <c r="B12" s="2327"/>
      <c r="C12" s="2322"/>
      <c r="D12" s="2313"/>
      <c r="E12" s="169"/>
      <c r="F12" s="177"/>
      <c r="G12" s="1230"/>
      <c r="H12" s="168"/>
      <c r="I12" s="2487"/>
      <c r="J12" s="2465"/>
      <c r="K12" s="2284"/>
      <c r="L12" s="17"/>
      <c r="M12" s="17"/>
      <c r="N12" s="17"/>
      <c r="O12" s="17"/>
      <c r="P12" s="17"/>
      <c r="Q12" s="17"/>
    </row>
    <row r="13" spans="1:17" s="151" customFormat="1" ht="17.850000000000001" customHeight="1">
      <c r="A13" s="2328"/>
      <c r="B13" s="2326">
        <v>104</v>
      </c>
      <c r="C13" s="2323" t="s">
        <v>794</v>
      </c>
      <c r="D13" s="2273" t="s">
        <v>796</v>
      </c>
      <c r="E13" s="1231"/>
      <c r="F13" s="1232"/>
      <c r="G13" s="1233"/>
      <c r="H13" s="1234"/>
      <c r="I13" s="2488"/>
      <c r="J13" s="2466" t="s">
        <v>293</v>
      </c>
      <c r="K13" s="2305"/>
      <c r="L13" s="17"/>
      <c r="M13" s="17"/>
      <c r="N13" s="17"/>
      <c r="O13" s="17"/>
      <c r="P13" s="17"/>
      <c r="Q13" s="17"/>
    </row>
    <row r="14" spans="1:17" s="151" customFormat="1" ht="17.850000000000001" customHeight="1">
      <c r="A14" s="2328"/>
      <c r="B14" s="2327"/>
      <c r="C14" s="2322"/>
      <c r="D14" s="2313"/>
      <c r="E14" s="169"/>
      <c r="F14" s="177"/>
      <c r="G14" s="1230"/>
      <c r="H14" s="168"/>
      <c r="I14" s="2487"/>
      <c r="J14" s="2465"/>
      <c r="K14" s="2284"/>
      <c r="L14" s="17"/>
      <c r="M14" s="17"/>
      <c r="N14" s="17"/>
      <c r="O14" s="17"/>
      <c r="P14" s="17"/>
      <c r="Q14" s="17"/>
    </row>
    <row r="15" spans="1:17" s="151" customFormat="1" ht="17.850000000000001" customHeight="1">
      <c r="A15" s="2328"/>
      <c r="B15" s="2326">
        <v>105</v>
      </c>
      <c r="C15" s="2323" t="s">
        <v>715</v>
      </c>
      <c r="D15" s="2273" t="s">
        <v>713</v>
      </c>
      <c r="E15" s="1231"/>
      <c r="F15" s="194" t="s">
        <v>411</v>
      </c>
      <c r="G15" s="1233"/>
      <c r="H15" s="1234"/>
      <c r="I15" s="2488"/>
      <c r="J15" s="2466" t="s">
        <v>710</v>
      </c>
      <c r="K15" s="2305"/>
      <c r="L15" s="17"/>
      <c r="M15" s="17"/>
      <c r="N15" s="17"/>
      <c r="O15" s="17"/>
      <c r="P15" s="17"/>
      <c r="Q15" s="17"/>
    </row>
    <row r="16" spans="1:17" s="151" customFormat="1" ht="17.850000000000001" customHeight="1">
      <c r="A16" s="2328"/>
      <c r="B16" s="2361"/>
      <c r="C16" s="2362"/>
      <c r="D16" s="2405"/>
      <c r="E16" s="204"/>
      <c r="F16" s="194" t="s">
        <v>1926</v>
      </c>
      <c r="G16" s="200"/>
      <c r="H16" s="196"/>
      <c r="I16" s="2489"/>
      <c r="J16" s="2467"/>
      <c r="K16" s="2429"/>
      <c r="L16" s="17"/>
      <c r="M16" s="17"/>
      <c r="N16" s="17"/>
      <c r="O16" s="17"/>
      <c r="P16" s="17"/>
      <c r="Q16" s="17"/>
    </row>
    <row r="17" spans="1:17" s="151" customFormat="1" ht="17.850000000000001" customHeight="1">
      <c r="A17" s="2328"/>
      <c r="B17" s="2327"/>
      <c r="C17" s="2322"/>
      <c r="D17" s="2313"/>
      <c r="E17" s="169"/>
      <c r="F17" s="177"/>
      <c r="G17" s="1230"/>
      <c r="H17" s="168"/>
      <c r="I17" s="2487"/>
      <c r="J17" s="2465"/>
      <c r="K17" s="2284"/>
      <c r="L17" s="17"/>
      <c r="M17" s="17"/>
      <c r="N17" s="17"/>
      <c r="O17" s="17"/>
      <c r="P17" s="17"/>
      <c r="Q17" s="17"/>
    </row>
    <row r="18" spans="1:17" s="151" customFormat="1" ht="17.850000000000001" customHeight="1">
      <c r="A18" s="2328"/>
      <c r="B18" s="2326">
        <v>106</v>
      </c>
      <c r="C18" s="2323" t="s">
        <v>711</v>
      </c>
      <c r="D18" s="2273" t="s">
        <v>714</v>
      </c>
      <c r="E18" s="1231"/>
      <c r="F18" s="194" t="s">
        <v>411</v>
      </c>
      <c r="G18" s="1233"/>
      <c r="H18" s="1234"/>
      <c r="I18" s="2468"/>
      <c r="J18" s="2466" t="s">
        <v>710</v>
      </c>
      <c r="K18" s="2305"/>
      <c r="L18" s="17"/>
      <c r="M18" s="17"/>
      <c r="N18" s="17"/>
      <c r="O18" s="17"/>
      <c r="P18" s="17"/>
      <c r="Q18" s="17"/>
    </row>
    <row r="19" spans="1:17" s="151" customFormat="1" ht="17.850000000000001" customHeight="1">
      <c r="A19" s="2328"/>
      <c r="B19" s="2361"/>
      <c r="C19" s="2362"/>
      <c r="D19" s="2405"/>
      <c r="E19" s="204"/>
      <c r="F19" s="194" t="s">
        <v>1926</v>
      </c>
      <c r="G19" s="200"/>
      <c r="H19" s="196"/>
      <c r="I19" s="2469"/>
      <c r="J19" s="2467"/>
      <c r="K19" s="2429"/>
      <c r="L19" s="17"/>
      <c r="M19" s="17"/>
      <c r="N19" s="17"/>
      <c r="O19" s="17"/>
      <c r="P19" s="17"/>
      <c r="Q19" s="17"/>
    </row>
    <row r="20" spans="1:17" s="151" customFormat="1" ht="17.850000000000001" customHeight="1">
      <c r="A20" s="2328"/>
      <c r="B20" s="2396"/>
      <c r="C20" s="2322"/>
      <c r="D20" s="2313"/>
      <c r="E20" s="169"/>
      <c r="F20" s="177"/>
      <c r="G20" s="1230"/>
      <c r="H20" s="168"/>
      <c r="I20" s="2470"/>
      <c r="J20" s="2465"/>
      <c r="K20" s="2284"/>
      <c r="L20" s="17"/>
      <c r="M20" s="17"/>
      <c r="N20" s="17"/>
      <c r="O20" s="17"/>
      <c r="P20" s="17"/>
      <c r="Q20" s="17"/>
    </row>
    <row r="21" spans="1:17" s="151" customFormat="1" ht="15" customHeight="1">
      <c r="A21" s="207"/>
      <c r="B21" s="2346">
        <v>107</v>
      </c>
      <c r="C21" s="2323" t="s">
        <v>712</v>
      </c>
      <c r="D21" s="2273" t="s">
        <v>1921</v>
      </c>
      <c r="E21" s="1231"/>
      <c r="F21" s="194" t="s">
        <v>411</v>
      </c>
      <c r="G21" s="1233"/>
      <c r="H21" s="1234"/>
      <c r="I21" s="2488"/>
      <c r="J21" s="2466" t="s">
        <v>710</v>
      </c>
      <c r="K21" s="2305"/>
      <c r="L21" s="17"/>
      <c r="M21" s="17"/>
      <c r="N21" s="17"/>
      <c r="O21" s="17"/>
      <c r="P21" s="17"/>
      <c r="Q21" s="17"/>
    </row>
    <row r="22" spans="1:17" s="151" customFormat="1" ht="15" customHeight="1">
      <c r="A22" s="207"/>
      <c r="B22" s="2358"/>
      <c r="C22" s="2362"/>
      <c r="D22" s="2405"/>
      <c r="E22" s="204"/>
      <c r="F22" s="194" t="s">
        <v>1926</v>
      </c>
      <c r="G22" s="200"/>
      <c r="H22" s="196"/>
      <c r="I22" s="2489"/>
      <c r="J22" s="2467"/>
      <c r="K22" s="2429"/>
      <c r="L22" s="17"/>
      <c r="M22" s="17"/>
      <c r="N22" s="17"/>
      <c r="O22" s="17"/>
      <c r="P22" s="17"/>
      <c r="Q22" s="17"/>
    </row>
    <row r="23" spans="1:17" s="151" customFormat="1" ht="15" customHeight="1">
      <c r="A23" s="207"/>
      <c r="B23" s="2358"/>
      <c r="C23" s="2362"/>
      <c r="D23" s="2405"/>
      <c r="E23" s="204"/>
      <c r="F23" s="194"/>
      <c r="G23" s="200"/>
      <c r="H23" s="196"/>
      <c r="I23" s="2489"/>
      <c r="J23" s="2467"/>
      <c r="K23" s="2429"/>
      <c r="L23" s="17"/>
      <c r="M23" s="17"/>
      <c r="N23" s="17"/>
      <c r="O23" s="17"/>
      <c r="P23" s="17"/>
      <c r="Q23" s="17"/>
    </row>
    <row r="24" spans="1:17" s="151" customFormat="1" ht="15" customHeight="1" thickBot="1">
      <c r="A24" s="207"/>
      <c r="B24" s="2358"/>
      <c r="C24" s="2362"/>
      <c r="D24" s="2405"/>
      <c r="E24" s="204"/>
      <c r="F24" s="194"/>
      <c r="G24" s="200"/>
      <c r="H24" s="196"/>
      <c r="I24" s="2489"/>
      <c r="J24" s="2467"/>
      <c r="K24" s="2429"/>
      <c r="L24" s="17"/>
      <c r="M24" s="17"/>
      <c r="N24" s="17"/>
      <c r="O24" s="17"/>
      <c r="P24" s="17"/>
      <c r="Q24" s="17"/>
    </row>
    <row r="25" spans="1:17" ht="15" customHeight="1" thickTop="1">
      <c r="A25" s="206"/>
      <c r="B25" s="2370" t="s">
        <v>858</v>
      </c>
      <c r="C25" s="2379" t="s">
        <v>32</v>
      </c>
      <c r="D25" s="2436" t="s">
        <v>717</v>
      </c>
      <c r="E25" s="1226"/>
      <c r="F25" s="1227"/>
      <c r="G25" s="1228"/>
      <c r="H25" s="1229"/>
      <c r="I25" s="2430"/>
      <c r="J25" s="2432" t="s">
        <v>710</v>
      </c>
      <c r="K25" s="2433"/>
    </row>
    <row r="26" spans="1:17" ht="15" customHeight="1">
      <c r="A26" s="2328" t="s">
        <v>2201</v>
      </c>
      <c r="B26" s="2371"/>
      <c r="C26" s="2323"/>
      <c r="D26" s="2405"/>
      <c r="E26" s="1235"/>
      <c r="F26" s="194"/>
      <c r="G26" s="200"/>
      <c r="H26" s="196"/>
      <c r="I26" s="2454"/>
      <c r="J26" s="2310"/>
      <c r="K26" s="2429"/>
      <c r="N26" s="301"/>
    </row>
    <row r="27" spans="1:17" ht="15" customHeight="1">
      <c r="A27" s="2328"/>
      <c r="B27" s="2329" t="s">
        <v>859</v>
      </c>
      <c r="C27" s="2323" t="s">
        <v>708</v>
      </c>
      <c r="D27" s="2273" t="s">
        <v>2583</v>
      </c>
      <c r="E27" s="1231"/>
      <c r="F27" s="1232"/>
      <c r="G27" s="1233"/>
      <c r="H27" s="1234"/>
      <c r="I27" s="2275"/>
      <c r="J27" s="2277" t="s">
        <v>710</v>
      </c>
      <c r="K27" s="2305"/>
    </row>
    <row r="28" spans="1:17" ht="15" customHeight="1">
      <c r="A28" s="2328"/>
      <c r="B28" s="2372"/>
      <c r="C28" s="2322"/>
      <c r="D28" s="2313"/>
      <c r="E28" s="1236"/>
      <c r="F28" s="177"/>
      <c r="G28" s="199"/>
      <c r="H28" s="168"/>
      <c r="I28" s="2416"/>
      <c r="J28" s="2311"/>
      <c r="K28" s="2284"/>
    </row>
    <row r="29" spans="1:17" ht="15" customHeight="1">
      <c r="A29" s="2328"/>
      <c r="B29" s="2329" t="s">
        <v>860</v>
      </c>
      <c r="C29" s="2323" t="s">
        <v>797</v>
      </c>
      <c r="D29" s="2273" t="s">
        <v>2583</v>
      </c>
      <c r="E29" s="1231"/>
      <c r="F29" s="1232"/>
      <c r="G29" s="1233"/>
      <c r="H29" s="1234"/>
      <c r="I29" s="2275"/>
      <c r="J29" s="2277" t="s">
        <v>293</v>
      </c>
      <c r="K29" s="2305"/>
    </row>
    <row r="30" spans="1:17" ht="15" customHeight="1">
      <c r="A30" s="2328"/>
      <c r="B30" s="2372"/>
      <c r="C30" s="2322"/>
      <c r="D30" s="2313"/>
      <c r="E30" s="1236"/>
      <c r="F30" s="177"/>
      <c r="G30" s="199"/>
      <c r="H30" s="168"/>
      <c r="I30" s="2416"/>
      <c r="J30" s="2311"/>
      <c r="K30" s="2284"/>
    </row>
    <row r="31" spans="1:17" ht="15" customHeight="1">
      <c r="A31" s="2328"/>
      <c r="B31" s="2337">
        <v>111</v>
      </c>
      <c r="C31" s="2322" t="s">
        <v>266</v>
      </c>
      <c r="D31" s="2405" t="s">
        <v>709</v>
      </c>
      <c r="E31" s="204"/>
      <c r="F31" s="194"/>
      <c r="G31" s="200"/>
      <c r="H31" s="196"/>
      <c r="I31" s="2454"/>
      <c r="J31" s="2310" t="s">
        <v>710</v>
      </c>
      <c r="K31" s="2429"/>
    </row>
    <row r="32" spans="1:17" ht="15" customHeight="1" thickBot="1">
      <c r="A32" s="207"/>
      <c r="B32" s="2338"/>
      <c r="C32" s="2323"/>
      <c r="D32" s="2405"/>
      <c r="E32" s="1235"/>
      <c r="F32" s="194"/>
      <c r="G32" s="1237"/>
      <c r="H32" s="1238"/>
      <c r="I32" s="2454"/>
      <c r="J32" s="2310"/>
      <c r="K32" s="2429"/>
    </row>
    <row r="33" spans="1:11" ht="40.35" customHeight="1" thickTop="1">
      <c r="A33" s="2341" t="s">
        <v>657</v>
      </c>
      <c r="B33" s="2343" t="s">
        <v>320</v>
      </c>
      <c r="C33" s="2490" t="s">
        <v>416</v>
      </c>
      <c r="D33" s="2436" t="s">
        <v>2600</v>
      </c>
      <c r="E33" s="1226" t="s">
        <v>412</v>
      </c>
      <c r="F33" s="1227" t="s">
        <v>411</v>
      </c>
      <c r="G33" s="1228"/>
      <c r="H33" s="1229"/>
      <c r="I33" s="2430" t="s">
        <v>293</v>
      </c>
      <c r="J33" s="2432"/>
      <c r="K33" s="2433"/>
    </row>
    <row r="34" spans="1:11" ht="40.35" customHeight="1" thickBot="1">
      <c r="A34" s="2342"/>
      <c r="B34" s="2344"/>
      <c r="C34" s="2492"/>
      <c r="D34" s="2274"/>
      <c r="E34" s="1239"/>
      <c r="F34" s="1240" t="s">
        <v>2210</v>
      </c>
      <c r="G34" s="1241"/>
      <c r="H34" s="1242"/>
      <c r="I34" s="2431"/>
      <c r="J34" s="2278"/>
      <c r="K34" s="2434"/>
    </row>
    <row r="35" spans="1:11" ht="21" customHeight="1" thickTop="1">
      <c r="A35" s="2345" t="s">
        <v>286</v>
      </c>
      <c r="B35" s="2339" t="s">
        <v>861</v>
      </c>
      <c r="C35" s="2322" t="s">
        <v>757</v>
      </c>
      <c r="D35" s="2313" t="s">
        <v>2601</v>
      </c>
      <c r="E35" s="204" t="s">
        <v>412</v>
      </c>
      <c r="F35" s="194"/>
      <c r="G35" s="1228"/>
      <c r="H35" s="196" t="s">
        <v>408</v>
      </c>
      <c r="I35" s="2435"/>
      <c r="J35" s="2432" t="s">
        <v>294</v>
      </c>
      <c r="K35" s="2433"/>
    </row>
    <row r="36" spans="1:11" ht="21" customHeight="1">
      <c r="A36" s="2328"/>
      <c r="B36" s="2340"/>
      <c r="C36" s="2323"/>
      <c r="D36" s="2273"/>
      <c r="E36" s="204"/>
      <c r="F36" s="1243"/>
      <c r="G36" s="1237"/>
      <c r="H36" s="1238"/>
      <c r="I36" s="2418"/>
      <c r="J36" s="2310"/>
      <c r="K36" s="2429"/>
    </row>
    <row r="37" spans="1:11" ht="21" customHeight="1">
      <c r="A37" s="2279" t="s">
        <v>756</v>
      </c>
      <c r="B37" s="2329" t="s">
        <v>862</v>
      </c>
      <c r="C37" s="2299" t="s">
        <v>798</v>
      </c>
      <c r="D37" s="2286" t="s">
        <v>800</v>
      </c>
      <c r="E37" s="1231" t="s">
        <v>412</v>
      </c>
      <c r="F37" s="1232"/>
      <c r="G37" s="1233"/>
      <c r="H37" s="1234"/>
      <c r="I37" s="2275"/>
      <c r="J37" s="2277" t="s">
        <v>293</v>
      </c>
      <c r="K37" s="2305"/>
    </row>
    <row r="38" spans="1:11" ht="21" customHeight="1">
      <c r="A38" s="2280"/>
      <c r="B38" s="2340"/>
      <c r="C38" s="2323"/>
      <c r="D38" s="2273"/>
      <c r="E38" s="204"/>
      <c r="F38" s="1243"/>
      <c r="G38" s="1237"/>
      <c r="H38" s="1238"/>
      <c r="I38" s="2418"/>
      <c r="J38" s="2310"/>
      <c r="K38" s="2429"/>
    </row>
    <row r="39" spans="1:11" ht="21" customHeight="1">
      <c r="A39" s="2280"/>
      <c r="B39" s="2329" t="s">
        <v>863</v>
      </c>
      <c r="C39" s="2299" t="s">
        <v>799</v>
      </c>
      <c r="D39" s="2286" t="s">
        <v>800</v>
      </c>
      <c r="E39" s="1231" t="s">
        <v>412</v>
      </c>
      <c r="F39" s="1232"/>
      <c r="G39" s="1233"/>
      <c r="H39" s="1234"/>
      <c r="I39" s="2275"/>
      <c r="J39" s="2277" t="s">
        <v>293</v>
      </c>
      <c r="K39" s="2305"/>
    </row>
    <row r="40" spans="1:11" ht="21" customHeight="1" thickBot="1">
      <c r="A40" s="2344"/>
      <c r="B40" s="2330"/>
      <c r="C40" s="2491"/>
      <c r="D40" s="2437"/>
      <c r="E40" s="1239"/>
      <c r="F40" s="1244"/>
      <c r="G40" s="1241"/>
      <c r="H40" s="1242"/>
      <c r="I40" s="2276"/>
      <c r="J40" s="2278"/>
      <c r="K40" s="2434"/>
    </row>
    <row r="41" spans="1:11" ht="25.35" customHeight="1" thickTop="1">
      <c r="A41" s="206"/>
      <c r="B41" s="2332" t="s">
        <v>670</v>
      </c>
      <c r="C41" s="2490" t="s">
        <v>1922</v>
      </c>
      <c r="D41" s="2436" t="s">
        <v>1923</v>
      </c>
      <c r="E41" s="1245" t="s">
        <v>412</v>
      </c>
      <c r="F41" s="1246" t="s">
        <v>411</v>
      </c>
      <c r="G41" s="1247"/>
      <c r="H41" s="1248"/>
      <c r="I41" s="2435" t="s">
        <v>293</v>
      </c>
      <c r="J41" s="2432"/>
      <c r="K41" s="2433"/>
    </row>
    <row r="42" spans="1:11" ht="25.35" customHeight="1">
      <c r="A42" s="207"/>
      <c r="B42" s="2333"/>
      <c r="C42" s="2362"/>
      <c r="D42" s="2405"/>
      <c r="E42" s="204"/>
      <c r="F42" s="194" t="s">
        <v>2212</v>
      </c>
      <c r="G42" s="1237"/>
      <c r="H42" s="1238"/>
      <c r="I42" s="2418"/>
      <c r="J42" s="2310"/>
      <c r="K42" s="2429"/>
    </row>
    <row r="43" spans="1:11" ht="15" customHeight="1">
      <c r="A43" s="2328" t="s">
        <v>753</v>
      </c>
      <c r="B43" s="2334" t="s">
        <v>670</v>
      </c>
      <c r="C43" s="2323" t="s">
        <v>718</v>
      </c>
      <c r="D43" s="2273" t="s">
        <v>2584</v>
      </c>
      <c r="E43" s="1231" t="s">
        <v>412</v>
      </c>
      <c r="F43" s="1232" t="s">
        <v>411</v>
      </c>
      <c r="G43" s="1233"/>
      <c r="H43" s="1234"/>
      <c r="I43" s="2275" t="s">
        <v>293</v>
      </c>
      <c r="J43" s="2277"/>
      <c r="K43" s="2305"/>
    </row>
    <row r="44" spans="1:11" ht="15" customHeight="1">
      <c r="A44" s="2328"/>
      <c r="B44" s="2335"/>
      <c r="C44" s="2322"/>
      <c r="D44" s="2313"/>
      <c r="E44" s="169"/>
      <c r="F44" s="177" t="s">
        <v>688</v>
      </c>
      <c r="G44" s="1230"/>
      <c r="H44" s="1249"/>
      <c r="I44" s="2416"/>
      <c r="J44" s="2311"/>
      <c r="K44" s="2284"/>
    </row>
    <row r="45" spans="1:11" ht="15" customHeight="1">
      <c r="A45" s="2328"/>
      <c r="B45" s="2336" t="s">
        <v>670</v>
      </c>
      <c r="C45" s="2362" t="s">
        <v>719</v>
      </c>
      <c r="D45" s="2405" t="s">
        <v>689</v>
      </c>
      <c r="E45" s="204" t="s">
        <v>412</v>
      </c>
      <c r="F45" s="194" t="s">
        <v>411</v>
      </c>
      <c r="G45" s="200"/>
      <c r="H45" s="196"/>
      <c r="I45" s="2418" t="s">
        <v>293</v>
      </c>
      <c r="J45" s="2310"/>
      <c r="K45" s="2429"/>
    </row>
    <row r="46" spans="1:11" ht="15" customHeight="1">
      <c r="A46" s="2328"/>
      <c r="B46" s="2333"/>
      <c r="C46" s="2362"/>
      <c r="D46" s="2405"/>
      <c r="E46" s="204"/>
      <c r="F46" s="194" t="s">
        <v>2214</v>
      </c>
      <c r="G46" s="1237"/>
      <c r="H46" s="1238"/>
      <c r="I46" s="2418"/>
      <c r="J46" s="2310"/>
      <c r="K46" s="2429"/>
    </row>
    <row r="47" spans="1:11" ht="15" customHeight="1">
      <c r="A47" s="2328"/>
      <c r="B47" s="2334" t="s">
        <v>670</v>
      </c>
      <c r="C47" s="2323" t="s">
        <v>720</v>
      </c>
      <c r="D47" s="2273" t="s">
        <v>691</v>
      </c>
      <c r="E47" s="1231" t="s">
        <v>412</v>
      </c>
      <c r="F47" s="1232" t="s">
        <v>411</v>
      </c>
      <c r="G47" s="1233"/>
      <c r="H47" s="1234"/>
      <c r="I47" s="2275" t="s">
        <v>293</v>
      </c>
      <c r="J47" s="2277"/>
      <c r="K47" s="2305"/>
    </row>
    <row r="48" spans="1:11" ht="15" customHeight="1">
      <c r="A48" s="207"/>
      <c r="B48" s="2335"/>
      <c r="C48" s="2322"/>
      <c r="D48" s="2313"/>
      <c r="E48" s="169"/>
      <c r="F48" s="177" t="s">
        <v>692</v>
      </c>
      <c r="G48" s="1230"/>
      <c r="H48" s="1249"/>
      <c r="I48" s="2416"/>
      <c r="J48" s="2311"/>
      <c r="K48" s="2284"/>
    </row>
    <row r="49" spans="1:11" ht="15" customHeight="1">
      <c r="A49" s="207"/>
      <c r="B49" s="2336" t="s">
        <v>670</v>
      </c>
      <c r="C49" s="2362" t="s">
        <v>721</v>
      </c>
      <c r="D49" s="2405" t="s">
        <v>2598</v>
      </c>
      <c r="E49" s="204" t="s">
        <v>412</v>
      </c>
      <c r="F49" s="194" t="s">
        <v>411</v>
      </c>
      <c r="G49" s="200"/>
      <c r="H49" s="196"/>
      <c r="I49" s="2418" t="s">
        <v>293</v>
      </c>
      <c r="J49" s="2310"/>
      <c r="K49" s="2429"/>
    </row>
    <row r="50" spans="1:11" ht="15" customHeight="1">
      <c r="A50" s="207"/>
      <c r="B50" s="2333"/>
      <c r="C50" s="2362"/>
      <c r="D50" s="2405"/>
      <c r="E50" s="204"/>
      <c r="F50" s="194" t="s">
        <v>723</v>
      </c>
      <c r="G50" s="1237"/>
      <c r="H50" s="1238"/>
      <c r="I50" s="2418"/>
      <c r="J50" s="2310"/>
      <c r="K50" s="2429"/>
    </row>
    <row r="51" spans="1:11" ht="15" customHeight="1">
      <c r="A51" s="207"/>
      <c r="B51" s="2334" t="s">
        <v>670</v>
      </c>
      <c r="C51" s="2323" t="s">
        <v>724</v>
      </c>
      <c r="D51" s="2273" t="s">
        <v>2585</v>
      </c>
      <c r="E51" s="1231" t="s">
        <v>412</v>
      </c>
      <c r="F51" s="1232" t="s">
        <v>411</v>
      </c>
      <c r="G51" s="1233"/>
      <c r="H51" s="1234"/>
      <c r="I51" s="2275" t="s">
        <v>293</v>
      </c>
      <c r="J51" s="2277"/>
      <c r="K51" s="2305"/>
    </row>
    <row r="52" spans="1:11" ht="15" customHeight="1">
      <c r="A52" s="207"/>
      <c r="B52" s="2335"/>
      <c r="C52" s="2322"/>
      <c r="D52" s="2313"/>
      <c r="E52" s="169"/>
      <c r="F52" s="177" t="s">
        <v>723</v>
      </c>
      <c r="G52" s="1230"/>
      <c r="H52" s="1249"/>
      <c r="I52" s="2416"/>
      <c r="J52" s="2311"/>
      <c r="K52" s="2284"/>
    </row>
    <row r="53" spans="1:11" ht="25.35" customHeight="1">
      <c r="A53" s="207"/>
      <c r="B53" s="2336" t="s">
        <v>670</v>
      </c>
      <c r="C53" s="2362" t="s">
        <v>722</v>
      </c>
      <c r="D53" s="2405" t="s">
        <v>2599</v>
      </c>
      <c r="E53" s="204" t="s">
        <v>412</v>
      </c>
      <c r="F53" s="194" t="s">
        <v>411</v>
      </c>
      <c r="G53" s="200"/>
      <c r="H53" s="196"/>
      <c r="I53" s="2418" t="s">
        <v>293</v>
      </c>
      <c r="J53" s="2310"/>
      <c r="K53" s="2429"/>
    </row>
    <row r="54" spans="1:11" ht="25.35" customHeight="1">
      <c r="A54" s="207"/>
      <c r="B54" s="2333"/>
      <c r="C54" s="2362"/>
      <c r="D54" s="2405"/>
      <c r="E54" s="204"/>
      <c r="F54" s="194" t="s">
        <v>723</v>
      </c>
      <c r="G54" s="1237"/>
      <c r="H54" s="1238"/>
      <c r="I54" s="2418"/>
      <c r="J54" s="2310"/>
      <c r="K54" s="2429"/>
    </row>
    <row r="55" spans="1:11" ht="15" customHeight="1">
      <c r="A55" s="207"/>
      <c r="B55" s="2334" t="s">
        <v>670</v>
      </c>
      <c r="C55" s="2323" t="s">
        <v>725</v>
      </c>
      <c r="D55" s="2273" t="s">
        <v>2602</v>
      </c>
      <c r="E55" s="1231" t="s">
        <v>412</v>
      </c>
      <c r="F55" s="1232" t="s">
        <v>411</v>
      </c>
      <c r="G55" s="1233"/>
      <c r="H55" s="1234"/>
      <c r="I55" s="2275" t="s">
        <v>293</v>
      </c>
      <c r="J55" s="2277"/>
      <c r="K55" s="2305"/>
    </row>
    <row r="56" spans="1:11" ht="15" customHeight="1">
      <c r="A56" s="207"/>
      <c r="B56" s="2335"/>
      <c r="C56" s="2322"/>
      <c r="D56" s="2313"/>
      <c r="E56" s="169"/>
      <c r="F56" s="177" t="s">
        <v>693</v>
      </c>
      <c r="G56" s="1230"/>
      <c r="H56" s="1249"/>
      <c r="I56" s="2416"/>
      <c r="J56" s="2311"/>
      <c r="K56" s="2284"/>
    </row>
    <row r="57" spans="1:11" ht="15" customHeight="1">
      <c r="A57" s="207"/>
      <c r="B57" s="2336" t="s">
        <v>670</v>
      </c>
      <c r="C57" s="2362" t="s">
        <v>736</v>
      </c>
      <c r="D57" s="2405" t="s">
        <v>2205</v>
      </c>
      <c r="E57" s="204"/>
      <c r="F57" s="194" t="s">
        <v>411</v>
      </c>
      <c r="G57" s="200"/>
      <c r="H57" s="196"/>
      <c r="I57" s="2418" t="s">
        <v>293</v>
      </c>
      <c r="J57" s="2310"/>
      <c r="K57" s="2429"/>
    </row>
    <row r="58" spans="1:11" ht="15" customHeight="1">
      <c r="A58" s="207"/>
      <c r="B58" s="2333"/>
      <c r="C58" s="2362"/>
      <c r="D58" s="2405"/>
      <c r="E58" s="204"/>
      <c r="F58" s="177" t="s">
        <v>732</v>
      </c>
      <c r="G58" s="1250"/>
      <c r="H58" s="1251"/>
      <c r="I58" s="2418"/>
      <c r="J58" s="2310"/>
      <c r="K58" s="2429"/>
    </row>
    <row r="59" spans="1:11" ht="15" customHeight="1">
      <c r="A59" s="1215"/>
      <c r="B59" s="2334" t="s">
        <v>670</v>
      </c>
      <c r="C59" s="2323" t="s">
        <v>727</v>
      </c>
      <c r="D59" s="2273" t="s">
        <v>726</v>
      </c>
      <c r="E59" s="1231"/>
      <c r="F59" s="1232" t="s">
        <v>410</v>
      </c>
      <c r="G59" s="1233"/>
      <c r="H59" s="1234"/>
      <c r="I59" s="2275" t="s">
        <v>293</v>
      </c>
      <c r="J59" s="2277"/>
      <c r="K59" s="2305"/>
    </row>
    <row r="60" spans="1:11" ht="15" customHeight="1">
      <c r="A60" s="1215"/>
      <c r="B60" s="2335"/>
      <c r="C60" s="2322"/>
      <c r="D60" s="2313"/>
      <c r="E60" s="169"/>
      <c r="F60" s="177" t="s">
        <v>732</v>
      </c>
      <c r="G60" s="1230"/>
      <c r="H60" s="1249"/>
      <c r="I60" s="2416"/>
      <c r="J60" s="2311"/>
      <c r="K60" s="2284"/>
    </row>
    <row r="61" spans="1:11" ht="15" customHeight="1">
      <c r="A61" s="1215"/>
      <c r="B61" s="2336" t="s">
        <v>670</v>
      </c>
      <c r="C61" s="2362" t="s">
        <v>729</v>
      </c>
      <c r="D61" s="2405" t="s">
        <v>694</v>
      </c>
      <c r="E61" s="204"/>
      <c r="F61" s="194" t="s">
        <v>655</v>
      </c>
      <c r="G61" s="200"/>
      <c r="H61" s="196"/>
      <c r="I61" s="2418" t="s">
        <v>656</v>
      </c>
      <c r="J61" s="2310"/>
      <c r="K61" s="2429"/>
    </row>
    <row r="62" spans="1:11" ht="15" customHeight="1">
      <c r="A62" s="1215"/>
      <c r="B62" s="2333"/>
      <c r="C62" s="2362"/>
      <c r="D62" s="2405"/>
      <c r="E62" s="204"/>
      <c r="F62" s="194" t="s">
        <v>732</v>
      </c>
      <c r="G62" s="1237"/>
      <c r="H62" s="1238"/>
      <c r="I62" s="2418"/>
      <c r="J62" s="2310"/>
      <c r="K62" s="2429"/>
    </row>
    <row r="63" spans="1:11" ht="15" customHeight="1">
      <c r="A63" s="1215"/>
      <c r="B63" s="2334" t="s">
        <v>670</v>
      </c>
      <c r="C63" s="2323" t="s">
        <v>730</v>
      </c>
      <c r="D63" s="2273" t="s">
        <v>2206</v>
      </c>
      <c r="E63" s="1231"/>
      <c r="F63" s="1232" t="s">
        <v>655</v>
      </c>
      <c r="G63" s="1233"/>
      <c r="H63" s="1234"/>
      <c r="I63" s="2275" t="s">
        <v>656</v>
      </c>
      <c r="J63" s="2277"/>
      <c r="K63" s="2305"/>
    </row>
    <row r="64" spans="1:11" ht="15" customHeight="1">
      <c r="A64" s="1215"/>
      <c r="B64" s="2335"/>
      <c r="C64" s="2322"/>
      <c r="D64" s="2313"/>
      <c r="E64" s="169"/>
      <c r="F64" s="177" t="s">
        <v>733</v>
      </c>
      <c r="G64" s="1230"/>
      <c r="H64" s="1249"/>
      <c r="I64" s="2416"/>
      <c r="J64" s="2311"/>
      <c r="K64" s="2284"/>
    </row>
    <row r="65" spans="1:12" ht="15" customHeight="1">
      <c r="A65" s="1215"/>
      <c r="B65" s="2336" t="s">
        <v>670</v>
      </c>
      <c r="C65" s="2362" t="s">
        <v>728</v>
      </c>
      <c r="D65" s="2405" t="s">
        <v>2206</v>
      </c>
      <c r="E65" s="204"/>
      <c r="F65" s="194" t="s">
        <v>655</v>
      </c>
      <c r="G65" s="200"/>
      <c r="H65" s="196"/>
      <c r="I65" s="2418" t="s">
        <v>656</v>
      </c>
      <c r="J65" s="2310"/>
      <c r="K65" s="2429"/>
    </row>
    <row r="66" spans="1:12" ht="15" customHeight="1">
      <c r="A66" s="1215"/>
      <c r="B66" s="2333"/>
      <c r="C66" s="2362"/>
      <c r="D66" s="2405"/>
      <c r="E66" s="204"/>
      <c r="F66" s="194" t="s">
        <v>734</v>
      </c>
      <c r="G66" s="1237"/>
      <c r="H66" s="1238"/>
      <c r="I66" s="2418"/>
      <c r="J66" s="2310"/>
      <c r="K66" s="2429"/>
    </row>
    <row r="67" spans="1:12" ht="40.35" customHeight="1">
      <c r="A67" s="1215"/>
      <c r="B67" s="1278" t="s">
        <v>864</v>
      </c>
      <c r="C67" s="1252" t="s">
        <v>827</v>
      </c>
      <c r="D67" s="1253" t="s">
        <v>1910</v>
      </c>
      <c r="E67" s="1254"/>
      <c r="F67" s="1255" t="s">
        <v>2219</v>
      </c>
      <c r="G67" s="1256"/>
      <c r="H67" s="1257"/>
      <c r="I67" s="1221" t="s">
        <v>293</v>
      </c>
      <c r="J67" s="1218"/>
      <c r="K67" s="1258"/>
    </row>
    <row r="68" spans="1:12" ht="40.35" customHeight="1">
      <c r="A68" s="1215"/>
      <c r="B68" s="1279" t="s">
        <v>865</v>
      </c>
      <c r="C68" s="1259" t="s">
        <v>828</v>
      </c>
      <c r="D68" s="1260" t="s">
        <v>2603</v>
      </c>
      <c r="E68" s="204"/>
      <c r="F68" s="194"/>
      <c r="G68" s="200"/>
      <c r="H68" s="196"/>
      <c r="I68" s="1219" t="s">
        <v>293</v>
      </c>
      <c r="J68" s="1220"/>
      <c r="K68" s="1222"/>
      <c r="L68" s="28"/>
    </row>
    <row r="69" spans="1:12" ht="15" customHeight="1">
      <c r="A69" s="1215"/>
      <c r="B69" s="2334" t="s">
        <v>670</v>
      </c>
      <c r="C69" s="2323" t="s">
        <v>731</v>
      </c>
      <c r="D69" s="2273" t="s">
        <v>2624</v>
      </c>
      <c r="E69" s="1231"/>
      <c r="F69" s="1232" t="s">
        <v>411</v>
      </c>
      <c r="G69" s="1233"/>
      <c r="H69" s="1234"/>
      <c r="I69" s="2275" t="s">
        <v>293</v>
      </c>
      <c r="J69" s="2277"/>
      <c r="K69" s="2305"/>
    </row>
    <row r="70" spans="1:12" ht="15" customHeight="1">
      <c r="A70" s="1215"/>
      <c r="B70" s="2335"/>
      <c r="C70" s="2322"/>
      <c r="D70" s="2313"/>
      <c r="E70" s="169"/>
      <c r="F70" s="177" t="s">
        <v>735</v>
      </c>
      <c r="G70" s="1261"/>
      <c r="H70" s="1262"/>
      <c r="I70" s="2416"/>
      <c r="J70" s="2311"/>
      <c r="K70" s="2284"/>
    </row>
    <row r="71" spans="1:12" ht="15" customHeight="1">
      <c r="A71" s="1215"/>
      <c r="B71" s="2336" t="s">
        <v>321</v>
      </c>
      <c r="C71" s="2362" t="s">
        <v>737</v>
      </c>
      <c r="D71" s="2405" t="s">
        <v>750</v>
      </c>
      <c r="E71" s="204" t="s">
        <v>412</v>
      </c>
      <c r="F71" s="194" t="s">
        <v>411</v>
      </c>
      <c r="G71" s="200"/>
      <c r="H71" s="196"/>
      <c r="I71" s="2418" t="s">
        <v>293</v>
      </c>
      <c r="J71" s="2310"/>
      <c r="K71" s="2429"/>
    </row>
    <row r="72" spans="1:12" ht="15" customHeight="1">
      <c r="A72" s="1215"/>
      <c r="B72" s="2333"/>
      <c r="C72" s="2362"/>
      <c r="D72" s="2405"/>
      <c r="E72" s="204"/>
      <c r="F72" s="194" t="s">
        <v>2215</v>
      </c>
      <c r="G72" s="1237"/>
      <c r="H72" s="1238"/>
      <c r="I72" s="2418"/>
      <c r="J72" s="2310"/>
      <c r="K72" s="2429"/>
    </row>
    <row r="73" spans="1:12" ht="15" customHeight="1">
      <c r="A73" s="1215"/>
      <c r="B73" s="2413" t="s">
        <v>866</v>
      </c>
      <c r="C73" s="2323" t="s">
        <v>401</v>
      </c>
      <c r="D73" s="2273" t="s">
        <v>2604</v>
      </c>
      <c r="E73" s="1231" t="s">
        <v>412</v>
      </c>
      <c r="F73" s="1232" t="s">
        <v>411</v>
      </c>
      <c r="G73" s="1233"/>
      <c r="H73" s="1234"/>
      <c r="I73" s="2275" t="s">
        <v>293</v>
      </c>
      <c r="J73" s="2277"/>
      <c r="K73" s="2305"/>
    </row>
    <row r="74" spans="1:12" ht="15" customHeight="1">
      <c r="A74" s="1215"/>
      <c r="B74" s="2414"/>
      <c r="C74" s="2322"/>
      <c r="D74" s="2313"/>
      <c r="E74" s="169"/>
      <c r="F74" s="177" t="s">
        <v>2216</v>
      </c>
      <c r="G74" s="199"/>
      <c r="H74" s="168"/>
      <c r="I74" s="2416"/>
      <c r="J74" s="2311"/>
      <c r="K74" s="2284"/>
    </row>
    <row r="75" spans="1:12" ht="15" customHeight="1">
      <c r="A75" s="1215"/>
      <c r="B75" s="2336" t="s">
        <v>825</v>
      </c>
      <c r="C75" s="2362" t="s">
        <v>738</v>
      </c>
      <c r="D75" s="2405" t="s">
        <v>2249</v>
      </c>
      <c r="E75" s="204" t="s">
        <v>412</v>
      </c>
      <c r="F75" s="194" t="s">
        <v>411</v>
      </c>
      <c r="G75" s="200"/>
      <c r="H75" s="196"/>
      <c r="I75" s="2418" t="s">
        <v>293</v>
      </c>
      <c r="J75" s="2310"/>
      <c r="K75" s="2429"/>
    </row>
    <row r="76" spans="1:12" ht="15" customHeight="1">
      <c r="A76" s="1215"/>
      <c r="B76" s="2333"/>
      <c r="C76" s="2362"/>
      <c r="D76" s="2405"/>
      <c r="E76" s="204"/>
      <c r="F76" s="194" t="s">
        <v>695</v>
      </c>
      <c r="G76" s="1237"/>
      <c r="H76" s="1238"/>
      <c r="I76" s="2418"/>
      <c r="J76" s="2310"/>
      <c r="K76" s="2429"/>
    </row>
    <row r="77" spans="1:12" ht="15" customHeight="1">
      <c r="A77" s="1215"/>
      <c r="B77" s="2334" t="s">
        <v>825</v>
      </c>
      <c r="C77" s="2323" t="s">
        <v>739</v>
      </c>
      <c r="D77" s="2273" t="s">
        <v>2250</v>
      </c>
      <c r="E77" s="1231" t="s">
        <v>412</v>
      </c>
      <c r="F77" s="1232" t="s">
        <v>411</v>
      </c>
      <c r="G77" s="1233"/>
      <c r="H77" s="1234"/>
      <c r="I77" s="2275" t="s">
        <v>293</v>
      </c>
      <c r="J77" s="2277"/>
      <c r="K77" s="2305"/>
    </row>
    <row r="78" spans="1:12" ht="15" customHeight="1">
      <c r="A78" s="1215"/>
      <c r="B78" s="2412"/>
      <c r="C78" s="2362"/>
      <c r="D78" s="2405"/>
      <c r="E78" s="204"/>
      <c r="F78" s="2308" t="s">
        <v>2218</v>
      </c>
      <c r="G78" s="200"/>
      <c r="H78" s="196"/>
      <c r="I78" s="2418"/>
      <c r="J78" s="2310"/>
      <c r="K78" s="2429"/>
    </row>
    <row r="79" spans="1:12" ht="15" customHeight="1">
      <c r="A79" s="1215"/>
      <c r="B79" s="2335"/>
      <c r="C79" s="2322"/>
      <c r="D79" s="2313"/>
      <c r="E79" s="169"/>
      <c r="F79" s="2309"/>
      <c r="G79" s="1230"/>
      <c r="H79" s="1249"/>
      <c r="I79" s="2416"/>
      <c r="J79" s="2311"/>
      <c r="K79" s="2284"/>
    </row>
    <row r="80" spans="1:12" ht="15" customHeight="1">
      <c r="A80" s="1215"/>
      <c r="B80" s="2336" t="s">
        <v>825</v>
      </c>
      <c r="C80" s="2362" t="s">
        <v>740</v>
      </c>
      <c r="D80" s="2405"/>
      <c r="E80" s="204" t="s">
        <v>412</v>
      </c>
      <c r="F80" s="194" t="s">
        <v>411</v>
      </c>
      <c r="G80" s="200"/>
      <c r="H80" s="196"/>
      <c r="I80" s="2418" t="s">
        <v>293</v>
      </c>
      <c r="J80" s="2310"/>
      <c r="K80" s="2429"/>
    </row>
    <row r="81" spans="1:11" ht="15" customHeight="1">
      <c r="A81" s="1215"/>
      <c r="B81" s="2333"/>
      <c r="C81" s="2362"/>
      <c r="D81" s="2405"/>
      <c r="E81" s="204"/>
      <c r="F81" s="194" t="s">
        <v>2217</v>
      </c>
      <c r="G81" s="1237"/>
      <c r="H81" s="1238"/>
      <c r="I81" s="2418"/>
      <c r="J81" s="2310"/>
      <c r="K81" s="2429"/>
    </row>
    <row r="82" spans="1:11" ht="15" customHeight="1">
      <c r="A82" s="1215"/>
      <c r="B82" s="2334" t="s">
        <v>825</v>
      </c>
      <c r="C82" s="2323" t="s">
        <v>741</v>
      </c>
      <c r="D82" s="2273"/>
      <c r="E82" s="1231" t="s">
        <v>412</v>
      </c>
      <c r="F82" s="1232" t="s">
        <v>411</v>
      </c>
      <c r="G82" s="1233"/>
      <c r="H82" s="1234"/>
      <c r="I82" s="2275" t="s">
        <v>293</v>
      </c>
      <c r="J82" s="2277"/>
      <c r="K82" s="2305"/>
    </row>
    <row r="83" spans="1:11" ht="15" customHeight="1">
      <c r="A83" s="1215"/>
      <c r="B83" s="2335"/>
      <c r="C83" s="2322"/>
      <c r="D83" s="2313"/>
      <c r="E83" s="169"/>
      <c r="F83" s="177" t="s">
        <v>2217</v>
      </c>
      <c r="G83" s="1230"/>
      <c r="H83" s="1249"/>
      <c r="I83" s="2416"/>
      <c r="J83" s="2311"/>
      <c r="K83" s="2284"/>
    </row>
    <row r="84" spans="1:11" ht="15" customHeight="1">
      <c r="A84" s="1215"/>
      <c r="B84" s="2336" t="s">
        <v>321</v>
      </c>
      <c r="C84" s="2362" t="s">
        <v>742</v>
      </c>
      <c r="D84" s="2405"/>
      <c r="E84" s="204" t="s">
        <v>412</v>
      </c>
      <c r="F84" s="194" t="s">
        <v>411</v>
      </c>
      <c r="G84" s="200"/>
      <c r="H84" s="196"/>
      <c r="I84" s="2418" t="s">
        <v>293</v>
      </c>
      <c r="J84" s="2310"/>
      <c r="K84" s="2429"/>
    </row>
    <row r="85" spans="1:11" ht="15" customHeight="1">
      <c r="A85" s="1215"/>
      <c r="B85" s="2333"/>
      <c r="C85" s="2362"/>
      <c r="D85" s="2405"/>
      <c r="E85" s="204"/>
      <c r="F85" s="194" t="s">
        <v>2217</v>
      </c>
      <c r="G85" s="1237"/>
      <c r="H85" s="1238"/>
      <c r="I85" s="2418"/>
      <c r="J85" s="2310"/>
      <c r="K85" s="2429"/>
    </row>
    <row r="86" spans="1:11" ht="15" customHeight="1">
      <c r="A86" s="1215"/>
      <c r="B86" s="2413" t="s">
        <v>867</v>
      </c>
      <c r="C86" s="2323" t="s">
        <v>745</v>
      </c>
      <c r="D86" s="2273" t="s">
        <v>678</v>
      </c>
      <c r="E86" s="1231"/>
      <c r="F86" s="1232"/>
      <c r="G86" s="1233"/>
      <c r="H86" s="1234"/>
      <c r="I86" s="2275" t="s">
        <v>293</v>
      </c>
      <c r="J86" s="2277"/>
      <c r="K86" s="2305"/>
    </row>
    <row r="87" spans="1:11" ht="15" customHeight="1">
      <c r="A87" s="1215"/>
      <c r="B87" s="2414"/>
      <c r="C87" s="2322"/>
      <c r="D87" s="2313"/>
      <c r="E87" s="169"/>
      <c r="F87" s="177"/>
      <c r="G87" s="1230"/>
      <c r="H87" s="1249"/>
      <c r="I87" s="2416"/>
      <c r="J87" s="2311"/>
      <c r="K87" s="2284"/>
    </row>
    <row r="88" spans="1:11" ht="15" customHeight="1">
      <c r="A88" s="1215"/>
      <c r="B88" s="2407" t="s">
        <v>868</v>
      </c>
      <c r="C88" s="2362" t="s">
        <v>404</v>
      </c>
      <c r="D88" s="2405" t="s">
        <v>1924</v>
      </c>
      <c r="E88" s="204" t="s">
        <v>743</v>
      </c>
      <c r="F88" s="194" t="s">
        <v>409</v>
      </c>
      <c r="G88" s="200"/>
      <c r="H88" s="196"/>
      <c r="I88" s="2418" t="s">
        <v>293</v>
      </c>
      <c r="J88" s="2310"/>
      <c r="K88" s="2429"/>
    </row>
    <row r="89" spans="1:11" ht="15" customHeight="1">
      <c r="A89" s="1215"/>
      <c r="B89" s="2493"/>
      <c r="C89" s="2362"/>
      <c r="D89" s="2405"/>
      <c r="E89" s="204"/>
      <c r="F89" s="194" t="s">
        <v>744</v>
      </c>
      <c r="G89" s="1237"/>
      <c r="H89" s="1238"/>
      <c r="I89" s="2418"/>
      <c r="J89" s="2310"/>
      <c r="K89" s="2429"/>
    </row>
    <row r="90" spans="1:11" ht="15" customHeight="1">
      <c r="A90" s="1215"/>
      <c r="B90" s="2334" t="s">
        <v>824</v>
      </c>
      <c r="C90" s="2299" t="s">
        <v>769</v>
      </c>
      <c r="D90" s="2273" t="s">
        <v>679</v>
      </c>
      <c r="E90" s="1231" t="s">
        <v>412</v>
      </c>
      <c r="F90" s="1232" t="s">
        <v>411</v>
      </c>
      <c r="G90" s="1233"/>
      <c r="H90" s="1234"/>
      <c r="I90" s="2417" t="s">
        <v>293</v>
      </c>
      <c r="J90" s="2277"/>
      <c r="K90" s="2305"/>
    </row>
    <row r="91" spans="1:11" ht="15" customHeight="1">
      <c r="A91" s="1215"/>
      <c r="B91" s="2335"/>
      <c r="C91" s="2299"/>
      <c r="D91" s="2313"/>
      <c r="E91" s="169"/>
      <c r="F91" s="177" t="s">
        <v>677</v>
      </c>
      <c r="G91" s="1230"/>
      <c r="H91" s="1262"/>
      <c r="I91" s="2315"/>
      <c r="J91" s="2311"/>
      <c r="K91" s="2284"/>
    </row>
    <row r="92" spans="1:11" ht="15" customHeight="1">
      <c r="A92" s="1215"/>
      <c r="B92" s="2336" t="s">
        <v>825</v>
      </c>
      <c r="C92" s="2322" t="s">
        <v>770</v>
      </c>
      <c r="D92" s="2405" t="s">
        <v>680</v>
      </c>
      <c r="E92" s="204" t="s">
        <v>412</v>
      </c>
      <c r="F92" s="194" t="s">
        <v>411</v>
      </c>
      <c r="G92" s="200"/>
      <c r="H92" s="196"/>
      <c r="I92" s="2454" t="s">
        <v>293</v>
      </c>
      <c r="J92" s="2310"/>
      <c r="K92" s="2429"/>
    </row>
    <row r="93" spans="1:11" ht="15" customHeight="1">
      <c r="A93" s="1215"/>
      <c r="B93" s="2333"/>
      <c r="C93" s="2323"/>
      <c r="D93" s="2405"/>
      <c r="E93" s="204"/>
      <c r="F93" s="194" t="s">
        <v>677</v>
      </c>
      <c r="G93" s="1237"/>
      <c r="H93" s="1251"/>
      <c r="I93" s="2454"/>
      <c r="J93" s="2310"/>
      <c r="K93" s="2429"/>
    </row>
    <row r="94" spans="1:11" ht="15" customHeight="1">
      <c r="A94" s="1215"/>
      <c r="B94" s="2334" t="s">
        <v>824</v>
      </c>
      <c r="C94" s="2299" t="s">
        <v>771</v>
      </c>
      <c r="D94" s="2273" t="s">
        <v>679</v>
      </c>
      <c r="E94" s="1231" t="s">
        <v>412</v>
      </c>
      <c r="F94" s="1232" t="s">
        <v>411</v>
      </c>
      <c r="G94" s="1233"/>
      <c r="H94" s="1234"/>
      <c r="I94" s="2417" t="s">
        <v>293</v>
      </c>
      <c r="J94" s="2277"/>
      <c r="K94" s="2305"/>
    </row>
    <row r="95" spans="1:11" ht="15" customHeight="1">
      <c r="A95" s="1215"/>
      <c r="B95" s="2335"/>
      <c r="C95" s="2299"/>
      <c r="D95" s="2313"/>
      <c r="E95" s="169"/>
      <c r="F95" s="177" t="s">
        <v>677</v>
      </c>
      <c r="G95" s="1230"/>
      <c r="H95" s="1262"/>
      <c r="I95" s="2315"/>
      <c r="J95" s="2311"/>
      <c r="K95" s="2284"/>
    </row>
    <row r="96" spans="1:11" ht="20.100000000000001" customHeight="1">
      <c r="A96" s="1215"/>
      <c r="B96" s="2279" t="s">
        <v>2465</v>
      </c>
      <c r="C96" s="2391" t="s">
        <v>2558</v>
      </c>
      <c r="D96" s="2307" t="s">
        <v>2466</v>
      </c>
      <c r="E96" s="1245"/>
      <c r="F96" s="1246" t="s">
        <v>410</v>
      </c>
      <c r="G96" s="1247"/>
      <c r="H96" s="1248"/>
      <c r="I96" s="2314" t="s">
        <v>293</v>
      </c>
      <c r="J96" s="2425"/>
      <c r="K96" s="2283"/>
    </row>
    <row r="97" spans="1:12" ht="20.100000000000001" customHeight="1">
      <c r="A97" s="1215"/>
      <c r="B97" s="2280"/>
      <c r="C97" s="2362"/>
      <c r="D97" s="2405"/>
      <c r="E97" s="204"/>
      <c r="F97" s="194" t="s">
        <v>677</v>
      </c>
      <c r="G97" s="1237"/>
      <c r="H97" s="196"/>
      <c r="I97" s="2454"/>
      <c r="J97" s="2455"/>
      <c r="K97" s="2429"/>
    </row>
    <row r="98" spans="1:12" ht="20.100000000000001" customHeight="1">
      <c r="A98" s="2328" t="s">
        <v>753</v>
      </c>
      <c r="B98" s="2280"/>
      <c r="C98" s="2362"/>
      <c r="D98" s="2405"/>
      <c r="E98" s="204"/>
      <c r="F98" s="194"/>
      <c r="G98" s="200"/>
      <c r="H98" s="196"/>
      <c r="I98" s="2454"/>
      <c r="J98" s="2455"/>
      <c r="K98" s="2429"/>
    </row>
    <row r="99" spans="1:12" ht="20.100000000000001" customHeight="1">
      <c r="A99" s="2328"/>
      <c r="B99" s="2280"/>
      <c r="C99" s="2362"/>
      <c r="D99" s="2405"/>
      <c r="E99" s="204"/>
      <c r="F99" s="194"/>
      <c r="G99" s="1237"/>
      <c r="H99" s="196"/>
      <c r="I99" s="2454"/>
      <c r="J99" s="2455"/>
      <c r="K99" s="2429"/>
    </row>
    <row r="100" spans="1:12" ht="20.100000000000001" customHeight="1">
      <c r="A100" s="2328"/>
      <c r="B100" s="2280"/>
      <c r="C100" s="2362"/>
      <c r="D100" s="2405"/>
      <c r="E100" s="204"/>
      <c r="F100" s="194"/>
      <c r="G100" s="1237"/>
      <c r="H100" s="196"/>
      <c r="I100" s="2454"/>
      <c r="J100" s="2455"/>
      <c r="K100" s="2429"/>
    </row>
    <row r="101" spans="1:12" ht="20.100000000000001" customHeight="1">
      <c r="A101" s="2328"/>
      <c r="B101" s="2280"/>
      <c r="C101" s="2362"/>
      <c r="D101" s="2405"/>
      <c r="E101" s="204"/>
      <c r="F101" s="194"/>
      <c r="G101" s="200"/>
      <c r="H101" s="196"/>
      <c r="I101" s="2454"/>
      <c r="J101" s="2455"/>
      <c r="K101" s="2429"/>
    </row>
    <row r="102" spans="1:12" ht="20.100000000000001" customHeight="1">
      <c r="A102" s="2328"/>
      <c r="B102" s="2280"/>
      <c r="C102" s="2362"/>
      <c r="D102" s="2405"/>
      <c r="E102" s="204"/>
      <c r="F102" s="194"/>
      <c r="G102" s="1237"/>
      <c r="H102" s="196"/>
      <c r="I102" s="2454"/>
      <c r="J102" s="2277"/>
      <c r="K102" s="2429"/>
    </row>
    <row r="103" spans="1:12" ht="49.95" customHeight="1">
      <c r="A103" s="1215"/>
      <c r="B103" s="2280"/>
      <c r="C103" s="2299" t="s">
        <v>772</v>
      </c>
      <c r="D103" s="2273" t="s">
        <v>2606</v>
      </c>
      <c r="E103" s="1231" t="s">
        <v>412</v>
      </c>
      <c r="F103" s="1232" t="s">
        <v>411</v>
      </c>
      <c r="G103" s="1233"/>
      <c r="H103" s="1234"/>
      <c r="I103" s="2417" t="s">
        <v>293</v>
      </c>
      <c r="J103" s="2277"/>
      <c r="K103" s="2305"/>
    </row>
    <row r="104" spans="1:12" ht="49.95" customHeight="1">
      <c r="A104" s="1215"/>
      <c r="B104" s="2280"/>
      <c r="C104" s="2299"/>
      <c r="D104" s="2313"/>
      <c r="E104" s="169"/>
      <c r="F104" s="177" t="s">
        <v>677</v>
      </c>
      <c r="G104" s="199"/>
      <c r="H104" s="168"/>
      <c r="I104" s="2315"/>
      <c r="J104" s="2311"/>
      <c r="K104" s="2284"/>
    </row>
    <row r="105" spans="1:12" ht="49.95" customHeight="1">
      <c r="A105" s="1215"/>
      <c r="B105" s="2280"/>
      <c r="C105" s="2322" t="s">
        <v>773</v>
      </c>
      <c r="D105" s="2405" t="s">
        <v>2607</v>
      </c>
      <c r="E105" s="204" t="s">
        <v>412</v>
      </c>
      <c r="F105" s="194" t="s">
        <v>411</v>
      </c>
      <c r="G105" s="200"/>
      <c r="H105" s="196"/>
      <c r="I105" s="2454" t="s">
        <v>293</v>
      </c>
      <c r="J105" s="2310"/>
      <c r="K105" s="2429"/>
    </row>
    <row r="106" spans="1:12" ht="49.95" customHeight="1">
      <c r="A106" s="1215"/>
      <c r="B106" s="2280"/>
      <c r="C106" s="2323"/>
      <c r="D106" s="2405"/>
      <c r="E106" s="204"/>
      <c r="F106" s="194" t="s">
        <v>677</v>
      </c>
      <c r="G106" s="200"/>
      <c r="H106" s="196"/>
      <c r="I106" s="2454"/>
      <c r="J106" s="2310"/>
      <c r="K106" s="2429"/>
    </row>
    <row r="107" spans="1:12" ht="30" customHeight="1">
      <c r="A107" s="1215"/>
      <c r="B107" s="2281" t="s">
        <v>2471</v>
      </c>
      <c r="C107" s="2299" t="s">
        <v>2468</v>
      </c>
      <c r="D107" s="2273" t="s">
        <v>2605</v>
      </c>
      <c r="E107" s="1231"/>
      <c r="F107" s="1232" t="s">
        <v>411</v>
      </c>
      <c r="G107" s="1233"/>
      <c r="H107" s="1234"/>
      <c r="I107" s="2417" t="s">
        <v>293</v>
      </c>
      <c r="J107" s="2277"/>
      <c r="K107" s="2305"/>
    </row>
    <row r="108" spans="1:12" ht="30" customHeight="1">
      <c r="A108" s="1215"/>
      <c r="B108" s="2282"/>
      <c r="C108" s="2299"/>
      <c r="D108" s="2313"/>
      <c r="E108" s="169"/>
      <c r="F108" s="177" t="s">
        <v>677</v>
      </c>
      <c r="G108" s="1230"/>
      <c r="H108" s="168"/>
      <c r="I108" s="2315"/>
      <c r="J108" s="2311"/>
      <c r="K108" s="2284"/>
      <c r="L108" s="28"/>
    </row>
    <row r="109" spans="1:12" ht="15" customHeight="1">
      <c r="A109" s="1215"/>
      <c r="B109" s="1223"/>
      <c r="C109" s="2419" t="s">
        <v>746</v>
      </c>
      <c r="D109" s="2421"/>
      <c r="E109" s="204" t="s">
        <v>412</v>
      </c>
      <c r="F109" s="194" t="s">
        <v>411</v>
      </c>
      <c r="G109" s="200"/>
      <c r="H109" s="196"/>
      <c r="I109" s="2426" t="s">
        <v>293</v>
      </c>
      <c r="J109" s="2428"/>
      <c r="K109" s="2438"/>
    </row>
    <row r="110" spans="1:12" ht="15" customHeight="1">
      <c r="A110" s="1215"/>
      <c r="B110" s="1223"/>
      <c r="C110" s="2391"/>
      <c r="D110" s="2307"/>
      <c r="E110" s="204"/>
      <c r="F110" s="194" t="s">
        <v>2222</v>
      </c>
      <c r="G110" s="1237"/>
      <c r="H110" s="1238"/>
      <c r="I110" s="2427"/>
      <c r="J110" s="2316"/>
      <c r="K110" s="2283"/>
    </row>
    <row r="111" spans="1:12" ht="16.350000000000001" customHeight="1">
      <c r="A111" s="1215"/>
      <c r="B111" s="2334" t="s">
        <v>321</v>
      </c>
      <c r="C111" s="2408" t="s">
        <v>747</v>
      </c>
      <c r="D111" s="2306" t="s">
        <v>2608</v>
      </c>
      <c r="E111" s="1231" t="s">
        <v>2253</v>
      </c>
      <c r="F111" s="1232"/>
      <c r="G111" s="1233"/>
      <c r="H111" s="1234"/>
      <c r="I111" s="2422" t="s">
        <v>293</v>
      </c>
      <c r="J111" s="2424"/>
      <c r="K111" s="2462"/>
    </row>
    <row r="112" spans="1:12" ht="16.350000000000001" customHeight="1">
      <c r="A112" s="1215"/>
      <c r="B112" s="2335"/>
      <c r="C112" s="2409"/>
      <c r="D112" s="2410"/>
      <c r="E112" s="169"/>
      <c r="F112" s="177"/>
      <c r="G112" s="1230"/>
      <c r="H112" s="1249"/>
      <c r="I112" s="2423"/>
      <c r="J112" s="2425"/>
      <c r="K112" s="2463"/>
    </row>
    <row r="113" spans="1:12" ht="16.350000000000001" customHeight="1">
      <c r="A113" s="1215"/>
      <c r="B113" s="2336" t="s">
        <v>824</v>
      </c>
      <c r="C113" s="2419" t="s">
        <v>748</v>
      </c>
      <c r="D113" s="2421" t="s">
        <v>2251</v>
      </c>
      <c r="E113" s="204" t="s">
        <v>2253</v>
      </c>
      <c r="F113" s="194"/>
      <c r="G113" s="200"/>
      <c r="H113" s="196"/>
      <c r="I113" s="2452" t="s">
        <v>293</v>
      </c>
      <c r="J113" s="2428"/>
      <c r="K113" s="2438"/>
    </row>
    <row r="114" spans="1:12" ht="16.350000000000001" customHeight="1">
      <c r="A114" s="1215"/>
      <c r="B114" s="2333"/>
      <c r="C114" s="2391"/>
      <c r="D114" s="2307"/>
      <c r="E114" s="204"/>
      <c r="F114" s="194"/>
      <c r="G114" s="1237"/>
      <c r="H114" s="1238"/>
      <c r="I114" s="2314"/>
      <c r="J114" s="2316"/>
      <c r="K114" s="2283"/>
    </row>
    <row r="115" spans="1:12" ht="16.350000000000001" customHeight="1">
      <c r="A115" s="1215"/>
      <c r="B115" s="2334" t="s">
        <v>824</v>
      </c>
      <c r="C115" s="2390" t="s">
        <v>749</v>
      </c>
      <c r="D115" s="2306" t="s">
        <v>2251</v>
      </c>
      <c r="E115" s="1231" t="s">
        <v>2253</v>
      </c>
      <c r="F115" s="1232"/>
      <c r="G115" s="1233"/>
      <c r="H115" s="1234"/>
      <c r="I115" s="2422" t="s">
        <v>293</v>
      </c>
      <c r="J115" s="2424"/>
      <c r="K115" s="2462"/>
    </row>
    <row r="116" spans="1:12" ht="16.350000000000001" customHeight="1">
      <c r="A116" s="1215"/>
      <c r="B116" s="2335"/>
      <c r="C116" s="2312"/>
      <c r="D116" s="2410"/>
      <c r="E116" s="169"/>
      <c r="F116" s="177"/>
      <c r="G116" s="1230"/>
      <c r="H116" s="1249"/>
      <c r="I116" s="2423"/>
      <c r="J116" s="2425"/>
      <c r="K116" s="2463"/>
    </row>
    <row r="117" spans="1:12" s="28" customFormat="1" ht="16.350000000000001" customHeight="1">
      <c r="A117" s="207"/>
      <c r="B117" s="2407" t="s">
        <v>877</v>
      </c>
      <c r="C117" s="2377" t="s">
        <v>774</v>
      </c>
      <c r="D117" s="2405" t="s">
        <v>2609</v>
      </c>
      <c r="E117" s="204" t="s">
        <v>412</v>
      </c>
      <c r="F117" s="194" t="s">
        <v>410</v>
      </c>
      <c r="G117" s="1237"/>
      <c r="H117" s="1238"/>
      <c r="I117" s="2454" t="s">
        <v>589</v>
      </c>
      <c r="J117" s="2310"/>
      <c r="K117" s="2429"/>
    </row>
    <row r="118" spans="1:12" s="28" customFormat="1" ht="16.350000000000001" customHeight="1">
      <c r="A118" s="1215"/>
      <c r="B118" s="2300"/>
      <c r="C118" s="2288"/>
      <c r="D118" s="2313"/>
      <c r="E118" s="1263"/>
      <c r="F118" s="177" t="s">
        <v>2223</v>
      </c>
      <c r="G118" s="1230"/>
      <c r="H118" s="1249"/>
      <c r="I118" s="2315"/>
      <c r="J118" s="2311"/>
      <c r="K118" s="2284"/>
    </row>
    <row r="119" spans="1:12" ht="25.35" customHeight="1">
      <c r="A119" s="1215"/>
      <c r="B119" s="2353" t="s">
        <v>321</v>
      </c>
      <c r="C119" s="2299" t="s">
        <v>775</v>
      </c>
      <c r="D119" s="2273" t="s">
        <v>2586</v>
      </c>
      <c r="E119" s="1231"/>
      <c r="F119" s="1232" t="s">
        <v>411</v>
      </c>
      <c r="G119" s="1233"/>
      <c r="H119" s="1234"/>
      <c r="I119" s="2417" t="s">
        <v>293</v>
      </c>
      <c r="J119" s="2277"/>
      <c r="K119" s="2305"/>
    </row>
    <row r="120" spans="1:12" ht="25.35" customHeight="1">
      <c r="A120" s="1215"/>
      <c r="B120" s="2353"/>
      <c r="C120" s="2299"/>
      <c r="D120" s="2313"/>
      <c r="E120" s="169"/>
      <c r="F120" s="177" t="s">
        <v>2224</v>
      </c>
      <c r="G120" s="1261"/>
      <c r="H120" s="1262"/>
      <c r="I120" s="2315"/>
      <c r="J120" s="2311"/>
      <c r="K120" s="2284"/>
    </row>
    <row r="121" spans="1:12" ht="25.35" customHeight="1">
      <c r="A121" s="1215"/>
      <c r="B121" s="2406" t="s">
        <v>869</v>
      </c>
      <c r="C121" s="2420" t="s">
        <v>658</v>
      </c>
      <c r="D121" s="2453" t="s">
        <v>751</v>
      </c>
      <c r="E121" s="1245" t="s">
        <v>412</v>
      </c>
      <c r="F121" s="2271"/>
      <c r="G121" s="1247"/>
      <c r="H121" s="1248"/>
      <c r="I121" s="2275" t="s">
        <v>1907</v>
      </c>
      <c r="J121" s="2277"/>
      <c r="K121" s="2283"/>
    </row>
    <row r="122" spans="1:12" ht="25.35" customHeight="1">
      <c r="A122" s="1215"/>
      <c r="B122" s="2352"/>
      <c r="C122" s="2369"/>
      <c r="D122" s="2402"/>
      <c r="E122" s="204"/>
      <c r="F122" s="2272"/>
      <c r="G122" s="1237"/>
      <c r="H122" s="1238"/>
      <c r="I122" s="2418"/>
      <c r="J122" s="2310"/>
      <c r="K122" s="2429"/>
    </row>
    <row r="123" spans="1:12" ht="25.35" customHeight="1">
      <c r="A123" s="207"/>
      <c r="B123" s="2354" t="s">
        <v>870</v>
      </c>
      <c r="C123" s="2364" t="s">
        <v>659</v>
      </c>
      <c r="D123" s="2448" t="s">
        <v>752</v>
      </c>
      <c r="E123" s="1231" t="s">
        <v>412</v>
      </c>
      <c r="F123" s="1232" t="s">
        <v>411</v>
      </c>
      <c r="G123" s="1233"/>
      <c r="H123" s="1234"/>
      <c r="I123" s="2275" t="s">
        <v>293</v>
      </c>
      <c r="J123" s="2277"/>
      <c r="K123" s="2305"/>
      <c r="L123" s="28"/>
    </row>
    <row r="124" spans="1:12" ht="25.35" customHeight="1">
      <c r="A124" s="207"/>
      <c r="B124" s="2355"/>
      <c r="C124" s="2365"/>
      <c r="D124" s="2449"/>
      <c r="E124" s="169"/>
      <c r="F124" s="177" t="s">
        <v>2513</v>
      </c>
      <c r="G124" s="1230"/>
      <c r="H124" s="1249"/>
      <c r="I124" s="2416"/>
      <c r="J124" s="2311"/>
      <c r="K124" s="2284"/>
    </row>
    <row r="125" spans="1:12" ht="16.350000000000001" customHeight="1">
      <c r="A125" s="207"/>
      <c r="B125" s="2354" t="s">
        <v>871</v>
      </c>
      <c r="C125" s="2364" t="s">
        <v>660</v>
      </c>
      <c r="D125" s="2448" t="s">
        <v>2203</v>
      </c>
      <c r="E125" s="1231" t="s">
        <v>412</v>
      </c>
      <c r="F125" s="1232" t="s">
        <v>411</v>
      </c>
      <c r="G125" s="1233"/>
      <c r="H125" s="1234"/>
      <c r="I125" s="2275" t="s">
        <v>293</v>
      </c>
      <c r="J125" s="2277"/>
      <c r="K125" s="2305"/>
    </row>
    <row r="126" spans="1:12" ht="16.350000000000001" customHeight="1">
      <c r="A126" s="1215"/>
      <c r="B126" s="2355"/>
      <c r="C126" s="2365"/>
      <c r="D126" s="2449"/>
      <c r="E126" s="169"/>
      <c r="F126" s="177" t="s">
        <v>2559</v>
      </c>
      <c r="G126" s="1230"/>
      <c r="H126" s="1249"/>
      <c r="I126" s="2416"/>
      <c r="J126" s="2311"/>
      <c r="K126" s="2284"/>
    </row>
    <row r="127" spans="1:12" ht="16.350000000000001" customHeight="1">
      <c r="A127" s="1215"/>
      <c r="B127" s="2353" t="s">
        <v>321</v>
      </c>
      <c r="C127" s="2364" t="s">
        <v>696</v>
      </c>
      <c r="D127" s="2448" t="s">
        <v>697</v>
      </c>
      <c r="E127" s="1231"/>
      <c r="F127" s="1232"/>
      <c r="G127" s="1233"/>
      <c r="H127" s="1234"/>
      <c r="I127" s="2275" t="s">
        <v>293</v>
      </c>
      <c r="J127" s="2277"/>
      <c r="K127" s="2305"/>
    </row>
    <row r="128" spans="1:12" ht="16.350000000000001" customHeight="1">
      <c r="A128" s="1215"/>
      <c r="B128" s="2353"/>
      <c r="C128" s="2365"/>
      <c r="D128" s="2449"/>
      <c r="E128" s="169"/>
      <c r="F128" s="177"/>
      <c r="G128" s="1230"/>
      <c r="H128" s="1249"/>
      <c r="I128" s="2416"/>
      <c r="J128" s="2311"/>
      <c r="K128" s="2284"/>
    </row>
    <row r="129" spans="1:12" ht="16.350000000000001" customHeight="1">
      <c r="A129" s="1215"/>
      <c r="B129" s="2351">
        <v>210</v>
      </c>
      <c r="C129" s="2368" t="s">
        <v>698</v>
      </c>
      <c r="D129" s="2401" t="s">
        <v>699</v>
      </c>
      <c r="E129" s="204"/>
      <c r="F129" s="194"/>
      <c r="G129" s="200"/>
      <c r="H129" s="196"/>
      <c r="I129" s="2418" t="s">
        <v>293</v>
      </c>
      <c r="J129" s="2310"/>
      <c r="K129" s="2429"/>
    </row>
    <row r="130" spans="1:12" ht="16.350000000000001" customHeight="1">
      <c r="A130" s="1215"/>
      <c r="B130" s="2352"/>
      <c r="C130" s="2369"/>
      <c r="D130" s="2402"/>
      <c r="E130" s="204"/>
      <c r="F130" s="194"/>
      <c r="G130" s="1237"/>
      <c r="H130" s="1238"/>
      <c r="I130" s="2418"/>
      <c r="J130" s="2310"/>
      <c r="K130" s="2429"/>
    </row>
    <row r="131" spans="1:12" ht="16.350000000000001" customHeight="1">
      <c r="A131" s="1215"/>
      <c r="B131" s="2450" t="s">
        <v>872</v>
      </c>
      <c r="C131" s="2364" t="s">
        <v>661</v>
      </c>
      <c r="D131" s="2448" t="s">
        <v>407</v>
      </c>
      <c r="E131" s="1231"/>
      <c r="F131" s="1232" t="s">
        <v>411</v>
      </c>
      <c r="G131" s="1233"/>
      <c r="H131" s="1234"/>
      <c r="I131" s="2275" t="s">
        <v>293</v>
      </c>
      <c r="J131" s="2277"/>
      <c r="K131" s="2305"/>
    </row>
    <row r="132" spans="1:12" ht="16.350000000000001" customHeight="1">
      <c r="A132" s="1215"/>
      <c r="B132" s="2451"/>
      <c r="C132" s="2365"/>
      <c r="D132" s="2449"/>
      <c r="E132" s="169"/>
      <c r="F132" s="177" t="s">
        <v>2514</v>
      </c>
      <c r="G132" s="1230"/>
      <c r="H132" s="1249"/>
      <c r="I132" s="2416"/>
      <c r="J132" s="2311"/>
      <c r="K132" s="2284"/>
      <c r="L132" s="28"/>
    </row>
    <row r="133" spans="1:12" ht="16.350000000000001" customHeight="1">
      <c r="A133" s="1215"/>
      <c r="B133" s="2403" t="s">
        <v>947</v>
      </c>
      <c r="C133" s="2368" t="s">
        <v>662</v>
      </c>
      <c r="D133" s="2401" t="s">
        <v>663</v>
      </c>
      <c r="E133" s="204"/>
      <c r="F133" s="194"/>
      <c r="G133" s="200"/>
      <c r="H133" s="196"/>
      <c r="I133" s="2418" t="s">
        <v>293</v>
      </c>
      <c r="J133" s="2310"/>
      <c r="K133" s="2429"/>
    </row>
    <row r="134" spans="1:12" ht="16.350000000000001" customHeight="1">
      <c r="A134" s="1215"/>
      <c r="B134" s="2404"/>
      <c r="C134" s="2369"/>
      <c r="D134" s="2402"/>
      <c r="E134" s="204"/>
      <c r="F134" s="1264"/>
      <c r="G134" s="1237"/>
      <c r="H134" s="1238"/>
      <c r="I134" s="2418"/>
      <c r="J134" s="2310"/>
      <c r="K134" s="2429"/>
    </row>
    <row r="135" spans="1:12" ht="16.350000000000001" customHeight="1">
      <c r="A135" s="1215"/>
      <c r="B135" s="2357" t="s">
        <v>946</v>
      </c>
      <c r="C135" s="2299" t="s">
        <v>97</v>
      </c>
      <c r="D135" s="2286" t="s">
        <v>668</v>
      </c>
      <c r="E135" s="1231" t="s">
        <v>412</v>
      </c>
      <c r="F135" s="1232" t="s">
        <v>411</v>
      </c>
      <c r="G135" s="1233"/>
      <c r="H135" s="1234"/>
      <c r="I135" s="2417" t="s">
        <v>293</v>
      </c>
      <c r="J135" s="2277"/>
      <c r="K135" s="2305"/>
    </row>
    <row r="136" spans="1:12" ht="16.350000000000001" customHeight="1">
      <c r="A136" s="1215"/>
      <c r="B136" s="2294"/>
      <c r="C136" s="2299"/>
      <c r="D136" s="2286"/>
      <c r="E136" s="169"/>
      <c r="F136" s="177" t="s">
        <v>2515</v>
      </c>
      <c r="G136" s="1230"/>
      <c r="H136" s="168"/>
      <c r="I136" s="2315"/>
      <c r="J136" s="2311"/>
      <c r="K136" s="2284"/>
    </row>
    <row r="137" spans="1:12" ht="16.350000000000001" customHeight="1">
      <c r="A137" s="1215"/>
      <c r="B137" s="2411" t="s">
        <v>670</v>
      </c>
      <c r="C137" s="2322" t="s">
        <v>669</v>
      </c>
      <c r="D137" s="2313" t="s">
        <v>671</v>
      </c>
      <c r="E137" s="204"/>
      <c r="F137" s="194"/>
      <c r="G137" s="200"/>
      <c r="H137" s="196"/>
      <c r="I137" s="2454" t="s">
        <v>293</v>
      </c>
      <c r="J137" s="2310"/>
      <c r="K137" s="2429"/>
    </row>
    <row r="138" spans="1:12" ht="16.350000000000001" customHeight="1">
      <c r="A138" s="1215"/>
      <c r="B138" s="2400"/>
      <c r="C138" s="2299"/>
      <c r="D138" s="2286"/>
      <c r="E138" s="169"/>
      <c r="F138" s="177"/>
      <c r="G138" s="1230"/>
      <c r="H138" s="168"/>
      <c r="I138" s="2315"/>
      <c r="J138" s="2311"/>
      <c r="K138" s="2284"/>
    </row>
    <row r="139" spans="1:12" ht="16.350000000000001" customHeight="1">
      <c r="A139" s="207"/>
      <c r="B139" s="2415" t="s">
        <v>873</v>
      </c>
      <c r="C139" s="2503" t="s">
        <v>664</v>
      </c>
      <c r="D139" s="2500" t="s">
        <v>2610</v>
      </c>
      <c r="E139" s="1265" t="s">
        <v>412</v>
      </c>
      <c r="F139" s="1266" t="s">
        <v>411</v>
      </c>
      <c r="G139" s="1267"/>
      <c r="H139" s="1268"/>
      <c r="I139" s="2499" t="s">
        <v>293</v>
      </c>
      <c r="J139" s="2502"/>
      <c r="K139" s="2501"/>
      <c r="L139" s="28"/>
    </row>
    <row r="140" spans="1:12" ht="16.350000000000001" customHeight="1">
      <c r="A140" s="207"/>
      <c r="B140" s="2352"/>
      <c r="C140" s="2369"/>
      <c r="D140" s="2402"/>
      <c r="E140" s="204"/>
      <c r="F140" s="194" t="s">
        <v>2225</v>
      </c>
      <c r="G140" s="200"/>
      <c r="H140" s="196"/>
      <c r="I140" s="2454"/>
      <c r="J140" s="2310"/>
      <c r="K140" s="2429"/>
    </row>
    <row r="141" spans="1:12" ht="16.350000000000001" customHeight="1">
      <c r="A141" s="207"/>
      <c r="B141" s="2354" t="s">
        <v>874</v>
      </c>
      <c r="C141" s="2364" t="s">
        <v>665</v>
      </c>
      <c r="D141" s="2448" t="s">
        <v>666</v>
      </c>
      <c r="E141" s="1231"/>
      <c r="F141" s="1232" t="s">
        <v>409</v>
      </c>
      <c r="G141" s="1233"/>
      <c r="H141" s="1234"/>
      <c r="I141" s="2417" t="s">
        <v>293</v>
      </c>
      <c r="J141" s="2277"/>
      <c r="K141" s="2305"/>
    </row>
    <row r="142" spans="1:12" ht="16.350000000000001" customHeight="1">
      <c r="A142" s="207"/>
      <c r="B142" s="2355"/>
      <c r="C142" s="2365"/>
      <c r="D142" s="2449"/>
      <c r="E142" s="169"/>
      <c r="F142" s="177" t="s">
        <v>2226</v>
      </c>
      <c r="G142" s="199"/>
      <c r="H142" s="168"/>
      <c r="I142" s="2315"/>
      <c r="J142" s="2311"/>
      <c r="K142" s="2284"/>
    </row>
    <row r="143" spans="1:12" ht="16.350000000000001" customHeight="1">
      <c r="A143" s="207"/>
      <c r="B143" s="2351" t="s">
        <v>875</v>
      </c>
      <c r="C143" s="2368" t="s">
        <v>402</v>
      </c>
      <c r="D143" s="2401" t="s">
        <v>2560</v>
      </c>
      <c r="E143" s="204"/>
      <c r="F143" s="194" t="s">
        <v>409</v>
      </c>
      <c r="G143" s="200"/>
      <c r="H143" s="196"/>
      <c r="I143" s="2454" t="s">
        <v>293</v>
      </c>
      <c r="J143" s="2310"/>
      <c r="K143" s="2429"/>
    </row>
    <row r="144" spans="1:12" ht="16.350000000000001" customHeight="1">
      <c r="A144" s="207"/>
      <c r="B144" s="2352"/>
      <c r="C144" s="2369"/>
      <c r="D144" s="2402"/>
      <c r="E144" s="204"/>
      <c r="F144" s="194" t="s">
        <v>2245</v>
      </c>
      <c r="G144" s="200"/>
      <c r="H144" s="196"/>
      <c r="I144" s="2454"/>
      <c r="J144" s="2310"/>
      <c r="K144" s="2429"/>
    </row>
    <row r="145" spans="1:12" ht="30" customHeight="1">
      <c r="A145" s="207"/>
      <c r="B145" s="2366" t="s">
        <v>876</v>
      </c>
      <c r="C145" s="2364" t="s">
        <v>403</v>
      </c>
      <c r="D145" s="2448" t="s">
        <v>2587</v>
      </c>
      <c r="E145" s="1231" t="s">
        <v>412</v>
      </c>
      <c r="F145" s="1232" t="s">
        <v>411</v>
      </c>
      <c r="G145" s="1233"/>
      <c r="H145" s="1234"/>
      <c r="I145" s="2417" t="s">
        <v>293</v>
      </c>
      <c r="J145" s="2277"/>
      <c r="K145" s="2305"/>
    </row>
    <row r="146" spans="1:12" ht="30" customHeight="1">
      <c r="A146" s="207"/>
      <c r="B146" s="2367"/>
      <c r="C146" s="2365"/>
      <c r="D146" s="2449"/>
      <c r="E146" s="169"/>
      <c r="F146" s="177" t="s">
        <v>674</v>
      </c>
      <c r="G146" s="199"/>
      <c r="H146" s="168"/>
      <c r="I146" s="2315"/>
      <c r="J146" s="2311"/>
      <c r="K146" s="2284"/>
    </row>
    <row r="147" spans="1:12" ht="16.350000000000001" customHeight="1">
      <c r="A147" s="1215"/>
      <c r="B147" s="2358">
        <v>216</v>
      </c>
      <c r="C147" s="2362" t="s">
        <v>667</v>
      </c>
      <c r="D147" s="2405" t="s">
        <v>2611</v>
      </c>
      <c r="E147" s="204"/>
      <c r="F147" s="194"/>
      <c r="G147" s="200"/>
      <c r="H147" s="196"/>
      <c r="I147" s="2454" t="s">
        <v>293</v>
      </c>
      <c r="J147" s="2311"/>
      <c r="K147" s="2429"/>
    </row>
    <row r="148" spans="1:12" ht="16.350000000000001" customHeight="1">
      <c r="A148" s="1215"/>
      <c r="B148" s="2358"/>
      <c r="C148" s="2362"/>
      <c r="D148" s="2405"/>
      <c r="E148" s="204"/>
      <c r="F148" s="194"/>
      <c r="G148" s="1237"/>
      <c r="H148" s="196"/>
      <c r="I148" s="2454"/>
      <c r="J148" s="2455"/>
      <c r="K148" s="2429"/>
    </row>
    <row r="149" spans="1:12" ht="16.350000000000001" customHeight="1">
      <c r="A149" s="1215"/>
      <c r="B149" s="2358"/>
      <c r="C149" s="2362"/>
      <c r="D149" s="2405"/>
      <c r="E149" s="204"/>
      <c r="F149" s="194"/>
      <c r="G149" s="1237"/>
      <c r="H149" s="1238"/>
      <c r="I149" s="2454"/>
      <c r="J149" s="2277"/>
      <c r="K149" s="2429"/>
    </row>
    <row r="150" spans="1:12" ht="16.350000000000001" customHeight="1">
      <c r="A150" s="1215"/>
      <c r="B150" s="2294">
        <v>217</v>
      </c>
      <c r="C150" s="2299" t="s">
        <v>295</v>
      </c>
      <c r="D150" s="2286" t="s">
        <v>328</v>
      </c>
      <c r="E150" s="1231"/>
      <c r="F150" s="1232"/>
      <c r="G150" s="1233"/>
      <c r="H150" s="1234"/>
      <c r="I150" s="2456" t="s">
        <v>293</v>
      </c>
      <c r="J150" s="2455"/>
      <c r="K150" s="2305"/>
    </row>
    <row r="151" spans="1:12" ht="16.350000000000001" customHeight="1">
      <c r="A151" s="1215"/>
      <c r="B151" s="2294"/>
      <c r="C151" s="2299"/>
      <c r="D151" s="2286"/>
      <c r="E151" s="169"/>
      <c r="F151" s="177"/>
      <c r="G151" s="1230"/>
      <c r="H151" s="168"/>
      <c r="I151" s="2456"/>
      <c r="J151" s="2455"/>
      <c r="K151" s="2284"/>
    </row>
    <row r="152" spans="1:12" ht="16.350000000000001" customHeight="1">
      <c r="A152" s="1215"/>
      <c r="B152" s="2396" t="s">
        <v>1073</v>
      </c>
      <c r="C152" s="2322" t="s">
        <v>261</v>
      </c>
      <c r="D152" s="2405" t="s">
        <v>2416</v>
      </c>
      <c r="E152" s="204" t="s">
        <v>412</v>
      </c>
      <c r="F152" s="194" t="s">
        <v>754</v>
      </c>
      <c r="G152" s="200"/>
      <c r="H152" s="196"/>
      <c r="I152" s="2454" t="s">
        <v>293</v>
      </c>
      <c r="J152" s="2310"/>
      <c r="K152" s="2429"/>
    </row>
    <row r="153" spans="1:12" ht="16.350000000000001" customHeight="1">
      <c r="A153" s="1215"/>
      <c r="B153" s="2294"/>
      <c r="C153" s="2299"/>
      <c r="D153" s="2313"/>
      <c r="E153" s="169"/>
      <c r="F153" s="177" t="s">
        <v>2246</v>
      </c>
      <c r="G153" s="199"/>
      <c r="H153" s="168"/>
      <c r="I153" s="2315"/>
      <c r="J153" s="2311"/>
      <c r="K153" s="2284"/>
      <c r="L153" s="28"/>
    </row>
    <row r="154" spans="1:12" s="28" customFormat="1" ht="16.350000000000001" customHeight="1">
      <c r="A154" s="1215"/>
      <c r="B154" s="2349" t="s">
        <v>1074</v>
      </c>
      <c r="C154" s="2376" t="s">
        <v>2569</v>
      </c>
      <c r="D154" s="2307" t="s">
        <v>2254</v>
      </c>
      <c r="E154" s="1245"/>
      <c r="F154" s="1246" t="s">
        <v>410</v>
      </c>
      <c r="G154" s="1269"/>
      <c r="H154" s="1270"/>
      <c r="I154" s="2314" t="s">
        <v>293</v>
      </c>
      <c r="J154" s="2316"/>
      <c r="K154" s="2283"/>
    </row>
    <row r="155" spans="1:12" s="28" customFormat="1" ht="16.350000000000001" customHeight="1">
      <c r="A155" s="1215"/>
      <c r="B155" s="2349"/>
      <c r="C155" s="2377"/>
      <c r="D155" s="2405"/>
      <c r="E155" s="204"/>
      <c r="F155" s="177" t="s">
        <v>2340</v>
      </c>
      <c r="G155" s="1237"/>
      <c r="H155" s="1238"/>
      <c r="I155" s="2454"/>
      <c r="J155" s="2310"/>
      <c r="K155" s="2429"/>
    </row>
    <row r="156" spans="1:12" s="28" customFormat="1" ht="16.350000000000001" customHeight="1">
      <c r="A156" s="1215"/>
      <c r="B156" s="2349" t="s">
        <v>1075</v>
      </c>
      <c r="C156" s="2363" t="s">
        <v>2570</v>
      </c>
      <c r="D156" s="2273" t="s">
        <v>419</v>
      </c>
      <c r="E156" s="1231"/>
      <c r="F156" s="1232" t="s">
        <v>655</v>
      </c>
      <c r="G156" s="1271"/>
      <c r="H156" s="1272"/>
      <c r="I156" s="2417" t="s">
        <v>293</v>
      </c>
      <c r="J156" s="2277"/>
      <c r="K156" s="2305"/>
      <c r="L156" s="1533"/>
    </row>
    <row r="157" spans="1:12" s="28" customFormat="1" ht="16.350000000000001" customHeight="1">
      <c r="A157" s="1215"/>
      <c r="B157" s="2349"/>
      <c r="C157" s="2288"/>
      <c r="D157" s="2313"/>
      <c r="E157" s="169"/>
      <c r="F157" s="177" t="s">
        <v>2340</v>
      </c>
      <c r="G157" s="1230"/>
      <c r="H157" s="1249"/>
      <c r="I157" s="2315"/>
      <c r="J157" s="2311"/>
      <c r="K157" s="2284"/>
      <c r="L157" s="1532"/>
    </row>
    <row r="158" spans="1:12" s="28" customFormat="1" ht="16.350000000000001" customHeight="1">
      <c r="A158" s="1215"/>
      <c r="B158" s="2356" t="s">
        <v>2336</v>
      </c>
      <c r="C158" s="2359" t="s">
        <v>2571</v>
      </c>
      <c r="D158" s="2273" t="s">
        <v>419</v>
      </c>
      <c r="E158" s="1231"/>
      <c r="F158" s="1232" t="s">
        <v>410</v>
      </c>
      <c r="G158" s="1271"/>
      <c r="H158" s="1272"/>
      <c r="I158" s="2275" t="s">
        <v>293</v>
      </c>
      <c r="J158" s="2277"/>
      <c r="K158" s="2305"/>
      <c r="L158" s="1532"/>
    </row>
    <row r="159" spans="1:12" s="28" customFormat="1" ht="16.350000000000001" customHeight="1">
      <c r="A159" s="1215"/>
      <c r="B159" s="2356"/>
      <c r="C159" s="2360"/>
      <c r="D159" s="2313"/>
      <c r="E159" s="169"/>
      <c r="F159" s="177" t="s">
        <v>2340</v>
      </c>
      <c r="G159" s="1230"/>
      <c r="H159" s="1249"/>
      <c r="I159" s="2416"/>
      <c r="J159" s="2311"/>
      <c r="K159" s="2284"/>
      <c r="L159" s="1532"/>
    </row>
    <row r="160" spans="1:12" s="28" customFormat="1" ht="16.350000000000001" customHeight="1">
      <c r="A160" s="1215"/>
      <c r="B160" s="2349" t="s">
        <v>2337</v>
      </c>
      <c r="C160" s="2359" t="s">
        <v>2572</v>
      </c>
      <c r="D160" s="2273" t="s">
        <v>419</v>
      </c>
      <c r="E160" s="1231"/>
      <c r="F160" s="1232" t="s">
        <v>410</v>
      </c>
      <c r="G160" s="1271"/>
      <c r="H160" s="1272"/>
      <c r="I160" s="2275" t="s">
        <v>293</v>
      </c>
      <c r="J160" s="2277"/>
      <c r="K160" s="2305"/>
      <c r="L160" s="1532"/>
    </row>
    <row r="161" spans="1:12" s="28" customFormat="1" ht="16.350000000000001" customHeight="1">
      <c r="A161" s="1215"/>
      <c r="B161" s="2349"/>
      <c r="C161" s="2360"/>
      <c r="D161" s="2313"/>
      <c r="E161" s="169"/>
      <c r="F161" s="177" t="s">
        <v>2340</v>
      </c>
      <c r="G161" s="1230"/>
      <c r="H161" s="1249"/>
      <c r="I161" s="2416"/>
      <c r="J161" s="2311"/>
      <c r="K161" s="2284"/>
      <c r="L161" s="1532"/>
    </row>
    <row r="162" spans="1:12" s="28" customFormat="1" ht="16.350000000000001" customHeight="1">
      <c r="A162" s="1215"/>
      <c r="B162" s="2349" t="s">
        <v>2338</v>
      </c>
      <c r="C162" s="2359" t="s">
        <v>2573</v>
      </c>
      <c r="D162" s="2273" t="s">
        <v>419</v>
      </c>
      <c r="E162" s="1231"/>
      <c r="F162" s="1232" t="s">
        <v>410</v>
      </c>
      <c r="G162" s="1271"/>
      <c r="H162" s="1272"/>
      <c r="I162" s="2275" t="s">
        <v>293</v>
      </c>
      <c r="J162" s="2277"/>
      <c r="K162" s="2305"/>
      <c r="L162" s="1532"/>
    </row>
    <row r="163" spans="1:12" s="28" customFormat="1" ht="16.350000000000001" customHeight="1">
      <c r="A163" s="1215"/>
      <c r="B163" s="2349"/>
      <c r="C163" s="2360"/>
      <c r="D163" s="2313"/>
      <c r="E163" s="169"/>
      <c r="F163" s="177" t="s">
        <v>2340</v>
      </c>
      <c r="G163" s="1230"/>
      <c r="H163" s="1249"/>
      <c r="I163" s="2416"/>
      <c r="J163" s="2311"/>
      <c r="K163" s="2284"/>
      <c r="L163" s="1532"/>
    </row>
    <row r="164" spans="1:12" s="28" customFormat="1" ht="16.350000000000001" customHeight="1">
      <c r="A164" s="1215"/>
      <c r="B164" s="2349" t="s">
        <v>2339</v>
      </c>
      <c r="C164" s="2359" t="s">
        <v>2574</v>
      </c>
      <c r="D164" s="2273" t="s">
        <v>2396</v>
      </c>
      <c r="E164" s="1231"/>
      <c r="F164" s="1232"/>
      <c r="G164" s="1271"/>
      <c r="H164" s="1272"/>
      <c r="I164" s="2275" t="s">
        <v>293</v>
      </c>
      <c r="J164" s="2277"/>
      <c r="K164" s="2305"/>
      <c r="L164" s="1532"/>
    </row>
    <row r="165" spans="1:12" s="28" customFormat="1" ht="16.350000000000001" customHeight="1">
      <c r="A165" s="1215"/>
      <c r="B165" s="2349"/>
      <c r="C165" s="2360"/>
      <c r="D165" s="2313"/>
      <c r="E165" s="169"/>
      <c r="F165" s="177"/>
      <c r="G165" s="1230"/>
      <c r="H165" s="1249"/>
      <c r="I165" s="2416"/>
      <c r="J165" s="2311"/>
      <c r="K165" s="2284"/>
      <c r="L165" s="1532"/>
    </row>
    <row r="166" spans="1:12" s="28" customFormat="1" ht="16.350000000000001" customHeight="1">
      <c r="A166" s="1215"/>
      <c r="B166" s="2296" t="s">
        <v>824</v>
      </c>
      <c r="C166" s="2363" t="s">
        <v>2575</v>
      </c>
      <c r="D166" s="2273" t="s">
        <v>419</v>
      </c>
      <c r="E166" s="1231"/>
      <c r="F166" s="1232"/>
      <c r="G166" s="1271"/>
      <c r="H166" s="1272"/>
      <c r="I166" s="2275" t="s">
        <v>293</v>
      </c>
      <c r="J166" s="2277"/>
      <c r="K166" s="2305"/>
      <c r="L166" s="1532"/>
    </row>
    <row r="167" spans="1:12" s="28" customFormat="1" ht="16.350000000000001" customHeight="1">
      <c r="A167" s="1215"/>
      <c r="B167" s="2297"/>
      <c r="C167" s="2288"/>
      <c r="D167" s="2313"/>
      <c r="E167" s="169"/>
      <c r="F167" s="177"/>
      <c r="G167" s="1230"/>
      <c r="H167" s="1249"/>
      <c r="I167" s="2416"/>
      <c r="J167" s="2311"/>
      <c r="K167" s="2284"/>
      <c r="L167" s="1532"/>
    </row>
    <row r="168" spans="1:12" s="28" customFormat="1" ht="16.350000000000001" customHeight="1">
      <c r="A168" s="1215"/>
      <c r="B168" s="2349" t="s">
        <v>2397</v>
      </c>
      <c r="C168" s="2359" t="s">
        <v>2576</v>
      </c>
      <c r="D168" s="2273" t="s">
        <v>419</v>
      </c>
      <c r="E168" s="1231"/>
      <c r="F168" s="1232"/>
      <c r="G168" s="1271"/>
      <c r="H168" s="1272"/>
      <c r="I168" s="2275" t="s">
        <v>293</v>
      </c>
      <c r="J168" s="2277"/>
      <c r="K168" s="2305"/>
      <c r="L168" s="1532"/>
    </row>
    <row r="169" spans="1:12" s="28" customFormat="1" ht="16.350000000000001" customHeight="1">
      <c r="A169" s="1215"/>
      <c r="B169" s="2349"/>
      <c r="C169" s="2360"/>
      <c r="D169" s="2313"/>
      <c r="E169" s="169"/>
      <c r="F169" s="177"/>
      <c r="G169" s="1230"/>
      <c r="H169" s="1249"/>
      <c r="I169" s="2416"/>
      <c r="J169" s="2311"/>
      <c r="K169" s="2284"/>
      <c r="L169" s="1532"/>
    </row>
    <row r="170" spans="1:12" s="28" customFormat="1" ht="16.350000000000001" customHeight="1">
      <c r="A170" s="1215"/>
      <c r="B170" s="2349" t="s">
        <v>2399</v>
      </c>
      <c r="C170" s="2359" t="s">
        <v>2577</v>
      </c>
      <c r="D170" s="2273" t="s">
        <v>2396</v>
      </c>
      <c r="E170" s="1231"/>
      <c r="F170" s="1232"/>
      <c r="G170" s="1271"/>
      <c r="H170" s="1272"/>
      <c r="I170" s="2275" t="s">
        <v>293</v>
      </c>
      <c r="J170" s="2277"/>
      <c r="K170" s="2305"/>
      <c r="L170" s="1532"/>
    </row>
    <row r="171" spans="1:12" s="28" customFormat="1" ht="16.350000000000001" customHeight="1">
      <c r="A171" s="1215"/>
      <c r="B171" s="2349"/>
      <c r="C171" s="2360"/>
      <c r="D171" s="2313"/>
      <c r="E171" s="169"/>
      <c r="F171" s="177"/>
      <c r="G171" s="1230"/>
      <c r="H171" s="1249"/>
      <c r="I171" s="2416"/>
      <c r="J171" s="2311"/>
      <c r="K171" s="2284"/>
      <c r="L171" s="1532"/>
    </row>
    <row r="172" spans="1:12" s="28" customFormat="1" ht="16.350000000000001" customHeight="1">
      <c r="A172" s="1215"/>
      <c r="B172" s="2349" t="s">
        <v>2400</v>
      </c>
      <c r="C172" s="2359" t="s">
        <v>2578</v>
      </c>
      <c r="D172" s="2273" t="s">
        <v>2398</v>
      </c>
      <c r="E172" s="1231"/>
      <c r="F172" s="1232"/>
      <c r="G172" s="1271"/>
      <c r="H172" s="1272"/>
      <c r="I172" s="2275" t="s">
        <v>293</v>
      </c>
      <c r="J172" s="2277"/>
      <c r="K172" s="2305"/>
      <c r="L172" s="1532"/>
    </row>
    <row r="173" spans="1:12" s="28" customFormat="1" ht="16.350000000000001" customHeight="1">
      <c r="A173" s="1215"/>
      <c r="B173" s="2349"/>
      <c r="C173" s="2360"/>
      <c r="D173" s="2313"/>
      <c r="E173" s="169"/>
      <c r="F173" s="177"/>
      <c r="G173" s="1230"/>
      <c r="H173" s="1249"/>
      <c r="I173" s="2416"/>
      <c r="J173" s="2311"/>
      <c r="K173" s="2284"/>
      <c r="L173" s="1532"/>
    </row>
    <row r="174" spans="1:12" s="28" customFormat="1" ht="16.350000000000001" customHeight="1">
      <c r="A174" s="1215"/>
      <c r="B174" s="2349" t="s">
        <v>2401</v>
      </c>
      <c r="C174" s="2359" t="s">
        <v>2579</v>
      </c>
      <c r="D174" s="2273" t="s">
        <v>2398</v>
      </c>
      <c r="E174" s="1231"/>
      <c r="F174" s="1232"/>
      <c r="G174" s="1271"/>
      <c r="H174" s="1272"/>
      <c r="I174" s="2275" t="s">
        <v>293</v>
      </c>
      <c r="J174" s="2277"/>
      <c r="K174" s="2305"/>
      <c r="L174" s="1532"/>
    </row>
    <row r="175" spans="1:12" s="28" customFormat="1" ht="16.350000000000001" customHeight="1">
      <c r="A175" s="1215"/>
      <c r="B175" s="2349"/>
      <c r="C175" s="2360"/>
      <c r="D175" s="2313"/>
      <c r="E175" s="169"/>
      <c r="F175" s="177"/>
      <c r="G175" s="1230"/>
      <c r="H175" s="1249"/>
      <c r="I175" s="2416"/>
      <c r="J175" s="2311"/>
      <c r="K175" s="2284"/>
      <c r="L175" s="1532"/>
    </row>
    <row r="176" spans="1:12" s="28" customFormat="1" ht="16.350000000000001" customHeight="1">
      <c r="A176" s="207"/>
      <c r="B176" s="2374" t="s">
        <v>1783</v>
      </c>
      <c r="C176" s="2359" t="s">
        <v>296</v>
      </c>
      <c r="D176" s="2273" t="s">
        <v>2612</v>
      </c>
      <c r="E176" s="1231"/>
      <c r="F176" s="1232"/>
      <c r="G176" s="1271"/>
      <c r="H176" s="1272"/>
      <c r="I176" s="2275" t="s">
        <v>589</v>
      </c>
      <c r="J176" s="2277"/>
      <c r="K176" s="2305"/>
      <c r="L176" s="17"/>
    </row>
    <row r="177" spans="1:12" s="28" customFormat="1" ht="16.350000000000001" customHeight="1">
      <c r="A177" s="207"/>
      <c r="B177" s="2380"/>
      <c r="C177" s="2360"/>
      <c r="D177" s="2313"/>
      <c r="E177" s="169"/>
      <c r="F177" s="177"/>
      <c r="G177" s="1230"/>
      <c r="H177" s="1249"/>
      <c r="I177" s="2416"/>
      <c r="J177" s="2311"/>
      <c r="K177" s="2284"/>
      <c r="L177" s="17"/>
    </row>
    <row r="178" spans="1:12" s="28" customFormat="1" ht="16.350000000000001" customHeight="1">
      <c r="A178" s="207"/>
      <c r="B178" s="2374" t="s">
        <v>1784</v>
      </c>
      <c r="C178" s="2359" t="s">
        <v>297</v>
      </c>
      <c r="D178" s="2273" t="s">
        <v>327</v>
      </c>
      <c r="E178" s="204"/>
      <c r="F178" s="194"/>
      <c r="G178" s="1237"/>
      <c r="H178" s="1238"/>
      <c r="I178" s="2275" t="s">
        <v>589</v>
      </c>
      <c r="J178" s="2277"/>
      <c r="K178" s="2305"/>
      <c r="L178" s="17"/>
    </row>
    <row r="179" spans="1:12" s="28" customFormat="1" ht="16.350000000000001" customHeight="1" thickBot="1">
      <c r="A179" s="207"/>
      <c r="B179" s="2375"/>
      <c r="C179" s="2381"/>
      <c r="D179" s="2274"/>
      <c r="E179" s="1239"/>
      <c r="F179" s="1240"/>
      <c r="G179" s="1241"/>
      <c r="H179" s="1242"/>
      <c r="I179" s="2276"/>
      <c r="J179" s="2278"/>
      <c r="K179" s="2434"/>
      <c r="L179" s="17"/>
    </row>
    <row r="180" spans="1:12" ht="16.350000000000001" customHeight="1" thickTop="1">
      <c r="A180" s="1216"/>
      <c r="B180" s="2378">
        <v>301</v>
      </c>
      <c r="C180" s="2379" t="s">
        <v>2458</v>
      </c>
      <c r="D180" s="2285" t="s">
        <v>2613</v>
      </c>
      <c r="E180" s="1226"/>
      <c r="F180" s="1227" t="s">
        <v>411</v>
      </c>
      <c r="G180" s="1228"/>
      <c r="H180" s="1229"/>
      <c r="I180" s="2461" t="s">
        <v>293</v>
      </c>
      <c r="J180" s="2460"/>
      <c r="K180" s="2433"/>
    </row>
    <row r="181" spans="1:12" ht="16.350000000000001" customHeight="1">
      <c r="A181" s="1215"/>
      <c r="B181" s="2295"/>
      <c r="C181" s="2299"/>
      <c r="D181" s="2286"/>
      <c r="E181" s="169"/>
      <c r="F181" s="177" t="s">
        <v>2227</v>
      </c>
      <c r="G181" s="199"/>
      <c r="H181" s="168"/>
      <c r="I181" s="2456"/>
      <c r="J181" s="2455"/>
      <c r="K181" s="2284"/>
    </row>
    <row r="182" spans="1:12" ht="28.2" customHeight="1">
      <c r="A182" s="2328" t="s">
        <v>415</v>
      </c>
      <c r="B182" s="2295">
        <v>302</v>
      </c>
      <c r="C182" s="2322" t="s">
        <v>2457</v>
      </c>
      <c r="D182" s="2405" t="s">
        <v>2614</v>
      </c>
      <c r="E182" s="204" t="s">
        <v>412</v>
      </c>
      <c r="F182" s="194" t="s">
        <v>411</v>
      </c>
      <c r="G182" s="200"/>
      <c r="H182" s="196"/>
      <c r="I182" s="2454" t="s">
        <v>293</v>
      </c>
      <c r="J182" s="2310"/>
      <c r="K182" s="2429"/>
    </row>
    <row r="183" spans="1:12" ht="28.2" customHeight="1">
      <c r="A183" s="2328"/>
      <c r="B183" s="2295"/>
      <c r="C183" s="2299"/>
      <c r="D183" s="2313"/>
      <c r="E183" s="169"/>
      <c r="F183" s="177" t="s">
        <v>2213</v>
      </c>
      <c r="G183" s="1230"/>
      <c r="H183" s="168"/>
      <c r="I183" s="2315"/>
      <c r="J183" s="2311"/>
      <c r="K183" s="2284"/>
    </row>
    <row r="184" spans="1:12" ht="16.350000000000001" customHeight="1">
      <c r="A184" s="2328"/>
      <c r="B184" s="2350">
        <v>303</v>
      </c>
      <c r="C184" s="2322" t="s">
        <v>98</v>
      </c>
      <c r="D184" s="2405" t="s">
        <v>2616</v>
      </c>
      <c r="E184" s="2509" t="s">
        <v>2252</v>
      </c>
      <c r="F184" s="2511" t="s">
        <v>411</v>
      </c>
      <c r="G184" s="200"/>
      <c r="H184" s="196"/>
      <c r="I184" s="2456" t="s">
        <v>294</v>
      </c>
      <c r="J184" s="2455"/>
      <c r="K184" s="2305"/>
      <c r="L184" s="28"/>
    </row>
    <row r="185" spans="1:12" ht="16.350000000000001" customHeight="1">
      <c r="A185" s="2328"/>
      <c r="B185" s="2350"/>
      <c r="C185" s="2322"/>
      <c r="D185" s="2405"/>
      <c r="E185" s="2510"/>
      <c r="F185" s="2512"/>
      <c r="G185" s="1273"/>
      <c r="H185" s="196"/>
      <c r="I185" s="2456"/>
      <c r="J185" s="2455"/>
      <c r="K185" s="2429"/>
    </row>
    <row r="186" spans="1:12" ht="16.350000000000001" customHeight="1">
      <c r="A186" s="1215"/>
      <c r="B186" s="2350"/>
      <c r="C186" s="2322"/>
      <c r="D186" s="2405"/>
      <c r="E186" s="2510"/>
      <c r="F186" s="2512" t="s">
        <v>2247</v>
      </c>
      <c r="G186" s="1273"/>
      <c r="H186" s="196"/>
      <c r="I186" s="2456"/>
      <c r="J186" s="2455"/>
      <c r="K186" s="2429"/>
    </row>
    <row r="187" spans="1:12" ht="16.350000000000001" customHeight="1">
      <c r="A187" s="1215"/>
      <c r="B187" s="2298"/>
      <c r="C187" s="2299"/>
      <c r="D187" s="2313"/>
      <c r="E187" s="2518"/>
      <c r="F187" s="2519"/>
      <c r="G187" s="1230"/>
      <c r="H187" s="1249"/>
      <c r="I187" s="2456"/>
      <c r="J187" s="2455"/>
      <c r="K187" s="2284"/>
      <c r="L187" s="28"/>
    </row>
    <row r="188" spans="1:12" ht="16.350000000000001" customHeight="1">
      <c r="A188" s="1215"/>
      <c r="B188" s="2300" t="s">
        <v>1071</v>
      </c>
      <c r="C188" s="2322" t="s">
        <v>218</v>
      </c>
      <c r="D188" s="2410" t="s">
        <v>282</v>
      </c>
      <c r="E188" s="1245"/>
      <c r="F188" s="1246"/>
      <c r="G188" s="1247"/>
      <c r="H188" s="1248"/>
      <c r="I188" s="2423" t="s">
        <v>293</v>
      </c>
      <c r="J188" s="2425"/>
      <c r="K188" s="2283"/>
    </row>
    <row r="189" spans="1:12" ht="16.350000000000001" customHeight="1">
      <c r="A189" s="1215"/>
      <c r="B189" s="2294"/>
      <c r="C189" s="2299"/>
      <c r="D189" s="2286"/>
      <c r="E189" s="169"/>
      <c r="F189" s="177"/>
      <c r="G189" s="199"/>
      <c r="H189" s="168"/>
      <c r="I189" s="2456"/>
      <c r="J189" s="2455"/>
      <c r="K189" s="2284"/>
    </row>
    <row r="190" spans="1:12" ht="16.350000000000001" customHeight="1">
      <c r="A190" s="207"/>
      <c r="B190" s="2300" t="s">
        <v>1072</v>
      </c>
      <c r="C190" s="2322" t="s">
        <v>226</v>
      </c>
      <c r="D190" s="2410" t="s">
        <v>284</v>
      </c>
      <c r="E190" s="1245"/>
      <c r="F190" s="1246" t="s">
        <v>410</v>
      </c>
      <c r="G190" s="1247"/>
      <c r="H190" s="1248"/>
      <c r="I190" s="2314" t="s">
        <v>293</v>
      </c>
      <c r="J190" s="2316"/>
      <c r="K190" s="2283"/>
    </row>
    <row r="191" spans="1:12" ht="16.350000000000001" customHeight="1">
      <c r="A191" s="207"/>
      <c r="B191" s="2294"/>
      <c r="C191" s="2299"/>
      <c r="D191" s="2286"/>
      <c r="E191" s="169"/>
      <c r="F191" s="177" t="s">
        <v>2248</v>
      </c>
      <c r="G191" s="199"/>
      <c r="H191" s="168"/>
      <c r="I191" s="2315"/>
      <c r="J191" s="2311"/>
      <c r="K191" s="2284"/>
    </row>
    <row r="192" spans="1:12" ht="16.350000000000001" customHeight="1">
      <c r="A192" s="1215"/>
      <c r="B192" s="2382">
        <v>305</v>
      </c>
      <c r="C192" s="2376" t="s">
        <v>237</v>
      </c>
      <c r="D192" s="2497" t="s">
        <v>267</v>
      </c>
      <c r="E192" s="1245"/>
      <c r="F192" s="1246" t="s">
        <v>410</v>
      </c>
      <c r="G192" s="1269"/>
      <c r="H192" s="1270"/>
      <c r="I192" s="2314" t="s">
        <v>293</v>
      </c>
      <c r="J192" s="2316"/>
      <c r="K192" s="2283"/>
    </row>
    <row r="193" spans="1:11" ht="16.350000000000001" customHeight="1">
      <c r="A193" s="1215"/>
      <c r="B193" s="2358"/>
      <c r="C193" s="2377"/>
      <c r="D193" s="2498"/>
      <c r="E193" s="204"/>
      <c r="F193" s="194" t="s">
        <v>2248</v>
      </c>
      <c r="G193" s="1237"/>
      <c r="H193" s="1238"/>
      <c r="I193" s="2454"/>
      <c r="J193" s="2310"/>
      <c r="K193" s="2429"/>
    </row>
    <row r="194" spans="1:11" ht="46.5" customHeight="1">
      <c r="A194" s="1215"/>
      <c r="B194" s="2373" t="s">
        <v>320</v>
      </c>
      <c r="C194" s="2299" t="s">
        <v>405</v>
      </c>
      <c r="D194" s="2273" t="s">
        <v>2615</v>
      </c>
      <c r="E194" s="1231" t="s">
        <v>412</v>
      </c>
      <c r="F194" s="1232" t="s">
        <v>411</v>
      </c>
      <c r="G194" s="1233"/>
      <c r="H194" s="1234"/>
      <c r="I194" s="2456" t="s">
        <v>293</v>
      </c>
      <c r="J194" s="2455"/>
      <c r="K194" s="2305"/>
    </row>
    <row r="195" spans="1:11" ht="46.5" customHeight="1">
      <c r="A195" s="1215"/>
      <c r="B195" s="2373"/>
      <c r="C195" s="2299"/>
      <c r="D195" s="2313"/>
      <c r="E195" s="169"/>
      <c r="F195" s="177" t="s">
        <v>682</v>
      </c>
      <c r="G195" s="199"/>
      <c r="H195" s="168"/>
      <c r="I195" s="2456"/>
      <c r="J195" s="2455"/>
      <c r="K195" s="2284"/>
    </row>
    <row r="196" spans="1:11" ht="40.35" customHeight="1">
      <c r="A196" s="207"/>
      <c r="B196" s="2279" t="s">
        <v>2465</v>
      </c>
      <c r="C196" s="2391" t="s">
        <v>2561</v>
      </c>
      <c r="D196" s="2307" t="s">
        <v>681</v>
      </c>
      <c r="E196" s="1245"/>
      <c r="F196" s="1246" t="s">
        <v>410</v>
      </c>
      <c r="G196" s="1247"/>
      <c r="H196" s="1248"/>
      <c r="I196" s="2314" t="s">
        <v>293</v>
      </c>
      <c r="J196" s="2316"/>
      <c r="K196" s="2283"/>
    </row>
    <row r="197" spans="1:11" ht="40.35" customHeight="1">
      <c r="A197" s="207"/>
      <c r="B197" s="2280"/>
      <c r="C197" s="2362"/>
      <c r="D197" s="2405"/>
      <c r="E197" s="204"/>
      <c r="F197" s="194" t="s">
        <v>677</v>
      </c>
      <c r="G197" s="1273"/>
      <c r="H197" s="196"/>
      <c r="I197" s="2454"/>
      <c r="J197" s="2310"/>
      <c r="K197" s="2429"/>
    </row>
    <row r="198" spans="1:11" ht="40.35" customHeight="1">
      <c r="A198" s="1215"/>
      <c r="B198" s="2280"/>
      <c r="C198" s="2362"/>
      <c r="D198" s="2405"/>
      <c r="E198" s="204"/>
      <c r="F198" s="194"/>
      <c r="G198" s="1237"/>
      <c r="H198" s="196"/>
      <c r="I198" s="2454"/>
      <c r="J198" s="2310"/>
      <c r="K198" s="2429"/>
    </row>
    <row r="199" spans="1:11" ht="45" customHeight="1">
      <c r="A199" s="1215"/>
      <c r="B199" s="2280"/>
      <c r="C199" s="2289" t="s">
        <v>2207</v>
      </c>
      <c r="D199" s="2273" t="s">
        <v>2562</v>
      </c>
      <c r="E199" s="1231" t="s">
        <v>412</v>
      </c>
      <c r="F199" s="1232" t="s">
        <v>411</v>
      </c>
      <c r="G199" s="1233"/>
      <c r="H199" s="1234"/>
      <c r="I199" s="2417" t="s">
        <v>293</v>
      </c>
      <c r="J199" s="2277"/>
      <c r="K199" s="2305"/>
    </row>
    <row r="200" spans="1:11" ht="45" customHeight="1">
      <c r="A200" s="1215"/>
      <c r="B200" s="2280"/>
      <c r="C200" s="2289"/>
      <c r="D200" s="2313"/>
      <c r="E200" s="169"/>
      <c r="F200" s="177" t="s">
        <v>677</v>
      </c>
      <c r="G200" s="199"/>
      <c r="H200" s="168"/>
      <c r="I200" s="2315"/>
      <c r="J200" s="2311"/>
      <c r="K200" s="2284"/>
    </row>
    <row r="201" spans="1:11" ht="45" customHeight="1">
      <c r="A201" s="1215"/>
      <c r="B201" s="2280"/>
      <c r="C201" s="2288" t="s">
        <v>2208</v>
      </c>
      <c r="D201" s="2405" t="s">
        <v>2563</v>
      </c>
      <c r="E201" s="204" t="s">
        <v>412</v>
      </c>
      <c r="F201" s="194" t="s">
        <v>411</v>
      </c>
      <c r="G201" s="200"/>
      <c r="H201" s="196"/>
      <c r="I201" s="2454" t="s">
        <v>293</v>
      </c>
      <c r="J201" s="2310"/>
      <c r="K201" s="2429"/>
    </row>
    <row r="202" spans="1:11" ht="45" customHeight="1">
      <c r="A202" s="1215"/>
      <c r="B202" s="2287"/>
      <c r="C202" s="2289"/>
      <c r="D202" s="2313"/>
      <c r="E202" s="169"/>
      <c r="F202" s="177" t="s">
        <v>677</v>
      </c>
      <c r="G202" s="199"/>
      <c r="H202" s="168"/>
      <c r="I202" s="2315"/>
      <c r="J202" s="2311"/>
      <c r="K202" s="2284"/>
    </row>
    <row r="203" spans="1:11" ht="16.350000000000001" customHeight="1">
      <c r="A203" s="1215"/>
      <c r="B203" s="2290" t="s">
        <v>876</v>
      </c>
      <c r="C203" s="2391" t="s">
        <v>160</v>
      </c>
      <c r="D203" s="2307" t="s">
        <v>690</v>
      </c>
      <c r="E203" s="1274"/>
      <c r="F203" s="1246" t="s">
        <v>410</v>
      </c>
      <c r="G203" s="1247"/>
      <c r="H203" s="1248"/>
      <c r="I203" s="2423" t="s">
        <v>293</v>
      </c>
      <c r="J203" s="2425"/>
      <c r="K203" s="2283"/>
    </row>
    <row r="204" spans="1:11" ht="16.350000000000001" customHeight="1">
      <c r="A204" s="1215"/>
      <c r="B204" s="2291"/>
      <c r="C204" s="2362"/>
      <c r="D204" s="2405"/>
      <c r="E204" s="1235"/>
      <c r="F204" s="2308" t="s">
        <v>2564</v>
      </c>
      <c r="G204" s="200"/>
      <c r="H204" s="196"/>
      <c r="I204" s="2315"/>
      <c r="J204" s="2311"/>
      <c r="K204" s="2429"/>
    </row>
    <row r="205" spans="1:11" ht="16.350000000000001" customHeight="1">
      <c r="A205" s="1215"/>
      <c r="B205" s="2292"/>
      <c r="C205" s="2288"/>
      <c r="D205" s="2360"/>
      <c r="E205" s="1236"/>
      <c r="F205" s="2309"/>
      <c r="G205" s="199"/>
      <c r="H205" s="168"/>
      <c r="I205" s="2456"/>
      <c r="J205" s="2455"/>
      <c r="K205" s="2284"/>
    </row>
    <row r="206" spans="1:11" ht="16.350000000000001" customHeight="1">
      <c r="A206" s="1215"/>
      <c r="B206" s="2294" t="s">
        <v>1141</v>
      </c>
      <c r="C206" s="2286" t="s">
        <v>1139</v>
      </c>
      <c r="D206" s="2359" t="s">
        <v>683</v>
      </c>
      <c r="E206" s="1231"/>
      <c r="F206" s="2524" t="s">
        <v>2228</v>
      </c>
      <c r="G206" s="1233"/>
      <c r="H206" s="1234"/>
      <c r="I206" s="2275" t="s">
        <v>293</v>
      </c>
      <c r="J206" s="2277"/>
      <c r="K206" s="2303"/>
    </row>
    <row r="207" spans="1:11" ht="16.350000000000001" customHeight="1">
      <c r="A207" s="1215"/>
      <c r="B207" s="2294"/>
      <c r="C207" s="2286"/>
      <c r="D207" s="2498"/>
      <c r="E207" s="2510"/>
      <c r="F207" s="2512"/>
      <c r="G207" s="2525"/>
      <c r="H207" s="2515"/>
      <c r="I207" s="2418"/>
      <c r="J207" s="2310"/>
      <c r="K207" s="2513"/>
    </row>
    <row r="208" spans="1:11" ht="16.350000000000001" customHeight="1">
      <c r="A208" s="1215"/>
      <c r="B208" s="2295" t="s">
        <v>1142</v>
      </c>
      <c r="C208" s="2286" t="s">
        <v>1140</v>
      </c>
      <c r="D208" s="2498"/>
      <c r="E208" s="2510"/>
      <c r="F208" s="2512"/>
      <c r="G208" s="2525"/>
      <c r="H208" s="2515"/>
      <c r="I208" s="2418"/>
      <c r="J208" s="2310"/>
      <c r="K208" s="2513"/>
    </row>
    <row r="209" spans="1:12" ht="16.350000000000001" customHeight="1">
      <c r="A209" s="1215"/>
      <c r="B209" s="2295"/>
      <c r="C209" s="2286"/>
      <c r="D209" s="2498"/>
      <c r="E209" s="2510"/>
      <c r="F209" s="2512"/>
      <c r="G209" s="2525"/>
      <c r="H209" s="2515"/>
      <c r="I209" s="2418"/>
      <c r="J209" s="2310"/>
      <c r="K209" s="2513"/>
    </row>
    <row r="210" spans="1:12" ht="16.350000000000001" customHeight="1">
      <c r="A210" s="1215"/>
      <c r="B210" s="2295" t="s">
        <v>1143</v>
      </c>
      <c r="C210" s="2286" t="s">
        <v>1146</v>
      </c>
      <c r="D210" s="2498"/>
      <c r="E210" s="2510"/>
      <c r="F210" s="2512"/>
      <c r="G210" s="2525"/>
      <c r="H210" s="2515"/>
      <c r="I210" s="2418"/>
      <c r="J210" s="2310"/>
      <c r="K210" s="2513"/>
    </row>
    <row r="211" spans="1:12" ht="16.350000000000001" customHeight="1">
      <c r="A211" s="1215"/>
      <c r="B211" s="2295"/>
      <c r="C211" s="2286"/>
      <c r="D211" s="2498"/>
      <c r="E211" s="2510"/>
      <c r="F211" s="2512"/>
      <c r="G211" s="2525"/>
      <c r="H211" s="2515"/>
      <c r="I211" s="2418"/>
      <c r="J211" s="2310"/>
      <c r="K211" s="2513"/>
    </row>
    <row r="212" spans="1:12" ht="16.350000000000001" customHeight="1">
      <c r="A212" s="1215"/>
      <c r="B212" s="2295" t="s">
        <v>1144</v>
      </c>
      <c r="C212" s="2286" t="s">
        <v>1147</v>
      </c>
      <c r="D212" s="2498"/>
      <c r="E212" s="2510"/>
      <c r="F212" s="2512"/>
      <c r="G212" s="2525"/>
      <c r="H212" s="2515"/>
      <c r="I212" s="2418"/>
      <c r="J212" s="2310"/>
      <c r="K212" s="2513"/>
    </row>
    <row r="213" spans="1:12" ht="16.350000000000001" customHeight="1">
      <c r="A213" s="1215"/>
      <c r="B213" s="2295"/>
      <c r="C213" s="2286"/>
      <c r="D213" s="2498"/>
      <c r="E213" s="2510"/>
      <c r="F213" s="2512"/>
      <c r="G213" s="2525"/>
      <c r="H213" s="2515"/>
      <c r="I213" s="2418"/>
      <c r="J213" s="2310"/>
      <c r="K213" s="2513"/>
    </row>
    <row r="214" spans="1:12" ht="16.350000000000001" customHeight="1">
      <c r="A214" s="1215"/>
      <c r="B214" s="2295" t="s">
        <v>1145</v>
      </c>
      <c r="C214" s="2286" t="s">
        <v>1148</v>
      </c>
      <c r="D214" s="2498"/>
      <c r="E214" s="2510"/>
      <c r="F214" s="2512"/>
      <c r="G214" s="2525"/>
      <c r="H214" s="2515"/>
      <c r="I214" s="2418"/>
      <c r="J214" s="2310"/>
      <c r="K214" s="2513"/>
    </row>
    <row r="215" spans="1:12" ht="16.350000000000001" customHeight="1">
      <c r="A215" s="1215"/>
      <c r="B215" s="2295"/>
      <c r="C215" s="2286"/>
      <c r="D215" s="2360"/>
      <c r="E215" s="2518"/>
      <c r="F215" s="2519"/>
      <c r="G215" s="2526"/>
      <c r="H215" s="2516"/>
      <c r="I215" s="2416"/>
      <c r="J215" s="2311"/>
      <c r="K215" s="2514"/>
    </row>
    <row r="216" spans="1:12" ht="30" customHeight="1">
      <c r="A216" s="1215"/>
      <c r="B216" s="2324" t="s">
        <v>876</v>
      </c>
      <c r="C216" s="2322" t="s">
        <v>414</v>
      </c>
      <c r="D216" s="2405" t="s">
        <v>2625</v>
      </c>
      <c r="E216" s="204"/>
      <c r="F216" s="194" t="s">
        <v>411</v>
      </c>
      <c r="G216" s="200"/>
      <c r="H216" s="196"/>
      <c r="I216" s="2315" t="s">
        <v>293</v>
      </c>
      <c r="J216" s="2311"/>
      <c r="K216" s="2429"/>
    </row>
    <row r="217" spans="1:12" ht="30" customHeight="1">
      <c r="A217" s="1215"/>
      <c r="B217" s="2325"/>
      <c r="C217" s="2323"/>
      <c r="D217" s="2313"/>
      <c r="E217" s="169"/>
      <c r="F217" s="177" t="s">
        <v>685</v>
      </c>
      <c r="G217" s="199"/>
      <c r="H217" s="168"/>
      <c r="I217" s="2456"/>
      <c r="J217" s="2455"/>
      <c r="K217" s="2284"/>
    </row>
    <row r="218" spans="1:12" ht="25.35" customHeight="1">
      <c r="A218" s="1215"/>
      <c r="B218" s="2325" t="s">
        <v>876</v>
      </c>
      <c r="C218" s="2299" t="s">
        <v>406</v>
      </c>
      <c r="D218" s="2273" t="s">
        <v>2617</v>
      </c>
      <c r="E218" s="1231" t="s">
        <v>412</v>
      </c>
      <c r="F218" s="1232" t="s">
        <v>411</v>
      </c>
      <c r="G218" s="1233"/>
      <c r="H218" s="1234"/>
      <c r="I218" s="2456" t="s">
        <v>293</v>
      </c>
      <c r="J218" s="2455"/>
      <c r="K218" s="2305"/>
    </row>
    <row r="219" spans="1:12" ht="25.35" customHeight="1">
      <c r="A219" s="1215"/>
      <c r="B219" s="2325"/>
      <c r="C219" s="2299"/>
      <c r="D219" s="2313"/>
      <c r="E219" s="169"/>
      <c r="F219" s="177" t="s">
        <v>2229</v>
      </c>
      <c r="G219" s="199"/>
      <c r="H219" s="168"/>
      <c r="I219" s="2456"/>
      <c r="J219" s="2455"/>
      <c r="K219" s="2284"/>
    </row>
    <row r="220" spans="1:12" ht="16.350000000000001" customHeight="1">
      <c r="A220" s="1215"/>
      <c r="B220" s="2324" t="s">
        <v>876</v>
      </c>
      <c r="C220" s="2322" t="s">
        <v>1925</v>
      </c>
      <c r="D220" s="2405" t="s">
        <v>2618</v>
      </c>
      <c r="E220" s="204"/>
      <c r="F220" s="194"/>
      <c r="G220" s="200"/>
      <c r="H220" s="196"/>
      <c r="I220" s="2315" t="s">
        <v>293</v>
      </c>
      <c r="J220" s="2311"/>
      <c r="K220" s="2429"/>
      <c r="L220" s="28"/>
    </row>
    <row r="221" spans="1:12" ht="16.350000000000001" customHeight="1">
      <c r="A221" s="1215"/>
      <c r="B221" s="2325"/>
      <c r="C221" s="2299"/>
      <c r="D221" s="2313"/>
      <c r="E221" s="169"/>
      <c r="F221" s="177"/>
      <c r="G221" s="199"/>
      <c r="H221" s="168"/>
      <c r="I221" s="2456"/>
      <c r="J221" s="2455"/>
      <c r="K221" s="2284"/>
    </row>
    <row r="222" spans="1:12" ht="16.350000000000001" customHeight="1">
      <c r="A222" s="1215"/>
      <c r="B222" s="2298">
        <v>307</v>
      </c>
      <c r="C222" s="2299" t="s">
        <v>776</v>
      </c>
      <c r="D222" s="2273" t="s">
        <v>283</v>
      </c>
      <c r="E222" s="1231"/>
      <c r="F222" s="1232"/>
      <c r="G222" s="1233"/>
      <c r="H222" s="1234"/>
      <c r="I222" s="2456" t="s">
        <v>293</v>
      </c>
      <c r="J222" s="2455"/>
      <c r="K222" s="2305"/>
    </row>
    <row r="223" spans="1:12" ht="16.350000000000001" customHeight="1">
      <c r="A223" s="1215"/>
      <c r="B223" s="2298"/>
      <c r="C223" s="2299"/>
      <c r="D223" s="2313"/>
      <c r="E223" s="1236"/>
      <c r="F223" s="177"/>
      <c r="G223" s="1230"/>
      <c r="H223" s="1249"/>
      <c r="I223" s="2456"/>
      <c r="J223" s="2455"/>
      <c r="K223" s="2284"/>
    </row>
    <row r="224" spans="1:12" ht="16.350000000000001" customHeight="1">
      <c r="A224" s="1215"/>
      <c r="B224" s="2294">
        <v>308</v>
      </c>
      <c r="C224" s="2322" t="s">
        <v>755</v>
      </c>
      <c r="D224" s="2522" t="s">
        <v>2588</v>
      </c>
      <c r="E224" s="1231"/>
      <c r="F224" s="1232"/>
      <c r="G224" s="1233"/>
      <c r="H224" s="1234"/>
      <c r="I224" s="2456" t="s">
        <v>758</v>
      </c>
      <c r="J224" s="2455"/>
      <c r="K224" s="2305"/>
      <c r="L224" s="28"/>
    </row>
    <row r="225" spans="1:12" ht="16.350000000000001" customHeight="1">
      <c r="A225" s="1215"/>
      <c r="B225" s="2294"/>
      <c r="C225" s="2299"/>
      <c r="D225" s="2523"/>
      <c r="E225" s="1236"/>
      <c r="F225" s="177"/>
      <c r="G225" s="1230"/>
      <c r="H225" s="1249"/>
      <c r="I225" s="2456"/>
      <c r="J225" s="2455"/>
      <c r="K225" s="2284"/>
    </row>
    <row r="226" spans="1:12" ht="16.350000000000001" customHeight="1">
      <c r="A226" s="1215"/>
      <c r="B226" s="2294">
        <v>309</v>
      </c>
      <c r="C226" s="2299" t="s">
        <v>759</v>
      </c>
      <c r="D226" s="2273" t="s">
        <v>2589</v>
      </c>
      <c r="E226" s="1231"/>
      <c r="F226" s="1232"/>
      <c r="G226" s="1233"/>
      <c r="H226" s="1234"/>
      <c r="I226" s="2456" t="s">
        <v>758</v>
      </c>
      <c r="J226" s="2455"/>
      <c r="K226" s="2305"/>
    </row>
    <row r="227" spans="1:12" ht="16.350000000000001" customHeight="1">
      <c r="A227" s="1215"/>
      <c r="B227" s="2294"/>
      <c r="C227" s="2299"/>
      <c r="D227" s="2313"/>
      <c r="E227" s="1236"/>
      <c r="F227" s="177"/>
      <c r="G227" s="1230"/>
      <c r="H227" s="1249"/>
      <c r="I227" s="2456"/>
      <c r="J227" s="2455"/>
      <c r="K227" s="2284"/>
    </row>
    <row r="228" spans="1:12" ht="16.350000000000001" customHeight="1">
      <c r="A228" s="1215"/>
      <c r="B228" s="2294">
        <v>310</v>
      </c>
      <c r="C228" s="2299" t="s">
        <v>217</v>
      </c>
      <c r="D228" s="2286" t="s">
        <v>418</v>
      </c>
      <c r="E228" s="1231"/>
      <c r="F228" s="1232"/>
      <c r="G228" s="1233"/>
      <c r="H228" s="1234"/>
      <c r="I228" s="2456" t="s">
        <v>293</v>
      </c>
      <c r="J228" s="2455"/>
      <c r="K228" s="2305"/>
    </row>
    <row r="229" spans="1:12" ht="16.350000000000001" customHeight="1" thickBot="1">
      <c r="A229" s="1215"/>
      <c r="B229" s="2294"/>
      <c r="C229" s="2323"/>
      <c r="D229" s="2286"/>
      <c r="E229" s="169"/>
      <c r="F229" s="177"/>
      <c r="G229" s="199"/>
      <c r="H229" s="168"/>
      <c r="I229" s="2456"/>
      <c r="J229" s="2455"/>
      <c r="K229" s="2284"/>
      <c r="L229" s="28"/>
    </row>
    <row r="230" spans="1:12" ht="16.350000000000001" customHeight="1" thickTop="1">
      <c r="A230" s="206"/>
      <c r="B230" s="2293">
        <v>401</v>
      </c>
      <c r="C230" s="2494" t="s">
        <v>765</v>
      </c>
      <c r="D230" s="2436"/>
      <c r="E230" s="1226"/>
      <c r="F230" s="1227"/>
      <c r="G230" s="1228"/>
      <c r="H230" s="1229"/>
      <c r="I230" s="2461" t="s">
        <v>293</v>
      </c>
      <c r="J230" s="2460"/>
      <c r="K230" s="2433"/>
    </row>
    <row r="231" spans="1:12" ht="16.350000000000001" customHeight="1">
      <c r="A231" s="2328" t="s">
        <v>808</v>
      </c>
      <c r="B231" s="2294"/>
      <c r="C231" s="2495"/>
      <c r="D231" s="2405"/>
      <c r="E231" s="204"/>
      <c r="F231" s="194"/>
      <c r="G231" s="200"/>
      <c r="H231" s="196"/>
      <c r="I231" s="2456"/>
      <c r="J231" s="2455"/>
      <c r="K231" s="2429"/>
    </row>
    <row r="232" spans="1:12" ht="16.350000000000001" customHeight="1">
      <c r="A232" s="2328"/>
      <c r="B232" s="2294">
        <v>402</v>
      </c>
      <c r="C232" s="2496" t="s">
        <v>766</v>
      </c>
      <c r="D232" s="2273"/>
      <c r="E232" s="1231"/>
      <c r="F232" s="1232"/>
      <c r="G232" s="1233"/>
      <c r="H232" s="1234"/>
      <c r="I232" s="2456" t="s">
        <v>293</v>
      </c>
      <c r="J232" s="2455"/>
      <c r="K232" s="2305"/>
    </row>
    <row r="233" spans="1:12" ht="16.350000000000001" customHeight="1">
      <c r="A233" s="2328"/>
      <c r="B233" s="2294"/>
      <c r="C233" s="2495"/>
      <c r="D233" s="2405"/>
      <c r="E233" s="204"/>
      <c r="F233" s="194"/>
      <c r="G233" s="200"/>
      <c r="H233" s="196"/>
      <c r="I233" s="2417"/>
      <c r="J233" s="2277"/>
      <c r="K233" s="2429"/>
    </row>
    <row r="234" spans="1:12" ht="16.350000000000001" customHeight="1">
      <c r="A234" s="2328"/>
      <c r="B234" s="2400"/>
      <c r="C234" s="2299" t="s">
        <v>1905</v>
      </c>
      <c r="D234" s="2273" t="s">
        <v>2626</v>
      </c>
      <c r="E234" s="1231"/>
      <c r="F234" s="1232"/>
      <c r="G234" s="1233"/>
      <c r="H234" s="1234"/>
      <c r="I234" s="2456"/>
      <c r="J234" s="2455" t="s">
        <v>293</v>
      </c>
      <c r="K234" s="2305"/>
    </row>
    <row r="235" spans="1:12" ht="16.350000000000001" customHeight="1">
      <c r="A235" s="2328"/>
      <c r="B235" s="2400"/>
      <c r="C235" s="2299"/>
      <c r="D235" s="2405"/>
      <c r="E235" s="204"/>
      <c r="F235" s="194"/>
      <c r="G235" s="200"/>
      <c r="H235" s="196"/>
      <c r="I235" s="2456"/>
      <c r="J235" s="2455"/>
      <c r="K235" s="2429"/>
    </row>
    <row r="236" spans="1:12" ht="16.350000000000001" customHeight="1">
      <c r="A236" s="2328"/>
      <c r="B236" s="2400"/>
      <c r="C236" s="2299"/>
      <c r="D236" s="2405"/>
      <c r="E236" s="204"/>
      <c r="F236" s="194"/>
      <c r="G236" s="200"/>
      <c r="H236" s="196"/>
      <c r="I236" s="2456"/>
      <c r="J236" s="2455"/>
      <c r="K236" s="2429"/>
    </row>
    <row r="237" spans="1:12" ht="16.350000000000001" customHeight="1">
      <c r="A237" s="1215"/>
      <c r="B237" s="2294">
        <v>404</v>
      </c>
      <c r="C237" s="2299" t="s">
        <v>1886</v>
      </c>
      <c r="D237" s="2273" t="s">
        <v>2627</v>
      </c>
      <c r="E237" s="1231"/>
      <c r="F237" s="1232"/>
      <c r="G237" s="1233"/>
      <c r="H237" s="1234"/>
      <c r="I237" s="2456"/>
      <c r="J237" s="2455" t="s">
        <v>293</v>
      </c>
      <c r="K237" s="2305"/>
    </row>
    <row r="238" spans="1:12" ht="16.350000000000001" customHeight="1" thickBot="1">
      <c r="A238" s="302"/>
      <c r="B238" s="2517"/>
      <c r="C238" s="2491"/>
      <c r="D238" s="2274"/>
      <c r="E238" s="1239"/>
      <c r="F238" s="1240"/>
      <c r="G238" s="1275"/>
      <c r="H238" s="1276"/>
      <c r="I238" s="2507"/>
      <c r="J238" s="2508"/>
      <c r="K238" s="2434"/>
    </row>
    <row r="239" spans="1:12" ht="16.350000000000001" customHeight="1" thickTop="1">
      <c r="A239" s="2347" t="s">
        <v>805</v>
      </c>
      <c r="B239" s="2294">
        <v>405</v>
      </c>
      <c r="C239" s="2299" t="s">
        <v>803</v>
      </c>
      <c r="D239" s="2273" t="s">
        <v>2590</v>
      </c>
      <c r="E239" s="1231"/>
      <c r="F239" s="1232"/>
      <c r="G239" s="1233"/>
      <c r="H239" s="1234"/>
      <c r="I239" s="2456"/>
      <c r="J239" s="2455" t="s">
        <v>293</v>
      </c>
      <c r="K239" s="2305"/>
    </row>
    <row r="240" spans="1:12" ht="16.350000000000001" customHeight="1">
      <c r="A240" s="2328"/>
      <c r="B240" s="2294"/>
      <c r="C240" s="2323"/>
      <c r="D240" s="2405"/>
      <c r="E240" s="204"/>
      <c r="F240" s="194"/>
      <c r="G240" s="200"/>
      <c r="H240" s="196"/>
      <c r="I240" s="2456"/>
      <c r="J240" s="2455"/>
      <c r="K240" s="2429"/>
    </row>
    <row r="241" spans="1:12" ht="16.350000000000001" customHeight="1">
      <c r="A241" s="2328"/>
      <c r="B241" s="2294"/>
      <c r="C241" s="2323"/>
      <c r="D241" s="2405"/>
      <c r="E241" s="204"/>
      <c r="F241" s="194"/>
      <c r="G241" s="200"/>
      <c r="H241" s="196"/>
      <c r="I241" s="2456"/>
      <c r="J241" s="2455"/>
      <c r="K241" s="2429"/>
    </row>
    <row r="242" spans="1:12" ht="16.350000000000001" customHeight="1">
      <c r="A242" s="2328"/>
      <c r="B242" s="2294">
        <v>406</v>
      </c>
      <c r="C242" s="2299" t="s">
        <v>804</v>
      </c>
      <c r="D242" s="2273" t="s">
        <v>2591</v>
      </c>
      <c r="E242" s="1231"/>
      <c r="F242" s="1232"/>
      <c r="G242" s="1233"/>
      <c r="H242" s="1234"/>
      <c r="I242" s="2456"/>
      <c r="J242" s="2455" t="s">
        <v>293</v>
      </c>
      <c r="K242" s="2305"/>
    </row>
    <row r="243" spans="1:12" ht="16.350000000000001" customHeight="1">
      <c r="A243" s="2348"/>
      <c r="B243" s="2294"/>
      <c r="C243" s="2323"/>
      <c r="D243" s="2405"/>
      <c r="E243" s="204"/>
      <c r="F243" s="194"/>
      <c r="G243" s="200"/>
      <c r="H243" s="196"/>
      <c r="I243" s="2417"/>
      <c r="J243" s="2277"/>
      <c r="K243" s="2429"/>
    </row>
    <row r="244" spans="1:12" ht="16.350000000000001" customHeight="1">
      <c r="A244" s="303"/>
      <c r="B244" s="2294">
        <v>407</v>
      </c>
      <c r="C244" s="2299" t="s">
        <v>806</v>
      </c>
      <c r="D244" s="2273" t="s">
        <v>2592</v>
      </c>
      <c r="E244" s="1231"/>
      <c r="F244" s="1232"/>
      <c r="G244" s="1233"/>
      <c r="H244" s="1234"/>
      <c r="I244" s="2456"/>
      <c r="J244" s="2455" t="s">
        <v>293</v>
      </c>
      <c r="K244" s="2305"/>
    </row>
    <row r="245" spans="1:12" ht="16.350000000000001" customHeight="1">
      <c r="A245" s="2328" t="s">
        <v>809</v>
      </c>
      <c r="B245" s="2294"/>
      <c r="C245" s="2323"/>
      <c r="D245" s="2405"/>
      <c r="E245" s="204"/>
      <c r="F245" s="194"/>
      <c r="G245" s="200"/>
      <c r="H245" s="196"/>
      <c r="I245" s="2456"/>
      <c r="J245" s="2455"/>
      <c r="K245" s="2429"/>
    </row>
    <row r="246" spans="1:12" ht="16.350000000000001" customHeight="1">
      <c r="A246" s="2328"/>
      <c r="B246" s="2294"/>
      <c r="C246" s="2323"/>
      <c r="D246" s="2405"/>
      <c r="E246" s="204"/>
      <c r="F246" s="194"/>
      <c r="G246" s="200"/>
      <c r="H246" s="196"/>
      <c r="I246" s="2456"/>
      <c r="J246" s="2455"/>
      <c r="K246" s="2429"/>
    </row>
    <row r="247" spans="1:12" ht="16.350000000000001" customHeight="1">
      <c r="A247" s="2328"/>
      <c r="B247" s="2294">
        <v>408</v>
      </c>
      <c r="C247" s="2299" t="s">
        <v>807</v>
      </c>
      <c r="D247" s="2273" t="s">
        <v>2592</v>
      </c>
      <c r="E247" s="1231"/>
      <c r="F247" s="1232"/>
      <c r="G247" s="1233"/>
      <c r="H247" s="1234"/>
      <c r="I247" s="2456"/>
      <c r="J247" s="2455" t="s">
        <v>293</v>
      </c>
      <c r="K247" s="2305"/>
    </row>
    <row r="248" spans="1:12" ht="16.350000000000001" customHeight="1">
      <c r="A248" s="2328"/>
      <c r="B248" s="2346"/>
      <c r="C248" s="2323"/>
      <c r="D248" s="2405"/>
      <c r="E248" s="204"/>
      <c r="F248" s="194"/>
      <c r="G248" s="200"/>
      <c r="H248" s="196"/>
      <c r="I248" s="2417"/>
      <c r="J248" s="2277"/>
      <c r="K248" s="2429"/>
    </row>
    <row r="249" spans="1:12" ht="16.350000000000001" customHeight="1" thickBot="1">
      <c r="A249" s="207"/>
      <c r="B249" s="2346"/>
      <c r="C249" s="2323"/>
      <c r="D249" s="2405"/>
      <c r="E249" s="204"/>
      <c r="F249" s="194"/>
      <c r="G249" s="200"/>
      <c r="H249" s="196"/>
      <c r="I249" s="2417"/>
      <c r="J249" s="2277"/>
      <c r="K249" s="2429"/>
    </row>
    <row r="250" spans="1:12" ht="16.350000000000001" customHeight="1" thickTop="1">
      <c r="A250" s="206"/>
      <c r="B250" s="2383">
        <v>501</v>
      </c>
      <c r="C250" s="2379" t="s">
        <v>760</v>
      </c>
      <c r="D250" s="2436" t="s">
        <v>761</v>
      </c>
      <c r="E250" s="1226"/>
      <c r="F250" s="1227"/>
      <c r="G250" s="1228"/>
      <c r="H250" s="1229"/>
      <c r="I250" s="2461"/>
      <c r="J250" s="2460" t="s">
        <v>293</v>
      </c>
      <c r="K250" s="2433"/>
      <c r="L250" s="28"/>
    </row>
    <row r="251" spans="1:12" ht="16.350000000000001" customHeight="1">
      <c r="A251" s="207"/>
      <c r="B251" s="2298"/>
      <c r="C251" s="2299"/>
      <c r="D251" s="2313"/>
      <c r="E251" s="169"/>
      <c r="F251" s="177"/>
      <c r="G251" s="199"/>
      <c r="H251" s="168"/>
      <c r="I251" s="2456"/>
      <c r="J251" s="2455"/>
      <c r="K251" s="2284"/>
    </row>
    <row r="252" spans="1:12" ht="40.35" customHeight="1">
      <c r="A252" s="2328" t="s">
        <v>777</v>
      </c>
      <c r="B252" s="2392" t="s">
        <v>321</v>
      </c>
      <c r="C252" s="2299" t="s">
        <v>778</v>
      </c>
      <c r="D252" s="2286" t="s">
        <v>2619</v>
      </c>
      <c r="E252" s="1231" t="s">
        <v>412</v>
      </c>
      <c r="F252" s="1232"/>
      <c r="G252" s="1233"/>
      <c r="H252" s="1234"/>
      <c r="I252" s="2456" t="s">
        <v>294</v>
      </c>
      <c r="J252" s="2455"/>
      <c r="K252" s="2305"/>
      <c r="L252" s="1534" t="s">
        <v>2258</v>
      </c>
    </row>
    <row r="253" spans="1:12" ht="40.35" customHeight="1">
      <c r="A253" s="2328"/>
      <c r="B253" s="2393"/>
      <c r="C253" s="2299"/>
      <c r="D253" s="2286"/>
      <c r="E253" s="169"/>
      <c r="F253" s="177"/>
      <c r="G253" s="199"/>
      <c r="H253" s="168"/>
      <c r="I253" s="2456"/>
      <c r="J253" s="2455"/>
      <c r="K253" s="2284"/>
    </row>
    <row r="254" spans="1:12" ht="16.350000000000001" customHeight="1">
      <c r="A254" s="2328"/>
      <c r="B254" s="2520" t="s">
        <v>2071</v>
      </c>
      <c r="C254" s="2390" t="s">
        <v>780</v>
      </c>
      <c r="D254" s="2306" t="s">
        <v>2620</v>
      </c>
      <c r="E254" s="1231" t="s">
        <v>412</v>
      </c>
      <c r="F254" s="1232" t="s">
        <v>411</v>
      </c>
      <c r="G254" s="1233"/>
      <c r="H254" s="1234"/>
      <c r="I254" s="2422" t="s">
        <v>293</v>
      </c>
      <c r="J254" s="2424" t="s">
        <v>293</v>
      </c>
      <c r="K254" s="2462"/>
    </row>
    <row r="255" spans="1:12" ht="16.350000000000001" customHeight="1">
      <c r="A255" s="2328"/>
      <c r="B255" s="2521"/>
      <c r="C255" s="2391"/>
      <c r="D255" s="2307"/>
      <c r="E255" s="204"/>
      <c r="F255" s="194" t="s">
        <v>704</v>
      </c>
      <c r="G255" s="200"/>
      <c r="H255" s="196"/>
      <c r="I255" s="2314"/>
      <c r="J255" s="2316"/>
      <c r="K255" s="2283"/>
    </row>
    <row r="256" spans="1:12" ht="16.350000000000001" customHeight="1">
      <c r="A256" s="1215"/>
      <c r="B256" s="2317" t="s">
        <v>670</v>
      </c>
      <c r="C256" s="2390" t="s">
        <v>787</v>
      </c>
      <c r="D256" s="2306" t="s">
        <v>2565</v>
      </c>
      <c r="E256" s="1231" t="s">
        <v>412</v>
      </c>
      <c r="F256" s="1232" t="s">
        <v>411</v>
      </c>
      <c r="G256" s="1233"/>
      <c r="H256" s="1234"/>
      <c r="I256" s="2422" t="s">
        <v>293</v>
      </c>
      <c r="J256" s="2424" t="s">
        <v>293</v>
      </c>
      <c r="K256" s="2462"/>
    </row>
    <row r="257" spans="1:11" ht="16.350000000000001" customHeight="1">
      <c r="A257" s="1215"/>
      <c r="B257" s="2319"/>
      <c r="C257" s="2312"/>
      <c r="D257" s="2410"/>
      <c r="E257" s="169"/>
      <c r="F257" s="177" t="s">
        <v>788</v>
      </c>
      <c r="G257" s="199"/>
      <c r="H257" s="168"/>
      <c r="I257" s="2423"/>
      <c r="J257" s="2425"/>
      <c r="K257" s="2463"/>
    </row>
    <row r="258" spans="1:11" ht="16.350000000000001" customHeight="1">
      <c r="A258" s="1215"/>
      <c r="B258" s="2317" t="s">
        <v>670</v>
      </c>
      <c r="C258" s="2419" t="s">
        <v>782</v>
      </c>
      <c r="D258" s="2421" t="s">
        <v>789</v>
      </c>
      <c r="E258" s="204" t="s">
        <v>412</v>
      </c>
      <c r="F258" s="194" t="s">
        <v>411</v>
      </c>
      <c r="G258" s="200"/>
      <c r="H258" s="196"/>
      <c r="I258" s="2452" t="s">
        <v>293</v>
      </c>
      <c r="J258" s="2428" t="s">
        <v>293</v>
      </c>
      <c r="K258" s="2438"/>
    </row>
    <row r="259" spans="1:11" ht="16.350000000000001" customHeight="1">
      <c r="A259" s="1215"/>
      <c r="B259" s="2318"/>
      <c r="C259" s="2362"/>
      <c r="D259" s="2405"/>
      <c r="E259" s="204"/>
      <c r="F259" s="2308" t="s">
        <v>762</v>
      </c>
      <c r="G259" s="200"/>
      <c r="H259" s="196"/>
      <c r="I259" s="2454"/>
      <c r="J259" s="2310"/>
      <c r="K259" s="2429"/>
    </row>
    <row r="260" spans="1:11" ht="16.350000000000001" customHeight="1">
      <c r="A260" s="1215"/>
      <c r="B260" s="2319"/>
      <c r="C260" s="2391"/>
      <c r="D260" s="2307"/>
      <c r="E260" s="204"/>
      <c r="F260" s="2309"/>
      <c r="G260" s="200"/>
      <c r="H260" s="196"/>
      <c r="I260" s="2314"/>
      <c r="J260" s="2316"/>
      <c r="K260" s="2283"/>
    </row>
    <row r="261" spans="1:11" ht="16.350000000000001" customHeight="1">
      <c r="A261" s="1215"/>
      <c r="B261" s="2317" t="s">
        <v>670</v>
      </c>
      <c r="C261" s="2323" t="s">
        <v>783</v>
      </c>
      <c r="D261" s="2273" t="s">
        <v>2593</v>
      </c>
      <c r="E261" s="1231" t="s">
        <v>412</v>
      </c>
      <c r="F261" s="1232" t="s">
        <v>411</v>
      </c>
      <c r="G261" s="1233"/>
      <c r="H261" s="1234"/>
      <c r="I261" s="2275" t="s">
        <v>293</v>
      </c>
      <c r="J261" s="2277" t="s">
        <v>293</v>
      </c>
      <c r="K261" s="2305"/>
    </row>
    <row r="262" spans="1:11" ht="16.350000000000001" customHeight="1">
      <c r="A262" s="1215"/>
      <c r="B262" s="2318"/>
      <c r="C262" s="2362"/>
      <c r="D262" s="2405"/>
      <c r="E262" s="204"/>
      <c r="F262" s="2308" t="s">
        <v>763</v>
      </c>
      <c r="G262" s="200"/>
      <c r="H262" s="196"/>
      <c r="I262" s="2418"/>
      <c r="J262" s="2310"/>
      <c r="K262" s="2429"/>
    </row>
    <row r="263" spans="1:11" ht="16.350000000000001" customHeight="1">
      <c r="A263" s="1215"/>
      <c r="B263" s="2319"/>
      <c r="C263" s="2322"/>
      <c r="D263" s="2313"/>
      <c r="E263" s="169"/>
      <c r="F263" s="2309"/>
      <c r="G263" s="199"/>
      <c r="H263" s="168"/>
      <c r="I263" s="2416"/>
      <c r="J263" s="2311"/>
      <c r="K263" s="2284"/>
    </row>
    <row r="264" spans="1:11" ht="16.350000000000001" customHeight="1">
      <c r="A264" s="1215"/>
      <c r="B264" s="2320" t="s">
        <v>2036</v>
      </c>
      <c r="C264" s="2322" t="s">
        <v>784</v>
      </c>
      <c r="D264" s="2313" t="s">
        <v>2594</v>
      </c>
      <c r="E264" s="204" t="s">
        <v>412</v>
      </c>
      <c r="F264" s="194" t="s">
        <v>411</v>
      </c>
      <c r="G264" s="200"/>
      <c r="H264" s="196"/>
      <c r="I264" s="2315" t="s">
        <v>293</v>
      </c>
      <c r="J264" s="2311" t="s">
        <v>293</v>
      </c>
      <c r="K264" s="2429"/>
    </row>
    <row r="265" spans="1:11" ht="16.350000000000001" customHeight="1">
      <c r="A265" s="1215"/>
      <c r="B265" s="2321"/>
      <c r="C265" s="2323"/>
      <c r="D265" s="2273"/>
      <c r="E265" s="204"/>
      <c r="F265" s="194" t="s">
        <v>705</v>
      </c>
      <c r="G265" s="200"/>
      <c r="H265" s="196"/>
      <c r="I265" s="2417"/>
      <c r="J265" s="2277"/>
      <c r="K265" s="2429"/>
    </row>
    <row r="266" spans="1:11" ht="16.350000000000001" customHeight="1">
      <c r="A266" s="1215"/>
      <c r="B266" s="2398" t="s">
        <v>2037</v>
      </c>
      <c r="C266" s="2299" t="s">
        <v>785</v>
      </c>
      <c r="D266" s="2286"/>
      <c r="E266" s="1231" t="s">
        <v>412</v>
      </c>
      <c r="F266" s="1232" t="s">
        <v>411</v>
      </c>
      <c r="G266" s="1233"/>
      <c r="H266" s="1234"/>
      <c r="I266" s="2456" t="s">
        <v>293</v>
      </c>
      <c r="J266" s="2455" t="s">
        <v>293</v>
      </c>
      <c r="K266" s="2305"/>
    </row>
    <row r="267" spans="1:11" ht="16.350000000000001" customHeight="1">
      <c r="A267" s="1215"/>
      <c r="B267" s="2399"/>
      <c r="C267" s="2299"/>
      <c r="D267" s="2286"/>
      <c r="E267" s="169"/>
      <c r="F267" s="177" t="s">
        <v>706</v>
      </c>
      <c r="G267" s="199"/>
      <c r="H267" s="168"/>
      <c r="I267" s="2456"/>
      <c r="J267" s="2455"/>
      <c r="K267" s="2284"/>
    </row>
    <row r="268" spans="1:11" ht="16.350000000000001" customHeight="1">
      <c r="A268" s="1215"/>
      <c r="B268" s="2320" t="s">
        <v>2038</v>
      </c>
      <c r="C268" s="2322" t="s">
        <v>786</v>
      </c>
      <c r="D268" s="2313" t="s">
        <v>2204</v>
      </c>
      <c r="E268" s="204" t="s">
        <v>412</v>
      </c>
      <c r="F268" s="194" t="s">
        <v>411</v>
      </c>
      <c r="G268" s="200"/>
      <c r="H268" s="196"/>
      <c r="I268" s="2315" t="s">
        <v>293</v>
      </c>
      <c r="J268" s="2311" t="s">
        <v>781</v>
      </c>
      <c r="K268" s="2429"/>
    </row>
    <row r="269" spans="1:11" ht="16.350000000000001" customHeight="1">
      <c r="A269" s="1215"/>
      <c r="B269" s="2321"/>
      <c r="C269" s="2323"/>
      <c r="D269" s="2273"/>
      <c r="E269" s="204"/>
      <c r="F269" s="194" t="s">
        <v>707</v>
      </c>
      <c r="G269" s="200"/>
      <c r="H269" s="196"/>
      <c r="I269" s="2417"/>
      <c r="J269" s="2277"/>
      <c r="K269" s="2429"/>
    </row>
    <row r="270" spans="1:11" ht="16.350000000000001" customHeight="1">
      <c r="A270" s="1217"/>
      <c r="B270" s="2506" t="s">
        <v>670</v>
      </c>
      <c r="C270" s="2299" t="s">
        <v>673</v>
      </c>
      <c r="D270" s="2286"/>
      <c r="E270" s="1231" t="s">
        <v>412</v>
      </c>
      <c r="F270" s="1232" t="s">
        <v>411</v>
      </c>
      <c r="G270" s="1233"/>
      <c r="H270" s="1234"/>
      <c r="I270" s="2456" t="s">
        <v>293</v>
      </c>
      <c r="J270" s="2455"/>
      <c r="K270" s="2305"/>
    </row>
    <row r="271" spans="1:11" ht="16.350000000000001" customHeight="1">
      <c r="A271" s="1215"/>
      <c r="B271" s="2393"/>
      <c r="C271" s="2299"/>
      <c r="D271" s="2286"/>
      <c r="E271" s="169"/>
      <c r="F271" s="177" t="s">
        <v>2209</v>
      </c>
      <c r="G271" s="199"/>
      <c r="H271" s="168"/>
      <c r="I271" s="2456"/>
      <c r="J271" s="2455"/>
      <c r="K271" s="2284"/>
    </row>
    <row r="272" spans="1:11" ht="16.350000000000001" customHeight="1">
      <c r="A272" s="2328" t="s">
        <v>779</v>
      </c>
      <c r="B272" s="2388"/>
      <c r="C272" s="2299" t="s">
        <v>812</v>
      </c>
      <c r="D272" s="2286" t="s">
        <v>813</v>
      </c>
      <c r="E272" s="1231" t="s">
        <v>412</v>
      </c>
      <c r="F272" s="1232"/>
      <c r="G272" s="1233"/>
      <c r="H272" s="1234"/>
      <c r="I272" s="2456" t="s">
        <v>294</v>
      </c>
      <c r="J272" s="2455"/>
      <c r="K272" s="2305"/>
    </row>
    <row r="273" spans="1:12" ht="16.350000000000001" customHeight="1">
      <c r="A273" s="2328"/>
      <c r="B273" s="2389"/>
      <c r="C273" s="2323"/>
      <c r="D273" s="2273"/>
      <c r="E273" s="204"/>
      <c r="F273" s="194"/>
      <c r="G273" s="200"/>
      <c r="H273" s="196"/>
      <c r="I273" s="2417"/>
      <c r="J273" s="2277"/>
      <c r="K273" s="2429"/>
    </row>
    <row r="274" spans="1:12" ht="16.350000000000001" customHeight="1">
      <c r="A274" s="2328"/>
      <c r="B274" s="2386" t="s">
        <v>2040</v>
      </c>
      <c r="C274" s="2299" t="s">
        <v>700</v>
      </c>
      <c r="D274" s="2286"/>
      <c r="E274" s="1231" t="s">
        <v>412</v>
      </c>
      <c r="F274" s="1232" t="s">
        <v>411</v>
      </c>
      <c r="G274" s="1233"/>
      <c r="H274" s="1234"/>
      <c r="I274" s="2456" t="s">
        <v>293</v>
      </c>
      <c r="J274" s="2455"/>
      <c r="K274" s="2305"/>
    </row>
    <row r="275" spans="1:12" ht="16.350000000000001" customHeight="1">
      <c r="A275" s="2328"/>
      <c r="B275" s="2295"/>
      <c r="C275" s="2299"/>
      <c r="D275" s="2286"/>
      <c r="E275" s="169"/>
      <c r="F275" s="177" t="s">
        <v>701</v>
      </c>
      <c r="G275" s="199"/>
      <c r="H275" s="168"/>
      <c r="I275" s="2456"/>
      <c r="J275" s="2455"/>
      <c r="K275" s="2284"/>
    </row>
    <row r="276" spans="1:12" ht="16.350000000000001" customHeight="1">
      <c r="A276" s="1215"/>
      <c r="B276" s="2395" t="s">
        <v>2041</v>
      </c>
      <c r="C276" s="2322" t="s">
        <v>702</v>
      </c>
      <c r="D276" s="2313"/>
      <c r="E276" s="204" t="s">
        <v>412</v>
      </c>
      <c r="F276" s="194" t="s">
        <v>411</v>
      </c>
      <c r="G276" s="200"/>
      <c r="H276" s="196"/>
      <c r="I276" s="2315" t="s">
        <v>293</v>
      </c>
      <c r="J276" s="2311"/>
      <c r="K276" s="2429"/>
    </row>
    <row r="277" spans="1:12" ht="16.350000000000001" customHeight="1">
      <c r="A277" s="1215"/>
      <c r="B277" s="2295"/>
      <c r="C277" s="2299"/>
      <c r="D277" s="2286"/>
      <c r="E277" s="169"/>
      <c r="F277" s="177" t="s">
        <v>703</v>
      </c>
      <c r="G277" s="199"/>
      <c r="H277" s="168"/>
      <c r="I277" s="2456"/>
      <c r="J277" s="2455"/>
      <c r="K277" s="2284"/>
    </row>
    <row r="278" spans="1:12" ht="16.350000000000001" customHeight="1">
      <c r="A278" s="1215"/>
      <c r="B278" s="2394" t="s">
        <v>764</v>
      </c>
      <c r="C278" s="2322" t="s">
        <v>36</v>
      </c>
      <c r="D278" s="2313" t="s">
        <v>675</v>
      </c>
      <c r="E278" s="204" t="s">
        <v>412</v>
      </c>
      <c r="F278" s="194" t="s">
        <v>411</v>
      </c>
      <c r="G278" s="200"/>
      <c r="H278" s="196"/>
      <c r="I278" s="2456" t="s">
        <v>293</v>
      </c>
      <c r="J278" s="2455"/>
      <c r="K278" s="2305"/>
    </row>
    <row r="279" spans="1:12" ht="16.350000000000001" customHeight="1">
      <c r="A279" s="1215"/>
      <c r="B279" s="2385"/>
      <c r="C279" s="2299"/>
      <c r="D279" s="2286"/>
      <c r="E279" s="169"/>
      <c r="F279" s="177" t="s">
        <v>676</v>
      </c>
      <c r="G279" s="199"/>
      <c r="H279" s="168"/>
      <c r="I279" s="2456"/>
      <c r="J279" s="2455"/>
      <c r="K279" s="2284"/>
    </row>
    <row r="280" spans="1:12" ht="16.350000000000001" customHeight="1">
      <c r="A280" s="1215"/>
      <c r="B280" s="2384" t="s">
        <v>321</v>
      </c>
      <c r="C280" s="2322" t="s">
        <v>686</v>
      </c>
      <c r="D280" s="2405" t="s">
        <v>687</v>
      </c>
      <c r="E280" s="204"/>
      <c r="F280" s="194"/>
      <c r="G280" s="200"/>
      <c r="H280" s="196"/>
      <c r="I280" s="2456" t="s">
        <v>293</v>
      </c>
      <c r="J280" s="2455"/>
      <c r="K280" s="2305"/>
    </row>
    <row r="281" spans="1:12" ht="16.350000000000001" customHeight="1">
      <c r="A281" s="1215"/>
      <c r="B281" s="2385"/>
      <c r="C281" s="2299"/>
      <c r="D281" s="2313"/>
      <c r="E281" s="169"/>
      <c r="F281" s="177"/>
      <c r="G281" s="199"/>
      <c r="H281" s="168"/>
      <c r="I281" s="2456"/>
      <c r="J281" s="2455"/>
      <c r="K281" s="2284"/>
    </row>
    <row r="282" spans="1:12" ht="25.35" customHeight="1">
      <c r="A282" s="1215"/>
      <c r="B282" s="2387">
        <v>504</v>
      </c>
      <c r="C282" s="2322" t="s">
        <v>37</v>
      </c>
      <c r="D282" s="2405" t="s">
        <v>2464</v>
      </c>
      <c r="E282" s="204" t="s">
        <v>412</v>
      </c>
      <c r="F282" s="194" t="s">
        <v>411</v>
      </c>
      <c r="G282" s="200"/>
      <c r="H282" s="196"/>
      <c r="I282" s="2456" t="s">
        <v>293</v>
      </c>
      <c r="J282" s="2455"/>
      <c r="K282" s="2305"/>
    </row>
    <row r="283" spans="1:12" ht="25.35" customHeight="1">
      <c r="A283" s="1215"/>
      <c r="B283" s="2295"/>
      <c r="C283" s="2299"/>
      <c r="D283" s="2313"/>
      <c r="E283" s="169"/>
      <c r="F283" s="177" t="s">
        <v>677</v>
      </c>
      <c r="G283" s="199"/>
      <c r="H283" s="168"/>
      <c r="I283" s="2456"/>
      <c r="J283" s="2455"/>
      <c r="K283" s="2284"/>
    </row>
    <row r="284" spans="1:12" ht="16.350000000000001" customHeight="1">
      <c r="A284" s="1215"/>
      <c r="B284" s="2387">
        <v>505</v>
      </c>
      <c r="C284" s="2322" t="s">
        <v>614</v>
      </c>
      <c r="D284" s="2405" t="s">
        <v>2463</v>
      </c>
      <c r="E284" s="204"/>
      <c r="F284" s="194" t="s">
        <v>411</v>
      </c>
      <c r="G284" s="200"/>
      <c r="H284" s="196"/>
      <c r="I284" s="2456" t="s">
        <v>293</v>
      </c>
      <c r="J284" s="2455"/>
      <c r="K284" s="2305"/>
    </row>
    <row r="285" spans="1:12" ht="16.350000000000001" customHeight="1">
      <c r="A285" s="1215"/>
      <c r="B285" s="2295"/>
      <c r="C285" s="2299"/>
      <c r="D285" s="2313"/>
      <c r="E285" s="169"/>
      <c r="F285" s="177" t="s">
        <v>677</v>
      </c>
      <c r="G285" s="1230"/>
      <c r="H285" s="168"/>
      <c r="I285" s="2456"/>
      <c r="J285" s="2455"/>
      <c r="K285" s="2284"/>
      <c r="L285" s="28"/>
    </row>
    <row r="286" spans="1:12" ht="40.35" customHeight="1">
      <c r="A286" s="207"/>
      <c r="B286" s="2280" t="s">
        <v>2465</v>
      </c>
      <c r="C286" s="2391" t="s">
        <v>2566</v>
      </c>
      <c r="D286" s="2307" t="s">
        <v>681</v>
      </c>
      <c r="E286" s="1245"/>
      <c r="F286" s="1246" t="s">
        <v>655</v>
      </c>
      <c r="G286" s="1247"/>
      <c r="H286" s="1248"/>
      <c r="I286" s="2314" t="s">
        <v>293</v>
      </c>
      <c r="J286" s="2316"/>
      <c r="K286" s="2283"/>
    </row>
    <row r="287" spans="1:12" ht="40.35" customHeight="1">
      <c r="A287" s="207"/>
      <c r="B287" s="2280"/>
      <c r="C287" s="2362"/>
      <c r="D287" s="2405"/>
      <c r="E287" s="204"/>
      <c r="F287" s="194" t="s">
        <v>677</v>
      </c>
      <c r="G287" s="1273"/>
      <c r="H287" s="196"/>
      <c r="I287" s="2454"/>
      <c r="J287" s="2310"/>
      <c r="K287" s="2429"/>
    </row>
    <row r="288" spans="1:12" ht="40.35" customHeight="1">
      <c r="A288" s="1215"/>
      <c r="B288" s="2280"/>
      <c r="C288" s="2362"/>
      <c r="D288" s="2405"/>
      <c r="E288" s="204"/>
      <c r="F288" s="194"/>
      <c r="G288" s="1237"/>
      <c r="H288" s="196"/>
      <c r="I288" s="2454"/>
      <c r="J288" s="2310"/>
      <c r="K288" s="2429"/>
    </row>
    <row r="289" spans="1:12" ht="45" customHeight="1">
      <c r="A289" s="1215"/>
      <c r="B289" s="2280"/>
      <c r="C289" s="2299" t="s">
        <v>2220</v>
      </c>
      <c r="D289" s="2273" t="s">
        <v>2567</v>
      </c>
      <c r="E289" s="1231" t="s">
        <v>412</v>
      </c>
      <c r="F289" s="1232" t="s">
        <v>411</v>
      </c>
      <c r="G289" s="1233"/>
      <c r="H289" s="1234"/>
      <c r="I289" s="2417" t="s">
        <v>293</v>
      </c>
      <c r="J289" s="2277"/>
      <c r="K289" s="2305"/>
    </row>
    <row r="290" spans="1:12" ht="45" customHeight="1">
      <c r="A290" s="1215"/>
      <c r="B290" s="2280"/>
      <c r="C290" s="2299"/>
      <c r="D290" s="2313"/>
      <c r="E290" s="169"/>
      <c r="F290" s="177" t="s">
        <v>677</v>
      </c>
      <c r="G290" s="199"/>
      <c r="H290" s="168"/>
      <c r="I290" s="2315"/>
      <c r="J290" s="2311"/>
      <c r="K290" s="2284"/>
    </row>
    <row r="291" spans="1:12" ht="45" customHeight="1">
      <c r="A291" s="1215"/>
      <c r="B291" s="2280"/>
      <c r="C291" s="2322" t="s">
        <v>2221</v>
      </c>
      <c r="D291" s="2405" t="s">
        <v>2563</v>
      </c>
      <c r="E291" s="204" t="s">
        <v>412</v>
      </c>
      <c r="F291" s="194" t="s">
        <v>411</v>
      </c>
      <c r="G291" s="200"/>
      <c r="H291" s="196"/>
      <c r="I291" s="2454" t="s">
        <v>293</v>
      </c>
      <c r="J291" s="2310"/>
      <c r="K291" s="2429"/>
    </row>
    <row r="292" spans="1:12" ht="45" customHeight="1">
      <c r="A292" s="1215"/>
      <c r="B292" s="2287"/>
      <c r="C292" s="2299"/>
      <c r="D292" s="2313"/>
      <c r="E292" s="169"/>
      <c r="F292" s="177" t="s">
        <v>677</v>
      </c>
      <c r="G292" s="199"/>
      <c r="H292" s="168"/>
      <c r="I292" s="2315"/>
      <c r="J292" s="2311"/>
      <c r="K292" s="2284"/>
    </row>
    <row r="293" spans="1:12" ht="16.350000000000001" customHeight="1">
      <c r="A293" s="207"/>
      <c r="B293" s="2282">
        <v>506</v>
      </c>
      <c r="C293" s="2312" t="s">
        <v>264</v>
      </c>
      <c r="D293" s="2307" t="s">
        <v>684</v>
      </c>
      <c r="E293" s="1245"/>
      <c r="F293" s="194" t="s">
        <v>411</v>
      </c>
      <c r="G293" s="1247"/>
      <c r="H293" s="1248"/>
      <c r="I293" s="2314" t="s">
        <v>293</v>
      </c>
      <c r="J293" s="2316"/>
      <c r="K293" s="2283"/>
    </row>
    <row r="294" spans="1:12" ht="16.350000000000001" customHeight="1">
      <c r="A294" s="207"/>
      <c r="B294" s="2295"/>
      <c r="C294" s="2299"/>
      <c r="D294" s="2313"/>
      <c r="E294" s="169"/>
      <c r="F294" s="177" t="s">
        <v>1926</v>
      </c>
      <c r="G294" s="199"/>
      <c r="H294" s="168"/>
      <c r="I294" s="2315"/>
      <c r="J294" s="2311"/>
      <c r="K294" s="2284"/>
    </row>
    <row r="295" spans="1:12" ht="16.350000000000001" customHeight="1">
      <c r="A295" s="207"/>
      <c r="B295" s="2282">
        <v>507</v>
      </c>
      <c r="C295" s="2312" t="s">
        <v>2414</v>
      </c>
      <c r="D295" s="2307" t="s">
        <v>2415</v>
      </c>
      <c r="E295" s="1245"/>
      <c r="F295" s="194"/>
      <c r="G295" s="1247"/>
      <c r="H295" s="1248"/>
      <c r="I295" s="2314" t="s">
        <v>293</v>
      </c>
      <c r="J295" s="2316"/>
      <c r="K295" s="2283"/>
    </row>
    <row r="296" spans="1:12" ht="16.350000000000001" customHeight="1">
      <c r="A296" s="207"/>
      <c r="B296" s="2295"/>
      <c r="C296" s="2299"/>
      <c r="D296" s="2313"/>
      <c r="E296" s="169"/>
      <c r="F296" s="177"/>
      <c r="G296" s="199"/>
      <c r="H296" s="168"/>
      <c r="I296" s="2315"/>
      <c r="J296" s="2311"/>
      <c r="K296" s="2284"/>
    </row>
    <row r="297" spans="1:12" ht="16.350000000000001" customHeight="1">
      <c r="A297" s="1215"/>
      <c r="B297" s="2504" t="s">
        <v>591</v>
      </c>
      <c r="C297" s="2322" t="s">
        <v>790</v>
      </c>
      <c r="D297" s="2405" t="s">
        <v>791</v>
      </c>
      <c r="E297" s="204"/>
      <c r="F297" s="194"/>
      <c r="G297" s="200"/>
      <c r="H297" s="196"/>
      <c r="I297" s="2456" t="s">
        <v>293</v>
      </c>
      <c r="J297" s="2455"/>
      <c r="K297" s="2305"/>
    </row>
    <row r="298" spans="1:12" ht="16.350000000000001" customHeight="1">
      <c r="A298" s="1215"/>
      <c r="B298" s="2505"/>
      <c r="C298" s="2323"/>
      <c r="D298" s="2405"/>
      <c r="E298" s="204"/>
      <c r="F298" s="194"/>
      <c r="G298" s="200"/>
      <c r="H298" s="196"/>
      <c r="I298" s="2417"/>
      <c r="J298" s="2277"/>
      <c r="K298" s="2429"/>
    </row>
    <row r="299" spans="1:12" ht="16.350000000000001" customHeight="1">
      <c r="A299" s="1215"/>
      <c r="B299" s="5510" t="s">
        <v>2621</v>
      </c>
      <c r="C299" s="5511" t="s">
        <v>2622</v>
      </c>
      <c r="D299" s="5512" t="s">
        <v>2623</v>
      </c>
      <c r="E299" s="5513" t="s">
        <v>743</v>
      </c>
      <c r="F299" s="5514" t="s">
        <v>409</v>
      </c>
      <c r="G299" s="5515"/>
      <c r="H299" s="5516"/>
      <c r="I299" s="5517" t="s">
        <v>293</v>
      </c>
      <c r="J299" s="5518"/>
      <c r="K299" s="5519"/>
      <c r="L299" s="28"/>
    </row>
    <row r="300" spans="1:12" ht="16.350000000000001" customHeight="1">
      <c r="A300" s="1215"/>
      <c r="B300" s="5520"/>
      <c r="C300" s="5511"/>
      <c r="D300" s="5512"/>
      <c r="E300" s="5521"/>
      <c r="F300" s="5522"/>
      <c r="G300" s="5523"/>
      <c r="H300" s="5524"/>
      <c r="I300" s="5517"/>
      <c r="J300" s="5518"/>
      <c r="K300" s="5525"/>
    </row>
    <row r="301" spans="1:12" ht="42.75" customHeight="1">
      <c r="A301" s="1215"/>
      <c r="B301" s="2287" t="s">
        <v>320</v>
      </c>
      <c r="C301" s="2322" t="s">
        <v>417</v>
      </c>
      <c r="D301" s="2313" t="s">
        <v>2628</v>
      </c>
      <c r="E301" s="204" t="s">
        <v>412</v>
      </c>
      <c r="F301" s="194" t="s">
        <v>411</v>
      </c>
      <c r="G301" s="200"/>
      <c r="H301" s="196"/>
      <c r="I301" s="2417" t="s">
        <v>293</v>
      </c>
      <c r="J301" s="2277"/>
      <c r="K301" s="2429"/>
    </row>
    <row r="302" spans="1:12" ht="42.75" customHeight="1">
      <c r="A302" s="1215"/>
      <c r="B302" s="2373"/>
      <c r="C302" s="2299"/>
      <c r="D302" s="2286"/>
      <c r="E302" s="169"/>
      <c r="F302" s="177" t="s">
        <v>2211</v>
      </c>
      <c r="G302" s="199"/>
      <c r="H302" s="168"/>
      <c r="I302" s="2315"/>
      <c r="J302" s="2311"/>
      <c r="K302" s="2284"/>
    </row>
    <row r="303" spans="1:12" ht="16.350000000000001" customHeight="1">
      <c r="A303" s="207"/>
      <c r="B303" s="2384" t="s">
        <v>321</v>
      </c>
      <c r="C303" s="2299" t="s">
        <v>592</v>
      </c>
      <c r="D303" s="2313" t="s">
        <v>2629</v>
      </c>
      <c r="E303" s="204"/>
      <c r="F303" s="194"/>
      <c r="G303" s="1233"/>
      <c r="H303" s="196"/>
      <c r="I303" s="2417" t="s">
        <v>589</v>
      </c>
      <c r="J303" s="2277"/>
      <c r="K303" s="2429"/>
    </row>
    <row r="304" spans="1:12" ht="16.350000000000001" customHeight="1">
      <c r="A304" s="207"/>
      <c r="B304" s="2385"/>
      <c r="C304" s="2299"/>
      <c r="D304" s="2286"/>
      <c r="E304" s="169"/>
      <c r="F304" s="177"/>
      <c r="G304" s="199"/>
      <c r="H304" s="168"/>
      <c r="I304" s="2315"/>
      <c r="J304" s="2311"/>
      <c r="K304" s="2284"/>
      <c r="L304" s="28"/>
    </row>
    <row r="305" spans="1:12" ht="16.350000000000001" customHeight="1">
      <c r="A305" s="207"/>
      <c r="B305" s="2295" t="s">
        <v>2018</v>
      </c>
      <c r="C305" s="2299" t="s">
        <v>2009</v>
      </c>
      <c r="D305" s="2286" t="s">
        <v>2516</v>
      </c>
      <c r="E305" s="1231"/>
      <c r="F305" s="1232" t="s">
        <v>410</v>
      </c>
      <c r="G305" s="1233"/>
      <c r="H305" s="1234"/>
      <c r="I305" s="2417" t="s">
        <v>293</v>
      </c>
      <c r="J305" s="2277"/>
      <c r="K305" s="2305"/>
    </row>
    <row r="306" spans="1:12" ht="16.350000000000001" customHeight="1">
      <c r="A306" s="207"/>
      <c r="B306" s="2295"/>
      <c r="C306" s="2299"/>
      <c r="D306" s="2286"/>
      <c r="E306" s="1236"/>
      <c r="F306" s="177" t="s">
        <v>672</v>
      </c>
      <c r="G306" s="1230"/>
      <c r="H306" s="168"/>
      <c r="I306" s="2315"/>
      <c r="J306" s="2311"/>
      <c r="K306" s="2284"/>
    </row>
    <row r="307" spans="1:12" ht="16.350000000000001" customHeight="1">
      <c r="A307" s="207"/>
      <c r="B307" s="2295" t="s">
        <v>2019</v>
      </c>
      <c r="C307" s="2299" t="s">
        <v>2017</v>
      </c>
      <c r="D307" s="2286" t="s">
        <v>2517</v>
      </c>
      <c r="E307" s="1231"/>
      <c r="F307" s="1232" t="s">
        <v>655</v>
      </c>
      <c r="G307" s="1233"/>
      <c r="H307" s="1234"/>
      <c r="I307" s="2417" t="s">
        <v>293</v>
      </c>
      <c r="J307" s="2277"/>
      <c r="K307" s="2305"/>
    </row>
    <row r="308" spans="1:12" ht="16.350000000000001" customHeight="1">
      <c r="A308" s="207"/>
      <c r="B308" s="2295"/>
      <c r="C308" s="2299"/>
      <c r="D308" s="2286"/>
      <c r="E308" s="1236"/>
      <c r="F308" s="177" t="s">
        <v>672</v>
      </c>
      <c r="G308" s="1230"/>
      <c r="H308" s="168"/>
      <c r="I308" s="2315"/>
      <c r="J308" s="2311"/>
      <c r="K308" s="2284"/>
    </row>
    <row r="309" spans="1:12" ht="16.350000000000001" customHeight="1">
      <c r="A309" s="207"/>
      <c r="B309" s="2301">
        <v>509</v>
      </c>
      <c r="C309" s="2273" t="s">
        <v>2348</v>
      </c>
      <c r="D309" s="2273" t="s">
        <v>2349</v>
      </c>
      <c r="E309" s="1235"/>
      <c r="F309" s="194"/>
      <c r="G309" s="1237"/>
      <c r="H309" s="196"/>
      <c r="I309" s="2275" t="s">
        <v>2350</v>
      </c>
      <c r="J309" s="2277"/>
      <c r="K309" s="1222"/>
    </row>
    <row r="310" spans="1:12" ht="16.350000000000001" customHeight="1" thickBot="1">
      <c r="A310" s="207"/>
      <c r="B310" s="2302"/>
      <c r="C310" s="2274"/>
      <c r="D310" s="2274"/>
      <c r="E310" s="1235"/>
      <c r="F310" s="194"/>
      <c r="G310" s="1237"/>
      <c r="H310" s="196"/>
      <c r="I310" s="2276"/>
      <c r="J310" s="2278"/>
      <c r="K310" s="1222"/>
    </row>
    <row r="311" spans="1:12" ht="16.350000000000001" customHeight="1" thickTop="1">
      <c r="A311" s="206"/>
      <c r="B311" s="2441"/>
      <c r="C311" s="2379" t="s">
        <v>1906</v>
      </c>
      <c r="D311" s="2436" t="s">
        <v>801</v>
      </c>
      <c r="E311" s="1226"/>
      <c r="F311" s="1227"/>
      <c r="G311" s="1228"/>
      <c r="H311" s="1229"/>
      <c r="I311" s="2461"/>
      <c r="J311" s="2460" t="s">
        <v>293</v>
      </c>
      <c r="K311" s="2433"/>
    </row>
    <row r="312" spans="1:12" ht="16.350000000000001" customHeight="1">
      <c r="A312" s="207"/>
      <c r="B312" s="2442"/>
      <c r="C312" s="2362"/>
      <c r="D312" s="2405"/>
      <c r="E312" s="204"/>
      <c r="F312" s="194"/>
      <c r="G312" s="200"/>
      <c r="H312" s="196"/>
      <c r="I312" s="2315"/>
      <c r="J312" s="2311"/>
      <c r="K312" s="2429"/>
    </row>
    <row r="313" spans="1:12" ht="16.350000000000001" customHeight="1">
      <c r="A313" s="2328" t="s">
        <v>810</v>
      </c>
      <c r="B313" s="2400"/>
      <c r="C313" s="2323"/>
      <c r="D313" s="2405"/>
      <c r="E313" s="204"/>
      <c r="F313" s="194"/>
      <c r="G313" s="200"/>
      <c r="H313" s="196"/>
      <c r="I313" s="2456"/>
      <c r="J313" s="2455"/>
      <c r="K313" s="2429"/>
    </row>
    <row r="314" spans="1:12" ht="16.350000000000001" customHeight="1">
      <c r="A314" s="2328"/>
      <c r="B314" s="2294">
        <v>602</v>
      </c>
      <c r="C314" s="2299" t="s">
        <v>1885</v>
      </c>
      <c r="D314" s="2273" t="s">
        <v>802</v>
      </c>
      <c r="E314" s="1231"/>
      <c r="F314" s="1232"/>
      <c r="G314" s="1233"/>
      <c r="H314" s="1234"/>
      <c r="I314" s="2456"/>
      <c r="J314" s="2455" t="s">
        <v>293</v>
      </c>
      <c r="K314" s="2305"/>
    </row>
    <row r="315" spans="1:12" ht="16.350000000000001" customHeight="1">
      <c r="A315" s="1215"/>
      <c r="B315" s="2346"/>
      <c r="C315" s="2323"/>
      <c r="D315" s="2405"/>
      <c r="E315" s="204"/>
      <c r="F315" s="194"/>
      <c r="G315" s="200"/>
      <c r="H315" s="196"/>
      <c r="I315" s="2417"/>
      <c r="J315" s="2277"/>
      <c r="K315" s="2429"/>
    </row>
    <row r="316" spans="1:12" ht="16.350000000000001" customHeight="1">
      <c r="A316" s="1215"/>
      <c r="B316" s="2301">
        <v>603</v>
      </c>
      <c r="C316" s="2273" t="s">
        <v>2417</v>
      </c>
      <c r="D316" s="2273" t="s">
        <v>2418</v>
      </c>
      <c r="E316" s="1231"/>
      <c r="F316" s="1232"/>
      <c r="G316" s="1233"/>
      <c r="H316" s="1234"/>
      <c r="I316" s="2275" t="s">
        <v>293</v>
      </c>
      <c r="J316" s="2277"/>
      <c r="K316" s="2303"/>
    </row>
    <row r="317" spans="1:12" ht="16.350000000000001" customHeight="1" thickBot="1">
      <c r="A317" s="1215"/>
      <c r="B317" s="2302"/>
      <c r="C317" s="2274"/>
      <c r="D317" s="2274"/>
      <c r="E317" s="1239"/>
      <c r="F317" s="1240"/>
      <c r="G317" s="1275"/>
      <c r="H317" s="1276"/>
      <c r="I317" s="2276"/>
      <c r="J317" s="2278"/>
      <c r="K317" s="2304"/>
    </row>
    <row r="318" spans="1:12" ht="16.350000000000001" customHeight="1" thickTop="1">
      <c r="A318" s="206"/>
      <c r="B318" s="2293">
        <v>701</v>
      </c>
      <c r="C318" s="2379" t="s">
        <v>767</v>
      </c>
      <c r="D318" s="2285" t="s">
        <v>768</v>
      </c>
      <c r="E318" s="1226"/>
      <c r="F318" s="1227"/>
      <c r="G318" s="1228"/>
      <c r="H318" s="1229"/>
      <c r="I318" s="2430"/>
      <c r="J318" s="2432"/>
      <c r="K318" s="2433"/>
      <c r="L318" s="28"/>
    </row>
    <row r="319" spans="1:12" ht="16.350000000000001" customHeight="1">
      <c r="A319" s="1215" t="s">
        <v>811</v>
      </c>
      <c r="B319" s="2346"/>
      <c r="C319" s="2323"/>
      <c r="D319" s="2273"/>
      <c r="E319" s="204"/>
      <c r="F319" s="194"/>
      <c r="G319" s="200"/>
      <c r="H319" s="196"/>
      <c r="I319" s="2454"/>
      <c r="J319" s="2310"/>
      <c r="K319" s="2429"/>
    </row>
    <row r="320" spans="1:12" ht="21" customHeight="1">
      <c r="A320" s="2328"/>
      <c r="B320" s="2329" t="s">
        <v>1866</v>
      </c>
      <c r="C320" s="2299" t="s">
        <v>814</v>
      </c>
      <c r="D320" s="2286" t="s">
        <v>2580</v>
      </c>
      <c r="E320" s="1231" t="s">
        <v>412</v>
      </c>
      <c r="F320" s="1232"/>
      <c r="G320" s="1233"/>
      <c r="H320" s="1234" t="s">
        <v>408</v>
      </c>
      <c r="I320" s="2275"/>
      <c r="J320" s="2277" t="s">
        <v>293</v>
      </c>
      <c r="K320" s="2305"/>
    </row>
    <row r="321" spans="1:11" ht="21" customHeight="1">
      <c r="A321" s="2328"/>
      <c r="B321" s="2397"/>
      <c r="C321" s="2299"/>
      <c r="D321" s="2286"/>
      <c r="E321" s="169"/>
      <c r="F321" s="1277"/>
      <c r="G321" s="1230"/>
      <c r="H321" s="1249"/>
      <c r="I321" s="2416"/>
      <c r="J321" s="2311"/>
      <c r="K321" s="2284"/>
    </row>
    <row r="322" spans="1:11" ht="16.350000000000001" customHeight="1">
      <c r="A322" s="207"/>
      <c r="B322" s="2387"/>
      <c r="C322" s="2443"/>
      <c r="D322" s="2439"/>
      <c r="E322" s="204"/>
      <c r="F322" s="194"/>
      <c r="G322" s="200"/>
      <c r="H322" s="196"/>
      <c r="I322" s="2454"/>
      <c r="J322" s="2310"/>
      <c r="K322" s="2429"/>
    </row>
    <row r="323" spans="1:11" ht="16.350000000000001" customHeight="1">
      <c r="A323" s="207"/>
      <c r="B323" s="2295"/>
      <c r="C323" s="2444"/>
      <c r="D323" s="2445"/>
      <c r="E323" s="169"/>
      <c r="F323" s="177"/>
      <c r="G323" s="199"/>
      <c r="H323" s="168"/>
      <c r="I323" s="2315"/>
      <c r="J323" s="2311"/>
      <c r="K323" s="2284"/>
    </row>
    <row r="324" spans="1:11" ht="16.350000000000001" customHeight="1">
      <c r="A324" s="207"/>
      <c r="B324" s="2387"/>
      <c r="C324" s="2443"/>
      <c r="D324" s="2439"/>
      <c r="E324" s="204"/>
      <c r="F324" s="194"/>
      <c r="G324" s="200"/>
      <c r="H324" s="196"/>
      <c r="I324" s="2454"/>
      <c r="J324" s="2310"/>
      <c r="K324" s="2429"/>
    </row>
    <row r="325" spans="1:11" ht="16.350000000000001" customHeight="1" thickBot="1">
      <c r="A325" s="208"/>
      <c r="B325" s="2446"/>
      <c r="C325" s="2447"/>
      <c r="D325" s="2440"/>
      <c r="E325" s="205"/>
      <c r="F325" s="195"/>
      <c r="G325" s="201"/>
      <c r="H325" s="197"/>
      <c r="I325" s="2458"/>
      <c r="J325" s="2459"/>
      <c r="K325" s="2457"/>
    </row>
    <row r="326" spans="1:11" ht="19.2">
      <c r="A326" s="193" t="s">
        <v>2202</v>
      </c>
      <c r="B326" s="27"/>
      <c r="C326" s="27"/>
      <c r="D326" s="150"/>
      <c r="E326" s="150"/>
      <c r="G326" s="202"/>
      <c r="H326" s="26"/>
      <c r="I326" s="17"/>
      <c r="J326" s="17"/>
    </row>
    <row r="327" spans="1:11" ht="19.2">
      <c r="A327" s="299" t="s">
        <v>2595</v>
      </c>
    </row>
    <row r="328" spans="1:11" ht="19.2">
      <c r="A328" s="138" t="s">
        <v>2597</v>
      </c>
    </row>
    <row r="329" spans="1:11" ht="19.2">
      <c r="A329" s="138" t="s">
        <v>2596</v>
      </c>
    </row>
  </sheetData>
  <mergeCells count="900">
    <mergeCell ref="D305:D306"/>
    <mergeCell ref="I305:I306"/>
    <mergeCell ref="J305:J306"/>
    <mergeCell ref="K305:K306"/>
    <mergeCell ref="J150:J151"/>
    <mergeCell ref="I154:I155"/>
    <mergeCell ref="B208:B209"/>
    <mergeCell ref="C218:C219"/>
    <mergeCell ref="B254:B255"/>
    <mergeCell ref="K154:K155"/>
    <mergeCell ref="K230:K231"/>
    <mergeCell ref="I199:I200"/>
    <mergeCell ref="D224:D225"/>
    <mergeCell ref="I224:I225"/>
    <mergeCell ref="I206:I215"/>
    <mergeCell ref="D218:D219"/>
    <mergeCell ref="I220:I221"/>
    <mergeCell ref="E207:E215"/>
    <mergeCell ref="F206:F215"/>
    <mergeCell ref="G207:G215"/>
    <mergeCell ref="I176:I177"/>
    <mergeCell ref="J226:J227"/>
    <mergeCell ref="J190:J191"/>
    <mergeCell ref="J206:J215"/>
    <mergeCell ref="A245:A248"/>
    <mergeCell ref="D242:D243"/>
    <mergeCell ref="I242:I243"/>
    <mergeCell ref="I247:I249"/>
    <mergeCell ref="B237:B238"/>
    <mergeCell ref="C237:C238"/>
    <mergeCell ref="K226:K227"/>
    <mergeCell ref="J192:J193"/>
    <mergeCell ref="A98:A102"/>
    <mergeCell ref="D234:D236"/>
    <mergeCell ref="I234:I236"/>
    <mergeCell ref="J234:J236"/>
    <mergeCell ref="B150:B151"/>
    <mergeCell ref="B152:B153"/>
    <mergeCell ref="D239:D241"/>
    <mergeCell ref="I239:I241"/>
    <mergeCell ref="E186:E187"/>
    <mergeCell ref="J230:J231"/>
    <mergeCell ref="F186:F187"/>
    <mergeCell ref="D162:D163"/>
    <mergeCell ref="D170:D171"/>
    <mergeCell ref="K178:K179"/>
    <mergeCell ref="J184:J187"/>
    <mergeCell ref="J152:J153"/>
    <mergeCell ref="J188:J189"/>
    <mergeCell ref="K206:K215"/>
    <mergeCell ref="D182:D183"/>
    <mergeCell ref="I182:I183"/>
    <mergeCell ref="K184:K187"/>
    <mergeCell ref="K190:K191"/>
    <mergeCell ref="K182:K183"/>
    <mergeCell ref="F204:F205"/>
    <mergeCell ref="K196:K198"/>
    <mergeCell ref="I203:I205"/>
    <mergeCell ref="D188:D189"/>
    <mergeCell ref="K188:K189"/>
    <mergeCell ref="J194:J195"/>
    <mergeCell ref="D203:D205"/>
    <mergeCell ref="H207:H215"/>
    <mergeCell ref="J182:J183"/>
    <mergeCell ref="J199:J200"/>
    <mergeCell ref="K201:K202"/>
    <mergeCell ref="J203:J205"/>
    <mergeCell ref="J196:J198"/>
    <mergeCell ref="K199:K200"/>
    <mergeCell ref="I190:I191"/>
    <mergeCell ref="I192:I193"/>
    <mergeCell ref="D196:D198"/>
    <mergeCell ref="J176:J177"/>
    <mergeCell ref="I180:I181"/>
    <mergeCell ref="E184:E185"/>
    <mergeCell ref="F184:F185"/>
    <mergeCell ref="I184:I187"/>
    <mergeCell ref="K180:K181"/>
    <mergeCell ref="D178:D179"/>
    <mergeCell ref="D158:D159"/>
    <mergeCell ref="K158:K159"/>
    <mergeCell ref="D160:D161"/>
    <mergeCell ref="I160:I161"/>
    <mergeCell ref="J160:J161"/>
    <mergeCell ref="K160:K161"/>
    <mergeCell ref="K176:K177"/>
    <mergeCell ref="K164:K165"/>
    <mergeCell ref="I170:I171"/>
    <mergeCell ref="I164:I165"/>
    <mergeCell ref="I168:I169"/>
    <mergeCell ref="I256:I257"/>
    <mergeCell ref="K237:K238"/>
    <mergeCell ref="K250:K251"/>
    <mergeCell ref="K222:K223"/>
    <mergeCell ref="J216:J217"/>
    <mergeCell ref="K216:K217"/>
    <mergeCell ref="K220:K221"/>
    <mergeCell ref="J218:J219"/>
    <mergeCell ref="K254:K255"/>
    <mergeCell ref="K242:K243"/>
    <mergeCell ref="J244:J246"/>
    <mergeCell ref="J254:J255"/>
    <mergeCell ref="J250:J251"/>
    <mergeCell ref="J252:J253"/>
    <mergeCell ref="I244:I246"/>
    <mergeCell ref="K232:K233"/>
    <mergeCell ref="J237:J238"/>
    <mergeCell ref="K247:K249"/>
    <mergeCell ref="J242:J243"/>
    <mergeCell ref="K234:K236"/>
    <mergeCell ref="J224:J225"/>
    <mergeCell ref="K252:K253"/>
    <mergeCell ref="I254:I255"/>
    <mergeCell ref="J247:J249"/>
    <mergeCell ref="D252:D253"/>
    <mergeCell ref="D250:D251"/>
    <mergeCell ref="I250:I251"/>
    <mergeCell ref="I201:I202"/>
    <mergeCell ref="I216:I217"/>
    <mergeCell ref="I218:I219"/>
    <mergeCell ref="I196:I198"/>
    <mergeCell ref="I222:I223"/>
    <mergeCell ref="D244:D246"/>
    <mergeCell ref="I237:I238"/>
    <mergeCell ref="D222:D223"/>
    <mergeCell ref="D237:D238"/>
    <mergeCell ref="D247:D249"/>
    <mergeCell ref="I307:I308"/>
    <mergeCell ref="J307:J308"/>
    <mergeCell ref="I293:I294"/>
    <mergeCell ref="J274:J275"/>
    <mergeCell ref="J276:J277"/>
    <mergeCell ref="J278:J279"/>
    <mergeCell ref="I301:I302"/>
    <mergeCell ref="J301:J302"/>
    <mergeCell ref="I289:I290"/>
    <mergeCell ref="I297:I298"/>
    <mergeCell ref="J297:J298"/>
    <mergeCell ref="I303:I304"/>
    <mergeCell ref="J303:J304"/>
    <mergeCell ref="I299:I300"/>
    <mergeCell ref="J299:J300"/>
    <mergeCell ref="I291:I292"/>
    <mergeCell ref="J291:J292"/>
    <mergeCell ref="I280:I281"/>
    <mergeCell ref="I274:I275"/>
    <mergeCell ref="I278:I279"/>
    <mergeCell ref="J289:J290"/>
    <mergeCell ref="I282:I283"/>
    <mergeCell ref="B280:B281"/>
    <mergeCell ref="D297:D298"/>
    <mergeCell ref="B293:B294"/>
    <mergeCell ref="C293:C294"/>
    <mergeCell ref="C297:C298"/>
    <mergeCell ref="B282:B283"/>
    <mergeCell ref="B301:B302"/>
    <mergeCell ref="B297:B298"/>
    <mergeCell ref="B270:B271"/>
    <mergeCell ref="C270:C271"/>
    <mergeCell ref="D301:D302"/>
    <mergeCell ref="D289:D290"/>
    <mergeCell ref="C280:C281"/>
    <mergeCell ref="D280:D281"/>
    <mergeCell ref="D276:D277"/>
    <mergeCell ref="C301:C302"/>
    <mergeCell ref="C284:C285"/>
    <mergeCell ref="C299:C300"/>
    <mergeCell ref="D278:D279"/>
    <mergeCell ref="D307:D308"/>
    <mergeCell ref="C282:C283"/>
    <mergeCell ref="D293:D294"/>
    <mergeCell ref="D299:D300"/>
    <mergeCell ref="D303:D304"/>
    <mergeCell ref="I264:I265"/>
    <mergeCell ref="J264:J265"/>
    <mergeCell ref="I252:I253"/>
    <mergeCell ref="I270:I271"/>
    <mergeCell ref="I261:I263"/>
    <mergeCell ref="J266:J267"/>
    <mergeCell ref="C258:C260"/>
    <mergeCell ref="D256:D257"/>
    <mergeCell ref="D258:D260"/>
    <mergeCell ref="D274:D275"/>
    <mergeCell ref="D270:D271"/>
    <mergeCell ref="D268:D269"/>
    <mergeCell ref="C274:C275"/>
    <mergeCell ref="D284:D285"/>
    <mergeCell ref="C289:C290"/>
    <mergeCell ref="D291:D292"/>
    <mergeCell ref="C261:C263"/>
    <mergeCell ref="C286:C288"/>
    <mergeCell ref="D286:D288"/>
    <mergeCell ref="I139:I140"/>
    <mergeCell ref="K145:K146"/>
    <mergeCell ref="J154:J155"/>
    <mergeCell ref="D145:D146"/>
    <mergeCell ref="C154:C155"/>
    <mergeCell ref="C150:C151"/>
    <mergeCell ref="D150:D151"/>
    <mergeCell ref="D152:D153"/>
    <mergeCell ref="D154:D155"/>
    <mergeCell ref="D139:D140"/>
    <mergeCell ref="K139:K140"/>
    <mergeCell ref="K141:K142"/>
    <mergeCell ref="J141:J142"/>
    <mergeCell ref="I145:I146"/>
    <mergeCell ref="J145:J146"/>
    <mergeCell ref="K143:K144"/>
    <mergeCell ref="J143:J144"/>
    <mergeCell ref="I143:I144"/>
    <mergeCell ref="J139:J140"/>
    <mergeCell ref="C139:C140"/>
    <mergeCell ref="C147:C149"/>
    <mergeCell ref="K152:K153"/>
    <mergeCell ref="I152:I153"/>
    <mergeCell ref="K297:K298"/>
    <mergeCell ref="K276:K277"/>
    <mergeCell ref="K261:K263"/>
    <mergeCell ref="D282:D283"/>
    <mergeCell ref="C291:C292"/>
    <mergeCell ref="D272:D273"/>
    <mergeCell ref="J272:J273"/>
    <mergeCell ref="K270:K271"/>
    <mergeCell ref="C272:C273"/>
    <mergeCell ref="I272:I273"/>
    <mergeCell ref="J268:J269"/>
    <mergeCell ref="C266:C267"/>
    <mergeCell ref="D266:D267"/>
    <mergeCell ref="D261:D263"/>
    <mergeCell ref="D264:D265"/>
    <mergeCell ref="K291:K292"/>
    <mergeCell ref="K284:K285"/>
    <mergeCell ref="K280:K281"/>
    <mergeCell ref="K289:K290"/>
    <mergeCell ref="K264:K265"/>
    <mergeCell ref="I266:I267"/>
    <mergeCell ref="J280:J281"/>
    <mergeCell ref="F262:F263"/>
    <mergeCell ref="C264:C265"/>
    <mergeCell ref="I147:I149"/>
    <mergeCell ref="J147:J149"/>
    <mergeCell ref="K147:K149"/>
    <mergeCell ref="D190:D191"/>
    <mergeCell ref="I150:I151"/>
    <mergeCell ref="D206:D215"/>
    <mergeCell ref="K218:K219"/>
    <mergeCell ref="D164:D165"/>
    <mergeCell ref="J180:J181"/>
    <mergeCell ref="J178:J179"/>
    <mergeCell ref="I158:I159"/>
    <mergeCell ref="J158:J159"/>
    <mergeCell ref="J164:J165"/>
    <mergeCell ref="I166:I167"/>
    <mergeCell ref="J166:J167"/>
    <mergeCell ref="I174:I175"/>
    <mergeCell ref="J174:J175"/>
    <mergeCell ref="K150:K151"/>
    <mergeCell ref="D199:D200"/>
    <mergeCell ref="I188:I189"/>
    <mergeCell ref="D201:D202"/>
    <mergeCell ref="D176:D177"/>
    <mergeCell ref="D184:D187"/>
    <mergeCell ref="K156:K157"/>
    <mergeCell ref="C203:C205"/>
    <mergeCell ref="D230:D231"/>
    <mergeCell ref="I230:I231"/>
    <mergeCell ref="D216:D217"/>
    <mergeCell ref="J228:J229"/>
    <mergeCell ref="D232:D233"/>
    <mergeCell ref="I232:I233"/>
    <mergeCell ref="C216:C217"/>
    <mergeCell ref="C206:C207"/>
    <mergeCell ref="C210:C211"/>
    <mergeCell ref="C230:C231"/>
    <mergeCell ref="C232:C233"/>
    <mergeCell ref="I228:I229"/>
    <mergeCell ref="J222:J223"/>
    <mergeCell ref="C208:C209"/>
    <mergeCell ref="J232:J233"/>
    <mergeCell ref="C226:C227"/>
    <mergeCell ref="D226:D227"/>
    <mergeCell ref="D220:D221"/>
    <mergeCell ref="K133:K134"/>
    <mergeCell ref="K131:K132"/>
    <mergeCell ref="K129:K130"/>
    <mergeCell ref="K117:K118"/>
    <mergeCell ref="K119:K120"/>
    <mergeCell ref="K123:K124"/>
    <mergeCell ref="C244:C246"/>
    <mergeCell ref="B86:B87"/>
    <mergeCell ref="B88:B89"/>
    <mergeCell ref="K107:K108"/>
    <mergeCell ref="K111:K112"/>
    <mergeCell ref="I105:I106"/>
    <mergeCell ref="J105:J106"/>
    <mergeCell ref="K105:K106"/>
    <mergeCell ref="K94:K95"/>
    <mergeCell ref="J96:J102"/>
    <mergeCell ref="K96:K102"/>
    <mergeCell ref="K103:K104"/>
    <mergeCell ref="D94:D95"/>
    <mergeCell ref="J103:J104"/>
    <mergeCell ref="I94:I95"/>
    <mergeCell ref="I96:I102"/>
    <mergeCell ref="K109:K110"/>
    <mergeCell ref="K127:K128"/>
    <mergeCell ref="J63:J64"/>
    <mergeCell ref="K63:K64"/>
    <mergeCell ref="I65:I66"/>
    <mergeCell ref="K121:K122"/>
    <mergeCell ref="J86:J87"/>
    <mergeCell ref="J92:J93"/>
    <mergeCell ref="K90:K91"/>
    <mergeCell ref="I86:I87"/>
    <mergeCell ref="J84:J85"/>
    <mergeCell ref="K84:K85"/>
    <mergeCell ref="J80:J81"/>
    <mergeCell ref="K80:K81"/>
    <mergeCell ref="J113:J114"/>
    <mergeCell ref="I107:I108"/>
    <mergeCell ref="K115:K116"/>
    <mergeCell ref="I80:I81"/>
    <mergeCell ref="I90:I91"/>
    <mergeCell ref="I82:I83"/>
    <mergeCell ref="I92:I93"/>
    <mergeCell ref="I88:I89"/>
    <mergeCell ref="I84:I85"/>
    <mergeCell ref="K86:K87"/>
    <mergeCell ref="I21:I24"/>
    <mergeCell ref="J15:J17"/>
    <mergeCell ref="J18:J20"/>
    <mergeCell ref="C57:C58"/>
    <mergeCell ref="C49:C50"/>
    <mergeCell ref="C53:C54"/>
    <mergeCell ref="C51:C52"/>
    <mergeCell ref="K53:K54"/>
    <mergeCell ref="K73:K74"/>
    <mergeCell ref="J73:J74"/>
    <mergeCell ref="C55:C56"/>
    <mergeCell ref="J49:J50"/>
    <mergeCell ref="D73:D74"/>
    <mergeCell ref="I59:I60"/>
    <mergeCell ref="J59:J60"/>
    <mergeCell ref="K71:K72"/>
    <mergeCell ref="D63:D64"/>
    <mergeCell ref="I55:I56"/>
    <mergeCell ref="I53:I54"/>
    <mergeCell ref="J53:J54"/>
    <mergeCell ref="K59:K60"/>
    <mergeCell ref="K61:K62"/>
    <mergeCell ref="D71:D72"/>
    <mergeCell ref="I63:I64"/>
    <mergeCell ref="D59:D60"/>
    <mergeCell ref="D57:D58"/>
    <mergeCell ref="D45:D46"/>
    <mergeCell ref="D31:D32"/>
    <mergeCell ref="C15:C17"/>
    <mergeCell ref="C25:C26"/>
    <mergeCell ref="C27:C28"/>
    <mergeCell ref="C7:C8"/>
    <mergeCell ref="C11:C12"/>
    <mergeCell ref="D11:D12"/>
    <mergeCell ref="C9:C10"/>
    <mergeCell ref="D37:D38"/>
    <mergeCell ref="C35:C36"/>
    <mergeCell ref="C37:C38"/>
    <mergeCell ref="C45:C46"/>
    <mergeCell ref="C43:C44"/>
    <mergeCell ref="C41:C42"/>
    <mergeCell ref="C39:C40"/>
    <mergeCell ref="D27:D28"/>
    <mergeCell ref="C33:C34"/>
    <mergeCell ref="I9:I10"/>
    <mergeCell ref="J9:J10"/>
    <mergeCell ref="I11:I12"/>
    <mergeCell ref="J11:J12"/>
    <mergeCell ref="D18:D20"/>
    <mergeCell ref="I13:I14"/>
    <mergeCell ref="J13:J14"/>
    <mergeCell ref="I15:I17"/>
    <mergeCell ref="D15:D17"/>
    <mergeCell ref="A2:K2"/>
    <mergeCell ref="K5:K6"/>
    <mergeCell ref="K25:K26"/>
    <mergeCell ref="D5:D6"/>
    <mergeCell ref="K27:K28"/>
    <mergeCell ref="K31:K32"/>
    <mergeCell ref="A5:A6"/>
    <mergeCell ref="B5:B6"/>
    <mergeCell ref="C5:C6"/>
    <mergeCell ref="I4:K4"/>
    <mergeCell ref="B7:B8"/>
    <mergeCell ref="E5:H6"/>
    <mergeCell ref="C31:C32"/>
    <mergeCell ref="B11:B12"/>
    <mergeCell ref="I25:I26"/>
    <mergeCell ref="I31:I32"/>
    <mergeCell ref="D25:D26"/>
    <mergeCell ref="C4:H4"/>
    <mergeCell ref="I5:J5"/>
    <mergeCell ref="J27:J28"/>
    <mergeCell ref="D7:D8"/>
    <mergeCell ref="I7:I8"/>
    <mergeCell ref="K15:K17"/>
    <mergeCell ref="D9:D10"/>
    <mergeCell ref="J7:J8"/>
    <mergeCell ref="K7:K8"/>
    <mergeCell ref="K21:K24"/>
    <mergeCell ref="K18:K20"/>
    <mergeCell ref="D33:D34"/>
    <mergeCell ref="D43:D44"/>
    <mergeCell ref="D47:D48"/>
    <mergeCell ref="I178:I179"/>
    <mergeCell ref="J21:J24"/>
    <mergeCell ref="K9:K10"/>
    <mergeCell ref="K11:K12"/>
    <mergeCell ref="K13:K14"/>
    <mergeCell ref="I75:I76"/>
    <mergeCell ref="J37:J38"/>
    <mergeCell ref="K37:K38"/>
    <mergeCell ref="K49:K50"/>
    <mergeCell ref="J39:J40"/>
    <mergeCell ref="J82:J83"/>
    <mergeCell ref="K82:K83"/>
    <mergeCell ref="D35:D36"/>
    <mergeCell ref="J115:J116"/>
    <mergeCell ref="J25:J26"/>
    <mergeCell ref="I18:I20"/>
    <mergeCell ref="D105:D106"/>
    <mergeCell ref="K282:K283"/>
    <mergeCell ref="K303:K304"/>
    <mergeCell ref="K293:K294"/>
    <mergeCell ref="K274:K275"/>
    <mergeCell ref="K278:K279"/>
    <mergeCell ref="C13:C14"/>
    <mergeCell ref="D13:D14"/>
    <mergeCell ref="I276:I277"/>
    <mergeCell ref="J270:J271"/>
    <mergeCell ref="J256:J257"/>
    <mergeCell ref="K256:K257"/>
    <mergeCell ref="I258:I260"/>
    <mergeCell ref="J258:J260"/>
    <mergeCell ref="K258:K260"/>
    <mergeCell ref="K272:K273"/>
    <mergeCell ref="I286:I288"/>
    <mergeCell ref="J286:J288"/>
    <mergeCell ref="K286:K288"/>
    <mergeCell ref="J282:J283"/>
    <mergeCell ref="I284:I285"/>
    <mergeCell ref="J284:J285"/>
    <mergeCell ref="I268:I269"/>
    <mergeCell ref="D21:D24"/>
    <mergeCell ref="K75:K76"/>
    <mergeCell ref="K266:K267"/>
    <mergeCell ref="K324:K325"/>
    <mergeCell ref="I322:I323"/>
    <mergeCell ref="I324:I325"/>
    <mergeCell ref="J324:J325"/>
    <mergeCell ref="J311:J313"/>
    <mergeCell ref="I311:I313"/>
    <mergeCell ref="J322:J323"/>
    <mergeCell ref="K322:K323"/>
    <mergeCell ref="I314:I315"/>
    <mergeCell ref="J314:J315"/>
    <mergeCell ref="K314:K315"/>
    <mergeCell ref="I318:I319"/>
    <mergeCell ref="J318:J319"/>
    <mergeCell ref="K318:K319"/>
    <mergeCell ref="I320:I321"/>
    <mergeCell ref="J320:J321"/>
    <mergeCell ref="K320:K321"/>
    <mergeCell ref="K311:K313"/>
    <mergeCell ref="K299:K300"/>
    <mergeCell ref="K301:K302"/>
    <mergeCell ref="J293:J294"/>
    <mergeCell ref="K268:K269"/>
    <mergeCell ref="K307:K308"/>
    <mergeCell ref="D141:D142"/>
    <mergeCell ref="I141:I142"/>
    <mergeCell ref="D137:D138"/>
    <mergeCell ref="I137:I138"/>
    <mergeCell ref="D143:D144"/>
    <mergeCell ref="J137:J138"/>
    <mergeCell ref="D135:D136"/>
    <mergeCell ref="K244:K246"/>
    <mergeCell ref="J239:J241"/>
    <mergeCell ref="K239:K241"/>
    <mergeCell ref="I226:I227"/>
    <mergeCell ref="K137:K138"/>
    <mergeCell ref="J135:J136"/>
    <mergeCell ref="I135:I136"/>
    <mergeCell ref="K192:K193"/>
    <mergeCell ref="K224:K225"/>
    <mergeCell ref="J220:J221"/>
    <mergeCell ref="K203:K205"/>
    <mergeCell ref="K194:K195"/>
    <mergeCell ref="J201:J202"/>
    <mergeCell ref="D192:D193"/>
    <mergeCell ref="D194:D195"/>
    <mergeCell ref="I194:I195"/>
    <mergeCell ref="D147:D149"/>
    <mergeCell ref="K125:K126"/>
    <mergeCell ref="K135:K136"/>
    <mergeCell ref="J129:J130"/>
    <mergeCell ref="J131:J132"/>
    <mergeCell ref="J133:J134"/>
    <mergeCell ref="C103:C104"/>
    <mergeCell ref="I103:I104"/>
    <mergeCell ref="B131:B132"/>
    <mergeCell ref="C131:C132"/>
    <mergeCell ref="D103:D104"/>
    <mergeCell ref="D127:D128"/>
    <mergeCell ref="I113:I114"/>
    <mergeCell ref="B113:B114"/>
    <mergeCell ref="D113:D114"/>
    <mergeCell ref="D121:D122"/>
    <mergeCell ref="B125:B126"/>
    <mergeCell ref="C127:C128"/>
    <mergeCell ref="C105:C106"/>
    <mergeCell ref="I117:I118"/>
    <mergeCell ref="C123:C124"/>
    <mergeCell ref="D133:D134"/>
    <mergeCell ref="I119:I120"/>
    <mergeCell ref="I121:I122"/>
    <mergeCell ref="D125:D126"/>
    <mergeCell ref="I127:I128"/>
    <mergeCell ref="I129:I130"/>
    <mergeCell ref="I131:I132"/>
    <mergeCell ref="I133:I134"/>
    <mergeCell ref="C75:C76"/>
    <mergeCell ref="J127:J128"/>
    <mergeCell ref="D324:D325"/>
    <mergeCell ref="B311:B313"/>
    <mergeCell ref="B322:B323"/>
    <mergeCell ref="C322:C323"/>
    <mergeCell ref="B318:B319"/>
    <mergeCell ref="C318:C319"/>
    <mergeCell ref="D318:D319"/>
    <mergeCell ref="D322:D323"/>
    <mergeCell ref="D320:D321"/>
    <mergeCell ref="B324:B325"/>
    <mergeCell ref="C324:C325"/>
    <mergeCell ref="D314:D315"/>
    <mergeCell ref="D311:D313"/>
    <mergeCell ref="B314:B315"/>
    <mergeCell ref="C314:C315"/>
    <mergeCell ref="C311:C313"/>
    <mergeCell ref="D123:D124"/>
    <mergeCell ref="C196:C198"/>
    <mergeCell ref="I123:I124"/>
    <mergeCell ref="K113:K114"/>
    <mergeCell ref="J88:J89"/>
    <mergeCell ref="K88:K89"/>
    <mergeCell ref="J90:J91"/>
    <mergeCell ref="K92:K93"/>
    <mergeCell ref="I73:I74"/>
    <mergeCell ref="I45:I46"/>
    <mergeCell ref="J45:J46"/>
    <mergeCell ref="K45:K46"/>
    <mergeCell ref="J57:J58"/>
    <mergeCell ref="I57:I58"/>
    <mergeCell ref="K57:K58"/>
    <mergeCell ref="I71:I72"/>
    <mergeCell ref="J71:J72"/>
    <mergeCell ref="I61:I62"/>
    <mergeCell ref="J61:J62"/>
    <mergeCell ref="J119:J120"/>
    <mergeCell ref="J121:J122"/>
    <mergeCell ref="J123:J124"/>
    <mergeCell ref="J107:J108"/>
    <mergeCell ref="J117:J118"/>
    <mergeCell ref="I115:I116"/>
    <mergeCell ref="K77:K79"/>
    <mergeCell ref="I37:I38"/>
    <mergeCell ref="J55:J56"/>
    <mergeCell ref="K55:K56"/>
    <mergeCell ref="I51:I52"/>
    <mergeCell ref="J51:J52"/>
    <mergeCell ref="K51:K52"/>
    <mergeCell ref="D49:D50"/>
    <mergeCell ref="I49:I50"/>
    <mergeCell ref="I39:I40"/>
    <mergeCell ref="K39:K40"/>
    <mergeCell ref="I41:I42"/>
    <mergeCell ref="J41:J42"/>
    <mergeCell ref="K43:K44"/>
    <mergeCell ref="J47:J48"/>
    <mergeCell ref="J43:J44"/>
    <mergeCell ref="K47:K48"/>
    <mergeCell ref="I47:I48"/>
    <mergeCell ref="I43:I44"/>
    <mergeCell ref="D41:D42"/>
    <mergeCell ref="D55:D56"/>
    <mergeCell ref="D51:D52"/>
    <mergeCell ref="D53:D54"/>
    <mergeCell ref="D39:D40"/>
    <mergeCell ref="K41:K42"/>
    <mergeCell ref="I33:I34"/>
    <mergeCell ref="J33:J34"/>
    <mergeCell ref="K33:K34"/>
    <mergeCell ref="I27:I28"/>
    <mergeCell ref="K35:K36"/>
    <mergeCell ref="I35:I36"/>
    <mergeCell ref="J35:J36"/>
    <mergeCell ref="J31:J32"/>
    <mergeCell ref="K29:K30"/>
    <mergeCell ref="I29:I30"/>
    <mergeCell ref="J29:J30"/>
    <mergeCell ref="J65:J66"/>
    <mergeCell ref="K65:K66"/>
    <mergeCell ref="I69:I70"/>
    <mergeCell ref="J69:J70"/>
    <mergeCell ref="K69:K70"/>
    <mergeCell ref="D65:D66"/>
    <mergeCell ref="D75:D76"/>
    <mergeCell ref="J75:J76"/>
    <mergeCell ref="D69:D70"/>
    <mergeCell ref="D61:D62"/>
    <mergeCell ref="C63:C64"/>
    <mergeCell ref="F78:F79"/>
    <mergeCell ref="J94:J95"/>
    <mergeCell ref="D77:D79"/>
    <mergeCell ref="I77:I79"/>
    <mergeCell ref="C61:C62"/>
    <mergeCell ref="C71:C72"/>
    <mergeCell ref="J125:J126"/>
    <mergeCell ref="J77:J79"/>
    <mergeCell ref="D107:D108"/>
    <mergeCell ref="C113:C114"/>
    <mergeCell ref="C125:C126"/>
    <mergeCell ref="C121:C122"/>
    <mergeCell ref="C96:C102"/>
    <mergeCell ref="D96:D102"/>
    <mergeCell ref="I125:I126"/>
    <mergeCell ref="C117:C118"/>
    <mergeCell ref="D109:D110"/>
    <mergeCell ref="I111:I112"/>
    <mergeCell ref="J111:J112"/>
    <mergeCell ref="C109:C110"/>
    <mergeCell ref="I109:I110"/>
    <mergeCell ref="J109:J110"/>
    <mergeCell ref="C166:C167"/>
    <mergeCell ref="D166:D167"/>
    <mergeCell ref="K166:K167"/>
    <mergeCell ref="D174:D175"/>
    <mergeCell ref="K174:K175"/>
    <mergeCell ref="J156:J157"/>
    <mergeCell ref="D168:D169"/>
    <mergeCell ref="K168:K169"/>
    <mergeCell ref="J170:J171"/>
    <mergeCell ref="K170:K171"/>
    <mergeCell ref="D172:D173"/>
    <mergeCell ref="I172:I173"/>
    <mergeCell ref="J172:J173"/>
    <mergeCell ref="K172:K173"/>
    <mergeCell ref="I156:I157"/>
    <mergeCell ref="C158:C159"/>
    <mergeCell ref="C164:C165"/>
    <mergeCell ref="I162:I163"/>
    <mergeCell ref="J162:J163"/>
    <mergeCell ref="K162:K163"/>
    <mergeCell ref="J168:J169"/>
    <mergeCell ref="D156:D157"/>
    <mergeCell ref="B160:B161"/>
    <mergeCell ref="C160:C161"/>
    <mergeCell ref="B162:B163"/>
    <mergeCell ref="C162:C163"/>
    <mergeCell ref="B59:B60"/>
    <mergeCell ref="C86:C87"/>
    <mergeCell ref="B84:B85"/>
    <mergeCell ref="B82:B83"/>
    <mergeCell ref="C82:C83"/>
    <mergeCell ref="C65:C66"/>
    <mergeCell ref="B71:B72"/>
    <mergeCell ref="B137:B138"/>
    <mergeCell ref="C137:C138"/>
    <mergeCell ref="B75:B76"/>
    <mergeCell ref="B77:B79"/>
    <mergeCell ref="B61:B62"/>
    <mergeCell ref="B63:B64"/>
    <mergeCell ref="B65:B66"/>
    <mergeCell ref="B69:B70"/>
    <mergeCell ref="B73:B74"/>
    <mergeCell ref="C59:C60"/>
    <mergeCell ref="C77:C79"/>
    <mergeCell ref="B139:B140"/>
    <mergeCell ref="C69:C70"/>
    <mergeCell ref="C73:C74"/>
    <mergeCell ref="C94:C95"/>
    <mergeCell ref="B111:B112"/>
    <mergeCell ref="C111:C112"/>
    <mergeCell ref="D111:D112"/>
    <mergeCell ref="B115:B116"/>
    <mergeCell ref="C115:C116"/>
    <mergeCell ref="D115:D116"/>
    <mergeCell ref="D86:D87"/>
    <mergeCell ref="C88:C89"/>
    <mergeCell ref="C84:C85"/>
    <mergeCell ref="D84:D85"/>
    <mergeCell ref="C90:C91"/>
    <mergeCell ref="D90:D91"/>
    <mergeCell ref="C92:C93"/>
    <mergeCell ref="D80:D81"/>
    <mergeCell ref="D82:D83"/>
    <mergeCell ref="D92:D93"/>
    <mergeCell ref="D88:D89"/>
    <mergeCell ref="C80:C81"/>
    <mergeCell ref="B129:B130"/>
    <mergeCell ref="C129:C130"/>
    <mergeCell ref="D129:D130"/>
    <mergeCell ref="B119:B120"/>
    <mergeCell ref="C119:C120"/>
    <mergeCell ref="D119:D120"/>
    <mergeCell ref="B133:B134"/>
    <mergeCell ref="D117:D118"/>
    <mergeCell ref="C133:C134"/>
    <mergeCell ref="B121:B122"/>
    <mergeCell ref="B117:B118"/>
    <mergeCell ref="D131:D132"/>
    <mergeCell ref="B29:B30"/>
    <mergeCell ref="C29:C30"/>
    <mergeCell ref="D29:D30"/>
    <mergeCell ref="B18:B20"/>
    <mergeCell ref="C18:C20"/>
    <mergeCell ref="A320:A321"/>
    <mergeCell ref="B320:B321"/>
    <mergeCell ref="C320:C321"/>
    <mergeCell ref="A252:A255"/>
    <mergeCell ref="A272:A275"/>
    <mergeCell ref="B256:B257"/>
    <mergeCell ref="C256:C257"/>
    <mergeCell ref="B261:B263"/>
    <mergeCell ref="B224:B225"/>
    <mergeCell ref="C224:C225"/>
    <mergeCell ref="B266:B267"/>
    <mergeCell ref="C307:C308"/>
    <mergeCell ref="B268:B269"/>
    <mergeCell ref="C268:C269"/>
    <mergeCell ref="B234:B236"/>
    <mergeCell ref="C234:C236"/>
    <mergeCell ref="B21:B24"/>
    <mergeCell ref="A313:A314"/>
    <mergeCell ref="C303:C304"/>
    <mergeCell ref="C247:C249"/>
    <mergeCell ref="B250:B251"/>
    <mergeCell ref="C239:C241"/>
    <mergeCell ref="C250:C251"/>
    <mergeCell ref="B239:B241"/>
    <mergeCell ref="C242:C243"/>
    <mergeCell ref="B309:B310"/>
    <mergeCell ref="C309:C310"/>
    <mergeCell ref="B303:B304"/>
    <mergeCell ref="B274:B275"/>
    <mergeCell ref="B284:B285"/>
    <mergeCell ref="B272:B273"/>
    <mergeCell ref="C252:C253"/>
    <mergeCell ref="C254:C255"/>
    <mergeCell ref="B286:B292"/>
    <mergeCell ref="B252:B253"/>
    <mergeCell ref="B307:B308"/>
    <mergeCell ref="B305:B306"/>
    <mergeCell ref="C305:C306"/>
    <mergeCell ref="B299:B300"/>
    <mergeCell ref="B278:B279"/>
    <mergeCell ref="C278:C279"/>
    <mergeCell ref="B276:B277"/>
    <mergeCell ref="C276:C277"/>
    <mergeCell ref="C184:C187"/>
    <mergeCell ref="C194:C195"/>
    <mergeCell ref="C192:C193"/>
    <mergeCell ref="B180:B181"/>
    <mergeCell ref="C180:C181"/>
    <mergeCell ref="C190:C191"/>
    <mergeCell ref="C188:C189"/>
    <mergeCell ref="B176:B177"/>
    <mergeCell ref="C176:C177"/>
    <mergeCell ref="C178:C179"/>
    <mergeCell ref="B182:B183"/>
    <mergeCell ref="C182:C183"/>
    <mergeCell ref="B192:B193"/>
    <mergeCell ref="A13:A14"/>
    <mergeCell ref="A18:A20"/>
    <mergeCell ref="A43:A47"/>
    <mergeCell ref="B13:B14"/>
    <mergeCell ref="B57:B58"/>
    <mergeCell ref="B80:B81"/>
    <mergeCell ref="B55:B56"/>
    <mergeCell ref="C168:C169"/>
    <mergeCell ref="C172:C173"/>
    <mergeCell ref="B15:B17"/>
    <mergeCell ref="C21:C24"/>
    <mergeCell ref="B156:B157"/>
    <mergeCell ref="C156:C157"/>
    <mergeCell ref="C141:C142"/>
    <mergeCell ref="C152:C153"/>
    <mergeCell ref="C145:C146"/>
    <mergeCell ref="B145:B146"/>
    <mergeCell ref="C143:C144"/>
    <mergeCell ref="B25:B26"/>
    <mergeCell ref="B27:B28"/>
    <mergeCell ref="C170:C171"/>
    <mergeCell ref="C107:C108"/>
    <mergeCell ref="C135:C136"/>
    <mergeCell ref="C47:C48"/>
    <mergeCell ref="A231:A236"/>
    <mergeCell ref="B242:B243"/>
    <mergeCell ref="B226:B227"/>
    <mergeCell ref="B247:B249"/>
    <mergeCell ref="A182:A185"/>
    <mergeCell ref="B188:B189"/>
    <mergeCell ref="B90:B91"/>
    <mergeCell ref="B92:B93"/>
    <mergeCell ref="B94:B95"/>
    <mergeCell ref="A239:A243"/>
    <mergeCell ref="B154:B155"/>
    <mergeCell ref="B184:B187"/>
    <mergeCell ref="B143:B144"/>
    <mergeCell ref="B127:B128"/>
    <mergeCell ref="B218:B219"/>
    <mergeCell ref="B141:B142"/>
    <mergeCell ref="B170:B171"/>
    <mergeCell ref="B168:B169"/>
    <mergeCell ref="B172:B173"/>
    <mergeCell ref="B164:B165"/>
    <mergeCell ref="B158:B159"/>
    <mergeCell ref="B123:B124"/>
    <mergeCell ref="B135:B136"/>
    <mergeCell ref="B147:B149"/>
    <mergeCell ref="B9:B10"/>
    <mergeCell ref="A26:A31"/>
    <mergeCell ref="B39:B40"/>
    <mergeCell ref="A1:K1"/>
    <mergeCell ref="B220:B221"/>
    <mergeCell ref="C212:C213"/>
    <mergeCell ref="C214:C215"/>
    <mergeCell ref="A8:A9"/>
    <mergeCell ref="B41:B42"/>
    <mergeCell ref="B43:B44"/>
    <mergeCell ref="B45:B46"/>
    <mergeCell ref="B47:B48"/>
    <mergeCell ref="B49:B50"/>
    <mergeCell ref="B51:B52"/>
    <mergeCell ref="B53:B54"/>
    <mergeCell ref="A11:A12"/>
    <mergeCell ref="B31:B32"/>
    <mergeCell ref="B35:B36"/>
    <mergeCell ref="A33:A34"/>
    <mergeCell ref="B33:B34"/>
    <mergeCell ref="A35:A36"/>
    <mergeCell ref="B37:B38"/>
    <mergeCell ref="A15:A17"/>
    <mergeCell ref="A37:A40"/>
    <mergeCell ref="B316:B317"/>
    <mergeCell ref="C316:C317"/>
    <mergeCell ref="D316:D317"/>
    <mergeCell ref="I316:I317"/>
    <mergeCell ref="J316:J317"/>
    <mergeCell ref="K316:K317"/>
    <mergeCell ref="B210:B211"/>
    <mergeCell ref="D228:D229"/>
    <mergeCell ref="K228:K229"/>
    <mergeCell ref="D254:D255"/>
    <mergeCell ref="F259:F260"/>
    <mergeCell ref="B244:B246"/>
    <mergeCell ref="J261:J263"/>
    <mergeCell ref="B295:B296"/>
    <mergeCell ref="C295:C296"/>
    <mergeCell ref="D295:D296"/>
    <mergeCell ref="I295:I296"/>
    <mergeCell ref="J295:J296"/>
    <mergeCell ref="B258:B260"/>
    <mergeCell ref="B264:B265"/>
    <mergeCell ref="C220:C221"/>
    <mergeCell ref="B228:B229"/>
    <mergeCell ref="C228:C229"/>
    <mergeCell ref="B216:B217"/>
    <mergeCell ref="D309:D310"/>
    <mergeCell ref="I309:I310"/>
    <mergeCell ref="J309:J310"/>
    <mergeCell ref="B96:B106"/>
    <mergeCell ref="B107:B108"/>
    <mergeCell ref="K295:K296"/>
    <mergeCell ref="D180:D181"/>
    <mergeCell ref="B196:B202"/>
    <mergeCell ref="C201:C202"/>
    <mergeCell ref="C199:C200"/>
    <mergeCell ref="B203:B205"/>
    <mergeCell ref="B230:B231"/>
    <mergeCell ref="B232:B233"/>
    <mergeCell ref="B212:B213"/>
    <mergeCell ref="B214:B215"/>
    <mergeCell ref="B206:B207"/>
    <mergeCell ref="B166:B167"/>
    <mergeCell ref="B222:B223"/>
    <mergeCell ref="C222:C223"/>
    <mergeCell ref="B190:B191"/>
    <mergeCell ref="B194:B195"/>
    <mergeCell ref="B178:B179"/>
    <mergeCell ref="B174:B175"/>
    <mergeCell ref="C174:C175"/>
  </mergeCells>
  <phoneticPr fontId="18"/>
  <hyperlinks>
    <hyperlink ref="B152:B153" location="'218'!A1" display="218" xr:uid="{00000000-0004-0000-0000-000000000000}"/>
    <hyperlink ref="B284:B285" location="'505'!A1" display="'505'!A1" xr:uid="{00000000-0004-0000-0000-000001000000}"/>
    <hyperlink ref="B67" location="'201-1'!A1" display="201-1" xr:uid="{00000000-0004-0000-0000-000003000000}"/>
    <hyperlink ref="B68" location="'201-2'!A1" display="201-2" xr:uid="{00000000-0004-0000-0000-000004000000}"/>
    <hyperlink ref="B73:B74" location="'202'!A1" display="202" xr:uid="{00000000-0004-0000-0000-000005000000}"/>
    <hyperlink ref="B86:B87" location="'203'!A1" display="203" xr:uid="{00000000-0004-0000-0000-000006000000}"/>
    <hyperlink ref="B88:B89" location="'204'!A1" display="204" xr:uid="{00000000-0004-0000-0000-000007000000}"/>
    <hyperlink ref="B117:B118" location="'206'!A1" display="206" xr:uid="{00000000-0004-0000-0000-000008000000}"/>
    <hyperlink ref="B121:B122" location="'207'!A1" display="207" xr:uid="{00000000-0004-0000-0000-000009000000}"/>
    <hyperlink ref="B123:B124" location="'208'!A1" display="208" xr:uid="{00000000-0004-0000-0000-00000A000000}"/>
    <hyperlink ref="B125:B126" location="'209'!A1" display="209" xr:uid="{00000000-0004-0000-0000-00000B000000}"/>
    <hyperlink ref="B131:B132" location="'211'!A1" display="211" xr:uid="{00000000-0004-0000-0000-00000C000000}"/>
    <hyperlink ref="B133:B134" location="'212'!A1" display="212" xr:uid="{00000000-0004-0000-0000-00000D000000}"/>
    <hyperlink ref="B139:B140" location="'213'!A1" display="213" xr:uid="{00000000-0004-0000-0000-00000E000000}"/>
    <hyperlink ref="B129:B130" location="'210'!A1" display="'210'!A1" xr:uid="{00000000-0004-0000-0000-00000F000000}"/>
    <hyperlink ref="B141:B142" location="'214'!A1" display="214" xr:uid="{00000000-0004-0000-0000-000010000000}"/>
    <hyperlink ref="B135:B136" location="'201-3'!A1" display="201-3" xr:uid="{00000000-0004-0000-0000-000011000000}"/>
    <hyperlink ref="B143:B144" location="'215'!A1" display="215" xr:uid="{00000000-0004-0000-0000-000012000000}"/>
    <hyperlink ref="B147:B149" location="'216'!A1" display="'216'!A1" xr:uid="{00000000-0004-0000-0000-000013000000}"/>
    <hyperlink ref="B176:B177" location="'220-1'!A1" display="220-1" xr:uid="{00000000-0004-0000-0000-000014000000}"/>
    <hyperlink ref="B178:B179" location="'220-2'!A1" display="220-2" xr:uid="{00000000-0004-0000-0000-000015000000}"/>
    <hyperlink ref="B184:B187" location="'303'!A1" display="'303'!A1" xr:uid="{00000000-0004-0000-0000-000016000000}"/>
    <hyperlink ref="B188:B189" location="'304-1'!A1" display="304-1" xr:uid="{00000000-0004-0000-0000-000017000000}"/>
    <hyperlink ref="B190:B191" location="'304-2'!A1" display="304-2" xr:uid="{00000000-0004-0000-0000-000018000000}"/>
    <hyperlink ref="B192:B193" location="'305'!A1" display="'305'!A1" xr:uid="{00000000-0004-0000-0000-000019000000}"/>
    <hyperlink ref="B206:B207" location="'306-1'!A1" display="306-1" xr:uid="{00000000-0004-0000-0000-00001A000000}"/>
    <hyperlink ref="B208:B209" location="'306-2'!A1" display="306-2" xr:uid="{00000000-0004-0000-0000-00001B000000}"/>
    <hyperlink ref="B210:B211" location="'306-3'!A1" display="306-3" xr:uid="{00000000-0004-0000-0000-00001C000000}"/>
    <hyperlink ref="B212:B213" location="'306-4'!A1" display="306-4" xr:uid="{00000000-0004-0000-0000-00001D000000}"/>
    <hyperlink ref="B214:B215" location="'306-5'!A1" display="306-5" xr:uid="{00000000-0004-0000-0000-00001E000000}"/>
    <hyperlink ref="B282:B283" location="'504'!A1" display="'504'!A1" xr:uid="{00000000-0004-0000-0000-00001F000000}"/>
    <hyperlink ref="B27:B28" location="'109'!A1" display="109" xr:uid="{00000000-0004-0000-0000-000020000000}"/>
    <hyperlink ref="B29:B30" location="'110'!A1" display="110" xr:uid="{00000000-0004-0000-0000-000021000000}"/>
    <hyperlink ref="B31:B32" location="'111'!A1" display="'111'!A1" xr:uid="{00000000-0004-0000-0000-000022000000}"/>
    <hyperlink ref="B250:B251" location="'501'!A1" display="'501'!A1" xr:uid="{00000000-0004-0000-0000-000023000000}"/>
    <hyperlink ref="B7:B8" location="'101'!A1" display="'101'!A1" xr:uid="{00000000-0004-0000-0000-000024000000}"/>
    <hyperlink ref="B9:B10" location="'102'!A1" display="'102'!A1" xr:uid="{00000000-0004-0000-0000-000025000000}"/>
    <hyperlink ref="B11:B12" location="'103'!A1" display="'103'!A1" xr:uid="{00000000-0004-0000-0000-000026000000}"/>
    <hyperlink ref="B13:B14" location="'104'!A1" display="'104'!A1" xr:uid="{00000000-0004-0000-0000-000027000000}"/>
    <hyperlink ref="B15:B17" location="'105'!A1" display="'105'!A1" xr:uid="{00000000-0004-0000-0000-000028000000}"/>
    <hyperlink ref="B18:B20" location="'106'!A1" display="'106'!A1" xr:uid="{00000000-0004-0000-0000-000029000000}"/>
    <hyperlink ref="B21:B24" location="'107'!A1" display="'107'!A1" xr:uid="{00000000-0004-0000-0000-00002A000000}"/>
    <hyperlink ref="B25:B26" location="'108'!A1" display="108" xr:uid="{00000000-0004-0000-0000-00002B000000}"/>
    <hyperlink ref="B320:B321" location="'702'!A1" display="702" xr:uid="{00000000-0004-0000-0000-00002C000000}"/>
    <hyperlink ref="B35:B36" location="'112'!A1" display="112" xr:uid="{00000000-0004-0000-0000-00002D000000}"/>
    <hyperlink ref="B37:B38" location="'113'!A1" display="113" xr:uid="{00000000-0004-0000-0000-00002E000000}"/>
    <hyperlink ref="B39:B40" location="'114'!A1" display="114" xr:uid="{00000000-0004-0000-0000-00002F000000}"/>
    <hyperlink ref="B224:B225" location="'308'!A1" display="'308'!A1" xr:uid="{00000000-0004-0000-0000-000030000000}"/>
    <hyperlink ref="B293:B294" location="'506'!A1" display="'506'!A1" xr:uid="{00000000-0004-0000-0000-000031000000}"/>
    <hyperlink ref="B307:B308" location="'508-2'!A1" display="508-2" xr:uid="{00000000-0004-0000-0000-000032000000}"/>
    <hyperlink ref="B222:B223" location="'307'!A1" display="'307'!A1" xr:uid="{00000000-0004-0000-0000-000033000000}"/>
    <hyperlink ref="B226:B227" location="'309'!A1" display="'309'!A1" xr:uid="{00000000-0004-0000-0000-000034000000}"/>
    <hyperlink ref="B230:B231" location="'401'!A1" display="'401'!A1" xr:uid="{00000000-0004-0000-0000-000035000000}"/>
    <hyperlink ref="B232:B233" location="'402'!A1" display="'402'!A1" xr:uid="{00000000-0004-0000-0000-000036000000}"/>
    <hyperlink ref="B228:B229" location="'310'!A1" display="'310'!A1" xr:uid="{00000000-0004-0000-0000-000037000000}"/>
    <hyperlink ref="B318:B319" location="'701'!A1" display="'701'!A1" xr:uid="{00000000-0004-0000-0000-000038000000}"/>
    <hyperlink ref="B242:B243" location="'406'!A1" display="'406'!A1" xr:uid="{00000000-0004-0000-0000-000039000000}"/>
    <hyperlink ref="B239:B241" location="'405'!A1" display="'405'!A1" xr:uid="{00000000-0004-0000-0000-00003A000000}"/>
    <hyperlink ref="B244:B246" location="'407'!A1" display="'407'!A1" xr:uid="{00000000-0004-0000-0000-00003B000000}"/>
    <hyperlink ref="B247:B249" location="'408'!A1" display="'408'!A1" xr:uid="{00000000-0004-0000-0000-00003C000000}"/>
    <hyperlink ref="B237:B238" location="'404'!A1" display="'404'!A1" xr:uid="{00000000-0004-0000-0000-00003D000000}"/>
    <hyperlink ref="B314:B315" location="'602'!A1" display="'602'!A1" xr:uid="{00000000-0004-0000-0000-00003E000000}"/>
    <hyperlink ref="B150:B151" location="'217'!A1" display="'217'!A1" xr:uid="{00000000-0004-0000-0000-00003F000000}"/>
    <hyperlink ref="B305:B306" location="'508-1'!A1" display="508-1" xr:uid="{00000000-0004-0000-0000-000040000000}"/>
    <hyperlink ref="B266:B267" location="'502-6'!A1" display="502-6" xr:uid="{00000000-0004-0000-0000-000041000000}"/>
    <hyperlink ref="B264:B265" location="'502-5'!A1" display="502-5" xr:uid="{00000000-0004-0000-0000-000042000000}"/>
    <hyperlink ref="B274:B275" location="'503-1'!A1" display="503-1" xr:uid="{00000000-0004-0000-0000-000043000000}"/>
    <hyperlink ref="B276:B277" location="'503-2'!A1" display="503-2" xr:uid="{00000000-0004-0000-0000-000044000000}"/>
    <hyperlink ref="B268:B269" location="'502-7'!A1" display="502-7" xr:uid="{00000000-0004-0000-0000-000045000000}"/>
    <hyperlink ref="B154:B155" location="'219-1【土木】'!A1" display="219-1" xr:uid="{00000000-0004-0000-0000-000046000000}"/>
    <hyperlink ref="B156:B157" location="'219-2【土木】(通期・月単位)'!A1" display="219-2" xr:uid="{00000000-0004-0000-0000-000047000000}"/>
    <hyperlink ref="B160:B161" location="'219-4【土木】(通期・月単位)(交替制)'!A1" display="219-4" xr:uid="{00000000-0004-0000-0000-000049000000}"/>
    <hyperlink ref="B162:B163" location="'219-5【土木】(完全)(交替制)'!A1" display="219-5" xr:uid="{00000000-0004-0000-0000-00004A000000}"/>
    <hyperlink ref="B180:B181" location="'301'!A1" display="'301'!A1" xr:uid="{00000000-0004-0000-0000-000057000000}"/>
    <hyperlink ref="B309:B310" location="'509'!A1" display="'509'!A1" xr:uid="{00000000-0004-0000-0000-000059000000}"/>
    <hyperlink ref="B158:B159" location="'219-3【土木】(完全)'!A1" display="219-3" xr:uid="{00000000-0004-0000-0000-000048000000}"/>
    <hyperlink ref="B168:B169" location="'219-8(農整)【交替制】'!A1" display="219-8" xr:uid="{18D8BE58-E154-499B-96F1-BEA234456E5C}"/>
    <hyperlink ref="B170:B171" location="'219-9(林務)工事打合せ簿'!A1" display="219-9" xr:uid="{8BE99DAA-76C5-4E22-B44A-486666501094}"/>
    <hyperlink ref="B172:B173" location="'219-10(林務)'!A1" display="219-10" xr:uid="{0E642ED3-9CF0-40A1-8393-4CF09FC4B625}"/>
    <hyperlink ref="B174:B175" location="'219-11(林務)【交替制】'!A1" display="219-11" xr:uid="{0FE21C7F-F9C5-4443-A0F3-6C12B41CBD01}"/>
    <hyperlink ref="B164:B165" location="'219-6(農整)工事打合せ簿'!A1" display="219-6" xr:uid="{69B4FB8A-D479-4B97-B76B-AA808D8CFDF9}"/>
    <hyperlink ref="B295:B296" location="'507'!A1" display="'507'!A1" xr:uid="{21877A30-2A5D-46F3-A591-3480CFB2ADD6}"/>
    <hyperlink ref="B316:B317" location="'603'!A1" display="'603'!A1" xr:uid="{6DCFFD11-D913-4CDA-9573-12E7ABE97961}"/>
    <hyperlink ref="B182:B183" location="'302'!A1" display="'302'!A1" xr:uid="{292F2B25-C157-49FC-B0A7-C989C99423DD}"/>
    <hyperlink ref="B107:B108" location="'205'!A1" display="205" xr:uid="{529333E4-0455-4164-B423-886DD313D243}"/>
  </hyperlinks>
  <printOptions horizontalCentered="1"/>
  <pageMargins left="0.31496062992125984" right="0.31496062992125984" top="0.35433070866141736" bottom="0.35433070866141736" header="0.31496062992125984" footer="0.31496062992125984"/>
  <pageSetup paperSize="9" scale="48" fitToHeight="0" orientation="portrait" r:id="rId1"/>
  <headerFooter alignWithMargins="0"/>
  <rowBreaks count="4" manualBreakCount="4">
    <brk id="95" max="10" man="1"/>
    <brk id="179" max="10" man="1"/>
    <brk id="260" max="10" man="1"/>
    <brk id="331" max="12" man="1"/>
  </rowBreaks>
  <ignoredErrors>
    <ignoredError sqref="B153" numberStoredAsText="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dimension ref="A1:AO53"/>
  <sheetViews>
    <sheetView view="pageBreakPreview" zoomScale="90" zoomScaleNormal="85" zoomScaleSheetLayoutView="90" zoomScalePageLayoutView="85" workbookViewId="0">
      <selection activeCell="R5" sqref="R5"/>
    </sheetView>
  </sheetViews>
  <sheetFormatPr defaultColWidth="9" defaultRowHeight="16.2"/>
  <cols>
    <col min="1" max="31" width="5" style="336" customWidth="1"/>
    <col min="32" max="34" width="5" style="335" customWidth="1"/>
    <col min="35" max="35" width="9" style="335" customWidth="1"/>
    <col min="36" max="36" width="9" style="336" customWidth="1"/>
    <col min="37" max="37" width="9.109375" style="336" customWidth="1"/>
    <col min="38" max="16384" width="9" style="335"/>
  </cols>
  <sheetData>
    <row r="1" spans="1:41" s="336" customFormat="1" ht="27" customHeight="1">
      <c r="A1" s="332"/>
      <c r="B1" s="332"/>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4"/>
      <c r="AF1" s="3276"/>
      <c r="AG1" s="3276"/>
      <c r="AH1" s="3276"/>
      <c r="AI1" s="335"/>
      <c r="AL1" s="335"/>
      <c r="AM1" s="335"/>
      <c r="AN1" s="335"/>
      <c r="AO1" s="335"/>
    </row>
    <row r="2" spans="1:41" s="336" customFormat="1" ht="30" customHeight="1">
      <c r="A2" s="3277" t="s">
        <v>829</v>
      </c>
      <c r="B2" s="3277"/>
      <c r="C2" s="3277"/>
      <c r="D2" s="3277"/>
      <c r="E2" s="3277"/>
      <c r="F2" s="3277"/>
      <c r="G2" s="3277"/>
      <c r="H2" s="3277"/>
      <c r="I2" s="3277"/>
      <c r="J2" s="3277"/>
      <c r="K2" s="3277"/>
      <c r="L2" s="3277"/>
      <c r="M2" s="3277"/>
      <c r="N2" s="3277"/>
      <c r="O2" s="3277"/>
      <c r="P2" s="3277"/>
      <c r="Q2" s="3277"/>
      <c r="R2" s="3277" t="s">
        <v>830</v>
      </c>
      <c r="S2" s="3277"/>
      <c r="T2" s="3277"/>
      <c r="U2" s="3277"/>
      <c r="V2" s="3277"/>
      <c r="W2" s="3277"/>
      <c r="X2" s="3277"/>
      <c r="Y2" s="3277"/>
      <c r="Z2" s="3277"/>
      <c r="AA2" s="3277"/>
      <c r="AB2" s="3277"/>
      <c r="AC2" s="3277"/>
      <c r="AD2" s="3277"/>
      <c r="AE2" s="3277"/>
      <c r="AF2" s="3277"/>
      <c r="AG2" s="3277"/>
      <c r="AH2" s="3277"/>
      <c r="AI2" s="335"/>
      <c r="AL2" s="335"/>
      <c r="AM2" s="335"/>
      <c r="AN2" s="335"/>
      <c r="AO2" s="335"/>
    </row>
    <row r="3" spans="1:41" s="336" customFormat="1" ht="19.5" customHeight="1">
      <c r="A3" s="337"/>
      <c r="B3" s="338"/>
      <c r="C3" s="338"/>
      <c r="D3" s="338"/>
      <c r="E3" s="338"/>
      <c r="F3" s="338"/>
      <c r="G3" s="338"/>
      <c r="H3" s="338"/>
      <c r="I3" s="338"/>
      <c r="J3" s="338"/>
      <c r="K3" s="338"/>
      <c r="L3" s="338"/>
      <c r="M3" s="338"/>
      <c r="N3" s="338"/>
      <c r="O3" s="338"/>
      <c r="P3" s="338"/>
      <c r="Q3" s="338"/>
      <c r="R3" s="337"/>
      <c r="S3" s="338"/>
      <c r="T3" s="3278"/>
      <c r="U3" s="3278"/>
      <c r="V3" s="3278"/>
      <c r="W3" s="3278"/>
      <c r="X3" s="3278"/>
      <c r="Y3" s="3278"/>
      <c r="Z3" s="3278"/>
      <c r="AA3" s="3278"/>
      <c r="AB3" s="3278"/>
      <c r="AC3" s="338"/>
      <c r="AD3" s="338"/>
      <c r="AE3" s="338"/>
      <c r="AF3" s="338"/>
      <c r="AG3" s="338"/>
      <c r="AH3" s="339"/>
      <c r="AI3" s="335"/>
      <c r="AL3" s="335"/>
      <c r="AM3" s="335"/>
      <c r="AN3" s="335"/>
      <c r="AO3" s="335"/>
    </row>
    <row r="4" spans="1:41" s="336" customFormat="1" ht="19.5" customHeight="1">
      <c r="A4" s="340"/>
      <c r="B4" s="3281" t="s">
        <v>822</v>
      </c>
      <c r="C4" s="3281"/>
      <c r="D4" s="3281"/>
      <c r="E4" s="3281"/>
      <c r="F4" s="3281"/>
      <c r="G4" s="341" t="s">
        <v>831</v>
      </c>
      <c r="H4" s="341"/>
      <c r="I4" s="341"/>
      <c r="J4" s="341"/>
      <c r="K4" s="332"/>
      <c r="L4" s="332"/>
      <c r="M4" s="332"/>
      <c r="N4" s="332"/>
      <c r="O4" s="332"/>
      <c r="P4" s="332"/>
      <c r="Q4" s="332"/>
      <c r="R4" s="340" t="s">
        <v>2549</v>
      </c>
      <c r="S4" s="342"/>
      <c r="T4" s="3279" t="str">
        <f>入力シート!C26</f>
        <v>(株）○○○○建設</v>
      </c>
      <c r="U4" s="3279"/>
      <c r="V4" s="3279"/>
      <c r="W4" s="3279"/>
      <c r="X4" s="3279"/>
      <c r="Y4" s="3279"/>
      <c r="Z4" s="3279"/>
      <c r="AA4" s="3279"/>
      <c r="AB4" s="3279"/>
      <c r="AC4" s="332"/>
      <c r="AD4" s="332" t="s">
        <v>831</v>
      </c>
      <c r="AE4" s="332"/>
      <c r="AF4" s="332"/>
      <c r="AG4" s="332"/>
      <c r="AH4" s="343"/>
      <c r="AI4" s="335"/>
      <c r="AL4" s="335"/>
      <c r="AM4" s="335"/>
      <c r="AN4" s="335"/>
      <c r="AO4" s="335"/>
    </row>
    <row r="5" spans="1:41" s="336" customFormat="1" ht="19.5" customHeight="1">
      <c r="A5" s="340"/>
      <c r="B5" s="332"/>
      <c r="C5" s="332"/>
      <c r="D5" s="332"/>
      <c r="E5" s="332"/>
      <c r="F5" s="332"/>
      <c r="G5" s="332"/>
      <c r="H5" s="332"/>
      <c r="I5" s="332"/>
      <c r="J5" s="332"/>
      <c r="K5" s="332"/>
      <c r="L5" s="332"/>
      <c r="M5" s="332"/>
      <c r="N5" s="332"/>
      <c r="O5" s="332"/>
      <c r="P5" s="332"/>
      <c r="Q5" s="332"/>
      <c r="R5" s="340"/>
      <c r="S5" s="332"/>
      <c r="T5" s="332"/>
      <c r="U5" s="332"/>
      <c r="V5" s="332"/>
      <c r="W5" s="332"/>
      <c r="X5" s="332"/>
      <c r="Y5" s="332"/>
      <c r="Z5" s="332"/>
      <c r="AA5" s="332"/>
      <c r="AB5" s="332"/>
      <c r="AC5" s="332"/>
      <c r="AD5" s="332"/>
      <c r="AE5" s="332"/>
      <c r="AF5" s="332"/>
      <c r="AG5" s="332"/>
      <c r="AH5" s="343"/>
      <c r="AI5" s="335"/>
      <c r="AL5" s="335"/>
      <c r="AM5" s="335"/>
      <c r="AN5" s="335"/>
      <c r="AO5" s="335"/>
    </row>
    <row r="6" spans="1:41" s="336" customFormat="1" ht="19.5" customHeight="1">
      <c r="A6" s="340"/>
      <c r="B6" s="332" t="s">
        <v>833</v>
      </c>
      <c r="C6" s="332"/>
      <c r="D6" s="332"/>
      <c r="E6" s="332"/>
      <c r="F6" s="332"/>
      <c r="G6" s="332"/>
      <c r="H6" s="332"/>
      <c r="I6" s="332"/>
      <c r="J6" s="332"/>
      <c r="K6" s="332"/>
      <c r="L6" s="332"/>
      <c r="M6" s="332"/>
      <c r="N6" s="332"/>
      <c r="O6" s="332"/>
      <c r="P6" s="332"/>
      <c r="Q6" s="332"/>
      <c r="R6" s="340"/>
      <c r="S6" s="332"/>
      <c r="T6" s="332"/>
      <c r="U6" s="332"/>
      <c r="V6" s="332"/>
      <c r="W6" s="332"/>
      <c r="X6" s="332"/>
      <c r="Y6" s="332"/>
      <c r="Z6" s="332"/>
      <c r="AA6" s="332"/>
      <c r="AB6" s="332"/>
      <c r="AC6" s="332"/>
      <c r="AD6" s="332"/>
      <c r="AE6" s="332"/>
      <c r="AF6" s="332"/>
      <c r="AG6" s="332"/>
      <c r="AH6" s="343"/>
      <c r="AI6" s="335"/>
      <c r="AL6" s="335"/>
      <c r="AM6" s="335"/>
      <c r="AN6" s="335"/>
      <c r="AO6" s="335"/>
    </row>
    <row r="7" spans="1:41" s="336" customFormat="1" ht="19.5" customHeight="1">
      <c r="A7" s="340"/>
      <c r="B7" s="332" t="s">
        <v>834</v>
      </c>
      <c r="C7" s="332"/>
      <c r="D7" s="332"/>
      <c r="E7" s="332"/>
      <c r="F7" s="332"/>
      <c r="G7" s="332"/>
      <c r="H7" s="332"/>
      <c r="I7" s="332"/>
      <c r="J7" s="332"/>
      <c r="K7" s="332"/>
      <c r="L7" s="332"/>
      <c r="M7" s="332"/>
      <c r="N7" s="332"/>
      <c r="O7" s="332"/>
      <c r="P7" s="332"/>
      <c r="Q7" s="332"/>
      <c r="R7" s="340"/>
      <c r="S7" s="332"/>
      <c r="T7" s="332"/>
      <c r="U7" s="332"/>
      <c r="V7" s="332"/>
      <c r="W7" s="332"/>
      <c r="X7" s="332"/>
      <c r="Y7" s="332"/>
      <c r="Z7" s="332"/>
      <c r="AA7" s="332"/>
      <c r="AB7" s="332"/>
      <c r="AC7" s="332"/>
      <c r="AD7" s="332"/>
      <c r="AE7" s="332"/>
      <c r="AF7" s="332"/>
      <c r="AG7" s="332"/>
      <c r="AH7" s="343"/>
      <c r="AI7" s="335"/>
      <c r="AL7" s="335"/>
      <c r="AM7" s="335"/>
      <c r="AN7" s="335"/>
      <c r="AO7" s="335"/>
    </row>
    <row r="8" spans="1:41" s="336" customFormat="1" ht="19.5" customHeight="1">
      <c r="A8" s="340"/>
      <c r="B8" s="332"/>
      <c r="C8" s="332"/>
      <c r="D8" s="332"/>
      <c r="E8" s="332"/>
      <c r="F8" s="332"/>
      <c r="G8" s="332"/>
      <c r="H8" s="332"/>
      <c r="I8" s="332"/>
      <c r="J8" s="332"/>
      <c r="K8" s="332"/>
      <c r="L8" s="344"/>
      <c r="M8" s="344"/>
      <c r="N8" s="344"/>
      <c r="O8" s="344"/>
      <c r="P8" s="1505" t="s">
        <v>455</v>
      </c>
      <c r="Q8" s="332"/>
      <c r="R8" s="340"/>
      <c r="S8" s="332"/>
      <c r="T8" s="332"/>
      <c r="U8" s="332"/>
      <c r="V8" s="332"/>
      <c r="W8" s="332"/>
      <c r="X8" s="332"/>
      <c r="Y8" s="332"/>
      <c r="Z8" s="332"/>
      <c r="AA8" s="332"/>
      <c r="AB8" s="344"/>
      <c r="AC8" s="344"/>
      <c r="AD8" s="344"/>
      <c r="AE8" s="344"/>
      <c r="AF8" s="344"/>
      <c r="AG8" s="1505" t="s">
        <v>2533</v>
      </c>
      <c r="AH8" s="343"/>
      <c r="AI8" s="335"/>
      <c r="AL8" s="335"/>
      <c r="AM8" s="335"/>
      <c r="AN8" s="335"/>
      <c r="AO8" s="335"/>
    </row>
    <row r="9" spans="1:41" s="336" customFormat="1" ht="19.5" customHeight="1">
      <c r="A9" s="340"/>
      <c r="B9" s="332"/>
      <c r="C9" s="332"/>
      <c r="D9" s="332"/>
      <c r="E9" s="332"/>
      <c r="F9" s="332"/>
      <c r="G9" s="332"/>
      <c r="H9" s="332"/>
      <c r="I9" s="332"/>
      <c r="J9" s="332"/>
      <c r="K9" s="332"/>
      <c r="L9" s="332"/>
      <c r="M9" s="332"/>
      <c r="N9" s="332"/>
      <c r="O9" s="332"/>
      <c r="P9" s="332"/>
      <c r="Q9" s="332"/>
      <c r="R9" s="340"/>
      <c r="S9" s="332"/>
      <c r="T9" s="332"/>
      <c r="U9" s="332"/>
      <c r="V9" s="332"/>
      <c r="W9" s="332"/>
      <c r="X9" s="332"/>
      <c r="Y9" s="332"/>
      <c r="Z9" s="332"/>
      <c r="AA9" s="332"/>
      <c r="AB9" s="332"/>
      <c r="AC9" s="332"/>
      <c r="AD9" s="332"/>
      <c r="AE9" s="332"/>
      <c r="AF9" s="332"/>
      <c r="AG9" s="332"/>
      <c r="AH9" s="343"/>
      <c r="AI9" s="335"/>
      <c r="AL9" s="335"/>
      <c r="AM9" s="335"/>
      <c r="AN9" s="335"/>
      <c r="AO9" s="335"/>
    </row>
    <row r="10" spans="1:41" s="336" customFormat="1" ht="19.5" customHeight="1">
      <c r="A10" s="340"/>
      <c r="B10" s="3261" t="s">
        <v>835</v>
      </c>
      <c r="C10" s="3261"/>
      <c r="D10" s="3261"/>
      <c r="E10" s="3280" t="str">
        <f>入力シート!C4</f>
        <v>道新第101号</v>
      </c>
      <c r="F10" s="3280"/>
      <c r="G10" s="3280"/>
      <c r="H10" s="3280"/>
      <c r="I10" s="3280"/>
      <c r="J10" s="3280"/>
      <c r="K10" s="3280"/>
      <c r="L10" s="3280"/>
      <c r="M10" s="3280"/>
      <c r="N10" s="332"/>
      <c r="O10" s="332"/>
      <c r="P10" s="332"/>
      <c r="Q10" s="332"/>
      <c r="R10" s="340"/>
      <c r="S10" s="332"/>
      <c r="T10" s="332"/>
      <c r="U10" s="332"/>
      <c r="V10" s="332"/>
      <c r="W10" s="332"/>
      <c r="X10" s="332"/>
      <c r="Y10" s="332"/>
      <c r="Z10" s="332"/>
      <c r="AA10" s="332"/>
      <c r="AB10" s="332"/>
      <c r="AC10" s="332"/>
      <c r="AD10" s="332"/>
      <c r="AE10" s="332"/>
      <c r="AF10" s="332"/>
      <c r="AG10" s="332"/>
      <c r="AH10" s="343"/>
      <c r="AI10" s="335"/>
      <c r="AL10" s="335"/>
      <c r="AM10" s="335"/>
      <c r="AN10" s="335"/>
      <c r="AO10" s="335"/>
    </row>
    <row r="11" spans="1:41" s="336" customFormat="1" ht="19.5" customHeight="1">
      <c r="A11" s="340"/>
      <c r="B11" s="3261" t="s">
        <v>836</v>
      </c>
      <c r="C11" s="3261"/>
      <c r="D11" s="3261"/>
      <c r="E11" s="3262" t="str">
        <f>入力シート!C9</f>
        <v>〇〇整備事業</v>
      </c>
      <c r="F11" s="3262"/>
      <c r="G11" s="3262"/>
      <c r="H11" s="3262"/>
      <c r="I11" s="3262"/>
      <c r="J11" s="3262"/>
      <c r="K11" s="3262"/>
      <c r="L11" s="3262"/>
      <c r="M11" s="3262"/>
      <c r="N11" s="332"/>
      <c r="O11" s="332"/>
      <c r="P11" s="332"/>
      <c r="Q11" s="332"/>
      <c r="R11" s="340"/>
      <c r="S11" s="332"/>
      <c r="T11" s="332"/>
      <c r="U11" s="332"/>
      <c r="V11" s="332"/>
      <c r="W11" s="332"/>
      <c r="X11" s="3271" t="s">
        <v>837</v>
      </c>
      <c r="Y11" s="3272"/>
      <c r="Z11" s="3271" t="s">
        <v>838</v>
      </c>
      <c r="AA11" s="3273"/>
      <c r="AB11" s="3273"/>
      <c r="AC11" s="3272"/>
      <c r="AD11" s="3274" t="s">
        <v>839</v>
      </c>
      <c r="AE11" s="3275"/>
      <c r="AF11" s="3271" t="s">
        <v>840</v>
      </c>
      <c r="AG11" s="3272"/>
      <c r="AH11" s="343"/>
      <c r="AI11" s="335"/>
      <c r="AL11" s="335"/>
      <c r="AM11" s="335"/>
      <c r="AN11" s="335"/>
      <c r="AO11" s="335"/>
    </row>
    <row r="12" spans="1:41" s="336" customFormat="1" ht="19.5" customHeight="1">
      <c r="A12" s="340"/>
      <c r="B12" s="3261" t="s">
        <v>841</v>
      </c>
      <c r="C12" s="3261"/>
      <c r="D12" s="3261"/>
      <c r="E12" s="3262" t="str">
        <f>入力シート!C10</f>
        <v>○○校区道路改良工事</v>
      </c>
      <c r="F12" s="3262"/>
      <c r="G12" s="3262"/>
      <c r="H12" s="3262"/>
      <c r="I12" s="3262"/>
      <c r="J12" s="3262"/>
      <c r="K12" s="3262"/>
      <c r="L12" s="3262"/>
      <c r="M12" s="3262"/>
      <c r="N12" s="332"/>
      <c r="O12" s="332"/>
      <c r="P12" s="332"/>
      <c r="Q12" s="332"/>
      <c r="R12" s="340"/>
      <c r="S12" s="332"/>
      <c r="T12" s="332"/>
      <c r="U12" s="332"/>
      <c r="V12" s="332"/>
      <c r="W12" s="332"/>
      <c r="X12" s="340"/>
      <c r="Y12" s="343"/>
      <c r="Z12" s="340"/>
      <c r="AA12" s="332"/>
      <c r="AB12" s="332"/>
      <c r="AC12" s="343"/>
      <c r="AD12" s="340"/>
      <c r="AE12" s="343"/>
      <c r="AF12" s="332"/>
      <c r="AG12" s="343"/>
      <c r="AH12" s="343"/>
      <c r="AI12" s="335"/>
      <c r="AL12" s="335"/>
      <c r="AM12" s="335"/>
      <c r="AN12" s="335"/>
      <c r="AO12" s="335"/>
    </row>
    <row r="13" spans="1:41" s="336" customFormat="1" ht="19.5" customHeight="1">
      <c r="A13" s="340"/>
      <c r="B13" s="332"/>
      <c r="C13" s="332"/>
      <c r="D13" s="332"/>
      <c r="E13" s="342"/>
      <c r="F13" s="332"/>
      <c r="G13" s="3263"/>
      <c r="H13" s="3263"/>
      <c r="I13" s="3263"/>
      <c r="J13" s="3263"/>
      <c r="K13" s="3263"/>
      <c r="L13" s="3263"/>
      <c r="M13" s="3263"/>
      <c r="N13" s="3263"/>
      <c r="O13" s="3263"/>
      <c r="P13" s="332"/>
      <c r="Q13" s="332"/>
      <c r="R13" s="340"/>
      <c r="S13" s="332"/>
      <c r="T13" s="332"/>
      <c r="U13" s="332"/>
      <c r="V13" s="332"/>
      <c r="W13" s="332"/>
      <c r="X13" s="340"/>
      <c r="Y13" s="343"/>
      <c r="Z13" s="340"/>
      <c r="AA13" s="332"/>
      <c r="AB13" s="332"/>
      <c r="AC13" s="343"/>
      <c r="AD13" s="340"/>
      <c r="AE13" s="343"/>
      <c r="AF13" s="332"/>
      <c r="AG13" s="343"/>
      <c r="AH13" s="343"/>
      <c r="AI13" s="335"/>
      <c r="AL13" s="335"/>
      <c r="AM13" s="335"/>
      <c r="AN13" s="335"/>
      <c r="AO13" s="335"/>
    </row>
    <row r="14" spans="1:41" s="336" customFormat="1" ht="19.5" customHeight="1">
      <c r="A14" s="340"/>
      <c r="B14" s="332"/>
      <c r="C14" s="332"/>
      <c r="D14" s="332"/>
      <c r="E14" s="332" t="s">
        <v>832</v>
      </c>
      <c r="F14" s="342"/>
      <c r="G14" s="3264" t="str">
        <f>入力シート!C26</f>
        <v>(株）○○○○建設</v>
      </c>
      <c r="H14" s="3264"/>
      <c r="I14" s="3264"/>
      <c r="J14" s="3264"/>
      <c r="K14" s="3264"/>
      <c r="L14" s="3264"/>
      <c r="M14" s="3264"/>
      <c r="N14" s="3264"/>
      <c r="O14" s="3264"/>
      <c r="P14" s="332"/>
      <c r="Q14" s="332"/>
      <c r="R14" s="340"/>
      <c r="S14" s="332"/>
      <c r="T14" s="332"/>
      <c r="U14" s="332"/>
      <c r="V14" s="332"/>
      <c r="W14" s="332"/>
      <c r="X14" s="345"/>
      <c r="Y14" s="346"/>
      <c r="Z14" s="345"/>
      <c r="AA14" s="347"/>
      <c r="AB14" s="347"/>
      <c r="AC14" s="346"/>
      <c r="AD14" s="345"/>
      <c r="AE14" s="346"/>
      <c r="AF14" s="347"/>
      <c r="AG14" s="348"/>
      <c r="AH14" s="343"/>
      <c r="AI14" s="335"/>
      <c r="AL14" s="335"/>
      <c r="AM14" s="335"/>
      <c r="AN14" s="335"/>
      <c r="AO14" s="335"/>
    </row>
    <row r="15" spans="1:41" s="336" customFormat="1" ht="19.5" customHeight="1">
      <c r="A15" s="345"/>
      <c r="B15" s="347"/>
      <c r="C15" s="347"/>
      <c r="D15" s="347"/>
      <c r="E15" s="347"/>
      <c r="F15" s="347"/>
      <c r="G15" s="347"/>
      <c r="H15" s="347"/>
      <c r="I15" s="347"/>
      <c r="J15" s="347"/>
      <c r="K15" s="347"/>
      <c r="L15" s="347"/>
      <c r="M15" s="347"/>
      <c r="N15" s="347"/>
      <c r="O15" s="347"/>
      <c r="P15" s="347"/>
      <c r="Q15" s="347"/>
      <c r="R15" s="345"/>
      <c r="S15" s="347"/>
      <c r="T15" s="347"/>
      <c r="U15" s="347"/>
      <c r="V15" s="347"/>
      <c r="W15" s="347"/>
      <c r="X15" s="347"/>
      <c r="Y15" s="347"/>
      <c r="Z15" s="347"/>
      <c r="AA15" s="347"/>
      <c r="AB15" s="347"/>
      <c r="AC15" s="347"/>
      <c r="AD15" s="347"/>
      <c r="AE15" s="347"/>
      <c r="AF15" s="347"/>
      <c r="AG15" s="347"/>
      <c r="AH15" s="346"/>
      <c r="AI15" s="335"/>
      <c r="AL15" s="335"/>
      <c r="AM15" s="335"/>
      <c r="AN15" s="335"/>
      <c r="AO15" s="335"/>
    </row>
    <row r="16" spans="1:41" s="336" customFormat="1" ht="21" customHeight="1">
      <c r="A16" s="3240" t="s">
        <v>842</v>
      </c>
      <c r="B16" s="3241"/>
      <c r="C16" s="3241"/>
      <c r="D16" s="3251"/>
      <c r="E16" s="3240" t="s">
        <v>843</v>
      </c>
      <c r="F16" s="3241"/>
      <c r="G16" s="3241"/>
      <c r="H16" s="3241"/>
      <c r="I16" s="3241"/>
      <c r="J16" s="3251"/>
      <c r="K16" s="3265" t="s">
        <v>844</v>
      </c>
      <c r="L16" s="3266"/>
      <c r="M16" s="3267"/>
      <c r="N16" s="3239" t="s">
        <v>845</v>
      </c>
      <c r="O16" s="3239"/>
      <c r="P16" s="3239"/>
      <c r="Q16" s="3239"/>
      <c r="R16" s="3260" t="s">
        <v>846</v>
      </c>
      <c r="S16" s="3260"/>
      <c r="T16" s="3260"/>
      <c r="U16" s="3260" t="s">
        <v>847</v>
      </c>
      <c r="V16" s="3260"/>
      <c r="W16" s="3260"/>
      <c r="X16" s="3260"/>
      <c r="Y16" s="3260" t="s">
        <v>848</v>
      </c>
      <c r="Z16" s="3260"/>
      <c r="AA16" s="3260"/>
      <c r="AB16" s="3260"/>
      <c r="AC16" s="3248" t="s">
        <v>849</v>
      </c>
      <c r="AD16" s="3245"/>
      <c r="AE16" s="3245"/>
      <c r="AF16" s="3245"/>
      <c r="AG16" s="3245"/>
      <c r="AH16" s="3249"/>
      <c r="AI16" s="335"/>
      <c r="AL16" s="335"/>
      <c r="AM16" s="335"/>
      <c r="AN16" s="335"/>
      <c r="AO16" s="335"/>
    </row>
    <row r="17" spans="1:41" s="336" customFormat="1" ht="21" customHeight="1">
      <c r="A17" s="3242"/>
      <c r="B17" s="3243"/>
      <c r="C17" s="3243"/>
      <c r="D17" s="3252"/>
      <c r="E17" s="3242"/>
      <c r="F17" s="3243"/>
      <c r="G17" s="3243"/>
      <c r="H17" s="3243"/>
      <c r="I17" s="3243"/>
      <c r="J17" s="3252"/>
      <c r="K17" s="3268"/>
      <c r="L17" s="3269"/>
      <c r="M17" s="3270"/>
      <c r="N17" s="3239"/>
      <c r="O17" s="3239"/>
      <c r="P17" s="3239"/>
      <c r="Q17" s="3239"/>
      <c r="R17" s="3260"/>
      <c r="S17" s="3260"/>
      <c r="T17" s="3260"/>
      <c r="U17" s="3260"/>
      <c r="V17" s="3260"/>
      <c r="W17" s="3260"/>
      <c r="X17" s="3260"/>
      <c r="Y17" s="3260" t="s">
        <v>850</v>
      </c>
      <c r="Z17" s="3260"/>
      <c r="AA17" s="3260" t="s">
        <v>851</v>
      </c>
      <c r="AB17" s="3260"/>
      <c r="AC17" s="3260" t="s">
        <v>837</v>
      </c>
      <c r="AD17" s="3260"/>
      <c r="AE17" s="3260" t="s">
        <v>838</v>
      </c>
      <c r="AF17" s="3260"/>
      <c r="AG17" s="3260" t="s">
        <v>840</v>
      </c>
      <c r="AH17" s="3260"/>
      <c r="AI17" s="335"/>
      <c r="AL17" s="335"/>
      <c r="AM17" s="335"/>
      <c r="AN17" s="335"/>
      <c r="AO17" s="335"/>
    </row>
    <row r="18" spans="1:41" s="336" customFormat="1" ht="21" customHeight="1">
      <c r="A18" s="3240"/>
      <c r="B18" s="3241"/>
      <c r="C18" s="3241"/>
      <c r="D18" s="3251"/>
      <c r="E18" s="3240"/>
      <c r="F18" s="3241"/>
      <c r="G18" s="3241"/>
      <c r="H18" s="3241"/>
      <c r="I18" s="3241"/>
      <c r="J18" s="3251"/>
      <c r="K18" s="3253" t="s">
        <v>852</v>
      </c>
      <c r="L18" s="3254"/>
      <c r="M18" s="3255"/>
      <c r="N18" s="3239" t="s">
        <v>853</v>
      </c>
      <c r="O18" s="3239"/>
      <c r="P18" s="3239"/>
      <c r="Q18" s="3239"/>
      <c r="R18" s="3258" t="s">
        <v>854</v>
      </c>
      <c r="S18" s="3259"/>
      <c r="T18" s="3259"/>
      <c r="U18" s="3239" t="s">
        <v>853</v>
      </c>
      <c r="V18" s="3239"/>
      <c r="W18" s="3239"/>
      <c r="X18" s="3239"/>
      <c r="Y18" s="3239"/>
      <c r="Z18" s="3239"/>
      <c r="AA18" s="3240"/>
      <c r="AB18" s="3241"/>
      <c r="AC18" s="3244" t="s">
        <v>855</v>
      </c>
      <c r="AD18" s="3245"/>
      <c r="AE18" s="3248" t="s">
        <v>856</v>
      </c>
      <c r="AF18" s="3245"/>
      <c r="AG18" s="3248" t="s">
        <v>856</v>
      </c>
      <c r="AH18" s="3249"/>
      <c r="AI18" s="335"/>
      <c r="AL18" s="335"/>
      <c r="AM18" s="335"/>
      <c r="AN18" s="335"/>
      <c r="AO18" s="335"/>
    </row>
    <row r="19" spans="1:41" s="336" customFormat="1" ht="21" customHeight="1">
      <c r="A19" s="3242"/>
      <c r="B19" s="3243"/>
      <c r="C19" s="3243"/>
      <c r="D19" s="3252"/>
      <c r="E19" s="3242"/>
      <c r="F19" s="3243"/>
      <c r="G19" s="3243"/>
      <c r="H19" s="3243"/>
      <c r="I19" s="3243"/>
      <c r="J19" s="3252"/>
      <c r="K19" s="3256"/>
      <c r="L19" s="3256"/>
      <c r="M19" s="3257"/>
      <c r="N19" s="3239"/>
      <c r="O19" s="3239"/>
      <c r="P19" s="3239"/>
      <c r="Q19" s="3239"/>
      <c r="R19" s="3259"/>
      <c r="S19" s="3259"/>
      <c r="T19" s="3259"/>
      <c r="U19" s="3239"/>
      <c r="V19" s="3239"/>
      <c r="W19" s="3239"/>
      <c r="X19" s="3239"/>
      <c r="Y19" s="3239"/>
      <c r="Z19" s="3239"/>
      <c r="AA19" s="3242"/>
      <c r="AB19" s="3243"/>
      <c r="AC19" s="3246"/>
      <c r="AD19" s="3247"/>
      <c r="AE19" s="3246"/>
      <c r="AF19" s="3247"/>
      <c r="AG19" s="3246"/>
      <c r="AH19" s="3250"/>
      <c r="AI19" s="335"/>
      <c r="AL19" s="335"/>
      <c r="AM19" s="335"/>
      <c r="AN19" s="335"/>
      <c r="AO19" s="335"/>
    </row>
    <row r="20" spans="1:41" s="336" customFormat="1" ht="21" customHeight="1">
      <c r="A20" s="3240"/>
      <c r="B20" s="3241"/>
      <c r="C20" s="3241"/>
      <c r="D20" s="3251"/>
      <c r="E20" s="3240"/>
      <c r="F20" s="3241"/>
      <c r="G20" s="3241"/>
      <c r="H20" s="3241"/>
      <c r="I20" s="3241"/>
      <c r="J20" s="3251"/>
      <c r="K20" s="3253" t="s">
        <v>852</v>
      </c>
      <c r="L20" s="3254"/>
      <c r="M20" s="3255"/>
      <c r="N20" s="3239" t="s">
        <v>853</v>
      </c>
      <c r="O20" s="3239"/>
      <c r="P20" s="3239"/>
      <c r="Q20" s="3239"/>
      <c r="R20" s="3258" t="s">
        <v>854</v>
      </c>
      <c r="S20" s="3259"/>
      <c r="T20" s="3259"/>
      <c r="U20" s="3239" t="s">
        <v>853</v>
      </c>
      <c r="V20" s="3239"/>
      <c r="W20" s="3239"/>
      <c r="X20" s="3239"/>
      <c r="Y20" s="3239"/>
      <c r="Z20" s="3239"/>
      <c r="AA20" s="3240"/>
      <c r="AB20" s="3241"/>
      <c r="AC20" s="3244" t="s">
        <v>855</v>
      </c>
      <c r="AD20" s="3245"/>
      <c r="AE20" s="3248" t="s">
        <v>856</v>
      </c>
      <c r="AF20" s="3245"/>
      <c r="AG20" s="3248" t="s">
        <v>856</v>
      </c>
      <c r="AH20" s="3249"/>
      <c r="AI20" s="335"/>
      <c r="AL20" s="335"/>
      <c r="AM20" s="335"/>
      <c r="AN20" s="335"/>
      <c r="AO20" s="335"/>
    </row>
    <row r="21" spans="1:41" s="336" customFormat="1" ht="21" customHeight="1">
      <c r="A21" s="3242"/>
      <c r="B21" s="3243"/>
      <c r="C21" s="3243"/>
      <c r="D21" s="3252"/>
      <c r="E21" s="3242"/>
      <c r="F21" s="3243"/>
      <c r="G21" s="3243"/>
      <c r="H21" s="3243"/>
      <c r="I21" s="3243"/>
      <c r="J21" s="3252"/>
      <c r="K21" s="3256"/>
      <c r="L21" s="3256"/>
      <c r="M21" s="3257"/>
      <c r="N21" s="3239"/>
      <c r="O21" s="3239"/>
      <c r="P21" s="3239"/>
      <c r="Q21" s="3239"/>
      <c r="R21" s="3259"/>
      <c r="S21" s="3259"/>
      <c r="T21" s="3259"/>
      <c r="U21" s="3239"/>
      <c r="V21" s="3239"/>
      <c r="W21" s="3239"/>
      <c r="X21" s="3239"/>
      <c r="Y21" s="3239"/>
      <c r="Z21" s="3239"/>
      <c r="AA21" s="3242"/>
      <c r="AB21" s="3243"/>
      <c r="AC21" s="3246"/>
      <c r="AD21" s="3247"/>
      <c r="AE21" s="3246"/>
      <c r="AF21" s="3247"/>
      <c r="AG21" s="3246"/>
      <c r="AH21" s="3250"/>
      <c r="AI21" s="335"/>
      <c r="AL21" s="335"/>
      <c r="AM21" s="335"/>
      <c r="AN21" s="335"/>
      <c r="AO21" s="335"/>
    </row>
    <row r="22" spans="1:41" s="336" customFormat="1" ht="21" customHeight="1">
      <c r="A22" s="3240"/>
      <c r="B22" s="3241"/>
      <c r="C22" s="3241"/>
      <c r="D22" s="3251"/>
      <c r="E22" s="3240"/>
      <c r="F22" s="3241"/>
      <c r="G22" s="3241"/>
      <c r="H22" s="3241"/>
      <c r="I22" s="3241"/>
      <c r="J22" s="3251"/>
      <c r="K22" s="3253" t="s">
        <v>852</v>
      </c>
      <c r="L22" s="3254"/>
      <c r="M22" s="3255"/>
      <c r="N22" s="3239" t="s">
        <v>853</v>
      </c>
      <c r="O22" s="3239"/>
      <c r="P22" s="3239"/>
      <c r="Q22" s="3239"/>
      <c r="R22" s="3258" t="s">
        <v>854</v>
      </c>
      <c r="S22" s="3259"/>
      <c r="T22" s="3259"/>
      <c r="U22" s="3239" t="s">
        <v>853</v>
      </c>
      <c r="V22" s="3239"/>
      <c r="W22" s="3239"/>
      <c r="X22" s="3239"/>
      <c r="Y22" s="3239"/>
      <c r="Z22" s="3239"/>
      <c r="AA22" s="3240"/>
      <c r="AB22" s="3241"/>
      <c r="AC22" s="3244" t="s">
        <v>855</v>
      </c>
      <c r="AD22" s="3245"/>
      <c r="AE22" s="3248" t="s">
        <v>856</v>
      </c>
      <c r="AF22" s="3245"/>
      <c r="AG22" s="3248" t="s">
        <v>856</v>
      </c>
      <c r="AH22" s="3249"/>
      <c r="AI22" s="335"/>
      <c r="AL22" s="335"/>
      <c r="AM22" s="335"/>
      <c r="AN22" s="335"/>
      <c r="AO22" s="335"/>
    </row>
    <row r="23" spans="1:41" s="336" customFormat="1" ht="21" customHeight="1">
      <c r="A23" s="3242"/>
      <c r="B23" s="3243"/>
      <c r="C23" s="3243"/>
      <c r="D23" s="3252"/>
      <c r="E23" s="3242"/>
      <c r="F23" s="3243"/>
      <c r="G23" s="3243"/>
      <c r="H23" s="3243"/>
      <c r="I23" s="3243"/>
      <c r="J23" s="3252"/>
      <c r="K23" s="3256"/>
      <c r="L23" s="3256"/>
      <c r="M23" s="3257"/>
      <c r="N23" s="3239"/>
      <c r="O23" s="3239"/>
      <c r="P23" s="3239"/>
      <c r="Q23" s="3239"/>
      <c r="R23" s="3259"/>
      <c r="S23" s="3259"/>
      <c r="T23" s="3259"/>
      <c r="U23" s="3239"/>
      <c r="V23" s="3239"/>
      <c r="W23" s="3239"/>
      <c r="X23" s="3239"/>
      <c r="Y23" s="3239"/>
      <c r="Z23" s="3239"/>
      <c r="AA23" s="3242"/>
      <c r="AB23" s="3243"/>
      <c r="AC23" s="3246"/>
      <c r="AD23" s="3247"/>
      <c r="AE23" s="3246"/>
      <c r="AF23" s="3247"/>
      <c r="AG23" s="3246"/>
      <c r="AH23" s="3250"/>
      <c r="AI23" s="335"/>
      <c r="AL23" s="335"/>
      <c r="AM23" s="335"/>
      <c r="AN23" s="335"/>
      <c r="AO23" s="335"/>
    </row>
    <row r="24" spans="1:41" s="336" customFormat="1" ht="21" customHeight="1">
      <c r="A24" s="3240"/>
      <c r="B24" s="3241"/>
      <c r="C24" s="3241"/>
      <c r="D24" s="3251"/>
      <c r="E24" s="3240"/>
      <c r="F24" s="3241"/>
      <c r="G24" s="3241"/>
      <c r="H24" s="3241"/>
      <c r="I24" s="3241"/>
      <c r="J24" s="3251"/>
      <c r="K24" s="3253" t="s">
        <v>852</v>
      </c>
      <c r="L24" s="3254"/>
      <c r="M24" s="3255"/>
      <c r="N24" s="3239" t="s">
        <v>853</v>
      </c>
      <c r="O24" s="3239"/>
      <c r="P24" s="3239"/>
      <c r="Q24" s="3239"/>
      <c r="R24" s="3258" t="s">
        <v>854</v>
      </c>
      <c r="S24" s="3259"/>
      <c r="T24" s="3259"/>
      <c r="U24" s="3239" t="s">
        <v>853</v>
      </c>
      <c r="V24" s="3239"/>
      <c r="W24" s="3239"/>
      <c r="X24" s="3239"/>
      <c r="Y24" s="3239"/>
      <c r="Z24" s="3239"/>
      <c r="AA24" s="3240"/>
      <c r="AB24" s="3241"/>
      <c r="AC24" s="3244" t="s">
        <v>855</v>
      </c>
      <c r="AD24" s="3245"/>
      <c r="AE24" s="3248" t="s">
        <v>856</v>
      </c>
      <c r="AF24" s="3245"/>
      <c r="AG24" s="3248" t="s">
        <v>856</v>
      </c>
      <c r="AH24" s="3249"/>
      <c r="AI24" s="335"/>
      <c r="AL24" s="335"/>
      <c r="AM24" s="335"/>
      <c r="AN24" s="335"/>
      <c r="AO24" s="335"/>
    </row>
    <row r="25" spans="1:41" s="336" customFormat="1" ht="21" customHeight="1">
      <c r="A25" s="3242"/>
      <c r="B25" s="3243"/>
      <c r="C25" s="3243"/>
      <c r="D25" s="3252"/>
      <c r="E25" s="3242"/>
      <c r="F25" s="3243"/>
      <c r="G25" s="3243"/>
      <c r="H25" s="3243"/>
      <c r="I25" s="3243"/>
      <c r="J25" s="3252"/>
      <c r="K25" s="3256"/>
      <c r="L25" s="3256"/>
      <c r="M25" s="3257"/>
      <c r="N25" s="3239"/>
      <c r="O25" s="3239"/>
      <c r="P25" s="3239"/>
      <c r="Q25" s="3239"/>
      <c r="R25" s="3259"/>
      <c r="S25" s="3259"/>
      <c r="T25" s="3259"/>
      <c r="U25" s="3239"/>
      <c r="V25" s="3239"/>
      <c r="W25" s="3239"/>
      <c r="X25" s="3239"/>
      <c r="Y25" s="3239"/>
      <c r="Z25" s="3239"/>
      <c r="AA25" s="3242"/>
      <c r="AB25" s="3243"/>
      <c r="AC25" s="3246"/>
      <c r="AD25" s="3247"/>
      <c r="AE25" s="3246"/>
      <c r="AF25" s="3247"/>
      <c r="AG25" s="3246"/>
      <c r="AH25" s="3250"/>
      <c r="AI25" s="335"/>
      <c r="AL25" s="335"/>
      <c r="AM25" s="335"/>
      <c r="AN25" s="335"/>
      <c r="AO25" s="335"/>
    </row>
    <row r="26" spans="1:41" s="336" customFormat="1" ht="21" customHeight="1">
      <c r="A26" s="3240"/>
      <c r="B26" s="3241"/>
      <c r="C26" s="3241"/>
      <c r="D26" s="3251"/>
      <c r="E26" s="3240"/>
      <c r="F26" s="3241"/>
      <c r="G26" s="3241"/>
      <c r="H26" s="3241"/>
      <c r="I26" s="3241"/>
      <c r="J26" s="3251"/>
      <c r="K26" s="3253" t="s">
        <v>852</v>
      </c>
      <c r="L26" s="3254"/>
      <c r="M26" s="3255"/>
      <c r="N26" s="3239" t="s">
        <v>853</v>
      </c>
      <c r="O26" s="3239"/>
      <c r="P26" s="3239"/>
      <c r="Q26" s="3239"/>
      <c r="R26" s="3258" t="s">
        <v>854</v>
      </c>
      <c r="S26" s="3259"/>
      <c r="T26" s="3259"/>
      <c r="U26" s="3239" t="s">
        <v>853</v>
      </c>
      <c r="V26" s="3239"/>
      <c r="W26" s="3239"/>
      <c r="X26" s="3239"/>
      <c r="Y26" s="3239"/>
      <c r="Z26" s="3239"/>
      <c r="AA26" s="3240"/>
      <c r="AB26" s="3241"/>
      <c r="AC26" s="3244" t="s">
        <v>855</v>
      </c>
      <c r="AD26" s="3245"/>
      <c r="AE26" s="3248" t="s">
        <v>856</v>
      </c>
      <c r="AF26" s="3245"/>
      <c r="AG26" s="3248" t="s">
        <v>856</v>
      </c>
      <c r="AH26" s="3249"/>
      <c r="AI26" s="335"/>
      <c r="AL26" s="335"/>
      <c r="AM26" s="335"/>
      <c r="AN26" s="335"/>
      <c r="AO26" s="335"/>
    </row>
    <row r="27" spans="1:41" s="336" customFormat="1" ht="21" customHeight="1">
      <c r="A27" s="3242"/>
      <c r="B27" s="3243"/>
      <c r="C27" s="3243"/>
      <c r="D27" s="3252"/>
      <c r="E27" s="3242"/>
      <c r="F27" s="3243"/>
      <c r="G27" s="3243"/>
      <c r="H27" s="3243"/>
      <c r="I27" s="3243"/>
      <c r="J27" s="3252"/>
      <c r="K27" s="3256"/>
      <c r="L27" s="3256"/>
      <c r="M27" s="3257"/>
      <c r="N27" s="3239"/>
      <c r="O27" s="3239"/>
      <c r="P27" s="3239"/>
      <c r="Q27" s="3239"/>
      <c r="R27" s="3259"/>
      <c r="S27" s="3259"/>
      <c r="T27" s="3259"/>
      <c r="U27" s="3239"/>
      <c r="V27" s="3239"/>
      <c r="W27" s="3239"/>
      <c r="X27" s="3239"/>
      <c r="Y27" s="3239"/>
      <c r="Z27" s="3239"/>
      <c r="AA27" s="3242"/>
      <c r="AB27" s="3243"/>
      <c r="AC27" s="3246"/>
      <c r="AD27" s="3247"/>
      <c r="AE27" s="3246"/>
      <c r="AF27" s="3247"/>
      <c r="AG27" s="3246"/>
      <c r="AH27" s="3250"/>
      <c r="AI27" s="335"/>
      <c r="AL27" s="335"/>
      <c r="AM27" s="335"/>
      <c r="AN27" s="335"/>
      <c r="AO27" s="335"/>
    </row>
    <row r="28" spans="1:41" s="336" customFormat="1" ht="21" customHeight="1">
      <c r="A28" s="3240"/>
      <c r="B28" s="3241"/>
      <c r="C28" s="3241"/>
      <c r="D28" s="3251"/>
      <c r="E28" s="3240"/>
      <c r="F28" s="3241"/>
      <c r="G28" s="3241"/>
      <c r="H28" s="3241"/>
      <c r="I28" s="3241"/>
      <c r="J28" s="3251"/>
      <c r="K28" s="3253" t="s">
        <v>852</v>
      </c>
      <c r="L28" s="3254"/>
      <c r="M28" s="3255"/>
      <c r="N28" s="3239" t="s">
        <v>853</v>
      </c>
      <c r="O28" s="3239"/>
      <c r="P28" s="3239"/>
      <c r="Q28" s="3239"/>
      <c r="R28" s="3258" t="s">
        <v>854</v>
      </c>
      <c r="S28" s="3259"/>
      <c r="T28" s="3259"/>
      <c r="U28" s="3239" t="s">
        <v>853</v>
      </c>
      <c r="V28" s="3239"/>
      <c r="W28" s="3239"/>
      <c r="X28" s="3239"/>
      <c r="Y28" s="3239"/>
      <c r="Z28" s="3239"/>
      <c r="AA28" s="3240"/>
      <c r="AB28" s="3241"/>
      <c r="AC28" s="3244" t="s">
        <v>855</v>
      </c>
      <c r="AD28" s="3245"/>
      <c r="AE28" s="3248" t="s">
        <v>856</v>
      </c>
      <c r="AF28" s="3245"/>
      <c r="AG28" s="3248" t="s">
        <v>856</v>
      </c>
      <c r="AH28" s="3249"/>
      <c r="AI28" s="335"/>
      <c r="AL28" s="335"/>
      <c r="AM28" s="335"/>
      <c r="AN28" s="335"/>
      <c r="AO28" s="335"/>
    </row>
    <row r="29" spans="1:41" s="336" customFormat="1" ht="21" customHeight="1">
      <c r="A29" s="3242"/>
      <c r="B29" s="3243"/>
      <c r="C29" s="3243"/>
      <c r="D29" s="3252"/>
      <c r="E29" s="3242"/>
      <c r="F29" s="3243"/>
      <c r="G29" s="3243"/>
      <c r="H29" s="3243"/>
      <c r="I29" s="3243"/>
      <c r="J29" s="3252"/>
      <c r="K29" s="3256"/>
      <c r="L29" s="3256"/>
      <c r="M29" s="3257"/>
      <c r="N29" s="3239"/>
      <c r="O29" s="3239"/>
      <c r="P29" s="3239"/>
      <c r="Q29" s="3239"/>
      <c r="R29" s="3259"/>
      <c r="S29" s="3259"/>
      <c r="T29" s="3259"/>
      <c r="U29" s="3239"/>
      <c r="V29" s="3239"/>
      <c r="W29" s="3239"/>
      <c r="X29" s="3239"/>
      <c r="Y29" s="3239"/>
      <c r="Z29" s="3239"/>
      <c r="AA29" s="3242"/>
      <c r="AB29" s="3243"/>
      <c r="AC29" s="3246"/>
      <c r="AD29" s="3247"/>
      <c r="AE29" s="3246"/>
      <c r="AF29" s="3247"/>
      <c r="AG29" s="3246"/>
      <c r="AH29" s="3250"/>
      <c r="AI29" s="335"/>
      <c r="AL29" s="335"/>
      <c r="AM29" s="335"/>
      <c r="AN29" s="335"/>
      <c r="AO29" s="335"/>
    </row>
    <row r="30" spans="1:41" s="336" customFormat="1" ht="21" customHeight="1">
      <c r="A30" s="3240"/>
      <c r="B30" s="3241"/>
      <c r="C30" s="3241"/>
      <c r="D30" s="3251"/>
      <c r="E30" s="3240"/>
      <c r="F30" s="3241"/>
      <c r="G30" s="3241"/>
      <c r="H30" s="3241"/>
      <c r="I30" s="3241"/>
      <c r="J30" s="3251"/>
      <c r="K30" s="3253" t="s">
        <v>852</v>
      </c>
      <c r="L30" s="3254"/>
      <c r="M30" s="3255"/>
      <c r="N30" s="3239" t="s">
        <v>853</v>
      </c>
      <c r="O30" s="3239"/>
      <c r="P30" s="3239"/>
      <c r="Q30" s="3239"/>
      <c r="R30" s="3258" t="s">
        <v>854</v>
      </c>
      <c r="S30" s="3259"/>
      <c r="T30" s="3259"/>
      <c r="U30" s="3239" t="s">
        <v>853</v>
      </c>
      <c r="V30" s="3239"/>
      <c r="W30" s="3239"/>
      <c r="X30" s="3239"/>
      <c r="Y30" s="3239"/>
      <c r="Z30" s="3239"/>
      <c r="AA30" s="3240"/>
      <c r="AB30" s="3241"/>
      <c r="AC30" s="3244" t="s">
        <v>855</v>
      </c>
      <c r="AD30" s="3245"/>
      <c r="AE30" s="3248" t="s">
        <v>856</v>
      </c>
      <c r="AF30" s="3245"/>
      <c r="AG30" s="3248" t="s">
        <v>856</v>
      </c>
      <c r="AH30" s="3249"/>
      <c r="AI30" s="335"/>
      <c r="AL30" s="335"/>
      <c r="AM30" s="335"/>
      <c r="AN30" s="335"/>
      <c r="AO30" s="335"/>
    </row>
    <row r="31" spans="1:41" s="336" customFormat="1" ht="21" customHeight="1">
      <c r="A31" s="3242"/>
      <c r="B31" s="3243"/>
      <c r="C31" s="3243"/>
      <c r="D31" s="3252"/>
      <c r="E31" s="3242"/>
      <c r="F31" s="3243"/>
      <c r="G31" s="3243"/>
      <c r="H31" s="3243"/>
      <c r="I31" s="3243"/>
      <c r="J31" s="3252"/>
      <c r="K31" s="3256"/>
      <c r="L31" s="3256"/>
      <c r="M31" s="3257"/>
      <c r="N31" s="3239"/>
      <c r="O31" s="3239"/>
      <c r="P31" s="3239"/>
      <c r="Q31" s="3239"/>
      <c r="R31" s="3259"/>
      <c r="S31" s="3259"/>
      <c r="T31" s="3259"/>
      <c r="U31" s="3239"/>
      <c r="V31" s="3239"/>
      <c r="W31" s="3239"/>
      <c r="X31" s="3239"/>
      <c r="Y31" s="3239"/>
      <c r="Z31" s="3239"/>
      <c r="AA31" s="3242"/>
      <c r="AB31" s="3243"/>
      <c r="AC31" s="3246"/>
      <c r="AD31" s="3247"/>
      <c r="AE31" s="3246"/>
      <c r="AF31" s="3247"/>
      <c r="AG31" s="3246"/>
      <c r="AH31" s="3250"/>
      <c r="AI31" s="335"/>
      <c r="AL31" s="335"/>
      <c r="AM31" s="335"/>
      <c r="AN31" s="335"/>
      <c r="AO31" s="335"/>
    </row>
    <row r="32" spans="1:41" s="336" customFormat="1" ht="21" customHeight="1">
      <c r="A32" s="3240"/>
      <c r="B32" s="3241"/>
      <c r="C32" s="3241"/>
      <c r="D32" s="3251"/>
      <c r="E32" s="3240"/>
      <c r="F32" s="3241"/>
      <c r="G32" s="3241"/>
      <c r="H32" s="3241"/>
      <c r="I32" s="3241"/>
      <c r="J32" s="3251"/>
      <c r="K32" s="3253" t="s">
        <v>852</v>
      </c>
      <c r="L32" s="3254"/>
      <c r="M32" s="3255"/>
      <c r="N32" s="3239" t="s">
        <v>853</v>
      </c>
      <c r="O32" s="3239"/>
      <c r="P32" s="3239"/>
      <c r="Q32" s="3239"/>
      <c r="R32" s="3258" t="s">
        <v>854</v>
      </c>
      <c r="S32" s="3259"/>
      <c r="T32" s="3259"/>
      <c r="U32" s="3239" t="s">
        <v>853</v>
      </c>
      <c r="V32" s="3239"/>
      <c r="W32" s="3239"/>
      <c r="X32" s="3239"/>
      <c r="Y32" s="3239"/>
      <c r="Z32" s="3239"/>
      <c r="AA32" s="3240"/>
      <c r="AB32" s="3241"/>
      <c r="AC32" s="3244" t="s">
        <v>855</v>
      </c>
      <c r="AD32" s="3245"/>
      <c r="AE32" s="3248" t="s">
        <v>856</v>
      </c>
      <c r="AF32" s="3245"/>
      <c r="AG32" s="3248" t="s">
        <v>856</v>
      </c>
      <c r="AH32" s="3249"/>
      <c r="AI32" s="335"/>
      <c r="AL32" s="335"/>
      <c r="AM32" s="335"/>
      <c r="AN32" s="335"/>
      <c r="AO32" s="335"/>
    </row>
    <row r="33" spans="1:41" s="336" customFormat="1" ht="21" customHeight="1">
      <c r="A33" s="3242"/>
      <c r="B33" s="3243"/>
      <c r="C33" s="3243"/>
      <c r="D33" s="3252"/>
      <c r="E33" s="3242"/>
      <c r="F33" s="3243"/>
      <c r="G33" s="3243"/>
      <c r="H33" s="3243"/>
      <c r="I33" s="3243"/>
      <c r="J33" s="3252"/>
      <c r="K33" s="3256"/>
      <c r="L33" s="3256"/>
      <c r="M33" s="3257"/>
      <c r="N33" s="3239"/>
      <c r="O33" s="3239"/>
      <c r="P33" s="3239"/>
      <c r="Q33" s="3239"/>
      <c r="R33" s="3259"/>
      <c r="S33" s="3259"/>
      <c r="T33" s="3259"/>
      <c r="U33" s="3239"/>
      <c r="V33" s="3239"/>
      <c r="W33" s="3239"/>
      <c r="X33" s="3239"/>
      <c r="Y33" s="3239"/>
      <c r="Z33" s="3239"/>
      <c r="AA33" s="3242"/>
      <c r="AB33" s="3243"/>
      <c r="AC33" s="3246"/>
      <c r="AD33" s="3247"/>
      <c r="AE33" s="3246"/>
      <c r="AF33" s="3247"/>
      <c r="AG33" s="3246"/>
      <c r="AH33" s="3250"/>
      <c r="AI33" s="335"/>
      <c r="AL33" s="335"/>
      <c r="AM33" s="335"/>
      <c r="AN33" s="335"/>
      <c r="AO33" s="335"/>
    </row>
    <row r="34" spans="1:41" s="336" customFormat="1" ht="21" customHeight="1">
      <c r="A34" s="3240"/>
      <c r="B34" s="3241"/>
      <c r="C34" s="3241"/>
      <c r="D34" s="3251"/>
      <c r="E34" s="3240"/>
      <c r="F34" s="3241"/>
      <c r="G34" s="3241"/>
      <c r="H34" s="3241"/>
      <c r="I34" s="3241"/>
      <c r="J34" s="3251"/>
      <c r="K34" s="3253" t="s">
        <v>852</v>
      </c>
      <c r="L34" s="3254"/>
      <c r="M34" s="3255"/>
      <c r="N34" s="3239" t="s">
        <v>853</v>
      </c>
      <c r="O34" s="3239"/>
      <c r="P34" s="3239"/>
      <c r="Q34" s="3239"/>
      <c r="R34" s="3258" t="s">
        <v>854</v>
      </c>
      <c r="S34" s="3259"/>
      <c r="T34" s="3259"/>
      <c r="U34" s="3239" t="s">
        <v>853</v>
      </c>
      <c r="V34" s="3239"/>
      <c r="W34" s="3239"/>
      <c r="X34" s="3239"/>
      <c r="Y34" s="3239"/>
      <c r="Z34" s="3239"/>
      <c r="AA34" s="3240"/>
      <c r="AB34" s="3241"/>
      <c r="AC34" s="3244" t="s">
        <v>855</v>
      </c>
      <c r="AD34" s="3245"/>
      <c r="AE34" s="3248" t="s">
        <v>856</v>
      </c>
      <c r="AF34" s="3245"/>
      <c r="AG34" s="3248" t="s">
        <v>856</v>
      </c>
      <c r="AH34" s="3249"/>
      <c r="AI34" s="335"/>
      <c r="AL34" s="335"/>
      <c r="AM34" s="335"/>
      <c r="AN34" s="335"/>
      <c r="AO34" s="335"/>
    </row>
    <row r="35" spans="1:41" s="336" customFormat="1" ht="21" customHeight="1">
      <c r="A35" s="3242"/>
      <c r="B35" s="3243"/>
      <c r="C35" s="3243"/>
      <c r="D35" s="3252"/>
      <c r="E35" s="3242"/>
      <c r="F35" s="3243"/>
      <c r="G35" s="3243"/>
      <c r="H35" s="3243"/>
      <c r="I35" s="3243"/>
      <c r="J35" s="3252"/>
      <c r="K35" s="3256"/>
      <c r="L35" s="3256"/>
      <c r="M35" s="3257"/>
      <c r="N35" s="3239"/>
      <c r="O35" s="3239"/>
      <c r="P35" s="3239"/>
      <c r="Q35" s="3239"/>
      <c r="R35" s="3259"/>
      <c r="S35" s="3259"/>
      <c r="T35" s="3259"/>
      <c r="U35" s="3239"/>
      <c r="V35" s="3239"/>
      <c r="W35" s="3239"/>
      <c r="X35" s="3239"/>
      <c r="Y35" s="3239"/>
      <c r="Z35" s="3239"/>
      <c r="AA35" s="3242"/>
      <c r="AB35" s="3243"/>
      <c r="AC35" s="3246"/>
      <c r="AD35" s="3247"/>
      <c r="AE35" s="3246"/>
      <c r="AF35" s="3247"/>
      <c r="AG35" s="3246"/>
      <c r="AH35" s="3250"/>
      <c r="AI35" s="335"/>
      <c r="AL35" s="335"/>
      <c r="AM35" s="335"/>
      <c r="AN35" s="335"/>
      <c r="AO35" s="335"/>
    </row>
    <row r="36" spans="1:41" s="336" customFormat="1" ht="19.5" customHeight="1">
      <c r="A36" s="338"/>
      <c r="B36" s="332"/>
      <c r="C36" s="332"/>
      <c r="D36" s="332"/>
      <c r="E36" s="332"/>
      <c r="F36" s="332"/>
      <c r="G36" s="332"/>
      <c r="H36" s="332"/>
      <c r="I36" s="332"/>
      <c r="J36" s="332"/>
      <c r="K36" s="332"/>
      <c r="L36" s="332"/>
      <c r="M36" s="332"/>
      <c r="N36" s="332"/>
      <c r="O36" s="332"/>
      <c r="P36" s="332"/>
      <c r="Q36" s="332"/>
      <c r="R36" s="332"/>
      <c r="S36" s="332"/>
      <c r="T36" s="332"/>
      <c r="U36" s="332"/>
      <c r="V36" s="332"/>
      <c r="W36" s="332"/>
      <c r="X36" s="332"/>
      <c r="Y36" s="332"/>
      <c r="Z36" s="332"/>
      <c r="AA36" s="332"/>
      <c r="AB36" s="332"/>
      <c r="AC36" s="332"/>
      <c r="AD36" s="332"/>
      <c r="AE36" s="332"/>
      <c r="AF36" s="332"/>
      <c r="AG36" s="332"/>
      <c r="AH36" s="338"/>
      <c r="AI36" s="335"/>
      <c r="AL36" s="335"/>
      <c r="AM36" s="335"/>
      <c r="AN36" s="335"/>
      <c r="AO36" s="335"/>
    </row>
    <row r="37" spans="1:41" s="336" customFormat="1">
      <c r="A37" s="342"/>
      <c r="B37" s="342"/>
      <c r="C37" s="342"/>
      <c r="D37" s="342"/>
      <c r="E37" s="342"/>
      <c r="F37" s="342"/>
      <c r="G37" s="342"/>
      <c r="H37" s="342"/>
      <c r="I37" s="342"/>
      <c r="J37" s="342"/>
      <c r="K37" s="342"/>
      <c r="L37" s="342"/>
      <c r="M37" s="342"/>
      <c r="N37" s="342"/>
      <c r="O37" s="342"/>
      <c r="P37" s="342"/>
      <c r="Q37" s="342"/>
      <c r="R37" s="342"/>
      <c r="S37" s="342"/>
      <c r="T37" s="342"/>
      <c r="U37" s="342"/>
      <c r="V37" s="342"/>
      <c r="W37" s="342"/>
      <c r="X37" s="342"/>
      <c r="Y37" s="342"/>
      <c r="Z37" s="342"/>
      <c r="AA37" s="342"/>
      <c r="AB37" s="342"/>
      <c r="AC37" s="342"/>
      <c r="AD37" s="342"/>
      <c r="AE37" s="342"/>
      <c r="AF37" s="349"/>
      <c r="AG37" s="349"/>
      <c r="AH37" s="349"/>
      <c r="AI37" s="335"/>
      <c r="AL37" s="335"/>
      <c r="AM37" s="335"/>
      <c r="AN37" s="335"/>
      <c r="AO37" s="335"/>
    </row>
    <row r="38" spans="1:41" s="336" customFormat="1">
      <c r="A38" s="342"/>
      <c r="B38" s="342"/>
      <c r="C38" s="342"/>
      <c r="D38" s="342"/>
      <c r="E38" s="342"/>
      <c r="F38" s="342"/>
      <c r="G38" s="342"/>
      <c r="H38" s="342"/>
      <c r="I38" s="342"/>
      <c r="J38" s="342"/>
      <c r="K38" s="342"/>
      <c r="L38" s="342"/>
      <c r="M38" s="342"/>
      <c r="N38" s="342"/>
      <c r="O38" s="342"/>
      <c r="P38" s="342"/>
      <c r="Q38" s="342"/>
      <c r="R38" s="342"/>
      <c r="S38" s="342"/>
      <c r="T38" s="342"/>
      <c r="U38" s="342"/>
      <c r="V38" s="342"/>
      <c r="W38" s="342"/>
      <c r="X38" s="342"/>
      <c r="Y38" s="342"/>
      <c r="Z38" s="342"/>
      <c r="AA38" s="342"/>
      <c r="AB38" s="342"/>
      <c r="AC38" s="342"/>
      <c r="AD38" s="342"/>
      <c r="AE38" s="342"/>
      <c r="AF38" s="349"/>
      <c r="AG38" s="349"/>
      <c r="AH38" s="349"/>
      <c r="AI38" s="335"/>
      <c r="AL38" s="335"/>
      <c r="AM38" s="335"/>
      <c r="AN38" s="335"/>
      <c r="AO38" s="335"/>
    </row>
    <row r="39" spans="1:41" s="336" customFormat="1">
      <c r="A39" s="342"/>
      <c r="B39" s="342"/>
      <c r="C39" s="342"/>
      <c r="D39" s="342"/>
      <c r="E39" s="342"/>
      <c r="F39" s="342"/>
      <c r="G39" s="342"/>
      <c r="H39" s="342"/>
      <c r="I39" s="342"/>
      <c r="J39" s="342"/>
      <c r="K39" s="342"/>
      <c r="L39" s="342"/>
      <c r="M39" s="342"/>
      <c r="N39" s="342"/>
      <c r="O39" s="342"/>
      <c r="P39" s="342"/>
      <c r="Q39" s="342"/>
      <c r="R39" s="342"/>
      <c r="S39" s="342"/>
      <c r="T39" s="342"/>
      <c r="U39" s="342"/>
      <c r="V39" s="342"/>
      <c r="W39" s="342"/>
      <c r="X39" s="342"/>
      <c r="Y39" s="342"/>
      <c r="Z39" s="342"/>
      <c r="AA39" s="342"/>
      <c r="AB39" s="342"/>
      <c r="AC39" s="342"/>
      <c r="AD39" s="342"/>
      <c r="AE39" s="342"/>
      <c r="AF39" s="349"/>
      <c r="AG39" s="349"/>
      <c r="AH39" s="349"/>
      <c r="AI39" s="335"/>
      <c r="AL39" s="335"/>
      <c r="AM39" s="335"/>
      <c r="AN39" s="335"/>
      <c r="AO39" s="335"/>
    </row>
    <row r="40" spans="1:41" s="336" customFormat="1">
      <c r="AF40" s="335"/>
      <c r="AG40" s="335"/>
      <c r="AH40" s="335"/>
      <c r="AI40" s="335"/>
      <c r="AL40" s="335"/>
      <c r="AM40" s="335"/>
      <c r="AN40" s="335"/>
      <c r="AO40" s="335"/>
    </row>
    <row r="41" spans="1:41" s="336" customFormat="1">
      <c r="AF41" s="335"/>
      <c r="AG41" s="335"/>
      <c r="AH41" s="335"/>
      <c r="AI41" s="335"/>
      <c r="AL41" s="335"/>
      <c r="AM41" s="335"/>
      <c r="AN41" s="335"/>
      <c r="AO41" s="335"/>
    </row>
    <row r="42" spans="1:41" s="336" customFormat="1">
      <c r="AF42" s="335"/>
      <c r="AG42" s="335"/>
      <c r="AH42" s="335"/>
      <c r="AI42" s="335"/>
      <c r="AL42" s="335"/>
      <c r="AM42" s="335"/>
      <c r="AN42" s="335"/>
      <c r="AO42" s="335"/>
    </row>
    <row r="43" spans="1:41" s="336" customFormat="1">
      <c r="AF43" s="335"/>
      <c r="AG43" s="335"/>
      <c r="AH43" s="335"/>
      <c r="AI43" s="335"/>
      <c r="AL43" s="335"/>
      <c r="AM43" s="335"/>
      <c r="AN43" s="335"/>
      <c r="AO43" s="335"/>
    </row>
    <row r="44" spans="1:41" s="336" customFormat="1">
      <c r="AF44" s="335"/>
      <c r="AG44" s="335"/>
      <c r="AH44" s="335"/>
      <c r="AI44" s="335"/>
      <c r="AL44" s="335"/>
      <c r="AM44" s="335"/>
      <c r="AN44" s="335"/>
      <c r="AO44" s="335"/>
    </row>
    <row r="45" spans="1:41" s="336" customFormat="1">
      <c r="AF45" s="335"/>
      <c r="AG45" s="335"/>
      <c r="AH45" s="335"/>
      <c r="AI45" s="335"/>
      <c r="AL45" s="335"/>
      <c r="AM45" s="335"/>
      <c r="AN45" s="335"/>
      <c r="AO45" s="335"/>
    </row>
    <row r="46" spans="1:41" s="336" customFormat="1">
      <c r="AF46" s="335"/>
      <c r="AG46" s="335"/>
      <c r="AH46" s="335"/>
      <c r="AI46" s="335"/>
      <c r="AL46" s="335"/>
      <c r="AM46" s="335"/>
      <c r="AN46" s="335"/>
      <c r="AO46" s="335"/>
    </row>
    <row r="47" spans="1:41" s="336" customFormat="1">
      <c r="AF47" s="335"/>
      <c r="AG47" s="335"/>
      <c r="AH47" s="335"/>
      <c r="AI47" s="335"/>
      <c r="AL47" s="335"/>
      <c r="AM47" s="335"/>
      <c r="AN47" s="335"/>
      <c r="AO47" s="335"/>
    </row>
    <row r="48" spans="1:41" s="336" customFormat="1">
      <c r="AF48" s="335"/>
      <c r="AG48" s="335"/>
      <c r="AH48" s="335"/>
      <c r="AI48" s="335"/>
      <c r="AL48" s="335"/>
      <c r="AM48" s="335"/>
      <c r="AN48" s="335"/>
      <c r="AO48" s="335"/>
    </row>
    <row r="52" spans="32:41" s="336" customFormat="1">
      <c r="AF52" s="335"/>
      <c r="AG52" s="335"/>
      <c r="AH52" s="335"/>
      <c r="AI52" s="335"/>
      <c r="AL52" s="335"/>
      <c r="AM52" s="335"/>
      <c r="AN52" s="335"/>
      <c r="AO52" s="335"/>
    </row>
    <row r="53" spans="32:41" s="336" customFormat="1">
      <c r="AF53" s="335"/>
      <c r="AG53" s="335"/>
      <c r="AH53" s="335"/>
      <c r="AI53" s="335"/>
      <c r="AL53" s="335"/>
      <c r="AM53" s="335"/>
      <c r="AN53" s="335"/>
      <c r="AO53" s="335"/>
    </row>
  </sheetData>
  <mergeCells count="130">
    <mergeCell ref="X11:Y11"/>
    <mergeCell ref="Z11:AC11"/>
    <mergeCell ref="AD11:AE11"/>
    <mergeCell ref="AF11:AG11"/>
    <mergeCell ref="AF1:AH1"/>
    <mergeCell ref="A2:Q2"/>
    <mergeCell ref="R2:AH2"/>
    <mergeCell ref="T3:AB3"/>
    <mergeCell ref="T4:AB4"/>
    <mergeCell ref="B10:D10"/>
    <mergeCell ref="E10:M10"/>
    <mergeCell ref="B4:F4"/>
    <mergeCell ref="B12:D12"/>
    <mergeCell ref="E12:M12"/>
    <mergeCell ref="G13:O13"/>
    <mergeCell ref="G14:O14"/>
    <mergeCell ref="A16:D17"/>
    <mergeCell ref="E16:J17"/>
    <mergeCell ref="K16:M17"/>
    <mergeCell ref="N16:Q17"/>
    <mergeCell ref="B11:D11"/>
    <mergeCell ref="E11:M11"/>
    <mergeCell ref="R16:T17"/>
    <mergeCell ref="U16:X17"/>
    <mergeCell ref="Y16:AB16"/>
    <mergeCell ref="AC16:AH16"/>
    <mergeCell ref="Y17:Z17"/>
    <mergeCell ref="AA17:AB17"/>
    <mergeCell ref="AC17:AD17"/>
    <mergeCell ref="AE17:AF17"/>
    <mergeCell ref="AG17:AH17"/>
    <mergeCell ref="A20:D21"/>
    <mergeCell ref="E20:J21"/>
    <mergeCell ref="K20:M21"/>
    <mergeCell ref="N20:Q21"/>
    <mergeCell ref="R20:T21"/>
    <mergeCell ref="A18:D19"/>
    <mergeCell ref="E18:J19"/>
    <mergeCell ref="K18:M19"/>
    <mergeCell ref="N18:Q19"/>
    <mergeCell ref="R18:T19"/>
    <mergeCell ref="U20:X21"/>
    <mergeCell ref="Y20:Z21"/>
    <mergeCell ref="AA20:AB21"/>
    <mergeCell ref="AC20:AD21"/>
    <mergeCell ref="AE20:AF21"/>
    <mergeCell ref="AG20:AH21"/>
    <mergeCell ref="Y18:Z19"/>
    <mergeCell ref="AA18:AB19"/>
    <mergeCell ref="AC18:AD19"/>
    <mergeCell ref="AE18:AF19"/>
    <mergeCell ref="AG18:AH19"/>
    <mergeCell ref="U18:X19"/>
    <mergeCell ref="A24:D25"/>
    <mergeCell ref="E24:J25"/>
    <mergeCell ref="K24:M25"/>
    <mergeCell ref="N24:Q25"/>
    <mergeCell ref="R24:T25"/>
    <mergeCell ref="A22:D23"/>
    <mergeCell ref="E22:J23"/>
    <mergeCell ref="K22:M23"/>
    <mergeCell ref="N22:Q23"/>
    <mergeCell ref="R22:T23"/>
    <mergeCell ref="U24:X25"/>
    <mergeCell ref="Y24:Z25"/>
    <mergeCell ref="AA24:AB25"/>
    <mergeCell ref="AC24:AD25"/>
    <mergeCell ref="AE24:AF25"/>
    <mergeCell ref="AG24:AH25"/>
    <mergeCell ref="Y22:Z23"/>
    <mergeCell ref="AA22:AB23"/>
    <mergeCell ref="AC22:AD23"/>
    <mergeCell ref="AE22:AF23"/>
    <mergeCell ref="AG22:AH23"/>
    <mergeCell ref="U22:X23"/>
    <mergeCell ref="A28:D29"/>
    <mergeCell ref="E28:J29"/>
    <mergeCell ref="K28:M29"/>
    <mergeCell ref="N28:Q29"/>
    <mergeCell ref="R28:T29"/>
    <mergeCell ref="A26:D27"/>
    <mergeCell ref="E26:J27"/>
    <mergeCell ref="K26:M27"/>
    <mergeCell ref="N26:Q27"/>
    <mergeCell ref="R26:T27"/>
    <mergeCell ref="U28:X29"/>
    <mergeCell ref="Y28:Z29"/>
    <mergeCell ref="AA28:AB29"/>
    <mergeCell ref="AC28:AD29"/>
    <mergeCell ref="AE28:AF29"/>
    <mergeCell ref="AG28:AH29"/>
    <mergeCell ref="Y26:Z27"/>
    <mergeCell ref="AA26:AB27"/>
    <mergeCell ref="AC26:AD27"/>
    <mergeCell ref="AE26:AF27"/>
    <mergeCell ref="AG26:AH27"/>
    <mergeCell ref="U26:X27"/>
    <mergeCell ref="A32:D33"/>
    <mergeCell ref="E32:J33"/>
    <mergeCell ref="K32:M33"/>
    <mergeCell ref="N32:Q33"/>
    <mergeCell ref="R32:T33"/>
    <mergeCell ref="A30:D31"/>
    <mergeCell ref="E30:J31"/>
    <mergeCell ref="K30:M31"/>
    <mergeCell ref="N30:Q31"/>
    <mergeCell ref="R30:T31"/>
    <mergeCell ref="U32:X33"/>
    <mergeCell ref="Y32:Z33"/>
    <mergeCell ref="AA32:AB33"/>
    <mergeCell ref="AC32:AD33"/>
    <mergeCell ref="AE32:AF33"/>
    <mergeCell ref="AG32:AH33"/>
    <mergeCell ref="Y30:Z31"/>
    <mergeCell ref="AA30:AB31"/>
    <mergeCell ref="AC30:AD31"/>
    <mergeCell ref="AE30:AF31"/>
    <mergeCell ref="AG30:AH31"/>
    <mergeCell ref="U30:X31"/>
    <mergeCell ref="Y34:Z35"/>
    <mergeCell ref="AA34:AB35"/>
    <mergeCell ref="AC34:AD35"/>
    <mergeCell ref="AE34:AF35"/>
    <mergeCell ref="AG34:AH35"/>
    <mergeCell ref="A34:D35"/>
    <mergeCell ref="E34:J35"/>
    <mergeCell ref="K34:M35"/>
    <mergeCell ref="N34:Q35"/>
    <mergeCell ref="R34:T35"/>
    <mergeCell ref="U34:X35"/>
  </mergeCells>
  <phoneticPr fontId="18"/>
  <printOptions horizontalCentered="1"/>
  <pageMargins left="0.47244094488188981" right="0.47244094488188981" top="0.70866141732283472" bottom="0.31496062992125984" header="0.51181102362204722" footer="0.23622047244094491"/>
  <pageSetup paperSize="9" scale="70" orientation="landscape" blackAndWhite="1" r:id="rId1"/>
  <headerFooter scaleWithDoc="0" alignWithMargins="0"/>
  <colBreaks count="1" manualBreakCount="1">
    <brk id="34"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dimension ref="A2:Y51"/>
  <sheetViews>
    <sheetView showZeros="0" view="pageBreakPreview" zoomScaleNormal="95" zoomScaleSheetLayoutView="100" workbookViewId="0">
      <selection activeCell="AO37" sqref="AO37"/>
    </sheetView>
  </sheetViews>
  <sheetFormatPr defaultColWidth="3.109375" defaultRowHeight="13.2"/>
  <cols>
    <col min="1" max="25" width="3.109375" style="32" customWidth="1"/>
    <col min="26" max="16384" width="3.109375" style="32"/>
  </cols>
  <sheetData>
    <row r="2" spans="1:25">
      <c r="A2" s="31"/>
      <c r="B2" s="37"/>
      <c r="C2" s="37"/>
      <c r="D2" s="37"/>
      <c r="E2" s="37"/>
      <c r="F2" s="37"/>
      <c r="G2" s="37"/>
      <c r="H2" s="37"/>
      <c r="I2" s="37"/>
      <c r="J2" s="37"/>
      <c r="K2" s="37"/>
      <c r="L2" s="37"/>
      <c r="M2" s="37"/>
      <c r="N2" s="37"/>
      <c r="O2" s="37"/>
      <c r="P2" s="37"/>
      <c r="Q2" s="37"/>
      <c r="R2" s="37"/>
      <c r="S2" s="37"/>
      <c r="T2" s="37"/>
      <c r="U2" s="37"/>
      <c r="V2" s="37"/>
      <c r="W2" s="37"/>
      <c r="X2" s="37"/>
      <c r="Y2" s="37"/>
    </row>
    <row r="3" spans="1:25">
      <c r="A3" s="31"/>
      <c r="B3" s="37"/>
      <c r="C3" s="37"/>
      <c r="D3" s="37"/>
      <c r="E3" s="37"/>
      <c r="F3" s="37"/>
      <c r="G3" s="37"/>
      <c r="H3" s="37"/>
      <c r="I3" s="37"/>
      <c r="J3" s="37"/>
      <c r="K3" s="37"/>
      <c r="L3" s="37"/>
      <c r="M3" s="37"/>
      <c r="N3" s="37"/>
      <c r="O3" s="37"/>
      <c r="P3" s="37"/>
      <c r="Q3" s="37"/>
      <c r="R3" s="37"/>
      <c r="S3" s="37"/>
      <c r="T3" s="37"/>
      <c r="U3" s="37"/>
      <c r="V3" s="37"/>
      <c r="W3" s="37"/>
      <c r="X3" s="37"/>
      <c r="Y3" s="37"/>
    </row>
    <row r="4" spans="1:25" ht="37.5" customHeight="1">
      <c r="A4" s="3220" t="s">
        <v>171</v>
      </c>
      <c r="B4" s="3221"/>
      <c r="C4" s="3221"/>
      <c r="D4" s="3221"/>
      <c r="E4" s="3221"/>
      <c r="F4" s="3221"/>
      <c r="G4" s="3221"/>
      <c r="H4" s="3221"/>
      <c r="I4" s="3221"/>
      <c r="J4" s="3221"/>
      <c r="K4" s="3221"/>
      <c r="L4" s="3221"/>
      <c r="M4" s="3221"/>
      <c r="N4" s="3221"/>
      <c r="O4" s="3221"/>
      <c r="P4" s="3221"/>
      <c r="Q4" s="3221"/>
      <c r="R4" s="3221"/>
      <c r="S4" s="3221"/>
      <c r="T4" s="3221"/>
      <c r="U4" s="3221"/>
      <c r="V4" s="3221"/>
      <c r="W4" s="3221"/>
      <c r="X4" s="3221"/>
      <c r="Y4" s="3222"/>
    </row>
    <row r="5" spans="1:25" ht="26.1" customHeight="1">
      <c r="A5" s="3223" t="s">
        <v>172</v>
      </c>
      <c r="B5" s="3224"/>
      <c r="C5" s="3224"/>
      <c r="D5" s="3224"/>
      <c r="E5" s="3224"/>
      <c r="F5" s="3224"/>
      <c r="G5" s="3224"/>
      <c r="H5" s="3224"/>
      <c r="I5" s="3224"/>
      <c r="J5" s="3224"/>
      <c r="K5" s="3224"/>
      <c r="L5" s="3224"/>
      <c r="M5" s="3224"/>
      <c r="N5" s="3224"/>
      <c r="O5" s="3224"/>
      <c r="P5" s="3224"/>
      <c r="Q5" s="3224"/>
      <c r="R5" s="3224"/>
      <c r="S5" s="3224"/>
      <c r="T5" s="3224"/>
      <c r="U5" s="3224"/>
      <c r="V5" s="3224"/>
      <c r="W5" s="3224"/>
      <c r="X5" s="3224"/>
      <c r="Y5" s="3225"/>
    </row>
    <row r="6" spans="1:25">
      <c r="A6" s="350"/>
      <c r="B6" s="31"/>
      <c r="C6" s="31"/>
      <c r="D6" s="31"/>
      <c r="E6" s="31"/>
      <c r="F6" s="31"/>
      <c r="G6" s="31"/>
      <c r="H6" s="31"/>
      <c r="I6" s="31"/>
      <c r="J6" s="31"/>
      <c r="K6" s="31"/>
      <c r="L6" s="31"/>
      <c r="M6" s="31"/>
      <c r="N6" s="31"/>
      <c r="O6" s="31"/>
      <c r="P6" s="31"/>
      <c r="Q6" s="31"/>
      <c r="R6" s="31"/>
      <c r="S6" s="31"/>
      <c r="T6" s="31"/>
      <c r="U6" s="31"/>
      <c r="V6" s="31"/>
      <c r="W6" s="31"/>
      <c r="X6" s="31"/>
      <c r="Y6" s="33"/>
    </row>
    <row r="7" spans="1:25">
      <c r="A7" s="350"/>
      <c r="B7" s="31"/>
      <c r="C7" s="31"/>
      <c r="D7" s="31"/>
      <c r="E7" s="31"/>
      <c r="F7" s="31"/>
      <c r="G7" s="31"/>
      <c r="H7" s="31"/>
      <c r="I7" s="31"/>
      <c r="J7" s="31"/>
      <c r="K7" s="31"/>
      <c r="L7" s="31"/>
      <c r="M7" s="31"/>
      <c r="N7" s="31"/>
      <c r="O7" s="31"/>
      <c r="P7" s="31"/>
      <c r="Q7" s="104" t="s">
        <v>158</v>
      </c>
      <c r="R7" s="2559" t="s">
        <v>2527</v>
      </c>
      <c r="S7" s="2559"/>
      <c r="T7" s="2559"/>
      <c r="U7" s="2559"/>
      <c r="V7" s="2559"/>
      <c r="W7" s="2559"/>
      <c r="X7" s="2559"/>
      <c r="Y7" s="33"/>
    </row>
    <row r="8" spans="1:25">
      <c r="A8" s="350"/>
      <c r="B8" s="31"/>
      <c r="C8" s="31"/>
      <c r="D8" s="31"/>
      <c r="E8" s="31"/>
      <c r="F8" s="31"/>
      <c r="G8" s="31"/>
      <c r="H8" s="31"/>
      <c r="I8" s="31"/>
      <c r="J8" s="31"/>
      <c r="K8" s="31"/>
      <c r="L8" s="31"/>
      <c r="M8" s="31"/>
      <c r="N8" s="31"/>
      <c r="O8" s="31"/>
      <c r="P8" s="31"/>
      <c r="Q8" s="31"/>
      <c r="R8" s="31"/>
      <c r="S8" s="31"/>
      <c r="T8" s="31"/>
      <c r="U8" s="31"/>
      <c r="V8" s="31"/>
      <c r="W8" s="31"/>
      <c r="X8" s="31"/>
      <c r="Y8" s="33"/>
    </row>
    <row r="9" spans="1:25">
      <c r="A9" s="350"/>
      <c r="B9" s="37" t="s">
        <v>173</v>
      </c>
      <c r="C9" s="37"/>
      <c r="D9" s="37"/>
      <c r="E9" s="37"/>
      <c r="F9" s="31"/>
      <c r="G9" s="31"/>
      <c r="H9" s="37"/>
      <c r="I9" s="31"/>
      <c r="J9" s="31"/>
      <c r="K9" s="31"/>
      <c r="L9" s="31"/>
      <c r="M9" s="31"/>
      <c r="N9" s="31"/>
      <c r="O9" s="31"/>
      <c r="P9" s="31"/>
      <c r="Q9" s="31"/>
      <c r="R9" s="31"/>
      <c r="S9" s="31"/>
      <c r="T9" s="31"/>
      <c r="U9" s="31"/>
      <c r="V9" s="31"/>
      <c r="W9" s="31"/>
      <c r="X9" s="31"/>
      <c r="Y9" s="33"/>
    </row>
    <row r="10" spans="1:25">
      <c r="A10" s="350"/>
      <c r="B10" s="31"/>
      <c r="C10" s="31"/>
      <c r="D10" s="31"/>
      <c r="E10" s="31"/>
      <c r="F10" s="31"/>
      <c r="G10" s="31"/>
      <c r="H10" s="31"/>
      <c r="I10" s="31"/>
      <c r="J10" s="31"/>
      <c r="K10" s="31"/>
      <c r="L10" s="31"/>
      <c r="M10" s="31"/>
      <c r="N10" s="31"/>
      <c r="O10" s="31"/>
      <c r="P10" s="31"/>
      <c r="Q10" s="31"/>
      <c r="R10" s="31"/>
      <c r="S10" s="31"/>
      <c r="T10" s="31"/>
      <c r="U10" s="31"/>
      <c r="V10" s="31"/>
      <c r="W10" s="31"/>
      <c r="X10" s="31"/>
      <c r="Y10" s="33"/>
    </row>
    <row r="11" spans="1:25" ht="13.5" customHeight="1">
      <c r="A11" s="350"/>
      <c r="B11" s="107"/>
      <c r="C11" s="107"/>
      <c r="D11" s="144" t="str">
        <f>入力シート!C4</f>
        <v>道新第101号</v>
      </c>
      <c r="E11" s="144"/>
      <c r="F11" s="144"/>
      <c r="G11" s="144"/>
      <c r="H11" s="144"/>
      <c r="I11" s="144"/>
      <c r="J11" s="144"/>
      <c r="K11" s="144"/>
      <c r="L11" s="144"/>
      <c r="M11" s="144"/>
      <c r="N11" s="31"/>
      <c r="O11" s="31"/>
      <c r="P11" s="31"/>
      <c r="Q11" s="31"/>
      <c r="R11" s="31"/>
      <c r="S11" s="3226" t="str">
        <f>入力シート!C26</f>
        <v>(株）○○○○建設</v>
      </c>
      <c r="T11" s="3227"/>
      <c r="U11" s="3227"/>
      <c r="V11" s="3227"/>
      <c r="W11" s="3227"/>
      <c r="X11" s="3227"/>
      <c r="Y11" s="3228"/>
    </row>
    <row r="12" spans="1:25" ht="13.5" customHeight="1">
      <c r="A12" s="350"/>
      <c r="B12" s="3229" t="s">
        <v>159</v>
      </c>
      <c r="C12" s="3229"/>
      <c r="D12" s="3231" t="str">
        <f>入力シート!C10</f>
        <v>○○校区道路改良工事</v>
      </c>
      <c r="E12" s="3232"/>
      <c r="F12" s="3232"/>
      <c r="G12" s="3232"/>
      <c r="H12" s="3232"/>
      <c r="I12" s="3232"/>
      <c r="J12" s="3232"/>
      <c r="K12" s="3232"/>
      <c r="L12" s="3232"/>
      <c r="M12" s="3232"/>
      <c r="N12" s="3234" t="s">
        <v>174</v>
      </c>
      <c r="O12" s="3234"/>
      <c r="P12" s="3234"/>
      <c r="Q12" s="3234"/>
      <c r="R12" s="3234"/>
      <c r="S12" s="3227"/>
      <c r="T12" s="3227"/>
      <c r="U12" s="3227"/>
      <c r="V12" s="3227"/>
      <c r="W12" s="3227"/>
      <c r="X12" s="3227"/>
      <c r="Y12" s="3228"/>
    </row>
    <row r="13" spans="1:25">
      <c r="A13" s="350"/>
      <c r="B13" s="3230"/>
      <c r="C13" s="3230"/>
      <c r="D13" s="3233"/>
      <c r="E13" s="3233"/>
      <c r="F13" s="3233"/>
      <c r="G13" s="3233"/>
      <c r="H13" s="3233"/>
      <c r="I13" s="3233"/>
      <c r="J13" s="3233"/>
      <c r="K13" s="3233"/>
      <c r="L13" s="3233"/>
      <c r="M13" s="3233"/>
      <c r="N13" s="3235" t="s">
        <v>175</v>
      </c>
      <c r="O13" s="3235"/>
      <c r="P13" s="3235"/>
      <c r="Q13" s="3235"/>
      <c r="R13" s="3235"/>
      <c r="S13" s="3236" t="str">
        <f>入力シート!C16</f>
        <v>久留米次郎</v>
      </c>
      <c r="T13" s="3236"/>
      <c r="U13" s="3236"/>
      <c r="V13" s="3236"/>
      <c r="W13" s="3236"/>
      <c r="X13" s="3237"/>
      <c r="Y13" s="3238"/>
    </row>
    <row r="14" spans="1:25">
      <c r="A14" s="350"/>
      <c r="B14" s="31"/>
      <c r="C14" s="31"/>
      <c r="D14" s="31"/>
      <c r="E14" s="31"/>
      <c r="F14" s="31"/>
      <c r="G14" s="31"/>
      <c r="H14" s="31"/>
      <c r="I14" s="31"/>
      <c r="J14" s="31"/>
      <c r="K14" s="31"/>
      <c r="L14" s="31"/>
      <c r="M14" s="31"/>
      <c r="N14" s="31"/>
      <c r="O14" s="31"/>
      <c r="P14" s="31"/>
      <c r="Q14" s="31"/>
      <c r="R14" s="31"/>
      <c r="S14" s="31"/>
      <c r="T14" s="31"/>
      <c r="U14" s="31"/>
      <c r="V14" s="31"/>
      <c r="W14" s="31"/>
      <c r="X14" s="31"/>
      <c r="Y14" s="33"/>
    </row>
    <row r="15" spans="1:25" ht="16.350000000000001" customHeight="1">
      <c r="A15" s="350"/>
      <c r="B15" s="3216" t="s">
        <v>176</v>
      </c>
      <c r="C15" s="3216"/>
      <c r="D15" s="3216"/>
      <c r="E15" s="3216"/>
      <c r="F15" s="3216" t="s">
        <v>177</v>
      </c>
      <c r="G15" s="3216"/>
      <c r="H15" s="3216"/>
      <c r="I15" s="3216"/>
      <c r="J15" s="3216" t="s">
        <v>178</v>
      </c>
      <c r="K15" s="3216"/>
      <c r="L15" s="3216"/>
      <c r="M15" s="3216"/>
      <c r="N15" s="3216"/>
      <c r="O15" s="3216" t="s">
        <v>179</v>
      </c>
      <c r="P15" s="3216"/>
      <c r="Q15" s="3216"/>
      <c r="R15" s="3216"/>
      <c r="S15" s="3216"/>
      <c r="T15" s="3216" t="s">
        <v>180</v>
      </c>
      <c r="U15" s="3216"/>
      <c r="V15" s="3216"/>
      <c r="W15" s="3216"/>
      <c r="X15" s="3216"/>
      <c r="Y15" s="33"/>
    </row>
    <row r="16" spans="1:25" ht="16.350000000000001" customHeight="1">
      <c r="A16" s="350"/>
      <c r="B16" s="3217"/>
      <c r="C16" s="3217"/>
      <c r="D16" s="3217"/>
      <c r="E16" s="3217"/>
      <c r="F16" s="3217"/>
      <c r="G16" s="3217"/>
      <c r="H16" s="3217"/>
      <c r="I16" s="3217"/>
      <c r="J16" s="3217"/>
      <c r="K16" s="3217"/>
      <c r="L16" s="3217"/>
      <c r="M16" s="3217"/>
      <c r="N16" s="3217"/>
      <c r="O16" s="3218"/>
      <c r="P16" s="3218"/>
      <c r="Q16" s="3218"/>
      <c r="R16" s="3218"/>
      <c r="S16" s="3218"/>
      <c r="T16" s="3217"/>
      <c r="U16" s="3217"/>
      <c r="V16" s="3217"/>
      <c r="W16" s="3217"/>
      <c r="X16" s="3217"/>
      <c r="Y16" s="33"/>
    </row>
    <row r="17" spans="1:25" ht="16.350000000000001" customHeight="1">
      <c r="A17" s="350"/>
      <c r="B17" s="3217"/>
      <c r="C17" s="3217"/>
      <c r="D17" s="3217"/>
      <c r="E17" s="3217"/>
      <c r="F17" s="3217"/>
      <c r="G17" s="3217"/>
      <c r="H17" s="3217"/>
      <c r="I17" s="3217"/>
      <c r="J17" s="3217"/>
      <c r="K17" s="3217"/>
      <c r="L17" s="3217"/>
      <c r="M17" s="3217"/>
      <c r="N17" s="3217"/>
      <c r="O17" s="3218"/>
      <c r="P17" s="3218"/>
      <c r="Q17" s="3218"/>
      <c r="R17" s="3218"/>
      <c r="S17" s="3218"/>
      <c r="T17" s="3217"/>
      <c r="U17" s="3217"/>
      <c r="V17" s="3217"/>
      <c r="W17" s="3217"/>
      <c r="X17" s="3217"/>
      <c r="Y17" s="33"/>
    </row>
    <row r="18" spans="1:25" ht="16.350000000000001" customHeight="1">
      <c r="A18" s="350"/>
      <c r="B18" s="3217"/>
      <c r="C18" s="3217"/>
      <c r="D18" s="3217"/>
      <c r="E18" s="3217"/>
      <c r="F18" s="3217"/>
      <c r="G18" s="3217"/>
      <c r="H18" s="3217"/>
      <c r="I18" s="3217"/>
      <c r="J18" s="3217"/>
      <c r="K18" s="3217"/>
      <c r="L18" s="3217"/>
      <c r="M18" s="3217"/>
      <c r="N18" s="3217"/>
      <c r="O18" s="3218"/>
      <c r="P18" s="3218"/>
      <c r="Q18" s="3218"/>
      <c r="R18" s="3218"/>
      <c r="S18" s="3218"/>
      <c r="T18" s="3217"/>
      <c r="U18" s="3217"/>
      <c r="V18" s="3217"/>
      <c r="W18" s="3217"/>
      <c r="X18" s="3217"/>
      <c r="Y18" s="33"/>
    </row>
    <row r="19" spans="1:25" ht="16.350000000000001" customHeight="1">
      <c r="A19" s="350"/>
      <c r="B19" s="3217"/>
      <c r="C19" s="3217"/>
      <c r="D19" s="3217"/>
      <c r="E19" s="3217"/>
      <c r="F19" s="3217"/>
      <c r="G19" s="3217"/>
      <c r="H19" s="3217"/>
      <c r="I19" s="3217"/>
      <c r="J19" s="3217"/>
      <c r="K19" s="3217"/>
      <c r="L19" s="3217"/>
      <c r="M19" s="3217"/>
      <c r="N19" s="3217"/>
      <c r="O19" s="3218"/>
      <c r="P19" s="3218"/>
      <c r="Q19" s="3218"/>
      <c r="R19" s="3218"/>
      <c r="S19" s="3218"/>
      <c r="T19" s="3217"/>
      <c r="U19" s="3217"/>
      <c r="V19" s="3217"/>
      <c r="W19" s="3217"/>
      <c r="X19" s="3217"/>
      <c r="Y19" s="33"/>
    </row>
    <row r="20" spans="1:25" ht="16.350000000000001" customHeight="1">
      <c r="A20" s="350"/>
      <c r="B20" s="3217"/>
      <c r="C20" s="3217"/>
      <c r="D20" s="3217"/>
      <c r="E20" s="3217"/>
      <c r="F20" s="3217"/>
      <c r="G20" s="3217"/>
      <c r="H20" s="3217"/>
      <c r="I20" s="3217"/>
      <c r="J20" s="3217"/>
      <c r="K20" s="3217"/>
      <c r="L20" s="3217"/>
      <c r="M20" s="3217"/>
      <c r="N20" s="3217"/>
      <c r="O20" s="3218"/>
      <c r="P20" s="3218"/>
      <c r="Q20" s="3218"/>
      <c r="R20" s="3218"/>
      <c r="S20" s="3218"/>
      <c r="T20" s="3217"/>
      <c r="U20" s="3217"/>
      <c r="V20" s="3217"/>
      <c r="W20" s="3217"/>
      <c r="X20" s="3217"/>
      <c r="Y20" s="33"/>
    </row>
    <row r="21" spans="1:25" ht="16.350000000000001" customHeight="1">
      <c r="A21" s="350"/>
      <c r="B21" s="3217"/>
      <c r="C21" s="3217"/>
      <c r="D21" s="3217"/>
      <c r="E21" s="3217"/>
      <c r="F21" s="3217"/>
      <c r="G21" s="3217"/>
      <c r="H21" s="3217"/>
      <c r="I21" s="3217"/>
      <c r="J21" s="3217"/>
      <c r="K21" s="3217"/>
      <c r="L21" s="3217"/>
      <c r="M21" s="3217"/>
      <c r="N21" s="3217"/>
      <c r="O21" s="3218"/>
      <c r="P21" s="3218"/>
      <c r="Q21" s="3218"/>
      <c r="R21" s="3218"/>
      <c r="S21" s="3218"/>
      <c r="T21" s="3217"/>
      <c r="U21" s="3217"/>
      <c r="V21" s="3217"/>
      <c r="W21" s="3217"/>
      <c r="X21" s="3217"/>
      <c r="Y21" s="33"/>
    </row>
    <row r="22" spans="1:25" ht="16.350000000000001" customHeight="1">
      <c r="A22" s="350"/>
      <c r="B22" s="3217"/>
      <c r="C22" s="3217"/>
      <c r="D22" s="3217"/>
      <c r="E22" s="3217"/>
      <c r="F22" s="3217"/>
      <c r="G22" s="3217"/>
      <c r="H22" s="3217"/>
      <c r="I22" s="3217"/>
      <c r="J22" s="3217"/>
      <c r="K22" s="3217"/>
      <c r="L22" s="3217"/>
      <c r="M22" s="3217"/>
      <c r="N22" s="3217"/>
      <c r="O22" s="3218"/>
      <c r="P22" s="3218"/>
      <c r="Q22" s="3218"/>
      <c r="R22" s="3218"/>
      <c r="S22" s="3218"/>
      <c r="T22" s="3217"/>
      <c r="U22" s="3217"/>
      <c r="V22" s="3217"/>
      <c r="W22" s="3217"/>
      <c r="X22" s="3217"/>
      <c r="Y22" s="33"/>
    </row>
    <row r="23" spans="1:25" ht="16.350000000000001" customHeight="1">
      <c r="A23" s="350"/>
      <c r="B23" s="3217"/>
      <c r="C23" s="3217"/>
      <c r="D23" s="3217"/>
      <c r="E23" s="3217"/>
      <c r="F23" s="3217"/>
      <c r="G23" s="3217"/>
      <c r="H23" s="3217"/>
      <c r="I23" s="3217"/>
      <c r="J23" s="3217"/>
      <c r="K23" s="3217"/>
      <c r="L23" s="3217"/>
      <c r="M23" s="3217"/>
      <c r="N23" s="3217"/>
      <c r="O23" s="3218"/>
      <c r="P23" s="3218"/>
      <c r="Q23" s="3218"/>
      <c r="R23" s="3218"/>
      <c r="S23" s="3218"/>
      <c r="T23" s="3217"/>
      <c r="U23" s="3217"/>
      <c r="V23" s="3217"/>
      <c r="W23" s="3217"/>
      <c r="X23" s="3217"/>
      <c r="Y23" s="33"/>
    </row>
    <row r="24" spans="1:25">
      <c r="A24" s="350"/>
      <c r="B24" s="31"/>
      <c r="C24" s="31"/>
      <c r="D24" s="31"/>
      <c r="E24" s="31"/>
      <c r="F24" s="31"/>
      <c r="G24" s="31"/>
      <c r="H24" s="31"/>
      <c r="I24" s="31"/>
      <c r="J24" s="31"/>
      <c r="K24" s="31"/>
      <c r="L24" s="31"/>
      <c r="M24" s="31"/>
      <c r="N24" s="31"/>
      <c r="O24" s="31"/>
      <c r="P24" s="31"/>
      <c r="Q24" s="31"/>
      <c r="R24" s="31"/>
      <c r="S24" s="31"/>
      <c r="T24" s="31"/>
      <c r="U24" s="31"/>
      <c r="V24" s="31"/>
      <c r="W24" s="31"/>
      <c r="X24" s="31"/>
      <c r="Y24" s="33"/>
    </row>
    <row r="25" spans="1:25">
      <c r="A25" s="38"/>
      <c r="B25" s="39"/>
      <c r="C25" s="39"/>
      <c r="D25" s="39"/>
      <c r="E25" s="39"/>
      <c r="F25" s="39"/>
      <c r="G25" s="39"/>
      <c r="H25" s="39"/>
      <c r="I25" s="39"/>
      <c r="J25" s="39"/>
      <c r="K25" s="39"/>
      <c r="L25" s="39"/>
      <c r="M25" s="39"/>
      <c r="N25" s="39"/>
      <c r="O25" s="39"/>
      <c r="P25" s="39"/>
      <c r="Q25" s="39"/>
      <c r="R25" s="39"/>
      <c r="S25" s="39"/>
      <c r="T25" s="39"/>
      <c r="U25" s="39"/>
      <c r="V25" s="39"/>
      <c r="W25" s="39"/>
      <c r="X25" s="39"/>
      <c r="Y25" s="40"/>
    </row>
    <row r="26" spans="1:25">
      <c r="A26" s="350"/>
      <c r="B26" s="31"/>
      <c r="C26" s="31"/>
      <c r="D26" s="31"/>
      <c r="E26" s="31"/>
      <c r="F26" s="31"/>
      <c r="G26" s="31"/>
      <c r="H26" s="31"/>
      <c r="I26" s="31"/>
      <c r="J26" s="31"/>
      <c r="K26" s="31"/>
      <c r="L26" s="31"/>
      <c r="M26" s="31"/>
      <c r="N26" s="31"/>
      <c r="O26" s="104"/>
      <c r="P26" s="31"/>
      <c r="Q26" s="104" t="s">
        <v>158</v>
      </c>
      <c r="R26" s="3219" t="s">
        <v>2532</v>
      </c>
      <c r="S26" s="3219"/>
      <c r="T26" s="3219"/>
      <c r="U26" s="3219"/>
      <c r="V26" s="3219"/>
      <c r="W26" s="3219"/>
      <c r="X26" s="3219"/>
      <c r="Y26" s="33"/>
    </row>
    <row r="27" spans="1:25">
      <c r="A27" s="351"/>
      <c r="B27" s="37"/>
      <c r="C27" s="37"/>
      <c r="D27" s="37"/>
      <c r="E27" s="37"/>
      <c r="F27" s="37"/>
      <c r="G27" s="37"/>
      <c r="H27" s="37"/>
      <c r="I27" s="37"/>
      <c r="J27" s="37"/>
      <c r="K27" s="37"/>
      <c r="L27" s="37"/>
      <c r="M27" s="37"/>
      <c r="N27" s="37"/>
      <c r="O27" s="37"/>
      <c r="P27" s="37"/>
      <c r="Q27" s="37"/>
      <c r="R27" s="37"/>
      <c r="S27" s="37"/>
      <c r="T27" s="37"/>
      <c r="U27" s="37"/>
      <c r="V27" s="37"/>
      <c r="W27" s="37"/>
      <c r="X27" s="37"/>
      <c r="Y27" s="41"/>
    </row>
    <row r="28" spans="1:25" ht="26.1" customHeight="1">
      <c r="A28" s="3209" t="s">
        <v>181</v>
      </c>
      <c r="B28" s="3210"/>
      <c r="C28" s="3210"/>
      <c r="D28" s="3210"/>
      <c r="E28" s="3210"/>
      <c r="F28" s="3210"/>
      <c r="G28" s="3210"/>
      <c r="H28" s="3210"/>
      <c r="I28" s="3210"/>
      <c r="J28" s="3210"/>
      <c r="K28" s="3210"/>
      <c r="L28" s="3210"/>
      <c r="M28" s="3210"/>
      <c r="N28" s="3210"/>
      <c r="O28" s="3210"/>
      <c r="P28" s="3210"/>
      <c r="Q28" s="3210"/>
      <c r="R28" s="3210"/>
      <c r="S28" s="3210"/>
      <c r="T28" s="3210"/>
      <c r="U28" s="3210"/>
      <c r="V28" s="3210"/>
      <c r="W28" s="3210"/>
      <c r="X28" s="3210"/>
      <c r="Y28" s="3211"/>
    </row>
    <row r="29" spans="1:25">
      <c r="A29" s="351"/>
      <c r="B29" s="37"/>
      <c r="C29" s="37"/>
      <c r="D29" s="37"/>
      <c r="E29" s="37"/>
      <c r="F29" s="37"/>
      <c r="G29" s="37"/>
      <c r="H29" s="37"/>
      <c r="I29" s="37"/>
      <c r="J29" s="37"/>
      <c r="K29" s="37"/>
      <c r="L29" s="37"/>
      <c r="M29" s="37"/>
      <c r="N29" s="37"/>
      <c r="O29" s="37"/>
      <c r="P29" s="37"/>
      <c r="Q29" s="37"/>
      <c r="R29" s="37"/>
      <c r="S29" s="37"/>
      <c r="T29" s="37"/>
      <c r="U29" s="37"/>
      <c r="V29" s="37"/>
      <c r="W29" s="37"/>
      <c r="X29" s="37"/>
      <c r="Y29" s="41"/>
    </row>
    <row r="30" spans="1:25">
      <c r="A30" s="352"/>
      <c r="B30" s="108" t="s">
        <v>262</v>
      </c>
      <c r="C30" s="102"/>
      <c r="D30" s="102"/>
      <c r="E30" s="102"/>
      <c r="F30" s="102"/>
      <c r="G30" s="102"/>
      <c r="H30" s="102"/>
      <c r="I30" s="102"/>
      <c r="J30" s="102"/>
      <c r="K30" s="102"/>
      <c r="L30" s="102"/>
      <c r="M30" s="102"/>
      <c r="N30" s="102"/>
      <c r="O30" s="102"/>
      <c r="P30" s="102"/>
      <c r="Q30" s="102"/>
      <c r="R30" s="102"/>
      <c r="S30" s="102"/>
      <c r="T30" s="102"/>
      <c r="U30" s="102"/>
      <c r="V30" s="102"/>
      <c r="W30" s="102"/>
      <c r="X30" s="102"/>
      <c r="Y30" s="103"/>
    </row>
    <row r="31" spans="1:25">
      <c r="A31" s="350"/>
      <c r="B31" s="31"/>
      <c r="C31" s="31"/>
      <c r="D31" s="31"/>
      <c r="E31" s="31"/>
      <c r="F31" s="31"/>
      <c r="G31" s="31"/>
      <c r="H31" s="31"/>
      <c r="I31" s="31"/>
      <c r="J31" s="31"/>
      <c r="K31" s="31"/>
      <c r="L31" s="31"/>
      <c r="M31" s="31"/>
      <c r="N31" s="31"/>
      <c r="O31" s="31"/>
      <c r="P31" s="31"/>
      <c r="Q31" s="31"/>
      <c r="R31" s="31"/>
      <c r="S31" s="104" t="s">
        <v>182</v>
      </c>
      <c r="T31" s="3215" t="str">
        <f>入力シート!C8</f>
        <v>久留米太郎</v>
      </c>
      <c r="U31" s="3215"/>
      <c r="V31" s="3215"/>
      <c r="W31" s="3215"/>
      <c r="X31" s="3215"/>
      <c r="Y31" s="33"/>
    </row>
    <row r="32" spans="1:25">
      <c r="A32" s="350"/>
      <c r="B32" s="31"/>
      <c r="C32" s="31"/>
      <c r="D32" s="31"/>
      <c r="E32" s="31"/>
      <c r="F32" s="31"/>
      <c r="G32" s="31"/>
      <c r="H32" s="31"/>
      <c r="I32" s="31"/>
      <c r="J32" s="31"/>
      <c r="K32" s="31"/>
      <c r="L32" s="31"/>
      <c r="M32" s="31"/>
      <c r="N32" s="31"/>
      <c r="O32" s="31"/>
      <c r="P32" s="31"/>
      <c r="Q32" s="31"/>
      <c r="R32" s="31"/>
      <c r="S32" s="31"/>
      <c r="T32" s="31"/>
      <c r="U32" s="31"/>
      <c r="V32" s="31"/>
      <c r="W32" s="31"/>
      <c r="X32" s="31"/>
      <c r="Y32" s="33"/>
    </row>
    <row r="33" spans="1:25" ht="16.350000000000001" customHeight="1">
      <c r="A33" s="350"/>
      <c r="B33" s="3216" t="s">
        <v>183</v>
      </c>
      <c r="C33" s="3216"/>
      <c r="D33" s="3216"/>
      <c r="E33" s="3216"/>
      <c r="F33" s="3216" t="s">
        <v>184</v>
      </c>
      <c r="G33" s="3216"/>
      <c r="H33" s="3216"/>
      <c r="I33" s="3216"/>
      <c r="J33" s="3216" t="s">
        <v>178</v>
      </c>
      <c r="K33" s="3216"/>
      <c r="L33" s="3216"/>
      <c r="M33" s="3216"/>
      <c r="N33" s="3216"/>
      <c r="O33" s="3216" t="s">
        <v>185</v>
      </c>
      <c r="P33" s="3216"/>
      <c r="Q33" s="3216"/>
      <c r="R33" s="3216"/>
      <c r="S33" s="3216"/>
      <c r="T33" s="3216" t="s">
        <v>186</v>
      </c>
      <c r="U33" s="3216"/>
      <c r="V33" s="3216"/>
      <c r="W33" s="3216"/>
      <c r="X33" s="3216"/>
      <c r="Y33" s="33"/>
    </row>
    <row r="34" spans="1:25" ht="16.350000000000001" customHeight="1">
      <c r="A34" s="350"/>
      <c r="B34" s="3213">
        <f>B16</f>
        <v>0</v>
      </c>
      <c r="C34" s="3213"/>
      <c r="D34" s="3213"/>
      <c r="E34" s="3213"/>
      <c r="F34" s="3213">
        <f>F16</f>
        <v>0</v>
      </c>
      <c r="G34" s="3213"/>
      <c r="H34" s="3213"/>
      <c r="I34" s="3213"/>
      <c r="J34" s="3213">
        <f>J16</f>
        <v>0</v>
      </c>
      <c r="K34" s="3213"/>
      <c r="L34" s="3213"/>
      <c r="M34" s="3213"/>
      <c r="N34" s="3213"/>
      <c r="O34" s="3218"/>
      <c r="P34" s="3218"/>
      <c r="Q34" s="3218"/>
      <c r="R34" s="3218"/>
      <c r="S34" s="3218"/>
      <c r="T34" s="3214"/>
      <c r="U34" s="3214"/>
      <c r="V34" s="3214"/>
      <c r="W34" s="3214"/>
      <c r="X34" s="3214"/>
      <c r="Y34" s="33"/>
    </row>
    <row r="35" spans="1:25" ht="16.350000000000001" customHeight="1">
      <c r="A35" s="350"/>
      <c r="B35" s="3213">
        <f t="shared" ref="B35:B41" si="0">B17</f>
        <v>0</v>
      </c>
      <c r="C35" s="3213"/>
      <c r="D35" s="3213"/>
      <c r="E35" s="3213"/>
      <c r="F35" s="3213">
        <f t="shared" ref="F35:F41" si="1">F17</f>
        <v>0</v>
      </c>
      <c r="G35" s="3213"/>
      <c r="H35" s="3213"/>
      <c r="I35" s="3213"/>
      <c r="J35" s="3213">
        <f t="shared" ref="J35:J41" si="2">J17</f>
        <v>0</v>
      </c>
      <c r="K35" s="3213"/>
      <c r="L35" s="3213"/>
      <c r="M35" s="3213"/>
      <c r="N35" s="3213"/>
      <c r="O35" s="3218"/>
      <c r="P35" s="3218"/>
      <c r="Q35" s="3218"/>
      <c r="R35" s="3218"/>
      <c r="S35" s="3218"/>
      <c r="T35" s="3214"/>
      <c r="U35" s="3214"/>
      <c r="V35" s="3214"/>
      <c r="W35" s="3214"/>
      <c r="X35" s="3214"/>
      <c r="Y35" s="33"/>
    </row>
    <row r="36" spans="1:25" ht="16.350000000000001" customHeight="1">
      <c r="A36" s="350"/>
      <c r="B36" s="3213">
        <f t="shared" si="0"/>
        <v>0</v>
      </c>
      <c r="C36" s="3213"/>
      <c r="D36" s="3213"/>
      <c r="E36" s="3213"/>
      <c r="F36" s="3213">
        <f t="shared" si="1"/>
        <v>0</v>
      </c>
      <c r="G36" s="3213"/>
      <c r="H36" s="3213"/>
      <c r="I36" s="3213"/>
      <c r="J36" s="3213">
        <f t="shared" si="2"/>
        <v>0</v>
      </c>
      <c r="K36" s="3213"/>
      <c r="L36" s="3213"/>
      <c r="M36" s="3213"/>
      <c r="N36" s="3213"/>
      <c r="O36" s="3218"/>
      <c r="P36" s="3218"/>
      <c r="Q36" s="3218"/>
      <c r="R36" s="3218"/>
      <c r="S36" s="3218"/>
      <c r="T36" s="3214"/>
      <c r="U36" s="3214"/>
      <c r="V36" s="3214"/>
      <c r="W36" s="3214"/>
      <c r="X36" s="3214"/>
      <c r="Y36" s="33"/>
    </row>
    <row r="37" spans="1:25" ht="16.350000000000001" customHeight="1">
      <c r="A37" s="350"/>
      <c r="B37" s="3213">
        <f t="shared" si="0"/>
        <v>0</v>
      </c>
      <c r="C37" s="3213"/>
      <c r="D37" s="3213"/>
      <c r="E37" s="3213"/>
      <c r="F37" s="3213">
        <f t="shared" si="1"/>
        <v>0</v>
      </c>
      <c r="G37" s="3213"/>
      <c r="H37" s="3213"/>
      <c r="I37" s="3213"/>
      <c r="J37" s="3213">
        <f t="shared" si="2"/>
        <v>0</v>
      </c>
      <c r="K37" s="3213"/>
      <c r="L37" s="3213"/>
      <c r="M37" s="3213"/>
      <c r="N37" s="3213"/>
      <c r="O37" s="3218"/>
      <c r="P37" s="3218"/>
      <c r="Q37" s="3218"/>
      <c r="R37" s="3218"/>
      <c r="S37" s="3218"/>
      <c r="T37" s="3214"/>
      <c r="U37" s="3214"/>
      <c r="V37" s="3214"/>
      <c r="W37" s="3214"/>
      <c r="X37" s="3214"/>
      <c r="Y37" s="33"/>
    </row>
    <row r="38" spans="1:25" ht="16.350000000000001" customHeight="1">
      <c r="A38" s="350"/>
      <c r="B38" s="3213">
        <f t="shared" si="0"/>
        <v>0</v>
      </c>
      <c r="C38" s="3213"/>
      <c r="D38" s="3213"/>
      <c r="E38" s="3213"/>
      <c r="F38" s="3213">
        <f t="shared" si="1"/>
        <v>0</v>
      </c>
      <c r="G38" s="3213"/>
      <c r="H38" s="3213"/>
      <c r="I38" s="3213"/>
      <c r="J38" s="3213">
        <f t="shared" si="2"/>
        <v>0</v>
      </c>
      <c r="K38" s="3213"/>
      <c r="L38" s="3213"/>
      <c r="M38" s="3213"/>
      <c r="N38" s="3213"/>
      <c r="O38" s="3218"/>
      <c r="P38" s="3218"/>
      <c r="Q38" s="3218"/>
      <c r="R38" s="3218"/>
      <c r="S38" s="3218"/>
      <c r="T38" s="3214"/>
      <c r="U38" s="3214"/>
      <c r="V38" s="3214"/>
      <c r="W38" s="3214"/>
      <c r="X38" s="3214"/>
      <c r="Y38" s="33"/>
    </row>
    <row r="39" spans="1:25" ht="16.350000000000001" customHeight="1">
      <c r="A39" s="350"/>
      <c r="B39" s="3213">
        <f t="shared" si="0"/>
        <v>0</v>
      </c>
      <c r="C39" s="3213"/>
      <c r="D39" s="3213"/>
      <c r="E39" s="3213"/>
      <c r="F39" s="3213">
        <f t="shared" si="1"/>
        <v>0</v>
      </c>
      <c r="G39" s="3213"/>
      <c r="H39" s="3213"/>
      <c r="I39" s="3213"/>
      <c r="J39" s="3213">
        <f t="shared" si="2"/>
        <v>0</v>
      </c>
      <c r="K39" s="3213"/>
      <c r="L39" s="3213"/>
      <c r="M39" s="3213"/>
      <c r="N39" s="3213"/>
      <c r="O39" s="3218"/>
      <c r="P39" s="3218"/>
      <c r="Q39" s="3218"/>
      <c r="R39" s="3218"/>
      <c r="S39" s="3218"/>
      <c r="T39" s="3214"/>
      <c r="U39" s="3214"/>
      <c r="V39" s="3214"/>
      <c r="W39" s="3214"/>
      <c r="X39" s="3214"/>
      <c r="Y39" s="33"/>
    </row>
    <row r="40" spans="1:25" ht="16.350000000000001" customHeight="1">
      <c r="A40" s="350"/>
      <c r="B40" s="3213">
        <f t="shared" si="0"/>
        <v>0</v>
      </c>
      <c r="C40" s="3213"/>
      <c r="D40" s="3213"/>
      <c r="E40" s="3213"/>
      <c r="F40" s="3213">
        <f t="shared" si="1"/>
        <v>0</v>
      </c>
      <c r="G40" s="3213"/>
      <c r="H40" s="3213"/>
      <c r="I40" s="3213"/>
      <c r="J40" s="3213">
        <f t="shared" si="2"/>
        <v>0</v>
      </c>
      <c r="K40" s="3213"/>
      <c r="L40" s="3213"/>
      <c r="M40" s="3213"/>
      <c r="N40" s="3213"/>
      <c r="O40" s="3218"/>
      <c r="P40" s="3218"/>
      <c r="Q40" s="3218"/>
      <c r="R40" s="3218"/>
      <c r="S40" s="3218"/>
      <c r="T40" s="3214"/>
      <c r="U40" s="3214"/>
      <c r="V40" s="3214"/>
      <c r="W40" s="3214"/>
      <c r="X40" s="3214"/>
      <c r="Y40" s="33"/>
    </row>
    <row r="41" spans="1:25" ht="16.350000000000001" customHeight="1">
      <c r="A41" s="350"/>
      <c r="B41" s="3213">
        <f t="shared" si="0"/>
        <v>0</v>
      </c>
      <c r="C41" s="3213"/>
      <c r="D41" s="3213"/>
      <c r="E41" s="3213"/>
      <c r="F41" s="3213">
        <f t="shared" si="1"/>
        <v>0</v>
      </c>
      <c r="G41" s="3213"/>
      <c r="H41" s="3213"/>
      <c r="I41" s="3213"/>
      <c r="J41" s="3213">
        <f t="shared" si="2"/>
        <v>0</v>
      </c>
      <c r="K41" s="3213"/>
      <c r="L41" s="3213"/>
      <c r="M41" s="3213"/>
      <c r="N41" s="3213"/>
      <c r="O41" s="3218"/>
      <c r="P41" s="3218"/>
      <c r="Q41" s="3218"/>
      <c r="R41" s="3218"/>
      <c r="S41" s="3218"/>
      <c r="T41" s="3214"/>
      <c r="U41" s="3214"/>
      <c r="V41" s="3214"/>
      <c r="W41" s="3214"/>
      <c r="X41" s="3214"/>
      <c r="Y41" s="33"/>
    </row>
    <row r="42" spans="1:25">
      <c r="A42" s="350"/>
      <c r="B42" s="31"/>
      <c r="C42" s="31"/>
      <c r="D42" s="31"/>
      <c r="E42" s="31"/>
      <c r="F42" s="31"/>
      <c r="G42" s="31"/>
      <c r="H42" s="31"/>
      <c r="I42" s="31"/>
      <c r="J42" s="31"/>
      <c r="K42" s="31"/>
      <c r="L42" s="31"/>
      <c r="M42" s="31"/>
      <c r="N42" s="31"/>
      <c r="O42" s="31"/>
      <c r="P42" s="31"/>
      <c r="Q42" s="31"/>
      <c r="R42" s="31"/>
      <c r="S42" s="31"/>
      <c r="T42" s="31"/>
      <c r="U42" s="31"/>
      <c r="V42" s="31"/>
      <c r="W42" s="31"/>
      <c r="X42" s="31"/>
      <c r="Y42" s="33"/>
    </row>
    <row r="43" spans="1:25">
      <c r="A43" s="38"/>
      <c r="B43" s="39"/>
      <c r="C43" s="39"/>
      <c r="D43" s="39"/>
      <c r="E43" s="39"/>
      <c r="F43" s="39"/>
      <c r="G43" s="39"/>
      <c r="H43" s="39"/>
      <c r="I43" s="39"/>
      <c r="J43" s="39"/>
      <c r="K43" s="39"/>
      <c r="L43" s="39"/>
      <c r="M43" s="39"/>
      <c r="N43" s="39"/>
      <c r="O43" s="39"/>
      <c r="P43" s="39"/>
      <c r="Q43" s="39"/>
      <c r="R43" s="39"/>
      <c r="S43" s="39"/>
      <c r="T43" s="39"/>
      <c r="U43" s="39"/>
      <c r="V43" s="39"/>
      <c r="W43" s="39"/>
      <c r="X43" s="39"/>
      <c r="Y43" s="40"/>
    </row>
    <row r="44" spans="1:25">
      <c r="A44" s="350"/>
      <c r="B44" s="31"/>
      <c r="C44" s="31"/>
      <c r="D44" s="31"/>
      <c r="E44" s="31"/>
      <c r="F44" s="31"/>
      <c r="G44" s="31"/>
      <c r="H44" s="31"/>
      <c r="I44" s="31"/>
      <c r="J44" s="31"/>
      <c r="K44" s="31"/>
      <c r="L44" s="31"/>
      <c r="M44" s="31"/>
      <c r="N44" s="31"/>
      <c r="O44" s="104"/>
      <c r="P44" s="31"/>
      <c r="Q44" s="104" t="s">
        <v>158</v>
      </c>
      <c r="R44" s="3208" t="s">
        <v>2532</v>
      </c>
      <c r="S44" s="3208"/>
      <c r="T44" s="3208"/>
      <c r="U44" s="3208"/>
      <c r="V44" s="3208"/>
      <c r="W44" s="3208"/>
      <c r="X44" s="3208"/>
      <c r="Y44" s="33"/>
    </row>
    <row r="45" spans="1:25">
      <c r="A45" s="350"/>
      <c r="B45" s="31"/>
      <c r="C45" s="31"/>
      <c r="D45" s="31"/>
      <c r="E45" s="31"/>
      <c r="F45" s="31"/>
      <c r="G45" s="31"/>
      <c r="H45" s="31"/>
      <c r="I45" s="31"/>
      <c r="J45" s="31"/>
      <c r="K45" s="31"/>
      <c r="L45" s="31"/>
      <c r="M45" s="31"/>
      <c r="N45" s="31"/>
      <c r="O45" s="31"/>
      <c r="P45" s="31"/>
      <c r="Q45" s="31"/>
      <c r="R45" s="31"/>
      <c r="S45" s="31"/>
      <c r="T45" s="31"/>
      <c r="U45" s="31"/>
      <c r="V45" s="31"/>
      <c r="W45" s="31"/>
      <c r="X45" s="31"/>
      <c r="Y45" s="33"/>
    </row>
    <row r="46" spans="1:25" ht="21">
      <c r="A46" s="3209" t="s">
        <v>187</v>
      </c>
      <c r="B46" s="3210"/>
      <c r="C46" s="3210"/>
      <c r="D46" s="3210"/>
      <c r="E46" s="3210"/>
      <c r="F46" s="3210"/>
      <c r="G46" s="3210"/>
      <c r="H46" s="3210"/>
      <c r="I46" s="3210"/>
      <c r="J46" s="3210"/>
      <c r="K46" s="3210"/>
      <c r="L46" s="3210"/>
      <c r="M46" s="3210"/>
      <c r="N46" s="3210"/>
      <c r="O46" s="3210"/>
      <c r="P46" s="3210"/>
      <c r="Q46" s="3210"/>
      <c r="R46" s="3210"/>
      <c r="S46" s="3210"/>
      <c r="T46" s="3210"/>
      <c r="U46" s="3210"/>
      <c r="V46" s="3210"/>
      <c r="W46" s="3210"/>
      <c r="X46" s="3210"/>
      <c r="Y46" s="3211"/>
    </row>
    <row r="47" spans="1:25">
      <c r="A47" s="350"/>
      <c r="B47" s="31"/>
      <c r="C47" s="31"/>
      <c r="D47" s="31"/>
      <c r="E47" s="31"/>
      <c r="F47" s="31"/>
      <c r="G47" s="31"/>
      <c r="H47" s="31"/>
      <c r="I47" s="31"/>
      <c r="J47" s="31"/>
      <c r="K47" s="31"/>
      <c r="L47" s="31"/>
      <c r="M47" s="31"/>
      <c r="N47" s="31"/>
      <c r="O47" s="31"/>
      <c r="P47" s="31"/>
      <c r="Q47" s="31"/>
      <c r="R47" s="31"/>
      <c r="S47" s="31"/>
      <c r="T47" s="31"/>
      <c r="U47" s="31"/>
      <c r="V47" s="31"/>
      <c r="W47" s="31"/>
      <c r="X47" s="31"/>
      <c r="Y47" s="33"/>
    </row>
    <row r="48" spans="1:25">
      <c r="A48" s="350"/>
      <c r="B48" s="37" t="s">
        <v>188</v>
      </c>
      <c r="C48" s="31"/>
      <c r="D48" s="31"/>
      <c r="E48" s="31"/>
      <c r="F48" s="31"/>
      <c r="G48" s="31"/>
      <c r="H48" s="31"/>
      <c r="I48" s="31"/>
      <c r="J48" s="31"/>
      <c r="K48" s="31"/>
      <c r="L48" s="31"/>
      <c r="M48" s="31"/>
      <c r="N48" s="31"/>
      <c r="O48" s="31"/>
      <c r="P48" s="31"/>
      <c r="Q48" s="31"/>
      <c r="R48" s="31"/>
      <c r="S48" s="31"/>
      <c r="T48" s="31"/>
      <c r="U48" s="31"/>
      <c r="V48" s="31"/>
      <c r="W48" s="31"/>
      <c r="X48" s="31"/>
      <c r="Y48" s="33"/>
    </row>
    <row r="49" spans="1:25">
      <c r="A49" s="353"/>
      <c r="B49" s="31"/>
      <c r="C49" s="31"/>
      <c r="D49" s="31"/>
      <c r="E49" s="31"/>
      <c r="F49" s="31"/>
      <c r="G49" s="31"/>
      <c r="H49" s="31"/>
      <c r="I49" s="31"/>
      <c r="J49" s="31"/>
      <c r="K49" s="31"/>
      <c r="L49" s="31"/>
      <c r="M49" s="31"/>
      <c r="N49" s="31"/>
      <c r="O49" s="31"/>
      <c r="P49" s="31"/>
      <c r="Q49" s="31"/>
      <c r="R49" s="31"/>
      <c r="S49" s="31"/>
      <c r="T49" s="31"/>
      <c r="U49" s="31"/>
      <c r="V49" s="31"/>
      <c r="W49" s="31"/>
      <c r="X49" s="31"/>
      <c r="Y49" s="33"/>
    </row>
    <row r="50" spans="1:25">
      <c r="A50" s="350"/>
      <c r="B50" s="31"/>
      <c r="C50" s="31"/>
      <c r="D50" s="31"/>
      <c r="E50" s="31"/>
      <c r="F50" s="31"/>
      <c r="G50" s="31"/>
      <c r="H50" s="31"/>
      <c r="I50" s="31"/>
      <c r="J50" s="31"/>
      <c r="K50" s="31"/>
      <c r="L50" s="31"/>
      <c r="M50" s="31"/>
      <c r="N50" s="31"/>
      <c r="O50" s="35"/>
      <c r="P50" s="35"/>
      <c r="Q50" s="35"/>
      <c r="R50" s="105" t="s">
        <v>182</v>
      </c>
      <c r="S50" s="3212"/>
      <c r="T50" s="3212"/>
      <c r="U50" s="3212"/>
      <c r="V50" s="3212"/>
      <c r="W50" s="3212"/>
      <c r="X50" s="35"/>
      <c r="Y50" s="33"/>
    </row>
    <row r="51" spans="1:25">
      <c r="A51" s="354"/>
      <c r="B51" s="35"/>
      <c r="C51" s="35"/>
      <c r="D51" s="35"/>
      <c r="E51" s="35"/>
      <c r="F51" s="35"/>
      <c r="G51" s="35"/>
      <c r="H51" s="35"/>
      <c r="I51" s="35"/>
      <c r="J51" s="35"/>
      <c r="K51" s="35"/>
      <c r="L51" s="35"/>
      <c r="M51" s="35"/>
      <c r="N51" s="35"/>
      <c r="O51" s="35"/>
      <c r="P51" s="35"/>
      <c r="Q51" s="35"/>
      <c r="R51" s="35"/>
      <c r="S51" s="35"/>
      <c r="T51" s="35"/>
      <c r="U51" s="35"/>
      <c r="V51" s="35"/>
      <c r="W51" s="35"/>
      <c r="X51" s="35"/>
      <c r="Y51" s="36"/>
    </row>
  </sheetData>
  <mergeCells count="105">
    <mergeCell ref="R44:X44"/>
    <mergeCell ref="A46:Y46"/>
    <mergeCell ref="S50:W50"/>
    <mergeCell ref="B40:E40"/>
    <mergeCell ref="F40:I40"/>
    <mergeCell ref="J40:N40"/>
    <mergeCell ref="O40:S40"/>
    <mergeCell ref="T40:X40"/>
    <mergeCell ref="B41:E41"/>
    <mergeCell ref="F41:I41"/>
    <mergeCell ref="J41:N41"/>
    <mergeCell ref="O41:S41"/>
    <mergeCell ref="T41:X41"/>
    <mergeCell ref="B38:E38"/>
    <mergeCell ref="F38:I38"/>
    <mergeCell ref="J38:N38"/>
    <mergeCell ref="O38:S38"/>
    <mergeCell ref="T38:X38"/>
    <mergeCell ref="B39:E39"/>
    <mergeCell ref="F39:I39"/>
    <mergeCell ref="J39:N39"/>
    <mergeCell ref="O39:S39"/>
    <mergeCell ref="T39:X39"/>
    <mergeCell ref="B36:E36"/>
    <mergeCell ref="F36:I36"/>
    <mergeCell ref="J36:N36"/>
    <mergeCell ref="O36:S36"/>
    <mergeCell ref="T36:X36"/>
    <mergeCell ref="B37:E37"/>
    <mergeCell ref="F37:I37"/>
    <mergeCell ref="J37:N37"/>
    <mergeCell ref="O37:S37"/>
    <mergeCell ref="T37:X37"/>
    <mergeCell ref="B34:E34"/>
    <mergeCell ref="F34:I34"/>
    <mergeCell ref="J34:N34"/>
    <mergeCell ref="O34:S34"/>
    <mergeCell ref="T34:X34"/>
    <mergeCell ref="B35:E35"/>
    <mergeCell ref="F35:I35"/>
    <mergeCell ref="J35:N35"/>
    <mergeCell ref="O35:S35"/>
    <mergeCell ref="T35:X35"/>
    <mergeCell ref="A28:Y28"/>
    <mergeCell ref="T31:X31"/>
    <mergeCell ref="B33:E33"/>
    <mergeCell ref="F33:I33"/>
    <mergeCell ref="J33:N33"/>
    <mergeCell ref="O33:S33"/>
    <mergeCell ref="T33:X33"/>
    <mergeCell ref="B23:E23"/>
    <mergeCell ref="F23:I23"/>
    <mergeCell ref="J23:N23"/>
    <mergeCell ref="O23:S23"/>
    <mergeCell ref="T23:X23"/>
    <mergeCell ref="R26:X26"/>
    <mergeCell ref="B21:E21"/>
    <mergeCell ref="F21:I21"/>
    <mergeCell ref="J21:N21"/>
    <mergeCell ref="O21:S21"/>
    <mergeCell ref="T21:X21"/>
    <mergeCell ref="B22:E22"/>
    <mergeCell ref="F22:I22"/>
    <mergeCell ref="J22:N22"/>
    <mergeCell ref="O22:S22"/>
    <mergeCell ref="T22:X22"/>
    <mergeCell ref="B19:E19"/>
    <mergeCell ref="F19:I19"/>
    <mergeCell ref="J19:N19"/>
    <mergeCell ref="O19:S19"/>
    <mergeCell ref="T19:X19"/>
    <mergeCell ref="B20:E20"/>
    <mergeCell ref="F20:I20"/>
    <mergeCell ref="J20:N20"/>
    <mergeCell ref="O20:S20"/>
    <mergeCell ref="T20:X20"/>
    <mergeCell ref="B17:E17"/>
    <mergeCell ref="F17:I17"/>
    <mergeCell ref="J17:N17"/>
    <mergeCell ref="O17:S17"/>
    <mergeCell ref="T17:X17"/>
    <mergeCell ref="B18:E18"/>
    <mergeCell ref="F18:I18"/>
    <mergeCell ref="J18:N18"/>
    <mergeCell ref="O18:S18"/>
    <mergeCell ref="T18:X18"/>
    <mergeCell ref="B15:E15"/>
    <mergeCell ref="F15:I15"/>
    <mergeCell ref="J15:N15"/>
    <mergeCell ref="O15:S15"/>
    <mergeCell ref="T15:X15"/>
    <mergeCell ref="B16:E16"/>
    <mergeCell ref="F16:I16"/>
    <mergeCell ref="J16:N16"/>
    <mergeCell ref="O16:S16"/>
    <mergeCell ref="T16:X16"/>
    <mergeCell ref="A4:Y4"/>
    <mergeCell ref="A5:Y5"/>
    <mergeCell ref="R7:X7"/>
    <mergeCell ref="S11:Y12"/>
    <mergeCell ref="B12:C13"/>
    <mergeCell ref="D12:M13"/>
    <mergeCell ref="N12:R12"/>
    <mergeCell ref="N13:R13"/>
    <mergeCell ref="S13:Y13"/>
  </mergeCells>
  <phoneticPr fontId="18"/>
  <printOptions horizontalCentered="1"/>
  <pageMargins left="0.70866141732283472" right="0.31496062992125984" top="0.74803149606299213" bottom="0.74803149606299213" header="0.31496062992125984" footer="0.31496062992125984"/>
  <pageSetup paperSize="9" orientation="portrait" blackAndWhite="1"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1"/>
  <dimension ref="A1:U24"/>
  <sheetViews>
    <sheetView view="pageBreakPreview" zoomScale="80" zoomScaleNormal="85" zoomScaleSheetLayoutView="80" workbookViewId="0">
      <selection activeCell="AA12" sqref="AA12"/>
    </sheetView>
  </sheetViews>
  <sheetFormatPr defaultColWidth="4" defaultRowHeight="13.2"/>
  <cols>
    <col min="1" max="1" width="4" style="1" customWidth="1"/>
    <col min="2" max="2" width="6" style="1" customWidth="1"/>
    <col min="3" max="16384" width="4" style="1"/>
  </cols>
  <sheetData>
    <row r="1" spans="1:21">
      <c r="A1" s="1" t="s">
        <v>34</v>
      </c>
    </row>
    <row r="2" spans="1:21" ht="19.5" customHeight="1">
      <c r="A2" s="2"/>
      <c r="B2" s="3"/>
      <c r="C2" s="3"/>
      <c r="D2" s="3"/>
      <c r="E2" s="3"/>
      <c r="F2" s="3"/>
      <c r="G2" s="3"/>
      <c r="H2" s="3"/>
      <c r="I2" s="3"/>
      <c r="J2" s="3"/>
      <c r="K2" s="3"/>
      <c r="L2" s="3"/>
      <c r="M2" s="3"/>
      <c r="N2" s="3"/>
      <c r="O2" s="3"/>
      <c r="P2" s="3"/>
      <c r="Q2" s="3"/>
      <c r="R2" s="3"/>
      <c r="S2" s="3"/>
      <c r="T2" s="3"/>
      <c r="U2" s="4"/>
    </row>
    <row r="3" spans="1:21" ht="19.5" customHeight="1">
      <c r="A3" s="6"/>
      <c r="O3" s="3324" t="s">
        <v>2528</v>
      </c>
      <c r="P3" s="3324"/>
      <c r="Q3" s="3324"/>
      <c r="R3" s="3324"/>
      <c r="S3" s="3324"/>
      <c r="T3" s="3324"/>
      <c r="U3" s="2260"/>
    </row>
    <row r="4" spans="1:21" ht="19.5" customHeight="1">
      <c r="A4" s="6"/>
      <c r="U4" s="7"/>
    </row>
    <row r="5" spans="1:21" ht="19.5" customHeight="1">
      <c r="A5" s="355" t="str">
        <f>入力シート!C5</f>
        <v>久留米市長</v>
      </c>
      <c r="B5" s="145"/>
      <c r="C5" s="145"/>
      <c r="D5" s="145"/>
      <c r="E5" s="145"/>
      <c r="F5" s="145"/>
      <c r="U5" s="7"/>
    </row>
    <row r="6" spans="1:21" ht="22.5" customHeight="1">
      <c r="A6" s="6"/>
      <c r="K6" s="3320" t="s">
        <v>654</v>
      </c>
      <c r="L6" s="3320"/>
      <c r="M6" s="3320" t="s">
        <v>48</v>
      </c>
      <c r="N6" s="3320"/>
      <c r="O6" s="3321" t="str">
        <f>入力シート!C25</f>
        <v>久留米市〇〇町１２３</v>
      </c>
      <c r="P6" s="3321"/>
      <c r="Q6" s="3321"/>
      <c r="R6" s="3321"/>
      <c r="S6" s="3321"/>
      <c r="T6" s="3321"/>
      <c r="U6" s="3322"/>
    </row>
    <row r="7" spans="1:21" ht="22.5" customHeight="1">
      <c r="A7" s="6"/>
      <c r="M7" s="3320" t="s">
        <v>60</v>
      </c>
      <c r="N7" s="3320"/>
      <c r="O7" s="3321" t="str">
        <f>入力シート!C26</f>
        <v>(株）○○○○建設</v>
      </c>
      <c r="P7" s="3321"/>
      <c r="Q7" s="3321"/>
      <c r="R7" s="3321"/>
      <c r="S7" s="3321"/>
      <c r="T7" s="3321"/>
      <c r="U7" s="3322"/>
    </row>
    <row r="8" spans="1:21" ht="22.5" customHeight="1">
      <c r="A8" s="6"/>
      <c r="M8" s="3320" t="s">
        <v>49</v>
      </c>
      <c r="N8" s="3320"/>
      <c r="O8" s="3321" t="str">
        <f>入力シート!C27</f>
        <v>代表取締役　久留米一郎</v>
      </c>
      <c r="P8" s="3321"/>
      <c r="Q8" s="3321"/>
      <c r="R8" s="3321"/>
      <c r="S8" s="3321"/>
      <c r="T8" s="3321"/>
      <c r="U8" s="3322"/>
    </row>
    <row r="9" spans="1:21" ht="22.5" customHeight="1">
      <c r="A9" s="6"/>
      <c r="U9" s="7"/>
    </row>
    <row r="10" spans="1:21" ht="24.75" customHeight="1">
      <c r="A10" s="6"/>
      <c r="B10" s="3323" t="s">
        <v>15</v>
      </c>
      <c r="C10" s="3323"/>
      <c r="D10" s="3323"/>
      <c r="E10" s="3323"/>
      <c r="F10" s="3323"/>
      <c r="G10" s="3323"/>
      <c r="H10" s="3323"/>
      <c r="I10" s="3323"/>
      <c r="J10" s="3323"/>
      <c r="K10" s="3323"/>
      <c r="L10" s="3323"/>
      <c r="M10" s="3323"/>
      <c r="N10" s="3323"/>
      <c r="O10" s="3323"/>
      <c r="P10" s="3323"/>
      <c r="Q10" s="3323"/>
      <c r="R10" s="3323"/>
      <c r="S10" s="3323"/>
      <c r="T10" s="3323"/>
      <c r="U10" s="7"/>
    </row>
    <row r="11" spans="1:21" ht="19.5" customHeight="1">
      <c r="A11" s="6"/>
      <c r="U11" s="7"/>
    </row>
    <row r="12" spans="1:21" ht="39" customHeight="1">
      <c r="A12" s="6"/>
      <c r="B12" s="3300" t="s">
        <v>57</v>
      </c>
      <c r="C12" s="3300"/>
      <c r="D12" s="3300"/>
      <c r="E12" s="3311" t="str">
        <f>入力シート!C9</f>
        <v>〇〇整備事業</v>
      </c>
      <c r="F12" s="3311"/>
      <c r="G12" s="3311"/>
      <c r="H12" s="3311"/>
      <c r="I12" s="3311"/>
      <c r="J12" s="3300" t="s">
        <v>52</v>
      </c>
      <c r="K12" s="3300"/>
      <c r="L12" s="3300"/>
      <c r="M12" s="3311" t="str">
        <f>入力シート!C10</f>
        <v>○○校区道路改良工事</v>
      </c>
      <c r="N12" s="3311"/>
      <c r="O12" s="3311"/>
      <c r="P12" s="3311"/>
      <c r="Q12" s="3311"/>
      <c r="R12" s="3311"/>
      <c r="S12" s="3311"/>
      <c r="T12" s="3311"/>
      <c r="U12" s="7"/>
    </row>
    <row r="13" spans="1:21" ht="30.75" customHeight="1">
      <c r="A13" s="6"/>
      <c r="B13" s="3307" t="s">
        <v>61</v>
      </c>
      <c r="C13" s="3308"/>
      <c r="D13" s="3309" t="s">
        <v>63</v>
      </c>
      <c r="E13" s="3311" t="str">
        <f>入力シート!C11</f>
        <v>市道B○○○号線</v>
      </c>
      <c r="F13" s="3311"/>
      <c r="G13" s="3311"/>
      <c r="H13" s="3311"/>
      <c r="I13" s="3311"/>
      <c r="J13" s="3300" t="s">
        <v>77</v>
      </c>
      <c r="K13" s="3300"/>
      <c r="L13" s="3300"/>
      <c r="M13" s="3312" t="str">
        <f>入力シート!C12</f>
        <v>久留米市○○町</v>
      </c>
      <c r="N13" s="3313"/>
      <c r="O13" s="3313"/>
      <c r="P13" s="3313"/>
      <c r="Q13" s="3313"/>
      <c r="R13" s="3313"/>
      <c r="S13" s="3313"/>
      <c r="T13" s="3314"/>
      <c r="U13" s="7"/>
    </row>
    <row r="14" spans="1:21" ht="30.75" customHeight="1">
      <c r="A14" s="6"/>
      <c r="B14" s="3318" t="s">
        <v>62</v>
      </c>
      <c r="C14" s="3319"/>
      <c r="D14" s="3310"/>
      <c r="E14" s="3311"/>
      <c r="F14" s="3311"/>
      <c r="G14" s="3311"/>
      <c r="H14" s="3311"/>
      <c r="I14" s="3311"/>
      <c r="J14" s="3300"/>
      <c r="K14" s="3300"/>
      <c r="L14" s="3300"/>
      <c r="M14" s="3315"/>
      <c r="N14" s="3316"/>
      <c r="O14" s="3316"/>
      <c r="P14" s="3316"/>
      <c r="Q14" s="3316"/>
      <c r="R14" s="3316"/>
      <c r="S14" s="3316"/>
      <c r="T14" s="3317"/>
      <c r="U14" s="7"/>
    </row>
    <row r="15" spans="1:21" ht="30.75" customHeight="1">
      <c r="A15" s="6"/>
      <c r="B15" s="3300" t="s">
        <v>53</v>
      </c>
      <c r="C15" s="3300"/>
      <c r="D15" s="3300"/>
      <c r="E15" s="3301" t="str">
        <f>TEXT(入力シート!C14,"令和e年m月d日")</f>
        <v>令和8年4月2日</v>
      </c>
      <c r="F15" s="3302"/>
      <c r="G15" s="3302"/>
      <c r="H15" s="3302"/>
      <c r="I15" s="3302"/>
      <c r="J15" s="3302"/>
      <c r="K15" s="3302"/>
      <c r="L15" s="8" t="s">
        <v>14</v>
      </c>
      <c r="M15" s="3302" t="str">
        <f>TEXT(入力シート!C15,"令和e年m月d日")</f>
        <v>令和8年9月30日</v>
      </c>
      <c r="N15" s="3302"/>
      <c r="O15" s="3302"/>
      <c r="P15" s="3302"/>
      <c r="Q15" s="3302"/>
      <c r="R15" s="3302"/>
      <c r="S15" s="3302"/>
      <c r="T15" s="9"/>
      <c r="U15" s="7"/>
    </row>
    <row r="16" spans="1:21" ht="30.75" customHeight="1">
      <c r="A16" s="6"/>
      <c r="B16" s="3303" t="s">
        <v>16</v>
      </c>
      <c r="C16" s="3300"/>
      <c r="D16" s="3300"/>
      <c r="E16" s="3304" t="s">
        <v>64</v>
      </c>
      <c r="F16" s="3305"/>
      <c r="G16" s="3305"/>
      <c r="H16" s="3305"/>
      <c r="I16" s="3305"/>
      <c r="J16" s="3305"/>
      <c r="K16" s="3305"/>
      <c r="L16" s="3305"/>
      <c r="M16" s="3305"/>
      <c r="N16" s="3305"/>
      <c r="O16" s="3305"/>
      <c r="P16" s="3305"/>
      <c r="Q16" s="3305"/>
      <c r="R16" s="3305"/>
      <c r="S16" s="3305"/>
      <c r="T16" s="3306"/>
      <c r="U16" s="7"/>
    </row>
    <row r="17" spans="1:21" ht="30.75" customHeight="1">
      <c r="A17" s="6"/>
      <c r="B17" s="3294"/>
      <c r="C17" s="3295"/>
      <c r="D17" s="3296"/>
      <c r="E17" s="3297"/>
      <c r="F17" s="3298"/>
      <c r="G17" s="3298"/>
      <c r="H17" s="3298"/>
      <c r="I17" s="3298"/>
      <c r="J17" s="3298"/>
      <c r="K17" s="3298"/>
      <c r="L17" s="3298"/>
      <c r="M17" s="3298"/>
      <c r="N17" s="3298"/>
      <c r="O17" s="3298"/>
      <c r="P17" s="3298"/>
      <c r="Q17" s="3298"/>
      <c r="R17" s="3298"/>
      <c r="S17" s="3298"/>
      <c r="T17" s="3299"/>
      <c r="U17" s="7"/>
    </row>
    <row r="18" spans="1:21" ht="33" customHeight="1">
      <c r="A18" s="6"/>
      <c r="B18" s="3288"/>
      <c r="C18" s="3289"/>
      <c r="D18" s="3290"/>
      <c r="E18" s="3291"/>
      <c r="F18" s="3292"/>
      <c r="G18" s="3292"/>
      <c r="H18" s="3292"/>
      <c r="I18" s="3292"/>
      <c r="J18" s="3292"/>
      <c r="K18" s="3292"/>
      <c r="L18" s="3292"/>
      <c r="M18" s="3292"/>
      <c r="N18" s="3292"/>
      <c r="O18" s="3292"/>
      <c r="P18" s="3292"/>
      <c r="Q18" s="3292"/>
      <c r="R18" s="3292"/>
      <c r="S18" s="3292"/>
      <c r="T18" s="3293"/>
      <c r="U18" s="7"/>
    </row>
    <row r="19" spans="1:21" ht="33" customHeight="1">
      <c r="A19" s="6"/>
      <c r="B19" s="3288"/>
      <c r="C19" s="3289"/>
      <c r="D19" s="3290"/>
      <c r="E19" s="3291"/>
      <c r="F19" s="3292"/>
      <c r="G19" s="3292"/>
      <c r="H19" s="3292"/>
      <c r="I19" s="3292"/>
      <c r="J19" s="3292"/>
      <c r="K19" s="3292"/>
      <c r="L19" s="3292"/>
      <c r="M19" s="3292"/>
      <c r="N19" s="3292"/>
      <c r="O19" s="3292"/>
      <c r="P19" s="3292"/>
      <c r="Q19" s="3292"/>
      <c r="R19" s="3292"/>
      <c r="S19" s="3292"/>
      <c r="T19" s="3293"/>
      <c r="U19" s="7"/>
    </row>
    <row r="20" spans="1:21" ht="33" customHeight="1">
      <c r="A20" s="6"/>
      <c r="B20" s="3288"/>
      <c r="C20" s="3289"/>
      <c r="D20" s="3290"/>
      <c r="E20" s="3291"/>
      <c r="F20" s="3292"/>
      <c r="G20" s="3292"/>
      <c r="H20" s="3292"/>
      <c r="I20" s="3292"/>
      <c r="J20" s="3292"/>
      <c r="K20" s="3292"/>
      <c r="L20" s="3292"/>
      <c r="M20" s="3292"/>
      <c r="N20" s="3292"/>
      <c r="O20" s="3292"/>
      <c r="P20" s="3292"/>
      <c r="Q20" s="3292"/>
      <c r="R20" s="3292"/>
      <c r="S20" s="3292"/>
      <c r="T20" s="3293"/>
      <c r="U20" s="7"/>
    </row>
    <row r="21" spans="1:21" ht="33" customHeight="1">
      <c r="A21" s="6"/>
      <c r="B21" s="3288"/>
      <c r="C21" s="3289"/>
      <c r="D21" s="3290"/>
      <c r="E21" s="3291"/>
      <c r="F21" s="3292"/>
      <c r="G21" s="3292"/>
      <c r="H21" s="3292"/>
      <c r="I21" s="3292"/>
      <c r="J21" s="3292"/>
      <c r="K21" s="3292"/>
      <c r="L21" s="3292"/>
      <c r="M21" s="3292"/>
      <c r="N21" s="3292"/>
      <c r="O21" s="3292"/>
      <c r="P21" s="3292"/>
      <c r="Q21" s="3292"/>
      <c r="R21" s="3292"/>
      <c r="S21" s="3292"/>
      <c r="T21" s="3293"/>
      <c r="U21" s="7"/>
    </row>
    <row r="22" spans="1:21" ht="33" customHeight="1">
      <c r="A22" s="6"/>
      <c r="B22" s="3288"/>
      <c r="C22" s="3289"/>
      <c r="D22" s="3290"/>
      <c r="E22" s="3291"/>
      <c r="F22" s="3292"/>
      <c r="G22" s="3292"/>
      <c r="H22" s="3292"/>
      <c r="I22" s="3292"/>
      <c r="J22" s="3292"/>
      <c r="K22" s="3292"/>
      <c r="L22" s="3292"/>
      <c r="M22" s="3292"/>
      <c r="N22" s="3292"/>
      <c r="O22" s="3292"/>
      <c r="P22" s="3292"/>
      <c r="Q22" s="3292"/>
      <c r="R22" s="3292"/>
      <c r="S22" s="3292"/>
      <c r="T22" s="3293"/>
      <c r="U22" s="7"/>
    </row>
    <row r="23" spans="1:21" ht="33" customHeight="1">
      <c r="A23" s="6"/>
      <c r="B23" s="3282"/>
      <c r="C23" s="3283"/>
      <c r="D23" s="3284"/>
      <c r="E23" s="3285"/>
      <c r="F23" s="3286"/>
      <c r="G23" s="3286"/>
      <c r="H23" s="3286"/>
      <c r="I23" s="3286"/>
      <c r="J23" s="3286"/>
      <c r="K23" s="3286"/>
      <c r="L23" s="3286"/>
      <c r="M23" s="3286"/>
      <c r="N23" s="3286"/>
      <c r="O23" s="3286"/>
      <c r="P23" s="3286"/>
      <c r="Q23" s="3286"/>
      <c r="R23" s="3286"/>
      <c r="S23" s="3286"/>
      <c r="T23" s="3287"/>
      <c r="U23" s="7"/>
    </row>
    <row r="24" spans="1:21">
      <c r="A24" s="5"/>
      <c r="B24" s="12"/>
      <c r="C24" s="12"/>
      <c r="D24" s="12"/>
      <c r="E24" s="12"/>
      <c r="F24" s="12"/>
      <c r="G24" s="12"/>
      <c r="H24" s="12"/>
      <c r="I24" s="12"/>
      <c r="J24" s="12"/>
      <c r="K24" s="12"/>
      <c r="L24" s="12"/>
      <c r="M24" s="12"/>
      <c r="N24" s="12"/>
      <c r="O24" s="12"/>
      <c r="P24" s="12"/>
      <c r="Q24" s="12"/>
      <c r="R24" s="12"/>
      <c r="S24" s="12"/>
      <c r="T24" s="12"/>
      <c r="U24" s="13"/>
    </row>
  </sheetData>
  <sheetProtection formatCells="0"/>
  <mergeCells count="38">
    <mergeCell ref="O3:T3"/>
    <mergeCell ref="K6:L6"/>
    <mergeCell ref="M6:N6"/>
    <mergeCell ref="O6:U6"/>
    <mergeCell ref="M7:N7"/>
    <mergeCell ref="O7:U7"/>
    <mergeCell ref="M8:N8"/>
    <mergeCell ref="O8:U8"/>
    <mergeCell ref="B10:T10"/>
    <mergeCell ref="B12:D12"/>
    <mergeCell ref="E12:I12"/>
    <mergeCell ref="J12:L12"/>
    <mergeCell ref="M12:T12"/>
    <mergeCell ref="B13:C13"/>
    <mergeCell ref="D13:D14"/>
    <mergeCell ref="E13:I14"/>
    <mergeCell ref="J13:L14"/>
    <mergeCell ref="M13:T14"/>
    <mergeCell ref="B14:C14"/>
    <mergeCell ref="B15:D15"/>
    <mergeCell ref="E15:K15"/>
    <mergeCell ref="M15:S15"/>
    <mergeCell ref="B16:D16"/>
    <mergeCell ref="E16:T16"/>
    <mergeCell ref="B17:D17"/>
    <mergeCell ref="E17:T17"/>
    <mergeCell ref="B18:D18"/>
    <mergeCell ref="E18:T18"/>
    <mergeCell ref="B19:D19"/>
    <mergeCell ref="E19:T19"/>
    <mergeCell ref="B23:D23"/>
    <mergeCell ref="E23:T23"/>
    <mergeCell ref="B20:D20"/>
    <mergeCell ref="E20:T20"/>
    <mergeCell ref="B21:D21"/>
    <mergeCell ref="E21:T21"/>
    <mergeCell ref="B22:D22"/>
    <mergeCell ref="E22:T22"/>
  </mergeCells>
  <phoneticPr fontId="18"/>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U24"/>
  <sheetViews>
    <sheetView view="pageBreakPreview" zoomScale="80" zoomScaleNormal="85" zoomScaleSheetLayoutView="80" workbookViewId="0">
      <selection activeCell="K6" sqref="K6:L6"/>
    </sheetView>
  </sheetViews>
  <sheetFormatPr defaultColWidth="4" defaultRowHeight="13.2"/>
  <cols>
    <col min="1" max="1" width="4" style="1" customWidth="1"/>
    <col min="2" max="2" width="6" style="1" customWidth="1"/>
    <col min="3" max="16384" width="4" style="1"/>
  </cols>
  <sheetData>
    <row r="1" spans="1:21" ht="9.75" customHeight="1"/>
    <row r="2" spans="1:21" ht="11.25" customHeight="1">
      <c r="A2" s="2"/>
      <c r="B2" s="3"/>
      <c r="C2" s="3"/>
      <c r="D2" s="3"/>
      <c r="E2" s="3"/>
      <c r="F2" s="3"/>
      <c r="G2" s="3"/>
      <c r="H2" s="3"/>
      <c r="I2" s="3"/>
      <c r="J2" s="3"/>
      <c r="K2" s="3"/>
      <c r="L2" s="3"/>
      <c r="M2" s="3"/>
      <c r="N2" s="3"/>
      <c r="O2" s="3"/>
      <c r="P2" s="3"/>
      <c r="Q2" s="3"/>
      <c r="R2" s="3"/>
      <c r="S2" s="3"/>
      <c r="T2" s="3"/>
      <c r="U2" s="4"/>
    </row>
    <row r="3" spans="1:21" ht="19.5" customHeight="1">
      <c r="A3" s="6"/>
      <c r="O3" s="174"/>
      <c r="P3" s="3346" t="s">
        <v>2528</v>
      </c>
      <c r="Q3" s="3346"/>
      <c r="R3" s="3346"/>
      <c r="S3" s="3346"/>
      <c r="T3" s="3346"/>
      <c r="U3" s="175"/>
    </row>
    <row r="4" spans="1:21" ht="8.25" customHeight="1">
      <c r="A4" s="6"/>
      <c r="U4" s="7"/>
    </row>
    <row r="5" spans="1:21" ht="19.5" customHeight="1">
      <c r="A5" s="355" t="str">
        <f>入力シート!C5</f>
        <v>久留米市長</v>
      </c>
      <c r="B5" s="145"/>
      <c r="C5" s="145"/>
      <c r="D5" s="145"/>
      <c r="E5" s="145"/>
      <c r="F5" s="145"/>
      <c r="G5" s="145"/>
      <c r="U5" s="7"/>
    </row>
    <row r="6" spans="1:21" ht="22.5" customHeight="1">
      <c r="A6" s="6"/>
      <c r="K6" s="3320" t="s">
        <v>654</v>
      </c>
      <c r="L6" s="3320"/>
      <c r="M6" s="3320" t="s">
        <v>48</v>
      </c>
      <c r="N6" s="3320"/>
      <c r="O6" s="3321" t="str">
        <f>入力シート!C25</f>
        <v>久留米市〇〇町１２３</v>
      </c>
      <c r="P6" s="3321"/>
      <c r="Q6" s="3321"/>
      <c r="R6" s="3321"/>
      <c r="S6" s="3321"/>
      <c r="T6" s="3321"/>
      <c r="U6" s="3322"/>
    </row>
    <row r="7" spans="1:21" ht="22.5" customHeight="1">
      <c r="A7" s="6"/>
      <c r="M7" s="3320" t="s">
        <v>60</v>
      </c>
      <c r="N7" s="3320"/>
      <c r="O7" s="3321" t="str">
        <f>入力シート!C26</f>
        <v>(株）○○○○建設</v>
      </c>
      <c r="P7" s="3321"/>
      <c r="Q7" s="3321"/>
      <c r="R7" s="3321"/>
      <c r="S7" s="3321"/>
      <c r="T7" s="3321"/>
      <c r="U7" s="3322"/>
    </row>
    <row r="8" spans="1:21" ht="22.5" customHeight="1">
      <c r="A8" s="6"/>
      <c r="M8" s="3320" t="s">
        <v>49</v>
      </c>
      <c r="N8" s="3320"/>
      <c r="O8" s="3321" t="str">
        <f>入力シート!C27</f>
        <v>代表取締役　久留米一郎</v>
      </c>
      <c r="P8" s="3321"/>
      <c r="Q8" s="3321"/>
      <c r="R8" s="3321"/>
      <c r="S8" s="3321"/>
      <c r="T8" s="3321"/>
      <c r="U8" s="3322"/>
    </row>
    <row r="9" spans="1:21" ht="9" customHeight="1">
      <c r="A9" s="6"/>
      <c r="U9" s="7"/>
    </row>
    <row r="10" spans="1:21" ht="24.75" customHeight="1">
      <c r="A10" s="6"/>
      <c r="B10" s="3323" t="s">
        <v>39</v>
      </c>
      <c r="C10" s="3323"/>
      <c r="D10" s="3323"/>
      <c r="E10" s="3323"/>
      <c r="F10" s="3323"/>
      <c r="G10" s="3323"/>
      <c r="H10" s="3323"/>
      <c r="I10" s="3323"/>
      <c r="J10" s="3323"/>
      <c r="K10" s="3323"/>
      <c r="L10" s="3323"/>
      <c r="M10" s="3323"/>
      <c r="N10" s="3323"/>
      <c r="O10" s="3323"/>
      <c r="P10" s="3323"/>
      <c r="Q10" s="3323"/>
      <c r="R10" s="3323"/>
      <c r="S10" s="3323"/>
      <c r="T10" s="3323"/>
      <c r="U10" s="7"/>
    </row>
    <row r="11" spans="1:21" ht="9" customHeight="1">
      <c r="A11" s="6"/>
      <c r="U11" s="7"/>
    </row>
    <row r="12" spans="1:21" ht="39" customHeight="1">
      <c r="A12" s="6"/>
      <c r="B12" s="3300" t="s">
        <v>57</v>
      </c>
      <c r="C12" s="3300"/>
      <c r="D12" s="3300"/>
      <c r="E12" s="3345" t="str">
        <f>入力シート!C9</f>
        <v>〇〇整備事業</v>
      </c>
      <c r="F12" s="3345"/>
      <c r="G12" s="3345"/>
      <c r="H12" s="3345"/>
      <c r="I12" s="3345"/>
      <c r="J12" s="3300" t="s">
        <v>52</v>
      </c>
      <c r="K12" s="3300"/>
      <c r="L12" s="3300"/>
      <c r="M12" s="3345" t="str">
        <f>入力シート!C10</f>
        <v>○○校区道路改良工事</v>
      </c>
      <c r="N12" s="3345"/>
      <c r="O12" s="3345"/>
      <c r="P12" s="3345"/>
      <c r="Q12" s="3345"/>
      <c r="R12" s="3345"/>
      <c r="S12" s="3345"/>
      <c r="T12" s="3345"/>
      <c r="U12" s="7"/>
    </row>
    <row r="13" spans="1:21" ht="30.75" customHeight="1">
      <c r="A13" s="6"/>
      <c r="B13" s="3307" t="s">
        <v>61</v>
      </c>
      <c r="C13" s="3308"/>
      <c r="D13" s="3309" t="s">
        <v>63</v>
      </c>
      <c r="E13" s="3345" t="str">
        <f>入力シート!C11</f>
        <v>市道B○○○号線</v>
      </c>
      <c r="F13" s="3345"/>
      <c r="G13" s="3345"/>
      <c r="H13" s="3345"/>
      <c r="I13" s="3345"/>
      <c r="J13" s="3300" t="s">
        <v>77</v>
      </c>
      <c r="K13" s="3300"/>
      <c r="L13" s="3300"/>
      <c r="M13" s="3345" t="str">
        <f>入力シート!C12</f>
        <v>久留米市○○町</v>
      </c>
      <c r="N13" s="3345"/>
      <c r="O13" s="3345"/>
      <c r="P13" s="3345"/>
      <c r="Q13" s="3345"/>
      <c r="R13" s="3345"/>
      <c r="S13" s="3345"/>
      <c r="T13" s="3345"/>
      <c r="U13" s="7"/>
    </row>
    <row r="14" spans="1:21" ht="30.75" customHeight="1">
      <c r="A14" s="6"/>
      <c r="B14" s="3318" t="s">
        <v>62</v>
      </c>
      <c r="C14" s="3319"/>
      <c r="D14" s="3310"/>
      <c r="E14" s="3345"/>
      <c r="F14" s="3345"/>
      <c r="G14" s="3345"/>
      <c r="H14" s="3345"/>
      <c r="I14" s="3345"/>
      <c r="J14" s="3300"/>
      <c r="K14" s="3300"/>
      <c r="L14" s="3300"/>
      <c r="M14" s="3345"/>
      <c r="N14" s="3345"/>
      <c r="O14" s="3345"/>
      <c r="P14" s="3345"/>
      <c r="Q14" s="3345"/>
      <c r="R14" s="3345"/>
      <c r="S14" s="3345"/>
      <c r="T14" s="3345"/>
      <c r="U14" s="7"/>
    </row>
    <row r="15" spans="1:21" ht="30.75" customHeight="1">
      <c r="A15" s="6"/>
      <c r="B15" s="3300" t="s">
        <v>53</v>
      </c>
      <c r="C15" s="3300"/>
      <c r="D15" s="3300"/>
      <c r="E15" s="3301" t="str">
        <f>TEXT(入力シート!C14,"令和e年m月d日")</f>
        <v>令和8年4月2日</v>
      </c>
      <c r="F15" s="3302"/>
      <c r="G15" s="3302"/>
      <c r="H15" s="3302"/>
      <c r="I15" s="3302"/>
      <c r="J15" s="3302"/>
      <c r="K15" s="3302"/>
      <c r="L15" s="8" t="s">
        <v>14</v>
      </c>
      <c r="M15" s="3302" t="str">
        <f>TEXT(入力シート!C15,"令和e年m月d日")</f>
        <v>令和8年9月30日</v>
      </c>
      <c r="N15" s="3302"/>
      <c r="O15" s="3302"/>
      <c r="P15" s="3302"/>
      <c r="Q15" s="3302"/>
      <c r="R15" s="3302"/>
      <c r="S15" s="3302"/>
      <c r="T15" s="9"/>
      <c r="U15" s="7"/>
    </row>
    <row r="16" spans="1:21" ht="30.75" customHeight="1">
      <c r="A16" s="6"/>
      <c r="B16" s="3337" t="s">
        <v>40</v>
      </c>
      <c r="C16" s="3338"/>
      <c r="D16" s="3338"/>
      <c r="E16" s="3338"/>
      <c r="F16" s="3338"/>
      <c r="G16" s="3339"/>
      <c r="H16" s="3344"/>
      <c r="I16" s="3344"/>
      <c r="J16" s="3344"/>
      <c r="K16" s="3344"/>
      <c r="L16" s="3344"/>
      <c r="M16" s="3344"/>
      <c r="N16" s="3344"/>
      <c r="O16" s="110" t="s">
        <v>45</v>
      </c>
      <c r="P16" s="10"/>
      <c r="Q16" s="10"/>
      <c r="R16" s="10"/>
      <c r="S16" s="10"/>
      <c r="T16" s="11"/>
      <c r="U16" s="7"/>
    </row>
    <row r="17" spans="1:21" ht="30.75" customHeight="1">
      <c r="A17" s="6"/>
      <c r="B17" s="3337" t="s">
        <v>41</v>
      </c>
      <c r="C17" s="3338"/>
      <c r="D17" s="3338"/>
      <c r="E17" s="3338"/>
      <c r="F17" s="3338"/>
      <c r="G17" s="3339"/>
      <c r="H17" s="3340"/>
      <c r="I17" s="3340"/>
      <c r="J17" s="3340"/>
      <c r="K17" s="3340"/>
      <c r="L17" s="3340"/>
      <c r="M17" s="3340"/>
      <c r="N17" s="3340"/>
      <c r="O17" s="111" t="s">
        <v>259</v>
      </c>
      <c r="P17" s="22"/>
      <c r="Q17" s="22"/>
      <c r="R17" s="22"/>
      <c r="S17" s="22"/>
      <c r="T17" s="23"/>
      <c r="U17" s="7"/>
    </row>
    <row r="18" spans="1:21" ht="33" customHeight="1">
      <c r="A18" s="6"/>
      <c r="B18" s="3337" t="s">
        <v>42</v>
      </c>
      <c r="C18" s="3338"/>
      <c r="D18" s="3338"/>
      <c r="E18" s="3338"/>
      <c r="F18" s="3338"/>
      <c r="G18" s="3339"/>
      <c r="H18" s="3341"/>
      <c r="I18" s="3342"/>
      <c r="J18" s="3342"/>
      <c r="K18" s="3342"/>
      <c r="L18" s="3342"/>
      <c r="M18" s="3342"/>
      <c r="N18" s="3342"/>
      <c r="O18" s="3342"/>
      <c r="P18" s="3342"/>
      <c r="Q18" s="3342"/>
      <c r="R18" s="3342"/>
      <c r="S18" s="3342"/>
      <c r="T18" s="3343"/>
      <c r="U18" s="7"/>
    </row>
    <row r="19" spans="1:21" ht="33" customHeight="1">
      <c r="A19" s="6"/>
      <c r="B19" s="3337" t="s">
        <v>43</v>
      </c>
      <c r="C19" s="3338"/>
      <c r="D19" s="3338"/>
      <c r="E19" s="3338"/>
      <c r="F19" s="3338"/>
      <c r="G19" s="3339"/>
      <c r="H19" s="3344"/>
      <c r="I19" s="3344"/>
      <c r="J19" s="3344"/>
      <c r="K19" s="3344"/>
      <c r="L19" s="3344"/>
      <c r="M19" s="3344"/>
      <c r="N19" s="3344"/>
      <c r="O19" s="22" t="s">
        <v>44</v>
      </c>
      <c r="P19" s="22"/>
      <c r="Q19" s="22"/>
      <c r="R19" s="22"/>
      <c r="S19" s="22"/>
      <c r="T19" s="23"/>
      <c r="U19" s="7"/>
    </row>
    <row r="20" spans="1:21" ht="60" customHeight="1">
      <c r="A20" s="6"/>
      <c r="B20" s="3325" t="s">
        <v>590</v>
      </c>
      <c r="C20" s="3326"/>
      <c r="D20" s="3326"/>
      <c r="E20" s="3326"/>
      <c r="F20" s="3326"/>
      <c r="G20" s="3326"/>
      <c r="H20" s="3326"/>
      <c r="I20" s="3326"/>
      <c r="J20" s="3326"/>
      <c r="K20" s="3326"/>
      <c r="L20" s="3326"/>
      <c r="M20" s="3326"/>
      <c r="N20" s="3326"/>
      <c r="O20" s="3326"/>
      <c r="P20" s="3326"/>
      <c r="Q20" s="3326"/>
      <c r="R20" s="3326"/>
      <c r="S20" s="3326"/>
      <c r="T20" s="3327"/>
      <c r="U20" s="7"/>
    </row>
    <row r="21" spans="1:21" ht="50.25" customHeight="1">
      <c r="A21" s="6"/>
      <c r="B21" s="3328" t="s">
        <v>265</v>
      </c>
      <c r="C21" s="3329"/>
      <c r="D21" s="3329"/>
      <c r="E21" s="3329"/>
      <c r="F21" s="3329"/>
      <c r="G21" s="3329"/>
      <c r="H21" s="3329"/>
      <c r="I21" s="3329"/>
      <c r="J21" s="3329"/>
      <c r="K21" s="3329"/>
      <c r="L21" s="3329"/>
      <c r="M21" s="3329"/>
      <c r="N21" s="3329"/>
      <c r="O21" s="3329"/>
      <c r="P21" s="3329"/>
      <c r="Q21" s="3329"/>
      <c r="R21" s="3329"/>
      <c r="S21" s="3329"/>
      <c r="T21" s="3330"/>
      <c r="U21" s="7"/>
    </row>
    <row r="22" spans="1:21" ht="50.25" customHeight="1">
      <c r="A22" s="6"/>
      <c r="B22" s="3331"/>
      <c r="C22" s="3332"/>
      <c r="D22" s="3332"/>
      <c r="E22" s="3332"/>
      <c r="F22" s="3332"/>
      <c r="G22" s="3332"/>
      <c r="H22" s="3332"/>
      <c r="I22" s="3332"/>
      <c r="J22" s="3332"/>
      <c r="K22" s="3332"/>
      <c r="L22" s="3332"/>
      <c r="M22" s="3332"/>
      <c r="N22" s="3332"/>
      <c r="O22" s="3332"/>
      <c r="P22" s="3332"/>
      <c r="Q22" s="3332"/>
      <c r="R22" s="3332"/>
      <c r="S22" s="3332"/>
      <c r="T22" s="3333"/>
      <c r="U22" s="7"/>
    </row>
    <row r="23" spans="1:21" ht="50.25" customHeight="1">
      <c r="A23" s="6"/>
      <c r="B23" s="3334"/>
      <c r="C23" s="3335"/>
      <c r="D23" s="3335"/>
      <c r="E23" s="3335"/>
      <c r="F23" s="3335"/>
      <c r="G23" s="3335"/>
      <c r="H23" s="3335"/>
      <c r="I23" s="3335"/>
      <c r="J23" s="3335"/>
      <c r="K23" s="3335"/>
      <c r="L23" s="3335"/>
      <c r="M23" s="3335"/>
      <c r="N23" s="3335"/>
      <c r="O23" s="3335"/>
      <c r="P23" s="3335"/>
      <c r="Q23" s="3335"/>
      <c r="R23" s="3335"/>
      <c r="S23" s="3335"/>
      <c r="T23" s="3336"/>
      <c r="U23" s="7"/>
    </row>
    <row r="24" spans="1:21">
      <c r="A24" s="5"/>
      <c r="B24" s="12"/>
      <c r="C24" s="12"/>
      <c r="D24" s="12"/>
      <c r="E24" s="12"/>
      <c r="F24" s="12"/>
      <c r="G24" s="12"/>
      <c r="H24" s="12"/>
      <c r="I24" s="12"/>
      <c r="J24" s="12"/>
      <c r="K24" s="12"/>
      <c r="L24" s="12"/>
      <c r="M24" s="12"/>
      <c r="N24" s="12"/>
      <c r="O24" s="12"/>
      <c r="P24" s="12"/>
      <c r="Q24" s="12"/>
      <c r="R24" s="12"/>
      <c r="S24" s="12"/>
      <c r="T24" s="12"/>
      <c r="U24" s="13"/>
    </row>
  </sheetData>
  <sheetProtection formatCells="0"/>
  <mergeCells count="32">
    <mergeCell ref="P3:T3"/>
    <mergeCell ref="K6:L6"/>
    <mergeCell ref="M6:N6"/>
    <mergeCell ref="O6:U6"/>
    <mergeCell ref="M7:N7"/>
    <mergeCell ref="O7:U7"/>
    <mergeCell ref="M8:N8"/>
    <mergeCell ref="O8:U8"/>
    <mergeCell ref="B10:T10"/>
    <mergeCell ref="B12:D12"/>
    <mergeCell ref="E12:I12"/>
    <mergeCell ref="J12:L12"/>
    <mergeCell ref="M12:T12"/>
    <mergeCell ref="B13:C13"/>
    <mergeCell ref="D13:D14"/>
    <mergeCell ref="E13:I14"/>
    <mergeCell ref="J13:L14"/>
    <mergeCell ref="M13:T14"/>
    <mergeCell ref="B14:C14"/>
    <mergeCell ref="B15:D15"/>
    <mergeCell ref="E15:K15"/>
    <mergeCell ref="M15:S15"/>
    <mergeCell ref="B16:G16"/>
    <mergeCell ref="H16:N16"/>
    <mergeCell ref="B20:T20"/>
    <mergeCell ref="B21:T23"/>
    <mergeCell ref="B17:G17"/>
    <mergeCell ref="H17:N17"/>
    <mergeCell ref="B18:G18"/>
    <mergeCell ref="H18:T18"/>
    <mergeCell ref="B19:G19"/>
    <mergeCell ref="H19:N19"/>
  </mergeCells>
  <phoneticPr fontId="18"/>
  <pageMargins left="0.9055118110236221" right="0.51181102362204722" top="0.74803149606299213" bottom="0.74803149606299213" header="0.31496062992125984" footer="0.31496062992125984"/>
  <pageSetup paperSize="9"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L81"/>
  <sheetViews>
    <sheetView view="pageBreakPreview" zoomScale="80" zoomScaleNormal="85" zoomScaleSheetLayoutView="80" workbookViewId="0"/>
  </sheetViews>
  <sheetFormatPr defaultColWidth="9" defaultRowHeight="12"/>
  <cols>
    <col min="1" max="1" width="15.109375" style="14" customWidth="1"/>
    <col min="2" max="2" width="8.88671875" style="14" customWidth="1"/>
    <col min="3" max="3" width="11" style="14" bestFit="1" customWidth="1"/>
    <col min="4" max="4" width="11" style="15" bestFit="1" customWidth="1"/>
    <col min="5" max="5" width="3.33203125" style="14" customWidth="1"/>
    <col min="6" max="11" width="5.6640625" style="14" customWidth="1"/>
    <col min="12" max="12" width="3.88671875" style="14" customWidth="1"/>
    <col min="13" max="16384" width="9" style="14"/>
  </cols>
  <sheetData>
    <row r="1" spans="1:12">
      <c r="H1" s="15"/>
      <c r="I1" s="15"/>
      <c r="J1" s="15"/>
      <c r="K1" s="15"/>
    </row>
    <row r="2" spans="1:12" ht="28.2">
      <c r="A2" s="3378" t="s">
        <v>76</v>
      </c>
      <c r="B2" s="3378"/>
      <c r="C2" s="3378"/>
      <c r="D2" s="3378"/>
      <c r="E2" s="3378"/>
      <c r="F2" s="3378"/>
      <c r="G2" s="3378"/>
      <c r="H2" s="3378"/>
      <c r="I2" s="3378"/>
      <c r="J2" s="3378"/>
      <c r="K2" s="3378"/>
      <c r="L2" s="3378"/>
    </row>
    <row r="3" spans="1:12">
      <c r="A3" s="18"/>
      <c r="B3" s="18"/>
      <c r="C3" s="18"/>
      <c r="D3" s="19"/>
      <c r="E3" s="18"/>
      <c r="F3" s="18"/>
      <c r="G3" s="18"/>
      <c r="H3" s="18"/>
      <c r="I3" s="18"/>
      <c r="J3" s="18"/>
      <c r="K3" s="18"/>
      <c r="L3" s="18"/>
    </row>
    <row r="4" spans="1:12" s="17" customFormat="1" ht="20.100000000000001" customHeight="1">
      <c r="A4" s="16" t="s">
        <v>59</v>
      </c>
      <c r="B4" s="3384" t="str">
        <f>入力シート!C4</f>
        <v>道新第101号</v>
      </c>
      <c r="C4" s="3385"/>
      <c r="D4" s="16" t="s">
        <v>77</v>
      </c>
      <c r="E4" s="3375" t="str">
        <f>入力シート!C12</f>
        <v>久留米市○○町</v>
      </c>
      <c r="F4" s="3376"/>
      <c r="G4" s="3376"/>
      <c r="H4" s="3376"/>
      <c r="I4" s="3376"/>
      <c r="J4" s="3376"/>
      <c r="K4" s="3376"/>
      <c r="L4" s="3377"/>
    </row>
    <row r="5" spans="1:12" s="17" customFormat="1" ht="30" customHeight="1">
      <c r="A5" s="16" t="s">
        <v>52</v>
      </c>
      <c r="B5" s="3379" t="str">
        <f>入力シート!C10</f>
        <v>○○校区道路改良工事</v>
      </c>
      <c r="C5" s="3380"/>
      <c r="D5" s="3381"/>
      <c r="E5" s="3350" t="s">
        <v>78</v>
      </c>
      <c r="F5" s="3352"/>
      <c r="G5" s="3382" t="str">
        <f>TEXT(入力シート!C14,"令和e年m月d日")</f>
        <v>令和8年4月2日</v>
      </c>
      <c r="H5" s="3383"/>
      <c r="I5" s="1170" t="s">
        <v>14</v>
      </c>
      <c r="J5" s="3383" t="str">
        <f>TEXT(入力シート!C15,"令和e年m月d日")</f>
        <v>令和8年9月30日</v>
      </c>
      <c r="K5" s="3383"/>
      <c r="L5" s="1169"/>
    </row>
    <row r="6" spans="1:12" s="17" customFormat="1" ht="20.100000000000001" customHeight="1">
      <c r="A6" s="1168" t="s">
        <v>79</v>
      </c>
      <c r="B6" s="3372" t="str">
        <f>入力シート!C6</f>
        <v>都市建設部道路整備課</v>
      </c>
      <c r="C6" s="3373"/>
      <c r="D6" s="3374"/>
      <c r="E6" s="3369" t="s">
        <v>80</v>
      </c>
      <c r="F6" s="3370"/>
      <c r="G6" s="3375" t="str">
        <f>入力シート!C26</f>
        <v>(株）○○○○建設</v>
      </c>
      <c r="H6" s="3376"/>
      <c r="I6" s="3376"/>
      <c r="J6" s="3376"/>
      <c r="K6" s="3376"/>
      <c r="L6" s="3377"/>
    </row>
    <row r="7" spans="1:12" s="17" customFormat="1" ht="20.100000000000001" customHeight="1">
      <c r="A7" s="16" t="s">
        <v>2238</v>
      </c>
      <c r="B7" s="3372" t="str">
        <f>入力シート!C8</f>
        <v>久留米太郎</v>
      </c>
      <c r="C7" s="3373"/>
      <c r="D7" s="3374"/>
      <c r="E7" s="3369" t="s">
        <v>55</v>
      </c>
      <c r="F7" s="3370"/>
      <c r="G7" s="3372" t="str">
        <f>入力シート!C20</f>
        <v>久留米三郎</v>
      </c>
      <c r="H7" s="3373"/>
      <c r="I7" s="3373"/>
      <c r="J7" s="3373"/>
      <c r="K7" s="3373"/>
      <c r="L7" s="3374"/>
    </row>
    <row r="8" spans="1:12">
      <c r="A8" s="18"/>
      <c r="B8" s="18"/>
      <c r="C8" s="18"/>
      <c r="D8" s="19"/>
      <c r="E8" s="18"/>
      <c r="F8" s="18"/>
      <c r="G8" s="18"/>
      <c r="H8" s="18"/>
      <c r="I8" s="18"/>
      <c r="J8" s="18"/>
      <c r="K8" s="18"/>
      <c r="L8" s="18"/>
    </row>
    <row r="9" spans="1:12">
      <c r="A9" s="18"/>
      <c r="B9" s="18"/>
      <c r="C9" s="18"/>
      <c r="D9" s="19"/>
      <c r="E9" s="18"/>
      <c r="F9" s="18"/>
      <c r="G9" s="18"/>
      <c r="H9" s="18"/>
      <c r="I9" s="18"/>
      <c r="J9" s="18"/>
      <c r="K9" s="18"/>
      <c r="L9" s="18"/>
    </row>
    <row r="10" spans="1:12" ht="30" customHeight="1">
      <c r="A10" s="125" t="s">
        <v>82</v>
      </c>
      <c r="B10" s="126" t="s">
        <v>83</v>
      </c>
      <c r="C10" s="20" t="s">
        <v>84</v>
      </c>
      <c r="D10" s="20" t="s">
        <v>85</v>
      </c>
      <c r="E10" s="3369" t="s">
        <v>86</v>
      </c>
      <c r="F10" s="3370"/>
      <c r="G10" s="3369" t="s">
        <v>87</v>
      </c>
      <c r="H10" s="3371"/>
      <c r="I10" s="3371"/>
      <c r="J10" s="3370"/>
      <c r="K10" s="3369" t="s">
        <v>88</v>
      </c>
      <c r="L10" s="3370"/>
    </row>
    <row r="11" spans="1:12" ht="20.100000000000001" customHeight="1">
      <c r="A11" s="1174"/>
      <c r="B11" s="1174"/>
      <c r="C11" s="1175"/>
      <c r="D11" s="1175"/>
      <c r="E11" s="3347"/>
      <c r="F11" s="3349"/>
      <c r="G11" s="3347"/>
      <c r="H11" s="3349"/>
      <c r="I11" s="3347"/>
      <c r="J11" s="3349"/>
      <c r="K11" s="3367"/>
      <c r="L11" s="3368"/>
    </row>
    <row r="12" spans="1:12" ht="20.100000000000001" customHeight="1">
      <c r="A12" s="1174"/>
      <c r="B12" s="1174"/>
      <c r="C12" s="1175"/>
      <c r="D12" s="1175"/>
      <c r="E12" s="3347"/>
      <c r="F12" s="3349"/>
      <c r="G12" s="3347"/>
      <c r="H12" s="3349"/>
      <c r="I12" s="3347"/>
      <c r="J12" s="3349"/>
      <c r="K12" s="3367"/>
      <c r="L12" s="3368"/>
    </row>
    <row r="13" spans="1:12" ht="20.100000000000001" customHeight="1">
      <c r="A13" s="1174"/>
      <c r="B13" s="1174"/>
      <c r="C13" s="1175"/>
      <c r="D13" s="1175"/>
      <c r="E13" s="3347"/>
      <c r="F13" s="3349"/>
      <c r="G13" s="3347"/>
      <c r="H13" s="3349"/>
      <c r="I13" s="3347"/>
      <c r="J13" s="3349"/>
      <c r="K13" s="3367"/>
      <c r="L13" s="3368"/>
    </row>
    <row r="14" spans="1:12" ht="20.100000000000001" customHeight="1">
      <c r="A14" s="1174"/>
      <c r="B14" s="1174"/>
      <c r="C14" s="1175"/>
      <c r="D14" s="1175"/>
      <c r="E14" s="3347"/>
      <c r="F14" s="3349"/>
      <c r="G14" s="3347"/>
      <c r="H14" s="3349"/>
      <c r="I14" s="3347"/>
      <c r="J14" s="3349"/>
      <c r="K14" s="3367"/>
      <c r="L14" s="3368"/>
    </row>
    <row r="15" spans="1:12" ht="20.100000000000001" customHeight="1">
      <c r="A15" s="1174"/>
      <c r="B15" s="1174"/>
      <c r="C15" s="1175"/>
      <c r="D15" s="1175"/>
      <c r="E15" s="3347"/>
      <c r="F15" s="3349"/>
      <c r="G15" s="3347"/>
      <c r="H15" s="3349"/>
      <c r="I15" s="3347"/>
      <c r="J15" s="3349"/>
      <c r="K15" s="3367"/>
      <c r="L15" s="3368"/>
    </row>
    <row r="16" spans="1:12" ht="20.100000000000001" customHeight="1">
      <c r="A16" s="18"/>
      <c r="B16" s="18"/>
      <c r="C16" s="18"/>
      <c r="D16" s="19"/>
      <c r="E16" s="18"/>
      <c r="F16" s="18"/>
      <c r="G16" s="18"/>
      <c r="H16" s="18"/>
      <c r="I16" s="18"/>
      <c r="J16" s="18"/>
      <c r="K16" s="18"/>
      <c r="L16" s="18"/>
    </row>
    <row r="17" spans="1:12" s="17" customFormat="1" ht="15" customHeight="1">
      <c r="A17" s="3350" t="s">
        <v>89</v>
      </c>
      <c r="B17" s="3351"/>
      <c r="C17" s="3351"/>
      <c r="D17" s="3351"/>
      <c r="E17" s="3351"/>
      <c r="F17" s="3351"/>
      <c r="G17" s="3351"/>
      <c r="H17" s="3351"/>
      <c r="I17" s="3351"/>
      <c r="J17" s="3351"/>
      <c r="K17" s="3351"/>
      <c r="L17" s="3352"/>
    </row>
    <row r="18" spans="1:12" s="17" customFormat="1" ht="15" customHeight="1">
      <c r="A18" s="3357" t="s">
        <v>90</v>
      </c>
      <c r="B18" s="3350" t="s">
        <v>91</v>
      </c>
      <c r="C18" s="3351"/>
      <c r="D18" s="3359"/>
      <c r="E18" s="3360" t="s">
        <v>92</v>
      </c>
      <c r="F18" s="3351"/>
      <c r="G18" s="3351"/>
      <c r="H18" s="3351"/>
      <c r="I18" s="3351"/>
      <c r="J18" s="3352"/>
      <c r="K18" s="3361" t="s">
        <v>93</v>
      </c>
      <c r="L18" s="3362"/>
    </row>
    <row r="19" spans="1:12" s="17" customFormat="1" ht="40.5" customHeight="1">
      <c r="A19" s="3358"/>
      <c r="B19" s="21" t="s">
        <v>94</v>
      </c>
      <c r="C19" s="16" t="s">
        <v>95</v>
      </c>
      <c r="D19" s="1171" t="s">
        <v>96</v>
      </c>
      <c r="E19" s="3365" t="s">
        <v>94</v>
      </c>
      <c r="F19" s="3366"/>
      <c r="G19" s="3350" t="s">
        <v>95</v>
      </c>
      <c r="H19" s="3352"/>
      <c r="I19" s="3353" t="s">
        <v>96</v>
      </c>
      <c r="J19" s="3366"/>
      <c r="K19" s="3363"/>
      <c r="L19" s="3364"/>
    </row>
    <row r="20" spans="1:12" ht="20.100000000000001" customHeight="1">
      <c r="A20" s="1174"/>
      <c r="B20" s="1174"/>
      <c r="C20" s="1176"/>
      <c r="D20" s="1177"/>
      <c r="E20" s="3354"/>
      <c r="F20" s="3349"/>
      <c r="G20" s="3355"/>
      <c r="H20" s="3356"/>
      <c r="I20" s="3347"/>
      <c r="J20" s="3349"/>
      <c r="K20" s="3347"/>
      <c r="L20" s="3349"/>
    </row>
    <row r="21" spans="1:12" ht="20.100000000000001" customHeight="1">
      <c r="A21" s="1174"/>
      <c r="B21" s="1174"/>
      <c r="C21" s="1176"/>
      <c r="D21" s="1177"/>
      <c r="E21" s="3354"/>
      <c r="F21" s="3349"/>
      <c r="G21" s="3355"/>
      <c r="H21" s="3356"/>
      <c r="I21" s="3347"/>
      <c r="J21" s="3349"/>
      <c r="K21" s="3347"/>
      <c r="L21" s="3349"/>
    </row>
    <row r="22" spans="1:12" ht="20.100000000000001" customHeight="1">
      <c r="A22" s="1174"/>
      <c r="B22" s="1174"/>
      <c r="C22" s="1176"/>
      <c r="D22" s="1177"/>
      <c r="E22" s="3354"/>
      <c r="F22" s="3349"/>
      <c r="G22" s="3355"/>
      <c r="H22" s="3356"/>
      <c r="I22" s="3347"/>
      <c r="J22" s="3349"/>
      <c r="K22" s="3347"/>
      <c r="L22" s="3349"/>
    </row>
    <row r="23" spans="1:12" ht="20.100000000000001" customHeight="1">
      <c r="A23" s="1174"/>
      <c r="B23" s="1174"/>
      <c r="C23" s="1176"/>
      <c r="D23" s="1177"/>
      <c r="E23" s="3354"/>
      <c r="F23" s="3349"/>
      <c r="G23" s="3355"/>
      <c r="H23" s="3356"/>
      <c r="I23" s="3347"/>
      <c r="J23" s="3349"/>
      <c r="K23" s="3347"/>
      <c r="L23" s="3349"/>
    </row>
    <row r="24" spans="1:12" ht="20.100000000000001" customHeight="1">
      <c r="A24" s="1174"/>
      <c r="B24" s="1174"/>
      <c r="C24" s="1176"/>
      <c r="D24" s="1177"/>
      <c r="E24" s="3354"/>
      <c r="F24" s="3349"/>
      <c r="G24" s="3355"/>
      <c r="H24" s="3356"/>
      <c r="I24" s="3347"/>
      <c r="J24" s="3349"/>
      <c r="K24" s="3347"/>
      <c r="L24" s="3349"/>
    </row>
    <row r="25" spans="1:12">
      <c r="A25" s="18"/>
      <c r="B25" s="18"/>
      <c r="C25" s="18"/>
      <c r="D25" s="19"/>
      <c r="E25" s="18"/>
      <c r="F25" s="18"/>
      <c r="G25" s="18"/>
      <c r="H25" s="18"/>
      <c r="I25" s="18"/>
      <c r="J25" s="18"/>
      <c r="K25" s="18"/>
      <c r="L25" s="18"/>
    </row>
    <row r="26" spans="1:12" ht="15" customHeight="1">
      <c r="A26" s="3350" t="s">
        <v>0</v>
      </c>
      <c r="B26" s="3351"/>
      <c r="C26" s="3351"/>
      <c r="D26" s="3351"/>
      <c r="E26" s="3351"/>
      <c r="F26" s="3351"/>
      <c r="G26" s="3351"/>
      <c r="H26" s="3351"/>
      <c r="I26" s="3351"/>
      <c r="J26" s="3352"/>
      <c r="K26" s="30"/>
      <c r="L26" s="30"/>
    </row>
    <row r="27" spans="1:12" ht="40.5" customHeight="1">
      <c r="A27" s="16" t="s">
        <v>90</v>
      </c>
      <c r="B27" s="21" t="s">
        <v>94</v>
      </c>
      <c r="C27" s="16" t="s">
        <v>95</v>
      </c>
      <c r="D27" s="21" t="s">
        <v>96</v>
      </c>
      <c r="E27" s="3350" t="s">
        <v>1</v>
      </c>
      <c r="F27" s="3351"/>
      <c r="G27" s="3351"/>
      <c r="H27" s="3353" t="s">
        <v>156</v>
      </c>
      <c r="I27" s="3351"/>
      <c r="J27" s="3352"/>
      <c r="K27" s="30"/>
      <c r="L27" s="30"/>
    </row>
    <row r="28" spans="1:12" ht="20.100000000000001" customHeight="1">
      <c r="A28" s="1174"/>
      <c r="B28" s="1174"/>
      <c r="C28" s="1176"/>
      <c r="D28" s="1174"/>
      <c r="E28" s="3347"/>
      <c r="F28" s="3348"/>
      <c r="G28" s="3348"/>
      <c r="H28" s="3347"/>
      <c r="I28" s="3348"/>
      <c r="J28" s="3349"/>
      <c r="K28" s="30"/>
      <c r="L28" s="30"/>
    </row>
    <row r="29" spans="1:12" ht="20.100000000000001" customHeight="1">
      <c r="A29" s="1174"/>
      <c r="B29" s="1174"/>
      <c r="C29" s="1176"/>
      <c r="D29" s="1174"/>
      <c r="E29" s="3347"/>
      <c r="F29" s="3348"/>
      <c r="G29" s="3348"/>
      <c r="H29" s="3347"/>
      <c r="I29" s="3348"/>
      <c r="J29" s="3349"/>
      <c r="K29" s="30"/>
      <c r="L29" s="30"/>
    </row>
    <row r="30" spans="1:12" ht="20.100000000000001" customHeight="1">
      <c r="A30" s="1174"/>
      <c r="B30" s="1174"/>
      <c r="C30" s="1176"/>
      <c r="D30" s="1174"/>
      <c r="E30" s="3347"/>
      <c r="F30" s="3348"/>
      <c r="G30" s="3348"/>
      <c r="H30" s="3347"/>
      <c r="I30" s="3348"/>
      <c r="J30" s="3349"/>
      <c r="K30" s="30"/>
      <c r="L30" s="30"/>
    </row>
    <row r="31" spans="1:12" ht="20.100000000000001" customHeight="1">
      <c r="A31" s="1174"/>
      <c r="B31" s="1174"/>
      <c r="C31" s="1176"/>
      <c r="D31" s="1174"/>
      <c r="E31" s="3347"/>
      <c r="F31" s="3348"/>
      <c r="G31" s="3348"/>
      <c r="H31" s="3347"/>
      <c r="I31" s="3348"/>
      <c r="J31" s="3349"/>
      <c r="K31" s="30"/>
      <c r="L31" s="30"/>
    </row>
    <row r="32" spans="1:12" ht="20.100000000000001" customHeight="1">
      <c r="A32" s="116" t="s">
        <v>157</v>
      </c>
      <c r="B32" s="18"/>
      <c r="C32" s="18"/>
      <c r="D32" s="19"/>
      <c r="E32" s="18"/>
      <c r="F32" s="18"/>
      <c r="G32" s="18"/>
      <c r="H32" s="18"/>
      <c r="I32" s="18"/>
      <c r="J32" s="18"/>
      <c r="K32" s="18"/>
      <c r="L32" s="18"/>
    </row>
    <row r="33" spans="1:12">
      <c r="A33" s="1178" t="s">
        <v>1918</v>
      </c>
      <c r="B33" s="18"/>
      <c r="C33" s="18"/>
      <c r="D33" s="19"/>
      <c r="E33" s="18"/>
      <c r="F33" s="18"/>
      <c r="G33" s="18"/>
      <c r="H33" s="18"/>
      <c r="I33" s="18"/>
      <c r="J33" s="18"/>
      <c r="K33" s="18"/>
      <c r="L33" s="18"/>
    </row>
    <row r="34" spans="1:12">
      <c r="A34" s="18" t="s">
        <v>2</v>
      </c>
      <c r="B34" s="18"/>
      <c r="C34" s="18"/>
      <c r="D34" s="19"/>
      <c r="E34" s="18"/>
      <c r="F34" s="18"/>
      <c r="G34" s="18"/>
      <c r="H34" s="18"/>
      <c r="I34" s="18"/>
      <c r="J34" s="18"/>
      <c r="K34" s="18"/>
      <c r="L34" s="18"/>
    </row>
    <row r="35" spans="1:12">
      <c r="A35" s="18" t="s">
        <v>3</v>
      </c>
      <c r="B35" s="18"/>
      <c r="C35" s="18"/>
      <c r="D35" s="19"/>
      <c r="E35" s="18"/>
      <c r="F35" s="18"/>
      <c r="G35" s="18"/>
      <c r="H35" s="18"/>
      <c r="I35" s="18"/>
      <c r="J35" s="18"/>
      <c r="K35" s="18"/>
      <c r="L35" s="18"/>
    </row>
    <row r="36" spans="1:12">
      <c r="A36" s="1178" t="s">
        <v>1919</v>
      </c>
      <c r="B36" s="18"/>
      <c r="C36" s="18"/>
      <c r="D36" s="19"/>
      <c r="E36" s="18"/>
      <c r="F36" s="18"/>
      <c r="G36" s="18"/>
      <c r="H36" s="18"/>
      <c r="I36" s="18"/>
      <c r="J36" s="18"/>
      <c r="K36" s="18"/>
      <c r="L36" s="18"/>
    </row>
    <row r="37" spans="1:12">
      <c r="A37" s="298" t="s">
        <v>650</v>
      </c>
      <c r="B37" s="18"/>
      <c r="C37" s="18"/>
      <c r="D37" s="19"/>
      <c r="E37" s="18"/>
      <c r="F37" s="18"/>
      <c r="G37" s="18"/>
      <c r="H37" s="18"/>
      <c r="I37" s="18"/>
      <c r="J37" s="18"/>
      <c r="K37" s="18"/>
      <c r="L37" s="18"/>
    </row>
    <row r="38" spans="1:12">
      <c r="A38" s="298" t="s">
        <v>651</v>
      </c>
      <c r="B38" s="18"/>
      <c r="C38" s="18"/>
      <c r="D38" s="19"/>
      <c r="E38" s="18"/>
      <c r="F38" s="18"/>
      <c r="G38" s="18"/>
      <c r="H38" s="18"/>
      <c r="I38" s="18"/>
      <c r="J38" s="18"/>
      <c r="K38" s="18"/>
      <c r="L38" s="18"/>
    </row>
    <row r="39" spans="1:12">
      <c r="A39" s="298" t="s">
        <v>652</v>
      </c>
      <c r="B39" s="18"/>
      <c r="C39" s="18"/>
      <c r="D39" s="19"/>
      <c r="E39" s="18"/>
      <c r="F39" s="18"/>
      <c r="G39" s="18"/>
      <c r="H39" s="18"/>
      <c r="I39" s="18"/>
      <c r="J39" s="18"/>
      <c r="K39" s="18"/>
      <c r="L39" s="18"/>
    </row>
    <row r="40" spans="1:12">
      <c r="A40" s="18"/>
      <c r="B40" s="18"/>
      <c r="C40" s="18"/>
      <c r="D40" s="19"/>
      <c r="E40" s="18"/>
      <c r="F40" s="18"/>
      <c r="G40" s="18"/>
      <c r="H40" s="18"/>
      <c r="I40" s="18"/>
      <c r="J40" s="18"/>
      <c r="K40" s="18"/>
      <c r="L40" s="18"/>
    </row>
    <row r="41" spans="1:12">
      <c r="A41" s="18"/>
      <c r="B41" s="18"/>
      <c r="C41" s="18"/>
      <c r="D41" s="19"/>
      <c r="E41" s="18"/>
      <c r="F41" s="18"/>
      <c r="G41" s="18"/>
      <c r="H41" s="18"/>
      <c r="I41" s="18"/>
      <c r="J41" s="18"/>
      <c r="K41" s="18"/>
      <c r="L41" s="18"/>
    </row>
    <row r="42" spans="1:12">
      <c r="A42" s="18"/>
      <c r="B42" s="18"/>
      <c r="C42" s="18"/>
      <c r="D42" s="19"/>
      <c r="E42" s="18"/>
      <c r="F42" s="18"/>
      <c r="G42" s="18"/>
      <c r="H42" s="18"/>
      <c r="I42" s="18"/>
      <c r="J42" s="18"/>
      <c r="K42" s="18"/>
      <c r="L42" s="18"/>
    </row>
    <row r="43" spans="1:12">
      <c r="A43" s="18"/>
      <c r="B43" s="18"/>
      <c r="C43" s="18"/>
      <c r="D43" s="19"/>
      <c r="E43" s="18"/>
      <c r="F43" s="18"/>
      <c r="G43" s="18"/>
      <c r="H43" s="18"/>
      <c r="I43" s="18"/>
      <c r="J43" s="18"/>
      <c r="K43" s="18"/>
      <c r="L43" s="18"/>
    </row>
    <row r="44" spans="1:12">
      <c r="A44" s="18"/>
      <c r="B44" s="18"/>
      <c r="C44" s="18"/>
      <c r="D44" s="19"/>
      <c r="E44" s="18"/>
      <c r="F44" s="18"/>
      <c r="G44" s="18"/>
      <c r="H44" s="18"/>
      <c r="I44" s="18"/>
      <c r="J44" s="18"/>
      <c r="K44" s="18"/>
      <c r="L44" s="18"/>
    </row>
    <row r="45" spans="1:12">
      <c r="A45" s="18"/>
      <c r="B45" s="18"/>
      <c r="C45" s="18"/>
      <c r="D45" s="19"/>
      <c r="E45" s="18"/>
      <c r="F45" s="18"/>
      <c r="G45" s="18"/>
      <c r="H45" s="18"/>
      <c r="I45" s="18"/>
      <c r="J45" s="18"/>
      <c r="K45" s="18"/>
      <c r="L45" s="18"/>
    </row>
    <row r="46" spans="1:12">
      <c r="A46" s="18"/>
      <c r="B46" s="18"/>
      <c r="C46" s="18"/>
      <c r="D46" s="19"/>
      <c r="E46" s="18"/>
      <c r="F46" s="18"/>
      <c r="G46" s="18"/>
      <c r="H46" s="18"/>
      <c r="I46" s="18"/>
      <c r="J46" s="18"/>
      <c r="K46" s="18"/>
      <c r="L46" s="18"/>
    </row>
    <row r="47" spans="1:12">
      <c r="A47" s="18"/>
      <c r="B47" s="18"/>
      <c r="C47" s="18"/>
      <c r="D47" s="19"/>
      <c r="E47" s="18"/>
      <c r="F47" s="18"/>
      <c r="G47" s="18"/>
      <c r="H47" s="18"/>
      <c r="I47" s="18"/>
      <c r="J47" s="18"/>
      <c r="K47" s="18"/>
      <c r="L47" s="18"/>
    </row>
    <row r="48" spans="1:12">
      <c r="A48" s="18"/>
      <c r="B48" s="18"/>
      <c r="C48" s="18"/>
      <c r="D48" s="19"/>
      <c r="E48" s="18"/>
      <c r="F48" s="18"/>
      <c r="G48" s="18"/>
      <c r="H48" s="18"/>
      <c r="I48" s="18"/>
      <c r="J48" s="18"/>
      <c r="K48" s="18"/>
      <c r="L48" s="18"/>
    </row>
    <row r="49" spans="1:12">
      <c r="A49" s="18"/>
      <c r="B49" s="18"/>
      <c r="C49" s="18"/>
      <c r="D49" s="19"/>
      <c r="E49" s="18"/>
      <c r="F49" s="18"/>
      <c r="G49" s="18"/>
      <c r="H49" s="18"/>
      <c r="I49" s="18"/>
      <c r="J49" s="18"/>
      <c r="K49" s="18"/>
      <c r="L49" s="18"/>
    </row>
    <row r="50" spans="1:12">
      <c r="A50" s="18"/>
      <c r="B50" s="18"/>
      <c r="C50" s="18"/>
      <c r="D50" s="19"/>
      <c r="E50" s="18"/>
      <c r="F50" s="18"/>
      <c r="G50" s="18"/>
      <c r="H50" s="18"/>
      <c r="I50" s="18"/>
      <c r="J50" s="18"/>
      <c r="K50" s="18"/>
      <c r="L50" s="18"/>
    </row>
    <row r="51" spans="1:12">
      <c r="A51" s="18"/>
      <c r="B51" s="18"/>
      <c r="C51" s="18"/>
      <c r="D51" s="19"/>
      <c r="E51" s="18"/>
      <c r="F51" s="18"/>
      <c r="G51" s="18"/>
      <c r="H51" s="18"/>
      <c r="I51" s="18"/>
      <c r="J51" s="18"/>
      <c r="K51" s="18"/>
      <c r="L51" s="18"/>
    </row>
    <row r="52" spans="1:12">
      <c r="A52" s="18"/>
      <c r="B52" s="18"/>
      <c r="C52" s="18"/>
      <c r="D52" s="19"/>
      <c r="E52" s="18"/>
      <c r="F52" s="18"/>
      <c r="G52" s="18"/>
      <c r="H52" s="18"/>
      <c r="I52" s="18"/>
      <c r="J52" s="18"/>
      <c r="K52" s="18"/>
      <c r="L52" s="18"/>
    </row>
    <row r="53" spans="1:12">
      <c r="A53" s="18"/>
      <c r="B53" s="18"/>
      <c r="C53" s="18"/>
      <c r="D53" s="19"/>
      <c r="E53" s="18"/>
      <c r="F53" s="18"/>
      <c r="G53" s="18"/>
      <c r="H53" s="18"/>
      <c r="I53" s="18"/>
      <c r="J53" s="18"/>
      <c r="K53" s="18"/>
      <c r="L53" s="18"/>
    </row>
    <row r="54" spans="1:12">
      <c r="A54" s="18"/>
      <c r="B54" s="18"/>
      <c r="C54" s="18"/>
      <c r="D54" s="19"/>
      <c r="E54" s="18"/>
      <c r="F54" s="18"/>
      <c r="G54" s="18"/>
      <c r="H54" s="18"/>
      <c r="I54" s="18"/>
      <c r="J54" s="18"/>
      <c r="K54" s="18"/>
      <c r="L54" s="18"/>
    </row>
    <row r="55" spans="1:12">
      <c r="A55" s="18"/>
      <c r="B55" s="18"/>
      <c r="C55" s="18"/>
      <c r="D55" s="19"/>
      <c r="E55" s="18"/>
      <c r="F55" s="18"/>
      <c r="G55" s="18"/>
      <c r="H55" s="18"/>
      <c r="I55" s="18"/>
      <c r="J55" s="18"/>
      <c r="K55" s="18"/>
      <c r="L55" s="18"/>
    </row>
    <row r="56" spans="1:12">
      <c r="A56" s="18"/>
      <c r="B56" s="18"/>
      <c r="C56" s="18"/>
      <c r="D56" s="19"/>
      <c r="E56" s="18"/>
      <c r="F56" s="18"/>
      <c r="G56" s="18"/>
      <c r="H56" s="18"/>
      <c r="I56" s="18"/>
      <c r="J56" s="18"/>
      <c r="K56" s="18"/>
      <c r="L56" s="18"/>
    </row>
    <row r="57" spans="1:12">
      <c r="A57" s="18"/>
      <c r="B57" s="18"/>
      <c r="C57" s="18"/>
      <c r="D57" s="19"/>
      <c r="E57" s="18"/>
      <c r="F57" s="18"/>
      <c r="G57" s="18"/>
      <c r="H57" s="18"/>
      <c r="I57" s="18"/>
      <c r="J57" s="18"/>
      <c r="K57" s="18"/>
      <c r="L57" s="18"/>
    </row>
    <row r="58" spans="1:12">
      <c r="A58" s="18"/>
      <c r="B58" s="18"/>
      <c r="C58" s="18"/>
      <c r="D58" s="19"/>
      <c r="E58" s="18"/>
      <c r="F58" s="18"/>
      <c r="G58" s="18"/>
      <c r="H58" s="18"/>
      <c r="I58" s="18"/>
      <c r="J58" s="18"/>
      <c r="K58" s="18"/>
      <c r="L58" s="18"/>
    </row>
    <row r="59" spans="1:12">
      <c r="A59" s="18"/>
      <c r="B59" s="18"/>
      <c r="C59" s="18"/>
      <c r="D59" s="19"/>
      <c r="E59" s="18"/>
      <c r="F59" s="18"/>
      <c r="G59" s="18"/>
      <c r="H59" s="18"/>
      <c r="I59" s="18"/>
      <c r="J59" s="18"/>
      <c r="K59" s="18"/>
      <c r="L59" s="18"/>
    </row>
    <row r="60" spans="1:12">
      <c r="A60" s="18"/>
      <c r="B60" s="18"/>
      <c r="C60" s="18"/>
      <c r="D60" s="19"/>
      <c r="E60" s="18"/>
      <c r="F60" s="18"/>
      <c r="G60" s="18"/>
      <c r="H60" s="18"/>
      <c r="I60" s="18"/>
      <c r="J60" s="18"/>
      <c r="K60" s="18"/>
      <c r="L60" s="18"/>
    </row>
    <row r="61" spans="1:12">
      <c r="A61" s="18"/>
      <c r="B61" s="18"/>
      <c r="C61" s="18"/>
      <c r="D61" s="19"/>
      <c r="E61" s="18"/>
      <c r="F61" s="18"/>
      <c r="G61" s="18"/>
      <c r="H61" s="18"/>
      <c r="I61" s="18"/>
      <c r="J61" s="18"/>
      <c r="K61" s="18"/>
      <c r="L61" s="18"/>
    </row>
    <row r="62" spans="1:12">
      <c r="A62" s="18"/>
      <c r="B62" s="18"/>
      <c r="C62" s="18"/>
      <c r="D62" s="19"/>
      <c r="E62" s="18"/>
      <c r="F62" s="18"/>
      <c r="G62" s="18"/>
      <c r="H62" s="18"/>
      <c r="I62" s="18"/>
      <c r="J62" s="18"/>
      <c r="K62" s="18"/>
      <c r="L62" s="18"/>
    </row>
    <row r="63" spans="1:12">
      <c r="A63" s="18"/>
      <c r="B63" s="18"/>
      <c r="C63" s="18"/>
      <c r="D63" s="19"/>
      <c r="E63" s="18"/>
      <c r="F63" s="18"/>
      <c r="G63" s="18"/>
      <c r="H63" s="18"/>
      <c r="I63" s="18"/>
      <c r="J63" s="18"/>
      <c r="K63" s="18"/>
      <c r="L63" s="18"/>
    </row>
    <row r="64" spans="1:12">
      <c r="A64" s="18"/>
      <c r="B64" s="18"/>
      <c r="C64" s="18"/>
      <c r="D64" s="19"/>
      <c r="E64" s="18"/>
      <c r="F64" s="18"/>
      <c r="G64" s="18"/>
      <c r="H64" s="18"/>
      <c r="I64" s="18"/>
      <c r="J64" s="18"/>
      <c r="K64" s="18"/>
      <c r="L64" s="18"/>
    </row>
    <row r="65" spans="1:12">
      <c r="A65" s="18"/>
      <c r="B65" s="18"/>
      <c r="C65" s="18"/>
      <c r="D65" s="19"/>
      <c r="E65" s="18"/>
      <c r="F65" s="18"/>
      <c r="G65" s="18"/>
      <c r="H65" s="18"/>
      <c r="I65" s="18"/>
      <c r="J65" s="18"/>
      <c r="K65" s="18"/>
      <c r="L65" s="18"/>
    </row>
    <row r="66" spans="1:12">
      <c r="A66" s="18"/>
      <c r="B66" s="18"/>
      <c r="C66" s="18"/>
      <c r="D66" s="19"/>
      <c r="E66" s="18"/>
      <c r="F66" s="18"/>
      <c r="G66" s="18"/>
      <c r="H66" s="18"/>
      <c r="I66" s="18"/>
      <c r="J66" s="18"/>
      <c r="K66" s="18"/>
      <c r="L66" s="18"/>
    </row>
    <row r="67" spans="1:12">
      <c r="A67" s="18"/>
      <c r="B67" s="18"/>
      <c r="C67" s="18"/>
      <c r="D67" s="19"/>
      <c r="E67" s="18"/>
      <c r="F67" s="18"/>
      <c r="G67" s="18"/>
      <c r="H67" s="18"/>
      <c r="I67" s="18"/>
      <c r="J67" s="18"/>
      <c r="K67" s="18"/>
      <c r="L67" s="18"/>
    </row>
    <row r="68" spans="1:12">
      <c r="A68" s="18"/>
      <c r="B68" s="18"/>
      <c r="C68" s="18"/>
      <c r="D68" s="19"/>
      <c r="E68" s="18"/>
      <c r="F68" s="18"/>
      <c r="G68" s="18"/>
      <c r="H68" s="18"/>
      <c r="I68" s="18"/>
      <c r="J68" s="18"/>
      <c r="K68" s="18"/>
      <c r="L68" s="18"/>
    </row>
    <row r="69" spans="1:12">
      <c r="A69" s="18"/>
      <c r="B69" s="18"/>
      <c r="C69" s="18"/>
      <c r="D69" s="19"/>
      <c r="E69" s="18"/>
      <c r="F69" s="18"/>
      <c r="G69" s="18"/>
      <c r="H69" s="18"/>
      <c r="I69" s="18"/>
      <c r="J69" s="18"/>
      <c r="K69" s="18"/>
      <c r="L69" s="18"/>
    </row>
    <row r="70" spans="1:12">
      <c r="A70" s="18"/>
      <c r="B70" s="18"/>
      <c r="C70" s="18"/>
      <c r="D70" s="19"/>
      <c r="E70" s="18"/>
      <c r="F70" s="18"/>
      <c r="G70" s="18"/>
      <c r="H70" s="18"/>
      <c r="I70" s="18"/>
      <c r="J70" s="18"/>
      <c r="K70" s="18"/>
      <c r="L70" s="18"/>
    </row>
    <row r="71" spans="1:12">
      <c r="A71" s="18"/>
      <c r="B71" s="18"/>
      <c r="C71" s="18"/>
      <c r="D71" s="19"/>
      <c r="E71" s="18"/>
      <c r="F71" s="18"/>
      <c r="G71" s="18"/>
      <c r="H71" s="18"/>
      <c r="I71" s="18"/>
      <c r="J71" s="18"/>
      <c r="K71" s="18"/>
      <c r="L71" s="18"/>
    </row>
    <row r="72" spans="1:12">
      <c r="A72" s="18"/>
      <c r="B72" s="18"/>
      <c r="C72" s="18"/>
      <c r="D72" s="19"/>
      <c r="E72" s="18"/>
      <c r="F72" s="18"/>
      <c r="G72" s="18"/>
      <c r="H72" s="18"/>
      <c r="I72" s="18"/>
      <c r="J72" s="18"/>
      <c r="K72" s="18"/>
      <c r="L72" s="18"/>
    </row>
    <row r="73" spans="1:12">
      <c r="A73" s="18"/>
      <c r="B73" s="18"/>
      <c r="C73" s="18"/>
      <c r="D73" s="19"/>
      <c r="E73" s="18"/>
      <c r="F73" s="18"/>
      <c r="G73" s="18"/>
      <c r="H73" s="18"/>
      <c r="I73" s="18"/>
      <c r="J73" s="18"/>
      <c r="K73" s="18"/>
      <c r="L73" s="18"/>
    </row>
    <row r="74" spans="1:12">
      <c r="A74" s="18"/>
      <c r="B74" s="18"/>
      <c r="C74" s="18"/>
      <c r="D74" s="19"/>
      <c r="E74" s="18"/>
      <c r="F74" s="18"/>
      <c r="G74" s="18"/>
      <c r="H74" s="18"/>
      <c r="I74" s="18"/>
      <c r="J74" s="18"/>
      <c r="K74" s="18"/>
      <c r="L74" s="18"/>
    </row>
    <row r="75" spans="1:12">
      <c r="A75" s="18"/>
      <c r="B75" s="18"/>
      <c r="C75" s="18"/>
      <c r="D75" s="19"/>
      <c r="E75" s="18"/>
      <c r="F75" s="18"/>
      <c r="G75" s="18"/>
      <c r="H75" s="18"/>
      <c r="I75" s="18"/>
      <c r="J75" s="18"/>
      <c r="K75" s="18"/>
      <c r="L75" s="18"/>
    </row>
    <row r="76" spans="1:12">
      <c r="A76" s="18"/>
      <c r="B76" s="18"/>
      <c r="C76" s="18"/>
      <c r="D76" s="19"/>
      <c r="E76" s="18"/>
      <c r="F76" s="18"/>
      <c r="G76" s="18"/>
      <c r="H76" s="18"/>
      <c r="I76" s="18"/>
      <c r="J76" s="18"/>
      <c r="K76" s="18"/>
      <c r="L76" s="18"/>
    </row>
    <row r="77" spans="1:12">
      <c r="A77" s="18"/>
      <c r="B77" s="18"/>
      <c r="C77" s="18"/>
      <c r="D77" s="19"/>
      <c r="E77" s="18"/>
      <c r="F77" s="18"/>
      <c r="G77" s="18"/>
      <c r="H77" s="18"/>
      <c r="I77" s="18"/>
      <c r="J77" s="18"/>
      <c r="K77" s="18"/>
      <c r="L77" s="18"/>
    </row>
    <row r="78" spans="1:12">
      <c r="A78" s="18"/>
      <c r="B78" s="18"/>
      <c r="C78" s="18"/>
      <c r="D78" s="19"/>
      <c r="E78" s="18"/>
      <c r="F78" s="18"/>
      <c r="G78" s="18"/>
      <c r="H78" s="18"/>
      <c r="I78" s="18"/>
      <c r="J78" s="18"/>
      <c r="K78" s="18"/>
      <c r="L78" s="18"/>
    </row>
    <row r="79" spans="1:12">
      <c r="A79" s="18"/>
      <c r="B79" s="18"/>
      <c r="C79" s="18"/>
      <c r="D79" s="19"/>
      <c r="E79" s="18"/>
      <c r="F79" s="18"/>
      <c r="G79" s="18"/>
      <c r="H79" s="18"/>
      <c r="I79" s="18"/>
      <c r="J79" s="18"/>
      <c r="K79" s="18"/>
      <c r="L79" s="18"/>
    </row>
    <row r="80" spans="1:12">
      <c r="A80" s="18"/>
      <c r="B80" s="18"/>
      <c r="C80" s="18"/>
      <c r="D80" s="19"/>
      <c r="E80" s="18"/>
      <c r="F80" s="18"/>
      <c r="G80" s="18"/>
      <c r="H80" s="18"/>
      <c r="I80" s="18"/>
      <c r="J80" s="18"/>
      <c r="K80" s="18"/>
      <c r="L80" s="18"/>
    </row>
    <row r="81" spans="1:12">
      <c r="A81" s="18"/>
      <c r="B81" s="18"/>
      <c r="C81" s="18"/>
      <c r="D81" s="19"/>
      <c r="E81" s="18"/>
      <c r="F81" s="18"/>
      <c r="G81" s="18"/>
      <c r="H81" s="18"/>
      <c r="I81" s="18"/>
      <c r="J81" s="18"/>
      <c r="K81" s="18"/>
      <c r="L81" s="18"/>
    </row>
  </sheetData>
  <sheetProtection formatCells="0"/>
  <mergeCells count="75">
    <mergeCell ref="A2:L2"/>
    <mergeCell ref="E4:L4"/>
    <mergeCell ref="B5:D5"/>
    <mergeCell ref="E5:F5"/>
    <mergeCell ref="G5:H5"/>
    <mergeCell ref="J5:K5"/>
    <mergeCell ref="B4:C4"/>
    <mergeCell ref="B6:D6"/>
    <mergeCell ref="E6:F6"/>
    <mergeCell ref="G6:L6"/>
    <mergeCell ref="B7:D7"/>
    <mergeCell ref="E7:F7"/>
    <mergeCell ref="G7:L7"/>
    <mergeCell ref="E10:F10"/>
    <mergeCell ref="G10:J10"/>
    <mergeCell ref="K10:L10"/>
    <mergeCell ref="E11:F11"/>
    <mergeCell ref="G11:H11"/>
    <mergeCell ref="I11:J11"/>
    <mergeCell ref="K11:L11"/>
    <mergeCell ref="E12:F12"/>
    <mergeCell ref="G12:H12"/>
    <mergeCell ref="I12:J12"/>
    <mergeCell ref="K12:L12"/>
    <mergeCell ref="E13:F13"/>
    <mergeCell ref="G13:H13"/>
    <mergeCell ref="I13:J13"/>
    <mergeCell ref="K13:L13"/>
    <mergeCell ref="E14:F14"/>
    <mergeCell ref="G14:H14"/>
    <mergeCell ref="I14:J14"/>
    <mergeCell ref="K14:L14"/>
    <mergeCell ref="E15:F15"/>
    <mergeCell ref="G15:H15"/>
    <mergeCell ref="I15:J15"/>
    <mergeCell ref="K15:L15"/>
    <mergeCell ref="A17:L17"/>
    <mergeCell ref="A18:A19"/>
    <mergeCell ref="B18:D18"/>
    <mergeCell ref="E18:J18"/>
    <mergeCell ref="K18:L19"/>
    <mergeCell ref="E19:F19"/>
    <mergeCell ref="G19:H19"/>
    <mergeCell ref="I19:J19"/>
    <mergeCell ref="E20:F20"/>
    <mergeCell ref="G20:H20"/>
    <mergeCell ref="I20:J20"/>
    <mergeCell ref="K20:L20"/>
    <mergeCell ref="E21:F21"/>
    <mergeCell ref="G21:H21"/>
    <mergeCell ref="I21:J21"/>
    <mergeCell ref="K21:L21"/>
    <mergeCell ref="E22:F22"/>
    <mergeCell ref="G22:H22"/>
    <mergeCell ref="I22:J22"/>
    <mergeCell ref="K22:L22"/>
    <mergeCell ref="E23:F23"/>
    <mergeCell ref="G23:H23"/>
    <mergeCell ref="I23:J23"/>
    <mergeCell ref="K23:L23"/>
    <mergeCell ref="E24:F24"/>
    <mergeCell ref="G24:H24"/>
    <mergeCell ref="I24:J24"/>
    <mergeCell ref="K24:L24"/>
    <mergeCell ref="E27:G27"/>
    <mergeCell ref="H31:J31"/>
    <mergeCell ref="A26:J26"/>
    <mergeCell ref="E31:G31"/>
    <mergeCell ref="E29:G29"/>
    <mergeCell ref="E30:G30"/>
    <mergeCell ref="E28:G28"/>
    <mergeCell ref="H27:J27"/>
    <mergeCell ref="H28:J28"/>
    <mergeCell ref="H29:J29"/>
    <mergeCell ref="H30:J30"/>
  </mergeCells>
  <phoneticPr fontId="18"/>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6134B-0B1C-4A08-AA8D-BBFEAD74451A}">
  <dimension ref="A1:AP81"/>
  <sheetViews>
    <sheetView showGridLines="0" view="pageBreakPreview" zoomScale="91" zoomScaleNormal="85" zoomScaleSheetLayoutView="91" workbookViewId="0"/>
  </sheetViews>
  <sheetFormatPr defaultRowHeight="13.2"/>
  <cols>
    <col min="1" max="1" width="5.109375" style="2220" customWidth="1"/>
    <col min="2" max="2" width="13" style="2220" customWidth="1"/>
    <col min="3" max="3" width="5" style="2220" customWidth="1"/>
    <col min="4" max="4" width="28.109375" style="2220" customWidth="1"/>
    <col min="5" max="5" width="14.109375" style="2220" customWidth="1"/>
    <col min="6" max="6" width="46" style="2220" customWidth="1"/>
    <col min="7" max="256" width="8.88671875" style="2220"/>
    <col min="257" max="257" width="5.109375" style="2220" customWidth="1"/>
    <col min="258" max="258" width="13" style="2220" customWidth="1"/>
    <col min="259" max="259" width="5" style="2220" customWidth="1"/>
    <col min="260" max="260" width="28.109375" style="2220" customWidth="1"/>
    <col min="261" max="261" width="14.109375" style="2220" customWidth="1"/>
    <col min="262" max="262" width="46" style="2220" customWidth="1"/>
    <col min="263" max="512" width="8.88671875" style="2220"/>
    <col min="513" max="513" width="5.109375" style="2220" customWidth="1"/>
    <col min="514" max="514" width="13" style="2220" customWidth="1"/>
    <col min="515" max="515" width="5" style="2220" customWidth="1"/>
    <col min="516" max="516" width="28.109375" style="2220" customWidth="1"/>
    <col min="517" max="517" width="14.109375" style="2220" customWidth="1"/>
    <col min="518" max="518" width="46" style="2220" customWidth="1"/>
    <col min="519" max="768" width="8.88671875" style="2220"/>
    <col min="769" max="769" width="5.109375" style="2220" customWidth="1"/>
    <col min="770" max="770" width="13" style="2220" customWidth="1"/>
    <col min="771" max="771" width="5" style="2220" customWidth="1"/>
    <col min="772" max="772" width="28.109375" style="2220" customWidth="1"/>
    <col min="773" max="773" width="14.109375" style="2220" customWidth="1"/>
    <col min="774" max="774" width="46" style="2220" customWidth="1"/>
    <col min="775" max="1024" width="8.88671875" style="2220"/>
    <col min="1025" max="1025" width="5.109375" style="2220" customWidth="1"/>
    <col min="1026" max="1026" width="13" style="2220" customWidth="1"/>
    <col min="1027" max="1027" width="5" style="2220" customWidth="1"/>
    <col min="1028" max="1028" width="28.109375" style="2220" customWidth="1"/>
    <col min="1029" max="1029" width="14.109375" style="2220" customWidth="1"/>
    <col min="1030" max="1030" width="46" style="2220" customWidth="1"/>
    <col min="1031" max="1280" width="8.88671875" style="2220"/>
    <col min="1281" max="1281" width="5.109375" style="2220" customWidth="1"/>
    <col min="1282" max="1282" width="13" style="2220" customWidth="1"/>
    <col min="1283" max="1283" width="5" style="2220" customWidth="1"/>
    <col min="1284" max="1284" width="28.109375" style="2220" customWidth="1"/>
    <col min="1285" max="1285" width="14.109375" style="2220" customWidth="1"/>
    <col min="1286" max="1286" width="46" style="2220" customWidth="1"/>
    <col min="1287" max="1536" width="8.88671875" style="2220"/>
    <col min="1537" max="1537" width="5.109375" style="2220" customWidth="1"/>
    <col min="1538" max="1538" width="13" style="2220" customWidth="1"/>
    <col min="1539" max="1539" width="5" style="2220" customWidth="1"/>
    <col min="1540" max="1540" width="28.109375" style="2220" customWidth="1"/>
    <col min="1541" max="1541" width="14.109375" style="2220" customWidth="1"/>
    <col min="1542" max="1542" width="46" style="2220" customWidth="1"/>
    <col min="1543" max="1792" width="8.88671875" style="2220"/>
    <col min="1793" max="1793" width="5.109375" style="2220" customWidth="1"/>
    <col min="1794" max="1794" width="13" style="2220" customWidth="1"/>
    <col min="1795" max="1795" width="5" style="2220" customWidth="1"/>
    <col min="1796" max="1796" width="28.109375" style="2220" customWidth="1"/>
    <col min="1797" max="1797" width="14.109375" style="2220" customWidth="1"/>
    <col min="1798" max="1798" width="46" style="2220" customWidth="1"/>
    <col min="1799" max="2048" width="8.88671875" style="2220"/>
    <col min="2049" max="2049" width="5.109375" style="2220" customWidth="1"/>
    <col min="2050" max="2050" width="13" style="2220" customWidth="1"/>
    <col min="2051" max="2051" width="5" style="2220" customWidth="1"/>
    <col min="2052" max="2052" width="28.109375" style="2220" customWidth="1"/>
    <col min="2053" max="2053" width="14.109375" style="2220" customWidth="1"/>
    <col min="2054" max="2054" width="46" style="2220" customWidth="1"/>
    <col min="2055" max="2304" width="8.88671875" style="2220"/>
    <col min="2305" max="2305" width="5.109375" style="2220" customWidth="1"/>
    <col min="2306" max="2306" width="13" style="2220" customWidth="1"/>
    <col min="2307" max="2307" width="5" style="2220" customWidth="1"/>
    <col min="2308" max="2308" width="28.109375" style="2220" customWidth="1"/>
    <col min="2309" max="2309" width="14.109375" style="2220" customWidth="1"/>
    <col min="2310" max="2310" width="46" style="2220" customWidth="1"/>
    <col min="2311" max="2560" width="8.88671875" style="2220"/>
    <col min="2561" max="2561" width="5.109375" style="2220" customWidth="1"/>
    <col min="2562" max="2562" width="13" style="2220" customWidth="1"/>
    <col min="2563" max="2563" width="5" style="2220" customWidth="1"/>
    <col min="2564" max="2564" width="28.109375" style="2220" customWidth="1"/>
    <col min="2565" max="2565" width="14.109375" style="2220" customWidth="1"/>
    <col min="2566" max="2566" width="46" style="2220" customWidth="1"/>
    <col min="2567" max="2816" width="8.88671875" style="2220"/>
    <col min="2817" max="2817" width="5.109375" style="2220" customWidth="1"/>
    <col min="2818" max="2818" width="13" style="2220" customWidth="1"/>
    <col min="2819" max="2819" width="5" style="2220" customWidth="1"/>
    <col min="2820" max="2820" width="28.109375" style="2220" customWidth="1"/>
    <col min="2821" max="2821" width="14.109375" style="2220" customWidth="1"/>
    <col min="2822" max="2822" width="46" style="2220" customWidth="1"/>
    <col min="2823" max="3072" width="8.88671875" style="2220"/>
    <col min="3073" max="3073" width="5.109375" style="2220" customWidth="1"/>
    <col min="3074" max="3074" width="13" style="2220" customWidth="1"/>
    <col min="3075" max="3075" width="5" style="2220" customWidth="1"/>
    <col min="3076" max="3076" width="28.109375" style="2220" customWidth="1"/>
    <col min="3077" max="3077" width="14.109375" style="2220" customWidth="1"/>
    <col min="3078" max="3078" width="46" style="2220" customWidth="1"/>
    <col min="3079" max="3328" width="8.88671875" style="2220"/>
    <col min="3329" max="3329" width="5.109375" style="2220" customWidth="1"/>
    <col min="3330" max="3330" width="13" style="2220" customWidth="1"/>
    <col min="3331" max="3331" width="5" style="2220" customWidth="1"/>
    <col min="3332" max="3332" width="28.109375" style="2220" customWidth="1"/>
    <col min="3333" max="3333" width="14.109375" style="2220" customWidth="1"/>
    <col min="3334" max="3334" width="46" style="2220" customWidth="1"/>
    <col min="3335" max="3584" width="8.88671875" style="2220"/>
    <col min="3585" max="3585" width="5.109375" style="2220" customWidth="1"/>
    <col min="3586" max="3586" width="13" style="2220" customWidth="1"/>
    <col min="3587" max="3587" width="5" style="2220" customWidth="1"/>
    <col min="3588" max="3588" width="28.109375" style="2220" customWidth="1"/>
    <col min="3589" max="3589" width="14.109375" style="2220" customWidth="1"/>
    <col min="3590" max="3590" width="46" style="2220" customWidth="1"/>
    <col min="3591" max="3840" width="8.88671875" style="2220"/>
    <col min="3841" max="3841" width="5.109375" style="2220" customWidth="1"/>
    <col min="3842" max="3842" width="13" style="2220" customWidth="1"/>
    <col min="3843" max="3843" width="5" style="2220" customWidth="1"/>
    <col min="3844" max="3844" width="28.109375" style="2220" customWidth="1"/>
    <col min="3845" max="3845" width="14.109375" style="2220" customWidth="1"/>
    <col min="3846" max="3846" width="46" style="2220" customWidth="1"/>
    <col min="3847" max="4096" width="8.88671875" style="2220"/>
    <col min="4097" max="4097" width="5.109375" style="2220" customWidth="1"/>
    <col min="4098" max="4098" width="13" style="2220" customWidth="1"/>
    <col min="4099" max="4099" width="5" style="2220" customWidth="1"/>
    <col min="4100" max="4100" width="28.109375" style="2220" customWidth="1"/>
    <col min="4101" max="4101" width="14.109375" style="2220" customWidth="1"/>
    <col min="4102" max="4102" width="46" style="2220" customWidth="1"/>
    <col min="4103" max="4352" width="8.88671875" style="2220"/>
    <col min="4353" max="4353" width="5.109375" style="2220" customWidth="1"/>
    <col min="4354" max="4354" width="13" style="2220" customWidth="1"/>
    <col min="4355" max="4355" width="5" style="2220" customWidth="1"/>
    <col min="4356" max="4356" width="28.109375" style="2220" customWidth="1"/>
    <col min="4357" max="4357" width="14.109375" style="2220" customWidth="1"/>
    <col min="4358" max="4358" width="46" style="2220" customWidth="1"/>
    <col min="4359" max="4608" width="8.88671875" style="2220"/>
    <col min="4609" max="4609" width="5.109375" style="2220" customWidth="1"/>
    <col min="4610" max="4610" width="13" style="2220" customWidth="1"/>
    <col min="4611" max="4611" width="5" style="2220" customWidth="1"/>
    <col min="4612" max="4612" width="28.109375" style="2220" customWidth="1"/>
    <col min="4613" max="4613" width="14.109375" style="2220" customWidth="1"/>
    <col min="4614" max="4614" width="46" style="2220" customWidth="1"/>
    <col min="4615" max="4864" width="8.88671875" style="2220"/>
    <col min="4865" max="4865" width="5.109375" style="2220" customWidth="1"/>
    <col min="4866" max="4866" width="13" style="2220" customWidth="1"/>
    <col min="4867" max="4867" width="5" style="2220" customWidth="1"/>
    <col min="4868" max="4868" width="28.109375" style="2220" customWidth="1"/>
    <col min="4869" max="4869" width="14.109375" style="2220" customWidth="1"/>
    <col min="4870" max="4870" width="46" style="2220" customWidth="1"/>
    <col min="4871" max="5120" width="8.88671875" style="2220"/>
    <col min="5121" max="5121" width="5.109375" style="2220" customWidth="1"/>
    <col min="5122" max="5122" width="13" style="2220" customWidth="1"/>
    <col min="5123" max="5123" width="5" style="2220" customWidth="1"/>
    <col min="5124" max="5124" width="28.109375" style="2220" customWidth="1"/>
    <col min="5125" max="5125" width="14.109375" style="2220" customWidth="1"/>
    <col min="5126" max="5126" width="46" style="2220" customWidth="1"/>
    <col min="5127" max="5376" width="8.88671875" style="2220"/>
    <col min="5377" max="5377" width="5.109375" style="2220" customWidth="1"/>
    <col min="5378" max="5378" width="13" style="2220" customWidth="1"/>
    <col min="5379" max="5379" width="5" style="2220" customWidth="1"/>
    <col min="5380" max="5380" width="28.109375" style="2220" customWidth="1"/>
    <col min="5381" max="5381" width="14.109375" style="2220" customWidth="1"/>
    <col min="5382" max="5382" width="46" style="2220" customWidth="1"/>
    <col min="5383" max="5632" width="8.88671875" style="2220"/>
    <col min="5633" max="5633" width="5.109375" style="2220" customWidth="1"/>
    <col min="5634" max="5634" width="13" style="2220" customWidth="1"/>
    <col min="5635" max="5635" width="5" style="2220" customWidth="1"/>
    <col min="5636" max="5636" width="28.109375" style="2220" customWidth="1"/>
    <col min="5637" max="5637" width="14.109375" style="2220" customWidth="1"/>
    <col min="5638" max="5638" width="46" style="2220" customWidth="1"/>
    <col min="5639" max="5888" width="8.88671875" style="2220"/>
    <col min="5889" max="5889" width="5.109375" style="2220" customWidth="1"/>
    <col min="5890" max="5890" width="13" style="2220" customWidth="1"/>
    <col min="5891" max="5891" width="5" style="2220" customWidth="1"/>
    <col min="5892" max="5892" width="28.109375" style="2220" customWidth="1"/>
    <col min="5893" max="5893" width="14.109375" style="2220" customWidth="1"/>
    <col min="5894" max="5894" width="46" style="2220" customWidth="1"/>
    <col min="5895" max="6144" width="8.88671875" style="2220"/>
    <col min="6145" max="6145" width="5.109375" style="2220" customWidth="1"/>
    <col min="6146" max="6146" width="13" style="2220" customWidth="1"/>
    <col min="6147" max="6147" width="5" style="2220" customWidth="1"/>
    <col min="6148" max="6148" width="28.109375" style="2220" customWidth="1"/>
    <col min="6149" max="6149" width="14.109375" style="2220" customWidth="1"/>
    <col min="6150" max="6150" width="46" style="2220" customWidth="1"/>
    <col min="6151" max="6400" width="8.88671875" style="2220"/>
    <col min="6401" max="6401" width="5.109375" style="2220" customWidth="1"/>
    <col min="6402" max="6402" width="13" style="2220" customWidth="1"/>
    <col min="6403" max="6403" width="5" style="2220" customWidth="1"/>
    <col min="6404" max="6404" width="28.109375" style="2220" customWidth="1"/>
    <col min="6405" max="6405" width="14.109375" style="2220" customWidth="1"/>
    <col min="6406" max="6406" width="46" style="2220" customWidth="1"/>
    <col min="6407" max="6656" width="8.88671875" style="2220"/>
    <col min="6657" max="6657" width="5.109375" style="2220" customWidth="1"/>
    <col min="6658" max="6658" width="13" style="2220" customWidth="1"/>
    <col min="6659" max="6659" width="5" style="2220" customWidth="1"/>
    <col min="6660" max="6660" width="28.109375" style="2220" customWidth="1"/>
    <col min="6661" max="6661" width="14.109375" style="2220" customWidth="1"/>
    <col min="6662" max="6662" width="46" style="2220" customWidth="1"/>
    <col min="6663" max="6912" width="8.88671875" style="2220"/>
    <col min="6913" max="6913" width="5.109375" style="2220" customWidth="1"/>
    <col min="6914" max="6914" width="13" style="2220" customWidth="1"/>
    <col min="6915" max="6915" width="5" style="2220" customWidth="1"/>
    <col min="6916" max="6916" width="28.109375" style="2220" customWidth="1"/>
    <col min="6917" max="6917" width="14.109375" style="2220" customWidth="1"/>
    <col min="6918" max="6918" width="46" style="2220" customWidth="1"/>
    <col min="6919" max="7168" width="8.88671875" style="2220"/>
    <col min="7169" max="7169" width="5.109375" style="2220" customWidth="1"/>
    <col min="7170" max="7170" width="13" style="2220" customWidth="1"/>
    <col min="7171" max="7171" width="5" style="2220" customWidth="1"/>
    <col min="7172" max="7172" width="28.109375" style="2220" customWidth="1"/>
    <col min="7173" max="7173" width="14.109375" style="2220" customWidth="1"/>
    <col min="7174" max="7174" width="46" style="2220" customWidth="1"/>
    <col min="7175" max="7424" width="8.88671875" style="2220"/>
    <col min="7425" max="7425" width="5.109375" style="2220" customWidth="1"/>
    <col min="7426" max="7426" width="13" style="2220" customWidth="1"/>
    <col min="7427" max="7427" width="5" style="2220" customWidth="1"/>
    <col min="7428" max="7428" width="28.109375" style="2220" customWidth="1"/>
    <col min="7429" max="7429" width="14.109375" style="2220" customWidth="1"/>
    <col min="7430" max="7430" width="46" style="2220" customWidth="1"/>
    <col min="7431" max="7680" width="8.88671875" style="2220"/>
    <col min="7681" max="7681" width="5.109375" style="2220" customWidth="1"/>
    <col min="7682" max="7682" width="13" style="2220" customWidth="1"/>
    <col min="7683" max="7683" width="5" style="2220" customWidth="1"/>
    <col min="7684" max="7684" width="28.109375" style="2220" customWidth="1"/>
    <col min="7685" max="7685" width="14.109375" style="2220" customWidth="1"/>
    <col min="7686" max="7686" width="46" style="2220" customWidth="1"/>
    <col min="7687" max="7936" width="8.88671875" style="2220"/>
    <col min="7937" max="7937" width="5.109375" style="2220" customWidth="1"/>
    <col min="7938" max="7938" width="13" style="2220" customWidth="1"/>
    <col min="7939" max="7939" width="5" style="2220" customWidth="1"/>
    <col min="7940" max="7940" width="28.109375" style="2220" customWidth="1"/>
    <col min="7941" max="7941" width="14.109375" style="2220" customWidth="1"/>
    <col min="7942" max="7942" width="46" style="2220" customWidth="1"/>
    <col min="7943" max="8192" width="8.88671875" style="2220"/>
    <col min="8193" max="8193" width="5.109375" style="2220" customWidth="1"/>
    <col min="8194" max="8194" width="13" style="2220" customWidth="1"/>
    <col min="8195" max="8195" width="5" style="2220" customWidth="1"/>
    <col min="8196" max="8196" width="28.109375" style="2220" customWidth="1"/>
    <col min="8197" max="8197" width="14.109375" style="2220" customWidth="1"/>
    <col min="8198" max="8198" width="46" style="2220" customWidth="1"/>
    <col min="8199" max="8448" width="8.88671875" style="2220"/>
    <col min="8449" max="8449" width="5.109375" style="2220" customWidth="1"/>
    <col min="8450" max="8450" width="13" style="2220" customWidth="1"/>
    <col min="8451" max="8451" width="5" style="2220" customWidth="1"/>
    <col min="8452" max="8452" width="28.109375" style="2220" customWidth="1"/>
    <col min="8453" max="8453" width="14.109375" style="2220" customWidth="1"/>
    <col min="8454" max="8454" width="46" style="2220" customWidth="1"/>
    <col min="8455" max="8704" width="8.88671875" style="2220"/>
    <col min="8705" max="8705" width="5.109375" style="2220" customWidth="1"/>
    <col min="8706" max="8706" width="13" style="2220" customWidth="1"/>
    <col min="8707" max="8707" width="5" style="2220" customWidth="1"/>
    <col min="8708" max="8708" width="28.109375" style="2220" customWidth="1"/>
    <col min="8709" max="8709" width="14.109375" style="2220" customWidth="1"/>
    <col min="8710" max="8710" width="46" style="2220" customWidth="1"/>
    <col min="8711" max="8960" width="8.88671875" style="2220"/>
    <col min="8961" max="8961" width="5.109375" style="2220" customWidth="1"/>
    <col min="8962" max="8962" width="13" style="2220" customWidth="1"/>
    <col min="8963" max="8963" width="5" style="2220" customWidth="1"/>
    <col min="8964" max="8964" width="28.109375" style="2220" customWidth="1"/>
    <col min="8965" max="8965" width="14.109375" style="2220" customWidth="1"/>
    <col min="8966" max="8966" width="46" style="2220" customWidth="1"/>
    <col min="8967" max="9216" width="8.88671875" style="2220"/>
    <col min="9217" max="9217" width="5.109375" style="2220" customWidth="1"/>
    <col min="9218" max="9218" width="13" style="2220" customWidth="1"/>
    <col min="9219" max="9219" width="5" style="2220" customWidth="1"/>
    <col min="9220" max="9220" width="28.109375" style="2220" customWidth="1"/>
    <col min="9221" max="9221" width="14.109375" style="2220" customWidth="1"/>
    <col min="9222" max="9222" width="46" style="2220" customWidth="1"/>
    <col min="9223" max="9472" width="8.88671875" style="2220"/>
    <col min="9473" max="9473" width="5.109375" style="2220" customWidth="1"/>
    <col min="9474" max="9474" width="13" style="2220" customWidth="1"/>
    <col min="9475" max="9475" width="5" style="2220" customWidth="1"/>
    <col min="9476" max="9476" width="28.109375" style="2220" customWidth="1"/>
    <col min="9477" max="9477" width="14.109375" style="2220" customWidth="1"/>
    <col min="9478" max="9478" width="46" style="2220" customWidth="1"/>
    <col min="9479" max="9728" width="8.88671875" style="2220"/>
    <col min="9729" max="9729" width="5.109375" style="2220" customWidth="1"/>
    <col min="9730" max="9730" width="13" style="2220" customWidth="1"/>
    <col min="9731" max="9731" width="5" style="2220" customWidth="1"/>
    <col min="9732" max="9732" width="28.109375" style="2220" customWidth="1"/>
    <col min="9733" max="9733" width="14.109375" style="2220" customWidth="1"/>
    <col min="9734" max="9734" width="46" style="2220" customWidth="1"/>
    <col min="9735" max="9984" width="8.88671875" style="2220"/>
    <col min="9985" max="9985" width="5.109375" style="2220" customWidth="1"/>
    <col min="9986" max="9986" width="13" style="2220" customWidth="1"/>
    <col min="9987" max="9987" width="5" style="2220" customWidth="1"/>
    <col min="9988" max="9988" width="28.109375" style="2220" customWidth="1"/>
    <col min="9989" max="9989" width="14.109375" style="2220" customWidth="1"/>
    <col min="9990" max="9990" width="46" style="2220" customWidth="1"/>
    <col min="9991" max="10240" width="8.88671875" style="2220"/>
    <col min="10241" max="10241" width="5.109375" style="2220" customWidth="1"/>
    <col min="10242" max="10242" width="13" style="2220" customWidth="1"/>
    <col min="10243" max="10243" width="5" style="2220" customWidth="1"/>
    <col min="10244" max="10244" width="28.109375" style="2220" customWidth="1"/>
    <col min="10245" max="10245" width="14.109375" style="2220" customWidth="1"/>
    <col min="10246" max="10246" width="46" style="2220" customWidth="1"/>
    <col min="10247" max="10496" width="8.88671875" style="2220"/>
    <col min="10497" max="10497" width="5.109375" style="2220" customWidth="1"/>
    <col min="10498" max="10498" width="13" style="2220" customWidth="1"/>
    <col min="10499" max="10499" width="5" style="2220" customWidth="1"/>
    <col min="10500" max="10500" width="28.109375" style="2220" customWidth="1"/>
    <col min="10501" max="10501" width="14.109375" style="2220" customWidth="1"/>
    <col min="10502" max="10502" width="46" style="2220" customWidth="1"/>
    <col min="10503" max="10752" width="8.88671875" style="2220"/>
    <col min="10753" max="10753" width="5.109375" style="2220" customWidth="1"/>
    <col min="10754" max="10754" width="13" style="2220" customWidth="1"/>
    <col min="10755" max="10755" width="5" style="2220" customWidth="1"/>
    <col min="10756" max="10756" width="28.109375" style="2220" customWidth="1"/>
    <col min="10757" max="10757" width="14.109375" style="2220" customWidth="1"/>
    <col min="10758" max="10758" width="46" style="2220" customWidth="1"/>
    <col min="10759" max="11008" width="8.88671875" style="2220"/>
    <col min="11009" max="11009" width="5.109375" style="2220" customWidth="1"/>
    <col min="11010" max="11010" width="13" style="2220" customWidth="1"/>
    <col min="11011" max="11011" width="5" style="2220" customWidth="1"/>
    <col min="11012" max="11012" width="28.109375" style="2220" customWidth="1"/>
    <col min="11013" max="11013" width="14.109375" style="2220" customWidth="1"/>
    <col min="11014" max="11014" width="46" style="2220" customWidth="1"/>
    <col min="11015" max="11264" width="8.88671875" style="2220"/>
    <col min="11265" max="11265" width="5.109375" style="2220" customWidth="1"/>
    <col min="11266" max="11266" width="13" style="2220" customWidth="1"/>
    <col min="11267" max="11267" width="5" style="2220" customWidth="1"/>
    <col min="11268" max="11268" width="28.109375" style="2220" customWidth="1"/>
    <col min="11269" max="11269" width="14.109375" style="2220" customWidth="1"/>
    <col min="11270" max="11270" width="46" style="2220" customWidth="1"/>
    <col min="11271" max="11520" width="8.88671875" style="2220"/>
    <col min="11521" max="11521" width="5.109375" style="2220" customWidth="1"/>
    <col min="11522" max="11522" width="13" style="2220" customWidth="1"/>
    <col min="11523" max="11523" width="5" style="2220" customWidth="1"/>
    <col min="11524" max="11524" width="28.109375" style="2220" customWidth="1"/>
    <col min="11525" max="11525" width="14.109375" style="2220" customWidth="1"/>
    <col min="11526" max="11526" width="46" style="2220" customWidth="1"/>
    <col min="11527" max="11776" width="8.88671875" style="2220"/>
    <col min="11777" max="11777" width="5.109375" style="2220" customWidth="1"/>
    <col min="11778" max="11778" width="13" style="2220" customWidth="1"/>
    <col min="11779" max="11779" width="5" style="2220" customWidth="1"/>
    <col min="11780" max="11780" width="28.109375" style="2220" customWidth="1"/>
    <col min="11781" max="11781" width="14.109375" style="2220" customWidth="1"/>
    <col min="11782" max="11782" width="46" style="2220" customWidth="1"/>
    <col min="11783" max="12032" width="8.88671875" style="2220"/>
    <col min="12033" max="12033" width="5.109375" style="2220" customWidth="1"/>
    <col min="12034" max="12034" width="13" style="2220" customWidth="1"/>
    <col min="12035" max="12035" width="5" style="2220" customWidth="1"/>
    <col min="12036" max="12036" width="28.109375" style="2220" customWidth="1"/>
    <col min="12037" max="12037" width="14.109375" style="2220" customWidth="1"/>
    <col min="12038" max="12038" width="46" style="2220" customWidth="1"/>
    <col min="12039" max="12288" width="8.88671875" style="2220"/>
    <col min="12289" max="12289" width="5.109375" style="2220" customWidth="1"/>
    <col min="12290" max="12290" width="13" style="2220" customWidth="1"/>
    <col min="12291" max="12291" width="5" style="2220" customWidth="1"/>
    <col min="12292" max="12292" width="28.109375" style="2220" customWidth="1"/>
    <col min="12293" max="12293" width="14.109375" style="2220" customWidth="1"/>
    <col min="12294" max="12294" width="46" style="2220" customWidth="1"/>
    <col min="12295" max="12544" width="8.88671875" style="2220"/>
    <col min="12545" max="12545" width="5.109375" style="2220" customWidth="1"/>
    <col min="12546" max="12546" width="13" style="2220" customWidth="1"/>
    <col min="12547" max="12547" width="5" style="2220" customWidth="1"/>
    <col min="12548" max="12548" width="28.109375" style="2220" customWidth="1"/>
    <col min="12549" max="12549" width="14.109375" style="2220" customWidth="1"/>
    <col min="12550" max="12550" width="46" style="2220" customWidth="1"/>
    <col min="12551" max="12800" width="8.88671875" style="2220"/>
    <col min="12801" max="12801" width="5.109375" style="2220" customWidth="1"/>
    <col min="12802" max="12802" width="13" style="2220" customWidth="1"/>
    <col min="12803" max="12803" width="5" style="2220" customWidth="1"/>
    <col min="12804" max="12804" width="28.109375" style="2220" customWidth="1"/>
    <col min="12805" max="12805" width="14.109375" style="2220" customWidth="1"/>
    <col min="12806" max="12806" width="46" style="2220" customWidth="1"/>
    <col min="12807" max="13056" width="8.88671875" style="2220"/>
    <col min="13057" max="13057" width="5.109375" style="2220" customWidth="1"/>
    <col min="13058" max="13058" width="13" style="2220" customWidth="1"/>
    <col min="13059" max="13059" width="5" style="2220" customWidth="1"/>
    <col min="13060" max="13060" width="28.109375" style="2220" customWidth="1"/>
    <col min="13061" max="13061" width="14.109375" style="2220" customWidth="1"/>
    <col min="13062" max="13062" width="46" style="2220" customWidth="1"/>
    <col min="13063" max="13312" width="8.88671875" style="2220"/>
    <col min="13313" max="13313" width="5.109375" style="2220" customWidth="1"/>
    <col min="13314" max="13314" width="13" style="2220" customWidth="1"/>
    <col min="13315" max="13315" width="5" style="2220" customWidth="1"/>
    <col min="13316" max="13316" width="28.109375" style="2220" customWidth="1"/>
    <col min="13317" max="13317" width="14.109375" style="2220" customWidth="1"/>
    <col min="13318" max="13318" width="46" style="2220" customWidth="1"/>
    <col min="13319" max="13568" width="8.88671875" style="2220"/>
    <col min="13569" max="13569" width="5.109375" style="2220" customWidth="1"/>
    <col min="13570" max="13570" width="13" style="2220" customWidth="1"/>
    <col min="13571" max="13571" width="5" style="2220" customWidth="1"/>
    <col min="13572" max="13572" width="28.109375" style="2220" customWidth="1"/>
    <col min="13573" max="13573" width="14.109375" style="2220" customWidth="1"/>
    <col min="13574" max="13574" width="46" style="2220" customWidth="1"/>
    <col min="13575" max="13824" width="8.88671875" style="2220"/>
    <col min="13825" max="13825" width="5.109375" style="2220" customWidth="1"/>
    <col min="13826" max="13826" width="13" style="2220" customWidth="1"/>
    <col min="13827" max="13827" width="5" style="2220" customWidth="1"/>
    <col min="13828" max="13828" width="28.109375" style="2220" customWidth="1"/>
    <col min="13829" max="13829" width="14.109375" style="2220" customWidth="1"/>
    <col min="13830" max="13830" width="46" style="2220" customWidth="1"/>
    <col min="13831" max="14080" width="8.88671875" style="2220"/>
    <col min="14081" max="14081" width="5.109375" style="2220" customWidth="1"/>
    <col min="14082" max="14082" width="13" style="2220" customWidth="1"/>
    <col min="14083" max="14083" width="5" style="2220" customWidth="1"/>
    <col min="14084" max="14084" width="28.109375" style="2220" customWidth="1"/>
    <col min="14085" max="14085" width="14.109375" style="2220" customWidth="1"/>
    <col min="14086" max="14086" width="46" style="2220" customWidth="1"/>
    <col min="14087" max="14336" width="8.88671875" style="2220"/>
    <col min="14337" max="14337" width="5.109375" style="2220" customWidth="1"/>
    <col min="14338" max="14338" width="13" style="2220" customWidth="1"/>
    <col min="14339" max="14339" width="5" style="2220" customWidth="1"/>
    <col min="14340" max="14340" width="28.109375" style="2220" customWidth="1"/>
    <col min="14341" max="14341" width="14.109375" style="2220" customWidth="1"/>
    <col min="14342" max="14342" width="46" style="2220" customWidth="1"/>
    <col min="14343" max="14592" width="8.88671875" style="2220"/>
    <col min="14593" max="14593" width="5.109375" style="2220" customWidth="1"/>
    <col min="14594" max="14594" width="13" style="2220" customWidth="1"/>
    <col min="14595" max="14595" width="5" style="2220" customWidth="1"/>
    <col min="14596" max="14596" width="28.109375" style="2220" customWidth="1"/>
    <col min="14597" max="14597" width="14.109375" style="2220" customWidth="1"/>
    <col min="14598" max="14598" width="46" style="2220" customWidth="1"/>
    <col min="14599" max="14848" width="8.88671875" style="2220"/>
    <col min="14849" max="14849" width="5.109375" style="2220" customWidth="1"/>
    <col min="14850" max="14850" width="13" style="2220" customWidth="1"/>
    <col min="14851" max="14851" width="5" style="2220" customWidth="1"/>
    <col min="14852" max="14852" width="28.109375" style="2220" customWidth="1"/>
    <col min="14853" max="14853" width="14.109375" style="2220" customWidth="1"/>
    <col min="14854" max="14854" width="46" style="2220" customWidth="1"/>
    <col min="14855" max="15104" width="8.88671875" style="2220"/>
    <col min="15105" max="15105" width="5.109375" style="2220" customWidth="1"/>
    <col min="15106" max="15106" width="13" style="2220" customWidth="1"/>
    <col min="15107" max="15107" width="5" style="2220" customWidth="1"/>
    <col min="15108" max="15108" width="28.109375" style="2220" customWidth="1"/>
    <col min="15109" max="15109" width="14.109375" style="2220" customWidth="1"/>
    <col min="15110" max="15110" width="46" style="2220" customWidth="1"/>
    <col min="15111" max="15360" width="8.88671875" style="2220"/>
    <col min="15361" max="15361" width="5.109375" style="2220" customWidth="1"/>
    <col min="15362" max="15362" width="13" style="2220" customWidth="1"/>
    <col min="15363" max="15363" width="5" style="2220" customWidth="1"/>
    <col min="15364" max="15364" width="28.109375" style="2220" customWidth="1"/>
    <col min="15365" max="15365" width="14.109375" style="2220" customWidth="1"/>
    <col min="15366" max="15366" width="46" style="2220" customWidth="1"/>
    <col min="15367" max="15616" width="8.88671875" style="2220"/>
    <col min="15617" max="15617" width="5.109375" style="2220" customWidth="1"/>
    <col min="15618" max="15618" width="13" style="2220" customWidth="1"/>
    <col min="15619" max="15619" width="5" style="2220" customWidth="1"/>
    <col min="15620" max="15620" width="28.109375" style="2220" customWidth="1"/>
    <col min="15621" max="15621" width="14.109375" style="2220" customWidth="1"/>
    <col min="15622" max="15622" width="46" style="2220" customWidth="1"/>
    <col min="15623" max="15872" width="8.88671875" style="2220"/>
    <col min="15873" max="15873" width="5.109375" style="2220" customWidth="1"/>
    <col min="15874" max="15874" width="13" style="2220" customWidth="1"/>
    <col min="15875" max="15875" width="5" style="2220" customWidth="1"/>
    <col min="15876" max="15876" width="28.109375" style="2220" customWidth="1"/>
    <col min="15877" max="15877" width="14.109375" style="2220" customWidth="1"/>
    <col min="15878" max="15878" width="46" style="2220" customWidth="1"/>
    <col min="15879" max="16128" width="8.88671875" style="2220"/>
    <col min="16129" max="16129" width="5.109375" style="2220" customWidth="1"/>
    <col min="16130" max="16130" width="13" style="2220" customWidth="1"/>
    <col min="16131" max="16131" width="5" style="2220" customWidth="1"/>
    <col min="16132" max="16132" width="28.109375" style="2220" customWidth="1"/>
    <col min="16133" max="16133" width="14.109375" style="2220" customWidth="1"/>
    <col min="16134" max="16134" width="46" style="2220" customWidth="1"/>
    <col min="16135" max="16384" width="8.88671875" style="2220"/>
  </cols>
  <sheetData>
    <row r="1" spans="1:42" ht="19.2">
      <c r="A1" s="2246" t="s">
        <v>2511</v>
      </c>
    </row>
    <row r="3" spans="1:42" ht="21.75" customHeight="1">
      <c r="A3" s="3399" t="s">
        <v>52</v>
      </c>
      <c r="B3" s="3400"/>
      <c r="C3" s="3401"/>
      <c r="D3" s="2259" t="str">
        <f>入力シート!C10</f>
        <v>○○校区道路改良工事</v>
      </c>
      <c r="E3" s="2257"/>
      <c r="F3" s="2256"/>
    </row>
    <row r="4" spans="1:42" ht="21.75" customHeight="1">
      <c r="A4" s="2242" t="s">
        <v>2509</v>
      </c>
      <c r="B4" s="2241"/>
      <c r="C4" s="2240"/>
      <c r="D4" s="2258" t="str">
        <f>入力シート!C26</f>
        <v>(株）○○○○建設</v>
      </c>
      <c r="E4" s="2257"/>
      <c r="F4" s="2256"/>
    </row>
    <row r="5" spans="1:42" ht="21.75" customHeight="1">
      <c r="A5" s="2242" t="s">
        <v>2507</v>
      </c>
      <c r="B5" s="2241"/>
      <c r="C5" s="2240"/>
      <c r="D5" s="2255"/>
      <c r="E5" s="2229" t="s">
        <v>2506</v>
      </c>
      <c r="F5" s="2248"/>
    </row>
    <row r="7" spans="1:42" ht="16.2">
      <c r="A7" s="2231" t="s">
        <v>2504</v>
      </c>
      <c r="B7" s="2230"/>
      <c r="C7" s="2230"/>
    </row>
    <row r="8" spans="1:42" ht="27" customHeight="1">
      <c r="A8" s="3402" t="s">
        <v>2503</v>
      </c>
      <c r="B8" s="3403"/>
      <c r="C8" s="2238" t="s">
        <v>2502</v>
      </c>
      <c r="D8" s="3399" t="s">
        <v>2501</v>
      </c>
      <c r="E8" s="3400"/>
      <c r="F8" s="3401"/>
      <c r="L8" s="2232"/>
      <c r="M8" s="2232"/>
      <c r="N8" s="2232"/>
      <c r="O8" s="2232"/>
      <c r="P8" s="2232"/>
      <c r="Q8" s="2232"/>
      <c r="R8" s="2232"/>
      <c r="S8" s="2232"/>
      <c r="T8" s="2232"/>
      <c r="U8" s="2232"/>
      <c r="V8" s="2232"/>
      <c r="W8" s="2232"/>
      <c r="X8" s="2232"/>
      <c r="Y8" s="2232"/>
      <c r="Z8" s="2232"/>
      <c r="AA8" s="2232"/>
      <c r="AB8" s="2232"/>
      <c r="AC8" s="2232"/>
      <c r="AD8" s="2232"/>
      <c r="AE8" s="2232"/>
      <c r="AF8" s="2232"/>
      <c r="AG8" s="2232"/>
      <c r="AH8" s="2232"/>
      <c r="AI8" s="2232"/>
      <c r="AJ8" s="2232"/>
      <c r="AK8" s="2232"/>
      <c r="AL8" s="2232"/>
      <c r="AM8" s="2232"/>
      <c r="AN8" s="2232"/>
      <c r="AO8" s="2232"/>
      <c r="AP8" s="2232"/>
    </row>
    <row r="9" spans="1:42" ht="27" customHeight="1">
      <c r="A9" s="3389"/>
      <c r="B9" s="3390"/>
      <c r="C9" s="2254"/>
      <c r="D9" s="3394" t="str">
        <f>IF(C9="②","手続確認済（搬出可能）",IF(C9="①","手続確認済（区域指定地域に該当し、所管の都道府県等へ汚染土壌の区域外搬出に関する確認済）",""))</f>
        <v/>
      </c>
      <c r="E9" s="3395"/>
      <c r="F9" s="3396"/>
      <c r="G9" s="2235"/>
      <c r="H9" s="2234"/>
      <c r="I9" s="2234"/>
      <c r="J9" s="2234"/>
      <c r="K9" s="2234"/>
      <c r="L9" s="2232"/>
      <c r="M9" s="2232"/>
      <c r="N9" s="2232"/>
      <c r="O9" s="2232"/>
      <c r="P9" s="2232"/>
      <c r="Q9" s="2232"/>
      <c r="R9" s="2232"/>
      <c r="S9" s="2232"/>
      <c r="T9" s="2232"/>
      <c r="U9" s="2232"/>
      <c r="V9" s="2232"/>
      <c r="W9" s="2232"/>
      <c r="X9" s="2232"/>
      <c r="Y9" s="2232"/>
      <c r="Z9" s="2232"/>
      <c r="AA9" s="2232"/>
      <c r="AB9" s="2232"/>
      <c r="AC9" s="2232"/>
      <c r="AD9" s="2232"/>
      <c r="AE9" s="2232"/>
      <c r="AF9" s="2232"/>
      <c r="AG9" s="2232"/>
      <c r="AH9" s="2232"/>
      <c r="AI9" s="2232"/>
      <c r="AJ9" s="2232"/>
      <c r="AK9" s="2232"/>
      <c r="AL9" s="2232"/>
      <c r="AM9" s="2232"/>
      <c r="AN9" s="2232"/>
      <c r="AO9" s="2232"/>
      <c r="AP9" s="2232"/>
    </row>
    <row r="10" spans="1:42" ht="27" customHeight="1">
      <c r="A10" s="3389"/>
      <c r="B10" s="3390"/>
      <c r="C10" s="2254"/>
      <c r="D10" s="3391" t="str">
        <f>IF(C10="②","手続確認済（搬出可能）",IF(C10="①","手続確認済（区域指定地域に該当し、所管の都道府県等へ汚染土壌の区域外搬出に関する確認済）",""))</f>
        <v/>
      </c>
      <c r="E10" s="3392"/>
      <c r="F10" s="3393"/>
      <c r="G10" s="2235"/>
      <c r="H10" s="2234"/>
      <c r="I10" s="2234"/>
      <c r="J10" s="2234"/>
      <c r="K10" s="2234"/>
      <c r="L10" s="2232"/>
      <c r="M10" s="2232"/>
      <c r="N10" s="2232"/>
      <c r="O10" s="2232"/>
      <c r="P10" s="2232"/>
      <c r="Q10" s="2232"/>
      <c r="R10" s="2232"/>
      <c r="S10" s="2232"/>
      <c r="T10" s="2232"/>
      <c r="U10" s="2232"/>
      <c r="V10" s="2232"/>
      <c r="W10" s="2232"/>
      <c r="X10" s="2232"/>
      <c r="Y10" s="2232"/>
      <c r="Z10" s="2232"/>
      <c r="AA10" s="2232"/>
      <c r="AB10" s="2232"/>
      <c r="AC10" s="2232"/>
      <c r="AD10" s="2232"/>
      <c r="AE10" s="2232"/>
      <c r="AF10" s="2232"/>
      <c r="AG10" s="2232"/>
      <c r="AH10" s="2232"/>
      <c r="AI10" s="2232"/>
      <c r="AJ10" s="2232"/>
      <c r="AK10" s="2232"/>
      <c r="AL10" s="2232"/>
      <c r="AM10" s="2232"/>
      <c r="AN10" s="2232"/>
      <c r="AO10" s="2232"/>
      <c r="AP10" s="2232"/>
    </row>
    <row r="11" spans="1:42" ht="27" customHeight="1">
      <c r="A11" s="3389"/>
      <c r="B11" s="3390"/>
      <c r="C11" s="2253"/>
      <c r="D11" s="3394" t="str">
        <f>IF(C11="②","手続確認済（搬出可能）",IF(C11="①","手続確認済（区域指定地域に該当し、所管の都道府県等へ汚染土壌の区域外搬出に関する届出済）",""))</f>
        <v/>
      </c>
      <c r="E11" s="3395"/>
      <c r="F11" s="3396"/>
      <c r="G11" s="2235"/>
      <c r="H11" s="2234"/>
      <c r="I11" s="2234"/>
      <c r="J11" s="2234"/>
      <c r="K11" s="2234"/>
      <c r="L11" s="2232"/>
      <c r="M11" s="2232"/>
      <c r="N11" s="2232"/>
      <c r="O11" s="2232"/>
      <c r="P11" s="2232"/>
      <c r="Q11" s="2232"/>
      <c r="R11" s="2232"/>
      <c r="S11" s="2232"/>
      <c r="T11" s="2232"/>
      <c r="U11" s="2232"/>
      <c r="V11" s="2232"/>
      <c r="W11" s="2232"/>
      <c r="X11" s="2232"/>
      <c r="Y11" s="2232"/>
      <c r="Z11" s="2232"/>
      <c r="AA11" s="2232"/>
      <c r="AB11" s="2232"/>
      <c r="AC11" s="2232"/>
      <c r="AD11" s="2232"/>
      <c r="AE11" s="2232"/>
      <c r="AF11" s="2232"/>
      <c r="AG11" s="2232"/>
      <c r="AH11" s="2232"/>
      <c r="AI11" s="2232"/>
      <c r="AJ11" s="2232"/>
      <c r="AK11" s="2232"/>
      <c r="AL11" s="2232"/>
      <c r="AM11" s="2232"/>
      <c r="AN11" s="2232"/>
      <c r="AO11" s="2232"/>
      <c r="AP11" s="2232"/>
    </row>
    <row r="12" spans="1:42" ht="16.5" customHeight="1">
      <c r="A12" s="2233"/>
      <c r="B12" s="3397" t="s">
        <v>2496</v>
      </c>
      <c r="C12" s="3398"/>
      <c r="D12" s="3398"/>
      <c r="E12" s="3398"/>
      <c r="F12" s="3398"/>
      <c r="G12" s="2232"/>
      <c r="H12" s="2232"/>
      <c r="I12" s="2232"/>
      <c r="J12" s="2232"/>
      <c r="K12" s="2232"/>
      <c r="L12" s="2232"/>
      <c r="M12" s="2232"/>
      <c r="N12" s="2232"/>
      <c r="O12" s="2232"/>
      <c r="P12" s="2232"/>
      <c r="Q12" s="2232"/>
      <c r="R12" s="2232"/>
      <c r="S12" s="2232"/>
      <c r="T12" s="2232"/>
      <c r="U12" s="2232"/>
      <c r="V12" s="2232"/>
      <c r="W12" s="2232"/>
      <c r="X12" s="2232"/>
      <c r="Y12" s="2232"/>
      <c r="Z12" s="2232"/>
      <c r="AA12" s="2232"/>
      <c r="AB12" s="2232"/>
      <c r="AC12" s="2232"/>
      <c r="AD12" s="2232"/>
      <c r="AE12" s="2232"/>
      <c r="AF12" s="2232"/>
      <c r="AG12" s="2232"/>
      <c r="AH12" s="2232"/>
      <c r="AI12" s="2232"/>
      <c r="AJ12" s="2232"/>
      <c r="AK12" s="2232"/>
      <c r="AL12" s="2232"/>
      <c r="AM12" s="2232"/>
      <c r="AN12" s="2232"/>
      <c r="AO12" s="2232"/>
      <c r="AP12" s="2232"/>
    </row>
    <row r="13" spans="1:42" ht="6.75" customHeight="1"/>
    <row r="14" spans="1:42" ht="16.2">
      <c r="A14" s="2231" t="s">
        <v>2495</v>
      </c>
      <c r="B14" s="2230"/>
      <c r="C14" s="2230"/>
    </row>
    <row r="15" spans="1:42" ht="14.25" customHeight="1">
      <c r="A15" s="2228" t="s">
        <v>2494</v>
      </c>
      <c r="B15" s="3399" t="s">
        <v>2493</v>
      </c>
      <c r="C15" s="3400"/>
      <c r="D15" s="3401"/>
      <c r="E15" s="2228" t="s">
        <v>2492</v>
      </c>
      <c r="F15" s="2228" t="s">
        <v>2491</v>
      </c>
    </row>
    <row r="16" spans="1:42" ht="40.5" customHeight="1">
      <c r="A16" s="2227">
        <v>1</v>
      </c>
      <c r="B16" s="3386"/>
      <c r="C16" s="3387"/>
      <c r="D16" s="3388"/>
      <c r="E16" s="2252"/>
      <c r="F16" s="2247"/>
    </row>
    <row r="17" spans="1:6" ht="40.5" customHeight="1">
      <c r="A17" s="2227">
        <f t="shared" ref="A17:A32" si="0">A16+1</f>
        <v>2</v>
      </c>
      <c r="B17" s="3386"/>
      <c r="C17" s="3387"/>
      <c r="D17" s="3388"/>
      <c r="E17" s="2252"/>
      <c r="F17" s="2247"/>
    </row>
    <row r="18" spans="1:6" ht="40.5" customHeight="1">
      <c r="A18" s="2227">
        <f t="shared" si="0"/>
        <v>3</v>
      </c>
      <c r="B18" s="3386"/>
      <c r="C18" s="3387"/>
      <c r="D18" s="3388"/>
      <c r="E18" s="2252"/>
      <c r="F18" s="2247"/>
    </row>
    <row r="19" spans="1:6" ht="40.5" customHeight="1">
      <c r="A19" s="2227">
        <f t="shared" si="0"/>
        <v>4</v>
      </c>
      <c r="B19" s="3386"/>
      <c r="C19" s="3387"/>
      <c r="D19" s="3388"/>
      <c r="E19" s="2252"/>
      <c r="F19" s="2247"/>
    </row>
    <row r="20" spans="1:6" ht="40.5" customHeight="1">
      <c r="A20" s="2227">
        <f t="shared" si="0"/>
        <v>5</v>
      </c>
      <c r="B20" s="3386"/>
      <c r="C20" s="3387"/>
      <c r="D20" s="3388"/>
      <c r="E20" s="2252"/>
      <c r="F20" s="2247"/>
    </row>
    <row r="21" spans="1:6" ht="40.5" customHeight="1">
      <c r="A21" s="2227">
        <f t="shared" si="0"/>
        <v>6</v>
      </c>
      <c r="B21" s="3386"/>
      <c r="C21" s="3387"/>
      <c r="D21" s="3388"/>
      <c r="E21" s="2252"/>
      <c r="F21" s="2247"/>
    </row>
    <row r="22" spans="1:6" ht="40.5" customHeight="1">
      <c r="A22" s="2227">
        <f t="shared" si="0"/>
        <v>7</v>
      </c>
      <c r="B22" s="3386"/>
      <c r="C22" s="3387"/>
      <c r="D22" s="3388"/>
      <c r="E22" s="2252"/>
      <c r="F22" s="2247"/>
    </row>
    <row r="23" spans="1:6" ht="40.5" customHeight="1">
      <c r="A23" s="2227">
        <f t="shared" si="0"/>
        <v>8</v>
      </c>
      <c r="B23" s="3386"/>
      <c r="C23" s="3387"/>
      <c r="D23" s="3388"/>
      <c r="E23" s="2248"/>
      <c r="F23" s="2247"/>
    </row>
    <row r="24" spans="1:6" ht="40.5" customHeight="1">
      <c r="A24" s="2227">
        <f t="shared" si="0"/>
        <v>9</v>
      </c>
      <c r="B24" s="3386"/>
      <c r="C24" s="3387"/>
      <c r="D24" s="3388"/>
      <c r="E24" s="2248"/>
      <c r="F24" s="2247"/>
    </row>
    <row r="25" spans="1:6" ht="40.5" customHeight="1">
      <c r="A25" s="2227">
        <f t="shared" si="0"/>
        <v>10</v>
      </c>
      <c r="B25" s="3386"/>
      <c r="C25" s="3387"/>
      <c r="D25" s="3388"/>
      <c r="E25" s="2248"/>
      <c r="F25" s="2247"/>
    </row>
    <row r="26" spans="1:6" ht="40.5" customHeight="1">
      <c r="A26" s="2227">
        <f t="shared" si="0"/>
        <v>11</v>
      </c>
      <c r="B26" s="3386"/>
      <c r="C26" s="3387"/>
      <c r="D26" s="3388"/>
      <c r="E26" s="2248"/>
      <c r="F26" s="2247"/>
    </row>
    <row r="27" spans="1:6" ht="40.5" customHeight="1">
      <c r="A27" s="2227">
        <f t="shared" si="0"/>
        <v>12</v>
      </c>
      <c r="B27" s="3386"/>
      <c r="C27" s="3387"/>
      <c r="D27" s="3388"/>
      <c r="E27" s="2248"/>
      <c r="F27" s="2247"/>
    </row>
    <row r="28" spans="1:6" ht="40.5" customHeight="1">
      <c r="A28" s="2227">
        <f t="shared" si="0"/>
        <v>13</v>
      </c>
      <c r="B28" s="2251"/>
      <c r="C28" s="2250"/>
      <c r="D28" s="2249"/>
      <c r="E28" s="2248"/>
      <c r="F28" s="2247"/>
    </row>
    <row r="29" spans="1:6" ht="40.5" customHeight="1">
      <c r="A29" s="2227">
        <f t="shared" si="0"/>
        <v>14</v>
      </c>
      <c r="B29" s="2251"/>
      <c r="C29" s="2250"/>
      <c r="D29" s="2249"/>
      <c r="E29" s="2248"/>
      <c r="F29" s="2247"/>
    </row>
    <row r="30" spans="1:6" ht="40.5" customHeight="1">
      <c r="A30" s="2227">
        <f t="shared" si="0"/>
        <v>15</v>
      </c>
      <c r="B30" s="2251"/>
      <c r="C30" s="2250"/>
      <c r="D30" s="2249"/>
      <c r="E30" s="2248"/>
      <c r="F30" s="2247"/>
    </row>
    <row r="31" spans="1:6" ht="40.5" customHeight="1">
      <c r="A31" s="2227">
        <f t="shared" si="0"/>
        <v>16</v>
      </c>
      <c r="B31" s="2251"/>
      <c r="C31" s="2250"/>
      <c r="D31" s="2249"/>
      <c r="E31" s="2248"/>
      <c r="F31" s="2247"/>
    </row>
    <row r="32" spans="1:6" ht="40.5" customHeight="1">
      <c r="A32" s="2227">
        <f t="shared" si="0"/>
        <v>17</v>
      </c>
      <c r="B32" s="2251"/>
      <c r="C32" s="2250"/>
      <c r="D32" s="2249"/>
      <c r="E32" s="2248"/>
      <c r="F32" s="2247"/>
    </row>
    <row r="33" spans="1:42">
      <c r="A33" s="2227"/>
      <c r="B33" s="3404"/>
      <c r="C33" s="3405"/>
      <c r="D33" s="3406"/>
      <c r="E33" s="2223"/>
      <c r="F33" s="2222"/>
    </row>
    <row r="34" spans="1:42">
      <c r="F34" s="2221"/>
    </row>
    <row r="39" spans="1:42" ht="19.2">
      <c r="A39" s="2246" t="s">
        <v>2511</v>
      </c>
    </row>
    <row r="41" spans="1:42" ht="21.75" customHeight="1">
      <c r="A41" s="3399" t="s">
        <v>52</v>
      </c>
      <c r="B41" s="3400"/>
      <c r="C41" s="3401"/>
      <c r="D41" s="2245" t="s">
        <v>2510</v>
      </c>
      <c r="E41" s="2244"/>
      <c r="F41" s="2243"/>
    </row>
    <row r="42" spans="1:42" ht="21.75" customHeight="1">
      <c r="A42" s="2242" t="s">
        <v>2509</v>
      </c>
      <c r="B42" s="2241"/>
      <c r="C42" s="2240"/>
      <c r="D42" s="2245" t="s">
        <v>2508</v>
      </c>
      <c r="E42" s="2244"/>
      <c r="F42" s="2243"/>
    </row>
    <row r="43" spans="1:42" ht="21.75" customHeight="1">
      <c r="A43" s="2242" t="s">
        <v>2507</v>
      </c>
      <c r="B43" s="2241"/>
      <c r="C43" s="2240"/>
      <c r="D43" s="2239">
        <v>45076</v>
      </c>
      <c r="E43" s="2229" t="s">
        <v>2506</v>
      </c>
      <c r="F43" s="2223" t="s">
        <v>2505</v>
      </c>
    </row>
    <row r="45" spans="1:42" ht="16.2">
      <c r="A45" s="2231" t="s">
        <v>2504</v>
      </c>
      <c r="B45" s="2230"/>
      <c r="C45" s="2230"/>
    </row>
    <row r="46" spans="1:42" ht="27" customHeight="1">
      <c r="A46" s="3402" t="s">
        <v>2503</v>
      </c>
      <c r="B46" s="3403"/>
      <c r="C46" s="2238" t="s">
        <v>2502</v>
      </c>
      <c r="D46" s="3399" t="s">
        <v>2501</v>
      </c>
      <c r="E46" s="3400"/>
      <c r="F46" s="3401"/>
      <c r="L46" s="2232"/>
      <c r="M46" s="2232"/>
      <c r="N46" s="2232"/>
      <c r="O46" s="2232"/>
      <c r="P46" s="2232"/>
      <c r="Q46" s="2232"/>
      <c r="R46" s="2232"/>
      <c r="S46" s="2232"/>
      <c r="T46" s="2232"/>
      <c r="U46" s="2232"/>
      <c r="V46" s="2232"/>
      <c r="W46" s="2232"/>
      <c r="X46" s="2232"/>
      <c r="Y46" s="2232"/>
      <c r="Z46" s="2232"/>
      <c r="AA46" s="2232"/>
      <c r="AB46" s="2232"/>
      <c r="AC46" s="2232"/>
      <c r="AD46" s="2232"/>
      <c r="AE46" s="2232"/>
      <c r="AF46" s="2232"/>
      <c r="AG46" s="2232"/>
      <c r="AH46" s="2232"/>
      <c r="AI46" s="2232"/>
      <c r="AJ46" s="2232"/>
      <c r="AK46" s="2232"/>
      <c r="AL46" s="2232"/>
      <c r="AM46" s="2232"/>
      <c r="AN46" s="2232"/>
      <c r="AO46" s="2232"/>
      <c r="AP46" s="2232"/>
    </row>
    <row r="47" spans="1:42" ht="27" customHeight="1">
      <c r="A47" s="3407" t="s">
        <v>2500</v>
      </c>
      <c r="B47" s="3408"/>
      <c r="C47" s="2237" t="s">
        <v>2499</v>
      </c>
      <c r="D47" s="3409" t="str">
        <f>IF(C47="②","手続確認済（搬出可能）",IF(C47="①","手続確認済（区域指定地域に該当し、所管の都道府県等へ汚染土壌の区域外搬出に関する確認済）",""))</f>
        <v>手続確認済（搬出可能）</v>
      </c>
      <c r="E47" s="3410"/>
      <c r="F47" s="3411"/>
      <c r="G47" s="2235"/>
      <c r="H47" s="2234"/>
      <c r="I47" s="2234"/>
      <c r="J47" s="2234"/>
      <c r="K47" s="2234"/>
      <c r="L47" s="2232"/>
      <c r="M47" s="2232"/>
      <c r="N47" s="2232"/>
      <c r="O47" s="2232"/>
      <c r="P47" s="2232"/>
      <c r="Q47" s="2232"/>
      <c r="R47" s="2232"/>
      <c r="S47" s="2232"/>
      <c r="T47" s="2232"/>
      <c r="U47" s="2232"/>
      <c r="V47" s="2232"/>
      <c r="W47" s="2232"/>
      <c r="X47" s="2232"/>
      <c r="Y47" s="2232"/>
      <c r="Z47" s="2232"/>
      <c r="AA47" s="2232"/>
      <c r="AB47" s="2232"/>
      <c r="AC47" s="2232"/>
      <c r="AD47" s="2232"/>
      <c r="AE47" s="2232"/>
      <c r="AF47" s="2232"/>
      <c r="AG47" s="2232"/>
      <c r="AH47" s="2232"/>
      <c r="AI47" s="2232"/>
      <c r="AJ47" s="2232"/>
      <c r="AK47" s="2232"/>
      <c r="AL47" s="2232"/>
      <c r="AM47" s="2232"/>
      <c r="AN47" s="2232"/>
      <c r="AO47" s="2232"/>
      <c r="AP47" s="2232"/>
    </row>
    <row r="48" spans="1:42" ht="27" customHeight="1">
      <c r="A48" s="3407" t="s">
        <v>2498</v>
      </c>
      <c r="B48" s="3408"/>
      <c r="C48" s="2237" t="s">
        <v>2497</v>
      </c>
      <c r="D48" s="3412" t="str">
        <f>IF(C48="②","手続確認済（搬出可能）",IF(C48="①","手続確認済（区域指定地域に該当し、所管の都道府県等へ汚染土壌の区域外搬出に関する確認済）",""))</f>
        <v>手続確認済（区域指定地域に該当し、所管の都道府県等へ汚染土壌の区域外搬出に関する確認済）</v>
      </c>
      <c r="E48" s="3413"/>
      <c r="F48" s="3414"/>
      <c r="G48" s="2235"/>
      <c r="H48" s="2234"/>
      <c r="I48" s="2234"/>
      <c r="J48" s="2234"/>
      <c r="K48" s="2234"/>
      <c r="L48" s="2232"/>
      <c r="M48" s="2232"/>
      <c r="N48" s="2232"/>
      <c r="O48" s="2232"/>
      <c r="P48" s="2232"/>
      <c r="Q48" s="2232"/>
      <c r="R48" s="2232"/>
      <c r="S48" s="2232"/>
      <c r="T48" s="2232"/>
      <c r="U48" s="2232"/>
      <c r="V48" s="2232"/>
      <c r="W48" s="2232"/>
      <c r="X48" s="2232"/>
      <c r="Y48" s="2232"/>
      <c r="Z48" s="2232"/>
      <c r="AA48" s="2232"/>
      <c r="AB48" s="2232"/>
      <c r="AC48" s="2232"/>
      <c r="AD48" s="2232"/>
      <c r="AE48" s="2232"/>
      <c r="AF48" s="2232"/>
      <c r="AG48" s="2232"/>
      <c r="AH48" s="2232"/>
      <c r="AI48" s="2232"/>
      <c r="AJ48" s="2232"/>
      <c r="AK48" s="2232"/>
      <c r="AL48" s="2232"/>
      <c r="AM48" s="2232"/>
      <c r="AN48" s="2232"/>
      <c r="AO48" s="2232"/>
      <c r="AP48" s="2232"/>
    </row>
    <row r="49" spans="1:42" ht="27" customHeight="1">
      <c r="A49" s="3407"/>
      <c r="B49" s="3408"/>
      <c r="C49" s="2236"/>
      <c r="D49" s="3409" t="str">
        <f>IF(C49="②","手続確認済（搬出可能）",IF(C49="①","手続確認済（区域指定地域に該当し、所管の都道府県等へ汚染土壌の区域外搬出に関する届出済）",""))</f>
        <v/>
      </c>
      <c r="E49" s="3410"/>
      <c r="F49" s="3411"/>
      <c r="G49" s="2235"/>
      <c r="H49" s="2234"/>
      <c r="I49" s="2234"/>
      <c r="J49" s="2234"/>
      <c r="K49" s="2234"/>
      <c r="L49" s="2232"/>
      <c r="M49" s="2232"/>
      <c r="N49" s="2232"/>
      <c r="O49" s="2232"/>
      <c r="P49" s="2232"/>
      <c r="Q49" s="2232"/>
      <c r="R49" s="2232"/>
      <c r="S49" s="2232"/>
      <c r="T49" s="2232"/>
      <c r="U49" s="2232"/>
      <c r="V49" s="2232"/>
      <c r="W49" s="2232"/>
      <c r="X49" s="2232"/>
      <c r="Y49" s="2232"/>
      <c r="Z49" s="2232"/>
      <c r="AA49" s="2232"/>
      <c r="AB49" s="2232"/>
      <c r="AC49" s="2232"/>
      <c r="AD49" s="2232"/>
      <c r="AE49" s="2232"/>
      <c r="AF49" s="2232"/>
      <c r="AG49" s="2232"/>
      <c r="AH49" s="2232"/>
      <c r="AI49" s="2232"/>
      <c r="AJ49" s="2232"/>
      <c r="AK49" s="2232"/>
      <c r="AL49" s="2232"/>
      <c r="AM49" s="2232"/>
      <c r="AN49" s="2232"/>
      <c r="AO49" s="2232"/>
      <c r="AP49" s="2232"/>
    </row>
    <row r="50" spans="1:42" ht="16.5" customHeight="1">
      <c r="A50" s="2233"/>
      <c r="B50" s="3397" t="s">
        <v>2496</v>
      </c>
      <c r="C50" s="3398"/>
      <c r="D50" s="3398"/>
      <c r="E50" s="3398"/>
      <c r="F50" s="3398"/>
      <c r="G50" s="2232"/>
      <c r="H50" s="2232"/>
      <c r="I50" s="2232"/>
      <c r="J50" s="2232"/>
      <c r="K50" s="2232"/>
      <c r="L50" s="2232"/>
      <c r="M50" s="2232"/>
      <c r="N50" s="2232"/>
      <c r="O50" s="2232"/>
      <c r="P50" s="2232"/>
      <c r="Q50" s="2232"/>
      <c r="R50" s="2232"/>
      <c r="S50" s="2232"/>
      <c r="T50" s="2232"/>
      <c r="U50" s="2232"/>
      <c r="V50" s="2232"/>
      <c r="W50" s="2232"/>
      <c r="X50" s="2232"/>
      <c r="Y50" s="2232"/>
      <c r="Z50" s="2232"/>
      <c r="AA50" s="2232"/>
      <c r="AB50" s="2232"/>
      <c r="AC50" s="2232"/>
      <c r="AD50" s="2232"/>
      <c r="AE50" s="2232"/>
      <c r="AF50" s="2232"/>
      <c r="AG50" s="2232"/>
      <c r="AH50" s="2232"/>
      <c r="AI50" s="2232"/>
      <c r="AJ50" s="2232"/>
      <c r="AK50" s="2232"/>
      <c r="AL50" s="2232"/>
      <c r="AM50" s="2232"/>
      <c r="AN50" s="2232"/>
      <c r="AO50" s="2232"/>
      <c r="AP50" s="2232"/>
    </row>
    <row r="51" spans="1:42" ht="6.75" customHeight="1"/>
    <row r="52" spans="1:42" ht="16.2">
      <c r="A52" s="2231" t="s">
        <v>2495</v>
      </c>
      <c r="B52" s="2230"/>
      <c r="C52" s="2230"/>
    </row>
    <row r="53" spans="1:42" ht="14.25" customHeight="1">
      <c r="A53" s="2228" t="s">
        <v>2494</v>
      </c>
      <c r="B53" s="3399" t="s">
        <v>2493</v>
      </c>
      <c r="C53" s="3400"/>
      <c r="D53" s="3401"/>
      <c r="E53" s="2228" t="s">
        <v>2492</v>
      </c>
      <c r="F53" s="2228" t="s">
        <v>2491</v>
      </c>
    </row>
    <row r="54" spans="1:42" ht="40.5" customHeight="1">
      <c r="A54" s="2227">
        <v>1</v>
      </c>
      <c r="B54" s="3404" t="s">
        <v>2482</v>
      </c>
      <c r="C54" s="3405"/>
      <c r="D54" s="3406"/>
      <c r="E54" s="2227" t="s">
        <v>2490</v>
      </c>
      <c r="F54" s="2222" t="s">
        <v>2489</v>
      </c>
    </row>
    <row r="55" spans="1:42" ht="40.5" customHeight="1">
      <c r="A55" s="2227">
        <f t="shared" ref="A55:A60" si="1">A54+1</f>
        <v>2</v>
      </c>
      <c r="B55" s="3404" t="s">
        <v>2488</v>
      </c>
      <c r="C55" s="3405"/>
      <c r="D55" s="3406"/>
      <c r="E55" s="2227" t="s">
        <v>2487</v>
      </c>
      <c r="F55" s="2222" t="s">
        <v>2486</v>
      </c>
    </row>
    <row r="56" spans="1:42" ht="40.5" customHeight="1">
      <c r="A56" s="2227">
        <f t="shared" si="1"/>
        <v>3</v>
      </c>
      <c r="B56" s="3404" t="s">
        <v>2485</v>
      </c>
      <c r="C56" s="3405"/>
      <c r="D56" s="3406"/>
      <c r="E56" s="2227" t="s">
        <v>2484</v>
      </c>
      <c r="F56" s="2222" t="s">
        <v>2483</v>
      </c>
    </row>
    <row r="57" spans="1:42" ht="40.5" customHeight="1">
      <c r="A57" s="2227">
        <f t="shared" si="1"/>
        <v>4</v>
      </c>
      <c r="B57" s="3404" t="s">
        <v>2482</v>
      </c>
      <c r="C57" s="3405"/>
      <c r="D57" s="3406"/>
      <c r="E57" s="2227" t="s">
        <v>2479</v>
      </c>
      <c r="F57" s="2222" t="s">
        <v>2481</v>
      </c>
    </row>
    <row r="58" spans="1:42" ht="40.5" customHeight="1">
      <c r="A58" s="2227">
        <f t="shared" si="1"/>
        <v>5</v>
      </c>
      <c r="B58" s="3404" t="s">
        <v>2480</v>
      </c>
      <c r="C58" s="3405"/>
      <c r="D58" s="3406"/>
      <c r="E58" s="2227" t="s">
        <v>2479</v>
      </c>
      <c r="F58" s="2222" t="s">
        <v>2478</v>
      </c>
    </row>
    <row r="59" spans="1:42" ht="40.5" customHeight="1">
      <c r="A59" s="2227">
        <f t="shared" si="1"/>
        <v>6</v>
      </c>
      <c r="B59" s="3404" t="s">
        <v>2477</v>
      </c>
      <c r="C59" s="3405"/>
      <c r="D59" s="3406"/>
      <c r="E59" s="2227" t="s">
        <v>2476</v>
      </c>
      <c r="F59" s="2222" t="s">
        <v>2475</v>
      </c>
    </row>
    <row r="60" spans="1:42" ht="40.5" customHeight="1">
      <c r="A60" s="2227">
        <f t="shared" si="1"/>
        <v>7</v>
      </c>
      <c r="B60" s="3404" t="s">
        <v>2474</v>
      </c>
      <c r="C60" s="3405"/>
      <c r="D60" s="3406"/>
      <c r="E60" s="2227" t="s">
        <v>2473</v>
      </c>
      <c r="F60" s="2222" t="s">
        <v>2472</v>
      </c>
    </row>
    <row r="61" spans="1:42" ht="40.5" customHeight="1">
      <c r="A61" s="2227"/>
      <c r="B61" s="2226"/>
      <c r="C61" s="2225"/>
      <c r="D61" s="2224"/>
      <c r="E61" s="2223"/>
      <c r="F61" s="2222"/>
    </row>
    <row r="62" spans="1:42" ht="40.5" customHeight="1">
      <c r="A62" s="2227"/>
      <c r="B62" s="2226"/>
      <c r="C62" s="2225"/>
      <c r="D62" s="2224"/>
      <c r="E62" s="2223"/>
      <c r="F62" s="2222"/>
    </row>
    <row r="63" spans="1:42" ht="40.5" customHeight="1">
      <c r="A63" s="2227"/>
      <c r="B63" s="2226"/>
      <c r="C63" s="2225"/>
      <c r="D63" s="2224"/>
      <c r="E63" s="2223"/>
      <c r="F63" s="2222"/>
    </row>
    <row r="64" spans="1:42" ht="40.5" customHeight="1">
      <c r="A64" s="2227"/>
      <c r="B64" s="2226"/>
      <c r="C64" s="2225"/>
      <c r="D64" s="2224"/>
      <c r="E64" s="2223"/>
      <c r="F64" s="2222"/>
    </row>
    <row r="65" spans="1:6" ht="40.5" customHeight="1">
      <c r="A65" s="2227"/>
      <c r="B65" s="3404"/>
      <c r="C65" s="3405"/>
      <c r="D65" s="3406"/>
      <c r="E65" s="2223"/>
      <c r="F65" s="2222"/>
    </row>
    <row r="66" spans="1:6" ht="40.5" customHeight="1">
      <c r="A66" s="2227"/>
      <c r="B66" s="2226"/>
      <c r="C66" s="2225"/>
      <c r="D66" s="2224"/>
      <c r="E66" s="2223"/>
      <c r="F66" s="2222"/>
    </row>
    <row r="67" spans="1:6" ht="40.5" customHeight="1">
      <c r="A67" s="2227"/>
      <c r="B67" s="2226"/>
      <c r="C67" s="2225"/>
      <c r="D67" s="2224"/>
      <c r="E67" s="2223"/>
      <c r="F67" s="2222"/>
    </row>
    <row r="68" spans="1:6" ht="40.5" customHeight="1">
      <c r="A68" s="2227"/>
      <c r="B68" s="2226"/>
      <c r="C68" s="2225"/>
      <c r="D68" s="2224"/>
      <c r="E68" s="2223"/>
      <c r="F68" s="2222"/>
    </row>
    <row r="69" spans="1:6" ht="40.5" customHeight="1">
      <c r="A69" s="2227"/>
      <c r="B69" s="2226"/>
      <c r="C69" s="2225"/>
      <c r="D69" s="2224"/>
      <c r="E69" s="2223"/>
      <c r="F69" s="2222"/>
    </row>
    <row r="70" spans="1:6" ht="40.5" customHeight="1">
      <c r="A70" s="2227"/>
      <c r="B70" s="2226"/>
      <c r="C70" s="2225"/>
      <c r="D70" s="2224"/>
      <c r="E70" s="2223"/>
      <c r="F70" s="2222"/>
    </row>
    <row r="71" spans="1:6">
      <c r="A71" s="2227"/>
      <c r="B71" s="3404"/>
      <c r="C71" s="3405"/>
      <c r="D71" s="3406"/>
      <c r="E71" s="2223"/>
      <c r="F71" s="2222"/>
    </row>
    <row r="72" spans="1:6">
      <c r="F72" s="2221"/>
    </row>
    <row r="81" s="2220" customFormat="1"/>
  </sheetData>
  <sheetProtection formatCells="0" insertRows="0" deleteRows="0"/>
  <mergeCells count="44">
    <mergeCell ref="B71:D71"/>
    <mergeCell ref="B56:D56"/>
    <mergeCell ref="B57:D57"/>
    <mergeCell ref="B58:D58"/>
    <mergeCell ref="B59:D59"/>
    <mergeCell ref="B60:D60"/>
    <mergeCell ref="B65:D65"/>
    <mergeCell ref="B55:D55"/>
    <mergeCell ref="A46:B46"/>
    <mergeCell ref="D46:F46"/>
    <mergeCell ref="A47:B47"/>
    <mergeCell ref="D47:F47"/>
    <mergeCell ref="A48:B48"/>
    <mergeCell ref="D48:F48"/>
    <mergeCell ref="A49:B49"/>
    <mergeCell ref="D49:F49"/>
    <mergeCell ref="B50:F50"/>
    <mergeCell ref="B53:D53"/>
    <mergeCell ref="B54:D54"/>
    <mergeCell ref="A41:C41"/>
    <mergeCell ref="B18:D18"/>
    <mergeCell ref="B19:D19"/>
    <mergeCell ref="B20:D20"/>
    <mergeCell ref="B21:D21"/>
    <mergeCell ref="B22:D22"/>
    <mergeCell ref="B23:D23"/>
    <mergeCell ref="B24:D24"/>
    <mergeCell ref="B25:D25"/>
    <mergeCell ref="B26:D26"/>
    <mergeCell ref="B27:D27"/>
    <mergeCell ref="B33:D33"/>
    <mergeCell ref="A3:C3"/>
    <mergeCell ref="A8:B8"/>
    <mergeCell ref="D8:F8"/>
    <mergeCell ref="A9:B9"/>
    <mergeCell ref="D9:F9"/>
    <mergeCell ref="B17:D17"/>
    <mergeCell ref="B16:D16"/>
    <mergeCell ref="A10:B10"/>
    <mergeCell ref="D10:F10"/>
    <mergeCell ref="A11:B11"/>
    <mergeCell ref="D11:F11"/>
    <mergeCell ref="B12:F12"/>
    <mergeCell ref="B15:D15"/>
  </mergeCells>
  <phoneticPr fontId="18"/>
  <dataValidations count="2">
    <dataValidation type="list" allowBlank="1" showInputMessage="1" showErrorMessage="1" sqref="C9:C10 IY9:IY10 SU9:SU10 ACQ9:ACQ10 AMM9:AMM10 AWI9:AWI10 BGE9:BGE10 BQA9:BQA10 BZW9:BZW10 CJS9:CJS10 CTO9:CTO10 DDK9:DDK10 DNG9:DNG10 DXC9:DXC10 EGY9:EGY10 EQU9:EQU10 FAQ9:FAQ10 FKM9:FKM10 FUI9:FUI10 GEE9:GEE10 GOA9:GOA10 GXW9:GXW10 HHS9:HHS10 HRO9:HRO10 IBK9:IBK10 ILG9:ILG10 IVC9:IVC10 JEY9:JEY10 JOU9:JOU10 JYQ9:JYQ10 KIM9:KIM10 KSI9:KSI10 LCE9:LCE10 LMA9:LMA10 LVW9:LVW10 MFS9:MFS10 MPO9:MPO10 MZK9:MZK10 NJG9:NJG10 NTC9:NTC10 OCY9:OCY10 OMU9:OMU10 OWQ9:OWQ10 PGM9:PGM10 PQI9:PQI10 QAE9:QAE10 QKA9:QKA10 QTW9:QTW10 RDS9:RDS10 RNO9:RNO10 RXK9:RXK10 SHG9:SHG10 SRC9:SRC10 TAY9:TAY10 TKU9:TKU10 TUQ9:TUQ10 UEM9:UEM10 UOI9:UOI10 UYE9:UYE10 VIA9:VIA10 VRW9:VRW10 WBS9:WBS10 WLO9:WLO10 WVK9:WVK10 C65545:C65546 IY65545:IY65546 SU65545:SU65546 ACQ65545:ACQ65546 AMM65545:AMM65546 AWI65545:AWI65546 BGE65545:BGE65546 BQA65545:BQA65546 BZW65545:BZW65546 CJS65545:CJS65546 CTO65545:CTO65546 DDK65545:DDK65546 DNG65545:DNG65546 DXC65545:DXC65546 EGY65545:EGY65546 EQU65545:EQU65546 FAQ65545:FAQ65546 FKM65545:FKM65546 FUI65545:FUI65546 GEE65545:GEE65546 GOA65545:GOA65546 GXW65545:GXW65546 HHS65545:HHS65546 HRO65545:HRO65546 IBK65545:IBK65546 ILG65545:ILG65546 IVC65545:IVC65546 JEY65545:JEY65546 JOU65545:JOU65546 JYQ65545:JYQ65546 KIM65545:KIM65546 KSI65545:KSI65546 LCE65545:LCE65546 LMA65545:LMA65546 LVW65545:LVW65546 MFS65545:MFS65546 MPO65545:MPO65546 MZK65545:MZK65546 NJG65545:NJG65546 NTC65545:NTC65546 OCY65545:OCY65546 OMU65545:OMU65546 OWQ65545:OWQ65546 PGM65545:PGM65546 PQI65545:PQI65546 QAE65545:QAE65546 QKA65545:QKA65546 QTW65545:QTW65546 RDS65545:RDS65546 RNO65545:RNO65546 RXK65545:RXK65546 SHG65545:SHG65546 SRC65545:SRC65546 TAY65545:TAY65546 TKU65545:TKU65546 TUQ65545:TUQ65546 UEM65545:UEM65546 UOI65545:UOI65546 UYE65545:UYE65546 VIA65545:VIA65546 VRW65545:VRW65546 WBS65545:WBS65546 WLO65545:WLO65546 WVK65545:WVK65546 C131081:C131082 IY131081:IY131082 SU131081:SU131082 ACQ131081:ACQ131082 AMM131081:AMM131082 AWI131081:AWI131082 BGE131081:BGE131082 BQA131081:BQA131082 BZW131081:BZW131082 CJS131081:CJS131082 CTO131081:CTO131082 DDK131081:DDK131082 DNG131081:DNG131082 DXC131081:DXC131082 EGY131081:EGY131082 EQU131081:EQU131082 FAQ131081:FAQ131082 FKM131081:FKM131082 FUI131081:FUI131082 GEE131081:GEE131082 GOA131081:GOA131082 GXW131081:GXW131082 HHS131081:HHS131082 HRO131081:HRO131082 IBK131081:IBK131082 ILG131081:ILG131082 IVC131081:IVC131082 JEY131081:JEY131082 JOU131081:JOU131082 JYQ131081:JYQ131082 KIM131081:KIM131082 KSI131081:KSI131082 LCE131081:LCE131082 LMA131081:LMA131082 LVW131081:LVW131082 MFS131081:MFS131082 MPO131081:MPO131082 MZK131081:MZK131082 NJG131081:NJG131082 NTC131081:NTC131082 OCY131081:OCY131082 OMU131081:OMU131082 OWQ131081:OWQ131082 PGM131081:PGM131082 PQI131081:PQI131082 QAE131081:QAE131082 QKA131081:QKA131082 QTW131081:QTW131082 RDS131081:RDS131082 RNO131081:RNO131082 RXK131081:RXK131082 SHG131081:SHG131082 SRC131081:SRC131082 TAY131081:TAY131082 TKU131081:TKU131082 TUQ131081:TUQ131082 UEM131081:UEM131082 UOI131081:UOI131082 UYE131081:UYE131082 VIA131081:VIA131082 VRW131081:VRW131082 WBS131081:WBS131082 WLO131081:WLO131082 WVK131081:WVK131082 C196617:C196618 IY196617:IY196618 SU196617:SU196618 ACQ196617:ACQ196618 AMM196617:AMM196618 AWI196617:AWI196618 BGE196617:BGE196618 BQA196617:BQA196618 BZW196617:BZW196618 CJS196617:CJS196618 CTO196617:CTO196618 DDK196617:DDK196618 DNG196617:DNG196618 DXC196617:DXC196618 EGY196617:EGY196618 EQU196617:EQU196618 FAQ196617:FAQ196618 FKM196617:FKM196618 FUI196617:FUI196618 GEE196617:GEE196618 GOA196617:GOA196618 GXW196617:GXW196618 HHS196617:HHS196618 HRO196617:HRO196618 IBK196617:IBK196618 ILG196617:ILG196618 IVC196617:IVC196618 JEY196617:JEY196618 JOU196617:JOU196618 JYQ196617:JYQ196618 KIM196617:KIM196618 KSI196617:KSI196618 LCE196617:LCE196618 LMA196617:LMA196618 LVW196617:LVW196618 MFS196617:MFS196618 MPO196617:MPO196618 MZK196617:MZK196618 NJG196617:NJG196618 NTC196617:NTC196618 OCY196617:OCY196618 OMU196617:OMU196618 OWQ196617:OWQ196618 PGM196617:PGM196618 PQI196617:PQI196618 QAE196617:QAE196618 QKA196617:QKA196618 QTW196617:QTW196618 RDS196617:RDS196618 RNO196617:RNO196618 RXK196617:RXK196618 SHG196617:SHG196618 SRC196617:SRC196618 TAY196617:TAY196618 TKU196617:TKU196618 TUQ196617:TUQ196618 UEM196617:UEM196618 UOI196617:UOI196618 UYE196617:UYE196618 VIA196617:VIA196618 VRW196617:VRW196618 WBS196617:WBS196618 WLO196617:WLO196618 WVK196617:WVK196618 C262153:C262154 IY262153:IY262154 SU262153:SU262154 ACQ262153:ACQ262154 AMM262153:AMM262154 AWI262153:AWI262154 BGE262153:BGE262154 BQA262153:BQA262154 BZW262153:BZW262154 CJS262153:CJS262154 CTO262153:CTO262154 DDK262153:DDK262154 DNG262153:DNG262154 DXC262153:DXC262154 EGY262153:EGY262154 EQU262153:EQU262154 FAQ262153:FAQ262154 FKM262153:FKM262154 FUI262153:FUI262154 GEE262153:GEE262154 GOA262153:GOA262154 GXW262153:GXW262154 HHS262153:HHS262154 HRO262153:HRO262154 IBK262153:IBK262154 ILG262153:ILG262154 IVC262153:IVC262154 JEY262153:JEY262154 JOU262153:JOU262154 JYQ262153:JYQ262154 KIM262153:KIM262154 KSI262153:KSI262154 LCE262153:LCE262154 LMA262153:LMA262154 LVW262153:LVW262154 MFS262153:MFS262154 MPO262153:MPO262154 MZK262153:MZK262154 NJG262153:NJG262154 NTC262153:NTC262154 OCY262153:OCY262154 OMU262153:OMU262154 OWQ262153:OWQ262154 PGM262153:PGM262154 PQI262153:PQI262154 QAE262153:QAE262154 QKA262153:QKA262154 QTW262153:QTW262154 RDS262153:RDS262154 RNO262153:RNO262154 RXK262153:RXK262154 SHG262153:SHG262154 SRC262153:SRC262154 TAY262153:TAY262154 TKU262153:TKU262154 TUQ262153:TUQ262154 UEM262153:UEM262154 UOI262153:UOI262154 UYE262153:UYE262154 VIA262153:VIA262154 VRW262153:VRW262154 WBS262153:WBS262154 WLO262153:WLO262154 WVK262153:WVK262154 C327689:C327690 IY327689:IY327690 SU327689:SU327690 ACQ327689:ACQ327690 AMM327689:AMM327690 AWI327689:AWI327690 BGE327689:BGE327690 BQA327689:BQA327690 BZW327689:BZW327690 CJS327689:CJS327690 CTO327689:CTO327690 DDK327689:DDK327690 DNG327689:DNG327690 DXC327689:DXC327690 EGY327689:EGY327690 EQU327689:EQU327690 FAQ327689:FAQ327690 FKM327689:FKM327690 FUI327689:FUI327690 GEE327689:GEE327690 GOA327689:GOA327690 GXW327689:GXW327690 HHS327689:HHS327690 HRO327689:HRO327690 IBK327689:IBK327690 ILG327689:ILG327690 IVC327689:IVC327690 JEY327689:JEY327690 JOU327689:JOU327690 JYQ327689:JYQ327690 KIM327689:KIM327690 KSI327689:KSI327690 LCE327689:LCE327690 LMA327689:LMA327690 LVW327689:LVW327690 MFS327689:MFS327690 MPO327689:MPO327690 MZK327689:MZK327690 NJG327689:NJG327690 NTC327689:NTC327690 OCY327689:OCY327690 OMU327689:OMU327690 OWQ327689:OWQ327690 PGM327689:PGM327690 PQI327689:PQI327690 QAE327689:QAE327690 QKA327689:QKA327690 QTW327689:QTW327690 RDS327689:RDS327690 RNO327689:RNO327690 RXK327689:RXK327690 SHG327689:SHG327690 SRC327689:SRC327690 TAY327689:TAY327690 TKU327689:TKU327690 TUQ327689:TUQ327690 UEM327689:UEM327690 UOI327689:UOI327690 UYE327689:UYE327690 VIA327689:VIA327690 VRW327689:VRW327690 WBS327689:WBS327690 WLO327689:WLO327690 WVK327689:WVK327690 C393225:C393226 IY393225:IY393226 SU393225:SU393226 ACQ393225:ACQ393226 AMM393225:AMM393226 AWI393225:AWI393226 BGE393225:BGE393226 BQA393225:BQA393226 BZW393225:BZW393226 CJS393225:CJS393226 CTO393225:CTO393226 DDK393225:DDK393226 DNG393225:DNG393226 DXC393225:DXC393226 EGY393225:EGY393226 EQU393225:EQU393226 FAQ393225:FAQ393226 FKM393225:FKM393226 FUI393225:FUI393226 GEE393225:GEE393226 GOA393225:GOA393226 GXW393225:GXW393226 HHS393225:HHS393226 HRO393225:HRO393226 IBK393225:IBK393226 ILG393225:ILG393226 IVC393225:IVC393226 JEY393225:JEY393226 JOU393225:JOU393226 JYQ393225:JYQ393226 KIM393225:KIM393226 KSI393225:KSI393226 LCE393225:LCE393226 LMA393225:LMA393226 LVW393225:LVW393226 MFS393225:MFS393226 MPO393225:MPO393226 MZK393225:MZK393226 NJG393225:NJG393226 NTC393225:NTC393226 OCY393225:OCY393226 OMU393225:OMU393226 OWQ393225:OWQ393226 PGM393225:PGM393226 PQI393225:PQI393226 QAE393225:QAE393226 QKA393225:QKA393226 QTW393225:QTW393226 RDS393225:RDS393226 RNO393225:RNO393226 RXK393225:RXK393226 SHG393225:SHG393226 SRC393225:SRC393226 TAY393225:TAY393226 TKU393225:TKU393226 TUQ393225:TUQ393226 UEM393225:UEM393226 UOI393225:UOI393226 UYE393225:UYE393226 VIA393225:VIA393226 VRW393225:VRW393226 WBS393225:WBS393226 WLO393225:WLO393226 WVK393225:WVK393226 C458761:C458762 IY458761:IY458762 SU458761:SU458762 ACQ458761:ACQ458762 AMM458761:AMM458762 AWI458761:AWI458762 BGE458761:BGE458762 BQA458761:BQA458762 BZW458761:BZW458762 CJS458761:CJS458762 CTO458761:CTO458762 DDK458761:DDK458762 DNG458761:DNG458762 DXC458761:DXC458762 EGY458761:EGY458762 EQU458761:EQU458762 FAQ458761:FAQ458762 FKM458761:FKM458762 FUI458761:FUI458762 GEE458761:GEE458762 GOA458761:GOA458762 GXW458761:GXW458762 HHS458761:HHS458762 HRO458761:HRO458762 IBK458761:IBK458762 ILG458761:ILG458762 IVC458761:IVC458762 JEY458761:JEY458762 JOU458761:JOU458762 JYQ458761:JYQ458762 KIM458761:KIM458762 KSI458761:KSI458762 LCE458761:LCE458762 LMA458761:LMA458762 LVW458761:LVW458762 MFS458761:MFS458762 MPO458761:MPO458762 MZK458761:MZK458762 NJG458761:NJG458762 NTC458761:NTC458762 OCY458761:OCY458762 OMU458761:OMU458762 OWQ458761:OWQ458762 PGM458761:PGM458762 PQI458761:PQI458762 QAE458761:QAE458762 QKA458761:QKA458762 QTW458761:QTW458762 RDS458761:RDS458762 RNO458761:RNO458762 RXK458761:RXK458762 SHG458761:SHG458762 SRC458761:SRC458762 TAY458761:TAY458762 TKU458761:TKU458762 TUQ458761:TUQ458762 UEM458761:UEM458762 UOI458761:UOI458762 UYE458761:UYE458762 VIA458761:VIA458762 VRW458761:VRW458762 WBS458761:WBS458762 WLO458761:WLO458762 WVK458761:WVK458762 C524297:C524298 IY524297:IY524298 SU524297:SU524298 ACQ524297:ACQ524298 AMM524297:AMM524298 AWI524297:AWI524298 BGE524297:BGE524298 BQA524297:BQA524298 BZW524297:BZW524298 CJS524297:CJS524298 CTO524297:CTO524298 DDK524297:DDK524298 DNG524297:DNG524298 DXC524297:DXC524298 EGY524297:EGY524298 EQU524297:EQU524298 FAQ524297:FAQ524298 FKM524297:FKM524298 FUI524297:FUI524298 GEE524297:GEE524298 GOA524297:GOA524298 GXW524297:GXW524298 HHS524297:HHS524298 HRO524297:HRO524298 IBK524297:IBK524298 ILG524297:ILG524298 IVC524297:IVC524298 JEY524297:JEY524298 JOU524297:JOU524298 JYQ524297:JYQ524298 KIM524297:KIM524298 KSI524297:KSI524298 LCE524297:LCE524298 LMA524297:LMA524298 LVW524297:LVW524298 MFS524297:MFS524298 MPO524297:MPO524298 MZK524297:MZK524298 NJG524297:NJG524298 NTC524297:NTC524298 OCY524297:OCY524298 OMU524297:OMU524298 OWQ524297:OWQ524298 PGM524297:PGM524298 PQI524297:PQI524298 QAE524297:QAE524298 QKA524297:QKA524298 QTW524297:QTW524298 RDS524297:RDS524298 RNO524297:RNO524298 RXK524297:RXK524298 SHG524297:SHG524298 SRC524297:SRC524298 TAY524297:TAY524298 TKU524297:TKU524298 TUQ524297:TUQ524298 UEM524297:UEM524298 UOI524297:UOI524298 UYE524297:UYE524298 VIA524297:VIA524298 VRW524297:VRW524298 WBS524297:WBS524298 WLO524297:WLO524298 WVK524297:WVK524298 C589833:C589834 IY589833:IY589834 SU589833:SU589834 ACQ589833:ACQ589834 AMM589833:AMM589834 AWI589833:AWI589834 BGE589833:BGE589834 BQA589833:BQA589834 BZW589833:BZW589834 CJS589833:CJS589834 CTO589833:CTO589834 DDK589833:DDK589834 DNG589833:DNG589834 DXC589833:DXC589834 EGY589833:EGY589834 EQU589833:EQU589834 FAQ589833:FAQ589834 FKM589833:FKM589834 FUI589833:FUI589834 GEE589833:GEE589834 GOA589833:GOA589834 GXW589833:GXW589834 HHS589833:HHS589834 HRO589833:HRO589834 IBK589833:IBK589834 ILG589833:ILG589834 IVC589833:IVC589834 JEY589833:JEY589834 JOU589833:JOU589834 JYQ589833:JYQ589834 KIM589833:KIM589834 KSI589833:KSI589834 LCE589833:LCE589834 LMA589833:LMA589834 LVW589833:LVW589834 MFS589833:MFS589834 MPO589833:MPO589834 MZK589833:MZK589834 NJG589833:NJG589834 NTC589833:NTC589834 OCY589833:OCY589834 OMU589833:OMU589834 OWQ589833:OWQ589834 PGM589833:PGM589834 PQI589833:PQI589834 QAE589833:QAE589834 QKA589833:QKA589834 QTW589833:QTW589834 RDS589833:RDS589834 RNO589833:RNO589834 RXK589833:RXK589834 SHG589833:SHG589834 SRC589833:SRC589834 TAY589833:TAY589834 TKU589833:TKU589834 TUQ589833:TUQ589834 UEM589833:UEM589834 UOI589833:UOI589834 UYE589833:UYE589834 VIA589833:VIA589834 VRW589833:VRW589834 WBS589833:WBS589834 WLO589833:WLO589834 WVK589833:WVK589834 C655369:C655370 IY655369:IY655370 SU655369:SU655370 ACQ655369:ACQ655370 AMM655369:AMM655370 AWI655369:AWI655370 BGE655369:BGE655370 BQA655369:BQA655370 BZW655369:BZW655370 CJS655369:CJS655370 CTO655369:CTO655370 DDK655369:DDK655370 DNG655369:DNG655370 DXC655369:DXC655370 EGY655369:EGY655370 EQU655369:EQU655370 FAQ655369:FAQ655370 FKM655369:FKM655370 FUI655369:FUI655370 GEE655369:GEE655370 GOA655369:GOA655370 GXW655369:GXW655370 HHS655369:HHS655370 HRO655369:HRO655370 IBK655369:IBK655370 ILG655369:ILG655370 IVC655369:IVC655370 JEY655369:JEY655370 JOU655369:JOU655370 JYQ655369:JYQ655370 KIM655369:KIM655370 KSI655369:KSI655370 LCE655369:LCE655370 LMA655369:LMA655370 LVW655369:LVW655370 MFS655369:MFS655370 MPO655369:MPO655370 MZK655369:MZK655370 NJG655369:NJG655370 NTC655369:NTC655370 OCY655369:OCY655370 OMU655369:OMU655370 OWQ655369:OWQ655370 PGM655369:PGM655370 PQI655369:PQI655370 QAE655369:QAE655370 QKA655369:QKA655370 QTW655369:QTW655370 RDS655369:RDS655370 RNO655369:RNO655370 RXK655369:RXK655370 SHG655369:SHG655370 SRC655369:SRC655370 TAY655369:TAY655370 TKU655369:TKU655370 TUQ655369:TUQ655370 UEM655369:UEM655370 UOI655369:UOI655370 UYE655369:UYE655370 VIA655369:VIA655370 VRW655369:VRW655370 WBS655369:WBS655370 WLO655369:WLO655370 WVK655369:WVK655370 C720905:C720906 IY720905:IY720906 SU720905:SU720906 ACQ720905:ACQ720906 AMM720905:AMM720906 AWI720905:AWI720906 BGE720905:BGE720906 BQA720905:BQA720906 BZW720905:BZW720906 CJS720905:CJS720906 CTO720905:CTO720906 DDK720905:DDK720906 DNG720905:DNG720906 DXC720905:DXC720906 EGY720905:EGY720906 EQU720905:EQU720906 FAQ720905:FAQ720906 FKM720905:FKM720906 FUI720905:FUI720906 GEE720905:GEE720906 GOA720905:GOA720906 GXW720905:GXW720906 HHS720905:HHS720906 HRO720905:HRO720906 IBK720905:IBK720906 ILG720905:ILG720906 IVC720905:IVC720906 JEY720905:JEY720906 JOU720905:JOU720906 JYQ720905:JYQ720906 KIM720905:KIM720906 KSI720905:KSI720906 LCE720905:LCE720906 LMA720905:LMA720906 LVW720905:LVW720906 MFS720905:MFS720906 MPO720905:MPO720906 MZK720905:MZK720906 NJG720905:NJG720906 NTC720905:NTC720906 OCY720905:OCY720906 OMU720905:OMU720906 OWQ720905:OWQ720906 PGM720905:PGM720906 PQI720905:PQI720906 QAE720905:QAE720906 QKA720905:QKA720906 QTW720905:QTW720906 RDS720905:RDS720906 RNO720905:RNO720906 RXK720905:RXK720906 SHG720905:SHG720906 SRC720905:SRC720906 TAY720905:TAY720906 TKU720905:TKU720906 TUQ720905:TUQ720906 UEM720905:UEM720906 UOI720905:UOI720906 UYE720905:UYE720906 VIA720905:VIA720906 VRW720905:VRW720906 WBS720905:WBS720906 WLO720905:WLO720906 WVK720905:WVK720906 C786441:C786442 IY786441:IY786442 SU786441:SU786442 ACQ786441:ACQ786442 AMM786441:AMM786442 AWI786441:AWI786442 BGE786441:BGE786442 BQA786441:BQA786442 BZW786441:BZW786442 CJS786441:CJS786442 CTO786441:CTO786442 DDK786441:DDK786442 DNG786441:DNG786442 DXC786441:DXC786442 EGY786441:EGY786442 EQU786441:EQU786442 FAQ786441:FAQ786442 FKM786441:FKM786442 FUI786441:FUI786442 GEE786441:GEE786442 GOA786441:GOA786442 GXW786441:GXW786442 HHS786441:HHS786442 HRO786441:HRO786442 IBK786441:IBK786442 ILG786441:ILG786442 IVC786441:IVC786442 JEY786441:JEY786442 JOU786441:JOU786442 JYQ786441:JYQ786442 KIM786441:KIM786442 KSI786441:KSI786442 LCE786441:LCE786442 LMA786441:LMA786442 LVW786441:LVW786442 MFS786441:MFS786442 MPO786441:MPO786442 MZK786441:MZK786442 NJG786441:NJG786442 NTC786441:NTC786442 OCY786441:OCY786442 OMU786441:OMU786442 OWQ786441:OWQ786442 PGM786441:PGM786442 PQI786441:PQI786442 QAE786441:QAE786442 QKA786441:QKA786442 QTW786441:QTW786442 RDS786441:RDS786442 RNO786441:RNO786442 RXK786441:RXK786442 SHG786441:SHG786442 SRC786441:SRC786442 TAY786441:TAY786442 TKU786441:TKU786442 TUQ786441:TUQ786442 UEM786441:UEM786442 UOI786441:UOI786442 UYE786441:UYE786442 VIA786441:VIA786442 VRW786441:VRW786442 WBS786441:WBS786442 WLO786441:WLO786442 WVK786441:WVK786442 C851977:C851978 IY851977:IY851978 SU851977:SU851978 ACQ851977:ACQ851978 AMM851977:AMM851978 AWI851977:AWI851978 BGE851977:BGE851978 BQA851977:BQA851978 BZW851977:BZW851978 CJS851977:CJS851978 CTO851977:CTO851978 DDK851977:DDK851978 DNG851977:DNG851978 DXC851977:DXC851978 EGY851977:EGY851978 EQU851977:EQU851978 FAQ851977:FAQ851978 FKM851977:FKM851978 FUI851977:FUI851978 GEE851977:GEE851978 GOA851977:GOA851978 GXW851977:GXW851978 HHS851977:HHS851978 HRO851977:HRO851978 IBK851977:IBK851978 ILG851977:ILG851978 IVC851977:IVC851978 JEY851977:JEY851978 JOU851977:JOU851978 JYQ851977:JYQ851978 KIM851977:KIM851978 KSI851977:KSI851978 LCE851977:LCE851978 LMA851977:LMA851978 LVW851977:LVW851978 MFS851977:MFS851978 MPO851977:MPO851978 MZK851977:MZK851978 NJG851977:NJG851978 NTC851977:NTC851978 OCY851977:OCY851978 OMU851977:OMU851978 OWQ851977:OWQ851978 PGM851977:PGM851978 PQI851977:PQI851978 QAE851977:QAE851978 QKA851977:QKA851978 QTW851977:QTW851978 RDS851977:RDS851978 RNO851977:RNO851978 RXK851977:RXK851978 SHG851977:SHG851978 SRC851977:SRC851978 TAY851977:TAY851978 TKU851977:TKU851978 TUQ851977:TUQ851978 UEM851977:UEM851978 UOI851977:UOI851978 UYE851977:UYE851978 VIA851977:VIA851978 VRW851977:VRW851978 WBS851977:WBS851978 WLO851977:WLO851978 WVK851977:WVK851978 C917513:C917514 IY917513:IY917514 SU917513:SU917514 ACQ917513:ACQ917514 AMM917513:AMM917514 AWI917513:AWI917514 BGE917513:BGE917514 BQA917513:BQA917514 BZW917513:BZW917514 CJS917513:CJS917514 CTO917513:CTO917514 DDK917513:DDK917514 DNG917513:DNG917514 DXC917513:DXC917514 EGY917513:EGY917514 EQU917513:EQU917514 FAQ917513:FAQ917514 FKM917513:FKM917514 FUI917513:FUI917514 GEE917513:GEE917514 GOA917513:GOA917514 GXW917513:GXW917514 HHS917513:HHS917514 HRO917513:HRO917514 IBK917513:IBK917514 ILG917513:ILG917514 IVC917513:IVC917514 JEY917513:JEY917514 JOU917513:JOU917514 JYQ917513:JYQ917514 KIM917513:KIM917514 KSI917513:KSI917514 LCE917513:LCE917514 LMA917513:LMA917514 LVW917513:LVW917514 MFS917513:MFS917514 MPO917513:MPO917514 MZK917513:MZK917514 NJG917513:NJG917514 NTC917513:NTC917514 OCY917513:OCY917514 OMU917513:OMU917514 OWQ917513:OWQ917514 PGM917513:PGM917514 PQI917513:PQI917514 QAE917513:QAE917514 QKA917513:QKA917514 QTW917513:QTW917514 RDS917513:RDS917514 RNO917513:RNO917514 RXK917513:RXK917514 SHG917513:SHG917514 SRC917513:SRC917514 TAY917513:TAY917514 TKU917513:TKU917514 TUQ917513:TUQ917514 UEM917513:UEM917514 UOI917513:UOI917514 UYE917513:UYE917514 VIA917513:VIA917514 VRW917513:VRW917514 WBS917513:WBS917514 WLO917513:WLO917514 WVK917513:WVK917514 C983049:C983050 IY983049:IY983050 SU983049:SU983050 ACQ983049:ACQ983050 AMM983049:AMM983050 AWI983049:AWI983050 BGE983049:BGE983050 BQA983049:BQA983050 BZW983049:BZW983050 CJS983049:CJS983050 CTO983049:CTO983050 DDK983049:DDK983050 DNG983049:DNG983050 DXC983049:DXC983050 EGY983049:EGY983050 EQU983049:EQU983050 FAQ983049:FAQ983050 FKM983049:FKM983050 FUI983049:FUI983050 GEE983049:GEE983050 GOA983049:GOA983050 GXW983049:GXW983050 HHS983049:HHS983050 HRO983049:HRO983050 IBK983049:IBK983050 ILG983049:ILG983050 IVC983049:IVC983050 JEY983049:JEY983050 JOU983049:JOU983050 JYQ983049:JYQ983050 KIM983049:KIM983050 KSI983049:KSI983050 LCE983049:LCE983050 LMA983049:LMA983050 LVW983049:LVW983050 MFS983049:MFS983050 MPO983049:MPO983050 MZK983049:MZK983050 NJG983049:NJG983050 NTC983049:NTC983050 OCY983049:OCY983050 OMU983049:OMU983050 OWQ983049:OWQ983050 PGM983049:PGM983050 PQI983049:PQI983050 QAE983049:QAE983050 QKA983049:QKA983050 QTW983049:QTW983050 RDS983049:RDS983050 RNO983049:RNO983050 RXK983049:RXK983050 SHG983049:SHG983050 SRC983049:SRC983050 TAY983049:TAY983050 TKU983049:TKU983050 TUQ983049:TUQ983050 UEM983049:UEM983050 UOI983049:UOI983050 UYE983049:UYE983050 VIA983049:VIA983050 VRW983049:VRW983050 WBS983049:WBS983050 WLO983049:WLO983050 WVK983049:WVK983050 G9:G11 JC9:JC11 SY9:SY11 ACU9:ACU11 AMQ9:AMQ11 AWM9:AWM11 BGI9:BGI11 BQE9:BQE11 CAA9:CAA11 CJW9:CJW11 CTS9:CTS11 DDO9:DDO11 DNK9:DNK11 DXG9:DXG11 EHC9:EHC11 EQY9:EQY11 FAU9:FAU11 FKQ9:FKQ11 FUM9:FUM11 GEI9:GEI11 GOE9:GOE11 GYA9:GYA11 HHW9:HHW11 HRS9:HRS11 IBO9:IBO11 ILK9:ILK11 IVG9:IVG11 JFC9:JFC11 JOY9:JOY11 JYU9:JYU11 KIQ9:KIQ11 KSM9:KSM11 LCI9:LCI11 LME9:LME11 LWA9:LWA11 MFW9:MFW11 MPS9:MPS11 MZO9:MZO11 NJK9:NJK11 NTG9:NTG11 ODC9:ODC11 OMY9:OMY11 OWU9:OWU11 PGQ9:PGQ11 PQM9:PQM11 QAI9:QAI11 QKE9:QKE11 QUA9:QUA11 RDW9:RDW11 RNS9:RNS11 RXO9:RXO11 SHK9:SHK11 SRG9:SRG11 TBC9:TBC11 TKY9:TKY11 TUU9:TUU11 UEQ9:UEQ11 UOM9:UOM11 UYI9:UYI11 VIE9:VIE11 VSA9:VSA11 WBW9:WBW11 WLS9:WLS11 WVO9:WVO11 G65545:G65547 JC65545:JC65547 SY65545:SY65547 ACU65545:ACU65547 AMQ65545:AMQ65547 AWM65545:AWM65547 BGI65545:BGI65547 BQE65545:BQE65547 CAA65545:CAA65547 CJW65545:CJW65547 CTS65545:CTS65547 DDO65545:DDO65547 DNK65545:DNK65547 DXG65545:DXG65547 EHC65545:EHC65547 EQY65545:EQY65547 FAU65545:FAU65547 FKQ65545:FKQ65547 FUM65545:FUM65547 GEI65545:GEI65547 GOE65545:GOE65547 GYA65545:GYA65547 HHW65545:HHW65547 HRS65545:HRS65547 IBO65545:IBO65547 ILK65545:ILK65547 IVG65545:IVG65547 JFC65545:JFC65547 JOY65545:JOY65547 JYU65545:JYU65547 KIQ65545:KIQ65547 KSM65545:KSM65547 LCI65545:LCI65547 LME65545:LME65547 LWA65545:LWA65547 MFW65545:MFW65547 MPS65545:MPS65547 MZO65545:MZO65547 NJK65545:NJK65547 NTG65545:NTG65547 ODC65545:ODC65547 OMY65545:OMY65547 OWU65545:OWU65547 PGQ65545:PGQ65547 PQM65545:PQM65547 QAI65545:QAI65547 QKE65545:QKE65547 QUA65545:QUA65547 RDW65545:RDW65547 RNS65545:RNS65547 RXO65545:RXO65547 SHK65545:SHK65547 SRG65545:SRG65547 TBC65545:TBC65547 TKY65545:TKY65547 TUU65545:TUU65547 UEQ65545:UEQ65547 UOM65545:UOM65547 UYI65545:UYI65547 VIE65545:VIE65547 VSA65545:VSA65547 WBW65545:WBW65547 WLS65545:WLS65547 WVO65545:WVO65547 G131081:G131083 JC131081:JC131083 SY131081:SY131083 ACU131081:ACU131083 AMQ131081:AMQ131083 AWM131081:AWM131083 BGI131081:BGI131083 BQE131081:BQE131083 CAA131081:CAA131083 CJW131081:CJW131083 CTS131081:CTS131083 DDO131081:DDO131083 DNK131081:DNK131083 DXG131081:DXG131083 EHC131081:EHC131083 EQY131081:EQY131083 FAU131081:FAU131083 FKQ131081:FKQ131083 FUM131081:FUM131083 GEI131081:GEI131083 GOE131081:GOE131083 GYA131081:GYA131083 HHW131081:HHW131083 HRS131081:HRS131083 IBO131081:IBO131083 ILK131081:ILK131083 IVG131081:IVG131083 JFC131081:JFC131083 JOY131081:JOY131083 JYU131081:JYU131083 KIQ131081:KIQ131083 KSM131081:KSM131083 LCI131081:LCI131083 LME131081:LME131083 LWA131081:LWA131083 MFW131081:MFW131083 MPS131081:MPS131083 MZO131081:MZO131083 NJK131081:NJK131083 NTG131081:NTG131083 ODC131081:ODC131083 OMY131081:OMY131083 OWU131081:OWU131083 PGQ131081:PGQ131083 PQM131081:PQM131083 QAI131081:QAI131083 QKE131081:QKE131083 QUA131081:QUA131083 RDW131081:RDW131083 RNS131081:RNS131083 RXO131081:RXO131083 SHK131081:SHK131083 SRG131081:SRG131083 TBC131081:TBC131083 TKY131081:TKY131083 TUU131081:TUU131083 UEQ131081:UEQ131083 UOM131081:UOM131083 UYI131081:UYI131083 VIE131081:VIE131083 VSA131081:VSA131083 WBW131081:WBW131083 WLS131081:WLS131083 WVO131081:WVO131083 G196617:G196619 JC196617:JC196619 SY196617:SY196619 ACU196617:ACU196619 AMQ196617:AMQ196619 AWM196617:AWM196619 BGI196617:BGI196619 BQE196617:BQE196619 CAA196617:CAA196619 CJW196617:CJW196619 CTS196617:CTS196619 DDO196617:DDO196619 DNK196617:DNK196619 DXG196617:DXG196619 EHC196617:EHC196619 EQY196617:EQY196619 FAU196617:FAU196619 FKQ196617:FKQ196619 FUM196617:FUM196619 GEI196617:GEI196619 GOE196617:GOE196619 GYA196617:GYA196619 HHW196617:HHW196619 HRS196617:HRS196619 IBO196617:IBO196619 ILK196617:ILK196619 IVG196617:IVG196619 JFC196617:JFC196619 JOY196617:JOY196619 JYU196617:JYU196619 KIQ196617:KIQ196619 KSM196617:KSM196619 LCI196617:LCI196619 LME196617:LME196619 LWA196617:LWA196619 MFW196617:MFW196619 MPS196617:MPS196619 MZO196617:MZO196619 NJK196617:NJK196619 NTG196617:NTG196619 ODC196617:ODC196619 OMY196617:OMY196619 OWU196617:OWU196619 PGQ196617:PGQ196619 PQM196617:PQM196619 QAI196617:QAI196619 QKE196617:QKE196619 QUA196617:QUA196619 RDW196617:RDW196619 RNS196617:RNS196619 RXO196617:RXO196619 SHK196617:SHK196619 SRG196617:SRG196619 TBC196617:TBC196619 TKY196617:TKY196619 TUU196617:TUU196619 UEQ196617:UEQ196619 UOM196617:UOM196619 UYI196617:UYI196619 VIE196617:VIE196619 VSA196617:VSA196619 WBW196617:WBW196619 WLS196617:WLS196619 WVO196617:WVO196619 G262153:G262155 JC262153:JC262155 SY262153:SY262155 ACU262153:ACU262155 AMQ262153:AMQ262155 AWM262153:AWM262155 BGI262153:BGI262155 BQE262153:BQE262155 CAA262153:CAA262155 CJW262153:CJW262155 CTS262153:CTS262155 DDO262153:DDO262155 DNK262153:DNK262155 DXG262153:DXG262155 EHC262153:EHC262155 EQY262153:EQY262155 FAU262153:FAU262155 FKQ262153:FKQ262155 FUM262153:FUM262155 GEI262153:GEI262155 GOE262153:GOE262155 GYA262153:GYA262155 HHW262153:HHW262155 HRS262153:HRS262155 IBO262153:IBO262155 ILK262153:ILK262155 IVG262153:IVG262155 JFC262153:JFC262155 JOY262153:JOY262155 JYU262153:JYU262155 KIQ262153:KIQ262155 KSM262153:KSM262155 LCI262153:LCI262155 LME262153:LME262155 LWA262153:LWA262155 MFW262153:MFW262155 MPS262153:MPS262155 MZO262153:MZO262155 NJK262153:NJK262155 NTG262153:NTG262155 ODC262153:ODC262155 OMY262153:OMY262155 OWU262153:OWU262155 PGQ262153:PGQ262155 PQM262153:PQM262155 QAI262153:QAI262155 QKE262153:QKE262155 QUA262153:QUA262155 RDW262153:RDW262155 RNS262153:RNS262155 RXO262153:RXO262155 SHK262153:SHK262155 SRG262153:SRG262155 TBC262153:TBC262155 TKY262153:TKY262155 TUU262153:TUU262155 UEQ262153:UEQ262155 UOM262153:UOM262155 UYI262153:UYI262155 VIE262153:VIE262155 VSA262153:VSA262155 WBW262153:WBW262155 WLS262153:WLS262155 WVO262153:WVO262155 G327689:G327691 JC327689:JC327691 SY327689:SY327691 ACU327689:ACU327691 AMQ327689:AMQ327691 AWM327689:AWM327691 BGI327689:BGI327691 BQE327689:BQE327691 CAA327689:CAA327691 CJW327689:CJW327691 CTS327689:CTS327691 DDO327689:DDO327691 DNK327689:DNK327691 DXG327689:DXG327691 EHC327689:EHC327691 EQY327689:EQY327691 FAU327689:FAU327691 FKQ327689:FKQ327691 FUM327689:FUM327691 GEI327689:GEI327691 GOE327689:GOE327691 GYA327689:GYA327691 HHW327689:HHW327691 HRS327689:HRS327691 IBO327689:IBO327691 ILK327689:ILK327691 IVG327689:IVG327691 JFC327689:JFC327691 JOY327689:JOY327691 JYU327689:JYU327691 KIQ327689:KIQ327691 KSM327689:KSM327691 LCI327689:LCI327691 LME327689:LME327691 LWA327689:LWA327691 MFW327689:MFW327691 MPS327689:MPS327691 MZO327689:MZO327691 NJK327689:NJK327691 NTG327689:NTG327691 ODC327689:ODC327691 OMY327689:OMY327691 OWU327689:OWU327691 PGQ327689:PGQ327691 PQM327689:PQM327691 QAI327689:QAI327691 QKE327689:QKE327691 QUA327689:QUA327691 RDW327689:RDW327691 RNS327689:RNS327691 RXO327689:RXO327691 SHK327689:SHK327691 SRG327689:SRG327691 TBC327689:TBC327691 TKY327689:TKY327691 TUU327689:TUU327691 UEQ327689:UEQ327691 UOM327689:UOM327691 UYI327689:UYI327691 VIE327689:VIE327691 VSA327689:VSA327691 WBW327689:WBW327691 WLS327689:WLS327691 WVO327689:WVO327691 G393225:G393227 JC393225:JC393227 SY393225:SY393227 ACU393225:ACU393227 AMQ393225:AMQ393227 AWM393225:AWM393227 BGI393225:BGI393227 BQE393225:BQE393227 CAA393225:CAA393227 CJW393225:CJW393227 CTS393225:CTS393227 DDO393225:DDO393227 DNK393225:DNK393227 DXG393225:DXG393227 EHC393225:EHC393227 EQY393225:EQY393227 FAU393225:FAU393227 FKQ393225:FKQ393227 FUM393225:FUM393227 GEI393225:GEI393227 GOE393225:GOE393227 GYA393225:GYA393227 HHW393225:HHW393227 HRS393225:HRS393227 IBO393225:IBO393227 ILK393225:ILK393227 IVG393225:IVG393227 JFC393225:JFC393227 JOY393225:JOY393227 JYU393225:JYU393227 KIQ393225:KIQ393227 KSM393225:KSM393227 LCI393225:LCI393227 LME393225:LME393227 LWA393225:LWA393227 MFW393225:MFW393227 MPS393225:MPS393227 MZO393225:MZO393227 NJK393225:NJK393227 NTG393225:NTG393227 ODC393225:ODC393227 OMY393225:OMY393227 OWU393225:OWU393227 PGQ393225:PGQ393227 PQM393225:PQM393227 QAI393225:QAI393227 QKE393225:QKE393227 QUA393225:QUA393227 RDW393225:RDW393227 RNS393225:RNS393227 RXO393225:RXO393227 SHK393225:SHK393227 SRG393225:SRG393227 TBC393225:TBC393227 TKY393225:TKY393227 TUU393225:TUU393227 UEQ393225:UEQ393227 UOM393225:UOM393227 UYI393225:UYI393227 VIE393225:VIE393227 VSA393225:VSA393227 WBW393225:WBW393227 WLS393225:WLS393227 WVO393225:WVO393227 G458761:G458763 JC458761:JC458763 SY458761:SY458763 ACU458761:ACU458763 AMQ458761:AMQ458763 AWM458761:AWM458763 BGI458761:BGI458763 BQE458761:BQE458763 CAA458761:CAA458763 CJW458761:CJW458763 CTS458761:CTS458763 DDO458761:DDO458763 DNK458761:DNK458763 DXG458761:DXG458763 EHC458761:EHC458763 EQY458761:EQY458763 FAU458761:FAU458763 FKQ458761:FKQ458763 FUM458761:FUM458763 GEI458761:GEI458763 GOE458761:GOE458763 GYA458761:GYA458763 HHW458761:HHW458763 HRS458761:HRS458763 IBO458761:IBO458763 ILK458761:ILK458763 IVG458761:IVG458763 JFC458761:JFC458763 JOY458761:JOY458763 JYU458761:JYU458763 KIQ458761:KIQ458763 KSM458761:KSM458763 LCI458761:LCI458763 LME458761:LME458763 LWA458761:LWA458763 MFW458761:MFW458763 MPS458761:MPS458763 MZO458761:MZO458763 NJK458761:NJK458763 NTG458761:NTG458763 ODC458761:ODC458763 OMY458761:OMY458763 OWU458761:OWU458763 PGQ458761:PGQ458763 PQM458761:PQM458763 QAI458761:QAI458763 QKE458761:QKE458763 QUA458761:QUA458763 RDW458761:RDW458763 RNS458761:RNS458763 RXO458761:RXO458763 SHK458761:SHK458763 SRG458761:SRG458763 TBC458761:TBC458763 TKY458761:TKY458763 TUU458761:TUU458763 UEQ458761:UEQ458763 UOM458761:UOM458763 UYI458761:UYI458763 VIE458761:VIE458763 VSA458761:VSA458763 WBW458761:WBW458763 WLS458761:WLS458763 WVO458761:WVO458763 G524297:G524299 JC524297:JC524299 SY524297:SY524299 ACU524297:ACU524299 AMQ524297:AMQ524299 AWM524297:AWM524299 BGI524297:BGI524299 BQE524297:BQE524299 CAA524297:CAA524299 CJW524297:CJW524299 CTS524297:CTS524299 DDO524297:DDO524299 DNK524297:DNK524299 DXG524297:DXG524299 EHC524297:EHC524299 EQY524297:EQY524299 FAU524297:FAU524299 FKQ524297:FKQ524299 FUM524297:FUM524299 GEI524297:GEI524299 GOE524297:GOE524299 GYA524297:GYA524299 HHW524297:HHW524299 HRS524297:HRS524299 IBO524297:IBO524299 ILK524297:ILK524299 IVG524297:IVG524299 JFC524297:JFC524299 JOY524297:JOY524299 JYU524297:JYU524299 KIQ524297:KIQ524299 KSM524297:KSM524299 LCI524297:LCI524299 LME524297:LME524299 LWA524297:LWA524299 MFW524297:MFW524299 MPS524297:MPS524299 MZO524297:MZO524299 NJK524297:NJK524299 NTG524297:NTG524299 ODC524297:ODC524299 OMY524297:OMY524299 OWU524297:OWU524299 PGQ524297:PGQ524299 PQM524297:PQM524299 QAI524297:QAI524299 QKE524297:QKE524299 QUA524297:QUA524299 RDW524297:RDW524299 RNS524297:RNS524299 RXO524297:RXO524299 SHK524297:SHK524299 SRG524297:SRG524299 TBC524297:TBC524299 TKY524297:TKY524299 TUU524297:TUU524299 UEQ524297:UEQ524299 UOM524297:UOM524299 UYI524297:UYI524299 VIE524297:VIE524299 VSA524297:VSA524299 WBW524297:WBW524299 WLS524297:WLS524299 WVO524297:WVO524299 G589833:G589835 JC589833:JC589835 SY589833:SY589835 ACU589833:ACU589835 AMQ589833:AMQ589835 AWM589833:AWM589835 BGI589833:BGI589835 BQE589833:BQE589835 CAA589833:CAA589835 CJW589833:CJW589835 CTS589833:CTS589835 DDO589833:DDO589835 DNK589833:DNK589835 DXG589833:DXG589835 EHC589833:EHC589835 EQY589833:EQY589835 FAU589833:FAU589835 FKQ589833:FKQ589835 FUM589833:FUM589835 GEI589833:GEI589835 GOE589833:GOE589835 GYA589833:GYA589835 HHW589833:HHW589835 HRS589833:HRS589835 IBO589833:IBO589835 ILK589833:ILK589835 IVG589833:IVG589835 JFC589833:JFC589835 JOY589833:JOY589835 JYU589833:JYU589835 KIQ589833:KIQ589835 KSM589833:KSM589835 LCI589833:LCI589835 LME589833:LME589835 LWA589833:LWA589835 MFW589833:MFW589835 MPS589833:MPS589835 MZO589833:MZO589835 NJK589833:NJK589835 NTG589833:NTG589835 ODC589833:ODC589835 OMY589833:OMY589835 OWU589833:OWU589835 PGQ589833:PGQ589835 PQM589833:PQM589835 QAI589833:QAI589835 QKE589833:QKE589835 QUA589833:QUA589835 RDW589833:RDW589835 RNS589833:RNS589835 RXO589833:RXO589835 SHK589833:SHK589835 SRG589833:SRG589835 TBC589833:TBC589835 TKY589833:TKY589835 TUU589833:TUU589835 UEQ589833:UEQ589835 UOM589833:UOM589835 UYI589833:UYI589835 VIE589833:VIE589835 VSA589833:VSA589835 WBW589833:WBW589835 WLS589833:WLS589835 WVO589833:WVO589835 G655369:G655371 JC655369:JC655371 SY655369:SY655371 ACU655369:ACU655371 AMQ655369:AMQ655371 AWM655369:AWM655371 BGI655369:BGI655371 BQE655369:BQE655371 CAA655369:CAA655371 CJW655369:CJW655371 CTS655369:CTS655371 DDO655369:DDO655371 DNK655369:DNK655371 DXG655369:DXG655371 EHC655369:EHC655371 EQY655369:EQY655371 FAU655369:FAU655371 FKQ655369:FKQ655371 FUM655369:FUM655371 GEI655369:GEI655371 GOE655369:GOE655371 GYA655369:GYA655371 HHW655369:HHW655371 HRS655369:HRS655371 IBO655369:IBO655371 ILK655369:ILK655371 IVG655369:IVG655371 JFC655369:JFC655371 JOY655369:JOY655371 JYU655369:JYU655371 KIQ655369:KIQ655371 KSM655369:KSM655371 LCI655369:LCI655371 LME655369:LME655371 LWA655369:LWA655371 MFW655369:MFW655371 MPS655369:MPS655371 MZO655369:MZO655371 NJK655369:NJK655371 NTG655369:NTG655371 ODC655369:ODC655371 OMY655369:OMY655371 OWU655369:OWU655371 PGQ655369:PGQ655371 PQM655369:PQM655371 QAI655369:QAI655371 QKE655369:QKE655371 QUA655369:QUA655371 RDW655369:RDW655371 RNS655369:RNS655371 RXO655369:RXO655371 SHK655369:SHK655371 SRG655369:SRG655371 TBC655369:TBC655371 TKY655369:TKY655371 TUU655369:TUU655371 UEQ655369:UEQ655371 UOM655369:UOM655371 UYI655369:UYI655371 VIE655369:VIE655371 VSA655369:VSA655371 WBW655369:WBW655371 WLS655369:WLS655371 WVO655369:WVO655371 G720905:G720907 JC720905:JC720907 SY720905:SY720907 ACU720905:ACU720907 AMQ720905:AMQ720907 AWM720905:AWM720907 BGI720905:BGI720907 BQE720905:BQE720907 CAA720905:CAA720907 CJW720905:CJW720907 CTS720905:CTS720907 DDO720905:DDO720907 DNK720905:DNK720907 DXG720905:DXG720907 EHC720905:EHC720907 EQY720905:EQY720907 FAU720905:FAU720907 FKQ720905:FKQ720907 FUM720905:FUM720907 GEI720905:GEI720907 GOE720905:GOE720907 GYA720905:GYA720907 HHW720905:HHW720907 HRS720905:HRS720907 IBO720905:IBO720907 ILK720905:ILK720907 IVG720905:IVG720907 JFC720905:JFC720907 JOY720905:JOY720907 JYU720905:JYU720907 KIQ720905:KIQ720907 KSM720905:KSM720907 LCI720905:LCI720907 LME720905:LME720907 LWA720905:LWA720907 MFW720905:MFW720907 MPS720905:MPS720907 MZO720905:MZO720907 NJK720905:NJK720907 NTG720905:NTG720907 ODC720905:ODC720907 OMY720905:OMY720907 OWU720905:OWU720907 PGQ720905:PGQ720907 PQM720905:PQM720907 QAI720905:QAI720907 QKE720905:QKE720907 QUA720905:QUA720907 RDW720905:RDW720907 RNS720905:RNS720907 RXO720905:RXO720907 SHK720905:SHK720907 SRG720905:SRG720907 TBC720905:TBC720907 TKY720905:TKY720907 TUU720905:TUU720907 UEQ720905:UEQ720907 UOM720905:UOM720907 UYI720905:UYI720907 VIE720905:VIE720907 VSA720905:VSA720907 WBW720905:WBW720907 WLS720905:WLS720907 WVO720905:WVO720907 G786441:G786443 JC786441:JC786443 SY786441:SY786443 ACU786441:ACU786443 AMQ786441:AMQ786443 AWM786441:AWM786443 BGI786441:BGI786443 BQE786441:BQE786443 CAA786441:CAA786443 CJW786441:CJW786443 CTS786441:CTS786443 DDO786441:DDO786443 DNK786441:DNK786443 DXG786441:DXG786443 EHC786441:EHC786443 EQY786441:EQY786443 FAU786441:FAU786443 FKQ786441:FKQ786443 FUM786441:FUM786443 GEI786441:GEI786443 GOE786441:GOE786443 GYA786441:GYA786443 HHW786441:HHW786443 HRS786441:HRS786443 IBO786441:IBO786443 ILK786441:ILK786443 IVG786441:IVG786443 JFC786441:JFC786443 JOY786441:JOY786443 JYU786441:JYU786443 KIQ786441:KIQ786443 KSM786441:KSM786443 LCI786441:LCI786443 LME786441:LME786443 LWA786441:LWA786443 MFW786441:MFW786443 MPS786441:MPS786443 MZO786441:MZO786443 NJK786441:NJK786443 NTG786441:NTG786443 ODC786441:ODC786443 OMY786441:OMY786443 OWU786441:OWU786443 PGQ786441:PGQ786443 PQM786441:PQM786443 QAI786441:QAI786443 QKE786441:QKE786443 QUA786441:QUA786443 RDW786441:RDW786443 RNS786441:RNS786443 RXO786441:RXO786443 SHK786441:SHK786443 SRG786441:SRG786443 TBC786441:TBC786443 TKY786441:TKY786443 TUU786441:TUU786443 UEQ786441:UEQ786443 UOM786441:UOM786443 UYI786441:UYI786443 VIE786441:VIE786443 VSA786441:VSA786443 WBW786441:WBW786443 WLS786441:WLS786443 WVO786441:WVO786443 G851977:G851979 JC851977:JC851979 SY851977:SY851979 ACU851977:ACU851979 AMQ851977:AMQ851979 AWM851977:AWM851979 BGI851977:BGI851979 BQE851977:BQE851979 CAA851977:CAA851979 CJW851977:CJW851979 CTS851977:CTS851979 DDO851977:DDO851979 DNK851977:DNK851979 DXG851977:DXG851979 EHC851977:EHC851979 EQY851977:EQY851979 FAU851977:FAU851979 FKQ851977:FKQ851979 FUM851977:FUM851979 GEI851977:GEI851979 GOE851977:GOE851979 GYA851977:GYA851979 HHW851977:HHW851979 HRS851977:HRS851979 IBO851977:IBO851979 ILK851977:ILK851979 IVG851977:IVG851979 JFC851977:JFC851979 JOY851977:JOY851979 JYU851977:JYU851979 KIQ851977:KIQ851979 KSM851977:KSM851979 LCI851977:LCI851979 LME851977:LME851979 LWA851977:LWA851979 MFW851977:MFW851979 MPS851977:MPS851979 MZO851977:MZO851979 NJK851977:NJK851979 NTG851977:NTG851979 ODC851977:ODC851979 OMY851977:OMY851979 OWU851977:OWU851979 PGQ851977:PGQ851979 PQM851977:PQM851979 QAI851977:QAI851979 QKE851977:QKE851979 QUA851977:QUA851979 RDW851977:RDW851979 RNS851977:RNS851979 RXO851977:RXO851979 SHK851977:SHK851979 SRG851977:SRG851979 TBC851977:TBC851979 TKY851977:TKY851979 TUU851977:TUU851979 UEQ851977:UEQ851979 UOM851977:UOM851979 UYI851977:UYI851979 VIE851977:VIE851979 VSA851977:VSA851979 WBW851977:WBW851979 WLS851977:WLS851979 WVO851977:WVO851979 G917513:G917515 JC917513:JC917515 SY917513:SY917515 ACU917513:ACU917515 AMQ917513:AMQ917515 AWM917513:AWM917515 BGI917513:BGI917515 BQE917513:BQE917515 CAA917513:CAA917515 CJW917513:CJW917515 CTS917513:CTS917515 DDO917513:DDO917515 DNK917513:DNK917515 DXG917513:DXG917515 EHC917513:EHC917515 EQY917513:EQY917515 FAU917513:FAU917515 FKQ917513:FKQ917515 FUM917513:FUM917515 GEI917513:GEI917515 GOE917513:GOE917515 GYA917513:GYA917515 HHW917513:HHW917515 HRS917513:HRS917515 IBO917513:IBO917515 ILK917513:ILK917515 IVG917513:IVG917515 JFC917513:JFC917515 JOY917513:JOY917515 JYU917513:JYU917515 KIQ917513:KIQ917515 KSM917513:KSM917515 LCI917513:LCI917515 LME917513:LME917515 LWA917513:LWA917515 MFW917513:MFW917515 MPS917513:MPS917515 MZO917513:MZO917515 NJK917513:NJK917515 NTG917513:NTG917515 ODC917513:ODC917515 OMY917513:OMY917515 OWU917513:OWU917515 PGQ917513:PGQ917515 PQM917513:PQM917515 QAI917513:QAI917515 QKE917513:QKE917515 QUA917513:QUA917515 RDW917513:RDW917515 RNS917513:RNS917515 RXO917513:RXO917515 SHK917513:SHK917515 SRG917513:SRG917515 TBC917513:TBC917515 TKY917513:TKY917515 TUU917513:TUU917515 UEQ917513:UEQ917515 UOM917513:UOM917515 UYI917513:UYI917515 VIE917513:VIE917515 VSA917513:VSA917515 WBW917513:WBW917515 WLS917513:WLS917515 WVO917513:WVO917515 G983049:G983051 JC983049:JC983051 SY983049:SY983051 ACU983049:ACU983051 AMQ983049:AMQ983051 AWM983049:AWM983051 BGI983049:BGI983051 BQE983049:BQE983051 CAA983049:CAA983051 CJW983049:CJW983051 CTS983049:CTS983051 DDO983049:DDO983051 DNK983049:DNK983051 DXG983049:DXG983051 EHC983049:EHC983051 EQY983049:EQY983051 FAU983049:FAU983051 FKQ983049:FKQ983051 FUM983049:FUM983051 GEI983049:GEI983051 GOE983049:GOE983051 GYA983049:GYA983051 HHW983049:HHW983051 HRS983049:HRS983051 IBO983049:IBO983051 ILK983049:ILK983051 IVG983049:IVG983051 JFC983049:JFC983051 JOY983049:JOY983051 JYU983049:JYU983051 KIQ983049:KIQ983051 KSM983049:KSM983051 LCI983049:LCI983051 LME983049:LME983051 LWA983049:LWA983051 MFW983049:MFW983051 MPS983049:MPS983051 MZO983049:MZO983051 NJK983049:NJK983051 NTG983049:NTG983051 ODC983049:ODC983051 OMY983049:OMY983051 OWU983049:OWU983051 PGQ983049:PGQ983051 PQM983049:PQM983051 QAI983049:QAI983051 QKE983049:QKE983051 QUA983049:QUA983051 RDW983049:RDW983051 RNS983049:RNS983051 RXO983049:RXO983051 SHK983049:SHK983051 SRG983049:SRG983051 TBC983049:TBC983051 TKY983049:TKY983051 TUU983049:TUU983051 UEQ983049:UEQ983051 UOM983049:UOM983051 UYI983049:UYI983051 VIE983049:VIE983051 VSA983049:VSA983051 WBW983049:WBW983051 WLS983049:WLS983051 WVO983049:WVO983051 C47:C48 IY47:IY48 SU47:SU48 ACQ47:ACQ48 AMM47:AMM48 AWI47:AWI48 BGE47:BGE48 BQA47:BQA48 BZW47:BZW48 CJS47:CJS48 CTO47:CTO48 DDK47:DDK48 DNG47:DNG48 DXC47:DXC48 EGY47:EGY48 EQU47:EQU48 FAQ47:FAQ48 FKM47:FKM48 FUI47:FUI48 GEE47:GEE48 GOA47:GOA48 GXW47:GXW48 HHS47:HHS48 HRO47:HRO48 IBK47:IBK48 ILG47:ILG48 IVC47:IVC48 JEY47:JEY48 JOU47:JOU48 JYQ47:JYQ48 KIM47:KIM48 KSI47:KSI48 LCE47:LCE48 LMA47:LMA48 LVW47:LVW48 MFS47:MFS48 MPO47:MPO48 MZK47:MZK48 NJG47:NJG48 NTC47:NTC48 OCY47:OCY48 OMU47:OMU48 OWQ47:OWQ48 PGM47:PGM48 PQI47:PQI48 QAE47:QAE48 QKA47:QKA48 QTW47:QTW48 RDS47:RDS48 RNO47:RNO48 RXK47:RXK48 SHG47:SHG48 SRC47:SRC48 TAY47:TAY48 TKU47:TKU48 TUQ47:TUQ48 UEM47:UEM48 UOI47:UOI48 UYE47:UYE48 VIA47:VIA48 VRW47:VRW48 WBS47:WBS48 WLO47:WLO48 WVK47:WVK48 C65583:C65584 IY65583:IY65584 SU65583:SU65584 ACQ65583:ACQ65584 AMM65583:AMM65584 AWI65583:AWI65584 BGE65583:BGE65584 BQA65583:BQA65584 BZW65583:BZW65584 CJS65583:CJS65584 CTO65583:CTO65584 DDK65583:DDK65584 DNG65583:DNG65584 DXC65583:DXC65584 EGY65583:EGY65584 EQU65583:EQU65584 FAQ65583:FAQ65584 FKM65583:FKM65584 FUI65583:FUI65584 GEE65583:GEE65584 GOA65583:GOA65584 GXW65583:GXW65584 HHS65583:HHS65584 HRO65583:HRO65584 IBK65583:IBK65584 ILG65583:ILG65584 IVC65583:IVC65584 JEY65583:JEY65584 JOU65583:JOU65584 JYQ65583:JYQ65584 KIM65583:KIM65584 KSI65583:KSI65584 LCE65583:LCE65584 LMA65583:LMA65584 LVW65583:LVW65584 MFS65583:MFS65584 MPO65583:MPO65584 MZK65583:MZK65584 NJG65583:NJG65584 NTC65583:NTC65584 OCY65583:OCY65584 OMU65583:OMU65584 OWQ65583:OWQ65584 PGM65583:PGM65584 PQI65583:PQI65584 QAE65583:QAE65584 QKA65583:QKA65584 QTW65583:QTW65584 RDS65583:RDS65584 RNO65583:RNO65584 RXK65583:RXK65584 SHG65583:SHG65584 SRC65583:SRC65584 TAY65583:TAY65584 TKU65583:TKU65584 TUQ65583:TUQ65584 UEM65583:UEM65584 UOI65583:UOI65584 UYE65583:UYE65584 VIA65583:VIA65584 VRW65583:VRW65584 WBS65583:WBS65584 WLO65583:WLO65584 WVK65583:WVK65584 C131119:C131120 IY131119:IY131120 SU131119:SU131120 ACQ131119:ACQ131120 AMM131119:AMM131120 AWI131119:AWI131120 BGE131119:BGE131120 BQA131119:BQA131120 BZW131119:BZW131120 CJS131119:CJS131120 CTO131119:CTO131120 DDK131119:DDK131120 DNG131119:DNG131120 DXC131119:DXC131120 EGY131119:EGY131120 EQU131119:EQU131120 FAQ131119:FAQ131120 FKM131119:FKM131120 FUI131119:FUI131120 GEE131119:GEE131120 GOA131119:GOA131120 GXW131119:GXW131120 HHS131119:HHS131120 HRO131119:HRO131120 IBK131119:IBK131120 ILG131119:ILG131120 IVC131119:IVC131120 JEY131119:JEY131120 JOU131119:JOU131120 JYQ131119:JYQ131120 KIM131119:KIM131120 KSI131119:KSI131120 LCE131119:LCE131120 LMA131119:LMA131120 LVW131119:LVW131120 MFS131119:MFS131120 MPO131119:MPO131120 MZK131119:MZK131120 NJG131119:NJG131120 NTC131119:NTC131120 OCY131119:OCY131120 OMU131119:OMU131120 OWQ131119:OWQ131120 PGM131119:PGM131120 PQI131119:PQI131120 QAE131119:QAE131120 QKA131119:QKA131120 QTW131119:QTW131120 RDS131119:RDS131120 RNO131119:RNO131120 RXK131119:RXK131120 SHG131119:SHG131120 SRC131119:SRC131120 TAY131119:TAY131120 TKU131119:TKU131120 TUQ131119:TUQ131120 UEM131119:UEM131120 UOI131119:UOI131120 UYE131119:UYE131120 VIA131119:VIA131120 VRW131119:VRW131120 WBS131119:WBS131120 WLO131119:WLO131120 WVK131119:WVK131120 C196655:C196656 IY196655:IY196656 SU196655:SU196656 ACQ196655:ACQ196656 AMM196655:AMM196656 AWI196655:AWI196656 BGE196655:BGE196656 BQA196655:BQA196656 BZW196655:BZW196656 CJS196655:CJS196656 CTO196655:CTO196656 DDK196655:DDK196656 DNG196655:DNG196656 DXC196655:DXC196656 EGY196655:EGY196656 EQU196655:EQU196656 FAQ196655:FAQ196656 FKM196655:FKM196656 FUI196655:FUI196656 GEE196655:GEE196656 GOA196655:GOA196656 GXW196655:GXW196656 HHS196655:HHS196656 HRO196655:HRO196656 IBK196655:IBK196656 ILG196655:ILG196656 IVC196655:IVC196656 JEY196655:JEY196656 JOU196655:JOU196656 JYQ196655:JYQ196656 KIM196655:KIM196656 KSI196655:KSI196656 LCE196655:LCE196656 LMA196655:LMA196656 LVW196655:LVW196656 MFS196655:MFS196656 MPO196655:MPO196656 MZK196655:MZK196656 NJG196655:NJG196656 NTC196655:NTC196656 OCY196655:OCY196656 OMU196655:OMU196656 OWQ196655:OWQ196656 PGM196655:PGM196656 PQI196655:PQI196656 QAE196655:QAE196656 QKA196655:QKA196656 QTW196655:QTW196656 RDS196655:RDS196656 RNO196655:RNO196656 RXK196655:RXK196656 SHG196655:SHG196656 SRC196655:SRC196656 TAY196655:TAY196656 TKU196655:TKU196656 TUQ196655:TUQ196656 UEM196655:UEM196656 UOI196655:UOI196656 UYE196655:UYE196656 VIA196655:VIA196656 VRW196655:VRW196656 WBS196655:WBS196656 WLO196655:WLO196656 WVK196655:WVK196656 C262191:C262192 IY262191:IY262192 SU262191:SU262192 ACQ262191:ACQ262192 AMM262191:AMM262192 AWI262191:AWI262192 BGE262191:BGE262192 BQA262191:BQA262192 BZW262191:BZW262192 CJS262191:CJS262192 CTO262191:CTO262192 DDK262191:DDK262192 DNG262191:DNG262192 DXC262191:DXC262192 EGY262191:EGY262192 EQU262191:EQU262192 FAQ262191:FAQ262192 FKM262191:FKM262192 FUI262191:FUI262192 GEE262191:GEE262192 GOA262191:GOA262192 GXW262191:GXW262192 HHS262191:HHS262192 HRO262191:HRO262192 IBK262191:IBK262192 ILG262191:ILG262192 IVC262191:IVC262192 JEY262191:JEY262192 JOU262191:JOU262192 JYQ262191:JYQ262192 KIM262191:KIM262192 KSI262191:KSI262192 LCE262191:LCE262192 LMA262191:LMA262192 LVW262191:LVW262192 MFS262191:MFS262192 MPO262191:MPO262192 MZK262191:MZK262192 NJG262191:NJG262192 NTC262191:NTC262192 OCY262191:OCY262192 OMU262191:OMU262192 OWQ262191:OWQ262192 PGM262191:PGM262192 PQI262191:PQI262192 QAE262191:QAE262192 QKA262191:QKA262192 QTW262191:QTW262192 RDS262191:RDS262192 RNO262191:RNO262192 RXK262191:RXK262192 SHG262191:SHG262192 SRC262191:SRC262192 TAY262191:TAY262192 TKU262191:TKU262192 TUQ262191:TUQ262192 UEM262191:UEM262192 UOI262191:UOI262192 UYE262191:UYE262192 VIA262191:VIA262192 VRW262191:VRW262192 WBS262191:WBS262192 WLO262191:WLO262192 WVK262191:WVK262192 C327727:C327728 IY327727:IY327728 SU327727:SU327728 ACQ327727:ACQ327728 AMM327727:AMM327728 AWI327727:AWI327728 BGE327727:BGE327728 BQA327727:BQA327728 BZW327727:BZW327728 CJS327727:CJS327728 CTO327727:CTO327728 DDK327727:DDK327728 DNG327727:DNG327728 DXC327727:DXC327728 EGY327727:EGY327728 EQU327727:EQU327728 FAQ327727:FAQ327728 FKM327727:FKM327728 FUI327727:FUI327728 GEE327727:GEE327728 GOA327727:GOA327728 GXW327727:GXW327728 HHS327727:HHS327728 HRO327727:HRO327728 IBK327727:IBK327728 ILG327727:ILG327728 IVC327727:IVC327728 JEY327727:JEY327728 JOU327727:JOU327728 JYQ327727:JYQ327728 KIM327727:KIM327728 KSI327727:KSI327728 LCE327727:LCE327728 LMA327727:LMA327728 LVW327727:LVW327728 MFS327727:MFS327728 MPO327727:MPO327728 MZK327727:MZK327728 NJG327727:NJG327728 NTC327727:NTC327728 OCY327727:OCY327728 OMU327727:OMU327728 OWQ327727:OWQ327728 PGM327727:PGM327728 PQI327727:PQI327728 QAE327727:QAE327728 QKA327727:QKA327728 QTW327727:QTW327728 RDS327727:RDS327728 RNO327727:RNO327728 RXK327727:RXK327728 SHG327727:SHG327728 SRC327727:SRC327728 TAY327727:TAY327728 TKU327727:TKU327728 TUQ327727:TUQ327728 UEM327727:UEM327728 UOI327727:UOI327728 UYE327727:UYE327728 VIA327727:VIA327728 VRW327727:VRW327728 WBS327727:WBS327728 WLO327727:WLO327728 WVK327727:WVK327728 C393263:C393264 IY393263:IY393264 SU393263:SU393264 ACQ393263:ACQ393264 AMM393263:AMM393264 AWI393263:AWI393264 BGE393263:BGE393264 BQA393263:BQA393264 BZW393263:BZW393264 CJS393263:CJS393264 CTO393263:CTO393264 DDK393263:DDK393264 DNG393263:DNG393264 DXC393263:DXC393264 EGY393263:EGY393264 EQU393263:EQU393264 FAQ393263:FAQ393264 FKM393263:FKM393264 FUI393263:FUI393264 GEE393263:GEE393264 GOA393263:GOA393264 GXW393263:GXW393264 HHS393263:HHS393264 HRO393263:HRO393264 IBK393263:IBK393264 ILG393263:ILG393264 IVC393263:IVC393264 JEY393263:JEY393264 JOU393263:JOU393264 JYQ393263:JYQ393264 KIM393263:KIM393264 KSI393263:KSI393264 LCE393263:LCE393264 LMA393263:LMA393264 LVW393263:LVW393264 MFS393263:MFS393264 MPO393263:MPO393264 MZK393263:MZK393264 NJG393263:NJG393264 NTC393263:NTC393264 OCY393263:OCY393264 OMU393263:OMU393264 OWQ393263:OWQ393264 PGM393263:PGM393264 PQI393263:PQI393264 QAE393263:QAE393264 QKA393263:QKA393264 QTW393263:QTW393264 RDS393263:RDS393264 RNO393263:RNO393264 RXK393263:RXK393264 SHG393263:SHG393264 SRC393263:SRC393264 TAY393263:TAY393264 TKU393263:TKU393264 TUQ393263:TUQ393264 UEM393263:UEM393264 UOI393263:UOI393264 UYE393263:UYE393264 VIA393263:VIA393264 VRW393263:VRW393264 WBS393263:WBS393264 WLO393263:WLO393264 WVK393263:WVK393264 C458799:C458800 IY458799:IY458800 SU458799:SU458800 ACQ458799:ACQ458800 AMM458799:AMM458800 AWI458799:AWI458800 BGE458799:BGE458800 BQA458799:BQA458800 BZW458799:BZW458800 CJS458799:CJS458800 CTO458799:CTO458800 DDK458799:DDK458800 DNG458799:DNG458800 DXC458799:DXC458800 EGY458799:EGY458800 EQU458799:EQU458800 FAQ458799:FAQ458800 FKM458799:FKM458800 FUI458799:FUI458800 GEE458799:GEE458800 GOA458799:GOA458800 GXW458799:GXW458800 HHS458799:HHS458800 HRO458799:HRO458800 IBK458799:IBK458800 ILG458799:ILG458800 IVC458799:IVC458800 JEY458799:JEY458800 JOU458799:JOU458800 JYQ458799:JYQ458800 KIM458799:KIM458800 KSI458799:KSI458800 LCE458799:LCE458800 LMA458799:LMA458800 LVW458799:LVW458800 MFS458799:MFS458800 MPO458799:MPO458800 MZK458799:MZK458800 NJG458799:NJG458800 NTC458799:NTC458800 OCY458799:OCY458800 OMU458799:OMU458800 OWQ458799:OWQ458800 PGM458799:PGM458800 PQI458799:PQI458800 QAE458799:QAE458800 QKA458799:QKA458800 QTW458799:QTW458800 RDS458799:RDS458800 RNO458799:RNO458800 RXK458799:RXK458800 SHG458799:SHG458800 SRC458799:SRC458800 TAY458799:TAY458800 TKU458799:TKU458800 TUQ458799:TUQ458800 UEM458799:UEM458800 UOI458799:UOI458800 UYE458799:UYE458800 VIA458799:VIA458800 VRW458799:VRW458800 WBS458799:WBS458800 WLO458799:WLO458800 WVK458799:WVK458800 C524335:C524336 IY524335:IY524336 SU524335:SU524336 ACQ524335:ACQ524336 AMM524335:AMM524336 AWI524335:AWI524336 BGE524335:BGE524336 BQA524335:BQA524336 BZW524335:BZW524336 CJS524335:CJS524336 CTO524335:CTO524336 DDK524335:DDK524336 DNG524335:DNG524336 DXC524335:DXC524336 EGY524335:EGY524336 EQU524335:EQU524336 FAQ524335:FAQ524336 FKM524335:FKM524336 FUI524335:FUI524336 GEE524335:GEE524336 GOA524335:GOA524336 GXW524335:GXW524336 HHS524335:HHS524336 HRO524335:HRO524336 IBK524335:IBK524336 ILG524335:ILG524336 IVC524335:IVC524336 JEY524335:JEY524336 JOU524335:JOU524336 JYQ524335:JYQ524336 KIM524335:KIM524336 KSI524335:KSI524336 LCE524335:LCE524336 LMA524335:LMA524336 LVW524335:LVW524336 MFS524335:MFS524336 MPO524335:MPO524336 MZK524335:MZK524336 NJG524335:NJG524336 NTC524335:NTC524336 OCY524335:OCY524336 OMU524335:OMU524336 OWQ524335:OWQ524336 PGM524335:PGM524336 PQI524335:PQI524336 QAE524335:QAE524336 QKA524335:QKA524336 QTW524335:QTW524336 RDS524335:RDS524336 RNO524335:RNO524336 RXK524335:RXK524336 SHG524335:SHG524336 SRC524335:SRC524336 TAY524335:TAY524336 TKU524335:TKU524336 TUQ524335:TUQ524336 UEM524335:UEM524336 UOI524335:UOI524336 UYE524335:UYE524336 VIA524335:VIA524336 VRW524335:VRW524336 WBS524335:WBS524336 WLO524335:WLO524336 WVK524335:WVK524336 C589871:C589872 IY589871:IY589872 SU589871:SU589872 ACQ589871:ACQ589872 AMM589871:AMM589872 AWI589871:AWI589872 BGE589871:BGE589872 BQA589871:BQA589872 BZW589871:BZW589872 CJS589871:CJS589872 CTO589871:CTO589872 DDK589871:DDK589872 DNG589871:DNG589872 DXC589871:DXC589872 EGY589871:EGY589872 EQU589871:EQU589872 FAQ589871:FAQ589872 FKM589871:FKM589872 FUI589871:FUI589872 GEE589871:GEE589872 GOA589871:GOA589872 GXW589871:GXW589872 HHS589871:HHS589872 HRO589871:HRO589872 IBK589871:IBK589872 ILG589871:ILG589872 IVC589871:IVC589872 JEY589871:JEY589872 JOU589871:JOU589872 JYQ589871:JYQ589872 KIM589871:KIM589872 KSI589871:KSI589872 LCE589871:LCE589872 LMA589871:LMA589872 LVW589871:LVW589872 MFS589871:MFS589872 MPO589871:MPO589872 MZK589871:MZK589872 NJG589871:NJG589872 NTC589871:NTC589872 OCY589871:OCY589872 OMU589871:OMU589872 OWQ589871:OWQ589872 PGM589871:PGM589872 PQI589871:PQI589872 QAE589871:QAE589872 QKA589871:QKA589872 QTW589871:QTW589872 RDS589871:RDS589872 RNO589871:RNO589872 RXK589871:RXK589872 SHG589871:SHG589872 SRC589871:SRC589872 TAY589871:TAY589872 TKU589871:TKU589872 TUQ589871:TUQ589872 UEM589871:UEM589872 UOI589871:UOI589872 UYE589871:UYE589872 VIA589871:VIA589872 VRW589871:VRW589872 WBS589871:WBS589872 WLO589871:WLO589872 WVK589871:WVK589872 C655407:C655408 IY655407:IY655408 SU655407:SU655408 ACQ655407:ACQ655408 AMM655407:AMM655408 AWI655407:AWI655408 BGE655407:BGE655408 BQA655407:BQA655408 BZW655407:BZW655408 CJS655407:CJS655408 CTO655407:CTO655408 DDK655407:DDK655408 DNG655407:DNG655408 DXC655407:DXC655408 EGY655407:EGY655408 EQU655407:EQU655408 FAQ655407:FAQ655408 FKM655407:FKM655408 FUI655407:FUI655408 GEE655407:GEE655408 GOA655407:GOA655408 GXW655407:GXW655408 HHS655407:HHS655408 HRO655407:HRO655408 IBK655407:IBK655408 ILG655407:ILG655408 IVC655407:IVC655408 JEY655407:JEY655408 JOU655407:JOU655408 JYQ655407:JYQ655408 KIM655407:KIM655408 KSI655407:KSI655408 LCE655407:LCE655408 LMA655407:LMA655408 LVW655407:LVW655408 MFS655407:MFS655408 MPO655407:MPO655408 MZK655407:MZK655408 NJG655407:NJG655408 NTC655407:NTC655408 OCY655407:OCY655408 OMU655407:OMU655408 OWQ655407:OWQ655408 PGM655407:PGM655408 PQI655407:PQI655408 QAE655407:QAE655408 QKA655407:QKA655408 QTW655407:QTW655408 RDS655407:RDS655408 RNO655407:RNO655408 RXK655407:RXK655408 SHG655407:SHG655408 SRC655407:SRC655408 TAY655407:TAY655408 TKU655407:TKU655408 TUQ655407:TUQ655408 UEM655407:UEM655408 UOI655407:UOI655408 UYE655407:UYE655408 VIA655407:VIA655408 VRW655407:VRW655408 WBS655407:WBS655408 WLO655407:WLO655408 WVK655407:WVK655408 C720943:C720944 IY720943:IY720944 SU720943:SU720944 ACQ720943:ACQ720944 AMM720943:AMM720944 AWI720943:AWI720944 BGE720943:BGE720944 BQA720943:BQA720944 BZW720943:BZW720944 CJS720943:CJS720944 CTO720943:CTO720944 DDK720943:DDK720944 DNG720943:DNG720944 DXC720943:DXC720944 EGY720943:EGY720944 EQU720943:EQU720944 FAQ720943:FAQ720944 FKM720943:FKM720944 FUI720943:FUI720944 GEE720943:GEE720944 GOA720943:GOA720944 GXW720943:GXW720944 HHS720943:HHS720944 HRO720943:HRO720944 IBK720943:IBK720944 ILG720943:ILG720944 IVC720943:IVC720944 JEY720943:JEY720944 JOU720943:JOU720944 JYQ720943:JYQ720944 KIM720943:KIM720944 KSI720943:KSI720944 LCE720943:LCE720944 LMA720943:LMA720944 LVW720943:LVW720944 MFS720943:MFS720944 MPO720943:MPO720944 MZK720943:MZK720944 NJG720943:NJG720944 NTC720943:NTC720944 OCY720943:OCY720944 OMU720943:OMU720944 OWQ720943:OWQ720944 PGM720943:PGM720944 PQI720943:PQI720944 QAE720943:QAE720944 QKA720943:QKA720944 QTW720943:QTW720944 RDS720943:RDS720944 RNO720943:RNO720944 RXK720943:RXK720944 SHG720943:SHG720944 SRC720943:SRC720944 TAY720943:TAY720944 TKU720943:TKU720944 TUQ720943:TUQ720944 UEM720943:UEM720944 UOI720943:UOI720944 UYE720943:UYE720944 VIA720943:VIA720944 VRW720943:VRW720944 WBS720943:WBS720944 WLO720943:WLO720944 WVK720943:WVK720944 C786479:C786480 IY786479:IY786480 SU786479:SU786480 ACQ786479:ACQ786480 AMM786479:AMM786480 AWI786479:AWI786480 BGE786479:BGE786480 BQA786479:BQA786480 BZW786479:BZW786480 CJS786479:CJS786480 CTO786479:CTO786480 DDK786479:DDK786480 DNG786479:DNG786480 DXC786479:DXC786480 EGY786479:EGY786480 EQU786479:EQU786480 FAQ786479:FAQ786480 FKM786479:FKM786480 FUI786479:FUI786480 GEE786479:GEE786480 GOA786479:GOA786480 GXW786479:GXW786480 HHS786479:HHS786480 HRO786479:HRO786480 IBK786479:IBK786480 ILG786479:ILG786480 IVC786479:IVC786480 JEY786479:JEY786480 JOU786479:JOU786480 JYQ786479:JYQ786480 KIM786479:KIM786480 KSI786479:KSI786480 LCE786479:LCE786480 LMA786479:LMA786480 LVW786479:LVW786480 MFS786479:MFS786480 MPO786479:MPO786480 MZK786479:MZK786480 NJG786479:NJG786480 NTC786479:NTC786480 OCY786479:OCY786480 OMU786479:OMU786480 OWQ786479:OWQ786480 PGM786479:PGM786480 PQI786479:PQI786480 QAE786479:QAE786480 QKA786479:QKA786480 QTW786479:QTW786480 RDS786479:RDS786480 RNO786479:RNO786480 RXK786479:RXK786480 SHG786479:SHG786480 SRC786479:SRC786480 TAY786479:TAY786480 TKU786479:TKU786480 TUQ786479:TUQ786480 UEM786479:UEM786480 UOI786479:UOI786480 UYE786479:UYE786480 VIA786479:VIA786480 VRW786479:VRW786480 WBS786479:WBS786480 WLO786479:WLO786480 WVK786479:WVK786480 C852015:C852016 IY852015:IY852016 SU852015:SU852016 ACQ852015:ACQ852016 AMM852015:AMM852016 AWI852015:AWI852016 BGE852015:BGE852016 BQA852015:BQA852016 BZW852015:BZW852016 CJS852015:CJS852016 CTO852015:CTO852016 DDK852015:DDK852016 DNG852015:DNG852016 DXC852015:DXC852016 EGY852015:EGY852016 EQU852015:EQU852016 FAQ852015:FAQ852016 FKM852015:FKM852016 FUI852015:FUI852016 GEE852015:GEE852016 GOA852015:GOA852016 GXW852015:GXW852016 HHS852015:HHS852016 HRO852015:HRO852016 IBK852015:IBK852016 ILG852015:ILG852016 IVC852015:IVC852016 JEY852015:JEY852016 JOU852015:JOU852016 JYQ852015:JYQ852016 KIM852015:KIM852016 KSI852015:KSI852016 LCE852015:LCE852016 LMA852015:LMA852016 LVW852015:LVW852016 MFS852015:MFS852016 MPO852015:MPO852016 MZK852015:MZK852016 NJG852015:NJG852016 NTC852015:NTC852016 OCY852015:OCY852016 OMU852015:OMU852016 OWQ852015:OWQ852016 PGM852015:PGM852016 PQI852015:PQI852016 QAE852015:QAE852016 QKA852015:QKA852016 QTW852015:QTW852016 RDS852015:RDS852016 RNO852015:RNO852016 RXK852015:RXK852016 SHG852015:SHG852016 SRC852015:SRC852016 TAY852015:TAY852016 TKU852015:TKU852016 TUQ852015:TUQ852016 UEM852015:UEM852016 UOI852015:UOI852016 UYE852015:UYE852016 VIA852015:VIA852016 VRW852015:VRW852016 WBS852015:WBS852016 WLO852015:WLO852016 WVK852015:WVK852016 C917551:C917552 IY917551:IY917552 SU917551:SU917552 ACQ917551:ACQ917552 AMM917551:AMM917552 AWI917551:AWI917552 BGE917551:BGE917552 BQA917551:BQA917552 BZW917551:BZW917552 CJS917551:CJS917552 CTO917551:CTO917552 DDK917551:DDK917552 DNG917551:DNG917552 DXC917551:DXC917552 EGY917551:EGY917552 EQU917551:EQU917552 FAQ917551:FAQ917552 FKM917551:FKM917552 FUI917551:FUI917552 GEE917551:GEE917552 GOA917551:GOA917552 GXW917551:GXW917552 HHS917551:HHS917552 HRO917551:HRO917552 IBK917551:IBK917552 ILG917551:ILG917552 IVC917551:IVC917552 JEY917551:JEY917552 JOU917551:JOU917552 JYQ917551:JYQ917552 KIM917551:KIM917552 KSI917551:KSI917552 LCE917551:LCE917552 LMA917551:LMA917552 LVW917551:LVW917552 MFS917551:MFS917552 MPO917551:MPO917552 MZK917551:MZK917552 NJG917551:NJG917552 NTC917551:NTC917552 OCY917551:OCY917552 OMU917551:OMU917552 OWQ917551:OWQ917552 PGM917551:PGM917552 PQI917551:PQI917552 QAE917551:QAE917552 QKA917551:QKA917552 QTW917551:QTW917552 RDS917551:RDS917552 RNO917551:RNO917552 RXK917551:RXK917552 SHG917551:SHG917552 SRC917551:SRC917552 TAY917551:TAY917552 TKU917551:TKU917552 TUQ917551:TUQ917552 UEM917551:UEM917552 UOI917551:UOI917552 UYE917551:UYE917552 VIA917551:VIA917552 VRW917551:VRW917552 WBS917551:WBS917552 WLO917551:WLO917552 WVK917551:WVK917552 C983087:C983088 IY983087:IY983088 SU983087:SU983088 ACQ983087:ACQ983088 AMM983087:AMM983088 AWI983087:AWI983088 BGE983087:BGE983088 BQA983087:BQA983088 BZW983087:BZW983088 CJS983087:CJS983088 CTO983087:CTO983088 DDK983087:DDK983088 DNG983087:DNG983088 DXC983087:DXC983088 EGY983087:EGY983088 EQU983087:EQU983088 FAQ983087:FAQ983088 FKM983087:FKM983088 FUI983087:FUI983088 GEE983087:GEE983088 GOA983087:GOA983088 GXW983087:GXW983088 HHS983087:HHS983088 HRO983087:HRO983088 IBK983087:IBK983088 ILG983087:ILG983088 IVC983087:IVC983088 JEY983087:JEY983088 JOU983087:JOU983088 JYQ983087:JYQ983088 KIM983087:KIM983088 KSI983087:KSI983088 LCE983087:LCE983088 LMA983087:LMA983088 LVW983087:LVW983088 MFS983087:MFS983088 MPO983087:MPO983088 MZK983087:MZK983088 NJG983087:NJG983088 NTC983087:NTC983088 OCY983087:OCY983088 OMU983087:OMU983088 OWQ983087:OWQ983088 PGM983087:PGM983088 PQI983087:PQI983088 QAE983087:QAE983088 QKA983087:QKA983088 QTW983087:QTW983088 RDS983087:RDS983088 RNO983087:RNO983088 RXK983087:RXK983088 SHG983087:SHG983088 SRC983087:SRC983088 TAY983087:TAY983088 TKU983087:TKU983088 TUQ983087:TUQ983088 UEM983087:UEM983088 UOI983087:UOI983088 UYE983087:UYE983088 VIA983087:VIA983088 VRW983087:VRW983088 WBS983087:WBS983088 WLO983087:WLO983088 WVK983087:WVK983088 G47:G49 JC47:JC49 SY47:SY49 ACU47:ACU49 AMQ47:AMQ49 AWM47:AWM49 BGI47:BGI49 BQE47:BQE49 CAA47:CAA49 CJW47:CJW49 CTS47:CTS49 DDO47:DDO49 DNK47:DNK49 DXG47:DXG49 EHC47:EHC49 EQY47:EQY49 FAU47:FAU49 FKQ47:FKQ49 FUM47:FUM49 GEI47:GEI49 GOE47:GOE49 GYA47:GYA49 HHW47:HHW49 HRS47:HRS49 IBO47:IBO49 ILK47:ILK49 IVG47:IVG49 JFC47:JFC49 JOY47:JOY49 JYU47:JYU49 KIQ47:KIQ49 KSM47:KSM49 LCI47:LCI49 LME47:LME49 LWA47:LWA49 MFW47:MFW49 MPS47:MPS49 MZO47:MZO49 NJK47:NJK49 NTG47:NTG49 ODC47:ODC49 OMY47:OMY49 OWU47:OWU49 PGQ47:PGQ49 PQM47:PQM49 QAI47:QAI49 QKE47:QKE49 QUA47:QUA49 RDW47:RDW49 RNS47:RNS49 RXO47:RXO49 SHK47:SHK49 SRG47:SRG49 TBC47:TBC49 TKY47:TKY49 TUU47:TUU49 UEQ47:UEQ49 UOM47:UOM49 UYI47:UYI49 VIE47:VIE49 VSA47:VSA49 WBW47:WBW49 WLS47:WLS49 WVO47:WVO49 G65583:G65585 JC65583:JC65585 SY65583:SY65585 ACU65583:ACU65585 AMQ65583:AMQ65585 AWM65583:AWM65585 BGI65583:BGI65585 BQE65583:BQE65585 CAA65583:CAA65585 CJW65583:CJW65585 CTS65583:CTS65585 DDO65583:DDO65585 DNK65583:DNK65585 DXG65583:DXG65585 EHC65583:EHC65585 EQY65583:EQY65585 FAU65583:FAU65585 FKQ65583:FKQ65585 FUM65583:FUM65585 GEI65583:GEI65585 GOE65583:GOE65585 GYA65583:GYA65585 HHW65583:HHW65585 HRS65583:HRS65585 IBO65583:IBO65585 ILK65583:ILK65585 IVG65583:IVG65585 JFC65583:JFC65585 JOY65583:JOY65585 JYU65583:JYU65585 KIQ65583:KIQ65585 KSM65583:KSM65585 LCI65583:LCI65585 LME65583:LME65585 LWA65583:LWA65585 MFW65583:MFW65585 MPS65583:MPS65585 MZO65583:MZO65585 NJK65583:NJK65585 NTG65583:NTG65585 ODC65583:ODC65585 OMY65583:OMY65585 OWU65583:OWU65585 PGQ65583:PGQ65585 PQM65583:PQM65585 QAI65583:QAI65585 QKE65583:QKE65585 QUA65583:QUA65585 RDW65583:RDW65585 RNS65583:RNS65585 RXO65583:RXO65585 SHK65583:SHK65585 SRG65583:SRG65585 TBC65583:TBC65585 TKY65583:TKY65585 TUU65583:TUU65585 UEQ65583:UEQ65585 UOM65583:UOM65585 UYI65583:UYI65585 VIE65583:VIE65585 VSA65583:VSA65585 WBW65583:WBW65585 WLS65583:WLS65585 WVO65583:WVO65585 G131119:G131121 JC131119:JC131121 SY131119:SY131121 ACU131119:ACU131121 AMQ131119:AMQ131121 AWM131119:AWM131121 BGI131119:BGI131121 BQE131119:BQE131121 CAA131119:CAA131121 CJW131119:CJW131121 CTS131119:CTS131121 DDO131119:DDO131121 DNK131119:DNK131121 DXG131119:DXG131121 EHC131119:EHC131121 EQY131119:EQY131121 FAU131119:FAU131121 FKQ131119:FKQ131121 FUM131119:FUM131121 GEI131119:GEI131121 GOE131119:GOE131121 GYA131119:GYA131121 HHW131119:HHW131121 HRS131119:HRS131121 IBO131119:IBO131121 ILK131119:ILK131121 IVG131119:IVG131121 JFC131119:JFC131121 JOY131119:JOY131121 JYU131119:JYU131121 KIQ131119:KIQ131121 KSM131119:KSM131121 LCI131119:LCI131121 LME131119:LME131121 LWA131119:LWA131121 MFW131119:MFW131121 MPS131119:MPS131121 MZO131119:MZO131121 NJK131119:NJK131121 NTG131119:NTG131121 ODC131119:ODC131121 OMY131119:OMY131121 OWU131119:OWU131121 PGQ131119:PGQ131121 PQM131119:PQM131121 QAI131119:QAI131121 QKE131119:QKE131121 QUA131119:QUA131121 RDW131119:RDW131121 RNS131119:RNS131121 RXO131119:RXO131121 SHK131119:SHK131121 SRG131119:SRG131121 TBC131119:TBC131121 TKY131119:TKY131121 TUU131119:TUU131121 UEQ131119:UEQ131121 UOM131119:UOM131121 UYI131119:UYI131121 VIE131119:VIE131121 VSA131119:VSA131121 WBW131119:WBW131121 WLS131119:WLS131121 WVO131119:WVO131121 G196655:G196657 JC196655:JC196657 SY196655:SY196657 ACU196655:ACU196657 AMQ196655:AMQ196657 AWM196655:AWM196657 BGI196655:BGI196657 BQE196655:BQE196657 CAA196655:CAA196657 CJW196655:CJW196657 CTS196655:CTS196657 DDO196655:DDO196657 DNK196655:DNK196657 DXG196655:DXG196657 EHC196655:EHC196657 EQY196655:EQY196657 FAU196655:FAU196657 FKQ196655:FKQ196657 FUM196655:FUM196657 GEI196655:GEI196657 GOE196655:GOE196657 GYA196655:GYA196657 HHW196655:HHW196657 HRS196655:HRS196657 IBO196655:IBO196657 ILK196655:ILK196657 IVG196655:IVG196657 JFC196655:JFC196657 JOY196655:JOY196657 JYU196655:JYU196657 KIQ196655:KIQ196657 KSM196655:KSM196657 LCI196655:LCI196657 LME196655:LME196657 LWA196655:LWA196657 MFW196655:MFW196657 MPS196655:MPS196657 MZO196655:MZO196657 NJK196655:NJK196657 NTG196655:NTG196657 ODC196655:ODC196657 OMY196655:OMY196657 OWU196655:OWU196657 PGQ196655:PGQ196657 PQM196655:PQM196657 QAI196655:QAI196657 QKE196655:QKE196657 QUA196655:QUA196657 RDW196655:RDW196657 RNS196655:RNS196657 RXO196655:RXO196657 SHK196655:SHK196657 SRG196655:SRG196657 TBC196655:TBC196657 TKY196655:TKY196657 TUU196655:TUU196657 UEQ196655:UEQ196657 UOM196655:UOM196657 UYI196655:UYI196657 VIE196655:VIE196657 VSA196655:VSA196657 WBW196655:WBW196657 WLS196655:WLS196657 WVO196655:WVO196657 G262191:G262193 JC262191:JC262193 SY262191:SY262193 ACU262191:ACU262193 AMQ262191:AMQ262193 AWM262191:AWM262193 BGI262191:BGI262193 BQE262191:BQE262193 CAA262191:CAA262193 CJW262191:CJW262193 CTS262191:CTS262193 DDO262191:DDO262193 DNK262191:DNK262193 DXG262191:DXG262193 EHC262191:EHC262193 EQY262191:EQY262193 FAU262191:FAU262193 FKQ262191:FKQ262193 FUM262191:FUM262193 GEI262191:GEI262193 GOE262191:GOE262193 GYA262191:GYA262193 HHW262191:HHW262193 HRS262191:HRS262193 IBO262191:IBO262193 ILK262191:ILK262193 IVG262191:IVG262193 JFC262191:JFC262193 JOY262191:JOY262193 JYU262191:JYU262193 KIQ262191:KIQ262193 KSM262191:KSM262193 LCI262191:LCI262193 LME262191:LME262193 LWA262191:LWA262193 MFW262191:MFW262193 MPS262191:MPS262193 MZO262191:MZO262193 NJK262191:NJK262193 NTG262191:NTG262193 ODC262191:ODC262193 OMY262191:OMY262193 OWU262191:OWU262193 PGQ262191:PGQ262193 PQM262191:PQM262193 QAI262191:QAI262193 QKE262191:QKE262193 QUA262191:QUA262193 RDW262191:RDW262193 RNS262191:RNS262193 RXO262191:RXO262193 SHK262191:SHK262193 SRG262191:SRG262193 TBC262191:TBC262193 TKY262191:TKY262193 TUU262191:TUU262193 UEQ262191:UEQ262193 UOM262191:UOM262193 UYI262191:UYI262193 VIE262191:VIE262193 VSA262191:VSA262193 WBW262191:WBW262193 WLS262191:WLS262193 WVO262191:WVO262193 G327727:G327729 JC327727:JC327729 SY327727:SY327729 ACU327727:ACU327729 AMQ327727:AMQ327729 AWM327727:AWM327729 BGI327727:BGI327729 BQE327727:BQE327729 CAA327727:CAA327729 CJW327727:CJW327729 CTS327727:CTS327729 DDO327727:DDO327729 DNK327727:DNK327729 DXG327727:DXG327729 EHC327727:EHC327729 EQY327727:EQY327729 FAU327727:FAU327729 FKQ327727:FKQ327729 FUM327727:FUM327729 GEI327727:GEI327729 GOE327727:GOE327729 GYA327727:GYA327729 HHW327727:HHW327729 HRS327727:HRS327729 IBO327727:IBO327729 ILK327727:ILK327729 IVG327727:IVG327729 JFC327727:JFC327729 JOY327727:JOY327729 JYU327727:JYU327729 KIQ327727:KIQ327729 KSM327727:KSM327729 LCI327727:LCI327729 LME327727:LME327729 LWA327727:LWA327729 MFW327727:MFW327729 MPS327727:MPS327729 MZO327727:MZO327729 NJK327727:NJK327729 NTG327727:NTG327729 ODC327727:ODC327729 OMY327727:OMY327729 OWU327727:OWU327729 PGQ327727:PGQ327729 PQM327727:PQM327729 QAI327727:QAI327729 QKE327727:QKE327729 QUA327727:QUA327729 RDW327727:RDW327729 RNS327727:RNS327729 RXO327727:RXO327729 SHK327727:SHK327729 SRG327727:SRG327729 TBC327727:TBC327729 TKY327727:TKY327729 TUU327727:TUU327729 UEQ327727:UEQ327729 UOM327727:UOM327729 UYI327727:UYI327729 VIE327727:VIE327729 VSA327727:VSA327729 WBW327727:WBW327729 WLS327727:WLS327729 WVO327727:WVO327729 G393263:G393265 JC393263:JC393265 SY393263:SY393265 ACU393263:ACU393265 AMQ393263:AMQ393265 AWM393263:AWM393265 BGI393263:BGI393265 BQE393263:BQE393265 CAA393263:CAA393265 CJW393263:CJW393265 CTS393263:CTS393265 DDO393263:DDO393265 DNK393263:DNK393265 DXG393263:DXG393265 EHC393263:EHC393265 EQY393263:EQY393265 FAU393263:FAU393265 FKQ393263:FKQ393265 FUM393263:FUM393265 GEI393263:GEI393265 GOE393263:GOE393265 GYA393263:GYA393265 HHW393263:HHW393265 HRS393263:HRS393265 IBO393263:IBO393265 ILK393263:ILK393265 IVG393263:IVG393265 JFC393263:JFC393265 JOY393263:JOY393265 JYU393263:JYU393265 KIQ393263:KIQ393265 KSM393263:KSM393265 LCI393263:LCI393265 LME393263:LME393265 LWA393263:LWA393265 MFW393263:MFW393265 MPS393263:MPS393265 MZO393263:MZO393265 NJK393263:NJK393265 NTG393263:NTG393265 ODC393263:ODC393265 OMY393263:OMY393265 OWU393263:OWU393265 PGQ393263:PGQ393265 PQM393263:PQM393265 QAI393263:QAI393265 QKE393263:QKE393265 QUA393263:QUA393265 RDW393263:RDW393265 RNS393263:RNS393265 RXO393263:RXO393265 SHK393263:SHK393265 SRG393263:SRG393265 TBC393263:TBC393265 TKY393263:TKY393265 TUU393263:TUU393265 UEQ393263:UEQ393265 UOM393263:UOM393265 UYI393263:UYI393265 VIE393263:VIE393265 VSA393263:VSA393265 WBW393263:WBW393265 WLS393263:WLS393265 WVO393263:WVO393265 G458799:G458801 JC458799:JC458801 SY458799:SY458801 ACU458799:ACU458801 AMQ458799:AMQ458801 AWM458799:AWM458801 BGI458799:BGI458801 BQE458799:BQE458801 CAA458799:CAA458801 CJW458799:CJW458801 CTS458799:CTS458801 DDO458799:DDO458801 DNK458799:DNK458801 DXG458799:DXG458801 EHC458799:EHC458801 EQY458799:EQY458801 FAU458799:FAU458801 FKQ458799:FKQ458801 FUM458799:FUM458801 GEI458799:GEI458801 GOE458799:GOE458801 GYA458799:GYA458801 HHW458799:HHW458801 HRS458799:HRS458801 IBO458799:IBO458801 ILK458799:ILK458801 IVG458799:IVG458801 JFC458799:JFC458801 JOY458799:JOY458801 JYU458799:JYU458801 KIQ458799:KIQ458801 KSM458799:KSM458801 LCI458799:LCI458801 LME458799:LME458801 LWA458799:LWA458801 MFW458799:MFW458801 MPS458799:MPS458801 MZO458799:MZO458801 NJK458799:NJK458801 NTG458799:NTG458801 ODC458799:ODC458801 OMY458799:OMY458801 OWU458799:OWU458801 PGQ458799:PGQ458801 PQM458799:PQM458801 QAI458799:QAI458801 QKE458799:QKE458801 QUA458799:QUA458801 RDW458799:RDW458801 RNS458799:RNS458801 RXO458799:RXO458801 SHK458799:SHK458801 SRG458799:SRG458801 TBC458799:TBC458801 TKY458799:TKY458801 TUU458799:TUU458801 UEQ458799:UEQ458801 UOM458799:UOM458801 UYI458799:UYI458801 VIE458799:VIE458801 VSA458799:VSA458801 WBW458799:WBW458801 WLS458799:WLS458801 WVO458799:WVO458801 G524335:G524337 JC524335:JC524337 SY524335:SY524337 ACU524335:ACU524337 AMQ524335:AMQ524337 AWM524335:AWM524337 BGI524335:BGI524337 BQE524335:BQE524337 CAA524335:CAA524337 CJW524335:CJW524337 CTS524335:CTS524337 DDO524335:DDO524337 DNK524335:DNK524337 DXG524335:DXG524337 EHC524335:EHC524337 EQY524335:EQY524337 FAU524335:FAU524337 FKQ524335:FKQ524337 FUM524335:FUM524337 GEI524335:GEI524337 GOE524335:GOE524337 GYA524335:GYA524337 HHW524335:HHW524337 HRS524335:HRS524337 IBO524335:IBO524337 ILK524335:ILK524337 IVG524335:IVG524337 JFC524335:JFC524337 JOY524335:JOY524337 JYU524335:JYU524337 KIQ524335:KIQ524337 KSM524335:KSM524337 LCI524335:LCI524337 LME524335:LME524337 LWA524335:LWA524337 MFW524335:MFW524337 MPS524335:MPS524337 MZO524335:MZO524337 NJK524335:NJK524337 NTG524335:NTG524337 ODC524335:ODC524337 OMY524335:OMY524337 OWU524335:OWU524337 PGQ524335:PGQ524337 PQM524335:PQM524337 QAI524335:QAI524337 QKE524335:QKE524337 QUA524335:QUA524337 RDW524335:RDW524337 RNS524335:RNS524337 RXO524335:RXO524337 SHK524335:SHK524337 SRG524335:SRG524337 TBC524335:TBC524337 TKY524335:TKY524337 TUU524335:TUU524337 UEQ524335:UEQ524337 UOM524335:UOM524337 UYI524335:UYI524337 VIE524335:VIE524337 VSA524335:VSA524337 WBW524335:WBW524337 WLS524335:WLS524337 WVO524335:WVO524337 G589871:G589873 JC589871:JC589873 SY589871:SY589873 ACU589871:ACU589873 AMQ589871:AMQ589873 AWM589871:AWM589873 BGI589871:BGI589873 BQE589871:BQE589873 CAA589871:CAA589873 CJW589871:CJW589873 CTS589871:CTS589873 DDO589871:DDO589873 DNK589871:DNK589873 DXG589871:DXG589873 EHC589871:EHC589873 EQY589871:EQY589873 FAU589871:FAU589873 FKQ589871:FKQ589873 FUM589871:FUM589873 GEI589871:GEI589873 GOE589871:GOE589873 GYA589871:GYA589873 HHW589871:HHW589873 HRS589871:HRS589873 IBO589871:IBO589873 ILK589871:ILK589873 IVG589871:IVG589873 JFC589871:JFC589873 JOY589871:JOY589873 JYU589871:JYU589873 KIQ589871:KIQ589873 KSM589871:KSM589873 LCI589871:LCI589873 LME589871:LME589873 LWA589871:LWA589873 MFW589871:MFW589873 MPS589871:MPS589873 MZO589871:MZO589873 NJK589871:NJK589873 NTG589871:NTG589873 ODC589871:ODC589873 OMY589871:OMY589873 OWU589871:OWU589873 PGQ589871:PGQ589873 PQM589871:PQM589873 QAI589871:QAI589873 QKE589871:QKE589873 QUA589871:QUA589873 RDW589871:RDW589873 RNS589871:RNS589873 RXO589871:RXO589873 SHK589871:SHK589873 SRG589871:SRG589873 TBC589871:TBC589873 TKY589871:TKY589873 TUU589871:TUU589873 UEQ589871:UEQ589873 UOM589871:UOM589873 UYI589871:UYI589873 VIE589871:VIE589873 VSA589871:VSA589873 WBW589871:WBW589873 WLS589871:WLS589873 WVO589871:WVO589873 G655407:G655409 JC655407:JC655409 SY655407:SY655409 ACU655407:ACU655409 AMQ655407:AMQ655409 AWM655407:AWM655409 BGI655407:BGI655409 BQE655407:BQE655409 CAA655407:CAA655409 CJW655407:CJW655409 CTS655407:CTS655409 DDO655407:DDO655409 DNK655407:DNK655409 DXG655407:DXG655409 EHC655407:EHC655409 EQY655407:EQY655409 FAU655407:FAU655409 FKQ655407:FKQ655409 FUM655407:FUM655409 GEI655407:GEI655409 GOE655407:GOE655409 GYA655407:GYA655409 HHW655407:HHW655409 HRS655407:HRS655409 IBO655407:IBO655409 ILK655407:ILK655409 IVG655407:IVG655409 JFC655407:JFC655409 JOY655407:JOY655409 JYU655407:JYU655409 KIQ655407:KIQ655409 KSM655407:KSM655409 LCI655407:LCI655409 LME655407:LME655409 LWA655407:LWA655409 MFW655407:MFW655409 MPS655407:MPS655409 MZO655407:MZO655409 NJK655407:NJK655409 NTG655407:NTG655409 ODC655407:ODC655409 OMY655407:OMY655409 OWU655407:OWU655409 PGQ655407:PGQ655409 PQM655407:PQM655409 QAI655407:QAI655409 QKE655407:QKE655409 QUA655407:QUA655409 RDW655407:RDW655409 RNS655407:RNS655409 RXO655407:RXO655409 SHK655407:SHK655409 SRG655407:SRG655409 TBC655407:TBC655409 TKY655407:TKY655409 TUU655407:TUU655409 UEQ655407:UEQ655409 UOM655407:UOM655409 UYI655407:UYI655409 VIE655407:VIE655409 VSA655407:VSA655409 WBW655407:WBW655409 WLS655407:WLS655409 WVO655407:WVO655409 G720943:G720945 JC720943:JC720945 SY720943:SY720945 ACU720943:ACU720945 AMQ720943:AMQ720945 AWM720943:AWM720945 BGI720943:BGI720945 BQE720943:BQE720945 CAA720943:CAA720945 CJW720943:CJW720945 CTS720943:CTS720945 DDO720943:DDO720945 DNK720943:DNK720945 DXG720943:DXG720945 EHC720943:EHC720945 EQY720943:EQY720945 FAU720943:FAU720945 FKQ720943:FKQ720945 FUM720943:FUM720945 GEI720943:GEI720945 GOE720943:GOE720945 GYA720943:GYA720945 HHW720943:HHW720945 HRS720943:HRS720945 IBO720943:IBO720945 ILK720943:ILK720945 IVG720943:IVG720945 JFC720943:JFC720945 JOY720943:JOY720945 JYU720943:JYU720945 KIQ720943:KIQ720945 KSM720943:KSM720945 LCI720943:LCI720945 LME720943:LME720945 LWA720943:LWA720945 MFW720943:MFW720945 MPS720943:MPS720945 MZO720943:MZO720945 NJK720943:NJK720945 NTG720943:NTG720945 ODC720943:ODC720945 OMY720943:OMY720945 OWU720943:OWU720945 PGQ720943:PGQ720945 PQM720943:PQM720945 QAI720943:QAI720945 QKE720943:QKE720945 QUA720943:QUA720945 RDW720943:RDW720945 RNS720943:RNS720945 RXO720943:RXO720945 SHK720943:SHK720945 SRG720943:SRG720945 TBC720943:TBC720945 TKY720943:TKY720945 TUU720943:TUU720945 UEQ720943:UEQ720945 UOM720943:UOM720945 UYI720943:UYI720945 VIE720943:VIE720945 VSA720943:VSA720945 WBW720943:WBW720945 WLS720943:WLS720945 WVO720943:WVO720945 G786479:G786481 JC786479:JC786481 SY786479:SY786481 ACU786479:ACU786481 AMQ786479:AMQ786481 AWM786479:AWM786481 BGI786479:BGI786481 BQE786479:BQE786481 CAA786479:CAA786481 CJW786479:CJW786481 CTS786479:CTS786481 DDO786479:DDO786481 DNK786479:DNK786481 DXG786479:DXG786481 EHC786479:EHC786481 EQY786479:EQY786481 FAU786479:FAU786481 FKQ786479:FKQ786481 FUM786479:FUM786481 GEI786479:GEI786481 GOE786479:GOE786481 GYA786479:GYA786481 HHW786479:HHW786481 HRS786479:HRS786481 IBO786479:IBO786481 ILK786479:ILK786481 IVG786479:IVG786481 JFC786479:JFC786481 JOY786479:JOY786481 JYU786479:JYU786481 KIQ786479:KIQ786481 KSM786479:KSM786481 LCI786479:LCI786481 LME786479:LME786481 LWA786479:LWA786481 MFW786479:MFW786481 MPS786479:MPS786481 MZO786479:MZO786481 NJK786479:NJK786481 NTG786479:NTG786481 ODC786479:ODC786481 OMY786479:OMY786481 OWU786479:OWU786481 PGQ786479:PGQ786481 PQM786479:PQM786481 QAI786479:QAI786481 QKE786479:QKE786481 QUA786479:QUA786481 RDW786479:RDW786481 RNS786479:RNS786481 RXO786479:RXO786481 SHK786479:SHK786481 SRG786479:SRG786481 TBC786479:TBC786481 TKY786479:TKY786481 TUU786479:TUU786481 UEQ786479:UEQ786481 UOM786479:UOM786481 UYI786479:UYI786481 VIE786479:VIE786481 VSA786479:VSA786481 WBW786479:WBW786481 WLS786479:WLS786481 WVO786479:WVO786481 G852015:G852017 JC852015:JC852017 SY852015:SY852017 ACU852015:ACU852017 AMQ852015:AMQ852017 AWM852015:AWM852017 BGI852015:BGI852017 BQE852015:BQE852017 CAA852015:CAA852017 CJW852015:CJW852017 CTS852015:CTS852017 DDO852015:DDO852017 DNK852015:DNK852017 DXG852015:DXG852017 EHC852015:EHC852017 EQY852015:EQY852017 FAU852015:FAU852017 FKQ852015:FKQ852017 FUM852015:FUM852017 GEI852015:GEI852017 GOE852015:GOE852017 GYA852015:GYA852017 HHW852015:HHW852017 HRS852015:HRS852017 IBO852015:IBO852017 ILK852015:ILK852017 IVG852015:IVG852017 JFC852015:JFC852017 JOY852015:JOY852017 JYU852015:JYU852017 KIQ852015:KIQ852017 KSM852015:KSM852017 LCI852015:LCI852017 LME852015:LME852017 LWA852015:LWA852017 MFW852015:MFW852017 MPS852015:MPS852017 MZO852015:MZO852017 NJK852015:NJK852017 NTG852015:NTG852017 ODC852015:ODC852017 OMY852015:OMY852017 OWU852015:OWU852017 PGQ852015:PGQ852017 PQM852015:PQM852017 QAI852015:QAI852017 QKE852015:QKE852017 QUA852015:QUA852017 RDW852015:RDW852017 RNS852015:RNS852017 RXO852015:RXO852017 SHK852015:SHK852017 SRG852015:SRG852017 TBC852015:TBC852017 TKY852015:TKY852017 TUU852015:TUU852017 UEQ852015:UEQ852017 UOM852015:UOM852017 UYI852015:UYI852017 VIE852015:VIE852017 VSA852015:VSA852017 WBW852015:WBW852017 WLS852015:WLS852017 WVO852015:WVO852017 G917551:G917553 JC917551:JC917553 SY917551:SY917553 ACU917551:ACU917553 AMQ917551:AMQ917553 AWM917551:AWM917553 BGI917551:BGI917553 BQE917551:BQE917553 CAA917551:CAA917553 CJW917551:CJW917553 CTS917551:CTS917553 DDO917551:DDO917553 DNK917551:DNK917553 DXG917551:DXG917553 EHC917551:EHC917553 EQY917551:EQY917553 FAU917551:FAU917553 FKQ917551:FKQ917553 FUM917551:FUM917553 GEI917551:GEI917553 GOE917551:GOE917553 GYA917551:GYA917553 HHW917551:HHW917553 HRS917551:HRS917553 IBO917551:IBO917553 ILK917551:ILK917553 IVG917551:IVG917553 JFC917551:JFC917553 JOY917551:JOY917553 JYU917551:JYU917553 KIQ917551:KIQ917553 KSM917551:KSM917553 LCI917551:LCI917553 LME917551:LME917553 LWA917551:LWA917553 MFW917551:MFW917553 MPS917551:MPS917553 MZO917551:MZO917553 NJK917551:NJK917553 NTG917551:NTG917553 ODC917551:ODC917553 OMY917551:OMY917553 OWU917551:OWU917553 PGQ917551:PGQ917553 PQM917551:PQM917553 QAI917551:QAI917553 QKE917551:QKE917553 QUA917551:QUA917553 RDW917551:RDW917553 RNS917551:RNS917553 RXO917551:RXO917553 SHK917551:SHK917553 SRG917551:SRG917553 TBC917551:TBC917553 TKY917551:TKY917553 TUU917551:TUU917553 UEQ917551:UEQ917553 UOM917551:UOM917553 UYI917551:UYI917553 VIE917551:VIE917553 VSA917551:VSA917553 WBW917551:WBW917553 WLS917551:WLS917553 WVO917551:WVO917553 G983087:G983089 JC983087:JC983089 SY983087:SY983089 ACU983087:ACU983089 AMQ983087:AMQ983089 AWM983087:AWM983089 BGI983087:BGI983089 BQE983087:BQE983089 CAA983087:CAA983089 CJW983087:CJW983089 CTS983087:CTS983089 DDO983087:DDO983089 DNK983087:DNK983089 DXG983087:DXG983089 EHC983087:EHC983089 EQY983087:EQY983089 FAU983087:FAU983089 FKQ983087:FKQ983089 FUM983087:FUM983089 GEI983087:GEI983089 GOE983087:GOE983089 GYA983087:GYA983089 HHW983087:HHW983089 HRS983087:HRS983089 IBO983087:IBO983089 ILK983087:ILK983089 IVG983087:IVG983089 JFC983087:JFC983089 JOY983087:JOY983089 JYU983087:JYU983089 KIQ983087:KIQ983089 KSM983087:KSM983089 LCI983087:LCI983089 LME983087:LME983089 LWA983087:LWA983089 MFW983087:MFW983089 MPS983087:MPS983089 MZO983087:MZO983089 NJK983087:NJK983089 NTG983087:NTG983089 ODC983087:ODC983089 OMY983087:OMY983089 OWU983087:OWU983089 PGQ983087:PGQ983089 PQM983087:PQM983089 QAI983087:QAI983089 QKE983087:QKE983089 QUA983087:QUA983089 RDW983087:RDW983089 RNS983087:RNS983089 RXO983087:RXO983089 SHK983087:SHK983089 SRG983087:SRG983089 TBC983087:TBC983089 TKY983087:TKY983089 TUU983087:TUU983089 UEQ983087:UEQ983089 UOM983087:UOM983089 UYI983087:UYI983089 VIE983087:VIE983089 VSA983087:VSA983089 WBW983087:WBW983089 WLS983087:WLS983089 WVO983087:WVO983089" xr:uid="{00000000-0002-0000-1700-000001000000}">
      <formula1>"①,②"</formula1>
    </dataValidation>
    <dataValidation type="list" allowBlank="1" showInputMessage="1" showErrorMessage="1" sqref="E16:E21 JA16:JA21 SW16:SW21 ACS16:ACS21 AMO16:AMO21 AWK16:AWK21 BGG16:BGG21 BQC16:BQC21 BZY16:BZY21 CJU16:CJU21 CTQ16:CTQ21 DDM16:DDM21 DNI16:DNI21 DXE16:DXE21 EHA16:EHA21 EQW16:EQW21 FAS16:FAS21 FKO16:FKO21 FUK16:FUK21 GEG16:GEG21 GOC16:GOC21 GXY16:GXY21 HHU16:HHU21 HRQ16:HRQ21 IBM16:IBM21 ILI16:ILI21 IVE16:IVE21 JFA16:JFA21 JOW16:JOW21 JYS16:JYS21 KIO16:KIO21 KSK16:KSK21 LCG16:LCG21 LMC16:LMC21 LVY16:LVY21 MFU16:MFU21 MPQ16:MPQ21 MZM16:MZM21 NJI16:NJI21 NTE16:NTE21 ODA16:ODA21 OMW16:OMW21 OWS16:OWS21 PGO16:PGO21 PQK16:PQK21 QAG16:QAG21 QKC16:QKC21 QTY16:QTY21 RDU16:RDU21 RNQ16:RNQ21 RXM16:RXM21 SHI16:SHI21 SRE16:SRE21 TBA16:TBA21 TKW16:TKW21 TUS16:TUS21 UEO16:UEO21 UOK16:UOK21 UYG16:UYG21 VIC16:VIC21 VRY16:VRY21 WBU16:WBU21 WLQ16:WLQ21 WVM16:WVM21 E65552:E65557 JA65552:JA65557 SW65552:SW65557 ACS65552:ACS65557 AMO65552:AMO65557 AWK65552:AWK65557 BGG65552:BGG65557 BQC65552:BQC65557 BZY65552:BZY65557 CJU65552:CJU65557 CTQ65552:CTQ65557 DDM65552:DDM65557 DNI65552:DNI65557 DXE65552:DXE65557 EHA65552:EHA65557 EQW65552:EQW65557 FAS65552:FAS65557 FKO65552:FKO65557 FUK65552:FUK65557 GEG65552:GEG65557 GOC65552:GOC65557 GXY65552:GXY65557 HHU65552:HHU65557 HRQ65552:HRQ65557 IBM65552:IBM65557 ILI65552:ILI65557 IVE65552:IVE65557 JFA65552:JFA65557 JOW65552:JOW65557 JYS65552:JYS65557 KIO65552:KIO65557 KSK65552:KSK65557 LCG65552:LCG65557 LMC65552:LMC65557 LVY65552:LVY65557 MFU65552:MFU65557 MPQ65552:MPQ65557 MZM65552:MZM65557 NJI65552:NJI65557 NTE65552:NTE65557 ODA65552:ODA65557 OMW65552:OMW65557 OWS65552:OWS65557 PGO65552:PGO65557 PQK65552:PQK65557 QAG65552:QAG65557 QKC65552:QKC65557 QTY65552:QTY65557 RDU65552:RDU65557 RNQ65552:RNQ65557 RXM65552:RXM65557 SHI65552:SHI65557 SRE65552:SRE65557 TBA65552:TBA65557 TKW65552:TKW65557 TUS65552:TUS65557 UEO65552:UEO65557 UOK65552:UOK65557 UYG65552:UYG65557 VIC65552:VIC65557 VRY65552:VRY65557 WBU65552:WBU65557 WLQ65552:WLQ65557 WVM65552:WVM65557 E131088:E131093 JA131088:JA131093 SW131088:SW131093 ACS131088:ACS131093 AMO131088:AMO131093 AWK131088:AWK131093 BGG131088:BGG131093 BQC131088:BQC131093 BZY131088:BZY131093 CJU131088:CJU131093 CTQ131088:CTQ131093 DDM131088:DDM131093 DNI131088:DNI131093 DXE131088:DXE131093 EHA131088:EHA131093 EQW131088:EQW131093 FAS131088:FAS131093 FKO131088:FKO131093 FUK131088:FUK131093 GEG131088:GEG131093 GOC131088:GOC131093 GXY131088:GXY131093 HHU131088:HHU131093 HRQ131088:HRQ131093 IBM131088:IBM131093 ILI131088:ILI131093 IVE131088:IVE131093 JFA131088:JFA131093 JOW131088:JOW131093 JYS131088:JYS131093 KIO131088:KIO131093 KSK131088:KSK131093 LCG131088:LCG131093 LMC131088:LMC131093 LVY131088:LVY131093 MFU131088:MFU131093 MPQ131088:MPQ131093 MZM131088:MZM131093 NJI131088:NJI131093 NTE131088:NTE131093 ODA131088:ODA131093 OMW131088:OMW131093 OWS131088:OWS131093 PGO131088:PGO131093 PQK131088:PQK131093 QAG131088:QAG131093 QKC131088:QKC131093 QTY131088:QTY131093 RDU131088:RDU131093 RNQ131088:RNQ131093 RXM131088:RXM131093 SHI131088:SHI131093 SRE131088:SRE131093 TBA131088:TBA131093 TKW131088:TKW131093 TUS131088:TUS131093 UEO131088:UEO131093 UOK131088:UOK131093 UYG131088:UYG131093 VIC131088:VIC131093 VRY131088:VRY131093 WBU131088:WBU131093 WLQ131088:WLQ131093 WVM131088:WVM131093 E196624:E196629 JA196624:JA196629 SW196624:SW196629 ACS196624:ACS196629 AMO196624:AMO196629 AWK196624:AWK196629 BGG196624:BGG196629 BQC196624:BQC196629 BZY196624:BZY196629 CJU196624:CJU196629 CTQ196624:CTQ196629 DDM196624:DDM196629 DNI196624:DNI196629 DXE196624:DXE196629 EHA196624:EHA196629 EQW196624:EQW196629 FAS196624:FAS196629 FKO196624:FKO196629 FUK196624:FUK196629 GEG196624:GEG196629 GOC196624:GOC196629 GXY196624:GXY196629 HHU196624:HHU196629 HRQ196624:HRQ196629 IBM196624:IBM196629 ILI196624:ILI196629 IVE196624:IVE196629 JFA196624:JFA196629 JOW196624:JOW196629 JYS196624:JYS196629 KIO196624:KIO196629 KSK196624:KSK196629 LCG196624:LCG196629 LMC196624:LMC196629 LVY196624:LVY196629 MFU196624:MFU196629 MPQ196624:MPQ196629 MZM196624:MZM196629 NJI196624:NJI196629 NTE196624:NTE196629 ODA196624:ODA196629 OMW196624:OMW196629 OWS196624:OWS196629 PGO196624:PGO196629 PQK196624:PQK196629 QAG196624:QAG196629 QKC196624:QKC196629 QTY196624:QTY196629 RDU196624:RDU196629 RNQ196624:RNQ196629 RXM196624:RXM196629 SHI196624:SHI196629 SRE196624:SRE196629 TBA196624:TBA196629 TKW196624:TKW196629 TUS196624:TUS196629 UEO196624:UEO196629 UOK196624:UOK196629 UYG196624:UYG196629 VIC196624:VIC196629 VRY196624:VRY196629 WBU196624:WBU196629 WLQ196624:WLQ196629 WVM196624:WVM196629 E262160:E262165 JA262160:JA262165 SW262160:SW262165 ACS262160:ACS262165 AMO262160:AMO262165 AWK262160:AWK262165 BGG262160:BGG262165 BQC262160:BQC262165 BZY262160:BZY262165 CJU262160:CJU262165 CTQ262160:CTQ262165 DDM262160:DDM262165 DNI262160:DNI262165 DXE262160:DXE262165 EHA262160:EHA262165 EQW262160:EQW262165 FAS262160:FAS262165 FKO262160:FKO262165 FUK262160:FUK262165 GEG262160:GEG262165 GOC262160:GOC262165 GXY262160:GXY262165 HHU262160:HHU262165 HRQ262160:HRQ262165 IBM262160:IBM262165 ILI262160:ILI262165 IVE262160:IVE262165 JFA262160:JFA262165 JOW262160:JOW262165 JYS262160:JYS262165 KIO262160:KIO262165 KSK262160:KSK262165 LCG262160:LCG262165 LMC262160:LMC262165 LVY262160:LVY262165 MFU262160:MFU262165 MPQ262160:MPQ262165 MZM262160:MZM262165 NJI262160:NJI262165 NTE262160:NTE262165 ODA262160:ODA262165 OMW262160:OMW262165 OWS262160:OWS262165 PGO262160:PGO262165 PQK262160:PQK262165 QAG262160:QAG262165 QKC262160:QKC262165 QTY262160:QTY262165 RDU262160:RDU262165 RNQ262160:RNQ262165 RXM262160:RXM262165 SHI262160:SHI262165 SRE262160:SRE262165 TBA262160:TBA262165 TKW262160:TKW262165 TUS262160:TUS262165 UEO262160:UEO262165 UOK262160:UOK262165 UYG262160:UYG262165 VIC262160:VIC262165 VRY262160:VRY262165 WBU262160:WBU262165 WLQ262160:WLQ262165 WVM262160:WVM262165 E327696:E327701 JA327696:JA327701 SW327696:SW327701 ACS327696:ACS327701 AMO327696:AMO327701 AWK327696:AWK327701 BGG327696:BGG327701 BQC327696:BQC327701 BZY327696:BZY327701 CJU327696:CJU327701 CTQ327696:CTQ327701 DDM327696:DDM327701 DNI327696:DNI327701 DXE327696:DXE327701 EHA327696:EHA327701 EQW327696:EQW327701 FAS327696:FAS327701 FKO327696:FKO327701 FUK327696:FUK327701 GEG327696:GEG327701 GOC327696:GOC327701 GXY327696:GXY327701 HHU327696:HHU327701 HRQ327696:HRQ327701 IBM327696:IBM327701 ILI327696:ILI327701 IVE327696:IVE327701 JFA327696:JFA327701 JOW327696:JOW327701 JYS327696:JYS327701 KIO327696:KIO327701 KSK327696:KSK327701 LCG327696:LCG327701 LMC327696:LMC327701 LVY327696:LVY327701 MFU327696:MFU327701 MPQ327696:MPQ327701 MZM327696:MZM327701 NJI327696:NJI327701 NTE327696:NTE327701 ODA327696:ODA327701 OMW327696:OMW327701 OWS327696:OWS327701 PGO327696:PGO327701 PQK327696:PQK327701 QAG327696:QAG327701 QKC327696:QKC327701 QTY327696:QTY327701 RDU327696:RDU327701 RNQ327696:RNQ327701 RXM327696:RXM327701 SHI327696:SHI327701 SRE327696:SRE327701 TBA327696:TBA327701 TKW327696:TKW327701 TUS327696:TUS327701 UEO327696:UEO327701 UOK327696:UOK327701 UYG327696:UYG327701 VIC327696:VIC327701 VRY327696:VRY327701 WBU327696:WBU327701 WLQ327696:WLQ327701 WVM327696:WVM327701 E393232:E393237 JA393232:JA393237 SW393232:SW393237 ACS393232:ACS393237 AMO393232:AMO393237 AWK393232:AWK393237 BGG393232:BGG393237 BQC393232:BQC393237 BZY393232:BZY393237 CJU393232:CJU393237 CTQ393232:CTQ393237 DDM393232:DDM393237 DNI393232:DNI393237 DXE393232:DXE393237 EHA393232:EHA393237 EQW393232:EQW393237 FAS393232:FAS393237 FKO393232:FKO393237 FUK393232:FUK393237 GEG393232:GEG393237 GOC393232:GOC393237 GXY393232:GXY393237 HHU393232:HHU393237 HRQ393232:HRQ393237 IBM393232:IBM393237 ILI393232:ILI393237 IVE393232:IVE393237 JFA393232:JFA393237 JOW393232:JOW393237 JYS393232:JYS393237 KIO393232:KIO393237 KSK393232:KSK393237 LCG393232:LCG393237 LMC393232:LMC393237 LVY393232:LVY393237 MFU393232:MFU393237 MPQ393232:MPQ393237 MZM393232:MZM393237 NJI393232:NJI393237 NTE393232:NTE393237 ODA393232:ODA393237 OMW393232:OMW393237 OWS393232:OWS393237 PGO393232:PGO393237 PQK393232:PQK393237 QAG393232:QAG393237 QKC393232:QKC393237 QTY393232:QTY393237 RDU393232:RDU393237 RNQ393232:RNQ393237 RXM393232:RXM393237 SHI393232:SHI393237 SRE393232:SRE393237 TBA393232:TBA393237 TKW393232:TKW393237 TUS393232:TUS393237 UEO393232:UEO393237 UOK393232:UOK393237 UYG393232:UYG393237 VIC393232:VIC393237 VRY393232:VRY393237 WBU393232:WBU393237 WLQ393232:WLQ393237 WVM393232:WVM393237 E458768:E458773 JA458768:JA458773 SW458768:SW458773 ACS458768:ACS458773 AMO458768:AMO458773 AWK458768:AWK458773 BGG458768:BGG458773 BQC458768:BQC458773 BZY458768:BZY458773 CJU458768:CJU458773 CTQ458768:CTQ458773 DDM458768:DDM458773 DNI458768:DNI458773 DXE458768:DXE458773 EHA458768:EHA458773 EQW458768:EQW458773 FAS458768:FAS458773 FKO458768:FKO458773 FUK458768:FUK458773 GEG458768:GEG458773 GOC458768:GOC458773 GXY458768:GXY458773 HHU458768:HHU458773 HRQ458768:HRQ458773 IBM458768:IBM458773 ILI458768:ILI458773 IVE458768:IVE458773 JFA458768:JFA458773 JOW458768:JOW458773 JYS458768:JYS458773 KIO458768:KIO458773 KSK458768:KSK458773 LCG458768:LCG458773 LMC458768:LMC458773 LVY458768:LVY458773 MFU458768:MFU458773 MPQ458768:MPQ458773 MZM458768:MZM458773 NJI458768:NJI458773 NTE458768:NTE458773 ODA458768:ODA458773 OMW458768:OMW458773 OWS458768:OWS458773 PGO458768:PGO458773 PQK458768:PQK458773 QAG458768:QAG458773 QKC458768:QKC458773 QTY458768:QTY458773 RDU458768:RDU458773 RNQ458768:RNQ458773 RXM458768:RXM458773 SHI458768:SHI458773 SRE458768:SRE458773 TBA458768:TBA458773 TKW458768:TKW458773 TUS458768:TUS458773 UEO458768:UEO458773 UOK458768:UOK458773 UYG458768:UYG458773 VIC458768:VIC458773 VRY458768:VRY458773 WBU458768:WBU458773 WLQ458768:WLQ458773 WVM458768:WVM458773 E524304:E524309 JA524304:JA524309 SW524304:SW524309 ACS524304:ACS524309 AMO524304:AMO524309 AWK524304:AWK524309 BGG524304:BGG524309 BQC524304:BQC524309 BZY524304:BZY524309 CJU524304:CJU524309 CTQ524304:CTQ524309 DDM524304:DDM524309 DNI524304:DNI524309 DXE524304:DXE524309 EHA524304:EHA524309 EQW524304:EQW524309 FAS524304:FAS524309 FKO524304:FKO524309 FUK524304:FUK524309 GEG524304:GEG524309 GOC524304:GOC524309 GXY524304:GXY524309 HHU524304:HHU524309 HRQ524304:HRQ524309 IBM524304:IBM524309 ILI524304:ILI524309 IVE524304:IVE524309 JFA524304:JFA524309 JOW524304:JOW524309 JYS524304:JYS524309 KIO524304:KIO524309 KSK524304:KSK524309 LCG524304:LCG524309 LMC524304:LMC524309 LVY524304:LVY524309 MFU524304:MFU524309 MPQ524304:MPQ524309 MZM524304:MZM524309 NJI524304:NJI524309 NTE524304:NTE524309 ODA524304:ODA524309 OMW524304:OMW524309 OWS524304:OWS524309 PGO524304:PGO524309 PQK524304:PQK524309 QAG524304:QAG524309 QKC524304:QKC524309 QTY524304:QTY524309 RDU524304:RDU524309 RNQ524304:RNQ524309 RXM524304:RXM524309 SHI524304:SHI524309 SRE524304:SRE524309 TBA524304:TBA524309 TKW524304:TKW524309 TUS524304:TUS524309 UEO524304:UEO524309 UOK524304:UOK524309 UYG524304:UYG524309 VIC524304:VIC524309 VRY524304:VRY524309 WBU524304:WBU524309 WLQ524304:WLQ524309 WVM524304:WVM524309 E589840:E589845 JA589840:JA589845 SW589840:SW589845 ACS589840:ACS589845 AMO589840:AMO589845 AWK589840:AWK589845 BGG589840:BGG589845 BQC589840:BQC589845 BZY589840:BZY589845 CJU589840:CJU589845 CTQ589840:CTQ589845 DDM589840:DDM589845 DNI589840:DNI589845 DXE589840:DXE589845 EHA589840:EHA589845 EQW589840:EQW589845 FAS589840:FAS589845 FKO589840:FKO589845 FUK589840:FUK589845 GEG589840:GEG589845 GOC589840:GOC589845 GXY589840:GXY589845 HHU589840:HHU589845 HRQ589840:HRQ589845 IBM589840:IBM589845 ILI589840:ILI589845 IVE589840:IVE589845 JFA589840:JFA589845 JOW589840:JOW589845 JYS589840:JYS589845 KIO589840:KIO589845 KSK589840:KSK589845 LCG589840:LCG589845 LMC589840:LMC589845 LVY589840:LVY589845 MFU589840:MFU589845 MPQ589840:MPQ589845 MZM589840:MZM589845 NJI589840:NJI589845 NTE589840:NTE589845 ODA589840:ODA589845 OMW589840:OMW589845 OWS589840:OWS589845 PGO589840:PGO589845 PQK589840:PQK589845 QAG589840:QAG589845 QKC589840:QKC589845 QTY589840:QTY589845 RDU589840:RDU589845 RNQ589840:RNQ589845 RXM589840:RXM589845 SHI589840:SHI589845 SRE589840:SRE589845 TBA589840:TBA589845 TKW589840:TKW589845 TUS589840:TUS589845 UEO589840:UEO589845 UOK589840:UOK589845 UYG589840:UYG589845 VIC589840:VIC589845 VRY589840:VRY589845 WBU589840:WBU589845 WLQ589840:WLQ589845 WVM589840:WVM589845 E655376:E655381 JA655376:JA655381 SW655376:SW655381 ACS655376:ACS655381 AMO655376:AMO655381 AWK655376:AWK655381 BGG655376:BGG655381 BQC655376:BQC655381 BZY655376:BZY655381 CJU655376:CJU655381 CTQ655376:CTQ655381 DDM655376:DDM655381 DNI655376:DNI655381 DXE655376:DXE655381 EHA655376:EHA655381 EQW655376:EQW655381 FAS655376:FAS655381 FKO655376:FKO655381 FUK655376:FUK655381 GEG655376:GEG655381 GOC655376:GOC655381 GXY655376:GXY655381 HHU655376:HHU655381 HRQ655376:HRQ655381 IBM655376:IBM655381 ILI655376:ILI655381 IVE655376:IVE655381 JFA655376:JFA655381 JOW655376:JOW655381 JYS655376:JYS655381 KIO655376:KIO655381 KSK655376:KSK655381 LCG655376:LCG655381 LMC655376:LMC655381 LVY655376:LVY655381 MFU655376:MFU655381 MPQ655376:MPQ655381 MZM655376:MZM655381 NJI655376:NJI655381 NTE655376:NTE655381 ODA655376:ODA655381 OMW655376:OMW655381 OWS655376:OWS655381 PGO655376:PGO655381 PQK655376:PQK655381 QAG655376:QAG655381 QKC655376:QKC655381 QTY655376:QTY655381 RDU655376:RDU655381 RNQ655376:RNQ655381 RXM655376:RXM655381 SHI655376:SHI655381 SRE655376:SRE655381 TBA655376:TBA655381 TKW655376:TKW655381 TUS655376:TUS655381 UEO655376:UEO655381 UOK655376:UOK655381 UYG655376:UYG655381 VIC655376:VIC655381 VRY655376:VRY655381 WBU655376:WBU655381 WLQ655376:WLQ655381 WVM655376:WVM655381 E720912:E720917 JA720912:JA720917 SW720912:SW720917 ACS720912:ACS720917 AMO720912:AMO720917 AWK720912:AWK720917 BGG720912:BGG720917 BQC720912:BQC720917 BZY720912:BZY720917 CJU720912:CJU720917 CTQ720912:CTQ720917 DDM720912:DDM720917 DNI720912:DNI720917 DXE720912:DXE720917 EHA720912:EHA720917 EQW720912:EQW720917 FAS720912:FAS720917 FKO720912:FKO720917 FUK720912:FUK720917 GEG720912:GEG720917 GOC720912:GOC720917 GXY720912:GXY720917 HHU720912:HHU720917 HRQ720912:HRQ720917 IBM720912:IBM720917 ILI720912:ILI720917 IVE720912:IVE720917 JFA720912:JFA720917 JOW720912:JOW720917 JYS720912:JYS720917 KIO720912:KIO720917 KSK720912:KSK720917 LCG720912:LCG720917 LMC720912:LMC720917 LVY720912:LVY720917 MFU720912:MFU720917 MPQ720912:MPQ720917 MZM720912:MZM720917 NJI720912:NJI720917 NTE720912:NTE720917 ODA720912:ODA720917 OMW720912:OMW720917 OWS720912:OWS720917 PGO720912:PGO720917 PQK720912:PQK720917 QAG720912:QAG720917 QKC720912:QKC720917 QTY720912:QTY720917 RDU720912:RDU720917 RNQ720912:RNQ720917 RXM720912:RXM720917 SHI720912:SHI720917 SRE720912:SRE720917 TBA720912:TBA720917 TKW720912:TKW720917 TUS720912:TUS720917 UEO720912:UEO720917 UOK720912:UOK720917 UYG720912:UYG720917 VIC720912:VIC720917 VRY720912:VRY720917 WBU720912:WBU720917 WLQ720912:WLQ720917 WVM720912:WVM720917 E786448:E786453 JA786448:JA786453 SW786448:SW786453 ACS786448:ACS786453 AMO786448:AMO786453 AWK786448:AWK786453 BGG786448:BGG786453 BQC786448:BQC786453 BZY786448:BZY786453 CJU786448:CJU786453 CTQ786448:CTQ786453 DDM786448:DDM786453 DNI786448:DNI786453 DXE786448:DXE786453 EHA786448:EHA786453 EQW786448:EQW786453 FAS786448:FAS786453 FKO786448:FKO786453 FUK786448:FUK786453 GEG786448:GEG786453 GOC786448:GOC786453 GXY786448:GXY786453 HHU786448:HHU786453 HRQ786448:HRQ786453 IBM786448:IBM786453 ILI786448:ILI786453 IVE786448:IVE786453 JFA786448:JFA786453 JOW786448:JOW786453 JYS786448:JYS786453 KIO786448:KIO786453 KSK786448:KSK786453 LCG786448:LCG786453 LMC786448:LMC786453 LVY786448:LVY786453 MFU786448:MFU786453 MPQ786448:MPQ786453 MZM786448:MZM786453 NJI786448:NJI786453 NTE786448:NTE786453 ODA786448:ODA786453 OMW786448:OMW786453 OWS786448:OWS786453 PGO786448:PGO786453 PQK786448:PQK786453 QAG786448:QAG786453 QKC786448:QKC786453 QTY786448:QTY786453 RDU786448:RDU786453 RNQ786448:RNQ786453 RXM786448:RXM786453 SHI786448:SHI786453 SRE786448:SRE786453 TBA786448:TBA786453 TKW786448:TKW786453 TUS786448:TUS786453 UEO786448:UEO786453 UOK786448:UOK786453 UYG786448:UYG786453 VIC786448:VIC786453 VRY786448:VRY786453 WBU786448:WBU786453 WLQ786448:WLQ786453 WVM786448:WVM786453 E851984:E851989 JA851984:JA851989 SW851984:SW851989 ACS851984:ACS851989 AMO851984:AMO851989 AWK851984:AWK851989 BGG851984:BGG851989 BQC851984:BQC851989 BZY851984:BZY851989 CJU851984:CJU851989 CTQ851984:CTQ851989 DDM851984:DDM851989 DNI851984:DNI851989 DXE851984:DXE851989 EHA851984:EHA851989 EQW851984:EQW851989 FAS851984:FAS851989 FKO851984:FKO851989 FUK851984:FUK851989 GEG851984:GEG851989 GOC851984:GOC851989 GXY851984:GXY851989 HHU851984:HHU851989 HRQ851984:HRQ851989 IBM851984:IBM851989 ILI851984:ILI851989 IVE851984:IVE851989 JFA851984:JFA851989 JOW851984:JOW851989 JYS851984:JYS851989 KIO851984:KIO851989 KSK851984:KSK851989 LCG851984:LCG851989 LMC851984:LMC851989 LVY851984:LVY851989 MFU851984:MFU851989 MPQ851984:MPQ851989 MZM851984:MZM851989 NJI851984:NJI851989 NTE851984:NTE851989 ODA851984:ODA851989 OMW851984:OMW851989 OWS851984:OWS851989 PGO851984:PGO851989 PQK851984:PQK851989 QAG851984:QAG851989 QKC851984:QKC851989 QTY851984:QTY851989 RDU851984:RDU851989 RNQ851984:RNQ851989 RXM851984:RXM851989 SHI851984:SHI851989 SRE851984:SRE851989 TBA851984:TBA851989 TKW851984:TKW851989 TUS851984:TUS851989 UEO851984:UEO851989 UOK851984:UOK851989 UYG851984:UYG851989 VIC851984:VIC851989 VRY851984:VRY851989 WBU851984:WBU851989 WLQ851984:WLQ851989 WVM851984:WVM851989 E917520:E917525 JA917520:JA917525 SW917520:SW917525 ACS917520:ACS917525 AMO917520:AMO917525 AWK917520:AWK917525 BGG917520:BGG917525 BQC917520:BQC917525 BZY917520:BZY917525 CJU917520:CJU917525 CTQ917520:CTQ917525 DDM917520:DDM917525 DNI917520:DNI917525 DXE917520:DXE917525 EHA917520:EHA917525 EQW917520:EQW917525 FAS917520:FAS917525 FKO917520:FKO917525 FUK917520:FUK917525 GEG917520:GEG917525 GOC917520:GOC917525 GXY917520:GXY917525 HHU917520:HHU917525 HRQ917520:HRQ917525 IBM917520:IBM917525 ILI917520:ILI917525 IVE917520:IVE917525 JFA917520:JFA917525 JOW917520:JOW917525 JYS917520:JYS917525 KIO917520:KIO917525 KSK917520:KSK917525 LCG917520:LCG917525 LMC917520:LMC917525 LVY917520:LVY917525 MFU917520:MFU917525 MPQ917520:MPQ917525 MZM917520:MZM917525 NJI917520:NJI917525 NTE917520:NTE917525 ODA917520:ODA917525 OMW917520:OMW917525 OWS917520:OWS917525 PGO917520:PGO917525 PQK917520:PQK917525 QAG917520:QAG917525 QKC917520:QKC917525 QTY917520:QTY917525 RDU917520:RDU917525 RNQ917520:RNQ917525 RXM917520:RXM917525 SHI917520:SHI917525 SRE917520:SRE917525 TBA917520:TBA917525 TKW917520:TKW917525 TUS917520:TUS917525 UEO917520:UEO917525 UOK917520:UOK917525 UYG917520:UYG917525 VIC917520:VIC917525 VRY917520:VRY917525 WBU917520:WBU917525 WLQ917520:WLQ917525 WVM917520:WVM917525 E983056:E983061 JA983056:JA983061 SW983056:SW983061 ACS983056:ACS983061 AMO983056:AMO983061 AWK983056:AWK983061 BGG983056:BGG983061 BQC983056:BQC983061 BZY983056:BZY983061 CJU983056:CJU983061 CTQ983056:CTQ983061 DDM983056:DDM983061 DNI983056:DNI983061 DXE983056:DXE983061 EHA983056:EHA983061 EQW983056:EQW983061 FAS983056:FAS983061 FKO983056:FKO983061 FUK983056:FUK983061 GEG983056:GEG983061 GOC983056:GOC983061 GXY983056:GXY983061 HHU983056:HHU983061 HRQ983056:HRQ983061 IBM983056:IBM983061 ILI983056:ILI983061 IVE983056:IVE983061 JFA983056:JFA983061 JOW983056:JOW983061 JYS983056:JYS983061 KIO983056:KIO983061 KSK983056:KSK983061 LCG983056:LCG983061 LMC983056:LMC983061 LVY983056:LVY983061 MFU983056:MFU983061 MPQ983056:MPQ983061 MZM983056:MZM983061 NJI983056:NJI983061 NTE983056:NTE983061 ODA983056:ODA983061 OMW983056:OMW983061 OWS983056:OWS983061 PGO983056:PGO983061 PQK983056:PQK983061 QAG983056:QAG983061 QKC983056:QKC983061 QTY983056:QTY983061 RDU983056:RDU983061 RNQ983056:RNQ983061 RXM983056:RXM983061 SHI983056:SHI983061 SRE983056:SRE983061 TBA983056:TBA983061 TKW983056:TKW983061 TUS983056:TUS983061 UEO983056:UEO983061 UOK983056:UOK983061 UYG983056:UYG983061 VIC983056:VIC983061 VRY983056:VRY983061 WBU983056:WBU983061 WLQ983056:WLQ983061 WVM983056:WVM983061 E24:E33 JA24:JA33 SW24:SW33 ACS24:ACS33 AMO24:AMO33 AWK24:AWK33 BGG24:BGG33 BQC24:BQC33 BZY24:BZY33 CJU24:CJU33 CTQ24:CTQ33 DDM24:DDM33 DNI24:DNI33 DXE24:DXE33 EHA24:EHA33 EQW24:EQW33 FAS24:FAS33 FKO24:FKO33 FUK24:FUK33 GEG24:GEG33 GOC24:GOC33 GXY24:GXY33 HHU24:HHU33 HRQ24:HRQ33 IBM24:IBM33 ILI24:ILI33 IVE24:IVE33 JFA24:JFA33 JOW24:JOW33 JYS24:JYS33 KIO24:KIO33 KSK24:KSK33 LCG24:LCG33 LMC24:LMC33 LVY24:LVY33 MFU24:MFU33 MPQ24:MPQ33 MZM24:MZM33 NJI24:NJI33 NTE24:NTE33 ODA24:ODA33 OMW24:OMW33 OWS24:OWS33 PGO24:PGO33 PQK24:PQK33 QAG24:QAG33 QKC24:QKC33 QTY24:QTY33 RDU24:RDU33 RNQ24:RNQ33 RXM24:RXM33 SHI24:SHI33 SRE24:SRE33 TBA24:TBA33 TKW24:TKW33 TUS24:TUS33 UEO24:UEO33 UOK24:UOK33 UYG24:UYG33 VIC24:VIC33 VRY24:VRY33 WBU24:WBU33 WLQ24:WLQ33 WVM24:WVM33 E65560:E65569 JA65560:JA65569 SW65560:SW65569 ACS65560:ACS65569 AMO65560:AMO65569 AWK65560:AWK65569 BGG65560:BGG65569 BQC65560:BQC65569 BZY65560:BZY65569 CJU65560:CJU65569 CTQ65560:CTQ65569 DDM65560:DDM65569 DNI65560:DNI65569 DXE65560:DXE65569 EHA65560:EHA65569 EQW65560:EQW65569 FAS65560:FAS65569 FKO65560:FKO65569 FUK65560:FUK65569 GEG65560:GEG65569 GOC65560:GOC65569 GXY65560:GXY65569 HHU65560:HHU65569 HRQ65560:HRQ65569 IBM65560:IBM65569 ILI65560:ILI65569 IVE65560:IVE65569 JFA65560:JFA65569 JOW65560:JOW65569 JYS65560:JYS65569 KIO65560:KIO65569 KSK65560:KSK65569 LCG65560:LCG65569 LMC65560:LMC65569 LVY65560:LVY65569 MFU65560:MFU65569 MPQ65560:MPQ65569 MZM65560:MZM65569 NJI65560:NJI65569 NTE65560:NTE65569 ODA65560:ODA65569 OMW65560:OMW65569 OWS65560:OWS65569 PGO65560:PGO65569 PQK65560:PQK65569 QAG65560:QAG65569 QKC65560:QKC65569 QTY65560:QTY65569 RDU65560:RDU65569 RNQ65560:RNQ65569 RXM65560:RXM65569 SHI65560:SHI65569 SRE65560:SRE65569 TBA65560:TBA65569 TKW65560:TKW65569 TUS65560:TUS65569 UEO65560:UEO65569 UOK65560:UOK65569 UYG65560:UYG65569 VIC65560:VIC65569 VRY65560:VRY65569 WBU65560:WBU65569 WLQ65560:WLQ65569 WVM65560:WVM65569 E131096:E131105 JA131096:JA131105 SW131096:SW131105 ACS131096:ACS131105 AMO131096:AMO131105 AWK131096:AWK131105 BGG131096:BGG131105 BQC131096:BQC131105 BZY131096:BZY131105 CJU131096:CJU131105 CTQ131096:CTQ131105 DDM131096:DDM131105 DNI131096:DNI131105 DXE131096:DXE131105 EHA131096:EHA131105 EQW131096:EQW131105 FAS131096:FAS131105 FKO131096:FKO131105 FUK131096:FUK131105 GEG131096:GEG131105 GOC131096:GOC131105 GXY131096:GXY131105 HHU131096:HHU131105 HRQ131096:HRQ131105 IBM131096:IBM131105 ILI131096:ILI131105 IVE131096:IVE131105 JFA131096:JFA131105 JOW131096:JOW131105 JYS131096:JYS131105 KIO131096:KIO131105 KSK131096:KSK131105 LCG131096:LCG131105 LMC131096:LMC131105 LVY131096:LVY131105 MFU131096:MFU131105 MPQ131096:MPQ131105 MZM131096:MZM131105 NJI131096:NJI131105 NTE131096:NTE131105 ODA131096:ODA131105 OMW131096:OMW131105 OWS131096:OWS131105 PGO131096:PGO131105 PQK131096:PQK131105 QAG131096:QAG131105 QKC131096:QKC131105 QTY131096:QTY131105 RDU131096:RDU131105 RNQ131096:RNQ131105 RXM131096:RXM131105 SHI131096:SHI131105 SRE131096:SRE131105 TBA131096:TBA131105 TKW131096:TKW131105 TUS131096:TUS131105 UEO131096:UEO131105 UOK131096:UOK131105 UYG131096:UYG131105 VIC131096:VIC131105 VRY131096:VRY131105 WBU131096:WBU131105 WLQ131096:WLQ131105 WVM131096:WVM131105 E196632:E196641 JA196632:JA196641 SW196632:SW196641 ACS196632:ACS196641 AMO196632:AMO196641 AWK196632:AWK196641 BGG196632:BGG196641 BQC196632:BQC196641 BZY196632:BZY196641 CJU196632:CJU196641 CTQ196632:CTQ196641 DDM196632:DDM196641 DNI196632:DNI196641 DXE196632:DXE196641 EHA196632:EHA196641 EQW196632:EQW196641 FAS196632:FAS196641 FKO196632:FKO196641 FUK196632:FUK196641 GEG196632:GEG196641 GOC196632:GOC196641 GXY196632:GXY196641 HHU196632:HHU196641 HRQ196632:HRQ196641 IBM196632:IBM196641 ILI196632:ILI196641 IVE196632:IVE196641 JFA196632:JFA196641 JOW196632:JOW196641 JYS196632:JYS196641 KIO196632:KIO196641 KSK196632:KSK196641 LCG196632:LCG196641 LMC196632:LMC196641 LVY196632:LVY196641 MFU196632:MFU196641 MPQ196632:MPQ196641 MZM196632:MZM196641 NJI196632:NJI196641 NTE196632:NTE196641 ODA196632:ODA196641 OMW196632:OMW196641 OWS196632:OWS196641 PGO196632:PGO196641 PQK196632:PQK196641 QAG196632:QAG196641 QKC196632:QKC196641 QTY196632:QTY196641 RDU196632:RDU196641 RNQ196632:RNQ196641 RXM196632:RXM196641 SHI196632:SHI196641 SRE196632:SRE196641 TBA196632:TBA196641 TKW196632:TKW196641 TUS196632:TUS196641 UEO196632:UEO196641 UOK196632:UOK196641 UYG196632:UYG196641 VIC196632:VIC196641 VRY196632:VRY196641 WBU196632:WBU196641 WLQ196632:WLQ196641 WVM196632:WVM196641 E262168:E262177 JA262168:JA262177 SW262168:SW262177 ACS262168:ACS262177 AMO262168:AMO262177 AWK262168:AWK262177 BGG262168:BGG262177 BQC262168:BQC262177 BZY262168:BZY262177 CJU262168:CJU262177 CTQ262168:CTQ262177 DDM262168:DDM262177 DNI262168:DNI262177 DXE262168:DXE262177 EHA262168:EHA262177 EQW262168:EQW262177 FAS262168:FAS262177 FKO262168:FKO262177 FUK262168:FUK262177 GEG262168:GEG262177 GOC262168:GOC262177 GXY262168:GXY262177 HHU262168:HHU262177 HRQ262168:HRQ262177 IBM262168:IBM262177 ILI262168:ILI262177 IVE262168:IVE262177 JFA262168:JFA262177 JOW262168:JOW262177 JYS262168:JYS262177 KIO262168:KIO262177 KSK262168:KSK262177 LCG262168:LCG262177 LMC262168:LMC262177 LVY262168:LVY262177 MFU262168:MFU262177 MPQ262168:MPQ262177 MZM262168:MZM262177 NJI262168:NJI262177 NTE262168:NTE262177 ODA262168:ODA262177 OMW262168:OMW262177 OWS262168:OWS262177 PGO262168:PGO262177 PQK262168:PQK262177 QAG262168:QAG262177 QKC262168:QKC262177 QTY262168:QTY262177 RDU262168:RDU262177 RNQ262168:RNQ262177 RXM262168:RXM262177 SHI262168:SHI262177 SRE262168:SRE262177 TBA262168:TBA262177 TKW262168:TKW262177 TUS262168:TUS262177 UEO262168:UEO262177 UOK262168:UOK262177 UYG262168:UYG262177 VIC262168:VIC262177 VRY262168:VRY262177 WBU262168:WBU262177 WLQ262168:WLQ262177 WVM262168:WVM262177 E327704:E327713 JA327704:JA327713 SW327704:SW327713 ACS327704:ACS327713 AMO327704:AMO327713 AWK327704:AWK327713 BGG327704:BGG327713 BQC327704:BQC327713 BZY327704:BZY327713 CJU327704:CJU327713 CTQ327704:CTQ327713 DDM327704:DDM327713 DNI327704:DNI327713 DXE327704:DXE327713 EHA327704:EHA327713 EQW327704:EQW327713 FAS327704:FAS327713 FKO327704:FKO327713 FUK327704:FUK327713 GEG327704:GEG327713 GOC327704:GOC327713 GXY327704:GXY327713 HHU327704:HHU327713 HRQ327704:HRQ327713 IBM327704:IBM327713 ILI327704:ILI327713 IVE327704:IVE327713 JFA327704:JFA327713 JOW327704:JOW327713 JYS327704:JYS327713 KIO327704:KIO327713 KSK327704:KSK327713 LCG327704:LCG327713 LMC327704:LMC327713 LVY327704:LVY327713 MFU327704:MFU327713 MPQ327704:MPQ327713 MZM327704:MZM327713 NJI327704:NJI327713 NTE327704:NTE327713 ODA327704:ODA327713 OMW327704:OMW327713 OWS327704:OWS327713 PGO327704:PGO327713 PQK327704:PQK327713 QAG327704:QAG327713 QKC327704:QKC327713 QTY327704:QTY327713 RDU327704:RDU327713 RNQ327704:RNQ327713 RXM327704:RXM327713 SHI327704:SHI327713 SRE327704:SRE327713 TBA327704:TBA327713 TKW327704:TKW327713 TUS327704:TUS327713 UEO327704:UEO327713 UOK327704:UOK327713 UYG327704:UYG327713 VIC327704:VIC327713 VRY327704:VRY327713 WBU327704:WBU327713 WLQ327704:WLQ327713 WVM327704:WVM327713 E393240:E393249 JA393240:JA393249 SW393240:SW393249 ACS393240:ACS393249 AMO393240:AMO393249 AWK393240:AWK393249 BGG393240:BGG393249 BQC393240:BQC393249 BZY393240:BZY393249 CJU393240:CJU393249 CTQ393240:CTQ393249 DDM393240:DDM393249 DNI393240:DNI393249 DXE393240:DXE393249 EHA393240:EHA393249 EQW393240:EQW393249 FAS393240:FAS393249 FKO393240:FKO393249 FUK393240:FUK393249 GEG393240:GEG393249 GOC393240:GOC393249 GXY393240:GXY393249 HHU393240:HHU393249 HRQ393240:HRQ393249 IBM393240:IBM393249 ILI393240:ILI393249 IVE393240:IVE393249 JFA393240:JFA393249 JOW393240:JOW393249 JYS393240:JYS393249 KIO393240:KIO393249 KSK393240:KSK393249 LCG393240:LCG393249 LMC393240:LMC393249 LVY393240:LVY393249 MFU393240:MFU393249 MPQ393240:MPQ393249 MZM393240:MZM393249 NJI393240:NJI393249 NTE393240:NTE393249 ODA393240:ODA393249 OMW393240:OMW393249 OWS393240:OWS393249 PGO393240:PGO393249 PQK393240:PQK393249 QAG393240:QAG393249 QKC393240:QKC393249 QTY393240:QTY393249 RDU393240:RDU393249 RNQ393240:RNQ393249 RXM393240:RXM393249 SHI393240:SHI393249 SRE393240:SRE393249 TBA393240:TBA393249 TKW393240:TKW393249 TUS393240:TUS393249 UEO393240:UEO393249 UOK393240:UOK393249 UYG393240:UYG393249 VIC393240:VIC393249 VRY393240:VRY393249 WBU393240:WBU393249 WLQ393240:WLQ393249 WVM393240:WVM393249 E458776:E458785 JA458776:JA458785 SW458776:SW458785 ACS458776:ACS458785 AMO458776:AMO458785 AWK458776:AWK458785 BGG458776:BGG458785 BQC458776:BQC458785 BZY458776:BZY458785 CJU458776:CJU458785 CTQ458776:CTQ458785 DDM458776:DDM458785 DNI458776:DNI458785 DXE458776:DXE458785 EHA458776:EHA458785 EQW458776:EQW458785 FAS458776:FAS458785 FKO458776:FKO458785 FUK458776:FUK458785 GEG458776:GEG458785 GOC458776:GOC458785 GXY458776:GXY458785 HHU458776:HHU458785 HRQ458776:HRQ458785 IBM458776:IBM458785 ILI458776:ILI458785 IVE458776:IVE458785 JFA458776:JFA458785 JOW458776:JOW458785 JYS458776:JYS458785 KIO458776:KIO458785 KSK458776:KSK458785 LCG458776:LCG458785 LMC458776:LMC458785 LVY458776:LVY458785 MFU458776:MFU458785 MPQ458776:MPQ458785 MZM458776:MZM458785 NJI458776:NJI458785 NTE458776:NTE458785 ODA458776:ODA458785 OMW458776:OMW458785 OWS458776:OWS458785 PGO458776:PGO458785 PQK458776:PQK458785 QAG458776:QAG458785 QKC458776:QKC458785 QTY458776:QTY458785 RDU458776:RDU458785 RNQ458776:RNQ458785 RXM458776:RXM458785 SHI458776:SHI458785 SRE458776:SRE458785 TBA458776:TBA458785 TKW458776:TKW458785 TUS458776:TUS458785 UEO458776:UEO458785 UOK458776:UOK458785 UYG458776:UYG458785 VIC458776:VIC458785 VRY458776:VRY458785 WBU458776:WBU458785 WLQ458776:WLQ458785 WVM458776:WVM458785 E524312:E524321 JA524312:JA524321 SW524312:SW524321 ACS524312:ACS524321 AMO524312:AMO524321 AWK524312:AWK524321 BGG524312:BGG524321 BQC524312:BQC524321 BZY524312:BZY524321 CJU524312:CJU524321 CTQ524312:CTQ524321 DDM524312:DDM524321 DNI524312:DNI524321 DXE524312:DXE524321 EHA524312:EHA524321 EQW524312:EQW524321 FAS524312:FAS524321 FKO524312:FKO524321 FUK524312:FUK524321 GEG524312:GEG524321 GOC524312:GOC524321 GXY524312:GXY524321 HHU524312:HHU524321 HRQ524312:HRQ524321 IBM524312:IBM524321 ILI524312:ILI524321 IVE524312:IVE524321 JFA524312:JFA524321 JOW524312:JOW524321 JYS524312:JYS524321 KIO524312:KIO524321 KSK524312:KSK524321 LCG524312:LCG524321 LMC524312:LMC524321 LVY524312:LVY524321 MFU524312:MFU524321 MPQ524312:MPQ524321 MZM524312:MZM524321 NJI524312:NJI524321 NTE524312:NTE524321 ODA524312:ODA524321 OMW524312:OMW524321 OWS524312:OWS524321 PGO524312:PGO524321 PQK524312:PQK524321 QAG524312:QAG524321 QKC524312:QKC524321 QTY524312:QTY524321 RDU524312:RDU524321 RNQ524312:RNQ524321 RXM524312:RXM524321 SHI524312:SHI524321 SRE524312:SRE524321 TBA524312:TBA524321 TKW524312:TKW524321 TUS524312:TUS524321 UEO524312:UEO524321 UOK524312:UOK524321 UYG524312:UYG524321 VIC524312:VIC524321 VRY524312:VRY524321 WBU524312:WBU524321 WLQ524312:WLQ524321 WVM524312:WVM524321 E589848:E589857 JA589848:JA589857 SW589848:SW589857 ACS589848:ACS589857 AMO589848:AMO589857 AWK589848:AWK589857 BGG589848:BGG589857 BQC589848:BQC589857 BZY589848:BZY589857 CJU589848:CJU589857 CTQ589848:CTQ589857 DDM589848:DDM589857 DNI589848:DNI589857 DXE589848:DXE589857 EHA589848:EHA589857 EQW589848:EQW589857 FAS589848:FAS589857 FKO589848:FKO589857 FUK589848:FUK589857 GEG589848:GEG589857 GOC589848:GOC589857 GXY589848:GXY589857 HHU589848:HHU589857 HRQ589848:HRQ589857 IBM589848:IBM589857 ILI589848:ILI589857 IVE589848:IVE589857 JFA589848:JFA589857 JOW589848:JOW589857 JYS589848:JYS589857 KIO589848:KIO589857 KSK589848:KSK589857 LCG589848:LCG589857 LMC589848:LMC589857 LVY589848:LVY589857 MFU589848:MFU589857 MPQ589848:MPQ589857 MZM589848:MZM589857 NJI589848:NJI589857 NTE589848:NTE589857 ODA589848:ODA589857 OMW589848:OMW589857 OWS589848:OWS589857 PGO589848:PGO589857 PQK589848:PQK589857 QAG589848:QAG589857 QKC589848:QKC589857 QTY589848:QTY589857 RDU589848:RDU589857 RNQ589848:RNQ589857 RXM589848:RXM589857 SHI589848:SHI589857 SRE589848:SRE589857 TBA589848:TBA589857 TKW589848:TKW589857 TUS589848:TUS589857 UEO589848:UEO589857 UOK589848:UOK589857 UYG589848:UYG589857 VIC589848:VIC589857 VRY589848:VRY589857 WBU589848:WBU589857 WLQ589848:WLQ589857 WVM589848:WVM589857 E655384:E655393 JA655384:JA655393 SW655384:SW655393 ACS655384:ACS655393 AMO655384:AMO655393 AWK655384:AWK655393 BGG655384:BGG655393 BQC655384:BQC655393 BZY655384:BZY655393 CJU655384:CJU655393 CTQ655384:CTQ655393 DDM655384:DDM655393 DNI655384:DNI655393 DXE655384:DXE655393 EHA655384:EHA655393 EQW655384:EQW655393 FAS655384:FAS655393 FKO655384:FKO655393 FUK655384:FUK655393 GEG655384:GEG655393 GOC655384:GOC655393 GXY655384:GXY655393 HHU655384:HHU655393 HRQ655384:HRQ655393 IBM655384:IBM655393 ILI655384:ILI655393 IVE655384:IVE655393 JFA655384:JFA655393 JOW655384:JOW655393 JYS655384:JYS655393 KIO655384:KIO655393 KSK655384:KSK655393 LCG655384:LCG655393 LMC655384:LMC655393 LVY655384:LVY655393 MFU655384:MFU655393 MPQ655384:MPQ655393 MZM655384:MZM655393 NJI655384:NJI655393 NTE655384:NTE655393 ODA655384:ODA655393 OMW655384:OMW655393 OWS655384:OWS655393 PGO655384:PGO655393 PQK655384:PQK655393 QAG655384:QAG655393 QKC655384:QKC655393 QTY655384:QTY655393 RDU655384:RDU655393 RNQ655384:RNQ655393 RXM655384:RXM655393 SHI655384:SHI655393 SRE655384:SRE655393 TBA655384:TBA655393 TKW655384:TKW655393 TUS655384:TUS655393 UEO655384:UEO655393 UOK655384:UOK655393 UYG655384:UYG655393 VIC655384:VIC655393 VRY655384:VRY655393 WBU655384:WBU655393 WLQ655384:WLQ655393 WVM655384:WVM655393 E720920:E720929 JA720920:JA720929 SW720920:SW720929 ACS720920:ACS720929 AMO720920:AMO720929 AWK720920:AWK720929 BGG720920:BGG720929 BQC720920:BQC720929 BZY720920:BZY720929 CJU720920:CJU720929 CTQ720920:CTQ720929 DDM720920:DDM720929 DNI720920:DNI720929 DXE720920:DXE720929 EHA720920:EHA720929 EQW720920:EQW720929 FAS720920:FAS720929 FKO720920:FKO720929 FUK720920:FUK720929 GEG720920:GEG720929 GOC720920:GOC720929 GXY720920:GXY720929 HHU720920:HHU720929 HRQ720920:HRQ720929 IBM720920:IBM720929 ILI720920:ILI720929 IVE720920:IVE720929 JFA720920:JFA720929 JOW720920:JOW720929 JYS720920:JYS720929 KIO720920:KIO720929 KSK720920:KSK720929 LCG720920:LCG720929 LMC720920:LMC720929 LVY720920:LVY720929 MFU720920:MFU720929 MPQ720920:MPQ720929 MZM720920:MZM720929 NJI720920:NJI720929 NTE720920:NTE720929 ODA720920:ODA720929 OMW720920:OMW720929 OWS720920:OWS720929 PGO720920:PGO720929 PQK720920:PQK720929 QAG720920:QAG720929 QKC720920:QKC720929 QTY720920:QTY720929 RDU720920:RDU720929 RNQ720920:RNQ720929 RXM720920:RXM720929 SHI720920:SHI720929 SRE720920:SRE720929 TBA720920:TBA720929 TKW720920:TKW720929 TUS720920:TUS720929 UEO720920:UEO720929 UOK720920:UOK720929 UYG720920:UYG720929 VIC720920:VIC720929 VRY720920:VRY720929 WBU720920:WBU720929 WLQ720920:WLQ720929 WVM720920:WVM720929 E786456:E786465 JA786456:JA786465 SW786456:SW786465 ACS786456:ACS786465 AMO786456:AMO786465 AWK786456:AWK786465 BGG786456:BGG786465 BQC786456:BQC786465 BZY786456:BZY786465 CJU786456:CJU786465 CTQ786456:CTQ786465 DDM786456:DDM786465 DNI786456:DNI786465 DXE786456:DXE786465 EHA786456:EHA786465 EQW786456:EQW786465 FAS786456:FAS786465 FKO786456:FKO786465 FUK786456:FUK786465 GEG786456:GEG786465 GOC786456:GOC786465 GXY786456:GXY786465 HHU786456:HHU786465 HRQ786456:HRQ786465 IBM786456:IBM786465 ILI786456:ILI786465 IVE786456:IVE786465 JFA786456:JFA786465 JOW786456:JOW786465 JYS786456:JYS786465 KIO786456:KIO786465 KSK786456:KSK786465 LCG786456:LCG786465 LMC786456:LMC786465 LVY786456:LVY786465 MFU786456:MFU786465 MPQ786456:MPQ786465 MZM786456:MZM786465 NJI786456:NJI786465 NTE786456:NTE786465 ODA786456:ODA786465 OMW786456:OMW786465 OWS786456:OWS786465 PGO786456:PGO786465 PQK786456:PQK786465 QAG786456:QAG786465 QKC786456:QKC786465 QTY786456:QTY786465 RDU786456:RDU786465 RNQ786456:RNQ786465 RXM786456:RXM786465 SHI786456:SHI786465 SRE786456:SRE786465 TBA786456:TBA786465 TKW786456:TKW786465 TUS786456:TUS786465 UEO786456:UEO786465 UOK786456:UOK786465 UYG786456:UYG786465 VIC786456:VIC786465 VRY786456:VRY786465 WBU786456:WBU786465 WLQ786456:WLQ786465 WVM786456:WVM786465 E851992:E852001 JA851992:JA852001 SW851992:SW852001 ACS851992:ACS852001 AMO851992:AMO852001 AWK851992:AWK852001 BGG851992:BGG852001 BQC851992:BQC852001 BZY851992:BZY852001 CJU851992:CJU852001 CTQ851992:CTQ852001 DDM851992:DDM852001 DNI851992:DNI852001 DXE851992:DXE852001 EHA851992:EHA852001 EQW851992:EQW852001 FAS851992:FAS852001 FKO851992:FKO852001 FUK851992:FUK852001 GEG851992:GEG852001 GOC851992:GOC852001 GXY851992:GXY852001 HHU851992:HHU852001 HRQ851992:HRQ852001 IBM851992:IBM852001 ILI851992:ILI852001 IVE851992:IVE852001 JFA851992:JFA852001 JOW851992:JOW852001 JYS851992:JYS852001 KIO851992:KIO852001 KSK851992:KSK852001 LCG851992:LCG852001 LMC851992:LMC852001 LVY851992:LVY852001 MFU851992:MFU852001 MPQ851992:MPQ852001 MZM851992:MZM852001 NJI851992:NJI852001 NTE851992:NTE852001 ODA851992:ODA852001 OMW851992:OMW852001 OWS851992:OWS852001 PGO851992:PGO852001 PQK851992:PQK852001 QAG851992:QAG852001 QKC851992:QKC852001 QTY851992:QTY852001 RDU851992:RDU852001 RNQ851992:RNQ852001 RXM851992:RXM852001 SHI851992:SHI852001 SRE851992:SRE852001 TBA851992:TBA852001 TKW851992:TKW852001 TUS851992:TUS852001 UEO851992:UEO852001 UOK851992:UOK852001 UYG851992:UYG852001 VIC851992:VIC852001 VRY851992:VRY852001 WBU851992:WBU852001 WLQ851992:WLQ852001 WVM851992:WVM852001 E917528:E917537 JA917528:JA917537 SW917528:SW917537 ACS917528:ACS917537 AMO917528:AMO917537 AWK917528:AWK917537 BGG917528:BGG917537 BQC917528:BQC917537 BZY917528:BZY917537 CJU917528:CJU917537 CTQ917528:CTQ917537 DDM917528:DDM917537 DNI917528:DNI917537 DXE917528:DXE917537 EHA917528:EHA917537 EQW917528:EQW917537 FAS917528:FAS917537 FKO917528:FKO917537 FUK917528:FUK917537 GEG917528:GEG917537 GOC917528:GOC917537 GXY917528:GXY917537 HHU917528:HHU917537 HRQ917528:HRQ917537 IBM917528:IBM917537 ILI917528:ILI917537 IVE917528:IVE917537 JFA917528:JFA917537 JOW917528:JOW917537 JYS917528:JYS917537 KIO917528:KIO917537 KSK917528:KSK917537 LCG917528:LCG917537 LMC917528:LMC917537 LVY917528:LVY917537 MFU917528:MFU917537 MPQ917528:MPQ917537 MZM917528:MZM917537 NJI917528:NJI917537 NTE917528:NTE917537 ODA917528:ODA917537 OMW917528:OMW917537 OWS917528:OWS917537 PGO917528:PGO917537 PQK917528:PQK917537 QAG917528:QAG917537 QKC917528:QKC917537 QTY917528:QTY917537 RDU917528:RDU917537 RNQ917528:RNQ917537 RXM917528:RXM917537 SHI917528:SHI917537 SRE917528:SRE917537 TBA917528:TBA917537 TKW917528:TKW917537 TUS917528:TUS917537 UEO917528:UEO917537 UOK917528:UOK917537 UYG917528:UYG917537 VIC917528:VIC917537 VRY917528:VRY917537 WBU917528:WBU917537 WLQ917528:WLQ917537 WVM917528:WVM917537 E983064:E983073 JA983064:JA983073 SW983064:SW983073 ACS983064:ACS983073 AMO983064:AMO983073 AWK983064:AWK983073 BGG983064:BGG983073 BQC983064:BQC983073 BZY983064:BZY983073 CJU983064:CJU983073 CTQ983064:CTQ983073 DDM983064:DDM983073 DNI983064:DNI983073 DXE983064:DXE983073 EHA983064:EHA983073 EQW983064:EQW983073 FAS983064:FAS983073 FKO983064:FKO983073 FUK983064:FUK983073 GEG983064:GEG983073 GOC983064:GOC983073 GXY983064:GXY983073 HHU983064:HHU983073 HRQ983064:HRQ983073 IBM983064:IBM983073 ILI983064:ILI983073 IVE983064:IVE983073 JFA983064:JFA983073 JOW983064:JOW983073 JYS983064:JYS983073 KIO983064:KIO983073 KSK983064:KSK983073 LCG983064:LCG983073 LMC983064:LMC983073 LVY983064:LVY983073 MFU983064:MFU983073 MPQ983064:MPQ983073 MZM983064:MZM983073 NJI983064:NJI983073 NTE983064:NTE983073 ODA983064:ODA983073 OMW983064:OMW983073 OWS983064:OWS983073 PGO983064:PGO983073 PQK983064:PQK983073 QAG983064:QAG983073 QKC983064:QKC983073 QTY983064:QTY983073 RDU983064:RDU983073 RNQ983064:RNQ983073 RXM983064:RXM983073 SHI983064:SHI983073 SRE983064:SRE983073 TBA983064:TBA983073 TKW983064:TKW983073 TUS983064:TUS983073 UEO983064:UEO983073 UOK983064:UOK983073 UYG983064:UYG983073 VIC983064:VIC983073 VRY983064:VRY983073 WBU983064:WBU983073 WLQ983064:WLQ983073 WVM983064:WVM983073 E54:E59 JA54:JA59 SW54:SW59 ACS54:ACS59 AMO54:AMO59 AWK54:AWK59 BGG54:BGG59 BQC54:BQC59 BZY54:BZY59 CJU54:CJU59 CTQ54:CTQ59 DDM54:DDM59 DNI54:DNI59 DXE54:DXE59 EHA54:EHA59 EQW54:EQW59 FAS54:FAS59 FKO54:FKO59 FUK54:FUK59 GEG54:GEG59 GOC54:GOC59 GXY54:GXY59 HHU54:HHU59 HRQ54:HRQ59 IBM54:IBM59 ILI54:ILI59 IVE54:IVE59 JFA54:JFA59 JOW54:JOW59 JYS54:JYS59 KIO54:KIO59 KSK54:KSK59 LCG54:LCG59 LMC54:LMC59 LVY54:LVY59 MFU54:MFU59 MPQ54:MPQ59 MZM54:MZM59 NJI54:NJI59 NTE54:NTE59 ODA54:ODA59 OMW54:OMW59 OWS54:OWS59 PGO54:PGO59 PQK54:PQK59 QAG54:QAG59 QKC54:QKC59 QTY54:QTY59 RDU54:RDU59 RNQ54:RNQ59 RXM54:RXM59 SHI54:SHI59 SRE54:SRE59 TBA54:TBA59 TKW54:TKW59 TUS54:TUS59 UEO54:UEO59 UOK54:UOK59 UYG54:UYG59 VIC54:VIC59 VRY54:VRY59 WBU54:WBU59 WLQ54:WLQ59 WVM54:WVM59 E65590:E65595 JA65590:JA65595 SW65590:SW65595 ACS65590:ACS65595 AMO65590:AMO65595 AWK65590:AWK65595 BGG65590:BGG65595 BQC65590:BQC65595 BZY65590:BZY65595 CJU65590:CJU65595 CTQ65590:CTQ65595 DDM65590:DDM65595 DNI65590:DNI65595 DXE65590:DXE65595 EHA65590:EHA65595 EQW65590:EQW65595 FAS65590:FAS65595 FKO65590:FKO65595 FUK65590:FUK65595 GEG65590:GEG65595 GOC65590:GOC65595 GXY65590:GXY65595 HHU65590:HHU65595 HRQ65590:HRQ65595 IBM65590:IBM65595 ILI65590:ILI65595 IVE65590:IVE65595 JFA65590:JFA65595 JOW65590:JOW65595 JYS65590:JYS65595 KIO65590:KIO65595 KSK65590:KSK65595 LCG65590:LCG65595 LMC65590:LMC65595 LVY65590:LVY65595 MFU65590:MFU65595 MPQ65590:MPQ65595 MZM65590:MZM65595 NJI65590:NJI65595 NTE65590:NTE65595 ODA65590:ODA65595 OMW65590:OMW65595 OWS65590:OWS65595 PGO65590:PGO65595 PQK65590:PQK65595 QAG65590:QAG65595 QKC65590:QKC65595 QTY65590:QTY65595 RDU65590:RDU65595 RNQ65590:RNQ65595 RXM65590:RXM65595 SHI65590:SHI65595 SRE65590:SRE65595 TBA65590:TBA65595 TKW65590:TKW65595 TUS65590:TUS65595 UEO65590:UEO65595 UOK65590:UOK65595 UYG65590:UYG65595 VIC65590:VIC65595 VRY65590:VRY65595 WBU65590:WBU65595 WLQ65590:WLQ65595 WVM65590:WVM65595 E131126:E131131 JA131126:JA131131 SW131126:SW131131 ACS131126:ACS131131 AMO131126:AMO131131 AWK131126:AWK131131 BGG131126:BGG131131 BQC131126:BQC131131 BZY131126:BZY131131 CJU131126:CJU131131 CTQ131126:CTQ131131 DDM131126:DDM131131 DNI131126:DNI131131 DXE131126:DXE131131 EHA131126:EHA131131 EQW131126:EQW131131 FAS131126:FAS131131 FKO131126:FKO131131 FUK131126:FUK131131 GEG131126:GEG131131 GOC131126:GOC131131 GXY131126:GXY131131 HHU131126:HHU131131 HRQ131126:HRQ131131 IBM131126:IBM131131 ILI131126:ILI131131 IVE131126:IVE131131 JFA131126:JFA131131 JOW131126:JOW131131 JYS131126:JYS131131 KIO131126:KIO131131 KSK131126:KSK131131 LCG131126:LCG131131 LMC131126:LMC131131 LVY131126:LVY131131 MFU131126:MFU131131 MPQ131126:MPQ131131 MZM131126:MZM131131 NJI131126:NJI131131 NTE131126:NTE131131 ODA131126:ODA131131 OMW131126:OMW131131 OWS131126:OWS131131 PGO131126:PGO131131 PQK131126:PQK131131 QAG131126:QAG131131 QKC131126:QKC131131 QTY131126:QTY131131 RDU131126:RDU131131 RNQ131126:RNQ131131 RXM131126:RXM131131 SHI131126:SHI131131 SRE131126:SRE131131 TBA131126:TBA131131 TKW131126:TKW131131 TUS131126:TUS131131 UEO131126:UEO131131 UOK131126:UOK131131 UYG131126:UYG131131 VIC131126:VIC131131 VRY131126:VRY131131 WBU131126:WBU131131 WLQ131126:WLQ131131 WVM131126:WVM131131 E196662:E196667 JA196662:JA196667 SW196662:SW196667 ACS196662:ACS196667 AMO196662:AMO196667 AWK196662:AWK196667 BGG196662:BGG196667 BQC196662:BQC196667 BZY196662:BZY196667 CJU196662:CJU196667 CTQ196662:CTQ196667 DDM196662:DDM196667 DNI196662:DNI196667 DXE196662:DXE196667 EHA196662:EHA196667 EQW196662:EQW196667 FAS196662:FAS196667 FKO196662:FKO196667 FUK196662:FUK196667 GEG196662:GEG196667 GOC196662:GOC196667 GXY196662:GXY196667 HHU196662:HHU196667 HRQ196662:HRQ196667 IBM196662:IBM196667 ILI196662:ILI196667 IVE196662:IVE196667 JFA196662:JFA196667 JOW196662:JOW196667 JYS196662:JYS196667 KIO196662:KIO196667 KSK196662:KSK196667 LCG196662:LCG196667 LMC196662:LMC196667 LVY196662:LVY196667 MFU196662:MFU196667 MPQ196662:MPQ196667 MZM196662:MZM196667 NJI196662:NJI196667 NTE196662:NTE196667 ODA196662:ODA196667 OMW196662:OMW196667 OWS196662:OWS196667 PGO196662:PGO196667 PQK196662:PQK196667 QAG196662:QAG196667 QKC196662:QKC196667 QTY196662:QTY196667 RDU196662:RDU196667 RNQ196662:RNQ196667 RXM196662:RXM196667 SHI196662:SHI196667 SRE196662:SRE196667 TBA196662:TBA196667 TKW196662:TKW196667 TUS196662:TUS196667 UEO196662:UEO196667 UOK196662:UOK196667 UYG196662:UYG196667 VIC196662:VIC196667 VRY196662:VRY196667 WBU196662:WBU196667 WLQ196662:WLQ196667 WVM196662:WVM196667 E262198:E262203 JA262198:JA262203 SW262198:SW262203 ACS262198:ACS262203 AMO262198:AMO262203 AWK262198:AWK262203 BGG262198:BGG262203 BQC262198:BQC262203 BZY262198:BZY262203 CJU262198:CJU262203 CTQ262198:CTQ262203 DDM262198:DDM262203 DNI262198:DNI262203 DXE262198:DXE262203 EHA262198:EHA262203 EQW262198:EQW262203 FAS262198:FAS262203 FKO262198:FKO262203 FUK262198:FUK262203 GEG262198:GEG262203 GOC262198:GOC262203 GXY262198:GXY262203 HHU262198:HHU262203 HRQ262198:HRQ262203 IBM262198:IBM262203 ILI262198:ILI262203 IVE262198:IVE262203 JFA262198:JFA262203 JOW262198:JOW262203 JYS262198:JYS262203 KIO262198:KIO262203 KSK262198:KSK262203 LCG262198:LCG262203 LMC262198:LMC262203 LVY262198:LVY262203 MFU262198:MFU262203 MPQ262198:MPQ262203 MZM262198:MZM262203 NJI262198:NJI262203 NTE262198:NTE262203 ODA262198:ODA262203 OMW262198:OMW262203 OWS262198:OWS262203 PGO262198:PGO262203 PQK262198:PQK262203 QAG262198:QAG262203 QKC262198:QKC262203 QTY262198:QTY262203 RDU262198:RDU262203 RNQ262198:RNQ262203 RXM262198:RXM262203 SHI262198:SHI262203 SRE262198:SRE262203 TBA262198:TBA262203 TKW262198:TKW262203 TUS262198:TUS262203 UEO262198:UEO262203 UOK262198:UOK262203 UYG262198:UYG262203 VIC262198:VIC262203 VRY262198:VRY262203 WBU262198:WBU262203 WLQ262198:WLQ262203 WVM262198:WVM262203 E327734:E327739 JA327734:JA327739 SW327734:SW327739 ACS327734:ACS327739 AMO327734:AMO327739 AWK327734:AWK327739 BGG327734:BGG327739 BQC327734:BQC327739 BZY327734:BZY327739 CJU327734:CJU327739 CTQ327734:CTQ327739 DDM327734:DDM327739 DNI327734:DNI327739 DXE327734:DXE327739 EHA327734:EHA327739 EQW327734:EQW327739 FAS327734:FAS327739 FKO327734:FKO327739 FUK327734:FUK327739 GEG327734:GEG327739 GOC327734:GOC327739 GXY327734:GXY327739 HHU327734:HHU327739 HRQ327734:HRQ327739 IBM327734:IBM327739 ILI327734:ILI327739 IVE327734:IVE327739 JFA327734:JFA327739 JOW327734:JOW327739 JYS327734:JYS327739 KIO327734:KIO327739 KSK327734:KSK327739 LCG327734:LCG327739 LMC327734:LMC327739 LVY327734:LVY327739 MFU327734:MFU327739 MPQ327734:MPQ327739 MZM327734:MZM327739 NJI327734:NJI327739 NTE327734:NTE327739 ODA327734:ODA327739 OMW327734:OMW327739 OWS327734:OWS327739 PGO327734:PGO327739 PQK327734:PQK327739 QAG327734:QAG327739 QKC327734:QKC327739 QTY327734:QTY327739 RDU327734:RDU327739 RNQ327734:RNQ327739 RXM327734:RXM327739 SHI327734:SHI327739 SRE327734:SRE327739 TBA327734:TBA327739 TKW327734:TKW327739 TUS327734:TUS327739 UEO327734:UEO327739 UOK327734:UOK327739 UYG327734:UYG327739 VIC327734:VIC327739 VRY327734:VRY327739 WBU327734:WBU327739 WLQ327734:WLQ327739 WVM327734:WVM327739 E393270:E393275 JA393270:JA393275 SW393270:SW393275 ACS393270:ACS393275 AMO393270:AMO393275 AWK393270:AWK393275 BGG393270:BGG393275 BQC393270:BQC393275 BZY393270:BZY393275 CJU393270:CJU393275 CTQ393270:CTQ393275 DDM393270:DDM393275 DNI393270:DNI393275 DXE393270:DXE393275 EHA393270:EHA393275 EQW393270:EQW393275 FAS393270:FAS393275 FKO393270:FKO393275 FUK393270:FUK393275 GEG393270:GEG393275 GOC393270:GOC393275 GXY393270:GXY393275 HHU393270:HHU393275 HRQ393270:HRQ393275 IBM393270:IBM393275 ILI393270:ILI393275 IVE393270:IVE393275 JFA393270:JFA393275 JOW393270:JOW393275 JYS393270:JYS393275 KIO393270:KIO393275 KSK393270:KSK393275 LCG393270:LCG393275 LMC393270:LMC393275 LVY393270:LVY393275 MFU393270:MFU393275 MPQ393270:MPQ393275 MZM393270:MZM393275 NJI393270:NJI393275 NTE393270:NTE393275 ODA393270:ODA393275 OMW393270:OMW393275 OWS393270:OWS393275 PGO393270:PGO393275 PQK393270:PQK393275 QAG393270:QAG393275 QKC393270:QKC393275 QTY393270:QTY393275 RDU393270:RDU393275 RNQ393270:RNQ393275 RXM393270:RXM393275 SHI393270:SHI393275 SRE393270:SRE393275 TBA393270:TBA393275 TKW393270:TKW393275 TUS393270:TUS393275 UEO393270:UEO393275 UOK393270:UOK393275 UYG393270:UYG393275 VIC393270:VIC393275 VRY393270:VRY393275 WBU393270:WBU393275 WLQ393270:WLQ393275 WVM393270:WVM393275 E458806:E458811 JA458806:JA458811 SW458806:SW458811 ACS458806:ACS458811 AMO458806:AMO458811 AWK458806:AWK458811 BGG458806:BGG458811 BQC458806:BQC458811 BZY458806:BZY458811 CJU458806:CJU458811 CTQ458806:CTQ458811 DDM458806:DDM458811 DNI458806:DNI458811 DXE458806:DXE458811 EHA458806:EHA458811 EQW458806:EQW458811 FAS458806:FAS458811 FKO458806:FKO458811 FUK458806:FUK458811 GEG458806:GEG458811 GOC458806:GOC458811 GXY458806:GXY458811 HHU458806:HHU458811 HRQ458806:HRQ458811 IBM458806:IBM458811 ILI458806:ILI458811 IVE458806:IVE458811 JFA458806:JFA458811 JOW458806:JOW458811 JYS458806:JYS458811 KIO458806:KIO458811 KSK458806:KSK458811 LCG458806:LCG458811 LMC458806:LMC458811 LVY458806:LVY458811 MFU458806:MFU458811 MPQ458806:MPQ458811 MZM458806:MZM458811 NJI458806:NJI458811 NTE458806:NTE458811 ODA458806:ODA458811 OMW458806:OMW458811 OWS458806:OWS458811 PGO458806:PGO458811 PQK458806:PQK458811 QAG458806:QAG458811 QKC458806:QKC458811 QTY458806:QTY458811 RDU458806:RDU458811 RNQ458806:RNQ458811 RXM458806:RXM458811 SHI458806:SHI458811 SRE458806:SRE458811 TBA458806:TBA458811 TKW458806:TKW458811 TUS458806:TUS458811 UEO458806:UEO458811 UOK458806:UOK458811 UYG458806:UYG458811 VIC458806:VIC458811 VRY458806:VRY458811 WBU458806:WBU458811 WLQ458806:WLQ458811 WVM458806:WVM458811 E524342:E524347 JA524342:JA524347 SW524342:SW524347 ACS524342:ACS524347 AMO524342:AMO524347 AWK524342:AWK524347 BGG524342:BGG524347 BQC524342:BQC524347 BZY524342:BZY524347 CJU524342:CJU524347 CTQ524342:CTQ524347 DDM524342:DDM524347 DNI524342:DNI524347 DXE524342:DXE524347 EHA524342:EHA524347 EQW524342:EQW524347 FAS524342:FAS524347 FKO524342:FKO524347 FUK524342:FUK524347 GEG524342:GEG524347 GOC524342:GOC524347 GXY524342:GXY524347 HHU524342:HHU524347 HRQ524342:HRQ524347 IBM524342:IBM524347 ILI524342:ILI524347 IVE524342:IVE524347 JFA524342:JFA524347 JOW524342:JOW524347 JYS524342:JYS524347 KIO524342:KIO524347 KSK524342:KSK524347 LCG524342:LCG524347 LMC524342:LMC524347 LVY524342:LVY524347 MFU524342:MFU524347 MPQ524342:MPQ524347 MZM524342:MZM524347 NJI524342:NJI524347 NTE524342:NTE524347 ODA524342:ODA524347 OMW524342:OMW524347 OWS524342:OWS524347 PGO524342:PGO524347 PQK524342:PQK524347 QAG524342:QAG524347 QKC524342:QKC524347 QTY524342:QTY524347 RDU524342:RDU524347 RNQ524342:RNQ524347 RXM524342:RXM524347 SHI524342:SHI524347 SRE524342:SRE524347 TBA524342:TBA524347 TKW524342:TKW524347 TUS524342:TUS524347 UEO524342:UEO524347 UOK524342:UOK524347 UYG524342:UYG524347 VIC524342:VIC524347 VRY524342:VRY524347 WBU524342:WBU524347 WLQ524342:WLQ524347 WVM524342:WVM524347 E589878:E589883 JA589878:JA589883 SW589878:SW589883 ACS589878:ACS589883 AMO589878:AMO589883 AWK589878:AWK589883 BGG589878:BGG589883 BQC589878:BQC589883 BZY589878:BZY589883 CJU589878:CJU589883 CTQ589878:CTQ589883 DDM589878:DDM589883 DNI589878:DNI589883 DXE589878:DXE589883 EHA589878:EHA589883 EQW589878:EQW589883 FAS589878:FAS589883 FKO589878:FKO589883 FUK589878:FUK589883 GEG589878:GEG589883 GOC589878:GOC589883 GXY589878:GXY589883 HHU589878:HHU589883 HRQ589878:HRQ589883 IBM589878:IBM589883 ILI589878:ILI589883 IVE589878:IVE589883 JFA589878:JFA589883 JOW589878:JOW589883 JYS589878:JYS589883 KIO589878:KIO589883 KSK589878:KSK589883 LCG589878:LCG589883 LMC589878:LMC589883 LVY589878:LVY589883 MFU589878:MFU589883 MPQ589878:MPQ589883 MZM589878:MZM589883 NJI589878:NJI589883 NTE589878:NTE589883 ODA589878:ODA589883 OMW589878:OMW589883 OWS589878:OWS589883 PGO589878:PGO589883 PQK589878:PQK589883 QAG589878:QAG589883 QKC589878:QKC589883 QTY589878:QTY589883 RDU589878:RDU589883 RNQ589878:RNQ589883 RXM589878:RXM589883 SHI589878:SHI589883 SRE589878:SRE589883 TBA589878:TBA589883 TKW589878:TKW589883 TUS589878:TUS589883 UEO589878:UEO589883 UOK589878:UOK589883 UYG589878:UYG589883 VIC589878:VIC589883 VRY589878:VRY589883 WBU589878:WBU589883 WLQ589878:WLQ589883 WVM589878:WVM589883 E655414:E655419 JA655414:JA655419 SW655414:SW655419 ACS655414:ACS655419 AMO655414:AMO655419 AWK655414:AWK655419 BGG655414:BGG655419 BQC655414:BQC655419 BZY655414:BZY655419 CJU655414:CJU655419 CTQ655414:CTQ655419 DDM655414:DDM655419 DNI655414:DNI655419 DXE655414:DXE655419 EHA655414:EHA655419 EQW655414:EQW655419 FAS655414:FAS655419 FKO655414:FKO655419 FUK655414:FUK655419 GEG655414:GEG655419 GOC655414:GOC655419 GXY655414:GXY655419 HHU655414:HHU655419 HRQ655414:HRQ655419 IBM655414:IBM655419 ILI655414:ILI655419 IVE655414:IVE655419 JFA655414:JFA655419 JOW655414:JOW655419 JYS655414:JYS655419 KIO655414:KIO655419 KSK655414:KSK655419 LCG655414:LCG655419 LMC655414:LMC655419 LVY655414:LVY655419 MFU655414:MFU655419 MPQ655414:MPQ655419 MZM655414:MZM655419 NJI655414:NJI655419 NTE655414:NTE655419 ODA655414:ODA655419 OMW655414:OMW655419 OWS655414:OWS655419 PGO655414:PGO655419 PQK655414:PQK655419 QAG655414:QAG655419 QKC655414:QKC655419 QTY655414:QTY655419 RDU655414:RDU655419 RNQ655414:RNQ655419 RXM655414:RXM655419 SHI655414:SHI655419 SRE655414:SRE655419 TBA655414:TBA655419 TKW655414:TKW655419 TUS655414:TUS655419 UEO655414:UEO655419 UOK655414:UOK655419 UYG655414:UYG655419 VIC655414:VIC655419 VRY655414:VRY655419 WBU655414:WBU655419 WLQ655414:WLQ655419 WVM655414:WVM655419 E720950:E720955 JA720950:JA720955 SW720950:SW720955 ACS720950:ACS720955 AMO720950:AMO720955 AWK720950:AWK720955 BGG720950:BGG720955 BQC720950:BQC720955 BZY720950:BZY720955 CJU720950:CJU720955 CTQ720950:CTQ720955 DDM720950:DDM720955 DNI720950:DNI720955 DXE720950:DXE720955 EHA720950:EHA720955 EQW720950:EQW720955 FAS720950:FAS720955 FKO720950:FKO720955 FUK720950:FUK720955 GEG720950:GEG720955 GOC720950:GOC720955 GXY720950:GXY720955 HHU720950:HHU720955 HRQ720950:HRQ720955 IBM720950:IBM720955 ILI720950:ILI720955 IVE720950:IVE720955 JFA720950:JFA720955 JOW720950:JOW720955 JYS720950:JYS720955 KIO720950:KIO720955 KSK720950:KSK720955 LCG720950:LCG720955 LMC720950:LMC720955 LVY720950:LVY720955 MFU720950:MFU720955 MPQ720950:MPQ720955 MZM720950:MZM720955 NJI720950:NJI720955 NTE720950:NTE720955 ODA720950:ODA720955 OMW720950:OMW720955 OWS720950:OWS720955 PGO720950:PGO720955 PQK720950:PQK720955 QAG720950:QAG720955 QKC720950:QKC720955 QTY720950:QTY720955 RDU720950:RDU720955 RNQ720950:RNQ720955 RXM720950:RXM720955 SHI720950:SHI720955 SRE720950:SRE720955 TBA720950:TBA720955 TKW720950:TKW720955 TUS720950:TUS720955 UEO720950:UEO720955 UOK720950:UOK720955 UYG720950:UYG720955 VIC720950:VIC720955 VRY720950:VRY720955 WBU720950:WBU720955 WLQ720950:WLQ720955 WVM720950:WVM720955 E786486:E786491 JA786486:JA786491 SW786486:SW786491 ACS786486:ACS786491 AMO786486:AMO786491 AWK786486:AWK786491 BGG786486:BGG786491 BQC786486:BQC786491 BZY786486:BZY786491 CJU786486:CJU786491 CTQ786486:CTQ786491 DDM786486:DDM786491 DNI786486:DNI786491 DXE786486:DXE786491 EHA786486:EHA786491 EQW786486:EQW786491 FAS786486:FAS786491 FKO786486:FKO786491 FUK786486:FUK786491 GEG786486:GEG786491 GOC786486:GOC786491 GXY786486:GXY786491 HHU786486:HHU786491 HRQ786486:HRQ786491 IBM786486:IBM786491 ILI786486:ILI786491 IVE786486:IVE786491 JFA786486:JFA786491 JOW786486:JOW786491 JYS786486:JYS786491 KIO786486:KIO786491 KSK786486:KSK786491 LCG786486:LCG786491 LMC786486:LMC786491 LVY786486:LVY786491 MFU786486:MFU786491 MPQ786486:MPQ786491 MZM786486:MZM786491 NJI786486:NJI786491 NTE786486:NTE786491 ODA786486:ODA786491 OMW786486:OMW786491 OWS786486:OWS786491 PGO786486:PGO786491 PQK786486:PQK786491 QAG786486:QAG786491 QKC786486:QKC786491 QTY786486:QTY786491 RDU786486:RDU786491 RNQ786486:RNQ786491 RXM786486:RXM786491 SHI786486:SHI786491 SRE786486:SRE786491 TBA786486:TBA786491 TKW786486:TKW786491 TUS786486:TUS786491 UEO786486:UEO786491 UOK786486:UOK786491 UYG786486:UYG786491 VIC786486:VIC786491 VRY786486:VRY786491 WBU786486:WBU786491 WLQ786486:WLQ786491 WVM786486:WVM786491 E852022:E852027 JA852022:JA852027 SW852022:SW852027 ACS852022:ACS852027 AMO852022:AMO852027 AWK852022:AWK852027 BGG852022:BGG852027 BQC852022:BQC852027 BZY852022:BZY852027 CJU852022:CJU852027 CTQ852022:CTQ852027 DDM852022:DDM852027 DNI852022:DNI852027 DXE852022:DXE852027 EHA852022:EHA852027 EQW852022:EQW852027 FAS852022:FAS852027 FKO852022:FKO852027 FUK852022:FUK852027 GEG852022:GEG852027 GOC852022:GOC852027 GXY852022:GXY852027 HHU852022:HHU852027 HRQ852022:HRQ852027 IBM852022:IBM852027 ILI852022:ILI852027 IVE852022:IVE852027 JFA852022:JFA852027 JOW852022:JOW852027 JYS852022:JYS852027 KIO852022:KIO852027 KSK852022:KSK852027 LCG852022:LCG852027 LMC852022:LMC852027 LVY852022:LVY852027 MFU852022:MFU852027 MPQ852022:MPQ852027 MZM852022:MZM852027 NJI852022:NJI852027 NTE852022:NTE852027 ODA852022:ODA852027 OMW852022:OMW852027 OWS852022:OWS852027 PGO852022:PGO852027 PQK852022:PQK852027 QAG852022:QAG852027 QKC852022:QKC852027 QTY852022:QTY852027 RDU852022:RDU852027 RNQ852022:RNQ852027 RXM852022:RXM852027 SHI852022:SHI852027 SRE852022:SRE852027 TBA852022:TBA852027 TKW852022:TKW852027 TUS852022:TUS852027 UEO852022:UEO852027 UOK852022:UOK852027 UYG852022:UYG852027 VIC852022:VIC852027 VRY852022:VRY852027 WBU852022:WBU852027 WLQ852022:WLQ852027 WVM852022:WVM852027 E917558:E917563 JA917558:JA917563 SW917558:SW917563 ACS917558:ACS917563 AMO917558:AMO917563 AWK917558:AWK917563 BGG917558:BGG917563 BQC917558:BQC917563 BZY917558:BZY917563 CJU917558:CJU917563 CTQ917558:CTQ917563 DDM917558:DDM917563 DNI917558:DNI917563 DXE917558:DXE917563 EHA917558:EHA917563 EQW917558:EQW917563 FAS917558:FAS917563 FKO917558:FKO917563 FUK917558:FUK917563 GEG917558:GEG917563 GOC917558:GOC917563 GXY917558:GXY917563 HHU917558:HHU917563 HRQ917558:HRQ917563 IBM917558:IBM917563 ILI917558:ILI917563 IVE917558:IVE917563 JFA917558:JFA917563 JOW917558:JOW917563 JYS917558:JYS917563 KIO917558:KIO917563 KSK917558:KSK917563 LCG917558:LCG917563 LMC917558:LMC917563 LVY917558:LVY917563 MFU917558:MFU917563 MPQ917558:MPQ917563 MZM917558:MZM917563 NJI917558:NJI917563 NTE917558:NTE917563 ODA917558:ODA917563 OMW917558:OMW917563 OWS917558:OWS917563 PGO917558:PGO917563 PQK917558:PQK917563 QAG917558:QAG917563 QKC917558:QKC917563 QTY917558:QTY917563 RDU917558:RDU917563 RNQ917558:RNQ917563 RXM917558:RXM917563 SHI917558:SHI917563 SRE917558:SRE917563 TBA917558:TBA917563 TKW917558:TKW917563 TUS917558:TUS917563 UEO917558:UEO917563 UOK917558:UOK917563 UYG917558:UYG917563 VIC917558:VIC917563 VRY917558:VRY917563 WBU917558:WBU917563 WLQ917558:WLQ917563 WVM917558:WVM917563 E983094:E983099 JA983094:JA983099 SW983094:SW983099 ACS983094:ACS983099 AMO983094:AMO983099 AWK983094:AWK983099 BGG983094:BGG983099 BQC983094:BQC983099 BZY983094:BZY983099 CJU983094:CJU983099 CTQ983094:CTQ983099 DDM983094:DDM983099 DNI983094:DNI983099 DXE983094:DXE983099 EHA983094:EHA983099 EQW983094:EQW983099 FAS983094:FAS983099 FKO983094:FKO983099 FUK983094:FUK983099 GEG983094:GEG983099 GOC983094:GOC983099 GXY983094:GXY983099 HHU983094:HHU983099 HRQ983094:HRQ983099 IBM983094:IBM983099 ILI983094:ILI983099 IVE983094:IVE983099 JFA983094:JFA983099 JOW983094:JOW983099 JYS983094:JYS983099 KIO983094:KIO983099 KSK983094:KSK983099 LCG983094:LCG983099 LMC983094:LMC983099 LVY983094:LVY983099 MFU983094:MFU983099 MPQ983094:MPQ983099 MZM983094:MZM983099 NJI983094:NJI983099 NTE983094:NTE983099 ODA983094:ODA983099 OMW983094:OMW983099 OWS983094:OWS983099 PGO983094:PGO983099 PQK983094:PQK983099 QAG983094:QAG983099 QKC983094:QKC983099 QTY983094:QTY983099 RDU983094:RDU983099 RNQ983094:RNQ983099 RXM983094:RXM983099 SHI983094:SHI983099 SRE983094:SRE983099 TBA983094:TBA983099 TKW983094:TKW983099 TUS983094:TUS983099 UEO983094:UEO983099 UOK983094:UOK983099 UYG983094:UYG983099 VIC983094:VIC983099 VRY983094:VRY983099 WBU983094:WBU983099 WLQ983094:WLQ983099 WVM983094:WVM983099 E62:E71 JA62:JA71 SW62:SW71 ACS62:ACS71 AMO62:AMO71 AWK62:AWK71 BGG62:BGG71 BQC62:BQC71 BZY62:BZY71 CJU62:CJU71 CTQ62:CTQ71 DDM62:DDM71 DNI62:DNI71 DXE62:DXE71 EHA62:EHA71 EQW62:EQW71 FAS62:FAS71 FKO62:FKO71 FUK62:FUK71 GEG62:GEG71 GOC62:GOC71 GXY62:GXY71 HHU62:HHU71 HRQ62:HRQ71 IBM62:IBM71 ILI62:ILI71 IVE62:IVE71 JFA62:JFA71 JOW62:JOW71 JYS62:JYS71 KIO62:KIO71 KSK62:KSK71 LCG62:LCG71 LMC62:LMC71 LVY62:LVY71 MFU62:MFU71 MPQ62:MPQ71 MZM62:MZM71 NJI62:NJI71 NTE62:NTE71 ODA62:ODA71 OMW62:OMW71 OWS62:OWS71 PGO62:PGO71 PQK62:PQK71 QAG62:QAG71 QKC62:QKC71 QTY62:QTY71 RDU62:RDU71 RNQ62:RNQ71 RXM62:RXM71 SHI62:SHI71 SRE62:SRE71 TBA62:TBA71 TKW62:TKW71 TUS62:TUS71 UEO62:UEO71 UOK62:UOK71 UYG62:UYG71 VIC62:VIC71 VRY62:VRY71 WBU62:WBU71 WLQ62:WLQ71 WVM62:WVM71 E65598:E65607 JA65598:JA65607 SW65598:SW65607 ACS65598:ACS65607 AMO65598:AMO65607 AWK65598:AWK65607 BGG65598:BGG65607 BQC65598:BQC65607 BZY65598:BZY65607 CJU65598:CJU65607 CTQ65598:CTQ65607 DDM65598:DDM65607 DNI65598:DNI65607 DXE65598:DXE65607 EHA65598:EHA65607 EQW65598:EQW65607 FAS65598:FAS65607 FKO65598:FKO65607 FUK65598:FUK65607 GEG65598:GEG65607 GOC65598:GOC65607 GXY65598:GXY65607 HHU65598:HHU65607 HRQ65598:HRQ65607 IBM65598:IBM65607 ILI65598:ILI65607 IVE65598:IVE65607 JFA65598:JFA65607 JOW65598:JOW65607 JYS65598:JYS65607 KIO65598:KIO65607 KSK65598:KSK65607 LCG65598:LCG65607 LMC65598:LMC65607 LVY65598:LVY65607 MFU65598:MFU65607 MPQ65598:MPQ65607 MZM65598:MZM65607 NJI65598:NJI65607 NTE65598:NTE65607 ODA65598:ODA65607 OMW65598:OMW65607 OWS65598:OWS65607 PGO65598:PGO65607 PQK65598:PQK65607 QAG65598:QAG65607 QKC65598:QKC65607 QTY65598:QTY65607 RDU65598:RDU65607 RNQ65598:RNQ65607 RXM65598:RXM65607 SHI65598:SHI65607 SRE65598:SRE65607 TBA65598:TBA65607 TKW65598:TKW65607 TUS65598:TUS65607 UEO65598:UEO65607 UOK65598:UOK65607 UYG65598:UYG65607 VIC65598:VIC65607 VRY65598:VRY65607 WBU65598:WBU65607 WLQ65598:WLQ65607 WVM65598:WVM65607 E131134:E131143 JA131134:JA131143 SW131134:SW131143 ACS131134:ACS131143 AMO131134:AMO131143 AWK131134:AWK131143 BGG131134:BGG131143 BQC131134:BQC131143 BZY131134:BZY131143 CJU131134:CJU131143 CTQ131134:CTQ131143 DDM131134:DDM131143 DNI131134:DNI131143 DXE131134:DXE131143 EHA131134:EHA131143 EQW131134:EQW131143 FAS131134:FAS131143 FKO131134:FKO131143 FUK131134:FUK131143 GEG131134:GEG131143 GOC131134:GOC131143 GXY131134:GXY131143 HHU131134:HHU131143 HRQ131134:HRQ131143 IBM131134:IBM131143 ILI131134:ILI131143 IVE131134:IVE131143 JFA131134:JFA131143 JOW131134:JOW131143 JYS131134:JYS131143 KIO131134:KIO131143 KSK131134:KSK131143 LCG131134:LCG131143 LMC131134:LMC131143 LVY131134:LVY131143 MFU131134:MFU131143 MPQ131134:MPQ131143 MZM131134:MZM131143 NJI131134:NJI131143 NTE131134:NTE131143 ODA131134:ODA131143 OMW131134:OMW131143 OWS131134:OWS131143 PGO131134:PGO131143 PQK131134:PQK131143 QAG131134:QAG131143 QKC131134:QKC131143 QTY131134:QTY131143 RDU131134:RDU131143 RNQ131134:RNQ131143 RXM131134:RXM131143 SHI131134:SHI131143 SRE131134:SRE131143 TBA131134:TBA131143 TKW131134:TKW131143 TUS131134:TUS131143 UEO131134:UEO131143 UOK131134:UOK131143 UYG131134:UYG131143 VIC131134:VIC131143 VRY131134:VRY131143 WBU131134:WBU131143 WLQ131134:WLQ131143 WVM131134:WVM131143 E196670:E196679 JA196670:JA196679 SW196670:SW196679 ACS196670:ACS196679 AMO196670:AMO196679 AWK196670:AWK196679 BGG196670:BGG196679 BQC196670:BQC196679 BZY196670:BZY196679 CJU196670:CJU196679 CTQ196670:CTQ196679 DDM196670:DDM196679 DNI196670:DNI196679 DXE196670:DXE196679 EHA196670:EHA196679 EQW196670:EQW196679 FAS196670:FAS196679 FKO196670:FKO196679 FUK196670:FUK196679 GEG196670:GEG196679 GOC196670:GOC196679 GXY196670:GXY196679 HHU196670:HHU196679 HRQ196670:HRQ196679 IBM196670:IBM196679 ILI196670:ILI196679 IVE196670:IVE196679 JFA196670:JFA196679 JOW196670:JOW196679 JYS196670:JYS196679 KIO196670:KIO196679 KSK196670:KSK196679 LCG196670:LCG196679 LMC196670:LMC196679 LVY196670:LVY196679 MFU196670:MFU196679 MPQ196670:MPQ196679 MZM196670:MZM196679 NJI196670:NJI196679 NTE196670:NTE196679 ODA196670:ODA196679 OMW196670:OMW196679 OWS196670:OWS196679 PGO196670:PGO196679 PQK196670:PQK196679 QAG196670:QAG196679 QKC196670:QKC196679 QTY196670:QTY196679 RDU196670:RDU196679 RNQ196670:RNQ196679 RXM196670:RXM196679 SHI196670:SHI196679 SRE196670:SRE196679 TBA196670:TBA196679 TKW196670:TKW196679 TUS196670:TUS196679 UEO196670:UEO196679 UOK196670:UOK196679 UYG196670:UYG196679 VIC196670:VIC196679 VRY196670:VRY196679 WBU196670:WBU196679 WLQ196670:WLQ196679 WVM196670:WVM196679 E262206:E262215 JA262206:JA262215 SW262206:SW262215 ACS262206:ACS262215 AMO262206:AMO262215 AWK262206:AWK262215 BGG262206:BGG262215 BQC262206:BQC262215 BZY262206:BZY262215 CJU262206:CJU262215 CTQ262206:CTQ262215 DDM262206:DDM262215 DNI262206:DNI262215 DXE262206:DXE262215 EHA262206:EHA262215 EQW262206:EQW262215 FAS262206:FAS262215 FKO262206:FKO262215 FUK262206:FUK262215 GEG262206:GEG262215 GOC262206:GOC262215 GXY262206:GXY262215 HHU262206:HHU262215 HRQ262206:HRQ262215 IBM262206:IBM262215 ILI262206:ILI262215 IVE262206:IVE262215 JFA262206:JFA262215 JOW262206:JOW262215 JYS262206:JYS262215 KIO262206:KIO262215 KSK262206:KSK262215 LCG262206:LCG262215 LMC262206:LMC262215 LVY262206:LVY262215 MFU262206:MFU262215 MPQ262206:MPQ262215 MZM262206:MZM262215 NJI262206:NJI262215 NTE262206:NTE262215 ODA262206:ODA262215 OMW262206:OMW262215 OWS262206:OWS262215 PGO262206:PGO262215 PQK262206:PQK262215 QAG262206:QAG262215 QKC262206:QKC262215 QTY262206:QTY262215 RDU262206:RDU262215 RNQ262206:RNQ262215 RXM262206:RXM262215 SHI262206:SHI262215 SRE262206:SRE262215 TBA262206:TBA262215 TKW262206:TKW262215 TUS262206:TUS262215 UEO262206:UEO262215 UOK262206:UOK262215 UYG262206:UYG262215 VIC262206:VIC262215 VRY262206:VRY262215 WBU262206:WBU262215 WLQ262206:WLQ262215 WVM262206:WVM262215 E327742:E327751 JA327742:JA327751 SW327742:SW327751 ACS327742:ACS327751 AMO327742:AMO327751 AWK327742:AWK327751 BGG327742:BGG327751 BQC327742:BQC327751 BZY327742:BZY327751 CJU327742:CJU327751 CTQ327742:CTQ327751 DDM327742:DDM327751 DNI327742:DNI327751 DXE327742:DXE327751 EHA327742:EHA327751 EQW327742:EQW327751 FAS327742:FAS327751 FKO327742:FKO327751 FUK327742:FUK327751 GEG327742:GEG327751 GOC327742:GOC327751 GXY327742:GXY327751 HHU327742:HHU327751 HRQ327742:HRQ327751 IBM327742:IBM327751 ILI327742:ILI327751 IVE327742:IVE327751 JFA327742:JFA327751 JOW327742:JOW327751 JYS327742:JYS327751 KIO327742:KIO327751 KSK327742:KSK327751 LCG327742:LCG327751 LMC327742:LMC327751 LVY327742:LVY327751 MFU327742:MFU327751 MPQ327742:MPQ327751 MZM327742:MZM327751 NJI327742:NJI327751 NTE327742:NTE327751 ODA327742:ODA327751 OMW327742:OMW327751 OWS327742:OWS327751 PGO327742:PGO327751 PQK327742:PQK327751 QAG327742:QAG327751 QKC327742:QKC327751 QTY327742:QTY327751 RDU327742:RDU327751 RNQ327742:RNQ327751 RXM327742:RXM327751 SHI327742:SHI327751 SRE327742:SRE327751 TBA327742:TBA327751 TKW327742:TKW327751 TUS327742:TUS327751 UEO327742:UEO327751 UOK327742:UOK327751 UYG327742:UYG327751 VIC327742:VIC327751 VRY327742:VRY327751 WBU327742:WBU327751 WLQ327742:WLQ327751 WVM327742:WVM327751 E393278:E393287 JA393278:JA393287 SW393278:SW393287 ACS393278:ACS393287 AMO393278:AMO393287 AWK393278:AWK393287 BGG393278:BGG393287 BQC393278:BQC393287 BZY393278:BZY393287 CJU393278:CJU393287 CTQ393278:CTQ393287 DDM393278:DDM393287 DNI393278:DNI393287 DXE393278:DXE393287 EHA393278:EHA393287 EQW393278:EQW393287 FAS393278:FAS393287 FKO393278:FKO393287 FUK393278:FUK393287 GEG393278:GEG393287 GOC393278:GOC393287 GXY393278:GXY393287 HHU393278:HHU393287 HRQ393278:HRQ393287 IBM393278:IBM393287 ILI393278:ILI393287 IVE393278:IVE393287 JFA393278:JFA393287 JOW393278:JOW393287 JYS393278:JYS393287 KIO393278:KIO393287 KSK393278:KSK393287 LCG393278:LCG393287 LMC393278:LMC393287 LVY393278:LVY393287 MFU393278:MFU393287 MPQ393278:MPQ393287 MZM393278:MZM393287 NJI393278:NJI393287 NTE393278:NTE393287 ODA393278:ODA393287 OMW393278:OMW393287 OWS393278:OWS393287 PGO393278:PGO393287 PQK393278:PQK393287 QAG393278:QAG393287 QKC393278:QKC393287 QTY393278:QTY393287 RDU393278:RDU393287 RNQ393278:RNQ393287 RXM393278:RXM393287 SHI393278:SHI393287 SRE393278:SRE393287 TBA393278:TBA393287 TKW393278:TKW393287 TUS393278:TUS393287 UEO393278:UEO393287 UOK393278:UOK393287 UYG393278:UYG393287 VIC393278:VIC393287 VRY393278:VRY393287 WBU393278:WBU393287 WLQ393278:WLQ393287 WVM393278:WVM393287 E458814:E458823 JA458814:JA458823 SW458814:SW458823 ACS458814:ACS458823 AMO458814:AMO458823 AWK458814:AWK458823 BGG458814:BGG458823 BQC458814:BQC458823 BZY458814:BZY458823 CJU458814:CJU458823 CTQ458814:CTQ458823 DDM458814:DDM458823 DNI458814:DNI458823 DXE458814:DXE458823 EHA458814:EHA458823 EQW458814:EQW458823 FAS458814:FAS458823 FKO458814:FKO458823 FUK458814:FUK458823 GEG458814:GEG458823 GOC458814:GOC458823 GXY458814:GXY458823 HHU458814:HHU458823 HRQ458814:HRQ458823 IBM458814:IBM458823 ILI458814:ILI458823 IVE458814:IVE458823 JFA458814:JFA458823 JOW458814:JOW458823 JYS458814:JYS458823 KIO458814:KIO458823 KSK458814:KSK458823 LCG458814:LCG458823 LMC458814:LMC458823 LVY458814:LVY458823 MFU458814:MFU458823 MPQ458814:MPQ458823 MZM458814:MZM458823 NJI458814:NJI458823 NTE458814:NTE458823 ODA458814:ODA458823 OMW458814:OMW458823 OWS458814:OWS458823 PGO458814:PGO458823 PQK458814:PQK458823 QAG458814:QAG458823 QKC458814:QKC458823 QTY458814:QTY458823 RDU458814:RDU458823 RNQ458814:RNQ458823 RXM458814:RXM458823 SHI458814:SHI458823 SRE458814:SRE458823 TBA458814:TBA458823 TKW458814:TKW458823 TUS458814:TUS458823 UEO458814:UEO458823 UOK458814:UOK458823 UYG458814:UYG458823 VIC458814:VIC458823 VRY458814:VRY458823 WBU458814:WBU458823 WLQ458814:WLQ458823 WVM458814:WVM458823 E524350:E524359 JA524350:JA524359 SW524350:SW524359 ACS524350:ACS524359 AMO524350:AMO524359 AWK524350:AWK524359 BGG524350:BGG524359 BQC524350:BQC524359 BZY524350:BZY524359 CJU524350:CJU524359 CTQ524350:CTQ524359 DDM524350:DDM524359 DNI524350:DNI524359 DXE524350:DXE524359 EHA524350:EHA524359 EQW524350:EQW524359 FAS524350:FAS524359 FKO524350:FKO524359 FUK524350:FUK524359 GEG524350:GEG524359 GOC524350:GOC524359 GXY524350:GXY524359 HHU524350:HHU524359 HRQ524350:HRQ524359 IBM524350:IBM524359 ILI524350:ILI524359 IVE524350:IVE524359 JFA524350:JFA524359 JOW524350:JOW524359 JYS524350:JYS524359 KIO524350:KIO524359 KSK524350:KSK524359 LCG524350:LCG524359 LMC524350:LMC524359 LVY524350:LVY524359 MFU524350:MFU524359 MPQ524350:MPQ524359 MZM524350:MZM524359 NJI524350:NJI524359 NTE524350:NTE524359 ODA524350:ODA524359 OMW524350:OMW524359 OWS524350:OWS524359 PGO524350:PGO524359 PQK524350:PQK524359 QAG524350:QAG524359 QKC524350:QKC524359 QTY524350:QTY524359 RDU524350:RDU524359 RNQ524350:RNQ524359 RXM524350:RXM524359 SHI524350:SHI524359 SRE524350:SRE524359 TBA524350:TBA524359 TKW524350:TKW524359 TUS524350:TUS524359 UEO524350:UEO524359 UOK524350:UOK524359 UYG524350:UYG524359 VIC524350:VIC524359 VRY524350:VRY524359 WBU524350:WBU524359 WLQ524350:WLQ524359 WVM524350:WVM524359 E589886:E589895 JA589886:JA589895 SW589886:SW589895 ACS589886:ACS589895 AMO589886:AMO589895 AWK589886:AWK589895 BGG589886:BGG589895 BQC589886:BQC589895 BZY589886:BZY589895 CJU589886:CJU589895 CTQ589886:CTQ589895 DDM589886:DDM589895 DNI589886:DNI589895 DXE589886:DXE589895 EHA589886:EHA589895 EQW589886:EQW589895 FAS589886:FAS589895 FKO589886:FKO589895 FUK589886:FUK589895 GEG589886:GEG589895 GOC589886:GOC589895 GXY589886:GXY589895 HHU589886:HHU589895 HRQ589886:HRQ589895 IBM589886:IBM589895 ILI589886:ILI589895 IVE589886:IVE589895 JFA589886:JFA589895 JOW589886:JOW589895 JYS589886:JYS589895 KIO589886:KIO589895 KSK589886:KSK589895 LCG589886:LCG589895 LMC589886:LMC589895 LVY589886:LVY589895 MFU589886:MFU589895 MPQ589886:MPQ589895 MZM589886:MZM589895 NJI589886:NJI589895 NTE589886:NTE589895 ODA589886:ODA589895 OMW589886:OMW589895 OWS589886:OWS589895 PGO589886:PGO589895 PQK589886:PQK589895 QAG589886:QAG589895 QKC589886:QKC589895 QTY589886:QTY589895 RDU589886:RDU589895 RNQ589886:RNQ589895 RXM589886:RXM589895 SHI589886:SHI589895 SRE589886:SRE589895 TBA589886:TBA589895 TKW589886:TKW589895 TUS589886:TUS589895 UEO589886:UEO589895 UOK589886:UOK589895 UYG589886:UYG589895 VIC589886:VIC589895 VRY589886:VRY589895 WBU589886:WBU589895 WLQ589886:WLQ589895 WVM589886:WVM589895 E655422:E655431 JA655422:JA655431 SW655422:SW655431 ACS655422:ACS655431 AMO655422:AMO655431 AWK655422:AWK655431 BGG655422:BGG655431 BQC655422:BQC655431 BZY655422:BZY655431 CJU655422:CJU655431 CTQ655422:CTQ655431 DDM655422:DDM655431 DNI655422:DNI655431 DXE655422:DXE655431 EHA655422:EHA655431 EQW655422:EQW655431 FAS655422:FAS655431 FKO655422:FKO655431 FUK655422:FUK655431 GEG655422:GEG655431 GOC655422:GOC655431 GXY655422:GXY655431 HHU655422:HHU655431 HRQ655422:HRQ655431 IBM655422:IBM655431 ILI655422:ILI655431 IVE655422:IVE655431 JFA655422:JFA655431 JOW655422:JOW655431 JYS655422:JYS655431 KIO655422:KIO655431 KSK655422:KSK655431 LCG655422:LCG655431 LMC655422:LMC655431 LVY655422:LVY655431 MFU655422:MFU655431 MPQ655422:MPQ655431 MZM655422:MZM655431 NJI655422:NJI655431 NTE655422:NTE655431 ODA655422:ODA655431 OMW655422:OMW655431 OWS655422:OWS655431 PGO655422:PGO655431 PQK655422:PQK655431 QAG655422:QAG655431 QKC655422:QKC655431 QTY655422:QTY655431 RDU655422:RDU655431 RNQ655422:RNQ655431 RXM655422:RXM655431 SHI655422:SHI655431 SRE655422:SRE655431 TBA655422:TBA655431 TKW655422:TKW655431 TUS655422:TUS655431 UEO655422:UEO655431 UOK655422:UOK655431 UYG655422:UYG655431 VIC655422:VIC655431 VRY655422:VRY655431 WBU655422:WBU655431 WLQ655422:WLQ655431 WVM655422:WVM655431 E720958:E720967 JA720958:JA720967 SW720958:SW720967 ACS720958:ACS720967 AMO720958:AMO720967 AWK720958:AWK720967 BGG720958:BGG720967 BQC720958:BQC720967 BZY720958:BZY720967 CJU720958:CJU720967 CTQ720958:CTQ720967 DDM720958:DDM720967 DNI720958:DNI720967 DXE720958:DXE720967 EHA720958:EHA720967 EQW720958:EQW720967 FAS720958:FAS720967 FKO720958:FKO720967 FUK720958:FUK720967 GEG720958:GEG720967 GOC720958:GOC720967 GXY720958:GXY720967 HHU720958:HHU720967 HRQ720958:HRQ720967 IBM720958:IBM720967 ILI720958:ILI720967 IVE720958:IVE720967 JFA720958:JFA720967 JOW720958:JOW720967 JYS720958:JYS720967 KIO720958:KIO720967 KSK720958:KSK720967 LCG720958:LCG720967 LMC720958:LMC720967 LVY720958:LVY720967 MFU720958:MFU720967 MPQ720958:MPQ720967 MZM720958:MZM720967 NJI720958:NJI720967 NTE720958:NTE720967 ODA720958:ODA720967 OMW720958:OMW720967 OWS720958:OWS720967 PGO720958:PGO720967 PQK720958:PQK720967 QAG720958:QAG720967 QKC720958:QKC720967 QTY720958:QTY720967 RDU720958:RDU720967 RNQ720958:RNQ720967 RXM720958:RXM720967 SHI720958:SHI720967 SRE720958:SRE720967 TBA720958:TBA720967 TKW720958:TKW720967 TUS720958:TUS720967 UEO720958:UEO720967 UOK720958:UOK720967 UYG720958:UYG720967 VIC720958:VIC720967 VRY720958:VRY720967 WBU720958:WBU720967 WLQ720958:WLQ720967 WVM720958:WVM720967 E786494:E786503 JA786494:JA786503 SW786494:SW786503 ACS786494:ACS786503 AMO786494:AMO786503 AWK786494:AWK786503 BGG786494:BGG786503 BQC786494:BQC786503 BZY786494:BZY786503 CJU786494:CJU786503 CTQ786494:CTQ786503 DDM786494:DDM786503 DNI786494:DNI786503 DXE786494:DXE786503 EHA786494:EHA786503 EQW786494:EQW786503 FAS786494:FAS786503 FKO786494:FKO786503 FUK786494:FUK786503 GEG786494:GEG786503 GOC786494:GOC786503 GXY786494:GXY786503 HHU786494:HHU786503 HRQ786494:HRQ786503 IBM786494:IBM786503 ILI786494:ILI786503 IVE786494:IVE786503 JFA786494:JFA786503 JOW786494:JOW786503 JYS786494:JYS786503 KIO786494:KIO786503 KSK786494:KSK786503 LCG786494:LCG786503 LMC786494:LMC786503 LVY786494:LVY786503 MFU786494:MFU786503 MPQ786494:MPQ786503 MZM786494:MZM786503 NJI786494:NJI786503 NTE786494:NTE786503 ODA786494:ODA786503 OMW786494:OMW786503 OWS786494:OWS786503 PGO786494:PGO786503 PQK786494:PQK786503 QAG786494:QAG786503 QKC786494:QKC786503 QTY786494:QTY786503 RDU786494:RDU786503 RNQ786494:RNQ786503 RXM786494:RXM786503 SHI786494:SHI786503 SRE786494:SRE786503 TBA786494:TBA786503 TKW786494:TKW786503 TUS786494:TUS786503 UEO786494:UEO786503 UOK786494:UOK786503 UYG786494:UYG786503 VIC786494:VIC786503 VRY786494:VRY786503 WBU786494:WBU786503 WLQ786494:WLQ786503 WVM786494:WVM786503 E852030:E852039 JA852030:JA852039 SW852030:SW852039 ACS852030:ACS852039 AMO852030:AMO852039 AWK852030:AWK852039 BGG852030:BGG852039 BQC852030:BQC852039 BZY852030:BZY852039 CJU852030:CJU852039 CTQ852030:CTQ852039 DDM852030:DDM852039 DNI852030:DNI852039 DXE852030:DXE852039 EHA852030:EHA852039 EQW852030:EQW852039 FAS852030:FAS852039 FKO852030:FKO852039 FUK852030:FUK852039 GEG852030:GEG852039 GOC852030:GOC852039 GXY852030:GXY852039 HHU852030:HHU852039 HRQ852030:HRQ852039 IBM852030:IBM852039 ILI852030:ILI852039 IVE852030:IVE852039 JFA852030:JFA852039 JOW852030:JOW852039 JYS852030:JYS852039 KIO852030:KIO852039 KSK852030:KSK852039 LCG852030:LCG852039 LMC852030:LMC852039 LVY852030:LVY852039 MFU852030:MFU852039 MPQ852030:MPQ852039 MZM852030:MZM852039 NJI852030:NJI852039 NTE852030:NTE852039 ODA852030:ODA852039 OMW852030:OMW852039 OWS852030:OWS852039 PGO852030:PGO852039 PQK852030:PQK852039 QAG852030:QAG852039 QKC852030:QKC852039 QTY852030:QTY852039 RDU852030:RDU852039 RNQ852030:RNQ852039 RXM852030:RXM852039 SHI852030:SHI852039 SRE852030:SRE852039 TBA852030:TBA852039 TKW852030:TKW852039 TUS852030:TUS852039 UEO852030:UEO852039 UOK852030:UOK852039 UYG852030:UYG852039 VIC852030:VIC852039 VRY852030:VRY852039 WBU852030:WBU852039 WLQ852030:WLQ852039 WVM852030:WVM852039 E917566:E917575 JA917566:JA917575 SW917566:SW917575 ACS917566:ACS917575 AMO917566:AMO917575 AWK917566:AWK917575 BGG917566:BGG917575 BQC917566:BQC917575 BZY917566:BZY917575 CJU917566:CJU917575 CTQ917566:CTQ917575 DDM917566:DDM917575 DNI917566:DNI917575 DXE917566:DXE917575 EHA917566:EHA917575 EQW917566:EQW917575 FAS917566:FAS917575 FKO917566:FKO917575 FUK917566:FUK917575 GEG917566:GEG917575 GOC917566:GOC917575 GXY917566:GXY917575 HHU917566:HHU917575 HRQ917566:HRQ917575 IBM917566:IBM917575 ILI917566:ILI917575 IVE917566:IVE917575 JFA917566:JFA917575 JOW917566:JOW917575 JYS917566:JYS917575 KIO917566:KIO917575 KSK917566:KSK917575 LCG917566:LCG917575 LMC917566:LMC917575 LVY917566:LVY917575 MFU917566:MFU917575 MPQ917566:MPQ917575 MZM917566:MZM917575 NJI917566:NJI917575 NTE917566:NTE917575 ODA917566:ODA917575 OMW917566:OMW917575 OWS917566:OWS917575 PGO917566:PGO917575 PQK917566:PQK917575 QAG917566:QAG917575 QKC917566:QKC917575 QTY917566:QTY917575 RDU917566:RDU917575 RNQ917566:RNQ917575 RXM917566:RXM917575 SHI917566:SHI917575 SRE917566:SRE917575 TBA917566:TBA917575 TKW917566:TKW917575 TUS917566:TUS917575 UEO917566:UEO917575 UOK917566:UOK917575 UYG917566:UYG917575 VIC917566:VIC917575 VRY917566:VRY917575 WBU917566:WBU917575 WLQ917566:WLQ917575 WVM917566:WVM917575 E983102:E983111 JA983102:JA983111 SW983102:SW983111 ACS983102:ACS983111 AMO983102:AMO983111 AWK983102:AWK983111 BGG983102:BGG983111 BQC983102:BQC983111 BZY983102:BZY983111 CJU983102:CJU983111 CTQ983102:CTQ983111 DDM983102:DDM983111 DNI983102:DNI983111 DXE983102:DXE983111 EHA983102:EHA983111 EQW983102:EQW983111 FAS983102:FAS983111 FKO983102:FKO983111 FUK983102:FUK983111 GEG983102:GEG983111 GOC983102:GOC983111 GXY983102:GXY983111 HHU983102:HHU983111 HRQ983102:HRQ983111 IBM983102:IBM983111 ILI983102:ILI983111 IVE983102:IVE983111 JFA983102:JFA983111 JOW983102:JOW983111 JYS983102:JYS983111 KIO983102:KIO983111 KSK983102:KSK983111 LCG983102:LCG983111 LMC983102:LMC983111 LVY983102:LVY983111 MFU983102:MFU983111 MPQ983102:MPQ983111 MZM983102:MZM983111 NJI983102:NJI983111 NTE983102:NTE983111 ODA983102:ODA983111 OMW983102:OMW983111 OWS983102:OWS983111 PGO983102:PGO983111 PQK983102:PQK983111 QAG983102:QAG983111 QKC983102:QKC983111 QTY983102:QTY983111 RDU983102:RDU983111 RNQ983102:RNQ983111 RXM983102:RXM983111 SHI983102:SHI983111 SRE983102:SRE983111 TBA983102:TBA983111 TKW983102:TKW983111 TUS983102:TUS983111 UEO983102:UEO983111 UOK983102:UOK983111 UYG983102:UYG983111 VIC983102:VIC983111 VRY983102:VRY983111 WBU983102:WBU983111 WLQ983102:WLQ983111 WVM983102:WVM983111" xr:uid="{00000000-0002-0000-1700-000000000000}">
      <formula1>"規制未指定,盛土許可等,公共施設用地等,他法令許可等,許可不要工事等,別途理由,規制区域外"</formula1>
    </dataValidation>
  </dataValidations>
  <pageMargins left="0.70866141732283472" right="0.70866141732283472" top="0.74803149606299213" bottom="0.74803149606299213" header="0.31496062992125984" footer="0.31496062992125984"/>
  <pageSetup paperSize="9" scale="74" fitToHeight="0" orientation="portrait" blackAndWhite="1" r:id="rId1"/>
  <headerFooter alignWithMargins="0"/>
  <rowBreaks count="1" manualBreakCount="1">
    <brk id="37" max="5"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0"/>
  <dimension ref="A1:E67"/>
  <sheetViews>
    <sheetView showGridLines="0" view="pageBreakPreview" zoomScaleNormal="100" zoomScaleSheetLayoutView="100" workbookViewId="0">
      <selection activeCell="H12" sqref="H12"/>
    </sheetView>
  </sheetViews>
  <sheetFormatPr defaultColWidth="8.88671875" defaultRowHeight="13.2"/>
  <cols>
    <col min="1" max="1" width="17.88671875" style="357" customWidth="1"/>
    <col min="2" max="2" width="21.109375" style="357" customWidth="1"/>
    <col min="3" max="4" width="14.77734375" style="357" customWidth="1"/>
    <col min="5" max="5" width="11.88671875" style="357" customWidth="1"/>
    <col min="6" max="16384" width="8.88671875" style="357"/>
  </cols>
  <sheetData>
    <row r="1" spans="1:5">
      <c r="A1" s="356"/>
    </row>
    <row r="2" spans="1:5">
      <c r="A2" s="358"/>
    </row>
    <row r="3" spans="1:5">
      <c r="A3" s="359"/>
    </row>
    <row r="4" spans="1:5" ht="13.35" customHeight="1">
      <c r="A4" s="360"/>
      <c r="D4" s="3418" t="s">
        <v>2528</v>
      </c>
      <c r="E4" s="3418"/>
    </row>
    <row r="5" spans="1:5" ht="23.4">
      <c r="A5" s="361"/>
    </row>
    <row r="6" spans="1:5" ht="23.85" customHeight="1">
      <c r="A6" s="3425" t="s">
        <v>881</v>
      </c>
      <c r="B6" s="3424"/>
      <c r="C6" s="3424"/>
      <c r="D6" s="3424"/>
      <c r="E6" s="3424"/>
    </row>
    <row r="7" spans="1:5" ht="14.4">
      <c r="A7" s="362"/>
    </row>
    <row r="8" spans="1:5" ht="14.4">
      <c r="A8" s="3423"/>
      <c r="B8" s="3424"/>
      <c r="C8" s="3424"/>
      <c r="D8" s="3424"/>
      <c r="E8" s="3424"/>
    </row>
    <row r="9" spans="1:5" ht="13.35" customHeight="1">
      <c r="A9" s="2265" t="str">
        <f>入力シート!C5</f>
        <v>久留米市長</v>
      </c>
      <c r="B9" s="2266"/>
      <c r="C9" s="2266"/>
    </row>
    <row r="10" spans="1:5" ht="13.2" customHeight="1">
      <c r="A10" s="360" t="s">
        <v>2540</v>
      </c>
      <c r="B10" s="2267" t="s">
        <v>653</v>
      </c>
      <c r="C10" s="357" t="s">
        <v>2541</v>
      </c>
      <c r="D10" s="3417" t="str">
        <f>入力シート!C25</f>
        <v>久留米市〇〇町１２３</v>
      </c>
      <c r="E10" s="3417"/>
    </row>
    <row r="11" spans="1:5" ht="13.2" customHeight="1">
      <c r="A11" s="360" t="s">
        <v>2542</v>
      </c>
      <c r="C11" s="357" t="s">
        <v>2544</v>
      </c>
      <c r="D11" s="3417" t="str">
        <f>入力シート!C26</f>
        <v>(株）○○○○建設</v>
      </c>
      <c r="E11" s="3417"/>
    </row>
    <row r="12" spans="1:5" ht="13.2" customHeight="1">
      <c r="A12" s="360" t="s">
        <v>2543</v>
      </c>
      <c r="C12" s="357" t="s">
        <v>2545</v>
      </c>
      <c r="D12" s="3417" t="str">
        <f>入力シート!C27</f>
        <v>代表取締役　久留米一郎</v>
      </c>
      <c r="E12" s="3417"/>
    </row>
    <row r="13" spans="1:5" ht="14.4">
      <c r="A13" s="362"/>
    </row>
    <row r="14" spans="1:5" ht="14.4">
      <c r="A14" s="362"/>
    </row>
    <row r="15" spans="1:5" ht="16.350000000000001" customHeight="1">
      <c r="A15" s="3423" t="s">
        <v>882</v>
      </c>
      <c r="B15" s="3424"/>
      <c r="C15" s="3424"/>
      <c r="D15" s="3424"/>
      <c r="E15" s="3424"/>
    </row>
    <row r="16" spans="1:5" ht="14.4">
      <c r="A16" s="362"/>
    </row>
    <row r="17" spans="1:5" ht="14.4">
      <c r="A17" s="362"/>
    </row>
    <row r="18" spans="1:5" ht="13.35" customHeight="1">
      <c r="A18" s="360" t="s">
        <v>883</v>
      </c>
      <c r="B18" s="3417" t="str">
        <f>入力シート!C10</f>
        <v>○○校区道路改良工事</v>
      </c>
      <c r="C18" s="3417"/>
      <c r="D18" s="3417"/>
    </row>
    <row r="19" spans="1:5" ht="14.4">
      <c r="A19" s="362"/>
    </row>
    <row r="20" spans="1:5" ht="13.35" customHeight="1">
      <c r="A20" s="360" t="s">
        <v>884</v>
      </c>
      <c r="B20" s="3417" t="str">
        <f>入力シート!C12</f>
        <v>久留米市○○町</v>
      </c>
      <c r="C20" s="3417"/>
      <c r="D20" s="3417"/>
    </row>
    <row r="21" spans="1:5" ht="14.4">
      <c r="A21" s="362"/>
    </row>
    <row r="22" spans="1:5">
      <c r="A22" s="3423" t="s">
        <v>885</v>
      </c>
      <c r="B22" s="3424"/>
      <c r="C22" s="3424"/>
      <c r="D22" s="3424"/>
      <c r="E22" s="3424"/>
    </row>
    <row r="23" spans="1:5" ht="14.4">
      <c r="A23" s="362"/>
    </row>
    <row r="24" spans="1:5" ht="14.4">
      <c r="A24" s="362"/>
    </row>
    <row r="25" spans="1:5">
      <c r="A25" s="3423" t="s">
        <v>886</v>
      </c>
      <c r="B25" s="3424"/>
      <c r="C25" s="3424"/>
      <c r="D25" s="3424"/>
      <c r="E25" s="3424"/>
    </row>
    <row r="26" spans="1:5">
      <c r="A26" s="3423" t="s">
        <v>887</v>
      </c>
      <c r="B26" s="3424"/>
      <c r="C26" s="3424"/>
      <c r="D26" s="3424"/>
      <c r="E26" s="3424"/>
    </row>
    <row r="27" spans="1:5" ht="14.4">
      <c r="A27" s="363"/>
      <c r="B27" s="364"/>
      <c r="C27" s="364"/>
      <c r="D27" s="364"/>
      <c r="E27" s="365"/>
    </row>
    <row r="28" spans="1:5" ht="32.1" customHeight="1">
      <c r="A28" s="3428" t="s">
        <v>888</v>
      </c>
      <c r="B28" s="3429"/>
      <c r="C28" s="3429"/>
      <c r="D28" s="3429"/>
      <c r="E28" s="3430"/>
    </row>
    <row r="29" spans="1:5">
      <c r="A29" s="366"/>
      <c r="E29" s="367"/>
    </row>
    <row r="30" spans="1:5" ht="30.6" customHeight="1">
      <c r="A30" s="3428" t="s">
        <v>889</v>
      </c>
      <c r="B30" s="3429"/>
      <c r="C30" s="3429"/>
      <c r="D30" s="3429"/>
      <c r="E30" s="3430"/>
    </row>
    <row r="31" spans="1:5">
      <c r="A31" s="366"/>
      <c r="E31" s="367"/>
    </row>
    <row r="32" spans="1:5" ht="31.5" customHeight="1">
      <c r="A32" s="3428" t="s">
        <v>1920</v>
      </c>
      <c r="B32" s="3429"/>
      <c r="C32" s="3429"/>
      <c r="D32" s="3429"/>
      <c r="E32" s="3430"/>
    </row>
    <row r="33" spans="1:5">
      <c r="A33" s="366"/>
      <c r="E33" s="367"/>
    </row>
    <row r="34" spans="1:5" ht="29.85" customHeight="1">
      <c r="A34" s="3428" t="s">
        <v>890</v>
      </c>
      <c r="B34" s="3429"/>
      <c r="C34" s="3429"/>
      <c r="D34" s="3429"/>
      <c r="E34" s="3430"/>
    </row>
    <row r="35" spans="1:5">
      <c r="A35" s="366"/>
      <c r="E35" s="367"/>
    </row>
    <row r="36" spans="1:5" ht="33" customHeight="1">
      <c r="A36" s="3428" t="s">
        <v>891</v>
      </c>
      <c r="B36" s="3429"/>
      <c r="C36" s="3429"/>
      <c r="D36" s="3429"/>
      <c r="E36" s="3430"/>
    </row>
    <row r="37" spans="1:5" ht="14.4">
      <c r="A37" s="368"/>
      <c r="B37" s="369"/>
      <c r="C37" s="369"/>
      <c r="D37" s="369"/>
      <c r="E37" s="370"/>
    </row>
    <row r="38" spans="1:5" ht="14.4">
      <c r="A38" s="362"/>
    </row>
    <row r="39" spans="1:5" ht="14.4">
      <c r="A39" s="362"/>
    </row>
    <row r="40" spans="1:5">
      <c r="A40" s="3431" t="s">
        <v>892</v>
      </c>
      <c r="B40" s="3424"/>
      <c r="C40" s="3424"/>
      <c r="D40" s="3424"/>
      <c r="E40" s="3424"/>
    </row>
    <row r="41" spans="1:5" ht="22.35" customHeight="1" thickBot="1">
      <c r="A41" s="3432" t="s">
        <v>893</v>
      </c>
      <c r="B41" s="3424"/>
      <c r="C41" s="3424"/>
      <c r="D41" s="3424"/>
      <c r="E41" s="3424"/>
    </row>
    <row r="42" spans="1:5" ht="18" customHeight="1">
      <c r="A42" s="3433" t="s">
        <v>894</v>
      </c>
      <c r="B42" s="3433" t="s">
        <v>895</v>
      </c>
      <c r="C42" s="3419" t="s">
        <v>893</v>
      </c>
      <c r="D42" s="3420"/>
      <c r="E42" s="371" t="s">
        <v>896</v>
      </c>
    </row>
    <row r="43" spans="1:5" ht="18" customHeight="1" thickBot="1">
      <c r="A43" s="3434"/>
      <c r="B43" s="3434"/>
      <c r="C43" s="3435"/>
      <c r="D43" s="3436"/>
      <c r="E43" s="372" t="s">
        <v>897</v>
      </c>
    </row>
    <row r="44" spans="1:5" ht="26.85" customHeight="1" thickTop="1">
      <c r="A44" s="373" t="s">
        <v>898</v>
      </c>
      <c r="B44" s="3426"/>
      <c r="C44" s="3437"/>
      <c r="D44" s="3438"/>
      <c r="E44" s="3426" t="s">
        <v>899</v>
      </c>
    </row>
    <row r="45" spans="1:5" ht="26.85" customHeight="1" thickBot="1">
      <c r="A45" s="374" t="s">
        <v>900</v>
      </c>
      <c r="B45" s="3427"/>
      <c r="C45" s="3421"/>
      <c r="D45" s="3422"/>
      <c r="E45" s="3427"/>
    </row>
    <row r="46" spans="1:5" ht="26.85" customHeight="1">
      <c r="A46" s="373" t="s">
        <v>898</v>
      </c>
      <c r="B46" s="3433"/>
      <c r="C46" s="3419"/>
      <c r="D46" s="3420"/>
      <c r="E46" s="3433" t="s">
        <v>899</v>
      </c>
    </row>
    <row r="47" spans="1:5" ht="26.85" customHeight="1" thickBot="1">
      <c r="A47" s="375" t="s">
        <v>901</v>
      </c>
      <c r="B47" s="3427"/>
      <c r="C47" s="3421"/>
      <c r="D47" s="3422"/>
      <c r="E47" s="3427"/>
    </row>
    <row r="48" spans="1:5" ht="26.85" customHeight="1">
      <c r="A48" s="373" t="s">
        <v>898</v>
      </c>
      <c r="B48" s="3433"/>
      <c r="C48" s="3419"/>
      <c r="D48" s="3420"/>
      <c r="E48" s="3433" t="s">
        <v>899</v>
      </c>
    </row>
    <row r="49" spans="1:5" ht="26.85" customHeight="1" thickBot="1">
      <c r="A49" s="375" t="s">
        <v>902</v>
      </c>
      <c r="B49" s="3427"/>
      <c r="C49" s="3421"/>
      <c r="D49" s="3422"/>
      <c r="E49" s="3427"/>
    </row>
    <row r="50" spans="1:5" ht="53.85" customHeight="1" thickBot="1">
      <c r="A50" s="374" t="s">
        <v>903</v>
      </c>
      <c r="B50" s="376"/>
      <c r="C50" s="3415"/>
      <c r="D50" s="3416"/>
      <c r="E50" s="376" t="s">
        <v>899</v>
      </c>
    </row>
    <row r="51" spans="1:5" ht="53.85" customHeight="1" thickBot="1">
      <c r="A51" s="374" t="s">
        <v>904</v>
      </c>
      <c r="B51" s="376"/>
      <c r="C51" s="3415"/>
      <c r="D51" s="3416"/>
      <c r="E51" s="376" t="s">
        <v>899</v>
      </c>
    </row>
    <row r="52" spans="1:5" ht="53.85" customHeight="1" thickBot="1">
      <c r="A52" s="374" t="s">
        <v>905</v>
      </c>
      <c r="B52" s="376"/>
      <c r="C52" s="3415"/>
      <c r="D52" s="3416"/>
      <c r="E52" s="376" t="s">
        <v>899</v>
      </c>
    </row>
    <row r="53" spans="1:5" ht="26.85" customHeight="1">
      <c r="A53" s="373" t="s">
        <v>906</v>
      </c>
      <c r="B53" s="3433"/>
      <c r="C53" s="3419"/>
      <c r="D53" s="3420"/>
      <c r="E53" s="3433" t="s">
        <v>899</v>
      </c>
    </row>
    <row r="54" spans="1:5" ht="26.85" customHeight="1" thickBot="1">
      <c r="A54" s="374" t="s">
        <v>907</v>
      </c>
      <c r="B54" s="3427"/>
      <c r="C54" s="3421"/>
      <c r="D54" s="3422"/>
      <c r="E54" s="3427"/>
    </row>
    <row r="55" spans="1:5" ht="26.85" customHeight="1">
      <c r="A55" s="373" t="s">
        <v>906</v>
      </c>
      <c r="B55" s="3433"/>
      <c r="C55" s="3419"/>
      <c r="D55" s="3420"/>
      <c r="E55" s="3433" t="s">
        <v>899</v>
      </c>
    </row>
    <row r="56" spans="1:5" ht="26.85" customHeight="1" thickBot="1">
      <c r="A56" s="374" t="s">
        <v>908</v>
      </c>
      <c r="B56" s="3427"/>
      <c r="C56" s="3421"/>
      <c r="D56" s="3422"/>
      <c r="E56" s="3427"/>
    </row>
    <row r="57" spans="1:5" ht="18" customHeight="1">
      <c r="A57" s="373" t="s">
        <v>909</v>
      </c>
      <c r="B57" s="3433"/>
      <c r="C57" s="3419"/>
      <c r="D57" s="3420"/>
      <c r="E57" s="3433" t="s">
        <v>899</v>
      </c>
    </row>
    <row r="58" spans="1:5" ht="18" customHeight="1">
      <c r="A58" s="373" t="s">
        <v>910</v>
      </c>
      <c r="B58" s="3439"/>
      <c r="C58" s="3440"/>
      <c r="D58" s="3441"/>
      <c r="E58" s="3439"/>
    </row>
    <row r="59" spans="1:5" ht="18" customHeight="1" thickBot="1">
      <c r="A59" s="375" t="s">
        <v>911</v>
      </c>
      <c r="B59" s="3427"/>
      <c r="C59" s="3421"/>
      <c r="D59" s="3422"/>
      <c r="E59" s="3427"/>
    </row>
    <row r="60" spans="1:5" ht="26.85" customHeight="1">
      <c r="A60" s="373" t="s">
        <v>912</v>
      </c>
      <c r="B60" s="3433"/>
      <c r="C60" s="3419"/>
      <c r="D60" s="3420"/>
      <c r="E60" s="3433" t="s">
        <v>899</v>
      </c>
    </row>
    <row r="61" spans="1:5" ht="26.85" customHeight="1" thickBot="1">
      <c r="A61" s="377" t="s">
        <v>913</v>
      </c>
      <c r="B61" s="3427"/>
      <c r="C61" s="3421"/>
      <c r="D61" s="3422"/>
      <c r="E61" s="3427"/>
    </row>
    <row r="62" spans="1:5" ht="53.85" customHeight="1" thickBot="1">
      <c r="A62" s="374" t="s">
        <v>914</v>
      </c>
      <c r="B62" s="376"/>
      <c r="C62" s="3415"/>
      <c r="D62" s="3416"/>
      <c r="E62" s="376" t="s">
        <v>899</v>
      </c>
    </row>
    <row r="63" spans="1:5">
      <c r="A63" s="3442" t="s">
        <v>915</v>
      </c>
      <c r="B63" s="3424"/>
      <c r="C63" s="3424"/>
      <c r="D63" s="3424"/>
      <c r="E63" s="3424"/>
    </row>
    <row r="64" spans="1:5">
      <c r="A64" s="3442" t="s">
        <v>916</v>
      </c>
      <c r="B64" s="3424"/>
      <c r="C64" s="3424"/>
      <c r="D64" s="3424"/>
      <c r="E64" s="3424"/>
    </row>
    <row r="65" spans="1:5">
      <c r="A65" s="3442" t="s">
        <v>917</v>
      </c>
      <c r="B65" s="3424"/>
      <c r="C65" s="3424"/>
      <c r="D65" s="3424"/>
      <c r="E65" s="3424"/>
    </row>
    <row r="66" spans="1:5">
      <c r="A66" s="3442" t="s">
        <v>918</v>
      </c>
      <c r="B66" s="3424"/>
      <c r="C66" s="3424"/>
      <c r="D66" s="3424"/>
      <c r="E66" s="3424"/>
    </row>
    <row r="67" spans="1:5">
      <c r="A67" s="3442" t="s">
        <v>919</v>
      </c>
      <c r="B67" s="3424"/>
      <c r="C67" s="3424"/>
      <c r="D67" s="3424"/>
      <c r="E67" s="3424"/>
    </row>
  </sheetData>
  <mergeCells count="52">
    <mergeCell ref="A63:E63"/>
    <mergeCell ref="A64:E64"/>
    <mergeCell ref="A65:E65"/>
    <mergeCell ref="A66:E66"/>
    <mergeCell ref="A67:E67"/>
    <mergeCell ref="B46:B47"/>
    <mergeCell ref="E46:E47"/>
    <mergeCell ref="B48:B49"/>
    <mergeCell ref="E48:E49"/>
    <mergeCell ref="C46:D47"/>
    <mergeCell ref="C48:D49"/>
    <mergeCell ref="B60:B61"/>
    <mergeCell ref="E60:E61"/>
    <mergeCell ref="B53:B54"/>
    <mergeCell ref="E53:E54"/>
    <mergeCell ref="B55:B56"/>
    <mergeCell ref="E55:E56"/>
    <mergeCell ref="B57:B59"/>
    <mergeCell ref="E57:E59"/>
    <mergeCell ref="C57:D59"/>
    <mergeCell ref="C60:D61"/>
    <mergeCell ref="A22:E22"/>
    <mergeCell ref="A25:E25"/>
    <mergeCell ref="E44:E45"/>
    <mergeCell ref="A28:E28"/>
    <mergeCell ref="A30:E30"/>
    <mergeCell ref="A32:E32"/>
    <mergeCell ref="A34:E34"/>
    <mergeCell ref="A36:E36"/>
    <mergeCell ref="A40:E40"/>
    <mergeCell ref="A41:E41"/>
    <mergeCell ref="A42:A43"/>
    <mergeCell ref="B42:B43"/>
    <mergeCell ref="B44:B45"/>
    <mergeCell ref="C42:D43"/>
    <mergeCell ref="C44:D45"/>
    <mergeCell ref="C62:D62"/>
    <mergeCell ref="B18:D18"/>
    <mergeCell ref="B20:D20"/>
    <mergeCell ref="D4:E4"/>
    <mergeCell ref="D10:E10"/>
    <mergeCell ref="D11:E11"/>
    <mergeCell ref="D12:E12"/>
    <mergeCell ref="C50:D50"/>
    <mergeCell ref="C51:D51"/>
    <mergeCell ref="C52:D52"/>
    <mergeCell ref="C53:D54"/>
    <mergeCell ref="C55:D56"/>
    <mergeCell ref="A26:E26"/>
    <mergeCell ref="A6:E6"/>
    <mergeCell ref="A8:E8"/>
    <mergeCell ref="A15:E15"/>
  </mergeCells>
  <phoneticPr fontId="18"/>
  <pageMargins left="0.74803149606299213" right="0.74803149606299213" top="0.98425196850393704" bottom="0.98425196850393704" header="0.51181102362204722" footer="0.51181102362204722"/>
  <pageSetup paperSize="9" orientation="portrait" blackAndWhite="1" r:id="rId1"/>
  <rowBreaks count="1" manualBreakCount="1">
    <brk id="38"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1">
    <pageSetUpPr fitToPage="1"/>
  </sheetPr>
  <dimension ref="A1:BA357"/>
  <sheetViews>
    <sheetView view="pageBreakPreview" zoomScale="55" zoomScaleNormal="100" zoomScaleSheetLayoutView="55" workbookViewId="0">
      <selection activeCell="C7" sqref="C7"/>
    </sheetView>
  </sheetViews>
  <sheetFormatPr defaultColWidth="9" defaultRowHeight="9.6"/>
  <cols>
    <col min="1" max="1" width="3.88671875" style="379" customWidth="1"/>
    <col min="2" max="2" width="19.109375" style="379" customWidth="1"/>
    <col min="3" max="3" width="27.44140625" style="379" customWidth="1"/>
    <col min="4" max="5" width="3.88671875" style="379" customWidth="1"/>
    <col min="6" max="6" width="27.44140625" style="379" customWidth="1"/>
    <col min="7" max="8" width="3.88671875" style="379" customWidth="1"/>
    <col min="9" max="9" width="4.6640625" style="379" customWidth="1"/>
    <col min="10" max="10" width="2.44140625" style="379" customWidth="1"/>
    <col min="11" max="12" width="6.109375" style="379" customWidth="1"/>
    <col min="13" max="13" width="27.44140625" style="379" customWidth="1"/>
    <col min="14" max="15" width="3.88671875" style="379" customWidth="1"/>
    <col min="16" max="16" width="4.6640625" style="379" customWidth="1"/>
    <col min="17" max="17" width="2.44140625" style="379" customWidth="1"/>
    <col min="18" max="19" width="6.109375" style="379" customWidth="1"/>
    <col min="20" max="20" width="27.44140625" style="379" customWidth="1"/>
    <col min="21" max="22" width="3.88671875" style="379" customWidth="1"/>
    <col min="23" max="23" width="4.6640625" style="379" customWidth="1"/>
    <col min="24" max="24" width="2.44140625" style="379" customWidth="1"/>
    <col min="25" max="26" width="6.109375" style="379" customWidth="1"/>
    <col min="27" max="27" width="27.44140625" style="379" customWidth="1"/>
    <col min="28" max="28" width="4.109375" style="379" customWidth="1"/>
    <col min="29" max="29" width="3.88671875" style="379" customWidth="1"/>
    <col min="30" max="30" width="4.6640625" style="379" customWidth="1"/>
    <col min="31" max="31" width="2.44140625" style="379" customWidth="1"/>
    <col min="32" max="33" width="6.109375" style="379" customWidth="1"/>
    <col min="34" max="34" width="27.44140625" style="379" customWidth="1"/>
    <col min="35" max="16384" width="9" style="379"/>
  </cols>
  <sheetData>
    <row r="1" spans="1:35" ht="24" customHeight="1">
      <c r="A1" s="378"/>
    </row>
    <row r="2" spans="1:35" ht="30" customHeight="1">
      <c r="A2" s="3443" t="s">
        <v>421</v>
      </c>
      <c r="B2" s="3444"/>
      <c r="C2" s="3445" t="str">
        <f>入力シート!C5</f>
        <v>久留米市長</v>
      </c>
      <c r="D2" s="3445"/>
      <c r="E2" s="3445"/>
      <c r="F2" s="3445"/>
      <c r="G2" s="15"/>
      <c r="H2" s="15"/>
      <c r="I2" s="3446" t="s">
        <v>78</v>
      </c>
      <c r="J2" s="3446"/>
      <c r="K2" s="3446"/>
      <c r="L2" s="380" t="s">
        <v>878</v>
      </c>
      <c r="M2" s="3447" t="str">
        <f>TEXT(入力シート!C14,"令和e年m月d日")</f>
        <v>令和8年4月2日</v>
      </c>
      <c r="N2" s="3447"/>
      <c r="O2" s="3448"/>
      <c r="P2" s="3449" t="s">
        <v>920</v>
      </c>
      <c r="Q2" s="3450"/>
      <c r="R2" s="3450"/>
      <c r="S2" s="3450"/>
      <c r="T2" s="3450"/>
      <c r="U2" s="3450"/>
      <c r="V2" s="3450"/>
      <c r="W2" s="3450"/>
      <c r="X2" s="3450"/>
      <c r="Y2" s="3450"/>
      <c r="Z2" s="3450"/>
      <c r="AA2" s="3450"/>
      <c r="AB2" s="15"/>
      <c r="AC2" s="15"/>
      <c r="AD2" s="15"/>
      <c r="AE2" s="15"/>
      <c r="AF2" s="15"/>
      <c r="AG2" s="15"/>
      <c r="AH2" s="381"/>
      <c r="AI2" s="14"/>
    </row>
    <row r="3" spans="1:35" ht="30" customHeight="1">
      <c r="A3" s="3443" t="s">
        <v>422</v>
      </c>
      <c r="B3" s="3444"/>
      <c r="C3" s="3445" t="str">
        <f>入力シート!C10</f>
        <v>○○校区道路改良工事</v>
      </c>
      <c r="D3" s="3445"/>
      <c r="E3" s="3445"/>
      <c r="F3" s="3445"/>
      <c r="G3" s="15"/>
      <c r="H3" s="15"/>
      <c r="I3" s="3446"/>
      <c r="J3" s="3446"/>
      <c r="K3" s="3446"/>
      <c r="L3" s="382" t="s">
        <v>921</v>
      </c>
      <c r="M3" s="3451" t="str">
        <f>TEXT(入力シート!C15,"令和e年m月d日")</f>
        <v>令和8年9月30日</v>
      </c>
      <c r="N3" s="3451"/>
      <c r="O3" s="3452"/>
      <c r="P3" s="3449"/>
      <c r="Q3" s="3450"/>
      <c r="R3" s="3450"/>
      <c r="S3" s="3450"/>
      <c r="T3" s="3450"/>
      <c r="U3" s="3450"/>
      <c r="V3" s="3450"/>
      <c r="W3" s="3450"/>
      <c r="X3" s="3450"/>
      <c r="Y3" s="3450"/>
      <c r="Z3" s="3450"/>
      <c r="AA3" s="3450"/>
      <c r="AB3" s="383"/>
      <c r="AC3" s="15"/>
      <c r="AD3" s="15"/>
      <c r="AE3" s="15"/>
      <c r="AF3" s="15"/>
      <c r="AG3" s="15"/>
      <c r="AH3" s="384" t="s">
        <v>922</v>
      </c>
      <c r="AI3" s="14"/>
    </row>
    <row r="4" spans="1:35" ht="7.5" customHeight="1">
      <c r="A4" s="385"/>
      <c r="B4" s="385"/>
      <c r="C4" s="386"/>
      <c r="D4" s="386"/>
      <c r="E4" s="386"/>
      <c r="F4" s="386"/>
      <c r="G4" s="15"/>
      <c r="H4" s="15"/>
      <c r="I4" s="387"/>
      <c r="J4" s="387"/>
      <c r="K4" s="388"/>
      <c r="L4" s="388"/>
      <c r="M4" s="389"/>
      <c r="N4" s="389"/>
      <c r="O4" s="389"/>
      <c r="P4" s="389"/>
      <c r="Q4" s="15"/>
      <c r="R4" s="15"/>
      <c r="S4" s="15"/>
      <c r="T4" s="15"/>
      <c r="U4" s="15"/>
      <c r="V4" s="15"/>
      <c r="W4" s="15"/>
      <c r="X4" s="15"/>
      <c r="Y4" s="15"/>
      <c r="Z4" s="15"/>
      <c r="AA4" s="15"/>
      <c r="AB4" s="15"/>
      <c r="AC4" s="15"/>
      <c r="AD4" s="15"/>
      <c r="AE4" s="15"/>
      <c r="AF4" s="15"/>
      <c r="AG4" s="15"/>
      <c r="AH4" s="15"/>
      <c r="AI4" s="14"/>
    </row>
    <row r="5" spans="1:35" ht="30" customHeight="1">
      <c r="A5" s="390"/>
      <c r="B5" s="390"/>
      <c r="C5" s="391"/>
      <c r="D5" s="391"/>
      <c r="E5" s="391"/>
      <c r="F5" s="391"/>
      <c r="G5" s="392"/>
      <c r="H5" s="15"/>
      <c r="I5" s="3453" t="s">
        <v>423</v>
      </c>
      <c r="J5" s="3453"/>
      <c r="K5" s="3453"/>
      <c r="L5" s="3453"/>
      <c r="M5" s="3453"/>
      <c r="N5" s="392"/>
      <c r="O5" s="15"/>
      <c r="P5" s="3453" t="s">
        <v>424</v>
      </c>
      <c r="Q5" s="3453"/>
      <c r="R5" s="3453"/>
      <c r="S5" s="3453"/>
      <c r="T5" s="3453"/>
      <c r="U5" s="392"/>
      <c r="V5" s="15"/>
      <c r="W5" s="3453" t="s">
        <v>425</v>
      </c>
      <c r="X5" s="3453"/>
      <c r="Y5" s="3453"/>
      <c r="Z5" s="3453"/>
      <c r="AA5" s="3453"/>
      <c r="AB5" s="392"/>
      <c r="AC5" s="15"/>
      <c r="AD5" s="3453" t="s">
        <v>426</v>
      </c>
      <c r="AE5" s="3453"/>
      <c r="AF5" s="3453"/>
      <c r="AG5" s="3453"/>
      <c r="AH5" s="3453"/>
      <c r="AI5" s="14"/>
    </row>
    <row r="6" spans="1:35" ht="30" customHeight="1">
      <c r="A6" s="3443" t="s">
        <v>923</v>
      </c>
      <c r="B6" s="3444"/>
      <c r="C6" s="393" t="str">
        <f>入力シート!C26</f>
        <v>(株）○○○○建設</v>
      </c>
      <c r="D6" s="394"/>
      <c r="E6" s="391"/>
      <c r="F6" s="391"/>
      <c r="G6" s="15"/>
      <c r="H6" s="15"/>
      <c r="I6" s="3454" t="s">
        <v>924</v>
      </c>
      <c r="J6" s="3457" t="s">
        <v>925</v>
      </c>
      <c r="K6" s="3458"/>
      <c r="L6" s="3459"/>
      <c r="M6" s="395" t="s">
        <v>926</v>
      </c>
      <c r="N6" s="15"/>
      <c r="O6" s="15"/>
      <c r="P6" s="3454"/>
      <c r="Q6" s="3457" t="s">
        <v>925</v>
      </c>
      <c r="R6" s="3458"/>
      <c r="S6" s="3459"/>
      <c r="T6" s="395"/>
      <c r="U6" s="15"/>
      <c r="V6" s="15"/>
      <c r="W6" s="3454"/>
      <c r="X6" s="3457" t="s">
        <v>925</v>
      </c>
      <c r="Y6" s="3458"/>
      <c r="Z6" s="3459"/>
      <c r="AA6" s="395"/>
      <c r="AB6" s="15"/>
      <c r="AC6" s="15"/>
      <c r="AD6" s="3454"/>
      <c r="AE6" s="3457" t="s">
        <v>925</v>
      </c>
      <c r="AF6" s="3458"/>
      <c r="AG6" s="3459"/>
      <c r="AH6" s="395"/>
      <c r="AI6" s="14"/>
    </row>
    <row r="7" spans="1:35" ht="30" customHeight="1" thickBot="1">
      <c r="A7" s="3443" t="s">
        <v>927</v>
      </c>
      <c r="B7" s="3444"/>
      <c r="C7" s="396">
        <v>12345678</v>
      </c>
      <c r="D7" s="394"/>
      <c r="E7" s="391"/>
      <c r="F7" s="391"/>
      <c r="G7" s="15"/>
      <c r="H7" s="15"/>
      <c r="I7" s="3455"/>
      <c r="J7" s="3468" t="s">
        <v>928</v>
      </c>
      <c r="K7" s="3469"/>
      <c r="L7" s="3470"/>
      <c r="M7" s="397">
        <v>12345678</v>
      </c>
      <c r="N7" s="15"/>
      <c r="O7" s="15"/>
      <c r="P7" s="3455"/>
      <c r="Q7" s="3468" t="s">
        <v>928</v>
      </c>
      <c r="R7" s="3469"/>
      <c r="S7" s="3470"/>
      <c r="T7" s="397"/>
      <c r="U7" s="15"/>
      <c r="V7" s="15"/>
      <c r="W7" s="3455"/>
      <c r="X7" s="3468" t="s">
        <v>928</v>
      </c>
      <c r="Y7" s="3469"/>
      <c r="Z7" s="3470"/>
      <c r="AA7" s="397"/>
      <c r="AB7" s="15"/>
      <c r="AC7" s="15"/>
      <c r="AD7" s="3455"/>
      <c r="AE7" s="3468" t="s">
        <v>928</v>
      </c>
      <c r="AF7" s="3469"/>
      <c r="AG7" s="3470"/>
      <c r="AH7" s="397"/>
      <c r="AI7" s="14"/>
    </row>
    <row r="8" spans="1:35" ht="30" customHeight="1" thickTop="1" thickBot="1">
      <c r="A8" s="3471" t="s">
        <v>929</v>
      </c>
      <c r="B8" s="3444"/>
      <c r="C8" s="398" t="s">
        <v>930</v>
      </c>
      <c r="D8" s="399"/>
      <c r="E8" s="391"/>
      <c r="F8" s="391"/>
      <c r="G8" s="15"/>
      <c r="H8" s="15"/>
      <c r="I8" s="3456"/>
      <c r="J8" s="3460" t="s">
        <v>427</v>
      </c>
      <c r="K8" s="3461"/>
      <c r="L8" s="3462"/>
      <c r="M8" s="400" t="s">
        <v>931</v>
      </c>
      <c r="N8" s="15"/>
      <c r="O8" s="15"/>
      <c r="P8" s="3456"/>
      <c r="Q8" s="3460" t="s">
        <v>427</v>
      </c>
      <c r="R8" s="3461"/>
      <c r="S8" s="3462"/>
      <c r="T8" s="400"/>
      <c r="U8" s="15"/>
      <c r="V8" s="15"/>
      <c r="W8" s="3456"/>
      <c r="X8" s="3460" t="s">
        <v>427</v>
      </c>
      <c r="Y8" s="3461"/>
      <c r="Z8" s="3462"/>
      <c r="AA8" s="400"/>
      <c r="AB8" s="15"/>
      <c r="AC8" s="15"/>
      <c r="AD8" s="3456"/>
      <c r="AE8" s="3460" t="s">
        <v>427</v>
      </c>
      <c r="AF8" s="3461"/>
      <c r="AG8" s="3462"/>
      <c r="AH8" s="400"/>
      <c r="AI8" s="14"/>
    </row>
    <row r="9" spans="1:35" ht="30" customHeight="1" thickTop="1">
      <c r="A9" s="3463" t="s">
        <v>932</v>
      </c>
      <c r="B9" s="3464"/>
      <c r="C9" s="395" t="str">
        <f>入力シート!C20</f>
        <v>久留米三郎</v>
      </c>
      <c r="D9" s="399"/>
      <c r="E9" s="391"/>
      <c r="F9" s="391"/>
      <c r="G9" s="15"/>
      <c r="H9" s="15"/>
      <c r="I9" s="3456"/>
      <c r="J9" s="3465" t="s">
        <v>428</v>
      </c>
      <c r="K9" s="3466"/>
      <c r="L9" s="3467"/>
      <c r="M9" s="401" t="s">
        <v>926</v>
      </c>
      <c r="N9" s="15"/>
      <c r="O9" s="15"/>
      <c r="P9" s="3456"/>
      <c r="Q9" s="3465" t="s">
        <v>428</v>
      </c>
      <c r="R9" s="3466"/>
      <c r="S9" s="3467"/>
      <c r="T9" s="401"/>
      <c r="U9" s="15"/>
      <c r="V9" s="15"/>
      <c r="W9" s="3456"/>
      <c r="X9" s="3465" t="s">
        <v>428</v>
      </c>
      <c r="Y9" s="3466"/>
      <c r="Z9" s="3467"/>
      <c r="AA9" s="401"/>
      <c r="AB9" s="15"/>
      <c r="AC9" s="15"/>
      <c r="AD9" s="3456"/>
      <c r="AE9" s="3465" t="s">
        <v>428</v>
      </c>
      <c r="AF9" s="3466"/>
      <c r="AG9" s="3467"/>
      <c r="AH9" s="401"/>
      <c r="AI9" s="14"/>
    </row>
    <row r="10" spans="1:35" ht="30" customHeight="1">
      <c r="A10" s="3477" t="s">
        <v>429</v>
      </c>
      <c r="B10" s="3478"/>
      <c r="C10" s="398" t="s">
        <v>926</v>
      </c>
      <c r="D10" s="399"/>
      <c r="E10" s="391"/>
      <c r="F10" s="391"/>
      <c r="G10" s="15"/>
      <c r="H10" s="15"/>
      <c r="I10" s="3456"/>
      <c r="J10" s="3465" t="s">
        <v>95</v>
      </c>
      <c r="K10" s="3466"/>
      <c r="L10" s="3467"/>
      <c r="M10" s="396">
        <v>12345678</v>
      </c>
      <c r="N10" s="15"/>
      <c r="O10" s="15"/>
      <c r="P10" s="3456"/>
      <c r="Q10" s="3465" t="s">
        <v>95</v>
      </c>
      <c r="R10" s="3466"/>
      <c r="S10" s="3467"/>
      <c r="T10" s="396"/>
      <c r="U10" s="15"/>
      <c r="V10" s="15"/>
      <c r="W10" s="3456"/>
      <c r="X10" s="3465" t="s">
        <v>95</v>
      </c>
      <c r="Y10" s="3466"/>
      <c r="Z10" s="3467"/>
      <c r="AA10" s="396"/>
      <c r="AB10" s="15"/>
      <c r="AC10" s="15"/>
      <c r="AD10" s="3456"/>
      <c r="AE10" s="3465" t="s">
        <v>95</v>
      </c>
      <c r="AF10" s="3466"/>
      <c r="AG10" s="3467"/>
      <c r="AH10" s="396"/>
      <c r="AI10" s="14"/>
    </row>
    <row r="11" spans="1:35" ht="30" customHeight="1" thickBot="1">
      <c r="A11" s="3472" t="s">
        <v>430</v>
      </c>
      <c r="B11" s="3473"/>
      <c r="C11" s="398" t="s">
        <v>926</v>
      </c>
      <c r="D11" s="399"/>
      <c r="E11" s="391"/>
      <c r="F11" s="391"/>
      <c r="G11" s="15"/>
      <c r="H11" s="15"/>
      <c r="I11" s="3456"/>
      <c r="J11" s="3479" t="s">
        <v>933</v>
      </c>
      <c r="K11" s="3480"/>
      <c r="L11" s="3481"/>
      <c r="M11" s="402" t="s">
        <v>431</v>
      </c>
      <c r="N11" s="15"/>
      <c r="O11" s="15"/>
      <c r="P11" s="3456"/>
      <c r="Q11" s="3479" t="s">
        <v>933</v>
      </c>
      <c r="R11" s="3480"/>
      <c r="S11" s="3481"/>
      <c r="T11" s="402"/>
      <c r="U11" s="15"/>
      <c r="V11" s="15"/>
      <c r="W11" s="3456"/>
      <c r="X11" s="3479" t="s">
        <v>933</v>
      </c>
      <c r="Y11" s="3480"/>
      <c r="Z11" s="3481"/>
      <c r="AA11" s="402"/>
      <c r="AB11" s="15"/>
      <c r="AC11" s="15"/>
      <c r="AD11" s="3456"/>
      <c r="AE11" s="3479" t="s">
        <v>933</v>
      </c>
      <c r="AF11" s="3480"/>
      <c r="AG11" s="3481"/>
      <c r="AH11" s="402"/>
      <c r="AI11" s="14"/>
    </row>
    <row r="12" spans="1:35" ht="30" customHeight="1" thickTop="1" thickBot="1">
      <c r="A12" s="403"/>
      <c r="B12" s="404" t="s">
        <v>432</v>
      </c>
      <c r="C12" s="398" t="s">
        <v>926</v>
      </c>
      <c r="D12" s="399"/>
      <c r="E12" s="391"/>
      <c r="F12" s="391"/>
      <c r="G12" s="15"/>
      <c r="H12" s="15"/>
      <c r="I12" s="3456"/>
      <c r="J12" s="3484" t="s">
        <v>56</v>
      </c>
      <c r="K12" s="3485"/>
      <c r="L12" s="3486"/>
      <c r="M12" s="405">
        <v>1234567890</v>
      </c>
      <c r="N12" s="406"/>
      <c r="O12" s="15"/>
      <c r="P12" s="3456"/>
      <c r="Q12" s="3484" t="s">
        <v>56</v>
      </c>
      <c r="R12" s="3485"/>
      <c r="S12" s="3486"/>
      <c r="T12" s="405"/>
      <c r="U12" s="406"/>
      <c r="V12" s="15"/>
      <c r="W12" s="3456"/>
      <c r="X12" s="3484" t="s">
        <v>56</v>
      </c>
      <c r="Y12" s="3485"/>
      <c r="Z12" s="3486"/>
      <c r="AA12" s="405"/>
      <c r="AB12" s="406"/>
      <c r="AC12" s="15"/>
      <c r="AD12" s="3456"/>
      <c r="AE12" s="3484" t="s">
        <v>56</v>
      </c>
      <c r="AF12" s="3485"/>
      <c r="AG12" s="3486"/>
      <c r="AH12" s="405"/>
      <c r="AI12" s="14"/>
    </row>
    <row r="13" spans="1:35" ht="30" customHeight="1" thickTop="1">
      <c r="A13" s="3472" t="s">
        <v>430</v>
      </c>
      <c r="B13" s="3473"/>
      <c r="C13" s="398" t="s">
        <v>926</v>
      </c>
      <c r="D13" s="399"/>
      <c r="E13" s="391"/>
      <c r="F13" s="391"/>
      <c r="G13" s="15"/>
      <c r="H13" s="15"/>
      <c r="I13" s="3456"/>
      <c r="J13" s="3474" t="s">
        <v>934</v>
      </c>
      <c r="K13" s="3475"/>
      <c r="L13" s="3476"/>
      <c r="M13" s="398" t="s">
        <v>926</v>
      </c>
      <c r="N13" s="407"/>
      <c r="O13" s="15"/>
      <c r="P13" s="3456"/>
      <c r="Q13" s="3474" t="s">
        <v>934</v>
      </c>
      <c r="R13" s="3475"/>
      <c r="S13" s="3476"/>
      <c r="T13" s="398"/>
      <c r="U13" s="407"/>
      <c r="V13" s="15"/>
      <c r="W13" s="3456"/>
      <c r="X13" s="3474" t="s">
        <v>934</v>
      </c>
      <c r="Y13" s="3475"/>
      <c r="Z13" s="3476"/>
      <c r="AA13" s="398"/>
      <c r="AB13" s="407"/>
      <c r="AC13" s="15"/>
      <c r="AD13" s="3456"/>
      <c r="AE13" s="3474" t="s">
        <v>934</v>
      </c>
      <c r="AF13" s="3475"/>
      <c r="AG13" s="3476"/>
      <c r="AH13" s="398"/>
      <c r="AI13" s="14"/>
    </row>
    <row r="14" spans="1:35" ht="30" customHeight="1">
      <c r="A14" s="403"/>
      <c r="B14" s="404" t="s">
        <v>432</v>
      </c>
      <c r="C14" s="398" t="s">
        <v>926</v>
      </c>
      <c r="D14" s="399"/>
      <c r="E14" s="391"/>
      <c r="F14" s="391"/>
      <c r="G14" s="15"/>
      <c r="H14" s="15"/>
      <c r="I14" s="3456"/>
      <c r="J14" s="3457" t="s">
        <v>55</v>
      </c>
      <c r="K14" s="3458"/>
      <c r="L14" s="3459"/>
      <c r="M14" s="395" t="s">
        <v>926</v>
      </c>
      <c r="N14" s="15"/>
      <c r="O14" s="15"/>
      <c r="P14" s="3456"/>
      <c r="Q14" s="3457" t="s">
        <v>55</v>
      </c>
      <c r="R14" s="3458"/>
      <c r="S14" s="3459"/>
      <c r="T14" s="395"/>
      <c r="U14" s="15"/>
      <c r="V14" s="15"/>
      <c r="W14" s="3456"/>
      <c r="X14" s="3457" t="s">
        <v>55</v>
      </c>
      <c r="Y14" s="3458"/>
      <c r="Z14" s="3459"/>
      <c r="AA14" s="395"/>
      <c r="AB14" s="15"/>
      <c r="AC14" s="15"/>
      <c r="AD14" s="3456"/>
      <c r="AE14" s="3457" t="s">
        <v>55</v>
      </c>
      <c r="AF14" s="3458"/>
      <c r="AG14" s="3459"/>
      <c r="AH14" s="395"/>
      <c r="AI14" s="14"/>
    </row>
    <row r="15" spans="1:35" ht="30" customHeight="1">
      <c r="A15" s="408"/>
      <c r="B15" s="385"/>
      <c r="C15" s="399"/>
      <c r="E15" s="391"/>
      <c r="F15" s="391"/>
      <c r="G15" s="15"/>
      <c r="H15" s="15"/>
      <c r="I15" s="3456"/>
      <c r="J15" s="409"/>
      <c r="K15" s="3482" t="s">
        <v>935</v>
      </c>
      <c r="L15" s="3483"/>
      <c r="M15" s="410" t="s">
        <v>936</v>
      </c>
      <c r="N15" s="15"/>
      <c r="O15" s="15"/>
      <c r="P15" s="3456"/>
      <c r="Q15" s="409"/>
      <c r="R15" s="3482" t="s">
        <v>935</v>
      </c>
      <c r="S15" s="3483"/>
      <c r="T15" s="410"/>
      <c r="U15" s="15"/>
      <c r="V15" s="15"/>
      <c r="W15" s="3456"/>
      <c r="X15" s="409"/>
      <c r="Y15" s="3482" t="s">
        <v>935</v>
      </c>
      <c r="Z15" s="3483"/>
      <c r="AA15" s="410"/>
      <c r="AB15" s="15"/>
      <c r="AC15" s="15"/>
      <c r="AD15" s="3456"/>
      <c r="AE15" s="409"/>
      <c r="AF15" s="3482" t="s">
        <v>935</v>
      </c>
      <c r="AG15" s="3483"/>
      <c r="AH15" s="410"/>
      <c r="AI15" s="14"/>
    </row>
    <row r="16" spans="1:35" ht="30" customHeight="1">
      <c r="A16" s="390"/>
      <c r="B16" s="390"/>
      <c r="D16" s="411"/>
      <c r="E16" s="391"/>
      <c r="F16" s="391"/>
      <c r="G16" s="15"/>
      <c r="H16" s="15"/>
      <c r="I16" s="3487" t="s">
        <v>433</v>
      </c>
      <c r="J16" s="3489" t="s">
        <v>434</v>
      </c>
      <c r="K16" s="3490"/>
      <c r="L16" s="3491"/>
      <c r="M16" s="398" t="s">
        <v>926</v>
      </c>
      <c r="N16" s="15"/>
      <c r="O16" s="15"/>
      <c r="P16" s="3487" t="s">
        <v>433</v>
      </c>
      <c r="Q16" s="3489" t="s">
        <v>434</v>
      </c>
      <c r="R16" s="3490"/>
      <c r="S16" s="3491"/>
      <c r="T16" s="398"/>
      <c r="U16" s="15"/>
      <c r="V16" s="15"/>
      <c r="W16" s="3487" t="s">
        <v>433</v>
      </c>
      <c r="X16" s="3489" t="s">
        <v>434</v>
      </c>
      <c r="Y16" s="3490"/>
      <c r="Z16" s="3491"/>
      <c r="AA16" s="398"/>
      <c r="AB16" s="15"/>
      <c r="AC16" s="15"/>
      <c r="AD16" s="3487" t="s">
        <v>433</v>
      </c>
      <c r="AE16" s="3489" t="s">
        <v>434</v>
      </c>
      <c r="AF16" s="3490"/>
      <c r="AG16" s="3491"/>
      <c r="AH16" s="398"/>
      <c r="AI16" s="14"/>
    </row>
    <row r="17" spans="1:35" ht="30" customHeight="1">
      <c r="A17" s="3492" t="s">
        <v>435</v>
      </c>
      <c r="B17" s="3493"/>
      <c r="C17" s="412" t="s">
        <v>436</v>
      </c>
      <c r="D17" s="399"/>
      <c r="E17" s="391"/>
      <c r="F17" s="412" t="s">
        <v>437</v>
      </c>
      <c r="G17" s="15"/>
      <c r="H17" s="15"/>
      <c r="I17" s="3488"/>
      <c r="J17" s="413"/>
      <c r="K17" s="3496" t="s">
        <v>438</v>
      </c>
      <c r="L17" s="3497"/>
      <c r="M17" s="398" t="s">
        <v>926</v>
      </c>
      <c r="N17" s="15"/>
      <c r="O17" s="15"/>
      <c r="P17" s="3488"/>
      <c r="Q17" s="413"/>
      <c r="R17" s="3496" t="s">
        <v>438</v>
      </c>
      <c r="S17" s="3497"/>
      <c r="T17" s="398"/>
      <c r="U17" s="15"/>
      <c r="V17" s="15"/>
      <c r="W17" s="3488"/>
      <c r="X17" s="413"/>
      <c r="Y17" s="3496" t="s">
        <v>438</v>
      </c>
      <c r="Z17" s="3497"/>
      <c r="AA17" s="398"/>
      <c r="AB17" s="15"/>
      <c r="AC17" s="15"/>
      <c r="AD17" s="3488"/>
      <c r="AE17" s="413"/>
      <c r="AF17" s="3496" t="s">
        <v>438</v>
      </c>
      <c r="AG17" s="3497"/>
      <c r="AH17" s="398"/>
      <c r="AI17" s="14"/>
    </row>
    <row r="18" spans="1:35" ht="30" customHeight="1" thickBot="1">
      <c r="A18" s="3494"/>
      <c r="B18" s="3495"/>
      <c r="C18" s="398" t="s">
        <v>926</v>
      </c>
      <c r="D18" s="391"/>
      <c r="E18" s="391"/>
      <c r="F18" s="398" t="s">
        <v>926</v>
      </c>
      <c r="G18" s="414"/>
      <c r="H18" s="15"/>
      <c r="I18" s="3498" t="s">
        <v>53</v>
      </c>
      <c r="J18" s="3499"/>
      <c r="K18" s="3500" t="s">
        <v>937</v>
      </c>
      <c r="L18" s="3501"/>
      <c r="M18" s="3502"/>
      <c r="N18" s="414"/>
      <c r="O18" s="15"/>
      <c r="P18" s="3498" t="s">
        <v>53</v>
      </c>
      <c r="Q18" s="3499"/>
      <c r="R18" s="3500"/>
      <c r="S18" s="3501"/>
      <c r="T18" s="3502"/>
      <c r="U18" s="414"/>
      <c r="V18" s="15"/>
      <c r="W18" s="3498" t="s">
        <v>53</v>
      </c>
      <c r="X18" s="3499"/>
      <c r="Y18" s="3500"/>
      <c r="Z18" s="3501"/>
      <c r="AA18" s="3502"/>
      <c r="AB18" s="414"/>
      <c r="AC18" s="15"/>
      <c r="AD18" s="3498" t="s">
        <v>53</v>
      </c>
      <c r="AE18" s="3499"/>
      <c r="AF18" s="3500"/>
      <c r="AG18" s="3501"/>
      <c r="AH18" s="3502"/>
      <c r="AI18" s="14"/>
    </row>
    <row r="19" spans="1:35" ht="30" customHeight="1" thickTop="1" thickBot="1">
      <c r="A19" s="415"/>
      <c r="B19" s="415"/>
      <c r="C19" s="399"/>
      <c r="D19" s="399"/>
      <c r="E19" s="391"/>
      <c r="F19" s="391"/>
      <c r="G19" s="414"/>
      <c r="H19" s="15"/>
      <c r="I19" s="3503" t="s">
        <v>587</v>
      </c>
      <c r="J19" s="3504"/>
      <c r="K19" s="3504"/>
      <c r="L19" s="3505"/>
      <c r="M19" s="280" t="s">
        <v>588</v>
      </c>
      <c r="N19" s="414"/>
      <c r="O19" s="15"/>
      <c r="P19" s="3503" t="s">
        <v>587</v>
      </c>
      <c r="Q19" s="3504"/>
      <c r="R19" s="3504"/>
      <c r="S19" s="3505"/>
      <c r="T19" s="280" t="s">
        <v>588</v>
      </c>
      <c r="U19" s="414"/>
      <c r="V19" s="15"/>
      <c r="W19" s="3503" t="s">
        <v>587</v>
      </c>
      <c r="X19" s="3504"/>
      <c r="Y19" s="3504"/>
      <c r="Z19" s="3505"/>
      <c r="AA19" s="280" t="s">
        <v>588</v>
      </c>
      <c r="AB19" s="414"/>
      <c r="AC19" s="15"/>
      <c r="AD19" s="3503" t="s">
        <v>587</v>
      </c>
      <c r="AE19" s="3504"/>
      <c r="AF19" s="3504"/>
      <c r="AG19" s="3505"/>
      <c r="AH19" s="280" t="s">
        <v>588</v>
      </c>
      <c r="AI19" s="14"/>
    </row>
    <row r="20" spans="1:35" ht="30" customHeight="1" thickTop="1">
      <c r="A20" s="390"/>
      <c r="B20" s="390"/>
      <c r="C20" s="391"/>
      <c r="D20" s="399"/>
      <c r="E20" s="391"/>
      <c r="F20" s="391"/>
      <c r="G20" s="15"/>
      <c r="H20" s="15"/>
      <c r="I20" s="414"/>
      <c r="J20" s="414"/>
      <c r="K20" s="414"/>
      <c r="L20" s="414"/>
      <c r="M20" s="414"/>
      <c r="N20" s="414"/>
      <c r="O20" s="15"/>
      <c r="P20" s="414"/>
      <c r="Q20" s="414"/>
      <c r="R20" s="414"/>
      <c r="S20" s="414"/>
      <c r="T20" s="414"/>
      <c r="U20" s="414"/>
      <c r="V20" s="15"/>
      <c r="W20" s="414"/>
      <c r="X20" s="414"/>
      <c r="Y20" s="414"/>
      <c r="Z20" s="414"/>
      <c r="AA20" s="414"/>
      <c r="AB20" s="414"/>
      <c r="AC20" s="15"/>
      <c r="AD20" s="414"/>
      <c r="AE20" s="414"/>
      <c r="AF20" s="414"/>
      <c r="AG20" s="414"/>
      <c r="AH20" s="414"/>
      <c r="AI20" s="14"/>
    </row>
    <row r="21" spans="1:35" ht="30" customHeight="1">
      <c r="A21" s="3492" t="s">
        <v>439</v>
      </c>
      <c r="B21" s="3493"/>
      <c r="C21" s="398" t="s">
        <v>926</v>
      </c>
      <c r="D21" s="391"/>
      <c r="E21" s="391"/>
      <c r="F21" s="391"/>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4"/>
    </row>
    <row r="22" spans="1:35" ht="30" customHeight="1">
      <c r="A22" s="3494"/>
      <c r="B22" s="3495"/>
      <c r="C22" s="398" t="s">
        <v>926</v>
      </c>
      <c r="G22" s="15"/>
      <c r="H22" s="15"/>
      <c r="I22" s="3454" t="s">
        <v>924</v>
      </c>
      <c r="J22" s="3457" t="s">
        <v>925</v>
      </c>
      <c r="K22" s="3458"/>
      <c r="L22" s="3459"/>
      <c r="M22" s="395" t="s">
        <v>926</v>
      </c>
      <c r="N22" s="15"/>
      <c r="O22" s="15"/>
      <c r="P22" s="3454"/>
      <c r="Q22" s="3457" t="s">
        <v>925</v>
      </c>
      <c r="R22" s="3458"/>
      <c r="S22" s="3459"/>
      <c r="T22" s="395"/>
      <c r="U22" s="15"/>
      <c r="V22" s="15"/>
      <c r="W22" s="3454"/>
      <c r="X22" s="3457" t="s">
        <v>925</v>
      </c>
      <c r="Y22" s="3458"/>
      <c r="Z22" s="3459"/>
      <c r="AA22" s="395"/>
      <c r="AB22" s="15"/>
      <c r="AC22" s="15"/>
      <c r="AD22" s="3454"/>
      <c r="AE22" s="3457" t="s">
        <v>925</v>
      </c>
      <c r="AF22" s="3458"/>
      <c r="AG22" s="3459"/>
      <c r="AH22" s="395"/>
      <c r="AI22" s="14"/>
    </row>
    <row r="23" spans="1:35" ht="30" customHeight="1" thickBot="1">
      <c r="A23" s="391"/>
      <c r="B23" s="391"/>
      <c r="C23" s="391"/>
      <c r="G23" s="15"/>
      <c r="H23" s="15"/>
      <c r="I23" s="3455"/>
      <c r="J23" s="3468" t="s">
        <v>928</v>
      </c>
      <c r="K23" s="3469"/>
      <c r="L23" s="3470"/>
      <c r="M23" s="397">
        <v>12345678</v>
      </c>
      <c r="N23" s="15"/>
      <c r="O23" s="15"/>
      <c r="P23" s="3455"/>
      <c r="Q23" s="3468" t="s">
        <v>928</v>
      </c>
      <c r="R23" s="3469"/>
      <c r="S23" s="3470"/>
      <c r="T23" s="397"/>
      <c r="U23" s="15"/>
      <c r="V23" s="15"/>
      <c r="W23" s="3455"/>
      <c r="X23" s="3468" t="s">
        <v>928</v>
      </c>
      <c r="Y23" s="3469"/>
      <c r="Z23" s="3470"/>
      <c r="AA23" s="397"/>
      <c r="AB23" s="15"/>
      <c r="AC23" s="15"/>
      <c r="AD23" s="3455"/>
      <c r="AE23" s="3468" t="s">
        <v>928</v>
      </c>
      <c r="AF23" s="3469"/>
      <c r="AG23" s="3470"/>
      <c r="AH23" s="397"/>
      <c r="AI23" s="14"/>
    </row>
    <row r="24" spans="1:35" ht="30" customHeight="1" thickTop="1" thickBot="1">
      <c r="G24" s="15"/>
      <c r="H24" s="15"/>
      <c r="I24" s="3456"/>
      <c r="J24" s="3460" t="s">
        <v>427</v>
      </c>
      <c r="K24" s="3461"/>
      <c r="L24" s="3462"/>
      <c r="M24" s="400" t="s">
        <v>931</v>
      </c>
      <c r="N24" s="15"/>
      <c r="O24" s="15"/>
      <c r="P24" s="3456"/>
      <c r="Q24" s="3460" t="s">
        <v>427</v>
      </c>
      <c r="R24" s="3461"/>
      <c r="S24" s="3462"/>
      <c r="T24" s="400"/>
      <c r="U24" s="15"/>
      <c r="V24" s="15"/>
      <c r="W24" s="3456"/>
      <c r="X24" s="3460" t="s">
        <v>427</v>
      </c>
      <c r="Y24" s="3461"/>
      <c r="Z24" s="3462"/>
      <c r="AA24" s="400"/>
      <c r="AB24" s="15"/>
      <c r="AC24" s="15"/>
      <c r="AD24" s="3456"/>
      <c r="AE24" s="3460" t="s">
        <v>427</v>
      </c>
      <c r="AF24" s="3461"/>
      <c r="AG24" s="3462"/>
      <c r="AH24" s="400"/>
      <c r="AI24" s="14"/>
    </row>
    <row r="25" spans="1:35" ht="30" customHeight="1" thickTop="1">
      <c r="G25" s="15"/>
      <c r="H25" s="15"/>
      <c r="I25" s="3456"/>
      <c r="J25" s="3465" t="s">
        <v>428</v>
      </c>
      <c r="K25" s="3466"/>
      <c r="L25" s="3467"/>
      <c r="M25" s="401" t="s">
        <v>926</v>
      </c>
      <c r="N25" s="15"/>
      <c r="O25" s="15"/>
      <c r="P25" s="3456"/>
      <c r="Q25" s="3465" t="s">
        <v>428</v>
      </c>
      <c r="R25" s="3466"/>
      <c r="S25" s="3467"/>
      <c r="T25" s="401"/>
      <c r="U25" s="15"/>
      <c r="V25" s="15"/>
      <c r="W25" s="3456"/>
      <c r="X25" s="3465" t="s">
        <v>428</v>
      </c>
      <c r="Y25" s="3466"/>
      <c r="Z25" s="3467"/>
      <c r="AA25" s="401"/>
      <c r="AB25" s="15"/>
      <c r="AC25" s="15"/>
      <c r="AD25" s="3456"/>
      <c r="AE25" s="3465" t="s">
        <v>428</v>
      </c>
      <c r="AF25" s="3466"/>
      <c r="AG25" s="3467"/>
      <c r="AH25" s="401"/>
      <c r="AI25" s="14"/>
    </row>
    <row r="26" spans="1:35" ht="30" customHeight="1">
      <c r="D26" s="391"/>
      <c r="E26" s="391"/>
      <c r="F26" s="391"/>
      <c r="G26" s="15"/>
      <c r="H26" s="416"/>
      <c r="I26" s="3456"/>
      <c r="J26" s="3465" t="s">
        <v>95</v>
      </c>
      <c r="K26" s="3466"/>
      <c r="L26" s="3467"/>
      <c r="M26" s="396">
        <v>12345678</v>
      </c>
      <c r="N26" s="15"/>
      <c r="O26" s="15"/>
      <c r="P26" s="3456"/>
      <c r="Q26" s="3465" t="s">
        <v>95</v>
      </c>
      <c r="R26" s="3466"/>
      <c r="S26" s="3467"/>
      <c r="T26" s="396"/>
      <c r="U26" s="15"/>
      <c r="V26" s="15"/>
      <c r="W26" s="3456"/>
      <c r="X26" s="3465" t="s">
        <v>95</v>
      </c>
      <c r="Y26" s="3466"/>
      <c r="Z26" s="3467"/>
      <c r="AA26" s="396"/>
      <c r="AB26" s="15"/>
      <c r="AC26" s="15"/>
      <c r="AD26" s="3456"/>
      <c r="AE26" s="3465" t="s">
        <v>95</v>
      </c>
      <c r="AF26" s="3466"/>
      <c r="AG26" s="3467"/>
      <c r="AH26" s="396"/>
      <c r="AI26" s="14"/>
    </row>
    <row r="27" spans="1:35" ht="30" customHeight="1" thickBot="1">
      <c r="D27" s="391"/>
      <c r="E27" s="391"/>
      <c r="F27" s="391"/>
      <c r="G27" s="15"/>
      <c r="H27" s="416"/>
      <c r="I27" s="3456"/>
      <c r="J27" s="3479" t="s">
        <v>933</v>
      </c>
      <c r="K27" s="3480"/>
      <c r="L27" s="3481"/>
      <c r="M27" s="402" t="s">
        <v>431</v>
      </c>
      <c r="N27" s="15"/>
      <c r="O27" s="416"/>
      <c r="P27" s="3456"/>
      <c r="Q27" s="3479" t="s">
        <v>933</v>
      </c>
      <c r="R27" s="3480"/>
      <c r="S27" s="3481"/>
      <c r="T27" s="402"/>
      <c r="U27" s="15"/>
      <c r="V27" s="416"/>
      <c r="W27" s="3456"/>
      <c r="X27" s="3479" t="s">
        <v>933</v>
      </c>
      <c r="Y27" s="3480"/>
      <c r="Z27" s="3481"/>
      <c r="AA27" s="402"/>
      <c r="AB27" s="15"/>
      <c r="AC27" s="416"/>
      <c r="AD27" s="3456"/>
      <c r="AE27" s="3479" t="s">
        <v>933</v>
      </c>
      <c r="AF27" s="3480"/>
      <c r="AG27" s="3481"/>
      <c r="AH27" s="402"/>
      <c r="AI27" s="14"/>
    </row>
    <row r="28" spans="1:35" ht="30" customHeight="1" thickTop="1" thickBot="1">
      <c r="A28" s="391"/>
      <c r="B28" s="391"/>
      <c r="C28" s="391"/>
      <c r="D28" s="391"/>
      <c r="E28" s="391"/>
      <c r="F28" s="417"/>
      <c r="G28" s="15"/>
      <c r="H28" s="15"/>
      <c r="I28" s="3456"/>
      <c r="J28" s="3484" t="s">
        <v>56</v>
      </c>
      <c r="K28" s="3485"/>
      <c r="L28" s="3486"/>
      <c r="M28" s="405">
        <v>1234567890</v>
      </c>
      <c r="N28" s="407"/>
      <c r="O28" s="416"/>
      <c r="P28" s="3456"/>
      <c r="Q28" s="3484" t="s">
        <v>56</v>
      </c>
      <c r="R28" s="3485"/>
      <c r="S28" s="3486"/>
      <c r="T28" s="405"/>
      <c r="U28" s="407"/>
      <c r="V28" s="416"/>
      <c r="W28" s="3456"/>
      <c r="X28" s="3484" t="s">
        <v>56</v>
      </c>
      <c r="Y28" s="3485"/>
      <c r="Z28" s="3486"/>
      <c r="AA28" s="405"/>
      <c r="AB28" s="407"/>
      <c r="AC28" s="416"/>
      <c r="AD28" s="3456"/>
      <c r="AE28" s="3484" t="s">
        <v>56</v>
      </c>
      <c r="AF28" s="3485"/>
      <c r="AG28" s="3486"/>
      <c r="AH28" s="405"/>
      <c r="AI28" s="14"/>
    </row>
    <row r="29" spans="1:35" ht="30" customHeight="1" thickTop="1">
      <c r="A29" s="391"/>
      <c r="B29" s="391"/>
      <c r="C29" s="391"/>
      <c r="E29" s="391"/>
      <c r="F29" s="391"/>
      <c r="G29" s="15"/>
      <c r="H29" s="15"/>
      <c r="I29" s="3456"/>
      <c r="J29" s="3474" t="s">
        <v>934</v>
      </c>
      <c r="K29" s="3475"/>
      <c r="L29" s="3476"/>
      <c r="M29" s="398" t="s">
        <v>926</v>
      </c>
      <c r="N29" s="15"/>
      <c r="O29" s="15"/>
      <c r="P29" s="3456"/>
      <c r="Q29" s="3474" t="s">
        <v>934</v>
      </c>
      <c r="R29" s="3475"/>
      <c r="S29" s="3476"/>
      <c r="T29" s="398"/>
      <c r="U29" s="15"/>
      <c r="V29" s="15"/>
      <c r="W29" s="3456"/>
      <c r="X29" s="3474" t="s">
        <v>934</v>
      </c>
      <c r="Y29" s="3475"/>
      <c r="Z29" s="3476"/>
      <c r="AA29" s="398"/>
      <c r="AB29" s="15"/>
      <c r="AC29" s="15"/>
      <c r="AD29" s="3456"/>
      <c r="AE29" s="3474" t="s">
        <v>934</v>
      </c>
      <c r="AF29" s="3475"/>
      <c r="AG29" s="3476"/>
      <c r="AH29" s="398"/>
      <c r="AI29" s="14"/>
    </row>
    <row r="30" spans="1:35" ht="30" customHeight="1">
      <c r="A30" s="391"/>
      <c r="B30" s="391"/>
      <c r="C30" s="391"/>
      <c r="E30" s="391"/>
      <c r="F30" s="391"/>
      <c r="G30" s="15"/>
      <c r="H30" s="15"/>
      <c r="I30" s="3456"/>
      <c r="J30" s="3457" t="s">
        <v>55</v>
      </c>
      <c r="K30" s="3458"/>
      <c r="L30" s="3459"/>
      <c r="M30" s="395" t="s">
        <v>926</v>
      </c>
      <c r="N30" s="15"/>
      <c r="O30" s="15"/>
      <c r="P30" s="3456"/>
      <c r="Q30" s="3457" t="s">
        <v>55</v>
      </c>
      <c r="R30" s="3458"/>
      <c r="S30" s="3459"/>
      <c r="T30" s="395"/>
      <c r="U30" s="15"/>
      <c r="V30" s="15"/>
      <c r="W30" s="3456"/>
      <c r="X30" s="3457" t="s">
        <v>55</v>
      </c>
      <c r="Y30" s="3458"/>
      <c r="Z30" s="3459"/>
      <c r="AA30" s="395"/>
      <c r="AB30" s="15"/>
      <c r="AC30" s="15"/>
      <c r="AD30" s="3456"/>
      <c r="AE30" s="3457" t="s">
        <v>55</v>
      </c>
      <c r="AF30" s="3458"/>
      <c r="AG30" s="3459"/>
      <c r="AH30" s="395"/>
      <c r="AI30" s="14"/>
    </row>
    <row r="31" spans="1:35" ht="30" customHeight="1">
      <c r="G31" s="15"/>
      <c r="H31" s="15"/>
      <c r="I31" s="3456"/>
      <c r="J31" s="409"/>
      <c r="K31" s="3482" t="s">
        <v>935</v>
      </c>
      <c r="L31" s="3483"/>
      <c r="M31" s="410" t="s">
        <v>936</v>
      </c>
      <c r="N31" s="15"/>
      <c r="O31" s="15"/>
      <c r="P31" s="3456"/>
      <c r="Q31" s="409"/>
      <c r="R31" s="3482" t="s">
        <v>935</v>
      </c>
      <c r="S31" s="3483"/>
      <c r="T31" s="410"/>
      <c r="U31" s="15"/>
      <c r="V31" s="15"/>
      <c r="W31" s="3456"/>
      <c r="X31" s="409"/>
      <c r="Y31" s="3482" t="s">
        <v>935</v>
      </c>
      <c r="Z31" s="3483"/>
      <c r="AA31" s="410"/>
      <c r="AB31" s="15"/>
      <c r="AC31" s="15"/>
      <c r="AD31" s="3456"/>
      <c r="AE31" s="409"/>
      <c r="AF31" s="3482" t="s">
        <v>935</v>
      </c>
      <c r="AG31" s="3483"/>
      <c r="AH31" s="410"/>
      <c r="AI31" s="14"/>
    </row>
    <row r="32" spans="1:35" ht="30" customHeight="1">
      <c r="G32" s="414"/>
      <c r="H32" s="15"/>
      <c r="I32" s="3487" t="s">
        <v>433</v>
      </c>
      <c r="J32" s="3489" t="s">
        <v>434</v>
      </c>
      <c r="K32" s="3490"/>
      <c r="L32" s="3491"/>
      <c r="M32" s="398" t="s">
        <v>926</v>
      </c>
      <c r="N32" s="15"/>
      <c r="O32" s="15"/>
      <c r="P32" s="3487" t="s">
        <v>433</v>
      </c>
      <c r="Q32" s="3489" t="s">
        <v>434</v>
      </c>
      <c r="R32" s="3490"/>
      <c r="S32" s="3491"/>
      <c r="T32" s="398"/>
      <c r="U32" s="15"/>
      <c r="V32" s="15"/>
      <c r="W32" s="3487" t="s">
        <v>433</v>
      </c>
      <c r="X32" s="3489" t="s">
        <v>434</v>
      </c>
      <c r="Y32" s="3490"/>
      <c r="Z32" s="3491"/>
      <c r="AA32" s="398"/>
      <c r="AB32" s="15"/>
      <c r="AC32" s="15"/>
      <c r="AD32" s="3487" t="s">
        <v>433</v>
      </c>
      <c r="AE32" s="3489" t="s">
        <v>434</v>
      </c>
      <c r="AF32" s="3490"/>
      <c r="AG32" s="3491"/>
      <c r="AH32" s="398"/>
      <c r="AI32" s="14"/>
    </row>
    <row r="33" spans="1:53" ht="30" customHeight="1">
      <c r="G33" s="414"/>
      <c r="H33" s="15"/>
      <c r="I33" s="3488"/>
      <c r="J33" s="413"/>
      <c r="K33" s="3496" t="s">
        <v>438</v>
      </c>
      <c r="L33" s="3497"/>
      <c r="M33" s="398" t="s">
        <v>926</v>
      </c>
      <c r="N33" s="414"/>
      <c r="O33" s="15"/>
      <c r="P33" s="3488"/>
      <c r="Q33" s="413"/>
      <c r="R33" s="3496" t="s">
        <v>438</v>
      </c>
      <c r="S33" s="3497"/>
      <c r="T33" s="398"/>
      <c r="U33" s="414"/>
      <c r="V33" s="15"/>
      <c r="W33" s="3488"/>
      <c r="X33" s="413"/>
      <c r="Y33" s="3496" t="s">
        <v>438</v>
      </c>
      <c r="Z33" s="3497"/>
      <c r="AA33" s="398"/>
      <c r="AB33" s="414"/>
      <c r="AC33" s="15"/>
      <c r="AD33" s="3488"/>
      <c r="AE33" s="413"/>
      <c r="AF33" s="3496" t="s">
        <v>438</v>
      </c>
      <c r="AG33" s="3497"/>
      <c r="AH33" s="398"/>
      <c r="AI33" s="14"/>
    </row>
    <row r="34" spans="1:53" ht="30" customHeight="1" thickBot="1">
      <c r="G34" s="414"/>
      <c r="H34" s="15"/>
      <c r="I34" s="3498" t="s">
        <v>53</v>
      </c>
      <c r="J34" s="3499"/>
      <c r="K34" s="3500" t="s">
        <v>937</v>
      </c>
      <c r="L34" s="3501"/>
      <c r="M34" s="3502"/>
      <c r="N34" s="414"/>
      <c r="O34" s="15"/>
      <c r="P34" s="3498" t="s">
        <v>53</v>
      </c>
      <c r="Q34" s="3499"/>
      <c r="R34" s="3500"/>
      <c r="S34" s="3501"/>
      <c r="T34" s="3502"/>
      <c r="U34" s="414"/>
      <c r="V34" s="15"/>
      <c r="W34" s="3498" t="s">
        <v>53</v>
      </c>
      <c r="X34" s="3499"/>
      <c r="Y34" s="3500"/>
      <c r="Z34" s="3501"/>
      <c r="AA34" s="3502"/>
      <c r="AB34" s="414"/>
      <c r="AC34" s="15"/>
      <c r="AD34" s="3498" t="s">
        <v>53</v>
      </c>
      <c r="AE34" s="3499"/>
      <c r="AF34" s="3500"/>
      <c r="AG34" s="3501"/>
      <c r="AH34" s="3502"/>
      <c r="AI34" s="14"/>
    </row>
    <row r="35" spans="1:53" ht="30" customHeight="1" thickTop="1" thickBot="1">
      <c r="G35" s="15"/>
      <c r="H35" s="15"/>
      <c r="I35" s="3503" t="s">
        <v>587</v>
      </c>
      <c r="J35" s="3504"/>
      <c r="K35" s="3504"/>
      <c r="L35" s="3505"/>
      <c r="M35" s="280" t="s">
        <v>588</v>
      </c>
      <c r="N35" s="414"/>
      <c r="O35" s="15"/>
      <c r="P35" s="3503" t="s">
        <v>587</v>
      </c>
      <c r="Q35" s="3504"/>
      <c r="R35" s="3504"/>
      <c r="S35" s="3505"/>
      <c r="T35" s="280" t="s">
        <v>588</v>
      </c>
      <c r="U35" s="414"/>
      <c r="V35" s="15"/>
      <c r="W35" s="3503" t="s">
        <v>587</v>
      </c>
      <c r="X35" s="3504"/>
      <c r="Y35" s="3504"/>
      <c r="Z35" s="3505"/>
      <c r="AA35" s="280" t="s">
        <v>588</v>
      </c>
      <c r="AB35" s="414"/>
      <c r="AC35" s="15"/>
      <c r="AD35" s="3503" t="s">
        <v>587</v>
      </c>
      <c r="AE35" s="3504"/>
      <c r="AF35" s="3504"/>
      <c r="AG35" s="3505"/>
      <c r="AH35" s="280" t="s">
        <v>588</v>
      </c>
      <c r="AI35" s="14"/>
    </row>
    <row r="36" spans="1:53" ht="30" customHeight="1" thickTop="1">
      <c r="G36" s="15"/>
      <c r="H36" s="15"/>
      <c r="I36" s="414"/>
      <c r="J36" s="414"/>
      <c r="K36" s="414"/>
      <c r="L36" s="414"/>
      <c r="M36" s="414"/>
      <c r="N36" s="414"/>
      <c r="O36" s="15"/>
      <c r="P36" s="414"/>
      <c r="Q36" s="414"/>
      <c r="R36" s="414"/>
      <c r="S36" s="414"/>
      <c r="T36" s="414"/>
      <c r="U36" s="414"/>
      <c r="V36" s="15"/>
      <c r="W36" s="414"/>
      <c r="X36" s="414"/>
      <c r="Y36" s="414"/>
      <c r="Z36" s="414"/>
      <c r="AA36" s="414"/>
      <c r="AB36" s="414"/>
      <c r="AC36" s="15"/>
      <c r="AD36" s="414"/>
      <c r="AE36" s="414"/>
      <c r="AF36" s="414"/>
      <c r="AG36" s="414"/>
      <c r="AH36" s="414"/>
      <c r="AI36" s="14"/>
    </row>
    <row r="37" spans="1:53" ht="30" customHeight="1">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4"/>
    </row>
    <row r="38" spans="1:53" ht="30" customHeight="1">
      <c r="G38" s="15"/>
      <c r="H38" s="15"/>
      <c r="I38" s="3454" t="s">
        <v>924</v>
      </c>
      <c r="J38" s="3457" t="s">
        <v>925</v>
      </c>
      <c r="K38" s="3458"/>
      <c r="L38" s="3459"/>
      <c r="M38" s="395" t="s">
        <v>926</v>
      </c>
      <c r="N38" s="15"/>
      <c r="O38" s="15"/>
      <c r="P38" s="3454"/>
      <c r="Q38" s="3457" t="s">
        <v>925</v>
      </c>
      <c r="R38" s="3458"/>
      <c r="S38" s="3459"/>
      <c r="T38" s="395"/>
      <c r="U38" s="15"/>
      <c r="V38" s="15"/>
      <c r="W38" s="3454"/>
      <c r="X38" s="3457" t="s">
        <v>925</v>
      </c>
      <c r="Y38" s="3458"/>
      <c r="Z38" s="3459"/>
      <c r="AA38" s="395"/>
      <c r="AB38" s="15"/>
      <c r="AC38" s="15"/>
      <c r="AD38" s="3454"/>
      <c r="AE38" s="3457" t="s">
        <v>925</v>
      </c>
      <c r="AF38" s="3458"/>
      <c r="AG38" s="3459"/>
      <c r="AH38" s="395"/>
      <c r="AI38" s="14"/>
    </row>
    <row r="39" spans="1:53" ht="30" customHeight="1" thickBot="1">
      <c r="G39" s="15"/>
      <c r="H39" s="15"/>
      <c r="I39" s="3455"/>
      <c r="J39" s="3468" t="s">
        <v>928</v>
      </c>
      <c r="K39" s="3469"/>
      <c r="L39" s="3470"/>
      <c r="M39" s="397">
        <v>12345678</v>
      </c>
      <c r="N39" s="15"/>
      <c r="O39" s="15"/>
      <c r="P39" s="3455"/>
      <c r="Q39" s="3468" t="s">
        <v>928</v>
      </c>
      <c r="R39" s="3469"/>
      <c r="S39" s="3470"/>
      <c r="T39" s="397"/>
      <c r="U39" s="15"/>
      <c r="V39" s="15"/>
      <c r="W39" s="3455"/>
      <c r="X39" s="3468" t="s">
        <v>928</v>
      </c>
      <c r="Y39" s="3469"/>
      <c r="Z39" s="3470"/>
      <c r="AA39" s="397"/>
      <c r="AB39" s="15"/>
      <c r="AC39" s="15"/>
      <c r="AD39" s="3455"/>
      <c r="AE39" s="3468" t="s">
        <v>928</v>
      </c>
      <c r="AF39" s="3469"/>
      <c r="AG39" s="3470"/>
      <c r="AH39" s="397"/>
      <c r="AI39" s="14"/>
    </row>
    <row r="40" spans="1:53" ht="30" customHeight="1" thickTop="1" thickBot="1">
      <c r="G40" s="15"/>
      <c r="H40" s="15"/>
      <c r="I40" s="3456"/>
      <c r="J40" s="3460" t="s">
        <v>427</v>
      </c>
      <c r="K40" s="3461"/>
      <c r="L40" s="3462"/>
      <c r="M40" s="400" t="s">
        <v>931</v>
      </c>
      <c r="N40" s="15"/>
      <c r="O40" s="15"/>
      <c r="P40" s="3456"/>
      <c r="Q40" s="3460" t="s">
        <v>427</v>
      </c>
      <c r="R40" s="3461"/>
      <c r="S40" s="3462"/>
      <c r="T40" s="400"/>
      <c r="U40" s="15"/>
      <c r="V40" s="15"/>
      <c r="W40" s="3456"/>
      <c r="X40" s="3460" t="s">
        <v>427</v>
      </c>
      <c r="Y40" s="3461"/>
      <c r="Z40" s="3462"/>
      <c r="AA40" s="400"/>
      <c r="AB40" s="15"/>
      <c r="AC40" s="15"/>
      <c r="AD40" s="3456"/>
      <c r="AE40" s="3460" t="s">
        <v>427</v>
      </c>
      <c r="AF40" s="3461"/>
      <c r="AG40" s="3462"/>
      <c r="AH40" s="400"/>
      <c r="AI40" s="14"/>
    </row>
    <row r="41" spans="1:53" ht="30" customHeight="1" thickTop="1">
      <c r="E41" s="391"/>
      <c r="F41" s="391"/>
      <c r="G41" s="15"/>
      <c r="H41" s="416"/>
      <c r="I41" s="3456"/>
      <c r="J41" s="3465" t="s">
        <v>428</v>
      </c>
      <c r="K41" s="3466"/>
      <c r="L41" s="3467"/>
      <c r="M41" s="401" t="s">
        <v>926</v>
      </c>
      <c r="N41" s="15"/>
      <c r="O41" s="15"/>
      <c r="P41" s="3456"/>
      <c r="Q41" s="3465" t="s">
        <v>428</v>
      </c>
      <c r="R41" s="3466"/>
      <c r="S41" s="3467"/>
      <c r="T41" s="401"/>
      <c r="U41" s="15"/>
      <c r="V41" s="15"/>
      <c r="W41" s="3456"/>
      <c r="X41" s="3465" t="s">
        <v>428</v>
      </c>
      <c r="Y41" s="3466"/>
      <c r="Z41" s="3467"/>
      <c r="AA41" s="401"/>
      <c r="AB41" s="15"/>
      <c r="AC41" s="15"/>
      <c r="AD41" s="3456"/>
      <c r="AE41" s="3465" t="s">
        <v>428</v>
      </c>
      <c r="AF41" s="3466"/>
      <c r="AG41" s="3467"/>
      <c r="AH41" s="401"/>
      <c r="AI41" s="14"/>
    </row>
    <row r="42" spans="1:53" ht="30" customHeight="1">
      <c r="G42" s="15"/>
      <c r="H42" s="416"/>
      <c r="I42" s="3456"/>
      <c r="J42" s="3465" t="s">
        <v>95</v>
      </c>
      <c r="K42" s="3466"/>
      <c r="L42" s="3467"/>
      <c r="M42" s="396">
        <v>12345678</v>
      </c>
      <c r="N42" s="15"/>
      <c r="O42" s="15"/>
      <c r="P42" s="3456"/>
      <c r="Q42" s="3465" t="s">
        <v>95</v>
      </c>
      <c r="R42" s="3466"/>
      <c r="S42" s="3467"/>
      <c r="T42" s="396"/>
      <c r="U42" s="15"/>
      <c r="V42" s="15"/>
      <c r="W42" s="3456"/>
      <c r="X42" s="3465" t="s">
        <v>95</v>
      </c>
      <c r="Y42" s="3466"/>
      <c r="Z42" s="3467"/>
      <c r="AA42" s="396"/>
      <c r="AB42" s="15"/>
      <c r="AC42" s="15"/>
      <c r="AD42" s="3456"/>
      <c r="AE42" s="3465" t="s">
        <v>95</v>
      </c>
      <c r="AF42" s="3466"/>
      <c r="AG42" s="3467"/>
      <c r="AH42" s="396"/>
      <c r="AI42" s="14"/>
    </row>
    <row r="43" spans="1:53" ht="30" customHeight="1" thickBot="1">
      <c r="G43" s="15"/>
      <c r="H43" s="15"/>
      <c r="I43" s="3456"/>
      <c r="J43" s="3479" t="s">
        <v>933</v>
      </c>
      <c r="K43" s="3480"/>
      <c r="L43" s="3481"/>
      <c r="M43" s="402" t="s">
        <v>431</v>
      </c>
      <c r="N43" s="15"/>
      <c r="O43" s="416"/>
      <c r="P43" s="3456"/>
      <c r="Q43" s="3479" t="s">
        <v>933</v>
      </c>
      <c r="R43" s="3480"/>
      <c r="S43" s="3481"/>
      <c r="T43" s="418"/>
      <c r="U43" s="407"/>
      <c r="V43" s="416"/>
      <c r="W43" s="3456"/>
      <c r="X43" s="3479" t="s">
        <v>933</v>
      </c>
      <c r="Y43" s="3480"/>
      <c r="Z43" s="3481"/>
      <c r="AA43" s="418"/>
      <c r="AB43" s="407"/>
      <c r="AC43" s="416"/>
      <c r="AD43" s="3456"/>
      <c r="AE43" s="3479" t="s">
        <v>933</v>
      </c>
      <c r="AF43" s="3480"/>
      <c r="AG43" s="3481"/>
      <c r="AH43" s="402"/>
      <c r="AI43" s="14"/>
    </row>
    <row r="44" spans="1:53" ht="30" customHeight="1" thickTop="1" thickBot="1">
      <c r="G44" s="15"/>
      <c r="H44" s="15"/>
      <c r="I44" s="3456"/>
      <c r="J44" s="3484" t="s">
        <v>56</v>
      </c>
      <c r="K44" s="3485"/>
      <c r="L44" s="3486"/>
      <c r="M44" s="405">
        <v>1234567890</v>
      </c>
      <c r="N44" s="407"/>
      <c r="O44" s="416"/>
      <c r="P44" s="3456"/>
      <c r="Q44" s="3484" t="s">
        <v>56</v>
      </c>
      <c r="R44" s="3485"/>
      <c r="S44" s="3486"/>
      <c r="T44" s="405"/>
      <c r="U44" s="407"/>
      <c r="V44" s="416"/>
      <c r="W44" s="3456"/>
      <c r="X44" s="3484" t="s">
        <v>56</v>
      </c>
      <c r="Y44" s="3485"/>
      <c r="Z44" s="3486"/>
      <c r="AA44" s="405"/>
      <c r="AB44" s="407"/>
      <c r="AC44" s="416"/>
      <c r="AD44" s="3456"/>
      <c r="AE44" s="3484" t="s">
        <v>56</v>
      </c>
      <c r="AF44" s="3485"/>
      <c r="AG44" s="3486"/>
      <c r="AH44" s="405"/>
      <c r="AI44" s="14"/>
    </row>
    <row r="45" spans="1:53" ht="30" customHeight="1" thickTop="1">
      <c r="A45" s="138"/>
      <c r="G45" s="15"/>
      <c r="H45" s="15"/>
      <c r="I45" s="3456"/>
      <c r="J45" s="3474" t="s">
        <v>934</v>
      </c>
      <c r="K45" s="3475"/>
      <c r="L45" s="3476"/>
      <c r="M45" s="398" t="s">
        <v>926</v>
      </c>
      <c r="N45" s="15"/>
      <c r="O45" s="15"/>
      <c r="P45" s="3456"/>
      <c r="Q45" s="3474" t="s">
        <v>934</v>
      </c>
      <c r="R45" s="3475"/>
      <c r="S45" s="3476"/>
      <c r="T45" s="398"/>
      <c r="U45" s="15"/>
      <c r="V45" s="15"/>
      <c r="W45" s="3456"/>
      <c r="X45" s="3474" t="s">
        <v>934</v>
      </c>
      <c r="Y45" s="3475"/>
      <c r="Z45" s="3476"/>
      <c r="AA45" s="398"/>
      <c r="AB45" s="15"/>
      <c r="AC45" s="15"/>
      <c r="AD45" s="3456"/>
      <c r="AE45" s="3474" t="s">
        <v>934</v>
      </c>
      <c r="AF45" s="3475"/>
      <c r="AG45" s="3476"/>
      <c r="AH45" s="398"/>
      <c r="AI45" s="14"/>
    </row>
    <row r="46" spans="1:53" ht="30" customHeight="1">
      <c r="A46" s="138"/>
      <c r="G46" s="15"/>
      <c r="H46" s="15"/>
      <c r="I46" s="3456"/>
      <c r="J46" s="3457" t="s">
        <v>55</v>
      </c>
      <c r="K46" s="3458"/>
      <c r="L46" s="3459"/>
      <c r="M46" s="395" t="s">
        <v>926</v>
      </c>
      <c r="N46" s="15"/>
      <c r="O46" s="15"/>
      <c r="P46" s="3456"/>
      <c r="Q46" s="3457" t="s">
        <v>55</v>
      </c>
      <c r="R46" s="3458"/>
      <c r="S46" s="3459"/>
      <c r="T46" s="395"/>
      <c r="U46" s="15"/>
      <c r="V46" s="15"/>
      <c r="W46" s="3456"/>
      <c r="X46" s="3457" t="s">
        <v>55</v>
      </c>
      <c r="Y46" s="3458"/>
      <c r="Z46" s="3459"/>
      <c r="AA46" s="395"/>
      <c r="AB46" s="15"/>
      <c r="AC46" s="15"/>
      <c r="AD46" s="3456"/>
      <c r="AE46" s="3457" t="s">
        <v>55</v>
      </c>
      <c r="AF46" s="3458"/>
      <c r="AG46" s="3459"/>
      <c r="AH46" s="395"/>
      <c r="AI46" s="14"/>
    </row>
    <row r="47" spans="1:53" ht="30" customHeight="1">
      <c r="A47" s="138"/>
      <c r="G47" s="414"/>
      <c r="H47" s="15"/>
      <c r="I47" s="3456"/>
      <c r="J47" s="409"/>
      <c r="K47" s="3482" t="s">
        <v>935</v>
      </c>
      <c r="L47" s="3483"/>
      <c r="M47" s="410" t="s">
        <v>936</v>
      </c>
      <c r="N47" s="15"/>
      <c r="O47" s="15"/>
      <c r="P47" s="3456"/>
      <c r="Q47" s="409"/>
      <c r="R47" s="3482" t="s">
        <v>935</v>
      </c>
      <c r="S47" s="3483"/>
      <c r="T47" s="410"/>
      <c r="U47" s="15"/>
      <c r="V47" s="15"/>
      <c r="W47" s="3456"/>
      <c r="X47" s="409"/>
      <c r="Y47" s="3482" t="s">
        <v>935</v>
      </c>
      <c r="Z47" s="3483"/>
      <c r="AA47" s="410"/>
      <c r="AB47" s="15"/>
      <c r="AC47" s="15"/>
      <c r="AD47" s="3456"/>
      <c r="AE47" s="409"/>
      <c r="AF47" s="3482" t="s">
        <v>935</v>
      </c>
      <c r="AG47" s="3483"/>
      <c r="AH47" s="410"/>
      <c r="AI47" s="14"/>
    </row>
    <row r="48" spans="1:53" ht="30" customHeight="1">
      <c r="G48" s="15"/>
      <c r="H48" s="15"/>
      <c r="I48" s="3487" t="s">
        <v>433</v>
      </c>
      <c r="J48" s="3489" t="s">
        <v>434</v>
      </c>
      <c r="K48" s="3490"/>
      <c r="L48" s="3491"/>
      <c r="M48" s="398" t="s">
        <v>926</v>
      </c>
      <c r="N48" s="15"/>
      <c r="O48" s="15"/>
      <c r="P48" s="3487" t="s">
        <v>433</v>
      </c>
      <c r="Q48" s="3489" t="s">
        <v>434</v>
      </c>
      <c r="R48" s="3490"/>
      <c r="S48" s="3491"/>
      <c r="T48" s="398"/>
      <c r="U48" s="15"/>
      <c r="V48" s="15"/>
      <c r="W48" s="3487" t="s">
        <v>433</v>
      </c>
      <c r="X48" s="3489" t="s">
        <v>434</v>
      </c>
      <c r="Y48" s="3490"/>
      <c r="Z48" s="3491"/>
      <c r="AA48" s="398"/>
      <c r="AB48" s="15"/>
      <c r="AC48" s="15"/>
      <c r="AD48" s="3487" t="s">
        <v>433</v>
      </c>
      <c r="AE48" s="3489" t="s">
        <v>434</v>
      </c>
      <c r="AF48" s="3490"/>
      <c r="AG48" s="3491"/>
      <c r="AH48" s="398"/>
      <c r="AI48" s="419"/>
      <c r="AJ48" s="419"/>
      <c r="AK48" s="419"/>
      <c r="AL48" s="419"/>
      <c r="AM48" s="419"/>
      <c r="AN48" s="419"/>
      <c r="AO48" s="419"/>
      <c r="AP48" s="419"/>
      <c r="AQ48" s="419"/>
      <c r="AR48" s="419"/>
      <c r="AS48" s="419"/>
      <c r="AT48" s="419"/>
      <c r="AU48" s="419"/>
      <c r="AV48" s="419"/>
      <c r="AW48" s="419"/>
      <c r="AX48" s="419"/>
      <c r="AY48" s="419"/>
      <c r="AZ48" s="419"/>
      <c r="BA48" s="419"/>
    </row>
    <row r="49" spans="7:53" ht="30" customHeight="1">
      <c r="G49" s="419"/>
      <c r="H49" s="419"/>
      <c r="I49" s="3488"/>
      <c r="J49" s="413"/>
      <c r="K49" s="3496" t="s">
        <v>438</v>
      </c>
      <c r="L49" s="3497"/>
      <c r="M49" s="398" t="s">
        <v>926</v>
      </c>
      <c r="N49" s="414"/>
      <c r="O49" s="15"/>
      <c r="P49" s="3488"/>
      <c r="Q49" s="413"/>
      <c r="R49" s="3496" t="s">
        <v>438</v>
      </c>
      <c r="S49" s="3497"/>
      <c r="T49" s="398"/>
      <c r="U49" s="414"/>
      <c r="V49" s="15"/>
      <c r="W49" s="3488"/>
      <c r="X49" s="413"/>
      <c r="Y49" s="3496" t="s">
        <v>438</v>
      </c>
      <c r="Z49" s="3497"/>
      <c r="AA49" s="398"/>
      <c r="AB49" s="414"/>
      <c r="AC49" s="15"/>
      <c r="AD49" s="3488"/>
      <c r="AE49" s="413"/>
      <c r="AF49" s="3496" t="s">
        <v>438</v>
      </c>
      <c r="AG49" s="3497"/>
      <c r="AH49" s="398"/>
      <c r="AI49" s="419"/>
      <c r="AJ49" s="419"/>
      <c r="AK49" s="419"/>
      <c r="AL49" s="419"/>
      <c r="AM49" s="419"/>
      <c r="AN49" s="419"/>
      <c r="AO49" s="419"/>
      <c r="AP49" s="419"/>
      <c r="AQ49" s="419"/>
      <c r="AR49" s="419"/>
      <c r="AS49" s="419"/>
      <c r="AT49" s="419"/>
      <c r="AU49" s="419"/>
      <c r="AV49" s="419"/>
      <c r="AW49" s="419"/>
      <c r="AX49" s="419"/>
      <c r="AY49" s="419"/>
      <c r="AZ49" s="419"/>
      <c r="BA49" s="419"/>
    </row>
    <row r="50" spans="7:53" ht="30" customHeight="1" thickBot="1">
      <c r="G50" s="419"/>
      <c r="H50" s="419"/>
      <c r="I50" s="3498" t="s">
        <v>53</v>
      </c>
      <c r="J50" s="3499"/>
      <c r="K50" s="3500" t="s">
        <v>937</v>
      </c>
      <c r="L50" s="3501"/>
      <c r="M50" s="3502"/>
      <c r="N50" s="15"/>
      <c r="O50" s="15"/>
      <c r="P50" s="3498" t="s">
        <v>53</v>
      </c>
      <c r="Q50" s="3499"/>
      <c r="R50" s="3500"/>
      <c r="S50" s="3501"/>
      <c r="T50" s="3502"/>
      <c r="U50" s="15"/>
      <c r="V50" s="15"/>
      <c r="W50" s="3498" t="s">
        <v>53</v>
      </c>
      <c r="X50" s="3499"/>
      <c r="Y50" s="3500"/>
      <c r="Z50" s="3501"/>
      <c r="AA50" s="3502"/>
      <c r="AB50" s="15"/>
      <c r="AC50" s="15"/>
      <c r="AD50" s="3498" t="s">
        <v>53</v>
      </c>
      <c r="AE50" s="3499"/>
      <c r="AF50" s="3500"/>
      <c r="AG50" s="3501"/>
      <c r="AH50" s="3502"/>
      <c r="AI50" s="14"/>
    </row>
    <row r="51" spans="7:53" ht="30" customHeight="1" thickTop="1" thickBot="1">
      <c r="G51" s="14"/>
      <c r="H51" s="14"/>
      <c r="I51" s="3503" t="s">
        <v>587</v>
      </c>
      <c r="J51" s="3504"/>
      <c r="K51" s="3504"/>
      <c r="L51" s="3505"/>
      <c r="M51" s="280" t="s">
        <v>588</v>
      </c>
      <c r="N51" s="419"/>
      <c r="O51" s="419"/>
      <c r="P51" s="3503" t="s">
        <v>587</v>
      </c>
      <c r="Q51" s="3504"/>
      <c r="R51" s="3504"/>
      <c r="S51" s="3505"/>
      <c r="T51" s="280" t="s">
        <v>588</v>
      </c>
      <c r="U51" s="419"/>
      <c r="V51" s="419"/>
      <c r="W51" s="3503" t="s">
        <v>587</v>
      </c>
      <c r="X51" s="3504"/>
      <c r="Y51" s="3504"/>
      <c r="Z51" s="3505"/>
      <c r="AA51" s="280" t="s">
        <v>588</v>
      </c>
      <c r="AB51" s="419"/>
      <c r="AC51" s="419"/>
      <c r="AD51" s="3503" t="s">
        <v>587</v>
      </c>
      <c r="AE51" s="3504"/>
      <c r="AF51" s="3504"/>
      <c r="AG51" s="3505"/>
      <c r="AH51" s="280" t="s">
        <v>588</v>
      </c>
      <c r="AI51" s="14"/>
    </row>
    <row r="52" spans="7:53" ht="30" customHeight="1" thickTop="1">
      <c r="G52" s="14"/>
      <c r="H52" s="14"/>
      <c r="I52" s="14"/>
      <c r="K52" s="419"/>
      <c r="L52" s="419"/>
      <c r="M52" s="419"/>
      <c r="N52" s="419"/>
      <c r="O52" s="419"/>
      <c r="P52" s="419"/>
      <c r="Q52" s="419"/>
      <c r="R52" s="419"/>
      <c r="S52" s="419"/>
      <c r="T52" s="419"/>
      <c r="U52" s="419"/>
      <c r="V52" s="419"/>
      <c r="W52" s="419"/>
      <c r="X52" s="419"/>
      <c r="Y52" s="419"/>
      <c r="Z52" s="419"/>
      <c r="AA52" s="419"/>
      <c r="AB52" s="419"/>
      <c r="AC52" s="419"/>
      <c r="AD52" s="419"/>
      <c r="AE52" s="419"/>
      <c r="AF52" s="419"/>
      <c r="AG52" s="419"/>
      <c r="AH52" s="419"/>
      <c r="AI52" s="14"/>
    </row>
    <row r="53" spans="7:53" ht="30" customHeight="1">
      <c r="G53" s="14"/>
      <c r="H53" s="14"/>
      <c r="I53" s="14"/>
      <c r="J53" s="420"/>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row>
    <row r="54" spans="7:53" ht="30" customHeight="1">
      <c r="G54" s="14"/>
      <c r="H54" s="14"/>
      <c r="I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row>
    <row r="55" spans="7:53" ht="30" customHeight="1">
      <c r="I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row>
    <row r="56" spans="7:53" ht="30" customHeight="1">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row>
    <row r="57" spans="7:53" ht="30" customHeight="1">
      <c r="O57" s="14"/>
      <c r="AI57" s="14"/>
    </row>
    <row r="58" spans="7:53" ht="30" customHeight="1"/>
    <row r="59" spans="7:53" ht="30" customHeight="1"/>
    <row r="60" spans="7:53" ht="30" customHeight="1"/>
    <row r="61" spans="7:53" ht="30" customHeight="1"/>
    <row r="62" spans="7:53" ht="30" customHeight="1"/>
    <row r="63" spans="7:53" ht="30" customHeight="1"/>
    <row r="64" spans="7:53" ht="30" customHeight="1"/>
    <row r="65" ht="30" customHeight="1"/>
    <row r="66" ht="30" customHeight="1"/>
    <row r="67" ht="30" customHeight="1"/>
    <row r="68" ht="30" customHeight="1"/>
    <row r="69" ht="30" customHeight="1"/>
    <row r="70" ht="30" customHeight="1"/>
    <row r="71" ht="30" customHeight="1"/>
    <row r="72" ht="30" customHeight="1"/>
    <row r="73" ht="30" customHeight="1"/>
    <row r="74" ht="30" customHeight="1"/>
    <row r="75" ht="30" customHeight="1"/>
    <row r="76" ht="30" customHeight="1"/>
    <row r="77" ht="30" customHeight="1"/>
    <row r="78" ht="30" customHeight="1"/>
    <row r="79" ht="30" customHeight="1"/>
    <row r="80" ht="30" customHeight="1"/>
    <row r="81" ht="30" customHeight="1"/>
    <row r="82" ht="30" customHeight="1"/>
    <row r="83" ht="30" customHeight="1"/>
    <row r="84" ht="30" customHeight="1"/>
    <row r="85" ht="30" customHeight="1"/>
    <row r="86" ht="30" customHeight="1"/>
    <row r="87" ht="30" customHeight="1"/>
    <row r="88" ht="30" customHeight="1"/>
    <row r="89" ht="30" customHeight="1"/>
    <row r="90" ht="30" customHeight="1"/>
    <row r="91" ht="30" customHeight="1"/>
    <row r="92" ht="30" customHeight="1"/>
    <row r="93" ht="30" customHeight="1"/>
    <row r="94" ht="30" customHeight="1"/>
    <row r="95" ht="30" customHeight="1"/>
    <row r="96" ht="30" customHeight="1"/>
    <row r="97" ht="30" customHeight="1"/>
    <row r="98" ht="30" customHeight="1"/>
    <row r="99" ht="30" customHeight="1"/>
    <row r="100" ht="30" customHeight="1"/>
    <row r="101" ht="30" customHeight="1"/>
    <row r="102" ht="30" customHeight="1"/>
    <row r="103" ht="30" customHeight="1"/>
    <row r="104" ht="30" customHeight="1"/>
    <row r="105" ht="30" customHeight="1"/>
    <row r="106" ht="30" customHeight="1"/>
    <row r="107" ht="30" customHeight="1"/>
    <row r="108" ht="30" customHeight="1"/>
    <row r="109" ht="30" customHeight="1"/>
    <row r="110" ht="30" customHeight="1"/>
    <row r="111" ht="30" customHeight="1"/>
    <row r="112" ht="30" customHeight="1"/>
    <row r="113" ht="30" customHeight="1"/>
    <row r="114" ht="30" customHeight="1"/>
    <row r="115" ht="30" customHeight="1"/>
    <row r="116" ht="30" customHeight="1"/>
    <row r="117" ht="30" customHeight="1"/>
    <row r="118" ht="30" customHeight="1"/>
    <row r="119" ht="30" customHeight="1"/>
    <row r="120" ht="30" customHeight="1"/>
    <row r="121" ht="30" customHeight="1"/>
    <row r="122" ht="30" customHeight="1"/>
    <row r="123" ht="30" customHeight="1"/>
    <row r="124" ht="30" customHeight="1"/>
    <row r="125" ht="30" customHeight="1"/>
    <row r="126" ht="30" customHeight="1"/>
    <row r="127" ht="30" customHeight="1"/>
    <row r="128" ht="30" customHeight="1"/>
    <row r="129" ht="30" customHeight="1"/>
    <row r="130" ht="30" customHeight="1"/>
    <row r="131" ht="30" customHeight="1"/>
    <row r="132" ht="30" customHeight="1"/>
    <row r="133" ht="30" customHeight="1"/>
    <row r="134" ht="30" customHeight="1"/>
    <row r="135" ht="30" customHeight="1"/>
    <row r="136" ht="30" customHeight="1"/>
    <row r="137" ht="30" customHeight="1"/>
    <row r="138" ht="30" customHeight="1"/>
    <row r="139" ht="30" customHeight="1"/>
    <row r="140" ht="30" customHeight="1"/>
    <row r="141" ht="30" customHeight="1"/>
    <row r="142" ht="30" customHeight="1"/>
    <row r="143" ht="30" customHeight="1"/>
    <row r="144" ht="30" customHeight="1"/>
    <row r="145" ht="30" customHeight="1"/>
    <row r="146" ht="30" customHeight="1"/>
    <row r="147" ht="30" customHeight="1"/>
    <row r="148" ht="30" customHeight="1"/>
    <row r="149" ht="30" customHeight="1"/>
    <row r="150" ht="30" customHeight="1"/>
    <row r="151" ht="30" customHeight="1"/>
    <row r="152" ht="30" customHeight="1"/>
    <row r="153" ht="30" customHeight="1"/>
    <row r="154" ht="30" customHeight="1"/>
    <row r="155" ht="30" customHeight="1"/>
    <row r="156" ht="30" customHeight="1"/>
    <row r="157" ht="30" customHeight="1"/>
    <row r="158" ht="30" customHeight="1"/>
    <row r="159" ht="30" customHeight="1"/>
    <row r="160" ht="30" customHeight="1"/>
    <row r="161" ht="30" customHeight="1"/>
    <row r="162" ht="30" customHeight="1"/>
    <row r="163" ht="30" customHeight="1"/>
    <row r="164" ht="30" customHeight="1"/>
    <row r="165" ht="30" customHeight="1"/>
    <row r="166" ht="30" customHeight="1"/>
    <row r="167" ht="30" customHeight="1"/>
    <row r="168" ht="30" customHeight="1"/>
    <row r="169" ht="30" customHeight="1"/>
    <row r="170" ht="30" customHeight="1"/>
    <row r="171" ht="30" customHeight="1"/>
    <row r="172" ht="30" customHeight="1"/>
    <row r="173" ht="30" customHeight="1"/>
    <row r="174" ht="30" customHeight="1"/>
    <row r="175" ht="30" customHeight="1"/>
    <row r="176" ht="30" customHeight="1"/>
    <row r="177" ht="30" customHeight="1"/>
    <row r="178" ht="30" customHeight="1"/>
    <row r="179" ht="30" customHeight="1"/>
    <row r="180" ht="30" customHeight="1"/>
    <row r="181" ht="30" customHeight="1"/>
    <row r="182" ht="30" customHeight="1"/>
    <row r="183" ht="30" customHeight="1"/>
    <row r="184" ht="30" customHeight="1"/>
    <row r="185" ht="30" customHeight="1"/>
    <row r="186" ht="30" customHeight="1"/>
    <row r="187" ht="30" customHeight="1"/>
    <row r="188" ht="30" customHeight="1"/>
    <row r="189" ht="30" customHeight="1"/>
    <row r="190" ht="30" customHeight="1"/>
    <row r="191" ht="30" customHeight="1"/>
    <row r="192" ht="30" customHeight="1"/>
    <row r="193" ht="30" customHeight="1"/>
    <row r="194" ht="30" customHeight="1"/>
    <row r="195" ht="30" customHeight="1"/>
    <row r="196" ht="30" customHeight="1"/>
    <row r="197" ht="30" customHeight="1"/>
    <row r="198" ht="30" customHeight="1"/>
    <row r="199" ht="30" customHeight="1"/>
    <row r="200" ht="30" customHeight="1"/>
    <row r="201" ht="30" customHeight="1"/>
    <row r="202" ht="30" customHeight="1"/>
    <row r="203" ht="30" customHeight="1"/>
    <row r="204" ht="30" customHeight="1"/>
    <row r="205" ht="30" customHeight="1"/>
    <row r="206" ht="30" customHeight="1"/>
    <row r="207" ht="30" customHeight="1"/>
    <row r="208" ht="30" customHeight="1"/>
    <row r="209" ht="30" customHeight="1"/>
    <row r="210" ht="30" customHeight="1"/>
    <row r="211" ht="30" customHeight="1"/>
    <row r="212" ht="30" customHeight="1"/>
    <row r="213" ht="30" customHeight="1"/>
    <row r="214" ht="30" customHeight="1"/>
    <row r="215" ht="30" customHeight="1"/>
    <row r="216" ht="30" customHeight="1"/>
    <row r="217" ht="30" customHeight="1"/>
    <row r="218" ht="30" customHeight="1"/>
    <row r="219" ht="30" customHeight="1"/>
    <row r="220" ht="30" customHeight="1"/>
    <row r="221" ht="30" customHeight="1"/>
    <row r="222" ht="30" customHeight="1"/>
    <row r="223" ht="30" customHeight="1"/>
    <row r="224" ht="30" customHeight="1"/>
    <row r="225" ht="30" customHeight="1"/>
    <row r="226" ht="30" customHeight="1"/>
    <row r="227" ht="30" customHeight="1"/>
    <row r="228" ht="30" customHeight="1"/>
    <row r="229" ht="30" customHeight="1"/>
    <row r="230" ht="30" customHeight="1"/>
    <row r="231" ht="30" customHeight="1"/>
    <row r="232" ht="30" customHeight="1"/>
    <row r="233" ht="30" customHeight="1"/>
    <row r="234" ht="30" customHeight="1"/>
    <row r="235" ht="30" customHeight="1"/>
    <row r="236" ht="30" customHeight="1"/>
    <row r="237" ht="30" customHeight="1"/>
    <row r="238" ht="30" customHeight="1"/>
    <row r="239" ht="30" customHeight="1"/>
    <row r="240"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row r="283" ht="30" customHeight="1"/>
    <row r="284" ht="30" customHeight="1"/>
    <row r="285" ht="30" customHeight="1"/>
    <row r="286" ht="30" customHeight="1"/>
    <row r="287" ht="30" customHeight="1"/>
    <row r="288" ht="30" customHeight="1"/>
    <row r="289" ht="30" customHeight="1"/>
    <row r="290" ht="30" customHeight="1"/>
    <row r="291" ht="30" customHeight="1"/>
    <row r="292" ht="30" customHeight="1"/>
    <row r="293" ht="30" customHeight="1"/>
    <row r="294" ht="30" customHeight="1"/>
    <row r="295" ht="30" customHeight="1"/>
    <row r="296" ht="30" customHeight="1"/>
    <row r="297" ht="30" customHeight="1"/>
    <row r="298" ht="30" customHeight="1"/>
    <row r="299" ht="30" customHeight="1"/>
    <row r="300" ht="30" customHeight="1"/>
    <row r="301" ht="30" customHeight="1"/>
    <row r="302" ht="30" customHeight="1"/>
    <row r="303" ht="30" customHeight="1"/>
    <row r="304" ht="30" customHeight="1"/>
    <row r="305" ht="30" customHeight="1"/>
    <row r="306" ht="30" customHeight="1"/>
    <row r="307" ht="30" customHeight="1"/>
    <row r="308" ht="30" customHeight="1"/>
    <row r="309" ht="30" customHeight="1"/>
    <row r="310" ht="30" customHeight="1"/>
    <row r="311" ht="30" customHeight="1"/>
    <row r="312" ht="30" customHeight="1"/>
    <row r="313" ht="30" customHeight="1"/>
    <row r="314" ht="30" customHeight="1"/>
    <row r="315" ht="30" customHeight="1"/>
    <row r="316" ht="30" customHeight="1"/>
    <row r="317" ht="30" customHeight="1"/>
    <row r="318" ht="30" customHeight="1"/>
    <row r="319" ht="30" customHeight="1"/>
    <row r="320" ht="30" customHeight="1"/>
    <row r="321" ht="30" customHeight="1"/>
    <row r="322" ht="30" customHeight="1"/>
    <row r="323" ht="30" customHeight="1"/>
    <row r="324" ht="30" customHeight="1"/>
    <row r="325" ht="30" customHeight="1"/>
    <row r="326" ht="30" customHeight="1"/>
    <row r="327" ht="30" customHeight="1"/>
    <row r="328" ht="30" customHeight="1"/>
    <row r="329" ht="30" customHeight="1"/>
    <row r="330" ht="30" customHeight="1"/>
    <row r="331" ht="30" customHeight="1"/>
    <row r="332" ht="30" customHeight="1"/>
    <row r="333" ht="30" customHeight="1"/>
    <row r="334" ht="30" customHeight="1"/>
    <row r="335" ht="30" customHeight="1"/>
    <row r="336" ht="30" customHeight="1"/>
    <row r="337" ht="30" customHeight="1"/>
    <row r="338" ht="30" customHeight="1"/>
    <row r="339" ht="30" customHeight="1"/>
    <row r="340" ht="30" customHeight="1"/>
    <row r="341" ht="30" customHeight="1"/>
    <row r="342" ht="30" customHeight="1"/>
    <row r="343" ht="30" customHeight="1"/>
    <row r="344" ht="30" customHeight="1"/>
    <row r="345" ht="30" customHeight="1"/>
    <row r="346" ht="30" customHeight="1"/>
    <row r="347" ht="30" customHeight="1"/>
    <row r="348" ht="30" customHeight="1"/>
    <row r="349" ht="30" customHeight="1"/>
    <row r="350" ht="30" customHeight="1"/>
    <row r="351" ht="30" customHeight="1"/>
    <row r="352" ht="30" customHeight="1"/>
    <row r="353" ht="30" customHeight="1"/>
    <row r="354" ht="30" customHeight="1"/>
    <row r="355" ht="30" customHeight="1"/>
    <row r="356" ht="30" customHeight="1"/>
    <row r="357" ht="30" customHeight="1"/>
  </sheetData>
  <sheetProtection formatCells="0"/>
  <mergeCells count="225">
    <mergeCell ref="I48:I49"/>
    <mergeCell ref="J48:L48"/>
    <mergeCell ref="P48:P49"/>
    <mergeCell ref="Q48:S48"/>
    <mergeCell ref="W48:W49"/>
    <mergeCell ref="X48:Z48"/>
    <mergeCell ref="AD50:AE50"/>
    <mergeCell ref="AF50:AH50"/>
    <mergeCell ref="I51:L51"/>
    <mergeCell ref="P51:S51"/>
    <mergeCell ref="W51:Z51"/>
    <mergeCell ref="AD51:AG51"/>
    <mergeCell ref="I50:J50"/>
    <mergeCell ref="K50:M50"/>
    <mergeCell ref="P50:Q50"/>
    <mergeCell ref="R50:T50"/>
    <mergeCell ref="W50:X50"/>
    <mergeCell ref="Y50:AA50"/>
    <mergeCell ref="AF47:AG47"/>
    <mergeCell ref="Q44:S44"/>
    <mergeCell ref="X44:Z44"/>
    <mergeCell ref="AE44:AG44"/>
    <mergeCell ref="J45:L45"/>
    <mergeCell ref="Q45:S45"/>
    <mergeCell ref="X45:Z45"/>
    <mergeCell ref="AE45:AG45"/>
    <mergeCell ref="AD48:AD49"/>
    <mergeCell ref="AE48:AG48"/>
    <mergeCell ref="K49:L49"/>
    <mergeCell ref="R49:S49"/>
    <mergeCell ref="Y49:Z49"/>
    <mergeCell ref="AF49:AG49"/>
    <mergeCell ref="AE41:AG41"/>
    <mergeCell ref="J42:L42"/>
    <mergeCell ref="Q42:S42"/>
    <mergeCell ref="X42:Z42"/>
    <mergeCell ref="AE42:AG42"/>
    <mergeCell ref="J43:L43"/>
    <mergeCell ref="Q43:S43"/>
    <mergeCell ref="X43:Z43"/>
    <mergeCell ref="AE43:AG43"/>
    <mergeCell ref="AD38:AD47"/>
    <mergeCell ref="AE38:AG38"/>
    <mergeCell ref="J39:L39"/>
    <mergeCell ref="Q39:S39"/>
    <mergeCell ref="X39:Z39"/>
    <mergeCell ref="AE39:AG39"/>
    <mergeCell ref="J40:L40"/>
    <mergeCell ref="Q40:S40"/>
    <mergeCell ref="X40:Z40"/>
    <mergeCell ref="AE40:AG40"/>
    <mergeCell ref="J46:L46"/>
    <mergeCell ref="Q46:S46"/>
    <mergeCell ref="X46:Z46"/>
    <mergeCell ref="AE46:AG46"/>
    <mergeCell ref="K47:L47"/>
    <mergeCell ref="I38:I47"/>
    <mergeCell ref="J38:L38"/>
    <mergeCell ref="P38:P47"/>
    <mergeCell ref="Q38:S38"/>
    <mergeCell ref="W38:W47"/>
    <mergeCell ref="X38:Z38"/>
    <mergeCell ref="J41:L41"/>
    <mergeCell ref="Q41:S41"/>
    <mergeCell ref="X41:Z41"/>
    <mergeCell ref="J44:L44"/>
    <mergeCell ref="R47:S47"/>
    <mergeCell ref="Y47:Z47"/>
    <mergeCell ref="AD34:AE34"/>
    <mergeCell ref="AF34:AH34"/>
    <mergeCell ref="I35:L35"/>
    <mergeCell ref="P35:S35"/>
    <mergeCell ref="W35:Z35"/>
    <mergeCell ref="AD35:AG35"/>
    <mergeCell ref="I34:J34"/>
    <mergeCell ref="K34:M34"/>
    <mergeCell ref="P34:Q34"/>
    <mergeCell ref="R34:T34"/>
    <mergeCell ref="W34:X34"/>
    <mergeCell ref="Y34:AA34"/>
    <mergeCell ref="I32:I33"/>
    <mergeCell ref="J32:L32"/>
    <mergeCell ref="P32:P33"/>
    <mergeCell ref="Q32:S32"/>
    <mergeCell ref="W32:W33"/>
    <mergeCell ref="X32:Z32"/>
    <mergeCell ref="X29:Z29"/>
    <mergeCell ref="AE29:AG29"/>
    <mergeCell ref="J30:L30"/>
    <mergeCell ref="Q30:S30"/>
    <mergeCell ref="X30:Z30"/>
    <mergeCell ref="AE30:AG30"/>
    <mergeCell ref="AD32:AD33"/>
    <mergeCell ref="AE32:AG32"/>
    <mergeCell ref="K33:L33"/>
    <mergeCell ref="R33:S33"/>
    <mergeCell ref="Y33:Z33"/>
    <mergeCell ref="AF33:AG33"/>
    <mergeCell ref="K31:L31"/>
    <mergeCell ref="R31:S31"/>
    <mergeCell ref="Y31:Z31"/>
    <mergeCell ref="AF31:AG31"/>
    <mergeCell ref="X27:Z27"/>
    <mergeCell ref="AE27:AG27"/>
    <mergeCell ref="J28:L28"/>
    <mergeCell ref="Q28:S28"/>
    <mergeCell ref="X28:Z28"/>
    <mergeCell ref="AE28:AG28"/>
    <mergeCell ref="AE24:AG24"/>
    <mergeCell ref="J25:L25"/>
    <mergeCell ref="Q25:S25"/>
    <mergeCell ref="X25:Z25"/>
    <mergeCell ref="AE25:AG25"/>
    <mergeCell ref="J26:L26"/>
    <mergeCell ref="Q26:S26"/>
    <mergeCell ref="X26:Z26"/>
    <mergeCell ref="AE26:AG26"/>
    <mergeCell ref="I19:L19"/>
    <mergeCell ref="P19:S19"/>
    <mergeCell ref="W19:Z19"/>
    <mergeCell ref="AD19:AG19"/>
    <mergeCell ref="A21:B22"/>
    <mergeCell ref="I22:I31"/>
    <mergeCell ref="J22:L22"/>
    <mergeCell ref="P22:P31"/>
    <mergeCell ref="Q22:S22"/>
    <mergeCell ref="W22:W31"/>
    <mergeCell ref="J27:L27"/>
    <mergeCell ref="Q27:S27"/>
    <mergeCell ref="J29:L29"/>
    <mergeCell ref="Q29:S29"/>
    <mergeCell ref="X22:Z22"/>
    <mergeCell ref="AD22:AD31"/>
    <mergeCell ref="AE22:AG22"/>
    <mergeCell ref="J23:L23"/>
    <mergeCell ref="Q23:S23"/>
    <mergeCell ref="X23:Z23"/>
    <mergeCell ref="AE23:AG23"/>
    <mergeCell ref="J24:L24"/>
    <mergeCell ref="Q24:S24"/>
    <mergeCell ref="X24:Z24"/>
    <mergeCell ref="AD16:AD17"/>
    <mergeCell ref="AE16:AG16"/>
    <mergeCell ref="A17:B18"/>
    <mergeCell ref="K17:L17"/>
    <mergeCell ref="R17:S17"/>
    <mergeCell ref="Y17:Z17"/>
    <mergeCell ref="AF17:AG17"/>
    <mergeCell ref="I18:J18"/>
    <mergeCell ref="K18:M18"/>
    <mergeCell ref="P18:Q18"/>
    <mergeCell ref="I16:I17"/>
    <mergeCell ref="J16:L16"/>
    <mergeCell ref="P16:P17"/>
    <mergeCell ref="Q16:S16"/>
    <mergeCell ref="W16:W17"/>
    <mergeCell ref="X16:Z16"/>
    <mergeCell ref="R18:T18"/>
    <mergeCell ref="W18:X18"/>
    <mergeCell ref="Y18:AA18"/>
    <mergeCell ref="AD18:AE18"/>
    <mergeCell ref="AF18:AH18"/>
    <mergeCell ref="J14:L14"/>
    <mergeCell ref="Q14:S14"/>
    <mergeCell ref="X14:Z14"/>
    <mergeCell ref="AE14:AG14"/>
    <mergeCell ref="K15:L15"/>
    <mergeCell ref="R15:S15"/>
    <mergeCell ref="Y15:Z15"/>
    <mergeCell ref="AF15:AG15"/>
    <mergeCell ref="J12:L12"/>
    <mergeCell ref="Q12:S12"/>
    <mergeCell ref="X12:Z12"/>
    <mergeCell ref="AE12:AG12"/>
    <mergeCell ref="J8:L8"/>
    <mergeCell ref="A13:B13"/>
    <mergeCell ref="J13:L13"/>
    <mergeCell ref="Q13:S13"/>
    <mergeCell ref="X13:Z13"/>
    <mergeCell ref="AE13:AG13"/>
    <mergeCell ref="A10:B10"/>
    <mergeCell ref="J10:L10"/>
    <mergeCell ref="Q10:S10"/>
    <mergeCell ref="X10:Z10"/>
    <mergeCell ref="AE10:AG10"/>
    <mergeCell ref="A11:B11"/>
    <mergeCell ref="J11:L11"/>
    <mergeCell ref="Q11:S11"/>
    <mergeCell ref="X11:Z11"/>
    <mergeCell ref="AE11:AG11"/>
    <mergeCell ref="AD5:AH5"/>
    <mergeCell ref="A6:B6"/>
    <mergeCell ref="I6:I15"/>
    <mergeCell ref="J6:L6"/>
    <mergeCell ref="P6:P15"/>
    <mergeCell ref="Q6:S6"/>
    <mergeCell ref="W6:W15"/>
    <mergeCell ref="Q8:S8"/>
    <mergeCell ref="X8:Z8"/>
    <mergeCell ref="AE8:AG8"/>
    <mergeCell ref="A9:B9"/>
    <mergeCell ref="J9:L9"/>
    <mergeCell ref="Q9:S9"/>
    <mergeCell ref="X9:Z9"/>
    <mergeCell ref="AE9:AG9"/>
    <mergeCell ref="X6:Z6"/>
    <mergeCell ref="AD6:AD15"/>
    <mergeCell ref="AE6:AG6"/>
    <mergeCell ref="A7:B7"/>
    <mergeCell ref="J7:L7"/>
    <mergeCell ref="Q7:S7"/>
    <mergeCell ref="X7:Z7"/>
    <mergeCell ref="AE7:AG7"/>
    <mergeCell ref="A8:B8"/>
    <mergeCell ref="A2:B2"/>
    <mergeCell ref="C2:F2"/>
    <mergeCell ref="I2:K3"/>
    <mergeCell ref="M2:O2"/>
    <mergeCell ref="P2:AA3"/>
    <mergeCell ref="A3:B3"/>
    <mergeCell ref="C3:F3"/>
    <mergeCell ref="M3:O3"/>
    <mergeCell ref="I5:M5"/>
    <mergeCell ref="P5:T5"/>
    <mergeCell ref="W5:AA5"/>
  </mergeCells>
  <phoneticPr fontId="18"/>
  <printOptions verticalCentered="1"/>
  <pageMargins left="0.78740157480314965" right="0.39370078740157483" top="0.39370078740157483" bottom="0.39370078740157483" header="0.31496062992125984" footer="0.31496062992125984"/>
  <pageSetup paperSize="8" scale="56" orientation="landscape" blackAndWhite="1"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2"/>
  <dimension ref="A1:CG78"/>
  <sheetViews>
    <sheetView showWhiteSpace="0" view="pageBreakPreview" zoomScale="75" zoomScaleNormal="70" zoomScaleSheetLayoutView="75" zoomScalePageLayoutView="70" workbookViewId="0">
      <selection activeCell="AY23" sqref="AY23:BH24"/>
    </sheetView>
  </sheetViews>
  <sheetFormatPr defaultColWidth="2.109375" defaultRowHeight="13.5" customHeight="1"/>
  <cols>
    <col min="1" max="1" width="2.109375" style="214"/>
    <col min="2" max="2" width="1" style="214" customWidth="1"/>
    <col min="3" max="7" width="2.109375" style="214" customWidth="1"/>
    <col min="8" max="8" width="1" style="214" customWidth="1"/>
    <col min="9" max="21" width="2.109375" style="214" customWidth="1"/>
    <col min="22" max="22" width="1.109375" style="214" customWidth="1"/>
    <col min="23" max="23" width="1" style="214" customWidth="1"/>
    <col min="24" max="28" width="2.109375" style="214" customWidth="1"/>
    <col min="29" max="29" width="1" style="214" customWidth="1"/>
    <col min="30" max="42" width="2.109375" style="214" customWidth="1"/>
    <col min="43" max="43" width="21.33203125" style="214" customWidth="1"/>
    <col min="44" max="44" width="1.6640625" style="214" customWidth="1"/>
    <col min="45" max="49" width="2.109375" style="214" customWidth="1"/>
    <col min="50" max="50" width="1" style="214" customWidth="1"/>
    <col min="51" max="63" width="2.109375" style="214" customWidth="1"/>
    <col min="64" max="64" width="1.109375" style="214" customWidth="1"/>
    <col min="65" max="65" width="1" style="214" customWidth="1"/>
    <col min="66" max="70" width="2.109375" style="214" customWidth="1"/>
    <col min="71" max="71" width="1" style="214" customWidth="1"/>
    <col min="72" max="16384" width="2.109375" style="214"/>
  </cols>
  <sheetData>
    <row r="1" spans="1:85" ht="13.5" customHeight="1">
      <c r="A1" s="211"/>
      <c r="B1" s="212"/>
      <c r="C1" s="212"/>
      <c r="D1" s="212"/>
      <c r="E1" s="212"/>
      <c r="F1" s="212"/>
      <c r="G1" s="212"/>
      <c r="H1" s="212"/>
      <c r="I1" s="212"/>
      <c r="J1" s="212"/>
      <c r="K1" s="212"/>
      <c r="L1" s="212"/>
      <c r="M1" s="212"/>
      <c r="N1" s="212"/>
      <c r="O1" s="212"/>
      <c r="P1" s="212"/>
      <c r="Q1" s="212"/>
      <c r="R1" s="212"/>
      <c r="S1" s="212"/>
      <c r="T1" s="212"/>
      <c r="U1" s="212"/>
      <c r="V1" s="212"/>
      <c r="W1" s="212"/>
      <c r="X1" s="212"/>
      <c r="Y1" s="212"/>
      <c r="Z1" s="212"/>
      <c r="AA1" s="212"/>
      <c r="AB1" s="212"/>
      <c r="AC1" s="212"/>
      <c r="AD1" s="212"/>
      <c r="AE1" s="212"/>
      <c r="AF1" s="212"/>
      <c r="AG1" s="421"/>
      <c r="AH1" s="421"/>
      <c r="AI1" s="222" t="s">
        <v>5</v>
      </c>
      <c r="AJ1" s="421"/>
      <c r="AK1" s="421"/>
      <c r="AL1" s="222" t="s">
        <v>6</v>
      </c>
      <c r="AM1" s="421"/>
      <c r="AN1" s="421"/>
      <c r="AO1" s="222" t="s">
        <v>7</v>
      </c>
      <c r="AP1" s="222"/>
      <c r="AQ1" s="212"/>
      <c r="AR1" s="212"/>
      <c r="AS1" s="212"/>
      <c r="AT1" s="212"/>
      <c r="AU1" s="212"/>
      <c r="AV1" s="212"/>
      <c r="AW1" s="212"/>
      <c r="AX1" s="212"/>
      <c r="AY1" s="212"/>
      <c r="AZ1" s="212"/>
      <c r="BA1" s="212"/>
      <c r="BB1" s="212"/>
      <c r="BC1" s="212"/>
      <c r="BD1" s="212"/>
      <c r="BE1" s="212"/>
      <c r="BF1" s="212"/>
      <c r="BG1" s="212"/>
      <c r="BH1" s="212"/>
      <c r="BI1" s="212"/>
      <c r="BJ1" s="212"/>
      <c r="BK1" s="212"/>
      <c r="BL1" s="212"/>
      <c r="BM1" s="212"/>
      <c r="BN1" s="212"/>
      <c r="BO1" s="212"/>
      <c r="BP1" s="212"/>
      <c r="BQ1" s="212"/>
      <c r="BR1" s="212"/>
      <c r="BS1" s="212"/>
      <c r="BT1" s="212"/>
      <c r="BU1" s="212"/>
      <c r="BV1" s="212"/>
      <c r="BW1" s="212"/>
      <c r="BX1" s="212"/>
      <c r="BY1" s="212"/>
      <c r="BZ1" s="212"/>
      <c r="CA1" s="212"/>
      <c r="CB1" s="212"/>
      <c r="CC1" s="212"/>
      <c r="CD1" s="212"/>
      <c r="CE1" s="213"/>
      <c r="CF1" s="212"/>
      <c r="CG1" s="211"/>
    </row>
    <row r="2" spans="1:85" ht="13.5" customHeight="1">
      <c r="A2" s="211"/>
      <c r="B2" s="212"/>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2"/>
      <c r="AG2" s="212"/>
      <c r="AH2" s="212"/>
      <c r="AI2" s="212"/>
      <c r="AJ2" s="212"/>
      <c r="AK2" s="212"/>
      <c r="AL2" s="212"/>
      <c r="AM2" s="212"/>
      <c r="AN2" s="212"/>
      <c r="AO2" s="212"/>
      <c r="AP2" s="212"/>
      <c r="AQ2" s="212"/>
      <c r="AR2" s="212"/>
      <c r="AS2" s="212"/>
      <c r="AT2" s="212"/>
      <c r="AU2" s="212"/>
      <c r="AV2" s="212"/>
      <c r="AW2" s="212"/>
      <c r="AX2" s="212"/>
      <c r="AY2" s="212"/>
      <c r="AZ2" s="212"/>
      <c r="BA2" s="212"/>
      <c r="BB2" s="212"/>
      <c r="BC2" s="212"/>
      <c r="BD2" s="212"/>
      <c r="BE2" s="212"/>
      <c r="BF2" s="212"/>
      <c r="BG2" s="212"/>
      <c r="BH2" s="212"/>
      <c r="BI2" s="212"/>
      <c r="BJ2" s="212"/>
      <c r="BK2" s="212"/>
      <c r="BL2" s="212"/>
      <c r="BM2" s="212"/>
      <c r="BN2" s="212"/>
      <c r="BO2" s="212"/>
      <c r="BP2" s="212"/>
      <c r="BQ2" s="212"/>
      <c r="BR2" s="212"/>
      <c r="BS2" s="212"/>
      <c r="BT2" s="212"/>
      <c r="BU2" s="212"/>
      <c r="BV2" s="212"/>
      <c r="BW2" s="212"/>
      <c r="BX2" s="212"/>
      <c r="BY2" s="212"/>
      <c r="BZ2" s="212"/>
      <c r="CA2" s="212"/>
      <c r="CB2" s="212"/>
      <c r="CC2" s="212"/>
      <c r="CD2" s="212"/>
      <c r="CE2" s="212"/>
      <c r="CF2" s="212"/>
      <c r="CG2" s="211"/>
    </row>
    <row r="3" spans="1:85" ht="13.5" customHeight="1">
      <c r="A3" s="211"/>
      <c r="B3" s="3506" t="s">
        <v>938</v>
      </c>
      <c r="C3" s="3507"/>
      <c r="D3" s="3507"/>
      <c r="E3" s="3507"/>
      <c r="F3" s="3507"/>
      <c r="G3" s="3507"/>
      <c r="H3" s="3507"/>
      <c r="I3" s="3507"/>
      <c r="J3" s="3507"/>
      <c r="K3" s="3507"/>
      <c r="L3" s="3507"/>
      <c r="M3" s="3507"/>
      <c r="N3" s="3507"/>
      <c r="O3" s="3507"/>
      <c r="P3" s="3507"/>
      <c r="Q3" s="3507"/>
      <c r="R3" s="3507"/>
      <c r="S3" s="3507"/>
      <c r="T3" s="3507"/>
      <c r="U3" s="3507"/>
      <c r="V3" s="3507"/>
      <c r="W3" s="3507"/>
      <c r="X3" s="3507"/>
      <c r="Y3" s="3507"/>
      <c r="Z3" s="3507"/>
      <c r="AA3" s="3507"/>
      <c r="AB3" s="3507"/>
      <c r="AC3" s="3507"/>
      <c r="AD3" s="3507"/>
      <c r="AE3" s="3507"/>
      <c r="AF3" s="3507"/>
      <c r="AG3" s="3507"/>
      <c r="AH3" s="3507"/>
      <c r="AI3" s="3507"/>
      <c r="AJ3" s="3507"/>
      <c r="AK3" s="3507"/>
      <c r="AL3" s="3507"/>
      <c r="AM3" s="3507"/>
      <c r="AN3" s="3507"/>
      <c r="AO3" s="3507"/>
      <c r="AP3" s="3507"/>
      <c r="AQ3" s="215"/>
      <c r="AR3" s="3508" t="s">
        <v>440</v>
      </c>
      <c r="AS3" s="3508"/>
      <c r="AT3" s="3508"/>
      <c r="AU3" s="3508"/>
      <c r="AV3" s="3508"/>
      <c r="AW3" s="3508"/>
      <c r="AX3" s="3508"/>
      <c r="AY3" s="3508"/>
      <c r="AZ3" s="3508"/>
      <c r="BA3" s="3508"/>
      <c r="BB3" s="3508"/>
      <c r="BC3" s="3508"/>
      <c r="BD3" s="3508"/>
      <c r="BE3" s="3508"/>
      <c r="BF3" s="3508"/>
      <c r="BG3" s="3508"/>
      <c r="BH3" s="3508"/>
      <c r="BI3" s="3508"/>
      <c r="BJ3" s="3508"/>
      <c r="BK3" s="3508"/>
      <c r="BL3" s="3508"/>
      <c r="BM3" s="3508"/>
      <c r="BN3" s="3508"/>
      <c r="BO3" s="3508"/>
      <c r="BP3" s="3508"/>
      <c r="BQ3" s="3508"/>
      <c r="BR3" s="3508"/>
      <c r="BS3" s="3508"/>
      <c r="BT3" s="3508"/>
      <c r="BU3" s="3508"/>
      <c r="BV3" s="3508"/>
      <c r="BW3" s="3508"/>
      <c r="BX3" s="3508"/>
      <c r="BY3" s="3508"/>
      <c r="BZ3" s="3508"/>
      <c r="CA3" s="3508"/>
      <c r="CB3" s="3508"/>
      <c r="CC3" s="3508"/>
      <c r="CD3" s="3508"/>
      <c r="CE3" s="3508"/>
      <c r="CF3" s="3508"/>
      <c r="CG3" s="211"/>
    </row>
    <row r="4" spans="1:85" ht="13.5" customHeight="1">
      <c r="A4" s="211"/>
      <c r="B4" s="3507"/>
      <c r="C4" s="3507"/>
      <c r="D4" s="3507"/>
      <c r="E4" s="3507"/>
      <c r="F4" s="3507"/>
      <c r="G4" s="3507"/>
      <c r="H4" s="3507"/>
      <c r="I4" s="3507"/>
      <c r="J4" s="3507"/>
      <c r="K4" s="3507"/>
      <c r="L4" s="3507"/>
      <c r="M4" s="3507"/>
      <c r="N4" s="3507"/>
      <c r="O4" s="3507"/>
      <c r="P4" s="3507"/>
      <c r="Q4" s="3507"/>
      <c r="R4" s="3507"/>
      <c r="S4" s="3507"/>
      <c r="T4" s="3507"/>
      <c r="U4" s="3507"/>
      <c r="V4" s="3507"/>
      <c r="W4" s="3507"/>
      <c r="X4" s="3507"/>
      <c r="Y4" s="3507"/>
      <c r="Z4" s="3507"/>
      <c r="AA4" s="3507"/>
      <c r="AB4" s="3507"/>
      <c r="AC4" s="3507"/>
      <c r="AD4" s="3507"/>
      <c r="AE4" s="3507"/>
      <c r="AF4" s="3507"/>
      <c r="AG4" s="3507"/>
      <c r="AH4" s="3507"/>
      <c r="AI4" s="3507"/>
      <c r="AJ4" s="3507"/>
      <c r="AK4" s="3507"/>
      <c r="AL4" s="3507"/>
      <c r="AM4" s="3507"/>
      <c r="AN4" s="3507"/>
      <c r="AO4" s="3507"/>
      <c r="AP4" s="3507"/>
      <c r="AQ4" s="215"/>
      <c r="AR4" s="3508"/>
      <c r="AS4" s="3508"/>
      <c r="AT4" s="3508"/>
      <c r="AU4" s="3508"/>
      <c r="AV4" s="3508"/>
      <c r="AW4" s="3508"/>
      <c r="AX4" s="3508"/>
      <c r="AY4" s="3508"/>
      <c r="AZ4" s="3508"/>
      <c r="BA4" s="3508"/>
      <c r="BB4" s="3508"/>
      <c r="BC4" s="3508"/>
      <c r="BD4" s="3508"/>
      <c r="BE4" s="3508"/>
      <c r="BF4" s="3508"/>
      <c r="BG4" s="3508"/>
      <c r="BH4" s="3508"/>
      <c r="BI4" s="3508"/>
      <c r="BJ4" s="3508"/>
      <c r="BK4" s="3508"/>
      <c r="BL4" s="3508"/>
      <c r="BM4" s="3508"/>
      <c r="BN4" s="3508"/>
      <c r="BO4" s="3508"/>
      <c r="BP4" s="3508"/>
      <c r="BQ4" s="3508"/>
      <c r="BR4" s="3508"/>
      <c r="BS4" s="3508"/>
      <c r="BT4" s="3508"/>
      <c r="BU4" s="3508"/>
      <c r="BV4" s="3508"/>
      <c r="BW4" s="3508"/>
      <c r="BX4" s="3508"/>
      <c r="BY4" s="3508"/>
      <c r="BZ4" s="3508"/>
      <c r="CA4" s="3508"/>
      <c r="CB4" s="3508"/>
      <c r="CC4" s="3508"/>
      <c r="CD4" s="3508"/>
      <c r="CE4" s="3508"/>
      <c r="CF4" s="3508"/>
      <c r="CG4" s="211"/>
    </row>
    <row r="5" spans="1:85" ht="13.5" customHeight="1">
      <c r="A5" s="211"/>
      <c r="B5" s="212"/>
      <c r="C5" s="212"/>
      <c r="D5" s="212"/>
      <c r="E5" s="212"/>
      <c r="F5" s="212"/>
      <c r="G5" s="212"/>
      <c r="H5" s="212"/>
      <c r="I5" s="212"/>
      <c r="J5" s="212"/>
      <c r="K5" s="212"/>
      <c r="L5" s="212"/>
      <c r="M5" s="212"/>
      <c r="N5" s="212"/>
      <c r="O5" s="212"/>
      <c r="P5" s="212"/>
      <c r="Q5" s="212"/>
      <c r="R5" s="212"/>
      <c r="S5" s="212"/>
      <c r="T5" s="212"/>
      <c r="U5" s="212"/>
      <c r="V5" s="212"/>
      <c r="W5" s="212"/>
      <c r="X5" s="212"/>
      <c r="Y5" s="212"/>
      <c r="Z5" s="212"/>
      <c r="AA5" s="212"/>
      <c r="AB5" s="212"/>
      <c r="AC5" s="212"/>
      <c r="AD5" s="212"/>
      <c r="AE5" s="212"/>
      <c r="AF5" s="212"/>
      <c r="AG5" s="212"/>
      <c r="AH5" s="212"/>
      <c r="AI5" s="212"/>
      <c r="AJ5" s="212"/>
      <c r="AK5" s="212"/>
      <c r="AL5" s="212"/>
      <c r="AM5" s="212"/>
      <c r="AN5" s="212"/>
      <c r="AO5" s="212"/>
      <c r="AP5" s="212"/>
      <c r="AQ5" s="212"/>
      <c r="AR5" s="327"/>
      <c r="AS5" s="3509" t="s">
        <v>441</v>
      </c>
      <c r="AT5" s="3509"/>
      <c r="AU5" s="3509"/>
      <c r="AV5" s="3509"/>
      <c r="AW5" s="3509"/>
      <c r="AX5" s="313"/>
      <c r="AY5" s="3512"/>
      <c r="AZ5" s="3513"/>
      <c r="BA5" s="3513"/>
      <c r="BB5" s="3513"/>
      <c r="BC5" s="3513"/>
      <c r="BD5" s="3513"/>
      <c r="BE5" s="3513"/>
      <c r="BF5" s="3513"/>
      <c r="BG5" s="3513"/>
      <c r="BH5" s="3513"/>
      <c r="BI5" s="3513"/>
      <c r="BJ5" s="3513"/>
      <c r="BK5" s="3513"/>
      <c r="BL5" s="3514"/>
      <c r="BM5" s="327"/>
      <c r="BN5" s="3509" t="s">
        <v>442</v>
      </c>
      <c r="BO5" s="3509"/>
      <c r="BP5" s="3509"/>
      <c r="BQ5" s="3509"/>
      <c r="BR5" s="3509"/>
      <c r="BS5" s="313"/>
      <c r="BT5" s="3512"/>
      <c r="BU5" s="3513"/>
      <c r="BV5" s="3513"/>
      <c r="BW5" s="3513"/>
      <c r="BX5" s="3513"/>
      <c r="BY5" s="3513"/>
      <c r="BZ5" s="3513"/>
      <c r="CA5" s="3513"/>
      <c r="CB5" s="3513"/>
      <c r="CC5" s="3513"/>
      <c r="CD5" s="3513"/>
      <c r="CE5" s="3513"/>
      <c r="CF5" s="3514"/>
      <c r="CG5" s="211"/>
    </row>
    <row r="6" spans="1:85" ht="13.5" customHeight="1">
      <c r="A6" s="211"/>
      <c r="B6" s="3521" t="s">
        <v>443</v>
      </c>
      <c r="C6" s="3521"/>
      <c r="D6" s="3521"/>
      <c r="E6" s="3521"/>
      <c r="F6" s="3521"/>
      <c r="G6" s="3521"/>
      <c r="H6" s="3521"/>
      <c r="I6" s="3521"/>
      <c r="J6" s="3521"/>
      <c r="K6" s="3521"/>
      <c r="L6" s="3522"/>
      <c r="M6" s="3522"/>
      <c r="N6" s="3522"/>
      <c r="O6" s="3522"/>
      <c r="P6" s="3522"/>
      <c r="Q6" s="3522"/>
      <c r="R6" s="3522"/>
      <c r="S6" s="3522"/>
      <c r="T6" s="3522"/>
      <c r="U6" s="3522"/>
      <c r="V6" s="3522"/>
      <c r="W6" s="3522"/>
      <c r="X6" s="3522"/>
      <c r="Y6" s="3522"/>
      <c r="Z6" s="3522"/>
      <c r="AA6" s="3522"/>
      <c r="AB6" s="3522"/>
      <c r="AC6" s="3522"/>
      <c r="AD6" s="3522"/>
      <c r="AE6" s="3522"/>
      <c r="AF6" s="3522"/>
      <c r="AG6" s="3522"/>
      <c r="AH6" s="3522"/>
      <c r="AI6" s="3522"/>
      <c r="AJ6" s="3522"/>
      <c r="AK6" s="3522"/>
      <c r="AL6" s="3522"/>
      <c r="AM6" s="212"/>
      <c r="AN6" s="212"/>
      <c r="AO6" s="212"/>
      <c r="AP6" s="212"/>
      <c r="AQ6" s="212"/>
      <c r="AR6" s="322"/>
      <c r="AS6" s="3510"/>
      <c r="AT6" s="3510"/>
      <c r="AU6" s="3510"/>
      <c r="AV6" s="3510"/>
      <c r="AW6" s="3510"/>
      <c r="AX6" s="323"/>
      <c r="AY6" s="3515"/>
      <c r="AZ6" s="3516"/>
      <c r="BA6" s="3516"/>
      <c r="BB6" s="3516"/>
      <c r="BC6" s="3516"/>
      <c r="BD6" s="3516"/>
      <c r="BE6" s="3516"/>
      <c r="BF6" s="3516"/>
      <c r="BG6" s="3516"/>
      <c r="BH6" s="3516"/>
      <c r="BI6" s="3516"/>
      <c r="BJ6" s="3516"/>
      <c r="BK6" s="3516"/>
      <c r="BL6" s="3517"/>
      <c r="BM6" s="322"/>
      <c r="BN6" s="3510"/>
      <c r="BO6" s="3510"/>
      <c r="BP6" s="3510"/>
      <c r="BQ6" s="3510"/>
      <c r="BR6" s="3510"/>
      <c r="BS6" s="323"/>
      <c r="BT6" s="3515"/>
      <c r="BU6" s="3516"/>
      <c r="BV6" s="3516"/>
      <c r="BW6" s="3516"/>
      <c r="BX6" s="3516"/>
      <c r="BY6" s="3516"/>
      <c r="BZ6" s="3516"/>
      <c r="CA6" s="3516"/>
      <c r="CB6" s="3516"/>
      <c r="CC6" s="3516"/>
      <c r="CD6" s="3516"/>
      <c r="CE6" s="3516"/>
      <c r="CF6" s="3517"/>
      <c r="CG6" s="211"/>
    </row>
    <row r="7" spans="1:85" ht="13.5" customHeight="1">
      <c r="A7" s="211"/>
      <c r="B7" s="212"/>
      <c r="C7" s="212"/>
      <c r="D7" s="212"/>
      <c r="E7" s="212"/>
      <c r="F7" s="212"/>
      <c r="G7" s="212"/>
      <c r="H7" s="212"/>
      <c r="I7" s="212"/>
      <c r="J7" s="212"/>
      <c r="K7" s="212"/>
      <c r="L7" s="212"/>
      <c r="M7" s="212"/>
      <c r="N7" s="212"/>
      <c r="O7" s="212"/>
      <c r="P7" s="212"/>
      <c r="Q7" s="212"/>
      <c r="R7" s="212"/>
      <c r="S7" s="212"/>
      <c r="T7" s="212"/>
      <c r="U7" s="212"/>
      <c r="V7" s="212"/>
      <c r="W7" s="212"/>
      <c r="X7" s="212"/>
      <c r="Y7" s="212"/>
      <c r="Z7" s="212"/>
      <c r="AA7" s="212"/>
      <c r="AB7" s="212"/>
      <c r="AC7" s="212"/>
      <c r="AD7" s="212"/>
      <c r="AE7" s="212"/>
      <c r="AF7" s="212"/>
      <c r="AG7" s="212"/>
      <c r="AH7" s="212"/>
      <c r="AI7" s="212"/>
      <c r="AJ7" s="212"/>
      <c r="AK7" s="212"/>
      <c r="AL7" s="212"/>
      <c r="AM7" s="212"/>
      <c r="AN7" s="212"/>
      <c r="AO7" s="212"/>
      <c r="AP7" s="212"/>
      <c r="AQ7" s="212"/>
      <c r="AR7" s="314"/>
      <c r="AS7" s="3511"/>
      <c r="AT7" s="3511"/>
      <c r="AU7" s="3511"/>
      <c r="AV7" s="3511"/>
      <c r="AW7" s="3511"/>
      <c r="AX7" s="315"/>
      <c r="AY7" s="3518"/>
      <c r="AZ7" s="3519"/>
      <c r="BA7" s="3519"/>
      <c r="BB7" s="3519"/>
      <c r="BC7" s="3519"/>
      <c r="BD7" s="3519"/>
      <c r="BE7" s="3519"/>
      <c r="BF7" s="3519"/>
      <c r="BG7" s="3519"/>
      <c r="BH7" s="3519"/>
      <c r="BI7" s="3519"/>
      <c r="BJ7" s="3519"/>
      <c r="BK7" s="3519"/>
      <c r="BL7" s="3520"/>
      <c r="BM7" s="314"/>
      <c r="BN7" s="3511"/>
      <c r="BO7" s="3511"/>
      <c r="BP7" s="3511"/>
      <c r="BQ7" s="3511"/>
      <c r="BR7" s="3511"/>
      <c r="BS7" s="315"/>
      <c r="BT7" s="3518"/>
      <c r="BU7" s="3519"/>
      <c r="BV7" s="3519"/>
      <c r="BW7" s="3519"/>
      <c r="BX7" s="3519"/>
      <c r="BY7" s="3519"/>
      <c r="BZ7" s="3519"/>
      <c r="CA7" s="3519"/>
      <c r="CB7" s="3519"/>
      <c r="CC7" s="3519"/>
      <c r="CD7" s="3519"/>
      <c r="CE7" s="3519"/>
      <c r="CF7" s="3520"/>
      <c r="CG7" s="211"/>
    </row>
    <row r="8" spans="1:85" ht="13.5" customHeight="1">
      <c r="A8" s="211"/>
      <c r="B8" s="3523" t="s">
        <v>444</v>
      </c>
      <c r="C8" s="3523"/>
      <c r="D8" s="3523"/>
      <c r="E8" s="3523"/>
      <c r="F8" s="3523"/>
      <c r="G8" s="3523"/>
      <c r="H8" s="3523"/>
      <c r="I8" s="3523"/>
      <c r="J8" s="3523"/>
      <c r="K8" s="3523"/>
      <c r="L8" s="3522"/>
      <c r="M8" s="3522"/>
      <c r="N8" s="3522"/>
      <c r="O8" s="3522"/>
      <c r="P8" s="3522"/>
      <c r="Q8" s="3522"/>
      <c r="R8" s="3522"/>
      <c r="S8" s="3522"/>
      <c r="T8" s="3522"/>
      <c r="U8" s="3522"/>
      <c r="V8" s="3522"/>
      <c r="W8" s="3522"/>
      <c r="X8" s="3522"/>
      <c r="Y8" s="3522"/>
      <c r="Z8" s="3522"/>
      <c r="AA8" s="3522"/>
      <c r="AB8" s="3522"/>
      <c r="AC8" s="3522"/>
      <c r="AD8" s="3522"/>
      <c r="AE8" s="3522"/>
      <c r="AF8" s="3522"/>
      <c r="AG8" s="3522"/>
      <c r="AH8" s="3522"/>
      <c r="AI8" s="3522"/>
      <c r="AJ8" s="3522"/>
      <c r="AK8" s="3522"/>
      <c r="AL8" s="3522"/>
      <c r="AM8" s="212"/>
      <c r="AN8" s="212"/>
      <c r="AO8" s="212"/>
      <c r="AP8" s="212"/>
      <c r="AQ8" s="212"/>
      <c r="AR8" s="327"/>
      <c r="AS8" s="3524" t="s">
        <v>445</v>
      </c>
      <c r="AT8" s="3524"/>
      <c r="AU8" s="3524"/>
      <c r="AV8" s="3524"/>
      <c r="AW8" s="3524"/>
      <c r="AX8" s="313"/>
      <c r="AY8" s="3527"/>
      <c r="AZ8" s="3528"/>
      <c r="BA8" s="3528"/>
      <c r="BB8" s="3528"/>
      <c r="BC8" s="3528"/>
      <c r="BD8" s="3528"/>
      <c r="BE8" s="3528"/>
      <c r="BF8" s="3528"/>
      <c r="BG8" s="3528"/>
      <c r="BH8" s="3528"/>
      <c r="BI8" s="3528"/>
      <c r="BJ8" s="3528"/>
      <c r="BK8" s="3528"/>
      <c r="BL8" s="3528"/>
      <c r="BM8" s="3528"/>
      <c r="BN8" s="3528"/>
      <c r="BO8" s="3528"/>
      <c r="BP8" s="3528"/>
      <c r="BQ8" s="3528"/>
      <c r="BR8" s="3528"/>
      <c r="BS8" s="3528"/>
      <c r="BT8" s="3528"/>
      <c r="BU8" s="3528"/>
      <c r="BV8" s="3528"/>
      <c r="BW8" s="3528"/>
      <c r="BX8" s="3528"/>
      <c r="BY8" s="3528"/>
      <c r="BZ8" s="3528"/>
      <c r="CA8" s="3528"/>
      <c r="CB8" s="3528"/>
      <c r="CC8" s="3528"/>
      <c r="CD8" s="3528"/>
      <c r="CE8" s="3528"/>
      <c r="CF8" s="3529"/>
      <c r="CG8" s="211"/>
    </row>
    <row r="9" spans="1:85" ht="13.5" customHeight="1">
      <c r="A9" s="211"/>
      <c r="B9" s="212"/>
      <c r="C9" s="212"/>
      <c r="D9" s="212"/>
      <c r="E9" s="212"/>
      <c r="F9" s="212"/>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322"/>
      <c r="AS9" s="3525"/>
      <c r="AT9" s="3525"/>
      <c r="AU9" s="3525"/>
      <c r="AV9" s="3525"/>
      <c r="AW9" s="3525"/>
      <c r="AX9" s="323"/>
      <c r="AY9" s="3530"/>
      <c r="AZ9" s="3531"/>
      <c r="BA9" s="3531"/>
      <c r="BB9" s="3531"/>
      <c r="BC9" s="3531"/>
      <c r="BD9" s="3531"/>
      <c r="BE9" s="3531"/>
      <c r="BF9" s="3531"/>
      <c r="BG9" s="3531"/>
      <c r="BH9" s="3531"/>
      <c r="BI9" s="3531"/>
      <c r="BJ9" s="3531"/>
      <c r="BK9" s="3531"/>
      <c r="BL9" s="3531"/>
      <c r="BM9" s="3531"/>
      <c r="BN9" s="3531"/>
      <c r="BO9" s="3531"/>
      <c r="BP9" s="3531"/>
      <c r="BQ9" s="3531"/>
      <c r="BR9" s="3531"/>
      <c r="BS9" s="3531"/>
      <c r="BT9" s="3531"/>
      <c r="BU9" s="3531"/>
      <c r="BV9" s="3531"/>
      <c r="BW9" s="3531"/>
      <c r="BX9" s="3531"/>
      <c r="BY9" s="3531"/>
      <c r="BZ9" s="3531"/>
      <c r="CA9" s="3531"/>
      <c r="CB9" s="3531"/>
      <c r="CC9" s="3531"/>
      <c r="CD9" s="3531"/>
      <c r="CE9" s="3531"/>
      <c r="CF9" s="3532"/>
      <c r="CG9" s="211"/>
    </row>
    <row r="10" spans="1:85" ht="13.5" customHeight="1">
      <c r="A10" s="211"/>
      <c r="B10" s="327"/>
      <c r="C10" s="3524" t="s">
        <v>446</v>
      </c>
      <c r="D10" s="3524"/>
      <c r="E10" s="3524"/>
      <c r="F10" s="3524"/>
      <c r="G10" s="3524"/>
      <c r="H10" s="313"/>
      <c r="I10" s="3533" t="s">
        <v>447</v>
      </c>
      <c r="J10" s="3534"/>
      <c r="K10" s="3534"/>
      <c r="L10" s="3534"/>
      <c r="M10" s="3534"/>
      <c r="N10" s="3534"/>
      <c r="O10" s="3534"/>
      <c r="P10" s="3534"/>
      <c r="Q10" s="3534"/>
      <c r="R10" s="3535"/>
      <c r="S10" s="3533" t="s">
        <v>448</v>
      </c>
      <c r="T10" s="3534"/>
      <c r="U10" s="3534"/>
      <c r="V10" s="3534"/>
      <c r="W10" s="3534"/>
      <c r="X10" s="3534"/>
      <c r="Y10" s="3534"/>
      <c r="Z10" s="3534"/>
      <c r="AA10" s="3534"/>
      <c r="AB10" s="3534"/>
      <c r="AC10" s="3534"/>
      <c r="AD10" s="3534"/>
      <c r="AE10" s="3534"/>
      <c r="AF10" s="3535"/>
      <c r="AG10" s="3533" t="s">
        <v>449</v>
      </c>
      <c r="AH10" s="3534"/>
      <c r="AI10" s="3534"/>
      <c r="AJ10" s="3534"/>
      <c r="AK10" s="3534"/>
      <c r="AL10" s="3534"/>
      <c r="AM10" s="3534"/>
      <c r="AN10" s="3534"/>
      <c r="AO10" s="3534"/>
      <c r="AP10" s="3535"/>
      <c r="AQ10" s="216"/>
      <c r="AR10" s="314"/>
      <c r="AS10" s="3526"/>
      <c r="AT10" s="3526"/>
      <c r="AU10" s="3526"/>
      <c r="AV10" s="3526"/>
      <c r="AW10" s="3526"/>
      <c r="AX10" s="315"/>
      <c r="AY10" s="3539" t="s">
        <v>450</v>
      </c>
      <c r="AZ10" s="3540"/>
      <c r="BA10" s="3540"/>
      <c r="BB10" s="3540"/>
      <c r="BC10" s="3540"/>
      <c r="BD10" s="3540"/>
      <c r="BE10" s="3540"/>
      <c r="BF10" s="3540"/>
      <c r="BG10" s="3540"/>
      <c r="BH10" s="3540"/>
      <c r="BI10" s="3540"/>
      <c r="BJ10" s="3540"/>
      <c r="BK10" s="3540"/>
      <c r="BL10" s="3540"/>
      <c r="BM10" s="3540"/>
      <c r="BN10" s="3540"/>
      <c r="BO10" s="3540"/>
      <c r="BP10" s="3540"/>
      <c r="BQ10" s="3540"/>
      <c r="BR10" s="3540"/>
      <c r="BS10" s="3540"/>
      <c r="BT10" s="3540"/>
      <c r="BU10" s="3540"/>
      <c r="BV10" s="3540"/>
      <c r="BW10" s="3540"/>
      <c r="BX10" s="3540"/>
      <c r="BY10" s="3540"/>
      <c r="BZ10" s="3540"/>
      <c r="CA10" s="3540"/>
      <c r="CB10" s="3540"/>
      <c r="CC10" s="3540"/>
      <c r="CD10" s="3540"/>
      <c r="CE10" s="3540"/>
      <c r="CF10" s="3541"/>
      <c r="CG10" s="211"/>
    </row>
    <row r="11" spans="1:85" ht="13.5" customHeight="1">
      <c r="A11" s="211"/>
      <c r="B11" s="322"/>
      <c r="C11" s="3525"/>
      <c r="D11" s="3525"/>
      <c r="E11" s="3525"/>
      <c r="F11" s="3525"/>
      <c r="G11" s="3525"/>
      <c r="H11" s="323"/>
      <c r="I11" s="3536"/>
      <c r="J11" s="3537"/>
      <c r="K11" s="3537"/>
      <c r="L11" s="3537"/>
      <c r="M11" s="3537"/>
      <c r="N11" s="3537"/>
      <c r="O11" s="3537"/>
      <c r="P11" s="3537"/>
      <c r="Q11" s="3537"/>
      <c r="R11" s="3538"/>
      <c r="S11" s="3536"/>
      <c r="T11" s="3537"/>
      <c r="U11" s="3537"/>
      <c r="V11" s="3537"/>
      <c r="W11" s="3537"/>
      <c r="X11" s="3537"/>
      <c r="Y11" s="3537"/>
      <c r="Z11" s="3537"/>
      <c r="AA11" s="3537"/>
      <c r="AB11" s="3537"/>
      <c r="AC11" s="3537"/>
      <c r="AD11" s="3537"/>
      <c r="AE11" s="3537"/>
      <c r="AF11" s="3538"/>
      <c r="AG11" s="3536"/>
      <c r="AH11" s="3537"/>
      <c r="AI11" s="3537"/>
      <c r="AJ11" s="3537"/>
      <c r="AK11" s="3537"/>
      <c r="AL11" s="3537"/>
      <c r="AM11" s="3537"/>
      <c r="AN11" s="3537"/>
      <c r="AO11" s="3537"/>
      <c r="AP11" s="3538"/>
      <c r="AQ11" s="216"/>
      <c r="AR11" s="327"/>
      <c r="AS11" s="3542" t="s">
        <v>451</v>
      </c>
      <c r="AT11" s="3542"/>
      <c r="AU11" s="3542"/>
      <c r="AV11" s="3542"/>
      <c r="AW11" s="3542"/>
      <c r="AX11" s="313"/>
      <c r="AY11" s="3512"/>
      <c r="AZ11" s="3513"/>
      <c r="BA11" s="3513"/>
      <c r="BB11" s="3513"/>
      <c r="BC11" s="3513"/>
      <c r="BD11" s="3513"/>
      <c r="BE11" s="3513"/>
      <c r="BF11" s="3513"/>
      <c r="BG11" s="3513"/>
      <c r="BH11" s="3513"/>
      <c r="BI11" s="3513"/>
      <c r="BJ11" s="3513"/>
      <c r="BK11" s="3513"/>
      <c r="BL11" s="3513"/>
      <c r="BM11" s="3513"/>
      <c r="BN11" s="3513"/>
      <c r="BO11" s="3513"/>
      <c r="BP11" s="3513"/>
      <c r="BQ11" s="3513"/>
      <c r="BR11" s="3513"/>
      <c r="BS11" s="3513"/>
      <c r="BT11" s="3513"/>
      <c r="BU11" s="3513"/>
      <c r="BV11" s="3513"/>
      <c r="BW11" s="3513"/>
      <c r="BX11" s="3513"/>
      <c r="BY11" s="3513"/>
      <c r="BZ11" s="3513"/>
      <c r="CA11" s="3513"/>
      <c r="CB11" s="3513"/>
      <c r="CC11" s="3513"/>
      <c r="CD11" s="3513"/>
      <c r="CE11" s="3513"/>
      <c r="CF11" s="3514"/>
      <c r="CG11" s="211"/>
    </row>
    <row r="12" spans="1:85" ht="13.5" customHeight="1">
      <c r="A12" s="211"/>
      <c r="B12" s="322"/>
      <c r="C12" s="3525"/>
      <c r="D12" s="3525"/>
      <c r="E12" s="3525"/>
      <c r="F12" s="3525"/>
      <c r="G12" s="3525"/>
      <c r="H12" s="323"/>
      <c r="I12" s="3569" t="s">
        <v>452</v>
      </c>
      <c r="J12" s="3570"/>
      <c r="K12" s="3570"/>
      <c r="L12" s="3570"/>
      <c r="M12" s="3570"/>
      <c r="N12" s="3570"/>
      <c r="O12" s="3570"/>
      <c r="P12" s="3570"/>
      <c r="Q12" s="3570"/>
      <c r="R12" s="3571"/>
      <c r="S12" s="3572" t="s">
        <v>453</v>
      </c>
      <c r="T12" s="3573"/>
      <c r="U12" s="3573"/>
      <c r="V12" s="3573"/>
      <c r="W12" s="3573"/>
      <c r="X12" s="3574" t="s">
        <v>454</v>
      </c>
      <c r="Y12" s="3575"/>
      <c r="Z12" s="3575"/>
      <c r="AA12" s="3575"/>
      <c r="AB12" s="3575"/>
      <c r="AC12" s="3575"/>
      <c r="AD12" s="3575"/>
      <c r="AE12" s="3575"/>
      <c r="AF12" s="3576"/>
      <c r="AG12" s="3569" t="s">
        <v>455</v>
      </c>
      <c r="AH12" s="3579"/>
      <c r="AI12" s="3579"/>
      <c r="AJ12" s="3579"/>
      <c r="AK12" s="3579"/>
      <c r="AL12" s="3579"/>
      <c r="AM12" s="3579"/>
      <c r="AN12" s="3579"/>
      <c r="AO12" s="3579"/>
      <c r="AP12" s="3580"/>
      <c r="AQ12" s="212"/>
      <c r="AR12" s="322"/>
      <c r="AS12" s="3543"/>
      <c r="AT12" s="3543"/>
      <c r="AU12" s="3543"/>
      <c r="AV12" s="3543"/>
      <c r="AW12" s="3543"/>
      <c r="AX12" s="323"/>
      <c r="AY12" s="3515"/>
      <c r="AZ12" s="3516"/>
      <c r="BA12" s="3516"/>
      <c r="BB12" s="3516"/>
      <c r="BC12" s="3516"/>
      <c r="BD12" s="3516"/>
      <c r="BE12" s="3516"/>
      <c r="BF12" s="3516"/>
      <c r="BG12" s="3516"/>
      <c r="BH12" s="3516"/>
      <c r="BI12" s="3516"/>
      <c r="BJ12" s="3516"/>
      <c r="BK12" s="3516"/>
      <c r="BL12" s="3516"/>
      <c r="BM12" s="3516"/>
      <c r="BN12" s="3516"/>
      <c r="BO12" s="3516"/>
      <c r="BP12" s="3516"/>
      <c r="BQ12" s="3516"/>
      <c r="BR12" s="3516"/>
      <c r="BS12" s="3516"/>
      <c r="BT12" s="3516"/>
      <c r="BU12" s="3516"/>
      <c r="BV12" s="3516"/>
      <c r="BW12" s="3516"/>
      <c r="BX12" s="3516"/>
      <c r="BY12" s="3516"/>
      <c r="BZ12" s="3516"/>
      <c r="CA12" s="3516"/>
      <c r="CB12" s="3516"/>
      <c r="CC12" s="3516"/>
      <c r="CD12" s="3516"/>
      <c r="CE12" s="3516"/>
      <c r="CF12" s="3517"/>
      <c r="CG12" s="211"/>
    </row>
    <row r="13" spans="1:85" ht="13.5" customHeight="1">
      <c r="A13" s="211"/>
      <c r="B13" s="322"/>
      <c r="C13" s="3525"/>
      <c r="D13" s="3525"/>
      <c r="E13" s="3525"/>
      <c r="F13" s="3525"/>
      <c r="G13" s="3525"/>
      <c r="H13" s="323"/>
      <c r="I13" s="3539"/>
      <c r="J13" s="3540"/>
      <c r="K13" s="3540"/>
      <c r="L13" s="3540"/>
      <c r="M13" s="3540"/>
      <c r="N13" s="3540"/>
      <c r="O13" s="3540"/>
      <c r="P13" s="3540"/>
      <c r="Q13" s="3540"/>
      <c r="R13" s="3541"/>
      <c r="S13" s="3583" t="s">
        <v>456</v>
      </c>
      <c r="T13" s="3584"/>
      <c r="U13" s="3584"/>
      <c r="V13" s="3584"/>
      <c r="W13" s="3584"/>
      <c r="X13" s="3577"/>
      <c r="Y13" s="3577"/>
      <c r="Z13" s="3577"/>
      <c r="AA13" s="3577"/>
      <c r="AB13" s="3577"/>
      <c r="AC13" s="3577"/>
      <c r="AD13" s="3577"/>
      <c r="AE13" s="3577"/>
      <c r="AF13" s="3578"/>
      <c r="AG13" s="3581"/>
      <c r="AH13" s="3522"/>
      <c r="AI13" s="3522"/>
      <c r="AJ13" s="3522"/>
      <c r="AK13" s="3522"/>
      <c r="AL13" s="3522"/>
      <c r="AM13" s="3522"/>
      <c r="AN13" s="3522"/>
      <c r="AO13" s="3522"/>
      <c r="AP13" s="3582"/>
      <c r="AQ13" s="212"/>
      <c r="AR13" s="314"/>
      <c r="AS13" s="3544"/>
      <c r="AT13" s="3544"/>
      <c r="AU13" s="3544"/>
      <c r="AV13" s="3544"/>
      <c r="AW13" s="3544"/>
      <c r="AX13" s="315"/>
      <c r="AY13" s="3518"/>
      <c r="AZ13" s="3519"/>
      <c r="BA13" s="3519"/>
      <c r="BB13" s="3519"/>
      <c r="BC13" s="3519"/>
      <c r="BD13" s="3519"/>
      <c r="BE13" s="3519"/>
      <c r="BF13" s="3519"/>
      <c r="BG13" s="3519"/>
      <c r="BH13" s="3519"/>
      <c r="BI13" s="3519"/>
      <c r="BJ13" s="3519"/>
      <c r="BK13" s="3519"/>
      <c r="BL13" s="3519"/>
      <c r="BM13" s="3519"/>
      <c r="BN13" s="3519"/>
      <c r="BO13" s="3519"/>
      <c r="BP13" s="3519"/>
      <c r="BQ13" s="3519"/>
      <c r="BR13" s="3519"/>
      <c r="BS13" s="3519"/>
      <c r="BT13" s="3519"/>
      <c r="BU13" s="3519"/>
      <c r="BV13" s="3519"/>
      <c r="BW13" s="3519"/>
      <c r="BX13" s="3519"/>
      <c r="BY13" s="3519"/>
      <c r="BZ13" s="3519"/>
      <c r="CA13" s="3519"/>
      <c r="CB13" s="3519"/>
      <c r="CC13" s="3519"/>
      <c r="CD13" s="3519"/>
      <c r="CE13" s="3519"/>
      <c r="CF13" s="3520"/>
      <c r="CG13" s="211"/>
    </row>
    <row r="14" spans="1:85" ht="13.5" customHeight="1">
      <c r="A14" s="211"/>
      <c r="B14" s="322"/>
      <c r="C14" s="3525"/>
      <c r="D14" s="3525"/>
      <c r="E14" s="3525"/>
      <c r="F14" s="3525"/>
      <c r="G14" s="3525"/>
      <c r="H14" s="323"/>
      <c r="I14" s="3545" t="s">
        <v>452</v>
      </c>
      <c r="J14" s="3546"/>
      <c r="K14" s="3546"/>
      <c r="L14" s="3546"/>
      <c r="M14" s="3546"/>
      <c r="N14" s="3546"/>
      <c r="O14" s="3546"/>
      <c r="P14" s="3546"/>
      <c r="Q14" s="3546"/>
      <c r="R14" s="3547"/>
      <c r="S14" s="3551" t="s">
        <v>453</v>
      </c>
      <c r="T14" s="3552"/>
      <c r="U14" s="3552"/>
      <c r="V14" s="3552"/>
      <c r="W14" s="3552"/>
      <c r="X14" s="3553" t="s">
        <v>454</v>
      </c>
      <c r="Y14" s="3554"/>
      <c r="Z14" s="3554"/>
      <c r="AA14" s="3554"/>
      <c r="AB14" s="3554"/>
      <c r="AC14" s="3554"/>
      <c r="AD14" s="3554"/>
      <c r="AE14" s="3554"/>
      <c r="AF14" s="3555"/>
      <c r="AG14" s="3545" t="s">
        <v>455</v>
      </c>
      <c r="AH14" s="3558"/>
      <c r="AI14" s="3558"/>
      <c r="AJ14" s="3558"/>
      <c r="AK14" s="3558"/>
      <c r="AL14" s="3558"/>
      <c r="AM14" s="3558"/>
      <c r="AN14" s="3558"/>
      <c r="AO14" s="3558"/>
      <c r="AP14" s="3559"/>
      <c r="AQ14" s="212"/>
      <c r="AR14" s="327"/>
      <c r="AS14" s="3509" t="s">
        <v>457</v>
      </c>
      <c r="AT14" s="3509"/>
      <c r="AU14" s="3509"/>
      <c r="AV14" s="3509"/>
      <c r="AW14" s="3509"/>
      <c r="AX14" s="313"/>
      <c r="AY14" s="3563" t="s">
        <v>458</v>
      </c>
      <c r="AZ14" s="3564"/>
      <c r="BA14" s="3564"/>
      <c r="BB14" s="3564"/>
      <c r="BC14" s="3564"/>
      <c r="BD14" s="3564"/>
      <c r="BE14" s="3564"/>
      <c r="BF14" s="3564"/>
      <c r="BG14" s="3564"/>
      <c r="BH14" s="3564"/>
      <c r="BI14" s="3564"/>
      <c r="BJ14" s="3564"/>
      <c r="BK14" s="3564"/>
      <c r="BL14" s="3565"/>
      <c r="BM14" s="318"/>
      <c r="BN14" s="3509" t="s">
        <v>53</v>
      </c>
      <c r="BO14" s="3509"/>
      <c r="BP14" s="3509"/>
      <c r="BQ14" s="3509"/>
      <c r="BR14" s="3509"/>
      <c r="BS14" s="313"/>
      <c r="BT14" s="3563" t="s">
        <v>2546</v>
      </c>
      <c r="BU14" s="3585"/>
      <c r="BV14" s="3585"/>
      <c r="BW14" s="3585"/>
      <c r="BX14" s="3585"/>
      <c r="BY14" s="3585"/>
      <c r="BZ14" s="3585"/>
      <c r="CA14" s="3585"/>
      <c r="CB14" s="3585"/>
      <c r="CC14" s="3585"/>
      <c r="CD14" s="3585"/>
      <c r="CE14" s="3585"/>
      <c r="CF14" s="3586"/>
      <c r="CG14" s="211"/>
    </row>
    <row r="15" spans="1:85" ht="13.5" customHeight="1">
      <c r="A15" s="211"/>
      <c r="B15" s="314"/>
      <c r="C15" s="3526"/>
      <c r="D15" s="3526"/>
      <c r="E15" s="3526"/>
      <c r="F15" s="3526"/>
      <c r="G15" s="3526"/>
      <c r="H15" s="315"/>
      <c r="I15" s="3548"/>
      <c r="J15" s="3549"/>
      <c r="K15" s="3549"/>
      <c r="L15" s="3549"/>
      <c r="M15" s="3549"/>
      <c r="N15" s="3549"/>
      <c r="O15" s="3549"/>
      <c r="P15" s="3549"/>
      <c r="Q15" s="3549"/>
      <c r="R15" s="3550"/>
      <c r="S15" s="3587" t="s">
        <v>456</v>
      </c>
      <c r="T15" s="3588"/>
      <c r="U15" s="3588"/>
      <c r="V15" s="3588"/>
      <c r="W15" s="3588"/>
      <c r="X15" s="3556"/>
      <c r="Y15" s="3556"/>
      <c r="Z15" s="3556"/>
      <c r="AA15" s="3556"/>
      <c r="AB15" s="3556"/>
      <c r="AC15" s="3556"/>
      <c r="AD15" s="3556"/>
      <c r="AE15" s="3556"/>
      <c r="AF15" s="3557"/>
      <c r="AG15" s="3560"/>
      <c r="AH15" s="3561"/>
      <c r="AI15" s="3561"/>
      <c r="AJ15" s="3561"/>
      <c r="AK15" s="3561"/>
      <c r="AL15" s="3561"/>
      <c r="AM15" s="3561"/>
      <c r="AN15" s="3561"/>
      <c r="AO15" s="3561"/>
      <c r="AP15" s="3562"/>
      <c r="AQ15" s="212"/>
      <c r="AR15" s="314"/>
      <c r="AS15" s="3511"/>
      <c r="AT15" s="3511"/>
      <c r="AU15" s="3511"/>
      <c r="AV15" s="3511"/>
      <c r="AW15" s="3511"/>
      <c r="AX15" s="315"/>
      <c r="AY15" s="3566"/>
      <c r="AZ15" s="3567"/>
      <c r="BA15" s="3567"/>
      <c r="BB15" s="3567"/>
      <c r="BC15" s="3567"/>
      <c r="BD15" s="3567"/>
      <c r="BE15" s="3567"/>
      <c r="BF15" s="3567"/>
      <c r="BG15" s="3567"/>
      <c r="BH15" s="3567"/>
      <c r="BI15" s="3567"/>
      <c r="BJ15" s="3567"/>
      <c r="BK15" s="3567"/>
      <c r="BL15" s="3568"/>
      <c r="BM15" s="324"/>
      <c r="BN15" s="3511"/>
      <c r="BO15" s="3511"/>
      <c r="BP15" s="3511"/>
      <c r="BQ15" s="3511"/>
      <c r="BR15" s="3511"/>
      <c r="BS15" s="315"/>
      <c r="BT15" s="3589" t="s">
        <v>2547</v>
      </c>
      <c r="BU15" s="3590"/>
      <c r="BV15" s="3590"/>
      <c r="BW15" s="3590"/>
      <c r="BX15" s="3590"/>
      <c r="BY15" s="3590"/>
      <c r="BZ15" s="3590"/>
      <c r="CA15" s="3590"/>
      <c r="CB15" s="3590"/>
      <c r="CC15" s="3590"/>
      <c r="CD15" s="3590"/>
      <c r="CE15" s="3590"/>
      <c r="CF15" s="3591"/>
      <c r="CG15" s="211"/>
    </row>
    <row r="16" spans="1:85" ht="13.5" customHeight="1">
      <c r="A16" s="211"/>
      <c r="B16" s="217"/>
      <c r="C16" s="218"/>
      <c r="D16" s="218"/>
      <c r="E16" s="218"/>
      <c r="F16" s="218"/>
      <c r="G16" s="218"/>
      <c r="H16" s="217"/>
      <c r="I16" s="217"/>
      <c r="J16" s="217"/>
      <c r="K16" s="217"/>
      <c r="L16" s="217"/>
      <c r="M16" s="217"/>
      <c r="N16" s="217"/>
      <c r="O16" s="217"/>
      <c r="P16" s="217"/>
      <c r="Q16" s="217"/>
      <c r="R16" s="217"/>
      <c r="S16" s="217"/>
      <c r="T16" s="217"/>
      <c r="U16" s="217"/>
      <c r="V16" s="217"/>
      <c r="W16" s="217"/>
      <c r="X16" s="217"/>
      <c r="Y16" s="217"/>
      <c r="Z16" s="217"/>
      <c r="AA16" s="217"/>
      <c r="AB16" s="217"/>
      <c r="AC16" s="217"/>
      <c r="AD16" s="217"/>
      <c r="AE16" s="217"/>
      <c r="AF16" s="217"/>
      <c r="AG16" s="217"/>
      <c r="AH16" s="217"/>
      <c r="AI16" s="217"/>
      <c r="AJ16" s="217"/>
      <c r="AK16" s="217"/>
      <c r="AL16" s="217"/>
      <c r="AM16" s="217"/>
      <c r="AN16" s="217"/>
      <c r="AO16" s="217"/>
      <c r="AP16" s="217"/>
      <c r="AQ16" s="212"/>
      <c r="AR16" s="322"/>
      <c r="AS16" s="3525" t="s">
        <v>459</v>
      </c>
      <c r="AT16" s="3510"/>
      <c r="AU16" s="3510"/>
      <c r="AV16" s="3510"/>
      <c r="AW16" s="3510"/>
      <c r="AX16" s="323"/>
      <c r="AY16" s="3592" t="s">
        <v>460</v>
      </c>
      <c r="AZ16" s="3593"/>
      <c r="BA16" s="3593"/>
      <c r="BB16" s="3593"/>
      <c r="BC16" s="3593"/>
      <c r="BD16" s="3593"/>
      <c r="BE16" s="3593"/>
      <c r="BF16" s="3593"/>
      <c r="BG16" s="3593"/>
      <c r="BH16" s="3593"/>
      <c r="BI16" s="3593"/>
      <c r="BJ16" s="3593"/>
      <c r="BK16" s="3593"/>
      <c r="BL16" s="3594"/>
      <c r="BM16" s="329"/>
      <c r="BN16" s="3524" t="s">
        <v>461</v>
      </c>
      <c r="BO16" s="3598"/>
      <c r="BP16" s="3598"/>
      <c r="BQ16" s="3598"/>
      <c r="BR16" s="3598"/>
      <c r="BS16" s="323"/>
      <c r="BT16" s="3563" t="s">
        <v>462</v>
      </c>
      <c r="BU16" s="3585"/>
      <c r="BV16" s="3585"/>
      <c r="BW16" s="3585"/>
      <c r="BX16" s="3585"/>
      <c r="BY16" s="3585"/>
      <c r="BZ16" s="3601" t="s">
        <v>463</v>
      </c>
      <c r="CA16" s="3602"/>
      <c r="CB16" s="3602"/>
      <c r="CC16" s="3602"/>
      <c r="CD16" s="3602"/>
      <c r="CE16" s="3602"/>
      <c r="CF16" s="3603"/>
      <c r="CG16" s="211"/>
    </row>
    <row r="17" spans="1:85" ht="13.5" customHeight="1">
      <c r="A17" s="211"/>
      <c r="B17" s="327"/>
      <c r="C17" s="3542" t="s">
        <v>451</v>
      </c>
      <c r="D17" s="3542"/>
      <c r="E17" s="3542"/>
      <c r="F17" s="3542"/>
      <c r="G17" s="3542"/>
      <c r="H17" s="313"/>
      <c r="I17" s="3619"/>
      <c r="J17" s="3579"/>
      <c r="K17" s="3579"/>
      <c r="L17" s="3579"/>
      <c r="M17" s="3579"/>
      <c r="N17" s="3579"/>
      <c r="O17" s="3579"/>
      <c r="P17" s="3579"/>
      <c r="Q17" s="3579"/>
      <c r="R17" s="3579"/>
      <c r="S17" s="3579"/>
      <c r="T17" s="3579"/>
      <c r="U17" s="3579"/>
      <c r="V17" s="3579"/>
      <c r="W17" s="3579"/>
      <c r="X17" s="3579"/>
      <c r="Y17" s="3579"/>
      <c r="Z17" s="3579"/>
      <c r="AA17" s="3579"/>
      <c r="AB17" s="3579"/>
      <c r="AC17" s="3579"/>
      <c r="AD17" s="3579"/>
      <c r="AE17" s="3579"/>
      <c r="AF17" s="3579"/>
      <c r="AG17" s="3579"/>
      <c r="AH17" s="3579"/>
      <c r="AI17" s="3579"/>
      <c r="AJ17" s="3579"/>
      <c r="AK17" s="3579"/>
      <c r="AL17" s="3579"/>
      <c r="AM17" s="3579"/>
      <c r="AN17" s="3579"/>
      <c r="AO17" s="3579"/>
      <c r="AP17" s="3580"/>
      <c r="AQ17" s="212"/>
      <c r="AR17" s="314"/>
      <c r="AS17" s="3511"/>
      <c r="AT17" s="3511"/>
      <c r="AU17" s="3511"/>
      <c r="AV17" s="3511"/>
      <c r="AW17" s="3511"/>
      <c r="AX17" s="315"/>
      <c r="AY17" s="3595"/>
      <c r="AZ17" s="3596"/>
      <c r="BA17" s="3596"/>
      <c r="BB17" s="3596"/>
      <c r="BC17" s="3596"/>
      <c r="BD17" s="3596"/>
      <c r="BE17" s="3596"/>
      <c r="BF17" s="3596"/>
      <c r="BG17" s="3596"/>
      <c r="BH17" s="3596"/>
      <c r="BI17" s="3596"/>
      <c r="BJ17" s="3596"/>
      <c r="BK17" s="3596"/>
      <c r="BL17" s="3597"/>
      <c r="BM17" s="324"/>
      <c r="BN17" s="3599"/>
      <c r="BO17" s="3599"/>
      <c r="BP17" s="3599"/>
      <c r="BQ17" s="3599"/>
      <c r="BR17" s="3599"/>
      <c r="BS17" s="315"/>
      <c r="BT17" s="3600"/>
      <c r="BU17" s="3590"/>
      <c r="BV17" s="3590"/>
      <c r="BW17" s="3590"/>
      <c r="BX17" s="3590"/>
      <c r="BY17" s="3590"/>
      <c r="BZ17" s="3604"/>
      <c r="CA17" s="3604"/>
      <c r="CB17" s="3604"/>
      <c r="CC17" s="3604"/>
      <c r="CD17" s="3604"/>
      <c r="CE17" s="3604"/>
      <c r="CF17" s="3605"/>
      <c r="CG17" s="211"/>
    </row>
    <row r="18" spans="1:85" ht="13.5" customHeight="1">
      <c r="A18" s="211"/>
      <c r="B18" s="322"/>
      <c r="C18" s="3543"/>
      <c r="D18" s="3543"/>
      <c r="E18" s="3543"/>
      <c r="F18" s="3543"/>
      <c r="G18" s="3543"/>
      <c r="H18" s="323"/>
      <c r="I18" s="3620"/>
      <c r="J18" s="3607"/>
      <c r="K18" s="3607"/>
      <c r="L18" s="3607"/>
      <c r="M18" s="3607"/>
      <c r="N18" s="3607"/>
      <c r="O18" s="3607"/>
      <c r="P18" s="3607"/>
      <c r="Q18" s="3607"/>
      <c r="R18" s="3607"/>
      <c r="S18" s="3607"/>
      <c r="T18" s="3607"/>
      <c r="U18" s="3607"/>
      <c r="V18" s="3607"/>
      <c r="W18" s="3607"/>
      <c r="X18" s="3607"/>
      <c r="Y18" s="3607"/>
      <c r="Z18" s="3607"/>
      <c r="AA18" s="3607"/>
      <c r="AB18" s="3607"/>
      <c r="AC18" s="3607"/>
      <c r="AD18" s="3607"/>
      <c r="AE18" s="3607"/>
      <c r="AF18" s="3607"/>
      <c r="AG18" s="3607"/>
      <c r="AH18" s="3607"/>
      <c r="AI18" s="3607"/>
      <c r="AJ18" s="3607"/>
      <c r="AK18" s="3607"/>
      <c r="AL18" s="3607"/>
      <c r="AM18" s="3607"/>
      <c r="AN18" s="3607"/>
      <c r="AO18" s="3607"/>
      <c r="AP18" s="3621"/>
      <c r="AQ18" s="212"/>
      <c r="AR18" s="327"/>
      <c r="AS18" s="305"/>
      <c r="AT18" s="305"/>
      <c r="AU18" s="305"/>
      <c r="AV18" s="305"/>
      <c r="AW18" s="305"/>
      <c r="AX18" s="319"/>
      <c r="AY18" s="422"/>
      <c r="AZ18" s="422"/>
      <c r="BA18" s="422"/>
      <c r="BB18" s="422"/>
      <c r="BC18" s="422"/>
      <c r="BD18" s="422"/>
      <c r="BE18" s="422"/>
      <c r="BF18" s="422"/>
      <c r="BG18" s="422"/>
      <c r="BH18" s="422"/>
      <c r="BI18" s="422"/>
      <c r="BJ18" s="422"/>
      <c r="BK18" s="422"/>
      <c r="BL18" s="422"/>
      <c r="BM18" s="426"/>
      <c r="BN18" s="3606" t="s">
        <v>464</v>
      </c>
      <c r="BO18" s="3606"/>
      <c r="BP18" s="3606"/>
      <c r="BQ18" s="3606"/>
      <c r="BR18" s="427"/>
      <c r="BS18" s="428"/>
      <c r="BT18" s="429"/>
      <c r="BU18" s="429"/>
      <c r="BV18" s="429"/>
      <c r="BW18" s="429"/>
      <c r="BX18" s="429"/>
      <c r="BY18" s="429"/>
      <c r="BZ18" s="429"/>
      <c r="CA18" s="429"/>
      <c r="CB18" s="429"/>
      <c r="CC18" s="429"/>
      <c r="CD18" s="429"/>
      <c r="CE18" s="429"/>
      <c r="CF18" s="430"/>
      <c r="CG18" s="211"/>
    </row>
    <row r="19" spans="1:85" ht="13.5" customHeight="1">
      <c r="A19" s="211"/>
      <c r="B19" s="314"/>
      <c r="C19" s="3544"/>
      <c r="D19" s="3544"/>
      <c r="E19" s="3544"/>
      <c r="F19" s="3544"/>
      <c r="G19" s="3544"/>
      <c r="H19" s="315"/>
      <c r="I19" s="3581"/>
      <c r="J19" s="3522"/>
      <c r="K19" s="3522"/>
      <c r="L19" s="3522"/>
      <c r="M19" s="3522"/>
      <c r="N19" s="3522"/>
      <c r="O19" s="3522"/>
      <c r="P19" s="3522"/>
      <c r="Q19" s="3522"/>
      <c r="R19" s="3522"/>
      <c r="S19" s="3522"/>
      <c r="T19" s="3522"/>
      <c r="U19" s="3522"/>
      <c r="V19" s="3522"/>
      <c r="W19" s="3522"/>
      <c r="X19" s="3522"/>
      <c r="Y19" s="3522"/>
      <c r="Z19" s="3522"/>
      <c r="AA19" s="3522"/>
      <c r="AB19" s="3522"/>
      <c r="AC19" s="3522"/>
      <c r="AD19" s="3522"/>
      <c r="AE19" s="3522"/>
      <c r="AF19" s="3522"/>
      <c r="AG19" s="3522"/>
      <c r="AH19" s="3522"/>
      <c r="AI19" s="3522"/>
      <c r="AJ19" s="3522"/>
      <c r="AK19" s="3522"/>
      <c r="AL19" s="3522"/>
      <c r="AM19" s="3522"/>
      <c r="AN19" s="3522"/>
      <c r="AO19" s="3522"/>
      <c r="AP19" s="3582"/>
      <c r="AQ19" s="212"/>
      <c r="AR19" s="322"/>
      <c r="AS19" s="3510" t="s">
        <v>465</v>
      </c>
      <c r="AT19" s="3510"/>
      <c r="AU19" s="3510"/>
      <c r="AV19" s="3510"/>
      <c r="AW19" s="3510"/>
      <c r="AX19" s="320"/>
      <c r="AY19" s="423"/>
      <c r="AZ19" s="3622" t="s">
        <v>466</v>
      </c>
      <c r="BA19" s="3622"/>
      <c r="BB19" s="3622"/>
      <c r="BC19" s="3622" t="s">
        <v>467</v>
      </c>
      <c r="BD19" s="3622"/>
      <c r="BE19" s="3622"/>
      <c r="BF19" s="3622"/>
      <c r="BG19" s="3622" t="s">
        <v>468</v>
      </c>
      <c r="BH19" s="3622"/>
      <c r="BI19" s="3622"/>
      <c r="BJ19" s="3622"/>
      <c r="BK19" s="431"/>
      <c r="BL19" s="431"/>
      <c r="BM19" s="432"/>
      <c r="BN19" s="3606" t="s">
        <v>469</v>
      </c>
      <c r="BO19" s="3606"/>
      <c r="BP19" s="3606"/>
      <c r="BQ19" s="3606"/>
      <c r="BR19" s="433"/>
      <c r="BS19" s="421"/>
      <c r="BT19" s="434"/>
      <c r="BU19" s="434"/>
      <c r="BV19" s="3606" t="s">
        <v>470</v>
      </c>
      <c r="BW19" s="3606"/>
      <c r="BX19" s="3606"/>
      <c r="BY19" s="3606"/>
      <c r="BZ19" s="3607"/>
      <c r="CA19" s="3607"/>
      <c r="CB19" s="434"/>
      <c r="CC19" s="434"/>
      <c r="CD19" s="434"/>
      <c r="CE19" s="434"/>
      <c r="CF19" s="435"/>
      <c r="CG19" s="211"/>
    </row>
    <row r="20" spans="1:85" ht="13.5" customHeight="1">
      <c r="A20" s="211"/>
      <c r="B20" s="327"/>
      <c r="C20" s="3542" t="s">
        <v>471</v>
      </c>
      <c r="D20" s="3542"/>
      <c r="E20" s="3542"/>
      <c r="F20" s="3542"/>
      <c r="G20" s="3542"/>
      <c r="H20" s="313"/>
      <c r="I20" s="3608"/>
      <c r="J20" s="3609"/>
      <c r="K20" s="3609"/>
      <c r="L20" s="3609"/>
      <c r="M20" s="3609"/>
      <c r="N20" s="3609"/>
      <c r="O20" s="3609"/>
      <c r="P20" s="3609"/>
      <c r="Q20" s="3609"/>
      <c r="R20" s="3609"/>
      <c r="S20" s="3609"/>
      <c r="T20" s="3609"/>
      <c r="U20" s="3609"/>
      <c r="V20" s="3609"/>
      <c r="W20" s="3609"/>
      <c r="X20" s="3609"/>
      <c r="Y20" s="3609"/>
      <c r="Z20" s="3609"/>
      <c r="AA20" s="3609"/>
      <c r="AB20" s="3609"/>
      <c r="AC20" s="3609"/>
      <c r="AD20" s="3609"/>
      <c r="AE20" s="3609"/>
      <c r="AF20" s="3609"/>
      <c r="AG20" s="3609"/>
      <c r="AH20" s="3609"/>
      <c r="AI20" s="3609"/>
      <c r="AJ20" s="3609"/>
      <c r="AK20" s="3609"/>
      <c r="AL20" s="3609"/>
      <c r="AM20" s="3609"/>
      <c r="AN20" s="3609"/>
      <c r="AO20" s="3609"/>
      <c r="AP20" s="3610"/>
      <c r="AQ20" s="219"/>
      <c r="AR20" s="322"/>
      <c r="AS20" s="316"/>
      <c r="AT20" s="3510" t="s">
        <v>472</v>
      </c>
      <c r="AU20" s="3510"/>
      <c r="AV20" s="3510"/>
      <c r="AW20" s="3510"/>
      <c r="AX20" s="320"/>
      <c r="AY20" s="424"/>
      <c r="AZ20" s="3617" t="s">
        <v>473</v>
      </c>
      <c r="BA20" s="3617"/>
      <c r="BB20" s="3617"/>
      <c r="BC20" s="3617" t="s">
        <v>474</v>
      </c>
      <c r="BD20" s="3617"/>
      <c r="BE20" s="3617"/>
      <c r="BF20" s="3617"/>
      <c r="BG20" s="3617" t="s">
        <v>474</v>
      </c>
      <c r="BH20" s="3617"/>
      <c r="BI20" s="3617"/>
      <c r="BJ20" s="3617"/>
      <c r="BK20" s="431"/>
      <c r="BL20" s="431"/>
      <c r="BM20" s="432"/>
      <c r="BN20" s="3606" t="s">
        <v>475</v>
      </c>
      <c r="BO20" s="3606"/>
      <c r="BP20" s="3606"/>
      <c r="BQ20" s="3606"/>
      <c r="BR20" s="433"/>
      <c r="BS20" s="421"/>
      <c r="BT20" s="434"/>
      <c r="BU20" s="434"/>
      <c r="BV20" s="3606" t="s">
        <v>476</v>
      </c>
      <c r="BW20" s="3606"/>
      <c r="BX20" s="3606"/>
      <c r="BY20" s="3606"/>
      <c r="BZ20" s="3607"/>
      <c r="CA20" s="3607"/>
      <c r="CB20" s="434"/>
      <c r="CC20" s="434"/>
      <c r="CD20" s="434"/>
      <c r="CE20" s="434"/>
      <c r="CF20" s="435"/>
      <c r="CG20" s="211"/>
    </row>
    <row r="21" spans="1:85" ht="13.5" customHeight="1">
      <c r="A21" s="211"/>
      <c r="B21" s="322"/>
      <c r="C21" s="3543"/>
      <c r="D21" s="3543"/>
      <c r="E21" s="3543"/>
      <c r="F21" s="3543"/>
      <c r="G21" s="3543"/>
      <c r="H21" s="323"/>
      <c r="I21" s="3611"/>
      <c r="J21" s="3612"/>
      <c r="K21" s="3612"/>
      <c r="L21" s="3612"/>
      <c r="M21" s="3612"/>
      <c r="N21" s="3612"/>
      <c r="O21" s="3612"/>
      <c r="P21" s="3612"/>
      <c r="Q21" s="3612"/>
      <c r="R21" s="3612"/>
      <c r="S21" s="3612"/>
      <c r="T21" s="3612"/>
      <c r="U21" s="3612"/>
      <c r="V21" s="3612"/>
      <c r="W21" s="3612"/>
      <c r="X21" s="3612"/>
      <c r="Y21" s="3612"/>
      <c r="Z21" s="3612"/>
      <c r="AA21" s="3612"/>
      <c r="AB21" s="3612"/>
      <c r="AC21" s="3612"/>
      <c r="AD21" s="3612"/>
      <c r="AE21" s="3612"/>
      <c r="AF21" s="3612"/>
      <c r="AG21" s="3612"/>
      <c r="AH21" s="3612"/>
      <c r="AI21" s="3612"/>
      <c r="AJ21" s="3612"/>
      <c r="AK21" s="3612"/>
      <c r="AL21" s="3612"/>
      <c r="AM21" s="3612"/>
      <c r="AN21" s="3612"/>
      <c r="AO21" s="3612"/>
      <c r="AP21" s="3613"/>
      <c r="AQ21" s="219"/>
      <c r="AR21" s="314"/>
      <c r="AS21" s="306"/>
      <c r="AT21" s="306"/>
      <c r="AU21" s="306"/>
      <c r="AV21" s="306"/>
      <c r="AW21" s="306"/>
      <c r="AX21" s="321"/>
      <c r="AY21" s="425"/>
      <c r="AZ21" s="425"/>
      <c r="BA21" s="425"/>
      <c r="BB21" s="425"/>
      <c r="BC21" s="425"/>
      <c r="BD21" s="425"/>
      <c r="BE21" s="425"/>
      <c r="BF21" s="425"/>
      <c r="BG21" s="425"/>
      <c r="BH21" s="425"/>
      <c r="BI21" s="425"/>
      <c r="BJ21" s="425"/>
      <c r="BK21" s="425"/>
      <c r="BL21" s="425"/>
      <c r="BM21" s="436"/>
      <c r="BN21" s="3618" t="s">
        <v>477</v>
      </c>
      <c r="BO21" s="3618"/>
      <c r="BP21" s="3618"/>
      <c r="BQ21" s="3618"/>
      <c r="BR21" s="3618"/>
      <c r="BS21" s="437"/>
      <c r="BT21" s="438"/>
      <c r="BU21" s="438"/>
      <c r="BV21" s="439" t="s">
        <v>478</v>
      </c>
      <c r="BW21" s="438"/>
      <c r="BX21" s="438"/>
      <c r="BY21" s="438"/>
      <c r="BZ21" s="438"/>
      <c r="CA21" s="438"/>
      <c r="CB21" s="438"/>
      <c r="CC21" s="438"/>
      <c r="CD21" s="438"/>
      <c r="CE21" s="438"/>
      <c r="CF21" s="440"/>
      <c r="CG21" s="211"/>
    </row>
    <row r="22" spans="1:85" ht="13.5" customHeight="1">
      <c r="A22" s="211"/>
      <c r="B22" s="314"/>
      <c r="C22" s="3544"/>
      <c r="D22" s="3544"/>
      <c r="E22" s="3544"/>
      <c r="F22" s="3544"/>
      <c r="G22" s="3544"/>
      <c r="H22" s="315"/>
      <c r="I22" s="3614"/>
      <c r="J22" s="3615"/>
      <c r="K22" s="3615"/>
      <c r="L22" s="3615"/>
      <c r="M22" s="3615"/>
      <c r="N22" s="3615"/>
      <c r="O22" s="3615"/>
      <c r="P22" s="3615"/>
      <c r="Q22" s="3615"/>
      <c r="R22" s="3615"/>
      <c r="S22" s="3615"/>
      <c r="T22" s="3615"/>
      <c r="U22" s="3615"/>
      <c r="V22" s="3615"/>
      <c r="W22" s="3615"/>
      <c r="X22" s="3615"/>
      <c r="Y22" s="3615"/>
      <c r="Z22" s="3615"/>
      <c r="AA22" s="3615"/>
      <c r="AB22" s="3615"/>
      <c r="AC22" s="3615"/>
      <c r="AD22" s="3615"/>
      <c r="AE22" s="3615"/>
      <c r="AF22" s="3615"/>
      <c r="AG22" s="3615"/>
      <c r="AH22" s="3615"/>
      <c r="AI22" s="3615"/>
      <c r="AJ22" s="3615"/>
      <c r="AK22" s="3615"/>
      <c r="AL22" s="3615"/>
      <c r="AM22" s="3615"/>
      <c r="AN22" s="3615"/>
      <c r="AO22" s="3615"/>
      <c r="AP22" s="3616"/>
      <c r="AQ22" s="219"/>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11"/>
    </row>
    <row r="23" spans="1:85" ht="13.5" customHeight="1">
      <c r="A23" s="211"/>
      <c r="B23" s="327"/>
      <c r="C23" s="3509" t="s">
        <v>457</v>
      </c>
      <c r="D23" s="3509"/>
      <c r="E23" s="3509"/>
      <c r="F23" s="3509"/>
      <c r="G23" s="3509"/>
      <c r="H23" s="313"/>
      <c r="I23" s="3563" t="s">
        <v>458</v>
      </c>
      <c r="J23" s="3564"/>
      <c r="K23" s="3564"/>
      <c r="L23" s="3564"/>
      <c r="M23" s="3564"/>
      <c r="N23" s="3564"/>
      <c r="O23" s="3564"/>
      <c r="P23" s="3564"/>
      <c r="Q23" s="3564"/>
      <c r="R23" s="3564"/>
      <c r="S23" s="3564"/>
      <c r="T23" s="3564"/>
      <c r="U23" s="3564"/>
      <c r="V23" s="3565"/>
      <c r="W23" s="318"/>
      <c r="X23" s="3509" t="s">
        <v>53</v>
      </c>
      <c r="Y23" s="3509"/>
      <c r="Z23" s="3509"/>
      <c r="AA23" s="3509"/>
      <c r="AB23" s="3509"/>
      <c r="AC23" s="313"/>
      <c r="AD23" s="3563" t="s">
        <v>2546</v>
      </c>
      <c r="AE23" s="3585"/>
      <c r="AF23" s="3585"/>
      <c r="AG23" s="3585"/>
      <c r="AH23" s="3585"/>
      <c r="AI23" s="3585"/>
      <c r="AJ23" s="3585"/>
      <c r="AK23" s="3585"/>
      <c r="AL23" s="3585"/>
      <c r="AM23" s="3585"/>
      <c r="AN23" s="3585"/>
      <c r="AO23" s="3585"/>
      <c r="AP23" s="3586"/>
      <c r="AQ23" s="328"/>
      <c r="AR23" s="327"/>
      <c r="AS23" s="3524" t="s">
        <v>446</v>
      </c>
      <c r="AT23" s="3524"/>
      <c r="AU23" s="3524"/>
      <c r="AV23" s="3524"/>
      <c r="AW23" s="3524"/>
      <c r="AX23" s="313"/>
      <c r="AY23" s="3533" t="s">
        <v>479</v>
      </c>
      <c r="AZ23" s="3534"/>
      <c r="BA23" s="3534"/>
      <c r="BB23" s="3534"/>
      <c r="BC23" s="3534"/>
      <c r="BD23" s="3534"/>
      <c r="BE23" s="3534"/>
      <c r="BF23" s="3534"/>
      <c r="BG23" s="3534"/>
      <c r="BH23" s="3535"/>
      <c r="BI23" s="3533" t="s">
        <v>448</v>
      </c>
      <c r="BJ23" s="3534"/>
      <c r="BK23" s="3534"/>
      <c r="BL23" s="3534"/>
      <c r="BM23" s="3534"/>
      <c r="BN23" s="3534"/>
      <c r="BO23" s="3534"/>
      <c r="BP23" s="3534"/>
      <c r="BQ23" s="3534"/>
      <c r="BR23" s="3534"/>
      <c r="BS23" s="3534"/>
      <c r="BT23" s="3534"/>
      <c r="BU23" s="3534"/>
      <c r="BV23" s="3535"/>
      <c r="BW23" s="3533" t="s">
        <v>449</v>
      </c>
      <c r="BX23" s="3534"/>
      <c r="BY23" s="3534"/>
      <c r="BZ23" s="3534"/>
      <c r="CA23" s="3534"/>
      <c r="CB23" s="3534"/>
      <c r="CC23" s="3534"/>
      <c r="CD23" s="3534"/>
      <c r="CE23" s="3534"/>
      <c r="CF23" s="3535"/>
      <c r="CG23" s="211"/>
    </row>
    <row r="24" spans="1:85" ht="13.5" customHeight="1">
      <c r="A24" s="211"/>
      <c r="B24" s="314"/>
      <c r="C24" s="3511"/>
      <c r="D24" s="3511"/>
      <c r="E24" s="3511"/>
      <c r="F24" s="3511"/>
      <c r="G24" s="3511"/>
      <c r="H24" s="315"/>
      <c r="I24" s="3566"/>
      <c r="J24" s="3567"/>
      <c r="K24" s="3567"/>
      <c r="L24" s="3567"/>
      <c r="M24" s="3567"/>
      <c r="N24" s="3567"/>
      <c r="O24" s="3567"/>
      <c r="P24" s="3567"/>
      <c r="Q24" s="3567"/>
      <c r="R24" s="3567"/>
      <c r="S24" s="3567"/>
      <c r="T24" s="3567"/>
      <c r="U24" s="3567"/>
      <c r="V24" s="3568"/>
      <c r="W24" s="329"/>
      <c r="X24" s="3510"/>
      <c r="Y24" s="3510"/>
      <c r="Z24" s="3510"/>
      <c r="AA24" s="3510"/>
      <c r="AB24" s="3510"/>
      <c r="AC24" s="323"/>
      <c r="AD24" s="3626"/>
      <c r="AE24" s="3624"/>
      <c r="AF24" s="3624"/>
      <c r="AG24" s="3624"/>
      <c r="AH24" s="3624"/>
      <c r="AI24" s="3624"/>
      <c r="AJ24" s="3624"/>
      <c r="AK24" s="3624"/>
      <c r="AL24" s="3624"/>
      <c r="AM24" s="3624"/>
      <c r="AN24" s="3624"/>
      <c r="AO24" s="3624"/>
      <c r="AP24" s="3625"/>
      <c r="AQ24" s="328"/>
      <c r="AR24" s="322"/>
      <c r="AS24" s="3525"/>
      <c r="AT24" s="3525"/>
      <c r="AU24" s="3525"/>
      <c r="AV24" s="3525"/>
      <c r="AW24" s="3525"/>
      <c r="AX24" s="323"/>
      <c r="AY24" s="3536"/>
      <c r="AZ24" s="3537"/>
      <c r="BA24" s="3537"/>
      <c r="BB24" s="3537"/>
      <c r="BC24" s="3537"/>
      <c r="BD24" s="3537"/>
      <c r="BE24" s="3537"/>
      <c r="BF24" s="3537"/>
      <c r="BG24" s="3537"/>
      <c r="BH24" s="3538"/>
      <c r="BI24" s="3536"/>
      <c r="BJ24" s="3537"/>
      <c r="BK24" s="3537"/>
      <c r="BL24" s="3537"/>
      <c r="BM24" s="3537"/>
      <c r="BN24" s="3537"/>
      <c r="BO24" s="3537"/>
      <c r="BP24" s="3537"/>
      <c r="BQ24" s="3537"/>
      <c r="BR24" s="3537"/>
      <c r="BS24" s="3537"/>
      <c r="BT24" s="3537"/>
      <c r="BU24" s="3537"/>
      <c r="BV24" s="3538"/>
      <c r="BW24" s="3536"/>
      <c r="BX24" s="3537"/>
      <c r="BY24" s="3537"/>
      <c r="BZ24" s="3537"/>
      <c r="CA24" s="3537"/>
      <c r="CB24" s="3537"/>
      <c r="CC24" s="3537"/>
      <c r="CD24" s="3537"/>
      <c r="CE24" s="3537"/>
      <c r="CF24" s="3538"/>
      <c r="CG24" s="211"/>
    </row>
    <row r="25" spans="1:85" ht="13.5" customHeight="1">
      <c r="A25" s="211"/>
      <c r="B25" s="322"/>
      <c r="C25" s="3510" t="s">
        <v>480</v>
      </c>
      <c r="D25" s="3510"/>
      <c r="E25" s="3510"/>
      <c r="F25" s="3510"/>
      <c r="G25" s="3510"/>
      <c r="H25" s="323"/>
      <c r="I25" s="3592" t="s">
        <v>460</v>
      </c>
      <c r="J25" s="3593"/>
      <c r="K25" s="3593"/>
      <c r="L25" s="3593"/>
      <c r="M25" s="3593"/>
      <c r="N25" s="3593"/>
      <c r="O25" s="3593"/>
      <c r="P25" s="3593"/>
      <c r="Q25" s="3593"/>
      <c r="R25" s="3593"/>
      <c r="S25" s="3593"/>
      <c r="T25" s="3593"/>
      <c r="U25" s="3593"/>
      <c r="V25" s="3594"/>
      <c r="W25" s="329"/>
      <c r="X25" s="3510"/>
      <c r="Y25" s="3510"/>
      <c r="Z25" s="3510"/>
      <c r="AA25" s="3510"/>
      <c r="AB25" s="3510"/>
      <c r="AC25" s="323"/>
      <c r="AD25" s="3623" t="s">
        <v>2547</v>
      </c>
      <c r="AE25" s="3624"/>
      <c r="AF25" s="3624"/>
      <c r="AG25" s="3624"/>
      <c r="AH25" s="3624"/>
      <c r="AI25" s="3624"/>
      <c r="AJ25" s="3624"/>
      <c r="AK25" s="3624"/>
      <c r="AL25" s="3624"/>
      <c r="AM25" s="3624"/>
      <c r="AN25" s="3624"/>
      <c r="AO25" s="3624"/>
      <c r="AP25" s="3625"/>
      <c r="AQ25" s="328"/>
      <c r="AR25" s="322"/>
      <c r="AS25" s="3525"/>
      <c r="AT25" s="3525"/>
      <c r="AU25" s="3525"/>
      <c r="AV25" s="3525"/>
      <c r="AW25" s="3525"/>
      <c r="AX25" s="323"/>
      <c r="AY25" s="3569" t="s">
        <v>452</v>
      </c>
      <c r="AZ25" s="3570"/>
      <c r="BA25" s="3570"/>
      <c r="BB25" s="3570"/>
      <c r="BC25" s="3570"/>
      <c r="BD25" s="3570"/>
      <c r="BE25" s="3570"/>
      <c r="BF25" s="3570"/>
      <c r="BG25" s="3570"/>
      <c r="BH25" s="3571"/>
      <c r="BI25" s="3572" t="s">
        <v>453</v>
      </c>
      <c r="BJ25" s="3573"/>
      <c r="BK25" s="3573"/>
      <c r="BL25" s="3573"/>
      <c r="BM25" s="3573"/>
      <c r="BN25" s="3574" t="s">
        <v>454</v>
      </c>
      <c r="BO25" s="3575"/>
      <c r="BP25" s="3575"/>
      <c r="BQ25" s="3575"/>
      <c r="BR25" s="3575"/>
      <c r="BS25" s="3575"/>
      <c r="BT25" s="3575"/>
      <c r="BU25" s="3575"/>
      <c r="BV25" s="3576"/>
      <c r="BW25" s="3569" t="s">
        <v>455</v>
      </c>
      <c r="BX25" s="3579"/>
      <c r="BY25" s="3579"/>
      <c r="BZ25" s="3579"/>
      <c r="CA25" s="3579"/>
      <c r="CB25" s="3579"/>
      <c r="CC25" s="3579"/>
      <c r="CD25" s="3579"/>
      <c r="CE25" s="3579"/>
      <c r="CF25" s="3580"/>
      <c r="CG25" s="211"/>
    </row>
    <row r="26" spans="1:85" ht="13.5" customHeight="1">
      <c r="A26" s="211"/>
      <c r="B26" s="314"/>
      <c r="C26" s="3511"/>
      <c r="D26" s="3511"/>
      <c r="E26" s="3511"/>
      <c r="F26" s="3511"/>
      <c r="G26" s="3511"/>
      <c r="H26" s="315"/>
      <c r="I26" s="3595"/>
      <c r="J26" s="3596"/>
      <c r="K26" s="3596"/>
      <c r="L26" s="3596"/>
      <c r="M26" s="3596"/>
      <c r="N26" s="3596"/>
      <c r="O26" s="3596"/>
      <c r="P26" s="3596"/>
      <c r="Q26" s="3596"/>
      <c r="R26" s="3596"/>
      <c r="S26" s="3596"/>
      <c r="T26" s="3596"/>
      <c r="U26" s="3596"/>
      <c r="V26" s="3597"/>
      <c r="W26" s="324"/>
      <c r="X26" s="3511"/>
      <c r="Y26" s="3511"/>
      <c r="Z26" s="3511"/>
      <c r="AA26" s="3511"/>
      <c r="AB26" s="3511"/>
      <c r="AC26" s="315"/>
      <c r="AD26" s="3600"/>
      <c r="AE26" s="3590"/>
      <c r="AF26" s="3590"/>
      <c r="AG26" s="3590"/>
      <c r="AH26" s="3590"/>
      <c r="AI26" s="3590"/>
      <c r="AJ26" s="3590"/>
      <c r="AK26" s="3590"/>
      <c r="AL26" s="3590"/>
      <c r="AM26" s="3590"/>
      <c r="AN26" s="3590"/>
      <c r="AO26" s="3590"/>
      <c r="AP26" s="3591"/>
      <c r="AQ26" s="212"/>
      <c r="AR26" s="322"/>
      <c r="AS26" s="3525"/>
      <c r="AT26" s="3525"/>
      <c r="AU26" s="3525"/>
      <c r="AV26" s="3525"/>
      <c r="AW26" s="3525"/>
      <c r="AX26" s="323"/>
      <c r="AY26" s="3539"/>
      <c r="AZ26" s="3540"/>
      <c r="BA26" s="3540"/>
      <c r="BB26" s="3540"/>
      <c r="BC26" s="3540"/>
      <c r="BD26" s="3540"/>
      <c r="BE26" s="3540"/>
      <c r="BF26" s="3540"/>
      <c r="BG26" s="3540"/>
      <c r="BH26" s="3541"/>
      <c r="BI26" s="3583" t="s">
        <v>456</v>
      </c>
      <c r="BJ26" s="3584"/>
      <c r="BK26" s="3584"/>
      <c r="BL26" s="3584"/>
      <c r="BM26" s="3584"/>
      <c r="BN26" s="3577"/>
      <c r="BO26" s="3577"/>
      <c r="BP26" s="3577"/>
      <c r="BQ26" s="3577"/>
      <c r="BR26" s="3577"/>
      <c r="BS26" s="3577"/>
      <c r="BT26" s="3577"/>
      <c r="BU26" s="3577"/>
      <c r="BV26" s="3578"/>
      <c r="BW26" s="3581"/>
      <c r="BX26" s="3522"/>
      <c r="BY26" s="3522"/>
      <c r="BZ26" s="3522"/>
      <c r="CA26" s="3522"/>
      <c r="CB26" s="3522"/>
      <c r="CC26" s="3522"/>
      <c r="CD26" s="3522"/>
      <c r="CE26" s="3522"/>
      <c r="CF26" s="3582"/>
      <c r="CG26" s="211"/>
    </row>
    <row r="27" spans="1:85" ht="13.5" customHeight="1">
      <c r="A27" s="211"/>
      <c r="B27" s="212"/>
      <c r="C27" s="212"/>
      <c r="D27" s="212"/>
      <c r="E27" s="212"/>
      <c r="F27" s="212"/>
      <c r="G27" s="212"/>
      <c r="H27" s="212"/>
      <c r="I27" s="212"/>
      <c r="J27" s="212"/>
      <c r="K27" s="212"/>
      <c r="L27" s="212"/>
      <c r="M27" s="212"/>
      <c r="N27" s="212"/>
      <c r="O27" s="212"/>
      <c r="P27" s="212"/>
      <c r="Q27" s="212"/>
      <c r="R27" s="212"/>
      <c r="S27" s="212"/>
      <c r="T27" s="212"/>
      <c r="U27" s="212"/>
      <c r="V27" s="212"/>
      <c r="W27" s="212"/>
      <c r="X27" s="212"/>
      <c r="Y27" s="212"/>
      <c r="Z27" s="212"/>
      <c r="AA27" s="212"/>
      <c r="AB27" s="212"/>
      <c r="AC27" s="212"/>
      <c r="AD27" s="212"/>
      <c r="AE27" s="212"/>
      <c r="AF27" s="212"/>
      <c r="AG27" s="212"/>
      <c r="AH27" s="212"/>
      <c r="AI27" s="212"/>
      <c r="AJ27" s="212"/>
      <c r="AK27" s="212"/>
      <c r="AL27" s="212"/>
      <c r="AM27" s="212"/>
      <c r="AN27" s="212"/>
      <c r="AO27" s="212"/>
      <c r="AP27" s="212"/>
      <c r="AQ27" s="216"/>
      <c r="AR27" s="322"/>
      <c r="AS27" s="3525"/>
      <c r="AT27" s="3525"/>
      <c r="AU27" s="3525"/>
      <c r="AV27" s="3525"/>
      <c r="AW27" s="3525"/>
      <c r="AX27" s="323"/>
      <c r="AY27" s="3545" t="s">
        <v>452</v>
      </c>
      <c r="AZ27" s="3546"/>
      <c r="BA27" s="3546"/>
      <c r="BB27" s="3546"/>
      <c r="BC27" s="3546"/>
      <c r="BD27" s="3546"/>
      <c r="BE27" s="3546"/>
      <c r="BF27" s="3546"/>
      <c r="BG27" s="3546"/>
      <c r="BH27" s="3547"/>
      <c r="BI27" s="3551" t="s">
        <v>453</v>
      </c>
      <c r="BJ27" s="3552"/>
      <c r="BK27" s="3552"/>
      <c r="BL27" s="3552"/>
      <c r="BM27" s="3552"/>
      <c r="BN27" s="3553" t="s">
        <v>454</v>
      </c>
      <c r="BO27" s="3554"/>
      <c r="BP27" s="3554"/>
      <c r="BQ27" s="3554"/>
      <c r="BR27" s="3554"/>
      <c r="BS27" s="3554"/>
      <c r="BT27" s="3554"/>
      <c r="BU27" s="3554"/>
      <c r="BV27" s="3555"/>
      <c r="BW27" s="3545" t="s">
        <v>455</v>
      </c>
      <c r="BX27" s="3558"/>
      <c r="BY27" s="3558"/>
      <c r="BZ27" s="3558"/>
      <c r="CA27" s="3558"/>
      <c r="CB27" s="3558"/>
      <c r="CC27" s="3558"/>
      <c r="CD27" s="3558"/>
      <c r="CE27" s="3558"/>
      <c r="CF27" s="3559"/>
      <c r="CG27" s="211"/>
    </row>
    <row r="28" spans="1:85" ht="13.5" customHeight="1">
      <c r="A28" s="211"/>
      <c r="B28" s="327"/>
      <c r="C28" s="3524" t="s">
        <v>481</v>
      </c>
      <c r="D28" s="3524"/>
      <c r="E28" s="3524"/>
      <c r="F28" s="3524"/>
      <c r="G28" s="3524"/>
      <c r="H28" s="313"/>
      <c r="I28" s="308" t="s">
        <v>482</v>
      </c>
      <c r="J28" s="3509" t="s">
        <v>420</v>
      </c>
      <c r="K28" s="3509"/>
      <c r="L28" s="3509"/>
      <c r="M28" s="3509"/>
      <c r="N28" s="310"/>
      <c r="O28" s="3533" t="s">
        <v>483</v>
      </c>
      <c r="P28" s="3534"/>
      <c r="Q28" s="3534"/>
      <c r="R28" s="3534"/>
      <c r="S28" s="3534"/>
      <c r="T28" s="3534"/>
      <c r="U28" s="3534"/>
      <c r="V28" s="3534"/>
      <c r="W28" s="3534"/>
      <c r="X28" s="3534"/>
      <c r="Y28" s="3534"/>
      <c r="Z28" s="3534"/>
      <c r="AA28" s="3534"/>
      <c r="AB28" s="3534"/>
      <c r="AC28" s="3535"/>
      <c r="AD28" s="3533" t="s">
        <v>484</v>
      </c>
      <c r="AE28" s="3534"/>
      <c r="AF28" s="3534"/>
      <c r="AG28" s="3534"/>
      <c r="AH28" s="3534"/>
      <c r="AI28" s="3534"/>
      <c r="AJ28" s="3534"/>
      <c r="AK28" s="3534"/>
      <c r="AL28" s="3534"/>
      <c r="AM28" s="3534"/>
      <c r="AN28" s="3534"/>
      <c r="AO28" s="3534"/>
      <c r="AP28" s="3535"/>
      <c r="AQ28" s="216"/>
      <c r="AR28" s="314"/>
      <c r="AS28" s="3526"/>
      <c r="AT28" s="3526"/>
      <c r="AU28" s="3526"/>
      <c r="AV28" s="3526"/>
      <c r="AW28" s="3526"/>
      <c r="AX28" s="315"/>
      <c r="AY28" s="3548"/>
      <c r="AZ28" s="3549"/>
      <c r="BA28" s="3549"/>
      <c r="BB28" s="3549"/>
      <c r="BC28" s="3549"/>
      <c r="BD28" s="3549"/>
      <c r="BE28" s="3549"/>
      <c r="BF28" s="3549"/>
      <c r="BG28" s="3549"/>
      <c r="BH28" s="3550"/>
      <c r="BI28" s="3587" t="s">
        <v>456</v>
      </c>
      <c r="BJ28" s="3588"/>
      <c r="BK28" s="3588"/>
      <c r="BL28" s="3588"/>
      <c r="BM28" s="3588"/>
      <c r="BN28" s="3556"/>
      <c r="BO28" s="3556"/>
      <c r="BP28" s="3556"/>
      <c r="BQ28" s="3556"/>
      <c r="BR28" s="3556"/>
      <c r="BS28" s="3556"/>
      <c r="BT28" s="3556"/>
      <c r="BU28" s="3556"/>
      <c r="BV28" s="3557"/>
      <c r="BW28" s="3560"/>
      <c r="BX28" s="3561"/>
      <c r="BY28" s="3561"/>
      <c r="BZ28" s="3561"/>
      <c r="CA28" s="3561"/>
      <c r="CB28" s="3561"/>
      <c r="CC28" s="3561"/>
      <c r="CD28" s="3561"/>
      <c r="CE28" s="3561"/>
      <c r="CF28" s="3562"/>
      <c r="CG28" s="211"/>
    </row>
    <row r="29" spans="1:85" ht="13.5" customHeight="1">
      <c r="A29" s="211"/>
      <c r="B29" s="322"/>
      <c r="C29" s="3525"/>
      <c r="D29" s="3525"/>
      <c r="E29" s="3525"/>
      <c r="F29" s="3525"/>
      <c r="G29" s="3525"/>
      <c r="H29" s="323"/>
      <c r="I29" s="311"/>
      <c r="J29" s="3511"/>
      <c r="K29" s="3511"/>
      <c r="L29" s="3511"/>
      <c r="M29" s="3511"/>
      <c r="N29" s="312"/>
      <c r="O29" s="3536"/>
      <c r="P29" s="3537"/>
      <c r="Q29" s="3537"/>
      <c r="R29" s="3537"/>
      <c r="S29" s="3537"/>
      <c r="T29" s="3537"/>
      <c r="U29" s="3537"/>
      <c r="V29" s="3537"/>
      <c r="W29" s="3537"/>
      <c r="X29" s="3537"/>
      <c r="Y29" s="3537"/>
      <c r="Z29" s="3537"/>
      <c r="AA29" s="3537"/>
      <c r="AB29" s="3537"/>
      <c r="AC29" s="3538"/>
      <c r="AD29" s="3536"/>
      <c r="AE29" s="3537"/>
      <c r="AF29" s="3537"/>
      <c r="AG29" s="3537"/>
      <c r="AH29" s="3537"/>
      <c r="AI29" s="3537"/>
      <c r="AJ29" s="3537"/>
      <c r="AK29" s="3537"/>
      <c r="AL29" s="3537"/>
      <c r="AM29" s="3537"/>
      <c r="AN29" s="3537"/>
      <c r="AO29" s="3537"/>
      <c r="AP29" s="3538"/>
      <c r="AQ29" s="221"/>
      <c r="AR29" s="212"/>
      <c r="AS29" s="212"/>
      <c r="AT29" s="212"/>
      <c r="AU29" s="212"/>
      <c r="AV29" s="212"/>
      <c r="AW29" s="212"/>
      <c r="AX29" s="212"/>
      <c r="AY29" s="212"/>
      <c r="AZ29" s="212"/>
      <c r="BA29" s="212"/>
      <c r="BB29" s="212"/>
      <c r="BC29" s="212"/>
      <c r="BD29" s="212"/>
      <c r="BE29" s="212"/>
      <c r="BF29" s="212"/>
      <c r="BG29" s="212"/>
      <c r="BH29" s="212"/>
      <c r="BI29" s="212"/>
      <c r="BJ29" s="212"/>
      <c r="BK29" s="212"/>
      <c r="BL29" s="212"/>
      <c r="BM29" s="212"/>
      <c r="BN29" s="212"/>
      <c r="BO29" s="212"/>
      <c r="BP29" s="212"/>
      <c r="BQ29" s="212"/>
      <c r="BR29" s="212"/>
      <c r="BS29" s="212"/>
      <c r="BT29" s="212"/>
      <c r="BU29" s="212"/>
      <c r="BV29" s="212"/>
      <c r="BW29" s="212"/>
      <c r="BX29" s="212"/>
      <c r="BY29" s="212"/>
      <c r="BZ29" s="212"/>
      <c r="CA29" s="212"/>
      <c r="CB29" s="212"/>
      <c r="CC29" s="212"/>
      <c r="CD29" s="212"/>
      <c r="CE29" s="212"/>
      <c r="CF29" s="212"/>
      <c r="CG29" s="211"/>
    </row>
    <row r="30" spans="1:85" ht="13.5" customHeight="1">
      <c r="A30" s="211"/>
      <c r="B30" s="322"/>
      <c r="C30" s="3525"/>
      <c r="D30" s="3525"/>
      <c r="E30" s="3525"/>
      <c r="F30" s="3525"/>
      <c r="G30" s="3525"/>
      <c r="H30" s="323"/>
      <c r="I30" s="327"/>
      <c r="J30" s="3627" t="s">
        <v>485</v>
      </c>
      <c r="K30" s="3627"/>
      <c r="L30" s="3627"/>
      <c r="M30" s="3627"/>
      <c r="N30" s="313"/>
      <c r="O30" s="3512"/>
      <c r="P30" s="3513"/>
      <c r="Q30" s="3513"/>
      <c r="R30" s="3513"/>
      <c r="S30" s="3513"/>
      <c r="T30" s="3513"/>
      <c r="U30" s="3513"/>
      <c r="V30" s="3513"/>
      <c r="W30" s="3513"/>
      <c r="X30" s="3513"/>
      <c r="Y30" s="3513"/>
      <c r="Z30" s="3513"/>
      <c r="AA30" s="3513"/>
      <c r="AB30" s="3513"/>
      <c r="AC30" s="3514"/>
      <c r="AD30" s="3512"/>
      <c r="AE30" s="3513"/>
      <c r="AF30" s="3513"/>
      <c r="AG30" s="3513"/>
      <c r="AH30" s="3513"/>
      <c r="AI30" s="3513"/>
      <c r="AJ30" s="3513"/>
      <c r="AK30" s="3513"/>
      <c r="AL30" s="3513"/>
      <c r="AM30" s="3513"/>
      <c r="AN30" s="3513"/>
      <c r="AO30" s="3513"/>
      <c r="AP30" s="3514"/>
      <c r="AQ30" s="221"/>
      <c r="AR30" s="327"/>
      <c r="AS30" s="3634" t="s">
        <v>486</v>
      </c>
      <c r="AT30" s="3634"/>
      <c r="AU30" s="3634"/>
      <c r="AV30" s="3634"/>
      <c r="AW30" s="3634"/>
      <c r="AX30" s="313"/>
      <c r="AY30" s="309" t="s">
        <v>482</v>
      </c>
      <c r="AZ30" s="3634" t="s">
        <v>487</v>
      </c>
      <c r="BA30" s="3634"/>
      <c r="BB30" s="3634"/>
      <c r="BC30" s="3634"/>
      <c r="BD30" s="310"/>
      <c r="BE30" s="3634" t="s">
        <v>488</v>
      </c>
      <c r="BF30" s="3634"/>
      <c r="BG30" s="3634"/>
      <c r="BH30" s="3634"/>
      <c r="BI30" s="3634"/>
      <c r="BJ30" s="3634"/>
      <c r="BK30" s="3634"/>
      <c r="BL30" s="3634"/>
      <c r="BM30" s="3634"/>
      <c r="BN30" s="3634"/>
      <c r="BO30" s="3637" t="s">
        <v>489</v>
      </c>
      <c r="BP30" s="3637"/>
      <c r="BQ30" s="3637"/>
      <c r="BR30" s="3637"/>
      <c r="BS30" s="3637"/>
      <c r="BT30" s="3637"/>
      <c r="BU30" s="3637"/>
      <c r="BV30" s="3637"/>
      <c r="BW30" s="3637"/>
      <c r="BX30" s="3634" t="s">
        <v>490</v>
      </c>
      <c r="BY30" s="3634"/>
      <c r="BZ30" s="3634"/>
      <c r="CA30" s="3634"/>
      <c r="CB30" s="3634"/>
      <c r="CC30" s="3634"/>
      <c r="CD30" s="3634"/>
      <c r="CE30" s="3634"/>
      <c r="CF30" s="3638"/>
      <c r="CG30" s="211"/>
    </row>
    <row r="31" spans="1:85" ht="13.5" customHeight="1">
      <c r="A31" s="211"/>
      <c r="B31" s="322"/>
      <c r="C31" s="3525"/>
      <c r="D31" s="3525"/>
      <c r="E31" s="3525"/>
      <c r="F31" s="3525"/>
      <c r="G31" s="3525"/>
      <c r="H31" s="323"/>
      <c r="I31" s="314"/>
      <c r="J31" s="3628"/>
      <c r="K31" s="3628"/>
      <c r="L31" s="3628"/>
      <c r="M31" s="3628"/>
      <c r="N31" s="315"/>
      <c r="O31" s="3518"/>
      <c r="P31" s="3519"/>
      <c r="Q31" s="3519"/>
      <c r="R31" s="3519"/>
      <c r="S31" s="3519"/>
      <c r="T31" s="3519"/>
      <c r="U31" s="3519"/>
      <c r="V31" s="3519"/>
      <c r="W31" s="3519"/>
      <c r="X31" s="3519"/>
      <c r="Y31" s="3519"/>
      <c r="Z31" s="3519"/>
      <c r="AA31" s="3519"/>
      <c r="AB31" s="3519"/>
      <c r="AC31" s="3520"/>
      <c r="AD31" s="3518"/>
      <c r="AE31" s="3519"/>
      <c r="AF31" s="3519"/>
      <c r="AG31" s="3519"/>
      <c r="AH31" s="3519"/>
      <c r="AI31" s="3519"/>
      <c r="AJ31" s="3519"/>
      <c r="AK31" s="3519"/>
      <c r="AL31" s="3519"/>
      <c r="AM31" s="3519"/>
      <c r="AN31" s="3519"/>
      <c r="AO31" s="3519"/>
      <c r="AP31" s="3520"/>
      <c r="AQ31" s="221"/>
      <c r="AR31" s="322"/>
      <c r="AS31" s="3635"/>
      <c r="AT31" s="3635"/>
      <c r="AU31" s="3635"/>
      <c r="AV31" s="3635"/>
      <c r="AW31" s="3635"/>
      <c r="AX31" s="323"/>
      <c r="AY31" s="325"/>
      <c r="AZ31" s="3635"/>
      <c r="BA31" s="3635"/>
      <c r="BB31" s="3635"/>
      <c r="BC31" s="3635"/>
      <c r="BD31" s="326"/>
      <c r="BE31" s="3636"/>
      <c r="BF31" s="3636"/>
      <c r="BG31" s="3636"/>
      <c r="BH31" s="3636"/>
      <c r="BI31" s="3636"/>
      <c r="BJ31" s="3636"/>
      <c r="BK31" s="3636"/>
      <c r="BL31" s="3636"/>
      <c r="BM31" s="3636"/>
      <c r="BN31" s="3636"/>
      <c r="BO31" s="3637"/>
      <c r="BP31" s="3637"/>
      <c r="BQ31" s="3637"/>
      <c r="BR31" s="3637"/>
      <c r="BS31" s="3637"/>
      <c r="BT31" s="3637"/>
      <c r="BU31" s="3637"/>
      <c r="BV31" s="3637"/>
      <c r="BW31" s="3637"/>
      <c r="BX31" s="3636"/>
      <c r="BY31" s="3636"/>
      <c r="BZ31" s="3636"/>
      <c r="CA31" s="3636"/>
      <c r="CB31" s="3636"/>
      <c r="CC31" s="3636"/>
      <c r="CD31" s="3636"/>
      <c r="CE31" s="3636"/>
      <c r="CF31" s="3639"/>
      <c r="CG31" s="211"/>
    </row>
    <row r="32" spans="1:85" ht="13.5" customHeight="1">
      <c r="A32" s="211"/>
      <c r="B32" s="322"/>
      <c r="C32" s="3525"/>
      <c r="D32" s="3525"/>
      <c r="E32" s="3525"/>
      <c r="F32" s="3525"/>
      <c r="G32" s="3525"/>
      <c r="H32" s="323"/>
      <c r="I32" s="322"/>
      <c r="J32" s="3627" t="s">
        <v>491</v>
      </c>
      <c r="K32" s="3627"/>
      <c r="L32" s="3627"/>
      <c r="M32" s="3627"/>
      <c r="N32" s="323"/>
      <c r="O32" s="3512"/>
      <c r="P32" s="3513"/>
      <c r="Q32" s="3513"/>
      <c r="R32" s="3513"/>
      <c r="S32" s="3513"/>
      <c r="T32" s="3513"/>
      <c r="U32" s="3513"/>
      <c r="V32" s="3513"/>
      <c r="W32" s="3513"/>
      <c r="X32" s="3513"/>
      <c r="Y32" s="3513"/>
      <c r="Z32" s="3513"/>
      <c r="AA32" s="3513"/>
      <c r="AB32" s="3513"/>
      <c r="AC32" s="3514"/>
      <c r="AD32" s="3512"/>
      <c r="AE32" s="3513"/>
      <c r="AF32" s="3513"/>
      <c r="AG32" s="3513"/>
      <c r="AH32" s="3513"/>
      <c r="AI32" s="3513"/>
      <c r="AJ32" s="3513"/>
      <c r="AK32" s="3513"/>
      <c r="AL32" s="3513"/>
      <c r="AM32" s="3513"/>
      <c r="AN32" s="3513"/>
      <c r="AO32" s="3513"/>
      <c r="AP32" s="3514"/>
      <c r="AQ32" s="221"/>
      <c r="AR32" s="322"/>
      <c r="AS32" s="3635"/>
      <c r="AT32" s="3635"/>
      <c r="AU32" s="3635"/>
      <c r="AV32" s="3635"/>
      <c r="AW32" s="3635"/>
      <c r="AX32" s="323"/>
      <c r="AY32" s="222"/>
      <c r="AZ32" s="3635"/>
      <c r="BA32" s="3635"/>
      <c r="BB32" s="3635"/>
      <c r="BC32" s="3635"/>
      <c r="BD32" s="323"/>
      <c r="BE32" s="3629" t="s">
        <v>492</v>
      </c>
      <c r="BF32" s="3629"/>
      <c r="BG32" s="3629"/>
      <c r="BH32" s="3629"/>
      <c r="BI32" s="3629"/>
      <c r="BJ32" s="3629"/>
      <c r="BK32" s="3629"/>
      <c r="BL32" s="3629"/>
      <c r="BM32" s="3629"/>
      <c r="BN32" s="3629"/>
      <c r="BO32" s="3631" t="s">
        <v>492</v>
      </c>
      <c r="BP32" s="3631"/>
      <c r="BQ32" s="3631"/>
      <c r="BR32" s="3631"/>
      <c r="BS32" s="3631"/>
      <c r="BT32" s="3631"/>
      <c r="BU32" s="3631"/>
      <c r="BV32" s="3631"/>
      <c r="BW32" s="3631"/>
      <c r="BX32" s="3629" t="s">
        <v>492</v>
      </c>
      <c r="BY32" s="3629"/>
      <c r="BZ32" s="3629"/>
      <c r="CA32" s="3629"/>
      <c r="CB32" s="3629"/>
      <c r="CC32" s="3629"/>
      <c r="CD32" s="3629"/>
      <c r="CE32" s="3629"/>
      <c r="CF32" s="3632"/>
      <c r="CG32" s="211"/>
    </row>
    <row r="33" spans="1:85" ht="13.5" customHeight="1">
      <c r="A33" s="211"/>
      <c r="B33" s="314"/>
      <c r="C33" s="3526"/>
      <c r="D33" s="3526"/>
      <c r="E33" s="3526"/>
      <c r="F33" s="3526"/>
      <c r="G33" s="3526"/>
      <c r="H33" s="315"/>
      <c r="I33" s="314"/>
      <c r="J33" s="3628"/>
      <c r="K33" s="3628"/>
      <c r="L33" s="3628"/>
      <c r="M33" s="3628"/>
      <c r="N33" s="315"/>
      <c r="O33" s="3518"/>
      <c r="P33" s="3519"/>
      <c r="Q33" s="3519"/>
      <c r="R33" s="3519"/>
      <c r="S33" s="3519"/>
      <c r="T33" s="3519"/>
      <c r="U33" s="3519"/>
      <c r="V33" s="3519"/>
      <c r="W33" s="3519"/>
      <c r="X33" s="3519"/>
      <c r="Y33" s="3519"/>
      <c r="Z33" s="3519"/>
      <c r="AA33" s="3519"/>
      <c r="AB33" s="3519"/>
      <c r="AC33" s="3520"/>
      <c r="AD33" s="3518"/>
      <c r="AE33" s="3519"/>
      <c r="AF33" s="3519"/>
      <c r="AG33" s="3519"/>
      <c r="AH33" s="3519"/>
      <c r="AI33" s="3519"/>
      <c r="AJ33" s="3519"/>
      <c r="AK33" s="3519"/>
      <c r="AL33" s="3519"/>
      <c r="AM33" s="3519"/>
      <c r="AN33" s="3519"/>
      <c r="AO33" s="3519"/>
      <c r="AP33" s="3520"/>
      <c r="AQ33" s="212"/>
      <c r="AR33" s="322"/>
      <c r="AS33" s="3635"/>
      <c r="AT33" s="3635"/>
      <c r="AU33" s="3635"/>
      <c r="AV33" s="3635"/>
      <c r="AW33" s="3635"/>
      <c r="AX33" s="323"/>
      <c r="AY33" s="222"/>
      <c r="AZ33" s="3635"/>
      <c r="BA33" s="3635"/>
      <c r="BB33" s="3635"/>
      <c r="BC33" s="3635"/>
      <c r="BD33" s="323"/>
      <c r="BE33" s="3630"/>
      <c r="BF33" s="3630"/>
      <c r="BG33" s="3630"/>
      <c r="BH33" s="3630"/>
      <c r="BI33" s="3630"/>
      <c r="BJ33" s="3630"/>
      <c r="BK33" s="3630"/>
      <c r="BL33" s="3630"/>
      <c r="BM33" s="3630"/>
      <c r="BN33" s="3630"/>
      <c r="BO33" s="3631"/>
      <c r="BP33" s="3631"/>
      <c r="BQ33" s="3631"/>
      <c r="BR33" s="3631"/>
      <c r="BS33" s="3631"/>
      <c r="BT33" s="3631"/>
      <c r="BU33" s="3631"/>
      <c r="BV33" s="3631"/>
      <c r="BW33" s="3631"/>
      <c r="BX33" s="3630"/>
      <c r="BY33" s="3630"/>
      <c r="BZ33" s="3630"/>
      <c r="CA33" s="3630"/>
      <c r="CB33" s="3630"/>
      <c r="CC33" s="3630"/>
      <c r="CD33" s="3630"/>
      <c r="CE33" s="3630"/>
      <c r="CF33" s="3633"/>
      <c r="CG33" s="211"/>
    </row>
    <row r="34" spans="1:85" ht="13.5" customHeight="1">
      <c r="A34" s="211"/>
      <c r="B34" s="212"/>
      <c r="C34" s="212"/>
      <c r="D34" s="212"/>
      <c r="E34" s="212"/>
      <c r="F34" s="212"/>
      <c r="G34" s="212"/>
      <c r="H34" s="212"/>
      <c r="I34" s="212"/>
      <c r="J34" s="212"/>
      <c r="K34" s="212"/>
      <c r="L34" s="212"/>
      <c r="M34" s="212"/>
      <c r="N34" s="212"/>
      <c r="O34" s="212"/>
      <c r="P34" s="212"/>
      <c r="Q34" s="212"/>
      <c r="R34" s="212"/>
      <c r="S34" s="212"/>
      <c r="T34" s="212"/>
      <c r="U34" s="212"/>
      <c r="V34" s="212"/>
      <c r="W34" s="212"/>
      <c r="X34" s="212"/>
      <c r="Y34" s="212"/>
      <c r="Z34" s="212"/>
      <c r="AA34" s="212"/>
      <c r="AB34" s="212"/>
      <c r="AC34" s="212"/>
      <c r="AD34" s="212"/>
      <c r="AE34" s="212"/>
      <c r="AF34" s="212"/>
      <c r="AG34" s="212"/>
      <c r="AH34" s="212"/>
      <c r="AI34" s="212"/>
      <c r="AJ34" s="212"/>
      <c r="AK34" s="212"/>
      <c r="AL34" s="212"/>
      <c r="AM34" s="212"/>
      <c r="AN34" s="212"/>
      <c r="AO34" s="212"/>
      <c r="AP34" s="212"/>
      <c r="AQ34" s="212"/>
      <c r="AR34" s="322"/>
      <c r="AS34" s="3635"/>
      <c r="AT34" s="3635"/>
      <c r="AU34" s="3635"/>
      <c r="AV34" s="3635"/>
      <c r="AW34" s="3635"/>
      <c r="AX34" s="323"/>
      <c r="AY34" s="3640" t="s">
        <v>493</v>
      </c>
      <c r="AZ34" s="3641"/>
      <c r="BA34" s="3641"/>
      <c r="BB34" s="3641"/>
      <c r="BC34" s="3641"/>
      <c r="BD34" s="3642"/>
      <c r="BE34" s="3533" t="s">
        <v>494</v>
      </c>
      <c r="BF34" s="3534"/>
      <c r="BG34" s="3534"/>
      <c r="BH34" s="3534"/>
      <c r="BI34" s="3534"/>
      <c r="BJ34" s="3534"/>
      <c r="BK34" s="3534"/>
      <c r="BL34" s="3533" t="s">
        <v>488</v>
      </c>
      <c r="BM34" s="3534"/>
      <c r="BN34" s="3534"/>
      <c r="BO34" s="3534"/>
      <c r="BP34" s="3534"/>
      <c r="BQ34" s="3534"/>
      <c r="BR34" s="3534"/>
      <c r="BS34" s="3535"/>
      <c r="BT34" s="3533" t="s">
        <v>489</v>
      </c>
      <c r="BU34" s="3534"/>
      <c r="BV34" s="3534"/>
      <c r="BW34" s="3534"/>
      <c r="BX34" s="3534"/>
      <c r="BY34" s="3534"/>
      <c r="BZ34" s="3535"/>
      <c r="CA34" s="3533" t="s">
        <v>490</v>
      </c>
      <c r="CB34" s="3534"/>
      <c r="CC34" s="3534"/>
      <c r="CD34" s="3534"/>
      <c r="CE34" s="3534"/>
      <c r="CF34" s="3535"/>
      <c r="CG34" s="211"/>
    </row>
    <row r="35" spans="1:85" ht="13.5" customHeight="1">
      <c r="A35" s="211"/>
      <c r="B35" s="327"/>
      <c r="C35" s="3634" t="s">
        <v>495</v>
      </c>
      <c r="D35" s="3634"/>
      <c r="E35" s="3634"/>
      <c r="F35" s="3634"/>
      <c r="G35" s="3634"/>
      <c r="H35" s="313"/>
      <c r="I35" s="309" t="s">
        <v>482</v>
      </c>
      <c r="J35" s="3634" t="s">
        <v>487</v>
      </c>
      <c r="K35" s="3634"/>
      <c r="L35" s="3634"/>
      <c r="M35" s="3634"/>
      <c r="N35" s="310"/>
      <c r="O35" s="3640" t="s">
        <v>488</v>
      </c>
      <c r="P35" s="3634"/>
      <c r="Q35" s="3634"/>
      <c r="R35" s="3634"/>
      <c r="S35" s="3634"/>
      <c r="T35" s="3634"/>
      <c r="U35" s="3634"/>
      <c r="V35" s="3634"/>
      <c r="W35" s="3634"/>
      <c r="X35" s="3638"/>
      <c r="Y35" s="3637" t="s">
        <v>489</v>
      </c>
      <c r="Z35" s="3637"/>
      <c r="AA35" s="3637"/>
      <c r="AB35" s="3637"/>
      <c r="AC35" s="3637"/>
      <c r="AD35" s="3637"/>
      <c r="AE35" s="3637"/>
      <c r="AF35" s="3637"/>
      <c r="AG35" s="3637"/>
      <c r="AH35" s="3634" t="s">
        <v>490</v>
      </c>
      <c r="AI35" s="3634"/>
      <c r="AJ35" s="3634"/>
      <c r="AK35" s="3634"/>
      <c r="AL35" s="3634"/>
      <c r="AM35" s="3634"/>
      <c r="AN35" s="3634"/>
      <c r="AO35" s="3634"/>
      <c r="AP35" s="3638"/>
      <c r="AQ35" s="212"/>
      <c r="AR35" s="322"/>
      <c r="AS35" s="3635"/>
      <c r="AT35" s="3635"/>
      <c r="AU35" s="3635"/>
      <c r="AV35" s="3635"/>
      <c r="AW35" s="3635"/>
      <c r="AX35" s="323"/>
      <c r="AY35" s="3643"/>
      <c r="AZ35" s="3644"/>
      <c r="BA35" s="3644"/>
      <c r="BB35" s="3644"/>
      <c r="BC35" s="3644"/>
      <c r="BD35" s="3645"/>
      <c r="BE35" s="3536"/>
      <c r="BF35" s="3537"/>
      <c r="BG35" s="3537"/>
      <c r="BH35" s="3537"/>
      <c r="BI35" s="3537"/>
      <c r="BJ35" s="3537"/>
      <c r="BK35" s="3537"/>
      <c r="BL35" s="3536"/>
      <c r="BM35" s="3537"/>
      <c r="BN35" s="3537"/>
      <c r="BO35" s="3537"/>
      <c r="BP35" s="3537"/>
      <c r="BQ35" s="3537"/>
      <c r="BR35" s="3537"/>
      <c r="BS35" s="3538"/>
      <c r="BT35" s="3536"/>
      <c r="BU35" s="3537"/>
      <c r="BV35" s="3537"/>
      <c r="BW35" s="3537"/>
      <c r="BX35" s="3537"/>
      <c r="BY35" s="3537"/>
      <c r="BZ35" s="3538"/>
      <c r="CA35" s="3536"/>
      <c r="CB35" s="3537"/>
      <c r="CC35" s="3537"/>
      <c r="CD35" s="3537"/>
      <c r="CE35" s="3537"/>
      <c r="CF35" s="3538"/>
      <c r="CG35" s="211"/>
    </row>
    <row r="36" spans="1:85" ht="13.5" customHeight="1">
      <c r="A36" s="211"/>
      <c r="B36" s="322"/>
      <c r="C36" s="3635"/>
      <c r="D36" s="3635"/>
      <c r="E36" s="3635"/>
      <c r="F36" s="3635"/>
      <c r="G36" s="3635"/>
      <c r="H36" s="323"/>
      <c r="I36" s="325"/>
      <c r="J36" s="3635"/>
      <c r="K36" s="3635"/>
      <c r="L36" s="3635"/>
      <c r="M36" s="3635"/>
      <c r="N36" s="326"/>
      <c r="O36" s="3654"/>
      <c r="P36" s="3636"/>
      <c r="Q36" s="3636"/>
      <c r="R36" s="3636"/>
      <c r="S36" s="3636"/>
      <c r="T36" s="3636"/>
      <c r="U36" s="3636"/>
      <c r="V36" s="3636"/>
      <c r="W36" s="3636"/>
      <c r="X36" s="3639"/>
      <c r="Y36" s="3637"/>
      <c r="Z36" s="3637"/>
      <c r="AA36" s="3637"/>
      <c r="AB36" s="3637"/>
      <c r="AC36" s="3637"/>
      <c r="AD36" s="3637"/>
      <c r="AE36" s="3637"/>
      <c r="AF36" s="3637"/>
      <c r="AG36" s="3637"/>
      <c r="AH36" s="3636"/>
      <c r="AI36" s="3636"/>
      <c r="AJ36" s="3636"/>
      <c r="AK36" s="3636"/>
      <c r="AL36" s="3636"/>
      <c r="AM36" s="3636"/>
      <c r="AN36" s="3636"/>
      <c r="AO36" s="3636"/>
      <c r="AP36" s="3639"/>
      <c r="AQ36" s="212"/>
      <c r="AR36" s="322"/>
      <c r="AS36" s="3635"/>
      <c r="AT36" s="3635"/>
      <c r="AU36" s="3635"/>
      <c r="AV36" s="3635"/>
      <c r="AW36" s="3635"/>
      <c r="AX36" s="323"/>
      <c r="AY36" s="3643"/>
      <c r="AZ36" s="3644"/>
      <c r="BA36" s="3644"/>
      <c r="BB36" s="3644"/>
      <c r="BC36" s="3644"/>
      <c r="BD36" s="3645"/>
      <c r="BE36" s="3655"/>
      <c r="BF36" s="3585"/>
      <c r="BG36" s="3585"/>
      <c r="BH36" s="3585"/>
      <c r="BI36" s="3585"/>
      <c r="BJ36" s="3585"/>
      <c r="BK36" s="3585"/>
      <c r="BL36" s="3655"/>
      <c r="BM36" s="3585"/>
      <c r="BN36" s="3585"/>
      <c r="BO36" s="3585"/>
      <c r="BP36" s="3585"/>
      <c r="BQ36" s="3585"/>
      <c r="BR36" s="3585"/>
      <c r="BS36" s="3586"/>
      <c r="BT36" s="3655"/>
      <c r="BU36" s="3585"/>
      <c r="BV36" s="3585"/>
      <c r="BW36" s="3585"/>
      <c r="BX36" s="3585"/>
      <c r="BY36" s="3585"/>
      <c r="BZ36" s="3586"/>
      <c r="CA36" s="3655"/>
      <c r="CB36" s="3585"/>
      <c r="CC36" s="3585"/>
      <c r="CD36" s="3585"/>
      <c r="CE36" s="3585"/>
      <c r="CF36" s="3586"/>
      <c r="CG36" s="211"/>
    </row>
    <row r="37" spans="1:85" ht="13.5" customHeight="1">
      <c r="A37" s="211"/>
      <c r="B37" s="322"/>
      <c r="C37" s="3635"/>
      <c r="D37" s="3635"/>
      <c r="E37" s="3635"/>
      <c r="F37" s="3635"/>
      <c r="G37" s="3635"/>
      <c r="H37" s="323"/>
      <c r="I37" s="222"/>
      <c r="J37" s="3635"/>
      <c r="K37" s="3635"/>
      <c r="L37" s="3635"/>
      <c r="M37" s="3635"/>
      <c r="N37" s="323"/>
      <c r="O37" s="3649" t="s">
        <v>492</v>
      </c>
      <c r="P37" s="3629"/>
      <c r="Q37" s="3629"/>
      <c r="R37" s="3629"/>
      <c r="S37" s="3629"/>
      <c r="T37" s="3629"/>
      <c r="U37" s="3629"/>
      <c r="V37" s="3629"/>
      <c r="W37" s="3629"/>
      <c r="X37" s="3632"/>
      <c r="Y37" s="3631" t="s">
        <v>492</v>
      </c>
      <c r="Z37" s="3631"/>
      <c r="AA37" s="3631"/>
      <c r="AB37" s="3631"/>
      <c r="AC37" s="3631"/>
      <c r="AD37" s="3631"/>
      <c r="AE37" s="3631"/>
      <c r="AF37" s="3631"/>
      <c r="AG37" s="3631"/>
      <c r="AH37" s="3629" t="s">
        <v>492</v>
      </c>
      <c r="AI37" s="3629"/>
      <c r="AJ37" s="3629"/>
      <c r="AK37" s="3629"/>
      <c r="AL37" s="3629"/>
      <c r="AM37" s="3629"/>
      <c r="AN37" s="3629"/>
      <c r="AO37" s="3629"/>
      <c r="AP37" s="3632"/>
      <c r="AQ37" s="212"/>
      <c r="AR37" s="314"/>
      <c r="AS37" s="3636"/>
      <c r="AT37" s="3636"/>
      <c r="AU37" s="3636"/>
      <c r="AV37" s="3636"/>
      <c r="AW37" s="3636"/>
      <c r="AX37" s="315"/>
      <c r="AY37" s="3646"/>
      <c r="AZ37" s="3647"/>
      <c r="BA37" s="3647"/>
      <c r="BB37" s="3647"/>
      <c r="BC37" s="3647"/>
      <c r="BD37" s="3648"/>
      <c r="BE37" s="3600"/>
      <c r="BF37" s="3590"/>
      <c r="BG37" s="3590"/>
      <c r="BH37" s="3590"/>
      <c r="BI37" s="3590"/>
      <c r="BJ37" s="3590"/>
      <c r="BK37" s="3590"/>
      <c r="BL37" s="3600"/>
      <c r="BM37" s="3590"/>
      <c r="BN37" s="3590"/>
      <c r="BO37" s="3590"/>
      <c r="BP37" s="3590"/>
      <c r="BQ37" s="3590"/>
      <c r="BR37" s="3590"/>
      <c r="BS37" s="3591"/>
      <c r="BT37" s="3600"/>
      <c r="BU37" s="3590"/>
      <c r="BV37" s="3590"/>
      <c r="BW37" s="3590"/>
      <c r="BX37" s="3590"/>
      <c r="BY37" s="3590"/>
      <c r="BZ37" s="3591"/>
      <c r="CA37" s="3600"/>
      <c r="CB37" s="3590"/>
      <c r="CC37" s="3590"/>
      <c r="CD37" s="3590"/>
      <c r="CE37" s="3590"/>
      <c r="CF37" s="3591"/>
      <c r="CG37" s="211"/>
    </row>
    <row r="38" spans="1:85" ht="13.5" customHeight="1">
      <c r="A38" s="211"/>
      <c r="B38" s="322"/>
      <c r="C38" s="3635"/>
      <c r="D38" s="3635"/>
      <c r="E38" s="3635"/>
      <c r="F38" s="3635"/>
      <c r="G38" s="3635"/>
      <c r="H38" s="323"/>
      <c r="I38" s="222"/>
      <c r="J38" s="3635"/>
      <c r="K38" s="3635"/>
      <c r="L38" s="3635"/>
      <c r="M38" s="3635"/>
      <c r="N38" s="323"/>
      <c r="O38" s="3650"/>
      <c r="P38" s="3630"/>
      <c r="Q38" s="3630"/>
      <c r="R38" s="3630"/>
      <c r="S38" s="3630"/>
      <c r="T38" s="3630"/>
      <c r="U38" s="3630"/>
      <c r="V38" s="3630"/>
      <c r="W38" s="3630"/>
      <c r="X38" s="3633"/>
      <c r="Y38" s="3631"/>
      <c r="Z38" s="3631"/>
      <c r="AA38" s="3631"/>
      <c r="AB38" s="3631"/>
      <c r="AC38" s="3631"/>
      <c r="AD38" s="3631"/>
      <c r="AE38" s="3631"/>
      <c r="AF38" s="3631"/>
      <c r="AG38" s="3631"/>
      <c r="AH38" s="3630"/>
      <c r="AI38" s="3630"/>
      <c r="AJ38" s="3630"/>
      <c r="AK38" s="3630"/>
      <c r="AL38" s="3630"/>
      <c r="AM38" s="3630"/>
      <c r="AN38" s="3630"/>
      <c r="AO38" s="3630"/>
      <c r="AP38" s="3633"/>
      <c r="AQ38" s="212"/>
      <c r="AR38" s="212"/>
      <c r="AS38" s="212"/>
      <c r="AT38" s="212"/>
      <c r="AU38" s="212"/>
      <c r="AV38" s="212"/>
      <c r="AW38" s="212"/>
      <c r="AX38" s="212"/>
      <c r="AY38" s="212"/>
      <c r="AZ38" s="212"/>
      <c r="BA38" s="212"/>
      <c r="BB38" s="212"/>
      <c r="BC38" s="212"/>
      <c r="BD38" s="212"/>
      <c r="BE38" s="212"/>
      <c r="BF38" s="212"/>
      <c r="BG38" s="212"/>
      <c r="BH38" s="212"/>
      <c r="BI38" s="212"/>
      <c r="BJ38" s="212"/>
      <c r="BK38" s="212"/>
      <c r="BL38" s="212"/>
      <c r="BM38" s="212"/>
      <c r="BN38" s="212"/>
      <c r="BO38" s="212"/>
      <c r="BP38" s="212"/>
      <c r="BQ38" s="212"/>
      <c r="BR38" s="212"/>
      <c r="BS38" s="212"/>
      <c r="BT38" s="212"/>
      <c r="BU38" s="212"/>
      <c r="BV38" s="212"/>
      <c r="BW38" s="212"/>
      <c r="BX38" s="212"/>
      <c r="BY38" s="212"/>
      <c r="BZ38" s="212"/>
      <c r="CA38" s="212"/>
      <c r="CB38" s="212"/>
      <c r="CC38" s="212"/>
      <c r="CD38" s="212"/>
      <c r="CE38" s="212"/>
      <c r="CF38" s="212"/>
      <c r="CG38" s="211"/>
    </row>
    <row r="39" spans="1:85" ht="13.5" customHeight="1">
      <c r="A39" s="211"/>
      <c r="B39" s="322"/>
      <c r="C39" s="3635"/>
      <c r="D39" s="3635"/>
      <c r="E39" s="3635"/>
      <c r="F39" s="3635"/>
      <c r="G39" s="3635"/>
      <c r="H39" s="323"/>
      <c r="I39" s="3640" t="s">
        <v>493</v>
      </c>
      <c r="J39" s="3558"/>
      <c r="K39" s="3558"/>
      <c r="L39" s="3558"/>
      <c r="M39" s="3558"/>
      <c r="N39" s="3559"/>
      <c r="O39" s="3533" t="s">
        <v>420</v>
      </c>
      <c r="P39" s="3534"/>
      <c r="Q39" s="3534"/>
      <c r="R39" s="3535"/>
      <c r="S39" s="3533" t="s">
        <v>494</v>
      </c>
      <c r="T39" s="3534"/>
      <c r="U39" s="3534"/>
      <c r="V39" s="3534"/>
      <c r="W39" s="3534"/>
      <c r="X39" s="3534"/>
      <c r="Y39" s="3535"/>
      <c r="Z39" s="3533" t="s">
        <v>488</v>
      </c>
      <c r="AA39" s="3534"/>
      <c r="AB39" s="3534"/>
      <c r="AC39" s="3534"/>
      <c r="AD39" s="3534"/>
      <c r="AE39" s="3534"/>
      <c r="AF39" s="3533" t="s">
        <v>489</v>
      </c>
      <c r="AG39" s="3534"/>
      <c r="AH39" s="3534"/>
      <c r="AI39" s="3534"/>
      <c r="AJ39" s="3534"/>
      <c r="AK39" s="3535"/>
      <c r="AL39" s="3534" t="s">
        <v>490</v>
      </c>
      <c r="AM39" s="3534"/>
      <c r="AN39" s="3534"/>
      <c r="AO39" s="3534"/>
      <c r="AP39" s="3535"/>
      <c r="AQ39" s="212"/>
      <c r="AR39" s="3656" t="s">
        <v>496</v>
      </c>
      <c r="AS39" s="3657"/>
      <c r="AT39" s="3657"/>
      <c r="AU39" s="3657"/>
      <c r="AV39" s="3657"/>
      <c r="AW39" s="3657"/>
      <c r="AX39" s="3657"/>
      <c r="AY39" s="3657"/>
      <c r="AZ39" s="3658"/>
      <c r="BA39" s="3533"/>
      <c r="BB39" s="3534"/>
      <c r="BC39" s="3534"/>
      <c r="BD39" s="3534"/>
      <c r="BE39" s="3534"/>
      <c r="BF39" s="3534"/>
      <c r="BG39" s="3534"/>
      <c r="BH39" s="3534"/>
      <c r="BI39" s="3534"/>
      <c r="BJ39" s="3534"/>
      <c r="BK39" s="3535"/>
      <c r="BL39" s="212"/>
      <c r="BM39" s="3656" t="s">
        <v>497</v>
      </c>
      <c r="BN39" s="3657"/>
      <c r="BO39" s="3657"/>
      <c r="BP39" s="3657"/>
      <c r="BQ39" s="3657"/>
      <c r="BR39" s="3657"/>
      <c r="BS39" s="3657"/>
      <c r="BT39" s="3657"/>
      <c r="BU39" s="3658"/>
      <c r="BV39" s="3533"/>
      <c r="BW39" s="3534"/>
      <c r="BX39" s="3534"/>
      <c r="BY39" s="3534"/>
      <c r="BZ39" s="3534"/>
      <c r="CA39" s="3534"/>
      <c r="CB39" s="3534"/>
      <c r="CC39" s="3534"/>
      <c r="CD39" s="3534"/>
      <c r="CE39" s="3534"/>
      <c r="CF39" s="3535"/>
      <c r="CG39" s="211"/>
    </row>
    <row r="40" spans="1:85" ht="13.5" customHeight="1">
      <c r="A40" s="211"/>
      <c r="B40" s="322"/>
      <c r="C40" s="3635"/>
      <c r="D40" s="3635"/>
      <c r="E40" s="3635"/>
      <c r="F40" s="3635"/>
      <c r="G40" s="3635"/>
      <c r="H40" s="323"/>
      <c r="I40" s="3651"/>
      <c r="J40" s="3652"/>
      <c r="K40" s="3652"/>
      <c r="L40" s="3652"/>
      <c r="M40" s="3652"/>
      <c r="N40" s="3653"/>
      <c r="O40" s="3536"/>
      <c r="P40" s="3537"/>
      <c r="Q40" s="3537"/>
      <c r="R40" s="3538"/>
      <c r="S40" s="3536"/>
      <c r="T40" s="3537"/>
      <c r="U40" s="3537"/>
      <c r="V40" s="3537"/>
      <c r="W40" s="3537"/>
      <c r="X40" s="3537"/>
      <c r="Y40" s="3538"/>
      <c r="Z40" s="3536"/>
      <c r="AA40" s="3537"/>
      <c r="AB40" s="3537"/>
      <c r="AC40" s="3537"/>
      <c r="AD40" s="3537"/>
      <c r="AE40" s="3537"/>
      <c r="AF40" s="3536"/>
      <c r="AG40" s="3537"/>
      <c r="AH40" s="3537"/>
      <c r="AI40" s="3537"/>
      <c r="AJ40" s="3537"/>
      <c r="AK40" s="3538"/>
      <c r="AL40" s="3537"/>
      <c r="AM40" s="3537"/>
      <c r="AN40" s="3537"/>
      <c r="AO40" s="3537"/>
      <c r="AP40" s="3538"/>
      <c r="AQ40" s="212"/>
      <c r="AR40" s="3659"/>
      <c r="AS40" s="3660"/>
      <c r="AT40" s="3660"/>
      <c r="AU40" s="3660"/>
      <c r="AV40" s="3660"/>
      <c r="AW40" s="3660"/>
      <c r="AX40" s="3660"/>
      <c r="AY40" s="3660"/>
      <c r="AZ40" s="3661"/>
      <c r="BA40" s="3662"/>
      <c r="BB40" s="3663"/>
      <c r="BC40" s="3663"/>
      <c r="BD40" s="3663"/>
      <c r="BE40" s="3663"/>
      <c r="BF40" s="3663"/>
      <c r="BG40" s="3663"/>
      <c r="BH40" s="3663"/>
      <c r="BI40" s="3663"/>
      <c r="BJ40" s="3663"/>
      <c r="BK40" s="3664"/>
      <c r="BL40" s="212"/>
      <c r="BM40" s="3659"/>
      <c r="BN40" s="3660"/>
      <c r="BO40" s="3660"/>
      <c r="BP40" s="3660"/>
      <c r="BQ40" s="3660"/>
      <c r="BR40" s="3660"/>
      <c r="BS40" s="3660"/>
      <c r="BT40" s="3660"/>
      <c r="BU40" s="3661"/>
      <c r="BV40" s="3662"/>
      <c r="BW40" s="3663"/>
      <c r="BX40" s="3663"/>
      <c r="BY40" s="3663"/>
      <c r="BZ40" s="3663"/>
      <c r="CA40" s="3663"/>
      <c r="CB40" s="3663"/>
      <c r="CC40" s="3663"/>
      <c r="CD40" s="3663"/>
      <c r="CE40" s="3663"/>
      <c r="CF40" s="3664"/>
      <c r="CG40" s="211"/>
    </row>
    <row r="41" spans="1:85" ht="13.5" customHeight="1">
      <c r="A41" s="211"/>
      <c r="B41" s="322"/>
      <c r="C41" s="3635"/>
      <c r="D41" s="3635"/>
      <c r="E41" s="3635"/>
      <c r="F41" s="3635"/>
      <c r="G41" s="3635"/>
      <c r="H41" s="323"/>
      <c r="I41" s="3651"/>
      <c r="J41" s="3652"/>
      <c r="K41" s="3652"/>
      <c r="L41" s="3652"/>
      <c r="M41" s="3652"/>
      <c r="N41" s="3653"/>
      <c r="O41" s="3665" t="s">
        <v>485</v>
      </c>
      <c r="P41" s="3666"/>
      <c r="Q41" s="3666"/>
      <c r="R41" s="3667"/>
      <c r="S41" s="3655"/>
      <c r="T41" s="3585"/>
      <c r="U41" s="3585"/>
      <c r="V41" s="3585"/>
      <c r="W41" s="3585"/>
      <c r="X41" s="3585"/>
      <c r="Y41" s="3586"/>
      <c r="Z41" s="3655"/>
      <c r="AA41" s="3585"/>
      <c r="AB41" s="3585"/>
      <c r="AC41" s="3585"/>
      <c r="AD41" s="3585"/>
      <c r="AE41" s="3585"/>
      <c r="AF41" s="3655"/>
      <c r="AG41" s="3585"/>
      <c r="AH41" s="3585"/>
      <c r="AI41" s="3585"/>
      <c r="AJ41" s="3585"/>
      <c r="AK41" s="3586"/>
      <c r="AL41" s="3585"/>
      <c r="AM41" s="3585"/>
      <c r="AN41" s="3585"/>
      <c r="AO41" s="3585"/>
      <c r="AP41" s="3586"/>
      <c r="AQ41" s="212"/>
      <c r="AR41" s="223"/>
      <c r="AS41" s="212"/>
      <c r="AT41" s="3671" t="s">
        <v>498</v>
      </c>
      <c r="AU41" s="3672"/>
      <c r="AV41" s="3672"/>
      <c r="AW41" s="3672"/>
      <c r="AX41" s="3672"/>
      <c r="AY41" s="3672"/>
      <c r="AZ41" s="3673"/>
      <c r="BA41" s="3533"/>
      <c r="BB41" s="3534"/>
      <c r="BC41" s="3534"/>
      <c r="BD41" s="3534"/>
      <c r="BE41" s="3534"/>
      <c r="BF41" s="3534"/>
      <c r="BG41" s="3534"/>
      <c r="BH41" s="3534"/>
      <c r="BI41" s="3534"/>
      <c r="BJ41" s="3534"/>
      <c r="BK41" s="3535"/>
      <c r="BL41" s="212"/>
      <c r="BM41" s="3656" t="s">
        <v>499</v>
      </c>
      <c r="BN41" s="3657"/>
      <c r="BO41" s="3657"/>
      <c r="BP41" s="3657"/>
      <c r="BQ41" s="3657"/>
      <c r="BR41" s="3657"/>
      <c r="BS41" s="3657"/>
      <c r="BT41" s="3657"/>
      <c r="BU41" s="3658"/>
      <c r="BV41" s="3533"/>
      <c r="BW41" s="3534"/>
      <c r="BX41" s="3534"/>
      <c r="BY41" s="3534"/>
      <c r="BZ41" s="3534"/>
      <c r="CA41" s="3534"/>
      <c r="CB41" s="3534"/>
      <c r="CC41" s="3534"/>
      <c r="CD41" s="3534"/>
      <c r="CE41" s="3534"/>
      <c r="CF41" s="3535"/>
      <c r="CG41" s="211"/>
    </row>
    <row r="42" spans="1:85" ht="13.5" customHeight="1">
      <c r="A42" s="211"/>
      <c r="B42" s="322"/>
      <c r="C42" s="3635"/>
      <c r="D42" s="3635"/>
      <c r="E42" s="3635"/>
      <c r="F42" s="3635"/>
      <c r="G42" s="3635"/>
      <c r="H42" s="323"/>
      <c r="I42" s="3651"/>
      <c r="J42" s="3652"/>
      <c r="K42" s="3652"/>
      <c r="L42" s="3652"/>
      <c r="M42" s="3652"/>
      <c r="N42" s="3653"/>
      <c r="O42" s="3668"/>
      <c r="P42" s="3669"/>
      <c r="Q42" s="3669"/>
      <c r="R42" s="3670"/>
      <c r="S42" s="3600"/>
      <c r="T42" s="3590"/>
      <c r="U42" s="3590"/>
      <c r="V42" s="3590"/>
      <c r="W42" s="3590"/>
      <c r="X42" s="3590"/>
      <c r="Y42" s="3591"/>
      <c r="Z42" s="3600"/>
      <c r="AA42" s="3590"/>
      <c r="AB42" s="3590"/>
      <c r="AC42" s="3590"/>
      <c r="AD42" s="3590"/>
      <c r="AE42" s="3590"/>
      <c r="AF42" s="3600"/>
      <c r="AG42" s="3590"/>
      <c r="AH42" s="3590"/>
      <c r="AI42" s="3590"/>
      <c r="AJ42" s="3590"/>
      <c r="AK42" s="3591"/>
      <c r="AL42" s="3590"/>
      <c r="AM42" s="3590"/>
      <c r="AN42" s="3590"/>
      <c r="AO42" s="3590"/>
      <c r="AP42" s="3591"/>
      <c r="AQ42" s="212"/>
      <c r="AR42" s="223"/>
      <c r="AS42" s="212"/>
      <c r="AT42" s="3674"/>
      <c r="AU42" s="3675"/>
      <c r="AV42" s="3675"/>
      <c r="AW42" s="3675"/>
      <c r="AX42" s="3675"/>
      <c r="AY42" s="3675"/>
      <c r="AZ42" s="3676"/>
      <c r="BA42" s="3662"/>
      <c r="BB42" s="3663"/>
      <c r="BC42" s="3663"/>
      <c r="BD42" s="3663"/>
      <c r="BE42" s="3663"/>
      <c r="BF42" s="3663"/>
      <c r="BG42" s="3663"/>
      <c r="BH42" s="3663"/>
      <c r="BI42" s="3663"/>
      <c r="BJ42" s="3663"/>
      <c r="BK42" s="3664"/>
      <c r="BL42" s="212"/>
      <c r="BM42" s="3659"/>
      <c r="BN42" s="3660"/>
      <c r="BO42" s="3660"/>
      <c r="BP42" s="3660"/>
      <c r="BQ42" s="3660"/>
      <c r="BR42" s="3660"/>
      <c r="BS42" s="3660"/>
      <c r="BT42" s="3660"/>
      <c r="BU42" s="3661"/>
      <c r="BV42" s="3662"/>
      <c r="BW42" s="3663"/>
      <c r="BX42" s="3663"/>
      <c r="BY42" s="3663"/>
      <c r="BZ42" s="3663"/>
      <c r="CA42" s="3663"/>
      <c r="CB42" s="3663"/>
      <c r="CC42" s="3663"/>
      <c r="CD42" s="3663"/>
      <c r="CE42" s="3663"/>
      <c r="CF42" s="3664"/>
      <c r="CG42" s="211"/>
    </row>
    <row r="43" spans="1:85" ht="13.5" customHeight="1">
      <c r="A43" s="211"/>
      <c r="B43" s="322"/>
      <c r="C43" s="3635"/>
      <c r="D43" s="3635"/>
      <c r="E43" s="3635"/>
      <c r="F43" s="3635"/>
      <c r="G43" s="3635"/>
      <c r="H43" s="323"/>
      <c r="I43" s="3651"/>
      <c r="J43" s="3652"/>
      <c r="K43" s="3652"/>
      <c r="L43" s="3652"/>
      <c r="M43" s="3652"/>
      <c r="N43" s="3653"/>
      <c r="O43" s="3665" t="s">
        <v>491</v>
      </c>
      <c r="P43" s="3666"/>
      <c r="Q43" s="3666"/>
      <c r="R43" s="3667"/>
      <c r="S43" s="3655"/>
      <c r="T43" s="3585"/>
      <c r="U43" s="3585"/>
      <c r="V43" s="3585"/>
      <c r="W43" s="3585"/>
      <c r="X43" s="3585"/>
      <c r="Y43" s="3586"/>
      <c r="Z43" s="3655"/>
      <c r="AA43" s="3585"/>
      <c r="AB43" s="3585"/>
      <c r="AC43" s="3585"/>
      <c r="AD43" s="3585"/>
      <c r="AE43" s="3585"/>
      <c r="AF43" s="3655"/>
      <c r="AG43" s="3585"/>
      <c r="AH43" s="3585"/>
      <c r="AI43" s="3585"/>
      <c r="AJ43" s="3585"/>
      <c r="AK43" s="3586"/>
      <c r="AL43" s="3585"/>
      <c r="AM43" s="3585"/>
      <c r="AN43" s="3585"/>
      <c r="AO43" s="3585"/>
      <c r="AP43" s="3586"/>
      <c r="AQ43" s="212"/>
      <c r="AR43" s="3677" t="s">
        <v>500</v>
      </c>
      <c r="AS43" s="3678"/>
      <c r="AT43" s="3678"/>
      <c r="AU43" s="3678"/>
      <c r="AV43" s="3678"/>
      <c r="AW43" s="3678"/>
      <c r="AX43" s="3678"/>
      <c r="AY43" s="3678"/>
      <c r="AZ43" s="3679"/>
      <c r="BA43" s="3683" t="s">
        <v>501</v>
      </c>
      <c r="BB43" s="3684"/>
      <c r="BC43" s="3684"/>
      <c r="BD43" s="3684"/>
      <c r="BE43" s="3684"/>
      <c r="BF43" s="3684"/>
      <c r="BG43" s="3684"/>
      <c r="BH43" s="3684"/>
      <c r="BI43" s="3684"/>
      <c r="BJ43" s="3684"/>
      <c r="BK43" s="3685"/>
      <c r="BL43" s="212"/>
      <c r="BM43" s="3656" t="s">
        <v>502</v>
      </c>
      <c r="BN43" s="3657"/>
      <c r="BO43" s="3657"/>
      <c r="BP43" s="3657"/>
      <c r="BQ43" s="3657"/>
      <c r="BR43" s="3657"/>
      <c r="BS43" s="3657"/>
      <c r="BT43" s="3657"/>
      <c r="BU43" s="3658"/>
      <c r="BV43" s="3533"/>
      <c r="BW43" s="3534"/>
      <c r="BX43" s="3534"/>
      <c r="BY43" s="3534"/>
      <c r="BZ43" s="3534"/>
      <c r="CA43" s="3534"/>
      <c r="CB43" s="3534"/>
      <c r="CC43" s="3534"/>
      <c r="CD43" s="3534"/>
      <c r="CE43" s="3534"/>
      <c r="CF43" s="3535"/>
      <c r="CG43" s="211"/>
    </row>
    <row r="44" spans="1:85" ht="13.5" customHeight="1">
      <c r="A44" s="211"/>
      <c r="B44" s="314"/>
      <c r="C44" s="3636"/>
      <c r="D44" s="3636"/>
      <c r="E44" s="3636"/>
      <c r="F44" s="3636"/>
      <c r="G44" s="3636"/>
      <c r="H44" s="315"/>
      <c r="I44" s="3560"/>
      <c r="J44" s="3561"/>
      <c r="K44" s="3561"/>
      <c r="L44" s="3561"/>
      <c r="M44" s="3561"/>
      <c r="N44" s="3562"/>
      <c r="O44" s="3668"/>
      <c r="P44" s="3669"/>
      <c r="Q44" s="3669"/>
      <c r="R44" s="3670"/>
      <c r="S44" s="3600"/>
      <c r="T44" s="3590"/>
      <c r="U44" s="3590"/>
      <c r="V44" s="3590"/>
      <c r="W44" s="3590"/>
      <c r="X44" s="3590"/>
      <c r="Y44" s="3591"/>
      <c r="Z44" s="3600"/>
      <c r="AA44" s="3590"/>
      <c r="AB44" s="3590"/>
      <c r="AC44" s="3590"/>
      <c r="AD44" s="3590"/>
      <c r="AE44" s="3590"/>
      <c r="AF44" s="3600"/>
      <c r="AG44" s="3590"/>
      <c r="AH44" s="3590"/>
      <c r="AI44" s="3590"/>
      <c r="AJ44" s="3590"/>
      <c r="AK44" s="3591"/>
      <c r="AL44" s="3590"/>
      <c r="AM44" s="3590"/>
      <c r="AN44" s="3590"/>
      <c r="AO44" s="3590"/>
      <c r="AP44" s="3591"/>
      <c r="AQ44" s="212"/>
      <c r="AR44" s="3680"/>
      <c r="AS44" s="3681"/>
      <c r="AT44" s="3681"/>
      <c r="AU44" s="3681"/>
      <c r="AV44" s="3681"/>
      <c r="AW44" s="3681"/>
      <c r="AX44" s="3681"/>
      <c r="AY44" s="3681"/>
      <c r="AZ44" s="3682"/>
      <c r="BA44" s="3686"/>
      <c r="BB44" s="3687"/>
      <c r="BC44" s="3687"/>
      <c r="BD44" s="3687"/>
      <c r="BE44" s="3687"/>
      <c r="BF44" s="3687"/>
      <c r="BG44" s="3687"/>
      <c r="BH44" s="3687"/>
      <c r="BI44" s="3687"/>
      <c r="BJ44" s="3687"/>
      <c r="BK44" s="3688"/>
      <c r="BL44" s="212"/>
      <c r="BM44" s="3659"/>
      <c r="BN44" s="3660"/>
      <c r="BO44" s="3660"/>
      <c r="BP44" s="3660"/>
      <c r="BQ44" s="3660"/>
      <c r="BR44" s="3660"/>
      <c r="BS44" s="3660"/>
      <c r="BT44" s="3660"/>
      <c r="BU44" s="3661"/>
      <c r="BV44" s="3662"/>
      <c r="BW44" s="3663"/>
      <c r="BX44" s="3663"/>
      <c r="BY44" s="3663"/>
      <c r="BZ44" s="3663"/>
      <c r="CA44" s="3663"/>
      <c r="CB44" s="3663"/>
      <c r="CC44" s="3663"/>
      <c r="CD44" s="3663"/>
      <c r="CE44" s="3663"/>
      <c r="CF44" s="3664"/>
      <c r="CG44" s="211"/>
    </row>
    <row r="45" spans="1:85" ht="13.5" customHeight="1">
      <c r="A45" s="211"/>
      <c r="B45" s="212"/>
      <c r="C45" s="212"/>
      <c r="D45" s="212"/>
      <c r="E45" s="212"/>
      <c r="F45" s="212"/>
      <c r="G45" s="212"/>
      <c r="H45" s="212"/>
      <c r="I45" s="212"/>
      <c r="J45" s="212"/>
      <c r="K45" s="212"/>
      <c r="L45" s="212"/>
      <c r="M45" s="212"/>
      <c r="N45" s="212"/>
      <c r="O45" s="212"/>
      <c r="P45" s="212"/>
      <c r="Q45" s="212"/>
      <c r="R45" s="212"/>
      <c r="S45" s="212"/>
      <c r="T45" s="212"/>
      <c r="U45" s="212"/>
      <c r="V45" s="212"/>
      <c r="W45" s="212"/>
      <c r="X45" s="212"/>
      <c r="Y45" s="212"/>
      <c r="Z45" s="212"/>
      <c r="AA45" s="212"/>
      <c r="AB45" s="212"/>
      <c r="AC45" s="212"/>
      <c r="AD45" s="212"/>
      <c r="AE45" s="212"/>
      <c r="AF45" s="212"/>
      <c r="AG45" s="212"/>
      <c r="AH45" s="212"/>
      <c r="AI45" s="212"/>
      <c r="AJ45" s="212"/>
      <c r="AK45" s="212"/>
      <c r="AL45" s="212"/>
      <c r="AM45" s="212"/>
      <c r="AN45" s="212"/>
      <c r="AO45" s="212"/>
      <c r="AP45" s="212"/>
      <c r="AQ45" s="212"/>
      <c r="AR45" s="223"/>
      <c r="AS45" s="212"/>
      <c r="AT45" s="3656" t="s">
        <v>503</v>
      </c>
      <c r="AU45" s="3657"/>
      <c r="AV45" s="3657"/>
      <c r="AW45" s="3657"/>
      <c r="AX45" s="3657"/>
      <c r="AY45" s="3657"/>
      <c r="AZ45" s="3658"/>
      <c r="BA45" s="3655"/>
      <c r="BB45" s="3585"/>
      <c r="BC45" s="3585"/>
      <c r="BD45" s="3585"/>
      <c r="BE45" s="3585"/>
      <c r="BF45" s="3585"/>
      <c r="BG45" s="3585"/>
      <c r="BH45" s="3585"/>
      <c r="BI45" s="3585"/>
      <c r="BJ45" s="3585"/>
      <c r="BK45" s="3586"/>
      <c r="BL45" s="212"/>
      <c r="BM45" s="3656" t="s">
        <v>430</v>
      </c>
      <c r="BN45" s="3657"/>
      <c r="BO45" s="3657"/>
      <c r="BP45" s="3657"/>
      <c r="BQ45" s="3657"/>
      <c r="BR45" s="3657"/>
      <c r="BS45" s="3657"/>
      <c r="BT45" s="3657"/>
      <c r="BU45" s="3658"/>
      <c r="BV45" s="3533"/>
      <c r="BW45" s="3534"/>
      <c r="BX45" s="3534"/>
      <c r="BY45" s="3534"/>
      <c r="BZ45" s="3534"/>
      <c r="CA45" s="3534"/>
      <c r="CB45" s="3534"/>
      <c r="CC45" s="3534"/>
      <c r="CD45" s="3534"/>
      <c r="CE45" s="3534"/>
      <c r="CF45" s="3535"/>
      <c r="CG45" s="211"/>
    </row>
    <row r="46" spans="1:85" ht="13.5" customHeight="1">
      <c r="A46" s="211"/>
      <c r="B46" s="327"/>
      <c r="C46" s="3692" t="s">
        <v>504</v>
      </c>
      <c r="D46" s="3692"/>
      <c r="E46" s="3692"/>
      <c r="F46" s="3692"/>
      <c r="G46" s="3692"/>
      <c r="H46" s="313"/>
      <c r="I46" s="3619"/>
      <c r="J46" s="3579"/>
      <c r="K46" s="3579"/>
      <c r="L46" s="3579"/>
      <c r="M46" s="3579"/>
      <c r="N46" s="3579"/>
      <c r="O46" s="3579"/>
      <c r="P46" s="3579"/>
      <c r="Q46" s="3579"/>
      <c r="R46" s="3579"/>
      <c r="S46" s="3579"/>
      <c r="T46" s="3579"/>
      <c r="U46" s="3579"/>
      <c r="V46" s="3580"/>
      <c r="W46" s="327"/>
      <c r="X46" s="3694" t="s">
        <v>505</v>
      </c>
      <c r="Y46" s="3694"/>
      <c r="Z46" s="3694"/>
      <c r="AA46" s="3694"/>
      <c r="AB46" s="3694"/>
      <c r="AC46" s="313"/>
      <c r="AD46" s="3619"/>
      <c r="AE46" s="3579"/>
      <c r="AF46" s="3579"/>
      <c r="AG46" s="3579"/>
      <c r="AH46" s="3579"/>
      <c r="AI46" s="3579"/>
      <c r="AJ46" s="3579"/>
      <c r="AK46" s="3579"/>
      <c r="AL46" s="3579"/>
      <c r="AM46" s="3579"/>
      <c r="AN46" s="3579"/>
      <c r="AO46" s="3579"/>
      <c r="AP46" s="3580"/>
      <c r="AQ46" s="212"/>
      <c r="AR46" s="224"/>
      <c r="AS46" s="225"/>
      <c r="AT46" s="3689"/>
      <c r="AU46" s="3690"/>
      <c r="AV46" s="3690"/>
      <c r="AW46" s="3690"/>
      <c r="AX46" s="3690"/>
      <c r="AY46" s="3690"/>
      <c r="AZ46" s="3691"/>
      <c r="BA46" s="3600"/>
      <c r="BB46" s="3590"/>
      <c r="BC46" s="3590"/>
      <c r="BD46" s="3590"/>
      <c r="BE46" s="3590"/>
      <c r="BF46" s="3590"/>
      <c r="BG46" s="3590"/>
      <c r="BH46" s="3590"/>
      <c r="BI46" s="3590"/>
      <c r="BJ46" s="3590"/>
      <c r="BK46" s="3591"/>
      <c r="BL46" s="212"/>
      <c r="BM46" s="3659"/>
      <c r="BN46" s="3660"/>
      <c r="BO46" s="3660"/>
      <c r="BP46" s="3660"/>
      <c r="BQ46" s="3660"/>
      <c r="BR46" s="3660"/>
      <c r="BS46" s="3660"/>
      <c r="BT46" s="3660"/>
      <c r="BU46" s="3661"/>
      <c r="BV46" s="3662"/>
      <c r="BW46" s="3663"/>
      <c r="BX46" s="3663"/>
      <c r="BY46" s="3663"/>
      <c r="BZ46" s="3663"/>
      <c r="CA46" s="3663"/>
      <c r="CB46" s="3663"/>
      <c r="CC46" s="3663"/>
      <c r="CD46" s="3663"/>
      <c r="CE46" s="3663"/>
      <c r="CF46" s="3664"/>
      <c r="CG46" s="211"/>
    </row>
    <row r="47" spans="1:85" ht="13.5" customHeight="1">
      <c r="A47" s="211"/>
      <c r="B47" s="314"/>
      <c r="C47" s="3696"/>
      <c r="D47" s="3696"/>
      <c r="E47" s="3696"/>
      <c r="F47" s="3696"/>
      <c r="G47" s="3696"/>
      <c r="H47" s="315"/>
      <c r="I47" s="3581"/>
      <c r="J47" s="3522"/>
      <c r="K47" s="3522"/>
      <c r="L47" s="3522"/>
      <c r="M47" s="3522"/>
      <c r="N47" s="3522"/>
      <c r="O47" s="3522"/>
      <c r="P47" s="3522"/>
      <c r="Q47" s="3522"/>
      <c r="R47" s="3522"/>
      <c r="S47" s="3522"/>
      <c r="T47" s="3522"/>
      <c r="U47" s="3522"/>
      <c r="V47" s="3582"/>
      <c r="W47" s="314"/>
      <c r="X47" s="3695"/>
      <c r="Y47" s="3695"/>
      <c r="Z47" s="3695"/>
      <c r="AA47" s="3695"/>
      <c r="AB47" s="3695"/>
      <c r="AC47" s="315"/>
      <c r="AD47" s="3581"/>
      <c r="AE47" s="3522"/>
      <c r="AF47" s="3522"/>
      <c r="AG47" s="3522"/>
      <c r="AH47" s="3522"/>
      <c r="AI47" s="3522"/>
      <c r="AJ47" s="3522"/>
      <c r="AK47" s="3522"/>
      <c r="AL47" s="3522"/>
      <c r="AM47" s="3522"/>
      <c r="AN47" s="3522"/>
      <c r="AO47" s="3522"/>
      <c r="AP47" s="3582"/>
      <c r="AQ47" s="212"/>
      <c r="AR47" s="212"/>
      <c r="AS47" s="212"/>
      <c r="AT47" s="212"/>
      <c r="AU47" s="212"/>
      <c r="AV47" s="212"/>
      <c r="AW47" s="212"/>
      <c r="AX47" s="212"/>
      <c r="AY47" s="212"/>
      <c r="AZ47" s="212"/>
      <c r="BA47" s="212"/>
      <c r="BB47" s="212"/>
      <c r="BC47" s="212"/>
      <c r="BD47" s="212"/>
      <c r="BE47" s="212"/>
      <c r="BF47" s="212"/>
      <c r="BG47" s="212"/>
      <c r="BH47" s="212"/>
      <c r="BI47" s="212"/>
      <c r="BJ47" s="212"/>
      <c r="BK47" s="212"/>
      <c r="BL47" s="212"/>
      <c r="BM47" s="223"/>
      <c r="BN47" s="212"/>
      <c r="BO47" s="3656" t="s">
        <v>503</v>
      </c>
      <c r="BP47" s="3657"/>
      <c r="BQ47" s="3657"/>
      <c r="BR47" s="3657"/>
      <c r="BS47" s="3657"/>
      <c r="BT47" s="3657"/>
      <c r="BU47" s="3658"/>
      <c r="BV47" s="3533"/>
      <c r="BW47" s="3534"/>
      <c r="BX47" s="3534"/>
      <c r="BY47" s="3534"/>
      <c r="BZ47" s="3534"/>
      <c r="CA47" s="3534"/>
      <c r="CB47" s="3534"/>
      <c r="CC47" s="3534"/>
      <c r="CD47" s="3534"/>
      <c r="CE47" s="3534"/>
      <c r="CF47" s="3535"/>
      <c r="CG47" s="211"/>
    </row>
    <row r="48" spans="1:85" ht="13.5" customHeight="1">
      <c r="A48" s="211"/>
      <c r="B48" s="212"/>
      <c r="C48" s="226"/>
      <c r="D48" s="226"/>
      <c r="E48" s="226"/>
      <c r="F48" s="226"/>
      <c r="G48" s="226"/>
      <c r="H48" s="212"/>
      <c r="I48" s="212"/>
      <c r="J48" s="212"/>
      <c r="K48" s="212"/>
      <c r="L48" s="212"/>
      <c r="M48" s="212"/>
      <c r="N48" s="212"/>
      <c r="O48" s="212"/>
      <c r="P48" s="212"/>
      <c r="Q48" s="212"/>
      <c r="R48" s="212"/>
      <c r="S48" s="212"/>
      <c r="T48" s="212"/>
      <c r="U48" s="212"/>
      <c r="V48" s="212"/>
      <c r="W48" s="212"/>
      <c r="X48" s="227"/>
      <c r="Y48" s="227"/>
      <c r="Z48" s="227"/>
      <c r="AA48" s="227"/>
      <c r="AB48" s="227"/>
      <c r="AC48" s="212"/>
      <c r="AD48" s="212"/>
      <c r="AE48" s="212"/>
      <c r="AF48" s="212"/>
      <c r="AG48" s="212"/>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c r="BI48" s="212"/>
      <c r="BJ48" s="212"/>
      <c r="BK48" s="212"/>
      <c r="BL48" s="212"/>
      <c r="BM48" s="223"/>
      <c r="BN48" s="212"/>
      <c r="BO48" s="3659"/>
      <c r="BP48" s="3660"/>
      <c r="BQ48" s="3660"/>
      <c r="BR48" s="3660"/>
      <c r="BS48" s="3660"/>
      <c r="BT48" s="3660"/>
      <c r="BU48" s="3661"/>
      <c r="BV48" s="3662"/>
      <c r="BW48" s="3663"/>
      <c r="BX48" s="3663"/>
      <c r="BY48" s="3663"/>
      <c r="BZ48" s="3663"/>
      <c r="CA48" s="3663"/>
      <c r="CB48" s="3663"/>
      <c r="CC48" s="3663"/>
      <c r="CD48" s="3663"/>
      <c r="CE48" s="3663"/>
      <c r="CF48" s="3664"/>
      <c r="CG48" s="211"/>
    </row>
    <row r="49" spans="1:85" ht="13.5" customHeight="1">
      <c r="A49" s="211"/>
      <c r="B49" s="228"/>
      <c r="C49" s="3692" t="s">
        <v>506</v>
      </c>
      <c r="D49" s="3509"/>
      <c r="E49" s="3509"/>
      <c r="F49" s="3509"/>
      <c r="G49" s="3509"/>
      <c r="H49" s="229"/>
      <c r="I49" s="3693"/>
      <c r="J49" s="3558"/>
      <c r="K49" s="3558"/>
      <c r="L49" s="3558"/>
      <c r="M49" s="3558"/>
      <c r="N49" s="3558"/>
      <c r="O49" s="3558"/>
      <c r="P49" s="3558"/>
      <c r="Q49" s="3558"/>
      <c r="R49" s="3558"/>
      <c r="S49" s="3558"/>
      <c r="T49" s="3558"/>
      <c r="U49" s="3558"/>
      <c r="V49" s="3559"/>
      <c r="W49" s="228"/>
      <c r="X49" s="3694" t="s">
        <v>505</v>
      </c>
      <c r="Y49" s="3694"/>
      <c r="Z49" s="3694"/>
      <c r="AA49" s="3694"/>
      <c r="AB49" s="3694"/>
      <c r="AC49" s="229"/>
      <c r="AD49" s="3693"/>
      <c r="AE49" s="3558"/>
      <c r="AF49" s="3558"/>
      <c r="AG49" s="3558"/>
      <c r="AH49" s="3558"/>
      <c r="AI49" s="3558"/>
      <c r="AJ49" s="3558"/>
      <c r="AK49" s="3558"/>
      <c r="AL49" s="3558"/>
      <c r="AM49" s="3558"/>
      <c r="AN49" s="3558"/>
      <c r="AO49" s="3558"/>
      <c r="AP49" s="3559"/>
      <c r="AQ49" s="212"/>
      <c r="AR49" s="212"/>
      <c r="AS49" s="212"/>
      <c r="AT49" s="212"/>
      <c r="AU49" s="212"/>
      <c r="AV49" s="212"/>
      <c r="AW49" s="212"/>
      <c r="AX49" s="212"/>
      <c r="AY49" s="212"/>
      <c r="AZ49" s="212"/>
      <c r="BA49" s="212"/>
      <c r="BB49" s="212"/>
      <c r="BC49" s="212"/>
      <c r="BD49" s="212"/>
      <c r="BE49" s="212"/>
      <c r="BF49" s="212"/>
      <c r="BG49" s="212"/>
      <c r="BH49" s="212"/>
      <c r="BI49" s="212"/>
      <c r="BJ49" s="212"/>
      <c r="BK49" s="212"/>
      <c r="BL49" s="212"/>
      <c r="BM49" s="223"/>
      <c r="BN49" s="212"/>
      <c r="BO49" s="3533" t="s">
        <v>432</v>
      </c>
      <c r="BP49" s="3534"/>
      <c r="BQ49" s="3534"/>
      <c r="BR49" s="3534"/>
      <c r="BS49" s="3534"/>
      <c r="BT49" s="3534"/>
      <c r="BU49" s="3535"/>
      <c r="BV49" s="3533"/>
      <c r="BW49" s="3534"/>
      <c r="BX49" s="3534"/>
      <c r="BY49" s="3534"/>
      <c r="BZ49" s="3534"/>
      <c r="CA49" s="3534"/>
      <c r="CB49" s="3534"/>
      <c r="CC49" s="3534"/>
      <c r="CD49" s="3534"/>
      <c r="CE49" s="3534"/>
      <c r="CF49" s="3535"/>
      <c r="CG49" s="211"/>
    </row>
    <row r="50" spans="1:85" ht="13.5" customHeight="1">
      <c r="A50" s="211"/>
      <c r="B50" s="224"/>
      <c r="C50" s="3511"/>
      <c r="D50" s="3511"/>
      <c r="E50" s="3511"/>
      <c r="F50" s="3511"/>
      <c r="G50" s="3511"/>
      <c r="H50" s="230"/>
      <c r="I50" s="3560"/>
      <c r="J50" s="3561"/>
      <c r="K50" s="3561"/>
      <c r="L50" s="3561"/>
      <c r="M50" s="3561"/>
      <c r="N50" s="3561"/>
      <c r="O50" s="3561"/>
      <c r="P50" s="3561"/>
      <c r="Q50" s="3561"/>
      <c r="R50" s="3561"/>
      <c r="S50" s="3561"/>
      <c r="T50" s="3561"/>
      <c r="U50" s="3561"/>
      <c r="V50" s="3562"/>
      <c r="W50" s="224"/>
      <c r="X50" s="3695"/>
      <c r="Y50" s="3695"/>
      <c r="Z50" s="3695"/>
      <c r="AA50" s="3695"/>
      <c r="AB50" s="3695"/>
      <c r="AC50" s="230"/>
      <c r="AD50" s="3560"/>
      <c r="AE50" s="3561"/>
      <c r="AF50" s="3561"/>
      <c r="AG50" s="3561"/>
      <c r="AH50" s="3561"/>
      <c r="AI50" s="3561"/>
      <c r="AJ50" s="3561"/>
      <c r="AK50" s="3561"/>
      <c r="AL50" s="3561"/>
      <c r="AM50" s="3561"/>
      <c r="AN50" s="3561"/>
      <c r="AO50" s="3561"/>
      <c r="AP50" s="3562"/>
      <c r="AQ50" s="212"/>
      <c r="AR50" s="212"/>
      <c r="AS50" s="212"/>
      <c r="AT50" s="212"/>
      <c r="AU50" s="212"/>
      <c r="AV50" s="212"/>
      <c r="AW50" s="212"/>
      <c r="AX50" s="212"/>
      <c r="AY50" s="212"/>
      <c r="AZ50" s="212"/>
      <c r="BA50" s="212"/>
      <c r="BB50" s="212"/>
      <c r="BC50" s="212"/>
      <c r="BD50" s="212"/>
      <c r="BE50" s="212"/>
      <c r="BF50" s="212"/>
      <c r="BG50" s="212"/>
      <c r="BH50" s="212"/>
      <c r="BI50" s="212"/>
      <c r="BJ50" s="212"/>
      <c r="BK50" s="212"/>
      <c r="BL50" s="212"/>
      <c r="BM50" s="224"/>
      <c r="BN50" s="225"/>
      <c r="BO50" s="3536"/>
      <c r="BP50" s="3537"/>
      <c r="BQ50" s="3537"/>
      <c r="BR50" s="3537"/>
      <c r="BS50" s="3537"/>
      <c r="BT50" s="3537"/>
      <c r="BU50" s="3538"/>
      <c r="BV50" s="3536"/>
      <c r="BW50" s="3537"/>
      <c r="BX50" s="3537"/>
      <c r="BY50" s="3537"/>
      <c r="BZ50" s="3537"/>
      <c r="CA50" s="3537"/>
      <c r="CB50" s="3537"/>
      <c r="CC50" s="3537"/>
      <c r="CD50" s="3537"/>
      <c r="CE50" s="3537"/>
      <c r="CF50" s="3538"/>
      <c r="CG50" s="211"/>
    </row>
    <row r="51" spans="1:85" ht="13.5" customHeight="1">
      <c r="A51" s="211"/>
      <c r="B51" s="327"/>
      <c r="C51" s="3692" t="s">
        <v>507</v>
      </c>
      <c r="D51" s="3692"/>
      <c r="E51" s="3692"/>
      <c r="F51" s="3692"/>
      <c r="G51" s="3692"/>
      <c r="H51" s="313"/>
      <c r="I51" s="3619"/>
      <c r="J51" s="3579"/>
      <c r="K51" s="3579"/>
      <c r="L51" s="3579"/>
      <c r="M51" s="3579"/>
      <c r="N51" s="3579"/>
      <c r="O51" s="3579"/>
      <c r="P51" s="3579"/>
      <c r="Q51" s="3579"/>
      <c r="R51" s="3579"/>
      <c r="S51" s="3579"/>
      <c r="T51" s="3579"/>
      <c r="U51" s="3579"/>
      <c r="V51" s="3580"/>
      <c r="W51" s="327"/>
      <c r="X51" s="3694" t="s">
        <v>505</v>
      </c>
      <c r="Y51" s="3694"/>
      <c r="Z51" s="3694"/>
      <c r="AA51" s="3694"/>
      <c r="AB51" s="3694"/>
      <c r="AC51" s="313"/>
      <c r="AD51" s="3619"/>
      <c r="AE51" s="3579"/>
      <c r="AF51" s="3579"/>
      <c r="AG51" s="3579"/>
      <c r="AH51" s="3579"/>
      <c r="AI51" s="3579"/>
      <c r="AJ51" s="3579"/>
      <c r="AK51" s="3579"/>
      <c r="AL51" s="3579"/>
      <c r="AM51" s="3579"/>
      <c r="AN51" s="3579"/>
      <c r="AO51" s="3579"/>
      <c r="AP51" s="3580"/>
      <c r="AQ51" s="212"/>
      <c r="AR51" s="212"/>
      <c r="AS51" s="212"/>
      <c r="AT51" s="212"/>
      <c r="AU51" s="212"/>
      <c r="AV51" s="212"/>
      <c r="AW51" s="212"/>
      <c r="AX51" s="212"/>
      <c r="AY51" s="212"/>
      <c r="AZ51" s="212"/>
      <c r="BA51" s="212"/>
      <c r="BB51" s="212"/>
      <c r="BC51" s="212"/>
      <c r="BD51" s="212"/>
      <c r="BE51" s="212"/>
      <c r="BF51" s="212"/>
      <c r="BG51" s="212"/>
      <c r="BH51" s="212"/>
      <c r="BI51" s="212"/>
      <c r="BJ51" s="212"/>
      <c r="BK51" s="212"/>
      <c r="BL51" s="212"/>
      <c r="BM51" s="222"/>
      <c r="BN51" s="222"/>
      <c r="BO51" s="222"/>
      <c r="BP51" s="222"/>
      <c r="BQ51" s="222"/>
      <c r="BR51" s="222"/>
      <c r="BS51" s="222"/>
      <c r="BT51" s="222"/>
      <c r="BU51" s="222"/>
      <c r="BV51" s="222"/>
      <c r="BW51" s="222"/>
      <c r="BX51" s="222"/>
      <c r="BY51" s="222"/>
      <c r="BZ51" s="222"/>
      <c r="CA51" s="222"/>
      <c r="CB51" s="222"/>
      <c r="CC51" s="222"/>
      <c r="CD51" s="222"/>
      <c r="CE51" s="222"/>
      <c r="CF51" s="222"/>
      <c r="CG51" s="211"/>
    </row>
    <row r="52" spans="1:85" ht="13.5" customHeight="1">
      <c r="A52" s="211"/>
      <c r="B52" s="314"/>
      <c r="C52" s="3696"/>
      <c r="D52" s="3696"/>
      <c r="E52" s="3696"/>
      <c r="F52" s="3696"/>
      <c r="G52" s="3696"/>
      <c r="H52" s="315"/>
      <c r="I52" s="3581"/>
      <c r="J52" s="3522"/>
      <c r="K52" s="3522"/>
      <c r="L52" s="3522"/>
      <c r="M52" s="3522"/>
      <c r="N52" s="3522"/>
      <c r="O52" s="3522"/>
      <c r="P52" s="3522"/>
      <c r="Q52" s="3522"/>
      <c r="R52" s="3522"/>
      <c r="S52" s="3522"/>
      <c r="T52" s="3522"/>
      <c r="U52" s="3522"/>
      <c r="V52" s="3582"/>
      <c r="W52" s="314"/>
      <c r="X52" s="3695"/>
      <c r="Y52" s="3695"/>
      <c r="Z52" s="3695"/>
      <c r="AA52" s="3695"/>
      <c r="AB52" s="3695"/>
      <c r="AC52" s="315"/>
      <c r="AD52" s="3581"/>
      <c r="AE52" s="3522"/>
      <c r="AF52" s="3522"/>
      <c r="AG52" s="3522"/>
      <c r="AH52" s="3522"/>
      <c r="AI52" s="3522"/>
      <c r="AJ52" s="3522"/>
      <c r="AK52" s="3522"/>
      <c r="AL52" s="3522"/>
      <c r="AM52" s="3522"/>
      <c r="AN52" s="3522"/>
      <c r="AO52" s="3522"/>
      <c r="AP52" s="3582"/>
      <c r="AQ52" s="212"/>
      <c r="AR52" s="3730" t="s">
        <v>508</v>
      </c>
      <c r="AS52" s="3730"/>
      <c r="AT52" s="3730"/>
      <c r="AU52" s="3730"/>
      <c r="AV52" s="3730"/>
      <c r="AW52" s="3730"/>
      <c r="AX52" s="3730"/>
      <c r="AY52" s="3730"/>
      <c r="AZ52" s="3733" t="s">
        <v>509</v>
      </c>
      <c r="BA52" s="3733"/>
      <c r="BB52" s="3733"/>
      <c r="BC52" s="3733"/>
      <c r="BD52" s="3733"/>
      <c r="BE52" s="3733"/>
      <c r="BF52" s="3755" t="s">
        <v>510</v>
      </c>
      <c r="BG52" s="3756"/>
      <c r="BH52" s="3756"/>
      <c r="BI52" s="3756"/>
      <c r="BJ52" s="3756"/>
      <c r="BK52" s="3756"/>
      <c r="BL52" s="3756"/>
      <c r="BM52" s="3757"/>
      <c r="BN52" s="3697" t="s">
        <v>509</v>
      </c>
      <c r="BO52" s="3698"/>
      <c r="BP52" s="3698"/>
      <c r="BQ52" s="3698"/>
      <c r="BR52" s="3698"/>
      <c r="BS52" s="3699"/>
      <c r="BT52" s="3706" t="s">
        <v>511</v>
      </c>
      <c r="BU52" s="3707"/>
      <c r="BV52" s="3707"/>
      <c r="BW52" s="3707"/>
      <c r="BX52" s="3707"/>
      <c r="BY52" s="3707"/>
      <c r="BZ52" s="3708"/>
      <c r="CA52" s="3563" t="s">
        <v>509</v>
      </c>
      <c r="CB52" s="3601"/>
      <c r="CC52" s="3601"/>
      <c r="CD52" s="3601"/>
      <c r="CE52" s="3601"/>
      <c r="CF52" s="3715"/>
      <c r="CG52" s="211"/>
    </row>
    <row r="53" spans="1:85" ht="13.5" customHeight="1">
      <c r="A53" s="211"/>
      <c r="B53" s="327"/>
      <c r="C53" s="3720" t="s">
        <v>512</v>
      </c>
      <c r="D53" s="3720"/>
      <c r="E53" s="3720"/>
      <c r="F53" s="3720"/>
      <c r="G53" s="3720"/>
      <c r="H53" s="313"/>
      <c r="I53" s="3722" t="s">
        <v>501</v>
      </c>
      <c r="J53" s="3723"/>
      <c r="K53" s="3723"/>
      <c r="L53" s="3723"/>
      <c r="M53" s="3723"/>
      <c r="N53" s="3723"/>
      <c r="O53" s="3723"/>
      <c r="P53" s="3723"/>
      <c r="Q53" s="3723"/>
      <c r="R53" s="3723"/>
      <c r="S53" s="3723"/>
      <c r="T53" s="3723"/>
      <c r="U53" s="3723"/>
      <c r="V53" s="3724"/>
      <c r="W53" s="327"/>
      <c r="X53" s="3728" t="s">
        <v>503</v>
      </c>
      <c r="Y53" s="3728"/>
      <c r="Z53" s="3728"/>
      <c r="AA53" s="3728"/>
      <c r="AB53" s="3728"/>
      <c r="AC53" s="313"/>
      <c r="AD53" s="3619"/>
      <c r="AE53" s="3579"/>
      <c r="AF53" s="3579"/>
      <c r="AG53" s="3579"/>
      <c r="AH53" s="3579"/>
      <c r="AI53" s="3579"/>
      <c r="AJ53" s="3579"/>
      <c r="AK53" s="3579"/>
      <c r="AL53" s="3579"/>
      <c r="AM53" s="3579"/>
      <c r="AN53" s="3579"/>
      <c r="AO53" s="3579"/>
      <c r="AP53" s="3580"/>
      <c r="AQ53" s="212"/>
      <c r="AR53" s="3731"/>
      <c r="AS53" s="3731"/>
      <c r="AT53" s="3731"/>
      <c r="AU53" s="3731"/>
      <c r="AV53" s="3731"/>
      <c r="AW53" s="3731"/>
      <c r="AX53" s="3731"/>
      <c r="AY53" s="3731"/>
      <c r="AZ53" s="3734"/>
      <c r="BA53" s="3734"/>
      <c r="BB53" s="3734"/>
      <c r="BC53" s="3734"/>
      <c r="BD53" s="3734"/>
      <c r="BE53" s="3734"/>
      <c r="BF53" s="3758"/>
      <c r="BG53" s="3759"/>
      <c r="BH53" s="3759"/>
      <c r="BI53" s="3759"/>
      <c r="BJ53" s="3759"/>
      <c r="BK53" s="3759"/>
      <c r="BL53" s="3759"/>
      <c r="BM53" s="3760"/>
      <c r="BN53" s="3700"/>
      <c r="BO53" s="3701"/>
      <c r="BP53" s="3701"/>
      <c r="BQ53" s="3701"/>
      <c r="BR53" s="3701"/>
      <c r="BS53" s="3702"/>
      <c r="BT53" s="3709"/>
      <c r="BU53" s="3710"/>
      <c r="BV53" s="3710"/>
      <c r="BW53" s="3710"/>
      <c r="BX53" s="3710"/>
      <c r="BY53" s="3710"/>
      <c r="BZ53" s="3711"/>
      <c r="CA53" s="3623"/>
      <c r="CB53" s="3716"/>
      <c r="CC53" s="3716"/>
      <c r="CD53" s="3716"/>
      <c r="CE53" s="3716"/>
      <c r="CF53" s="3717"/>
      <c r="CG53" s="211"/>
    </row>
    <row r="54" spans="1:85" ht="13.5" customHeight="1">
      <c r="A54" s="211"/>
      <c r="B54" s="314"/>
      <c r="C54" s="3721"/>
      <c r="D54" s="3721"/>
      <c r="E54" s="3721"/>
      <c r="F54" s="3721"/>
      <c r="G54" s="3721"/>
      <c r="H54" s="315"/>
      <c r="I54" s="3725"/>
      <c r="J54" s="3726"/>
      <c r="K54" s="3726"/>
      <c r="L54" s="3726"/>
      <c r="M54" s="3726"/>
      <c r="N54" s="3726"/>
      <c r="O54" s="3726"/>
      <c r="P54" s="3726"/>
      <c r="Q54" s="3726"/>
      <c r="R54" s="3726"/>
      <c r="S54" s="3726"/>
      <c r="T54" s="3726"/>
      <c r="U54" s="3726"/>
      <c r="V54" s="3727"/>
      <c r="W54" s="314"/>
      <c r="X54" s="3729"/>
      <c r="Y54" s="3729"/>
      <c r="Z54" s="3729"/>
      <c r="AA54" s="3729"/>
      <c r="AB54" s="3729"/>
      <c r="AC54" s="315"/>
      <c r="AD54" s="3581"/>
      <c r="AE54" s="3522"/>
      <c r="AF54" s="3522"/>
      <c r="AG54" s="3522"/>
      <c r="AH54" s="3522"/>
      <c r="AI54" s="3522"/>
      <c r="AJ54" s="3522"/>
      <c r="AK54" s="3522"/>
      <c r="AL54" s="3522"/>
      <c r="AM54" s="3522"/>
      <c r="AN54" s="3522"/>
      <c r="AO54" s="3522"/>
      <c r="AP54" s="3582"/>
      <c r="AQ54" s="212"/>
      <c r="AR54" s="3732"/>
      <c r="AS54" s="3732"/>
      <c r="AT54" s="3732"/>
      <c r="AU54" s="3732"/>
      <c r="AV54" s="3732"/>
      <c r="AW54" s="3732"/>
      <c r="AX54" s="3732"/>
      <c r="AY54" s="3732"/>
      <c r="AZ54" s="3735"/>
      <c r="BA54" s="3735"/>
      <c r="BB54" s="3735"/>
      <c r="BC54" s="3735"/>
      <c r="BD54" s="3735"/>
      <c r="BE54" s="3735"/>
      <c r="BF54" s="3761"/>
      <c r="BG54" s="3762"/>
      <c r="BH54" s="3762"/>
      <c r="BI54" s="3762"/>
      <c r="BJ54" s="3762"/>
      <c r="BK54" s="3762"/>
      <c r="BL54" s="3762"/>
      <c r="BM54" s="3763"/>
      <c r="BN54" s="3703"/>
      <c r="BO54" s="3704"/>
      <c r="BP54" s="3704"/>
      <c r="BQ54" s="3704"/>
      <c r="BR54" s="3704"/>
      <c r="BS54" s="3705"/>
      <c r="BT54" s="3712"/>
      <c r="BU54" s="3713"/>
      <c r="BV54" s="3713"/>
      <c r="BW54" s="3713"/>
      <c r="BX54" s="3713"/>
      <c r="BY54" s="3713"/>
      <c r="BZ54" s="3714"/>
      <c r="CA54" s="3589"/>
      <c r="CB54" s="3718"/>
      <c r="CC54" s="3718"/>
      <c r="CD54" s="3718"/>
      <c r="CE54" s="3718"/>
      <c r="CF54" s="3719"/>
      <c r="CG54" s="211"/>
    </row>
    <row r="55" spans="1:85" ht="13.5" customHeight="1">
      <c r="A55" s="211"/>
      <c r="B55" s="322"/>
      <c r="C55" s="3720" t="s">
        <v>513</v>
      </c>
      <c r="D55" s="3720"/>
      <c r="E55" s="3720"/>
      <c r="F55" s="3720"/>
      <c r="G55" s="3720"/>
      <c r="H55" s="323"/>
      <c r="I55" s="3736"/>
      <c r="J55" s="3737"/>
      <c r="K55" s="3737"/>
      <c r="L55" s="3737"/>
      <c r="M55" s="3737"/>
      <c r="N55" s="3737"/>
      <c r="O55" s="3737"/>
      <c r="P55" s="3737"/>
      <c r="Q55" s="3737"/>
      <c r="R55" s="3737"/>
      <c r="S55" s="3737"/>
      <c r="T55" s="3737"/>
      <c r="U55" s="3737"/>
      <c r="V55" s="3738"/>
      <c r="W55" s="322"/>
      <c r="X55" s="3728" t="s">
        <v>503</v>
      </c>
      <c r="Y55" s="3728"/>
      <c r="Z55" s="3728"/>
      <c r="AA55" s="3728"/>
      <c r="AB55" s="3728"/>
      <c r="AC55" s="323"/>
      <c r="AD55" s="3742"/>
      <c r="AE55" s="3743"/>
      <c r="AF55" s="3743"/>
      <c r="AG55" s="3743"/>
      <c r="AH55" s="3743"/>
      <c r="AI55" s="3743"/>
      <c r="AJ55" s="3743"/>
      <c r="AK55" s="3743"/>
      <c r="AL55" s="3743"/>
      <c r="AM55" s="3743"/>
      <c r="AN55" s="3743"/>
      <c r="AO55" s="3743"/>
      <c r="AP55" s="3744"/>
      <c r="AQ55" s="212"/>
      <c r="AR55" s="231"/>
      <c r="AS55" s="231"/>
      <c r="AT55" s="231"/>
      <c r="AU55" s="231"/>
      <c r="AV55" s="231"/>
      <c r="AW55" s="231"/>
      <c r="AX55" s="231"/>
      <c r="AY55" s="231"/>
      <c r="AZ55" s="232"/>
      <c r="BA55" s="232"/>
      <c r="BB55" s="232"/>
      <c r="BC55" s="232"/>
      <c r="BD55" s="232"/>
      <c r="BE55" s="232"/>
      <c r="BF55" s="233"/>
      <c r="BG55" s="233"/>
      <c r="BH55" s="233"/>
      <c r="BI55" s="233"/>
      <c r="BJ55" s="233"/>
      <c r="BK55" s="233"/>
      <c r="BL55" s="233"/>
      <c r="BM55" s="233"/>
      <c r="BN55" s="232"/>
      <c r="BO55" s="232"/>
      <c r="BP55" s="232"/>
      <c r="BQ55" s="232"/>
      <c r="BR55" s="232"/>
      <c r="BS55" s="232"/>
      <c r="BT55" s="233"/>
      <c r="BU55" s="233"/>
      <c r="BV55" s="233"/>
      <c r="BW55" s="233"/>
      <c r="BX55" s="233"/>
      <c r="BY55" s="233"/>
      <c r="BZ55" s="233"/>
      <c r="CA55" s="232"/>
      <c r="CB55" s="232"/>
      <c r="CC55" s="232"/>
      <c r="CD55" s="232"/>
      <c r="CE55" s="232"/>
      <c r="CF55" s="232"/>
      <c r="CG55" s="211"/>
    </row>
    <row r="56" spans="1:85" ht="13.5" customHeight="1">
      <c r="A56" s="211"/>
      <c r="B56" s="322"/>
      <c r="C56" s="3721"/>
      <c r="D56" s="3721"/>
      <c r="E56" s="3721"/>
      <c r="F56" s="3721"/>
      <c r="G56" s="3721"/>
      <c r="H56" s="323"/>
      <c r="I56" s="3739"/>
      <c r="J56" s="3740"/>
      <c r="K56" s="3740"/>
      <c r="L56" s="3740"/>
      <c r="M56" s="3740"/>
      <c r="N56" s="3740"/>
      <c r="O56" s="3740"/>
      <c r="P56" s="3740"/>
      <c r="Q56" s="3740"/>
      <c r="R56" s="3740"/>
      <c r="S56" s="3740"/>
      <c r="T56" s="3740"/>
      <c r="U56" s="3740"/>
      <c r="V56" s="3741"/>
      <c r="W56" s="322"/>
      <c r="X56" s="3729"/>
      <c r="Y56" s="3729"/>
      <c r="Z56" s="3729"/>
      <c r="AA56" s="3729"/>
      <c r="AB56" s="3729"/>
      <c r="AC56" s="323"/>
      <c r="AD56" s="3745"/>
      <c r="AE56" s="3746"/>
      <c r="AF56" s="3746"/>
      <c r="AG56" s="3746"/>
      <c r="AH56" s="3746"/>
      <c r="AI56" s="3746"/>
      <c r="AJ56" s="3746"/>
      <c r="AK56" s="3746"/>
      <c r="AL56" s="3746"/>
      <c r="AM56" s="3746"/>
      <c r="AN56" s="3746"/>
      <c r="AO56" s="3746"/>
      <c r="AP56" s="3747"/>
      <c r="AQ56" s="212"/>
      <c r="AR56" s="211" t="s">
        <v>514</v>
      </c>
      <c r="AS56" s="211"/>
      <c r="AT56" s="211"/>
      <c r="AU56" s="211"/>
      <c r="AV56" s="211" t="s">
        <v>939</v>
      </c>
      <c r="AW56" s="211"/>
      <c r="AX56" s="211"/>
      <c r="AY56" s="211"/>
      <c r="AZ56" s="211"/>
      <c r="BA56" s="211"/>
      <c r="BB56" s="211"/>
      <c r="BC56" s="211"/>
      <c r="BD56" s="211"/>
      <c r="BE56" s="211"/>
      <c r="BF56" s="211"/>
      <c r="BG56" s="211"/>
      <c r="BH56" s="211"/>
      <c r="BI56" s="211"/>
      <c r="BJ56" s="211"/>
      <c r="BK56" s="211"/>
      <c r="BL56" s="211"/>
      <c r="BM56" s="211"/>
      <c r="BN56" s="211"/>
      <c r="BO56" s="211"/>
      <c r="BP56" s="211"/>
      <c r="BQ56" s="211"/>
      <c r="BR56" s="211"/>
      <c r="BS56" s="211"/>
      <c r="BT56" s="211"/>
      <c r="BU56" s="211"/>
      <c r="BV56" s="211"/>
      <c r="BW56" s="211"/>
      <c r="BX56" s="211"/>
      <c r="BY56" s="211"/>
      <c r="BZ56" s="211"/>
      <c r="CA56" s="211"/>
      <c r="CB56" s="211"/>
      <c r="CC56" s="211"/>
      <c r="CD56" s="211"/>
      <c r="CE56" s="211"/>
      <c r="CF56" s="211"/>
      <c r="CG56" s="211"/>
    </row>
    <row r="57" spans="1:85" ht="13.5" customHeight="1">
      <c r="A57" s="211"/>
      <c r="B57" s="228"/>
      <c r="C57" s="3692" t="s">
        <v>515</v>
      </c>
      <c r="D57" s="3692"/>
      <c r="E57" s="3692"/>
      <c r="F57" s="3692"/>
      <c r="G57" s="3692"/>
      <c r="H57" s="229"/>
      <c r="I57" s="3749"/>
      <c r="J57" s="3750"/>
      <c r="K57" s="3750"/>
      <c r="L57" s="3750"/>
      <c r="M57" s="3750"/>
      <c r="N57" s="3750"/>
      <c r="O57" s="3750"/>
      <c r="P57" s="3750"/>
      <c r="Q57" s="3750"/>
      <c r="R57" s="3750"/>
      <c r="S57" s="3750"/>
      <c r="T57" s="3750"/>
      <c r="U57" s="3750"/>
      <c r="V57" s="3751"/>
      <c r="W57" s="228"/>
      <c r="X57" s="3692" t="s">
        <v>515</v>
      </c>
      <c r="Y57" s="3692"/>
      <c r="Z57" s="3692"/>
      <c r="AA57" s="3692"/>
      <c r="AB57" s="3692"/>
      <c r="AC57" s="229"/>
      <c r="AD57" s="3693"/>
      <c r="AE57" s="3558"/>
      <c r="AF57" s="3558"/>
      <c r="AG57" s="3558"/>
      <c r="AH57" s="3558"/>
      <c r="AI57" s="3558"/>
      <c r="AJ57" s="3558"/>
      <c r="AK57" s="3558"/>
      <c r="AL57" s="3558"/>
      <c r="AM57" s="3558"/>
      <c r="AN57" s="3558"/>
      <c r="AO57" s="3558"/>
      <c r="AP57" s="3559"/>
      <c r="AQ57" s="212"/>
      <c r="AR57" s="211" t="s">
        <v>516</v>
      </c>
      <c r="AS57" s="211"/>
      <c r="AT57" s="211"/>
      <c r="AU57" s="211"/>
      <c r="AV57" s="3764" t="s">
        <v>517</v>
      </c>
      <c r="AW57" s="3765"/>
      <c r="AX57" s="3765"/>
      <c r="AY57" s="3765"/>
      <c r="AZ57" s="3765"/>
      <c r="BA57" s="3765"/>
      <c r="BB57" s="3765"/>
      <c r="BC57" s="3765"/>
      <c r="BD57" s="3765"/>
      <c r="BE57" s="3765"/>
      <c r="BF57" s="3765"/>
      <c r="BG57" s="3765"/>
      <c r="BH57" s="3765"/>
      <c r="BI57" s="3765"/>
      <c r="BJ57" s="3765"/>
      <c r="BK57" s="3765"/>
      <c r="BL57" s="3765"/>
      <c r="BM57" s="3765"/>
      <c r="BN57" s="3765"/>
      <c r="BO57" s="3765"/>
      <c r="BP57" s="3765"/>
      <c r="BQ57" s="3765"/>
      <c r="BR57" s="3765"/>
      <c r="BS57" s="3765"/>
      <c r="BT57" s="3765"/>
      <c r="BU57" s="3765"/>
      <c r="BV57" s="3765"/>
      <c r="BW57" s="3765"/>
      <c r="BX57" s="3765"/>
      <c r="BY57" s="3765"/>
      <c r="BZ57" s="3765"/>
      <c r="CA57" s="3765"/>
      <c r="CB57" s="3765"/>
      <c r="CC57" s="3765"/>
      <c r="CD57" s="3765"/>
      <c r="CE57" s="3765"/>
      <c r="CF57" s="3765"/>
      <c r="CG57" s="211"/>
    </row>
    <row r="58" spans="1:85" ht="13.5" customHeight="1">
      <c r="A58" s="211"/>
      <c r="B58" s="223"/>
      <c r="C58" s="3748"/>
      <c r="D58" s="3748"/>
      <c r="E58" s="3748"/>
      <c r="F58" s="3748"/>
      <c r="G58" s="3748"/>
      <c r="H58" s="234"/>
      <c r="I58" s="3752"/>
      <c r="J58" s="3753"/>
      <c r="K58" s="3753"/>
      <c r="L58" s="3753"/>
      <c r="M58" s="3753"/>
      <c r="N58" s="3753"/>
      <c r="O58" s="3753"/>
      <c r="P58" s="3753"/>
      <c r="Q58" s="3753"/>
      <c r="R58" s="3753"/>
      <c r="S58" s="3753"/>
      <c r="T58" s="3753"/>
      <c r="U58" s="3753"/>
      <c r="V58" s="3754"/>
      <c r="W58" s="223"/>
      <c r="X58" s="3748"/>
      <c r="Y58" s="3748"/>
      <c r="Z58" s="3748"/>
      <c r="AA58" s="3748"/>
      <c r="AB58" s="3748"/>
      <c r="AC58" s="234"/>
      <c r="AD58" s="3560"/>
      <c r="AE58" s="3561"/>
      <c r="AF58" s="3561"/>
      <c r="AG58" s="3561"/>
      <c r="AH58" s="3561"/>
      <c r="AI58" s="3561"/>
      <c r="AJ58" s="3561"/>
      <c r="AK58" s="3561"/>
      <c r="AL58" s="3561"/>
      <c r="AM58" s="3561"/>
      <c r="AN58" s="3561"/>
      <c r="AO58" s="3561"/>
      <c r="AP58" s="3562"/>
      <c r="AQ58" s="212"/>
      <c r="AR58" s="211"/>
      <c r="AS58" s="211"/>
      <c r="AT58" s="211"/>
      <c r="AU58" s="211"/>
      <c r="AV58" s="3765"/>
      <c r="AW58" s="3765"/>
      <c r="AX58" s="3765"/>
      <c r="AY58" s="3765"/>
      <c r="AZ58" s="3765"/>
      <c r="BA58" s="3765"/>
      <c r="BB58" s="3765"/>
      <c r="BC58" s="3765"/>
      <c r="BD58" s="3765"/>
      <c r="BE58" s="3765"/>
      <c r="BF58" s="3765"/>
      <c r="BG58" s="3765"/>
      <c r="BH58" s="3765"/>
      <c r="BI58" s="3765"/>
      <c r="BJ58" s="3765"/>
      <c r="BK58" s="3765"/>
      <c r="BL58" s="3765"/>
      <c r="BM58" s="3765"/>
      <c r="BN58" s="3765"/>
      <c r="BO58" s="3765"/>
      <c r="BP58" s="3765"/>
      <c r="BQ58" s="3765"/>
      <c r="BR58" s="3765"/>
      <c r="BS58" s="3765"/>
      <c r="BT58" s="3765"/>
      <c r="BU58" s="3765"/>
      <c r="BV58" s="3765"/>
      <c r="BW58" s="3765"/>
      <c r="BX58" s="3765"/>
      <c r="BY58" s="3765"/>
      <c r="BZ58" s="3765"/>
      <c r="CA58" s="3765"/>
      <c r="CB58" s="3765"/>
      <c r="CC58" s="3765"/>
      <c r="CD58" s="3765"/>
      <c r="CE58" s="3765"/>
      <c r="CF58" s="3765"/>
      <c r="CG58" s="211"/>
    </row>
    <row r="59" spans="1:85" ht="13.5" customHeight="1">
      <c r="A59" s="211"/>
      <c r="B59" s="223"/>
      <c r="C59" s="212"/>
      <c r="D59" s="3766" t="s">
        <v>503</v>
      </c>
      <c r="E59" s="3509"/>
      <c r="F59" s="3509"/>
      <c r="G59" s="3509"/>
      <c r="H59" s="3767"/>
      <c r="I59" s="3693"/>
      <c r="J59" s="3558"/>
      <c r="K59" s="3558"/>
      <c r="L59" s="3558"/>
      <c r="M59" s="3558"/>
      <c r="N59" s="3558"/>
      <c r="O59" s="3558"/>
      <c r="P59" s="3558"/>
      <c r="Q59" s="3558"/>
      <c r="R59" s="3558"/>
      <c r="S59" s="3558"/>
      <c r="T59" s="3558"/>
      <c r="U59" s="3558"/>
      <c r="V59" s="3559"/>
      <c r="W59" s="223"/>
      <c r="X59" s="212"/>
      <c r="Y59" s="3766" t="s">
        <v>503</v>
      </c>
      <c r="Z59" s="3509"/>
      <c r="AA59" s="3509"/>
      <c r="AB59" s="3509"/>
      <c r="AC59" s="3767"/>
      <c r="AD59" s="3693"/>
      <c r="AE59" s="3558"/>
      <c r="AF59" s="3558"/>
      <c r="AG59" s="3558"/>
      <c r="AH59" s="3558"/>
      <c r="AI59" s="3558"/>
      <c r="AJ59" s="3558"/>
      <c r="AK59" s="3558"/>
      <c r="AL59" s="3558"/>
      <c r="AM59" s="3558"/>
      <c r="AN59" s="3558"/>
      <c r="AO59" s="3558"/>
      <c r="AP59" s="3559"/>
      <c r="AQ59" s="212"/>
      <c r="AR59" s="211" t="s">
        <v>518</v>
      </c>
      <c r="AS59" s="211"/>
      <c r="AT59" s="211"/>
      <c r="AU59" s="211"/>
      <c r="AV59" s="211" t="s">
        <v>519</v>
      </c>
      <c r="AW59" s="211"/>
      <c r="AX59" s="211"/>
      <c r="AY59" s="211"/>
      <c r="AZ59" s="211"/>
      <c r="BA59" s="211"/>
      <c r="BB59" s="211"/>
      <c r="BC59" s="211"/>
      <c r="BD59" s="211"/>
      <c r="BE59" s="211"/>
      <c r="BF59" s="211"/>
      <c r="BG59" s="211"/>
      <c r="BH59" s="211"/>
      <c r="BI59" s="211"/>
      <c r="BJ59" s="211"/>
      <c r="BK59" s="211"/>
      <c r="BL59" s="211"/>
      <c r="BM59" s="211"/>
      <c r="BN59" s="211"/>
      <c r="BO59" s="211"/>
      <c r="BP59" s="211"/>
      <c r="BQ59" s="211"/>
      <c r="BR59" s="211"/>
      <c r="BS59" s="211"/>
      <c r="BT59" s="211"/>
      <c r="BU59" s="211"/>
      <c r="BV59" s="211"/>
      <c r="BW59" s="211"/>
      <c r="BX59" s="211"/>
      <c r="BY59" s="211"/>
      <c r="BZ59" s="211"/>
      <c r="CA59" s="211"/>
      <c r="CB59" s="211"/>
      <c r="CC59" s="211"/>
      <c r="CD59" s="211"/>
      <c r="CE59" s="211"/>
      <c r="CF59" s="211"/>
      <c r="CG59" s="211"/>
    </row>
    <row r="60" spans="1:85" ht="13.5" customHeight="1">
      <c r="A60" s="211"/>
      <c r="B60" s="223"/>
      <c r="C60" s="212"/>
      <c r="D60" s="3768"/>
      <c r="E60" s="3511"/>
      <c r="F60" s="3511"/>
      <c r="G60" s="3511"/>
      <c r="H60" s="3769"/>
      <c r="I60" s="3560"/>
      <c r="J60" s="3561"/>
      <c r="K60" s="3561"/>
      <c r="L60" s="3561"/>
      <c r="M60" s="3561"/>
      <c r="N60" s="3561"/>
      <c r="O60" s="3561"/>
      <c r="P60" s="3561"/>
      <c r="Q60" s="3561"/>
      <c r="R60" s="3561"/>
      <c r="S60" s="3561"/>
      <c r="T60" s="3561"/>
      <c r="U60" s="3561"/>
      <c r="V60" s="3562"/>
      <c r="W60" s="223"/>
      <c r="X60" s="212"/>
      <c r="Y60" s="3768"/>
      <c r="Z60" s="3511"/>
      <c r="AA60" s="3511"/>
      <c r="AB60" s="3511"/>
      <c r="AC60" s="3769"/>
      <c r="AD60" s="3560"/>
      <c r="AE60" s="3561"/>
      <c r="AF60" s="3561"/>
      <c r="AG60" s="3561"/>
      <c r="AH60" s="3561"/>
      <c r="AI60" s="3561"/>
      <c r="AJ60" s="3561"/>
      <c r="AK60" s="3561"/>
      <c r="AL60" s="3561"/>
      <c r="AM60" s="3561"/>
      <c r="AN60" s="3561"/>
      <c r="AO60" s="3561"/>
      <c r="AP60" s="3562"/>
      <c r="AQ60" s="212"/>
      <c r="AR60" s="211"/>
      <c r="AS60" s="211"/>
      <c r="AT60" s="211"/>
      <c r="AU60" s="211"/>
      <c r="AV60" s="3764" t="s">
        <v>520</v>
      </c>
      <c r="AW60" s="3765"/>
      <c r="AX60" s="3765"/>
      <c r="AY60" s="3765"/>
      <c r="AZ60" s="3765"/>
      <c r="BA60" s="3765"/>
      <c r="BB60" s="3765"/>
      <c r="BC60" s="3765"/>
      <c r="BD60" s="3765"/>
      <c r="BE60" s="3765"/>
      <c r="BF60" s="3765"/>
      <c r="BG60" s="3765"/>
      <c r="BH60" s="3765"/>
      <c r="BI60" s="3765"/>
      <c r="BJ60" s="3765"/>
      <c r="BK60" s="3765"/>
      <c r="BL60" s="3765"/>
      <c r="BM60" s="3765"/>
      <c r="BN60" s="3765"/>
      <c r="BO60" s="3765"/>
      <c r="BP60" s="3765"/>
      <c r="BQ60" s="3765"/>
      <c r="BR60" s="3765"/>
      <c r="BS60" s="3765"/>
      <c r="BT60" s="3765"/>
      <c r="BU60" s="3765"/>
      <c r="BV60" s="3765"/>
      <c r="BW60" s="3765"/>
      <c r="BX60" s="3765"/>
      <c r="BY60" s="3765"/>
      <c r="BZ60" s="3765"/>
      <c r="CA60" s="3765"/>
      <c r="CB60" s="3765"/>
      <c r="CC60" s="3765"/>
      <c r="CD60" s="3765"/>
      <c r="CE60" s="3765"/>
      <c r="CF60" s="3765"/>
      <c r="CG60" s="211"/>
    </row>
    <row r="61" spans="1:85" ht="13.5" customHeight="1">
      <c r="A61" s="211"/>
      <c r="B61" s="223"/>
      <c r="C61" s="212"/>
      <c r="D61" s="3770" t="s">
        <v>521</v>
      </c>
      <c r="E61" s="3692"/>
      <c r="F61" s="3692"/>
      <c r="G61" s="3692"/>
      <c r="H61" s="3771"/>
      <c r="I61" s="3693"/>
      <c r="J61" s="3558"/>
      <c r="K61" s="3558"/>
      <c r="L61" s="3558"/>
      <c r="M61" s="3558"/>
      <c r="N61" s="3558"/>
      <c r="O61" s="3558"/>
      <c r="P61" s="3558"/>
      <c r="Q61" s="3558"/>
      <c r="R61" s="3558"/>
      <c r="S61" s="3558"/>
      <c r="T61" s="3558"/>
      <c r="U61" s="3558"/>
      <c r="V61" s="3559"/>
      <c r="W61" s="223"/>
      <c r="X61" s="212"/>
      <c r="Y61" s="3770" t="s">
        <v>521</v>
      </c>
      <c r="Z61" s="3692"/>
      <c r="AA61" s="3692"/>
      <c r="AB61" s="3692"/>
      <c r="AC61" s="3771"/>
      <c r="AD61" s="3693"/>
      <c r="AE61" s="3558"/>
      <c r="AF61" s="3558"/>
      <c r="AG61" s="3558"/>
      <c r="AH61" s="3558"/>
      <c r="AI61" s="3558"/>
      <c r="AJ61" s="3558"/>
      <c r="AK61" s="3558"/>
      <c r="AL61" s="3558"/>
      <c r="AM61" s="3558"/>
      <c r="AN61" s="3558"/>
      <c r="AO61" s="3558"/>
      <c r="AP61" s="3559"/>
      <c r="AQ61" s="212"/>
      <c r="AR61" s="211"/>
      <c r="AS61" s="211"/>
      <c r="AT61" s="211"/>
      <c r="AU61" s="211"/>
      <c r="AV61" s="3765"/>
      <c r="AW61" s="3765"/>
      <c r="AX61" s="3765"/>
      <c r="AY61" s="3765"/>
      <c r="AZ61" s="3765"/>
      <c r="BA61" s="3765"/>
      <c r="BB61" s="3765"/>
      <c r="BC61" s="3765"/>
      <c r="BD61" s="3765"/>
      <c r="BE61" s="3765"/>
      <c r="BF61" s="3765"/>
      <c r="BG61" s="3765"/>
      <c r="BH61" s="3765"/>
      <c r="BI61" s="3765"/>
      <c r="BJ61" s="3765"/>
      <c r="BK61" s="3765"/>
      <c r="BL61" s="3765"/>
      <c r="BM61" s="3765"/>
      <c r="BN61" s="3765"/>
      <c r="BO61" s="3765"/>
      <c r="BP61" s="3765"/>
      <c r="BQ61" s="3765"/>
      <c r="BR61" s="3765"/>
      <c r="BS61" s="3765"/>
      <c r="BT61" s="3765"/>
      <c r="BU61" s="3765"/>
      <c r="BV61" s="3765"/>
      <c r="BW61" s="3765"/>
      <c r="BX61" s="3765"/>
      <c r="BY61" s="3765"/>
      <c r="BZ61" s="3765"/>
      <c r="CA61" s="3765"/>
      <c r="CB61" s="3765"/>
      <c r="CC61" s="3765"/>
      <c r="CD61" s="3765"/>
      <c r="CE61" s="3765"/>
      <c r="CF61" s="3765"/>
      <c r="CG61" s="211"/>
    </row>
    <row r="62" spans="1:85" ht="14.25" customHeight="1">
      <c r="A62" s="211"/>
      <c r="B62" s="224"/>
      <c r="C62" s="225"/>
      <c r="D62" s="3772"/>
      <c r="E62" s="3696"/>
      <c r="F62" s="3696"/>
      <c r="G62" s="3696"/>
      <c r="H62" s="3773"/>
      <c r="I62" s="3560"/>
      <c r="J62" s="3561"/>
      <c r="K62" s="3561"/>
      <c r="L62" s="3561"/>
      <c r="M62" s="3561"/>
      <c r="N62" s="3561"/>
      <c r="O62" s="3561"/>
      <c r="P62" s="3561"/>
      <c r="Q62" s="3561"/>
      <c r="R62" s="3561"/>
      <c r="S62" s="3561"/>
      <c r="T62" s="3561"/>
      <c r="U62" s="3561"/>
      <c r="V62" s="3562"/>
      <c r="W62" s="224"/>
      <c r="X62" s="225"/>
      <c r="Y62" s="3772"/>
      <c r="Z62" s="3696"/>
      <c r="AA62" s="3696"/>
      <c r="AB62" s="3696"/>
      <c r="AC62" s="3773"/>
      <c r="AD62" s="3560"/>
      <c r="AE62" s="3561"/>
      <c r="AF62" s="3561"/>
      <c r="AG62" s="3561"/>
      <c r="AH62" s="3561"/>
      <c r="AI62" s="3561"/>
      <c r="AJ62" s="3561"/>
      <c r="AK62" s="3561"/>
      <c r="AL62" s="3561"/>
      <c r="AM62" s="3561"/>
      <c r="AN62" s="3561"/>
      <c r="AO62" s="3561"/>
      <c r="AP62" s="3562"/>
      <c r="AQ62" s="212"/>
      <c r="AR62" s="211" t="s">
        <v>522</v>
      </c>
      <c r="AS62" s="211"/>
      <c r="AT62" s="211"/>
      <c r="AU62" s="211"/>
      <c r="AV62" s="166" t="s">
        <v>523</v>
      </c>
      <c r="AW62" s="166"/>
      <c r="AX62" s="166"/>
      <c r="AY62" s="166"/>
      <c r="AZ62" s="166"/>
      <c r="BA62" s="166"/>
      <c r="BB62" s="166"/>
      <c r="BC62" s="166"/>
      <c r="BD62" s="166"/>
      <c r="BE62" s="166"/>
      <c r="BF62" s="166"/>
      <c r="BG62" s="166"/>
      <c r="BH62" s="166"/>
      <c r="BI62" s="166"/>
      <c r="BJ62" s="166"/>
      <c r="BK62" s="166"/>
      <c r="BL62" s="166"/>
      <c r="BM62" s="235"/>
      <c r="BN62" s="235"/>
      <c r="BO62" s="235"/>
      <c r="BP62" s="235"/>
      <c r="BQ62" s="235"/>
      <c r="BR62" s="235"/>
      <c r="BS62" s="235"/>
      <c r="BT62" s="235"/>
      <c r="BU62" s="235"/>
      <c r="BV62" s="235"/>
      <c r="BW62" s="235"/>
      <c r="BX62" s="235"/>
      <c r="BY62" s="235"/>
      <c r="BZ62" s="235"/>
      <c r="CA62" s="235"/>
      <c r="CB62" s="235"/>
      <c r="CC62" s="235"/>
      <c r="CD62" s="235"/>
      <c r="CE62" s="235"/>
      <c r="CF62" s="235"/>
      <c r="CG62" s="211"/>
    </row>
    <row r="63" spans="1:85" ht="12" customHeight="1">
      <c r="A63" s="211"/>
      <c r="B63" s="212"/>
      <c r="C63" s="212"/>
      <c r="D63" s="236"/>
      <c r="E63" s="236"/>
      <c r="F63" s="236"/>
      <c r="G63" s="236"/>
      <c r="H63" s="236"/>
      <c r="I63" s="217"/>
      <c r="J63" s="217"/>
      <c r="K63" s="217"/>
      <c r="L63" s="217"/>
      <c r="M63" s="217"/>
      <c r="N63" s="217"/>
      <c r="O63" s="217"/>
      <c r="P63" s="217"/>
      <c r="Q63" s="217"/>
      <c r="R63" s="217"/>
      <c r="S63" s="217"/>
      <c r="T63" s="217"/>
      <c r="U63" s="217"/>
      <c r="V63" s="217"/>
      <c r="W63" s="217"/>
      <c r="X63" s="217"/>
      <c r="Y63" s="237"/>
      <c r="Z63" s="237"/>
      <c r="AA63" s="237"/>
      <c r="AB63" s="237"/>
      <c r="AC63" s="237"/>
      <c r="AD63" s="217"/>
      <c r="AE63" s="217"/>
      <c r="AF63" s="217"/>
      <c r="AG63" s="217"/>
      <c r="AH63" s="217"/>
      <c r="AI63" s="217"/>
      <c r="AJ63" s="217"/>
      <c r="AK63" s="217"/>
      <c r="AL63" s="217"/>
      <c r="AM63" s="217"/>
      <c r="AN63" s="217"/>
      <c r="AO63" s="217"/>
      <c r="AP63" s="217"/>
      <c r="AQ63" s="238"/>
      <c r="AR63" s="239"/>
      <c r="AS63" s="166"/>
      <c r="AT63" s="166"/>
      <c r="AU63" s="166"/>
      <c r="AV63" s="166"/>
      <c r="AW63" s="166"/>
      <c r="AX63" s="166"/>
      <c r="AY63" s="166"/>
      <c r="AZ63" s="166"/>
      <c r="BA63" s="166"/>
      <c r="BB63" s="166"/>
      <c r="BC63" s="166"/>
      <c r="BD63" s="166"/>
      <c r="BE63" s="166"/>
      <c r="BF63" s="166"/>
      <c r="BG63" s="166"/>
      <c r="BH63" s="166"/>
      <c r="BI63" s="166"/>
      <c r="BJ63" s="166"/>
      <c r="BK63" s="166"/>
      <c r="BL63" s="166"/>
      <c r="BM63" s="166"/>
      <c r="BN63" s="166"/>
      <c r="BO63" s="166"/>
      <c r="BP63" s="166"/>
      <c r="BQ63" s="166"/>
      <c r="BR63" s="166"/>
      <c r="BS63" s="166"/>
      <c r="BT63" s="166"/>
      <c r="BU63" s="166"/>
      <c r="BV63" s="166"/>
      <c r="BW63" s="166"/>
      <c r="BX63" s="166"/>
      <c r="BY63" s="166"/>
      <c r="BZ63" s="166"/>
      <c r="CA63" s="166"/>
      <c r="CB63" s="166"/>
      <c r="CC63" s="166"/>
      <c r="CD63" s="166"/>
      <c r="CE63" s="166"/>
      <c r="CF63" s="166"/>
      <c r="CG63" s="211"/>
    </row>
    <row r="64" spans="1:85" ht="12" customHeight="1">
      <c r="A64" s="211"/>
      <c r="B64" s="3730" t="s">
        <v>508</v>
      </c>
      <c r="C64" s="3730"/>
      <c r="D64" s="3730"/>
      <c r="E64" s="3730"/>
      <c r="F64" s="3730"/>
      <c r="G64" s="3730"/>
      <c r="H64" s="3730"/>
      <c r="I64" s="3730"/>
      <c r="J64" s="3733" t="s">
        <v>509</v>
      </c>
      <c r="K64" s="3733"/>
      <c r="L64" s="3733"/>
      <c r="M64" s="3733"/>
      <c r="N64" s="3733"/>
      <c r="O64" s="3733"/>
      <c r="P64" s="3755" t="s">
        <v>510</v>
      </c>
      <c r="Q64" s="3756"/>
      <c r="R64" s="3756"/>
      <c r="S64" s="3756"/>
      <c r="T64" s="3756"/>
      <c r="U64" s="3756"/>
      <c r="V64" s="3756"/>
      <c r="W64" s="3757"/>
      <c r="X64" s="3697" t="s">
        <v>509</v>
      </c>
      <c r="Y64" s="3698"/>
      <c r="Z64" s="3698"/>
      <c r="AA64" s="3698"/>
      <c r="AB64" s="3698"/>
      <c r="AC64" s="3699"/>
      <c r="AD64" s="3706" t="s">
        <v>511</v>
      </c>
      <c r="AE64" s="3707"/>
      <c r="AF64" s="3707"/>
      <c r="AG64" s="3707"/>
      <c r="AH64" s="3707"/>
      <c r="AI64" s="3707"/>
      <c r="AJ64" s="3708"/>
      <c r="AK64" s="3563" t="s">
        <v>509</v>
      </c>
      <c r="AL64" s="3601"/>
      <c r="AM64" s="3601"/>
      <c r="AN64" s="3601"/>
      <c r="AO64" s="3601"/>
      <c r="AP64" s="3715"/>
      <c r="AQ64" s="238"/>
      <c r="AR64" s="239" t="s">
        <v>524</v>
      </c>
      <c r="AS64" s="240"/>
      <c r="AT64" s="240"/>
      <c r="AU64" s="240"/>
      <c r="AV64" s="166"/>
      <c r="AW64" s="166"/>
      <c r="AX64" s="166"/>
      <c r="AY64" s="166"/>
      <c r="AZ64" s="166"/>
      <c r="BA64" s="166"/>
      <c r="BB64" s="166"/>
      <c r="BC64" s="166"/>
      <c r="BD64" s="166"/>
      <c r="BE64" s="166"/>
      <c r="BF64" s="166"/>
      <c r="BG64" s="166"/>
      <c r="BH64" s="166"/>
      <c r="BI64" s="166"/>
      <c r="BJ64" s="166"/>
      <c r="BK64" s="166"/>
      <c r="BL64" s="166"/>
      <c r="BM64" s="166"/>
      <c r="BN64" s="166"/>
      <c r="BO64" s="166"/>
      <c r="BP64" s="166"/>
      <c r="BQ64" s="166"/>
      <c r="BR64" s="166"/>
      <c r="BS64" s="166"/>
      <c r="BT64" s="166"/>
      <c r="BU64" s="166"/>
      <c r="BV64" s="166"/>
      <c r="BW64" s="166"/>
      <c r="BX64" s="166"/>
      <c r="BY64" s="166"/>
      <c r="BZ64" s="166"/>
      <c r="CA64" s="166"/>
      <c r="CB64" s="166"/>
      <c r="CC64" s="166"/>
      <c r="CD64" s="166"/>
      <c r="CE64" s="166"/>
      <c r="CF64" s="166"/>
      <c r="CG64" s="211"/>
    </row>
    <row r="65" spans="1:85" ht="14.25" customHeight="1">
      <c r="A65" s="211"/>
      <c r="B65" s="3731"/>
      <c r="C65" s="3731"/>
      <c r="D65" s="3731"/>
      <c r="E65" s="3731"/>
      <c r="F65" s="3731"/>
      <c r="G65" s="3731"/>
      <c r="H65" s="3731"/>
      <c r="I65" s="3731"/>
      <c r="J65" s="3734"/>
      <c r="K65" s="3734"/>
      <c r="L65" s="3734"/>
      <c r="M65" s="3734"/>
      <c r="N65" s="3734"/>
      <c r="O65" s="3734"/>
      <c r="P65" s="3758"/>
      <c r="Q65" s="3759"/>
      <c r="R65" s="3759"/>
      <c r="S65" s="3759"/>
      <c r="T65" s="3759"/>
      <c r="U65" s="3759"/>
      <c r="V65" s="3759"/>
      <c r="W65" s="3760"/>
      <c r="X65" s="3700"/>
      <c r="Y65" s="3701"/>
      <c r="Z65" s="3701"/>
      <c r="AA65" s="3701"/>
      <c r="AB65" s="3701"/>
      <c r="AC65" s="3702"/>
      <c r="AD65" s="3709"/>
      <c r="AE65" s="3710"/>
      <c r="AF65" s="3710"/>
      <c r="AG65" s="3710"/>
      <c r="AH65" s="3710"/>
      <c r="AI65" s="3710"/>
      <c r="AJ65" s="3711"/>
      <c r="AK65" s="3623"/>
      <c r="AL65" s="3716"/>
      <c r="AM65" s="3716"/>
      <c r="AN65" s="3716"/>
      <c r="AO65" s="3716"/>
      <c r="AP65" s="3717"/>
      <c r="AQ65" s="238"/>
      <c r="AR65" s="211"/>
      <c r="AS65" s="211"/>
      <c r="AT65" s="211"/>
      <c r="AU65" s="211"/>
      <c r="AV65" s="211"/>
      <c r="AW65" s="211"/>
      <c r="AX65" s="211"/>
      <c r="AY65" s="211"/>
      <c r="AZ65" s="211"/>
      <c r="BA65" s="211"/>
      <c r="BB65" s="211"/>
      <c r="BC65" s="211"/>
      <c r="BD65" s="211"/>
      <c r="BE65" s="211"/>
      <c r="BF65" s="211"/>
      <c r="BG65" s="211"/>
      <c r="BH65" s="211"/>
      <c r="BI65" s="211"/>
      <c r="BJ65" s="211"/>
      <c r="BK65" s="211"/>
      <c r="BL65" s="211"/>
      <c r="BM65" s="211"/>
      <c r="BN65" s="211"/>
      <c r="BO65" s="211"/>
      <c r="BP65" s="211"/>
      <c r="BQ65" s="211"/>
      <c r="BR65" s="211"/>
      <c r="BS65" s="211"/>
      <c r="BT65" s="211"/>
      <c r="BU65" s="211"/>
      <c r="BV65" s="211"/>
      <c r="BW65" s="211"/>
      <c r="BX65" s="211"/>
      <c r="BY65" s="211"/>
      <c r="BZ65" s="211"/>
      <c r="CA65" s="211"/>
      <c r="CB65" s="211"/>
      <c r="CC65" s="211"/>
      <c r="CD65" s="211"/>
      <c r="CE65" s="211"/>
      <c r="CF65" s="211"/>
      <c r="CG65" s="211"/>
    </row>
    <row r="66" spans="1:85" ht="12" customHeight="1">
      <c r="A66" s="211"/>
      <c r="B66" s="3732"/>
      <c r="C66" s="3732"/>
      <c r="D66" s="3732"/>
      <c r="E66" s="3732"/>
      <c r="F66" s="3732"/>
      <c r="G66" s="3732"/>
      <c r="H66" s="3732"/>
      <c r="I66" s="3732"/>
      <c r="J66" s="3735"/>
      <c r="K66" s="3735"/>
      <c r="L66" s="3735"/>
      <c r="M66" s="3735"/>
      <c r="N66" s="3735"/>
      <c r="O66" s="3735"/>
      <c r="P66" s="3761"/>
      <c r="Q66" s="3762"/>
      <c r="R66" s="3762"/>
      <c r="S66" s="3762"/>
      <c r="T66" s="3762"/>
      <c r="U66" s="3762"/>
      <c r="V66" s="3762"/>
      <c r="W66" s="3763"/>
      <c r="X66" s="3703"/>
      <c r="Y66" s="3704"/>
      <c r="Z66" s="3704"/>
      <c r="AA66" s="3704"/>
      <c r="AB66" s="3704"/>
      <c r="AC66" s="3705"/>
      <c r="AD66" s="3712"/>
      <c r="AE66" s="3713"/>
      <c r="AF66" s="3713"/>
      <c r="AG66" s="3713"/>
      <c r="AH66" s="3713"/>
      <c r="AI66" s="3713"/>
      <c r="AJ66" s="3714"/>
      <c r="AK66" s="3589"/>
      <c r="AL66" s="3718"/>
      <c r="AM66" s="3718"/>
      <c r="AN66" s="3718"/>
      <c r="AO66" s="3718"/>
      <c r="AP66" s="3719"/>
      <c r="AQ66" s="238"/>
      <c r="AR66" s="211"/>
      <c r="AS66" s="211"/>
      <c r="AT66" s="211"/>
      <c r="AU66" s="211"/>
      <c r="AV66" s="211"/>
      <c r="AW66" s="211"/>
      <c r="AX66" s="211"/>
      <c r="AY66" s="211"/>
      <c r="AZ66" s="211"/>
      <c r="BA66" s="211"/>
      <c r="BB66" s="211"/>
      <c r="BC66" s="211"/>
      <c r="BD66" s="211"/>
      <c r="BE66" s="211"/>
      <c r="BF66" s="211"/>
      <c r="BG66" s="211"/>
      <c r="BH66" s="211"/>
      <c r="BI66" s="211"/>
      <c r="BJ66" s="211"/>
      <c r="BK66" s="211"/>
      <c r="BL66" s="211"/>
      <c r="BM66" s="211"/>
      <c r="BN66" s="211"/>
      <c r="BO66" s="211"/>
      <c r="BP66" s="211"/>
      <c r="BQ66" s="211"/>
      <c r="BR66" s="211"/>
      <c r="BS66" s="211"/>
      <c r="BT66" s="211"/>
      <c r="BU66" s="211"/>
      <c r="BV66" s="211"/>
      <c r="BW66" s="211"/>
      <c r="BX66" s="211"/>
      <c r="BY66" s="211"/>
      <c r="BZ66" s="211"/>
      <c r="CA66" s="211"/>
      <c r="CB66" s="211"/>
      <c r="CC66" s="211"/>
      <c r="CD66" s="211"/>
      <c r="CE66" s="211"/>
      <c r="CF66" s="211"/>
      <c r="CG66" s="211"/>
    </row>
    <row r="67" spans="1:85" ht="12" customHeight="1">
      <c r="A67" s="211"/>
      <c r="B67" s="231"/>
      <c r="C67" s="231"/>
      <c r="D67" s="231"/>
      <c r="E67" s="231"/>
      <c r="F67" s="231"/>
      <c r="G67" s="231"/>
      <c r="H67" s="231"/>
      <c r="I67" s="231"/>
      <c r="J67" s="232"/>
      <c r="K67" s="232"/>
      <c r="L67" s="232"/>
      <c r="M67" s="232"/>
      <c r="N67" s="232"/>
      <c r="O67" s="232"/>
      <c r="P67" s="233"/>
      <c r="Q67" s="233"/>
      <c r="R67" s="233"/>
      <c r="S67" s="233"/>
      <c r="T67" s="233"/>
      <c r="U67" s="233"/>
      <c r="V67" s="233"/>
      <c r="W67" s="233"/>
      <c r="X67" s="232"/>
      <c r="Y67" s="232"/>
      <c r="Z67" s="232"/>
      <c r="AA67" s="232"/>
      <c r="AB67" s="232"/>
      <c r="AC67" s="232"/>
      <c r="AD67" s="233"/>
      <c r="AE67" s="233"/>
      <c r="AF67" s="233"/>
      <c r="AG67" s="233"/>
      <c r="AH67" s="233"/>
      <c r="AI67" s="233"/>
      <c r="AJ67" s="233"/>
      <c r="AK67" s="232"/>
      <c r="AL67" s="232"/>
      <c r="AM67" s="232"/>
      <c r="AN67" s="232"/>
      <c r="AO67" s="232"/>
      <c r="AP67" s="232"/>
      <c r="AQ67" s="238"/>
      <c r="AR67" s="211"/>
      <c r="AS67" s="211"/>
      <c r="AT67" s="211"/>
      <c r="AU67" s="211"/>
      <c r="AV67" s="211"/>
      <c r="AW67" s="211"/>
      <c r="AX67" s="211"/>
      <c r="AY67" s="211"/>
      <c r="AZ67" s="211"/>
      <c r="BA67" s="211"/>
      <c r="BB67" s="211"/>
      <c r="BC67" s="211"/>
      <c r="BD67" s="211"/>
      <c r="BE67" s="211"/>
      <c r="BF67" s="211"/>
      <c r="BG67" s="211"/>
      <c r="BH67" s="211"/>
      <c r="BI67" s="211"/>
      <c r="BJ67" s="211"/>
      <c r="BK67" s="211"/>
      <c r="BL67" s="211"/>
      <c r="BM67" s="211"/>
      <c r="BN67" s="211"/>
      <c r="BO67" s="211"/>
      <c r="BP67" s="211"/>
      <c r="BQ67" s="211"/>
      <c r="BR67" s="211"/>
      <c r="BS67" s="211"/>
      <c r="BT67" s="211"/>
      <c r="BU67" s="211"/>
      <c r="BV67" s="211"/>
      <c r="BW67" s="211"/>
      <c r="BX67" s="211"/>
      <c r="BY67" s="211"/>
      <c r="BZ67" s="211"/>
      <c r="CA67" s="211"/>
      <c r="CB67" s="211"/>
      <c r="CC67" s="211"/>
      <c r="CD67" s="211"/>
      <c r="CE67" s="211"/>
      <c r="CF67" s="211"/>
      <c r="CG67" s="211"/>
    </row>
    <row r="68" spans="1:85" ht="12" customHeight="1">
      <c r="A68" s="211"/>
      <c r="B68" s="317"/>
      <c r="C68" s="317"/>
      <c r="D68" s="317"/>
      <c r="E68" s="317"/>
      <c r="F68" s="317"/>
      <c r="G68" s="317"/>
      <c r="H68" s="317"/>
      <c r="I68" s="317"/>
      <c r="J68" s="317"/>
      <c r="K68" s="317"/>
      <c r="L68" s="325"/>
      <c r="M68" s="325"/>
      <c r="N68" s="325"/>
      <c r="O68" s="325"/>
      <c r="P68" s="325"/>
      <c r="Q68" s="325"/>
      <c r="R68" s="325"/>
      <c r="S68" s="325"/>
      <c r="T68" s="325"/>
      <c r="U68" s="325"/>
      <c r="V68" s="325"/>
      <c r="W68" s="325"/>
      <c r="X68" s="325"/>
      <c r="Y68" s="325"/>
      <c r="Z68" s="325"/>
      <c r="AA68" s="325"/>
      <c r="AB68" s="325"/>
      <c r="AC68" s="325"/>
      <c r="AD68" s="325"/>
      <c r="AE68" s="325"/>
      <c r="AF68" s="325"/>
      <c r="AG68" s="241"/>
      <c r="AH68" s="241"/>
      <c r="AI68" s="241"/>
      <c r="AJ68" s="241"/>
      <c r="AK68" s="241"/>
      <c r="AL68" s="241"/>
      <c r="AM68" s="241"/>
      <c r="AN68" s="241"/>
      <c r="AO68" s="241"/>
      <c r="AP68" s="241"/>
      <c r="AQ68" s="238"/>
      <c r="AR68" s="239"/>
      <c r="AS68" s="240"/>
      <c r="AT68" s="240"/>
      <c r="AU68" s="240"/>
      <c r="AV68" s="166"/>
      <c r="AW68" s="166"/>
      <c r="AX68" s="166"/>
      <c r="AY68" s="166"/>
      <c r="AZ68" s="166"/>
      <c r="BA68" s="166"/>
      <c r="BB68" s="166"/>
      <c r="BC68" s="166"/>
      <c r="BD68" s="166"/>
      <c r="BE68" s="166"/>
      <c r="BF68" s="166"/>
      <c r="BG68" s="166"/>
      <c r="BH68" s="166"/>
      <c r="BI68" s="166"/>
      <c r="BJ68" s="166"/>
      <c r="BK68" s="166"/>
      <c r="BL68" s="166"/>
      <c r="BM68" s="166"/>
      <c r="BN68" s="166"/>
      <c r="BO68" s="166"/>
      <c r="BP68" s="166"/>
      <c r="BQ68" s="166"/>
      <c r="BR68" s="166"/>
      <c r="BS68" s="166"/>
      <c r="BT68" s="166"/>
      <c r="BU68" s="166"/>
      <c r="BV68" s="166"/>
      <c r="BW68" s="166"/>
      <c r="BX68" s="166"/>
      <c r="BY68" s="166"/>
      <c r="BZ68" s="166"/>
      <c r="CA68" s="166"/>
      <c r="CB68" s="166"/>
      <c r="CC68" s="166"/>
      <c r="CD68" s="166"/>
      <c r="CE68" s="166"/>
      <c r="CF68" s="166"/>
      <c r="CG68" s="211"/>
    </row>
    <row r="69" spans="1:85" ht="12" customHeight="1">
      <c r="A69" s="211"/>
      <c r="B69" s="317"/>
      <c r="C69" s="317"/>
      <c r="D69" s="317"/>
      <c r="E69" s="317"/>
      <c r="F69" s="317"/>
      <c r="G69" s="317"/>
      <c r="H69" s="317"/>
      <c r="I69" s="317"/>
      <c r="J69" s="317"/>
      <c r="K69" s="317"/>
      <c r="L69" s="325"/>
      <c r="M69" s="325"/>
      <c r="N69" s="325"/>
      <c r="O69" s="325"/>
      <c r="P69" s="325"/>
      <c r="Q69" s="325"/>
      <c r="R69" s="325"/>
      <c r="S69" s="325"/>
      <c r="T69" s="325"/>
      <c r="U69" s="325"/>
      <c r="V69" s="325"/>
      <c r="W69" s="325"/>
      <c r="X69" s="325"/>
      <c r="Y69" s="325"/>
      <c r="Z69" s="325"/>
      <c r="AA69" s="325"/>
      <c r="AB69" s="325"/>
      <c r="AC69" s="325"/>
      <c r="AD69" s="325"/>
      <c r="AE69" s="325"/>
      <c r="AF69" s="325"/>
      <c r="AG69" s="241"/>
      <c r="AH69" s="241"/>
      <c r="AI69" s="241"/>
      <c r="AJ69" s="241"/>
      <c r="AK69" s="241"/>
      <c r="AL69" s="241"/>
      <c r="AM69" s="241"/>
      <c r="AN69" s="241"/>
      <c r="AO69" s="241"/>
      <c r="AP69" s="241"/>
      <c r="AQ69" s="238"/>
      <c r="AR69" s="239"/>
      <c r="AS69" s="240"/>
      <c r="AT69" s="240"/>
      <c r="AU69" s="240"/>
      <c r="AV69" s="240"/>
      <c r="AW69" s="240"/>
      <c r="AX69" s="240"/>
      <c r="AY69" s="240"/>
      <c r="AZ69" s="240"/>
      <c r="BA69" s="240"/>
      <c r="BB69" s="240"/>
      <c r="BC69" s="240"/>
      <c r="BD69" s="240"/>
      <c r="BE69" s="240"/>
      <c r="BF69" s="240"/>
      <c r="BG69" s="240"/>
      <c r="BH69" s="240"/>
      <c r="BI69" s="240"/>
      <c r="BJ69" s="240"/>
      <c r="BK69" s="240"/>
      <c r="BL69" s="211"/>
      <c r="BM69" s="211"/>
      <c r="BN69" s="211"/>
      <c r="BO69" s="211"/>
      <c r="BP69" s="211"/>
      <c r="BQ69" s="211"/>
      <c r="BR69" s="211"/>
      <c r="BS69" s="211"/>
      <c r="BT69" s="211"/>
      <c r="BU69" s="211"/>
      <c r="BV69" s="211"/>
      <c r="BW69" s="211"/>
      <c r="BX69" s="211"/>
      <c r="BY69" s="211"/>
      <c r="BZ69" s="211"/>
      <c r="CA69" s="211"/>
      <c r="CB69" s="211"/>
      <c r="CC69" s="211"/>
      <c r="CD69" s="211"/>
      <c r="CE69" s="211"/>
      <c r="CF69" s="211"/>
      <c r="CG69" s="211"/>
    </row>
    <row r="70" spans="1:85" ht="12" customHeight="1">
      <c r="A70" s="211"/>
      <c r="B70" s="317"/>
      <c r="C70" s="317"/>
      <c r="D70" s="317"/>
      <c r="E70" s="317"/>
      <c r="F70" s="317"/>
      <c r="G70" s="317"/>
      <c r="H70" s="317"/>
      <c r="I70" s="317"/>
      <c r="J70" s="317"/>
      <c r="K70" s="317"/>
      <c r="L70" s="325"/>
      <c r="M70" s="325"/>
      <c r="N70" s="325"/>
      <c r="O70" s="325"/>
      <c r="P70" s="325"/>
      <c r="Q70" s="325"/>
      <c r="R70" s="325"/>
      <c r="S70" s="325"/>
      <c r="T70" s="325"/>
      <c r="U70" s="325"/>
      <c r="V70" s="325"/>
      <c r="W70" s="325"/>
      <c r="X70" s="325"/>
      <c r="Y70" s="325"/>
      <c r="Z70" s="325"/>
      <c r="AA70" s="325"/>
      <c r="AB70" s="325"/>
      <c r="AC70" s="325"/>
      <c r="AD70" s="325"/>
      <c r="AE70" s="325"/>
      <c r="AF70" s="325"/>
      <c r="AG70" s="241"/>
      <c r="AH70" s="241"/>
      <c r="AI70" s="241"/>
      <c r="AJ70" s="241"/>
      <c r="AK70" s="241"/>
      <c r="AL70" s="241"/>
      <c r="AM70" s="241"/>
      <c r="AN70" s="241"/>
      <c r="AO70" s="241"/>
      <c r="AP70" s="241"/>
      <c r="AQ70" s="238"/>
      <c r="AR70" s="240"/>
      <c r="AS70" s="240"/>
      <c r="AT70" s="240"/>
      <c r="AU70" s="240"/>
      <c r="AV70" s="240"/>
      <c r="AW70" s="240"/>
      <c r="AX70" s="240"/>
      <c r="AY70" s="240"/>
      <c r="AZ70" s="240"/>
      <c r="BA70" s="240"/>
      <c r="BB70" s="240"/>
      <c r="BC70" s="240"/>
      <c r="BD70" s="240"/>
      <c r="BE70" s="240"/>
      <c r="BF70" s="240"/>
      <c r="BG70" s="240"/>
      <c r="BH70" s="240"/>
      <c r="BI70" s="240"/>
      <c r="BJ70" s="240"/>
      <c r="BK70" s="240"/>
      <c r="BL70" s="211"/>
      <c r="BM70" s="211"/>
      <c r="BN70" s="211"/>
      <c r="BO70" s="211"/>
      <c r="BP70" s="211"/>
      <c r="BQ70" s="211"/>
      <c r="BR70" s="211"/>
      <c r="BS70" s="211"/>
      <c r="BT70" s="211"/>
      <c r="BU70" s="211"/>
      <c r="BV70" s="211"/>
      <c r="BW70" s="211"/>
      <c r="BX70" s="211"/>
      <c r="BY70" s="211"/>
      <c r="BZ70" s="211"/>
      <c r="CA70" s="211"/>
      <c r="CB70" s="211"/>
      <c r="CC70" s="211"/>
      <c r="CD70" s="211"/>
      <c r="CE70" s="211"/>
      <c r="CF70" s="211"/>
      <c r="CG70" s="211"/>
    </row>
    <row r="71" spans="1:85" ht="12" customHeight="1">
      <c r="A71" s="211"/>
      <c r="B71" s="317"/>
      <c r="C71" s="317"/>
      <c r="D71" s="317"/>
      <c r="E71" s="317"/>
      <c r="F71" s="317"/>
      <c r="G71" s="317"/>
      <c r="H71" s="317"/>
      <c r="I71" s="317"/>
      <c r="J71" s="317"/>
      <c r="K71" s="317"/>
      <c r="L71" s="325"/>
      <c r="M71" s="325"/>
      <c r="N71" s="325"/>
      <c r="O71" s="325"/>
      <c r="P71" s="325"/>
      <c r="Q71" s="325"/>
      <c r="R71" s="325"/>
      <c r="S71" s="325"/>
      <c r="T71" s="325"/>
      <c r="U71" s="325"/>
      <c r="V71" s="325"/>
      <c r="W71" s="325"/>
      <c r="X71" s="325"/>
      <c r="Y71" s="325"/>
      <c r="Z71" s="325"/>
      <c r="AA71" s="325"/>
      <c r="AB71" s="325"/>
      <c r="AC71" s="325"/>
      <c r="AD71" s="325"/>
      <c r="AE71" s="325"/>
      <c r="AF71" s="325"/>
      <c r="AG71" s="241"/>
      <c r="AH71" s="241"/>
      <c r="AI71" s="241"/>
      <c r="AJ71" s="241"/>
      <c r="AK71" s="241"/>
      <c r="AL71" s="241"/>
      <c r="AM71" s="241"/>
      <c r="AN71" s="241"/>
      <c r="AO71" s="241"/>
      <c r="AP71" s="241"/>
      <c r="AQ71" s="238"/>
      <c r="AR71" s="240"/>
      <c r="AS71" s="240"/>
      <c r="AT71" s="240"/>
      <c r="AU71" s="240"/>
      <c r="AV71" s="240"/>
      <c r="AW71" s="240"/>
      <c r="AX71" s="240"/>
      <c r="AY71" s="240"/>
      <c r="AZ71" s="240"/>
      <c r="BA71" s="240"/>
      <c r="BB71" s="240"/>
      <c r="BC71" s="240"/>
      <c r="BD71" s="240"/>
      <c r="BE71" s="240"/>
      <c r="BF71" s="240"/>
      <c r="BG71" s="240"/>
      <c r="BH71" s="240"/>
      <c r="BI71" s="240"/>
      <c r="BJ71" s="240"/>
      <c r="BK71" s="240"/>
      <c r="BL71" s="211"/>
      <c r="BM71" s="211"/>
      <c r="BN71" s="211"/>
      <c r="BO71" s="211"/>
      <c r="BP71" s="211"/>
      <c r="BQ71" s="211"/>
      <c r="BR71" s="211"/>
      <c r="BS71" s="211"/>
      <c r="BT71" s="211"/>
      <c r="BU71" s="211"/>
      <c r="BV71" s="211"/>
      <c r="BW71" s="211"/>
      <c r="BX71" s="211"/>
      <c r="BY71" s="211"/>
      <c r="BZ71" s="211"/>
      <c r="CA71" s="211"/>
      <c r="CB71" s="211"/>
      <c r="CC71" s="211"/>
      <c r="CD71" s="211"/>
      <c r="CE71" s="211"/>
      <c r="CF71" s="211"/>
      <c r="CG71" s="211"/>
    </row>
    <row r="72" spans="1:85" ht="12" customHeight="1">
      <c r="A72" s="211"/>
      <c r="B72" s="317"/>
      <c r="C72" s="317"/>
      <c r="D72" s="317"/>
      <c r="E72" s="317"/>
      <c r="F72" s="317"/>
      <c r="G72" s="317"/>
      <c r="H72" s="317"/>
      <c r="I72" s="317"/>
      <c r="J72" s="317"/>
      <c r="K72" s="317"/>
      <c r="L72" s="325"/>
      <c r="M72" s="325"/>
      <c r="N72" s="325"/>
      <c r="O72" s="325"/>
      <c r="P72" s="325"/>
      <c r="Q72" s="325"/>
      <c r="R72" s="325"/>
      <c r="S72" s="325"/>
      <c r="T72" s="325"/>
      <c r="U72" s="325"/>
      <c r="V72" s="325"/>
      <c r="W72" s="325"/>
      <c r="X72" s="325"/>
      <c r="Y72" s="325"/>
      <c r="Z72" s="325"/>
      <c r="AA72" s="325"/>
      <c r="AB72" s="325"/>
      <c r="AC72" s="325"/>
      <c r="AD72" s="325"/>
      <c r="AE72" s="325"/>
      <c r="AF72" s="325"/>
      <c r="AG72" s="241"/>
      <c r="AH72" s="241"/>
      <c r="AI72" s="241"/>
      <c r="AJ72" s="241"/>
      <c r="AK72" s="241"/>
      <c r="AL72" s="241"/>
      <c r="AM72" s="241"/>
      <c r="AN72" s="241"/>
      <c r="AO72" s="241"/>
      <c r="AP72" s="241"/>
      <c r="AQ72" s="238"/>
      <c r="AR72" s="240"/>
      <c r="AS72" s="240"/>
      <c r="AT72" s="240"/>
      <c r="AU72" s="240"/>
      <c r="AV72" s="240"/>
      <c r="AW72" s="240"/>
      <c r="AX72" s="240"/>
      <c r="AY72" s="240"/>
      <c r="AZ72" s="240"/>
      <c r="BA72" s="240"/>
      <c r="BB72" s="240"/>
      <c r="BC72" s="240"/>
      <c r="BD72" s="240"/>
      <c r="BE72" s="240"/>
      <c r="BF72" s="240"/>
      <c r="BG72" s="240"/>
      <c r="BH72" s="240"/>
      <c r="BI72" s="240"/>
      <c r="BJ72" s="240"/>
      <c r="BK72" s="240"/>
      <c r="BL72" s="211"/>
      <c r="BM72" s="211"/>
      <c r="BN72" s="211"/>
      <c r="BO72" s="211"/>
      <c r="BP72" s="211"/>
      <c r="BQ72" s="211"/>
      <c r="BR72" s="211"/>
      <c r="BS72" s="211"/>
      <c r="BT72" s="211"/>
      <c r="BU72" s="211"/>
      <c r="BV72" s="211"/>
      <c r="BW72" s="211"/>
      <c r="BX72" s="211"/>
      <c r="BY72" s="211"/>
      <c r="BZ72" s="211"/>
      <c r="CA72" s="211"/>
      <c r="CB72" s="211"/>
      <c r="CC72" s="211"/>
      <c r="CD72" s="211"/>
      <c r="CE72" s="211"/>
      <c r="CF72" s="211"/>
      <c r="CG72" s="211"/>
    </row>
    <row r="73" spans="1:85" ht="12" customHeight="1">
      <c r="A73" s="211"/>
      <c r="B73" s="317"/>
      <c r="C73" s="317"/>
      <c r="D73" s="317"/>
      <c r="E73" s="317"/>
      <c r="F73" s="317"/>
      <c r="G73" s="317"/>
      <c r="H73" s="317"/>
      <c r="I73" s="317"/>
      <c r="J73" s="317"/>
      <c r="K73" s="317"/>
      <c r="L73" s="325"/>
      <c r="M73" s="325"/>
      <c r="N73" s="325"/>
      <c r="O73" s="325"/>
      <c r="P73" s="325"/>
      <c r="Q73" s="325"/>
      <c r="R73" s="325"/>
      <c r="S73" s="325"/>
      <c r="T73" s="325"/>
      <c r="U73" s="325"/>
      <c r="V73" s="325"/>
      <c r="W73" s="325"/>
      <c r="X73" s="325"/>
      <c r="Y73" s="325"/>
      <c r="Z73" s="325"/>
      <c r="AA73" s="325"/>
      <c r="AB73" s="325"/>
      <c r="AC73" s="325"/>
      <c r="AD73" s="325"/>
      <c r="AE73" s="325"/>
      <c r="AF73" s="325"/>
      <c r="AG73" s="241"/>
      <c r="AH73" s="241"/>
      <c r="AI73" s="241"/>
      <c r="AJ73" s="241"/>
      <c r="AK73" s="241"/>
      <c r="AL73" s="241"/>
      <c r="AM73" s="241"/>
      <c r="AN73" s="241"/>
      <c r="AO73" s="241"/>
      <c r="AP73" s="241"/>
      <c r="AQ73" s="238"/>
      <c r="AR73" s="240"/>
      <c r="AS73" s="240"/>
      <c r="AT73" s="240"/>
      <c r="AU73" s="240"/>
      <c r="AV73" s="240"/>
      <c r="AW73" s="240"/>
      <c r="AX73" s="240"/>
      <c r="AY73" s="240"/>
      <c r="AZ73" s="240"/>
      <c r="BA73" s="240"/>
      <c r="BB73" s="240"/>
      <c r="BC73" s="240"/>
      <c r="BD73" s="240"/>
      <c r="BE73" s="240"/>
      <c r="BF73" s="240"/>
      <c r="BG73" s="240"/>
      <c r="BH73" s="240"/>
      <c r="BI73" s="240"/>
      <c r="BJ73" s="240"/>
      <c r="BK73" s="240"/>
      <c r="BL73" s="211"/>
      <c r="BM73" s="211"/>
      <c r="BN73" s="211"/>
      <c r="BO73" s="211"/>
      <c r="BP73" s="211"/>
      <c r="BQ73" s="211"/>
      <c r="BR73" s="211"/>
      <c r="BS73" s="211"/>
      <c r="BT73" s="211"/>
      <c r="BU73" s="211"/>
      <c r="BV73" s="211"/>
      <c r="BW73" s="211"/>
      <c r="BX73" s="211"/>
      <c r="BY73" s="211"/>
      <c r="BZ73" s="211"/>
      <c r="CA73" s="211"/>
      <c r="CB73" s="211"/>
      <c r="CC73" s="211"/>
      <c r="CD73" s="211"/>
      <c r="CE73" s="211"/>
      <c r="CF73" s="211"/>
      <c r="CG73" s="211"/>
    </row>
    <row r="74" spans="1:85" ht="12" customHeight="1">
      <c r="A74" s="211"/>
      <c r="B74" s="317"/>
      <c r="C74" s="317"/>
      <c r="D74" s="317"/>
      <c r="E74" s="317"/>
      <c r="F74" s="317"/>
      <c r="G74" s="317"/>
      <c r="H74" s="317"/>
      <c r="I74" s="317"/>
      <c r="J74" s="317"/>
      <c r="K74" s="317"/>
      <c r="L74" s="325"/>
      <c r="M74" s="325"/>
      <c r="N74" s="325"/>
      <c r="O74" s="325"/>
      <c r="P74" s="325"/>
      <c r="Q74" s="325"/>
      <c r="R74" s="325"/>
      <c r="S74" s="325"/>
      <c r="T74" s="325"/>
      <c r="U74" s="325"/>
      <c r="V74" s="325"/>
      <c r="W74" s="325"/>
      <c r="X74" s="325"/>
      <c r="Y74" s="325"/>
      <c r="Z74" s="325"/>
      <c r="AA74" s="325"/>
      <c r="AB74" s="325"/>
      <c r="AC74" s="325"/>
      <c r="AD74" s="325"/>
      <c r="AE74" s="325"/>
      <c r="AF74" s="325"/>
      <c r="AG74" s="241"/>
      <c r="AH74" s="241"/>
      <c r="AI74" s="241"/>
      <c r="AJ74" s="241"/>
      <c r="AK74" s="241"/>
      <c r="AL74" s="241"/>
      <c r="AM74" s="241"/>
      <c r="AN74" s="241"/>
      <c r="AO74" s="241"/>
      <c r="AP74" s="241"/>
      <c r="AQ74" s="238"/>
      <c r="AR74" s="240"/>
      <c r="AS74" s="240"/>
      <c r="AT74" s="240"/>
      <c r="AU74" s="240"/>
      <c r="AV74" s="240"/>
      <c r="AW74" s="240"/>
      <c r="AX74" s="240"/>
      <c r="AY74" s="240"/>
      <c r="AZ74" s="240"/>
      <c r="BA74" s="240"/>
      <c r="BB74" s="240"/>
      <c r="BC74" s="240"/>
      <c r="BD74" s="240"/>
      <c r="BE74" s="240"/>
      <c r="BF74" s="240"/>
      <c r="BG74" s="240"/>
      <c r="BH74" s="240"/>
      <c r="BI74" s="240"/>
      <c r="BJ74" s="240"/>
      <c r="BK74" s="240"/>
      <c r="BL74" s="211"/>
      <c r="BM74" s="211"/>
      <c r="BN74" s="211"/>
      <c r="BO74" s="211"/>
      <c r="BP74" s="211"/>
      <c r="BQ74" s="211"/>
      <c r="BR74" s="211"/>
      <c r="BS74" s="211"/>
      <c r="BT74" s="211"/>
      <c r="BU74" s="211"/>
      <c r="BV74" s="211"/>
      <c r="BW74" s="211"/>
      <c r="BX74" s="211"/>
      <c r="BY74" s="211"/>
      <c r="BZ74" s="211"/>
      <c r="CA74" s="211"/>
      <c r="CB74" s="211"/>
      <c r="CC74" s="211"/>
      <c r="CD74" s="211"/>
      <c r="CE74" s="211"/>
      <c r="CF74" s="211"/>
      <c r="CG74" s="211"/>
    </row>
    <row r="75" spans="1:85" ht="12" customHeight="1">
      <c r="A75" s="211"/>
      <c r="B75" s="317"/>
      <c r="C75" s="317"/>
      <c r="D75" s="317"/>
      <c r="E75" s="317"/>
      <c r="F75" s="317"/>
      <c r="G75" s="317"/>
      <c r="H75" s="317"/>
      <c r="I75" s="317"/>
      <c r="J75" s="317"/>
      <c r="K75" s="317"/>
      <c r="L75" s="325"/>
      <c r="M75" s="325"/>
      <c r="N75" s="325"/>
      <c r="O75" s="325"/>
      <c r="P75" s="325"/>
      <c r="Q75" s="325"/>
      <c r="R75" s="325"/>
      <c r="S75" s="325"/>
      <c r="T75" s="325"/>
      <c r="U75" s="325"/>
      <c r="V75" s="325"/>
      <c r="W75" s="325"/>
      <c r="X75" s="325"/>
      <c r="Y75" s="325"/>
      <c r="Z75" s="325"/>
      <c r="AA75" s="325"/>
      <c r="AB75" s="325"/>
      <c r="AC75" s="325"/>
      <c r="AD75" s="325"/>
      <c r="AE75" s="325"/>
      <c r="AF75" s="325"/>
      <c r="AG75" s="241"/>
      <c r="AH75" s="241"/>
      <c r="AI75" s="241"/>
      <c r="AJ75" s="241"/>
      <c r="AK75" s="241"/>
      <c r="AL75" s="241"/>
      <c r="AM75" s="241"/>
      <c r="AN75" s="241"/>
      <c r="AO75" s="241"/>
      <c r="AP75" s="241"/>
      <c r="AQ75" s="238"/>
      <c r="AR75" s="240"/>
      <c r="AS75" s="240"/>
      <c r="AT75" s="240"/>
      <c r="AU75" s="240"/>
      <c r="AV75" s="240"/>
      <c r="AW75" s="240"/>
      <c r="AX75" s="240"/>
      <c r="AY75" s="240"/>
      <c r="AZ75" s="240"/>
      <c r="BA75" s="240"/>
      <c r="BB75" s="240"/>
      <c r="BC75" s="240"/>
      <c r="BD75" s="240"/>
      <c r="BE75" s="240"/>
      <c r="BF75" s="240"/>
      <c r="BG75" s="240"/>
      <c r="BH75" s="240"/>
      <c r="BI75" s="240"/>
      <c r="BJ75" s="240"/>
      <c r="BK75" s="240"/>
      <c r="BL75" s="211"/>
      <c r="BM75" s="211"/>
      <c r="BN75" s="211"/>
      <c r="BO75" s="211"/>
      <c r="BP75" s="211"/>
      <c r="BQ75" s="211"/>
      <c r="BR75" s="211"/>
      <c r="BS75" s="211"/>
      <c r="BT75" s="211"/>
      <c r="BU75" s="211"/>
      <c r="BV75" s="211"/>
      <c r="BW75" s="211"/>
      <c r="BX75" s="211"/>
      <c r="BY75" s="211"/>
      <c r="BZ75" s="211"/>
      <c r="CA75" s="211"/>
      <c r="CB75" s="211"/>
      <c r="CC75" s="211"/>
      <c r="CD75" s="211"/>
      <c r="CE75" s="211"/>
      <c r="CF75" s="211"/>
      <c r="CG75" s="211"/>
    </row>
    <row r="76" spans="1:85" ht="12" customHeight="1">
      <c r="A76" s="211"/>
      <c r="B76" s="317"/>
      <c r="C76" s="317"/>
      <c r="D76" s="317"/>
      <c r="E76" s="317"/>
      <c r="F76" s="317"/>
      <c r="G76" s="317"/>
      <c r="H76" s="317"/>
      <c r="I76" s="317"/>
      <c r="J76" s="317"/>
      <c r="K76" s="317"/>
      <c r="L76" s="325"/>
      <c r="M76" s="325"/>
      <c r="N76" s="325"/>
      <c r="O76" s="325"/>
      <c r="P76" s="325"/>
      <c r="Q76" s="325"/>
      <c r="R76" s="325"/>
      <c r="S76" s="325"/>
      <c r="T76" s="325"/>
      <c r="U76" s="325"/>
      <c r="V76" s="325"/>
      <c r="W76" s="325"/>
      <c r="X76" s="325"/>
      <c r="Y76" s="325"/>
      <c r="Z76" s="325"/>
      <c r="AA76" s="325"/>
      <c r="AB76" s="325"/>
      <c r="AC76" s="325"/>
      <c r="AD76" s="325"/>
      <c r="AE76" s="325"/>
      <c r="AF76" s="325"/>
      <c r="AG76" s="241"/>
      <c r="AH76" s="241"/>
      <c r="AI76" s="241"/>
      <c r="AJ76" s="241"/>
      <c r="AK76" s="241"/>
      <c r="AL76" s="241"/>
      <c r="AM76" s="241"/>
      <c r="AN76" s="241"/>
      <c r="AO76" s="241"/>
      <c r="AP76" s="241"/>
      <c r="AQ76" s="238"/>
      <c r="AR76" s="240"/>
      <c r="AS76" s="240"/>
      <c r="AT76" s="240"/>
      <c r="AU76" s="240"/>
      <c r="AV76" s="240"/>
      <c r="AW76" s="240"/>
      <c r="AX76" s="240"/>
      <c r="AY76" s="240"/>
      <c r="AZ76" s="240"/>
      <c r="BA76" s="240"/>
      <c r="BB76" s="240"/>
      <c r="BC76" s="240"/>
      <c r="BD76" s="240"/>
      <c r="BE76" s="240"/>
      <c r="BF76" s="240"/>
      <c r="BG76" s="240"/>
      <c r="BH76" s="240"/>
      <c r="BI76" s="240"/>
      <c r="BJ76" s="240"/>
      <c r="BK76" s="240"/>
      <c r="BL76" s="211"/>
      <c r="BM76" s="211"/>
      <c r="BN76" s="211"/>
      <c r="BO76" s="211"/>
      <c r="BP76" s="211"/>
      <c r="BQ76" s="211"/>
      <c r="BR76" s="211"/>
      <c r="BS76" s="211"/>
      <c r="BT76" s="211"/>
      <c r="BU76" s="211"/>
      <c r="BV76" s="211"/>
      <c r="BW76" s="211"/>
      <c r="BX76" s="211"/>
      <c r="BY76" s="211"/>
      <c r="BZ76" s="211"/>
      <c r="CA76" s="211"/>
      <c r="CB76" s="211"/>
      <c r="CC76" s="211"/>
      <c r="CD76" s="211"/>
      <c r="CE76" s="211"/>
      <c r="CF76" s="211"/>
      <c r="CG76" s="211"/>
    </row>
    <row r="77" spans="1:85" ht="12" customHeight="1">
      <c r="B77" s="317"/>
      <c r="C77" s="317"/>
      <c r="D77" s="317"/>
      <c r="E77" s="317"/>
      <c r="F77" s="317"/>
      <c r="G77" s="317"/>
      <c r="H77" s="317"/>
      <c r="I77" s="317"/>
      <c r="J77" s="317"/>
      <c r="K77" s="317"/>
      <c r="L77" s="325"/>
      <c r="M77" s="325"/>
      <c r="N77" s="325"/>
      <c r="O77" s="325"/>
      <c r="P77" s="325"/>
      <c r="Q77" s="325"/>
      <c r="R77" s="325"/>
      <c r="S77" s="325"/>
      <c r="T77" s="325"/>
      <c r="U77" s="325"/>
      <c r="V77" s="325"/>
      <c r="W77" s="325"/>
      <c r="X77" s="325"/>
      <c r="Y77" s="325"/>
      <c r="Z77" s="325"/>
      <c r="AA77" s="325"/>
      <c r="AB77" s="325"/>
      <c r="AC77" s="325"/>
      <c r="AD77" s="325"/>
      <c r="AE77" s="325"/>
      <c r="AF77" s="325"/>
      <c r="AG77" s="241"/>
      <c r="AH77" s="241"/>
      <c r="AI77" s="241"/>
      <c r="AJ77" s="241"/>
      <c r="AK77" s="241"/>
      <c r="AL77" s="241"/>
      <c r="AM77" s="241"/>
      <c r="AN77" s="241"/>
      <c r="AO77" s="241"/>
      <c r="AP77" s="241"/>
      <c r="AQ77" s="238"/>
      <c r="AR77" s="238"/>
      <c r="AS77" s="238"/>
      <c r="AT77" s="238"/>
      <c r="AU77" s="238"/>
      <c r="AV77" s="238"/>
      <c r="AW77" s="238"/>
      <c r="AX77" s="238"/>
      <c r="AY77" s="238"/>
      <c r="AZ77" s="238"/>
      <c r="BA77" s="238"/>
      <c r="BB77" s="238"/>
      <c r="BC77" s="238"/>
      <c r="BD77" s="238"/>
      <c r="BE77" s="238"/>
      <c r="BF77" s="238"/>
      <c r="BG77" s="238"/>
      <c r="BH77" s="238"/>
      <c r="BI77" s="238"/>
      <c r="BJ77" s="238"/>
      <c r="BK77" s="238"/>
    </row>
    <row r="78" spans="1:85" ht="12" customHeight="1">
      <c r="B78" s="317"/>
      <c r="C78" s="317"/>
      <c r="D78" s="317"/>
      <c r="E78" s="317"/>
      <c r="F78" s="317"/>
      <c r="G78" s="317"/>
      <c r="H78" s="317"/>
      <c r="I78" s="317"/>
      <c r="J78" s="317"/>
      <c r="K78" s="317"/>
      <c r="L78" s="325"/>
      <c r="M78" s="325"/>
      <c r="N78" s="325"/>
      <c r="O78" s="325"/>
      <c r="P78" s="325"/>
      <c r="Q78" s="325"/>
      <c r="R78" s="325"/>
      <c r="S78" s="325"/>
      <c r="T78" s="325"/>
      <c r="U78" s="325"/>
      <c r="V78" s="325"/>
      <c r="W78" s="325"/>
      <c r="X78" s="325"/>
      <c r="Y78" s="325"/>
      <c r="Z78" s="325"/>
      <c r="AA78" s="325"/>
      <c r="AB78" s="325"/>
      <c r="AC78" s="325"/>
      <c r="AD78" s="325"/>
      <c r="AE78" s="325"/>
      <c r="AF78" s="325"/>
      <c r="AG78" s="241"/>
      <c r="AH78" s="241"/>
      <c r="AI78" s="241"/>
      <c r="AJ78" s="241"/>
      <c r="AK78" s="241"/>
      <c r="AL78" s="241"/>
      <c r="AM78" s="241"/>
      <c r="AN78" s="241"/>
      <c r="AO78" s="241"/>
      <c r="AP78" s="241"/>
      <c r="AQ78" s="238"/>
      <c r="AR78" s="238"/>
      <c r="AS78" s="238"/>
      <c r="AT78" s="238"/>
      <c r="AU78" s="238"/>
      <c r="AV78" s="238"/>
      <c r="AW78" s="238"/>
      <c r="AX78" s="238"/>
      <c r="AY78" s="238"/>
      <c r="AZ78" s="238"/>
      <c r="BA78" s="238"/>
      <c r="BB78" s="238"/>
      <c r="BC78" s="238"/>
      <c r="BD78" s="238"/>
      <c r="BE78" s="238"/>
      <c r="BF78" s="238"/>
      <c r="BG78" s="238"/>
      <c r="BH78" s="238"/>
      <c r="BI78" s="238"/>
      <c r="BJ78" s="238"/>
      <c r="BK78" s="238"/>
    </row>
  </sheetData>
  <mergeCells count="195">
    <mergeCell ref="B64:I66"/>
    <mergeCell ref="J64:O66"/>
    <mergeCell ref="P64:W66"/>
    <mergeCell ref="X64:AC66"/>
    <mergeCell ref="AD64:AJ66"/>
    <mergeCell ref="AK64:AP66"/>
    <mergeCell ref="AV57:CF58"/>
    <mergeCell ref="D59:H60"/>
    <mergeCell ref="I59:V60"/>
    <mergeCell ref="Y59:AC60"/>
    <mergeCell ref="AD59:AP60"/>
    <mergeCell ref="AV60:CF61"/>
    <mergeCell ref="D61:H62"/>
    <mergeCell ref="I61:V62"/>
    <mergeCell ref="Y61:AC62"/>
    <mergeCell ref="AD61:AP62"/>
    <mergeCell ref="C55:G56"/>
    <mergeCell ref="I55:V56"/>
    <mergeCell ref="X55:AB56"/>
    <mergeCell ref="AD55:AP56"/>
    <mergeCell ref="C57:G58"/>
    <mergeCell ref="I57:V58"/>
    <mergeCell ref="X57:AB58"/>
    <mergeCell ref="AD57:AP58"/>
    <mergeCell ref="BF52:BM54"/>
    <mergeCell ref="BN52:BS54"/>
    <mergeCell ref="BT52:BZ54"/>
    <mergeCell ref="CA52:CF54"/>
    <mergeCell ref="C53:G54"/>
    <mergeCell ref="I53:V54"/>
    <mergeCell ref="X53:AB54"/>
    <mergeCell ref="AD53:AP54"/>
    <mergeCell ref="C51:G52"/>
    <mergeCell ref="I51:V52"/>
    <mergeCell ref="X51:AB52"/>
    <mergeCell ref="AD51:AP52"/>
    <mergeCell ref="AR52:AY54"/>
    <mergeCell ref="AZ52:BE54"/>
    <mergeCell ref="C49:G50"/>
    <mergeCell ref="I49:V50"/>
    <mergeCell ref="X49:AB50"/>
    <mergeCell ref="AD49:AP50"/>
    <mergeCell ref="BO49:BU50"/>
    <mergeCell ref="BV49:CF50"/>
    <mergeCell ref="C46:G47"/>
    <mergeCell ref="I46:V47"/>
    <mergeCell ref="X46:AB47"/>
    <mergeCell ref="AD46:AP47"/>
    <mergeCell ref="BO47:BU48"/>
    <mergeCell ref="BV47:CF48"/>
    <mergeCell ref="BM43:BU44"/>
    <mergeCell ref="BV43:CF44"/>
    <mergeCell ref="AT45:AZ46"/>
    <mergeCell ref="BA45:BK46"/>
    <mergeCell ref="BM45:BU46"/>
    <mergeCell ref="BV45:CF46"/>
    <mergeCell ref="BA41:BK42"/>
    <mergeCell ref="BM41:BU42"/>
    <mergeCell ref="BV41:CF42"/>
    <mergeCell ref="O43:R44"/>
    <mergeCell ref="S43:Y44"/>
    <mergeCell ref="Z43:AE44"/>
    <mergeCell ref="AF43:AK44"/>
    <mergeCell ref="AL43:AP44"/>
    <mergeCell ref="AR43:AZ44"/>
    <mergeCell ref="BA43:BK44"/>
    <mergeCell ref="AR39:AZ40"/>
    <mergeCell ref="BA39:BK40"/>
    <mergeCell ref="I39:N44"/>
    <mergeCell ref="O39:R40"/>
    <mergeCell ref="S39:Y40"/>
    <mergeCell ref="Z39:AE40"/>
    <mergeCell ref="AF39:AK40"/>
    <mergeCell ref="AL39:AP40"/>
    <mergeCell ref="CA34:CF35"/>
    <mergeCell ref="C35:G44"/>
    <mergeCell ref="J35:M38"/>
    <mergeCell ref="O35:X36"/>
    <mergeCell ref="Y35:AG36"/>
    <mergeCell ref="AH35:AP36"/>
    <mergeCell ref="BE36:BK37"/>
    <mergeCell ref="BL36:BS37"/>
    <mergeCell ref="BT36:BZ37"/>
    <mergeCell ref="CA36:CF37"/>
    <mergeCell ref="BM39:BU40"/>
    <mergeCell ref="BV39:CF40"/>
    <mergeCell ref="O41:R42"/>
    <mergeCell ref="S41:Y42"/>
    <mergeCell ref="Z41:AE42"/>
    <mergeCell ref="AF41:AK42"/>
    <mergeCell ref="AL41:AP42"/>
    <mergeCell ref="AT41:AZ42"/>
    <mergeCell ref="BI28:BM28"/>
    <mergeCell ref="J30:M31"/>
    <mergeCell ref="O30:AC31"/>
    <mergeCell ref="J32:M33"/>
    <mergeCell ref="O32:AC33"/>
    <mergeCell ref="AD32:AP33"/>
    <mergeCell ref="BE32:BN33"/>
    <mergeCell ref="BO32:BW33"/>
    <mergeCell ref="BX32:CF33"/>
    <mergeCell ref="AD30:AP31"/>
    <mergeCell ref="AS30:AW37"/>
    <mergeCell ref="AZ30:BC33"/>
    <mergeCell ref="BE30:BN31"/>
    <mergeCell ref="BO30:BW31"/>
    <mergeCell ref="BX30:CF31"/>
    <mergeCell ref="AY34:BD37"/>
    <mergeCell ref="BE34:BK35"/>
    <mergeCell ref="BL34:BS35"/>
    <mergeCell ref="BT34:BZ35"/>
    <mergeCell ref="O37:X38"/>
    <mergeCell ref="Y37:AG38"/>
    <mergeCell ref="AH37:AP38"/>
    <mergeCell ref="BI23:BV24"/>
    <mergeCell ref="BW23:CF24"/>
    <mergeCell ref="C25:G26"/>
    <mergeCell ref="I25:V26"/>
    <mergeCell ref="AD25:AP26"/>
    <mergeCell ref="AY25:BH26"/>
    <mergeCell ref="BI25:BM25"/>
    <mergeCell ref="BN25:BV26"/>
    <mergeCell ref="BW25:CF26"/>
    <mergeCell ref="BI26:BM26"/>
    <mergeCell ref="C23:G24"/>
    <mergeCell ref="I23:V24"/>
    <mergeCell ref="X23:AB26"/>
    <mergeCell ref="AD23:AP24"/>
    <mergeCell ref="AS23:AW28"/>
    <mergeCell ref="AY23:BH24"/>
    <mergeCell ref="AY27:BH28"/>
    <mergeCell ref="BI27:BM27"/>
    <mergeCell ref="BN27:BV28"/>
    <mergeCell ref="BW27:CF28"/>
    <mergeCell ref="C28:G33"/>
    <mergeCell ref="J28:M29"/>
    <mergeCell ref="O28:AC29"/>
    <mergeCell ref="AD28:AP29"/>
    <mergeCell ref="AS16:AW17"/>
    <mergeCell ref="AY16:BL17"/>
    <mergeCell ref="BN16:BR17"/>
    <mergeCell ref="BT16:BY17"/>
    <mergeCell ref="BZ16:CF17"/>
    <mergeCell ref="BV19:CA19"/>
    <mergeCell ref="C20:G22"/>
    <mergeCell ref="I20:AP22"/>
    <mergeCell ref="AT20:AW20"/>
    <mergeCell ref="AZ20:BB20"/>
    <mergeCell ref="BC20:BF20"/>
    <mergeCell ref="BG20:BJ20"/>
    <mergeCell ref="BN20:BQ20"/>
    <mergeCell ref="BV20:CA20"/>
    <mergeCell ref="BN21:BR21"/>
    <mergeCell ref="C17:G19"/>
    <mergeCell ref="I17:AP19"/>
    <mergeCell ref="BN18:BQ18"/>
    <mergeCell ref="AS19:AW19"/>
    <mergeCell ref="AZ19:BB19"/>
    <mergeCell ref="BC19:BF19"/>
    <mergeCell ref="BG19:BJ19"/>
    <mergeCell ref="BN19:BQ19"/>
    <mergeCell ref="AY11:CF13"/>
    <mergeCell ref="I12:R13"/>
    <mergeCell ref="S12:W12"/>
    <mergeCell ref="X12:AF13"/>
    <mergeCell ref="AG12:AP13"/>
    <mergeCell ref="S13:W13"/>
    <mergeCell ref="BN14:BR15"/>
    <mergeCell ref="BT14:CF14"/>
    <mergeCell ref="S15:W15"/>
    <mergeCell ref="BT15:CF15"/>
    <mergeCell ref="B3:AP4"/>
    <mergeCell ref="AR3:CF4"/>
    <mergeCell ref="AS5:AW7"/>
    <mergeCell ref="AY5:BL7"/>
    <mergeCell ref="BN5:BR7"/>
    <mergeCell ref="BT5:CF7"/>
    <mergeCell ref="B6:K6"/>
    <mergeCell ref="L6:AL6"/>
    <mergeCell ref="B8:K8"/>
    <mergeCell ref="L8:AL8"/>
    <mergeCell ref="AS8:AW10"/>
    <mergeCell ref="AY8:CF9"/>
    <mergeCell ref="C10:G15"/>
    <mergeCell ref="I10:R11"/>
    <mergeCell ref="S10:AF11"/>
    <mergeCell ref="AG10:AP11"/>
    <mergeCell ref="AY10:CF10"/>
    <mergeCell ref="AS11:AW13"/>
    <mergeCell ref="I14:R15"/>
    <mergeCell ref="S14:W14"/>
    <mergeCell ref="X14:AF15"/>
    <mergeCell ref="AG14:AP15"/>
    <mergeCell ref="AS14:AW15"/>
    <mergeCell ref="AY14:BL15"/>
  </mergeCells>
  <phoneticPr fontId="18"/>
  <pageMargins left="0.9055118110236221" right="0.70866141732283472" top="0.35433070866141736" bottom="0.35433070866141736" header="0.31496062992125984" footer="0.31496062992125984"/>
  <pageSetup paperSize="8" scale="83" orientation="landscape" blackAndWhite="1"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3">
    <pageSetUpPr fitToPage="1"/>
  </sheetPr>
  <dimension ref="A1:CF66"/>
  <sheetViews>
    <sheetView showWhiteSpace="0" view="pageBreakPreview" zoomScale="75" zoomScaleNormal="70" zoomScaleSheetLayoutView="75" zoomScalePageLayoutView="70" workbookViewId="0">
      <selection activeCell="AQ25" sqref="AQ25"/>
    </sheetView>
  </sheetViews>
  <sheetFormatPr defaultColWidth="2.109375" defaultRowHeight="13.5" customHeight="1"/>
  <cols>
    <col min="1" max="1" width="2.109375" style="214"/>
    <col min="2" max="2" width="1" style="214" customWidth="1"/>
    <col min="3" max="7" width="2.109375" style="214" customWidth="1"/>
    <col min="8" max="8" width="1" style="214" customWidth="1"/>
    <col min="9" max="21" width="2.109375" style="214" customWidth="1"/>
    <col min="22" max="22" width="1.109375" style="214" customWidth="1"/>
    <col min="23" max="23" width="1" style="214" customWidth="1"/>
    <col min="24" max="28" width="2.109375" style="214" customWidth="1"/>
    <col min="29" max="29" width="1" style="214" customWidth="1"/>
    <col min="30" max="42" width="2.109375" style="214" customWidth="1"/>
    <col min="43" max="43" width="21.33203125" style="214" customWidth="1"/>
    <col min="44" max="44" width="1.6640625" style="214" customWidth="1"/>
    <col min="45" max="49" width="2.109375" style="214" customWidth="1"/>
    <col min="50" max="50" width="1" style="214" customWidth="1"/>
    <col min="51" max="63" width="2.109375" style="214" customWidth="1"/>
    <col min="64" max="64" width="1.109375" style="214" customWidth="1"/>
    <col min="65" max="65" width="1" style="214" customWidth="1"/>
    <col min="66" max="70" width="2.109375" style="214" customWidth="1"/>
    <col min="71" max="71" width="1" style="214" customWidth="1"/>
    <col min="72" max="16384" width="2.109375" style="214"/>
  </cols>
  <sheetData>
    <row r="1" spans="1:84" ht="12" customHeight="1">
      <c r="A1" s="222"/>
      <c r="B1" s="317"/>
      <c r="C1" s="317"/>
      <c r="D1" s="317"/>
      <c r="E1" s="317"/>
      <c r="F1" s="317"/>
      <c r="G1" s="317"/>
      <c r="H1" s="317"/>
      <c r="I1" s="317"/>
      <c r="J1" s="317"/>
      <c r="K1" s="317"/>
      <c r="L1" s="325"/>
      <c r="M1" s="325"/>
      <c r="N1" s="325"/>
      <c r="O1" s="325"/>
      <c r="P1" s="325"/>
      <c r="Q1" s="325"/>
      <c r="R1" s="325"/>
      <c r="S1" s="325"/>
      <c r="T1" s="325"/>
      <c r="U1" s="325"/>
      <c r="V1" s="325"/>
      <c r="W1" s="325"/>
      <c r="X1" s="325"/>
      <c r="Y1" s="325"/>
      <c r="Z1" s="325"/>
      <c r="AA1" s="325"/>
      <c r="AB1" s="325"/>
      <c r="AC1" s="325"/>
      <c r="AD1" s="325"/>
      <c r="AE1" s="325"/>
      <c r="AF1" s="325"/>
      <c r="AG1" s="241"/>
      <c r="AH1" s="241"/>
      <c r="AI1" s="241"/>
      <c r="AJ1" s="241"/>
      <c r="AK1" s="241"/>
      <c r="AL1" s="241"/>
      <c r="AM1" s="241"/>
      <c r="AN1" s="241"/>
      <c r="AO1" s="241"/>
      <c r="AP1" s="241"/>
      <c r="AQ1" s="238"/>
      <c r="AR1" s="238"/>
      <c r="AS1" s="238"/>
      <c r="AT1" s="238"/>
      <c r="AU1" s="238"/>
      <c r="AV1" s="238"/>
      <c r="AW1" s="238"/>
      <c r="AX1" s="238"/>
      <c r="AY1" s="238"/>
      <c r="AZ1" s="238"/>
      <c r="BA1" s="238"/>
      <c r="BB1" s="238"/>
      <c r="BC1" s="238"/>
      <c r="BD1" s="238"/>
      <c r="BE1" s="238"/>
      <c r="BF1" s="238"/>
      <c r="BG1" s="238"/>
      <c r="BH1" s="238"/>
      <c r="BI1" s="238"/>
      <c r="BJ1" s="238"/>
      <c r="BK1" s="238"/>
      <c r="BL1" s="211"/>
      <c r="BM1" s="211"/>
      <c r="BN1" s="211"/>
      <c r="BO1" s="211"/>
      <c r="BP1" s="211"/>
      <c r="BQ1" s="211"/>
      <c r="BR1" s="211"/>
      <c r="BS1" s="211"/>
      <c r="BT1" s="211"/>
      <c r="BU1" s="211"/>
      <c r="BV1" s="211"/>
      <c r="BW1" s="211"/>
      <c r="BX1" s="211"/>
      <c r="BY1" s="211"/>
      <c r="BZ1" s="211"/>
      <c r="CA1" s="211"/>
      <c r="CB1" s="211"/>
      <c r="CC1" s="211"/>
      <c r="CD1" s="211"/>
      <c r="CE1" s="211"/>
      <c r="CF1" s="211"/>
    </row>
    <row r="2" spans="1:84" ht="13.5" customHeight="1">
      <c r="A2" s="211"/>
      <c r="B2" s="212"/>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2"/>
      <c r="AG2" s="421"/>
      <c r="AH2" s="421"/>
      <c r="AI2" s="222" t="s">
        <v>5</v>
      </c>
      <c r="AJ2" s="421"/>
      <c r="AK2" s="421"/>
      <c r="AL2" s="222" t="s">
        <v>6</v>
      </c>
      <c r="AM2" s="421"/>
      <c r="AN2" s="421"/>
      <c r="AO2" s="222" t="s">
        <v>7</v>
      </c>
      <c r="AP2" s="212"/>
      <c r="AQ2" s="212"/>
      <c r="AR2" s="212"/>
      <c r="AS2" s="212"/>
      <c r="AT2" s="212"/>
      <c r="AU2" s="212"/>
      <c r="AV2" s="212"/>
      <c r="AW2" s="212"/>
      <c r="AX2" s="212"/>
      <c r="AY2" s="212"/>
      <c r="AZ2" s="212"/>
      <c r="BA2" s="212"/>
      <c r="BB2" s="212"/>
      <c r="BC2" s="212"/>
      <c r="BD2" s="212"/>
      <c r="BE2" s="212"/>
      <c r="BF2" s="212"/>
      <c r="BG2" s="212"/>
      <c r="BH2" s="212"/>
      <c r="BI2" s="212"/>
      <c r="BJ2" s="212"/>
      <c r="BK2" s="212"/>
      <c r="BL2" s="212"/>
      <c r="BM2" s="212"/>
      <c r="BN2" s="212"/>
      <c r="BO2" s="212"/>
      <c r="BP2" s="212"/>
      <c r="BQ2" s="212"/>
      <c r="BR2" s="212"/>
      <c r="BS2" s="212"/>
      <c r="BT2" s="212"/>
      <c r="BU2" s="212"/>
      <c r="BV2" s="212"/>
      <c r="BW2" s="212"/>
      <c r="BX2" s="212"/>
      <c r="BY2" s="212"/>
      <c r="BZ2" s="212"/>
      <c r="CA2" s="212"/>
      <c r="CB2" s="212"/>
      <c r="CC2" s="212"/>
      <c r="CD2" s="212"/>
      <c r="CE2" s="213"/>
      <c r="CF2" s="212"/>
    </row>
    <row r="3" spans="1:84" ht="13.5" customHeight="1">
      <c r="A3" s="211"/>
      <c r="B3" s="212"/>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212"/>
      <c r="AJ3" s="212"/>
      <c r="AK3" s="212"/>
      <c r="AL3" s="212"/>
      <c r="AM3" s="212"/>
      <c r="AN3" s="212"/>
      <c r="AO3" s="212"/>
      <c r="AP3" s="212"/>
      <c r="AQ3" s="212"/>
      <c r="AR3" s="3508" t="s">
        <v>525</v>
      </c>
      <c r="AS3" s="3508"/>
      <c r="AT3" s="3508"/>
      <c r="AU3" s="3508"/>
      <c r="AV3" s="3508"/>
      <c r="AW3" s="3508"/>
      <c r="AX3" s="3508"/>
      <c r="AY3" s="3508"/>
      <c r="AZ3" s="3508"/>
      <c r="BA3" s="3508"/>
      <c r="BB3" s="3508"/>
      <c r="BC3" s="304"/>
      <c r="BD3" s="304"/>
      <c r="BE3" s="304"/>
      <c r="BF3" s="304"/>
      <c r="BG3" s="304"/>
      <c r="BH3" s="304"/>
      <c r="BI3" s="304"/>
      <c r="BJ3" s="304"/>
      <c r="BK3" s="304"/>
      <c r="BL3" s="304"/>
      <c r="BM3" s="304"/>
      <c r="BN3" s="304"/>
      <c r="BO3" s="304"/>
      <c r="BP3" s="304"/>
      <c r="BQ3" s="304"/>
      <c r="BR3" s="304"/>
      <c r="BS3" s="304"/>
      <c r="BT3" s="304"/>
      <c r="BU3" s="304"/>
      <c r="BV3" s="304"/>
      <c r="BW3" s="304"/>
      <c r="BX3" s="304"/>
      <c r="BY3" s="304"/>
      <c r="BZ3" s="304"/>
      <c r="CA3" s="304"/>
      <c r="CB3" s="304"/>
      <c r="CC3" s="304"/>
      <c r="CD3" s="304"/>
      <c r="CE3" s="304"/>
      <c r="CF3" s="304"/>
    </row>
    <row r="4" spans="1:84" ht="13.5" customHeight="1">
      <c r="A4" s="211"/>
      <c r="B4" s="3506" t="s">
        <v>940</v>
      </c>
      <c r="C4" s="3507"/>
      <c r="D4" s="3507"/>
      <c r="E4" s="3507"/>
      <c r="F4" s="3507"/>
      <c r="G4" s="3507"/>
      <c r="H4" s="3507"/>
      <c r="I4" s="3507"/>
      <c r="J4" s="3507"/>
      <c r="K4" s="3507"/>
      <c r="L4" s="3507"/>
      <c r="M4" s="3507"/>
      <c r="N4" s="3507"/>
      <c r="O4" s="3507"/>
      <c r="P4" s="3507"/>
      <c r="Q4" s="3507"/>
      <c r="R4" s="3507"/>
      <c r="S4" s="3507"/>
      <c r="T4" s="3507"/>
      <c r="U4" s="3507"/>
      <c r="V4" s="3507"/>
      <c r="W4" s="3507"/>
      <c r="X4" s="3507"/>
      <c r="Y4" s="3507"/>
      <c r="Z4" s="3507"/>
      <c r="AA4" s="3507"/>
      <c r="AB4" s="3507"/>
      <c r="AC4" s="3507"/>
      <c r="AD4" s="3507"/>
      <c r="AE4" s="3507"/>
      <c r="AF4" s="3507"/>
      <c r="AG4" s="3507"/>
      <c r="AH4" s="3507"/>
      <c r="AI4" s="3507"/>
      <c r="AJ4" s="3507"/>
      <c r="AK4" s="3507"/>
      <c r="AL4" s="3507"/>
      <c r="AM4" s="3507"/>
      <c r="AN4" s="3507"/>
      <c r="AO4" s="3507"/>
      <c r="AP4" s="3507"/>
      <c r="AQ4" s="215"/>
      <c r="AR4" s="3774"/>
      <c r="AS4" s="3774"/>
      <c r="AT4" s="3774"/>
      <c r="AU4" s="3774"/>
      <c r="AV4" s="3774"/>
      <c r="AW4" s="3774"/>
      <c r="AX4" s="3774"/>
      <c r="AY4" s="3774"/>
      <c r="AZ4" s="3774"/>
      <c r="BA4" s="3774"/>
      <c r="BB4" s="3774"/>
      <c r="BC4" s="3775" t="s">
        <v>526</v>
      </c>
      <c r="BD4" s="3775"/>
      <c r="BE4" s="3775"/>
      <c r="BF4" s="3775"/>
      <c r="BG4" s="3775"/>
      <c r="BH4" s="3775"/>
      <c r="BI4" s="3775"/>
      <c r="BJ4" s="3775"/>
      <c r="BK4" s="3775"/>
      <c r="BL4" s="3775"/>
      <c r="BM4" s="3775"/>
      <c r="BN4" s="3775"/>
      <c r="BO4" s="3775"/>
      <c r="BP4" s="3775"/>
      <c r="BQ4" s="3775"/>
      <c r="BR4" s="3775"/>
      <c r="BS4" s="3775"/>
      <c r="BT4" s="3775"/>
      <c r="BU4" s="3775"/>
      <c r="BV4" s="3775"/>
      <c r="BW4" s="3775"/>
      <c r="BX4" s="3775"/>
      <c r="BY4" s="3775"/>
      <c r="BZ4" s="3775"/>
      <c r="CA4" s="3775"/>
      <c r="CB4" s="3775"/>
      <c r="CC4" s="3775"/>
      <c r="CD4" s="3775"/>
      <c r="CE4" s="3775"/>
      <c r="CF4" s="3775"/>
    </row>
    <row r="5" spans="1:84" ht="13.5" customHeight="1">
      <c r="A5" s="211"/>
      <c r="B5" s="3507"/>
      <c r="C5" s="3507"/>
      <c r="D5" s="3507"/>
      <c r="E5" s="3507"/>
      <c r="F5" s="3507"/>
      <c r="G5" s="3507"/>
      <c r="H5" s="3507"/>
      <c r="I5" s="3507"/>
      <c r="J5" s="3507"/>
      <c r="K5" s="3507"/>
      <c r="L5" s="3507"/>
      <c r="M5" s="3507"/>
      <c r="N5" s="3507"/>
      <c r="O5" s="3507"/>
      <c r="P5" s="3507"/>
      <c r="Q5" s="3507"/>
      <c r="R5" s="3507"/>
      <c r="S5" s="3507"/>
      <c r="T5" s="3507"/>
      <c r="U5" s="3507"/>
      <c r="V5" s="3507"/>
      <c r="W5" s="3507"/>
      <c r="X5" s="3507"/>
      <c r="Y5" s="3507"/>
      <c r="Z5" s="3507"/>
      <c r="AA5" s="3507"/>
      <c r="AB5" s="3507"/>
      <c r="AC5" s="3507"/>
      <c r="AD5" s="3507"/>
      <c r="AE5" s="3507"/>
      <c r="AF5" s="3507"/>
      <c r="AG5" s="3507"/>
      <c r="AH5" s="3507"/>
      <c r="AI5" s="3507"/>
      <c r="AJ5" s="3507"/>
      <c r="AK5" s="3507"/>
      <c r="AL5" s="3507"/>
      <c r="AM5" s="3507"/>
      <c r="AN5" s="3507"/>
      <c r="AO5" s="3507"/>
      <c r="AP5" s="3507"/>
      <c r="AQ5" s="215"/>
      <c r="AR5" s="327"/>
      <c r="AS5" s="3776" t="s">
        <v>527</v>
      </c>
      <c r="AT5" s="3777"/>
      <c r="AU5" s="3777"/>
      <c r="AV5" s="3777"/>
      <c r="AW5" s="3777"/>
      <c r="AX5" s="313"/>
      <c r="AY5" s="3512"/>
      <c r="AZ5" s="3513"/>
      <c r="BA5" s="3513"/>
      <c r="BB5" s="3513"/>
      <c r="BC5" s="3513"/>
      <c r="BD5" s="3513"/>
      <c r="BE5" s="3513"/>
      <c r="BF5" s="3513"/>
      <c r="BG5" s="3513"/>
      <c r="BH5" s="3513"/>
      <c r="BI5" s="3513"/>
      <c r="BJ5" s="3513"/>
      <c r="BK5" s="3513"/>
      <c r="BL5" s="3514"/>
      <c r="BM5" s="327"/>
      <c r="BN5" s="3509" t="s">
        <v>442</v>
      </c>
      <c r="BO5" s="3509"/>
      <c r="BP5" s="3509"/>
      <c r="BQ5" s="3509"/>
      <c r="BR5" s="3509"/>
      <c r="BS5" s="313"/>
      <c r="BT5" s="3512"/>
      <c r="BU5" s="3513"/>
      <c r="BV5" s="3513"/>
      <c r="BW5" s="3513"/>
      <c r="BX5" s="3513"/>
      <c r="BY5" s="3513"/>
      <c r="BZ5" s="3513"/>
      <c r="CA5" s="3513"/>
      <c r="CB5" s="3513"/>
      <c r="CC5" s="3513"/>
      <c r="CD5" s="3513"/>
      <c r="CE5" s="3513"/>
      <c r="CF5" s="3514"/>
    </row>
    <row r="6" spans="1:84" ht="13.5" customHeight="1">
      <c r="A6" s="211"/>
      <c r="B6" s="215"/>
      <c r="C6" s="215"/>
      <c r="D6" s="215"/>
      <c r="E6" s="215"/>
      <c r="F6" s="215"/>
      <c r="G6" s="215"/>
      <c r="H6" s="215"/>
      <c r="I6" s="215"/>
      <c r="J6" s="215"/>
      <c r="K6" s="215"/>
      <c r="L6" s="215"/>
      <c r="M6" s="215"/>
      <c r="N6" s="215"/>
      <c r="O6" s="215"/>
      <c r="P6" s="215"/>
      <c r="Q6" s="215"/>
      <c r="R6" s="215"/>
      <c r="S6" s="215"/>
      <c r="T6" s="215"/>
      <c r="U6" s="215"/>
      <c r="V6" s="215"/>
      <c r="W6" s="215"/>
      <c r="X6" s="215"/>
      <c r="Y6" s="215"/>
      <c r="Z6" s="215"/>
      <c r="AA6" s="215"/>
      <c r="AB6" s="215"/>
      <c r="AC6" s="215"/>
      <c r="AD6" s="215"/>
      <c r="AE6" s="215"/>
      <c r="AF6" s="215"/>
      <c r="AG6" s="215"/>
      <c r="AH6" s="215"/>
      <c r="AI6" s="215"/>
      <c r="AJ6" s="215"/>
      <c r="AK6" s="215"/>
      <c r="AL6" s="215"/>
      <c r="AM6" s="215"/>
      <c r="AN6" s="215"/>
      <c r="AO6" s="215"/>
      <c r="AP6" s="215"/>
      <c r="AQ6" s="215"/>
      <c r="AR6" s="322"/>
      <c r="AS6" s="3778"/>
      <c r="AT6" s="3778"/>
      <c r="AU6" s="3778"/>
      <c r="AV6" s="3778"/>
      <c r="AW6" s="3778"/>
      <c r="AX6" s="323"/>
      <c r="AY6" s="3515"/>
      <c r="AZ6" s="3516"/>
      <c r="BA6" s="3516"/>
      <c r="BB6" s="3516"/>
      <c r="BC6" s="3516"/>
      <c r="BD6" s="3516"/>
      <c r="BE6" s="3516"/>
      <c r="BF6" s="3516"/>
      <c r="BG6" s="3516"/>
      <c r="BH6" s="3516"/>
      <c r="BI6" s="3516"/>
      <c r="BJ6" s="3516"/>
      <c r="BK6" s="3516"/>
      <c r="BL6" s="3517"/>
      <c r="BM6" s="322"/>
      <c r="BN6" s="3510"/>
      <c r="BO6" s="3510"/>
      <c r="BP6" s="3510"/>
      <c r="BQ6" s="3510"/>
      <c r="BR6" s="3510"/>
      <c r="BS6" s="323"/>
      <c r="BT6" s="3515"/>
      <c r="BU6" s="3516"/>
      <c r="BV6" s="3516"/>
      <c r="BW6" s="3516"/>
      <c r="BX6" s="3516"/>
      <c r="BY6" s="3516"/>
      <c r="BZ6" s="3516"/>
      <c r="CA6" s="3516"/>
      <c r="CB6" s="3516"/>
      <c r="CC6" s="3516"/>
      <c r="CD6" s="3516"/>
      <c r="CE6" s="3516"/>
      <c r="CF6" s="3517"/>
    </row>
    <row r="7" spans="1:84" ht="13.5" customHeight="1">
      <c r="A7" s="211"/>
      <c r="B7" s="222"/>
      <c r="C7" s="3525" t="s">
        <v>528</v>
      </c>
      <c r="D7" s="3525"/>
      <c r="E7" s="3525"/>
      <c r="F7" s="3525"/>
      <c r="G7" s="3525"/>
      <c r="H7" s="441"/>
      <c r="I7" s="421"/>
      <c r="J7" s="421"/>
      <c r="K7" s="421"/>
      <c r="L7" s="421"/>
      <c r="M7" s="421"/>
      <c r="N7" s="421"/>
      <c r="O7" s="421"/>
      <c r="P7" s="421"/>
      <c r="Q7" s="421"/>
      <c r="R7" s="421"/>
      <c r="S7" s="421"/>
      <c r="T7" s="421"/>
      <c r="U7" s="421"/>
      <c r="V7" s="421"/>
      <c r="W7" s="212"/>
      <c r="X7" s="212"/>
      <c r="Y7" s="212"/>
      <c r="Z7" s="212"/>
      <c r="AA7" s="212"/>
      <c r="AB7" s="212"/>
      <c r="AC7" s="212"/>
      <c r="AD7" s="212"/>
      <c r="AE7" s="212"/>
      <c r="AF7" s="212"/>
      <c r="AG7" s="212"/>
      <c r="AH7" s="212"/>
      <c r="AI7" s="212"/>
      <c r="AJ7" s="212"/>
      <c r="AK7" s="212"/>
      <c r="AL7" s="212"/>
      <c r="AM7" s="212"/>
      <c r="AN7" s="212"/>
      <c r="AO7" s="212"/>
      <c r="AP7" s="212"/>
      <c r="AQ7" s="212"/>
      <c r="AR7" s="314"/>
      <c r="AS7" s="3779"/>
      <c r="AT7" s="3779"/>
      <c r="AU7" s="3779"/>
      <c r="AV7" s="3779"/>
      <c r="AW7" s="3779"/>
      <c r="AX7" s="315"/>
      <c r="AY7" s="3518"/>
      <c r="AZ7" s="3519"/>
      <c r="BA7" s="3519"/>
      <c r="BB7" s="3519"/>
      <c r="BC7" s="3519"/>
      <c r="BD7" s="3519"/>
      <c r="BE7" s="3519"/>
      <c r="BF7" s="3519"/>
      <c r="BG7" s="3519"/>
      <c r="BH7" s="3519"/>
      <c r="BI7" s="3519"/>
      <c r="BJ7" s="3519"/>
      <c r="BK7" s="3519"/>
      <c r="BL7" s="3520"/>
      <c r="BM7" s="314"/>
      <c r="BN7" s="3511"/>
      <c r="BO7" s="3511"/>
      <c r="BP7" s="3511"/>
      <c r="BQ7" s="3511"/>
      <c r="BR7" s="3511"/>
      <c r="BS7" s="315"/>
      <c r="BT7" s="3518"/>
      <c r="BU7" s="3519"/>
      <c r="BV7" s="3519"/>
      <c r="BW7" s="3519"/>
      <c r="BX7" s="3519"/>
      <c r="BY7" s="3519"/>
      <c r="BZ7" s="3519"/>
      <c r="CA7" s="3519"/>
      <c r="CB7" s="3519"/>
      <c r="CC7" s="3519"/>
      <c r="CD7" s="3519"/>
      <c r="CE7" s="3519"/>
      <c r="CF7" s="3520"/>
    </row>
    <row r="8" spans="1:84" ht="13.5" customHeight="1">
      <c r="A8" s="211"/>
      <c r="B8" s="222"/>
      <c r="C8" s="3525"/>
      <c r="D8" s="3525"/>
      <c r="E8" s="3525"/>
      <c r="F8" s="3525"/>
      <c r="G8" s="3525"/>
      <c r="H8" s="442"/>
      <c r="I8" s="437"/>
      <c r="J8" s="437"/>
      <c r="K8" s="437"/>
      <c r="L8" s="437"/>
      <c r="M8" s="437"/>
      <c r="N8" s="437"/>
      <c r="O8" s="437"/>
      <c r="P8" s="437"/>
      <c r="Q8" s="437"/>
      <c r="R8" s="437"/>
      <c r="S8" s="437"/>
      <c r="T8" s="437"/>
      <c r="U8" s="437"/>
      <c r="V8" s="437"/>
      <c r="W8" s="212"/>
      <c r="X8" s="212"/>
      <c r="Y8" s="212"/>
      <c r="Z8" s="212"/>
      <c r="AA8" s="212"/>
      <c r="AB8" s="212"/>
      <c r="AC8" s="212"/>
      <c r="AD8" s="212"/>
      <c r="AE8" s="212"/>
      <c r="AF8" s="212"/>
      <c r="AG8" s="212"/>
      <c r="AH8" s="212"/>
      <c r="AI8" s="212"/>
      <c r="AJ8" s="212"/>
      <c r="AK8" s="212"/>
      <c r="AL8" s="212"/>
      <c r="AM8" s="212"/>
      <c r="AN8" s="212"/>
      <c r="AO8" s="212"/>
      <c r="AP8" s="212"/>
      <c r="AQ8" s="212"/>
      <c r="AR8" s="327"/>
      <c r="AS8" s="3524" t="s">
        <v>529</v>
      </c>
      <c r="AT8" s="3524"/>
      <c r="AU8" s="3524"/>
      <c r="AV8" s="3524"/>
      <c r="AW8" s="3524"/>
      <c r="AX8" s="313"/>
      <c r="AY8" s="3527"/>
      <c r="AZ8" s="3528"/>
      <c r="BA8" s="3528"/>
      <c r="BB8" s="3528"/>
      <c r="BC8" s="3528"/>
      <c r="BD8" s="3528"/>
      <c r="BE8" s="3528"/>
      <c r="BF8" s="3528"/>
      <c r="BG8" s="3528"/>
      <c r="BH8" s="3528"/>
      <c r="BI8" s="3528"/>
      <c r="BJ8" s="3528"/>
      <c r="BK8" s="3528"/>
      <c r="BL8" s="3528"/>
      <c r="BM8" s="3528"/>
      <c r="BN8" s="3528"/>
      <c r="BO8" s="3528"/>
      <c r="BP8" s="3528"/>
      <c r="BQ8" s="3528"/>
      <c r="BR8" s="3528"/>
      <c r="BS8" s="3528"/>
      <c r="BT8" s="3528"/>
      <c r="BU8" s="3528"/>
      <c r="BV8" s="3528"/>
      <c r="BW8" s="3528"/>
      <c r="BX8" s="3528"/>
      <c r="BY8" s="3528"/>
      <c r="BZ8" s="3528"/>
      <c r="CA8" s="3528"/>
      <c r="CB8" s="3528"/>
      <c r="CC8" s="3528"/>
      <c r="CD8" s="3528"/>
      <c r="CE8" s="3528"/>
      <c r="CF8" s="3529"/>
    </row>
    <row r="9" spans="1:84" ht="13.5" customHeight="1">
      <c r="A9" s="211"/>
      <c r="B9" s="212"/>
      <c r="C9" s="242"/>
      <c r="D9" s="242"/>
      <c r="E9" s="242"/>
      <c r="F9" s="242"/>
      <c r="G9" s="242"/>
      <c r="H9" s="242"/>
      <c r="I9" s="212"/>
      <c r="J9" s="212"/>
      <c r="K9" s="212"/>
      <c r="L9" s="212"/>
      <c r="M9" s="212"/>
      <c r="N9" s="212"/>
      <c r="O9" s="212"/>
      <c r="P9" s="212"/>
      <c r="Q9" s="212"/>
      <c r="R9" s="212"/>
      <c r="S9" s="212"/>
      <c r="T9" s="212"/>
      <c r="U9" s="212"/>
      <c r="V9" s="212"/>
      <c r="W9" s="212"/>
      <c r="X9" s="3780" t="s">
        <v>530</v>
      </c>
      <c r="Y9" s="3780"/>
      <c r="Z9" s="3780"/>
      <c r="AA9" s="3780"/>
      <c r="AB9" s="3780"/>
      <c r="AC9" s="3780"/>
      <c r="AD9" s="3780"/>
      <c r="AE9" s="3780"/>
      <c r="AF9" s="3780"/>
      <c r="AG9" s="212"/>
      <c r="AH9" s="212"/>
      <c r="AI9" s="212"/>
      <c r="AJ9" s="212"/>
      <c r="AK9" s="212"/>
      <c r="AL9" s="212"/>
      <c r="AM9" s="212"/>
      <c r="AN9" s="212"/>
      <c r="AO9" s="212"/>
      <c r="AP9" s="212"/>
      <c r="AQ9" s="212"/>
      <c r="AR9" s="322"/>
      <c r="AS9" s="3525"/>
      <c r="AT9" s="3525"/>
      <c r="AU9" s="3525"/>
      <c r="AV9" s="3525"/>
      <c r="AW9" s="3525"/>
      <c r="AX9" s="323"/>
      <c r="AY9" s="3530"/>
      <c r="AZ9" s="3531"/>
      <c r="BA9" s="3531"/>
      <c r="BB9" s="3531"/>
      <c r="BC9" s="3531"/>
      <c r="BD9" s="3531"/>
      <c r="BE9" s="3531"/>
      <c r="BF9" s="3531"/>
      <c r="BG9" s="3531"/>
      <c r="BH9" s="3531"/>
      <c r="BI9" s="3531"/>
      <c r="BJ9" s="3531"/>
      <c r="BK9" s="3531"/>
      <c r="BL9" s="3531"/>
      <c r="BM9" s="3531"/>
      <c r="BN9" s="3531"/>
      <c r="BO9" s="3531"/>
      <c r="BP9" s="3531"/>
      <c r="BQ9" s="3531"/>
      <c r="BR9" s="3531"/>
      <c r="BS9" s="3531"/>
      <c r="BT9" s="3531"/>
      <c r="BU9" s="3531"/>
      <c r="BV9" s="3531"/>
      <c r="BW9" s="3531"/>
      <c r="BX9" s="3531"/>
      <c r="BY9" s="3531"/>
      <c r="BZ9" s="3531"/>
      <c r="CA9" s="3531"/>
      <c r="CB9" s="3531"/>
      <c r="CC9" s="3531"/>
      <c r="CD9" s="3531"/>
      <c r="CE9" s="3531"/>
      <c r="CF9" s="3532"/>
    </row>
    <row r="10" spans="1:84" ht="13.5" customHeight="1">
      <c r="A10" s="211"/>
      <c r="B10" s="212"/>
      <c r="C10" s="3525"/>
      <c r="D10" s="3525"/>
      <c r="E10" s="3525"/>
      <c r="F10" s="3525"/>
      <c r="G10" s="3525"/>
      <c r="H10" s="242"/>
      <c r="I10" s="212"/>
      <c r="J10" s="212"/>
      <c r="K10" s="212"/>
      <c r="L10" s="212"/>
      <c r="M10" s="212"/>
      <c r="N10" s="212"/>
      <c r="O10" s="212"/>
      <c r="P10" s="212"/>
      <c r="Q10" s="212"/>
      <c r="R10" s="212"/>
      <c r="S10" s="212"/>
      <c r="T10" s="212"/>
      <c r="U10" s="212"/>
      <c r="V10" s="212"/>
      <c r="W10" s="212"/>
      <c r="X10" s="212"/>
      <c r="Y10" s="212"/>
      <c r="Z10" s="212"/>
      <c r="AA10" s="212"/>
      <c r="AB10" s="212"/>
      <c r="AC10" s="243"/>
      <c r="AD10" s="244"/>
      <c r="AE10" s="212"/>
      <c r="AF10" s="212"/>
      <c r="AG10" s="212"/>
      <c r="AH10" s="212"/>
      <c r="AI10" s="212"/>
      <c r="AJ10" s="212"/>
      <c r="AK10" s="212"/>
      <c r="AL10" s="212"/>
      <c r="AM10" s="212"/>
      <c r="AN10" s="212"/>
      <c r="AO10" s="212"/>
      <c r="AP10" s="212"/>
      <c r="AQ10" s="212"/>
      <c r="AR10" s="314"/>
      <c r="AS10" s="3526"/>
      <c r="AT10" s="3526"/>
      <c r="AU10" s="3526"/>
      <c r="AV10" s="3526"/>
      <c r="AW10" s="3526"/>
      <c r="AX10" s="315"/>
      <c r="AY10" s="3539" t="s">
        <v>450</v>
      </c>
      <c r="AZ10" s="3540"/>
      <c r="BA10" s="3540"/>
      <c r="BB10" s="3540"/>
      <c r="BC10" s="3540"/>
      <c r="BD10" s="3540"/>
      <c r="BE10" s="3540"/>
      <c r="BF10" s="3540"/>
      <c r="BG10" s="3540"/>
      <c r="BH10" s="3540"/>
      <c r="BI10" s="3540"/>
      <c r="BJ10" s="3540"/>
      <c r="BK10" s="3540"/>
      <c r="BL10" s="3540"/>
      <c r="BM10" s="3540"/>
      <c r="BN10" s="3540"/>
      <c r="BO10" s="3540"/>
      <c r="BP10" s="3540"/>
      <c r="BQ10" s="3540"/>
      <c r="BR10" s="3540"/>
      <c r="BS10" s="3540"/>
      <c r="BT10" s="3540"/>
      <c r="BU10" s="3540"/>
      <c r="BV10" s="3540"/>
      <c r="BW10" s="3540"/>
      <c r="BX10" s="3540"/>
      <c r="BY10" s="3540"/>
      <c r="BZ10" s="3540"/>
      <c r="CA10" s="3540"/>
      <c r="CB10" s="3540"/>
      <c r="CC10" s="3540"/>
      <c r="CD10" s="3540"/>
      <c r="CE10" s="3540"/>
      <c r="CF10" s="3541"/>
    </row>
    <row r="11" spans="1:84" ht="13.5" customHeight="1">
      <c r="A11" s="211"/>
      <c r="B11" s="212"/>
      <c r="C11" s="3525"/>
      <c r="D11" s="3525"/>
      <c r="E11" s="3525"/>
      <c r="F11" s="3525"/>
      <c r="G11" s="3525"/>
      <c r="H11" s="3781"/>
      <c r="I11" s="3781"/>
      <c r="J11" s="3781"/>
      <c r="K11" s="3781"/>
      <c r="L11" s="3781"/>
      <c r="M11" s="3781"/>
      <c r="N11" s="3781"/>
      <c r="O11" s="3781"/>
      <c r="P11" s="3781"/>
      <c r="Q11" s="3781"/>
      <c r="R11" s="3781"/>
      <c r="S11" s="3781"/>
      <c r="T11" s="3781"/>
      <c r="U11" s="3781"/>
      <c r="V11" s="3781"/>
      <c r="W11" s="212"/>
      <c r="X11" s="212"/>
      <c r="Y11" s="3510" t="s">
        <v>48</v>
      </c>
      <c r="Z11" s="3510"/>
      <c r="AA11" s="3510"/>
      <c r="AB11" s="3510"/>
      <c r="AC11" s="222"/>
      <c r="AD11" s="3522"/>
      <c r="AE11" s="3522"/>
      <c r="AF11" s="3522"/>
      <c r="AG11" s="3522"/>
      <c r="AH11" s="3522"/>
      <c r="AI11" s="3522"/>
      <c r="AJ11" s="3522"/>
      <c r="AK11" s="3522"/>
      <c r="AL11" s="3522"/>
      <c r="AM11" s="3522"/>
      <c r="AN11" s="3522"/>
      <c r="AO11" s="3522"/>
      <c r="AP11" s="3522"/>
      <c r="AQ11" s="212"/>
      <c r="AR11" s="327"/>
      <c r="AS11" s="3542" t="s">
        <v>451</v>
      </c>
      <c r="AT11" s="3542"/>
      <c r="AU11" s="3542"/>
      <c r="AV11" s="3542"/>
      <c r="AW11" s="3542"/>
      <c r="AX11" s="313"/>
      <c r="AY11" s="3512"/>
      <c r="AZ11" s="3513"/>
      <c r="BA11" s="3513"/>
      <c r="BB11" s="3513"/>
      <c r="BC11" s="3513"/>
      <c r="BD11" s="3513"/>
      <c r="BE11" s="3513"/>
      <c r="BF11" s="3513"/>
      <c r="BG11" s="3513"/>
      <c r="BH11" s="3513"/>
      <c r="BI11" s="3513"/>
      <c r="BJ11" s="3513"/>
      <c r="BK11" s="3513"/>
      <c r="BL11" s="3513"/>
      <c r="BM11" s="3513"/>
      <c r="BN11" s="3513"/>
      <c r="BO11" s="3513"/>
      <c r="BP11" s="3513"/>
      <c r="BQ11" s="3513"/>
      <c r="BR11" s="3513"/>
      <c r="BS11" s="3513"/>
      <c r="BT11" s="3513"/>
      <c r="BU11" s="3513"/>
      <c r="BV11" s="3513"/>
      <c r="BW11" s="3513"/>
      <c r="BX11" s="3513"/>
      <c r="BY11" s="3513"/>
      <c r="BZ11" s="3513"/>
      <c r="CA11" s="3513"/>
      <c r="CB11" s="3513"/>
      <c r="CC11" s="3513"/>
      <c r="CD11" s="3513"/>
      <c r="CE11" s="3513"/>
      <c r="CF11" s="3514"/>
    </row>
    <row r="12" spans="1:84" ht="13.5" customHeight="1">
      <c r="A12" s="211"/>
      <c r="B12" s="212"/>
      <c r="C12" s="307"/>
      <c r="D12" s="242"/>
      <c r="E12" s="242"/>
      <c r="F12" s="242"/>
      <c r="G12" s="242"/>
      <c r="H12" s="242"/>
      <c r="I12" s="212"/>
      <c r="J12" s="212"/>
      <c r="K12" s="212"/>
      <c r="L12" s="212"/>
      <c r="M12" s="212"/>
      <c r="N12" s="212"/>
      <c r="O12" s="212"/>
      <c r="P12" s="212"/>
      <c r="Q12" s="212"/>
      <c r="R12" s="212"/>
      <c r="S12" s="212"/>
      <c r="T12" s="212"/>
      <c r="U12" s="212"/>
      <c r="V12" s="212"/>
      <c r="W12" s="212"/>
      <c r="X12" s="212"/>
      <c r="Y12" s="212"/>
      <c r="Z12" s="212"/>
      <c r="AA12" s="212"/>
      <c r="AB12" s="212"/>
      <c r="AC12" s="222"/>
      <c r="AD12" s="212"/>
      <c r="AE12" s="212"/>
      <c r="AF12" s="212"/>
      <c r="AG12" s="212"/>
      <c r="AH12" s="212"/>
      <c r="AI12" s="212"/>
      <c r="AJ12" s="212"/>
      <c r="AK12" s="212"/>
      <c r="AL12" s="212"/>
      <c r="AM12" s="212"/>
      <c r="AN12" s="212"/>
      <c r="AO12" s="212"/>
      <c r="AP12" s="212"/>
      <c r="AQ12" s="212"/>
      <c r="AR12" s="322"/>
      <c r="AS12" s="3543"/>
      <c r="AT12" s="3543"/>
      <c r="AU12" s="3543"/>
      <c r="AV12" s="3543"/>
      <c r="AW12" s="3543"/>
      <c r="AX12" s="323"/>
      <c r="AY12" s="3515"/>
      <c r="AZ12" s="3516"/>
      <c r="BA12" s="3516"/>
      <c r="BB12" s="3516"/>
      <c r="BC12" s="3516"/>
      <c r="BD12" s="3516"/>
      <c r="BE12" s="3516"/>
      <c r="BF12" s="3516"/>
      <c r="BG12" s="3516"/>
      <c r="BH12" s="3516"/>
      <c r="BI12" s="3516"/>
      <c r="BJ12" s="3516"/>
      <c r="BK12" s="3516"/>
      <c r="BL12" s="3516"/>
      <c r="BM12" s="3516"/>
      <c r="BN12" s="3516"/>
      <c r="BO12" s="3516"/>
      <c r="BP12" s="3516"/>
      <c r="BQ12" s="3516"/>
      <c r="BR12" s="3516"/>
      <c r="BS12" s="3516"/>
      <c r="BT12" s="3516"/>
      <c r="BU12" s="3516"/>
      <c r="BV12" s="3516"/>
      <c r="BW12" s="3516"/>
      <c r="BX12" s="3516"/>
      <c r="BY12" s="3516"/>
      <c r="BZ12" s="3516"/>
      <c r="CA12" s="3516"/>
      <c r="CB12" s="3516"/>
      <c r="CC12" s="3516"/>
      <c r="CD12" s="3516"/>
      <c r="CE12" s="3516"/>
      <c r="CF12" s="3517"/>
    </row>
    <row r="13" spans="1:84" ht="13.5" customHeight="1">
      <c r="A13" s="211"/>
      <c r="B13" s="212"/>
      <c r="C13" s="307"/>
      <c r="D13" s="242"/>
      <c r="E13" s="242"/>
      <c r="F13" s="242"/>
      <c r="G13" s="242"/>
      <c r="H13" s="242"/>
      <c r="I13" s="212"/>
      <c r="J13" s="212"/>
      <c r="K13" s="212"/>
      <c r="L13" s="212"/>
      <c r="M13" s="212"/>
      <c r="N13" s="212"/>
      <c r="O13" s="212"/>
      <c r="P13" s="212"/>
      <c r="Q13" s="212"/>
      <c r="R13" s="212"/>
      <c r="S13" s="212"/>
      <c r="T13" s="212"/>
      <c r="U13" s="212"/>
      <c r="V13" s="212"/>
      <c r="W13" s="212"/>
      <c r="X13" s="212"/>
      <c r="Y13" s="212"/>
      <c r="Z13" s="212"/>
      <c r="AA13" s="212"/>
      <c r="AB13" s="212"/>
      <c r="AC13" s="222"/>
      <c r="AD13" s="3782"/>
      <c r="AE13" s="3782"/>
      <c r="AF13" s="3782"/>
      <c r="AG13" s="3782"/>
      <c r="AH13" s="3782"/>
      <c r="AI13" s="3782"/>
      <c r="AJ13" s="3782"/>
      <c r="AK13" s="3782"/>
      <c r="AL13" s="3782"/>
      <c r="AM13" s="3782"/>
      <c r="AN13" s="3782"/>
      <c r="AO13" s="3782"/>
      <c r="AP13" s="3782"/>
      <c r="AQ13" s="244"/>
      <c r="AR13" s="314"/>
      <c r="AS13" s="3544"/>
      <c r="AT13" s="3544"/>
      <c r="AU13" s="3544"/>
      <c r="AV13" s="3544"/>
      <c r="AW13" s="3544"/>
      <c r="AX13" s="315"/>
      <c r="AY13" s="3518"/>
      <c r="AZ13" s="3519"/>
      <c r="BA13" s="3519"/>
      <c r="BB13" s="3519"/>
      <c r="BC13" s="3519"/>
      <c r="BD13" s="3519"/>
      <c r="BE13" s="3519"/>
      <c r="BF13" s="3519"/>
      <c r="BG13" s="3519"/>
      <c r="BH13" s="3519"/>
      <c r="BI13" s="3519"/>
      <c r="BJ13" s="3519"/>
      <c r="BK13" s="3519"/>
      <c r="BL13" s="3519"/>
      <c r="BM13" s="3519"/>
      <c r="BN13" s="3519"/>
      <c r="BO13" s="3519"/>
      <c r="BP13" s="3519"/>
      <c r="BQ13" s="3519"/>
      <c r="BR13" s="3519"/>
      <c r="BS13" s="3519"/>
      <c r="BT13" s="3519"/>
      <c r="BU13" s="3519"/>
      <c r="BV13" s="3519"/>
      <c r="BW13" s="3519"/>
      <c r="BX13" s="3519"/>
      <c r="BY13" s="3519"/>
      <c r="BZ13" s="3519"/>
      <c r="CA13" s="3519"/>
      <c r="CB13" s="3519"/>
      <c r="CC13" s="3519"/>
      <c r="CD13" s="3519"/>
      <c r="CE13" s="3519"/>
      <c r="CF13" s="3520"/>
    </row>
    <row r="14" spans="1:84" ht="13.5" customHeight="1">
      <c r="A14" s="211"/>
      <c r="B14" s="327"/>
      <c r="C14" s="3509" t="s">
        <v>531</v>
      </c>
      <c r="D14" s="3509"/>
      <c r="E14" s="3509"/>
      <c r="F14" s="3509"/>
      <c r="G14" s="3509"/>
      <c r="H14" s="305"/>
      <c r="I14" s="3619"/>
      <c r="J14" s="3579"/>
      <c r="K14" s="3579"/>
      <c r="L14" s="3579"/>
      <c r="M14" s="3579"/>
      <c r="N14" s="3579"/>
      <c r="O14" s="3579"/>
      <c r="P14" s="3579"/>
      <c r="Q14" s="3579"/>
      <c r="R14" s="3579"/>
      <c r="S14" s="3579"/>
      <c r="T14" s="3579"/>
      <c r="U14" s="3579"/>
      <c r="V14" s="3580"/>
      <c r="W14" s="212"/>
      <c r="X14" s="212"/>
      <c r="Y14" s="212"/>
      <c r="Z14" s="212"/>
      <c r="AA14" s="212"/>
      <c r="AB14" s="212"/>
      <c r="AC14" s="222"/>
      <c r="AD14" s="212"/>
      <c r="AE14" s="212"/>
      <c r="AF14" s="212"/>
      <c r="AG14" s="212"/>
      <c r="AH14" s="212"/>
      <c r="AI14" s="212"/>
      <c r="AJ14" s="212"/>
      <c r="AK14" s="212"/>
      <c r="AL14" s="212"/>
      <c r="AM14" s="212"/>
      <c r="AN14" s="212"/>
      <c r="AO14" s="212"/>
      <c r="AP14" s="212"/>
      <c r="AQ14" s="212"/>
      <c r="AR14" s="327"/>
      <c r="AS14" s="3509" t="s">
        <v>457</v>
      </c>
      <c r="AT14" s="3509"/>
      <c r="AU14" s="3509"/>
      <c r="AV14" s="3509"/>
      <c r="AW14" s="3509"/>
      <c r="AX14" s="313"/>
      <c r="AY14" s="3563" t="s">
        <v>458</v>
      </c>
      <c r="AZ14" s="3564"/>
      <c r="BA14" s="3564"/>
      <c r="BB14" s="3564"/>
      <c r="BC14" s="3564"/>
      <c r="BD14" s="3564"/>
      <c r="BE14" s="3564"/>
      <c r="BF14" s="3564"/>
      <c r="BG14" s="3564"/>
      <c r="BH14" s="3564"/>
      <c r="BI14" s="3564"/>
      <c r="BJ14" s="3564"/>
      <c r="BK14" s="3564"/>
      <c r="BL14" s="3565"/>
      <c r="BM14" s="318"/>
      <c r="BN14" s="3509" t="s">
        <v>53</v>
      </c>
      <c r="BO14" s="3509"/>
      <c r="BP14" s="3509"/>
      <c r="BQ14" s="3509"/>
      <c r="BR14" s="3509"/>
      <c r="BS14" s="313"/>
      <c r="BT14" s="3563" t="s">
        <v>2546</v>
      </c>
      <c r="BU14" s="3601"/>
      <c r="BV14" s="3601"/>
      <c r="BW14" s="3601"/>
      <c r="BX14" s="3601"/>
      <c r="BY14" s="3601"/>
      <c r="BZ14" s="3601"/>
      <c r="CA14" s="3601"/>
      <c r="CB14" s="3601"/>
      <c r="CC14" s="3601"/>
      <c r="CD14" s="3601"/>
      <c r="CE14" s="3601"/>
      <c r="CF14" s="3715"/>
    </row>
    <row r="15" spans="1:84" ht="13.5" customHeight="1">
      <c r="A15" s="211"/>
      <c r="B15" s="322"/>
      <c r="C15" s="3510"/>
      <c r="D15" s="3510"/>
      <c r="E15" s="3510"/>
      <c r="F15" s="3510"/>
      <c r="G15" s="3510"/>
      <c r="H15" s="316"/>
      <c r="I15" s="3620"/>
      <c r="J15" s="3607"/>
      <c r="K15" s="3607"/>
      <c r="L15" s="3607"/>
      <c r="M15" s="3607"/>
      <c r="N15" s="3607"/>
      <c r="O15" s="3607"/>
      <c r="P15" s="3607"/>
      <c r="Q15" s="3607"/>
      <c r="R15" s="3607"/>
      <c r="S15" s="3607"/>
      <c r="T15" s="3607"/>
      <c r="U15" s="3607"/>
      <c r="V15" s="3621"/>
      <c r="W15" s="212"/>
      <c r="X15" s="212"/>
      <c r="Y15" s="212"/>
      <c r="Z15" s="212"/>
      <c r="AA15" s="212"/>
      <c r="AB15" s="212"/>
      <c r="AC15" s="222"/>
      <c r="AD15" s="3782"/>
      <c r="AE15" s="3782"/>
      <c r="AF15" s="3782"/>
      <c r="AG15" s="3782"/>
      <c r="AH15" s="3782"/>
      <c r="AI15" s="3782"/>
      <c r="AJ15" s="3782"/>
      <c r="AK15" s="3782"/>
      <c r="AL15" s="3782"/>
      <c r="AM15" s="3782"/>
      <c r="AN15" s="3782"/>
      <c r="AO15" s="3782"/>
      <c r="AP15" s="3782"/>
      <c r="AQ15" s="244"/>
      <c r="AR15" s="314"/>
      <c r="AS15" s="3511"/>
      <c r="AT15" s="3511"/>
      <c r="AU15" s="3511"/>
      <c r="AV15" s="3511"/>
      <c r="AW15" s="3511"/>
      <c r="AX15" s="315"/>
      <c r="AY15" s="3566"/>
      <c r="AZ15" s="3567"/>
      <c r="BA15" s="3567"/>
      <c r="BB15" s="3567"/>
      <c r="BC15" s="3567"/>
      <c r="BD15" s="3567"/>
      <c r="BE15" s="3567"/>
      <c r="BF15" s="3567"/>
      <c r="BG15" s="3567"/>
      <c r="BH15" s="3567"/>
      <c r="BI15" s="3567"/>
      <c r="BJ15" s="3567"/>
      <c r="BK15" s="3567"/>
      <c r="BL15" s="3568"/>
      <c r="BM15" s="329"/>
      <c r="BN15" s="3510"/>
      <c r="BO15" s="3510"/>
      <c r="BP15" s="3510"/>
      <c r="BQ15" s="3510"/>
      <c r="BR15" s="3510"/>
      <c r="BS15" s="323"/>
      <c r="BT15" s="3623"/>
      <c r="BU15" s="3716"/>
      <c r="BV15" s="3716"/>
      <c r="BW15" s="3716"/>
      <c r="BX15" s="3716"/>
      <c r="BY15" s="3716"/>
      <c r="BZ15" s="3716"/>
      <c r="CA15" s="3716"/>
      <c r="CB15" s="3716"/>
      <c r="CC15" s="3716"/>
      <c r="CD15" s="3716"/>
      <c r="CE15" s="3716"/>
      <c r="CF15" s="3717"/>
    </row>
    <row r="16" spans="1:84" ht="13.5" customHeight="1">
      <c r="A16" s="211"/>
      <c r="B16" s="322"/>
      <c r="C16" s="3510"/>
      <c r="D16" s="3510"/>
      <c r="E16" s="3510"/>
      <c r="F16" s="3510"/>
      <c r="G16" s="3510"/>
      <c r="H16" s="316"/>
      <c r="I16" s="3620"/>
      <c r="J16" s="3607"/>
      <c r="K16" s="3607"/>
      <c r="L16" s="3607"/>
      <c r="M16" s="3607"/>
      <c r="N16" s="3607"/>
      <c r="O16" s="3607"/>
      <c r="P16" s="3607"/>
      <c r="Q16" s="3607"/>
      <c r="R16" s="3607"/>
      <c r="S16" s="3607"/>
      <c r="T16" s="3607"/>
      <c r="U16" s="3607"/>
      <c r="V16" s="3621"/>
      <c r="W16" s="212"/>
      <c r="X16" s="212"/>
      <c r="Y16" s="3784" t="s">
        <v>532</v>
      </c>
      <c r="Z16" s="3784"/>
      <c r="AA16" s="3784"/>
      <c r="AB16" s="3784"/>
      <c r="AC16" s="222"/>
      <c r="AD16" s="212"/>
      <c r="AE16" s="212"/>
      <c r="AF16" s="212"/>
      <c r="AG16" s="212"/>
      <c r="AH16" s="212"/>
      <c r="AI16" s="212"/>
      <c r="AJ16" s="212"/>
      <c r="AK16" s="212"/>
      <c r="AL16" s="212"/>
      <c r="AM16" s="212"/>
      <c r="AN16" s="212"/>
      <c r="AO16" s="212"/>
      <c r="AP16" s="212"/>
      <c r="AQ16" s="212"/>
      <c r="AR16" s="322"/>
      <c r="AS16" s="3525" t="s">
        <v>533</v>
      </c>
      <c r="AT16" s="3510"/>
      <c r="AU16" s="3510"/>
      <c r="AV16" s="3510"/>
      <c r="AW16" s="3510"/>
      <c r="AX16" s="323"/>
      <c r="AY16" s="3592" t="s">
        <v>460</v>
      </c>
      <c r="AZ16" s="3593"/>
      <c r="BA16" s="3593"/>
      <c r="BB16" s="3593"/>
      <c r="BC16" s="3593"/>
      <c r="BD16" s="3593"/>
      <c r="BE16" s="3593"/>
      <c r="BF16" s="3593"/>
      <c r="BG16" s="3593"/>
      <c r="BH16" s="3593"/>
      <c r="BI16" s="3593"/>
      <c r="BJ16" s="3593"/>
      <c r="BK16" s="3593"/>
      <c r="BL16" s="3594"/>
      <c r="BM16" s="329"/>
      <c r="BN16" s="3510"/>
      <c r="BO16" s="3510"/>
      <c r="BP16" s="3510"/>
      <c r="BQ16" s="3510"/>
      <c r="BR16" s="3510"/>
      <c r="BS16" s="323"/>
      <c r="BT16" s="3626" t="s">
        <v>2548</v>
      </c>
      <c r="BU16" s="3624"/>
      <c r="BV16" s="3624"/>
      <c r="BW16" s="3624"/>
      <c r="BX16" s="3624"/>
      <c r="BY16" s="3624"/>
      <c r="BZ16" s="3624"/>
      <c r="CA16" s="3624"/>
      <c r="CB16" s="3624"/>
      <c r="CC16" s="3624"/>
      <c r="CD16" s="3624"/>
      <c r="CE16" s="3624"/>
      <c r="CF16" s="3625"/>
    </row>
    <row r="17" spans="1:84" ht="13.5" customHeight="1">
      <c r="A17" s="211"/>
      <c r="B17" s="314"/>
      <c r="C17" s="3511"/>
      <c r="D17" s="3511"/>
      <c r="E17" s="3511"/>
      <c r="F17" s="3511"/>
      <c r="G17" s="3511"/>
      <c r="H17" s="306"/>
      <c r="I17" s="3581"/>
      <c r="J17" s="3522"/>
      <c r="K17" s="3522"/>
      <c r="L17" s="3522"/>
      <c r="M17" s="3522"/>
      <c r="N17" s="3522"/>
      <c r="O17" s="3522"/>
      <c r="P17" s="3522"/>
      <c r="Q17" s="3522"/>
      <c r="R17" s="3522"/>
      <c r="S17" s="3522"/>
      <c r="T17" s="3522"/>
      <c r="U17" s="3522"/>
      <c r="V17" s="3582"/>
      <c r="W17" s="212"/>
      <c r="X17" s="212"/>
      <c r="Y17" s="3784"/>
      <c r="Z17" s="3784"/>
      <c r="AA17" s="3784"/>
      <c r="AB17" s="3784"/>
      <c r="AC17" s="222"/>
      <c r="AD17" s="3522"/>
      <c r="AE17" s="3522"/>
      <c r="AF17" s="3522"/>
      <c r="AG17" s="3522"/>
      <c r="AH17" s="3522"/>
      <c r="AI17" s="3522"/>
      <c r="AJ17" s="3522"/>
      <c r="AK17" s="3522"/>
      <c r="AL17" s="3522"/>
      <c r="AM17" s="3522"/>
      <c r="AN17" s="3522"/>
      <c r="AO17" s="3522"/>
      <c r="AP17" s="3522"/>
      <c r="AQ17" s="212"/>
      <c r="AR17" s="314"/>
      <c r="AS17" s="3511"/>
      <c r="AT17" s="3511"/>
      <c r="AU17" s="3511"/>
      <c r="AV17" s="3511"/>
      <c r="AW17" s="3511"/>
      <c r="AX17" s="315"/>
      <c r="AY17" s="3595"/>
      <c r="AZ17" s="3596"/>
      <c r="BA17" s="3596"/>
      <c r="BB17" s="3596"/>
      <c r="BC17" s="3596"/>
      <c r="BD17" s="3596"/>
      <c r="BE17" s="3596"/>
      <c r="BF17" s="3596"/>
      <c r="BG17" s="3596"/>
      <c r="BH17" s="3596"/>
      <c r="BI17" s="3596"/>
      <c r="BJ17" s="3596"/>
      <c r="BK17" s="3596"/>
      <c r="BL17" s="3597"/>
      <c r="BM17" s="324"/>
      <c r="BN17" s="3511"/>
      <c r="BO17" s="3511"/>
      <c r="BP17" s="3511"/>
      <c r="BQ17" s="3511"/>
      <c r="BR17" s="3511"/>
      <c r="BS17" s="315"/>
      <c r="BT17" s="3600"/>
      <c r="BU17" s="3590"/>
      <c r="BV17" s="3590"/>
      <c r="BW17" s="3590"/>
      <c r="BX17" s="3590"/>
      <c r="BY17" s="3590"/>
      <c r="BZ17" s="3590"/>
      <c r="CA17" s="3590"/>
      <c r="CB17" s="3590"/>
      <c r="CC17" s="3590"/>
      <c r="CD17" s="3590"/>
      <c r="CE17" s="3590"/>
      <c r="CF17" s="3591"/>
    </row>
    <row r="18" spans="1:84" ht="13.5" customHeight="1">
      <c r="A18" s="211"/>
      <c r="B18" s="212"/>
      <c r="C18" s="307"/>
      <c r="D18" s="242"/>
      <c r="E18" s="242"/>
      <c r="F18" s="242"/>
      <c r="G18" s="242"/>
      <c r="H18" s="242"/>
      <c r="I18" s="212"/>
      <c r="J18" s="212"/>
      <c r="K18" s="212"/>
      <c r="L18" s="212"/>
      <c r="M18" s="212"/>
      <c r="N18" s="212"/>
      <c r="O18" s="212"/>
      <c r="P18" s="212"/>
      <c r="Q18" s="212"/>
      <c r="R18" s="212"/>
      <c r="S18" s="212"/>
      <c r="T18" s="212"/>
      <c r="U18" s="212"/>
      <c r="V18" s="212"/>
      <c r="W18" s="212"/>
      <c r="X18" s="212"/>
      <c r="Y18" s="316"/>
      <c r="Z18" s="316"/>
      <c r="AA18" s="316"/>
      <c r="AB18" s="316"/>
      <c r="AC18" s="222"/>
      <c r="AD18" s="212"/>
      <c r="AE18" s="212"/>
      <c r="AF18" s="212"/>
      <c r="AG18" s="212"/>
      <c r="AH18" s="212"/>
      <c r="AI18" s="212"/>
      <c r="AJ18" s="212"/>
      <c r="AK18" s="212"/>
      <c r="AL18" s="212"/>
      <c r="AM18" s="212"/>
      <c r="AN18" s="212"/>
      <c r="AO18" s="212"/>
      <c r="AP18" s="212"/>
      <c r="AQ18" s="212"/>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c r="BT18" s="220"/>
      <c r="BU18" s="220"/>
      <c r="BV18" s="220"/>
      <c r="BW18" s="220"/>
      <c r="BX18" s="220"/>
      <c r="BY18" s="220"/>
      <c r="BZ18" s="220"/>
      <c r="CA18" s="220"/>
      <c r="CB18" s="220"/>
      <c r="CC18" s="220"/>
      <c r="CD18" s="220"/>
      <c r="CE18" s="220"/>
      <c r="CF18" s="220"/>
    </row>
    <row r="19" spans="1:84" ht="13.5" customHeight="1">
      <c r="A19" s="211"/>
      <c r="B19" s="212"/>
      <c r="C19" s="307"/>
      <c r="D19" s="242"/>
      <c r="E19" s="242"/>
      <c r="F19" s="242"/>
      <c r="G19" s="242"/>
      <c r="H19" s="242"/>
      <c r="I19" s="212"/>
      <c r="J19" s="212"/>
      <c r="K19" s="212"/>
      <c r="L19" s="212"/>
      <c r="M19" s="212"/>
      <c r="N19" s="212"/>
      <c r="O19" s="212"/>
      <c r="P19" s="212"/>
      <c r="Q19" s="212"/>
      <c r="R19" s="212"/>
      <c r="S19" s="212"/>
      <c r="T19" s="212"/>
      <c r="U19" s="212"/>
      <c r="V19" s="212"/>
      <c r="W19" s="212"/>
      <c r="X19" s="212"/>
      <c r="Y19" s="3510" t="s">
        <v>428</v>
      </c>
      <c r="Z19" s="3510"/>
      <c r="AA19" s="3510"/>
      <c r="AB19" s="3510"/>
      <c r="AC19" s="222"/>
      <c r="AD19" s="3783"/>
      <c r="AE19" s="3783"/>
      <c r="AF19" s="3783"/>
      <c r="AG19" s="3783"/>
      <c r="AH19" s="3783"/>
      <c r="AI19" s="3783"/>
      <c r="AJ19" s="3783"/>
      <c r="AK19" s="3783"/>
      <c r="AL19" s="3783"/>
      <c r="AM19" s="3783"/>
      <c r="AN19" s="3783"/>
      <c r="AO19" s="3783"/>
      <c r="AP19" s="3783"/>
      <c r="AQ19" s="245"/>
      <c r="AR19" s="327"/>
      <c r="AS19" s="3524" t="s">
        <v>446</v>
      </c>
      <c r="AT19" s="3524"/>
      <c r="AU19" s="3524"/>
      <c r="AV19" s="3524"/>
      <c r="AW19" s="3524"/>
      <c r="AX19" s="313"/>
      <c r="AY19" s="3533" t="s">
        <v>479</v>
      </c>
      <c r="AZ19" s="3534"/>
      <c r="BA19" s="3534"/>
      <c r="BB19" s="3534"/>
      <c r="BC19" s="3534"/>
      <c r="BD19" s="3534"/>
      <c r="BE19" s="3534"/>
      <c r="BF19" s="3534"/>
      <c r="BG19" s="3534"/>
      <c r="BH19" s="3535"/>
      <c r="BI19" s="3533" t="s">
        <v>448</v>
      </c>
      <c r="BJ19" s="3534"/>
      <c r="BK19" s="3534"/>
      <c r="BL19" s="3534"/>
      <c r="BM19" s="3534"/>
      <c r="BN19" s="3534"/>
      <c r="BO19" s="3534"/>
      <c r="BP19" s="3534"/>
      <c r="BQ19" s="3534"/>
      <c r="BR19" s="3534"/>
      <c r="BS19" s="3534"/>
      <c r="BT19" s="3534"/>
      <c r="BU19" s="3534"/>
      <c r="BV19" s="3535"/>
      <c r="BW19" s="3533" t="s">
        <v>449</v>
      </c>
      <c r="BX19" s="3534"/>
      <c r="BY19" s="3534"/>
      <c r="BZ19" s="3534"/>
      <c r="CA19" s="3534"/>
      <c r="CB19" s="3534"/>
      <c r="CC19" s="3534"/>
      <c r="CD19" s="3534"/>
      <c r="CE19" s="3534"/>
      <c r="CF19" s="3535"/>
    </row>
    <row r="20" spans="1:84" ht="13.5" customHeight="1">
      <c r="A20" s="211"/>
      <c r="B20" s="212"/>
      <c r="C20" s="3785" t="s">
        <v>534</v>
      </c>
      <c r="D20" s="3785"/>
      <c r="E20" s="3785"/>
      <c r="F20" s="3785"/>
      <c r="G20" s="3785"/>
      <c r="H20" s="3785"/>
      <c r="I20" s="3785"/>
      <c r="J20" s="3785"/>
      <c r="K20" s="3785"/>
      <c r="L20" s="3785"/>
      <c r="M20" s="3785"/>
      <c r="N20" s="3785"/>
      <c r="O20" s="3785"/>
      <c r="P20" s="3785"/>
      <c r="Q20" s="3785"/>
      <c r="R20" s="3785"/>
      <c r="S20" s="3785"/>
      <c r="T20" s="3785"/>
      <c r="U20" s="3785"/>
      <c r="V20" s="3785"/>
      <c r="W20" s="3785"/>
      <c r="X20" s="3785"/>
      <c r="Y20" s="3785"/>
      <c r="Z20" s="3785"/>
      <c r="AA20" s="3785"/>
      <c r="AB20" s="3785"/>
      <c r="AC20" s="3785"/>
      <c r="AD20" s="3785"/>
      <c r="AE20" s="3785"/>
      <c r="AF20" s="3785"/>
      <c r="AG20" s="3785"/>
      <c r="AH20" s="3785"/>
      <c r="AI20" s="3785"/>
      <c r="AJ20" s="3785"/>
      <c r="AK20" s="3785"/>
      <c r="AL20" s="3785"/>
      <c r="AM20" s="3785"/>
      <c r="AN20" s="3785"/>
      <c r="AO20" s="3785"/>
      <c r="AP20" s="3785"/>
      <c r="AQ20" s="246"/>
      <c r="AR20" s="322"/>
      <c r="AS20" s="3525"/>
      <c r="AT20" s="3525"/>
      <c r="AU20" s="3525"/>
      <c r="AV20" s="3525"/>
      <c r="AW20" s="3525"/>
      <c r="AX20" s="323"/>
      <c r="AY20" s="3536"/>
      <c r="AZ20" s="3537"/>
      <c r="BA20" s="3537"/>
      <c r="BB20" s="3537"/>
      <c r="BC20" s="3537"/>
      <c r="BD20" s="3537"/>
      <c r="BE20" s="3537"/>
      <c r="BF20" s="3537"/>
      <c r="BG20" s="3537"/>
      <c r="BH20" s="3538"/>
      <c r="BI20" s="3536"/>
      <c r="BJ20" s="3537"/>
      <c r="BK20" s="3537"/>
      <c r="BL20" s="3537"/>
      <c r="BM20" s="3537"/>
      <c r="BN20" s="3537"/>
      <c r="BO20" s="3537"/>
      <c r="BP20" s="3537"/>
      <c r="BQ20" s="3537"/>
      <c r="BR20" s="3537"/>
      <c r="BS20" s="3537"/>
      <c r="BT20" s="3537"/>
      <c r="BU20" s="3537"/>
      <c r="BV20" s="3538"/>
      <c r="BW20" s="3536"/>
      <c r="BX20" s="3537"/>
      <c r="BY20" s="3537"/>
      <c r="BZ20" s="3537"/>
      <c r="CA20" s="3537"/>
      <c r="CB20" s="3537"/>
      <c r="CC20" s="3537"/>
      <c r="CD20" s="3537"/>
      <c r="CE20" s="3537"/>
      <c r="CF20" s="3538"/>
    </row>
    <row r="21" spans="1:84" ht="13.5" customHeight="1">
      <c r="A21" s="211"/>
      <c r="B21" s="212"/>
      <c r="C21" s="3786"/>
      <c r="D21" s="3786"/>
      <c r="E21" s="3786"/>
      <c r="F21" s="3786"/>
      <c r="G21" s="3786"/>
      <c r="H21" s="3786"/>
      <c r="I21" s="3786"/>
      <c r="J21" s="3786"/>
      <c r="K21" s="3786"/>
      <c r="L21" s="3786"/>
      <c r="M21" s="3786"/>
      <c r="N21" s="3786"/>
      <c r="O21" s="3786"/>
      <c r="P21" s="3786"/>
      <c r="Q21" s="3786"/>
      <c r="R21" s="3786"/>
      <c r="S21" s="3786"/>
      <c r="T21" s="3786"/>
      <c r="U21" s="3786"/>
      <c r="V21" s="3786"/>
      <c r="W21" s="3786"/>
      <c r="X21" s="3786"/>
      <c r="Y21" s="3786"/>
      <c r="Z21" s="3786"/>
      <c r="AA21" s="3786"/>
      <c r="AB21" s="3786"/>
      <c r="AC21" s="3786"/>
      <c r="AD21" s="3786"/>
      <c r="AE21" s="3786"/>
      <c r="AF21" s="3786"/>
      <c r="AG21" s="3786"/>
      <c r="AH21" s="3786"/>
      <c r="AI21" s="3786"/>
      <c r="AJ21" s="3786"/>
      <c r="AK21" s="3786"/>
      <c r="AL21" s="3786"/>
      <c r="AM21" s="3786"/>
      <c r="AN21" s="3786"/>
      <c r="AO21" s="3786"/>
      <c r="AP21" s="3786"/>
      <c r="AQ21" s="246"/>
      <c r="AR21" s="322"/>
      <c r="AS21" s="3525"/>
      <c r="AT21" s="3525"/>
      <c r="AU21" s="3525"/>
      <c r="AV21" s="3525"/>
      <c r="AW21" s="3525"/>
      <c r="AX21" s="323"/>
      <c r="AY21" s="3569" t="s">
        <v>452</v>
      </c>
      <c r="AZ21" s="3570"/>
      <c r="BA21" s="3570"/>
      <c r="BB21" s="3570"/>
      <c r="BC21" s="3570"/>
      <c r="BD21" s="3570"/>
      <c r="BE21" s="3570"/>
      <c r="BF21" s="3570"/>
      <c r="BG21" s="3570"/>
      <c r="BH21" s="3571"/>
      <c r="BI21" s="3572" t="s">
        <v>453</v>
      </c>
      <c r="BJ21" s="3573"/>
      <c r="BK21" s="3573"/>
      <c r="BL21" s="3573"/>
      <c r="BM21" s="3573"/>
      <c r="BN21" s="3574" t="s">
        <v>454</v>
      </c>
      <c r="BO21" s="3575"/>
      <c r="BP21" s="3575"/>
      <c r="BQ21" s="3575"/>
      <c r="BR21" s="3575"/>
      <c r="BS21" s="3575"/>
      <c r="BT21" s="3575"/>
      <c r="BU21" s="3575"/>
      <c r="BV21" s="3576"/>
      <c r="BW21" s="3569" t="s">
        <v>455</v>
      </c>
      <c r="BX21" s="3579"/>
      <c r="BY21" s="3579"/>
      <c r="BZ21" s="3579"/>
      <c r="CA21" s="3579"/>
      <c r="CB21" s="3579"/>
      <c r="CC21" s="3579"/>
      <c r="CD21" s="3579"/>
      <c r="CE21" s="3579"/>
      <c r="CF21" s="3580"/>
    </row>
    <row r="22" spans="1:84" ht="13.5" customHeight="1">
      <c r="A22" s="211"/>
      <c r="B22" s="327"/>
      <c r="C22" s="3542" t="s">
        <v>451</v>
      </c>
      <c r="D22" s="3542"/>
      <c r="E22" s="3542"/>
      <c r="F22" s="3542"/>
      <c r="G22" s="3542"/>
      <c r="H22" s="313"/>
      <c r="I22" s="3619"/>
      <c r="J22" s="3579"/>
      <c r="K22" s="3579"/>
      <c r="L22" s="3579"/>
      <c r="M22" s="3579"/>
      <c r="N22" s="3579"/>
      <c r="O22" s="3579"/>
      <c r="P22" s="3579"/>
      <c r="Q22" s="3579"/>
      <c r="R22" s="3579"/>
      <c r="S22" s="3579"/>
      <c r="T22" s="3579"/>
      <c r="U22" s="3579"/>
      <c r="V22" s="3579"/>
      <c r="W22" s="3579"/>
      <c r="X22" s="3579"/>
      <c r="Y22" s="3579"/>
      <c r="Z22" s="3579"/>
      <c r="AA22" s="3579"/>
      <c r="AB22" s="3579"/>
      <c r="AC22" s="3579"/>
      <c r="AD22" s="3579"/>
      <c r="AE22" s="3579"/>
      <c r="AF22" s="3579"/>
      <c r="AG22" s="3579"/>
      <c r="AH22" s="3579"/>
      <c r="AI22" s="3579"/>
      <c r="AJ22" s="3579"/>
      <c r="AK22" s="3579"/>
      <c r="AL22" s="3579"/>
      <c r="AM22" s="3579"/>
      <c r="AN22" s="3579"/>
      <c r="AO22" s="3579"/>
      <c r="AP22" s="3580"/>
      <c r="AQ22" s="212"/>
      <c r="AR22" s="322"/>
      <c r="AS22" s="3525"/>
      <c r="AT22" s="3525"/>
      <c r="AU22" s="3525"/>
      <c r="AV22" s="3525"/>
      <c r="AW22" s="3525"/>
      <c r="AX22" s="323"/>
      <c r="AY22" s="3539"/>
      <c r="AZ22" s="3540"/>
      <c r="BA22" s="3540"/>
      <c r="BB22" s="3540"/>
      <c r="BC22" s="3540"/>
      <c r="BD22" s="3540"/>
      <c r="BE22" s="3540"/>
      <c r="BF22" s="3540"/>
      <c r="BG22" s="3540"/>
      <c r="BH22" s="3541"/>
      <c r="BI22" s="3583" t="s">
        <v>456</v>
      </c>
      <c r="BJ22" s="3584"/>
      <c r="BK22" s="3584"/>
      <c r="BL22" s="3584"/>
      <c r="BM22" s="3584"/>
      <c r="BN22" s="3577"/>
      <c r="BO22" s="3577"/>
      <c r="BP22" s="3577"/>
      <c r="BQ22" s="3577"/>
      <c r="BR22" s="3577"/>
      <c r="BS22" s="3577"/>
      <c r="BT22" s="3577"/>
      <c r="BU22" s="3577"/>
      <c r="BV22" s="3578"/>
      <c r="BW22" s="3581"/>
      <c r="BX22" s="3522"/>
      <c r="BY22" s="3522"/>
      <c r="BZ22" s="3522"/>
      <c r="CA22" s="3522"/>
      <c r="CB22" s="3522"/>
      <c r="CC22" s="3522"/>
      <c r="CD22" s="3522"/>
      <c r="CE22" s="3522"/>
      <c r="CF22" s="3582"/>
    </row>
    <row r="23" spans="1:84" ht="13.5" customHeight="1">
      <c r="A23" s="211"/>
      <c r="B23" s="322"/>
      <c r="C23" s="3543"/>
      <c r="D23" s="3543"/>
      <c r="E23" s="3543"/>
      <c r="F23" s="3543"/>
      <c r="G23" s="3543"/>
      <c r="H23" s="323"/>
      <c r="I23" s="3620"/>
      <c r="J23" s="3607"/>
      <c r="K23" s="3607"/>
      <c r="L23" s="3607"/>
      <c r="M23" s="3607"/>
      <c r="N23" s="3607"/>
      <c r="O23" s="3607"/>
      <c r="P23" s="3607"/>
      <c r="Q23" s="3607"/>
      <c r="R23" s="3607"/>
      <c r="S23" s="3607"/>
      <c r="T23" s="3607"/>
      <c r="U23" s="3607"/>
      <c r="V23" s="3607"/>
      <c r="W23" s="3607"/>
      <c r="X23" s="3607"/>
      <c r="Y23" s="3607"/>
      <c r="Z23" s="3607"/>
      <c r="AA23" s="3607"/>
      <c r="AB23" s="3607"/>
      <c r="AC23" s="3607"/>
      <c r="AD23" s="3607"/>
      <c r="AE23" s="3607"/>
      <c r="AF23" s="3607"/>
      <c r="AG23" s="3607"/>
      <c r="AH23" s="3607"/>
      <c r="AI23" s="3607"/>
      <c r="AJ23" s="3607"/>
      <c r="AK23" s="3607"/>
      <c r="AL23" s="3607"/>
      <c r="AM23" s="3607"/>
      <c r="AN23" s="3607"/>
      <c r="AO23" s="3607"/>
      <c r="AP23" s="3621"/>
      <c r="AQ23" s="212"/>
      <c r="AR23" s="322"/>
      <c r="AS23" s="3525"/>
      <c r="AT23" s="3525"/>
      <c r="AU23" s="3525"/>
      <c r="AV23" s="3525"/>
      <c r="AW23" s="3525"/>
      <c r="AX23" s="323"/>
      <c r="AY23" s="3545" t="s">
        <v>452</v>
      </c>
      <c r="AZ23" s="3546"/>
      <c r="BA23" s="3546"/>
      <c r="BB23" s="3546"/>
      <c r="BC23" s="3546"/>
      <c r="BD23" s="3546"/>
      <c r="BE23" s="3546"/>
      <c r="BF23" s="3546"/>
      <c r="BG23" s="3546"/>
      <c r="BH23" s="3547"/>
      <c r="BI23" s="3551" t="s">
        <v>453</v>
      </c>
      <c r="BJ23" s="3552"/>
      <c r="BK23" s="3552"/>
      <c r="BL23" s="3552"/>
      <c r="BM23" s="3552"/>
      <c r="BN23" s="3553" t="s">
        <v>454</v>
      </c>
      <c r="BO23" s="3554"/>
      <c r="BP23" s="3554"/>
      <c r="BQ23" s="3554"/>
      <c r="BR23" s="3554"/>
      <c r="BS23" s="3554"/>
      <c r="BT23" s="3554"/>
      <c r="BU23" s="3554"/>
      <c r="BV23" s="3555"/>
      <c r="BW23" s="3545" t="s">
        <v>455</v>
      </c>
      <c r="BX23" s="3558"/>
      <c r="BY23" s="3558"/>
      <c r="BZ23" s="3558"/>
      <c r="CA23" s="3558"/>
      <c r="CB23" s="3558"/>
      <c r="CC23" s="3558"/>
      <c r="CD23" s="3558"/>
      <c r="CE23" s="3558"/>
      <c r="CF23" s="3559"/>
    </row>
    <row r="24" spans="1:84" ht="13.5" customHeight="1">
      <c r="A24" s="211"/>
      <c r="B24" s="314"/>
      <c r="C24" s="3544"/>
      <c r="D24" s="3544"/>
      <c r="E24" s="3544"/>
      <c r="F24" s="3544"/>
      <c r="G24" s="3544"/>
      <c r="H24" s="315"/>
      <c r="I24" s="3581"/>
      <c r="J24" s="3522"/>
      <c r="K24" s="3522"/>
      <c r="L24" s="3522"/>
      <c r="M24" s="3522"/>
      <c r="N24" s="3522"/>
      <c r="O24" s="3522"/>
      <c r="P24" s="3522"/>
      <c r="Q24" s="3522"/>
      <c r="R24" s="3522"/>
      <c r="S24" s="3522"/>
      <c r="T24" s="3522"/>
      <c r="U24" s="3522"/>
      <c r="V24" s="3522"/>
      <c r="W24" s="3522"/>
      <c r="X24" s="3522"/>
      <c r="Y24" s="3522"/>
      <c r="Z24" s="3522"/>
      <c r="AA24" s="3522"/>
      <c r="AB24" s="3522"/>
      <c r="AC24" s="3522"/>
      <c r="AD24" s="3522"/>
      <c r="AE24" s="3522"/>
      <c r="AF24" s="3522"/>
      <c r="AG24" s="3522"/>
      <c r="AH24" s="3522"/>
      <c r="AI24" s="3522"/>
      <c r="AJ24" s="3522"/>
      <c r="AK24" s="3522"/>
      <c r="AL24" s="3522"/>
      <c r="AM24" s="3522"/>
      <c r="AN24" s="3522"/>
      <c r="AO24" s="3522"/>
      <c r="AP24" s="3582"/>
      <c r="AQ24" s="212"/>
      <c r="AR24" s="314"/>
      <c r="AS24" s="3526"/>
      <c r="AT24" s="3526"/>
      <c r="AU24" s="3526"/>
      <c r="AV24" s="3526"/>
      <c r="AW24" s="3526"/>
      <c r="AX24" s="315"/>
      <c r="AY24" s="3548"/>
      <c r="AZ24" s="3549"/>
      <c r="BA24" s="3549"/>
      <c r="BB24" s="3549"/>
      <c r="BC24" s="3549"/>
      <c r="BD24" s="3549"/>
      <c r="BE24" s="3549"/>
      <c r="BF24" s="3549"/>
      <c r="BG24" s="3549"/>
      <c r="BH24" s="3550"/>
      <c r="BI24" s="3587" t="s">
        <v>456</v>
      </c>
      <c r="BJ24" s="3588"/>
      <c r="BK24" s="3588"/>
      <c r="BL24" s="3588"/>
      <c r="BM24" s="3588"/>
      <c r="BN24" s="3556"/>
      <c r="BO24" s="3556"/>
      <c r="BP24" s="3556"/>
      <c r="BQ24" s="3556"/>
      <c r="BR24" s="3556"/>
      <c r="BS24" s="3556"/>
      <c r="BT24" s="3556"/>
      <c r="BU24" s="3556"/>
      <c r="BV24" s="3557"/>
      <c r="BW24" s="3560"/>
      <c r="BX24" s="3561"/>
      <c r="BY24" s="3561"/>
      <c r="BZ24" s="3561"/>
      <c r="CA24" s="3561"/>
      <c r="CB24" s="3561"/>
      <c r="CC24" s="3561"/>
      <c r="CD24" s="3561"/>
      <c r="CE24" s="3561"/>
      <c r="CF24" s="3562"/>
    </row>
    <row r="25" spans="1:84" ht="13.5" customHeight="1">
      <c r="A25" s="211"/>
      <c r="B25" s="327"/>
      <c r="C25" s="3509" t="s">
        <v>457</v>
      </c>
      <c r="D25" s="3509"/>
      <c r="E25" s="3509"/>
      <c r="F25" s="3509"/>
      <c r="G25" s="3509"/>
      <c r="H25" s="313"/>
      <c r="I25" s="3563" t="s">
        <v>458</v>
      </c>
      <c r="J25" s="3564"/>
      <c r="K25" s="3564"/>
      <c r="L25" s="3564"/>
      <c r="M25" s="3564"/>
      <c r="N25" s="3564"/>
      <c r="O25" s="3564"/>
      <c r="P25" s="3564"/>
      <c r="Q25" s="3564"/>
      <c r="R25" s="3564"/>
      <c r="S25" s="3564"/>
      <c r="T25" s="3564"/>
      <c r="U25" s="3564"/>
      <c r="V25" s="3565"/>
      <c r="W25" s="318"/>
      <c r="X25" s="3509" t="s">
        <v>53</v>
      </c>
      <c r="Y25" s="3509"/>
      <c r="Z25" s="3509"/>
      <c r="AA25" s="3509"/>
      <c r="AB25" s="3509"/>
      <c r="AC25" s="313"/>
      <c r="AD25" s="3563" t="s">
        <v>2546</v>
      </c>
      <c r="AE25" s="3585"/>
      <c r="AF25" s="3585"/>
      <c r="AG25" s="3585"/>
      <c r="AH25" s="3585"/>
      <c r="AI25" s="3585"/>
      <c r="AJ25" s="3585"/>
      <c r="AK25" s="3585"/>
      <c r="AL25" s="3585"/>
      <c r="AM25" s="3585"/>
      <c r="AN25" s="3585"/>
      <c r="AO25" s="3585"/>
      <c r="AP25" s="3586"/>
      <c r="AQ25" s="328"/>
      <c r="AR25" s="212"/>
      <c r="AS25" s="212"/>
      <c r="AT25" s="212"/>
      <c r="AU25" s="212"/>
      <c r="AV25" s="212"/>
      <c r="AW25" s="212"/>
      <c r="AX25" s="212"/>
      <c r="AY25" s="212"/>
      <c r="AZ25" s="212"/>
      <c r="BA25" s="212"/>
      <c r="BB25" s="212"/>
      <c r="BC25" s="212"/>
      <c r="BD25" s="212"/>
      <c r="BE25" s="212"/>
      <c r="BF25" s="212"/>
      <c r="BG25" s="212"/>
      <c r="BH25" s="212"/>
      <c r="BI25" s="212"/>
      <c r="BJ25" s="212"/>
      <c r="BK25" s="212"/>
      <c r="BL25" s="212"/>
      <c r="BM25" s="212"/>
      <c r="BN25" s="212"/>
      <c r="BO25" s="212"/>
      <c r="BP25" s="212"/>
      <c r="BQ25" s="212"/>
      <c r="BR25" s="212"/>
      <c r="BS25" s="212"/>
      <c r="BT25" s="212"/>
      <c r="BU25" s="212"/>
      <c r="BV25" s="212"/>
      <c r="BW25" s="212"/>
      <c r="BX25" s="212"/>
      <c r="BY25" s="212"/>
      <c r="BZ25" s="212"/>
      <c r="CA25" s="212"/>
      <c r="CB25" s="212"/>
      <c r="CC25" s="212"/>
      <c r="CD25" s="212"/>
      <c r="CE25" s="212"/>
      <c r="CF25" s="212"/>
    </row>
    <row r="26" spans="1:84" ht="13.5" customHeight="1">
      <c r="A26" s="211"/>
      <c r="B26" s="314"/>
      <c r="C26" s="3511"/>
      <c r="D26" s="3511"/>
      <c r="E26" s="3511"/>
      <c r="F26" s="3511"/>
      <c r="G26" s="3511"/>
      <c r="H26" s="315"/>
      <c r="I26" s="3566"/>
      <c r="J26" s="3567"/>
      <c r="K26" s="3567"/>
      <c r="L26" s="3567"/>
      <c r="M26" s="3567"/>
      <c r="N26" s="3567"/>
      <c r="O26" s="3567"/>
      <c r="P26" s="3567"/>
      <c r="Q26" s="3567"/>
      <c r="R26" s="3567"/>
      <c r="S26" s="3567"/>
      <c r="T26" s="3567"/>
      <c r="U26" s="3567"/>
      <c r="V26" s="3568"/>
      <c r="W26" s="329"/>
      <c r="X26" s="3510"/>
      <c r="Y26" s="3510"/>
      <c r="Z26" s="3510"/>
      <c r="AA26" s="3510"/>
      <c r="AB26" s="3510"/>
      <c r="AC26" s="323"/>
      <c r="AD26" s="3626"/>
      <c r="AE26" s="3624"/>
      <c r="AF26" s="3624"/>
      <c r="AG26" s="3624"/>
      <c r="AH26" s="3624"/>
      <c r="AI26" s="3624"/>
      <c r="AJ26" s="3624"/>
      <c r="AK26" s="3624"/>
      <c r="AL26" s="3624"/>
      <c r="AM26" s="3624"/>
      <c r="AN26" s="3624"/>
      <c r="AO26" s="3624"/>
      <c r="AP26" s="3625"/>
      <c r="AQ26" s="328"/>
      <c r="AR26" s="327"/>
      <c r="AS26" s="3634" t="s">
        <v>495</v>
      </c>
      <c r="AT26" s="3634"/>
      <c r="AU26" s="3634"/>
      <c r="AV26" s="3634"/>
      <c r="AW26" s="3634"/>
      <c r="AX26" s="313"/>
      <c r="AY26" s="309" t="s">
        <v>482</v>
      </c>
      <c r="AZ26" s="3634" t="s">
        <v>487</v>
      </c>
      <c r="BA26" s="3634"/>
      <c r="BB26" s="3634"/>
      <c r="BC26" s="3634"/>
      <c r="BD26" s="310"/>
      <c r="BE26" s="3634" t="s">
        <v>488</v>
      </c>
      <c r="BF26" s="3634"/>
      <c r="BG26" s="3634"/>
      <c r="BH26" s="3634"/>
      <c r="BI26" s="3634"/>
      <c r="BJ26" s="3634"/>
      <c r="BK26" s="3634"/>
      <c r="BL26" s="3634"/>
      <c r="BM26" s="3634"/>
      <c r="BN26" s="3634"/>
      <c r="BO26" s="3637" t="s">
        <v>489</v>
      </c>
      <c r="BP26" s="3637"/>
      <c r="BQ26" s="3637"/>
      <c r="BR26" s="3637"/>
      <c r="BS26" s="3637"/>
      <c r="BT26" s="3637"/>
      <c r="BU26" s="3637"/>
      <c r="BV26" s="3637"/>
      <c r="BW26" s="3637"/>
      <c r="BX26" s="3634" t="s">
        <v>490</v>
      </c>
      <c r="BY26" s="3634"/>
      <c r="BZ26" s="3634"/>
      <c r="CA26" s="3634"/>
      <c r="CB26" s="3634"/>
      <c r="CC26" s="3634"/>
      <c r="CD26" s="3634"/>
      <c r="CE26" s="3634"/>
      <c r="CF26" s="3638"/>
    </row>
    <row r="27" spans="1:84" ht="13.5" customHeight="1">
      <c r="A27" s="211"/>
      <c r="B27" s="322"/>
      <c r="C27" s="3510" t="s">
        <v>480</v>
      </c>
      <c r="D27" s="3510"/>
      <c r="E27" s="3510"/>
      <c r="F27" s="3510"/>
      <c r="G27" s="3510"/>
      <c r="H27" s="323"/>
      <c r="I27" s="3592" t="s">
        <v>460</v>
      </c>
      <c r="J27" s="3593"/>
      <c r="K27" s="3593"/>
      <c r="L27" s="3593"/>
      <c r="M27" s="3593"/>
      <c r="N27" s="3593"/>
      <c r="O27" s="3593"/>
      <c r="P27" s="3593"/>
      <c r="Q27" s="3593"/>
      <c r="R27" s="3593"/>
      <c r="S27" s="3593"/>
      <c r="T27" s="3593"/>
      <c r="U27" s="3593"/>
      <c r="V27" s="3594"/>
      <c r="W27" s="329"/>
      <c r="X27" s="3510"/>
      <c r="Y27" s="3510"/>
      <c r="Z27" s="3510"/>
      <c r="AA27" s="3510"/>
      <c r="AB27" s="3510"/>
      <c r="AC27" s="323"/>
      <c r="AD27" s="3623" t="s">
        <v>2547</v>
      </c>
      <c r="AE27" s="3624"/>
      <c r="AF27" s="3624"/>
      <c r="AG27" s="3624"/>
      <c r="AH27" s="3624"/>
      <c r="AI27" s="3624"/>
      <c r="AJ27" s="3624"/>
      <c r="AK27" s="3624"/>
      <c r="AL27" s="3624"/>
      <c r="AM27" s="3624"/>
      <c r="AN27" s="3624"/>
      <c r="AO27" s="3624"/>
      <c r="AP27" s="3625"/>
      <c r="AQ27" s="328"/>
      <c r="AR27" s="322"/>
      <c r="AS27" s="3635"/>
      <c r="AT27" s="3635"/>
      <c r="AU27" s="3635"/>
      <c r="AV27" s="3635"/>
      <c r="AW27" s="3635"/>
      <c r="AX27" s="323"/>
      <c r="AY27" s="325"/>
      <c r="AZ27" s="3635"/>
      <c r="BA27" s="3635"/>
      <c r="BB27" s="3635"/>
      <c r="BC27" s="3635"/>
      <c r="BD27" s="326"/>
      <c r="BE27" s="3636"/>
      <c r="BF27" s="3636"/>
      <c r="BG27" s="3636"/>
      <c r="BH27" s="3636"/>
      <c r="BI27" s="3636"/>
      <c r="BJ27" s="3636"/>
      <c r="BK27" s="3636"/>
      <c r="BL27" s="3636"/>
      <c r="BM27" s="3636"/>
      <c r="BN27" s="3636"/>
      <c r="BO27" s="3637"/>
      <c r="BP27" s="3637"/>
      <c r="BQ27" s="3637"/>
      <c r="BR27" s="3637"/>
      <c r="BS27" s="3637"/>
      <c r="BT27" s="3637"/>
      <c r="BU27" s="3637"/>
      <c r="BV27" s="3637"/>
      <c r="BW27" s="3637"/>
      <c r="BX27" s="3636"/>
      <c r="BY27" s="3636"/>
      <c r="BZ27" s="3636"/>
      <c r="CA27" s="3636"/>
      <c r="CB27" s="3636"/>
      <c r="CC27" s="3636"/>
      <c r="CD27" s="3636"/>
      <c r="CE27" s="3636"/>
      <c r="CF27" s="3639"/>
    </row>
    <row r="28" spans="1:84" ht="13.5" customHeight="1">
      <c r="A28" s="211"/>
      <c r="B28" s="314"/>
      <c r="C28" s="3511"/>
      <c r="D28" s="3511"/>
      <c r="E28" s="3511"/>
      <c r="F28" s="3511"/>
      <c r="G28" s="3511"/>
      <c r="H28" s="315"/>
      <c r="I28" s="3595"/>
      <c r="J28" s="3596"/>
      <c r="K28" s="3596"/>
      <c r="L28" s="3596"/>
      <c r="M28" s="3596"/>
      <c r="N28" s="3596"/>
      <c r="O28" s="3596"/>
      <c r="P28" s="3596"/>
      <c r="Q28" s="3596"/>
      <c r="R28" s="3596"/>
      <c r="S28" s="3596"/>
      <c r="T28" s="3596"/>
      <c r="U28" s="3596"/>
      <c r="V28" s="3597"/>
      <c r="W28" s="324"/>
      <c r="X28" s="3511"/>
      <c r="Y28" s="3511"/>
      <c r="Z28" s="3511"/>
      <c r="AA28" s="3511"/>
      <c r="AB28" s="3511"/>
      <c r="AC28" s="315"/>
      <c r="AD28" s="3600"/>
      <c r="AE28" s="3590"/>
      <c r="AF28" s="3590"/>
      <c r="AG28" s="3590"/>
      <c r="AH28" s="3590"/>
      <c r="AI28" s="3590"/>
      <c r="AJ28" s="3590"/>
      <c r="AK28" s="3590"/>
      <c r="AL28" s="3590"/>
      <c r="AM28" s="3590"/>
      <c r="AN28" s="3590"/>
      <c r="AO28" s="3590"/>
      <c r="AP28" s="3591"/>
      <c r="AQ28" s="245"/>
      <c r="AR28" s="322"/>
      <c r="AS28" s="3635"/>
      <c r="AT28" s="3635"/>
      <c r="AU28" s="3635"/>
      <c r="AV28" s="3635"/>
      <c r="AW28" s="3635"/>
      <c r="AX28" s="323"/>
      <c r="AY28" s="222"/>
      <c r="AZ28" s="3635"/>
      <c r="BA28" s="3635"/>
      <c r="BB28" s="3635"/>
      <c r="BC28" s="3635"/>
      <c r="BD28" s="323"/>
      <c r="BE28" s="3629" t="s">
        <v>492</v>
      </c>
      <c r="BF28" s="3629"/>
      <c r="BG28" s="3629"/>
      <c r="BH28" s="3629"/>
      <c r="BI28" s="3629"/>
      <c r="BJ28" s="3629"/>
      <c r="BK28" s="3629"/>
      <c r="BL28" s="3629"/>
      <c r="BM28" s="3629"/>
      <c r="BN28" s="3629"/>
      <c r="BO28" s="3631" t="s">
        <v>492</v>
      </c>
      <c r="BP28" s="3631"/>
      <c r="BQ28" s="3631"/>
      <c r="BR28" s="3631"/>
      <c r="BS28" s="3631"/>
      <c r="BT28" s="3631"/>
      <c r="BU28" s="3631"/>
      <c r="BV28" s="3631"/>
      <c r="BW28" s="3631"/>
      <c r="BX28" s="3629" t="s">
        <v>492</v>
      </c>
      <c r="BY28" s="3629"/>
      <c r="BZ28" s="3629"/>
      <c r="CA28" s="3629"/>
      <c r="CB28" s="3629"/>
      <c r="CC28" s="3629"/>
      <c r="CD28" s="3629"/>
      <c r="CE28" s="3629"/>
      <c r="CF28" s="3632"/>
    </row>
    <row r="29" spans="1:84" ht="13.5" customHeight="1">
      <c r="A29" s="211"/>
      <c r="B29" s="212"/>
      <c r="C29" s="307"/>
      <c r="D29" s="242"/>
      <c r="E29" s="242"/>
      <c r="F29" s="242"/>
      <c r="G29" s="242"/>
      <c r="H29" s="242"/>
      <c r="I29" s="212"/>
      <c r="J29" s="212"/>
      <c r="K29" s="212"/>
      <c r="L29" s="212"/>
      <c r="M29" s="212"/>
      <c r="N29" s="212"/>
      <c r="O29" s="212"/>
      <c r="P29" s="212"/>
      <c r="Q29" s="212"/>
      <c r="R29" s="212"/>
      <c r="S29" s="212"/>
      <c r="T29" s="212"/>
      <c r="U29" s="212"/>
      <c r="V29" s="212"/>
      <c r="W29" s="212"/>
      <c r="X29" s="212"/>
      <c r="Y29" s="242"/>
      <c r="Z29" s="242"/>
      <c r="AA29" s="242"/>
      <c r="AB29" s="242"/>
      <c r="AC29" s="212"/>
      <c r="AD29" s="245"/>
      <c r="AE29" s="245"/>
      <c r="AF29" s="245"/>
      <c r="AG29" s="245"/>
      <c r="AH29" s="245"/>
      <c r="AI29" s="245"/>
      <c r="AJ29" s="245"/>
      <c r="AK29" s="245"/>
      <c r="AL29" s="245"/>
      <c r="AM29" s="245"/>
      <c r="AN29" s="245"/>
      <c r="AO29" s="245"/>
      <c r="AP29" s="245"/>
      <c r="AQ29" s="216"/>
      <c r="AR29" s="322"/>
      <c r="AS29" s="3635"/>
      <c r="AT29" s="3635"/>
      <c r="AU29" s="3635"/>
      <c r="AV29" s="3635"/>
      <c r="AW29" s="3635"/>
      <c r="AX29" s="323"/>
      <c r="AY29" s="222"/>
      <c r="AZ29" s="3635"/>
      <c r="BA29" s="3635"/>
      <c r="BB29" s="3635"/>
      <c r="BC29" s="3635"/>
      <c r="BD29" s="323"/>
      <c r="BE29" s="3630"/>
      <c r="BF29" s="3630"/>
      <c r="BG29" s="3630"/>
      <c r="BH29" s="3630"/>
      <c r="BI29" s="3630"/>
      <c r="BJ29" s="3630"/>
      <c r="BK29" s="3630"/>
      <c r="BL29" s="3630"/>
      <c r="BM29" s="3630"/>
      <c r="BN29" s="3630"/>
      <c r="BO29" s="3631"/>
      <c r="BP29" s="3631"/>
      <c r="BQ29" s="3631"/>
      <c r="BR29" s="3631"/>
      <c r="BS29" s="3631"/>
      <c r="BT29" s="3631"/>
      <c r="BU29" s="3631"/>
      <c r="BV29" s="3631"/>
      <c r="BW29" s="3631"/>
      <c r="BX29" s="3630"/>
      <c r="BY29" s="3630"/>
      <c r="BZ29" s="3630"/>
      <c r="CA29" s="3630"/>
      <c r="CB29" s="3630"/>
      <c r="CC29" s="3630"/>
      <c r="CD29" s="3630"/>
      <c r="CE29" s="3630"/>
      <c r="CF29" s="3633"/>
    </row>
    <row r="30" spans="1:84" ht="13.5" customHeight="1">
      <c r="A30" s="211"/>
      <c r="B30" s="327"/>
      <c r="C30" s="3524" t="s">
        <v>446</v>
      </c>
      <c r="D30" s="3524"/>
      <c r="E30" s="3524"/>
      <c r="F30" s="3524"/>
      <c r="G30" s="3524"/>
      <c r="H30" s="313"/>
      <c r="I30" s="3533" t="s">
        <v>479</v>
      </c>
      <c r="J30" s="3534"/>
      <c r="K30" s="3534"/>
      <c r="L30" s="3534"/>
      <c r="M30" s="3534"/>
      <c r="N30" s="3534"/>
      <c r="O30" s="3534"/>
      <c r="P30" s="3534"/>
      <c r="Q30" s="3534"/>
      <c r="R30" s="3535"/>
      <c r="S30" s="3533" t="s">
        <v>448</v>
      </c>
      <c r="T30" s="3534"/>
      <c r="U30" s="3534"/>
      <c r="V30" s="3534"/>
      <c r="W30" s="3534"/>
      <c r="X30" s="3534"/>
      <c r="Y30" s="3534"/>
      <c r="Z30" s="3534"/>
      <c r="AA30" s="3534"/>
      <c r="AB30" s="3534"/>
      <c r="AC30" s="3534"/>
      <c r="AD30" s="3534"/>
      <c r="AE30" s="3534"/>
      <c r="AF30" s="3535"/>
      <c r="AG30" s="3533" t="s">
        <v>449</v>
      </c>
      <c r="AH30" s="3534"/>
      <c r="AI30" s="3534"/>
      <c r="AJ30" s="3534"/>
      <c r="AK30" s="3534"/>
      <c r="AL30" s="3534"/>
      <c r="AM30" s="3534"/>
      <c r="AN30" s="3534"/>
      <c r="AO30" s="3534"/>
      <c r="AP30" s="3535"/>
      <c r="AQ30" s="216"/>
      <c r="AR30" s="322"/>
      <c r="AS30" s="3635"/>
      <c r="AT30" s="3635"/>
      <c r="AU30" s="3635"/>
      <c r="AV30" s="3635"/>
      <c r="AW30" s="3635"/>
      <c r="AX30" s="323"/>
      <c r="AY30" s="3640" t="s">
        <v>493</v>
      </c>
      <c r="AZ30" s="3558"/>
      <c r="BA30" s="3558"/>
      <c r="BB30" s="3558"/>
      <c r="BC30" s="3558"/>
      <c r="BD30" s="3559"/>
      <c r="BE30" s="3533" t="s">
        <v>494</v>
      </c>
      <c r="BF30" s="3534"/>
      <c r="BG30" s="3534"/>
      <c r="BH30" s="3534"/>
      <c r="BI30" s="3534"/>
      <c r="BJ30" s="3534"/>
      <c r="BK30" s="3534"/>
      <c r="BL30" s="3533" t="s">
        <v>488</v>
      </c>
      <c r="BM30" s="3534"/>
      <c r="BN30" s="3534"/>
      <c r="BO30" s="3534"/>
      <c r="BP30" s="3534"/>
      <c r="BQ30" s="3534"/>
      <c r="BR30" s="3534"/>
      <c r="BS30" s="3535"/>
      <c r="BT30" s="3533" t="s">
        <v>489</v>
      </c>
      <c r="BU30" s="3534"/>
      <c r="BV30" s="3534"/>
      <c r="BW30" s="3534"/>
      <c r="BX30" s="3534"/>
      <c r="BY30" s="3534"/>
      <c r="BZ30" s="3535"/>
      <c r="CA30" s="3533" t="s">
        <v>490</v>
      </c>
      <c r="CB30" s="3534"/>
      <c r="CC30" s="3534"/>
      <c r="CD30" s="3534"/>
      <c r="CE30" s="3534"/>
      <c r="CF30" s="3535"/>
    </row>
    <row r="31" spans="1:84" ht="13.5" customHeight="1">
      <c r="A31" s="211"/>
      <c r="B31" s="322"/>
      <c r="C31" s="3525"/>
      <c r="D31" s="3525"/>
      <c r="E31" s="3525"/>
      <c r="F31" s="3525"/>
      <c r="G31" s="3525"/>
      <c r="H31" s="323"/>
      <c r="I31" s="3536"/>
      <c r="J31" s="3537"/>
      <c r="K31" s="3537"/>
      <c r="L31" s="3537"/>
      <c r="M31" s="3537"/>
      <c r="N31" s="3537"/>
      <c r="O31" s="3537"/>
      <c r="P31" s="3537"/>
      <c r="Q31" s="3537"/>
      <c r="R31" s="3538"/>
      <c r="S31" s="3536"/>
      <c r="T31" s="3537"/>
      <c r="U31" s="3537"/>
      <c r="V31" s="3537"/>
      <c r="W31" s="3537"/>
      <c r="X31" s="3537"/>
      <c r="Y31" s="3537"/>
      <c r="Z31" s="3537"/>
      <c r="AA31" s="3537"/>
      <c r="AB31" s="3537"/>
      <c r="AC31" s="3537"/>
      <c r="AD31" s="3537"/>
      <c r="AE31" s="3537"/>
      <c r="AF31" s="3538"/>
      <c r="AG31" s="3536"/>
      <c r="AH31" s="3537"/>
      <c r="AI31" s="3537"/>
      <c r="AJ31" s="3537"/>
      <c r="AK31" s="3537"/>
      <c r="AL31" s="3537"/>
      <c r="AM31" s="3537"/>
      <c r="AN31" s="3537"/>
      <c r="AO31" s="3537"/>
      <c r="AP31" s="3538"/>
      <c r="AQ31" s="212"/>
      <c r="AR31" s="322"/>
      <c r="AS31" s="3635"/>
      <c r="AT31" s="3635"/>
      <c r="AU31" s="3635"/>
      <c r="AV31" s="3635"/>
      <c r="AW31" s="3635"/>
      <c r="AX31" s="323"/>
      <c r="AY31" s="3651"/>
      <c r="AZ31" s="3652"/>
      <c r="BA31" s="3652"/>
      <c r="BB31" s="3652"/>
      <c r="BC31" s="3652"/>
      <c r="BD31" s="3653"/>
      <c r="BE31" s="3536"/>
      <c r="BF31" s="3537"/>
      <c r="BG31" s="3537"/>
      <c r="BH31" s="3537"/>
      <c r="BI31" s="3537"/>
      <c r="BJ31" s="3537"/>
      <c r="BK31" s="3537"/>
      <c r="BL31" s="3536"/>
      <c r="BM31" s="3537"/>
      <c r="BN31" s="3537"/>
      <c r="BO31" s="3537"/>
      <c r="BP31" s="3537"/>
      <c r="BQ31" s="3537"/>
      <c r="BR31" s="3537"/>
      <c r="BS31" s="3538"/>
      <c r="BT31" s="3536"/>
      <c r="BU31" s="3537"/>
      <c r="BV31" s="3537"/>
      <c r="BW31" s="3537"/>
      <c r="BX31" s="3537"/>
      <c r="BY31" s="3537"/>
      <c r="BZ31" s="3538"/>
      <c r="CA31" s="3536"/>
      <c r="CB31" s="3537"/>
      <c r="CC31" s="3537"/>
      <c r="CD31" s="3537"/>
      <c r="CE31" s="3537"/>
      <c r="CF31" s="3538"/>
    </row>
    <row r="32" spans="1:84" ht="13.5" customHeight="1">
      <c r="A32" s="211"/>
      <c r="B32" s="322"/>
      <c r="C32" s="3525"/>
      <c r="D32" s="3525"/>
      <c r="E32" s="3525"/>
      <c r="F32" s="3525"/>
      <c r="G32" s="3525"/>
      <c r="H32" s="323"/>
      <c r="I32" s="3569" t="s">
        <v>452</v>
      </c>
      <c r="J32" s="3570"/>
      <c r="K32" s="3570"/>
      <c r="L32" s="3570"/>
      <c r="M32" s="3570"/>
      <c r="N32" s="3570"/>
      <c r="O32" s="3570"/>
      <c r="P32" s="3570"/>
      <c r="Q32" s="3570"/>
      <c r="R32" s="3571"/>
      <c r="S32" s="3572" t="s">
        <v>453</v>
      </c>
      <c r="T32" s="3573"/>
      <c r="U32" s="3573"/>
      <c r="V32" s="3573"/>
      <c r="W32" s="3573"/>
      <c r="X32" s="3574" t="s">
        <v>454</v>
      </c>
      <c r="Y32" s="3575"/>
      <c r="Z32" s="3575"/>
      <c r="AA32" s="3575"/>
      <c r="AB32" s="3575"/>
      <c r="AC32" s="3575"/>
      <c r="AD32" s="3575"/>
      <c r="AE32" s="3575"/>
      <c r="AF32" s="3576"/>
      <c r="AG32" s="3569" t="s">
        <v>455</v>
      </c>
      <c r="AH32" s="3579"/>
      <c r="AI32" s="3579"/>
      <c r="AJ32" s="3579"/>
      <c r="AK32" s="3579"/>
      <c r="AL32" s="3579"/>
      <c r="AM32" s="3579"/>
      <c r="AN32" s="3579"/>
      <c r="AO32" s="3579"/>
      <c r="AP32" s="3580"/>
      <c r="AQ32" s="212"/>
      <c r="AR32" s="322"/>
      <c r="AS32" s="3635"/>
      <c r="AT32" s="3635"/>
      <c r="AU32" s="3635"/>
      <c r="AV32" s="3635"/>
      <c r="AW32" s="3635"/>
      <c r="AX32" s="323"/>
      <c r="AY32" s="3651"/>
      <c r="AZ32" s="3652"/>
      <c r="BA32" s="3652"/>
      <c r="BB32" s="3652"/>
      <c r="BC32" s="3652"/>
      <c r="BD32" s="3653"/>
      <c r="BE32" s="3655"/>
      <c r="BF32" s="3585"/>
      <c r="BG32" s="3585"/>
      <c r="BH32" s="3585"/>
      <c r="BI32" s="3585"/>
      <c r="BJ32" s="3585"/>
      <c r="BK32" s="3585"/>
      <c r="BL32" s="3655"/>
      <c r="BM32" s="3585"/>
      <c r="BN32" s="3585"/>
      <c r="BO32" s="3585"/>
      <c r="BP32" s="3585"/>
      <c r="BQ32" s="3585"/>
      <c r="BR32" s="3585"/>
      <c r="BS32" s="3586"/>
      <c r="BT32" s="3655"/>
      <c r="BU32" s="3585"/>
      <c r="BV32" s="3585"/>
      <c r="BW32" s="3585"/>
      <c r="BX32" s="3585"/>
      <c r="BY32" s="3585"/>
      <c r="BZ32" s="3586"/>
      <c r="CA32" s="3655"/>
      <c r="CB32" s="3585"/>
      <c r="CC32" s="3585"/>
      <c r="CD32" s="3585"/>
      <c r="CE32" s="3585"/>
      <c r="CF32" s="3586"/>
    </row>
    <row r="33" spans="1:84" ht="13.5" customHeight="1">
      <c r="A33" s="211"/>
      <c r="B33" s="322"/>
      <c r="C33" s="3525"/>
      <c r="D33" s="3525"/>
      <c r="E33" s="3525"/>
      <c r="F33" s="3525"/>
      <c r="G33" s="3525"/>
      <c r="H33" s="323"/>
      <c r="I33" s="3539"/>
      <c r="J33" s="3540"/>
      <c r="K33" s="3540"/>
      <c r="L33" s="3540"/>
      <c r="M33" s="3540"/>
      <c r="N33" s="3540"/>
      <c r="O33" s="3540"/>
      <c r="P33" s="3540"/>
      <c r="Q33" s="3540"/>
      <c r="R33" s="3541"/>
      <c r="S33" s="3583" t="s">
        <v>456</v>
      </c>
      <c r="T33" s="3584"/>
      <c r="U33" s="3584"/>
      <c r="V33" s="3584"/>
      <c r="W33" s="3584"/>
      <c r="X33" s="3577"/>
      <c r="Y33" s="3577"/>
      <c r="Z33" s="3577"/>
      <c r="AA33" s="3577"/>
      <c r="AB33" s="3577"/>
      <c r="AC33" s="3577"/>
      <c r="AD33" s="3577"/>
      <c r="AE33" s="3577"/>
      <c r="AF33" s="3578"/>
      <c r="AG33" s="3581"/>
      <c r="AH33" s="3522"/>
      <c r="AI33" s="3522"/>
      <c r="AJ33" s="3522"/>
      <c r="AK33" s="3522"/>
      <c r="AL33" s="3522"/>
      <c r="AM33" s="3522"/>
      <c r="AN33" s="3522"/>
      <c r="AO33" s="3522"/>
      <c r="AP33" s="3582"/>
      <c r="AQ33" s="212"/>
      <c r="AR33" s="314"/>
      <c r="AS33" s="3636"/>
      <c r="AT33" s="3636"/>
      <c r="AU33" s="3636"/>
      <c r="AV33" s="3636"/>
      <c r="AW33" s="3636"/>
      <c r="AX33" s="315"/>
      <c r="AY33" s="3560"/>
      <c r="AZ33" s="3561"/>
      <c r="BA33" s="3561"/>
      <c r="BB33" s="3561"/>
      <c r="BC33" s="3561"/>
      <c r="BD33" s="3562"/>
      <c r="BE33" s="3600"/>
      <c r="BF33" s="3590"/>
      <c r="BG33" s="3590"/>
      <c r="BH33" s="3590"/>
      <c r="BI33" s="3590"/>
      <c r="BJ33" s="3590"/>
      <c r="BK33" s="3590"/>
      <c r="BL33" s="3600"/>
      <c r="BM33" s="3590"/>
      <c r="BN33" s="3590"/>
      <c r="BO33" s="3590"/>
      <c r="BP33" s="3590"/>
      <c r="BQ33" s="3590"/>
      <c r="BR33" s="3590"/>
      <c r="BS33" s="3591"/>
      <c r="BT33" s="3600"/>
      <c r="BU33" s="3590"/>
      <c r="BV33" s="3590"/>
      <c r="BW33" s="3590"/>
      <c r="BX33" s="3590"/>
      <c r="BY33" s="3590"/>
      <c r="BZ33" s="3591"/>
      <c r="CA33" s="3600"/>
      <c r="CB33" s="3590"/>
      <c r="CC33" s="3590"/>
      <c r="CD33" s="3590"/>
      <c r="CE33" s="3590"/>
      <c r="CF33" s="3591"/>
    </row>
    <row r="34" spans="1:84" ht="13.5" customHeight="1">
      <c r="A34" s="211"/>
      <c r="B34" s="322"/>
      <c r="C34" s="3525"/>
      <c r="D34" s="3525"/>
      <c r="E34" s="3525"/>
      <c r="F34" s="3525"/>
      <c r="G34" s="3525"/>
      <c r="H34" s="323"/>
      <c r="I34" s="3545" t="s">
        <v>452</v>
      </c>
      <c r="J34" s="3546"/>
      <c r="K34" s="3546"/>
      <c r="L34" s="3546"/>
      <c r="M34" s="3546"/>
      <c r="N34" s="3546"/>
      <c r="O34" s="3546"/>
      <c r="P34" s="3546"/>
      <c r="Q34" s="3546"/>
      <c r="R34" s="3547"/>
      <c r="S34" s="3551" t="s">
        <v>453</v>
      </c>
      <c r="T34" s="3552"/>
      <c r="U34" s="3552"/>
      <c r="V34" s="3552"/>
      <c r="W34" s="3552"/>
      <c r="X34" s="3553" t="s">
        <v>454</v>
      </c>
      <c r="Y34" s="3554"/>
      <c r="Z34" s="3554"/>
      <c r="AA34" s="3554"/>
      <c r="AB34" s="3554"/>
      <c r="AC34" s="3554"/>
      <c r="AD34" s="3554"/>
      <c r="AE34" s="3554"/>
      <c r="AF34" s="3555"/>
      <c r="AG34" s="3545" t="s">
        <v>455</v>
      </c>
      <c r="AH34" s="3558"/>
      <c r="AI34" s="3558"/>
      <c r="AJ34" s="3558"/>
      <c r="AK34" s="3558"/>
      <c r="AL34" s="3558"/>
      <c r="AM34" s="3558"/>
      <c r="AN34" s="3558"/>
      <c r="AO34" s="3558"/>
      <c r="AP34" s="3559"/>
      <c r="AQ34" s="212"/>
      <c r="AR34" s="222"/>
      <c r="AS34" s="222"/>
      <c r="AT34" s="222"/>
      <c r="AU34" s="222"/>
      <c r="AV34" s="222"/>
      <c r="AW34" s="222"/>
      <c r="AX34" s="222"/>
      <c r="AY34" s="222"/>
      <c r="AZ34" s="222"/>
      <c r="BA34" s="222"/>
      <c r="BB34" s="222"/>
      <c r="BC34" s="222"/>
      <c r="BD34" s="222"/>
      <c r="BE34" s="222"/>
      <c r="BF34" s="222"/>
      <c r="BG34" s="222"/>
      <c r="BH34" s="222"/>
      <c r="BI34" s="222"/>
      <c r="BJ34" s="222"/>
      <c r="BK34" s="222"/>
      <c r="BL34" s="222"/>
      <c r="BM34" s="222"/>
      <c r="BN34" s="222"/>
      <c r="BO34" s="222"/>
      <c r="BP34" s="222"/>
      <c r="BQ34" s="222"/>
      <c r="BR34" s="222"/>
      <c r="BS34" s="222"/>
      <c r="BT34" s="222"/>
      <c r="BU34" s="222"/>
      <c r="BV34" s="222"/>
      <c r="BW34" s="222"/>
      <c r="BX34" s="222"/>
      <c r="BY34" s="222"/>
      <c r="BZ34" s="222"/>
      <c r="CA34" s="222"/>
      <c r="CB34" s="222"/>
      <c r="CC34" s="222"/>
      <c r="CD34" s="222"/>
      <c r="CE34" s="222"/>
      <c r="CF34" s="222"/>
    </row>
    <row r="35" spans="1:84" ht="13.5" customHeight="1">
      <c r="A35" s="211"/>
      <c r="B35" s="314"/>
      <c r="C35" s="3526"/>
      <c r="D35" s="3526"/>
      <c r="E35" s="3526"/>
      <c r="F35" s="3526"/>
      <c r="G35" s="3526"/>
      <c r="H35" s="315"/>
      <c r="I35" s="3548"/>
      <c r="J35" s="3549"/>
      <c r="K35" s="3549"/>
      <c r="L35" s="3549"/>
      <c r="M35" s="3549"/>
      <c r="N35" s="3549"/>
      <c r="O35" s="3549"/>
      <c r="P35" s="3549"/>
      <c r="Q35" s="3549"/>
      <c r="R35" s="3550"/>
      <c r="S35" s="3587" t="s">
        <v>456</v>
      </c>
      <c r="T35" s="3588"/>
      <c r="U35" s="3588"/>
      <c r="V35" s="3588"/>
      <c r="W35" s="3588"/>
      <c r="X35" s="3556"/>
      <c r="Y35" s="3556"/>
      <c r="Z35" s="3556"/>
      <c r="AA35" s="3556"/>
      <c r="AB35" s="3556"/>
      <c r="AC35" s="3556"/>
      <c r="AD35" s="3556"/>
      <c r="AE35" s="3556"/>
      <c r="AF35" s="3557"/>
      <c r="AG35" s="3560"/>
      <c r="AH35" s="3561"/>
      <c r="AI35" s="3561"/>
      <c r="AJ35" s="3561"/>
      <c r="AK35" s="3561"/>
      <c r="AL35" s="3561"/>
      <c r="AM35" s="3561"/>
      <c r="AN35" s="3561"/>
      <c r="AO35" s="3561"/>
      <c r="AP35" s="3562"/>
      <c r="AQ35" s="212"/>
      <c r="AR35" s="3656" t="s">
        <v>496</v>
      </c>
      <c r="AS35" s="3657"/>
      <c r="AT35" s="3657"/>
      <c r="AU35" s="3657"/>
      <c r="AV35" s="3657"/>
      <c r="AW35" s="3657"/>
      <c r="AX35" s="3657"/>
      <c r="AY35" s="3657"/>
      <c r="AZ35" s="3658"/>
      <c r="BA35" s="3533"/>
      <c r="BB35" s="3534"/>
      <c r="BC35" s="3534"/>
      <c r="BD35" s="3534"/>
      <c r="BE35" s="3534"/>
      <c r="BF35" s="3534"/>
      <c r="BG35" s="3534"/>
      <c r="BH35" s="3534"/>
      <c r="BI35" s="3534"/>
      <c r="BJ35" s="3534"/>
      <c r="BK35" s="3535"/>
      <c r="BL35" s="212"/>
      <c r="BM35" s="3656" t="s">
        <v>497</v>
      </c>
      <c r="BN35" s="3657"/>
      <c r="BO35" s="3657"/>
      <c r="BP35" s="3657"/>
      <c r="BQ35" s="3657"/>
      <c r="BR35" s="3657"/>
      <c r="BS35" s="3657"/>
      <c r="BT35" s="3657"/>
      <c r="BU35" s="3658"/>
      <c r="BV35" s="3533"/>
      <c r="BW35" s="3534"/>
      <c r="BX35" s="3534"/>
      <c r="BY35" s="3534"/>
      <c r="BZ35" s="3534"/>
      <c r="CA35" s="3534"/>
      <c r="CB35" s="3534"/>
      <c r="CC35" s="3534"/>
      <c r="CD35" s="3534"/>
      <c r="CE35" s="3534"/>
      <c r="CF35" s="3535"/>
    </row>
    <row r="36" spans="1:84" ht="13.5" customHeight="1">
      <c r="A36" s="211"/>
      <c r="B36" s="217"/>
      <c r="C36" s="218"/>
      <c r="D36" s="218"/>
      <c r="E36" s="218"/>
      <c r="F36" s="218"/>
      <c r="G36" s="218"/>
      <c r="H36" s="217"/>
      <c r="I36" s="217"/>
      <c r="J36" s="217"/>
      <c r="K36" s="217"/>
      <c r="L36" s="217"/>
      <c r="M36" s="217"/>
      <c r="N36" s="217"/>
      <c r="O36" s="217"/>
      <c r="P36" s="217"/>
      <c r="Q36" s="217"/>
      <c r="R36" s="217"/>
      <c r="S36" s="217"/>
      <c r="T36" s="217"/>
      <c r="U36" s="217"/>
      <c r="V36" s="217"/>
      <c r="W36" s="217"/>
      <c r="X36" s="217"/>
      <c r="Y36" s="217"/>
      <c r="Z36" s="217"/>
      <c r="AA36" s="217"/>
      <c r="AB36" s="217"/>
      <c r="AC36" s="217"/>
      <c r="AD36" s="217"/>
      <c r="AE36" s="217"/>
      <c r="AF36" s="217"/>
      <c r="AG36" s="217"/>
      <c r="AH36" s="217"/>
      <c r="AI36" s="217"/>
      <c r="AJ36" s="217"/>
      <c r="AK36" s="217"/>
      <c r="AL36" s="217"/>
      <c r="AM36" s="217"/>
      <c r="AN36" s="217"/>
      <c r="AO36" s="217"/>
      <c r="AP36" s="217"/>
      <c r="AQ36" s="212"/>
      <c r="AR36" s="3659"/>
      <c r="AS36" s="3660"/>
      <c r="AT36" s="3660"/>
      <c r="AU36" s="3660"/>
      <c r="AV36" s="3660"/>
      <c r="AW36" s="3660"/>
      <c r="AX36" s="3660"/>
      <c r="AY36" s="3660"/>
      <c r="AZ36" s="3661"/>
      <c r="BA36" s="3662"/>
      <c r="BB36" s="3663"/>
      <c r="BC36" s="3663"/>
      <c r="BD36" s="3663"/>
      <c r="BE36" s="3663"/>
      <c r="BF36" s="3663"/>
      <c r="BG36" s="3663"/>
      <c r="BH36" s="3663"/>
      <c r="BI36" s="3663"/>
      <c r="BJ36" s="3663"/>
      <c r="BK36" s="3664"/>
      <c r="BL36" s="212"/>
      <c r="BM36" s="3659"/>
      <c r="BN36" s="3660"/>
      <c r="BO36" s="3660"/>
      <c r="BP36" s="3660"/>
      <c r="BQ36" s="3660"/>
      <c r="BR36" s="3660"/>
      <c r="BS36" s="3660"/>
      <c r="BT36" s="3660"/>
      <c r="BU36" s="3661"/>
      <c r="BV36" s="3662"/>
      <c r="BW36" s="3663"/>
      <c r="BX36" s="3663"/>
      <c r="BY36" s="3663"/>
      <c r="BZ36" s="3663"/>
      <c r="CA36" s="3663"/>
      <c r="CB36" s="3663"/>
      <c r="CC36" s="3663"/>
      <c r="CD36" s="3663"/>
      <c r="CE36" s="3663"/>
      <c r="CF36" s="3664"/>
    </row>
    <row r="37" spans="1:84" ht="13.5" customHeight="1">
      <c r="A37" s="211"/>
      <c r="B37" s="327"/>
      <c r="C37" s="3634" t="s">
        <v>495</v>
      </c>
      <c r="D37" s="3634"/>
      <c r="E37" s="3634"/>
      <c r="F37" s="3634"/>
      <c r="G37" s="3634"/>
      <c r="H37" s="313"/>
      <c r="I37" s="309" t="s">
        <v>482</v>
      </c>
      <c r="J37" s="3634" t="s">
        <v>487</v>
      </c>
      <c r="K37" s="3634"/>
      <c r="L37" s="3634"/>
      <c r="M37" s="3634"/>
      <c r="N37" s="310"/>
      <c r="O37" s="3634" t="s">
        <v>488</v>
      </c>
      <c r="P37" s="3634"/>
      <c r="Q37" s="3634"/>
      <c r="R37" s="3634"/>
      <c r="S37" s="3634"/>
      <c r="T37" s="3634"/>
      <c r="U37" s="3634"/>
      <c r="V37" s="3634"/>
      <c r="W37" s="3634"/>
      <c r="X37" s="3634"/>
      <c r="Y37" s="3637" t="s">
        <v>489</v>
      </c>
      <c r="Z37" s="3637"/>
      <c r="AA37" s="3637"/>
      <c r="AB37" s="3637"/>
      <c r="AC37" s="3637"/>
      <c r="AD37" s="3637"/>
      <c r="AE37" s="3637"/>
      <c r="AF37" s="3637"/>
      <c r="AG37" s="3637"/>
      <c r="AH37" s="3634" t="s">
        <v>490</v>
      </c>
      <c r="AI37" s="3634"/>
      <c r="AJ37" s="3634"/>
      <c r="AK37" s="3634"/>
      <c r="AL37" s="3634"/>
      <c r="AM37" s="3634"/>
      <c r="AN37" s="3634"/>
      <c r="AO37" s="3634"/>
      <c r="AP37" s="3638"/>
      <c r="AQ37" s="212"/>
      <c r="AR37" s="223"/>
      <c r="AS37" s="212"/>
      <c r="AT37" s="3640" t="s">
        <v>498</v>
      </c>
      <c r="AU37" s="3634"/>
      <c r="AV37" s="3634"/>
      <c r="AW37" s="3634"/>
      <c r="AX37" s="3634"/>
      <c r="AY37" s="3634"/>
      <c r="AZ37" s="3638"/>
      <c r="BA37" s="3533"/>
      <c r="BB37" s="3534"/>
      <c r="BC37" s="3534"/>
      <c r="BD37" s="3534"/>
      <c r="BE37" s="3534"/>
      <c r="BF37" s="3534"/>
      <c r="BG37" s="3534"/>
      <c r="BH37" s="3534"/>
      <c r="BI37" s="3534"/>
      <c r="BJ37" s="3534"/>
      <c r="BK37" s="3535"/>
      <c r="BL37" s="212"/>
      <c r="BM37" s="3656" t="s">
        <v>499</v>
      </c>
      <c r="BN37" s="3657"/>
      <c r="BO37" s="3657"/>
      <c r="BP37" s="3657"/>
      <c r="BQ37" s="3657"/>
      <c r="BR37" s="3657"/>
      <c r="BS37" s="3657"/>
      <c r="BT37" s="3657"/>
      <c r="BU37" s="3658"/>
      <c r="BV37" s="3533"/>
      <c r="BW37" s="3534"/>
      <c r="BX37" s="3534"/>
      <c r="BY37" s="3534"/>
      <c r="BZ37" s="3534"/>
      <c r="CA37" s="3534"/>
      <c r="CB37" s="3534"/>
      <c r="CC37" s="3534"/>
      <c r="CD37" s="3534"/>
      <c r="CE37" s="3534"/>
      <c r="CF37" s="3535"/>
    </row>
    <row r="38" spans="1:84" ht="13.5" customHeight="1">
      <c r="A38" s="211"/>
      <c r="B38" s="322"/>
      <c r="C38" s="3635"/>
      <c r="D38" s="3635"/>
      <c r="E38" s="3635"/>
      <c r="F38" s="3635"/>
      <c r="G38" s="3635"/>
      <c r="H38" s="323"/>
      <c r="I38" s="325"/>
      <c r="J38" s="3635"/>
      <c r="K38" s="3635"/>
      <c r="L38" s="3635"/>
      <c r="M38" s="3635"/>
      <c r="N38" s="326"/>
      <c r="O38" s="3636"/>
      <c r="P38" s="3636"/>
      <c r="Q38" s="3636"/>
      <c r="R38" s="3636"/>
      <c r="S38" s="3636"/>
      <c r="T38" s="3636"/>
      <c r="U38" s="3636"/>
      <c r="V38" s="3636"/>
      <c r="W38" s="3636"/>
      <c r="X38" s="3636"/>
      <c r="Y38" s="3637"/>
      <c r="Z38" s="3637"/>
      <c r="AA38" s="3637"/>
      <c r="AB38" s="3637"/>
      <c r="AC38" s="3637"/>
      <c r="AD38" s="3637"/>
      <c r="AE38" s="3637"/>
      <c r="AF38" s="3637"/>
      <c r="AG38" s="3637"/>
      <c r="AH38" s="3636"/>
      <c r="AI38" s="3636"/>
      <c r="AJ38" s="3636"/>
      <c r="AK38" s="3636"/>
      <c r="AL38" s="3636"/>
      <c r="AM38" s="3636"/>
      <c r="AN38" s="3636"/>
      <c r="AO38" s="3636"/>
      <c r="AP38" s="3639"/>
      <c r="AQ38" s="212"/>
      <c r="AR38" s="223"/>
      <c r="AS38" s="212"/>
      <c r="AT38" s="3787"/>
      <c r="AU38" s="3635"/>
      <c r="AV38" s="3635"/>
      <c r="AW38" s="3635"/>
      <c r="AX38" s="3635"/>
      <c r="AY38" s="3635"/>
      <c r="AZ38" s="3788"/>
      <c r="BA38" s="3662"/>
      <c r="BB38" s="3663"/>
      <c r="BC38" s="3663"/>
      <c r="BD38" s="3663"/>
      <c r="BE38" s="3663"/>
      <c r="BF38" s="3663"/>
      <c r="BG38" s="3663"/>
      <c r="BH38" s="3663"/>
      <c r="BI38" s="3663"/>
      <c r="BJ38" s="3663"/>
      <c r="BK38" s="3664"/>
      <c r="BL38" s="212"/>
      <c r="BM38" s="3659"/>
      <c r="BN38" s="3660"/>
      <c r="BO38" s="3660"/>
      <c r="BP38" s="3660"/>
      <c r="BQ38" s="3660"/>
      <c r="BR38" s="3660"/>
      <c r="BS38" s="3660"/>
      <c r="BT38" s="3660"/>
      <c r="BU38" s="3661"/>
      <c r="BV38" s="3662"/>
      <c r="BW38" s="3663"/>
      <c r="BX38" s="3663"/>
      <c r="BY38" s="3663"/>
      <c r="BZ38" s="3663"/>
      <c r="CA38" s="3663"/>
      <c r="CB38" s="3663"/>
      <c r="CC38" s="3663"/>
      <c r="CD38" s="3663"/>
      <c r="CE38" s="3663"/>
      <c r="CF38" s="3664"/>
    </row>
    <row r="39" spans="1:84" ht="13.5" customHeight="1">
      <c r="A39" s="211"/>
      <c r="B39" s="322"/>
      <c r="C39" s="3635"/>
      <c r="D39" s="3635"/>
      <c r="E39" s="3635"/>
      <c r="F39" s="3635"/>
      <c r="G39" s="3635"/>
      <c r="H39" s="323"/>
      <c r="I39" s="222"/>
      <c r="J39" s="3635"/>
      <c r="K39" s="3635"/>
      <c r="L39" s="3635"/>
      <c r="M39" s="3635"/>
      <c r="N39" s="323"/>
      <c r="O39" s="3629" t="s">
        <v>492</v>
      </c>
      <c r="P39" s="3629"/>
      <c r="Q39" s="3629"/>
      <c r="R39" s="3629"/>
      <c r="S39" s="3629"/>
      <c r="T39" s="3629"/>
      <c r="U39" s="3629"/>
      <c r="V39" s="3629"/>
      <c r="W39" s="3629"/>
      <c r="X39" s="3629"/>
      <c r="Y39" s="3631" t="s">
        <v>492</v>
      </c>
      <c r="Z39" s="3631"/>
      <c r="AA39" s="3631"/>
      <c r="AB39" s="3631"/>
      <c r="AC39" s="3631"/>
      <c r="AD39" s="3631"/>
      <c r="AE39" s="3631"/>
      <c r="AF39" s="3631"/>
      <c r="AG39" s="3631"/>
      <c r="AH39" s="3629" t="s">
        <v>492</v>
      </c>
      <c r="AI39" s="3629"/>
      <c r="AJ39" s="3629"/>
      <c r="AK39" s="3629"/>
      <c r="AL39" s="3629"/>
      <c r="AM39" s="3629"/>
      <c r="AN39" s="3629"/>
      <c r="AO39" s="3629"/>
      <c r="AP39" s="3632"/>
      <c r="AQ39" s="212"/>
      <c r="AR39" s="3677" t="s">
        <v>500</v>
      </c>
      <c r="AS39" s="3678"/>
      <c r="AT39" s="3678"/>
      <c r="AU39" s="3678"/>
      <c r="AV39" s="3678"/>
      <c r="AW39" s="3678"/>
      <c r="AX39" s="3678"/>
      <c r="AY39" s="3678"/>
      <c r="AZ39" s="3679"/>
      <c r="BA39" s="3683" t="s">
        <v>501</v>
      </c>
      <c r="BB39" s="3684"/>
      <c r="BC39" s="3684"/>
      <c r="BD39" s="3684"/>
      <c r="BE39" s="3684"/>
      <c r="BF39" s="3684"/>
      <c r="BG39" s="3684"/>
      <c r="BH39" s="3684"/>
      <c r="BI39" s="3684"/>
      <c r="BJ39" s="3684"/>
      <c r="BK39" s="3685"/>
      <c r="BL39" s="212"/>
      <c r="BM39" s="3656" t="s">
        <v>502</v>
      </c>
      <c r="BN39" s="3657"/>
      <c r="BO39" s="3657"/>
      <c r="BP39" s="3657"/>
      <c r="BQ39" s="3657"/>
      <c r="BR39" s="3657"/>
      <c r="BS39" s="3657"/>
      <c r="BT39" s="3657"/>
      <c r="BU39" s="3658"/>
      <c r="BV39" s="3533"/>
      <c r="BW39" s="3534"/>
      <c r="BX39" s="3534"/>
      <c r="BY39" s="3534"/>
      <c r="BZ39" s="3534"/>
      <c r="CA39" s="3534"/>
      <c r="CB39" s="3534"/>
      <c r="CC39" s="3534"/>
      <c r="CD39" s="3534"/>
      <c r="CE39" s="3534"/>
      <c r="CF39" s="3535"/>
    </row>
    <row r="40" spans="1:84" ht="13.5" customHeight="1">
      <c r="A40" s="211"/>
      <c r="B40" s="322"/>
      <c r="C40" s="3635"/>
      <c r="D40" s="3635"/>
      <c r="E40" s="3635"/>
      <c r="F40" s="3635"/>
      <c r="G40" s="3635"/>
      <c r="H40" s="323"/>
      <c r="I40" s="222"/>
      <c r="J40" s="3635"/>
      <c r="K40" s="3635"/>
      <c r="L40" s="3635"/>
      <c r="M40" s="3635"/>
      <c r="N40" s="323"/>
      <c r="O40" s="3630"/>
      <c r="P40" s="3630"/>
      <c r="Q40" s="3630"/>
      <c r="R40" s="3630"/>
      <c r="S40" s="3630"/>
      <c r="T40" s="3630"/>
      <c r="U40" s="3630"/>
      <c r="V40" s="3630"/>
      <c r="W40" s="3630"/>
      <c r="X40" s="3630"/>
      <c r="Y40" s="3631"/>
      <c r="Z40" s="3631"/>
      <c r="AA40" s="3631"/>
      <c r="AB40" s="3631"/>
      <c r="AC40" s="3631"/>
      <c r="AD40" s="3631"/>
      <c r="AE40" s="3631"/>
      <c r="AF40" s="3631"/>
      <c r="AG40" s="3631"/>
      <c r="AH40" s="3630"/>
      <c r="AI40" s="3630"/>
      <c r="AJ40" s="3630"/>
      <c r="AK40" s="3630"/>
      <c r="AL40" s="3630"/>
      <c r="AM40" s="3630"/>
      <c r="AN40" s="3630"/>
      <c r="AO40" s="3630"/>
      <c r="AP40" s="3633"/>
      <c r="AQ40" s="212"/>
      <c r="AR40" s="3680"/>
      <c r="AS40" s="3681"/>
      <c r="AT40" s="3681"/>
      <c r="AU40" s="3681"/>
      <c r="AV40" s="3681"/>
      <c r="AW40" s="3681"/>
      <c r="AX40" s="3681"/>
      <c r="AY40" s="3681"/>
      <c r="AZ40" s="3682"/>
      <c r="BA40" s="3686"/>
      <c r="BB40" s="3687"/>
      <c r="BC40" s="3687"/>
      <c r="BD40" s="3687"/>
      <c r="BE40" s="3687"/>
      <c r="BF40" s="3687"/>
      <c r="BG40" s="3687"/>
      <c r="BH40" s="3687"/>
      <c r="BI40" s="3687"/>
      <c r="BJ40" s="3687"/>
      <c r="BK40" s="3688"/>
      <c r="BL40" s="212"/>
      <c r="BM40" s="3659"/>
      <c r="BN40" s="3660"/>
      <c r="BO40" s="3660"/>
      <c r="BP40" s="3660"/>
      <c r="BQ40" s="3660"/>
      <c r="BR40" s="3660"/>
      <c r="BS40" s="3660"/>
      <c r="BT40" s="3660"/>
      <c r="BU40" s="3661"/>
      <c r="BV40" s="3662"/>
      <c r="BW40" s="3663"/>
      <c r="BX40" s="3663"/>
      <c r="BY40" s="3663"/>
      <c r="BZ40" s="3663"/>
      <c r="CA40" s="3663"/>
      <c r="CB40" s="3663"/>
      <c r="CC40" s="3663"/>
      <c r="CD40" s="3663"/>
      <c r="CE40" s="3663"/>
      <c r="CF40" s="3664"/>
    </row>
    <row r="41" spans="1:84" ht="13.5" customHeight="1">
      <c r="A41" s="211"/>
      <c r="B41" s="322"/>
      <c r="C41" s="3635"/>
      <c r="D41" s="3635"/>
      <c r="E41" s="3635"/>
      <c r="F41" s="3635"/>
      <c r="G41" s="3635"/>
      <c r="H41" s="323"/>
      <c r="I41" s="3640" t="s">
        <v>493</v>
      </c>
      <c r="J41" s="3558"/>
      <c r="K41" s="3558"/>
      <c r="L41" s="3558"/>
      <c r="M41" s="3558"/>
      <c r="N41" s="3559"/>
      <c r="O41" s="3533" t="s">
        <v>494</v>
      </c>
      <c r="P41" s="3534"/>
      <c r="Q41" s="3534"/>
      <c r="R41" s="3534"/>
      <c r="S41" s="3534"/>
      <c r="T41" s="3534"/>
      <c r="U41" s="3534"/>
      <c r="V41" s="3533" t="s">
        <v>488</v>
      </c>
      <c r="W41" s="3534"/>
      <c r="X41" s="3534"/>
      <c r="Y41" s="3534"/>
      <c r="Z41" s="3534"/>
      <c r="AA41" s="3534"/>
      <c r="AB41" s="3534"/>
      <c r="AC41" s="3535"/>
      <c r="AD41" s="3533" t="s">
        <v>489</v>
      </c>
      <c r="AE41" s="3534"/>
      <c r="AF41" s="3534"/>
      <c r="AG41" s="3534"/>
      <c r="AH41" s="3534"/>
      <c r="AI41" s="3534"/>
      <c r="AJ41" s="3535"/>
      <c r="AK41" s="3533" t="s">
        <v>490</v>
      </c>
      <c r="AL41" s="3534"/>
      <c r="AM41" s="3534"/>
      <c r="AN41" s="3534"/>
      <c r="AO41" s="3534"/>
      <c r="AP41" s="3535"/>
      <c r="AQ41" s="212"/>
      <c r="AR41" s="223"/>
      <c r="AS41" s="212"/>
      <c r="AT41" s="3656" t="s">
        <v>503</v>
      </c>
      <c r="AU41" s="3657"/>
      <c r="AV41" s="3657"/>
      <c r="AW41" s="3657"/>
      <c r="AX41" s="3657"/>
      <c r="AY41" s="3657"/>
      <c r="AZ41" s="3658"/>
      <c r="BA41" s="3655"/>
      <c r="BB41" s="3585"/>
      <c r="BC41" s="3585"/>
      <c r="BD41" s="3585"/>
      <c r="BE41" s="3585"/>
      <c r="BF41" s="3585"/>
      <c r="BG41" s="3585"/>
      <c r="BH41" s="3585"/>
      <c r="BI41" s="3585"/>
      <c r="BJ41" s="3585"/>
      <c r="BK41" s="3586"/>
      <c r="BL41" s="212"/>
      <c r="BM41" s="3656" t="s">
        <v>430</v>
      </c>
      <c r="BN41" s="3657"/>
      <c r="BO41" s="3657"/>
      <c r="BP41" s="3657"/>
      <c r="BQ41" s="3657"/>
      <c r="BR41" s="3657"/>
      <c r="BS41" s="3657"/>
      <c r="BT41" s="3657"/>
      <c r="BU41" s="3658"/>
      <c r="BV41" s="3533"/>
      <c r="BW41" s="3534"/>
      <c r="BX41" s="3534"/>
      <c r="BY41" s="3534"/>
      <c r="BZ41" s="3534"/>
      <c r="CA41" s="3534"/>
      <c r="CB41" s="3534"/>
      <c r="CC41" s="3534"/>
      <c r="CD41" s="3534"/>
      <c r="CE41" s="3534"/>
      <c r="CF41" s="3535"/>
    </row>
    <row r="42" spans="1:84" ht="13.5" customHeight="1">
      <c r="A42" s="211"/>
      <c r="B42" s="322"/>
      <c r="C42" s="3635"/>
      <c r="D42" s="3635"/>
      <c r="E42" s="3635"/>
      <c r="F42" s="3635"/>
      <c r="G42" s="3635"/>
      <c r="H42" s="323"/>
      <c r="I42" s="3651"/>
      <c r="J42" s="3652"/>
      <c r="K42" s="3652"/>
      <c r="L42" s="3652"/>
      <c r="M42" s="3652"/>
      <c r="N42" s="3653"/>
      <c r="O42" s="3536"/>
      <c r="P42" s="3537"/>
      <c r="Q42" s="3537"/>
      <c r="R42" s="3537"/>
      <c r="S42" s="3537"/>
      <c r="T42" s="3537"/>
      <c r="U42" s="3537"/>
      <c r="V42" s="3536"/>
      <c r="W42" s="3537"/>
      <c r="X42" s="3537"/>
      <c r="Y42" s="3537"/>
      <c r="Z42" s="3537"/>
      <c r="AA42" s="3537"/>
      <c r="AB42" s="3537"/>
      <c r="AC42" s="3538"/>
      <c r="AD42" s="3536"/>
      <c r="AE42" s="3537"/>
      <c r="AF42" s="3537"/>
      <c r="AG42" s="3537"/>
      <c r="AH42" s="3537"/>
      <c r="AI42" s="3537"/>
      <c r="AJ42" s="3538"/>
      <c r="AK42" s="3536"/>
      <c r="AL42" s="3537"/>
      <c r="AM42" s="3537"/>
      <c r="AN42" s="3537"/>
      <c r="AO42" s="3537"/>
      <c r="AP42" s="3538"/>
      <c r="AQ42" s="212"/>
      <c r="AR42" s="224"/>
      <c r="AS42" s="225"/>
      <c r="AT42" s="3689"/>
      <c r="AU42" s="3690"/>
      <c r="AV42" s="3690"/>
      <c r="AW42" s="3690"/>
      <c r="AX42" s="3690"/>
      <c r="AY42" s="3690"/>
      <c r="AZ42" s="3691"/>
      <c r="BA42" s="3600"/>
      <c r="BB42" s="3590"/>
      <c r="BC42" s="3590"/>
      <c r="BD42" s="3590"/>
      <c r="BE42" s="3590"/>
      <c r="BF42" s="3590"/>
      <c r="BG42" s="3590"/>
      <c r="BH42" s="3590"/>
      <c r="BI42" s="3590"/>
      <c r="BJ42" s="3590"/>
      <c r="BK42" s="3591"/>
      <c r="BL42" s="212"/>
      <c r="BM42" s="3659"/>
      <c r="BN42" s="3660"/>
      <c r="BO42" s="3660"/>
      <c r="BP42" s="3660"/>
      <c r="BQ42" s="3660"/>
      <c r="BR42" s="3660"/>
      <c r="BS42" s="3660"/>
      <c r="BT42" s="3660"/>
      <c r="BU42" s="3661"/>
      <c r="BV42" s="3662"/>
      <c r="BW42" s="3663"/>
      <c r="BX42" s="3663"/>
      <c r="BY42" s="3663"/>
      <c r="BZ42" s="3663"/>
      <c r="CA42" s="3663"/>
      <c r="CB42" s="3663"/>
      <c r="CC42" s="3663"/>
      <c r="CD42" s="3663"/>
      <c r="CE42" s="3663"/>
      <c r="CF42" s="3664"/>
    </row>
    <row r="43" spans="1:84" ht="13.5" customHeight="1">
      <c r="A43" s="211"/>
      <c r="B43" s="322"/>
      <c r="C43" s="3635"/>
      <c r="D43" s="3635"/>
      <c r="E43" s="3635"/>
      <c r="F43" s="3635"/>
      <c r="G43" s="3635"/>
      <c r="H43" s="323"/>
      <c r="I43" s="3651"/>
      <c r="J43" s="3652"/>
      <c r="K43" s="3652"/>
      <c r="L43" s="3652"/>
      <c r="M43" s="3652"/>
      <c r="N43" s="3653"/>
      <c r="O43" s="3655"/>
      <c r="P43" s="3585"/>
      <c r="Q43" s="3585"/>
      <c r="R43" s="3585"/>
      <c r="S43" s="3585"/>
      <c r="T43" s="3585"/>
      <c r="U43" s="3585"/>
      <c r="V43" s="3655"/>
      <c r="W43" s="3585"/>
      <c r="X43" s="3585"/>
      <c r="Y43" s="3585"/>
      <c r="Z43" s="3585"/>
      <c r="AA43" s="3585"/>
      <c r="AB43" s="3585"/>
      <c r="AC43" s="3586"/>
      <c r="AD43" s="3655"/>
      <c r="AE43" s="3585"/>
      <c r="AF43" s="3585"/>
      <c r="AG43" s="3585"/>
      <c r="AH43" s="3585"/>
      <c r="AI43" s="3585"/>
      <c r="AJ43" s="3586"/>
      <c r="AK43" s="3655"/>
      <c r="AL43" s="3585"/>
      <c r="AM43" s="3585"/>
      <c r="AN43" s="3585"/>
      <c r="AO43" s="3585"/>
      <c r="AP43" s="3586"/>
      <c r="AQ43" s="212"/>
      <c r="AR43" s="212"/>
      <c r="AS43" s="212"/>
      <c r="AT43" s="212"/>
      <c r="AU43" s="212"/>
      <c r="AV43" s="212"/>
      <c r="AW43" s="212"/>
      <c r="AX43" s="212"/>
      <c r="AY43" s="212"/>
      <c r="AZ43" s="212"/>
      <c r="BA43" s="212"/>
      <c r="BB43" s="212"/>
      <c r="BC43" s="212"/>
      <c r="BD43" s="212"/>
      <c r="BE43" s="212"/>
      <c r="BF43" s="212"/>
      <c r="BG43" s="212"/>
      <c r="BH43" s="212"/>
      <c r="BI43" s="212"/>
      <c r="BJ43" s="212"/>
      <c r="BK43" s="212"/>
      <c r="BL43" s="212"/>
      <c r="BM43" s="223"/>
      <c r="BN43" s="212"/>
      <c r="BO43" s="3656" t="s">
        <v>503</v>
      </c>
      <c r="BP43" s="3657"/>
      <c r="BQ43" s="3657"/>
      <c r="BR43" s="3657"/>
      <c r="BS43" s="3657"/>
      <c r="BT43" s="3657"/>
      <c r="BU43" s="3658"/>
      <c r="BV43" s="3533"/>
      <c r="BW43" s="3534"/>
      <c r="BX43" s="3534"/>
      <c r="BY43" s="3534"/>
      <c r="BZ43" s="3534"/>
      <c r="CA43" s="3534"/>
      <c r="CB43" s="3534"/>
      <c r="CC43" s="3534"/>
      <c r="CD43" s="3534"/>
      <c r="CE43" s="3534"/>
      <c r="CF43" s="3535"/>
    </row>
    <row r="44" spans="1:84" ht="13.5" customHeight="1">
      <c r="A44" s="211"/>
      <c r="B44" s="314"/>
      <c r="C44" s="3636"/>
      <c r="D44" s="3636"/>
      <c r="E44" s="3636"/>
      <c r="F44" s="3636"/>
      <c r="G44" s="3636"/>
      <c r="H44" s="315"/>
      <c r="I44" s="3560"/>
      <c r="J44" s="3561"/>
      <c r="K44" s="3561"/>
      <c r="L44" s="3561"/>
      <c r="M44" s="3561"/>
      <c r="N44" s="3562"/>
      <c r="O44" s="3600"/>
      <c r="P44" s="3590"/>
      <c r="Q44" s="3590"/>
      <c r="R44" s="3590"/>
      <c r="S44" s="3590"/>
      <c r="T44" s="3590"/>
      <c r="U44" s="3590"/>
      <c r="V44" s="3600"/>
      <c r="W44" s="3590"/>
      <c r="X44" s="3590"/>
      <c r="Y44" s="3590"/>
      <c r="Z44" s="3590"/>
      <c r="AA44" s="3590"/>
      <c r="AB44" s="3590"/>
      <c r="AC44" s="3591"/>
      <c r="AD44" s="3600"/>
      <c r="AE44" s="3590"/>
      <c r="AF44" s="3590"/>
      <c r="AG44" s="3590"/>
      <c r="AH44" s="3590"/>
      <c r="AI44" s="3590"/>
      <c r="AJ44" s="3591"/>
      <c r="AK44" s="3600"/>
      <c r="AL44" s="3590"/>
      <c r="AM44" s="3590"/>
      <c r="AN44" s="3590"/>
      <c r="AO44" s="3590"/>
      <c r="AP44" s="3591"/>
      <c r="AQ44" s="212"/>
      <c r="AR44" s="212"/>
      <c r="AS44" s="212"/>
      <c r="AT44" s="212"/>
      <c r="AU44" s="212"/>
      <c r="AV44" s="212"/>
      <c r="AW44" s="212"/>
      <c r="AX44" s="212"/>
      <c r="AY44" s="212"/>
      <c r="AZ44" s="212"/>
      <c r="BA44" s="212"/>
      <c r="BB44" s="212"/>
      <c r="BC44" s="212"/>
      <c r="BD44" s="212"/>
      <c r="BE44" s="212"/>
      <c r="BF44" s="212"/>
      <c r="BG44" s="212"/>
      <c r="BH44" s="212"/>
      <c r="BI44" s="212"/>
      <c r="BJ44" s="212"/>
      <c r="BK44" s="212"/>
      <c r="BL44" s="212"/>
      <c r="BM44" s="223"/>
      <c r="BN44" s="212"/>
      <c r="BO44" s="3659"/>
      <c r="BP44" s="3660"/>
      <c r="BQ44" s="3660"/>
      <c r="BR44" s="3660"/>
      <c r="BS44" s="3660"/>
      <c r="BT44" s="3660"/>
      <c r="BU44" s="3661"/>
      <c r="BV44" s="3662"/>
      <c r="BW44" s="3663"/>
      <c r="BX44" s="3663"/>
      <c r="BY44" s="3663"/>
      <c r="BZ44" s="3663"/>
      <c r="CA44" s="3663"/>
      <c r="CB44" s="3663"/>
      <c r="CC44" s="3663"/>
      <c r="CD44" s="3663"/>
      <c r="CE44" s="3663"/>
      <c r="CF44" s="3664"/>
    </row>
    <row r="45" spans="1:84" ht="13.5" customHeight="1">
      <c r="A45" s="211"/>
      <c r="B45" s="212"/>
      <c r="C45" s="226"/>
      <c r="D45" s="226"/>
      <c r="E45" s="226"/>
      <c r="F45" s="226"/>
      <c r="G45" s="226"/>
      <c r="H45" s="212"/>
      <c r="I45" s="212"/>
      <c r="J45" s="212"/>
      <c r="K45" s="212"/>
      <c r="L45" s="212"/>
      <c r="M45" s="212"/>
      <c r="N45" s="212"/>
      <c r="O45" s="212"/>
      <c r="P45" s="212"/>
      <c r="Q45" s="212"/>
      <c r="R45" s="212"/>
      <c r="S45" s="212"/>
      <c r="T45" s="212"/>
      <c r="U45" s="212"/>
      <c r="V45" s="212"/>
      <c r="W45" s="212"/>
      <c r="X45" s="212"/>
      <c r="Y45" s="212"/>
      <c r="Z45" s="212"/>
      <c r="AA45" s="212"/>
      <c r="AB45" s="212"/>
      <c r="AC45" s="212"/>
      <c r="AD45" s="212"/>
      <c r="AE45" s="212"/>
      <c r="AF45" s="212"/>
      <c r="AG45" s="212"/>
      <c r="AH45" s="212"/>
      <c r="AI45" s="212"/>
      <c r="AJ45" s="212"/>
      <c r="AK45" s="212"/>
      <c r="AL45" s="212"/>
      <c r="AM45" s="212"/>
      <c r="AN45" s="212"/>
      <c r="AO45" s="212"/>
      <c r="AP45" s="212"/>
      <c r="AQ45" s="221"/>
      <c r="AR45" s="212"/>
      <c r="AS45" s="212"/>
      <c r="AT45" s="212"/>
      <c r="AU45" s="212"/>
      <c r="AV45" s="212"/>
      <c r="AW45" s="212"/>
      <c r="AX45" s="212"/>
      <c r="AY45" s="212"/>
      <c r="AZ45" s="212"/>
      <c r="BA45" s="212"/>
      <c r="BB45" s="212"/>
      <c r="BC45" s="212"/>
      <c r="BD45" s="212"/>
      <c r="BE45" s="212"/>
      <c r="BF45" s="212"/>
      <c r="BG45" s="212"/>
      <c r="BH45" s="212"/>
      <c r="BI45" s="212"/>
      <c r="BJ45" s="212"/>
      <c r="BK45" s="212"/>
      <c r="BL45" s="212"/>
      <c r="BM45" s="223"/>
      <c r="BN45" s="212"/>
      <c r="BO45" s="3533" t="s">
        <v>432</v>
      </c>
      <c r="BP45" s="3534"/>
      <c r="BQ45" s="3534"/>
      <c r="BR45" s="3534"/>
      <c r="BS45" s="3534"/>
      <c r="BT45" s="3534"/>
      <c r="BU45" s="3535"/>
      <c r="BV45" s="3533"/>
      <c r="BW45" s="3534"/>
      <c r="BX45" s="3534"/>
      <c r="BY45" s="3534"/>
      <c r="BZ45" s="3534"/>
      <c r="CA45" s="3534"/>
      <c r="CB45" s="3534"/>
      <c r="CC45" s="3534"/>
      <c r="CD45" s="3534"/>
      <c r="CE45" s="3534"/>
      <c r="CF45" s="3535"/>
    </row>
    <row r="46" spans="1:84" ht="13.5" customHeight="1">
      <c r="A46" s="211"/>
      <c r="B46" s="3789" t="s">
        <v>81</v>
      </c>
      <c r="C46" s="3790"/>
      <c r="D46" s="3790"/>
      <c r="E46" s="3790"/>
      <c r="F46" s="3790"/>
      <c r="G46" s="3790"/>
      <c r="H46" s="3790"/>
      <c r="I46" s="3790"/>
      <c r="J46" s="3791"/>
      <c r="K46" s="3533"/>
      <c r="L46" s="3534"/>
      <c r="M46" s="3534"/>
      <c r="N46" s="3534"/>
      <c r="O46" s="3534"/>
      <c r="P46" s="3534"/>
      <c r="Q46" s="3534"/>
      <c r="R46" s="3534"/>
      <c r="S46" s="3534"/>
      <c r="T46" s="3534"/>
      <c r="U46" s="3535"/>
      <c r="V46" s="212"/>
      <c r="W46" s="3795" t="s">
        <v>497</v>
      </c>
      <c r="X46" s="3796"/>
      <c r="Y46" s="3796"/>
      <c r="Z46" s="3796"/>
      <c r="AA46" s="3796"/>
      <c r="AB46" s="3796"/>
      <c r="AC46" s="3796"/>
      <c r="AD46" s="3796"/>
      <c r="AE46" s="3797"/>
      <c r="AF46" s="3533"/>
      <c r="AG46" s="3534"/>
      <c r="AH46" s="3534"/>
      <c r="AI46" s="3534"/>
      <c r="AJ46" s="3534"/>
      <c r="AK46" s="3534"/>
      <c r="AL46" s="3534"/>
      <c r="AM46" s="3534"/>
      <c r="AN46" s="3534"/>
      <c r="AO46" s="3534"/>
      <c r="AP46" s="3535"/>
      <c r="AQ46" s="221"/>
      <c r="AR46" s="212"/>
      <c r="AS46" s="212"/>
      <c r="AT46" s="212"/>
      <c r="AU46" s="212"/>
      <c r="AV46" s="212"/>
      <c r="AW46" s="212"/>
      <c r="AX46" s="212"/>
      <c r="AY46" s="212"/>
      <c r="AZ46" s="212"/>
      <c r="BA46" s="212"/>
      <c r="BB46" s="212"/>
      <c r="BC46" s="212"/>
      <c r="BD46" s="212"/>
      <c r="BE46" s="212"/>
      <c r="BF46" s="212"/>
      <c r="BG46" s="212"/>
      <c r="BH46" s="212"/>
      <c r="BI46" s="212"/>
      <c r="BJ46" s="212"/>
      <c r="BK46" s="212"/>
      <c r="BL46" s="212"/>
      <c r="BM46" s="224"/>
      <c r="BN46" s="225"/>
      <c r="BO46" s="3536"/>
      <c r="BP46" s="3537"/>
      <c r="BQ46" s="3537"/>
      <c r="BR46" s="3537"/>
      <c r="BS46" s="3537"/>
      <c r="BT46" s="3537"/>
      <c r="BU46" s="3538"/>
      <c r="BV46" s="3536"/>
      <c r="BW46" s="3537"/>
      <c r="BX46" s="3537"/>
      <c r="BY46" s="3537"/>
      <c r="BZ46" s="3537"/>
      <c r="CA46" s="3537"/>
      <c r="CB46" s="3537"/>
      <c r="CC46" s="3537"/>
      <c r="CD46" s="3537"/>
      <c r="CE46" s="3537"/>
      <c r="CF46" s="3538"/>
    </row>
    <row r="47" spans="1:84" ht="13.5" customHeight="1">
      <c r="A47" s="211"/>
      <c r="B47" s="3792"/>
      <c r="C47" s="3793"/>
      <c r="D47" s="3793"/>
      <c r="E47" s="3793"/>
      <c r="F47" s="3793"/>
      <c r="G47" s="3793"/>
      <c r="H47" s="3793"/>
      <c r="I47" s="3793"/>
      <c r="J47" s="3794"/>
      <c r="K47" s="3662"/>
      <c r="L47" s="3663"/>
      <c r="M47" s="3663"/>
      <c r="N47" s="3663"/>
      <c r="O47" s="3663"/>
      <c r="P47" s="3663"/>
      <c r="Q47" s="3663"/>
      <c r="R47" s="3663"/>
      <c r="S47" s="3663"/>
      <c r="T47" s="3663"/>
      <c r="U47" s="3664"/>
      <c r="V47" s="212"/>
      <c r="W47" s="3798"/>
      <c r="X47" s="3780"/>
      <c r="Y47" s="3780"/>
      <c r="Z47" s="3780"/>
      <c r="AA47" s="3780"/>
      <c r="AB47" s="3780"/>
      <c r="AC47" s="3780"/>
      <c r="AD47" s="3780"/>
      <c r="AE47" s="3799"/>
      <c r="AF47" s="3662"/>
      <c r="AG47" s="3663"/>
      <c r="AH47" s="3663"/>
      <c r="AI47" s="3663"/>
      <c r="AJ47" s="3663"/>
      <c r="AK47" s="3663"/>
      <c r="AL47" s="3663"/>
      <c r="AM47" s="3663"/>
      <c r="AN47" s="3663"/>
      <c r="AO47" s="3663"/>
      <c r="AP47" s="3664"/>
      <c r="AQ47" s="221"/>
      <c r="AR47" s="212"/>
      <c r="AS47" s="212"/>
      <c r="AT47" s="212"/>
      <c r="AU47" s="212"/>
      <c r="AV47" s="212"/>
      <c r="AW47" s="212"/>
      <c r="AX47" s="212"/>
      <c r="AY47" s="212"/>
      <c r="AZ47" s="212"/>
      <c r="BA47" s="212"/>
      <c r="BB47" s="212"/>
      <c r="BC47" s="212"/>
      <c r="BD47" s="212"/>
      <c r="BE47" s="212"/>
      <c r="BF47" s="212"/>
      <c r="BG47" s="212"/>
      <c r="BH47" s="212"/>
      <c r="BI47" s="212"/>
      <c r="BJ47" s="212"/>
      <c r="BK47" s="212"/>
      <c r="BL47" s="212"/>
      <c r="BM47" s="212"/>
      <c r="BN47" s="212"/>
      <c r="BO47" s="212"/>
      <c r="BP47" s="212"/>
      <c r="BQ47" s="212"/>
      <c r="BR47" s="212"/>
      <c r="BS47" s="212"/>
      <c r="BT47" s="212"/>
      <c r="BU47" s="212"/>
      <c r="BV47" s="212"/>
      <c r="BW47" s="212"/>
      <c r="BX47" s="212"/>
      <c r="BY47" s="212"/>
      <c r="BZ47" s="212"/>
      <c r="CA47" s="212"/>
      <c r="CB47" s="212"/>
      <c r="CC47" s="212"/>
      <c r="CD47" s="212"/>
      <c r="CE47" s="212"/>
      <c r="CF47" s="212"/>
    </row>
    <row r="48" spans="1:84" ht="13.5" customHeight="1">
      <c r="A48" s="211"/>
      <c r="B48" s="223"/>
      <c r="C48" s="212"/>
      <c r="D48" s="3640" t="s">
        <v>498</v>
      </c>
      <c r="E48" s="3634"/>
      <c r="F48" s="3634"/>
      <c r="G48" s="3634"/>
      <c r="H48" s="3634"/>
      <c r="I48" s="3634"/>
      <c r="J48" s="3638"/>
      <c r="K48" s="3533"/>
      <c r="L48" s="3534"/>
      <c r="M48" s="3534"/>
      <c r="N48" s="3534"/>
      <c r="O48" s="3534"/>
      <c r="P48" s="3534"/>
      <c r="Q48" s="3534"/>
      <c r="R48" s="3534"/>
      <c r="S48" s="3534"/>
      <c r="T48" s="3534"/>
      <c r="U48" s="3535"/>
      <c r="V48" s="212"/>
      <c r="W48" s="3795" t="s">
        <v>499</v>
      </c>
      <c r="X48" s="3796"/>
      <c r="Y48" s="3796"/>
      <c r="Z48" s="3796"/>
      <c r="AA48" s="3796"/>
      <c r="AB48" s="3796"/>
      <c r="AC48" s="3796"/>
      <c r="AD48" s="3796"/>
      <c r="AE48" s="3797"/>
      <c r="AF48" s="3533"/>
      <c r="AG48" s="3534"/>
      <c r="AH48" s="3534"/>
      <c r="AI48" s="3534"/>
      <c r="AJ48" s="3534"/>
      <c r="AK48" s="3534"/>
      <c r="AL48" s="3534"/>
      <c r="AM48" s="3534"/>
      <c r="AN48" s="3534"/>
      <c r="AO48" s="3534"/>
      <c r="AP48" s="3535"/>
      <c r="AQ48" s="221"/>
      <c r="AR48" s="3730" t="s">
        <v>508</v>
      </c>
      <c r="AS48" s="3730"/>
      <c r="AT48" s="3730"/>
      <c r="AU48" s="3730"/>
      <c r="AV48" s="3730"/>
      <c r="AW48" s="3730"/>
      <c r="AX48" s="3730"/>
      <c r="AY48" s="3730"/>
      <c r="AZ48" s="3733" t="s">
        <v>509</v>
      </c>
      <c r="BA48" s="3733"/>
      <c r="BB48" s="3733"/>
      <c r="BC48" s="3733"/>
      <c r="BD48" s="3733"/>
      <c r="BE48" s="3733"/>
      <c r="BF48" s="3800" t="s">
        <v>510</v>
      </c>
      <c r="BG48" s="3707"/>
      <c r="BH48" s="3707"/>
      <c r="BI48" s="3707"/>
      <c r="BJ48" s="3707"/>
      <c r="BK48" s="3707"/>
      <c r="BL48" s="3707"/>
      <c r="BM48" s="3708"/>
      <c r="BN48" s="3563" t="s">
        <v>509</v>
      </c>
      <c r="BO48" s="3601"/>
      <c r="BP48" s="3601"/>
      <c r="BQ48" s="3601"/>
      <c r="BR48" s="3601"/>
      <c r="BS48" s="3715"/>
      <c r="BT48" s="3706" t="s">
        <v>511</v>
      </c>
      <c r="BU48" s="3707"/>
      <c r="BV48" s="3707"/>
      <c r="BW48" s="3707"/>
      <c r="BX48" s="3707"/>
      <c r="BY48" s="3707"/>
      <c r="BZ48" s="3708"/>
      <c r="CA48" s="3563" t="s">
        <v>509</v>
      </c>
      <c r="CB48" s="3601"/>
      <c r="CC48" s="3601"/>
      <c r="CD48" s="3601"/>
      <c r="CE48" s="3601"/>
      <c r="CF48" s="3715"/>
    </row>
    <row r="49" spans="1:84" ht="13.5" customHeight="1">
      <c r="A49" s="211"/>
      <c r="B49" s="223"/>
      <c r="C49" s="212"/>
      <c r="D49" s="3787"/>
      <c r="E49" s="3635"/>
      <c r="F49" s="3635"/>
      <c r="G49" s="3635"/>
      <c r="H49" s="3635"/>
      <c r="I49" s="3635"/>
      <c r="J49" s="3788"/>
      <c r="K49" s="3662"/>
      <c r="L49" s="3663"/>
      <c r="M49" s="3663"/>
      <c r="N49" s="3663"/>
      <c r="O49" s="3663"/>
      <c r="P49" s="3663"/>
      <c r="Q49" s="3663"/>
      <c r="R49" s="3663"/>
      <c r="S49" s="3663"/>
      <c r="T49" s="3663"/>
      <c r="U49" s="3664"/>
      <c r="V49" s="212"/>
      <c r="W49" s="3798"/>
      <c r="X49" s="3780"/>
      <c r="Y49" s="3780"/>
      <c r="Z49" s="3780"/>
      <c r="AA49" s="3780"/>
      <c r="AB49" s="3780"/>
      <c r="AC49" s="3780"/>
      <c r="AD49" s="3780"/>
      <c r="AE49" s="3799"/>
      <c r="AF49" s="3662"/>
      <c r="AG49" s="3663"/>
      <c r="AH49" s="3663"/>
      <c r="AI49" s="3663"/>
      <c r="AJ49" s="3663"/>
      <c r="AK49" s="3663"/>
      <c r="AL49" s="3663"/>
      <c r="AM49" s="3663"/>
      <c r="AN49" s="3663"/>
      <c r="AO49" s="3663"/>
      <c r="AP49" s="3664"/>
      <c r="AQ49" s="221"/>
      <c r="AR49" s="3731"/>
      <c r="AS49" s="3731"/>
      <c r="AT49" s="3731"/>
      <c r="AU49" s="3731"/>
      <c r="AV49" s="3731"/>
      <c r="AW49" s="3731"/>
      <c r="AX49" s="3731"/>
      <c r="AY49" s="3731"/>
      <c r="AZ49" s="3734"/>
      <c r="BA49" s="3734"/>
      <c r="BB49" s="3734"/>
      <c r="BC49" s="3734"/>
      <c r="BD49" s="3734"/>
      <c r="BE49" s="3734"/>
      <c r="BF49" s="3710"/>
      <c r="BG49" s="3710"/>
      <c r="BH49" s="3710"/>
      <c r="BI49" s="3710"/>
      <c r="BJ49" s="3710"/>
      <c r="BK49" s="3710"/>
      <c r="BL49" s="3710"/>
      <c r="BM49" s="3711"/>
      <c r="BN49" s="3623"/>
      <c r="BO49" s="3716"/>
      <c r="BP49" s="3716"/>
      <c r="BQ49" s="3716"/>
      <c r="BR49" s="3716"/>
      <c r="BS49" s="3717"/>
      <c r="BT49" s="3709"/>
      <c r="BU49" s="3710"/>
      <c r="BV49" s="3710"/>
      <c r="BW49" s="3710"/>
      <c r="BX49" s="3710"/>
      <c r="BY49" s="3710"/>
      <c r="BZ49" s="3711"/>
      <c r="CA49" s="3623"/>
      <c r="CB49" s="3716"/>
      <c r="CC49" s="3716"/>
      <c r="CD49" s="3716"/>
      <c r="CE49" s="3716"/>
      <c r="CF49" s="3717"/>
    </row>
    <row r="50" spans="1:84" ht="13.5" customHeight="1">
      <c r="A50" s="211"/>
      <c r="B50" s="3789" t="s">
        <v>496</v>
      </c>
      <c r="C50" s="3790"/>
      <c r="D50" s="3790"/>
      <c r="E50" s="3790"/>
      <c r="F50" s="3790"/>
      <c r="G50" s="3790"/>
      <c r="H50" s="3790"/>
      <c r="I50" s="3790"/>
      <c r="J50" s="3791"/>
      <c r="K50" s="3533"/>
      <c r="L50" s="3534"/>
      <c r="M50" s="3534"/>
      <c r="N50" s="3534"/>
      <c r="O50" s="3534"/>
      <c r="P50" s="3534"/>
      <c r="Q50" s="3534"/>
      <c r="R50" s="3534"/>
      <c r="S50" s="3534"/>
      <c r="T50" s="3534"/>
      <c r="U50" s="3535"/>
      <c r="V50" s="212"/>
      <c r="W50" s="3795" t="s">
        <v>502</v>
      </c>
      <c r="X50" s="3796"/>
      <c r="Y50" s="3796"/>
      <c r="Z50" s="3796"/>
      <c r="AA50" s="3796"/>
      <c r="AB50" s="3796"/>
      <c r="AC50" s="3796"/>
      <c r="AD50" s="3796"/>
      <c r="AE50" s="3797"/>
      <c r="AF50" s="3533"/>
      <c r="AG50" s="3534"/>
      <c r="AH50" s="3534"/>
      <c r="AI50" s="3534"/>
      <c r="AJ50" s="3534"/>
      <c r="AK50" s="3534"/>
      <c r="AL50" s="3534"/>
      <c r="AM50" s="3534"/>
      <c r="AN50" s="3534"/>
      <c r="AO50" s="3534"/>
      <c r="AP50" s="3535"/>
      <c r="AQ50" s="221"/>
      <c r="AR50" s="3732"/>
      <c r="AS50" s="3732"/>
      <c r="AT50" s="3732"/>
      <c r="AU50" s="3732"/>
      <c r="AV50" s="3732"/>
      <c r="AW50" s="3732"/>
      <c r="AX50" s="3732"/>
      <c r="AY50" s="3732"/>
      <c r="AZ50" s="3735"/>
      <c r="BA50" s="3735"/>
      <c r="BB50" s="3735"/>
      <c r="BC50" s="3735"/>
      <c r="BD50" s="3735"/>
      <c r="BE50" s="3735"/>
      <c r="BF50" s="3713"/>
      <c r="BG50" s="3713"/>
      <c r="BH50" s="3713"/>
      <c r="BI50" s="3713"/>
      <c r="BJ50" s="3713"/>
      <c r="BK50" s="3713"/>
      <c r="BL50" s="3713"/>
      <c r="BM50" s="3714"/>
      <c r="BN50" s="3589"/>
      <c r="BO50" s="3718"/>
      <c r="BP50" s="3718"/>
      <c r="BQ50" s="3718"/>
      <c r="BR50" s="3718"/>
      <c r="BS50" s="3719"/>
      <c r="BT50" s="3712"/>
      <c r="BU50" s="3713"/>
      <c r="BV50" s="3713"/>
      <c r="BW50" s="3713"/>
      <c r="BX50" s="3713"/>
      <c r="BY50" s="3713"/>
      <c r="BZ50" s="3714"/>
      <c r="CA50" s="3589"/>
      <c r="CB50" s="3718"/>
      <c r="CC50" s="3718"/>
      <c r="CD50" s="3718"/>
      <c r="CE50" s="3718"/>
      <c r="CF50" s="3719"/>
    </row>
    <row r="51" spans="1:84" ht="13.5" customHeight="1">
      <c r="A51" s="211"/>
      <c r="B51" s="3792"/>
      <c r="C51" s="3793"/>
      <c r="D51" s="3793"/>
      <c r="E51" s="3793"/>
      <c r="F51" s="3793"/>
      <c r="G51" s="3793"/>
      <c r="H51" s="3793"/>
      <c r="I51" s="3793"/>
      <c r="J51" s="3794"/>
      <c r="K51" s="3662"/>
      <c r="L51" s="3663"/>
      <c r="M51" s="3663"/>
      <c r="N51" s="3663"/>
      <c r="O51" s="3663"/>
      <c r="P51" s="3663"/>
      <c r="Q51" s="3663"/>
      <c r="R51" s="3663"/>
      <c r="S51" s="3663"/>
      <c r="T51" s="3663"/>
      <c r="U51" s="3664"/>
      <c r="V51" s="212"/>
      <c r="W51" s="3798"/>
      <c r="X51" s="3780"/>
      <c r="Y51" s="3780"/>
      <c r="Z51" s="3780"/>
      <c r="AA51" s="3780"/>
      <c r="AB51" s="3780"/>
      <c r="AC51" s="3780"/>
      <c r="AD51" s="3780"/>
      <c r="AE51" s="3799"/>
      <c r="AF51" s="3662"/>
      <c r="AG51" s="3663"/>
      <c r="AH51" s="3663"/>
      <c r="AI51" s="3663"/>
      <c r="AJ51" s="3663"/>
      <c r="AK51" s="3663"/>
      <c r="AL51" s="3663"/>
      <c r="AM51" s="3663"/>
      <c r="AN51" s="3663"/>
      <c r="AO51" s="3663"/>
      <c r="AP51" s="3664"/>
      <c r="AQ51" s="221"/>
      <c r="AR51" s="244"/>
      <c r="AS51" s="244"/>
      <c r="AT51" s="244"/>
      <c r="AU51" s="244"/>
      <c r="AV51" s="244"/>
      <c r="AW51" s="244"/>
      <c r="AX51" s="244"/>
      <c r="AY51" s="244"/>
      <c r="AZ51" s="244"/>
      <c r="BA51" s="244"/>
      <c r="BB51" s="244"/>
      <c r="BC51" s="244"/>
      <c r="BD51" s="244"/>
      <c r="BE51" s="244"/>
      <c r="BF51" s="244"/>
      <c r="BG51" s="244"/>
      <c r="BH51" s="244"/>
      <c r="BI51" s="244"/>
      <c r="BJ51" s="244"/>
      <c r="BK51" s="244"/>
      <c r="BL51" s="244"/>
      <c r="BM51" s="247"/>
      <c r="BN51" s="247"/>
      <c r="BO51" s="247"/>
      <c r="BP51" s="247"/>
      <c r="BQ51" s="247"/>
      <c r="BR51" s="247"/>
      <c r="BS51" s="247"/>
      <c r="BT51" s="247"/>
      <c r="BU51" s="247"/>
      <c r="BV51" s="247"/>
      <c r="BW51" s="247"/>
      <c r="BX51" s="247"/>
      <c r="BY51" s="247"/>
      <c r="BZ51" s="247"/>
      <c r="CA51" s="247"/>
      <c r="CB51" s="247"/>
      <c r="CC51" s="247"/>
      <c r="CD51" s="247"/>
      <c r="CE51" s="247"/>
      <c r="CF51" s="247"/>
    </row>
    <row r="52" spans="1:84" ht="13.5" customHeight="1">
      <c r="A52" s="211"/>
      <c r="B52" s="223"/>
      <c r="C52" s="212"/>
      <c r="D52" s="3640" t="s">
        <v>498</v>
      </c>
      <c r="E52" s="3634"/>
      <c r="F52" s="3634"/>
      <c r="G52" s="3634"/>
      <c r="H52" s="3634"/>
      <c r="I52" s="3634"/>
      <c r="J52" s="3638"/>
      <c r="K52" s="3533"/>
      <c r="L52" s="3534"/>
      <c r="M52" s="3534"/>
      <c r="N52" s="3534"/>
      <c r="O52" s="3534"/>
      <c r="P52" s="3534"/>
      <c r="Q52" s="3534"/>
      <c r="R52" s="3534"/>
      <c r="S52" s="3534"/>
      <c r="T52" s="3534"/>
      <c r="U52" s="3535"/>
      <c r="V52" s="212"/>
      <c r="W52" s="3789" t="s">
        <v>430</v>
      </c>
      <c r="X52" s="3790"/>
      <c r="Y52" s="3790"/>
      <c r="Z52" s="3790"/>
      <c r="AA52" s="3790"/>
      <c r="AB52" s="3790"/>
      <c r="AC52" s="3790"/>
      <c r="AD52" s="3790"/>
      <c r="AE52" s="3791"/>
      <c r="AF52" s="3533"/>
      <c r="AG52" s="3534"/>
      <c r="AH52" s="3534"/>
      <c r="AI52" s="3534"/>
      <c r="AJ52" s="3534"/>
      <c r="AK52" s="3534"/>
      <c r="AL52" s="3534"/>
      <c r="AM52" s="3534"/>
      <c r="AN52" s="3534"/>
      <c r="AO52" s="3534"/>
      <c r="AP52" s="3535"/>
      <c r="AQ52" s="221"/>
      <c r="AR52" s="214" t="s">
        <v>514</v>
      </c>
      <c r="AS52" s="248"/>
      <c r="AT52" s="248"/>
      <c r="AU52" s="248"/>
      <c r="AV52" s="3801" t="s">
        <v>517</v>
      </c>
      <c r="AW52" s="3802"/>
      <c r="AX52" s="3802"/>
      <c r="AY52" s="3802"/>
      <c r="AZ52" s="3802"/>
      <c r="BA52" s="3802"/>
      <c r="BB52" s="3802"/>
      <c r="BC52" s="3802"/>
      <c r="BD52" s="3802"/>
      <c r="BE52" s="3802"/>
      <c r="BF52" s="3802"/>
      <c r="BG52" s="3802"/>
      <c r="BH52" s="3802"/>
      <c r="BI52" s="3802"/>
      <c r="BJ52" s="3802"/>
      <c r="BK52" s="3802"/>
      <c r="BL52" s="3802"/>
      <c r="BM52" s="3802"/>
      <c r="BN52" s="3802"/>
      <c r="BO52" s="3802"/>
      <c r="BP52" s="3802"/>
      <c r="BQ52" s="3802"/>
      <c r="BR52" s="3802"/>
      <c r="BS52" s="3802"/>
      <c r="BT52" s="3802"/>
      <c r="BU52" s="3802"/>
      <c r="BV52" s="3802"/>
      <c r="BW52" s="3802"/>
      <c r="BX52" s="3802"/>
      <c r="BY52" s="3802"/>
      <c r="BZ52" s="3802"/>
      <c r="CA52" s="3802"/>
      <c r="CB52" s="3802"/>
      <c r="CC52" s="3802"/>
      <c r="CD52" s="3802"/>
      <c r="CE52" s="3802"/>
      <c r="CF52" s="3802"/>
    </row>
    <row r="53" spans="1:84" ht="13.5" customHeight="1">
      <c r="A53" s="211"/>
      <c r="B53" s="223"/>
      <c r="C53" s="212"/>
      <c r="D53" s="3787"/>
      <c r="E53" s="3635"/>
      <c r="F53" s="3635"/>
      <c r="G53" s="3635"/>
      <c r="H53" s="3635"/>
      <c r="I53" s="3635"/>
      <c r="J53" s="3788"/>
      <c r="K53" s="3662"/>
      <c r="L53" s="3663"/>
      <c r="M53" s="3663"/>
      <c r="N53" s="3663"/>
      <c r="O53" s="3663"/>
      <c r="P53" s="3663"/>
      <c r="Q53" s="3663"/>
      <c r="R53" s="3663"/>
      <c r="S53" s="3663"/>
      <c r="T53" s="3663"/>
      <c r="U53" s="3664"/>
      <c r="V53" s="212"/>
      <c r="W53" s="3792"/>
      <c r="X53" s="3793"/>
      <c r="Y53" s="3793"/>
      <c r="Z53" s="3793"/>
      <c r="AA53" s="3793"/>
      <c r="AB53" s="3793"/>
      <c r="AC53" s="3793"/>
      <c r="AD53" s="3793"/>
      <c r="AE53" s="3794"/>
      <c r="AF53" s="3662"/>
      <c r="AG53" s="3663"/>
      <c r="AH53" s="3663"/>
      <c r="AI53" s="3663"/>
      <c r="AJ53" s="3663"/>
      <c r="AK53" s="3663"/>
      <c r="AL53" s="3663"/>
      <c r="AM53" s="3663"/>
      <c r="AN53" s="3663"/>
      <c r="AO53" s="3663"/>
      <c r="AP53" s="3664"/>
      <c r="AQ53" s="221"/>
      <c r="AR53" s="247"/>
      <c r="AS53" s="248"/>
      <c r="AT53" s="248"/>
      <c r="AU53" s="248"/>
      <c r="AV53" s="3802"/>
      <c r="AW53" s="3802"/>
      <c r="AX53" s="3802"/>
      <c r="AY53" s="3802"/>
      <c r="AZ53" s="3802"/>
      <c r="BA53" s="3802"/>
      <c r="BB53" s="3802"/>
      <c r="BC53" s="3802"/>
      <c r="BD53" s="3802"/>
      <c r="BE53" s="3802"/>
      <c r="BF53" s="3802"/>
      <c r="BG53" s="3802"/>
      <c r="BH53" s="3802"/>
      <c r="BI53" s="3802"/>
      <c r="BJ53" s="3802"/>
      <c r="BK53" s="3802"/>
      <c r="BL53" s="3802"/>
      <c r="BM53" s="3802"/>
      <c r="BN53" s="3802"/>
      <c r="BO53" s="3802"/>
      <c r="BP53" s="3802"/>
      <c r="BQ53" s="3802"/>
      <c r="BR53" s="3802"/>
      <c r="BS53" s="3802"/>
      <c r="BT53" s="3802"/>
      <c r="BU53" s="3802"/>
      <c r="BV53" s="3802"/>
      <c r="BW53" s="3802"/>
      <c r="BX53" s="3802"/>
      <c r="BY53" s="3802"/>
      <c r="BZ53" s="3802"/>
      <c r="CA53" s="3802"/>
      <c r="CB53" s="3802"/>
      <c r="CC53" s="3802"/>
      <c r="CD53" s="3802"/>
      <c r="CE53" s="3802"/>
      <c r="CF53" s="3802"/>
    </row>
    <row r="54" spans="1:84" ht="13.5" customHeight="1">
      <c r="A54" s="211"/>
      <c r="B54" s="3803" t="s">
        <v>500</v>
      </c>
      <c r="C54" s="3804"/>
      <c r="D54" s="3804"/>
      <c r="E54" s="3804"/>
      <c r="F54" s="3804"/>
      <c r="G54" s="3804"/>
      <c r="H54" s="3804"/>
      <c r="I54" s="3804"/>
      <c r="J54" s="3805"/>
      <c r="K54" s="3683" t="s">
        <v>501</v>
      </c>
      <c r="L54" s="3684"/>
      <c r="M54" s="3684"/>
      <c r="N54" s="3684"/>
      <c r="O54" s="3684"/>
      <c r="P54" s="3684"/>
      <c r="Q54" s="3684"/>
      <c r="R54" s="3684"/>
      <c r="S54" s="3684"/>
      <c r="T54" s="3684"/>
      <c r="U54" s="3685"/>
      <c r="V54" s="212"/>
      <c r="W54" s="223"/>
      <c r="X54" s="212"/>
      <c r="Y54" s="3789" t="s">
        <v>503</v>
      </c>
      <c r="Z54" s="3790"/>
      <c r="AA54" s="3790"/>
      <c r="AB54" s="3790"/>
      <c r="AC54" s="3790"/>
      <c r="AD54" s="3790"/>
      <c r="AE54" s="3791"/>
      <c r="AF54" s="3533"/>
      <c r="AG54" s="3534"/>
      <c r="AH54" s="3534"/>
      <c r="AI54" s="3534"/>
      <c r="AJ54" s="3534"/>
      <c r="AK54" s="3534"/>
      <c r="AL54" s="3534"/>
      <c r="AM54" s="3534"/>
      <c r="AN54" s="3534"/>
      <c r="AO54" s="3534"/>
      <c r="AP54" s="3535"/>
      <c r="AQ54" s="221"/>
      <c r="AS54" s="166"/>
      <c r="AT54" s="166"/>
      <c r="AU54" s="166"/>
      <c r="AV54" s="166"/>
      <c r="AW54" s="166"/>
      <c r="AX54" s="166"/>
      <c r="AY54" s="166"/>
      <c r="AZ54" s="166"/>
      <c r="BA54" s="166"/>
      <c r="BB54" s="166"/>
      <c r="BC54" s="166"/>
      <c r="BD54" s="166"/>
      <c r="BE54" s="166"/>
      <c r="BF54" s="166"/>
      <c r="BG54" s="166"/>
      <c r="BH54" s="166"/>
      <c r="BI54" s="166"/>
      <c r="BJ54" s="166"/>
      <c r="BK54" s="166"/>
      <c r="BL54" s="166"/>
      <c r="BM54" s="235"/>
      <c r="BN54" s="235"/>
      <c r="BO54" s="235"/>
      <c r="BP54" s="235"/>
      <c r="BQ54" s="235"/>
      <c r="BR54" s="235"/>
      <c r="BS54" s="235"/>
      <c r="BT54" s="235"/>
      <c r="BU54" s="235"/>
      <c r="BV54" s="235"/>
      <c r="BW54" s="235"/>
      <c r="BX54" s="235"/>
      <c r="BY54" s="235"/>
      <c r="BZ54" s="235"/>
      <c r="CA54" s="235"/>
      <c r="CB54" s="235"/>
      <c r="CC54" s="235"/>
      <c r="CD54" s="235"/>
      <c r="CE54" s="235"/>
      <c r="CF54" s="235"/>
    </row>
    <row r="55" spans="1:84" ht="13.5" customHeight="1">
      <c r="A55" s="211"/>
      <c r="B55" s="3806"/>
      <c r="C55" s="3807"/>
      <c r="D55" s="3807"/>
      <c r="E55" s="3807"/>
      <c r="F55" s="3807"/>
      <c r="G55" s="3807"/>
      <c r="H55" s="3807"/>
      <c r="I55" s="3807"/>
      <c r="J55" s="3808"/>
      <c r="K55" s="3686"/>
      <c r="L55" s="3687"/>
      <c r="M55" s="3687"/>
      <c r="N55" s="3687"/>
      <c r="O55" s="3687"/>
      <c r="P55" s="3687"/>
      <c r="Q55" s="3687"/>
      <c r="R55" s="3687"/>
      <c r="S55" s="3687"/>
      <c r="T55" s="3687"/>
      <c r="U55" s="3688"/>
      <c r="V55" s="212"/>
      <c r="W55" s="223"/>
      <c r="X55" s="212"/>
      <c r="Y55" s="3792"/>
      <c r="Z55" s="3793"/>
      <c r="AA55" s="3793"/>
      <c r="AB55" s="3793"/>
      <c r="AC55" s="3793"/>
      <c r="AD55" s="3793"/>
      <c r="AE55" s="3794"/>
      <c r="AF55" s="3662"/>
      <c r="AG55" s="3663"/>
      <c r="AH55" s="3663"/>
      <c r="AI55" s="3663"/>
      <c r="AJ55" s="3663"/>
      <c r="AK55" s="3663"/>
      <c r="AL55" s="3663"/>
      <c r="AM55" s="3663"/>
      <c r="AN55" s="3663"/>
      <c r="AO55" s="3663"/>
      <c r="AP55" s="3664"/>
      <c r="AQ55" s="221"/>
      <c r="AR55" s="249" t="s">
        <v>941</v>
      </c>
      <c r="AS55" s="166"/>
      <c r="AT55" s="166"/>
      <c r="AU55" s="166"/>
      <c r="AV55" s="166"/>
      <c r="AW55" s="166"/>
      <c r="AX55" s="166"/>
      <c r="AY55" s="166"/>
      <c r="AZ55" s="166"/>
      <c r="BA55" s="166"/>
      <c r="BB55" s="166"/>
      <c r="BC55" s="166"/>
      <c r="BD55" s="166"/>
      <c r="BE55" s="166"/>
      <c r="BF55" s="166"/>
      <c r="BG55" s="166"/>
      <c r="BH55" s="166"/>
      <c r="BI55" s="166"/>
      <c r="BJ55" s="166"/>
      <c r="BK55" s="166"/>
      <c r="BL55" s="166"/>
      <c r="BM55" s="166"/>
      <c r="BN55" s="166"/>
      <c r="BO55" s="166"/>
      <c r="BP55" s="166"/>
      <c r="BQ55" s="166"/>
      <c r="BR55" s="166"/>
      <c r="BS55" s="166"/>
      <c r="BT55" s="166"/>
      <c r="BU55" s="166"/>
      <c r="BV55" s="166"/>
      <c r="BW55" s="166"/>
      <c r="BX55" s="166"/>
      <c r="BY55" s="166"/>
      <c r="BZ55" s="166"/>
      <c r="CA55" s="166"/>
      <c r="CB55" s="166"/>
      <c r="CC55" s="166"/>
      <c r="CD55" s="166"/>
      <c r="CE55" s="166"/>
      <c r="CF55" s="166"/>
    </row>
    <row r="56" spans="1:84" ht="13.5" customHeight="1">
      <c r="A56" s="211"/>
      <c r="B56" s="223"/>
      <c r="C56" s="212"/>
      <c r="D56" s="3789" t="s">
        <v>503</v>
      </c>
      <c r="E56" s="3790"/>
      <c r="F56" s="3790"/>
      <c r="G56" s="3790"/>
      <c r="H56" s="3790"/>
      <c r="I56" s="3790"/>
      <c r="J56" s="3791"/>
      <c r="K56" s="3655"/>
      <c r="L56" s="3585"/>
      <c r="M56" s="3585"/>
      <c r="N56" s="3585"/>
      <c r="O56" s="3585"/>
      <c r="P56" s="3585"/>
      <c r="Q56" s="3585"/>
      <c r="R56" s="3585"/>
      <c r="S56" s="3585"/>
      <c r="T56" s="3585"/>
      <c r="U56" s="3586"/>
      <c r="V56" s="212"/>
      <c r="W56" s="223"/>
      <c r="X56" s="212"/>
      <c r="Y56" s="3789" t="s">
        <v>432</v>
      </c>
      <c r="Z56" s="3790"/>
      <c r="AA56" s="3790"/>
      <c r="AB56" s="3790"/>
      <c r="AC56" s="3790"/>
      <c r="AD56" s="3790"/>
      <c r="AE56" s="3791"/>
      <c r="AF56" s="3533"/>
      <c r="AG56" s="3534"/>
      <c r="AH56" s="3534"/>
      <c r="AI56" s="3534"/>
      <c r="AJ56" s="3534"/>
      <c r="AK56" s="3534"/>
      <c r="AL56" s="3534"/>
      <c r="AM56" s="3534"/>
      <c r="AN56" s="3534"/>
      <c r="AO56" s="3534"/>
      <c r="AP56" s="3535"/>
      <c r="AQ56" s="221"/>
      <c r="AR56" s="249"/>
      <c r="AS56" s="250"/>
      <c r="AT56" s="250"/>
      <c r="AU56" s="250"/>
      <c r="AV56" s="250"/>
      <c r="AW56" s="250"/>
      <c r="AX56" s="250"/>
      <c r="AY56" s="250"/>
      <c r="AZ56" s="250"/>
      <c r="BA56" s="250"/>
      <c r="BB56" s="250"/>
      <c r="BC56" s="250"/>
      <c r="BD56" s="250"/>
      <c r="BE56" s="250"/>
      <c r="BF56" s="250"/>
      <c r="BG56" s="250"/>
      <c r="BH56" s="250"/>
      <c r="BI56" s="250"/>
      <c r="BJ56" s="250"/>
      <c r="BK56" s="250"/>
      <c r="BL56" s="250"/>
      <c r="BM56" s="250"/>
      <c r="BN56" s="250"/>
      <c r="BO56" s="250"/>
      <c r="BP56" s="250"/>
      <c r="BQ56" s="250"/>
      <c r="BR56" s="250"/>
      <c r="BS56" s="250"/>
      <c r="BT56" s="250"/>
      <c r="BU56" s="250"/>
      <c r="BV56" s="250"/>
      <c r="BW56" s="250"/>
      <c r="BX56" s="250"/>
      <c r="BY56" s="250"/>
      <c r="BZ56" s="250"/>
      <c r="CA56" s="250"/>
      <c r="CB56" s="250"/>
      <c r="CC56" s="250"/>
      <c r="CD56" s="250"/>
      <c r="CE56" s="250"/>
      <c r="CF56" s="250"/>
    </row>
    <row r="57" spans="1:84" ht="13.5" customHeight="1">
      <c r="A57" s="211"/>
      <c r="B57" s="224"/>
      <c r="C57" s="225"/>
      <c r="D57" s="3809"/>
      <c r="E57" s="3810"/>
      <c r="F57" s="3810"/>
      <c r="G57" s="3810"/>
      <c r="H57" s="3810"/>
      <c r="I57" s="3810"/>
      <c r="J57" s="3811"/>
      <c r="K57" s="3600"/>
      <c r="L57" s="3590"/>
      <c r="M57" s="3590"/>
      <c r="N57" s="3590"/>
      <c r="O57" s="3590"/>
      <c r="P57" s="3590"/>
      <c r="Q57" s="3590"/>
      <c r="R57" s="3590"/>
      <c r="S57" s="3590"/>
      <c r="T57" s="3590"/>
      <c r="U57" s="3591"/>
      <c r="V57" s="212"/>
      <c r="W57" s="224"/>
      <c r="X57" s="225"/>
      <c r="Y57" s="3809"/>
      <c r="Z57" s="3810"/>
      <c r="AA57" s="3810"/>
      <c r="AB57" s="3810"/>
      <c r="AC57" s="3810"/>
      <c r="AD57" s="3810"/>
      <c r="AE57" s="3811"/>
      <c r="AF57" s="3536"/>
      <c r="AG57" s="3537"/>
      <c r="AH57" s="3537"/>
      <c r="AI57" s="3537"/>
      <c r="AJ57" s="3537"/>
      <c r="AK57" s="3537"/>
      <c r="AL57" s="3537"/>
      <c r="AM57" s="3537"/>
      <c r="AN57" s="3537"/>
      <c r="AO57" s="3537"/>
      <c r="AP57" s="3538"/>
      <c r="AQ57" s="221"/>
      <c r="AR57" s="247"/>
      <c r="AS57" s="251"/>
      <c r="AT57" s="251"/>
      <c r="AU57" s="251"/>
      <c r="AV57" s="166"/>
      <c r="AW57" s="166"/>
      <c r="AX57" s="166"/>
      <c r="AY57" s="166"/>
      <c r="AZ57" s="166"/>
      <c r="BA57" s="166"/>
      <c r="BB57" s="166"/>
      <c r="BC57" s="166"/>
      <c r="BD57" s="166"/>
      <c r="BE57" s="166"/>
      <c r="BF57" s="166"/>
      <c r="BG57" s="166"/>
      <c r="BH57" s="166"/>
      <c r="BI57" s="166"/>
      <c r="BJ57" s="166"/>
      <c r="BK57" s="166"/>
      <c r="BL57" s="166"/>
      <c r="BM57" s="166"/>
      <c r="BN57" s="166"/>
      <c r="BO57" s="166"/>
      <c r="BP57" s="166"/>
      <c r="BQ57" s="166"/>
      <c r="BR57" s="166"/>
      <c r="BS57" s="166"/>
      <c r="BT57" s="166"/>
      <c r="BU57" s="166"/>
      <c r="BV57" s="166"/>
      <c r="BW57" s="166"/>
      <c r="BX57" s="166"/>
      <c r="BY57" s="166"/>
      <c r="BZ57" s="166"/>
      <c r="CA57" s="166"/>
      <c r="CB57" s="166"/>
      <c r="CC57" s="166"/>
      <c r="CD57" s="166"/>
      <c r="CE57" s="166"/>
      <c r="CF57" s="166"/>
    </row>
    <row r="58" spans="1:84" ht="13.5" customHeight="1">
      <c r="A58" s="211"/>
      <c r="B58" s="212"/>
      <c r="C58" s="212"/>
      <c r="D58" s="236"/>
      <c r="E58" s="236"/>
      <c r="F58" s="236"/>
      <c r="G58" s="236"/>
      <c r="H58" s="236"/>
      <c r="I58" s="212"/>
      <c r="J58" s="212"/>
      <c r="K58" s="212"/>
      <c r="L58" s="212"/>
      <c r="M58" s="212"/>
      <c r="N58" s="212"/>
      <c r="O58" s="212"/>
      <c r="P58" s="212"/>
      <c r="Q58" s="212"/>
      <c r="R58" s="212"/>
      <c r="S58" s="212"/>
      <c r="T58" s="212"/>
      <c r="U58" s="212"/>
      <c r="V58" s="212"/>
      <c r="W58" s="212"/>
      <c r="X58" s="212"/>
      <c r="Y58" s="236"/>
      <c r="Z58" s="236"/>
      <c r="AA58" s="236"/>
      <c r="AB58" s="236"/>
      <c r="AC58" s="236"/>
      <c r="AD58" s="212"/>
      <c r="AE58" s="212"/>
      <c r="AF58" s="212"/>
      <c r="AG58" s="212"/>
      <c r="AH58" s="212"/>
      <c r="AI58" s="212"/>
      <c r="AJ58" s="212"/>
      <c r="AK58" s="212"/>
      <c r="AL58" s="212"/>
      <c r="AM58" s="212"/>
      <c r="AN58" s="212"/>
      <c r="AO58" s="212"/>
      <c r="AP58" s="212"/>
      <c r="AQ58" s="221"/>
      <c r="AR58" s="249"/>
      <c r="AS58" s="166"/>
      <c r="AT58" s="166"/>
      <c r="AU58" s="166"/>
      <c r="AV58" s="166"/>
      <c r="AW58" s="166"/>
      <c r="AX58" s="166"/>
      <c r="AY58" s="166"/>
      <c r="AZ58" s="166"/>
      <c r="BA58" s="166"/>
      <c r="BB58" s="166"/>
      <c r="BC58" s="166"/>
      <c r="BD58" s="166"/>
      <c r="BE58" s="166"/>
      <c r="BF58" s="166"/>
      <c r="BG58" s="166"/>
      <c r="BH58" s="166"/>
      <c r="BI58" s="166"/>
      <c r="BJ58" s="166"/>
      <c r="BK58" s="166"/>
      <c r="BL58" s="166"/>
      <c r="BM58" s="166"/>
      <c r="BN58" s="166"/>
      <c r="BO58" s="166"/>
      <c r="BP58" s="166"/>
      <c r="BQ58" s="166"/>
      <c r="BR58" s="166"/>
      <c r="BS58" s="166"/>
      <c r="BT58" s="166"/>
      <c r="BU58" s="166"/>
      <c r="BV58" s="166"/>
      <c r="BW58" s="166"/>
      <c r="BX58" s="166"/>
      <c r="BY58" s="166"/>
      <c r="BZ58" s="166"/>
      <c r="CA58" s="166"/>
      <c r="CB58" s="166"/>
      <c r="CC58" s="166"/>
      <c r="CD58" s="166"/>
      <c r="CE58" s="166"/>
      <c r="CF58" s="166"/>
    </row>
    <row r="59" spans="1:84" ht="13.5" customHeight="1">
      <c r="A59" s="211"/>
      <c r="B59" s="3730" t="s">
        <v>508</v>
      </c>
      <c r="C59" s="3730"/>
      <c r="D59" s="3730"/>
      <c r="E59" s="3730"/>
      <c r="F59" s="3730"/>
      <c r="G59" s="3730"/>
      <c r="H59" s="3730"/>
      <c r="I59" s="3730"/>
      <c r="J59" s="3733" t="s">
        <v>509</v>
      </c>
      <c r="K59" s="3733"/>
      <c r="L59" s="3733"/>
      <c r="M59" s="3733"/>
      <c r="N59" s="3733"/>
      <c r="O59" s="3733"/>
      <c r="P59" s="3800" t="s">
        <v>510</v>
      </c>
      <c r="Q59" s="3707"/>
      <c r="R59" s="3707"/>
      <c r="S59" s="3707"/>
      <c r="T59" s="3707"/>
      <c r="U59" s="3707"/>
      <c r="V59" s="3707"/>
      <c r="W59" s="3708"/>
      <c r="X59" s="3563" t="s">
        <v>509</v>
      </c>
      <c r="Y59" s="3601"/>
      <c r="Z59" s="3601"/>
      <c r="AA59" s="3601"/>
      <c r="AB59" s="3601"/>
      <c r="AC59" s="3715"/>
      <c r="AD59" s="3706" t="s">
        <v>511</v>
      </c>
      <c r="AE59" s="3707"/>
      <c r="AF59" s="3707"/>
      <c r="AG59" s="3707"/>
      <c r="AH59" s="3707"/>
      <c r="AI59" s="3707"/>
      <c r="AJ59" s="3708"/>
      <c r="AK59" s="3563" t="s">
        <v>509</v>
      </c>
      <c r="AL59" s="3601"/>
      <c r="AM59" s="3601"/>
      <c r="AN59" s="3601"/>
      <c r="AO59" s="3601"/>
      <c r="AP59" s="3715"/>
      <c r="AQ59" s="221"/>
      <c r="AR59" s="249"/>
      <c r="AS59" s="166"/>
      <c r="AT59" s="166"/>
      <c r="AU59" s="166"/>
      <c r="AV59" s="166"/>
      <c r="AW59" s="166"/>
      <c r="AX59" s="166"/>
      <c r="AY59" s="166"/>
      <c r="AZ59" s="166"/>
      <c r="BA59" s="166"/>
      <c r="BB59" s="166"/>
      <c r="BC59" s="166"/>
      <c r="BD59" s="166"/>
      <c r="BE59" s="166"/>
      <c r="BF59" s="166"/>
      <c r="BG59" s="166"/>
      <c r="BH59" s="166"/>
      <c r="BI59" s="166"/>
      <c r="BJ59" s="166"/>
      <c r="BK59" s="166"/>
      <c r="BL59" s="166"/>
      <c r="BM59" s="166"/>
      <c r="BN59" s="166"/>
      <c r="BO59" s="166"/>
      <c r="BP59" s="166"/>
      <c r="BQ59" s="166"/>
      <c r="BR59" s="166"/>
      <c r="BS59" s="166"/>
      <c r="BT59" s="166"/>
      <c r="BU59" s="166"/>
      <c r="BV59" s="166"/>
      <c r="BW59" s="166"/>
      <c r="BX59" s="166"/>
      <c r="BY59" s="166"/>
      <c r="BZ59" s="166"/>
      <c r="CA59" s="166"/>
      <c r="CB59" s="166"/>
      <c r="CC59" s="166"/>
      <c r="CD59" s="166"/>
      <c r="CE59" s="166"/>
      <c r="CF59" s="166"/>
    </row>
    <row r="60" spans="1:84" ht="13.5" customHeight="1">
      <c r="A60" s="211"/>
      <c r="B60" s="3731"/>
      <c r="C60" s="3731"/>
      <c r="D60" s="3731"/>
      <c r="E60" s="3731"/>
      <c r="F60" s="3731"/>
      <c r="G60" s="3731"/>
      <c r="H60" s="3731"/>
      <c r="I60" s="3731"/>
      <c r="J60" s="3734"/>
      <c r="K60" s="3734"/>
      <c r="L60" s="3734"/>
      <c r="M60" s="3734"/>
      <c r="N60" s="3734"/>
      <c r="O60" s="3734"/>
      <c r="P60" s="3710"/>
      <c r="Q60" s="3710"/>
      <c r="R60" s="3710"/>
      <c r="S60" s="3710"/>
      <c r="T60" s="3710"/>
      <c r="U60" s="3710"/>
      <c r="V60" s="3710"/>
      <c r="W60" s="3711"/>
      <c r="X60" s="3623"/>
      <c r="Y60" s="3716"/>
      <c r="Z60" s="3716"/>
      <c r="AA60" s="3716"/>
      <c r="AB60" s="3716"/>
      <c r="AC60" s="3717"/>
      <c r="AD60" s="3709"/>
      <c r="AE60" s="3710"/>
      <c r="AF60" s="3710"/>
      <c r="AG60" s="3710"/>
      <c r="AH60" s="3710"/>
      <c r="AI60" s="3710"/>
      <c r="AJ60" s="3711"/>
      <c r="AK60" s="3623"/>
      <c r="AL60" s="3716"/>
      <c r="AM60" s="3716"/>
      <c r="AN60" s="3716"/>
      <c r="AO60" s="3716"/>
      <c r="AP60" s="3717"/>
      <c r="AQ60" s="221"/>
      <c r="AS60" s="211"/>
      <c r="AT60" s="211"/>
      <c r="AU60" s="211"/>
      <c r="AV60" s="211"/>
      <c r="AW60" s="211"/>
      <c r="AX60" s="211"/>
      <c r="AY60" s="211"/>
      <c r="AZ60" s="211"/>
      <c r="BA60" s="211"/>
      <c r="BB60" s="211"/>
      <c r="BC60" s="211"/>
      <c r="BD60" s="211"/>
      <c r="BE60" s="211"/>
      <c r="BF60" s="211"/>
      <c r="BG60" s="211"/>
      <c r="BH60" s="211"/>
      <c r="BI60" s="211"/>
      <c r="BJ60" s="211"/>
      <c r="BK60" s="211"/>
      <c r="BL60" s="211"/>
      <c r="BM60" s="211"/>
      <c r="BN60" s="211"/>
      <c r="BO60" s="211"/>
      <c r="BP60" s="211"/>
      <c r="BQ60" s="211"/>
      <c r="BR60" s="211"/>
      <c r="BS60" s="211"/>
      <c r="BT60" s="211"/>
      <c r="BU60" s="211"/>
      <c r="BV60" s="211"/>
      <c r="BW60" s="211"/>
      <c r="BX60" s="211"/>
      <c r="BY60" s="211"/>
      <c r="BZ60" s="211"/>
      <c r="CA60" s="211"/>
      <c r="CB60" s="211"/>
      <c r="CC60" s="211"/>
      <c r="CD60" s="211"/>
      <c r="CE60" s="211"/>
      <c r="CF60" s="211"/>
    </row>
    <row r="61" spans="1:84" ht="13.5" customHeight="1">
      <c r="A61" s="211"/>
      <c r="B61" s="3732"/>
      <c r="C61" s="3732"/>
      <c r="D61" s="3732"/>
      <c r="E61" s="3732"/>
      <c r="F61" s="3732"/>
      <c r="G61" s="3732"/>
      <c r="H61" s="3732"/>
      <c r="I61" s="3732"/>
      <c r="J61" s="3735"/>
      <c r="K61" s="3735"/>
      <c r="L61" s="3735"/>
      <c r="M61" s="3735"/>
      <c r="N61" s="3735"/>
      <c r="O61" s="3735"/>
      <c r="P61" s="3713"/>
      <c r="Q61" s="3713"/>
      <c r="R61" s="3713"/>
      <c r="S61" s="3713"/>
      <c r="T61" s="3713"/>
      <c r="U61" s="3713"/>
      <c r="V61" s="3713"/>
      <c r="W61" s="3714"/>
      <c r="X61" s="3589"/>
      <c r="Y61" s="3718"/>
      <c r="Z61" s="3718"/>
      <c r="AA61" s="3718"/>
      <c r="AB61" s="3718"/>
      <c r="AC61" s="3719"/>
      <c r="AD61" s="3712"/>
      <c r="AE61" s="3713"/>
      <c r="AF61" s="3713"/>
      <c r="AG61" s="3713"/>
      <c r="AH61" s="3713"/>
      <c r="AI61" s="3713"/>
      <c r="AJ61" s="3714"/>
      <c r="AK61" s="3589"/>
      <c r="AL61" s="3718"/>
      <c r="AM61" s="3718"/>
      <c r="AN61" s="3718"/>
      <c r="AO61" s="3718"/>
      <c r="AP61" s="3719"/>
      <c r="AQ61" s="221"/>
      <c r="AS61" s="211"/>
      <c r="AT61" s="211"/>
      <c r="AU61" s="211"/>
      <c r="AV61" s="211"/>
      <c r="AW61" s="211"/>
      <c r="AX61" s="211"/>
      <c r="AY61" s="211"/>
      <c r="AZ61" s="211"/>
      <c r="BA61" s="211"/>
      <c r="BB61" s="211"/>
      <c r="BC61" s="211"/>
      <c r="BD61" s="211"/>
      <c r="BE61" s="211"/>
      <c r="BF61" s="211"/>
      <c r="BG61" s="211"/>
      <c r="BH61" s="211"/>
      <c r="BI61" s="211"/>
      <c r="BJ61" s="211"/>
      <c r="BK61" s="211"/>
      <c r="BL61" s="211"/>
      <c r="BM61" s="211"/>
      <c r="BN61" s="211"/>
      <c r="BO61" s="211"/>
      <c r="BP61" s="211"/>
      <c r="BQ61" s="211"/>
      <c r="BR61" s="211"/>
      <c r="BS61" s="211"/>
      <c r="BT61" s="211"/>
      <c r="BU61" s="211"/>
      <c r="BV61" s="211"/>
      <c r="BW61" s="211"/>
      <c r="BX61" s="211"/>
      <c r="BY61" s="211"/>
      <c r="BZ61" s="211"/>
      <c r="CA61" s="211"/>
      <c r="CB61" s="211"/>
      <c r="CC61" s="211"/>
      <c r="CD61" s="211"/>
      <c r="CE61" s="211"/>
      <c r="CF61" s="211"/>
    </row>
    <row r="62" spans="1:84" ht="13.5" customHeight="1">
      <c r="A62" s="211"/>
      <c r="B62" s="211"/>
      <c r="C62" s="211"/>
      <c r="D62" s="211"/>
      <c r="E62" s="211"/>
      <c r="F62" s="211"/>
      <c r="G62" s="211"/>
      <c r="H62" s="211"/>
      <c r="I62" s="211"/>
      <c r="J62" s="211"/>
      <c r="K62" s="211"/>
      <c r="L62" s="211"/>
      <c r="M62" s="211"/>
      <c r="N62" s="211"/>
      <c r="O62" s="211"/>
      <c r="P62" s="211"/>
      <c r="Q62" s="211"/>
      <c r="R62" s="211"/>
      <c r="S62" s="211"/>
      <c r="T62" s="211"/>
      <c r="U62" s="211"/>
      <c r="V62" s="211"/>
      <c r="W62" s="211"/>
      <c r="X62" s="211"/>
      <c r="Y62" s="211"/>
      <c r="Z62" s="211"/>
      <c r="AA62" s="211"/>
      <c r="AB62" s="211"/>
      <c r="AC62" s="211"/>
      <c r="AD62" s="211"/>
      <c r="AE62" s="211"/>
      <c r="AF62" s="211"/>
      <c r="AG62" s="211"/>
      <c r="AH62" s="211"/>
      <c r="AI62" s="211"/>
      <c r="AJ62" s="211"/>
      <c r="AK62" s="211"/>
      <c r="AL62" s="211"/>
      <c r="AM62" s="211"/>
      <c r="AN62" s="211"/>
      <c r="AO62" s="211"/>
      <c r="AP62" s="211"/>
      <c r="AQ62" s="211"/>
      <c r="AS62" s="211"/>
      <c r="AT62" s="211"/>
      <c r="AU62" s="211"/>
      <c r="AV62" s="211"/>
      <c r="AW62" s="211"/>
      <c r="AX62" s="211"/>
      <c r="AY62" s="211"/>
      <c r="AZ62" s="211"/>
      <c r="BA62" s="211"/>
      <c r="BB62" s="211"/>
      <c r="BC62" s="211"/>
      <c r="BD62" s="211"/>
      <c r="BE62" s="211"/>
      <c r="BF62" s="211"/>
      <c r="BG62" s="211"/>
      <c r="BH62" s="211"/>
      <c r="BI62" s="211"/>
      <c r="BJ62" s="211"/>
      <c r="BK62" s="211"/>
      <c r="BL62" s="211"/>
      <c r="BM62" s="211"/>
      <c r="BN62" s="211"/>
      <c r="BO62" s="211"/>
      <c r="BP62" s="211"/>
      <c r="BQ62" s="211"/>
      <c r="BR62" s="211"/>
      <c r="BS62" s="211"/>
      <c r="BT62" s="211"/>
      <c r="BU62" s="211"/>
      <c r="BV62" s="211"/>
      <c r="BW62" s="211"/>
      <c r="BX62" s="211"/>
      <c r="BY62" s="211"/>
      <c r="BZ62" s="211"/>
      <c r="CA62" s="211"/>
      <c r="CB62" s="211"/>
      <c r="CC62" s="211"/>
      <c r="CD62" s="211"/>
      <c r="CE62" s="211"/>
      <c r="CF62" s="211"/>
    </row>
    <row r="63" spans="1:84" ht="13.5" customHeight="1">
      <c r="A63" s="211"/>
      <c r="B63" s="211"/>
      <c r="C63" s="211"/>
      <c r="D63" s="211"/>
      <c r="E63" s="211"/>
      <c r="F63" s="211"/>
      <c r="G63" s="211"/>
      <c r="H63" s="211"/>
      <c r="I63" s="211"/>
      <c r="J63" s="211"/>
      <c r="K63" s="211"/>
      <c r="L63" s="211"/>
      <c r="M63" s="211"/>
      <c r="N63" s="211"/>
      <c r="O63" s="211"/>
      <c r="P63" s="211"/>
      <c r="Q63" s="211"/>
      <c r="R63" s="211"/>
      <c r="S63" s="211"/>
      <c r="T63" s="211"/>
      <c r="U63" s="211"/>
      <c r="V63" s="211"/>
      <c r="W63" s="211"/>
      <c r="X63" s="211"/>
      <c r="Y63" s="211"/>
      <c r="Z63" s="211"/>
      <c r="AA63" s="211"/>
      <c r="AB63" s="211"/>
      <c r="AC63" s="211"/>
      <c r="AD63" s="211"/>
      <c r="AE63" s="211"/>
      <c r="AF63" s="211"/>
      <c r="AG63" s="211"/>
      <c r="AH63" s="211"/>
      <c r="AI63" s="211"/>
      <c r="AJ63" s="211"/>
      <c r="AK63" s="211"/>
      <c r="AL63" s="211"/>
      <c r="AM63" s="211"/>
      <c r="AN63" s="211"/>
      <c r="AO63" s="211"/>
      <c r="AP63" s="211"/>
      <c r="AQ63" s="211"/>
      <c r="AR63" s="211"/>
      <c r="AS63" s="211"/>
      <c r="AT63" s="211"/>
      <c r="AU63" s="211"/>
      <c r="AV63" s="211"/>
      <c r="AW63" s="211"/>
      <c r="AX63" s="211"/>
      <c r="AY63" s="211"/>
      <c r="AZ63" s="211"/>
      <c r="BA63" s="211"/>
      <c r="BB63" s="211"/>
      <c r="BC63" s="211"/>
      <c r="BD63" s="211"/>
      <c r="BE63" s="211"/>
      <c r="BF63" s="211"/>
      <c r="BG63" s="211"/>
      <c r="BH63" s="211"/>
      <c r="BI63" s="211"/>
      <c r="BJ63" s="211"/>
      <c r="BK63" s="211"/>
      <c r="BL63" s="211"/>
      <c r="BM63" s="211"/>
      <c r="BN63" s="211"/>
      <c r="BO63" s="211"/>
      <c r="BP63" s="211"/>
      <c r="BQ63" s="211"/>
      <c r="BR63" s="211"/>
      <c r="BS63" s="211"/>
      <c r="BT63" s="211"/>
      <c r="BU63" s="211"/>
      <c r="BV63" s="211"/>
      <c r="BW63" s="211"/>
      <c r="BX63" s="211"/>
      <c r="BY63" s="211"/>
      <c r="BZ63" s="211"/>
      <c r="CA63" s="211"/>
      <c r="CB63" s="211"/>
      <c r="CC63" s="211"/>
      <c r="CD63" s="211"/>
      <c r="CE63" s="211"/>
      <c r="CF63" s="211"/>
    </row>
    <row r="64" spans="1:84" ht="13.5" customHeight="1">
      <c r="A64" s="211"/>
      <c r="B64" s="211"/>
      <c r="C64" s="211"/>
      <c r="D64" s="211"/>
      <c r="E64" s="211"/>
      <c r="F64" s="211"/>
      <c r="G64" s="211"/>
      <c r="H64" s="211"/>
      <c r="I64" s="211"/>
      <c r="J64" s="211"/>
      <c r="K64" s="211"/>
      <c r="L64" s="211"/>
      <c r="M64" s="211"/>
      <c r="N64" s="211"/>
      <c r="O64" s="211"/>
      <c r="P64" s="211"/>
      <c r="Q64" s="211"/>
      <c r="R64" s="211"/>
      <c r="S64" s="211"/>
      <c r="T64" s="211"/>
      <c r="U64" s="211"/>
      <c r="V64" s="211"/>
      <c r="W64" s="211"/>
      <c r="X64" s="211"/>
      <c r="Y64" s="211"/>
      <c r="Z64" s="211"/>
      <c r="AA64" s="211"/>
      <c r="AB64" s="211"/>
      <c r="AC64" s="211"/>
      <c r="AD64" s="211"/>
      <c r="AE64" s="211"/>
      <c r="AF64" s="211"/>
      <c r="AG64" s="211"/>
      <c r="AH64" s="211"/>
      <c r="AI64" s="211"/>
      <c r="AJ64" s="211"/>
      <c r="AK64" s="211"/>
      <c r="AL64" s="211"/>
      <c r="AM64" s="211"/>
      <c r="AN64" s="211"/>
      <c r="AO64" s="211"/>
      <c r="AP64" s="211"/>
      <c r="AQ64" s="211"/>
      <c r="AR64" s="211"/>
      <c r="AS64" s="211"/>
      <c r="AT64" s="211"/>
      <c r="AU64" s="211"/>
      <c r="AV64" s="211"/>
      <c r="AW64" s="211"/>
      <c r="AX64" s="211"/>
      <c r="AY64" s="211"/>
      <c r="AZ64" s="211"/>
      <c r="BA64" s="211"/>
      <c r="BB64" s="211"/>
      <c r="BC64" s="211"/>
      <c r="BD64" s="211"/>
      <c r="BE64" s="211"/>
      <c r="BF64" s="211"/>
      <c r="BG64" s="211"/>
      <c r="BH64" s="211"/>
      <c r="BI64" s="211"/>
      <c r="BJ64" s="211"/>
      <c r="BK64" s="211"/>
      <c r="BL64" s="211"/>
      <c r="BM64" s="211"/>
      <c r="BN64" s="211"/>
      <c r="BO64" s="211"/>
      <c r="BP64" s="211"/>
      <c r="BQ64" s="211"/>
      <c r="BR64" s="211"/>
      <c r="BS64" s="211"/>
      <c r="BT64" s="211"/>
      <c r="BU64" s="211"/>
      <c r="BV64" s="211"/>
      <c r="BW64" s="211"/>
      <c r="BX64" s="211"/>
      <c r="BY64" s="211"/>
      <c r="BZ64" s="211"/>
      <c r="CA64" s="211"/>
      <c r="CB64" s="211"/>
      <c r="CC64" s="211"/>
      <c r="CD64" s="211"/>
      <c r="CE64" s="211"/>
      <c r="CF64" s="211"/>
    </row>
    <row r="65" spans="1:84" ht="13.5" customHeight="1">
      <c r="A65" s="211"/>
      <c r="B65" s="211"/>
      <c r="C65" s="211"/>
      <c r="D65" s="211"/>
      <c r="E65" s="211"/>
      <c r="F65" s="211"/>
      <c r="G65" s="211"/>
      <c r="H65" s="211"/>
      <c r="I65" s="211"/>
      <c r="J65" s="211"/>
      <c r="K65" s="211"/>
      <c r="L65" s="211"/>
      <c r="M65" s="211"/>
      <c r="N65" s="211"/>
      <c r="O65" s="211"/>
      <c r="P65" s="211"/>
      <c r="Q65" s="211"/>
      <c r="R65" s="211"/>
      <c r="S65" s="211"/>
      <c r="T65" s="211"/>
      <c r="U65" s="211"/>
      <c r="V65" s="211"/>
      <c r="W65" s="211"/>
      <c r="X65" s="211"/>
      <c r="Y65" s="211"/>
      <c r="Z65" s="211"/>
      <c r="AA65" s="211"/>
      <c r="AB65" s="211"/>
      <c r="AC65" s="211"/>
      <c r="AD65" s="211"/>
      <c r="AE65" s="211"/>
      <c r="AF65" s="211"/>
      <c r="AG65" s="211"/>
      <c r="AH65" s="211"/>
      <c r="AI65" s="211"/>
      <c r="AJ65" s="211"/>
      <c r="AK65" s="211"/>
      <c r="AL65" s="211"/>
      <c r="AM65" s="211"/>
      <c r="AN65" s="211"/>
      <c r="AO65" s="211"/>
      <c r="AP65" s="211"/>
      <c r="AQ65" s="211"/>
      <c r="AR65" s="211"/>
      <c r="AS65" s="211"/>
      <c r="AT65" s="211"/>
      <c r="AU65" s="211"/>
      <c r="AV65" s="211"/>
      <c r="AW65" s="211"/>
      <c r="AX65" s="211"/>
      <c r="AY65" s="211"/>
      <c r="AZ65" s="211"/>
      <c r="BA65" s="211"/>
      <c r="BB65" s="211"/>
      <c r="BC65" s="211"/>
      <c r="BD65" s="211"/>
      <c r="BE65" s="211"/>
      <c r="BF65" s="211"/>
      <c r="BG65" s="211"/>
      <c r="BH65" s="211"/>
      <c r="BI65" s="211"/>
      <c r="BJ65" s="211"/>
      <c r="BK65" s="211"/>
      <c r="BL65" s="211"/>
      <c r="BM65" s="211"/>
      <c r="BN65" s="211"/>
      <c r="BO65" s="211"/>
      <c r="BP65" s="211"/>
      <c r="BQ65" s="211"/>
      <c r="BR65" s="211"/>
      <c r="BS65" s="211"/>
      <c r="BT65" s="211"/>
      <c r="BU65" s="211"/>
      <c r="BV65" s="211"/>
      <c r="BW65" s="211"/>
      <c r="BX65" s="211"/>
      <c r="BY65" s="211"/>
      <c r="BZ65" s="211"/>
      <c r="CA65" s="211"/>
      <c r="CB65" s="211"/>
      <c r="CC65" s="211"/>
      <c r="CD65" s="211"/>
      <c r="CE65" s="211"/>
      <c r="CF65" s="211"/>
    </row>
    <row r="66" spans="1:84" ht="13.5" customHeight="1">
      <c r="A66" s="211"/>
      <c r="B66" s="211"/>
      <c r="C66" s="211"/>
      <c r="D66" s="211"/>
      <c r="E66" s="211"/>
      <c r="F66" s="211"/>
      <c r="G66" s="211"/>
      <c r="H66" s="211"/>
      <c r="I66" s="211"/>
      <c r="J66" s="211"/>
      <c r="K66" s="211"/>
      <c r="L66" s="211"/>
      <c r="M66" s="211"/>
      <c r="N66" s="211"/>
      <c r="O66" s="211"/>
      <c r="P66" s="211"/>
      <c r="Q66" s="211"/>
      <c r="R66" s="211"/>
      <c r="S66" s="211"/>
      <c r="T66" s="211"/>
      <c r="U66" s="211"/>
      <c r="V66" s="211"/>
      <c r="W66" s="211"/>
      <c r="X66" s="211"/>
      <c r="Y66" s="211"/>
      <c r="Z66" s="211"/>
      <c r="AA66" s="211"/>
      <c r="AB66" s="211"/>
      <c r="AC66" s="211"/>
      <c r="AD66" s="211"/>
      <c r="AE66" s="211"/>
      <c r="AF66" s="211"/>
      <c r="AG66" s="211"/>
      <c r="AH66" s="211"/>
      <c r="AI66" s="211"/>
      <c r="AJ66" s="211"/>
      <c r="AK66" s="211"/>
      <c r="AL66" s="211"/>
      <c r="AM66" s="211"/>
      <c r="AN66" s="211"/>
      <c r="AO66" s="211"/>
      <c r="AP66" s="211"/>
      <c r="AQ66" s="211"/>
      <c r="AR66" s="211"/>
      <c r="AS66" s="211"/>
      <c r="AT66" s="211"/>
      <c r="AU66" s="211"/>
      <c r="AV66" s="211"/>
      <c r="AW66" s="211"/>
      <c r="AX66" s="211"/>
      <c r="AY66" s="211"/>
      <c r="AZ66" s="211"/>
      <c r="BA66" s="211"/>
      <c r="BB66" s="211"/>
      <c r="BC66" s="211"/>
      <c r="BD66" s="211"/>
      <c r="BE66" s="211"/>
      <c r="BF66" s="211"/>
      <c r="BG66" s="211"/>
      <c r="BH66" s="211"/>
      <c r="BI66" s="211"/>
      <c r="BJ66" s="211"/>
      <c r="BK66" s="211"/>
      <c r="BL66" s="211"/>
      <c r="BM66" s="211"/>
      <c r="BN66" s="211"/>
      <c r="BO66" s="211"/>
      <c r="BP66" s="211"/>
      <c r="BQ66" s="211"/>
      <c r="BR66" s="211"/>
      <c r="BS66" s="211"/>
      <c r="BT66" s="211"/>
      <c r="BU66" s="211"/>
      <c r="BV66" s="211"/>
      <c r="BW66" s="211"/>
      <c r="BX66" s="211"/>
      <c r="BY66" s="211"/>
      <c r="BZ66" s="211"/>
      <c r="CA66" s="211"/>
      <c r="CB66" s="211"/>
      <c r="CC66" s="211"/>
      <c r="CD66" s="211"/>
      <c r="CE66" s="211"/>
      <c r="CF66" s="211"/>
    </row>
  </sheetData>
  <mergeCells count="162">
    <mergeCell ref="D56:J57"/>
    <mergeCell ref="K56:U57"/>
    <mergeCell ref="Y56:AE57"/>
    <mergeCell ref="AF56:AP57"/>
    <mergeCell ref="B59:I61"/>
    <mergeCell ref="J59:O61"/>
    <mergeCell ref="P59:W61"/>
    <mergeCell ref="X59:AC61"/>
    <mergeCell ref="AD59:AJ61"/>
    <mergeCell ref="AK59:AP61"/>
    <mergeCell ref="D52:J53"/>
    <mergeCell ref="K52:U53"/>
    <mergeCell ref="W52:AE53"/>
    <mergeCell ref="AF52:AP53"/>
    <mergeCell ref="AV52:CF53"/>
    <mergeCell ref="B54:J55"/>
    <mergeCell ref="K54:U55"/>
    <mergeCell ref="Y54:AE55"/>
    <mergeCell ref="AF54:AP55"/>
    <mergeCell ref="BF48:BM50"/>
    <mergeCell ref="BN48:BS50"/>
    <mergeCell ref="BT48:BZ50"/>
    <mergeCell ref="CA48:CF50"/>
    <mergeCell ref="B50:J51"/>
    <mergeCell ref="K50:U51"/>
    <mergeCell ref="W50:AE51"/>
    <mergeCell ref="AF50:AP51"/>
    <mergeCell ref="D48:J49"/>
    <mergeCell ref="K48:U49"/>
    <mergeCell ref="W48:AE49"/>
    <mergeCell ref="AF48:AP49"/>
    <mergeCell ref="AR48:AY50"/>
    <mergeCell ref="AZ48:BE50"/>
    <mergeCell ref="C37:G44"/>
    <mergeCell ref="J37:M40"/>
    <mergeCell ref="O37:X38"/>
    <mergeCell ref="Y37:AG38"/>
    <mergeCell ref="AH37:AP38"/>
    <mergeCell ref="AT37:AZ38"/>
    <mergeCell ref="BA37:BK38"/>
    <mergeCell ref="BO45:BU46"/>
    <mergeCell ref="BV45:CF46"/>
    <mergeCell ref="B46:J47"/>
    <mergeCell ref="K46:U47"/>
    <mergeCell ref="W46:AE47"/>
    <mergeCell ref="AF46:AP47"/>
    <mergeCell ref="O43:U44"/>
    <mergeCell ref="V43:AC44"/>
    <mergeCell ref="AD43:AJ44"/>
    <mergeCell ref="AK43:AP44"/>
    <mergeCell ref="BO43:BU44"/>
    <mergeCell ref="BV43:CF44"/>
    <mergeCell ref="BV39:CF40"/>
    <mergeCell ref="I41:N44"/>
    <mergeCell ref="O41:U42"/>
    <mergeCell ref="V41:AC42"/>
    <mergeCell ref="AD41:AJ42"/>
    <mergeCell ref="BE32:BK33"/>
    <mergeCell ref="BL32:BS33"/>
    <mergeCell ref="BT32:BZ33"/>
    <mergeCell ref="AK41:AP42"/>
    <mergeCell ref="AT41:AZ42"/>
    <mergeCell ref="BA41:BK42"/>
    <mergeCell ref="BM41:BU42"/>
    <mergeCell ref="BV41:CF42"/>
    <mergeCell ref="O39:X40"/>
    <mergeCell ref="Y39:AG40"/>
    <mergeCell ref="AH39:AP40"/>
    <mergeCell ref="AR39:AZ40"/>
    <mergeCell ref="BA39:BK40"/>
    <mergeCell ref="BM39:BU40"/>
    <mergeCell ref="AY30:BD33"/>
    <mergeCell ref="BE30:BK31"/>
    <mergeCell ref="C22:G24"/>
    <mergeCell ref="I22:AP24"/>
    <mergeCell ref="BI22:BM22"/>
    <mergeCell ref="AY23:BH24"/>
    <mergeCell ref="C30:G35"/>
    <mergeCell ref="BM37:BU38"/>
    <mergeCell ref="BV37:CF38"/>
    <mergeCell ref="CA32:CF33"/>
    <mergeCell ref="S33:W33"/>
    <mergeCell ref="I34:R35"/>
    <mergeCell ref="S34:W34"/>
    <mergeCell ref="X34:AF35"/>
    <mergeCell ref="AG34:AP35"/>
    <mergeCell ref="S35:W35"/>
    <mergeCell ref="AR35:AZ36"/>
    <mergeCell ref="BA35:BK36"/>
    <mergeCell ref="BM35:BU36"/>
    <mergeCell ref="BV35:CF36"/>
    <mergeCell ref="I32:R33"/>
    <mergeCell ref="S32:W32"/>
    <mergeCell ref="X32:AF33"/>
    <mergeCell ref="AG32:AP33"/>
    <mergeCell ref="BW21:CF22"/>
    <mergeCell ref="BX26:CF27"/>
    <mergeCell ref="C27:G28"/>
    <mergeCell ref="I27:V28"/>
    <mergeCell ref="AD27:AP28"/>
    <mergeCell ref="BE28:BN29"/>
    <mergeCell ref="BO28:BW29"/>
    <mergeCell ref="BX28:CF29"/>
    <mergeCell ref="BW23:CF24"/>
    <mergeCell ref="BI24:BM24"/>
    <mergeCell ref="C25:G26"/>
    <mergeCell ref="I25:V26"/>
    <mergeCell ref="X25:AB28"/>
    <mergeCell ref="AD25:AP26"/>
    <mergeCell ref="AS26:AW33"/>
    <mergeCell ref="AZ26:BC29"/>
    <mergeCell ref="BE26:BN27"/>
    <mergeCell ref="BO26:BW27"/>
    <mergeCell ref="BL30:BS31"/>
    <mergeCell ref="BT30:BZ31"/>
    <mergeCell ref="CA30:CF31"/>
    <mergeCell ref="I30:R31"/>
    <mergeCell ref="S30:AF31"/>
    <mergeCell ref="AG30:AP31"/>
    <mergeCell ref="Y19:AB19"/>
    <mergeCell ref="AD19:AP19"/>
    <mergeCell ref="AS19:AW24"/>
    <mergeCell ref="AY19:BH20"/>
    <mergeCell ref="BI19:BV20"/>
    <mergeCell ref="BI23:BM23"/>
    <mergeCell ref="BN23:BV24"/>
    <mergeCell ref="C14:G17"/>
    <mergeCell ref="I14:V17"/>
    <mergeCell ref="AS14:AW15"/>
    <mergeCell ref="AY14:BL15"/>
    <mergeCell ref="BN14:BR17"/>
    <mergeCell ref="AD15:AP15"/>
    <mergeCell ref="Y16:AB17"/>
    <mergeCell ref="AS16:AW17"/>
    <mergeCell ref="AY16:BL17"/>
    <mergeCell ref="BT14:CF15"/>
    <mergeCell ref="BT16:CF17"/>
    <mergeCell ref="AD17:AP17"/>
    <mergeCell ref="BW19:CF20"/>
    <mergeCell ref="C20:AP21"/>
    <mergeCell ref="AY21:BH22"/>
    <mergeCell ref="BI21:BM21"/>
    <mergeCell ref="BN21:BV22"/>
    <mergeCell ref="AR3:BB4"/>
    <mergeCell ref="B4:AP5"/>
    <mergeCell ref="BC4:CF4"/>
    <mergeCell ref="AS5:AW7"/>
    <mergeCell ref="AY5:BL7"/>
    <mergeCell ref="BN5:BR7"/>
    <mergeCell ref="BT5:CF7"/>
    <mergeCell ref="C7:G8"/>
    <mergeCell ref="AS8:AW10"/>
    <mergeCell ref="AY8:CF9"/>
    <mergeCell ref="X9:AF9"/>
    <mergeCell ref="C10:G11"/>
    <mergeCell ref="AY10:CF10"/>
    <mergeCell ref="H11:V11"/>
    <mergeCell ref="Y11:AB11"/>
    <mergeCell ref="AD11:AP11"/>
    <mergeCell ref="AS11:AW13"/>
    <mergeCell ref="AY11:CF13"/>
    <mergeCell ref="AD13:AP13"/>
  </mergeCells>
  <phoneticPr fontId="18"/>
  <printOptions horizontalCentered="1"/>
  <pageMargins left="0.70866141732283472" right="0.70866141732283472" top="0.74803149606299213" bottom="0.74803149606299213" header="0.31496062992125984" footer="0.31496062992125984"/>
  <pageSetup paperSize="8" scale="88" orientation="landscape" blackAndWhite="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14"/>
    <pageSetUpPr fitToPage="1"/>
  </sheetPr>
  <dimension ref="A1:H36"/>
  <sheetViews>
    <sheetView view="pageBreakPreview" topLeftCell="A10" zoomScaleNormal="115" zoomScaleSheetLayoutView="100" workbookViewId="0">
      <selection activeCell="C6" sqref="C6"/>
    </sheetView>
  </sheetViews>
  <sheetFormatPr defaultColWidth="9" defaultRowHeight="13.2"/>
  <cols>
    <col min="1" max="1" width="14.6640625" style="24" customWidth="1"/>
    <col min="2" max="2" width="15.88671875" style="24" customWidth="1"/>
    <col min="3" max="3" width="50.6640625" style="24" customWidth="1"/>
    <col min="4" max="4" width="64.33203125" style="24" customWidth="1"/>
    <col min="5" max="6" width="9" style="24"/>
    <col min="7" max="7" width="15" style="24" bestFit="1" customWidth="1"/>
    <col min="8" max="16384" width="9" style="24"/>
  </cols>
  <sheetData>
    <row r="1" spans="1:8" ht="24" customHeight="1" thickBot="1">
      <c r="A1" s="127" t="s">
        <v>47</v>
      </c>
      <c r="D1" s="172"/>
    </row>
    <row r="2" spans="1:8" ht="21.75" customHeight="1" thickTop="1">
      <c r="A2" s="29" t="s">
        <v>20</v>
      </c>
      <c r="B2" s="128" t="s">
        <v>22</v>
      </c>
      <c r="C2" s="129" t="s">
        <v>21</v>
      </c>
      <c r="D2" s="130" t="s">
        <v>19</v>
      </c>
    </row>
    <row r="3" spans="1:8" ht="15" customHeight="1">
      <c r="A3" s="131" t="s">
        <v>288</v>
      </c>
      <c r="B3" s="132"/>
      <c r="C3" s="139">
        <v>8</v>
      </c>
      <c r="D3" s="133" t="s">
        <v>2520</v>
      </c>
    </row>
    <row r="4" spans="1:8" ht="15" customHeight="1">
      <c r="A4" s="131" t="s">
        <v>59</v>
      </c>
      <c r="B4" s="132"/>
      <c r="C4" s="139" t="s">
        <v>2518</v>
      </c>
      <c r="D4" s="133" t="s">
        <v>2521</v>
      </c>
    </row>
    <row r="5" spans="1:8" ht="15" customHeight="1">
      <c r="A5" s="131" t="s">
        <v>35</v>
      </c>
      <c r="B5" s="132"/>
      <c r="C5" s="139" t="s">
        <v>822</v>
      </c>
      <c r="D5" s="133" t="s">
        <v>2199</v>
      </c>
    </row>
    <row r="6" spans="1:8" ht="15" customHeight="1">
      <c r="A6" s="131" t="s">
        <v>1327</v>
      </c>
      <c r="B6" s="132"/>
      <c r="C6" s="139" t="s">
        <v>2519</v>
      </c>
      <c r="D6" s="714" t="s">
        <v>2230</v>
      </c>
    </row>
    <row r="7" spans="1:8" ht="15" customHeight="1">
      <c r="A7" s="131" t="s">
        <v>9</v>
      </c>
      <c r="B7" s="132"/>
      <c r="C7" s="139" t="s">
        <v>2231</v>
      </c>
      <c r="D7" s="133"/>
    </row>
    <row r="8" spans="1:8" ht="15" customHeight="1">
      <c r="A8" s="131" t="s">
        <v>815</v>
      </c>
      <c r="B8" s="132"/>
      <c r="C8" s="139" t="s">
        <v>816</v>
      </c>
      <c r="D8" s="133"/>
    </row>
    <row r="9" spans="1:8" ht="15" customHeight="1">
      <c r="A9" s="131" t="s">
        <v>57</v>
      </c>
      <c r="B9" s="132"/>
      <c r="C9" s="140" t="s">
        <v>817</v>
      </c>
      <c r="D9" s="133" t="s">
        <v>23</v>
      </c>
    </row>
    <row r="10" spans="1:8" ht="15" customHeight="1">
      <c r="A10" s="131" t="s">
        <v>52</v>
      </c>
      <c r="B10" s="132"/>
      <c r="C10" s="141" t="s">
        <v>2232</v>
      </c>
      <c r="D10" s="133" t="s">
        <v>24</v>
      </c>
    </row>
    <row r="11" spans="1:8" ht="15" customHeight="1">
      <c r="A11" s="131" t="s">
        <v>65</v>
      </c>
      <c r="B11" s="132"/>
      <c r="C11" s="140" t="s">
        <v>2233</v>
      </c>
      <c r="D11" s="133" t="s">
        <v>25</v>
      </c>
    </row>
    <row r="12" spans="1:8" ht="15" customHeight="1">
      <c r="A12" s="131" t="s">
        <v>2526</v>
      </c>
      <c r="B12" s="132"/>
      <c r="C12" s="140" t="s">
        <v>2241</v>
      </c>
      <c r="D12" s="133" t="s">
        <v>2525</v>
      </c>
      <c r="F12" s="166"/>
      <c r="G12" s="166"/>
      <c r="H12" s="166"/>
    </row>
    <row r="13" spans="1:8" ht="15" customHeight="1">
      <c r="A13" s="134" t="s">
        <v>53</v>
      </c>
      <c r="B13" s="132" t="s">
        <v>880</v>
      </c>
      <c r="C13" s="142">
        <v>46113</v>
      </c>
      <c r="D13" s="135" t="s">
        <v>2522</v>
      </c>
      <c r="F13" s="166"/>
      <c r="G13" s="167">
        <f>C13</f>
        <v>46113</v>
      </c>
      <c r="H13" s="166"/>
    </row>
    <row r="14" spans="1:8" ht="15" customHeight="1">
      <c r="A14" s="136"/>
      <c r="B14" s="132" t="s">
        <v>878</v>
      </c>
      <c r="C14" s="142">
        <v>46114</v>
      </c>
      <c r="D14" s="135" t="s">
        <v>2523</v>
      </c>
      <c r="F14" s="166"/>
      <c r="G14" s="166"/>
      <c r="H14" s="166"/>
    </row>
    <row r="15" spans="1:8" ht="15" customHeight="1">
      <c r="A15" s="137"/>
      <c r="B15" s="132" t="s">
        <v>879</v>
      </c>
      <c r="C15" s="142">
        <v>46295</v>
      </c>
      <c r="D15" s="135" t="s">
        <v>2524</v>
      </c>
    </row>
    <row r="16" spans="1:8" ht="15" customHeight="1">
      <c r="A16" s="134" t="s">
        <v>54</v>
      </c>
      <c r="B16" s="132" t="s">
        <v>49</v>
      </c>
      <c r="C16" s="140" t="s">
        <v>818</v>
      </c>
      <c r="D16" s="133"/>
    </row>
    <row r="17" spans="1:5" ht="15" customHeight="1">
      <c r="A17" s="136"/>
      <c r="B17" s="132" t="s">
        <v>50</v>
      </c>
      <c r="C17" s="142">
        <v>25934</v>
      </c>
      <c r="D17" s="135" t="s">
        <v>287</v>
      </c>
    </row>
    <row r="18" spans="1:5" ht="15" hidden="1" customHeight="1">
      <c r="A18" s="136"/>
      <c r="B18" s="1031" t="s">
        <v>285</v>
      </c>
      <c r="C18" s="1032" t="s">
        <v>291</v>
      </c>
      <c r="D18" s="1033"/>
      <c r="E18" s="24" t="s">
        <v>1909</v>
      </c>
    </row>
    <row r="19" spans="1:5" ht="15" customHeight="1">
      <c r="A19" s="137"/>
      <c r="B19" s="132" t="s">
        <v>51</v>
      </c>
      <c r="C19" s="1501" t="s">
        <v>2200</v>
      </c>
      <c r="D19" s="133"/>
    </row>
    <row r="20" spans="1:5" ht="15" customHeight="1">
      <c r="A20" s="134" t="s">
        <v>55</v>
      </c>
      <c r="B20" s="132" t="s">
        <v>49</v>
      </c>
      <c r="C20" s="140" t="s">
        <v>819</v>
      </c>
      <c r="D20" s="133" t="s">
        <v>33</v>
      </c>
    </row>
    <row r="21" spans="1:5" ht="15" customHeight="1">
      <c r="A21" s="136" t="s">
        <v>325</v>
      </c>
      <c r="B21" s="132" t="s">
        <v>50</v>
      </c>
      <c r="C21" s="142">
        <v>26331</v>
      </c>
      <c r="D21" s="133" t="s">
        <v>33</v>
      </c>
    </row>
    <row r="22" spans="1:5" ht="15" hidden="1" customHeight="1">
      <c r="A22" s="136"/>
      <c r="B22" s="1031" t="s">
        <v>285</v>
      </c>
      <c r="C22" s="1032" t="s">
        <v>291</v>
      </c>
      <c r="D22" s="1033" t="s">
        <v>33</v>
      </c>
      <c r="E22" s="24" t="s">
        <v>1909</v>
      </c>
    </row>
    <row r="23" spans="1:5" ht="15" customHeight="1">
      <c r="A23" s="137" t="s">
        <v>1908</v>
      </c>
      <c r="B23" s="132" t="s">
        <v>51</v>
      </c>
      <c r="C23" s="1501" t="s">
        <v>2200</v>
      </c>
      <c r="D23" s="133" t="s">
        <v>33</v>
      </c>
    </row>
    <row r="24" spans="1:5" ht="15" customHeight="1">
      <c r="A24" s="131" t="s">
        <v>56</v>
      </c>
      <c r="B24" s="132" t="s">
        <v>58</v>
      </c>
      <c r="C24" s="143">
        <v>13000000</v>
      </c>
      <c r="D24" s="133"/>
    </row>
    <row r="25" spans="1:5" ht="15" customHeight="1">
      <c r="A25" s="134" t="s">
        <v>653</v>
      </c>
      <c r="B25" s="132" t="s">
        <v>48</v>
      </c>
      <c r="C25" s="140" t="s">
        <v>820</v>
      </c>
      <c r="D25" s="133"/>
    </row>
    <row r="26" spans="1:5" ht="15" customHeight="1">
      <c r="A26" s="136"/>
      <c r="B26" s="132" t="s">
        <v>10</v>
      </c>
      <c r="C26" s="140" t="s">
        <v>2235</v>
      </c>
      <c r="D26" s="133"/>
    </row>
    <row r="27" spans="1:5" ht="15" customHeight="1">
      <c r="A27" s="136"/>
      <c r="B27" s="132" t="s">
        <v>11</v>
      </c>
      <c r="C27" s="140" t="s">
        <v>821</v>
      </c>
      <c r="D27" s="133"/>
    </row>
    <row r="28" spans="1:5" ht="15" customHeight="1">
      <c r="A28" s="136"/>
      <c r="B28" s="132" t="s">
        <v>12</v>
      </c>
      <c r="C28" s="139" t="s">
        <v>2234</v>
      </c>
      <c r="D28" s="133"/>
    </row>
    <row r="29" spans="1:5" ht="15" customHeight="1">
      <c r="A29" s="136"/>
      <c r="B29" s="132" t="s">
        <v>13</v>
      </c>
      <c r="C29" s="719" t="s">
        <v>2234</v>
      </c>
      <c r="D29" s="133"/>
    </row>
    <row r="30" spans="1:5" ht="15" customHeight="1" thickBot="1">
      <c r="A30" s="137"/>
      <c r="B30" s="717" t="s">
        <v>1412</v>
      </c>
      <c r="C30" s="720" t="s">
        <v>1414</v>
      </c>
      <c r="D30" s="718" t="s">
        <v>1413</v>
      </c>
    </row>
    <row r="31" spans="1:5" s="138" customFormat="1" ht="15" thickTop="1">
      <c r="A31" s="138" t="s">
        <v>28</v>
      </c>
    </row>
    <row r="32" spans="1:5" s="138" customFormat="1" ht="14.4">
      <c r="A32" s="138" t="s">
        <v>26</v>
      </c>
    </row>
    <row r="33" spans="1:1" ht="14.4">
      <c r="A33" s="138" t="s">
        <v>27</v>
      </c>
    </row>
    <row r="34" spans="1:1" ht="14.4">
      <c r="A34" s="138"/>
    </row>
    <row r="35" spans="1:1" ht="14.4">
      <c r="A35" s="138"/>
    </row>
    <row r="36" spans="1:1" ht="14.4">
      <c r="A36" s="138"/>
    </row>
  </sheetData>
  <phoneticPr fontId="18"/>
  <dataValidations count="1">
    <dataValidation type="list" allowBlank="1" showInputMessage="1" showErrorMessage="1" sqref="C5" xr:uid="{00000000-0002-0000-0100-000000000000}">
      <formula1>"久留米市長,久留米市企業管理者"</formula1>
    </dataValidation>
  </dataValidations>
  <pageMargins left="0.70866141732283472" right="0.70866141732283472" top="0.74803149606299213" bottom="0.74803149606299213" header="0.31496062992125984" footer="0.31496062992125984"/>
  <pageSetup paperSize="9" scale="91" orientation="landscape" blackAndWhite="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4"/>
  <dimension ref="A2:V54"/>
  <sheetViews>
    <sheetView view="pageBreakPreview" zoomScaleNormal="100" zoomScaleSheetLayoutView="100" workbookViewId="0">
      <selection activeCell="F19" sqref="F19"/>
    </sheetView>
  </sheetViews>
  <sheetFormatPr defaultRowHeight="13.2"/>
  <cols>
    <col min="1" max="2" width="4.44140625" style="181" customWidth="1"/>
    <col min="3" max="4" width="8.88671875" style="181"/>
    <col min="5" max="5" width="12.44140625" style="181" customWidth="1"/>
    <col min="6" max="9" width="8.88671875" style="181"/>
    <col min="10" max="10" width="18.6640625" style="181" customWidth="1"/>
    <col min="11" max="11" width="9.88671875" style="181" customWidth="1"/>
    <col min="12" max="256" width="8.88671875" style="181"/>
    <col min="257" max="258" width="4.44140625" style="181" customWidth="1"/>
    <col min="259" max="260" width="8.88671875" style="181"/>
    <col min="261" max="261" width="12.44140625" style="181" customWidth="1"/>
    <col min="262" max="265" width="8.88671875" style="181"/>
    <col min="266" max="266" width="18.6640625" style="181" customWidth="1"/>
    <col min="267" max="267" width="9.88671875" style="181" customWidth="1"/>
    <col min="268" max="512" width="8.88671875" style="181"/>
    <col min="513" max="514" width="4.44140625" style="181" customWidth="1"/>
    <col min="515" max="516" width="8.88671875" style="181"/>
    <col min="517" max="517" width="12.44140625" style="181" customWidth="1"/>
    <col min="518" max="521" width="8.88671875" style="181"/>
    <col min="522" max="522" width="18.6640625" style="181" customWidth="1"/>
    <col min="523" max="523" width="9.88671875" style="181" customWidth="1"/>
    <col min="524" max="768" width="8.88671875" style="181"/>
    <col min="769" max="770" width="4.44140625" style="181" customWidth="1"/>
    <col min="771" max="772" width="8.88671875" style="181"/>
    <col min="773" max="773" width="12.44140625" style="181" customWidth="1"/>
    <col min="774" max="777" width="8.88671875" style="181"/>
    <col min="778" max="778" width="18.6640625" style="181" customWidth="1"/>
    <col min="779" max="779" width="9.88671875" style="181" customWidth="1"/>
    <col min="780" max="1024" width="8.88671875" style="181"/>
    <col min="1025" max="1026" width="4.44140625" style="181" customWidth="1"/>
    <col min="1027" max="1028" width="8.88671875" style="181"/>
    <col min="1029" max="1029" width="12.44140625" style="181" customWidth="1"/>
    <col min="1030" max="1033" width="8.88671875" style="181"/>
    <col min="1034" max="1034" width="18.6640625" style="181" customWidth="1"/>
    <col min="1035" max="1035" width="9.88671875" style="181" customWidth="1"/>
    <col min="1036" max="1280" width="8.88671875" style="181"/>
    <col min="1281" max="1282" width="4.44140625" style="181" customWidth="1"/>
    <col min="1283" max="1284" width="8.88671875" style="181"/>
    <col min="1285" max="1285" width="12.44140625" style="181" customWidth="1"/>
    <col min="1286" max="1289" width="8.88671875" style="181"/>
    <col min="1290" max="1290" width="18.6640625" style="181" customWidth="1"/>
    <col min="1291" max="1291" width="9.88671875" style="181" customWidth="1"/>
    <col min="1292" max="1536" width="8.88671875" style="181"/>
    <col min="1537" max="1538" width="4.44140625" style="181" customWidth="1"/>
    <col min="1539" max="1540" width="8.88671875" style="181"/>
    <col min="1541" max="1541" width="12.44140625" style="181" customWidth="1"/>
    <col min="1542" max="1545" width="8.88671875" style="181"/>
    <col min="1546" max="1546" width="18.6640625" style="181" customWidth="1"/>
    <col min="1547" max="1547" width="9.88671875" style="181" customWidth="1"/>
    <col min="1548" max="1792" width="8.88671875" style="181"/>
    <col min="1793" max="1794" width="4.44140625" style="181" customWidth="1"/>
    <col min="1795" max="1796" width="8.88671875" style="181"/>
    <col min="1797" max="1797" width="12.44140625" style="181" customWidth="1"/>
    <col min="1798" max="1801" width="8.88671875" style="181"/>
    <col min="1802" max="1802" width="18.6640625" style="181" customWidth="1"/>
    <col min="1803" max="1803" width="9.88671875" style="181" customWidth="1"/>
    <col min="1804" max="2048" width="8.88671875" style="181"/>
    <col min="2049" max="2050" width="4.44140625" style="181" customWidth="1"/>
    <col min="2051" max="2052" width="8.88671875" style="181"/>
    <col min="2053" max="2053" width="12.44140625" style="181" customWidth="1"/>
    <col min="2054" max="2057" width="8.88671875" style="181"/>
    <col min="2058" max="2058" width="18.6640625" style="181" customWidth="1"/>
    <col min="2059" max="2059" width="9.88671875" style="181" customWidth="1"/>
    <col min="2060" max="2304" width="8.88671875" style="181"/>
    <col min="2305" max="2306" width="4.44140625" style="181" customWidth="1"/>
    <col min="2307" max="2308" width="8.88671875" style="181"/>
    <col min="2309" max="2309" width="12.44140625" style="181" customWidth="1"/>
    <col min="2310" max="2313" width="8.88671875" style="181"/>
    <col min="2314" max="2314" width="18.6640625" style="181" customWidth="1"/>
    <col min="2315" max="2315" width="9.88671875" style="181" customWidth="1"/>
    <col min="2316" max="2560" width="8.88671875" style="181"/>
    <col min="2561" max="2562" width="4.44140625" style="181" customWidth="1"/>
    <col min="2563" max="2564" width="8.88671875" style="181"/>
    <col min="2565" max="2565" width="12.44140625" style="181" customWidth="1"/>
    <col min="2566" max="2569" width="8.88671875" style="181"/>
    <col min="2570" max="2570" width="18.6640625" style="181" customWidth="1"/>
    <col min="2571" max="2571" width="9.88671875" style="181" customWidth="1"/>
    <col min="2572" max="2816" width="8.88671875" style="181"/>
    <col min="2817" max="2818" width="4.44140625" style="181" customWidth="1"/>
    <col min="2819" max="2820" width="8.88671875" style="181"/>
    <col min="2821" max="2821" width="12.44140625" style="181" customWidth="1"/>
    <col min="2822" max="2825" width="8.88671875" style="181"/>
    <col min="2826" max="2826" width="18.6640625" style="181" customWidth="1"/>
    <col min="2827" max="2827" width="9.88671875" style="181" customWidth="1"/>
    <col min="2828" max="3072" width="8.88671875" style="181"/>
    <col min="3073" max="3074" width="4.44140625" style="181" customWidth="1"/>
    <col min="3075" max="3076" width="8.88671875" style="181"/>
    <col min="3077" max="3077" width="12.44140625" style="181" customWidth="1"/>
    <col min="3078" max="3081" width="8.88671875" style="181"/>
    <col min="3082" max="3082" width="18.6640625" style="181" customWidth="1"/>
    <col min="3083" max="3083" width="9.88671875" style="181" customWidth="1"/>
    <col min="3084" max="3328" width="8.88671875" style="181"/>
    <col min="3329" max="3330" width="4.44140625" style="181" customWidth="1"/>
    <col min="3331" max="3332" width="8.88671875" style="181"/>
    <col min="3333" max="3333" width="12.44140625" style="181" customWidth="1"/>
    <col min="3334" max="3337" width="8.88671875" style="181"/>
    <col min="3338" max="3338" width="18.6640625" style="181" customWidth="1"/>
    <col min="3339" max="3339" width="9.88671875" style="181" customWidth="1"/>
    <col min="3340" max="3584" width="8.88671875" style="181"/>
    <col min="3585" max="3586" width="4.44140625" style="181" customWidth="1"/>
    <col min="3587" max="3588" width="8.88671875" style="181"/>
    <col min="3589" max="3589" width="12.44140625" style="181" customWidth="1"/>
    <col min="3590" max="3593" width="8.88671875" style="181"/>
    <col min="3594" max="3594" width="18.6640625" style="181" customWidth="1"/>
    <col min="3595" max="3595" width="9.88671875" style="181" customWidth="1"/>
    <col min="3596" max="3840" width="8.88671875" style="181"/>
    <col min="3841" max="3842" width="4.44140625" style="181" customWidth="1"/>
    <col min="3843" max="3844" width="8.88671875" style="181"/>
    <col min="3845" max="3845" width="12.44140625" style="181" customWidth="1"/>
    <col min="3846" max="3849" width="8.88671875" style="181"/>
    <col min="3850" max="3850" width="18.6640625" style="181" customWidth="1"/>
    <col min="3851" max="3851" width="9.88671875" style="181" customWidth="1"/>
    <col min="3852" max="4096" width="8.88671875" style="181"/>
    <col min="4097" max="4098" width="4.44140625" style="181" customWidth="1"/>
    <col min="4099" max="4100" width="8.88671875" style="181"/>
    <col min="4101" max="4101" width="12.44140625" style="181" customWidth="1"/>
    <col min="4102" max="4105" width="8.88671875" style="181"/>
    <col min="4106" max="4106" width="18.6640625" style="181" customWidth="1"/>
    <col min="4107" max="4107" width="9.88671875" style="181" customWidth="1"/>
    <col min="4108" max="4352" width="8.88671875" style="181"/>
    <col min="4353" max="4354" width="4.44140625" style="181" customWidth="1"/>
    <col min="4355" max="4356" width="8.88671875" style="181"/>
    <col min="4357" max="4357" width="12.44140625" style="181" customWidth="1"/>
    <col min="4358" max="4361" width="8.88671875" style="181"/>
    <col min="4362" max="4362" width="18.6640625" style="181" customWidth="1"/>
    <col min="4363" max="4363" width="9.88671875" style="181" customWidth="1"/>
    <col min="4364" max="4608" width="8.88671875" style="181"/>
    <col min="4609" max="4610" width="4.44140625" style="181" customWidth="1"/>
    <col min="4611" max="4612" width="8.88671875" style="181"/>
    <col min="4613" max="4613" width="12.44140625" style="181" customWidth="1"/>
    <col min="4614" max="4617" width="8.88671875" style="181"/>
    <col min="4618" max="4618" width="18.6640625" style="181" customWidth="1"/>
    <col min="4619" max="4619" width="9.88671875" style="181" customWidth="1"/>
    <col min="4620" max="4864" width="8.88671875" style="181"/>
    <col min="4865" max="4866" width="4.44140625" style="181" customWidth="1"/>
    <col min="4867" max="4868" width="8.88671875" style="181"/>
    <col min="4869" max="4869" width="12.44140625" style="181" customWidth="1"/>
    <col min="4870" max="4873" width="8.88671875" style="181"/>
    <col min="4874" max="4874" width="18.6640625" style="181" customWidth="1"/>
    <col min="4875" max="4875" width="9.88671875" style="181" customWidth="1"/>
    <col min="4876" max="5120" width="8.88671875" style="181"/>
    <col min="5121" max="5122" width="4.44140625" style="181" customWidth="1"/>
    <col min="5123" max="5124" width="8.88671875" style="181"/>
    <col min="5125" max="5125" width="12.44140625" style="181" customWidth="1"/>
    <col min="5126" max="5129" width="8.88671875" style="181"/>
    <col min="5130" max="5130" width="18.6640625" style="181" customWidth="1"/>
    <col min="5131" max="5131" width="9.88671875" style="181" customWidth="1"/>
    <col min="5132" max="5376" width="8.88671875" style="181"/>
    <col min="5377" max="5378" width="4.44140625" style="181" customWidth="1"/>
    <col min="5379" max="5380" width="8.88671875" style="181"/>
    <col min="5381" max="5381" width="12.44140625" style="181" customWidth="1"/>
    <col min="5382" max="5385" width="8.88671875" style="181"/>
    <col min="5386" max="5386" width="18.6640625" style="181" customWidth="1"/>
    <col min="5387" max="5387" width="9.88671875" style="181" customWidth="1"/>
    <col min="5388" max="5632" width="8.88671875" style="181"/>
    <col min="5633" max="5634" width="4.44140625" style="181" customWidth="1"/>
    <col min="5635" max="5636" width="8.88671875" style="181"/>
    <col min="5637" max="5637" width="12.44140625" style="181" customWidth="1"/>
    <col min="5638" max="5641" width="8.88671875" style="181"/>
    <col min="5642" max="5642" width="18.6640625" style="181" customWidth="1"/>
    <col min="5643" max="5643" width="9.88671875" style="181" customWidth="1"/>
    <col min="5644" max="5888" width="8.88671875" style="181"/>
    <col min="5889" max="5890" width="4.44140625" style="181" customWidth="1"/>
    <col min="5891" max="5892" width="8.88671875" style="181"/>
    <col min="5893" max="5893" width="12.44140625" style="181" customWidth="1"/>
    <col min="5894" max="5897" width="8.88671875" style="181"/>
    <col min="5898" max="5898" width="18.6640625" style="181" customWidth="1"/>
    <col min="5899" max="5899" width="9.88671875" style="181" customWidth="1"/>
    <col min="5900" max="6144" width="8.88671875" style="181"/>
    <col min="6145" max="6146" width="4.44140625" style="181" customWidth="1"/>
    <col min="6147" max="6148" width="8.88671875" style="181"/>
    <col min="6149" max="6149" width="12.44140625" style="181" customWidth="1"/>
    <col min="6150" max="6153" width="8.88671875" style="181"/>
    <col min="6154" max="6154" width="18.6640625" style="181" customWidth="1"/>
    <col min="6155" max="6155" width="9.88671875" style="181" customWidth="1"/>
    <col min="6156" max="6400" width="8.88671875" style="181"/>
    <col min="6401" max="6402" width="4.44140625" style="181" customWidth="1"/>
    <col min="6403" max="6404" width="8.88671875" style="181"/>
    <col min="6405" max="6405" width="12.44140625" style="181" customWidth="1"/>
    <col min="6406" max="6409" width="8.88671875" style="181"/>
    <col min="6410" max="6410" width="18.6640625" style="181" customWidth="1"/>
    <col min="6411" max="6411" width="9.88671875" style="181" customWidth="1"/>
    <col min="6412" max="6656" width="8.88671875" style="181"/>
    <col min="6657" max="6658" width="4.44140625" style="181" customWidth="1"/>
    <col min="6659" max="6660" width="8.88671875" style="181"/>
    <col min="6661" max="6661" width="12.44140625" style="181" customWidth="1"/>
    <col min="6662" max="6665" width="8.88671875" style="181"/>
    <col min="6666" max="6666" width="18.6640625" style="181" customWidth="1"/>
    <col min="6667" max="6667" width="9.88671875" style="181" customWidth="1"/>
    <col min="6668" max="6912" width="8.88671875" style="181"/>
    <col min="6913" max="6914" width="4.44140625" style="181" customWidth="1"/>
    <col min="6915" max="6916" width="8.88671875" style="181"/>
    <col min="6917" max="6917" width="12.44140625" style="181" customWidth="1"/>
    <col min="6918" max="6921" width="8.88671875" style="181"/>
    <col min="6922" max="6922" width="18.6640625" style="181" customWidth="1"/>
    <col min="6923" max="6923" width="9.88671875" style="181" customWidth="1"/>
    <col min="6924" max="7168" width="8.88671875" style="181"/>
    <col min="7169" max="7170" width="4.44140625" style="181" customWidth="1"/>
    <col min="7171" max="7172" width="8.88671875" style="181"/>
    <col min="7173" max="7173" width="12.44140625" style="181" customWidth="1"/>
    <col min="7174" max="7177" width="8.88671875" style="181"/>
    <col min="7178" max="7178" width="18.6640625" style="181" customWidth="1"/>
    <col min="7179" max="7179" width="9.88671875" style="181" customWidth="1"/>
    <col min="7180" max="7424" width="8.88671875" style="181"/>
    <col min="7425" max="7426" width="4.44140625" style="181" customWidth="1"/>
    <col min="7427" max="7428" width="8.88671875" style="181"/>
    <col min="7429" max="7429" width="12.44140625" style="181" customWidth="1"/>
    <col min="7430" max="7433" width="8.88671875" style="181"/>
    <col min="7434" max="7434" width="18.6640625" style="181" customWidth="1"/>
    <col min="7435" max="7435" width="9.88671875" style="181" customWidth="1"/>
    <col min="7436" max="7680" width="8.88671875" style="181"/>
    <col min="7681" max="7682" width="4.44140625" style="181" customWidth="1"/>
    <col min="7683" max="7684" width="8.88671875" style="181"/>
    <col min="7685" max="7685" width="12.44140625" style="181" customWidth="1"/>
    <col min="7686" max="7689" width="8.88671875" style="181"/>
    <col min="7690" max="7690" width="18.6640625" style="181" customWidth="1"/>
    <col min="7691" max="7691" width="9.88671875" style="181" customWidth="1"/>
    <col min="7692" max="7936" width="8.88671875" style="181"/>
    <col min="7937" max="7938" width="4.44140625" style="181" customWidth="1"/>
    <col min="7939" max="7940" width="8.88671875" style="181"/>
    <col min="7941" max="7941" width="12.44140625" style="181" customWidth="1"/>
    <col min="7942" max="7945" width="8.88671875" style="181"/>
    <col min="7946" max="7946" width="18.6640625" style="181" customWidth="1"/>
    <col min="7947" max="7947" width="9.88671875" style="181" customWidth="1"/>
    <col min="7948" max="8192" width="8.88671875" style="181"/>
    <col min="8193" max="8194" width="4.44140625" style="181" customWidth="1"/>
    <col min="8195" max="8196" width="8.88671875" style="181"/>
    <col min="8197" max="8197" width="12.44140625" style="181" customWidth="1"/>
    <col min="8198" max="8201" width="8.88671875" style="181"/>
    <col min="8202" max="8202" width="18.6640625" style="181" customWidth="1"/>
    <col min="8203" max="8203" width="9.88671875" style="181" customWidth="1"/>
    <col min="8204" max="8448" width="8.88671875" style="181"/>
    <col min="8449" max="8450" width="4.44140625" style="181" customWidth="1"/>
    <col min="8451" max="8452" width="8.88671875" style="181"/>
    <col min="8453" max="8453" width="12.44140625" style="181" customWidth="1"/>
    <col min="8454" max="8457" width="8.88671875" style="181"/>
    <col min="8458" max="8458" width="18.6640625" style="181" customWidth="1"/>
    <col min="8459" max="8459" width="9.88671875" style="181" customWidth="1"/>
    <col min="8460" max="8704" width="8.88671875" style="181"/>
    <col min="8705" max="8706" width="4.44140625" style="181" customWidth="1"/>
    <col min="8707" max="8708" width="8.88671875" style="181"/>
    <col min="8709" max="8709" width="12.44140625" style="181" customWidth="1"/>
    <col min="8710" max="8713" width="8.88671875" style="181"/>
    <col min="8714" max="8714" width="18.6640625" style="181" customWidth="1"/>
    <col min="8715" max="8715" width="9.88671875" style="181" customWidth="1"/>
    <col min="8716" max="8960" width="8.88671875" style="181"/>
    <col min="8961" max="8962" width="4.44140625" style="181" customWidth="1"/>
    <col min="8963" max="8964" width="8.88671875" style="181"/>
    <col min="8965" max="8965" width="12.44140625" style="181" customWidth="1"/>
    <col min="8966" max="8969" width="8.88671875" style="181"/>
    <col min="8970" max="8970" width="18.6640625" style="181" customWidth="1"/>
    <col min="8971" max="8971" width="9.88671875" style="181" customWidth="1"/>
    <col min="8972" max="9216" width="8.88671875" style="181"/>
    <col min="9217" max="9218" width="4.44140625" style="181" customWidth="1"/>
    <col min="9219" max="9220" width="8.88671875" style="181"/>
    <col min="9221" max="9221" width="12.44140625" style="181" customWidth="1"/>
    <col min="9222" max="9225" width="8.88671875" style="181"/>
    <col min="9226" max="9226" width="18.6640625" style="181" customWidth="1"/>
    <col min="9227" max="9227" width="9.88671875" style="181" customWidth="1"/>
    <col min="9228" max="9472" width="8.88671875" style="181"/>
    <col min="9473" max="9474" width="4.44140625" style="181" customWidth="1"/>
    <col min="9475" max="9476" width="8.88671875" style="181"/>
    <col min="9477" max="9477" width="12.44140625" style="181" customWidth="1"/>
    <col min="9478" max="9481" width="8.88671875" style="181"/>
    <col min="9482" max="9482" width="18.6640625" style="181" customWidth="1"/>
    <col min="9483" max="9483" width="9.88671875" style="181" customWidth="1"/>
    <col min="9484" max="9728" width="8.88671875" style="181"/>
    <col min="9729" max="9730" width="4.44140625" style="181" customWidth="1"/>
    <col min="9731" max="9732" width="8.88671875" style="181"/>
    <col min="9733" max="9733" width="12.44140625" style="181" customWidth="1"/>
    <col min="9734" max="9737" width="8.88671875" style="181"/>
    <col min="9738" max="9738" width="18.6640625" style="181" customWidth="1"/>
    <col min="9739" max="9739" width="9.88671875" style="181" customWidth="1"/>
    <col min="9740" max="9984" width="8.88671875" style="181"/>
    <col min="9985" max="9986" width="4.44140625" style="181" customWidth="1"/>
    <col min="9987" max="9988" width="8.88671875" style="181"/>
    <col min="9989" max="9989" width="12.44140625" style="181" customWidth="1"/>
    <col min="9990" max="9993" width="8.88671875" style="181"/>
    <col min="9994" max="9994" width="18.6640625" style="181" customWidth="1"/>
    <col min="9995" max="9995" width="9.88671875" style="181" customWidth="1"/>
    <col min="9996" max="10240" width="8.88671875" style="181"/>
    <col min="10241" max="10242" width="4.44140625" style="181" customWidth="1"/>
    <col min="10243" max="10244" width="8.88671875" style="181"/>
    <col min="10245" max="10245" width="12.44140625" style="181" customWidth="1"/>
    <col min="10246" max="10249" width="8.88671875" style="181"/>
    <col min="10250" max="10250" width="18.6640625" style="181" customWidth="1"/>
    <col min="10251" max="10251" width="9.88671875" style="181" customWidth="1"/>
    <col min="10252" max="10496" width="8.88671875" style="181"/>
    <col min="10497" max="10498" width="4.44140625" style="181" customWidth="1"/>
    <col min="10499" max="10500" width="8.88671875" style="181"/>
    <col min="10501" max="10501" width="12.44140625" style="181" customWidth="1"/>
    <col min="10502" max="10505" width="8.88671875" style="181"/>
    <col min="10506" max="10506" width="18.6640625" style="181" customWidth="1"/>
    <col min="10507" max="10507" width="9.88671875" style="181" customWidth="1"/>
    <col min="10508" max="10752" width="8.88671875" style="181"/>
    <col min="10753" max="10754" width="4.44140625" style="181" customWidth="1"/>
    <col min="10755" max="10756" width="8.88671875" style="181"/>
    <col min="10757" max="10757" width="12.44140625" style="181" customWidth="1"/>
    <col min="10758" max="10761" width="8.88671875" style="181"/>
    <col min="10762" max="10762" width="18.6640625" style="181" customWidth="1"/>
    <col min="10763" max="10763" width="9.88671875" style="181" customWidth="1"/>
    <col min="10764" max="11008" width="8.88671875" style="181"/>
    <col min="11009" max="11010" width="4.44140625" style="181" customWidth="1"/>
    <col min="11011" max="11012" width="8.88671875" style="181"/>
    <col min="11013" max="11013" width="12.44140625" style="181" customWidth="1"/>
    <col min="11014" max="11017" width="8.88671875" style="181"/>
    <col min="11018" max="11018" width="18.6640625" style="181" customWidth="1"/>
    <col min="11019" max="11019" width="9.88671875" style="181" customWidth="1"/>
    <col min="11020" max="11264" width="8.88671875" style="181"/>
    <col min="11265" max="11266" width="4.44140625" style="181" customWidth="1"/>
    <col min="11267" max="11268" width="8.88671875" style="181"/>
    <col min="11269" max="11269" width="12.44140625" style="181" customWidth="1"/>
    <col min="11270" max="11273" width="8.88671875" style="181"/>
    <col min="11274" max="11274" width="18.6640625" style="181" customWidth="1"/>
    <col min="11275" max="11275" width="9.88671875" style="181" customWidth="1"/>
    <col min="11276" max="11520" width="8.88671875" style="181"/>
    <col min="11521" max="11522" width="4.44140625" style="181" customWidth="1"/>
    <col min="11523" max="11524" width="8.88671875" style="181"/>
    <col min="11525" max="11525" width="12.44140625" style="181" customWidth="1"/>
    <col min="11526" max="11529" width="8.88671875" style="181"/>
    <col min="11530" max="11530" width="18.6640625" style="181" customWidth="1"/>
    <col min="11531" max="11531" width="9.88671875" style="181" customWidth="1"/>
    <col min="11532" max="11776" width="8.88671875" style="181"/>
    <col min="11777" max="11778" width="4.44140625" style="181" customWidth="1"/>
    <col min="11779" max="11780" width="8.88671875" style="181"/>
    <col min="11781" max="11781" width="12.44140625" style="181" customWidth="1"/>
    <col min="11782" max="11785" width="8.88671875" style="181"/>
    <col min="11786" max="11786" width="18.6640625" style="181" customWidth="1"/>
    <col min="11787" max="11787" width="9.88671875" style="181" customWidth="1"/>
    <col min="11788" max="12032" width="8.88671875" style="181"/>
    <col min="12033" max="12034" width="4.44140625" style="181" customWidth="1"/>
    <col min="12035" max="12036" width="8.88671875" style="181"/>
    <col min="12037" max="12037" width="12.44140625" style="181" customWidth="1"/>
    <col min="12038" max="12041" width="8.88671875" style="181"/>
    <col min="12042" max="12042" width="18.6640625" style="181" customWidth="1"/>
    <col min="12043" max="12043" width="9.88671875" style="181" customWidth="1"/>
    <col min="12044" max="12288" width="8.88671875" style="181"/>
    <col min="12289" max="12290" width="4.44140625" style="181" customWidth="1"/>
    <col min="12291" max="12292" width="8.88671875" style="181"/>
    <col min="12293" max="12293" width="12.44140625" style="181" customWidth="1"/>
    <col min="12294" max="12297" width="8.88671875" style="181"/>
    <col min="12298" max="12298" width="18.6640625" style="181" customWidth="1"/>
    <col min="12299" max="12299" width="9.88671875" style="181" customWidth="1"/>
    <col min="12300" max="12544" width="8.88671875" style="181"/>
    <col min="12545" max="12546" width="4.44140625" style="181" customWidth="1"/>
    <col min="12547" max="12548" width="8.88671875" style="181"/>
    <col min="12549" max="12549" width="12.44140625" style="181" customWidth="1"/>
    <col min="12550" max="12553" width="8.88671875" style="181"/>
    <col min="12554" max="12554" width="18.6640625" style="181" customWidth="1"/>
    <col min="12555" max="12555" width="9.88671875" style="181" customWidth="1"/>
    <col min="12556" max="12800" width="8.88671875" style="181"/>
    <col min="12801" max="12802" width="4.44140625" style="181" customWidth="1"/>
    <col min="12803" max="12804" width="8.88671875" style="181"/>
    <col min="12805" max="12805" width="12.44140625" style="181" customWidth="1"/>
    <col min="12806" max="12809" width="8.88671875" style="181"/>
    <col min="12810" max="12810" width="18.6640625" style="181" customWidth="1"/>
    <col min="12811" max="12811" width="9.88671875" style="181" customWidth="1"/>
    <col min="12812" max="13056" width="8.88671875" style="181"/>
    <col min="13057" max="13058" width="4.44140625" style="181" customWidth="1"/>
    <col min="13059" max="13060" width="8.88671875" style="181"/>
    <col min="13061" max="13061" width="12.44140625" style="181" customWidth="1"/>
    <col min="13062" max="13065" width="8.88671875" style="181"/>
    <col min="13066" max="13066" width="18.6640625" style="181" customWidth="1"/>
    <col min="13067" max="13067" width="9.88671875" style="181" customWidth="1"/>
    <col min="13068" max="13312" width="8.88671875" style="181"/>
    <col min="13313" max="13314" width="4.44140625" style="181" customWidth="1"/>
    <col min="13315" max="13316" width="8.88671875" style="181"/>
    <col min="13317" max="13317" width="12.44140625" style="181" customWidth="1"/>
    <col min="13318" max="13321" width="8.88671875" style="181"/>
    <col min="13322" max="13322" width="18.6640625" style="181" customWidth="1"/>
    <col min="13323" max="13323" width="9.88671875" style="181" customWidth="1"/>
    <col min="13324" max="13568" width="8.88671875" style="181"/>
    <col min="13569" max="13570" width="4.44140625" style="181" customWidth="1"/>
    <col min="13571" max="13572" width="8.88671875" style="181"/>
    <col min="13573" max="13573" width="12.44140625" style="181" customWidth="1"/>
    <col min="13574" max="13577" width="8.88671875" style="181"/>
    <col min="13578" max="13578" width="18.6640625" style="181" customWidth="1"/>
    <col min="13579" max="13579" width="9.88671875" style="181" customWidth="1"/>
    <col min="13580" max="13824" width="8.88671875" style="181"/>
    <col min="13825" max="13826" width="4.44140625" style="181" customWidth="1"/>
    <col min="13827" max="13828" width="8.88671875" style="181"/>
    <col min="13829" max="13829" width="12.44140625" style="181" customWidth="1"/>
    <col min="13830" max="13833" width="8.88671875" style="181"/>
    <col min="13834" max="13834" width="18.6640625" style="181" customWidth="1"/>
    <col min="13835" max="13835" width="9.88671875" style="181" customWidth="1"/>
    <col min="13836" max="14080" width="8.88671875" style="181"/>
    <col min="14081" max="14082" width="4.44140625" style="181" customWidth="1"/>
    <col min="14083" max="14084" width="8.88671875" style="181"/>
    <col min="14085" max="14085" width="12.44140625" style="181" customWidth="1"/>
    <col min="14086" max="14089" width="8.88671875" style="181"/>
    <col min="14090" max="14090" width="18.6640625" style="181" customWidth="1"/>
    <col min="14091" max="14091" width="9.88671875" style="181" customWidth="1"/>
    <col min="14092" max="14336" width="8.88671875" style="181"/>
    <col min="14337" max="14338" width="4.44140625" style="181" customWidth="1"/>
    <col min="14339" max="14340" width="8.88671875" style="181"/>
    <col min="14341" max="14341" width="12.44140625" style="181" customWidth="1"/>
    <col min="14342" max="14345" width="8.88671875" style="181"/>
    <col min="14346" max="14346" width="18.6640625" style="181" customWidth="1"/>
    <col min="14347" max="14347" width="9.88671875" style="181" customWidth="1"/>
    <col min="14348" max="14592" width="8.88671875" style="181"/>
    <col min="14593" max="14594" width="4.44140625" style="181" customWidth="1"/>
    <col min="14595" max="14596" width="8.88671875" style="181"/>
    <col min="14597" max="14597" width="12.44140625" style="181" customWidth="1"/>
    <col min="14598" max="14601" width="8.88671875" style="181"/>
    <col min="14602" max="14602" width="18.6640625" style="181" customWidth="1"/>
    <col min="14603" max="14603" width="9.88671875" style="181" customWidth="1"/>
    <col min="14604" max="14848" width="8.88671875" style="181"/>
    <col min="14849" max="14850" width="4.44140625" style="181" customWidth="1"/>
    <col min="14851" max="14852" width="8.88671875" style="181"/>
    <col min="14853" max="14853" width="12.44140625" style="181" customWidth="1"/>
    <col min="14854" max="14857" width="8.88671875" style="181"/>
    <col min="14858" max="14858" width="18.6640625" style="181" customWidth="1"/>
    <col min="14859" max="14859" width="9.88671875" style="181" customWidth="1"/>
    <col min="14860" max="15104" width="8.88671875" style="181"/>
    <col min="15105" max="15106" width="4.44140625" style="181" customWidth="1"/>
    <col min="15107" max="15108" width="8.88671875" style="181"/>
    <col min="15109" max="15109" width="12.44140625" style="181" customWidth="1"/>
    <col min="15110" max="15113" width="8.88671875" style="181"/>
    <col min="15114" max="15114" width="18.6640625" style="181" customWidth="1"/>
    <col min="15115" max="15115" width="9.88671875" style="181" customWidth="1"/>
    <col min="15116" max="15360" width="8.88671875" style="181"/>
    <col min="15361" max="15362" width="4.44140625" style="181" customWidth="1"/>
    <col min="15363" max="15364" width="8.88671875" style="181"/>
    <col min="15365" max="15365" width="12.44140625" style="181" customWidth="1"/>
    <col min="15366" max="15369" width="8.88671875" style="181"/>
    <col min="15370" max="15370" width="18.6640625" style="181" customWidth="1"/>
    <col min="15371" max="15371" width="9.88671875" style="181" customWidth="1"/>
    <col min="15372" max="15616" width="8.88671875" style="181"/>
    <col min="15617" max="15618" width="4.44140625" style="181" customWidth="1"/>
    <col min="15619" max="15620" width="8.88671875" style="181"/>
    <col min="15621" max="15621" width="12.44140625" style="181" customWidth="1"/>
    <col min="15622" max="15625" width="8.88671875" style="181"/>
    <col min="15626" max="15626" width="18.6640625" style="181" customWidth="1"/>
    <col min="15627" max="15627" width="9.88671875" style="181" customWidth="1"/>
    <col min="15628" max="15872" width="8.88671875" style="181"/>
    <col min="15873" max="15874" width="4.44140625" style="181" customWidth="1"/>
    <col min="15875" max="15876" width="8.88671875" style="181"/>
    <col min="15877" max="15877" width="12.44140625" style="181" customWidth="1"/>
    <col min="15878" max="15881" width="8.88671875" style="181"/>
    <col min="15882" max="15882" width="18.6640625" style="181" customWidth="1"/>
    <col min="15883" max="15883" width="9.88671875" style="181" customWidth="1"/>
    <col min="15884" max="16128" width="8.88671875" style="181"/>
    <col min="16129" max="16130" width="4.44140625" style="181" customWidth="1"/>
    <col min="16131" max="16132" width="8.88671875" style="181"/>
    <col min="16133" max="16133" width="12.44140625" style="181" customWidth="1"/>
    <col min="16134" max="16137" width="8.88671875" style="181"/>
    <col min="16138" max="16138" width="18.6640625" style="181" customWidth="1"/>
    <col min="16139" max="16139" width="9.88671875" style="181" customWidth="1"/>
    <col min="16140" max="16384" width="8.88671875" style="181"/>
  </cols>
  <sheetData>
    <row r="2" spans="1:21" ht="25.8">
      <c r="A2" s="3813" t="s">
        <v>949</v>
      </c>
      <c r="B2" s="3813"/>
      <c r="C2" s="3813"/>
      <c r="D2" s="3813"/>
      <c r="E2" s="3813"/>
      <c r="F2" s="3813"/>
      <c r="G2" s="3813"/>
      <c r="H2" s="3813"/>
      <c r="I2" s="3813"/>
      <c r="J2" s="3813"/>
      <c r="K2" s="3813"/>
      <c r="L2" s="450"/>
      <c r="M2" s="450"/>
      <c r="N2" s="450"/>
      <c r="O2" s="450"/>
      <c r="P2" s="450"/>
      <c r="Q2" s="450"/>
      <c r="R2" s="450"/>
      <c r="S2" s="450"/>
      <c r="T2" s="450"/>
      <c r="U2" s="450"/>
    </row>
    <row r="3" spans="1:21" ht="16.350000000000001" customHeight="1">
      <c r="A3" s="451"/>
      <c r="B3" s="451"/>
      <c r="C3" s="450"/>
      <c r="D3" s="450"/>
      <c r="E3" s="450"/>
      <c r="F3" s="450"/>
      <c r="G3" s="450"/>
      <c r="H3" s="450"/>
      <c r="I3" s="3814" t="s">
        <v>2531</v>
      </c>
      <c r="J3" s="3814"/>
      <c r="K3" s="3814"/>
      <c r="L3" s="450"/>
      <c r="M3" s="450"/>
      <c r="N3" s="450"/>
      <c r="O3" s="450"/>
      <c r="P3" s="450"/>
      <c r="Q3" s="450"/>
      <c r="R3" s="450"/>
      <c r="S3" s="450"/>
      <c r="T3" s="450"/>
      <c r="U3" s="450"/>
    </row>
    <row r="4" spans="1:21" ht="16.350000000000001" customHeight="1">
      <c r="A4" s="452"/>
      <c r="B4" s="452"/>
      <c r="C4" s="450"/>
      <c r="D4" s="450"/>
      <c r="E4" s="450"/>
      <c r="F4" s="450"/>
      <c r="G4" s="450"/>
      <c r="H4" s="450"/>
      <c r="I4" s="450"/>
      <c r="J4" s="450"/>
      <c r="K4" s="450"/>
      <c r="L4" s="450"/>
      <c r="M4" s="450"/>
      <c r="N4" s="450"/>
      <c r="O4" s="450"/>
      <c r="P4" s="450"/>
      <c r="Q4" s="450"/>
      <c r="R4" s="450"/>
      <c r="S4" s="450"/>
      <c r="T4" s="450"/>
      <c r="U4" s="450"/>
    </row>
    <row r="5" spans="1:21" ht="16.350000000000001" customHeight="1">
      <c r="A5" s="3815" t="s">
        <v>950</v>
      </c>
      <c r="B5" s="3815"/>
      <c r="C5" s="3815"/>
      <c r="D5" s="456"/>
      <c r="E5" s="456"/>
      <c r="F5" s="456" t="s">
        <v>951</v>
      </c>
      <c r="G5" s="453"/>
      <c r="H5" s="453"/>
      <c r="I5" s="453"/>
      <c r="J5" s="453"/>
      <c r="K5" s="453"/>
      <c r="L5" s="450"/>
      <c r="M5" s="450"/>
      <c r="N5" s="450"/>
      <c r="O5" s="450"/>
      <c r="P5" s="450"/>
      <c r="Q5" s="450"/>
      <c r="R5" s="450"/>
      <c r="S5" s="450"/>
      <c r="T5" s="450"/>
      <c r="U5" s="450"/>
    </row>
    <row r="6" spans="1:21" ht="16.350000000000001" customHeight="1">
      <c r="A6" s="452"/>
      <c r="B6" s="452"/>
      <c r="C6" s="450"/>
      <c r="D6" s="450"/>
      <c r="E6" s="450"/>
      <c r="F6" s="450"/>
      <c r="G6" s="450"/>
      <c r="H6" s="450"/>
      <c r="I6" s="450"/>
      <c r="J6" s="450"/>
      <c r="K6" s="450"/>
      <c r="L6" s="450"/>
      <c r="M6" s="450"/>
      <c r="N6" s="450"/>
      <c r="O6" s="450"/>
      <c r="P6" s="450"/>
      <c r="Q6" s="450"/>
      <c r="R6" s="450"/>
      <c r="S6" s="450"/>
      <c r="T6" s="450"/>
      <c r="U6" s="450"/>
    </row>
    <row r="7" spans="1:21" ht="16.350000000000001" customHeight="1">
      <c r="A7" s="451"/>
      <c r="B7" s="451"/>
      <c r="C7" s="450"/>
      <c r="D7" s="450"/>
      <c r="E7" s="450"/>
      <c r="F7" s="3816" t="s">
        <v>952</v>
      </c>
      <c r="G7" s="3816"/>
      <c r="H7" s="457"/>
      <c r="I7" s="457"/>
      <c r="J7" s="457"/>
      <c r="K7" s="450"/>
      <c r="L7" s="450"/>
      <c r="M7" s="450"/>
      <c r="N7" s="450"/>
      <c r="O7" s="450"/>
      <c r="P7" s="450"/>
      <c r="Q7" s="450"/>
      <c r="R7" s="450"/>
      <c r="S7" s="450"/>
      <c r="T7" s="450"/>
      <c r="U7" s="450"/>
    </row>
    <row r="8" spans="1:21" ht="16.350000000000001" customHeight="1">
      <c r="A8" s="451"/>
      <c r="B8" s="451"/>
      <c r="C8" s="450"/>
      <c r="D8" s="450"/>
      <c r="E8" s="450"/>
      <c r="F8" s="3816" t="s">
        <v>953</v>
      </c>
      <c r="G8" s="3816"/>
      <c r="H8" s="457"/>
      <c r="I8" s="457"/>
      <c r="J8" s="457"/>
      <c r="K8" s="450"/>
      <c r="L8" s="450"/>
      <c r="M8" s="450"/>
      <c r="N8" s="450"/>
      <c r="O8" s="450"/>
      <c r="P8" s="450"/>
      <c r="Q8" s="450"/>
      <c r="R8" s="450"/>
      <c r="S8" s="450"/>
      <c r="T8" s="450"/>
      <c r="U8" s="450"/>
    </row>
    <row r="9" spans="1:21" ht="16.350000000000001" customHeight="1">
      <c r="A9" s="451"/>
      <c r="B9" s="451"/>
      <c r="C9" s="450"/>
      <c r="D9" s="450"/>
      <c r="E9" s="450"/>
      <c r="F9" s="3816" t="s">
        <v>954</v>
      </c>
      <c r="G9" s="3816"/>
      <c r="H9" s="457"/>
      <c r="I9" s="457"/>
      <c r="J9" s="458" t="s">
        <v>955</v>
      </c>
      <c r="K9" s="450"/>
      <c r="L9" s="450"/>
      <c r="M9" s="450"/>
      <c r="N9" s="450"/>
      <c r="O9" s="450"/>
      <c r="P9" s="450"/>
      <c r="Q9" s="450"/>
      <c r="R9" s="450"/>
      <c r="S9" s="450"/>
      <c r="T9" s="450"/>
      <c r="U9" s="450"/>
    </row>
    <row r="10" spans="1:21" ht="16.350000000000001" customHeight="1">
      <c r="A10" s="452"/>
      <c r="B10" s="452"/>
      <c r="C10" s="450"/>
      <c r="D10" s="450"/>
      <c r="E10" s="450"/>
      <c r="F10" s="450"/>
      <c r="G10" s="450"/>
      <c r="H10" s="450"/>
      <c r="I10" s="450"/>
      <c r="J10" s="450"/>
      <c r="K10" s="450"/>
      <c r="L10" s="450"/>
      <c r="M10" s="450"/>
      <c r="N10" s="450"/>
      <c r="O10" s="450"/>
      <c r="P10" s="450"/>
      <c r="Q10" s="450"/>
      <c r="R10" s="450"/>
      <c r="S10" s="450"/>
      <c r="T10" s="450"/>
      <c r="U10" s="450"/>
    </row>
    <row r="11" spans="1:21" ht="16.350000000000001" customHeight="1">
      <c r="A11" s="3817" t="s">
        <v>956</v>
      </c>
      <c r="B11" s="3817"/>
      <c r="C11" s="3817"/>
      <c r="D11" s="3817"/>
      <c r="E11" s="3817"/>
      <c r="F11" s="3817"/>
      <c r="G11" s="3817"/>
      <c r="H11" s="3817"/>
      <c r="I11" s="3817"/>
      <c r="J11" s="3817"/>
      <c r="K11" s="3817"/>
      <c r="L11" s="450"/>
      <c r="M11" s="450"/>
      <c r="N11" s="450"/>
      <c r="O11" s="450"/>
      <c r="P11" s="450"/>
      <c r="Q11" s="450"/>
      <c r="R11" s="450"/>
      <c r="S11" s="450"/>
      <c r="T11" s="450"/>
      <c r="U11" s="450"/>
    </row>
    <row r="12" spans="1:21" ht="16.350000000000001" customHeight="1">
      <c r="A12" s="3817"/>
      <c r="B12" s="3817"/>
      <c r="C12" s="3817"/>
      <c r="D12" s="3817"/>
      <c r="E12" s="3817"/>
      <c r="F12" s="3817"/>
      <c r="G12" s="3817"/>
      <c r="H12" s="3817"/>
      <c r="I12" s="3817"/>
      <c r="J12" s="3817"/>
      <c r="K12" s="3817"/>
      <c r="L12" s="450"/>
      <c r="M12" s="450"/>
      <c r="N12" s="450"/>
      <c r="O12" s="450"/>
      <c r="P12" s="450"/>
      <c r="Q12" s="450"/>
      <c r="R12" s="450"/>
      <c r="S12" s="450"/>
      <c r="T12" s="450"/>
      <c r="U12" s="450"/>
    </row>
    <row r="13" spans="1:21" ht="16.350000000000001" customHeight="1">
      <c r="A13" s="3817"/>
      <c r="B13" s="3817"/>
      <c r="C13" s="3817"/>
      <c r="D13" s="3817"/>
      <c r="E13" s="3817"/>
      <c r="F13" s="3817"/>
      <c r="G13" s="3817"/>
      <c r="H13" s="3817"/>
      <c r="I13" s="3817"/>
      <c r="J13" s="3817"/>
      <c r="K13" s="3817"/>
      <c r="L13" s="450"/>
      <c r="M13" s="450"/>
      <c r="N13" s="450"/>
      <c r="O13" s="450"/>
      <c r="P13" s="450"/>
      <c r="Q13" s="450"/>
      <c r="R13" s="450"/>
      <c r="S13" s="450"/>
      <c r="T13" s="450"/>
      <c r="U13" s="450"/>
    </row>
    <row r="14" spans="1:21" ht="16.350000000000001" customHeight="1">
      <c r="A14" s="3817"/>
      <c r="B14" s="3817"/>
      <c r="C14" s="3817"/>
      <c r="D14" s="3817"/>
      <c r="E14" s="3817"/>
      <c r="F14" s="3817"/>
      <c r="G14" s="3817"/>
      <c r="H14" s="3817"/>
      <c r="I14" s="3817"/>
      <c r="J14" s="3817"/>
      <c r="K14" s="3817"/>
      <c r="L14" s="450"/>
      <c r="M14" s="450"/>
      <c r="N14" s="450"/>
      <c r="O14" s="450"/>
      <c r="P14" s="450"/>
      <c r="Q14" s="450"/>
      <c r="R14" s="450"/>
      <c r="S14" s="450"/>
      <c r="T14" s="450"/>
      <c r="U14" s="450"/>
    </row>
    <row r="15" spans="1:21" ht="16.350000000000001" customHeight="1">
      <c r="A15" s="3817" t="s">
        <v>957</v>
      </c>
      <c r="B15" s="3817"/>
      <c r="C15" s="3817"/>
      <c r="D15" s="3817"/>
      <c r="E15" s="3817"/>
      <c r="F15" s="3817"/>
      <c r="G15" s="3817"/>
      <c r="H15" s="3817"/>
      <c r="I15" s="3817"/>
      <c r="J15" s="3817"/>
      <c r="K15" s="3817"/>
      <c r="L15" s="450"/>
      <c r="M15" s="450"/>
      <c r="N15" s="450"/>
      <c r="O15" s="450"/>
      <c r="P15" s="450"/>
      <c r="Q15" s="450"/>
      <c r="R15" s="450"/>
      <c r="S15" s="450"/>
      <c r="T15" s="450"/>
      <c r="U15" s="450"/>
    </row>
    <row r="16" spans="1:21" ht="16.350000000000001" customHeight="1">
      <c r="A16" s="3817"/>
      <c r="B16" s="3817"/>
      <c r="C16" s="3817"/>
      <c r="D16" s="3817"/>
      <c r="E16" s="3817"/>
      <c r="F16" s="3817"/>
      <c r="G16" s="3817"/>
      <c r="H16" s="3817"/>
      <c r="I16" s="3817"/>
      <c r="J16" s="3817"/>
      <c r="K16" s="3817"/>
      <c r="L16" s="450"/>
      <c r="M16" s="450"/>
      <c r="N16" s="450"/>
      <c r="O16" s="450"/>
      <c r="P16" s="450"/>
      <c r="Q16" s="450"/>
      <c r="R16" s="450"/>
      <c r="S16" s="450"/>
      <c r="T16" s="450"/>
      <c r="U16" s="450"/>
    </row>
    <row r="17" spans="1:22" ht="16.350000000000001" customHeight="1">
      <c r="A17" s="3818" t="s">
        <v>8</v>
      </c>
      <c r="B17" s="3818"/>
      <c r="C17" s="3818"/>
      <c r="D17" s="3818"/>
      <c r="E17" s="3818"/>
      <c r="F17" s="3818"/>
      <c r="G17" s="3818"/>
      <c r="H17" s="3818"/>
      <c r="I17" s="3818"/>
      <c r="J17" s="3818"/>
      <c r="K17" s="3818"/>
      <c r="L17" s="450"/>
      <c r="M17" s="450"/>
      <c r="N17" s="450"/>
      <c r="O17" s="450"/>
      <c r="P17" s="450"/>
      <c r="Q17" s="450"/>
      <c r="R17" s="450"/>
      <c r="S17" s="450"/>
      <c r="T17" s="450"/>
      <c r="U17" s="450"/>
    </row>
    <row r="18" spans="1:22" ht="16.350000000000001" customHeight="1">
      <c r="A18" s="1515"/>
      <c r="B18" s="1515"/>
      <c r="C18" s="1515"/>
      <c r="D18" s="1515"/>
      <c r="E18" s="1515"/>
      <c r="F18" s="1515"/>
      <c r="G18" s="1515"/>
      <c r="H18" s="1515"/>
      <c r="I18" s="1515"/>
      <c r="J18" s="1515"/>
      <c r="K18" s="1515"/>
      <c r="L18" s="450"/>
      <c r="M18" s="450"/>
      <c r="N18" s="450"/>
      <c r="O18" s="450"/>
      <c r="P18" s="450"/>
      <c r="Q18" s="450"/>
      <c r="R18" s="450"/>
      <c r="S18" s="450"/>
      <c r="T18" s="450"/>
      <c r="U18" s="450"/>
    </row>
    <row r="19" spans="1:22" ht="16.350000000000001" customHeight="1">
      <c r="A19" s="452"/>
      <c r="B19" s="452"/>
      <c r="C19" s="450"/>
      <c r="D19" s="450"/>
      <c r="E19" s="450"/>
      <c r="F19" s="450"/>
      <c r="G19" s="450"/>
      <c r="H19" s="450"/>
      <c r="I19" s="450"/>
      <c r="J19" s="450"/>
      <c r="K19" s="450"/>
      <c r="L19" s="450"/>
      <c r="M19" s="450"/>
      <c r="N19" s="450"/>
      <c r="O19" s="450"/>
      <c r="P19" s="450"/>
      <c r="Q19" s="450"/>
      <c r="R19" s="450"/>
      <c r="S19" s="450"/>
      <c r="T19" s="450"/>
      <c r="U19" s="450"/>
    </row>
    <row r="20" spans="1:22" ht="16.350000000000001" customHeight="1">
      <c r="A20" s="3819" t="s">
        <v>958</v>
      </c>
      <c r="B20" s="3819"/>
      <c r="C20" s="3819"/>
      <c r="D20" s="3819"/>
      <c r="E20" s="3819"/>
      <c r="F20" s="3819"/>
      <c r="G20" s="3819"/>
      <c r="H20" s="3819"/>
      <c r="I20" s="3819"/>
      <c r="J20" s="3819"/>
      <c r="K20" s="3819"/>
      <c r="L20" s="450"/>
      <c r="M20" s="450"/>
      <c r="N20" s="450"/>
      <c r="O20" s="450"/>
      <c r="P20" s="450"/>
      <c r="Q20" s="450"/>
      <c r="R20" s="450"/>
      <c r="S20" s="450"/>
      <c r="T20" s="450"/>
      <c r="U20" s="450"/>
    </row>
    <row r="21" spans="1:22" ht="16.350000000000001" customHeight="1">
      <c r="A21" s="454"/>
      <c r="B21" s="454"/>
      <c r="C21" s="450"/>
      <c r="D21" s="450"/>
      <c r="E21" s="450"/>
      <c r="F21" s="450"/>
      <c r="G21" s="450"/>
      <c r="H21" s="450"/>
      <c r="I21" s="450"/>
      <c r="J21" s="450"/>
      <c r="K21" s="450"/>
      <c r="L21" s="450"/>
      <c r="M21" s="450"/>
      <c r="N21" s="450"/>
      <c r="O21" s="450"/>
      <c r="P21" s="450"/>
      <c r="Q21" s="450"/>
      <c r="R21" s="450"/>
      <c r="S21" s="450"/>
      <c r="T21" s="450"/>
      <c r="U21" s="450"/>
    </row>
    <row r="22" spans="1:22" ht="16.350000000000001" customHeight="1">
      <c r="B22" s="455" t="s">
        <v>959</v>
      </c>
      <c r="C22" s="3812" t="s">
        <v>960</v>
      </c>
      <c r="D22" s="3812"/>
      <c r="E22" s="3812"/>
      <c r="F22" s="3812"/>
      <c r="G22" s="3812"/>
      <c r="H22" s="3812"/>
      <c r="I22" s="3812"/>
      <c r="J22" s="3812"/>
      <c r="K22" s="3812"/>
      <c r="L22" s="450"/>
      <c r="M22" s="450"/>
      <c r="N22" s="450"/>
      <c r="O22" s="450"/>
      <c r="P22" s="450"/>
      <c r="Q22" s="450"/>
      <c r="R22" s="450"/>
      <c r="S22" s="450"/>
      <c r="T22" s="450"/>
      <c r="U22" s="450"/>
      <c r="V22" s="450"/>
    </row>
    <row r="23" spans="1:22" ht="16.350000000000001" customHeight="1">
      <c r="B23" s="455"/>
      <c r="C23" s="3812"/>
      <c r="D23" s="3812"/>
      <c r="E23" s="3812"/>
      <c r="F23" s="3812"/>
      <c r="G23" s="3812"/>
      <c r="H23" s="3812"/>
      <c r="I23" s="3812"/>
      <c r="J23" s="3812"/>
      <c r="K23" s="3812"/>
      <c r="L23" s="450"/>
      <c r="M23" s="450"/>
      <c r="N23" s="450"/>
      <c r="O23" s="450"/>
      <c r="P23" s="450"/>
      <c r="Q23" s="450"/>
      <c r="R23" s="450"/>
      <c r="S23" s="450"/>
      <c r="T23" s="450"/>
      <c r="U23" s="450"/>
      <c r="V23" s="450"/>
    </row>
    <row r="24" spans="1:22" ht="16.350000000000001" customHeight="1">
      <c r="B24" s="455"/>
      <c r="C24" s="3812"/>
      <c r="D24" s="3812"/>
      <c r="E24" s="3812"/>
      <c r="F24" s="3812"/>
      <c r="G24" s="3812"/>
      <c r="H24" s="3812"/>
      <c r="I24" s="3812"/>
      <c r="J24" s="3812"/>
      <c r="K24" s="3812"/>
      <c r="L24" s="450"/>
      <c r="M24" s="450"/>
      <c r="N24" s="450"/>
      <c r="O24" s="450"/>
      <c r="P24" s="450"/>
      <c r="Q24" s="450"/>
      <c r="R24" s="450"/>
      <c r="S24" s="450"/>
      <c r="T24" s="450"/>
      <c r="U24" s="450"/>
      <c r="V24" s="450"/>
    </row>
    <row r="25" spans="1:22" ht="16.350000000000001" customHeight="1">
      <c r="B25" s="455" t="s">
        <v>961</v>
      </c>
      <c r="C25" s="3812" t="s">
        <v>962</v>
      </c>
      <c r="D25" s="3812"/>
      <c r="E25" s="3812"/>
      <c r="F25" s="3812"/>
      <c r="G25" s="3812"/>
      <c r="H25" s="3812"/>
      <c r="I25" s="3812"/>
      <c r="J25" s="3812"/>
      <c r="K25" s="3812"/>
      <c r="L25" s="450"/>
      <c r="M25" s="450"/>
      <c r="N25" s="450"/>
      <c r="O25" s="450"/>
      <c r="P25" s="450"/>
      <c r="Q25" s="450"/>
      <c r="R25" s="450"/>
      <c r="S25" s="450"/>
      <c r="T25" s="450"/>
      <c r="U25" s="450"/>
      <c r="V25" s="450"/>
    </row>
    <row r="26" spans="1:22" ht="16.350000000000001" customHeight="1">
      <c r="B26" s="455"/>
      <c r="C26" s="1513"/>
      <c r="D26" s="1513"/>
      <c r="E26" s="1513"/>
      <c r="F26" s="1513"/>
      <c r="G26" s="1513"/>
      <c r="H26" s="1513"/>
      <c r="I26" s="1513"/>
      <c r="J26" s="1513"/>
      <c r="K26" s="1513"/>
      <c r="L26" s="450"/>
      <c r="M26" s="450"/>
      <c r="N26" s="450"/>
      <c r="O26" s="450"/>
      <c r="P26" s="450"/>
      <c r="Q26" s="450"/>
      <c r="R26" s="450"/>
      <c r="S26" s="450"/>
      <c r="T26" s="450"/>
      <c r="U26" s="450"/>
      <c r="V26" s="450"/>
    </row>
    <row r="27" spans="1:22" ht="16.350000000000001" customHeight="1">
      <c r="B27" s="455" t="s">
        <v>963</v>
      </c>
      <c r="C27" s="3812" t="s">
        <v>964</v>
      </c>
      <c r="D27" s="3812"/>
      <c r="E27" s="3812"/>
      <c r="F27" s="3812"/>
      <c r="G27" s="3812"/>
      <c r="H27" s="3812"/>
      <c r="I27" s="3812"/>
      <c r="J27" s="3812"/>
      <c r="K27" s="3812"/>
      <c r="L27" s="450"/>
      <c r="M27" s="450"/>
      <c r="N27" s="450"/>
      <c r="O27" s="450"/>
      <c r="P27" s="450"/>
      <c r="Q27" s="450"/>
      <c r="R27" s="450"/>
      <c r="S27" s="450"/>
      <c r="T27" s="450"/>
      <c r="U27" s="450"/>
      <c r="V27" s="450"/>
    </row>
    <row r="28" spans="1:22" ht="16.350000000000001" customHeight="1">
      <c r="B28" s="455"/>
      <c r="C28" s="3812"/>
      <c r="D28" s="3812"/>
      <c r="E28" s="3812"/>
      <c r="F28" s="3812"/>
      <c r="G28" s="3812"/>
      <c r="H28" s="3812"/>
      <c r="I28" s="3812"/>
      <c r="J28" s="3812"/>
      <c r="K28" s="3812"/>
      <c r="L28" s="450"/>
      <c r="M28" s="450"/>
      <c r="N28" s="450"/>
      <c r="O28" s="450"/>
      <c r="P28" s="450"/>
      <c r="Q28" s="450"/>
      <c r="R28" s="450"/>
      <c r="S28" s="450"/>
      <c r="T28" s="450"/>
      <c r="U28" s="450"/>
      <c r="V28" s="450"/>
    </row>
    <row r="29" spans="1:22" ht="16.350000000000001" customHeight="1">
      <c r="B29" s="455" t="s">
        <v>965</v>
      </c>
      <c r="C29" s="3812" t="s">
        <v>966</v>
      </c>
      <c r="D29" s="3812"/>
      <c r="E29" s="3812"/>
      <c r="F29" s="3812"/>
      <c r="G29" s="3812"/>
      <c r="H29" s="3812"/>
      <c r="I29" s="3812"/>
      <c r="J29" s="3812"/>
      <c r="K29" s="3812"/>
      <c r="L29" s="450"/>
      <c r="M29" s="450"/>
      <c r="N29" s="450"/>
      <c r="O29" s="450"/>
      <c r="P29" s="450"/>
      <c r="Q29" s="450"/>
      <c r="R29" s="450"/>
      <c r="S29" s="450"/>
      <c r="T29" s="450"/>
      <c r="U29" s="450"/>
      <c r="V29" s="450"/>
    </row>
    <row r="30" spans="1:22" ht="16.350000000000001" customHeight="1">
      <c r="B30" s="455" t="s">
        <v>967</v>
      </c>
      <c r="C30" s="3812" t="s">
        <v>968</v>
      </c>
      <c r="D30" s="3812"/>
      <c r="E30" s="3812"/>
      <c r="F30" s="3812"/>
      <c r="G30" s="3812"/>
      <c r="H30" s="3812"/>
      <c r="I30" s="3812"/>
      <c r="J30" s="3812"/>
      <c r="K30" s="3812"/>
      <c r="L30" s="450"/>
      <c r="M30" s="450"/>
      <c r="N30" s="450"/>
      <c r="O30" s="450"/>
      <c r="P30" s="450"/>
      <c r="Q30" s="450"/>
      <c r="R30" s="450"/>
      <c r="S30" s="450"/>
      <c r="T30" s="450"/>
      <c r="U30" s="450"/>
      <c r="V30" s="450"/>
    </row>
    <row r="31" spans="1:22" ht="16.350000000000001" customHeight="1">
      <c r="B31" s="455"/>
      <c r="C31" s="3812"/>
      <c r="D31" s="3812"/>
      <c r="E31" s="3812"/>
      <c r="F31" s="3812"/>
      <c r="G31" s="3812"/>
      <c r="H31" s="3812"/>
      <c r="I31" s="3812"/>
      <c r="J31" s="3812"/>
      <c r="K31" s="3812"/>
      <c r="L31" s="450"/>
      <c r="M31" s="450"/>
      <c r="N31" s="450"/>
      <c r="O31" s="450"/>
      <c r="P31" s="450"/>
      <c r="Q31" s="450"/>
      <c r="R31" s="450"/>
      <c r="S31" s="450"/>
      <c r="T31" s="450"/>
      <c r="U31" s="450"/>
      <c r="V31" s="450"/>
    </row>
    <row r="32" spans="1:22" ht="16.350000000000001" customHeight="1">
      <c r="B32" s="455" t="s">
        <v>969</v>
      </c>
      <c r="C32" s="3812" t="s">
        <v>970</v>
      </c>
      <c r="D32" s="3812"/>
      <c r="E32" s="3812"/>
      <c r="F32" s="3812"/>
      <c r="G32" s="3812"/>
      <c r="H32" s="3812"/>
      <c r="I32" s="3812"/>
      <c r="J32" s="3812"/>
      <c r="K32" s="3812"/>
      <c r="L32" s="450"/>
      <c r="M32" s="450"/>
      <c r="N32" s="450"/>
      <c r="O32" s="450"/>
      <c r="P32" s="450"/>
      <c r="Q32" s="450"/>
      <c r="R32" s="450"/>
      <c r="S32" s="450"/>
      <c r="T32" s="450"/>
      <c r="U32" s="450"/>
      <c r="V32" s="450"/>
    </row>
    <row r="33" spans="1:22" ht="16.350000000000001" customHeight="1">
      <c r="B33" s="455"/>
      <c r="C33" s="3812"/>
      <c r="D33" s="3812"/>
      <c r="E33" s="3812"/>
      <c r="F33" s="3812"/>
      <c r="G33" s="3812"/>
      <c r="H33" s="3812"/>
      <c r="I33" s="3812"/>
      <c r="J33" s="3812"/>
      <c r="K33" s="3812"/>
      <c r="L33" s="450"/>
      <c r="M33" s="450"/>
      <c r="N33" s="450"/>
      <c r="O33" s="450"/>
      <c r="P33" s="450"/>
      <c r="Q33" s="450"/>
      <c r="R33" s="450"/>
      <c r="S33" s="450"/>
      <c r="T33" s="450"/>
      <c r="U33" s="450"/>
      <c r="V33" s="450"/>
    </row>
    <row r="34" spans="1:22" ht="16.350000000000001" customHeight="1">
      <c r="B34" s="455" t="s">
        <v>971</v>
      </c>
      <c r="C34" s="3812" t="s">
        <v>972</v>
      </c>
      <c r="D34" s="3812"/>
      <c r="E34" s="3812"/>
      <c r="F34" s="3812"/>
      <c r="G34" s="3812"/>
      <c r="H34" s="3812"/>
      <c r="I34" s="3812"/>
      <c r="J34" s="3812"/>
      <c r="K34" s="3812"/>
      <c r="L34" s="450"/>
      <c r="M34" s="450"/>
      <c r="N34" s="450"/>
      <c r="O34" s="450"/>
      <c r="P34" s="450"/>
      <c r="Q34" s="450"/>
      <c r="R34" s="450"/>
      <c r="S34" s="450"/>
      <c r="T34" s="450"/>
      <c r="U34" s="450"/>
      <c r="V34" s="450"/>
    </row>
    <row r="35" spans="1:22" ht="16.350000000000001" customHeight="1">
      <c r="B35" s="455"/>
      <c r="C35" s="3812"/>
      <c r="D35" s="3812"/>
      <c r="E35" s="3812"/>
      <c r="F35" s="3812"/>
      <c r="G35" s="3812"/>
      <c r="H35" s="3812"/>
      <c r="I35" s="3812"/>
      <c r="J35" s="3812"/>
      <c r="K35" s="3812"/>
      <c r="L35" s="450"/>
      <c r="M35" s="450"/>
      <c r="N35" s="450"/>
      <c r="O35" s="450"/>
      <c r="P35" s="450"/>
      <c r="Q35" s="450"/>
      <c r="R35" s="450"/>
      <c r="S35" s="450"/>
      <c r="T35" s="450"/>
      <c r="U35" s="450"/>
      <c r="V35" s="450"/>
    </row>
    <row r="36" spans="1:22" ht="16.350000000000001" customHeight="1">
      <c r="B36" s="455" t="s">
        <v>973</v>
      </c>
      <c r="C36" s="3812" t="s">
        <v>974</v>
      </c>
      <c r="D36" s="3812"/>
      <c r="E36" s="3812"/>
      <c r="F36" s="3812"/>
      <c r="G36" s="3812"/>
      <c r="H36" s="3812"/>
      <c r="I36" s="3812"/>
      <c r="J36" s="3812"/>
      <c r="K36" s="3812"/>
      <c r="L36" s="450"/>
      <c r="M36" s="450"/>
      <c r="N36" s="450"/>
      <c r="O36" s="450"/>
      <c r="P36" s="450"/>
      <c r="Q36" s="450"/>
      <c r="R36" s="450"/>
      <c r="S36" s="450"/>
      <c r="T36" s="450"/>
      <c r="U36" s="450"/>
      <c r="V36" s="450"/>
    </row>
    <row r="37" spans="1:22" ht="16.350000000000001" customHeight="1">
      <c r="B37" s="455" t="s">
        <v>975</v>
      </c>
      <c r="C37" s="3812" t="s">
        <v>976</v>
      </c>
      <c r="D37" s="3812"/>
      <c r="E37" s="3812"/>
      <c r="F37" s="3812"/>
      <c r="G37" s="3812"/>
      <c r="H37" s="3812"/>
      <c r="I37" s="3812"/>
      <c r="J37" s="3812"/>
      <c r="K37" s="3812"/>
      <c r="L37" s="450"/>
      <c r="M37" s="450"/>
      <c r="N37" s="450"/>
      <c r="O37" s="450"/>
      <c r="P37" s="450"/>
      <c r="Q37" s="450"/>
      <c r="R37" s="450"/>
      <c r="S37" s="450"/>
      <c r="T37" s="450"/>
      <c r="U37" s="450"/>
      <c r="V37" s="450"/>
    </row>
    <row r="38" spans="1:22" ht="16.350000000000001" customHeight="1">
      <c r="B38" s="455"/>
      <c r="C38" s="3812"/>
      <c r="D38" s="3812"/>
      <c r="E38" s="3812"/>
      <c r="F38" s="3812"/>
      <c r="G38" s="3812"/>
      <c r="H38" s="3812"/>
      <c r="I38" s="3812"/>
      <c r="J38" s="3812"/>
      <c r="K38" s="3812"/>
      <c r="L38" s="450"/>
      <c r="M38" s="450"/>
      <c r="N38" s="450"/>
      <c r="O38" s="450"/>
      <c r="P38" s="450"/>
      <c r="Q38" s="450"/>
      <c r="R38" s="450"/>
      <c r="S38" s="450"/>
      <c r="T38" s="450"/>
      <c r="U38" s="450"/>
      <c r="V38" s="450"/>
    </row>
    <row r="39" spans="1:22" ht="16.350000000000001" customHeight="1">
      <c r="B39" s="455"/>
      <c r="C39" s="3812"/>
      <c r="D39" s="3812"/>
      <c r="E39" s="3812"/>
      <c r="F39" s="3812"/>
      <c r="G39" s="3812"/>
      <c r="H39" s="3812"/>
      <c r="I39" s="3812"/>
      <c r="J39" s="3812"/>
      <c r="K39" s="3812"/>
      <c r="L39" s="450"/>
      <c r="M39" s="450"/>
      <c r="N39" s="450"/>
      <c r="O39" s="450"/>
      <c r="P39" s="450"/>
      <c r="Q39" s="450"/>
      <c r="R39" s="450"/>
      <c r="S39" s="450"/>
      <c r="T39" s="450"/>
      <c r="U39" s="450"/>
      <c r="V39" s="450"/>
    </row>
    <row r="40" spans="1:22" ht="16.350000000000001" customHeight="1">
      <c r="B40" s="455" t="s">
        <v>977</v>
      </c>
      <c r="C40" s="3812" t="s">
        <v>978</v>
      </c>
      <c r="D40" s="3812"/>
      <c r="E40" s="3812"/>
      <c r="F40" s="3812"/>
      <c r="G40" s="3812"/>
      <c r="H40" s="3812"/>
      <c r="I40" s="3812"/>
      <c r="J40" s="3812"/>
      <c r="K40" s="3812"/>
      <c r="L40" s="450"/>
      <c r="M40" s="450"/>
      <c r="N40" s="450"/>
      <c r="O40" s="450"/>
      <c r="P40" s="450"/>
      <c r="Q40" s="450"/>
      <c r="R40" s="450"/>
      <c r="S40" s="450"/>
      <c r="T40" s="450"/>
      <c r="U40" s="450"/>
      <c r="V40" s="450"/>
    </row>
    <row r="41" spans="1:22" ht="16.350000000000001" customHeight="1">
      <c r="B41" s="455"/>
      <c r="C41" s="3812"/>
      <c r="D41" s="3812"/>
      <c r="E41" s="3812"/>
      <c r="F41" s="3812"/>
      <c r="G41" s="3812"/>
      <c r="H41" s="3812"/>
      <c r="I41" s="3812"/>
      <c r="J41" s="3812"/>
      <c r="K41" s="3812"/>
      <c r="L41" s="450"/>
      <c r="M41" s="450"/>
      <c r="N41" s="450"/>
      <c r="O41" s="450"/>
      <c r="P41" s="450"/>
      <c r="Q41" s="450"/>
      <c r="R41" s="450"/>
      <c r="S41" s="450"/>
      <c r="T41" s="450"/>
      <c r="U41" s="450"/>
      <c r="V41" s="450"/>
    </row>
    <row r="42" spans="1:22" ht="16.350000000000001" customHeight="1">
      <c r="A42" s="454"/>
      <c r="B42" s="454"/>
      <c r="C42" s="450"/>
      <c r="D42" s="450"/>
      <c r="E42" s="450"/>
      <c r="F42" s="450"/>
      <c r="G42" s="450"/>
      <c r="H42" s="450"/>
      <c r="I42" s="450"/>
      <c r="J42" s="450"/>
      <c r="K42" s="450"/>
      <c r="L42" s="450"/>
      <c r="M42" s="450"/>
      <c r="N42" s="450"/>
      <c r="O42" s="450"/>
      <c r="P42" s="450"/>
      <c r="Q42" s="450"/>
      <c r="R42" s="450"/>
      <c r="S42" s="450"/>
      <c r="T42" s="450"/>
      <c r="U42" s="450"/>
    </row>
    <row r="43" spans="1:22" ht="16.350000000000001" customHeight="1">
      <c r="A43" s="454"/>
      <c r="B43" s="454"/>
      <c r="C43" s="450"/>
      <c r="D43" s="450"/>
      <c r="E43" s="450"/>
      <c r="F43" s="450"/>
      <c r="G43" s="450"/>
      <c r="H43" s="450"/>
      <c r="I43" s="450"/>
      <c r="J43" s="450"/>
      <c r="K43" s="450"/>
      <c r="L43" s="450"/>
      <c r="M43" s="450"/>
      <c r="N43" s="450"/>
      <c r="O43" s="450"/>
      <c r="P43" s="450"/>
      <c r="Q43" s="450"/>
      <c r="R43" s="450"/>
      <c r="S43" s="450"/>
      <c r="T43" s="450"/>
      <c r="U43" s="450"/>
    </row>
    <row r="44" spans="1:22" ht="16.350000000000001" customHeight="1">
      <c r="A44" s="3819" t="s">
        <v>979</v>
      </c>
      <c r="B44" s="3819"/>
      <c r="C44" s="3819"/>
      <c r="D44" s="3819"/>
      <c r="E44" s="3819"/>
      <c r="F44" s="3819"/>
      <c r="G44" s="3819"/>
      <c r="H44" s="3819"/>
      <c r="I44" s="3819"/>
      <c r="J44" s="3819"/>
      <c r="K44" s="3819"/>
      <c r="L44" s="450"/>
      <c r="M44" s="450"/>
      <c r="N44" s="450"/>
      <c r="O44" s="450"/>
      <c r="P44" s="450"/>
      <c r="Q44" s="450"/>
      <c r="R44" s="450"/>
      <c r="S44" s="450"/>
      <c r="T44" s="450"/>
      <c r="U44" s="450"/>
    </row>
    <row r="45" spans="1:22" ht="16.350000000000001" customHeight="1">
      <c r="A45" s="1514"/>
      <c r="B45" s="1514"/>
      <c r="C45" s="1514"/>
      <c r="D45" s="1514"/>
      <c r="E45" s="1514"/>
      <c r="F45" s="1514"/>
      <c r="G45" s="1514"/>
      <c r="H45" s="1514"/>
      <c r="I45" s="1514"/>
      <c r="J45" s="1514"/>
      <c r="K45" s="1514"/>
      <c r="L45" s="450"/>
      <c r="M45" s="450"/>
      <c r="N45" s="450"/>
      <c r="O45" s="450"/>
      <c r="P45" s="450"/>
      <c r="Q45" s="450"/>
      <c r="R45" s="450"/>
      <c r="S45" s="450"/>
      <c r="T45" s="450"/>
      <c r="U45" s="450"/>
    </row>
    <row r="46" spans="1:22" ht="16.350000000000001" customHeight="1">
      <c r="A46" s="452"/>
      <c r="B46" s="452"/>
      <c r="C46" s="450"/>
      <c r="D46" s="450"/>
      <c r="E46" s="450"/>
      <c r="F46" s="450"/>
      <c r="G46" s="450"/>
      <c r="H46" s="450"/>
      <c r="I46" s="450"/>
      <c r="J46" s="450"/>
      <c r="K46" s="450"/>
      <c r="L46" s="450"/>
      <c r="M46" s="450"/>
      <c r="N46" s="450"/>
      <c r="O46" s="450"/>
      <c r="P46" s="450"/>
      <c r="Q46" s="450"/>
      <c r="R46" s="450"/>
      <c r="S46" s="450"/>
      <c r="T46" s="450"/>
      <c r="U46" s="450"/>
    </row>
    <row r="47" spans="1:22" ht="16.350000000000001" customHeight="1">
      <c r="A47" s="3819" t="s">
        <v>980</v>
      </c>
      <c r="B47" s="3819"/>
      <c r="C47" s="3819"/>
      <c r="D47" s="3819"/>
      <c r="E47" s="3819"/>
      <c r="F47" s="3819"/>
      <c r="G47" s="3819"/>
      <c r="H47" s="3819"/>
      <c r="I47" s="3819"/>
      <c r="J47" s="3819"/>
      <c r="K47" s="3819"/>
      <c r="L47" s="450"/>
      <c r="M47" s="450"/>
      <c r="N47" s="450"/>
      <c r="O47" s="450"/>
      <c r="P47" s="450"/>
      <c r="Q47" s="450"/>
      <c r="R47" s="450"/>
      <c r="S47" s="450"/>
      <c r="T47" s="450"/>
      <c r="U47" s="450"/>
    </row>
    <row r="48" spans="1:22" ht="16.350000000000001" customHeight="1">
      <c r="A48" s="3819"/>
      <c r="B48" s="3819"/>
      <c r="C48" s="3819"/>
      <c r="D48" s="3819"/>
      <c r="E48" s="3819"/>
      <c r="F48" s="3819"/>
      <c r="G48" s="3819"/>
      <c r="H48" s="3819"/>
      <c r="I48" s="3819"/>
      <c r="J48" s="3819"/>
      <c r="K48" s="3819"/>
      <c r="L48" s="450"/>
      <c r="M48" s="450"/>
      <c r="N48" s="450"/>
      <c r="O48" s="450"/>
      <c r="P48" s="450"/>
      <c r="Q48" s="450"/>
      <c r="R48" s="450"/>
      <c r="S48" s="450"/>
      <c r="T48" s="450"/>
      <c r="U48" s="450"/>
    </row>
    <row r="49" spans="1:21" ht="16.350000000000001" customHeight="1">
      <c r="A49" s="1514"/>
      <c r="B49" s="1514"/>
      <c r="C49" s="1514"/>
      <c r="D49" s="1514"/>
      <c r="E49" s="1514"/>
      <c r="F49" s="1514"/>
      <c r="G49" s="1514"/>
      <c r="H49" s="1514"/>
      <c r="I49" s="1514"/>
      <c r="J49" s="1514"/>
      <c r="K49" s="1514"/>
      <c r="L49" s="450"/>
      <c r="M49" s="450"/>
      <c r="N49" s="450"/>
      <c r="O49" s="450"/>
      <c r="P49" s="450"/>
      <c r="Q49" s="450"/>
      <c r="R49" s="450"/>
      <c r="S49" s="450"/>
      <c r="T49" s="450"/>
      <c r="U49" s="450"/>
    </row>
    <row r="50" spans="1:21" ht="16.350000000000001" customHeight="1">
      <c r="A50" s="452"/>
      <c r="B50" s="452"/>
      <c r="C50" s="450"/>
      <c r="D50" s="450"/>
      <c r="E50" s="450"/>
      <c r="F50" s="450"/>
      <c r="G50" s="450"/>
      <c r="H50" s="450"/>
      <c r="I50" s="450"/>
      <c r="J50" s="450"/>
      <c r="K50" s="450"/>
      <c r="L50" s="450"/>
      <c r="M50" s="450"/>
      <c r="N50" s="450"/>
      <c r="O50" s="450"/>
      <c r="P50" s="450"/>
      <c r="Q50" s="450"/>
      <c r="R50" s="450"/>
      <c r="S50" s="450"/>
      <c r="T50" s="450"/>
      <c r="U50" s="450"/>
    </row>
    <row r="51" spans="1:21" ht="16.350000000000001" customHeight="1">
      <c r="A51" s="3821" t="s">
        <v>981</v>
      </c>
      <c r="B51" s="3821"/>
      <c r="C51" s="3821"/>
      <c r="D51" s="3821"/>
      <c r="E51" s="3821"/>
      <c r="F51" s="3821"/>
      <c r="G51" s="3821"/>
      <c r="H51" s="3821"/>
      <c r="I51" s="3821"/>
      <c r="J51" s="3821"/>
      <c r="K51" s="3821"/>
      <c r="L51" s="450"/>
      <c r="M51" s="450"/>
      <c r="N51" s="450"/>
      <c r="O51" s="450"/>
      <c r="P51" s="450"/>
      <c r="Q51" s="450"/>
      <c r="R51" s="450"/>
      <c r="S51" s="450"/>
      <c r="T51" s="450"/>
      <c r="U51" s="450"/>
    </row>
    <row r="52" spans="1:21" ht="16.350000000000001" customHeight="1">
      <c r="A52" s="3820" t="s">
        <v>982</v>
      </c>
      <c r="B52" s="3820"/>
      <c r="C52" s="3820"/>
      <c r="D52" s="3820"/>
      <c r="E52" s="3820"/>
      <c r="F52" s="3820"/>
      <c r="G52" s="3820"/>
      <c r="H52" s="3820"/>
      <c r="I52" s="3820"/>
      <c r="J52" s="3820"/>
      <c r="K52" s="3820"/>
      <c r="L52" s="450"/>
      <c r="M52" s="450"/>
      <c r="N52" s="450"/>
      <c r="O52" s="450"/>
      <c r="P52" s="450"/>
      <c r="Q52" s="450"/>
      <c r="R52" s="450"/>
      <c r="S52" s="450"/>
      <c r="T52" s="450"/>
      <c r="U52" s="450"/>
    </row>
    <row r="53" spans="1:21" ht="16.350000000000001" customHeight="1">
      <c r="A53" s="3820"/>
      <c r="B53" s="3820"/>
      <c r="C53" s="3820"/>
      <c r="D53" s="3820"/>
      <c r="E53" s="3820"/>
      <c r="F53" s="3820"/>
      <c r="G53" s="3820"/>
      <c r="H53" s="3820"/>
      <c r="I53" s="3820"/>
      <c r="J53" s="3820"/>
      <c r="K53" s="3820"/>
      <c r="L53" s="450"/>
      <c r="M53" s="450"/>
      <c r="N53" s="450"/>
      <c r="O53" s="450"/>
      <c r="P53" s="450"/>
      <c r="Q53" s="450"/>
      <c r="R53" s="450"/>
      <c r="S53" s="450"/>
      <c r="T53" s="450"/>
      <c r="U53" s="450"/>
    </row>
    <row r="54" spans="1:21" ht="16.350000000000001" customHeight="1">
      <c r="A54" s="3820"/>
      <c r="B54" s="3820"/>
      <c r="C54" s="3820"/>
      <c r="D54" s="3820"/>
      <c r="E54" s="3820"/>
      <c r="F54" s="3820"/>
      <c r="G54" s="3820"/>
      <c r="H54" s="3820"/>
      <c r="I54" s="3820"/>
      <c r="J54" s="3820"/>
      <c r="K54" s="3820"/>
      <c r="L54" s="450"/>
      <c r="M54" s="450"/>
      <c r="N54" s="450"/>
      <c r="O54" s="450"/>
      <c r="P54" s="450"/>
      <c r="Q54" s="450"/>
      <c r="R54" s="450"/>
      <c r="S54" s="450"/>
      <c r="T54" s="450"/>
      <c r="U54" s="450"/>
    </row>
  </sheetData>
  <mergeCells count="24">
    <mergeCell ref="A52:K54"/>
    <mergeCell ref="C27:K28"/>
    <mergeCell ref="C29:K29"/>
    <mergeCell ref="C30:K31"/>
    <mergeCell ref="C32:K33"/>
    <mergeCell ref="C34:K35"/>
    <mergeCell ref="C36:K36"/>
    <mergeCell ref="C37:K39"/>
    <mergeCell ref="C40:K41"/>
    <mergeCell ref="A44:K44"/>
    <mergeCell ref="A47:K48"/>
    <mergeCell ref="A51:K51"/>
    <mergeCell ref="C25:K25"/>
    <mergeCell ref="A2:K2"/>
    <mergeCell ref="I3:K3"/>
    <mergeCell ref="A5:C5"/>
    <mergeCell ref="F7:G7"/>
    <mergeCell ref="F8:G8"/>
    <mergeCell ref="F9:G9"/>
    <mergeCell ref="A11:K14"/>
    <mergeCell ref="A15:K16"/>
    <mergeCell ref="A17:K17"/>
    <mergeCell ref="A20:K20"/>
    <mergeCell ref="C22:K24"/>
  </mergeCells>
  <phoneticPr fontId="18"/>
  <printOptions horizontalCentered="1" verticalCentered="1"/>
  <pageMargins left="0" right="0" top="0.74803149606299213" bottom="0.74803149606299213" header="0.31496062992125984" footer="0.31496062992125984"/>
  <pageSetup paperSize="9" scale="85" orientation="portrait" blackAndWhite="1"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6"/>
  <dimension ref="A1:U86"/>
  <sheetViews>
    <sheetView view="pageBreakPreview" topLeftCell="A44" zoomScale="80" zoomScaleNormal="100" zoomScaleSheetLayoutView="80" workbookViewId="0">
      <selection activeCell="Q14" sqref="Q14:Q19"/>
    </sheetView>
  </sheetViews>
  <sheetFormatPr defaultRowHeight="13.2"/>
  <cols>
    <col min="1" max="1" width="4.6640625" style="253" customWidth="1"/>
    <col min="2" max="5" width="5.6640625" style="253" customWidth="1"/>
    <col min="6" max="8" width="2.6640625" style="253" customWidth="1"/>
    <col min="9" max="9" width="4.6640625" style="253" customWidth="1"/>
    <col min="10" max="12" width="6.6640625" style="253" customWidth="1"/>
    <col min="13" max="13" width="13.44140625" style="253" customWidth="1"/>
    <col min="14" max="15" width="13.88671875" style="253" customWidth="1"/>
    <col min="16" max="18" width="20.33203125" style="253" customWidth="1"/>
    <col min="19" max="19" width="12.6640625" style="253" customWidth="1"/>
    <col min="20" max="20" width="10.6640625" style="253" customWidth="1"/>
    <col min="21" max="21" width="4" style="255" customWidth="1"/>
    <col min="22" max="252" width="9" style="255"/>
    <col min="253" max="253" width="4.6640625" style="255" customWidth="1"/>
    <col min="254" max="257" width="5.6640625" style="255" customWidth="1"/>
    <col min="258" max="260" width="2.6640625" style="255" customWidth="1"/>
    <col min="261" max="261" width="4.6640625" style="255" customWidth="1"/>
    <col min="262" max="264" width="6.6640625" style="255" customWidth="1"/>
    <col min="265" max="265" width="13.44140625" style="255" customWidth="1"/>
    <col min="266" max="267" width="13.88671875" style="255" customWidth="1"/>
    <col min="268" max="268" width="17.6640625" style="255" customWidth="1"/>
    <col min="269" max="269" width="3.88671875" style="255" customWidth="1"/>
    <col min="270" max="270" width="2.33203125" style="255" customWidth="1"/>
    <col min="271" max="271" width="2.44140625" style="255" customWidth="1"/>
    <col min="272" max="272" width="5.6640625" style="255" customWidth="1"/>
    <col min="273" max="273" width="4.109375" style="255" customWidth="1"/>
    <col min="274" max="274" width="17.6640625" style="255" customWidth="1"/>
    <col min="275" max="275" width="12.6640625" style="255" customWidth="1"/>
    <col min="276" max="276" width="10.6640625" style="255" customWidth="1"/>
    <col min="277" max="277" width="12.109375" style="255" customWidth="1"/>
    <col min="278" max="508" width="9" style="255"/>
    <col min="509" max="509" width="4.6640625" style="255" customWidth="1"/>
    <col min="510" max="513" width="5.6640625" style="255" customWidth="1"/>
    <col min="514" max="516" width="2.6640625" style="255" customWidth="1"/>
    <col min="517" max="517" width="4.6640625" style="255" customWidth="1"/>
    <col min="518" max="520" width="6.6640625" style="255" customWidth="1"/>
    <col min="521" max="521" width="13.44140625" style="255" customWidth="1"/>
    <col min="522" max="523" width="13.88671875" style="255" customWidth="1"/>
    <col min="524" max="524" width="17.6640625" style="255" customWidth="1"/>
    <col min="525" max="525" width="3.88671875" style="255" customWidth="1"/>
    <col min="526" max="526" width="2.33203125" style="255" customWidth="1"/>
    <col min="527" max="527" width="2.44140625" style="255" customWidth="1"/>
    <col min="528" max="528" width="5.6640625" style="255" customWidth="1"/>
    <col min="529" max="529" width="4.109375" style="255" customWidth="1"/>
    <col min="530" max="530" width="17.6640625" style="255" customWidth="1"/>
    <col min="531" max="531" width="12.6640625" style="255" customWidth="1"/>
    <col min="532" max="532" width="10.6640625" style="255" customWidth="1"/>
    <col min="533" max="533" width="12.109375" style="255" customWidth="1"/>
    <col min="534" max="764" width="9" style="255"/>
    <col min="765" max="765" width="4.6640625" style="255" customWidth="1"/>
    <col min="766" max="769" width="5.6640625" style="255" customWidth="1"/>
    <col min="770" max="772" width="2.6640625" style="255" customWidth="1"/>
    <col min="773" max="773" width="4.6640625" style="255" customWidth="1"/>
    <col min="774" max="776" width="6.6640625" style="255" customWidth="1"/>
    <col min="777" max="777" width="13.44140625" style="255" customWidth="1"/>
    <col min="778" max="779" width="13.88671875" style="255" customWidth="1"/>
    <col min="780" max="780" width="17.6640625" style="255" customWidth="1"/>
    <col min="781" max="781" width="3.88671875" style="255" customWidth="1"/>
    <col min="782" max="782" width="2.33203125" style="255" customWidth="1"/>
    <col min="783" max="783" width="2.44140625" style="255" customWidth="1"/>
    <col min="784" max="784" width="5.6640625" style="255" customWidth="1"/>
    <col min="785" max="785" width="4.109375" style="255" customWidth="1"/>
    <col min="786" max="786" width="17.6640625" style="255" customWidth="1"/>
    <col min="787" max="787" width="12.6640625" style="255" customWidth="1"/>
    <col min="788" max="788" width="10.6640625" style="255" customWidth="1"/>
    <col min="789" max="789" width="12.109375" style="255" customWidth="1"/>
    <col min="790" max="1020" width="9" style="255"/>
    <col min="1021" max="1021" width="4.6640625" style="255" customWidth="1"/>
    <col min="1022" max="1025" width="5.6640625" style="255" customWidth="1"/>
    <col min="1026" max="1028" width="2.6640625" style="255" customWidth="1"/>
    <col min="1029" max="1029" width="4.6640625" style="255" customWidth="1"/>
    <col min="1030" max="1032" width="6.6640625" style="255" customWidth="1"/>
    <col min="1033" max="1033" width="13.44140625" style="255" customWidth="1"/>
    <col min="1034" max="1035" width="13.88671875" style="255" customWidth="1"/>
    <col min="1036" max="1036" width="17.6640625" style="255" customWidth="1"/>
    <col min="1037" max="1037" width="3.88671875" style="255" customWidth="1"/>
    <col min="1038" max="1038" width="2.33203125" style="255" customWidth="1"/>
    <col min="1039" max="1039" width="2.44140625" style="255" customWidth="1"/>
    <col min="1040" max="1040" width="5.6640625" style="255" customWidth="1"/>
    <col min="1041" max="1041" width="4.109375" style="255" customWidth="1"/>
    <col min="1042" max="1042" width="17.6640625" style="255" customWidth="1"/>
    <col min="1043" max="1043" width="12.6640625" style="255" customWidth="1"/>
    <col min="1044" max="1044" width="10.6640625" style="255" customWidth="1"/>
    <col min="1045" max="1045" width="12.109375" style="255" customWidth="1"/>
    <col min="1046" max="1276" width="9" style="255"/>
    <col min="1277" max="1277" width="4.6640625" style="255" customWidth="1"/>
    <col min="1278" max="1281" width="5.6640625" style="255" customWidth="1"/>
    <col min="1282" max="1284" width="2.6640625" style="255" customWidth="1"/>
    <col min="1285" max="1285" width="4.6640625" style="255" customWidth="1"/>
    <col min="1286" max="1288" width="6.6640625" style="255" customWidth="1"/>
    <col min="1289" max="1289" width="13.44140625" style="255" customWidth="1"/>
    <col min="1290" max="1291" width="13.88671875" style="255" customWidth="1"/>
    <col min="1292" max="1292" width="17.6640625" style="255" customWidth="1"/>
    <col min="1293" max="1293" width="3.88671875" style="255" customWidth="1"/>
    <col min="1294" max="1294" width="2.33203125" style="255" customWidth="1"/>
    <col min="1295" max="1295" width="2.44140625" style="255" customWidth="1"/>
    <col min="1296" max="1296" width="5.6640625" style="255" customWidth="1"/>
    <col min="1297" max="1297" width="4.109375" style="255" customWidth="1"/>
    <col min="1298" max="1298" width="17.6640625" style="255" customWidth="1"/>
    <col min="1299" max="1299" width="12.6640625" style="255" customWidth="1"/>
    <col min="1300" max="1300" width="10.6640625" style="255" customWidth="1"/>
    <col min="1301" max="1301" width="12.109375" style="255" customWidth="1"/>
    <col min="1302" max="1532" width="9" style="255"/>
    <col min="1533" max="1533" width="4.6640625" style="255" customWidth="1"/>
    <col min="1534" max="1537" width="5.6640625" style="255" customWidth="1"/>
    <col min="1538" max="1540" width="2.6640625" style="255" customWidth="1"/>
    <col min="1541" max="1541" width="4.6640625" style="255" customWidth="1"/>
    <col min="1542" max="1544" width="6.6640625" style="255" customWidth="1"/>
    <col min="1545" max="1545" width="13.44140625" style="255" customWidth="1"/>
    <col min="1546" max="1547" width="13.88671875" style="255" customWidth="1"/>
    <col min="1548" max="1548" width="17.6640625" style="255" customWidth="1"/>
    <col min="1549" max="1549" width="3.88671875" style="255" customWidth="1"/>
    <col min="1550" max="1550" width="2.33203125" style="255" customWidth="1"/>
    <col min="1551" max="1551" width="2.44140625" style="255" customWidth="1"/>
    <col min="1552" max="1552" width="5.6640625" style="255" customWidth="1"/>
    <col min="1553" max="1553" width="4.109375" style="255" customWidth="1"/>
    <col min="1554" max="1554" width="17.6640625" style="255" customWidth="1"/>
    <col min="1555" max="1555" width="12.6640625" style="255" customWidth="1"/>
    <col min="1556" max="1556" width="10.6640625" style="255" customWidth="1"/>
    <col min="1557" max="1557" width="12.109375" style="255" customWidth="1"/>
    <col min="1558" max="1788" width="9" style="255"/>
    <col min="1789" max="1789" width="4.6640625" style="255" customWidth="1"/>
    <col min="1790" max="1793" width="5.6640625" style="255" customWidth="1"/>
    <col min="1794" max="1796" width="2.6640625" style="255" customWidth="1"/>
    <col min="1797" max="1797" width="4.6640625" style="255" customWidth="1"/>
    <col min="1798" max="1800" width="6.6640625" style="255" customWidth="1"/>
    <col min="1801" max="1801" width="13.44140625" style="255" customWidth="1"/>
    <col min="1802" max="1803" width="13.88671875" style="255" customWidth="1"/>
    <col min="1804" max="1804" width="17.6640625" style="255" customWidth="1"/>
    <col min="1805" max="1805" width="3.88671875" style="255" customWidth="1"/>
    <col min="1806" max="1806" width="2.33203125" style="255" customWidth="1"/>
    <col min="1807" max="1807" width="2.44140625" style="255" customWidth="1"/>
    <col min="1808" max="1808" width="5.6640625" style="255" customWidth="1"/>
    <col min="1809" max="1809" width="4.109375" style="255" customWidth="1"/>
    <col min="1810" max="1810" width="17.6640625" style="255" customWidth="1"/>
    <col min="1811" max="1811" width="12.6640625" style="255" customWidth="1"/>
    <col min="1812" max="1812" width="10.6640625" style="255" customWidth="1"/>
    <col min="1813" max="1813" width="12.109375" style="255" customWidth="1"/>
    <col min="1814" max="2044" width="9" style="255"/>
    <col min="2045" max="2045" width="4.6640625" style="255" customWidth="1"/>
    <col min="2046" max="2049" width="5.6640625" style="255" customWidth="1"/>
    <col min="2050" max="2052" width="2.6640625" style="255" customWidth="1"/>
    <col min="2053" max="2053" width="4.6640625" style="255" customWidth="1"/>
    <col min="2054" max="2056" width="6.6640625" style="255" customWidth="1"/>
    <col min="2057" max="2057" width="13.44140625" style="255" customWidth="1"/>
    <col min="2058" max="2059" width="13.88671875" style="255" customWidth="1"/>
    <col min="2060" max="2060" width="17.6640625" style="255" customWidth="1"/>
    <col min="2061" max="2061" width="3.88671875" style="255" customWidth="1"/>
    <col min="2062" max="2062" width="2.33203125" style="255" customWidth="1"/>
    <col min="2063" max="2063" width="2.44140625" style="255" customWidth="1"/>
    <col min="2064" max="2064" width="5.6640625" style="255" customWidth="1"/>
    <col min="2065" max="2065" width="4.109375" style="255" customWidth="1"/>
    <col min="2066" max="2066" width="17.6640625" style="255" customWidth="1"/>
    <col min="2067" max="2067" width="12.6640625" style="255" customWidth="1"/>
    <col min="2068" max="2068" width="10.6640625" style="255" customWidth="1"/>
    <col min="2069" max="2069" width="12.109375" style="255" customWidth="1"/>
    <col min="2070" max="2300" width="9" style="255"/>
    <col min="2301" max="2301" width="4.6640625" style="255" customWidth="1"/>
    <col min="2302" max="2305" width="5.6640625" style="255" customWidth="1"/>
    <col min="2306" max="2308" width="2.6640625" style="255" customWidth="1"/>
    <col min="2309" max="2309" width="4.6640625" style="255" customWidth="1"/>
    <col min="2310" max="2312" width="6.6640625" style="255" customWidth="1"/>
    <col min="2313" max="2313" width="13.44140625" style="255" customWidth="1"/>
    <col min="2314" max="2315" width="13.88671875" style="255" customWidth="1"/>
    <col min="2316" max="2316" width="17.6640625" style="255" customWidth="1"/>
    <col min="2317" max="2317" width="3.88671875" style="255" customWidth="1"/>
    <col min="2318" max="2318" width="2.33203125" style="255" customWidth="1"/>
    <col min="2319" max="2319" width="2.44140625" style="255" customWidth="1"/>
    <col min="2320" max="2320" width="5.6640625" style="255" customWidth="1"/>
    <col min="2321" max="2321" width="4.109375" style="255" customWidth="1"/>
    <col min="2322" max="2322" width="17.6640625" style="255" customWidth="1"/>
    <col min="2323" max="2323" width="12.6640625" style="255" customWidth="1"/>
    <col min="2324" max="2324" width="10.6640625" style="255" customWidth="1"/>
    <col min="2325" max="2325" width="12.109375" style="255" customWidth="1"/>
    <col min="2326" max="2556" width="9" style="255"/>
    <col min="2557" max="2557" width="4.6640625" style="255" customWidth="1"/>
    <col min="2558" max="2561" width="5.6640625" style="255" customWidth="1"/>
    <col min="2562" max="2564" width="2.6640625" style="255" customWidth="1"/>
    <col min="2565" max="2565" width="4.6640625" style="255" customWidth="1"/>
    <col min="2566" max="2568" width="6.6640625" style="255" customWidth="1"/>
    <col min="2569" max="2569" width="13.44140625" style="255" customWidth="1"/>
    <col min="2570" max="2571" width="13.88671875" style="255" customWidth="1"/>
    <col min="2572" max="2572" width="17.6640625" style="255" customWidth="1"/>
    <col min="2573" max="2573" width="3.88671875" style="255" customWidth="1"/>
    <col min="2574" max="2574" width="2.33203125" style="255" customWidth="1"/>
    <col min="2575" max="2575" width="2.44140625" style="255" customWidth="1"/>
    <col min="2576" max="2576" width="5.6640625" style="255" customWidth="1"/>
    <col min="2577" max="2577" width="4.109375" style="255" customWidth="1"/>
    <col min="2578" max="2578" width="17.6640625" style="255" customWidth="1"/>
    <col min="2579" max="2579" width="12.6640625" style="255" customWidth="1"/>
    <col min="2580" max="2580" width="10.6640625" style="255" customWidth="1"/>
    <col min="2581" max="2581" width="12.109375" style="255" customWidth="1"/>
    <col min="2582" max="2812" width="9" style="255"/>
    <col min="2813" max="2813" width="4.6640625" style="255" customWidth="1"/>
    <col min="2814" max="2817" width="5.6640625" style="255" customWidth="1"/>
    <col min="2818" max="2820" width="2.6640625" style="255" customWidth="1"/>
    <col min="2821" max="2821" width="4.6640625" style="255" customWidth="1"/>
    <col min="2822" max="2824" width="6.6640625" style="255" customWidth="1"/>
    <col min="2825" max="2825" width="13.44140625" style="255" customWidth="1"/>
    <col min="2826" max="2827" width="13.88671875" style="255" customWidth="1"/>
    <col min="2828" max="2828" width="17.6640625" style="255" customWidth="1"/>
    <col min="2829" max="2829" width="3.88671875" style="255" customWidth="1"/>
    <col min="2830" max="2830" width="2.33203125" style="255" customWidth="1"/>
    <col min="2831" max="2831" width="2.44140625" style="255" customWidth="1"/>
    <col min="2832" max="2832" width="5.6640625" style="255" customWidth="1"/>
    <col min="2833" max="2833" width="4.109375" style="255" customWidth="1"/>
    <col min="2834" max="2834" width="17.6640625" style="255" customWidth="1"/>
    <col min="2835" max="2835" width="12.6640625" style="255" customWidth="1"/>
    <col min="2836" max="2836" width="10.6640625" style="255" customWidth="1"/>
    <col min="2837" max="2837" width="12.109375" style="255" customWidth="1"/>
    <col min="2838" max="3068" width="9" style="255"/>
    <col min="3069" max="3069" width="4.6640625" style="255" customWidth="1"/>
    <col min="3070" max="3073" width="5.6640625" style="255" customWidth="1"/>
    <col min="3074" max="3076" width="2.6640625" style="255" customWidth="1"/>
    <col min="3077" max="3077" width="4.6640625" style="255" customWidth="1"/>
    <col min="3078" max="3080" width="6.6640625" style="255" customWidth="1"/>
    <col min="3081" max="3081" width="13.44140625" style="255" customWidth="1"/>
    <col min="3082" max="3083" width="13.88671875" style="255" customWidth="1"/>
    <col min="3084" max="3084" width="17.6640625" style="255" customWidth="1"/>
    <col min="3085" max="3085" width="3.88671875" style="255" customWidth="1"/>
    <col min="3086" max="3086" width="2.33203125" style="255" customWidth="1"/>
    <col min="3087" max="3087" width="2.44140625" style="255" customWidth="1"/>
    <col min="3088" max="3088" width="5.6640625" style="255" customWidth="1"/>
    <col min="3089" max="3089" width="4.109375" style="255" customWidth="1"/>
    <col min="3090" max="3090" width="17.6640625" style="255" customWidth="1"/>
    <col min="3091" max="3091" width="12.6640625" style="255" customWidth="1"/>
    <col min="3092" max="3092" width="10.6640625" style="255" customWidth="1"/>
    <col min="3093" max="3093" width="12.109375" style="255" customWidth="1"/>
    <col min="3094" max="3324" width="9" style="255"/>
    <col min="3325" max="3325" width="4.6640625" style="255" customWidth="1"/>
    <col min="3326" max="3329" width="5.6640625" style="255" customWidth="1"/>
    <col min="3330" max="3332" width="2.6640625" style="255" customWidth="1"/>
    <col min="3333" max="3333" width="4.6640625" style="255" customWidth="1"/>
    <col min="3334" max="3336" width="6.6640625" style="255" customWidth="1"/>
    <col min="3337" max="3337" width="13.44140625" style="255" customWidth="1"/>
    <col min="3338" max="3339" width="13.88671875" style="255" customWidth="1"/>
    <col min="3340" max="3340" width="17.6640625" style="255" customWidth="1"/>
    <col min="3341" max="3341" width="3.88671875" style="255" customWidth="1"/>
    <col min="3342" max="3342" width="2.33203125" style="255" customWidth="1"/>
    <col min="3343" max="3343" width="2.44140625" style="255" customWidth="1"/>
    <col min="3344" max="3344" width="5.6640625" style="255" customWidth="1"/>
    <col min="3345" max="3345" width="4.109375" style="255" customWidth="1"/>
    <col min="3346" max="3346" width="17.6640625" style="255" customWidth="1"/>
    <col min="3347" max="3347" width="12.6640625" style="255" customWidth="1"/>
    <col min="3348" max="3348" width="10.6640625" style="255" customWidth="1"/>
    <col min="3349" max="3349" width="12.109375" style="255" customWidth="1"/>
    <col min="3350" max="3580" width="9" style="255"/>
    <col min="3581" max="3581" width="4.6640625" style="255" customWidth="1"/>
    <col min="3582" max="3585" width="5.6640625" style="255" customWidth="1"/>
    <col min="3586" max="3588" width="2.6640625" style="255" customWidth="1"/>
    <col min="3589" max="3589" width="4.6640625" style="255" customWidth="1"/>
    <col min="3590" max="3592" width="6.6640625" style="255" customWidth="1"/>
    <col min="3593" max="3593" width="13.44140625" style="255" customWidth="1"/>
    <col min="3594" max="3595" width="13.88671875" style="255" customWidth="1"/>
    <col min="3596" max="3596" width="17.6640625" style="255" customWidth="1"/>
    <col min="3597" max="3597" width="3.88671875" style="255" customWidth="1"/>
    <col min="3598" max="3598" width="2.33203125" style="255" customWidth="1"/>
    <col min="3599" max="3599" width="2.44140625" style="255" customWidth="1"/>
    <col min="3600" max="3600" width="5.6640625" style="255" customWidth="1"/>
    <col min="3601" max="3601" width="4.109375" style="255" customWidth="1"/>
    <col min="3602" max="3602" width="17.6640625" style="255" customWidth="1"/>
    <col min="3603" max="3603" width="12.6640625" style="255" customWidth="1"/>
    <col min="3604" max="3604" width="10.6640625" style="255" customWidth="1"/>
    <col min="3605" max="3605" width="12.109375" style="255" customWidth="1"/>
    <col min="3606" max="3836" width="9" style="255"/>
    <col min="3837" max="3837" width="4.6640625" style="255" customWidth="1"/>
    <col min="3838" max="3841" width="5.6640625" style="255" customWidth="1"/>
    <col min="3842" max="3844" width="2.6640625" style="255" customWidth="1"/>
    <col min="3845" max="3845" width="4.6640625" style="255" customWidth="1"/>
    <col min="3846" max="3848" width="6.6640625" style="255" customWidth="1"/>
    <col min="3849" max="3849" width="13.44140625" style="255" customWidth="1"/>
    <col min="3850" max="3851" width="13.88671875" style="255" customWidth="1"/>
    <col min="3852" max="3852" width="17.6640625" style="255" customWidth="1"/>
    <col min="3853" max="3853" width="3.88671875" style="255" customWidth="1"/>
    <col min="3854" max="3854" width="2.33203125" style="255" customWidth="1"/>
    <col min="3855" max="3855" width="2.44140625" style="255" customWidth="1"/>
    <col min="3856" max="3856" width="5.6640625" style="255" customWidth="1"/>
    <col min="3857" max="3857" width="4.109375" style="255" customWidth="1"/>
    <col min="3858" max="3858" width="17.6640625" style="255" customWidth="1"/>
    <col min="3859" max="3859" width="12.6640625" style="255" customWidth="1"/>
    <col min="3860" max="3860" width="10.6640625" style="255" customWidth="1"/>
    <col min="3861" max="3861" width="12.109375" style="255" customWidth="1"/>
    <col min="3862" max="4092" width="9" style="255"/>
    <col min="4093" max="4093" width="4.6640625" style="255" customWidth="1"/>
    <col min="4094" max="4097" width="5.6640625" style="255" customWidth="1"/>
    <col min="4098" max="4100" width="2.6640625" style="255" customWidth="1"/>
    <col min="4101" max="4101" width="4.6640625" style="255" customWidth="1"/>
    <col min="4102" max="4104" width="6.6640625" style="255" customWidth="1"/>
    <col min="4105" max="4105" width="13.44140625" style="255" customWidth="1"/>
    <col min="4106" max="4107" width="13.88671875" style="255" customWidth="1"/>
    <col min="4108" max="4108" width="17.6640625" style="255" customWidth="1"/>
    <col min="4109" max="4109" width="3.88671875" style="255" customWidth="1"/>
    <col min="4110" max="4110" width="2.33203125" style="255" customWidth="1"/>
    <col min="4111" max="4111" width="2.44140625" style="255" customWidth="1"/>
    <col min="4112" max="4112" width="5.6640625" style="255" customWidth="1"/>
    <col min="4113" max="4113" width="4.109375" style="255" customWidth="1"/>
    <col min="4114" max="4114" width="17.6640625" style="255" customWidth="1"/>
    <col min="4115" max="4115" width="12.6640625" style="255" customWidth="1"/>
    <col min="4116" max="4116" width="10.6640625" style="255" customWidth="1"/>
    <col min="4117" max="4117" width="12.109375" style="255" customWidth="1"/>
    <col min="4118" max="4348" width="9" style="255"/>
    <col min="4349" max="4349" width="4.6640625" style="255" customWidth="1"/>
    <col min="4350" max="4353" width="5.6640625" style="255" customWidth="1"/>
    <col min="4354" max="4356" width="2.6640625" style="255" customWidth="1"/>
    <col min="4357" max="4357" width="4.6640625" style="255" customWidth="1"/>
    <col min="4358" max="4360" width="6.6640625" style="255" customWidth="1"/>
    <col min="4361" max="4361" width="13.44140625" style="255" customWidth="1"/>
    <col min="4362" max="4363" width="13.88671875" style="255" customWidth="1"/>
    <col min="4364" max="4364" width="17.6640625" style="255" customWidth="1"/>
    <col min="4365" max="4365" width="3.88671875" style="255" customWidth="1"/>
    <col min="4366" max="4366" width="2.33203125" style="255" customWidth="1"/>
    <col min="4367" max="4367" width="2.44140625" style="255" customWidth="1"/>
    <col min="4368" max="4368" width="5.6640625" style="255" customWidth="1"/>
    <col min="4369" max="4369" width="4.109375" style="255" customWidth="1"/>
    <col min="4370" max="4370" width="17.6640625" style="255" customWidth="1"/>
    <col min="4371" max="4371" width="12.6640625" style="255" customWidth="1"/>
    <col min="4372" max="4372" width="10.6640625" style="255" customWidth="1"/>
    <col min="4373" max="4373" width="12.109375" style="255" customWidth="1"/>
    <col min="4374" max="4604" width="9" style="255"/>
    <col min="4605" max="4605" width="4.6640625" style="255" customWidth="1"/>
    <col min="4606" max="4609" width="5.6640625" style="255" customWidth="1"/>
    <col min="4610" max="4612" width="2.6640625" style="255" customWidth="1"/>
    <col min="4613" max="4613" width="4.6640625" style="255" customWidth="1"/>
    <col min="4614" max="4616" width="6.6640625" style="255" customWidth="1"/>
    <col min="4617" max="4617" width="13.44140625" style="255" customWidth="1"/>
    <col min="4618" max="4619" width="13.88671875" style="255" customWidth="1"/>
    <col min="4620" max="4620" width="17.6640625" style="255" customWidth="1"/>
    <col min="4621" max="4621" width="3.88671875" style="255" customWidth="1"/>
    <col min="4622" max="4622" width="2.33203125" style="255" customWidth="1"/>
    <col min="4623" max="4623" width="2.44140625" style="255" customWidth="1"/>
    <col min="4624" max="4624" width="5.6640625" style="255" customWidth="1"/>
    <col min="4625" max="4625" width="4.109375" style="255" customWidth="1"/>
    <col min="4626" max="4626" width="17.6640625" style="255" customWidth="1"/>
    <col min="4627" max="4627" width="12.6640625" style="255" customWidth="1"/>
    <col min="4628" max="4628" width="10.6640625" style="255" customWidth="1"/>
    <col min="4629" max="4629" width="12.109375" style="255" customWidth="1"/>
    <col min="4630" max="4860" width="9" style="255"/>
    <col min="4861" max="4861" width="4.6640625" style="255" customWidth="1"/>
    <col min="4862" max="4865" width="5.6640625" style="255" customWidth="1"/>
    <col min="4866" max="4868" width="2.6640625" style="255" customWidth="1"/>
    <col min="4869" max="4869" width="4.6640625" style="255" customWidth="1"/>
    <col min="4870" max="4872" width="6.6640625" style="255" customWidth="1"/>
    <col min="4873" max="4873" width="13.44140625" style="255" customWidth="1"/>
    <col min="4874" max="4875" width="13.88671875" style="255" customWidth="1"/>
    <col min="4876" max="4876" width="17.6640625" style="255" customWidth="1"/>
    <col min="4877" max="4877" width="3.88671875" style="255" customWidth="1"/>
    <col min="4878" max="4878" width="2.33203125" style="255" customWidth="1"/>
    <col min="4879" max="4879" width="2.44140625" style="255" customWidth="1"/>
    <col min="4880" max="4880" width="5.6640625" style="255" customWidth="1"/>
    <col min="4881" max="4881" width="4.109375" style="255" customWidth="1"/>
    <col min="4882" max="4882" width="17.6640625" style="255" customWidth="1"/>
    <col min="4883" max="4883" width="12.6640625" style="255" customWidth="1"/>
    <col min="4884" max="4884" width="10.6640625" style="255" customWidth="1"/>
    <col min="4885" max="4885" width="12.109375" style="255" customWidth="1"/>
    <col min="4886" max="5116" width="9" style="255"/>
    <col min="5117" max="5117" width="4.6640625" style="255" customWidth="1"/>
    <col min="5118" max="5121" width="5.6640625" style="255" customWidth="1"/>
    <col min="5122" max="5124" width="2.6640625" style="255" customWidth="1"/>
    <col min="5125" max="5125" width="4.6640625" style="255" customWidth="1"/>
    <col min="5126" max="5128" width="6.6640625" style="255" customWidth="1"/>
    <col min="5129" max="5129" width="13.44140625" style="255" customWidth="1"/>
    <col min="5130" max="5131" width="13.88671875" style="255" customWidth="1"/>
    <col min="5132" max="5132" width="17.6640625" style="255" customWidth="1"/>
    <col min="5133" max="5133" width="3.88671875" style="255" customWidth="1"/>
    <col min="5134" max="5134" width="2.33203125" style="255" customWidth="1"/>
    <col min="5135" max="5135" width="2.44140625" style="255" customWidth="1"/>
    <col min="5136" max="5136" width="5.6640625" style="255" customWidth="1"/>
    <col min="5137" max="5137" width="4.109375" style="255" customWidth="1"/>
    <col min="5138" max="5138" width="17.6640625" style="255" customWidth="1"/>
    <col min="5139" max="5139" width="12.6640625" style="255" customWidth="1"/>
    <col min="5140" max="5140" width="10.6640625" style="255" customWidth="1"/>
    <col min="5141" max="5141" width="12.109375" style="255" customWidth="1"/>
    <col min="5142" max="5372" width="9" style="255"/>
    <col min="5373" max="5373" width="4.6640625" style="255" customWidth="1"/>
    <col min="5374" max="5377" width="5.6640625" style="255" customWidth="1"/>
    <col min="5378" max="5380" width="2.6640625" style="255" customWidth="1"/>
    <col min="5381" max="5381" width="4.6640625" style="255" customWidth="1"/>
    <col min="5382" max="5384" width="6.6640625" style="255" customWidth="1"/>
    <col min="5385" max="5385" width="13.44140625" style="255" customWidth="1"/>
    <col min="5386" max="5387" width="13.88671875" style="255" customWidth="1"/>
    <col min="5388" max="5388" width="17.6640625" style="255" customWidth="1"/>
    <col min="5389" max="5389" width="3.88671875" style="255" customWidth="1"/>
    <col min="5390" max="5390" width="2.33203125" style="255" customWidth="1"/>
    <col min="5391" max="5391" width="2.44140625" style="255" customWidth="1"/>
    <col min="5392" max="5392" width="5.6640625" style="255" customWidth="1"/>
    <col min="5393" max="5393" width="4.109375" style="255" customWidth="1"/>
    <col min="5394" max="5394" width="17.6640625" style="255" customWidth="1"/>
    <col min="5395" max="5395" width="12.6640625" style="255" customWidth="1"/>
    <col min="5396" max="5396" width="10.6640625" style="255" customWidth="1"/>
    <col min="5397" max="5397" width="12.109375" style="255" customWidth="1"/>
    <col min="5398" max="5628" width="9" style="255"/>
    <col min="5629" max="5629" width="4.6640625" style="255" customWidth="1"/>
    <col min="5630" max="5633" width="5.6640625" style="255" customWidth="1"/>
    <col min="5634" max="5636" width="2.6640625" style="255" customWidth="1"/>
    <col min="5637" max="5637" width="4.6640625" style="255" customWidth="1"/>
    <col min="5638" max="5640" width="6.6640625" style="255" customWidth="1"/>
    <col min="5641" max="5641" width="13.44140625" style="255" customWidth="1"/>
    <col min="5642" max="5643" width="13.88671875" style="255" customWidth="1"/>
    <col min="5644" max="5644" width="17.6640625" style="255" customWidth="1"/>
    <col min="5645" max="5645" width="3.88671875" style="255" customWidth="1"/>
    <col min="5646" max="5646" width="2.33203125" style="255" customWidth="1"/>
    <col min="5647" max="5647" width="2.44140625" style="255" customWidth="1"/>
    <col min="5648" max="5648" width="5.6640625" style="255" customWidth="1"/>
    <col min="5649" max="5649" width="4.109375" style="255" customWidth="1"/>
    <col min="5650" max="5650" width="17.6640625" style="255" customWidth="1"/>
    <col min="5651" max="5651" width="12.6640625" style="255" customWidth="1"/>
    <col min="5652" max="5652" width="10.6640625" style="255" customWidth="1"/>
    <col min="5653" max="5653" width="12.109375" style="255" customWidth="1"/>
    <col min="5654" max="5884" width="9" style="255"/>
    <col min="5885" max="5885" width="4.6640625" style="255" customWidth="1"/>
    <col min="5886" max="5889" width="5.6640625" style="255" customWidth="1"/>
    <col min="5890" max="5892" width="2.6640625" style="255" customWidth="1"/>
    <col min="5893" max="5893" width="4.6640625" style="255" customWidth="1"/>
    <col min="5894" max="5896" width="6.6640625" style="255" customWidth="1"/>
    <col min="5897" max="5897" width="13.44140625" style="255" customWidth="1"/>
    <col min="5898" max="5899" width="13.88671875" style="255" customWidth="1"/>
    <col min="5900" max="5900" width="17.6640625" style="255" customWidth="1"/>
    <col min="5901" max="5901" width="3.88671875" style="255" customWidth="1"/>
    <col min="5902" max="5902" width="2.33203125" style="255" customWidth="1"/>
    <col min="5903" max="5903" width="2.44140625" style="255" customWidth="1"/>
    <col min="5904" max="5904" width="5.6640625" style="255" customWidth="1"/>
    <col min="5905" max="5905" width="4.109375" style="255" customWidth="1"/>
    <col min="5906" max="5906" width="17.6640625" style="255" customWidth="1"/>
    <col min="5907" max="5907" width="12.6640625" style="255" customWidth="1"/>
    <col min="5908" max="5908" width="10.6640625" style="255" customWidth="1"/>
    <col min="5909" max="5909" width="12.109375" style="255" customWidth="1"/>
    <col min="5910" max="6140" width="9" style="255"/>
    <col min="6141" max="6141" width="4.6640625" style="255" customWidth="1"/>
    <col min="6142" max="6145" width="5.6640625" style="255" customWidth="1"/>
    <col min="6146" max="6148" width="2.6640625" style="255" customWidth="1"/>
    <col min="6149" max="6149" width="4.6640625" style="255" customWidth="1"/>
    <col min="6150" max="6152" width="6.6640625" style="255" customWidth="1"/>
    <col min="6153" max="6153" width="13.44140625" style="255" customWidth="1"/>
    <col min="6154" max="6155" width="13.88671875" style="255" customWidth="1"/>
    <col min="6156" max="6156" width="17.6640625" style="255" customWidth="1"/>
    <col min="6157" max="6157" width="3.88671875" style="255" customWidth="1"/>
    <col min="6158" max="6158" width="2.33203125" style="255" customWidth="1"/>
    <col min="6159" max="6159" width="2.44140625" style="255" customWidth="1"/>
    <col min="6160" max="6160" width="5.6640625" style="255" customWidth="1"/>
    <col min="6161" max="6161" width="4.109375" style="255" customWidth="1"/>
    <col min="6162" max="6162" width="17.6640625" style="255" customWidth="1"/>
    <col min="6163" max="6163" width="12.6640625" style="255" customWidth="1"/>
    <col min="6164" max="6164" width="10.6640625" style="255" customWidth="1"/>
    <col min="6165" max="6165" width="12.109375" style="255" customWidth="1"/>
    <col min="6166" max="6396" width="9" style="255"/>
    <col min="6397" max="6397" width="4.6640625" style="255" customWidth="1"/>
    <col min="6398" max="6401" width="5.6640625" style="255" customWidth="1"/>
    <col min="6402" max="6404" width="2.6640625" style="255" customWidth="1"/>
    <col min="6405" max="6405" width="4.6640625" style="255" customWidth="1"/>
    <col min="6406" max="6408" width="6.6640625" style="255" customWidth="1"/>
    <col min="6409" max="6409" width="13.44140625" style="255" customWidth="1"/>
    <col min="6410" max="6411" width="13.88671875" style="255" customWidth="1"/>
    <col min="6412" max="6412" width="17.6640625" style="255" customWidth="1"/>
    <col min="6413" max="6413" width="3.88671875" style="255" customWidth="1"/>
    <col min="6414" max="6414" width="2.33203125" style="255" customWidth="1"/>
    <col min="6415" max="6415" width="2.44140625" style="255" customWidth="1"/>
    <col min="6416" max="6416" width="5.6640625" style="255" customWidth="1"/>
    <col min="6417" max="6417" width="4.109375" style="255" customWidth="1"/>
    <col min="6418" max="6418" width="17.6640625" style="255" customWidth="1"/>
    <col min="6419" max="6419" width="12.6640625" style="255" customWidth="1"/>
    <col min="6420" max="6420" width="10.6640625" style="255" customWidth="1"/>
    <col min="6421" max="6421" width="12.109375" style="255" customWidth="1"/>
    <col min="6422" max="6652" width="9" style="255"/>
    <col min="6653" max="6653" width="4.6640625" style="255" customWidth="1"/>
    <col min="6654" max="6657" width="5.6640625" style="255" customWidth="1"/>
    <col min="6658" max="6660" width="2.6640625" style="255" customWidth="1"/>
    <col min="6661" max="6661" width="4.6640625" style="255" customWidth="1"/>
    <col min="6662" max="6664" width="6.6640625" style="255" customWidth="1"/>
    <col min="6665" max="6665" width="13.44140625" style="255" customWidth="1"/>
    <col min="6666" max="6667" width="13.88671875" style="255" customWidth="1"/>
    <col min="6668" max="6668" width="17.6640625" style="255" customWidth="1"/>
    <col min="6669" max="6669" width="3.88671875" style="255" customWidth="1"/>
    <col min="6670" max="6670" width="2.33203125" style="255" customWidth="1"/>
    <col min="6671" max="6671" width="2.44140625" style="255" customWidth="1"/>
    <col min="6672" max="6672" width="5.6640625" style="255" customWidth="1"/>
    <col min="6673" max="6673" width="4.109375" style="255" customWidth="1"/>
    <col min="6674" max="6674" width="17.6640625" style="255" customWidth="1"/>
    <col min="6675" max="6675" width="12.6640625" style="255" customWidth="1"/>
    <col min="6676" max="6676" width="10.6640625" style="255" customWidth="1"/>
    <col min="6677" max="6677" width="12.109375" style="255" customWidth="1"/>
    <col min="6678" max="6908" width="9" style="255"/>
    <col min="6909" max="6909" width="4.6640625" style="255" customWidth="1"/>
    <col min="6910" max="6913" width="5.6640625" style="255" customWidth="1"/>
    <col min="6914" max="6916" width="2.6640625" style="255" customWidth="1"/>
    <col min="6917" max="6917" width="4.6640625" style="255" customWidth="1"/>
    <col min="6918" max="6920" width="6.6640625" style="255" customWidth="1"/>
    <col min="6921" max="6921" width="13.44140625" style="255" customWidth="1"/>
    <col min="6922" max="6923" width="13.88671875" style="255" customWidth="1"/>
    <col min="6924" max="6924" width="17.6640625" style="255" customWidth="1"/>
    <col min="6925" max="6925" width="3.88671875" style="255" customWidth="1"/>
    <col min="6926" max="6926" width="2.33203125" style="255" customWidth="1"/>
    <col min="6927" max="6927" width="2.44140625" style="255" customWidth="1"/>
    <col min="6928" max="6928" width="5.6640625" style="255" customWidth="1"/>
    <col min="6929" max="6929" width="4.109375" style="255" customWidth="1"/>
    <col min="6930" max="6930" width="17.6640625" style="255" customWidth="1"/>
    <col min="6931" max="6931" width="12.6640625" style="255" customWidth="1"/>
    <col min="6932" max="6932" width="10.6640625" style="255" customWidth="1"/>
    <col min="6933" max="6933" width="12.109375" style="255" customWidth="1"/>
    <col min="6934" max="7164" width="9" style="255"/>
    <col min="7165" max="7165" width="4.6640625" style="255" customWidth="1"/>
    <col min="7166" max="7169" width="5.6640625" style="255" customWidth="1"/>
    <col min="7170" max="7172" width="2.6640625" style="255" customWidth="1"/>
    <col min="7173" max="7173" width="4.6640625" style="255" customWidth="1"/>
    <col min="7174" max="7176" width="6.6640625" style="255" customWidth="1"/>
    <col min="7177" max="7177" width="13.44140625" style="255" customWidth="1"/>
    <col min="7178" max="7179" width="13.88671875" style="255" customWidth="1"/>
    <col min="7180" max="7180" width="17.6640625" style="255" customWidth="1"/>
    <col min="7181" max="7181" width="3.88671875" style="255" customWidth="1"/>
    <col min="7182" max="7182" width="2.33203125" style="255" customWidth="1"/>
    <col min="7183" max="7183" width="2.44140625" style="255" customWidth="1"/>
    <col min="7184" max="7184" width="5.6640625" style="255" customWidth="1"/>
    <col min="7185" max="7185" width="4.109375" style="255" customWidth="1"/>
    <col min="7186" max="7186" width="17.6640625" style="255" customWidth="1"/>
    <col min="7187" max="7187" width="12.6640625" style="255" customWidth="1"/>
    <col min="7188" max="7188" width="10.6640625" style="255" customWidth="1"/>
    <col min="7189" max="7189" width="12.109375" style="255" customWidth="1"/>
    <col min="7190" max="7420" width="9" style="255"/>
    <col min="7421" max="7421" width="4.6640625" style="255" customWidth="1"/>
    <col min="7422" max="7425" width="5.6640625" style="255" customWidth="1"/>
    <col min="7426" max="7428" width="2.6640625" style="255" customWidth="1"/>
    <col min="7429" max="7429" width="4.6640625" style="255" customWidth="1"/>
    <col min="7430" max="7432" width="6.6640625" style="255" customWidth="1"/>
    <col min="7433" max="7433" width="13.44140625" style="255" customWidth="1"/>
    <col min="7434" max="7435" width="13.88671875" style="255" customWidth="1"/>
    <col min="7436" max="7436" width="17.6640625" style="255" customWidth="1"/>
    <col min="7437" max="7437" width="3.88671875" style="255" customWidth="1"/>
    <col min="7438" max="7438" width="2.33203125" style="255" customWidth="1"/>
    <col min="7439" max="7439" width="2.44140625" style="255" customWidth="1"/>
    <col min="7440" max="7440" width="5.6640625" style="255" customWidth="1"/>
    <col min="7441" max="7441" width="4.109375" style="255" customWidth="1"/>
    <col min="7442" max="7442" width="17.6640625" style="255" customWidth="1"/>
    <col min="7443" max="7443" width="12.6640625" style="255" customWidth="1"/>
    <col min="7444" max="7444" width="10.6640625" style="255" customWidth="1"/>
    <col min="7445" max="7445" width="12.109375" style="255" customWidth="1"/>
    <col min="7446" max="7676" width="9" style="255"/>
    <col min="7677" max="7677" width="4.6640625" style="255" customWidth="1"/>
    <col min="7678" max="7681" width="5.6640625" style="255" customWidth="1"/>
    <col min="7682" max="7684" width="2.6640625" style="255" customWidth="1"/>
    <col min="7685" max="7685" width="4.6640625" style="255" customWidth="1"/>
    <col min="7686" max="7688" width="6.6640625" style="255" customWidth="1"/>
    <col min="7689" max="7689" width="13.44140625" style="255" customWidth="1"/>
    <col min="7690" max="7691" width="13.88671875" style="255" customWidth="1"/>
    <col min="7692" max="7692" width="17.6640625" style="255" customWidth="1"/>
    <col min="7693" max="7693" width="3.88671875" style="255" customWidth="1"/>
    <col min="7694" max="7694" width="2.33203125" style="255" customWidth="1"/>
    <col min="7695" max="7695" width="2.44140625" style="255" customWidth="1"/>
    <col min="7696" max="7696" width="5.6640625" style="255" customWidth="1"/>
    <col min="7697" max="7697" width="4.109375" style="255" customWidth="1"/>
    <col min="7698" max="7698" width="17.6640625" style="255" customWidth="1"/>
    <col min="7699" max="7699" width="12.6640625" style="255" customWidth="1"/>
    <col min="7700" max="7700" width="10.6640625" style="255" customWidth="1"/>
    <col min="7701" max="7701" width="12.109375" style="255" customWidth="1"/>
    <col min="7702" max="7932" width="9" style="255"/>
    <col min="7933" max="7933" width="4.6640625" style="255" customWidth="1"/>
    <col min="7934" max="7937" width="5.6640625" style="255" customWidth="1"/>
    <col min="7938" max="7940" width="2.6640625" style="255" customWidth="1"/>
    <col min="7941" max="7941" width="4.6640625" style="255" customWidth="1"/>
    <col min="7942" max="7944" width="6.6640625" style="255" customWidth="1"/>
    <col min="7945" max="7945" width="13.44140625" style="255" customWidth="1"/>
    <col min="7946" max="7947" width="13.88671875" style="255" customWidth="1"/>
    <col min="7948" max="7948" width="17.6640625" style="255" customWidth="1"/>
    <col min="7949" max="7949" width="3.88671875" style="255" customWidth="1"/>
    <col min="7950" max="7950" width="2.33203125" style="255" customWidth="1"/>
    <col min="7951" max="7951" width="2.44140625" style="255" customWidth="1"/>
    <col min="7952" max="7952" width="5.6640625" style="255" customWidth="1"/>
    <col min="7953" max="7953" width="4.109375" style="255" customWidth="1"/>
    <col min="7954" max="7954" width="17.6640625" style="255" customWidth="1"/>
    <col min="7955" max="7955" width="12.6640625" style="255" customWidth="1"/>
    <col min="7956" max="7956" width="10.6640625" style="255" customWidth="1"/>
    <col min="7957" max="7957" width="12.109375" style="255" customWidth="1"/>
    <col min="7958" max="8188" width="9" style="255"/>
    <col min="8189" max="8189" width="4.6640625" style="255" customWidth="1"/>
    <col min="8190" max="8193" width="5.6640625" style="255" customWidth="1"/>
    <col min="8194" max="8196" width="2.6640625" style="255" customWidth="1"/>
    <col min="8197" max="8197" width="4.6640625" style="255" customWidth="1"/>
    <col min="8198" max="8200" width="6.6640625" style="255" customWidth="1"/>
    <col min="8201" max="8201" width="13.44140625" style="255" customWidth="1"/>
    <col min="8202" max="8203" width="13.88671875" style="255" customWidth="1"/>
    <col min="8204" max="8204" width="17.6640625" style="255" customWidth="1"/>
    <col min="8205" max="8205" width="3.88671875" style="255" customWidth="1"/>
    <col min="8206" max="8206" width="2.33203125" style="255" customWidth="1"/>
    <col min="8207" max="8207" width="2.44140625" style="255" customWidth="1"/>
    <col min="8208" max="8208" width="5.6640625" style="255" customWidth="1"/>
    <col min="8209" max="8209" width="4.109375" style="255" customWidth="1"/>
    <col min="8210" max="8210" width="17.6640625" style="255" customWidth="1"/>
    <col min="8211" max="8211" width="12.6640625" style="255" customWidth="1"/>
    <col min="8212" max="8212" width="10.6640625" style="255" customWidth="1"/>
    <col min="8213" max="8213" width="12.109375" style="255" customWidth="1"/>
    <col min="8214" max="8444" width="9" style="255"/>
    <col min="8445" max="8445" width="4.6640625" style="255" customWidth="1"/>
    <col min="8446" max="8449" width="5.6640625" style="255" customWidth="1"/>
    <col min="8450" max="8452" width="2.6640625" style="255" customWidth="1"/>
    <col min="8453" max="8453" width="4.6640625" style="255" customWidth="1"/>
    <col min="8454" max="8456" width="6.6640625" style="255" customWidth="1"/>
    <col min="8457" max="8457" width="13.44140625" style="255" customWidth="1"/>
    <col min="8458" max="8459" width="13.88671875" style="255" customWidth="1"/>
    <col min="8460" max="8460" width="17.6640625" style="255" customWidth="1"/>
    <col min="8461" max="8461" width="3.88671875" style="255" customWidth="1"/>
    <col min="8462" max="8462" width="2.33203125" style="255" customWidth="1"/>
    <col min="8463" max="8463" width="2.44140625" style="255" customWidth="1"/>
    <col min="8464" max="8464" width="5.6640625" style="255" customWidth="1"/>
    <col min="8465" max="8465" width="4.109375" style="255" customWidth="1"/>
    <col min="8466" max="8466" width="17.6640625" style="255" customWidth="1"/>
    <col min="8467" max="8467" width="12.6640625" style="255" customWidth="1"/>
    <col min="8468" max="8468" width="10.6640625" style="255" customWidth="1"/>
    <col min="8469" max="8469" width="12.109375" style="255" customWidth="1"/>
    <col min="8470" max="8700" width="9" style="255"/>
    <col min="8701" max="8701" width="4.6640625" style="255" customWidth="1"/>
    <col min="8702" max="8705" width="5.6640625" style="255" customWidth="1"/>
    <col min="8706" max="8708" width="2.6640625" style="255" customWidth="1"/>
    <col min="8709" max="8709" width="4.6640625" style="255" customWidth="1"/>
    <col min="8710" max="8712" width="6.6640625" style="255" customWidth="1"/>
    <col min="8713" max="8713" width="13.44140625" style="255" customWidth="1"/>
    <col min="8714" max="8715" width="13.88671875" style="255" customWidth="1"/>
    <col min="8716" max="8716" width="17.6640625" style="255" customWidth="1"/>
    <col min="8717" max="8717" width="3.88671875" style="255" customWidth="1"/>
    <col min="8718" max="8718" width="2.33203125" style="255" customWidth="1"/>
    <col min="8719" max="8719" width="2.44140625" style="255" customWidth="1"/>
    <col min="8720" max="8720" width="5.6640625" style="255" customWidth="1"/>
    <col min="8721" max="8721" width="4.109375" style="255" customWidth="1"/>
    <col min="8722" max="8722" width="17.6640625" style="255" customWidth="1"/>
    <col min="8723" max="8723" width="12.6640625" style="255" customWidth="1"/>
    <col min="8724" max="8724" width="10.6640625" style="255" customWidth="1"/>
    <col min="8725" max="8725" width="12.109375" style="255" customWidth="1"/>
    <col min="8726" max="8956" width="9" style="255"/>
    <col min="8957" max="8957" width="4.6640625" style="255" customWidth="1"/>
    <col min="8958" max="8961" width="5.6640625" style="255" customWidth="1"/>
    <col min="8962" max="8964" width="2.6640625" style="255" customWidth="1"/>
    <col min="8965" max="8965" width="4.6640625" style="255" customWidth="1"/>
    <col min="8966" max="8968" width="6.6640625" style="255" customWidth="1"/>
    <col min="8969" max="8969" width="13.44140625" style="255" customWidth="1"/>
    <col min="8970" max="8971" width="13.88671875" style="255" customWidth="1"/>
    <col min="8972" max="8972" width="17.6640625" style="255" customWidth="1"/>
    <col min="8973" max="8973" width="3.88671875" style="255" customWidth="1"/>
    <col min="8974" max="8974" width="2.33203125" style="255" customWidth="1"/>
    <col min="8975" max="8975" width="2.44140625" style="255" customWidth="1"/>
    <col min="8976" max="8976" width="5.6640625" style="255" customWidth="1"/>
    <col min="8977" max="8977" width="4.109375" style="255" customWidth="1"/>
    <col min="8978" max="8978" width="17.6640625" style="255" customWidth="1"/>
    <col min="8979" max="8979" width="12.6640625" style="255" customWidth="1"/>
    <col min="8980" max="8980" width="10.6640625" style="255" customWidth="1"/>
    <col min="8981" max="8981" width="12.109375" style="255" customWidth="1"/>
    <col min="8982" max="9212" width="9" style="255"/>
    <col min="9213" max="9213" width="4.6640625" style="255" customWidth="1"/>
    <col min="9214" max="9217" width="5.6640625" style="255" customWidth="1"/>
    <col min="9218" max="9220" width="2.6640625" style="255" customWidth="1"/>
    <col min="9221" max="9221" width="4.6640625" style="255" customWidth="1"/>
    <col min="9222" max="9224" width="6.6640625" style="255" customWidth="1"/>
    <col min="9225" max="9225" width="13.44140625" style="255" customWidth="1"/>
    <col min="9226" max="9227" width="13.88671875" style="255" customWidth="1"/>
    <col min="9228" max="9228" width="17.6640625" style="255" customWidth="1"/>
    <col min="9229" max="9229" width="3.88671875" style="255" customWidth="1"/>
    <col min="9230" max="9230" width="2.33203125" style="255" customWidth="1"/>
    <col min="9231" max="9231" width="2.44140625" style="255" customWidth="1"/>
    <col min="9232" max="9232" width="5.6640625" style="255" customWidth="1"/>
    <col min="9233" max="9233" width="4.109375" style="255" customWidth="1"/>
    <col min="9234" max="9234" width="17.6640625" style="255" customWidth="1"/>
    <col min="9235" max="9235" width="12.6640625" style="255" customWidth="1"/>
    <col min="9236" max="9236" width="10.6640625" style="255" customWidth="1"/>
    <col min="9237" max="9237" width="12.109375" style="255" customWidth="1"/>
    <col min="9238" max="9468" width="9" style="255"/>
    <col min="9469" max="9469" width="4.6640625" style="255" customWidth="1"/>
    <col min="9470" max="9473" width="5.6640625" style="255" customWidth="1"/>
    <col min="9474" max="9476" width="2.6640625" style="255" customWidth="1"/>
    <col min="9477" max="9477" width="4.6640625" style="255" customWidth="1"/>
    <col min="9478" max="9480" width="6.6640625" style="255" customWidth="1"/>
    <col min="9481" max="9481" width="13.44140625" style="255" customWidth="1"/>
    <col min="9482" max="9483" width="13.88671875" style="255" customWidth="1"/>
    <col min="9484" max="9484" width="17.6640625" style="255" customWidth="1"/>
    <col min="9485" max="9485" width="3.88671875" style="255" customWidth="1"/>
    <col min="9486" max="9486" width="2.33203125" style="255" customWidth="1"/>
    <col min="9487" max="9487" width="2.44140625" style="255" customWidth="1"/>
    <col min="9488" max="9488" width="5.6640625" style="255" customWidth="1"/>
    <col min="9489" max="9489" width="4.109375" style="255" customWidth="1"/>
    <col min="9490" max="9490" width="17.6640625" style="255" customWidth="1"/>
    <col min="9491" max="9491" width="12.6640625" style="255" customWidth="1"/>
    <col min="9492" max="9492" width="10.6640625" style="255" customWidth="1"/>
    <col min="9493" max="9493" width="12.109375" style="255" customWidth="1"/>
    <col min="9494" max="9724" width="9" style="255"/>
    <col min="9725" max="9725" width="4.6640625" style="255" customWidth="1"/>
    <col min="9726" max="9729" width="5.6640625" style="255" customWidth="1"/>
    <col min="9730" max="9732" width="2.6640625" style="255" customWidth="1"/>
    <col min="9733" max="9733" width="4.6640625" style="255" customWidth="1"/>
    <col min="9734" max="9736" width="6.6640625" style="255" customWidth="1"/>
    <col min="9737" max="9737" width="13.44140625" style="255" customWidth="1"/>
    <col min="9738" max="9739" width="13.88671875" style="255" customWidth="1"/>
    <col min="9740" max="9740" width="17.6640625" style="255" customWidth="1"/>
    <col min="9741" max="9741" width="3.88671875" style="255" customWidth="1"/>
    <col min="9742" max="9742" width="2.33203125" style="255" customWidth="1"/>
    <col min="9743" max="9743" width="2.44140625" style="255" customWidth="1"/>
    <col min="9744" max="9744" width="5.6640625" style="255" customWidth="1"/>
    <col min="9745" max="9745" width="4.109375" style="255" customWidth="1"/>
    <col min="9746" max="9746" width="17.6640625" style="255" customWidth="1"/>
    <col min="9747" max="9747" width="12.6640625" style="255" customWidth="1"/>
    <col min="9748" max="9748" width="10.6640625" style="255" customWidth="1"/>
    <col min="9749" max="9749" width="12.109375" style="255" customWidth="1"/>
    <col min="9750" max="9980" width="9" style="255"/>
    <col min="9981" max="9981" width="4.6640625" style="255" customWidth="1"/>
    <col min="9982" max="9985" width="5.6640625" style="255" customWidth="1"/>
    <col min="9986" max="9988" width="2.6640625" style="255" customWidth="1"/>
    <col min="9989" max="9989" width="4.6640625" style="255" customWidth="1"/>
    <col min="9990" max="9992" width="6.6640625" style="255" customWidth="1"/>
    <col min="9993" max="9993" width="13.44140625" style="255" customWidth="1"/>
    <col min="9994" max="9995" width="13.88671875" style="255" customWidth="1"/>
    <col min="9996" max="9996" width="17.6640625" style="255" customWidth="1"/>
    <col min="9997" max="9997" width="3.88671875" style="255" customWidth="1"/>
    <col min="9998" max="9998" width="2.33203125" style="255" customWidth="1"/>
    <col min="9999" max="9999" width="2.44140625" style="255" customWidth="1"/>
    <col min="10000" max="10000" width="5.6640625" style="255" customWidth="1"/>
    <col min="10001" max="10001" width="4.109375" style="255" customWidth="1"/>
    <col min="10002" max="10002" width="17.6640625" style="255" customWidth="1"/>
    <col min="10003" max="10003" width="12.6640625" style="255" customWidth="1"/>
    <col min="10004" max="10004" width="10.6640625" style="255" customWidth="1"/>
    <col min="10005" max="10005" width="12.109375" style="255" customWidth="1"/>
    <col min="10006" max="10236" width="9" style="255"/>
    <col min="10237" max="10237" width="4.6640625" style="255" customWidth="1"/>
    <col min="10238" max="10241" width="5.6640625" style="255" customWidth="1"/>
    <col min="10242" max="10244" width="2.6640625" style="255" customWidth="1"/>
    <col min="10245" max="10245" width="4.6640625" style="255" customWidth="1"/>
    <col min="10246" max="10248" width="6.6640625" style="255" customWidth="1"/>
    <col min="10249" max="10249" width="13.44140625" style="255" customWidth="1"/>
    <col min="10250" max="10251" width="13.88671875" style="255" customWidth="1"/>
    <col min="10252" max="10252" width="17.6640625" style="255" customWidth="1"/>
    <col min="10253" max="10253" width="3.88671875" style="255" customWidth="1"/>
    <col min="10254" max="10254" width="2.33203125" style="255" customWidth="1"/>
    <col min="10255" max="10255" width="2.44140625" style="255" customWidth="1"/>
    <col min="10256" max="10256" width="5.6640625" style="255" customWidth="1"/>
    <col min="10257" max="10257" width="4.109375" style="255" customWidth="1"/>
    <col min="10258" max="10258" width="17.6640625" style="255" customWidth="1"/>
    <col min="10259" max="10259" width="12.6640625" style="255" customWidth="1"/>
    <col min="10260" max="10260" width="10.6640625" style="255" customWidth="1"/>
    <col min="10261" max="10261" width="12.109375" style="255" customWidth="1"/>
    <col min="10262" max="10492" width="9" style="255"/>
    <col min="10493" max="10493" width="4.6640625" style="255" customWidth="1"/>
    <col min="10494" max="10497" width="5.6640625" style="255" customWidth="1"/>
    <col min="10498" max="10500" width="2.6640625" style="255" customWidth="1"/>
    <col min="10501" max="10501" width="4.6640625" style="255" customWidth="1"/>
    <col min="10502" max="10504" width="6.6640625" style="255" customWidth="1"/>
    <col min="10505" max="10505" width="13.44140625" style="255" customWidth="1"/>
    <col min="10506" max="10507" width="13.88671875" style="255" customWidth="1"/>
    <col min="10508" max="10508" width="17.6640625" style="255" customWidth="1"/>
    <col min="10509" max="10509" width="3.88671875" style="255" customWidth="1"/>
    <col min="10510" max="10510" width="2.33203125" style="255" customWidth="1"/>
    <col min="10511" max="10511" width="2.44140625" style="255" customWidth="1"/>
    <col min="10512" max="10512" width="5.6640625" style="255" customWidth="1"/>
    <col min="10513" max="10513" width="4.109375" style="255" customWidth="1"/>
    <col min="10514" max="10514" width="17.6640625" style="255" customWidth="1"/>
    <col min="10515" max="10515" width="12.6640625" style="255" customWidth="1"/>
    <col min="10516" max="10516" width="10.6640625" style="255" customWidth="1"/>
    <col min="10517" max="10517" width="12.109375" style="255" customWidth="1"/>
    <col min="10518" max="10748" width="9" style="255"/>
    <col min="10749" max="10749" width="4.6640625" style="255" customWidth="1"/>
    <col min="10750" max="10753" width="5.6640625" style="255" customWidth="1"/>
    <col min="10754" max="10756" width="2.6640625" style="255" customWidth="1"/>
    <col min="10757" max="10757" width="4.6640625" style="255" customWidth="1"/>
    <col min="10758" max="10760" width="6.6640625" style="255" customWidth="1"/>
    <col min="10761" max="10761" width="13.44140625" style="255" customWidth="1"/>
    <col min="10762" max="10763" width="13.88671875" style="255" customWidth="1"/>
    <col min="10764" max="10764" width="17.6640625" style="255" customWidth="1"/>
    <col min="10765" max="10765" width="3.88671875" style="255" customWidth="1"/>
    <col min="10766" max="10766" width="2.33203125" style="255" customWidth="1"/>
    <col min="10767" max="10767" width="2.44140625" style="255" customWidth="1"/>
    <col min="10768" max="10768" width="5.6640625" style="255" customWidth="1"/>
    <col min="10769" max="10769" width="4.109375" style="255" customWidth="1"/>
    <col min="10770" max="10770" width="17.6640625" style="255" customWidth="1"/>
    <col min="10771" max="10771" width="12.6640625" style="255" customWidth="1"/>
    <col min="10772" max="10772" width="10.6640625" style="255" customWidth="1"/>
    <col min="10773" max="10773" width="12.109375" style="255" customWidth="1"/>
    <col min="10774" max="11004" width="9" style="255"/>
    <col min="11005" max="11005" width="4.6640625" style="255" customWidth="1"/>
    <col min="11006" max="11009" width="5.6640625" style="255" customWidth="1"/>
    <col min="11010" max="11012" width="2.6640625" style="255" customWidth="1"/>
    <col min="11013" max="11013" width="4.6640625" style="255" customWidth="1"/>
    <col min="11014" max="11016" width="6.6640625" style="255" customWidth="1"/>
    <col min="11017" max="11017" width="13.44140625" style="255" customWidth="1"/>
    <col min="11018" max="11019" width="13.88671875" style="255" customWidth="1"/>
    <col min="11020" max="11020" width="17.6640625" style="255" customWidth="1"/>
    <col min="11021" max="11021" width="3.88671875" style="255" customWidth="1"/>
    <col min="11022" max="11022" width="2.33203125" style="255" customWidth="1"/>
    <col min="11023" max="11023" width="2.44140625" style="255" customWidth="1"/>
    <col min="11024" max="11024" width="5.6640625" style="255" customWidth="1"/>
    <col min="11025" max="11025" width="4.109375" style="255" customWidth="1"/>
    <col min="11026" max="11026" width="17.6640625" style="255" customWidth="1"/>
    <col min="11027" max="11027" width="12.6640625" style="255" customWidth="1"/>
    <col min="11028" max="11028" width="10.6640625" style="255" customWidth="1"/>
    <col min="11029" max="11029" width="12.109375" style="255" customWidth="1"/>
    <col min="11030" max="11260" width="9" style="255"/>
    <col min="11261" max="11261" width="4.6640625" style="255" customWidth="1"/>
    <col min="11262" max="11265" width="5.6640625" style="255" customWidth="1"/>
    <col min="11266" max="11268" width="2.6640625" style="255" customWidth="1"/>
    <col min="11269" max="11269" width="4.6640625" style="255" customWidth="1"/>
    <col min="11270" max="11272" width="6.6640625" style="255" customWidth="1"/>
    <col min="11273" max="11273" width="13.44140625" style="255" customWidth="1"/>
    <col min="11274" max="11275" width="13.88671875" style="255" customWidth="1"/>
    <col min="11276" max="11276" width="17.6640625" style="255" customWidth="1"/>
    <col min="11277" max="11277" width="3.88671875" style="255" customWidth="1"/>
    <col min="11278" max="11278" width="2.33203125" style="255" customWidth="1"/>
    <col min="11279" max="11279" width="2.44140625" style="255" customWidth="1"/>
    <col min="11280" max="11280" width="5.6640625" style="255" customWidth="1"/>
    <col min="11281" max="11281" width="4.109375" style="255" customWidth="1"/>
    <col min="11282" max="11282" width="17.6640625" style="255" customWidth="1"/>
    <col min="11283" max="11283" width="12.6640625" style="255" customWidth="1"/>
    <col min="11284" max="11284" width="10.6640625" style="255" customWidth="1"/>
    <col min="11285" max="11285" width="12.109375" style="255" customWidth="1"/>
    <col min="11286" max="11516" width="9" style="255"/>
    <col min="11517" max="11517" width="4.6640625" style="255" customWidth="1"/>
    <col min="11518" max="11521" width="5.6640625" style="255" customWidth="1"/>
    <col min="11522" max="11524" width="2.6640625" style="255" customWidth="1"/>
    <col min="11525" max="11525" width="4.6640625" style="255" customWidth="1"/>
    <col min="11526" max="11528" width="6.6640625" style="255" customWidth="1"/>
    <col min="11529" max="11529" width="13.44140625" style="255" customWidth="1"/>
    <col min="11530" max="11531" width="13.88671875" style="255" customWidth="1"/>
    <col min="11532" max="11532" width="17.6640625" style="255" customWidth="1"/>
    <col min="11533" max="11533" width="3.88671875" style="255" customWidth="1"/>
    <col min="11534" max="11534" width="2.33203125" style="255" customWidth="1"/>
    <col min="11535" max="11535" width="2.44140625" style="255" customWidth="1"/>
    <col min="11536" max="11536" width="5.6640625" style="255" customWidth="1"/>
    <col min="11537" max="11537" width="4.109375" style="255" customWidth="1"/>
    <col min="11538" max="11538" width="17.6640625" style="255" customWidth="1"/>
    <col min="11539" max="11539" width="12.6640625" style="255" customWidth="1"/>
    <col min="11540" max="11540" width="10.6640625" style="255" customWidth="1"/>
    <col min="11541" max="11541" width="12.109375" style="255" customWidth="1"/>
    <col min="11542" max="11772" width="9" style="255"/>
    <col min="11773" max="11773" width="4.6640625" style="255" customWidth="1"/>
    <col min="11774" max="11777" width="5.6640625" style="255" customWidth="1"/>
    <col min="11778" max="11780" width="2.6640625" style="255" customWidth="1"/>
    <col min="11781" max="11781" width="4.6640625" style="255" customWidth="1"/>
    <col min="11782" max="11784" width="6.6640625" style="255" customWidth="1"/>
    <col min="11785" max="11785" width="13.44140625" style="255" customWidth="1"/>
    <col min="11786" max="11787" width="13.88671875" style="255" customWidth="1"/>
    <col min="11788" max="11788" width="17.6640625" style="255" customWidth="1"/>
    <col min="11789" max="11789" width="3.88671875" style="255" customWidth="1"/>
    <col min="11790" max="11790" width="2.33203125" style="255" customWidth="1"/>
    <col min="11791" max="11791" width="2.44140625" style="255" customWidth="1"/>
    <col min="11792" max="11792" width="5.6640625" style="255" customWidth="1"/>
    <col min="11793" max="11793" width="4.109375" style="255" customWidth="1"/>
    <col min="11794" max="11794" width="17.6640625" style="255" customWidth="1"/>
    <col min="11795" max="11795" width="12.6640625" style="255" customWidth="1"/>
    <col min="11796" max="11796" width="10.6640625" style="255" customWidth="1"/>
    <col min="11797" max="11797" width="12.109375" style="255" customWidth="1"/>
    <col min="11798" max="12028" width="9" style="255"/>
    <col min="12029" max="12029" width="4.6640625" style="255" customWidth="1"/>
    <col min="12030" max="12033" width="5.6640625" style="255" customWidth="1"/>
    <col min="12034" max="12036" width="2.6640625" style="255" customWidth="1"/>
    <col min="12037" max="12037" width="4.6640625" style="255" customWidth="1"/>
    <col min="12038" max="12040" width="6.6640625" style="255" customWidth="1"/>
    <col min="12041" max="12041" width="13.44140625" style="255" customWidth="1"/>
    <col min="12042" max="12043" width="13.88671875" style="255" customWidth="1"/>
    <col min="12044" max="12044" width="17.6640625" style="255" customWidth="1"/>
    <col min="12045" max="12045" width="3.88671875" style="255" customWidth="1"/>
    <col min="12046" max="12046" width="2.33203125" style="255" customWidth="1"/>
    <col min="12047" max="12047" width="2.44140625" style="255" customWidth="1"/>
    <col min="12048" max="12048" width="5.6640625" style="255" customWidth="1"/>
    <col min="12049" max="12049" width="4.109375" style="255" customWidth="1"/>
    <col min="12050" max="12050" width="17.6640625" style="255" customWidth="1"/>
    <col min="12051" max="12051" width="12.6640625" style="255" customWidth="1"/>
    <col min="12052" max="12052" width="10.6640625" style="255" customWidth="1"/>
    <col min="12053" max="12053" width="12.109375" style="255" customWidth="1"/>
    <col min="12054" max="12284" width="9" style="255"/>
    <col min="12285" max="12285" width="4.6640625" style="255" customWidth="1"/>
    <col min="12286" max="12289" width="5.6640625" style="255" customWidth="1"/>
    <col min="12290" max="12292" width="2.6640625" style="255" customWidth="1"/>
    <col min="12293" max="12293" width="4.6640625" style="255" customWidth="1"/>
    <col min="12294" max="12296" width="6.6640625" style="255" customWidth="1"/>
    <col min="12297" max="12297" width="13.44140625" style="255" customWidth="1"/>
    <col min="12298" max="12299" width="13.88671875" style="255" customWidth="1"/>
    <col min="12300" max="12300" width="17.6640625" style="255" customWidth="1"/>
    <col min="12301" max="12301" width="3.88671875" style="255" customWidth="1"/>
    <col min="12302" max="12302" width="2.33203125" style="255" customWidth="1"/>
    <col min="12303" max="12303" width="2.44140625" style="255" customWidth="1"/>
    <col min="12304" max="12304" width="5.6640625" style="255" customWidth="1"/>
    <col min="12305" max="12305" width="4.109375" style="255" customWidth="1"/>
    <col min="12306" max="12306" width="17.6640625" style="255" customWidth="1"/>
    <col min="12307" max="12307" width="12.6640625" style="255" customWidth="1"/>
    <col min="12308" max="12308" width="10.6640625" style="255" customWidth="1"/>
    <col min="12309" max="12309" width="12.109375" style="255" customWidth="1"/>
    <col min="12310" max="12540" width="9" style="255"/>
    <col min="12541" max="12541" width="4.6640625" style="255" customWidth="1"/>
    <col min="12542" max="12545" width="5.6640625" style="255" customWidth="1"/>
    <col min="12546" max="12548" width="2.6640625" style="255" customWidth="1"/>
    <col min="12549" max="12549" width="4.6640625" style="255" customWidth="1"/>
    <col min="12550" max="12552" width="6.6640625" style="255" customWidth="1"/>
    <col min="12553" max="12553" width="13.44140625" style="255" customWidth="1"/>
    <col min="12554" max="12555" width="13.88671875" style="255" customWidth="1"/>
    <col min="12556" max="12556" width="17.6640625" style="255" customWidth="1"/>
    <col min="12557" max="12557" width="3.88671875" style="255" customWidth="1"/>
    <col min="12558" max="12558" width="2.33203125" style="255" customWidth="1"/>
    <col min="12559" max="12559" width="2.44140625" style="255" customWidth="1"/>
    <col min="12560" max="12560" width="5.6640625" style="255" customWidth="1"/>
    <col min="12561" max="12561" width="4.109375" style="255" customWidth="1"/>
    <col min="12562" max="12562" width="17.6640625" style="255" customWidth="1"/>
    <col min="12563" max="12563" width="12.6640625" style="255" customWidth="1"/>
    <col min="12564" max="12564" width="10.6640625" style="255" customWidth="1"/>
    <col min="12565" max="12565" width="12.109375" style="255" customWidth="1"/>
    <col min="12566" max="12796" width="9" style="255"/>
    <col min="12797" max="12797" width="4.6640625" style="255" customWidth="1"/>
    <col min="12798" max="12801" width="5.6640625" style="255" customWidth="1"/>
    <col min="12802" max="12804" width="2.6640625" style="255" customWidth="1"/>
    <col min="12805" max="12805" width="4.6640625" style="255" customWidth="1"/>
    <col min="12806" max="12808" width="6.6640625" style="255" customWidth="1"/>
    <col min="12809" max="12809" width="13.44140625" style="255" customWidth="1"/>
    <col min="12810" max="12811" width="13.88671875" style="255" customWidth="1"/>
    <col min="12812" max="12812" width="17.6640625" style="255" customWidth="1"/>
    <col min="12813" max="12813" width="3.88671875" style="255" customWidth="1"/>
    <col min="12814" max="12814" width="2.33203125" style="255" customWidth="1"/>
    <col min="12815" max="12815" width="2.44140625" style="255" customWidth="1"/>
    <col min="12816" max="12816" width="5.6640625" style="255" customWidth="1"/>
    <col min="12817" max="12817" width="4.109375" style="255" customWidth="1"/>
    <col min="12818" max="12818" width="17.6640625" style="255" customWidth="1"/>
    <col min="12819" max="12819" width="12.6640625" style="255" customWidth="1"/>
    <col min="12820" max="12820" width="10.6640625" style="255" customWidth="1"/>
    <col min="12821" max="12821" width="12.109375" style="255" customWidth="1"/>
    <col min="12822" max="13052" width="9" style="255"/>
    <col min="13053" max="13053" width="4.6640625" style="255" customWidth="1"/>
    <col min="13054" max="13057" width="5.6640625" style="255" customWidth="1"/>
    <col min="13058" max="13060" width="2.6640625" style="255" customWidth="1"/>
    <col min="13061" max="13061" width="4.6640625" style="255" customWidth="1"/>
    <col min="13062" max="13064" width="6.6640625" style="255" customWidth="1"/>
    <col min="13065" max="13065" width="13.44140625" style="255" customWidth="1"/>
    <col min="13066" max="13067" width="13.88671875" style="255" customWidth="1"/>
    <col min="13068" max="13068" width="17.6640625" style="255" customWidth="1"/>
    <col min="13069" max="13069" width="3.88671875" style="255" customWidth="1"/>
    <col min="13070" max="13070" width="2.33203125" style="255" customWidth="1"/>
    <col min="13071" max="13071" width="2.44140625" style="255" customWidth="1"/>
    <col min="13072" max="13072" width="5.6640625" style="255" customWidth="1"/>
    <col min="13073" max="13073" width="4.109375" style="255" customWidth="1"/>
    <col min="13074" max="13074" width="17.6640625" style="255" customWidth="1"/>
    <col min="13075" max="13075" width="12.6640625" style="255" customWidth="1"/>
    <col min="13076" max="13076" width="10.6640625" style="255" customWidth="1"/>
    <col min="13077" max="13077" width="12.109375" style="255" customWidth="1"/>
    <col min="13078" max="13308" width="9" style="255"/>
    <col min="13309" max="13309" width="4.6640625" style="255" customWidth="1"/>
    <col min="13310" max="13313" width="5.6640625" style="255" customWidth="1"/>
    <col min="13314" max="13316" width="2.6640625" style="255" customWidth="1"/>
    <col min="13317" max="13317" width="4.6640625" style="255" customWidth="1"/>
    <col min="13318" max="13320" width="6.6640625" style="255" customWidth="1"/>
    <col min="13321" max="13321" width="13.44140625" style="255" customWidth="1"/>
    <col min="13322" max="13323" width="13.88671875" style="255" customWidth="1"/>
    <col min="13324" max="13324" width="17.6640625" style="255" customWidth="1"/>
    <col min="13325" max="13325" width="3.88671875" style="255" customWidth="1"/>
    <col min="13326" max="13326" width="2.33203125" style="255" customWidth="1"/>
    <col min="13327" max="13327" width="2.44140625" style="255" customWidth="1"/>
    <col min="13328" max="13328" width="5.6640625" style="255" customWidth="1"/>
    <col min="13329" max="13329" width="4.109375" style="255" customWidth="1"/>
    <col min="13330" max="13330" width="17.6640625" style="255" customWidth="1"/>
    <col min="13331" max="13331" width="12.6640625" style="255" customWidth="1"/>
    <col min="13332" max="13332" width="10.6640625" style="255" customWidth="1"/>
    <col min="13333" max="13333" width="12.109375" style="255" customWidth="1"/>
    <col min="13334" max="13564" width="9" style="255"/>
    <col min="13565" max="13565" width="4.6640625" style="255" customWidth="1"/>
    <col min="13566" max="13569" width="5.6640625" style="255" customWidth="1"/>
    <col min="13570" max="13572" width="2.6640625" style="255" customWidth="1"/>
    <col min="13573" max="13573" width="4.6640625" style="255" customWidth="1"/>
    <col min="13574" max="13576" width="6.6640625" style="255" customWidth="1"/>
    <col min="13577" max="13577" width="13.44140625" style="255" customWidth="1"/>
    <col min="13578" max="13579" width="13.88671875" style="255" customWidth="1"/>
    <col min="13580" max="13580" width="17.6640625" style="255" customWidth="1"/>
    <col min="13581" max="13581" width="3.88671875" style="255" customWidth="1"/>
    <col min="13582" max="13582" width="2.33203125" style="255" customWidth="1"/>
    <col min="13583" max="13583" width="2.44140625" style="255" customWidth="1"/>
    <col min="13584" max="13584" width="5.6640625" style="255" customWidth="1"/>
    <col min="13585" max="13585" width="4.109375" style="255" customWidth="1"/>
    <col min="13586" max="13586" width="17.6640625" style="255" customWidth="1"/>
    <col min="13587" max="13587" width="12.6640625" style="255" customWidth="1"/>
    <col min="13588" max="13588" width="10.6640625" style="255" customWidth="1"/>
    <col min="13589" max="13589" width="12.109375" style="255" customWidth="1"/>
    <col min="13590" max="13820" width="9" style="255"/>
    <col min="13821" max="13821" width="4.6640625" style="255" customWidth="1"/>
    <col min="13822" max="13825" width="5.6640625" style="255" customWidth="1"/>
    <col min="13826" max="13828" width="2.6640625" style="255" customWidth="1"/>
    <col min="13829" max="13829" width="4.6640625" style="255" customWidth="1"/>
    <col min="13830" max="13832" width="6.6640625" style="255" customWidth="1"/>
    <col min="13833" max="13833" width="13.44140625" style="255" customWidth="1"/>
    <col min="13834" max="13835" width="13.88671875" style="255" customWidth="1"/>
    <col min="13836" max="13836" width="17.6640625" style="255" customWidth="1"/>
    <col min="13837" max="13837" width="3.88671875" style="255" customWidth="1"/>
    <col min="13838" max="13838" width="2.33203125" style="255" customWidth="1"/>
    <col min="13839" max="13839" width="2.44140625" style="255" customWidth="1"/>
    <col min="13840" max="13840" width="5.6640625" style="255" customWidth="1"/>
    <col min="13841" max="13841" width="4.109375" style="255" customWidth="1"/>
    <col min="13842" max="13842" width="17.6640625" style="255" customWidth="1"/>
    <col min="13843" max="13843" width="12.6640625" style="255" customWidth="1"/>
    <col min="13844" max="13844" width="10.6640625" style="255" customWidth="1"/>
    <col min="13845" max="13845" width="12.109375" style="255" customWidth="1"/>
    <col min="13846" max="14076" width="9" style="255"/>
    <col min="14077" max="14077" width="4.6640625" style="255" customWidth="1"/>
    <col min="14078" max="14081" width="5.6640625" style="255" customWidth="1"/>
    <col min="14082" max="14084" width="2.6640625" style="255" customWidth="1"/>
    <col min="14085" max="14085" width="4.6640625" style="255" customWidth="1"/>
    <col min="14086" max="14088" width="6.6640625" style="255" customWidth="1"/>
    <col min="14089" max="14089" width="13.44140625" style="255" customWidth="1"/>
    <col min="14090" max="14091" width="13.88671875" style="255" customWidth="1"/>
    <col min="14092" max="14092" width="17.6640625" style="255" customWidth="1"/>
    <col min="14093" max="14093" width="3.88671875" style="255" customWidth="1"/>
    <col min="14094" max="14094" width="2.33203125" style="255" customWidth="1"/>
    <col min="14095" max="14095" width="2.44140625" style="255" customWidth="1"/>
    <col min="14096" max="14096" width="5.6640625" style="255" customWidth="1"/>
    <col min="14097" max="14097" width="4.109375" style="255" customWidth="1"/>
    <col min="14098" max="14098" width="17.6640625" style="255" customWidth="1"/>
    <col min="14099" max="14099" width="12.6640625" style="255" customWidth="1"/>
    <col min="14100" max="14100" width="10.6640625" style="255" customWidth="1"/>
    <col min="14101" max="14101" width="12.109375" style="255" customWidth="1"/>
    <col min="14102" max="14332" width="9" style="255"/>
    <col min="14333" max="14333" width="4.6640625" style="255" customWidth="1"/>
    <col min="14334" max="14337" width="5.6640625" style="255" customWidth="1"/>
    <col min="14338" max="14340" width="2.6640625" style="255" customWidth="1"/>
    <col min="14341" max="14341" width="4.6640625" style="255" customWidth="1"/>
    <col min="14342" max="14344" width="6.6640625" style="255" customWidth="1"/>
    <col min="14345" max="14345" width="13.44140625" style="255" customWidth="1"/>
    <col min="14346" max="14347" width="13.88671875" style="255" customWidth="1"/>
    <col min="14348" max="14348" width="17.6640625" style="255" customWidth="1"/>
    <col min="14349" max="14349" width="3.88671875" style="255" customWidth="1"/>
    <col min="14350" max="14350" width="2.33203125" style="255" customWidth="1"/>
    <col min="14351" max="14351" width="2.44140625" style="255" customWidth="1"/>
    <col min="14352" max="14352" width="5.6640625" style="255" customWidth="1"/>
    <col min="14353" max="14353" width="4.109375" style="255" customWidth="1"/>
    <col min="14354" max="14354" width="17.6640625" style="255" customWidth="1"/>
    <col min="14355" max="14355" width="12.6640625" style="255" customWidth="1"/>
    <col min="14356" max="14356" width="10.6640625" style="255" customWidth="1"/>
    <col min="14357" max="14357" width="12.109375" style="255" customWidth="1"/>
    <col min="14358" max="14588" width="9" style="255"/>
    <col min="14589" max="14589" width="4.6640625" style="255" customWidth="1"/>
    <col min="14590" max="14593" width="5.6640625" style="255" customWidth="1"/>
    <col min="14594" max="14596" width="2.6640625" style="255" customWidth="1"/>
    <col min="14597" max="14597" width="4.6640625" style="255" customWidth="1"/>
    <col min="14598" max="14600" width="6.6640625" style="255" customWidth="1"/>
    <col min="14601" max="14601" width="13.44140625" style="255" customWidth="1"/>
    <col min="14602" max="14603" width="13.88671875" style="255" customWidth="1"/>
    <col min="14604" max="14604" width="17.6640625" style="255" customWidth="1"/>
    <col min="14605" max="14605" width="3.88671875" style="255" customWidth="1"/>
    <col min="14606" max="14606" width="2.33203125" style="255" customWidth="1"/>
    <col min="14607" max="14607" width="2.44140625" style="255" customWidth="1"/>
    <col min="14608" max="14608" width="5.6640625" style="255" customWidth="1"/>
    <col min="14609" max="14609" width="4.109375" style="255" customWidth="1"/>
    <col min="14610" max="14610" width="17.6640625" style="255" customWidth="1"/>
    <col min="14611" max="14611" width="12.6640625" style="255" customWidth="1"/>
    <col min="14612" max="14612" width="10.6640625" style="255" customWidth="1"/>
    <col min="14613" max="14613" width="12.109375" style="255" customWidth="1"/>
    <col min="14614" max="14844" width="9" style="255"/>
    <col min="14845" max="14845" width="4.6640625" style="255" customWidth="1"/>
    <col min="14846" max="14849" width="5.6640625" style="255" customWidth="1"/>
    <col min="14850" max="14852" width="2.6640625" style="255" customWidth="1"/>
    <col min="14853" max="14853" width="4.6640625" style="255" customWidth="1"/>
    <col min="14854" max="14856" width="6.6640625" style="255" customWidth="1"/>
    <col min="14857" max="14857" width="13.44140625" style="255" customWidth="1"/>
    <col min="14858" max="14859" width="13.88671875" style="255" customWidth="1"/>
    <col min="14860" max="14860" width="17.6640625" style="255" customWidth="1"/>
    <col min="14861" max="14861" width="3.88671875" style="255" customWidth="1"/>
    <col min="14862" max="14862" width="2.33203125" style="255" customWidth="1"/>
    <col min="14863" max="14863" width="2.44140625" style="255" customWidth="1"/>
    <col min="14864" max="14864" width="5.6640625" style="255" customWidth="1"/>
    <col min="14865" max="14865" width="4.109375" style="255" customWidth="1"/>
    <col min="14866" max="14866" width="17.6640625" style="255" customWidth="1"/>
    <col min="14867" max="14867" width="12.6640625" style="255" customWidth="1"/>
    <col min="14868" max="14868" width="10.6640625" style="255" customWidth="1"/>
    <col min="14869" max="14869" width="12.109375" style="255" customWidth="1"/>
    <col min="14870" max="15100" width="9" style="255"/>
    <col min="15101" max="15101" width="4.6640625" style="255" customWidth="1"/>
    <col min="15102" max="15105" width="5.6640625" style="255" customWidth="1"/>
    <col min="15106" max="15108" width="2.6640625" style="255" customWidth="1"/>
    <col min="15109" max="15109" width="4.6640625" style="255" customWidth="1"/>
    <col min="15110" max="15112" width="6.6640625" style="255" customWidth="1"/>
    <col min="15113" max="15113" width="13.44140625" style="255" customWidth="1"/>
    <col min="15114" max="15115" width="13.88671875" style="255" customWidth="1"/>
    <col min="15116" max="15116" width="17.6640625" style="255" customWidth="1"/>
    <col min="15117" max="15117" width="3.88671875" style="255" customWidth="1"/>
    <col min="15118" max="15118" width="2.33203125" style="255" customWidth="1"/>
    <col min="15119" max="15119" width="2.44140625" style="255" customWidth="1"/>
    <col min="15120" max="15120" width="5.6640625" style="255" customWidth="1"/>
    <col min="15121" max="15121" width="4.109375" style="255" customWidth="1"/>
    <col min="15122" max="15122" width="17.6640625" style="255" customWidth="1"/>
    <col min="15123" max="15123" width="12.6640625" style="255" customWidth="1"/>
    <col min="15124" max="15124" width="10.6640625" style="255" customWidth="1"/>
    <col min="15125" max="15125" width="12.109375" style="255" customWidth="1"/>
    <col min="15126" max="15356" width="9" style="255"/>
    <col min="15357" max="15357" width="4.6640625" style="255" customWidth="1"/>
    <col min="15358" max="15361" width="5.6640625" style="255" customWidth="1"/>
    <col min="15362" max="15364" width="2.6640625" style="255" customWidth="1"/>
    <col min="15365" max="15365" width="4.6640625" style="255" customWidth="1"/>
    <col min="15366" max="15368" width="6.6640625" style="255" customWidth="1"/>
    <col min="15369" max="15369" width="13.44140625" style="255" customWidth="1"/>
    <col min="15370" max="15371" width="13.88671875" style="255" customWidth="1"/>
    <col min="15372" max="15372" width="17.6640625" style="255" customWidth="1"/>
    <col min="15373" max="15373" width="3.88671875" style="255" customWidth="1"/>
    <col min="15374" max="15374" width="2.33203125" style="255" customWidth="1"/>
    <col min="15375" max="15375" width="2.44140625" style="255" customWidth="1"/>
    <col min="15376" max="15376" width="5.6640625" style="255" customWidth="1"/>
    <col min="15377" max="15377" width="4.109375" style="255" customWidth="1"/>
    <col min="15378" max="15378" width="17.6640625" style="255" customWidth="1"/>
    <col min="15379" max="15379" width="12.6640625" style="255" customWidth="1"/>
    <col min="15380" max="15380" width="10.6640625" style="255" customWidth="1"/>
    <col min="15381" max="15381" width="12.109375" style="255" customWidth="1"/>
    <col min="15382" max="15612" width="9" style="255"/>
    <col min="15613" max="15613" width="4.6640625" style="255" customWidth="1"/>
    <col min="15614" max="15617" width="5.6640625" style="255" customWidth="1"/>
    <col min="15618" max="15620" width="2.6640625" style="255" customWidth="1"/>
    <col min="15621" max="15621" width="4.6640625" style="255" customWidth="1"/>
    <col min="15622" max="15624" width="6.6640625" style="255" customWidth="1"/>
    <col min="15625" max="15625" width="13.44140625" style="255" customWidth="1"/>
    <col min="15626" max="15627" width="13.88671875" style="255" customWidth="1"/>
    <col min="15628" max="15628" width="17.6640625" style="255" customWidth="1"/>
    <col min="15629" max="15629" width="3.88671875" style="255" customWidth="1"/>
    <col min="15630" max="15630" width="2.33203125" style="255" customWidth="1"/>
    <col min="15631" max="15631" width="2.44140625" style="255" customWidth="1"/>
    <col min="15632" max="15632" width="5.6640625" style="255" customWidth="1"/>
    <col min="15633" max="15633" width="4.109375" style="255" customWidth="1"/>
    <col min="15634" max="15634" width="17.6640625" style="255" customWidth="1"/>
    <col min="15635" max="15635" width="12.6640625" style="255" customWidth="1"/>
    <col min="15636" max="15636" width="10.6640625" style="255" customWidth="1"/>
    <col min="15637" max="15637" width="12.109375" style="255" customWidth="1"/>
    <col min="15638" max="15868" width="9" style="255"/>
    <col min="15869" max="15869" width="4.6640625" style="255" customWidth="1"/>
    <col min="15870" max="15873" width="5.6640625" style="255" customWidth="1"/>
    <col min="15874" max="15876" width="2.6640625" style="255" customWidth="1"/>
    <col min="15877" max="15877" width="4.6640625" style="255" customWidth="1"/>
    <col min="15878" max="15880" width="6.6640625" style="255" customWidth="1"/>
    <col min="15881" max="15881" width="13.44140625" style="255" customWidth="1"/>
    <col min="15882" max="15883" width="13.88671875" style="255" customWidth="1"/>
    <col min="15884" max="15884" width="17.6640625" style="255" customWidth="1"/>
    <col min="15885" max="15885" width="3.88671875" style="255" customWidth="1"/>
    <col min="15886" max="15886" width="2.33203125" style="255" customWidth="1"/>
    <col min="15887" max="15887" width="2.44140625" style="255" customWidth="1"/>
    <col min="15888" max="15888" width="5.6640625" style="255" customWidth="1"/>
    <col min="15889" max="15889" width="4.109375" style="255" customWidth="1"/>
    <col min="15890" max="15890" width="17.6640625" style="255" customWidth="1"/>
    <col min="15891" max="15891" width="12.6640625" style="255" customWidth="1"/>
    <col min="15892" max="15892" width="10.6640625" style="255" customWidth="1"/>
    <col min="15893" max="15893" width="12.109375" style="255" customWidth="1"/>
    <col min="15894" max="16124" width="9" style="255"/>
    <col min="16125" max="16125" width="4.6640625" style="255" customWidth="1"/>
    <col min="16126" max="16129" width="5.6640625" style="255" customWidth="1"/>
    <col min="16130" max="16132" width="2.6640625" style="255" customWidth="1"/>
    <col min="16133" max="16133" width="4.6640625" style="255" customWidth="1"/>
    <col min="16134" max="16136" width="6.6640625" style="255" customWidth="1"/>
    <col min="16137" max="16137" width="13.44140625" style="255" customWidth="1"/>
    <col min="16138" max="16139" width="13.88671875" style="255" customWidth="1"/>
    <col min="16140" max="16140" width="17.6640625" style="255" customWidth="1"/>
    <col min="16141" max="16141" width="3.88671875" style="255" customWidth="1"/>
    <col min="16142" max="16142" width="2.33203125" style="255" customWidth="1"/>
    <col min="16143" max="16143" width="2.44140625" style="255" customWidth="1"/>
    <col min="16144" max="16144" width="5.6640625" style="255" customWidth="1"/>
    <col min="16145" max="16145" width="4.109375" style="255" customWidth="1"/>
    <col min="16146" max="16146" width="17.6640625" style="255" customWidth="1"/>
    <col min="16147" max="16147" width="12.6640625" style="255" customWidth="1"/>
    <col min="16148" max="16148" width="10.6640625" style="255" customWidth="1"/>
    <col min="16149" max="16149" width="12.109375" style="255" customWidth="1"/>
    <col min="16150" max="16384" width="9" style="255"/>
  </cols>
  <sheetData>
    <row r="1" spans="1:21" ht="24" customHeight="1">
      <c r="A1" s="252"/>
      <c r="B1" s="252"/>
      <c r="C1" s="252"/>
      <c r="D1" s="252"/>
      <c r="E1" s="252"/>
      <c r="F1" s="252"/>
      <c r="G1" s="252"/>
      <c r="H1" s="252"/>
      <c r="I1" s="252"/>
      <c r="J1" s="252"/>
      <c r="K1" s="252"/>
      <c r="L1" s="252"/>
      <c r="M1" s="3970" t="s">
        <v>535</v>
      </c>
      <c r="N1" s="3970"/>
      <c r="O1" s="3970"/>
      <c r="P1" s="3970"/>
      <c r="Q1" s="3970"/>
      <c r="U1" s="254"/>
    </row>
    <row r="2" spans="1:21" ht="15" customHeight="1">
      <c r="M2" s="3971" t="s">
        <v>536</v>
      </c>
      <c r="N2" s="3971"/>
      <c r="O2" s="3971"/>
      <c r="P2" s="3971"/>
      <c r="Q2" s="3971"/>
      <c r="R2" s="3972" t="s">
        <v>537</v>
      </c>
      <c r="S2" s="3974"/>
      <c r="T2" s="3975"/>
    </row>
    <row r="3" spans="1:21" ht="31.5" customHeight="1">
      <c r="A3" s="3971" t="s">
        <v>538</v>
      </c>
      <c r="B3" s="3971"/>
      <c r="C3" s="3971"/>
      <c r="D3" s="3978"/>
      <c r="E3" s="3978"/>
      <c r="F3" s="3978"/>
      <c r="G3" s="3978"/>
      <c r="H3" s="3978"/>
      <c r="I3" s="3978"/>
      <c r="J3" s="256"/>
      <c r="K3" s="257"/>
      <c r="L3" s="257"/>
      <c r="M3" s="257"/>
      <c r="R3" s="3973"/>
      <c r="S3" s="3976"/>
      <c r="T3" s="3977"/>
    </row>
    <row r="4" spans="1:21" ht="24" customHeight="1">
      <c r="A4" s="3964" t="s">
        <v>539</v>
      </c>
      <c r="B4" s="3964"/>
      <c r="C4" s="3964"/>
      <c r="D4" s="3965"/>
      <c r="E4" s="3965"/>
      <c r="F4" s="3965"/>
      <c r="G4" s="3965"/>
      <c r="H4" s="3965"/>
      <c r="I4" s="3965"/>
      <c r="J4" s="258"/>
      <c r="K4" s="257"/>
      <c r="L4" s="257"/>
      <c r="M4" s="257"/>
      <c r="R4" s="3966" t="s">
        <v>540</v>
      </c>
      <c r="S4" s="3967"/>
      <c r="T4" s="3967"/>
    </row>
    <row r="5" spans="1:21" ht="7.5" customHeight="1">
      <c r="A5" s="259"/>
      <c r="B5" s="259"/>
      <c r="C5" s="259"/>
      <c r="D5" s="259"/>
      <c r="E5" s="259"/>
      <c r="F5" s="259"/>
      <c r="G5" s="259"/>
      <c r="H5" s="260"/>
      <c r="I5" s="260"/>
      <c r="J5" s="261"/>
      <c r="K5" s="257"/>
      <c r="L5" s="257"/>
      <c r="M5" s="257"/>
      <c r="R5" s="262"/>
      <c r="S5" s="258"/>
      <c r="T5" s="258"/>
    </row>
    <row r="6" spans="1:21" ht="27" customHeight="1">
      <c r="A6" s="3968" t="s">
        <v>541</v>
      </c>
      <c r="B6" s="3968"/>
      <c r="C6" s="3968"/>
      <c r="D6" s="3968"/>
      <c r="E6" s="3968"/>
      <c r="F6" s="3968"/>
      <c r="G6" s="3968"/>
      <c r="H6" s="3968"/>
      <c r="I6" s="3968"/>
      <c r="J6" s="3968"/>
      <c r="K6" s="3968"/>
      <c r="L6" s="3968"/>
      <c r="M6" s="3968"/>
      <c r="O6" s="263" t="s">
        <v>542</v>
      </c>
      <c r="P6" s="3969"/>
      <c r="Q6" s="3969"/>
      <c r="R6" s="263" t="s">
        <v>543</v>
      </c>
      <c r="S6" s="3969"/>
      <c r="T6" s="3969"/>
    </row>
    <row r="7" spans="1:21" s="258" customFormat="1" ht="7.5" customHeight="1">
      <c r="A7" s="264"/>
      <c r="B7" s="265"/>
      <c r="C7" s="265"/>
      <c r="D7" s="265"/>
      <c r="E7" s="265"/>
      <c r="F7" s="265"/>
      <c r="G7" s="265"/>
      <c r="H7" s="265"/>
      <c r="I7" s="265"/>
      <c r="J7" s="265"/>
      <c r="K7" s="265"/>
      <c r="L7" s="265"/>
      <c r="M7" s="266"/>
      <c r="N7" s="267"/>
      <c r="O7" s="266"/>
      <c r="P7" s="266"/>
      <c r="Q7" s="266"/>
      <c r="R7" s="267"/>
      <c r="S7" s="266"/>
      <c r="T7" s="266"/>
    </row>
    <row r="8" spans="1:21" ht="10.35" customHeight="1">
      <c r="A8" s="3907" t="s">
        <v>544</v>
      </c>
      <c r="B8" s="3921" t="s">
        <v>545</v>
      </c>
      <c r="C8" s="3913"/>
      <c r="D8" s="3913"/>
      <c r="E8" s="3914"/>
      <c r="F8" s="3941" t="s">
        <v>546</v>
      </c>
      <c r="G8" s="3942"/>
      <c r="H8" s="3943"/>
      <c r="I8" s="3951" t="s">
        <v>547</v>
      </c>
      <c r="J8" s="3921" t="s">
        <v>548</v>
      </c>
      <c r="K8" s="3913"/>
      <c r="L8" s="3914"/>
      <c r="M8" s="3954" t="s">
        <v>488</v>
      </c>
      <c r="N8" s="3955"/>
      <c r="O8" s="3910" t="s">
        <v>549</v>
      </c>
      <c r="P8" s="3912" t="s">
        <v>550</v>
      </c>
      <c r="Q8" s="3913"/>
      <c r="R8" s="3914"/>
      <c r="S8" s="3921" t="s">
        <v>551</v>
      </c>
      <c r="T8" s="3922"/>
    </row>
    <row r="9" spans="1:21" ht="10.35" customHeight="1">
      <c r="A9" s="3908"/>
      <c r="B9" s="3923"/>
      <c r="C9" s="3916"/>
      <c r="D9" s="3916"/>
      <c r="E9" s="3917"/>
      <c r="F9" s="3944"/>
      <c r="G9" s="3945"/>
      <c r="H9" s="3946"/>
      <c r="I9" s="3952"/>
      <c r="J9" s="3923"/>
      <c r="K9" s="3916"/>
      <c r="L9" s="3917"/>
      <c r="M9" s="3918"/>
      <c r="N9" s="3932"/>
      <c r="O9" s="3911"/>
      <c r="P9" s="3915"/>
      <c r="Q9" s="3916"/>
      <c r="R9" s="3917"/>
      <c r="S9" s="3923"/>
      <c r="T9" s="3924"/>
    </row>
    <row r="10" spans="1:21" ht="10.35" customHeight="1">
      <c r="A10" s="3908"/>
      <c r="B10" s="3926" t="s">
        <v>552</v>
      </c>
      <c r="C10" s="3927"/>
      <c r="D10" s="3927"/>
      <c r="E10" s="3928"/>
      <c r="F10" s="3944"/>
      <c r="G10" s="3945"/>
      <c r="H10" s="3946"/>
      <c r="I10" s="3882"/>
      <c r="J10" s="3929"/>
      <c r="K10" s="3919"/>
      <c r="L10" s="3920"/>
      <c r="M10" s="3930" t="s">
        <v>553</v>
      </c>
      <c r="N10" s="3931"/>
      <c r="O10" s="3911"/>
      <c r="P10" s="3918"/>
      <c r="Q10" s="3919"/>
      <c r="R10" s="3920"/>
      <c r="S10" s="3925"/>
      <c r="T10" s="3924"/>
    </row>
    <row r="11" spans="1:21" ht="10.35" customHeight="1">
      <c r="A11" s="3908"/>
      <c r="B11" s="3929"/>
      <c r="C11" s="3919"/>
      <c r="D11" s="3919"/>
      <c r="E11" s="3920"/>
      <c r="F11" s="3947"/>
      <c r="G11" s="3945"/>
      <c r="H11" s="3946"/>
      <c r="I11" s="3882"/>
      <c r="J11" s="3926" t="s">
        <v>554</v>
      </c>
      <c r="K11" s="3927"/>
      <c r="L11" s="3928"/>
      <c r="M11" s="3918"/>
      <c r="N11" s="3932"/>
      <c r="O11" s="3936" t="s">
        <v>555</v>
      </c>
      <c r="P11" s="3936" t="s">
        <v>556</v>
      </c>
      <c r="Q11" s="3926" t="s">
        <v>557</v>
      </c>
      <c r="R11" s="3940" t="s">
        <v>558</v>
      </c>
      <c r="S11" s="3956" t="s">
        <v>559</v>
      </c>
      <c r="T11" s="3957"/>
    </row>
    <row r="12" spans="1:21" ht="10.35" customHeight="1">
      <c r="A12" s="3908"/>
      <c r="B12" s="3925" t="s">
        <v>560</v>
      </c>
      <c r="C12" s="3916"/>
      <c r="D12" s="3916"/>
      <c r="E12" s="3917"/>
      <c r="F12" s="3947"/>
      <c r="G12" s="3945"/>
      <c r="H12" s="3946"/>
      <c r="I12" s="3882"/>
      <c r="J12" s="3925"/>
      <c r="K12" s="3916"/>
      <c r="L12" s="3917"/>
      <c r="M12" s="3962" t="s">
        <v>490</v>
      </c>
      <c r="N12" s="3936"/>
      <c r="O12" s="3917"/>
      <c r="P12" s="3937"/>
      <c r="Q12" s="3925"/>
      <c r="R12" s="3882"/>
      <c r="S12" s="3958"/>
      <c r="T12" s="3959"/>
    </row>
    <row r="13" spans="1:21" ht="15.75" customHeight="1">
      <c r="A13" s="3909"/>
      <c r="B13" s="3933"/>
      <c r="C13" s="3934"/>
      <c r="D13" s="3934"/>
      <c r="E13" s="3935"/>
      <c r="F13" s="3948"/>
      <c r="G13" s="3949"/>
      <c r="H13" s="3950"/>
      <c r="I13" s="3953"/>
      <c r="J13" s="3933"/>
      <c r="K13" s="3934"/>
      <c r="L13" s="3935"/>
      <c r="M13" s="3963"/>
      <c r="N13" s="3938"/>
      <c r="O13" s="3935"/>
      <c r="P13" s="3938"/>
      <c r="Q13" s="3939"/>
      <c r="R13" s="3883"/>
      <c r="S13" s="3960"/>
      <c r="T13" s="3961"/>
    </row>
    <row r="14" spans="1:21" ht="10.35" customHeight="1">
      <c r="A14" s="3869"/>
      <c r="B14" s="3905"/>
      <c r="C14" s="3873"/>
      <c r="D14" s="3873"/>
      <c r="E14" s="3874"/>
      <c r="F14" s="3906"/>
      <c r="G14" s="3879"/>
      <c r="H14" s="3880"/>
      <c r="I14" s="3881"/>
      <c r="J14" s="3878" t="s">
        <v>561</v>
      </c>
      <c r="K14" s="3879"/>
      <c r="L14" s="3880"/>
      <c r="M14" s="3887"/>
      <c r="N14" s="3896"/>
      <c r="O14" s="3888"/>
      <c r="P14" s="3890"/>
      <c r="Q14" s="3893"/>
      <c r="R14" s="3826"/>
      <c r="S14" s="3829" t="s">
        <v>561</v>
      </c>
      <c r="T14" s="3830"/>
    </row>
    <row r="15" spans="1:21" ht="10.35" customHeight="1">
      <c r="A15" s="3870"/>
      <c r="B15" s="3875"/>
      <c r="C15" s="3876"/>
      <c r="D15" s="3876"/>
      <c r="E15" s="3877"/>
      <c r="F15" s="3860"/>
      <c r="G15" s="3861"/>
      <c r="H15" s="3862"/>
      <c r="I15" s="3882"/>
      <c r="J15" s="3860"/>
      <c r="K15" s="3861"/>
      <c r="L15" s="3862"/>
      <c r="M15" s="3854"/>
      <c r="N15" s="3897"/>
      <c r="O15" s="3889"/>
      <c r="P15" s="3891"/>
      <c r="Q15" s="3894"/>
      <c r="R15" s="3827"/>
      <c r="S15" s="3831"/>
      <c r="T15" s="3832"/>
    </row>
    <row r="16" spans="1:21" ht="10.35" customHeight="1">
      <c r="A16" s="3870"/>
      <c r="B16" s="3847"/>
      <c r="C16" s="3901"/>
      <c r="D16" s="3901"/>
      <c r="E16" s="3903"/>
      <c r="F16" s="3860"/>
      <c r="G16" s="3861"/>
      <c r="H16" s="3862"/>
      <c r="I16" s="3882"/>
      <c r="J16" s="3884"/>
      <c r="K16" s="3885"/>
      <c r="L16" s="3886"/>
      <c r="M16" s="3853"/>
      <c r="N16" s="3855"/>
      <c r="O16" s="3889"/>
      <c r="P16" s="3891"/>
      <c r="Q16" s="3894"/>
      <c r="R16" s="3827"/>
      <c r="S16" s="3831"/>
      <c r="T16" s="3832"/>
    </row>
    <row r="17" spans="1:20" ht="10.35" customHeight="1">
      <c r="A17" s="3870"/>
      <c r="B17" s="3850"/>
      <c r="C17" s="3851"/>
      <c r="D17" s="3851"/>
      <c r="E17" s="3852"/>
      <c r="F17" s="3860"/>
      <c r="G17" s="3861"/>
      <c r="H17" s="3862"/>
      <c r="I17" s="3882"/>
      <c r="J17" s="3857" t="s">
        <v>562</v>
      </c>
      <c r="K17" s="3902"/>
      <c r="L17" s="3904"/>
      <c r="M17" s="3854"/>
      <c r="N17" s="3856"/>
      <c r="O17" s="3866"/>
      <c r="P17" s="3891"/>
      <c r="Q17" s="3894"/>
      <c r="R17" s="3827"/>
      <c r="S17" s="3833" t="s">
        <v>561</v>
      </c>
      <c r="T17" s="3834"/>
    </row>
    <row r="18" spans="1:20" ht="10.35" customHeight="1">
      <c r="A18" s="3870"/>
      <c r="B18" s="3837"/>
      <c r="C18" s="3900"/>
      <c r="D18" s="3900"/>
      <c r="E18" s="3839"/>
      <c r="F18" s="3860"/>
      <c r="G18" s="3861"/>
      <c r="H18" s="3862"/>
      <c r="I18" s="3882"/>
      <c r="J18" s="3860"/>
      <c r="K18" s="3861"/>
      <c r="L18" s="3862"/>
      <c r="M18" s="3843"/>
      <c r="N18" s="3845"/>
      <c r="O18" s="3867"/>
      <c r="P18" s="3891"/>
      <c r="Q18" s="3894"/>
      <c r="R18" s="3827"/>
      <c r="S18" s="3831"/>
      <c r="T18" s="3832"/>
    </row>
    <row r="19" spans="1:20" ht="10.35" customHeight="1">
      <c r="A19" s="3871"/>
      <c r="B19" s="3840"/>
      <c r="C19" s="3841"/>
      <c r="D19" s="3841"/>
      <c r="E19" s="3842"/>
      <c r="F19" s="3863"/>
      <c r="G19" s="3864"/>
      <c r="H19" s="3865"/>
      <c r="I19" s="3883"/>
      <c r="J19" s="3863"/>
      <c r="K19" s="3864"/>
      <c r="L19" s="3865"/>
      <c r="M19" s="3844"/>
      <c r="N19" s="3846"/>
      <c r="O19" s="3868"/>
      <c r="P19" s="3892"/>
      <c r="Q19" s="3895"/>
      <c r="R19" s="3828"/>
      <c r="S19" s="3835"/>
      <c r="T19" s="3836"/>
    </row>
    <row r="20" spans="1:20" ht="10.35" customHeight="1">
      <c r="A20" s="3869"/>
      <c r="B20" s="3872"/>
      <c r="C20" s="3873"/>
      <c r="D20" s="3873"/>
      <c r="E20" s="3874"/>
      <c r="F20" s="3878"/>
      <c r="G20" s="3879"/>
      <c r="H20" s="3880"/>
      <c r="I20" s="3881"/>
      <c r="J20" s="3878" t="s">
        <v>561</v>
      </c>
      <c r="K20" s="3879"/>
      <c r="L20" s="3880"/>
      <c r="M20" s="3887"/>
      <c r="N20" s="3896"/>
      <c r="O20" s="3888"/>
      <c r="P20" s="3890"/>
      <c r="Q20" s="3893"/>
      <c r="R20" s="3826"/>
      <c r="S20" s="3829" t="s">
        <v>561</v>
      </c>
      <c r="T20" s="3830"/>
    </row>
    <row r="21" spans="1:20" ht="10.35" customHeight="1">
      <c r="A21" s="3870"/>
      <c r="B21" s="3875"/>
      <c r="C21" s="3876"/>
      <c r="D21" s="3876"/>
      <c r="E21" s="3877"/>
      <c r="F21" s="3860"/>
      <c r="G21" s="3861"/>
      <c r="H21" s="3862"/>
      <c r="I21" s="3882"/>
      <c r="J21" s="3860"/>
      <c r="K21" s="3861"/>
      <c r="L21" s="3862"/>
      <c r="M21" s="3854"/>
      <c r="N21" s="3897"/>
      <c r="O21" s="3889"/>
      <c r="P21" s="3891"/>
      <c r="Q21" s="3894"/>
      <c r="R21" s="3827"/>
      <c r="S21" s="3831"/>
      <c r="T21" s="3832"/>
    </row>
    <row r="22" spans="1:20" ht="10.35" customHeight="1">
      <c r="A22" s="3870"/>
      <c r="B22" s="3847"/>
      <c r="C22" s="3901"/>
      <c r="D22" s="3901"/>
      <c r="E22" s="3849"/>
      <c r="F22" s="3860"/>
      <c r="G22" s="3861"/>
      <c r="H22" s="3862"/>
      <c r="I22" s="3882"/>
      <c r="J22" s="3884"/>
      <c r="K22" s="3885"/>
      <c r="L22" s="3886"/>
      <c r="M22" s="3853"/>
      <c r="N22" s="3855"/>
      <c r="O22" s="3889"/>
      <c r="P22" s="3891"/>
      <c r="Q22" s="3894"/>
      <c r="R22" s="3827"/>
      <c r="S22" s="3831"/>
      <c r="T22" s="3832"/>
    </row>
    <row r="23" spans="1:20" ht="10.35" customHeight="1">
      <c r="A23" s="3870"/>
      <c r="B23" s="3850"/>
      <c r="C23" s="3851"/>
      <c r="D23" s="3851"/>
      <c r="E23" s="3852"/>
      <c r="F23" s="3860"/>
      <c r="G23" s="3861"/>
      <c r="H23" s="3862"/>
      <c r="I23" s="3882"/>
      <c r="J23" s="3857" t="s">
        <v>562</v>
      </c>
      <c r="K23" s="3902"/>
      <c r="L23" s="3859"/>
      <c r="M23" s="3854"/>
      <c r="N23" s="3856"/>
      <c r="O23" s="3866"/>
      <c r="P23" s="3891"/>
      <c r="Q23" s="3894"/>
      <c r="R23" s="3827"/>
      <c r="S23" s="3833" t="s">
        <v>561</v>
      </c>
      <c r="T23" s="3834"/>
    </row>
    <row r="24" spans="1:20" ht="10.35" customHeight="1">
      <c r="A24" s="3870"/>
      <c r="B24" s="3837"/>
      <c r="C24" s="3838"/>
      <c r="D24" s="3838"/>
      <c r="E24" s="3839"/>
      <c r="F24" s="3860"/>
      <c r="G24" s="3861"/>
      <c r="H24" s="3862"/>
      <c r="I24" s="3882"/>
      <c r="J24" s="3860"/>
      <c r="K24" s="3861"/>
      <c r="L24" s="3862"/>
      <c r="M24" s="3843"/>
      <c r="N24" s="3845"/>
      <c r="O24" s="3867"/>
      <c r="P24" s="3891"/>
      <c r="Q24" s="3894"/>
      <c r="R24" s="3827"/>
      <c r="S24" s="3831"/>
      <c r="T24" s="3832"/>
    </row>
    <row r="25" spans="1:20" ht="10.35" customHeight="1">
      <c r="A25" s="3871"/>
      <c r="B25" s="3840"/>
      <c r="C25" s="3841"/>
      <c r="D25" s="3841"/>
      <c r="E25" s="3842"/>
      <c r="F25" s="3863"/>
      <c r="G25" s="3864"/>
      <c r="H25" s="3865"/>
      <c r="I25" s="3883"/>
      <c r="J25" s="3863"/>
      <c r="K25" s="3864"/>
      <c r="L25" s="3865"/>
      <c r="M25" s="3844"/>
      <c r="N25" s="3846"/>
      <c r="O25" s="3868"/>
      <c r="P25" s="3892"/>
      <c r="Q25" s="3895"/>
      <c r="R25" s="3828"/>
      <c r="S25" s="3835"/>
      <c r="T25" s="3836"/>
    </row>
    <row r="26" spans="1:20" ht="10.35" customHeight="1">
      <c r="A26" s="3869"/>
      <c r="B26" s="3872"/>
      <c r="C26" s="3873"/>
      <c r="D26" s="3873"/>
      <c r="E26" s="3874"/>
      <c r="F26" s="3878"/>
      <c r="G26" s="3879"/>
      <c r="H26" s="3880"/>
      <c r="I26" s="3881"/>
      <c r="J26" s="3878" t="s">
        <v>561</v>
      </c>
      <c r="K26" s="3879"/>
      <c r="L26" s="3880"/>
      <c r="M26" s="3887"/>
      <c r="N26" s="3896"/>
      <c r="O26" s="3888"/>
      <c r="P26" s="3890"/>
      <c r="Q26" s="3893"/>
      <c r="R26" s="3826"/>
      <c r="S26" s="3829" t="s">
        <v>561</v>
      </c>
      <c r="T26" s="3830"/>
    </row>
    <row r="27" spans="1:20" ht="10.35" customHeight="1">
      <c r="A27" s="3870"/>
      <c r="B27" s="3875"/>
      <c r="C27" s="3876"/>
      <c r="D27" s="3876"/>
      <c r="E27" s="3877"/>
      <c r="F27" s="3860"/>
      <c r="G27" s="3861"/>
      <c r="H27" s="3862"/>
      <c r="I27" s="3882"/>
      <c r="J27" s="3860"/>
      <c r="K27" s="3861"/>
      <c r="L27" s="3862"/>
      <c r="M27" s="3854"/>
      <c r="N27" s="3897"/>
      <c r="O27" s="3889"/>
      <c r="P27" s="3891"/>
      <c r="Q27" s="3894"/>
      <c r="R27" s="3827"/>
      <c r="S27" s="3831"/>
      <c r="T27" s="3832"/>
    </row>
    <row r="28" spans="1:20" ht="10.35" customHeight="1">
      <c r="A28" s="3870"/>
      <c r="B28" s="3847"/>
      <c r="C28" s="3848"/>
      <c r="D28" s="3848"/>
      <c r="E28" s="3849"/>
      <c r="F28" s="3860"/>
      <c r="G28" s="3861"/>
      <c r="H28" s="3862"/>
      <c r="I28" s="3882"/>
      <c r="J28" s="3884"/>
      <c r="K28" s="3885"/>
      <c r="L28" s="3886"/>
      <c r="M28" s="3853"/>
      <c r="N28" s="3855"/>
      <c r="O28" s="3889"/>
      <c r="P28" s="3891"/>
      <c r="Q28" s="3894"/>
      <c r="R28" s="3827"/>
      <c r="S28" s="3898"/>
      <c r="T28" s="3899"/>
    </row>
    <row r="29" spans="1:20" ht="10.35" customHeight="1">
      <c r="A29" s="3870"/>
      <c r="B29" s="3850"/>
      <c r="C29" s="3851"/>
      <c r="D29" s="3851"/>
      <c r="E29" s="3852"/>
      <c r="F29" s="3860"/>
      <c r="G29" s="3861"/>
      <c r="H29" s="3862"/>
      <c r="I29" s="3882"/>
      <c r="J29" s="3857" t="s">
        <v>562</v>
      </c>
      <c r="K29" s="3858"/>
      <c r="L29" s="3859"/>
      <c r="M29" s="3854"/>
      <c r="N29" s="3856"/>
      <c r="O29" s="3866"/>
      <c r="P29" s="3891"/>
      <c r="Q29" s="3894"/>
      <c r="R29" s="3827"/>
      <c r="S29" s="3833" t="s">
        <v>561</v>
      </c>
      <c r="T29" s="3834"/>
    </row>
    <row r="30" spans="1:20" ht="10.35" customHeight="1">
      <c r="A30" s="3870"/>
      <c r="B30" s="3837"/>
      <c r="C30" s="3838"/>
      <c r="D30" s="3838"/>
      <c r="E30" s="3839"/>
      <c r="F30" s="3860"/>
      <c r="G30" s="3861"/>
      <c r="H30" s="3862"/>
      <c r="I30" s="3882"/>
      <c r="J30" s="3860"/>
      <c r="K30" s="3861"/>
      <c r="L30" s="3862"/>
      <c r="M30" s="3843"/>
      <c r="N30" s="3845"/>
      <c r="O30" s="3867"/>
      <c r="P30" s="3891"/>
      <c r="Q30" s="3894"/>
      <c r="R30" s="3827"/>
      <c r="S30" s="3831"/>
      <c r="T30" s="3832"/>
    </row>
    <row r="31" spans="1:20" ht="10.35" customHeight="1">
      <c r="A31" s="3871"/>
      <c r="B31" s="3840"/>
      <c r="C31" s="3841"/>
      <c r="D31" s="3841"/>
      <c r="E31" s="3842"/>
      <c r="F31" s="3863"/>
      <c r="G31" s="3864"/>
      <c r="H31" s="3865"/>
      <c r="I31" s="3883"/>
      <c r="J31" s="3863"/>
      <c r="K31" s="3864"/>
      <c r="L31" s="3865"/>
      <c r="M31" s="3844"/>
      <c r="N31" s="3846"/>
      <c r="O31" s="3868"/>
      <c r="P31" s="3892"/>
      <c r="Q31" s="3895"/>
      <c r="R31" s="3828"/>
      <c r="S31" s="3835"/>
      <c r="T31" s="3836"/>
    </row>
    <row r="32" spans="1:20" ht="10.35" customHeight="1">
      <c r="A32" s="3869"/>
      <c r="B32" s="3872"/>
      <c r="C32" s="3873"/>
      <c r="D32" s="3873"/>
      <c r="E32" s="3874"/>
      <c r="F32" s="3878"/>
      <c r="G32" s="3879"/>
      <c r="H32" s="3880"/>
      <c r="I32" s="3881"/>
      <c r="J32" s="3878" t="s">
        <v>561</v>
      </c>
      <c r="K32" s="3879"/>
      <c r="L32" s="3880"/>
      <c r="M32" s="3887"/>
      <c r="N32" s="3896"/>
      <c r="O32" s="3888"/>
      <c r="P32" s="3890"/>
      <c r="Q32" s="3893"/>
      <c r="R32" s="3826"/>
      <c r="S32" s="3829" t="s">
        <v>561</v>
      </c>
      <c r="T32" s="3830"/>
    </row>
    <row r="33" spans="1:20" ht="10.35" customHeight="1">
      <c r="A33" s="3870"/>
      <c r="B33" s="3875"/>
      <c r="C33" s="3876"/>
      <c r="D33" s="3876"/>
      <c r="E33" s="3877"/>
      <c r="F33" s="3860"/>
      <c r="G33" s="3861"/>
      <c r="H33" s="3862"/>
      <c r="I33" s="3882"/>
      <c r="J33" s="3860"/>
      <c r="K33" s="3861"/>
      <c r="L33" s="3862"/>
      <c r="M33" s="3854"/>
      <c r="N33" s="3897"/>
      <c r="O33" s="3889"/>
      <c r="P33" s="3891"/>
      <c r="Q33" s="3894"/>
      <c r="R33" s="3827"/>
      <c r="S33" s="3831"/>
      <c r="T33" s="3832"/>
    </row>
    <row r="34" spans="1:20" ht="10.35" customHeight="1">
      <c r="A34" s="3870"/>
      <c r="B34" s="3847"/>
      <c r="C34" s="3848"/>
      <c r="D34" s="3848"/>
      <c r="E34" s="3849"/>
      <c r="F34" s="3860"/>
      <c r="G34" s="3861"/>
      <c r="H34" s="3862"/>
      <c r="I34" s="3882"/>
      <c r="J34" s="3884"/>
      <c r="K34" s="3885"/>
      <c r="L34" s="3886"/>
      <c r="M34" s="3853"/>
      <c r="N34" s="3855"/>
      <c r="O34" s="3889"/>
      <c r="P34" s="3891"/>
      <c r="Q34" s="3894"/>
      <c r="R34" s="3827"/>
      <c r="S34" s="3831"/>
      <c r="T34" s="3832"/>
    </row>
    <row r="35" spans="1:20" ht="10.35" customHeight="1">
      <c r="A35" s="3870"/>
      <c r="B35" s="3850"/>
      <c r="C35" s="3851"/>
      <c r="D35" s="3851"/>
      <c r="E35" s="3852"/>
      <c r="F35" s="3860"/>
      <c r="G35" s="3861"/>
      <c r="H35" s="3862"/>
      <c r="I35" s="3882"/>
      <c r="J35" s="3857" t="s">
        <v>562</v>
      </c>
      <c r="K35" s="3858"/>
      <c r="L35" s="3859"/>
      <c r="M35" s="3854"/>
      <c r="N35" s="3856"/>
      <c r="O35" s="3866"/>
      <c r="P35" s="3891"/>
      <c r="Q35" s="3894"/>
      <c r="R35" s="3827"/>
      <c r="S35" s="3833" t="s">
        <v>561</v>
      </c>
      <c r="T35" s="3834"/>
    </row>
    <row r="36" spans="1:20" ht="10.35" customHeight="1">
      <c r="A36" s="3870"/>
      <c r="B36" s="3837"/>
      <c r="C36" s="3838"/>
      <c r="D36" s="3838"/>
      <c r="E36" s="3839"/>
      <c r="F36" s="3860"/>
      <c r="G36" s="3861"/>
      <c r="H36" s="3862"/>
      <c r="I36" s="3882"/>
      <c r="J36" s="3860"/>
      <c r="K36" s="3861"/>
      <c r="L36" s="3862"/>
      <c r="M36" s="3843"/>
      <c r="N36" s="3845"/>
      <c r="O36" s="3867"/>
      <c r="P36" s="3891"/>
      <c r="Q36" s="3894"/>
      <c r="R36" s="3827"/>
      <c r="S36" s="3831"/>
      <c r="T36" s="3832"/>
    </row>
    <row r="37" spans="1:20" ht="10.35" customHeight="1">
      <c r="A37" s="3871"/>
      <c r="B37" s="3840"/>
      <c r="C37" s="3841"/>
      <c r="D37" s="3841"/>
      <c r="E37" s="3842"/>
      <c r="F37" s="3863"/>
      <c r="G37" s="3864"/>
      <c r="H37" s="3865"/>
      <c r="I37" s="3883"/>
      <c r="J37" s="3863"/>
      <c r="K37" s="3864"/>
      <c r="L37" s="3865"/>
      <c r="M37" s="3844"/>
      <c r="N37" s="3846"/>
      <c r="O37" s="3868"/>
      <c r="P37" s="3892"/>
      <c r="Q37" s="3895"/>
      <c r="R37" s="3828"/>
      <c r="S37" s="3835"/>
      <c r="T37" s="3836"/>
    </row>
    <row r="38" spans="1:20" ht="10.35" customHeight="1">
      <c r="A38" s="3869"/>
      <c r="B38" s="3872"/>
      <c r="C38" s="3873"/>
      <c r="D38" s="3873"/>
      <c r="E38" s="3874"/>
      <c r="F38" s="3878"/>
      <c r="G38" s="3879"/>
      <c r="H38" s="3880"/>
      <c r="I38" s="3881"/>
      <c r="J38" s="3878" t="s">
        <v>561</v>
      </c>
      <c r="K38" s="3879"/>
      <c r="L38" s="3880"/>
      <c r="M38" s="3887"/>
      <c r="N38" s="3896"/>
      <c r="O38" s="3888"/>
      <c r="P38" s="3890"/>
      <c r="Q38" s="3893"/>
      <c r="R38" s="3826"/>
      <c r="S38" s="3829" t="s">
        <v>561</v>
      </c>
      <c r="T38" s="3830"/>
    </row>
    <row r="39" spans="1:20" ht="10.35" customHeight="1">
      <c r="A39" s="3870"/>
      <c r="B39" s="3875"/>
      <c r="C39" s="3876"/>
      <c r="D39" s="3876"/>
      <c r="E39" s="3877"/>
      <c r="F39" s="3860"/>
      <c r="G39" s="3861"/>
      <c r="H39" s="3862"/>
      <c r="I39" s="3882"/>
      <c r="J39" s="3860"/>
      <c r="K39" s="3861"/>
      <c r="L39" s="3862"/>
      <c r="M39" s="3854"/>
      <c r="N39" s="3897"/>
      <c r="O39" s="3889"/>
      <c r="P39" s="3891"/>
      <c r="Q39" s="3894"/>
      <c r="R39" s="3827"/>
      <c r="S39" s="3831"/>
      <c r="T39" s="3832"/>
    </row>
    <row r="40" spans="1:20" ht="10.35" customHeight="1">
      <c r="A40" s="3870"/>
      <c r="B40" s="3847"/>
      <c r="C40" s="3848"/>
      <c r="D40" s="3848"/>
      <c r="E40" s="3849"/>
      <c r="F40" s="3860"/>
      <c r="G40" s="3861"/>
      <c r="H40" s="3862"/>
      <c r="I40" s="3882"/>
      <c r="J40" s="3884"/>
      <c r="K40" s="3885"/>
      <c r="L40" s="3886"/>
      <c r="M40" s="3853"/>
      <c r="N40" s="3855"/>
      <c r="O40" s="3889"/>
      <c r="P40" s="3891"/>
      <c r="Q40" s="3894"/>
      <c r="R40" s="3827"/>
      <c r="S40" s="3831"/>
      <c r="T40" s="3832"/>
    </row>
    <row r="41" spans="1:20" ht="10.35" customHeight="1">
      <c r="A41" s="3870"/>
      <c r="B41" s="3850"/>
      <c r="C41" s="3851"/>
      <c r="D41" s="3851"/>
      <c r="E41" s="3852"/>
      <c r="F41" s="3860"/>
      <c r="G41" s="3861"/>
      <c r="H41" s="3862"/>
      <c r="I41" s="3882"/>
      <c r="J41" s="3857" t="s">
        <v>562</v>
      </c>
      <c r="K41" s="3858"/>
      <c r="L41" s="3859"/>
      <c r="M41" s="3854"/>
      <c r="N41" s="3856"/>
      <c r="O41" s="3866"/>
      <c r="P41" s="3891"/>
      <c r="Q41" s="3894"/>
      <c r="R41" s="3827"/>
      <c r="S41" s="3833" t="s">
        <v>561</v>
      </c>
      <c r="T41" s="3834"/>
    </row>
    <row r="42" spans="1:20" ht="10.35" customHeight="1">
      <c r="A42" s="3870"/>
      <c r="B42" s="3837"/>
      <c r="C42" s="3838"/>
      <c r="D42" s="3838"/>
      <c r="E42" s="3839"/>
      <c r="F42" s="3860"/>
      <c r="G42" s="3861"/>
      <c r="H42" s="3862"/>
      <c r="I42" s="3882"/>
      <c r="J42" s="3860"/>
      <c r="K42" s="3861"/>
      <c r="L42" s="3862"/>
      <c r="M42" s="3843"/>
      <c r="N42" s="3845"/>
      <c r="O42" s="3867"/>
      <c r="P42" s="3891"/>
      <c r="Q42" s="3894"/>
      <c r="R42" s="3827"/>
      <c r="S42" s="3831"/>
      <c r="T42" s="3832"/>
    </row>
    <row r="43" spans="1:20" ht="10.35" customHeight="1">
      <c r="A43" s="3871"/>
      <c r="B43" s="3840"/>
      <c r="C43" s="3841"/>
      <c r="D43" s="3841"/>
      <c r="E43" s="3842"/>
      <c r="F43" s="3863"/>
      <c r="G43" s="3864"/>
      <c r="H43" s="3865"/>
      <c r="I43" s="3883"/>
      <c r="J43" s="3863"/>
      <c r="K43" s="3864"/>
      <c r="L43" s="3865"/>
      <c r="M43" s="3844"/>
      <c r="N43" s="3846"/>
      <c r="O43" s="3868"/>
      <c r="P43" s="3892"/>
      <c r="Q43" s="3895"/>
      <c r="R43" s="3828"/>
      <c r="S43" s="3835"/>
      <c r="T43" s="3836"/>
    </row>
    <row r="44" spans="1:20" ht="10.35" customHeight="1">
      <c r="A44" s="3869"/>
      <c r="B44" s="3872"/>
      <c r="C44" s="3873"/>
      <c r="D44" s="3873"/>
      <c r="E44" s="3874"/>
      <c r="F44" s="3878"/>
      <c r="G44" s="3879"/>
      <c r="H44" s="3880"/>
      <c r="I44" s="3881"/>
      <c r="J44" s="3878" t="s">
        <v>561</v>
      </c>
      <c r="K44" s="3879"/>
      <c r="L44" s="3880"/>
      <c r="M44" s="3887"/>
      <c r="N44" s="3896"/>
      <c r="O44" s="3888"/>
      <c r="P44" s="3890"/>
      <c r="Q44" s="3893"/>
      <c r="R44" s="3826"/>
      <c r="S44" s="3829" t="s">
        <v>561</v>
      </c>
      <c r="T44" s="3830"/>
    </row>
    <row r="45" spans="1:20" ht="10.35" customHeight="1">
      <c r="A45" s="3870"/>
      <c r="B45" s="3875"/>
      <c r="C45" s="3876"/>
      <c r="D45" s="3876"/>
      <c r="E45" s="3877"/>
      <c r="F45" s="3860"/>
      <c r="G45" s="3861"/>
      <c r="H45" s="3862"/>
      <c r="I45" s="3882"/>
      <c r="J45" s="3860"/>
      <c r="K45" s="3861"/>
      <c r="L45" s="3862"/>
      <c r="M45" s="3854"/>
      <c r="N45" s="3897"/>
      <c r="O45" s="3889"/>
      <c r="P45" s="3891"/>
      <c r="Q45" s="3894"/>
      <c r="R45" s="3827"/>
      <c r="S45" s="3831"/>
      <c r="T45" s="3832"/>
    </row>
    <row r="46" spans="1:20" ht="10.35" customHeight="1">
      <c r="A46" s="3870"/>
      <c r="B46" s="3847"/>
      <c r="C46" s="3848"/>
      <c r="D46" s="3848"/>
      <c r="E46" s="3849"/>
      <c r="F46" s="3860"/>
      <c r="G46" s="3861"/>
      <c r="H46" s="3862"/>
      <c r="I46" s="3882"/>
      <c r="J46" s="3884"/>
      <c r="K46" s="3885"/>
      <c r="L46" s="3886"/>
      <c r="M46" s="3853"/>
      <c r="N46" s="3855"/>
      <c r="O46" s="3889"/>
      <c r="P46" s="3891"/>
      <c r="Q46" s="3894"/>
      <c r="R46" s="3827"/>
      <c r="S46" s="3831"/>
      <c r="T46" s="3832"/>
    </row>
    <row r="47" spans="1:20" ht="10.35" customHeight="1">
      <c r="A47" s="3870"/>
      <c r="B47" s="3850"/>
      <c r="C47" s="3851"/>
      <c r="D47" s="3851"/>
      <c r="E47" s="3852"/>
      <c r="F47" s="3860"/>
      <c r="G47" s="3861"/>
      <c r="H47" s="3862"/>
      <c r="I47" s="3882"/>
      <c r="J47" s="3857" t="s">
        <v>562</v>
      </c>
      <c r="K47" s="3858"/>
      <c r="L47" s="3859"/>
      <c r="M47" s="3854"/>
      <c r="N47" s="3856"/>
      <c r="O47" s="3866"/>
      <c r="P47" s="3891"/>
      <c r="Q47" s="3894"/>
      <c r="R47" s="3827"/>
      <c r="S47" s="3833" t="s">
        <v>561</v>
      </c>
      <c r="T47" s="3834"/>
    </row>
    <row r="48" spans="1:20" ht="10.35" customHeight="1">
      <c r="A48" s="3870"/>
      <c r="B48" s="3837"/>
      <c r="C48" s="3838"/>
      <c r="D48" s="3838"/>
      <c r="E48" s="3839"/>
      <c r="F48" s="3860"/>
      <c r="G48" s="3861"/>
      <c r="H48" s="3862"/>
      <c r="I48" s="3882"/>
      <c r="J48" s="3860"/>
      <c r="K48" s="3861"/>
      <c r="L48" s="3862"/>
      <c r="M48" s="3843"/>
      <c r="N48" s="3845"/>
      <c r="O48" s="3867"/>
      <c r="P48" s="3891"/>
      <c r="Q48" s="3894"/>
      <c r="R48" s="3827"/>
      <c r="S48" s="3831"/>
      <c r="T48" s="3832"/>
    </row>
    <row r="49" spans="1:21" ht="10.35" customHeight="1">
      <c r="A49" s="3871"/>
      <c r="B49" s="3840"/>
      <c r="C49" s="3841"/>
      <c r="D49" s="3841"/>
      <c r="E49" s="3842"/>
      <c r="F49" s="3863"/>
      <c r="G49" s="3864"/>
      <c r="H49" s="3865"/>
      <c r="I49" s="3883"/>
      <c r="J49" s="3863"/>
      <c r="K49" s="3864"/>
      <c r="L49" s="3865"/>
      <c r="M49" s="3844"/>
      <c r="N49" s="3846"/>
      <c r="O49" s="3868"/>
      <c r="P49" s="3892"/>
      <c r="Q49" s="3895"/>
      <c r="R49" s="3828"/>
      <c r="S49" s="3835"/>
      <c r="T49" s="3836"/>
    </row>
    <row r="50" spans="1:21" ht="10.35" customHeight="1">
      <c r="A50" s="3869"/>
      <c r="B50" s="3872"/>
      <c r="C50" s="3873"/>
      <c r="D50" s="3873"/>
      <c r="E50" s="3874"/>
      <c r="F50" s="3878"/>
      <c r="G50" s="3879"/>
      <c r="H50" s="3880"/>
      <c r="I50" s="3881"/>
      <c r="J50" s="3878" t="s">
        <v>561</v>
      </c>
      <c r="K50" s="3879"/>
      <c r="L50" s="3880"/>
      <c r="M50" s="3887"/>
      <c r="N50" s="3896"/>
      <c r="O50" s="3888"/>
      <c r="P50" s="3890"/>
      <c r="Q50" s="3893"/>
      <c r="R50" s="3826"/>
      <c r="S50" s="3829" t="s">
        <v>561</v>
      </c>
      <c r="T50" s="3830"/>
    </row>
    <row r="51" spans="1:21" ht="10.35" customHeight="1">
      <c r="A51" s="3870"/>
      <c r="B51" s="3875"/>
      <c r="C51" s="3876"/>
      <c r="D51" s="3876"/>
      <c r="E51" s="3877"/>
      <c r="F51" s="3860"/>
      <c r="G51" s="3861"/>
      <c r="H51" s="3862"/>
      <c r="I51" s="3882"/>
      <c r="J51" s="3860"/>
      <c r="K51" s="3861"/>
      <c r="L51" s="3862"/>
      <c r="M51" s="3854"/>
      <c r="N51" s="3897"/>
      <c r="O51" s="3889"/>
      <c r="P51" s="3891"/>
      <c r="Q51" s="3894"/>
      <c r="R51" s="3827"/>
      <c r="S51" s="3831"/>
      <c r="T51" s="3832"/>
    </row>
    <row r="52" spans="1:21" ht="10.35" customHeight="1">
      <c r="A52" s="3870"/>
      <c r="B52" s="3847"/>
      <c r="C52" s="3848"/>
      <c r="D52" s="3848"/>
      <c r="E52" s="3849"/>
      <c r="F52" s="3860"/>
      <c r="G52" s="3861"/>
      <c r="H52" s="3862"/>
      <c r="I52" s="3882"/>
      <c r="J52" s="3884"/>
      <c r="K52" s="3885"/>
      <c r="L52" s="3886"/>
      <c r="M52" s="3853"/>
      <c r="N52" s="3855"/>
      <c r="O52" s="3889"/>
      <c r="P52" s="3891"/>
      <c r="Q52" s="3894"/>
      <c r="R52" s="3827"/>
      <c r="S52" s="3831"/>
      <c r="T52" s="3832"/>
    </row>
    <row r="53" spans="1:21" ht="10.35" customHeight="1">
      <c r="A53" s="3870"/>
      <c r="B53" s="3850"/>
      <c r="C53" s="3851"/>
      <c r="D53" s="3851"/>
      <c r="E53" s="3852"/>
      <c r="F53" s="3860"/>
      <c r="G53" s="3861"/>
      <c r="H53" s="3862"/>
      <c r="I53" s="3882"/>
      <c r="J53" s="3857" t="s">
        <v>562</v>
      </c>
      <c r="K53" s="3858"/>
      <c r="L53" s="3859"/>
      <c r="M53" s="3854"/>
      <c r="N53" s="3856"/>
      <c r="O53" s="3866"/>
      <c r="P53" s="3891"/>
      <c r="Q53" s="3894"/>
      <c r="R53" s="3827"/>
      <c r="S53" s="3833" t="s">
        <v>561</v>
      </c>
      <c r="T53" s="3834"/>
    </row>
    <row r="54" spans="1:21" ht="10.35" customHeight="1">
      <c r="A54" s="3870"/>
      <c r="B54" s="3837"/>
      <c r="C54" s="3838"/>
      <c r="D54" s="3838"/>
      <c r="E54" s="3839"/>
      <c r="F54" s="3860"/>
      <c r="G54" s="3861"/>
      <c r="H54" s="3862"/>
      <c r="I54" s="3882"/>
      <c r="J54" s="3860"/>
      <c r="K54" s="3861"/>
      <c r="L54" s="3862"/>
      <c r="M54" s="3843"/>
      <c r="N54" s="3845"/>
      <c r="O54" s="3867"/>
      <c r="P54" s="3891"/>
      <c r="Q54" s="3894"/>
      <c r="R54" s="3827"/>
      <c r="S54" s="3831"/>
      <c r="T54" s="3832"/>
    </row>
    <row r="55" spans="1:21" ht="10.35" customHeight="1">
      <c r="A55" s="3871"/>
      <c r="B55" s="3840"/>
      <c r="C55" s="3841"/>
      <c r="D55" s="3841"/>
      <c r="E55" s="3842"/>
      <c r="F55" s="3863"/>
      <c r="G55" s="3864"/>
      <c r="H55" s="3865"/>
      <c r="I55" s="3883"/>
      <c r="J55" s="3863"/>
      <c r="K55" s="3864"/>
      <c r="L55" s="3865"/>
      <c r="M55" s="3844"/>
      <c r="N55" s="3846"/>
      <c r="O55" s="3868"/>
      <c r="P55" s="3892"/>
      <c r="Q55" s="3895"/>
      <c r="R55" s="3828"/>
      <c r="S55" s="3835"/>
      <c r="T55" s="3836"/>
    </row>
    <row r="56" spans="1:21" ht="10.35" customHeight="1">
      <c r="A56" s="3869"/>
      <c r="B56" s="3872"/>
      <c r="C56" s="3873"/>
      <c r="D56" s="3873"/>
      <c r="E56" s="3874"/>
      <c r="F56" s="3878"/>
      <c r="G56" s="3879"/>
      <c r="H56" s="3880"/>
      <c r="I56" s="3881"/>
      <c r="J56" s="3878" t="s">
        <v>561</v>
      </c>
      <c r="K56" s="3879"/>
      <c r="L56" s="3880"/>
      <c r="M56" s="3887"/>
      <c r="N56" s="3896"/>
      <c r="O56" s="3888"/>
      <c r="P56" s="3890"/>
      <c r="Q56" s="3893"/>
      <c r="R56" s="3826"/>
      <c r="S56" s="3829" t="s">
        <v>561</v>
      </c>
      <c r="T56" s="3830"/>
    </row>
    <row r="57" spans="1:21" ht="10.35" customHeight="1">
      <c r="A57" s="3870"/>
      <c r="B57" s="3875"/>
      <c r="C57" s="3876"/>
      <c r="D57" s="3876"/>
      <c r="E57" s="3877"/>
      <c r="F57" s="3860"/>
      <c r="G57" s="3861"/>
      <c r="H57" s="3862"/>
      <c r="I57" s="3882"/>
      <c r="J57" s="3860"/>
      <c r="K57" s="3861"/>
      <c r="L57" s="3862"/>
      <c r="M57" s="3854"/>
      <c r="N57" s="3897"/>
      <c r="O57" s="3889"/>
      <c r="P57" s="3891"/>
      <c r="Q57" s="3894"/>
      <c r="R57" s="3827"/>
      <c r="S57" s="3831"/>
      <c r="T57" s="3832"/>
    </row>
    <row r="58" spans="1:21" ht="10.35" customHeight="1">
      <c r="A58" s="3870"/>
      <c r="B58" s="3847"/>
      <c r="C58" s="3848"/>
      <c r="D58" s="3848"/>
      <c r="E58" s="3849"/>
      <c r="F58" s="3860"/>
      <c r="G58" s="3861"/>
      <c r="H58" s="3862"/>
      <c r="I58" s="3882"/>
      <c r="J58" s="3884"/>
      <c r="K58" s="3885"/>
      <c r="L58" s="3886"/>
      <c r="M58" s="3853"/>
      <c r="N58" s="3855"/>
      <c r="O58" s="3889"/>
      <c r="P58" s="3891"/>
      <c r="Q58" s="3894"/>
      <c r="R58" s="3827"/>
      <c r="S58" s="3831"/>
      <c r="T58" s="3832"/>
    </row>
    <row r="59" spans="1:21" ht="10.35" customHeight="1">
      <c r="A59" s="3870"/>
      <c r="B59" s="3850"/>
      <c r="C59" s="3851"/>
      <c r="D59" s="3851"/>
      <c r="E59" s="3852"/>
      <c r="F59" s="3860"/>
      <c r="G59" s="3861"/>
      <c r="H59" s="3862"/>
      <c r="I59" s="3882"/>
      <c r="J59" s="3857" t="s">
        <v>562</v>
      </c>
      <c r="K59" s="3858"/>
      <c r="L59" s="3859"/>
      <c r="M59" s="3854"/>
      <c r="N59" s="3856"/>
      <c r="O59" s="3866"/>
      <c r="P59" s="3891"/>
      <c r="Q59" s="3894"/>
      <c r="R59" s="3827"/>
      <c r="S59" s="3833" t="s">
        <v>561</v>
      </c>
      <c r="T59" s="3834"/>
    </row>
    <row r="60" spans="1:21" ht="10.35" customHeight="1">
      <c r="A60" s="3870"/>
      <c r="B60" s="3837"/>
      <c r="C60" s="3838"/>
      <c r="D60" s="3838"/>
      <c r="E60" s="3839"/>
      <c r="F60" s="3860"/>
      <c r="G60" s="3861"/>
      <c r="H60" s="3862"/>
      <c r="I60" s="3882"/>
      <c r="J60" s="3860"/>
      <c r="K60" s="3861"/>
      <c r="L60" s="3862"/>
      <c r="M60" s="3843"/>
      <c r="N60" s="3845"/>
      <c r="O60" s="3867"/>
      <c r="P60" s="3891"/>
      <c r="Q60" s="3894"/>
      <c r="R60" s="3827"/>
      <c r="S60" s="3831"/>
      <c r="T60" s="3832"/>
    </row>
    <row r="61" spans="1:21" ht="10.35" customHeight="1">
      <c r="A61" s="3871"/>
      <c r="B61" s="3840"/>
      <c r="C61" s="3841"/>
      <c r="D61" s="3841"/>
      <c r="E61" s="3842"/>
      <c r="F61" s="3863"/>
      <c r="G61" s="3864"/>
      <c r="H61" s="3865"/>
      <c r="I61" s="3883"/>
      <c r="J61" s="3863"/>
      <c r="K61" s="3864"/>
      <c r="L61" s="3865"/>
      <c r="M61" s="3844"/>
      <c r="N61" s="3846"/>
      <c r="O61" s="3868"/>
      <c r="P61" s="3892"/>
      <c r="Q61" s="3895"/>
      <c r="R61" s="3828"/>
      <c r="S61" s="3835"/>
      <c r="T61" s="3836"/>
    </row>
    <row r="62" spans="1:21" s="258" customFormat="1" ht="13.5" customHeight="1">
      <c r="A62" s="265" t="s">
        <v>563</v>
      </c>
      <c r="B62" s="265"/>
      <c r="C62" s="265"/>
      <c r="D62" s="265"/>
      <c r="H62" s="265"/>
      <c r="I62" s="265"/>
      <c r="J62" s="265"/>
      <c r="K62" s="265"/>
      <c r="L62" s="265"/>
      <c r="M62" s="268"/>
      <c r="N62" s="268"/>
      <c r="O62" s="268"/>
      <c r="P62" s="3822" t="s">
        <v>564</v>
      </c>
      <c r="Q62" s="3822"/>
      <c r="R62" s="3822"/>
      <c r="S62" s="3822"/>
      <c r="T62" s="3822"/>
      <c r="U62" s="269"/>
    </row>
    <row r="63" spans="1:21" s="258" customFormat="1" ht="13.5" customHeight="1">
      <c r="A63" s="270" t="s">
        <v>565</v>
      </c>
      <c r="B63" s="270"/>
      <c r="C63" s="270"/>
      <c r="E63" s="270" t="s">
        <v>566</v>
      </c>
      <c r="F63" s="270"/>
      <c r="G63" s="270"/>
      <c r="H63" s="270"/>
      <c r="I63" s="270"/>
      <c r="K63" s="270" t="s">
        <v>567</v>
      </c>
      <c r="N63" s="270" t="s">
        <v>568</v>
      </c>
      <c r="P63" s="3822"/>
      <c r="Q63" s="3822"/>
      <c r="R63" s="3822"/>
      <c r="S63" s="3822"/>
      <c r="T63" s="3822"/>
      <c r="U63" s="269"/>
    </row>
    <row r="64" spans="1:21" s="258" customFormat="1" ht="11.25" customHeight="1">
      <c r="A64" s="270" t="s">
        <v>569</v>
      </c>
      <c r="B64" s="270"/>
      <c r="C64" s="270"/>
      <c r="E64" s="270" t="s">
        <v>570</v>
      </c>
      <c r="F64" s="270"/>
      <c r="G64" s="270"/>
      <c r="I64" s="270" t="s">
        <v>571</v>
      </c>
      <c r="J64" s="270"/>
      <c r="K64" s="270"/>
      <c r="L64" s="270" t="s">
        <v>572</v>
      </c>
      <c r="M64" s="266"/>
      <c r="N64" s="270" t="s">
        <v>573</v>
      </c>
      <c r="O64" s="270"/>
      <c r="P64" s="3822" t="s">
        <v>574</v>
      </c>
      <c r="Q64" s="3822"/>
      <c r="R64" s="3822"/>
      <c r="S64" s="3822"/>
      <c r="T64" s="3822"/>
      <c r="U64" s="269"/>
    </row>
    <row r="65" spans="1:21" s="258" customFormat="1" ht="14.25" customHeight="1">
      <c r="A65" s="270" t="s">
        <v>575</v>
      </c>
      <c r="B65" s="271"/>
      <c r="C65" s="271"/>
      <c r="D65" s="271"/>
      <c r="E65" s="265"/>
      <c r="F65" s="270" t="s">
        <v>576</v>
      </c>
      <c r="G65" s="271"/>
      <c r="H65" s="271"/>
      <c r="I65" s="271"/>
      <c r="J65" s="271"/>
      <c r="K65" s="270" t="s">
        <v>577</v>
      </c>
      <c r="M65" s="270"/>
      <c r="N65" s="265"/>
      <c r="O65" s="265"/>
      <c r="P65" s="3822"/>
      <c r="Q65" s="3822"/>
      <c r="R65" s="3822"/>
      <c r="S65" s="3822"/>
      <c r="T65" s="3822"/>
      <c r="U65" s="269"/>
    </row>
    <row r="66" spans="1:21" s="258" customFormat="1" ht="13.5" customHeight="1">
      <c r="A66" s="3822" t="s">
        <v>578</v>
      </c>
      <c r="B66" s="3822"/>
      <c r="C66" s="3822"/>
      <c r="D66" s="3822"/>
      <c r="E66" s="3822"/>
      <c r="F66" s="3822"/>
      <c r="G66" s="3822"/>
      <c r="H66" s="3822"/>
      <c r="I66" s="3822"/>
      <c r="J66" s="3822"/>
      <c r="K66" s="3822"/>
      <c r="L66" s="3822"/>
      <c r="M66" s="3822"/>
      <c r="N66" s="3822"/>
      <c r="O66" s="3822"/>
      <c r="P66" s="3822"/>
      <c r="Q66" s="3822"/>
      <c r="R66" s="3822"/>
      <c r="S66" s="3822"/>
      <c r="T66" s="3822"/>
      <c r="U66" s="269"/>
    </row>
    <row r="67" spans="1:21" s="258" customFormat="1" ht="13.5" customHeight="1">
      <c r="A67" s="3822"/>
      <c r="B67" s="3822"/>
      <c r="C67" s="3822"/>
      <c r="D67" s="3822"/>
      <c r="E67" s="3822"/>
      <c r="F67" s="3822"/>
      <c r="G67" s="3822"/>
      <c r="H67" s="3822"/>
      <c r="I67" s="3822"/>
      <c r="J67" s="3822"/>
      <c r="K67" s="3822"/>
      <c r="L67" s="3822"/>
      <c r="M67" s="3822"/>
      <c r="N67" s="3822"/>
      <c r="O67" s="3822"/>
      <c r="P67" s="3823" t="s">
        <v>579</v>
      </c>
      <c r="Q67" s="3823"/>
      <c r="R67" s="3823"/>
      <c r="S67" s="3823"/>
      <c r="T67" s="3823"/>
      <c r="U67" s="269"/>
    </row>
    <row r="68" spans="1:21" s="258" customFormat="1" ht="13.5" customHeight="1">
      <c r="A68" s="3822"/>
      <c r="B68" s="3822"/>
      <c r="C68" s="3822"/>
      <c r="D68" s="3822"/>
      <c r="E68" s="3822"/>
      <c r="F68" s="3822"/>
      <c r="G68" s="3822"/>
      <c r="H68" s="3822"/>
      <c r="I68" s="3822"/>
      <c r="J68" s="3822"/>
      <c r="K68" s="3822"/>
      <c r="L68" s="3822"/>
      <c r="M68" s="3822"/>
      <c r="N68" s="3822"/>
      <c r="O68" s="3822"/>
      <c r="P68" s="3823"/>
      <c r="Q68" s="3823"/>
      <c r="R68" s="3823"/>
      <c r="S68" s="3823"/>
      <c r="T68" s="3823"/>
      <c r="U68" s="269"/>
    </row>
    <row r="69" spans="1:21" s="258" customFormat="1" ht="13.5" customHeight="1">
      <c r="A69" s="3825" t="s">
        <v>580</v>
      </c>
      <c r="B69" s="3825"/>
      <c r="C69" s="3825"/>
      <c r="D69" s="3825"/>
      <c r="E69" s="3825"/>
      <c r="F69" s="3825"/>
      <c r="G69" s="3825"/>
      <c r="H69" s="3825"/>
      <c r="I69" s="3825"/>
      <c r="J69" s="3825"/>
      <c r="K69" s="3825"/>
      <c r="L69" s="3825"/>
      <c r="M69" s="3825"/>
      <c r="N69" s="3825"/>
      <c r="O69" s="3825"/>
      <c r="P69" s="3823" t="s">
        <v>581</v>
      </c>
      <c r="Q69" s="3823"/>
      <c r="R69" s="3823"/>
      <c r="S69" s="3823"/>
      <c r="T69" s="3823"/>
      <c r="U69" s="269"/>
    </row>
    <row r="70" spans="1:21" s="258" customFormat="1" ht="13.5" customHeight="1">
      <c r="A70" s="3825" t="s">
        <v>582</v>
      </c>
      <c r="B70" s="3825"/>
      <c r="C70" s="3825"/>
      <c r="D70" s="3825"/>
      <c r="E70" s="3825"/>
      <c r="F70" s="3825"/>
      <c r="G70" s="3825"/>
      <c r="H70" s="3825"/>
      <c r="I70" s="3825"/>
      <c r="J70" s="3825"/>
      <c r="K70" s="3825"/>
      <c r="L70" s="3825"/>
      <c r="M70" s="3825"/>
      <c r="N70" s="3825"/>
      <c r="O70" s="3825"/>
      <c r="P70" s="3823"/>
      <c r="Q70" s="3823"/>
      <c r="R70" s="3823"/>
      <c r="S70" s="3823"/>
      <c r="T70" s="3823"/>
      <c r="U70" s="272"/>
    </row>
    <row r="71" spans="1:21" ht="13.5" customHeight="1">
      <c r="A71" s="3822" t="s">
        <v>583</v>
      </c>
      <c r="B71" s="3822"/>
      <c r="C71" s="3822"/>
      <c r="D71" s="3822"/>
      <c r="E71" s="3822"/>
      <c r="F71" s="3822"/>
      <c r="G71" s="3822"/>
      <c r="H71" s="3822"/>
      <c r="I71" s="3822"/>
      <c r="J71" s="3822"/>
      <c r="K71" s="3822"/>
      <c r="L71" s="3822"/>
      <c r="M71" s="3822"/>
      <c r="N71" s="3822"/>
      <c r="O71" s="3822"/>
      <c r="P71" s="3823" t="s">
        <v>584</v>
      </c>
      <c r="Q71" s="3823"/>
      <c r="R71" s="3823"/>
      <c r="S71" s="3823"/>
      <c r="T71" s="3823"/>
      <c r="U71" s="272"/>
    </row>
    <row r="72" spans="1:21" ht="13.5" customHeight="1">
      <c r="A72" s="3822"/>
      <c r="B72" s="3822"/>
      <c r="C72" s="3822"/>
      <c r="D72" s="3822"/>
      <c r="E72" s="3822"/>
      <c r="F72" s="3822"/>
      <c r="G72" s="3822"/>
      <c r="H72" s="3822"/>
      <c r="I72" s="3822"/>
      <c r="J72" s="3822"/>
      <c r="K72" s="3822"/>
      <c r="L72" s="3822"/>
      <c r="M72" s="3822"/>
      <c r="N72" s="3822"/>
      <c r="O72" s="3822"/>
      <c r="P72" s="3823"/>
      <c r="Q72" s="3823"/>
      <c r="R72" s="3823"/>
      <c r="S72" s="3823"/>
      <c r="T72" s="3823"/>
      <c r="U72" s="272"/>
    </row>
    <row r="73" spans="1:21" ht="13.5" customHeight="1">
      <c r="A73" s="3822"/>
      <c r="B73" s="3822"/>
      <c r="C73" s="3822"/>
      <c r="D73" s="3822"/>
      <c r="E73" s="3822"/>
      <c r="F73" s="3822"/>
      <c r="G73" s="3822"/>
      <c r="H73" s="3822"/>
      <c r="I73" s="3822"/>
      <c r="J73" s="3822"/>
      <c r="K73" s="3822"/>
      <c r="L73" s="3822"/>
      <c r="M73" s="3822"/>
      <c r="N73" s="3822"/>
      <c r="O73" s="3822"/>
      <c r="P73" s="3824" t="s">
        <v>585</v>
      </c>
      <c r="Q73" s="3824"/>
      <c r="R73" s="3824"/>
      <c r="S73" s="3824"/>
      <c r="T73" s="3824"/>
      <c r="U73" s="272"/>
    </row>
    <row r="74" spans="1:21">
      <c r="H74" s="255"/>
      <c r="I74" s="255"/>
      <c r="J74" s="255"/>
      <c r="K74" s="255"/>
      <c r="L74" s="255"/>
      <c r="M74" s="255"/>
      <c r="N74" s="255"/>
      <c r="O74" s="255"/>
      <c r="Q74" s="255"/>
      <c r="R74" s="255"/>
      <c r="S74" s="255"/>
      <c r="T74" s="255"/>
    </row>
    <row r="75" spans="1:21">
      <c r="H75" s="255"/>
      <c r="I75" s="255"/>
      <c r="J75" s="255"/>
      <c r="K75" s="255"/>
      <c r="L75" s="255"/>
      <c r="M75" s="255"/>
      <c r="N75" s="255"/>
      <c r="O75" s="255"/>
      <c r="Q75" s="255"/>
      <c r="R75" s="255"/>
      <c r="S75" s="255"/>
      <c r="T75" s="255"/>
    </row>
    <row r="76" spans="1:21">
      <c r="H76" s="255"/>
      <c r="I76" s="255"/>
      <c r="J76" s="255"/>
      <c r="K76" s="255"/>
      <c r="L76" s="255"/>
      <c r="M76" s="255"/>
      <c r="N76" s="255"/>
      <c r="O76" s="255"/>
    </row>
    <row r="77" spans="1:21">
      <c r="P77" s="255"/>
      <c r="Q77" s="255"/>
      <c r="R77" s="255"/>
      <c r="S77" s="255"/>
      <c r="T77" s="255"/>
    </row>
    <row r="78" spans="1:21">
      <c r="P78" s="255"/>
      <c r="Q78" s="255"/>
      <c r="R78" s="255"/>
      <c r="S78" s="255"/>
      <c r="T78" s="255"/>
    </row>
    <row r="79" spans="1:21">
      <c r="P79" s="255"/>
    </row>
    <row r="83" spans="15:19">
      <c r="O83" s="255"/>
    </row>
    <row r="86" spans="15:19">
      <c r="P86" s="273"/>
      <c r="Q86" s="273"/>
      <c r="R86" s="273"/>
      <c r="S86" s="274"/>
    </row>
  </sheetData>
  <sheetProtection formatCells="0"/>
  <mergeCells count="209">
    <mergeCell ref="A4:C4"/>
    <mergeCell ref="D4:I4"/>
    <mergeCell ref="R4:T4"/>
    <mergeCell ref="A6:M6"/>
    <mergeCell ref="P6:Q6"/>
    <mergeCell ref="S6:T6"/>
    <mergeCell ref="M1:Q1"/>
    <mergeCell ref="M2:Q2"/>
    <mergeCell ref="R2:R3"/>
    <mergeCell ref="S2:T3"/>
    <mergeCell ref="A3:C3"/>
    <mergeCell ref="D3:I3"/>
    <mergeCell ref="O8:O10"/>
    <mergeCell ref="P8:R10"/>
    <mergeCell ref="S8:T10"/>
    <mergeCell ref="B10:E11"/>
    <mergeCell ref="M10:N11"/>
    <mergeCell ref="J11:L13"/>
    <mergeCell ref="O11:O13"/>
    <mergeCell ref="P11:P13"/>
    <mergeCell ref="Q11:Q13"/>
    <mergeCell ref="R11:R13"/>
    <mergeCell ref="B8:E9"/>
    <mergeCell ref="F8:H13"/>
    <mergeCell ref="I8:I13"/>
    <mergeCell ref="J8:L10"/>
    <mergeCell ref="M8:N9"/>
    <mergeCell ref="S11:T13"/>
    <mergeCell ref="B12:E13"/>
    <mergeCell ref="M12:N13"/>
    <mergeCell ref="A14:A19"/>
    <mergeCell ref="B14:E15"/>
    <mergeCell ref="F14:H19"/>
    <mergeCell ref="I14:I19"/>
    <mergeCell ref="J14:L16"/>
    <mergeCell ref="M14:M15"/>
    <mergeCell ref="N14:N15"/>
    <mergeCell ref="A8:A13"/>
    <mergeCell ref="A20:A25"/>
    <mergeCell ref="B20:E21"/>
    <mergeCell ref="F20:H25"/>
    <mergeCell ref="I20:I25"/>
    <mergeCell ref="J20:L22"/>
    <mergeCell ref="M20:M21"/>
    <mergeCell ref="S17:T19"/>
    <mergeCell ref="B18:E19"/>
    <mergeCell ref="M18:M19"/>
    <mergeCell ref="N18:N19"/>
    <mergeCell ref="R14:R19"/>
    <mergeCell ref="S14:T16"/>
    <mergeCell ref="B22:E23"/>
    <mergeCell ref="M22:M23"/>
    <mergeCell ref="N22:N23"/>
    <mergeCell ref="J23:L25"/>
    <mergeCell ref="O23:O25"/>
    <mergeCell ref="S23:T25"/>
    <mergeCell ref="B24:E25"/>
    <mergeCell ref="M24:M25"/>
    <mergeCell ref="N24:N25"/>
    <mergeCell ref="O14:O16"/>
    <mergeCell ref="P14:P19"/>
    <mergeCell ref="Q14:Q19"/>
    <mergeCell ref="B16:E17"/>
    <mergeCell ref="M16:M17"/>
    <mergeCell ref="N16:N17"/>
    <mergeCell ref="J17:L19"/>
    <mergeCell ref="O17:O19"/>
    <mergeCell ref="N20:N21"/>
    <mergeCell ref="O26:O28"/>
    <mergeCell ref="P26:P31"/>
    <mergeCell ref="Q26:Q31"/>
    <mergeCell ref="R26:R31"/>
    <mergeCell ref="S26:T28"/>
    <mergeCell ref="N28:N29"/>
    <mergeCell ref="O29:O31"/>
    <mergeCell ref="S29:T31"/>
    <mergeCell ref="R20:R25"/>
    <mergeCell ref="S20:T22"/>
    <mergeCell ref="O20:O22"/>
    <mergeCell ref="P20:P25"/>
    <mergeCell ref="Q20:Q25"/>
    <mergeCell ref="M30:M31"/>
    <mergeCell ref="N30:N31"/>
    <mergeCell ref="A32:A37"/>
    <mergeCell ref="B32:E33"/>
    <mergeCell ref="F32:H37"/>
    <mergeCell ref="I32:I37"/>
    <mergeCell ref="J32:L34"/>
    <mergeCell ref="M32:M33"/>
    <mergeCell ref="N32:N33"/>
    <mergeCell ref="A26:A31"/>
    <mergeCell ref="B26:E27"/>
    <mergeCell ref="F26:H31"/>
    <mergeCell ref="I26:I31"/>
    <mergeCell ref="J26:L28"/>
    <mergeCell ref="M26:M27"/>
    <mergeCell ref="B28:E29"/>
    <mergeCell ref="M28:M29"/>
    <mergeCell ref="J29:L31"/>
    <mergeCell ref="B30:E31"/>
    <mergeCell ref="N26:N27"/>
    <mergeCell ref="A38:A43"/>
    <mergeCell ref="B38:E39"/>
    <mergeCell ref="F38:H43"/>
    <mergeCell ref="I38:I43"/>
    <mergeCell ref="J38:L40"/>
    <mergeCell ref="M38:M39"/>
    <mergeCell ref="O32:O34"/>
    <mergeCell ref="P32:P37"/>
    <mergeCell ref="Q32:Q37"/>
    <mergeCell ref="B34:E35"/>
    <mergeCell ref="M34:M35"/>
    <mergeCell ref="N34:N35"/>
    <mergeCell ref="J35:L37"/>
    <mergeCell ref="O35:O37"/>
    <mergeCell ref="N38:N39"/>
    <mergeCell ref="O38:O40"/>
    <mergeCell ref="P38:P43"/>
    <mergeCell ref="Q38:Q43"/>
    <mergeCell ref="S35:T37"/>
    <mergeCell ref="B36:E37"/>
    <mergeCell ref="M36:M37"/>
    <mergeCell ref="N36:N37"/>
    <mergeCell ref="R32:R37"/>
    <mergeCell ref="S32:T34"/>
    <mergeCell ref="B40:E41"/>
    <mergeCell ref="M40:M41"/>
    <mergeCell ref="N40:N41"/>
    <mergeCell ref="J41:L43"/>
    <mergeCell ref="O41:O43"/>
    <mergeCell ref="S41:T43"/>
    <mergeCell ref="B42:E43"/>
    <mergeCell ref="M42:M43"/>
    <mergeCell ref="N42:N43"/>
    <mergeCell ref="O44:O46"/>
    <mergeCell ref="P44:P49"/>
    <mergeCell ref="Q44:Q49"/>
    <mergeCell ref="R44:R49"/>
    <mergeCell ref="S44:T46"/>
    <mergeCell ref="N46:N47"/>
    <mergeCell ref="O47:O49"/>
    <mergeCell ref="S47:T49"/>
    <mergeCell ref="R38:R43"/>
    <mergeCell ref="S38:T40"/>
    <mergeCell ref="M48:M49"/>
    <mergeCell ref="N48:N49"/>
    <mergeCell ref="A50:A55"/>
    <mergeCell ref="B50:E51"/>
    <mergeCell ref="F50:H55"/>
    <mergeCell ref="I50:I55"/>
    <mergeCell ref="J50:L52"/>
    <mergeCell ref="M50:M51"/>
    <mergeCell ref="N50:N51"/>
    <mergeCell ref="A44:A49"/>
    <mergeCell ref="B44:E45"/>
    <mergeCell ref="F44:H49"/>
    <mergeCell ref="I44:I49"/>
    <mergeCell ref="J44:L46"/>
    <mergeCell ref="M44:M45"/>
    <mergeCell ref="B46:E47"/>
    <mergeCell ref="M46:M47"/>
    <mergeCell ref="J47:L49"/>
    <mergeCell ref="B48:E49"/>
    <mergeCell ref="N44:N45"/>
    <mergeCell ref="A56:A61"/>
    <mergeCell ref="B56:E57"/>
    <mergeCell ref="F56:H61"/>
    <mergeCell ref="I56:I61"/>
    <mergeCell ref="J56:L58"/>
    <mergeCell ref="M56:M57"/>
    <mergeCell ref="O50:O52"/>
    <mergeCell ref="P50:P55"/>
    <mergeCell ref="Q50:Q55"/>
    <mergeCell ref="B52:E53"/>
    <mergeCell ref="M52:M53"/>
    <mergeCell ref="N52:N53"/>
    <mergeCell ref="J53:L55"/>
    <mergeCell ref="O53:O55"/>
    <mergeCell ref="N56:N57"/>
    <mergeCell ref="O56:O58"/>
    <mergeCell ref="P56:P61"/>
    <mergeCell ref="Q56:Q61"/>
    <mergeCell ref="R56:R61"/>
    <mergeCell ref="S56:T58"/>
    <mergeCell ref="S53:T55"/>
    <mergeCell ref="B54:E55"/>
    <mergeCell ref="M54:M55"/>
    <mergeCell ref="N54:N55"/>
    <mergeCell ref="R50:R55"/>
    <mergeCell ref="S50:T52"/>
    <mergeCell ref="B58:E59"/>
    <mergeCell ref="M58:M59"/>
    <mergeCell ref="N58:N59"/>
    <mergeCell ref="J59:L61"/>
    <mergeCell ref="O59:O61"/>
    <mergeCell ref="S59:T61"/>
    <mergeCell ref="B60:E61"/>
    <mergeCell ref="M60:M61"/>
    <mergeCell ref="N60:N61"/>
    <mergeCell ref="A71:O73"/>
    <mergeCell ref="P71:T72"/>
    <mergeCell ref="P73:T73"/>
    <mergeCell ref="P62:T63"/>
    <mergeCell ref="P64:T66"/>
    <mergeCell ref="A66:O68"/>
    <mergeCell ref="P67:T68"/>
    <mergeCell ref="A69:O69"/>
    <mergeCell ref="P69:T70"/>
    <mergeCell ref="A70:O70"/>
  </mergeCells>
  <phoneticPr fontId="18"/>
  <dataValidations count="1">
    <dataValidation type="list" allowBlank="1" showInputMessage="1" showErrorMessage="1" sqref="I14:I61" xr:uid="{00000000-0002-0000-1D00-000000000000}">
      <formula1>"現,作,女,未,主,職,安,能,再,習,就,１特"</formula1>
    </dataValidation>
  </dataValidations>
  <pageMargins left="0.70866141732283472" right="0.70866141732283472" top="0.74803149606299213" bottom="0.74803149606299213" header="0.31496062992125984" footer="0.31496062992125984"/>
  <pageSetup paperSize="8" scale="91" orientation="landscape"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5"/>
  <dimension ref="A1:AK40"/>
  <sheetViews>
    <sheetView view="pageBreakPreview" zoomScaleNormal="100" zoomScaleSheetLayoutView="100" workbookViewId="0">
      <selection activeCell="U7" sqref="U7"/>
    </sheetView>
  </sheetViews>
  <sheetFormatPr defaultColWidth="2.33203125" defaultRowHeight="13.2"/>
  <sheetData>
    <row r="1" spans="1:37">
      <c r="A1" s="275"/>
      <c r="B1" s="275"/>
      <c r="C1" s="275"/>
      <c r="D1" s="275"/>
      <c r="E1" s="275"/>
      <c r="F1" s="275"/>
      <c r="G1" s="275"/>
      <c r="H1" s="275"/>
      <c r="I1" s="275"/>
      <c r="J1" s="275"/>
      <c r="K1" s="275"/>
      <c r="L1" s="275"/>
      <c r="M1" s="275"/>
      <c r="N1" s="275"/>
      <c r="O1" s="275"/>
      <c r="P1" s="275"/>
      <c r="Q1" s="275"/>
      <c r="R1" s="275"/>
      <c r="S1" s="275"/>
      <c r="T1" s="275"/>
      <c r="U1" s="275"/>
      <c r="V1" s="275"/>
      <c r="W1" s="275"/>
      <c r="X1" s="275"/>
      <c r="Y1" s="275"/>
      <c r="Z1" s="275"/>
      <c r="AA1" s="275"/>
      <c r="AB1" s="275"/>
      <c r="AC1" s="276"/>
      <c r="AD1" s="3219"/>
      <c r="AE1" s="3219"/>
      <c r="AF1" s="3219"/>
      <c r="AG1" s="3219"/>
      <c r="AH1" s="3219"/>
      <c r="AI1" s="3219"/>
      <c r="AJ1" s="3219"/>
      <c r="AK1" s="275"/>
    </row>
    <row r="2" spans="1:37">
      <c r="A2" s="275"/>
      <c r="B2" s="275"/>
      <c r="C2" s="275"/>
      <c r="D2" s="275"/>
      <c r="E2" s="275"/>
      <c r="F2" s="275"/>
      <c r="G2" s="275"/>
      <c r="H2" s="275"/>
      <c r="I2" s="275"/>
      <c r="J2" s="275"/>
      <c r="K2" s="275"/>
      <c r="L2" s="275"/>
      <c r="M2" s="275"/>
      <c r="N2" s="275"/>
      <c r="O2" s="275"/>
      <c r="P2" s="275"/>
      <c r="Q2" s="275"/>
      <c r="R2" s="275"/>
      <c r="S2" s="275"/>
      <c r="T2" s="275"/>
      <c r="U2" s="275"/>
      <c r="V2" s="275"/>
      <c r="W2" s="275"/>
      <c r="X2" s="275"/>
      <c r="Y2" s="330"/>
      <c r="Z2" s="330"/>
      <c r="AA2" s="330"/>
      <c r="AB2" s="330"/>
      <c r="AC2" s="330"/>
      <c r="AD2" s="330"/>
      <c r="AE2" s="330"/>
      <c r="AF2" s="330"/>
      <c r="AG2" s="330"/>
      <c r="AH2" s="330"/>
      <c r="AI2" s="330"/>
      <c r="AJ2" s="330"/>
      <c r="AK2" s="330"/>
    </row>
    <row r="3" spans="1:37">
      <c r="A3" s="275"/>
      <c r="B3" s="275"/>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6"/>
      <c r="AE3" s="276"/>
      <c r="AF3" s="276"/>
      <c r="AG3" s="276"/>
      <c r="AH3" s="276"/>
      <c r="AI3" s="276"/>
      <c r="AJ3" s="276"/>
      <c r="AK3" s="275"/>
    </row>
    <row r="4" spans="1:37">
      <c r="A4" s="275"/>
      <c r="B4" s="3980" t="str">
        <f>入力シート!C5&amp;"　殿"</f>
        <v>久留米市長　殿</v>
      </c>
      <c r="C4" s="3980"/>
      <c r="D4" s="3980"/>
      <c r="E4" s="3980"/>
      <c r="F4" s="3980"/>
      <c r="G4" s="3980"/>
      <c r="H4" s="3980"/>
      <c r="I4" s="3980"/>
      <c r="J4" s="3980"/>
      <c r="K4" s="3980"/>
      <c r="L4" s="31"/>
      <c r="M4" s="31"/>
      <c r="N4" s="31"/>
      <c r="O4" s="31"/>
      <c r="P4" s="31"/>
      <c r="Q4" s="275"/>
      <c r="R4" s="275"/>
      <c r="S4" s="275"/>
      <c r="T4" s="275"/>
      <c r="U4" s="275"/>
      <c r="V4" s="275"/>
      <c r="W4" s="275"/>
      <c r="X4" s="275"/>
      <c r="Y4" s="275"/>
      <c r="Z4" s="275"/>
      <c r="AA4" s="275"/>
      <c r="AB4" s="275"/>
      <c r="AC4" s="275"/>
      <c r="AD4" s="275"/>
      <c r="AE4" s="275"/>
      <c r="AF4" s="275"/>
      <c r="AG4" s="275"/>
      <c r="AH4" s="275"/>
      <c r="AI4" s="275"/>
      <c r="AJ4" s="275"/>
      <c r="AK4" s="275"/>
    </row>
    <row r="5" spans="1:37">
      <c r="A5" s="275"/>
      <c r="B5" s="275"/>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s="275"/>
      <c r="AG5" s="275"/>
      <c r="AH5" s="275"/>
      <c r="AI5" s="275"/>
      <c r="AJ5" s="275"/>
      <c r="AK5" s="275"/>
    </row>
    <row r="6" spans="1:37">
      <c r="A6" s="275"/>
      <c r="B6" s="275"/>
      <c r="C6" s="275"/>
      <c r="D6" s="275"/>
      <c r="E6" s="275"/>
      <c r="F6" s="275"/>
      <c r="G6" s="275"/>
      <c r="H6" s="275"/>
      <c r="I6" s="275"/>
      <c r="J6" s="275"/>
      <c r="K6" s="275"/>
      <c r="L6" s="275"/>
      <c r="M6" s="275"/>
      <c r="N6" s="275"/>
      <c r="O6" s="275"/>
      <c r="P6" s="275"/>
      <c r="Q6" s="275"/>
      <c r="R6" s="275"/>
      <c r="S6" s="275"/>
      <c r="T6" s="275"/>
      <c r="U6" s="275" t="s">
        <v>2549</v>
      </c>
      <c r="V6" s="275"/>
      <c r="W6" s="275"/>
      <c r="X6" s="275"/>
      <c r="Y6" s="275"/>
      <c r="Z6" s="275"/>
      <c r="AA6" s="275"/>
      <c r="AB6" s="275"/>
      <c r="AC6" s="275"/>
      <c r="AD6" s="275"/>
      <c r="AE6" s="275"/>
      <c r="AF6" s="275"/>
      <c r="AG6" s="275"/>
      <c r="AH6" s="275"/>
      <c r="AI6" s="275"/>
      <c r="AJ6" s="275"/>
      <c r="AK6" s="275"/>
    </row>
    <row r="7" spans="1:37">
      <c r="A7" s="275"/>
      <c r="B7" s="275"/>
      <c r="C7" s="275"/>
      <c r="D7" s="275"/>
      <c r="E7" s="275"/>
      <c r="F7" s="275"/>
      <c r="G7" s="275"/>
      <c r="H7" s="275"/>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275"/>
    </row>
    <row r="8" spans="1:37">
      <c r="A8" s="275"/>
      <c r="B8" s="275"/>
      <c r="C8" s="275"/>
      <c r="D8" s="275"/>
      <c r="E8" s="275"/>
      <c r="F8" s="275"/>
      <c r="G8" s="275"/>
      <c r="H8" s="275"/>
      <c r="I8" s="275"/>
      <c r="J8" s="275"/>
      <c r="K8" s="275"/>
      <c r="L8" s="275"/>
      <c r="M8" s="275"/>
      <c r="N8" s="275"/>
      <c r="O8" s="275"/>
      <c r="P8" s="275"/>
      <c r="Q8" s="275"/>
      <c r="R8" s="275"/>
      <c r="S8" s="275"/>
      <c r="T8" s="275"/>
      <c r="U8" s="277" t="str">
        <f>入力シート!C25</f>
        <v>久留米市〇〇町１２３</v>
      </c>
      <c r="V8" s="277"/>
      <c r="W8" s="277"/>
      <c r="X8" s="277"/>
      <c r="Y8" s="277"/>
      <c r="Z8" s="277"/>
      <c r="AA8" s="278"/>
      <c r="AB8" s="279"/>
      <c r="AC8" s="279"/>
      <c r="AD8" s="279"/>
      <c r="AE8" s="279"/>
      <c r="AF8" s="275"/>
      <c r="AG8" s="275"/>
      <c r="AH8" s="275"/>
      <c r="AI8" s="275"/>
      <c r="AJ8" s="275"/>
      <c r="AK8" s="275"/>
    </row>
    <row r="9" spans="1:37">
      <c r="A9" s="275"/>
      <c r="B9" s="275"/>
      <c r="C9" s="275"/>
      <c r="D9" s="275"/>
      <c r="E9" s="275"/>
      <c r="F9" s="275"/>
      <c r="G9" s="275"/>
      <c r="H9" s="275"/>
      <c r="I9" s="275"/>
      <c r="J9" s="275"/>
      <c r="K9" s="275"/>
      <c r="L9" s="275"/>
      <c r="M9" s="275"/>
      <c r="N9" s="275"/>
      <c r="O9" s="275"/>
      <c r="P9" s="275"/>
      <c r="Q9" s="275"/>
      <c r="R9" s="275"/>
      <c r="S9" s="275"/>
      <c r="T9" s="275"/>
      <c r="U9" s="277"/>
      <c r="V9" s="277"/>
      <c r="W9" s="277"/>
      <c r="X9" s="277"/>
      <c r="Y9" s="277"/>
      <c r="Z9" s="277"/>
      <c r="AA9" s="278"/>
      <c r="AB9" s="279"/>
      <c r="AC9" s="279"/>
      <c r="AD9" s="279"/>
      <c r="AE9" s="279"/>
      <c r="AF9" s="275"/>
      <c r="AG9" s="275"/>
      <c r="AH9" s="275"/>
      <c r="AI9" s="275"/>
      <c r="AJ9" s="275"/>
      <c r="AK9" s="275"/>
    </row>
    <row r="10" spans="1:37">
      <c r="A10" s="275"/>
      <c r="B10" s="275"/>
      <c r="C10" s="275"/>
      <c r="D10" s="275"/>
      <c r="E10" s="275"/>
      <c r="F10" s="275"/>
      <c r="G10" s="275"/>
      <c r="H10" s="275"/>
      <c r="I10" s="275"/>
      <c r="J10" s="275"/>
      <c r="K10" s="275"/>
      <c r="L10" s="275"/>
      <c r="M10" s="275"/>
      <c r="N10" s="275"/>
      <c r="O10" s="275"/>
      <c r="P10" s="275"/>
      <c r="Q10" s="275"/>
      <c r="R10" s="275"/>
      <c r="S10" s="275"/>
      <c r="T10" s="275"/>
      <c r="U10" s="277" t="str">
        <f>入力シート!C26</f>
        <v>(株）○○○○建設</v>
      </c>
      <c r="V10" s="277"/>
      <c r="W10" s="277"/>
      <c r="X10" s="277"/>
      <c r="Y10" s="277"/>
      <c r="Z10" s="277"/>
      <c r="AA10" s="278"/>
      <c r="AB10" s="279"/>
      <c r="AC10" s="279"/>
      <c r="AD10" s="279"/>
      <c r="AE10" s="279"/>
      <c r="AF10" s="275"/>
      <c r="AG10" s="275"/>
      <c r="AH10" s="275"/>
      <c r="AI10" s="275"/>
      <c r="AJ10" s="275"/>
      <c r="AK10" s="275"/>
    </row>
    <row r="11" spans="1:37">
      <c r="A11" s="275"/>
      <c r="B11" s="275"/>
      <c r="C11" s="275"/>
      <c r="D11" s="275"/>
      <c r="E11" s="275"/>
      <c r="F11" s="275"/>
      <c r="G11" s="275"/>
      <c r="H11" s="275"/>
      <c r="I11" s="275"/>
      <c r="J11" s="275"/>
      <c r="K11" s="275"/>
      <c r="L11" s="275"/>
      <c r="M11" s="275"/>
      <c r="N11" s="275"/>
      <c r="O11" s="275"/>
      <c r="P11" s="275"/>
      <c r="Q11" s="275"/>
      <c r="R11" s="275"/>
      <c r="S11" s="275"/>
      <c r="T11" s="275"/>
      <c r="U11" s="277"/>
      <c r="V11" s="277"/>
      <c r="W11" s="277"/>
      <c r="X11" s="277"/>
      <c r="Y11" s="277"/>
      <c r="Z11" s="277"/>
      <c r="AA11" s="278"/>
      <c r="AB11" s="279"/>
      <c r="AC11" s="279"/>
      <c r="AD11" s="279"/>
      <c r="AE11" s="279"/>
      <c r="AF11" s="275"/>
      <c r="AG11" s="275"/>
      <c r="AH11" s="275"/>
      <c r="AI11" s="275"/>
      <c r="AJ11" s="275"/>
      <c r="AK11" s="275"/>
    </row>
    <row r="12" spans="1:37">
      <c r="A12" s="275"/>
      <c r="B12" s="275"/>
      <c r="C12" s="275"/>
      <c r="D12" s="275"/>
      <c r="E12" s="275"/>
      <c r="F12" s="275"/>
      <c r="G12" s="275"/>
      <c r="H12" s="275"/>
      <c r="I12" s="275"/>
      <c r="J12" s="275"/>
      <c r="K12" s="275"/>
      <c r="L12" s="275"/>
      <c r="M12" s="275"/>
      <c r="N12" s="275"/>
      <c r="O12" s="275"/>
      <c r="P12" s="275"/>
      <c r="Q12" s="275"/>
      <c r="R12" s="275"/>
      <c r="S12" s="275"/>
      <c r="T12" s="275"/>
      <c r="U12" s="277" t="str">
        <f>入力シート!C27</f>
        <v>代表取締役　久留米一郎</v>
      </c>
      <c r="V12" s="277"/>
      <c r="W12" s="277"/>
      <c r="X12" s="277"/>
      <c r="Y12" s="277"/>
      <c r="Z12" s="277"/>
      <c r="AA12" s="278"/>
      <c r="AB12" s="279"/>
      <c r="AC12" s="279"/>
      <c r="AD12" s="279"/>
      <c r="AE12" s="279"/>
      <c r="AF12" s="275"/>
      <c r="AG12" s="275"/>
      <c r="AH12" s="275"/>
      <c r="AI12" s="275"/>
      <c r="AJ12" s="275"/>
      <c r="AK12" s="275"/>
    </row>
    <row r="13" spans="1:37">
      <c r="A13" s="275"/>
      <c r="B13" s="275"/>
      <c r="C13" s="275"/>
      <c r="D13" s="275"/>
      <c r="E13" s="275"/>
      <c r="F13" s="275"/>
      <c r="G13" s="275"/>
      <c r="H13" s="275"/>
      <c r="I13" s="275"/>
      <c r="J13" s="275"/>
      <c r="K13" s="275"/>
      <c r="L13" s="275"/>
      <c r="M13" s="275"/>
      <c r="N13" s="275"/>
      <c r="O13" s="275"/>
      <c r="P13" s="275"/>
      <c r="Q13" s="275"/>
      <c r="R13" s="275"/>
      <c r="S13" s="275"/>
      <c r="T13" s="275"/>
      <c r="U13" s="275"/>
      <c r="V13" s="275"/>
      <c r="W13" s="275"/>
      <c r="X13" s="275"/>
      <c r="Y13" s="275"/>
      <c r="Z13" s="275"/>
      <c r="AA13" s="275"/>
      <c r="AB13" s="275"/>
      <c r="AC13" s="275"/>
      <c r="AD13" s="275"/>
      <c r="AE13" s="275"/>
      <c r="AF13" s="275"/>
      <c r="AG13" s="275"/>
      <c r="AH13" s="275"/>
      <c r="AI13" s="275"/>
      <c r="AJ13" s="275"/>
      <c r="AK13" s="275"/>
    </row>
    <row r="14" spans="1:37">
      <c r="A14" s="275"/>
      <c r="B14" s="275"/>
      <c r="C14" s="275"/>
      <c r="D14" s="275"/>
      <c r="E14" s="275"/>
      <c r="F14" s="275"/>
      <c r="G14" s="275"/>
      <c r="H14" s="275"/>
      <c r="I14" s="275"/>
      <c r="J14" s="275"/>
      <c r="K14" s="275"/>
      <c r="L14" s="275"/>
      <c r="M14" s="275"/>
      <c r="N14" s="275"/>
      <c r="O14" s="275"/>
      <c r="P14" s="275"/>
      <c r="Q14" s="275"/>
      <c r="R14" s="275"/>
      <c r="S14" s="275"/>
      <c r="T14" s="275"/>
      <c r="U14" s="275"/>
      <c r="V14" s="275"/>
      <c r="W14" s="275"/>
      <c r="X14" s="275"/>
      <c r="Y14" s="275"/>
      <c r="Z14" s="275"/>
      <c r="AA14" s="275"/>
      <c r="AB14" s="275"/>
      <c r="AC14" s="275"/>
      <c r="AD14" s="275"/>
      <c r="AE14" s="275"/>
      <c r="AF14" s="275"/>
      <c r="AG14" s="275"/>
      <c r="AH14" s="275"/>
      <c r="AI14" s="275"/>
      <c r="AJ14" s="275"/>
      <c r="AK14" s="275"/>
    </row>
    <row r="16" spans="1:37">
      <c r="A16" s="3981" t="s">
        <v>942</v>
      </c>
      <c r="B16" s="3981"/>
      <c r="C16" s="3981"/>
      <c r="D16" s="3981"/>
      <c r="E16" s="3981"/>
      <c r="F16" s="3981"/>
      <c r="G16" s="3981"/>
      <c r="H16" s="3981"/>
      <c r="I16" s="3981"/>
      <c r="J16" s="3981"/>
      <c r="K16" s="3981"/>
      <c r="L16" s="3981"/>
      <c r="M16" s="3981"/>
      <c r="N16" s="3981"/>
      <c r="O16" s="3981"/>
      <c r="P16" s="3981"/>
      <c r="Q16" s="3981"/>
      <c r="R16" s="3981"/>
      <c r="S16" s="3981"/>
      <c r="T16" s="3981"/>
      <c r="U16" s="3981"/>
      <c r="V16" s="3981"/>
      <c r="W16" s="3981"/>
      <c r="X16" s="3981"/>
      <c r="Y16" s="3981"/>
      <c r="Z16" s="3981"/>
      <c r="AA16" s="3981"/>
      <c r="AB16" s="3981"/>
      <c r="AC16" s="3981"/>
      <c r="AD16" s="3981"/>
      <c r="AE16" s="3981"/>
      <c r="AF16" s="3981"/>
      <c r="AG16" s="3981"/>
      <c r="AH16" s="3981"/>
      <c r="AI16" s="3981"/>
      <c r="AJ16" s="3981"/>
    </row>
    <row r="17" spans="1:36">
      <c r="A17" s="3981"/>
      <c r="B17" s="3981"/>
      <c r="C17" s="3981"/>
      <c r="D17" s="3981"/>
      <c r="E17" s="3981"/>
      <c r="F17" s="3981"/>
      <c r="G17" s="3981"/>
      <c r="H17" s="3981"/>
      <c r="I17" s="3981"/>
      <c r="J17" s="3981"/>
      <c r="K17" s="3981"/>
      <c r="L17" s="3981"/>
      <c r="M17" s="3981"/>
      <c r="N17" s="3981"/>
      <c r="O17" s="3981"/>
      <c r="P17" s="3981"/>
      <c r="Q17" s="3981"/>
      <c r="R17" s="3981"/>
      <c r="S17" s="3981"/>
      <c r="T17" s="3981"/>
      <c r="U17" s="3981"/>
      <c r="V17" s="3981"/>
      <c r="W17" s="3981"/>
      <c r="X17" s="3981"/>
      <c r="Y17" s="3981"/>
      <c r="Z17" s="3981"/>
      <c r="AA17" s="3981"/>
      <c r="AB17" s="3981"/>
      <c r="AC17" s="3981"/>
      <c r="AD17" s="3981"/>
      <c r="AE17" s="3981"/>
      <c r="AF17" s="3981"/>
      <c r="AG17" s="3981"/>
      <c r="AH17" s="3981"/>
      <c r="AI17" s="3981"/>
      <c r="AJ17" s="3981"/>
    </row>
    <row r="18" spans="1:36" ht="16.2">
      <c r="A18" s="443"/>
      <c r="B18" s="443"/>
      <c r="C18" s="443"/>
      <c r="D18" s="443"/>
      <c r="E18" s="443"/>
      <c r="F18" s="443"/>
      <c r="G18" s="443"/>
      <c r="H18" s="443"/>
      <c r="I18" s="443"/>
      <c r="J18" s="443"/>
      <c r="K18" s="443"/>
      <c r="L18" s="443"/>
      <c r="M18" s="443"/>
      <c r="N18" s="443"/>
      <c r="O18" s="443"/>
      <c r="P18" s="443"/>
      <c r="Q18" s="443"/>
      <c r="R18" s="443"/>
      <c r="S18" s="443"/>
      <c r="T18" s="443"/>
      <c r="U18" s="443"/>
      <c r="V18" s="443"/>
      <c r="W18" s="443"/>
      <c r="X18" s="443"/>
      <c r="Y18" s="443"/>
      <c r="Z18" s="443"/>
      <c r="AA18" s="443"/>
      <c r="AB18" s="443"/>
      <c r="AC18" s="443"/>
      <c r="AD18" s="443"/>
      <c r="AE18" s="443"/>
      <c r="AF18" s="443"/>
      <c r="AG18" s="443"/>
      <c r="AH18" s="443"/>
      <c r="AI18" s="443"/>
      <c r="AJ18" s="443"/>
    </row>
    <row r="20" spans="1:36">
      <c r="A20" s="444"/>
      <c r="B20" s="444"/>
      <c r="C20" s="444"/>
      <c r="D20" s="444"/>
      <c r="F20" s="444"/>
      <c r="G20" s="445" t="s">
        <v>943</v>
      </c>
      <c r="H20" s="3982" t="str">
        <f>入力シート!C10</f>
        <v>○○校区道路改良工事</v>
      </c>
      <c r="I20" s="3982"/>
      <c r="J20" s="3982"/>
      <c r="K20" s="3982"/>
      <c r="L20" s="3982"/>
      <c r="M20" s="3982"/>
      <c r="N20" s="3982"/>
      <c r="O20" s="3982"/>
      <c r="P20" s="3982"/>
      <c r="Q20" s="3982"/>
      <c r="R20" s="3982"/>
      <c r="S20" s="3982"/>
      <c r="T20" s="3982"/>
      <c r="U20" s="3982"/>
      <c r="V20" s="3982"/>
      <c r="W20" s="3982"/>
      <c r="X20" s="3982"/>
      <c r="Y20" s="3982"/>
      <c r="Z20" s="3982"/>
      <c r="AA20" s="3982"/>
      <c r="AB20" s="3982"/>
      <c r="AC20" s="3982"/>
      <c r="AD20" s="3982"/>
      <c r="AE20" s="3982"/>
      <c r="AF20" s="3982"/>
      <c r="AG20" s="3982"/>
      <c r="AH20" s="444"/>
      <c r="AI20" s="444"/>
      <c r="AJ20" s="444"/>
    </row>
    <row r="23" spans="1:36">
      <c r="B23" s="446"/>
      <c r="C23" s="446"/>
      <c r="D23" s="3983" t="s">
        <v>944</v>
      </c>
      <c r="E23" s="3983"/>
      <c r="F23" s="3983"/>
      <c r="G23" s="3983"/>
      <c r="H23" s="3983"/>
      <c r="I23" s="3983"/>
      <c r="J23" s="3983"/>
      <c r="K23" s="3983"/>
      <c r="L23" s="3983"/>
      <c r="M23" s="3983"/>
      <c r="N23" s="3983"/>
      <c r="O23" s="3983"/>
      <c r="P23" s="3983"/>
      <c r="Q23" s="3983"/>
      <c r="R23" s="3983"/>
      <c r="S23" s="3983"/>
      <c r="T23" s="3983"/>
      <c r="U23" s="3983"/>
      <c r="V23" s="3983"/>
      <c r="W23" s="3983"/>
      <c r="X23" s="3983"/>
      <c r="Y23" s="3983"/>
      <c r="Z23" s="3983"/>
      <c r="AA23" s="3983"/>
      <c r="AB23" s="3983"/>
      <c r="AC23" s="3983"/>
      <c r="AD23" s="3983"/>
      <c r="AE23" s="3983"/>
      <c r="AF23" s="3983"/>
      <c r="AG23" s="3983"/>
      <c r="AH23" s="446"/>
    </row>
    <row r="24" spans="1:36">
      <c r="B24" s="446"/>
      <c r="C24" s="446"/>
      <c r="D24" s="3983"/>
      <c r="E24" s="3983"/>
      <c r="F24" s="3983"/>
      <c r="G24" s="3983"/>
      <c r="H24" s="3983"/>
      <c r="I24" s="3983"/>
      <c r="J24" s="3983"/>
      <c r="K24" s="3983"/>
      <c r="L24" s="3983"/>
      <c r="M24" s="3983"/>
      <c r="N24" s="3983"/>
      <c r="O24" s="3983"/>
      <c r="P24" s="3983"/>
      <c r="Q24" s="3983"/>
      <c r="R24" s="3983"/>
      <c r="S24" s="3983"/>
      <c r="T24" s="3983"/>
      <c r="U24" s="3983"/>
      <c r="V24" s="3983"/>
      <c r="W24" s="3983"/>
      <c r="X24" s="3983"/>
      <c r="Y24" s="3983"/>
      <c r="Z24" s="3983"/>
      <c r="AA24" s="3983"/>
      <c r="AB24" s="3983"/>
      <c r="AC24" s="3983"/>
      <c r="AD24" s="3983"/>
      <c r="AE24" s="3983"/>
      <c r="AF24" s="3983"/>
      <c r="AG24" s="3983"/>
      <c r="AH24" s="446"/>
    </row>
    <row r="25" spans="1:36">
      <c r="B25" s="446"/>
      <c r="C25" s="446"/>
      <c r="D25" s="446"/>
      <c r="E25" s="446"/>
      <c r="F25" s="446"/>
      <c r="G25" s="446"/>
      <c r="H25" s="446"/>
      <c r="I25" s="446"/>
      <c r="J25" s="446"/>
      <c r="K25" s="446"/>
      <c r="L25" s="446"/>
      <c r="M25" s="446"/>
      <c r="N25" s="446"/>
      <c r="O25" s="446"/>
      <c r="P25" s="446"/>
      <c r="Q25" s="446"/>
      <c r="R25" s="446"/>
      <c r="S25" s="446"/>
      <c r="T25" s="446"/>
      <c r="U25" s="446"/>
      <c r="V25" s="446"/>
      <c r="W25" s="446"/>
      <c r="X25" s="446"/>
      <c r="Y25" s="446"/>
      <c r="Z25" s="446"/>
      <c r="AA25" s="446"/>
      <c r="AB25" s="446"/>
      <c r="AC25" s="446"/>
      <c r="AD25" s="446"/>
      <c r="AE25" s="446"/>
      <c r="AF25" s="446"/>
      <c r="AG25" s="446"/>
      <c r="AH25" s="446"/>
    </row>
    <row r="26" spans="1:36">
      <c r="B26" s="446"/>
      <c r="C26" s="446"/>
      <c r="D26" s="446"/>
      <c r="E26" s="446"/>
      <c r="F26" s="446"/>
      <c r="G26" s="446"/>
      <c r="H26" s="446"/>
      <c r="I26" s="446"/>
      <c r="J26" s="446"/>
      <c r="K26" s="446"/>
      <c r="L26" s="446"/>
      <c r="M26" s="446"/>
      <c r="N26" s="446"/>
      <c r="O26" s="446"/>
      <c r="P26" s="446"/>
      <c r="Q26" s="446"/>
      <c r="R26" s="446"/>
      <c r="S26" s="446"/>
      <c r="T26" s="446"/>
      <c r="U26" s="446"/>
      <c r="V26" s="446"/>
      <c r="W26" s="446"/>
      <c r="X26" s="446"/>
      <c r="Y26" s="446"/>
      <c r="Z26" s="446"/>
      <c r="AA26" s="446"/>
      <c r="AB26" s="446"/>
      <c r="AC26" s="446"/>
      <c r="AD26" s="446"/>
      <c r="AE26" s="446"/>
      <c r="AF26" s="446"/>
      <c r="AG26" s="446"/>
      <c r="AH26" s="446"/>
    </row>
    <row r="27" spans="1:36" ht="13.35" customHeight="1">
      <c r="B27" s="446"/>
      <c r="C27" s="3979" t="s">
        <v>945</v>
      </c>
      <c r="D27" s="3979"/>
      <c r="E27" s="3979"/>
      <c r="F27" s="3979"/>
      <c r="G27" s="3979"/>
      <c r="H27" s="3979"/>
      <c r="I27" s="3979"/>
      <c r="J27" s="3979"/>
      <c r="K27" s="3979"/>
      <c r="L27" s="3979"/>
      <c r="M27" s="3979"/>
      <c r="N27" s="3979"/>
      <c r="O27" s="3979"/>
      <c r="P27" s="3979"/>
      <c r="Q27" s="3979"/>
      <c r="R27" s="3979"/>
      <c r="S27" s="3979"/>
      <c r="T27" s="3979"/>
      <c r="U27" s="3979"/>
      <c r="V27" s="3979"/>
      <c r="W27" s="3979"/>
      <c r="X27" s="3979"/>
      <c r="Y27" s="3979"/>
      <c r="Z27" s="3979"/>
      <c r="AA27" s="3979"/>
      <c r="AB27" s="3979"/>
      <c r="AC27" s="3979"/>
      <c r="AD27" s="3979"/>
      <c r="AE27" s="3979"/>
      <c r="AF27" s="3979"/>
      <c r="AG27" s="3979"/>
      <c r="AH27" s="3979"/>
    </row>
    <row r="28" spans="1:36">
      <c r="B28" s="446"/>
      <c r="C28" s="3979"/>
      <c r="D28" s="3979"/>
      <c r="E28" s="3979"/>
      <c r="F28" s="3979"/>
      <c r="G28" s="3979"/>
      <c r="H28" s="3979"/>
      <c r="I28" s="3979"/>
      <c r="J28" s="3979"/>
      <c r="K28" s="3979"/>
      <c r="L28" s="3979"/>
      <c r="M28" s="3979"/>
      <c r="N28" s="3979"/>
      <c r="O28" s="3979"/>
      <c r="P28" s="3979"/>
      <c r="Q28" s="3979"/>
      <c r="R28" s="3979"/>
      <c r="S28" s="3979"/>
      <c r="T28" s="3979"/>
      <c r="U28" s="3979"/>
      <c r="V28" s="3979"/>
      <c r="W28" s="3979"/>
      <c r="X28" s="3979"/>
      <c r="Y28" s="3979"/>
      <c r="Z28" s="3979"/>
      <c r="AA28" s="3979"/>
      <c r="AB28" s="3979"/>
      <c r="AC28" s="3979"/>
      <c r="AD28" s="3979"/>
      <c r="AE28" s="3979"/>
      <c r="AF28" s="3979"/>
      <c r="AG28" s="3979"/>
      <c r="AH28" s="3979"/>
    </row>
    <row r="29" spans="1:36">
      <c r="B29" s="446"/>
      <c r="C29" s="3979"/>
      <c r="D29" s="3979"/>
      <c r="E29" s="3979"/>
      <c r="F29" s="3979"/>
      <c r="G29" s="3979"/>
      <c r="H29" s="3979"/>
      <c r="I29" s="3979"/>
      <c r="J29" s="3979"/>
      <c r="K29" s="3979"/>
      <c r="L29" s="3979"/>
      <c r="M29" s="3979"/>
      <c r="N29" s="3979"/>
      <c r="O29" s="3979"/>
      <c r="P29" s="3979"/>
      <c r="Q29" s="3979"/>
      <c r="R29" s="3979"/>
      <c r="S29" s="3979"/>
      <c r="T29" s="3979"/>
      <c r="U29" s="3979"/>
      <c r="V29" s="3979"/>
      <c r="W29" s="3979"/>
      <c r="X29" s="3979"/>
      <c r="Y29" s="3979"/>
      <c r="Z29" s="3979"/>
      <c r="AA29" s="3979"/>
      <c r="AB29" s="3979"/>
      <c r="AC29" s="3979"/>
      <c r="AD29" s="3979"/>
      <c r="AE29" s="3979"/>
      <c r="AF29" s="3979"/>
      <c r="AG29" s="3979"/>
      <c r="AH29" s="3979"/>
    </row>
    <row r="30" spans="1:36">
      <c r="B30" s="446"/>
      <c r="C30" s="3979"/>
      <c r="D30" s="3979"/>
      <c r="E30" s="3979"/>
      <c r="F30" s="3979"/>
      <c r="G30" s="3979"/>
      <c r="H30" s="3979"/>
      <c r="I30" s="3979"/>
      <c r="J30" s="3979"/>
      <c r="K30" s="3979"/>
      <c r="L30" s="3979"/>
      <c r="M30" s="3979"/>
      <c r="N30" s="3979"/>
      <c r="O30" s="3979"/>
      <c r="P30" s="3979"/>
      <c r="Q30" s="3979"/>
      <c r="R30" s="3979"/>
      <c r="S30" s="3979"/>
      <c r="T30" s="3979"/>
      <c r="U30" s="3979"/>
      <c r="V30" s="3979"/>
      <c r="W30" s="3979"/>
      <c r="X30" s="3979"/>
      <c r="Y30" s="3979"/>
      <c r="Z30" s="3979"/>
      <c r="AA30" s="3979"/>
      <c r="AB30" s="3979"/>
      <c r="AC30" s="3979"/>
      <c r="AD30" s="3979"/>
      <c r="AE30" s="3979"/>
      <c r="AF30" s="3979"/>
      <c r="AG30" s="3979"/>
      <c r="AH30" s="3979"/>
    </row>
    <row r="31" spans="1:36">
      <c r="B31" s="446"/>
      <c r="C31" s="3979"/>
      <c r="D31" s="3979"/>
      <c r="E31" s="3979"/>
      <c r="F31" s="3979"/>
      <c r="G31" s="3979"/>
      <c r="H31" s="3979"/>
      <c r="I31" s="3979"/>
      <c r="J31" s="3979"/>
      <c r="K31" s="3979"/>
      <c r="L31" s="3979"/>
      <c r="M31" s="3979"/>
      <c r="N31" s="3979"/>
      <c r="O31" s="3979"/>
      <c r="P31" s="3979"/>
      <c r="Q31" s="3979"/>
      <c r="R31" s="3979"/>
      <c r="S31" s="3979"/>
      <c r="T31" s="3979"/>
      <c r="U31" s="3979"/>
      <c r="V31" s="3979"/>
      <c r="W31" s="3979"/>
      <c r="X31" s="3979"/>
      <c r="Y31" s="3979"/>
      <c r="Z31" s="3979"/>
      <c r="AA31" s="3979"/>
      <c r="AB31" s="3979"/>
      <c r="AC31" s="3979"/>
      <c r="AD31" s="3979"/>
      <c r="AE31" s="3979"/>
      <c r="AF31" s="3979"/>
      <c r="AG31" s="3979"/>
      <c r="AH31" s="3979"/>
    </row>
    <row r="32" spans="1:36">
      <c r="B32" s="446"/>
      <c r="C32" s="3979"/>
      <c r="D32" s="3979"/>
      <c r="E32" s="3979"/>
      <c r="F32" s="3979"/>
      <c r="G32" s="3979"/>
      <c r="H32" s="3979"/>
      <c r="I32" s="3979"/>
      <c r="J32" s="3979"/>
      <c r="K32" s="3979"/>
      <c r="L32" s="3979"/>
      <c r="M32" s="3979"/>
      <c r="N32" s="3979"/>
      <c r="O32" s="3979"/>
      <c r="P32" s="3979"/>
      <c r="Q32" s="3979"/>
      <c r="R32" s="3979"/>
      <c r="S32" s="3979"/>
      <c r="T32" s="3979"/>
      <c r="U32" s="3979"/>
      <c r="V32" s="3979"/>
      <c r="W32" s="3979"/>
      <c r="X32" s="3979"/>
      <c r="Y32" s="3979"/>
      <c r="Z32" s="3979"/>
      <c r="AA32" s="3979"/>
      <c r="AB32" s="3979"/>
      <c r="AC32" s="3979"/>
      <c r="AD32" s="3979"/>
      <c r="AE32" s="3979"/>
      <c r="AF32" s="3979"/>
      <c r="AG32" s="3979"/>
      <c r="AH32" s="3979"/>
    </row>
    <row r="33" spans="2:34">
      <c r="B33" s="446"/>
      <c r="C33" s="3979"/>
      <c r="D33" s="3979"/>
      <c r="E33" s="3979"/>
      <c r="F33" s="3979"/>
      <c r="G33" s="3979"/>
      <c r="H33" s="3979"/>
      <c r="I33" s="3979"/>
      <c r="J33" s="3979"/>
      <c r="K33" s="3979"/>
      <c r="L33" s="3979"/>
      <c r="M33" s="3979"/>
      <c r="N33" s="3979"/>
      <c r="O33" s="3979"/>
      <c r="P33" s="3979"/>
      <c r="Q33" s="3979"/>
      <c r="R33" s="3979"/>
      <c r="S33" s="3979"/>
      <c r="T33" s="3979"/>
      <c r="U33" s="3979"/>
      <c r="V33" s="3979"/>
      <c r="W33" s="3979"/>
      <c r="X33" s="3979"/>
      <c r="Y33" s="3979"/>
      <c r="Z33" s="3979"/>
      <c r="AA33" s="3979"/>
      <c r="AB33" s="3979"/>
      <c r="AC33" s="3979"/>
      <c r="AD33" s="3979"/>
      <c r="AE33" s="3979"/>
      <c r="AF33" s="3979"/>
      <c r="AG33" s="3979"/>
      <c r="AH33" s="3979"/>
    </row>
    <row r="34" spans="2:34">
      <c r="B34" s="446"/>
      <c r="C34" s="3979"/>
      <c r="D34" s="3979"/>
      <c r="E34" s="3979"/>
      <c r="F34" s="3979"/>
      <c r="G34" s="3979"/>
      <c r="H34" s="3979"/>
      <c r="I34" s="3979"/>
      <c r="J34" s="3979"/>
      <c r="K34" s="3979"/>
      <c r="L34" s="3979"/>
      <c r="M34" s="3979"/>
      <c r="N34" s="3979"/>
      <c r="O34" s="3979"/>
      <c r="P34" s="3979"/>
      <c r="Q34" s="3979"/>
      <c r="R34" s="3979"/>
      <c r="S34" s="3979"/>
      <c r="T34" s="3979"/>
      <c r="U34" s="3979"/>
      <c r="V34" s="3979"/>
      <c r="W34" s="3979"/>
      <c r="X34" s="3979"/>
      <c r="Y34" s="3979"/>
      <c r="Z34" s="3979"/>
      <c r="AA34" s="3979"/>
      <c r="AB34" s="3979"/>
      <c r="AC34" s="3979"/>
      <c r="AD34" s="3979"/>
      <c r="AE34" s="3979"/>
      <c r="AF34" s="3979"/>
      <c r="AG34" s="3979"/>
      <c r="AH34" s="3979"/>
    </row>
    <row r="35" spans="2:34">
      <c r="B35" s="446"/>
      <c r="C35" s="3979"/>
      <c r="D35" s="3979"/>
      <c r="E35" s="3979"/>
      <c r="F35" s="3979"/>
      <c r="G35" s="3979"/>
      <c r="H35" s="3979"/>
      <c r="I35" s="3979"/>
      <c r="J35" s="3979"/>
      <c r="K35" s="3979"/>
      <c r="L35" s="3979"/>
      <c r="M35" s="3979"/>
      <c r="N35" s="3979"/>
      <c r="O35" s="3979"/>
      <c r="P35" s="3979"/>
      <c r="Q35" s="3979"/>
      <c r="R35" s="3979"/>
      <c r="S35" s="3979"/>
      <c r="T35" s="3979"/>
      <c r="U35" s="3979"/>
      <c r="V35" s="3979"/>
      <c r="W35" s="3979"/>
      <c r="X35" s="3979"/>
      <c r="Y35" s="3979"/>
      <c r="Z35" s="3979"/>
      <c r="AA35" s="3979"/>
      <c r="AB35" s="3979"/>
      <c r="AC35" s="3979"/>
      <c r="AD35" s="3979"/>
      <c r="AE35" s="3979"/>
      <c r="AF35" s="3979"/>
      <c r="AG35" s="3979"/>
      <c r="AH35" s="3979"/>
    </row>
    <row r="36" spans="2:34">
      <c r="B36" s="446"/>
      <c r="C36" s="446"/>
      <c r="D36" s="446"/>
      <c r="E36" s="446"/>
      <c r="F36" s="446"/>
      <c r="G36" s="446"/>
      <c r="H36" s="446"/>
      <c r="I36" s="446"/>
      <c r="J36" s="446"/>
      <c r="K36" s="446"/>
      <c r="L36" s="446"/>
      <c r="M36" s="446"/>
      <c r="N36" s="446"/>
      <c r="O36" s="446"/>
      <c r="P36" s="446"/>
      <c r="Q36" s="446"/>
      <c r="R36" s="446"/>
      <c r="S36" s="446"/>
      <c r="T36" s="446"/>
      <c r="U36" s="446"/>
      <c r="V36" s="446"/>
      <c r="W36" s="446"/>
      <c r="X36" s="446"/>
      <c r="Y36" s="446"/>
      <c r="Z36" s="446"/>
      <c r="AA36" s="446"/>
      <c r="AB36" s="446"/>
      <c r="AC36" s="446"/>
      <c r="AD36" s="446"/>
      <c r="AE36" s="446"/>
      <c r="AF36" s="446"/>
      <c r="AG36" s="446"/>
      <c r="AH36" s="446"/>
    </row>
    <row r="37" spans="2:34">
      <c r="B37" s="446"/>
      <c r="C37" s="446"/>
      <c r="D37" s="446"/>
      <c r="E37" s="446"/>
      <c r="F37" s="446"/>
      <c r="G37" s="446"/>
      <c r="H37" s="446"/>
      <c r="I37" s="446"/>
      <c r="J37" s="446"/>
      <c r="K37" s="446"/>
      <c r="L37" s="446"/>
      <c r="M37" s="446"/>
      <c r="N37" s="446"/>
      <c r="O37" s="446"/>
      <c r="P37" s="446"/>
      <c r="Q37" s="446"/>
      <c r="R37" s="446"/>
      <c r="S37" s="446"/>
      <c r="T37" s="446"/>
      <c r="U37" s="446"/>
      <c r="V37" s="446"/>
      <c r="W37" s="446"/>
      <c r="X37" s="446"/>
      <c r="Y37" s="446"/>
      <c r="Z37" s="446"/>
      <c r="AA37" s="446"/>
      <c r="AB37" s="446"/>
      <c r="AC37" s="446"/>
      <c r="AD37" s="446"/>
      <c r="AE37" s="446"/>
      <c r="AF37" s="446"/>
      <c r="AG37" s="446"/>
      <c r="AH37" s="446"/>
    </row>
    <row r="38" spans="2:34">
      <c r="B38" s="446"/>
      <c r="C38" s="446"/>
      <c r="D38" s="446"/>
      <c r="E38" s="446"/>
      <c r="F38" s="446"/>
      <c r="G38" s="446"/>
      <c r="H38" s="446"/>
      <c r="I38" s="446"/>
      <c r="J38" s="446"/>
      <c r="K38" s="446"/>
      <c r="L38" s="446"/>
      <c r="M38" s="446"/>
      <c r="N38" s="446"/>
      <c r="O38" s="446"/>
      <c r="P38" s="446"/>
      <c r="Q38" s="446"/>
      <c r="R38" s="446"/>
      <c r="S38" s="446"/>
      <c r="T38" s="446"/>
      <c r="U38" s="446"/>
      <c r="V38" s="446"/>
      <c r="W38" s="446"/>
      <c r="X38" s="446"/>
      <c r="Y38" s="446"/>
      <c r="Z38" s="446"/>
      <c r="AA38" s="446"/>
      <c r="AB38" s="446"/>
      <c r="AC38" s="446"/>
      <c r="AD38" s="446"/>
      <c r="AE38" s="446"/>
      <c r="AF38" s="446"/>
      <c r="AG38" s="446"/>
      <c r="AH38" s="446"/>
    </row>
    <row r="39" spans="2:34">
      <c r="B39" s="446"/>
      <c r="C39" s="446"/>
      <c r="D39" s="446"/>
      <c r="E39" s="446"/>
      <c r="F39" s="446"/>
      <c r="G39" s="446"/>
      <c r="H39" s="446"/>
      <c r="I39" s="446"/>
      <c r="J39" s="446"/>
      <c r="K39" s="446"/>
      <c r="L39" s="446"/>
      <c r="M39" s="446"/>
      <c r="N39" s="446"/>
      <c r="O39" s="446"/>
      <c r="P39" s="446"/>
      <c r="Q39" s="446"/>
      <c r="R39" s="446"/>
      <c r="S39" s="446"/>
      <c r="T39" s="446"/>
      <c r="U39" s="446"/>
      <c r="V39" s="446"/>
      <c r="W39" s="446"/>
      <c r="X39" s="446"/>
      <c r="Y39" s="446"/>
      <c r="Z39" s="446"/>
      <c r="AA39" s="446"/>
      <c r="AB39" s="446"/>
      <c r="AC39" s="446"/>
      <c r="AD39" s="446"/>
      <c r="AE39" s="446"/>
      <c r="AF39" s="446"/>
      <c r="AG39" s="446"/>
      <c r="AH39" s="446"/>
    </row>
    <row r="40" spans="2:34">
      <c r="B40" s="446"/>
      <c r="C40" s="446"/>
      <c r="D40" s="446"/>
      <c r="E40" s="446"/>
      <c r="F40" s="446"/>
      <c r="G40" s="446"/>
      <c r="H40" s="446"/>
      <c r="I40" s="446"/>
      <c r="J40" s="446"/>
      <c r="K40" s="446"/>
      <c r="L40" s="446"/>
      <c r="M40" s="446"/>
      <c r="N40" s="446"/>
      <c r="O40" s="446"/>
      <c r="P40" s="446"/>
      <c r="Q40" s="446"/>
      <c r="R40" s="446"/>
      <c r="S40" s="446"/>
      <c r="T40" s="446"/>
      <c r="U40" s="446"/>
      <c r="V40" s="446"/>
      <c r="W40" s="446"/>
      <c r="X40" s="446"/>
      <c r="Y40" s="446"/>
      <c r="Z40" s="446"/>
      <c r="AA40" s="446"/>
      <c r="AB40" s="446"/>
      <c r="AC40" s="446"/>
      <c r="AD40" s="446"/>
      <c r="AE40" s="446"/>
      <c r="AF40" s="446"/>
      <c r="AG40" s="446"/>
      <c r="AH40" s="446"/>
    </row>
  </sheetData>
  <mergeCells count="6">
    <mergeCell ref="C27:AH35"/>
    <mergeCell ref="AD1:AJ1"/>
    <mergeCell ref="B4:K4"/>
    <mergeCell ref="A16:AJ17"/>
    <mergeCell ref="H20:AG20"/>
    <mergeCell ref="D23:AG24"/>
  </mergeCells>
  <phoneticPr fontId="18"/>
  <pageMargins left="0.70866141732283472" right="0.70866141732283472" top="0.74803149606299213" bottom="0.74803149606299213" header="0.31496062992125984" footer="0.31496062992125984"/>
  <pageSetup paperSize="9" orientation="portrait" blackAndWhite="1"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8"/>
  <dimension ref="A1:R55"/>
  <sheetViews>
    <sheetView view="pageBreakPreview" zoomScaleNormal="100" zoomScaleSheetLayoutView="100" workbookViewId="0">
      <selection activeCell="A43" sqref="A43:H43"/>
    </sheetView>
  </sheetViews>
  <sheetFormatPr defaultColWidth="2" defaultRowHeight="13.2"/>
  <cols>
    <col min="1" max="1" width="3.88671875" style="181" customWidth="1"/>
    <col min="2" max="3" width="17.88671875" style="181" customWidth="1"/>
    <col min="4" max="4" width="4.44140625" style="181" customWidth="1"/>
    <col min="5" max="5" width="8.88671875" style="181" customWidth="1"/>
    <col min="6" max="6" width="16.6640625" style="181" customWidth="1"/>
    <col min="7" max="7" width="3.88671875" style="181" customWidth="1"/>
    <col min="8" max="8" width="17.88671875" style="181" customWidth="1"/>
    <col min="9" max="13" width="2.33203125" style="181" customWidth="1"/>
    <col min="14" max="14" width="22.109375" style="181" customWidth="1"/>
    <col min="15" max="15" width="11.109375" style="181" customWidth="1"/>
    <col min="16" max="16" width="5.44140625" style="181" bestFit="1" customWidth="1"/>
    <col min="17" max="17" width="20.44140625" style="181" bestFit="1" customWidth="1"/>
    <col min="18" max="18" width="13.88671875" style="181" bestFit="1" customWidth="1"/>
    <col min="19" max="23" width="13.33203125" style="181" customWidth="1"/>
    <col min="24" max="48" width="10.88671875" style="181" customWidth="1"/>
    <col min="49" max="16384" width="2" style="181"/>
  </cols>
  <sheetData>
    <row r="1" spans="1:18" s="180" customFormat="1" ht="21">
      <c r="A1" s="3210" t="s">
        <v>289</v>
      </c>
      <c r="B1" s="3210"/>
      <c r="C1" s="3210"/>
      <c r="D1" s="3210"/>
      <c r="E1" s="3210"/>
      <c r="F1" s="3210"/>
      <c r="G1" s="3210"/>
      <c r="H1" s="3210"/>
    </row>
    <row r="2" spans="1:18" s="180" customFormat="1" ht="18" customHeight="1">
      <c r="B2" s="179" t="str">
        <f>入力シート!C4</f>
        <v>道新第101号</v>
      </c>
    </row>
    <row r="3" spans="1:18" s="180" customFormat="1" ht="18" customHeight="1">
      <c r="B3" s="179" t="str">
        <f>入力シート!C10</f>
        <v>○○校区道路改良工事</v>
      </c>
      <c r="C3" s="182"/>
      <c r="D3" s="182"/>
      <c r="E3" s="182"/>
      <c r="G3" s="183" t="s">
        <v>2257</v>
      </c>
      <c r="H3" s="184" t="s">
        <v>397</v>
      </c>
    </row>
    <row r="4" spans="1:18" s="180" customFormat="1" ht="3" customHeight="1">
      <c r="A4" s="31"/>
      <c r="B4" s="31"/>
      <c r="C4" s="31"/>
      <c r="D4" s="31"/>
      <c r="E4" s="31"/>
      <c r="F4" s="31"/>
      <c r="G4" s="31"/>
      <c r="H4" s="31"/>
    </row>
    <row r="5" spans="1:18" s="180" customFormat="1" ht="32.85" customHeight="1">
      <c r="A5" s="187" t="s">
        <v>341</v>
      </c>
      <c r="B5" s="187" t="s">
        <v>336</v>
      </c>
      <c r="C5" s="187" t="s">
        <v>168</v>
      </c>
      <c r="D5" s="188" t="s">
        <v>18</v>
      </c>
      <c r="E5" s="187" t="s">
        <v>335</v>
      </c>
      <c r="F5" s="189" t="s">
        <v>2256</v>
      </c>
      <c r="G5" s="190" t="s">
        <v>339</v>
      </c>
      <c r="H5" s="187" t="s">
        <v>338</v>
      </c>
      <c r="N5" s="447" t="s">
        <v>336</v>
      </c>
      <c r="O5" s="447" t="s">
        <v>337</v>
      </c>
      <c r="P5" s="447" t="s">
        <v>18</v>
      </c>
      <c r="Q5" s="447" t="s">
        <v>338</v>
      </c>
      <c r="R5" s="447" t="s">
        <v>351</v>
      </c>
    </row>
    <row r="6" spans="1:18" s="180" customFormat="1" ht="17.100000000000001" customHeight="1">
      <c r="A6" s="3986">
        <v>1</v>
      </c>
      <c r="B6" s="191" t="s">
        <v>340</v>
      </c>
      <c r="C6" s="192" t="s">
        <v>354</v>
      </c>
      <c r="D6" s="3993" t="s">
        <v>342</v>
      </c>
      <c r="E6" s="209"/>
      <c r="F6" s="3990" t="s">
        <v>371</v>
      </c>
      <c r="G6" s="3984" t="s">
        <v>352</v>
      </c>
      <c r="H6" s="281" t="s">
        <v>358</v>
      </c>
      <c r="N6" s="448"/>
      <c r="O6" s="448"/>
      <c r="P6" s="448"/>
      <c r="Q6" s="448"/>
      <c r="R6" s="448" t="s">
        <v>352</v>
      </c>
    </row>
    <row r="7" spans="1:18" s="180" customFormat="1" ht="17.100000000000001" customHeight="1">
      <c r="A7" s="3987"/>
      <c r="B7" s="185"/>
      <c r="C7" s="186"/>
      <c r="D7" s="3994"/>
      <c r="E7" s="210">
        <v>20</v>
      </c>
      <c r="F7" s="3991"/>
      <c r="G7" s="3985"/>
      <c r="H7" s="282"/>
      <c r="N7" s="449" t="s">
        <v>340</v>
      </c>
      <c r="O7" s="449" t="s">
        <v>354</v>
      </c>
      <c r="P7" s="448" t="s">
        <v>329</v>
      </c>
      <c r="Q7" s="448" t="s">
        <v>394</v>
      </c>
      <c r="R7" s="448" t="s">
        <v>353</v>
      </c>
    </row>
    <row r="8" spans="1:18" s="180" customFormat="1" ht="17.100000000000001" customHeight="1">
      <c r="A8" s="3986">
        <v>2</v>
      </c>
      <c r="B8" s="191" t="s">
        <v>340</v>
      </c>
      <c r="C8" s="192" t="s">
        <v>355</v>
      </c>
      <c r="D8" s="3993" t="s">
        <v>342</v>
      </c>
      <c r="E8" s="209"/>
      <c r="F8" s="3990" t="s">
        <v>371</v>
      </c>
      <c r="G8" s="3984" t="s">
        <v>352</v>
      </c>
      <c r="H8" s="281" t="s">
        <v>608</v>
      </c>
      <c r="N8" s="449" t="s">
        <v>360</v>
      </c>
      <c r="O8" s="449" t="s">
        <v>357</v>
      </c>
      <c r="P8" s="448" t="s">
        <v>330</v>
      </c>
      <c r="Q8" s="448" t="s">
        <v>395</v>
      </c>
      <c r="R8" s="448"/>
    </row>
    <row r="9" spans="1:18" s="180" customFormat="1" ht="17.100000000000001" customHeight="1">
      <c r="A9" s="3987"/>
      <c r="B9" s="185"/>
      <c r="C9" s="186"/>
      <c r="D9" s="3994"/>
      <c r="E9" s="210">
        <v>60</v>
      </c>
      <c r="F9" s="3991"/>
      <c r="G9" s="3985"/>
      <c r="H9" s="282"/>
      <c r="N9" s="449" t="s">
        <v>361</v>
      </c>
      <c r="O9" s="449" t="s">
        <v>356</v>
      </c>
      <c r="P9" s="448" t="s">
        <v>345</v>
      </c>
      <c r="Q9" s="448" t="s">
        <v>391</v>
      </c>
      <c r="R9" s="448" t="s">
        <v>389</v>
      </c>
    </row>
    <row r="10" spans="1:18" s="180" customFormat="1" ht="17.100000000000001" customHeight="1">
      <c r="A10" s="3986">
        <v>3</v>
      </c>
      <c r="B10" s="191" t="s">
        <v>340</v>
      </c>
      <c r="C10" s="192" t="s">
        <v>355</v>
      </c>
      <c r="D10" s="3993" t="s">
        <v>342</v>
      </c>
      <c r="E10" s="209"/>
      <c r="F10" s="3990" t="s">
        <v>371</v>
      </c>
      <c r="G10" s="3984" t="s">
        <v>352</v>
      </c>
      <c r="H10" s="281"/>
      <c r="N10" s="449" t="s">
        <v>374</v>
      </c>
      <c r="O10" s="449" t="s">
        <v>368</v>
      </c>
      <c r="P10" s="448" t="s">
        <v>349</v>
      </c>
      <c r="Q10" s="448" t="s">
        <v>392</v>
      </c>
      <c r="R10" s="448" t="s">
        <v>390</v>
      </c>
    </row>
    <row r="11" spans="1:18" s="180" customFormat="1" ht="17.100000000000001" customHeight="1">
      <c r="A11" s="3987"/>
      <c r="B11" s="185"/>
      <c r="C11" s="186"/>
      <c r="D11" s="3994"/>
      <c r="E11" s="210">
        <v>30</v>
      </c>
      <c r="F11" s="3991"/>
      <c r="G11" s="3985"/>
      <c r="H11" s="282"/>
      <c r="N11" s="448" t="s">
        <v>396</v>
      </c>
      <c r="O11" s="449" t="s">
        <v>369</v>
      </c>
      <c r="P11" s="448" t="s">
        <v>350</v>
      </c>
      <c r="Q11" s="448" t="s">
        <v>358</v>
      </c>
      <c r="R11" s="448" t="s">
        <v>388</v>
      </c>
    </row>
    <row r="12" spans="1:18" s="180" customFormat="1" ht="17.100000000000001" customHeight="1">
      <c r="A12" s="3986">
        <v>4</v>
      </c>
      <c r="B12" s="191" t="s">
        <v>360</v>
      </c>
      <c r="C12" s="192" t="s">
        <v>367</v>
      </c>
      <c r="D12" s="3993" t="s">
        <v>342</v>
      </c>
      <c r="E12" s="209"/>
      <c r="F12" s="3990" t="s">
        <v>373</v>
      </c>
      <c r="G12" s="3984" t="s">
        <v>352</v>
      </c>
      <c r="H12" s="281" t="s">
        <v>394</v>
      </c>
      <c r="N12" s="449" t="s">
        <v>362</v>
      </c>
      <c r="O12" s="449" t="s">
        <v>377</v>
      </c>
      <c r="P12" s="448" t="s">
        <v>346</v>
      </c>
      <c r="Q12" s="448" t="s">
        <v>359</v>
      </c>
      <c r="R12" s="448"/>
    </row>
    <row r="13" spans="1:18" s="180" customFormat="1" ht="17.100000000000001" customHeight="1">
      <c r="A13" s="3987"/>
      <c r="B13" s="185"/>
      <c r="C13" s="186"/>
      <c r="D13" s="3994"/>
      <c r="E13" s="210">
        <v>100</v>
      </c>
      <c r="F13" s="3991"/>
      <c r="G13" s="3985"/>
      <c r="H13" s="282"/>
      <c r="N13" s="449" t="s">
        <v>363</v>
      </c>
      <c r="O13" s="449"/>
      <c r="P13" s="448" t="s">
        <v>348</v>
      </c>
      <c r="Q13" s="448" t="s">
        <v>608</v>
      </c>
      <c r="R13" s="448"/>
    </row>
    <row r="14" spans="1:18" s="180" customFormat="1" ht="17.100000000000001" customHeight="1">
      <c r="A14" s="3986">
        <v>5</v>
      </c>
      <c r="B14" s="191" t="s">
        <v>362</v>
      </c>
      <c r="C14" s="192" t="s">
        <v>376</v>
      </c>
      <c r="D14" s="3993" t="s">
        <v>344</v>
      </c>
      <c r="E14" s="209"/>
      <c r="F14" s="3990" t="s">
        <v>372</v>
      </c>
      <c r="G14" s="3984" t="s">
        <v>352</v>
      </c>
      <c r="H14" s="281"/>
      <c r="N14" s="449" t="s">
        <v>364</v>
      </c>
      <c r="O14" s="449"/>
      <c r="P14" s="448" t="s">
        <v>387</v>
      </c>
      <c r="Q14" s="448"/>
      <c r="R14" s="448"/>
    </row>
    <row r="15" spans="1:18" s="180" customFormat="1" ht="17.100000000000001" customHeight="1">
      <c r="A15" s="3987"/>
      <c r="B15" s="185"/>
      <c r="C15" s="186" t="s">
        <v>370</v>
      </c>
      <c r="D15" s="3994"/>
      <c r="E15" s="210">
        <v>5</v>
      </c>
      <c r="F15" s="3991"/>
      <c r="G15" s="3985"/>
      <c r="H15" s="282"/>
      <c r="N15" s="448" t="s">
        <v>382</v>
      </c>
      <c r="O15" s="449"/>
      <c r="P15" s="448" t="s">
        <v>347</v>
      </c>
      <c r="Q15" s="448"/>
      <c r="R15" s="448"/>
    </row>
    <row r="16" spans="1:18" s="180" customFormat="1" ht="17.100000000000001" customHeight="1">
      <c r="A16" s="3986">
        <v>6</v>
      </c>
      <c r="B16" s="191" t="s">
        <v>363</v>
      </c>
      <c r="C16" s="192" t="s">
        <v>378</v>
      </c>
      <c r="D16" s="3993" t="s">
        <v>344</v>
      </c>
      <c r="E16" s="209"/>
      <c r="F16" s="3990" t="s">
        <v>385</v>
      </c>
      <c r="G16" s="3984" t="s">
        <v>352</v>
      </c>
      <c r="H16" s="281" t="s">
        <v>392</v>
      </c>
      <c r="N16" s="448" t="s">
        <v>383</v>
      </c>
      <c r="O16" s="449"/>
      <c r="P16" s="448"/>
      <c r="Q16" s="448"/>
      <c r="R16" s="448"/>
    </row>
    <row r="17" spans="1:18" s="180" customFormat="1" ht="17.100000000000001" customHeight="1">
      <c r="A17" s="3987"/>
      <c r="B17" s="185" t="s">
        <v>393</v>
      </c>
      <c r="C17" s="186"/>
      <c r="D17" s="3994"/>
      <c r="E17" s="210">
        <v>5000</v>
      </c>
      <c r="F17" s="3991"/>
      <c r="G17" s="3985"/>
      <c r="H17" s="282"/>
      <c r="N17" s="448" t="s">
        <v>384</v>
      </c>
      <c r="O17" s="449"/>
      <c r="P17" s="448"/>
      <c r="Q17" s="448"/>
      <c r="R17" s="448"/>
    </row>
    <row r="18" spans="1:18" s="180" customFormat="1" ht="17.100000000000001" customHeight="1">
      <c r="A18" s="3986">
        <v>7</v>
      </c>
      <c r="B18" s="191" t="s">
        <v>374</v>
      </c>
      <c r="C18" s="192"/>
      <c r="D18" s="3993" t="s">
        <v>342</v>
      </c>
      <c r="E18" s="209"/>
      <c r="F18" s="3990" t="s">
        <v>375</v>
      </c>
      <c r="G18" s="3984" t="s">
        <v>352</v>
      </c>
      <c r="H18" s="281" t="s">
        <v>394</v>
      </c>
      <c r="N18" s="449" t="s">
        <v>365</v>
      </c>
      <c r="O18" s="449"/>
      <c r="P18" s="448"/>
      <c r="Q18" s="448"/>
      <c r="R18" s="448"/>
    </row>
    <row r="19" spans="1:18" s="180" customFormat="1" ht="17.100000000000001" customHeight="1">
      <c r="A19" s="3987"/>
      <c r="B19" s="185"/>
      <c r="C19" s="186"/>
      <c r="D19" s="3994"/>
      <c r="E19" s="210">
        <v>20000</v>
      </c>
      <c r="F19" s="3991"/>
      <c r="G19" s="3985"/>
      <c r="H19" s="282"/>
      <c r="N19" s="449" t="s">
        <v>366</v>
      </c>
      <c r="O19" s="449"/>
      <c r="P19" s="448"/>
      <c r="Q19" s="448"/>
      <c r="R19" s="448"/>
    </row>
    <row r="20" spans="1:18" s="180" customFormat="1" ht="17.100000000000001" customHeight="1">
      <c r="A20" s="3986">
        <v>8</v>
      </c>
      <c r="B20" s="191" t="s">
        <v>364</v>
      </c>
      <c r="C20" s="192" t="s">
        <v>379</v>
      </c>
      <c r="D20" s="3993" t="s">
        <v>343</v>
      </c>
      <c r="E20" s="209"/>
      <c r="F20" s="3990" t="s">
        <v>386</v>
      </c>
      <c r="G20" s="3984" t="s">
        <v>352</v>
      </c>
      <c r="H20" s="281" t="s">
        <v>395</v>
      </c>
      <c r="M20" s="183" t="s">
        <v>948</v>
      </c>
      <c r="N20" s="449"/>
      <c r="O20" s="449"/>
      <c r="P20" s="448"/>
      <c r="Q20" s="448"/>
      <c r="R20" s="448"/>
    </row>
    <row r="21" spans="1:18" s="180" customFormat="1" ht="17.100000000000001" customHeight="1">
      <c r="A21" s="3987"/>
      <c r="B21" s="185"/>
      <c r="C21" s="186"/>
      <c r="D21" s="3994"/>
      <c r="E21" s="210">
        <v>100</v>
      </c>
      <c r="F21" s="3991"/>
      <c r="G21" s="3985"/>
      <c r="H21" s="282"/>
      <c r="N21" s="449"/>
      <c r="O21" s="449"/>
      <c r="P21" s="448"/>
      <c r="Q21" s="448"/>
      <c r="R21" s="448"/>
    </row>
    <row r="22" spans="1:18" s="180" customFormat="1" ht="17.100000000000001" customHeight="1">
      <c r="A22" s="3986">
        <v>9</v>
      </c>
      <c r="B22" s="191" t="s">
        <v>382</v>
      </c>
      <c r="C22" s="192" t="s">
        <v>380</v>
      </c>
      <c r="D22" s="3993" t="s">
        <v>346</v>
      </c>
      <c r="E22" s="209"/>
      <c r="F22" s="3990" t="s">
        <v>386</v>
      </c>
      <c r="G22" s="3984" t="s">
        <v>352</v>
      </c>
      <c r="H22" s="281" t="s">
        <v>395</v>
      </c>
      <c r="N22" s="449"/>
      <c r="O22" s="449"/>
      <c r="P22" s="448"/>
      <c r="Q22" s="448"/>
      <c r="R22" s="448"/>
    </row>
    <row r="23" spans="1:18" s="180" customFormat="1" ht="17.100000000000001" customHeight="1">
      <c r="A23" s="3987"/>
      <c r="B23" s="185"/>
      <c r="C23" s="186" t="s">
        <v>381</v>
      </c>
      <c r="D23" s="3994"/>
      <c r="E23" s="210">
        <v>10</v>
      </c>
      <c r="F23" s="3991"/>
      <c r="G23" s="3985"/>
      <c r="H23" s="282"/>
      <c r="N23" s="449"/>
      <c r="O23" s="449"/>
      <c r="P23" s="448"/>
      <c r="Q23" s="448"/>
      <c r="R23" s="448"/>
    </row>
    <row r="24" spans="1:18" s="180" customFormat="1" ht="17.100000000000001" customHeight="1">
      <c r="A24" s="3986">
        <v>10</v>
      </c>
      <c r="B24" s="191"/>
      <c r="C24" s="192"/>
      <c r="D24" s="3993"/>
      <c r="E24" s="3988"/>
      <c r="F24" s="3990"/>
      <c r="G24" s="3984" t="s">
        <v>353</v>
      </c>
      <c r="H24" s="281" t="s">
        <v>391</v>
      </c>
      <c r="N24" s="449"/>
      <c r="O24" s="449"/>
      <c r="P24" s="448"/>
      <c r="Q24" s="448"/>
      <c r="R24" s="448"/>
    </row>
    <row r="25" spans="1:18" s="180" customFormat="1" ht="17.100000000000001" customHeight="1">
      <c r="A25" s="3987"/>
      <c r="B25" s="185"/>
      <c r="C25" s="186"/>
      <c r="D25" s="3994"/>
      <c r="E25" s="3989"/>
      <c r="F25" s="3991"/>
      <c r="G25" s="3985"/>
      <c r="H25" s="282"/>
      <c r="N25" s="449"/>
      <c r="O25" s="449"/>
      <c r="P25" s="448"/>
      <c r="Q25" s="448"/>
      <c r="R25" s="448"/>
    </row>
    <row r="26" spans="1:18" s="180" customFormat="1" ht="17.100000000000001" customHeight="1">
      <c r="A26" s="3986">
        <v>11</v>
      </c>
      <c r="B26" s="191"/>
      <c r="C26" s="192"/>
      <c r="D26" s="3993"/>
      <c r="E26" s="3988"/>
      <c r="F26" s="3990"/>
      <c r="G26" s="3984"/>
      <c r="H26" s="281"/>
      <c r="N26" s="449"/>
      <c r="O26" s="449"/>
      <c r="P26" s="448"/>
      <c r="Q26" s="448"/>
      <c r="R26" s="448"/>
    </row>
    <row r="27" spans="1:18" s="180" customFormat="1" ht="17.100000000000001" customHeight="1">
      <c r="A27" s="3987"/>
      <c r="B27" s="185"/>
      <c r="C27" s="186"/>
      <c r="D27" s="3994"/>
      <c r="E27" s="3989"/>
      <c r="F27" s="3991"/>
      <c r="G27" s="3985"/>
      <c r="H27" s="282"/>
      <c r="N27" s="449"/>
      <c r="O27" s="449"/>
      <c r="P27" s="448"/>
      <c r="Q27" s="448"/>
      <c r="R27" s="448"/>
    </row>
    <row r="28" spans="1:18" s="180" customFormat="1" ht="17.100000000000001" customHeight="1">
      <c r="A28" s="3986">
        <v>12</v>
      </c>
      <c r="B28" s="191"/>
      <c r="C28" s="192"/>
      <c r="D28" s="3993"/>
      <c r="E28" s="3988"/>
      <c r="F28" s="3990"/>
      <c r="G28" s="3984"/>
      <c r="H28" s="281"/>
      <c r="N28" s="449"/>
      <c r="O28" s="449"/>
      <c r="P28" s="448"/>
      <c r="Q28" s="448"/>
      <c r="R28" s="448"/>
    </row>
    <row r="29" spans="1:18" s="180" customFormat="1" ht="17.100000000000001" customHeight="1">
      <c r="A29" s="3987"/>
      <c r="B29" s="185"/>
      <c r="C29" s="186"/>
      <c r="D29" s="3994"/>
      <c r="E29" s="3989"/>
      <c r="F29" s="3991"/>
      <c r="G29" s="3985"/>
      <c r="H29" s="282"/>
      <c r="N29" s="449"/>
      <c r="O29" s="449"/>
      <c r="P29" s="448"/>
      <c r="Q29" s="448"/>
      <c r="R29" s="448"/>
    </row>
    <row r="30" spans="1:18" s="180" customFormat="1" ht="17.100000000000001" customHeight="1">
      <c r="A30" s="3986">
        <v>13</v>
      </c>
      <c r="B30" s="191"/>
      <c r="C30" s="192"/>
      <c r="D30" s="3993"/>
      <c r="E30" s="3988"/>
      <c r="F30" s="3990"/>
      <c r="G30" s="3984"/>
      <c r="H30" s="281"/>
      <c r="N30" s="449"/>
      <c r="O30" s="449"/>
      <c r="P30" s="448"/>
      <c r="Q30" s="448"/>
      <c r="R30" s="448"/>
    </row>
    <row r="31" spans="1:18" s="180" customFormat="1" ht="17.100000000000001" customHeight="1">
      <c r="A31" s="3987"/>
      <c r="B31" s="185"/>
      <c r="C31" s="186"/>
      <c r="D31" s="3994"/>
      <c r="E31" s="3989"/>
      <c r="F31" s="3991"/>
      <c r="G31" s="3985"/>
      <c r="H31" s="282"/>
      <c r="N31" s="449"/>
      <c r="O31" s="449"/>
      <c r="P31" s="448"/>
      <c r="Q31" s="448"/>
      <c r="R31" s="448"/>
    </row>
    <row r="32" spans="1:18" s="180" customFormat="1" ht="17.100000000000001" customHeight="1">
      <c r="A32" s="3986">
        <v>14</v>
      </c>
      <c r="B32" s="191"/>
      <c r="C32" s="192"/>
      <c r="D32" s="3993"/>
      <c r="E32" s="3988"/>
      <c r="F32" s="3990"/>
      <c r="G32" s="3984"/>
      <c r="H32" s="281"/>
      <c r="N32" s="449"/>
      <c r="O32" s="449"/>
      <c r="P32" s="448"/>
      <c r="Q32" s="448"/>
      <c r="R32" s="448"/>
    </row>
    <row r="33" spans="1:18" s="180" customFormat="1" ht="17.100000000000001" customHeight="1">
      <c r="A33" s="3987"/>
      <c r="B33" s="185"/>
      <c r="C33" s="186"/>
      <c r="D33" s="3994"/>
      <c r="E33" s="3989"/>
      <c r="F33" s="3991"/>
      <c r="G33" s="3985"/>
      <c r="H33" s="282"/>
      <c r="N33" s="449"/>
      <c r="O33" s="449"/>
      <c r="P33" s="448"/>
      <c r="Q33" s="448"/>
      <c r="R33" s="448"/>
    </row>
    <row r="34" spans="1:18" s="180" customFormat="1" ht="17.100000000000001" customHeight="1">
      <c r="A34" s="3986">
        <v>15</v>
      </c>
      <c r="B34" s="191"/>
      <c r="C34" s="192"/>
      <c r="D34" s="3993"/>
      <c r="E34" s="3988"/>
      <c r="F34" s="3990"/>
      <c r="G34" s="3984"/>
      <c r="H34" s="281"/>
      <c r="N34" s="449"/>
      <c r="O34" s="449"/>
      <c r="P34" s="448"/>
      <c r="Q34" s="448"/>
      <c r="R34" s="448"/>
    </row>
    <row r="35" spans="1:18" s="180" customFormat="1" ht="17.100000000000001" customHeight="1">
      <c r="A35" s="3987"/>
      <c r="B35" s="185"/>
      <c r="C35" s="186"/>
      <c r="D35" s="3994"/>
      <c r="E35" s="3989"/>
      <c r="F35" s="3991"/>
      <c r="G35" s="3985"/>
      <c r="H35" s="282"/>
      <c r="N35" s="449"/>
      <c r="O35" s="449"/>
      <c r="P35" s="448"/>
      <c r="Q35" s="448"/>
      <c r="R35" s="448"/>
    </row>
    <row r="36" spans="1:18" s="180" customFormat="1" ht="17.100000000000001" customHeight="1">
      <c r="A36" s="3986">
        <v>16</v>
      </c>
      <c r="B36" s="191"/>
      <c r="C36" s="192"/>
      <c r="D36" s="3993"/>
      <c r="E36" s="3988"/>
      <c r="F36" s="3990"/>
      <c r="G36" s="3984"/>
      <c r="H36" s="281"/>
      <c r="N36" s="449"/>
      <c r="O36" s="449"/>
      <c r="P36" s="448"/>
      <c r="Q36" s="448"/>
      <c r="R36" s="448"/>
    </row>
    <row r="37" spans="1:18" s="180" customFormat="1" ht="17.100000000000001" customHeight="1">
      <c r="A37" s="3987"/>
      <c r="B37" s="185"/>
      <c r="C37" s="186"/>
      <c r="D37" s="3994"/>
      <c r="E37" s="3989"/>
      <c r="F37" s="3991"/>
      <c r="G37" s="3985"/>
      <c r="H37" s="282"/>
      <c r="N37" s="449"/>
      <c r="O37" s="449"/>
      <c r="P37" s="448"/>
      <c r="Q37" s="448"/>
      <c r="R37" s="448"/>
    </row>
    <row r="38" spans="1:18" s="180" customFormat="1" ht="17.100000000000001" customHeight="1">
      <c r="A38" s="3986">
        <v>17</v>
      </c>
      <c r="B38" s="191"/>
      <c r="C38" s="192"/>
      <c r="D38" s="3993"/>
      <c r="E38" s="3988"/>
      <c r="F38" s="3990"/>
      <c r="G38" s="3984"/>
      <c r="H38" s="281"/>
      <c r="N38" s="449"/>
      <c r="O38" s="449"/>
      <c r="P38" s="448"/>
      <c r="Q38" s="448"/>
      <c r="R38" s="448"/>
    </row>
    <row r="39" spans="1:18" s="180" customFormat="1" ht="17.100000000000001" customHeight="1">
      <c r="A39" s="3987"/>
      <c r="B39" s="185"/>
      <c r="C39" s="186"/>
      <c r="D39" s="3994"/>
      <c r="E39" s="3989"/>
      <c r="F39" s="3991"/>
      <c r="G39" s="3985"/>
      <c r="H39" s="282"/>
      <c r="N39" s="449"/>
      <c r="O39" s="449"/>
      <c r="P39" s="448"/>
      <c r="Q39" s="448"/>
      <c r="R39" s="448"/>
    </row>
    <row r="40" spans="1:18" s="180" customFormat="1" ht="17.100000000000001" customHeight="1">
      <c r="A40" s="3986">
        <v>18</v>
      </c>
      <c r="B40" s="191"/>
      <c r="C40" s="192"/>
      <c r="D40" s="3993"/>
      <c r="E40" s="3988"/>
      <c r="F40" s="3990"/>
      <c r="G40" s="3984"/>
      <c r="H40" s="281"/>
      <c r="N40" s="449"/>
      <c r="O40" s="449"/>
      <c r="P40" s="448"/>
      <c r="Q40" s="448"/>
      <c r="R40" s="448"/>
    </row>
    <row r="41" spans="1:18" s="180" customFormat="1" ht="17.100000000000001" customHeight="1">
      <c r="A41" s="3987"/>
      <c r="B41" s="185"/>
      <c r="C41" s="186"/>
      <c r="D41" s="3994"/>
      <c r="E41" s="3989"/>
      <c r="F41" s="3991"/>
      <c r="G41" s="3985"/>
      <c r="H41" s="282"/>
      <c r="N41" s="449"/>
      <c r="O41" s="449"/>
      <c r="P41" s="448"/>
      <c r="Q41" s="448"/>
      <c r="R41" s="448"/>
    </row>
    <row r="42" spans="1:18" s="180" customFormat="1" ht="3" customHeight="1">
      <c r="A42" s="31"/>
      <c r="B42" s="31"/>
      <c r="C42" s="31"/>
      <c r="D42" s="31"/>
      <c r="E42" s="31"/>
      <c r="F42" s="31"/>
      <c r="G42" s="31"/>
      <c r="H42" s="31"/>
    </row>
    <row r="43" spans="1:18" s="180" customFormat="1" ht="100.2" customHeight="1">
      <c r="A43" s="3992" t="s">
        <v>2360</v>
      </c>
      <c r="B43" s="3992"/>
      <c r="C43" s="3992"/>
      <c r="D43" s="3992"/>
      <c r="E43" s="3992"/>
      <c r="F43" s="3992"/>
      <c r="G43" s="3992"/>
      <c r="H43" s="3992"/>
    </row>
    <row r="44" spans="1:18" s="180" customFormat="1">
      <c r="A44" s="31"/>
      <c r="B44" s="178"/>
      <c r="C44" s="176"/>
      <c r="D44" s="176"/>
      <c r="E44" s="176"/>
      <c r="F44" s="176"/>
      <c r="G44" s="31"/>
      <c r="H44" s="31"/>
    </row>
    <row r="45" spans="1:18">
      <c r="A45" s="31"/>
      <c r="B45" s="178"/>
      <c r="C45" s="176"/>
      <c r="D45" s="176"/>
      <c r="E45" s="176"/>
      <c r="F45" s="176"/>
      <c r="G45" s="31"/>
      <c r="H45" s="31"/>
    </row>
    <row r="46" spans="1:18">
      <c r="A46" s="31"/>
      <c r="B46" s="178"/>
      <c r="C46" s="176"/>
      <c r="D46" s="176"/>
      <c r="E46" s="176"/>
      <c r="F46" s="176"/>
      <c r="G46" s="31"/>
      <c r="H46" s="31"/>
    </row>
    <row r="47" spans="1:18">
      <c r="A47" s="176"/>
      <c r="B47" s="178"/>
      <c r="C47" s="31"/>
      <c r="D47" s="31"/>
      <c r="E47" s="31"/>
      <c r="F47" s="31"/>
      <c r="G47" s="176"/>
      <c r="H47" s="31"/>
    </row>
    <row r="48" spans="1:18">
      <c r="A48" s="31"/>
      <c r="B48" s="31"/>
      <c r="C48" s="31"/>
      <c r="D48" s="31"/>
      <c r="E48" s="31"/>
      <c r="F48" s="31"/>
      <c r="G48" s="31"/>
      <c r="H48" s="31"/>
    </row>
    <row r="49" spans="1:8">
      <c r="A49" s="31"/>
      <c r="B49" s="31"/>
      <c r="C49" s="31"/>
      <c r="D49" s="31"/>
      <c r="E49" s="31"/>
      <c r="F49" s="31"/>
      <c r="G49" s="31"/>
      <c r="H49" s="31"/>
    </row>
    <row r="50" spans="1:8">
      <c r="A50" s="31"/>
      <c r="B50" s="31"/>
      <c r="C50" s="31"/>
      <c r="D50" s="31"/>
      <c r="E50" s="31"/>
      <c r="F50" s="31"/>
      <c r="G50" s="31"/>
      <c r="H50" s="31"/>
    </row>
    <row r="52" spans="1:8" ht="21" customHeight="1"/>
    <row r="53" spans="1:8" ht="21" customHeight="1"/>
    <row r="54" spans="1:8" ht="21" customHeight="1"/>
    <row r="55" spans="1:8" ht="21" customHeight="1"/>
  </sheetData>
  <mergeCells count="83">
    <mergeCell ref="E30:E31"/>
    <mergeCell ref="E36:E37"/>
    <mergeCell ref="D36:D37"/>
    <mergeCell ref="D38:D39"/>
    <mergeCell ref="D40:D41"/>
    <mergeCell ref="D26:D27"/>
    <mergeCell ref="D28:D29"/>
    <mergeCell ref="D30:D31"/>
    <mergeCell ref="D32:D33"/>
    <mergeCell ref="D34:D35"/>
    <mergeCell ref="D16:D17"/>
    <mergeCell ref="D18:D19"/>
    <mergeCell ref="D20:D21"/>
    <mergeCell ref="D22:D23"/>
    <mergeCell ref="D24:D25"/>
    <mergeCell ref="D6:D7"/>
    <mergeCell ref="D8:D9"/>
    <mergeCell ref="D10:D11"/>
    <mergeCell ref="D12:D13"/>
    <mergeCell ref="D14:D15"/>
    <mergeCell ref="F34:F35"/>
    <mergeCell ref="F36:F37"/>
    <mergeCell ref="F38:F39"/>
    <mergeCell ref="F40:F41"/>
    <mergeCell ref="F24:F25"/>
    <mergeCell ref="F26:F27"/>
    <mergeCell ref="F28:F29"/>
    <mergeCell ref="F30:F31"/>
    <mergeCell ref="F32:F33"/>
    <mergeCell ref="A38:A39"/>
    <mergeCell ref="A40:A41"/>
    <mergeCell ref="A43:H43"/>
    <mergeCell ref="E38:E39"/>
    <mergeCell ref="G38:G39"/>
    <mergeCell ref="E40:E41"/>
    <mergeCell ref="G40:G41"/>
    <mergeCell ref="A6:A7"/>
    <mergeCell ref="A8:A9"/>
    <mergeCell ref="A10:A11"/>
    <mergeCell ref="A12:A13"/>
    <mergeCell ref="A14:A15"/>
    <mergeCell ref="A16:A17"/>
    <mergeCell ref="A18:A19"/>
    <mergeCell ref="A20:A21"/>
    <mergeCell ref="A22:A23"/>
    <mergeCell ref="A24:A25"/>
    <mergeCell ref="A26:A27"/>
    <mergeCell ref="A28:A29"/>
    <mergeCell ref="A30:A31"/>
    <mergeCell ref="A32:A33"/>
    <mergeCell ref="A34:A35"/>
    <mergeCell ref="A1:H1"/>
    <mergeCell ref="G16:G17"/>
    <mergeCell ref="G18:G19"/>
    <mergeCell ref="G20:G21"/>
    <mergeCell ref="E28:E29"/>
    <mergeCell ref="G28:G29"/>
    <mergeCell ref="G6:G7"/>
    <mergeCell ref="F6:F7"/>
    <mergeCell ref="F8:F9"/>
    <mergeCell ref="F10:F11"/>
    <mergeCell ref="F12:F13"/>
    <mergeCell ref="F14:F15"/>
    <mergeCell ref="F16:F17"/>
    <mergeCell ref="F18:F19"/>
    <mergeCell ref="F20:F21"/>
    <mergeCell ref="F22:F23"/>
    <mergeCell ref="G36:G37"/>
    <mergeCell ref="A36:A37"/>
    <mergeCell ref="G12:G13"/>
    <mergeCell ref="G10:G11"/>
    <mergeCell ref="G8:G9"/>
    <mergeCell ref="G30:G31"/>
    <mergeCell ref="E32:E33"/>
    <mergeCell ref="G32:G33"/>
    <mergeCell ref="G14:G15"/>
    <mergeCell ref="E34:E35"/>
    <mergeCell ref="G34:G35"/>
    <mergeCell ref="G22:G23"/>
    <mergeCell ref="E24:E25"/>
    <mergeCell ref="G24:G25"/>
    <mergeCell ref="E26:E27"/>
    <mergeCell ref="G26:G27"/>
  </mergeCells>
  <phoneticPr fontId="18"/>
  <dataValidations count="6">
    <dataValidation type="list" allowBlank="1" showInputMessage="1" showErrorMessage="1" sqref="G6:G41" xr:uid="{00000000-0002-0000-1F00-000000000000}">
      <formula1>$R$6:$R$7</formula1>
    </dataValidation>
    <dataValidation type="list" allowBlank="1" showInputMessage="1" sqref="D6:D41" xr:uid="{00000000-0002-0000-1F00-000001000000}">
      <formula1>$P$6:$P$20</formula1>
    </dataValidation>
    <dataValidation type="list" allowBlank="1" showInputMessage="1" showErrorMessage="1" sqref="H3" xr:uid="{00000000-0002-0000-1F00-000002000000}">
      <formula1>$R$10:$R$11</formula1>
    </dataValidation>
    <dataValidation type="list" allowBlank="1" showInputMessage="1" sqref="C6 C38 C36 C34 C32 C30 C28 C40 C26 C24 C22 C20 C18 C16 C14 C12 C10 C8" xr:uid="{00000000-0002-0000-1F00-000003000000}">
      <formula1>$O$6:$O$41</formula1>
    </dataValidation>
    <dataValidation type="list" allowBlank="1" showInputMessage="1" sqref="B6 B10 B12 B14 B16 B18 B20 B22 B24 B26 B8 B28 B30 B32 B34 B36 B38 B40" xr:uid="{00000000-0002-0000-1F00-000004000000}">
      <formula1>$N$6:$N$41</formula1>
    </dataValidation>
    <dataValidation type="list" allowBlank="1" showInputMessage="1" sqref="H6:H26 H40 H38 H36 H34 H32 H30 H28" xr:uid="{00000000-0002-0000-1F00-000005000000}">
      <formula1>$Q$6:$Q$41</formula1>
    </dataValidation>
  </dataValidations>
  <pageMargins left="0.70866141732283472" right="0.70866141732283472" top="0.74803149606299213" bottom="0.74803149606299213" header="0.31496062992125984" footer="0.31496062992125984"/>
  <pageSetup paperSize="9" scale="97"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6"/>
  <dimension ref="A1:N49"/>
  <sheetViews>
    <sheetView view="pageBreakPreview" zoomScale="80" zoomScaleNormal="85" zoomScaleSheetLayoutView="80" workbookViewId="0">
      <selection activeCell="G18" sqref="G18"/>
    </sheetView>
  </sheetViews>
  <sheetFormatPr defaultColWidth="9" defaultRowHeight="13.2"/>
  <cols>
    <col min="1" max="1" width="3" style="460" customWidth="1"/>
    <col min="2" max="2" width="19.33203125" style="460" customWidth="1"/>
    <col min="3" max="3" width="13.88671875" style="460" customWidth="1"/>
    <col min="4" max="4" width="48" style="460" customWidth="1"/>
    <col min="5" max="16384" width="9" style="460"/>
  </cols>
  <sheetData>
    <row r="1" spans="1:14">
      <c r="A1" s="459"/>
      <c r="D1" s="461"/>
      <c r="H1" s="461"/>
    </row>
    <row r="2" spans="1:14" ht="13.5" customHeight="1">
      <c r="B2" s="462"/>
    </row>
    <row r="3" spans="1:14" ht="23.4">
      <c r="B3" s="3997" t="s">
        <v>983</v>
      </c>
      <c r="C3" s="3997"/>
      <c r="D3" s="3997"/>
    </row>
    <row r="4" spans="1:14" ht="22.35" customHeight="1">
      <c r="B4" s="463"/>
      <c r="C4" s="464"/>
      <c r="D4" s="2261" t="s">
        <v>2528</v>
      </c>
      <c r="I4" s="173"/>
      <c r="J4" s="173"/>
      <c r="K4" s="173"/>
      <c r="L4" s="173"/>
      <c r="M4" s="173"/>
      <c r="N4" s="173"/>
    </row>
    <row r="5" spans="1:14" ht="22.35" customHeight="1">
      <c r="B5" s="3998" t="str">
        <f>入力シート!C5&amp;"　殿"</f>
        <v>久留米市長　殿</v>
      </c>
      <c r="C5" s="3999"/>
      <c r="D5" s="4000"/>
    </row>
    <row r="6" spans="1:14" ht="22.35" customHeight="1">
      <c r="B6" s="4001" t="str">
        <f>"受注者　"&amp;入力シート!C26</f>
        <v>受注者　(株）○○○○建設</v>
      </c>
      <c r="C6" s="4002"/>
      <c r="D6" s="4003"/>
    </row>
    <row r="7" spans="1:14" ht="22.35" customHeight="1">
      <c r="B7" s="4004" t="s">
        <v>69</v>
      </c>
      <c r="C7" s="4005"/>
      <c r="D7" s="4006"/>
    </row>
    <row r="8" spans="1:14" ht="22.35" customHeight="1">
      <c r="B8" s="465" t="s">
        <v>72</v>
      </c>
      <c r="C8" s="4007" t="str">
        <f>入力シート!C4</f>
        <v>道新第101号</v>
      </c>
      <c r="D8" s="4008"/>
    </row>
    <row r="9" spans="1:14" ht="22.35" customHeight="1">
      <c r="B9" s="465" t="s">
        <v>73</v>
      </c>
      <c r="C9" s="3995" t="str">
        <f>入力シート!C10</f>
        <v>○○校区道路改良工事</v>
      </c>
      <c r="D9" s="3996"/>
    </row>
    <row r="10" spans="1:14" ht="22.35" customHeight="1">
      <c r="B10" s="465" t="s">
        <v>74</v>
      </c>
      <c r="C10" s="4009" t="str">
        <f>入力シート!C11</f>
        <v>市道B○○○号線</v>
      </c>
      <c r="D10" s="4010"/>
    </row>
    <row r="11" spans="1:14" ht="22.35" customHeight="1">
      <c r="B11" s="465" t="s">
        <v>75</v>
      </c>
      <c r="C11" s="4011"/>
      <c r="D11" s="4012"/>
    </row>
    <row r="12" spans="1:14">
      <c r="B12" s="4013"/>
      <c r="C12" s="4014"/>
      <c r="D12" s="4015"/>
    </row>
    <row r="13" spans="1:14" ht="38.25" customHeight="1">
      <c r="B13" s="4013" t="s">
        <v>984</v>
      </c>
      <c r="C13" s="4014"/>
      <c r="D13" s="4015"/>
    </row>
    <row r="14" spans="1:14">
      <c r="B14" s="4016"/>
      <c r="C14" s="4017"/>
      <c r="D14" s="4018"/>
    </row>
    <row r="15" spans="1:14">
      <c r="B15" s="4019" t="s">
        <v>70</v>
      </c>
      <c r="C15" s="4020"/>
      <c r="D15" s="4019" t="s">
        <v>71</v>
      </c>
    </row>
    <row r="16" spans="1:14">
      <c r="B16" s="4020"/>
      <c r="C16" s="4020"/>
      <c r="D16" s="4019"/>
    </row>
    <row r="17" spans="2:4">
      <c r="B17" s="4020"/>
      <c r="C17" s="4020"/>
      <c r="D17" s="4019"/>
    </row>
    <row r="18" spans="2:4">
      <c r="B18" s="4021"/>
      <c r="C18" s="4021"/>
      <c r="D18" s="4021"/>
    </row>
    <row r="19" spans="2:4">
      <c r="B19" s="4021"/>
      <c r="C19" s="4021"/>
      <c r="D19" s="4021"/>
    </row>
    <row r="20" spans="2:4">
      <c r="B20" s="4021"/>
      <c r="C20" s="4021"/>
      <c r="D20" s="4021"/>
    </row>
    <row r="21" spans="2:4">
      <c r="B21" s="4021"/>
      <c r="C21" s="4021"/>
      <c r="D21" s="4021"/>
    </row>
    <row r="22" spans="2:4">
      <c r="B22" s="4021"/>
      <c r="C22" s="4021"/>
      <c r="D22" s="4021"/>
    </row>
    <row r="23" spans="2:4">
      <c r="B23" s="4021"/>
      <c r="C23" s="4021"/>
      <c r="D23" s="4021"/>
    </row>
    <row r="24" spans="2:4">
      <c r="B24" s="4021"/>
      <c r="C24" s="4021"/>
      <c r="D24" s="4021"/>
    </row>
    <row r="25" spans="2:4">
      <c r="B25" s="4021"/>
      <c r="C25" s="4021"/>
      <c r="D25" s="4021"/>
    </row>
    <row r="26" spans="2:4">
      <c r="B26" s="4021"/>
      <c r="C26" s="4021"/>
      <c r="D26" s="4021"/>
    </row>
    <row r="27" spans="2:4">
      <c r="B27" s="4021"/>
      <c r="C27" s="4021"/>
      <c r="D27" s="4021"/>
    </row>
    <row r="28" spans="2:4">
      <c r="B28" s="4021"/>
      <c r="C28" s="4021"/>
      <c r="D28" s="4021"/>
    </row>
    <row r="29" spans="2:4">
      <c r="B29" s="4021"/>
      <c r="C29" s="4021"/>
      <c r="D29" s="4021"/>
    </row>
    <row r="30" spans="2:4">
      <c r="B30" s="4021"/>
      <c r="C30" s="4021"/>
      <c r="D30" s="4021"/>
    </row>
    <row r="31" spans="2:4">
      <c r="B31" s="4021"/>
      <c r="C31" s="4021"/>
      <c r="D31" s="4021"/>
    </row>
    <row r="32" spans="2:4">
      <c r="B32" s="4021"/>
      <c r="C32" s="4021"/>
      <c r="D32" s="4021"/>
    </row>
    <row r="33" spans="1:4">
      <c r="B33" s="4021"/>
      <c r="C33" s="4021"/>
      <c r="D33" s="4021"/>
    </row>
    <row r="34" spans="1:4">
      <c r="B34" s="4021"/>
      <c r="C34" s="4021"/>
      <c r="D34" s="4021"/>
    </row>
    <row r="35" spans="1:4">
      <c r="B35" s="4021"/>
      <c r="C35" s="4021"/>
      <c r="D35" s="4021"/>
    </row>
    <row r="36" spans="1:4">
      <c r="B36" s="4021"/>
      <c r="C36" s="4021"/>
      <c r="D36" s="4021"/>
    </row>
    <row r="37" spans="1:4">
      <c r="B37" s="4021"/>
      <c r="C37" s="4021"/>
      <c r="D37" s="4021"/>
    </row>
    <row r="38" spans="1:4">
      <c r="B38" s="4021"/>
      <c r="C38" s="4021"/>
      <c r="D38" s="4021"/>
    </row>
    <row r="39" spans="1:4">
      <c r="B39" s="4021"/>
      <c r="C39" s="4021"/>
      <c r="D39" s="4021"/>
    </row>
    <row r="40" spans="1:4">
      <c r="B40" s="4021"/>
      <c r="C40" s="4021"/>
      <c r="D40" s="4021"/>
    </row>
    <row r="41" spans="1:4">
      <c r="B41" s="4021"/>
      <c r="C41" s="4021"/>
      <c r="D41" s="4021"/>
    </row>
    <row r="42" spans="1:4">
      <c r="B42" s="466"/>
      <c r="C42" s="466"/>
      <c r="D42" s="466"/>
    </row>
    <row r="43" spans="1:4" ht="22.5" customHeight="1">
      <c r="A43" s="467"/>
      <c r="B43" s="4022" t="s">
        <v>985</v>
      </c>
      <c r="C43" s="4022"/>
      <c r="D43" s="4022"/>
    </row>
    <row r="44" spans="1:4" ht="22.5" customHeight="1">
      <c r="A44" s="467"/>
      <c r="B44" s="4022"/>
      <c r="C44" s="4022"/>
      <c r="D44" s="4022"/>
    </row>
    <row r="45" spans="1:4" ht="22.5" customHeight="1">
      <c r="A45" s="467"/>
      <c r="B45" s="4022"/>
      <c r="C45" s="4022"/>
      <c r="D45" s="4022"/>
    </row>
    <row r="46" spans="1:4" ht="22.5" customHeight="1">
      <c r="A46" s="467"/>
      <c r="B46" s="4022"/>
      <c r="C46" s="4022"/>
      <c r="D46" s="4022"/>
    </row>
    <row r="47" spans="1:4" ht="20.100000000000001" customHeight="1"/>
    <row r="48" spans="1:4" ht="20.100000000000001" customHeight="1"/>
    <row r="49" ht="20.100000000000001" customHeight="1"/>
  </sheetData>
  <sheetProtection formatCells="0"/>
  <mergeCells count="29">
    <mergeCell ref="B36:C38"/>
    <mergeCell ref="D36:D38"/>
    <mergeCell ref="B39:C41"/>
    <mergeCell ref="D39:D41"/>
    <mergeCell ref="B43:D46"/>
    <mergeCell ref="B27:C29"/>
    <mergeCell ref="D27:D29"/>
    <mergeCell ref="B30:C32"/>
    <mergeCell ref="D30:D32"/>
    <mergeCell ref="B33:C35"/>
    <mergeCell ref="D33:D35"/>
    <mergeCell ref="B18:C20"/>
    <mergeCell ref="D18:D20"/>
    <mergeCell ref="B21:C23"/>
    <mergeCell ref="D21:D23"/>
    <mergeCell ref="B24:C26"/>
    <mergeCell ref="D24:D26"/>
    <mergeCell ref="C10:D11"/>
    <mergeCell ref="B12:D12"/>
    <mergeCell ref="B13:D13"/>
    <mergeCell ref="B14:D14"/>
    <mergeCell ref="B15:C17"/>
    <mergeCell ref="D15:D17"/>
    <mergeCell ref="C9:D9"/>
    <mergeCell ref="B3:D3"/>
    <mergeCell ref="B5:D5"/>
    <mergeCell ref="B6:D6"/>
    <mergeCell ref="B7:D7"/>
    <mergeCell ref="C8:D8"/>
  </mergeCells>
  <phoneticPr fontId="18"/>
  <printOptions horizontalCentered="1"/>
  <pageMargins left="0.70866141732283472" right="0.70866141732283472" top="0.74803149606299213" bottom="0.74803149606299213" header="0.31496062992125984" footer="0.31496062992125984"/>
  <pageSetup paperSize="9" scale="97" orientation="portrait" blackAndWhite="1"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0"/>
  <dimension ref="A2:J35"/>
  <sheetViews>
    <sheetView view="pageBreakPreview" zoomScale="80" zoomScaleNormal="100" zoomScaleSheetLayoutView="80" workbookViewId="0">
      <selection activeCell="G6" sqref="G6"/>
    </sheetView>
  </sheetViews>
  <sheetFormatPr defaultColWidth="9" defaultRowHeight="13.2"/>
  <cols>
    <col min="1" max="16384" width="9" style="153"/>
  </cols>
  <sheetData>
    <row r="2" spans="1:10" ht="13.8">
      <c r="A2" s="152" t="s">
        <v>313</v>
      </c>
    </row>
    <row r="3" spans="1:10">
      <c r="A3" s="152"/>
    </row>
    <row r="4" spans="1:10" ht="13.8">
      <c r="A4" s="154"/>
    </row>
    <row r="5" spans="1:10" ht="19.2">
      <c r="A5" s="4026" t="s">
        <v>334</v>
      </c>
      <c r="B5" s="4026"/>
      <c r="C5" s="4026"/>
      <c r="D5" s="4026"/>
      <c r="E5" s="4026"/>
      <c r="F5" s="4026"/>
      <c r="G5" s="4026"/>
      <c r="H5" s="4026"/>
      <c r="I5" s="4026"/>
    </row>
    <row r="6" spans="1:10" ht="19.2">
      <c r="A6" s="155"/>
    </row>
    <row r="7" spans="1:10" ht="13.8">
      <c r="A7" s="154"/>
    </row>
    <row r="8" spans="1:10">
      <c r="A8" s="4030" t="str">
        <f>入力シート!C5&amp;"　殿"</f>
        <v>久留米市長　殿</v>
      </c>
      <c r="B8" s="4030"/>
      <c r="C8" s="4030"/>
      <c r="D8" s="4030"/>
    </row>
    <row r="9" spans="1:10" ht="20.25" customHeight="1">
      <c r="A9" s="154"/>
    </row>
    <row r="10" spans="1:10" ht="20.25" customHeight="1">
      <c r="A10" s="2268" t="s">
        <v>314</v>
      </c>
      <c r="B10" s="4025" t="str">
        <f>入力シート!C4</f>
        <v>道新第101号</v>
      </c>
      <c r="C10" s="4025"/>
      <c r="D10" s="4025"/>
      <c r="E10" s="170"/>
      <c r="F10" s="170"/>
      <c r="G10" s="170"/>
      <c r="H10" s="170"/>
    </row>
    <row r="11" spans="1:10" ht="20.25" customHeight="1">
      <c r="A11" s="158"/>
      <c r="B11" s="170"/>
      <c r="C11" s="170"/>
      <c r="D11" s="170"/>
      <c r="E11" s="170"/>
      <c r="F11" s="170"/>
      <c r="G11" s="170"/>
      <c r="H11" s="170"/>
    </row>
    <row r="12" spans="1:10" ht="20.25" customHeight="1">
      <c r="A12" s="2268" t="s">
        <v>1888</v>
      </c>
      <c r="B12" s="4025" t="str">
        <f>入力シート!C10</f>
        <v>○○校区道路改良工事</v>
      </c>
      <c r="C12" s="4025"/>
      <c r="D12" s="4025"/>
      <c r="E12" s="4025"/>
      <c r="F12" s="4025"/>
      <c r="G12" s="4025"/>
      <c r="H12" s="4025"/>
    </row>
    <row r="13" spans="1:10" ht="20.25" customHeight="1">
      <c r="A13" s="158"/>
      <c r="B13" s="170"/>
      <c r="C13" s="170"/>
      <c r="D13" s="170"/>
      <c r="E13" s="170"/>
      <c r="F13" s="170"/>
      <c r="G13" s="170"/>
      <c r="H13" s="170"/>
    </row>
    <row r="14" spans="1:10" ht="20.25" customHeight="1">
      <c r="A14" s="2268" t="s">
        <v>2260</v>
      </c>
      <c r="B14" s="4025" t="str">
        <f>入力シート!C12</f>
        <v>久留米市○○町</v>
      </c>
      <c r="C14" s="4025"/>
      <c r="D14" s="4025"/>
      <c r="E14" s="4025"/>
      <c r="F14" s="4025"/>
      <c r="G14" s="4025"/>
      <c r="H14" s="4025"/>
    </row>
    <row r="15" spans="1:10" ht="20.25" customHeight="1">
      <c r="A15" s="158"/>
    </row>
    <row r="16" spans="1:10" ht="36.75" customHeight="1">
      <c r="A16" s="4027" t="s">
        <v>333</v>
      </c>
      <c r="B16" s="4027"/>
      <c r="C16" s="4027"/>
      <c r="D16" s="4027"/>
      <c r="E16" s="4027"/>
      <c r="F16" s="4027"/>
      <c r="G16" s="4027"/>
      <c r="H16" s="4027"/>
      <c r="I16" s="4027"/>
      <c r="J16" s="159"/>
    </row>
    <row r="17" spans="1:9" ht="20.25" customHeight="1">
      <c r="A17" s="156"/>
    </row>
    <row r="18" spans="1:9" ht="20.25" customHeight="1">
      <c r="A18" s="154"/>
    </row>
    <row r="19" spans="1:9" ht="20.25" customHeight="1">
      <c r="A19" s="157" t="s">
        <v>315</v>
      </c>
      <c r="B19" s="4029"/>
      <c r="C19" s="4029"/>
      <c r="D19" s="4029"/>
    </row>
    <row r="20" spans="1:9" ht="20.25" customHeight="1">
      <c r="A20" s="158"/>
    </row>
    <row r="21" spans="1:9" ht="20.25" customHeight="1">
      <c r="A21" s="4028" t="s">
        <v>316</v>
      </c>
      <c r="B21" s="4028"/>
      <c r="C21" s="4028"/>
      <c r="D21" s="4028"/>
      <c r="E21" s="4028"/>
      <c r="F21" s="4028"/>
      <c r="G21" s="4028"/>
      <c r="H21" s="4028"/>
      <c r="I21" s="4028"/>
    </row>
    <row r="22" spans="1:9" ht="20.25" customHeight="1">
      <c r="A22" s="160"/>
    </row>
    <row r="23" spans="1:9" ht="20.25" customHeight="1">
      <c r="A23" s="157" t="s">
        <v>317</v>
      </c>
      <c r="B23" s="163"/>
      <c r="C23" s="163"/>
      <c r="D23" s="163"/>
      <c r="E23" s="163"/>
      <c r="F23" s="163"/>
      <c r="G23" s="163"/>
      <c r="H23" s="163"/>
    </row>
    <row r="24" spans="1:9" ht="20.25" customHeight="1">
      <c r="A24" s="158"/>
      <c r="B24" s="164"/>
      <c r="C24" s="164"/>
      <c r="D24" s="164"/>
      <c r="E24" s="164"/>
      <c r="F24" s="164"/>
      <c r="G24" s="164"/>
      <c r="H24" s="164"/>
    </row>
    <row r="25" spans="1:9" ht="20.25" customHeight="1">
      <c r="A25" s="161"/>
      <c r="B25" s="165"/>
      <c r="C25" s="165"/>
      <c r="D25" s="165"/>
      <c r="E25" s="165"/>
      <c r="F25" s="165"/>
      <c r="G25" s="165"/>
      <c r="H25" s="165"/>
    </row>
    <row r="26" spans="1:9" ht="20.25" customHeight="1">
      <c r="A26" s="158"/>
      <c r="B26" s="164"/>
      <c r="C26" s="164"/>
      <c r="D26" s="164"/>
      <c r="E26" s="164"/>
      <c r="F26" s="164"/>
      <c r="G26" s="164"/>
      <c r="H26" s="164"/>
    </row>
    <row r="27" spans="1:9" ht="20.25" customHeight="1">
      <c r="A27" s="161"/>
      <c r="B27" s="165"/>
      <c r="C27" s="165"/>
      <c r="D27" s="165"/>
      <c r="E27" s="165"/>
      <c r="F27" s="165"/>
      <c r="G27" s="165"/>
      <c r="H27" s="165"/>
    </row>
    <row r="28" spans="1:9" ht="20.25" customHeight="1">
      <c r="A28" s="162"/>
      <c r="B28" s="163"/>
      <c r="C28" s="163"/>
      <c r="D28" s="163"/>
      <c r="E28" s="163"/>
      <c r="F28" s="163"/>
      <c r="G28" s="163"/>
      <c r="H28" s="163"/>
    </row>
    <row r="29" spans="1:9" ht="20.25" customHeight="1">
      <c r="A29" s="154"/>
    </row>
    <row r="30" spans="1:9" ht="20.25" customHeight="1">
      <c r="A30" s="154"/>
    </row>
    <row r="31" spans="1:9" ht="20.25" customHeight="1">
      <c r="F31" s="156" t="s">
        <v>2550</v>
      </c>
    </row>
    <row r="32" spans="1:9" ht="20.25" customHeight="1">
      <c r="F32" s="4023" t="s">
        <v>2528</v>
      </c>
      <c r="G32" s="4023"/>
      <c r="H32" s="4023"/>
      <c r="I32" s="4023"/>
    </row>
    <row r="33" spans="6:9" ht="20.25" customHeight="1">
      <c r="F33" s="171" t="s">
        <v>318</v>
      </c>
      <c r="G33" s="4024" t="str">
        <f>入力シート!C25</f>
        <v>久留米市〇〇町１２３</v>
      </c>
      <c r="H33" s="4024"/>
      <c r="I33" s="4024"/>
    </row>
    <row r="34" spans="6:9" ht="20.25" customHeight="1">
      <c r="F34" s="171" t="s">
        <v>319</v>
      </c>
      <c r="G34" s="4024" t="str">
        <f>入力シート!C26</f>
        <v>(株）○○○○建設</v>
      </c>
      <c r="H34" s="4024"/>
      <c r="I34" s="4024"/>
    </row>
    <row r="35" spans="6:9" ht="20.25" customHeight="1">
      <c r="F35" s="171" t="s">
        <v>298</v>
      </c>
      <c r="G35" s="4024" t="str">
        <f>入力シート!C27</f>
        <v>代表取締役　久留米一郎</v>
      </c>
      <c r="H35" s="4024"/>
      <c r="I35" s="4024"/>
    </row>
  </sheetData>
  <mergeCells count="12">
    <mergeCell ref="A5:I5"/>
    <mergeCell ref="A16:I16"/>
    <mergeCell ref="A21:I21"/>
    <mergeCell ref="B10:D10"/>
    <mergeCell ref="B19:D19"/>
    <mergeCell ref="A8:D8"/>
    <mergeCell ref="F32:I32"/>
    <mergeCell ref="G35:I35"/>
    <mergeCell ref="G34:I34"/>
    <mergeCell ref="G33:I33"/>
    <mergeCell ref="B12:H12"/>
    <mergeCell ref="B14:H14"/>
  </mergeCells>
  <phoneticPr fontId="18"/>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dimension ref="A1:M40"/>
  <sheetViews>
    <sheetView view="pageBreakPreview" zoomScale="80" zoomScaleNormal="100" zoomScaleSheetLayoutView="80" workbookViewId="0">
      <selection activeCell="A14" sqref="A14"/>
    </sheetView>
  </sheetViews>
  <sheetFormatPr defaultColWidth="9" defaultRowHeight="13.2"/>
  <cols>
    <col min="1" max="1" width="10.33203125" style="275" customWidth="1"/>
    <col min="2" max="2" width="15.33203125" style="275" customWidth="1"/>
    <col min="3" max="3" width="9" style="275" customWidth="1"/>
    <col min="4" max="4" width="7.109375" style="275" customWidth="1"/>
    <col min="5" max="9" width="9" style="275" customWidth="1"/>
    <col min="10" max="12" width="9" style="275"/>
    <col min="13" max="13" width="9.44140625" style="275" bestFit="1" customWidth="1"/>
    <col min="14" max="16384" width="9" style="275"/>
  </cols>
  <sheetData>
    <row r="1" spans="1:13" ht="18.75" customHeight="1">
      <c r="A1" s="468"/>
    </row>
    <row r="2" spans="1:13" ht="18.75" customHeight="1">
      <c r="A2" s="468"/>
    </row>
    <row r="3" spans="1:13" ht="24" customHeight="1">
      <c r="A3" s="468"/>
    </row>
    <row r="4" spans="1:13" ht="18.75" customHeight="1">
      <c r="A4" s="4037" t="s">
        <v>667</v>
      </c>
      <c r="B4" s="4032"/>
      <c r="C4" s="4032"/>
      <c r="D4" s="4032"/>
      <c r="E4" s="4032"/>
      <c r="F4" s="4032"/>
      <c r="G4" s="4032"/>
      <c r="H4" s="4032"/>
      <c r="I4" s="4032"/>
    </row>
    <row r="5" spans="1:13" ht="18.75" customHeight="1">
      <c r="A5" s="1201"/>
    </row>
    <row r="6" spans="1:13" ht="18.75" customHeight="1">
      <c r="A6" s="1202"/>
      <c r="B6" s="1203"/>
      <c r="C6" s="1203"/>
      <c r="D6" s="1203"/>
      <c r="E6" s="1203"/>
      <c r="F6" s="1203"/>
      <c r="G6" s="4038" t="s">
        <v>2528</v>
      </c>
      <c r="H6" s="4038"/>
      <c r="I6" s="4038"/>
    </row>
    <row r="7" spans="1:13" ht="18.75" customHeight="1">
      <c r="A7" s="279" t="str">
        <f>入力シート!C5&amp;"　殿"</f>
        <v>久留米市長　殿</v>
      </c>
      <c r="B7" s="279"/>
      <c r="F7" s="1204"/>
      <c r="G7" s="1204"/>
      <c r="H7" s="1204"/>
      <c r="I7" s="1204"/>
    </row>
    <row r="8" spans="1:13" ht="18.75" customHeight="1">
      <c r="D8" s="1203"/>
      <c r="E8" s="1203" t="s">
        <v>1002</v>
      </c>
      <c r="F8" s="4048" t="str">
        <f>入力シート!C25</f>
        <v>久留米市〇〇町１２３</v>
      </c>
      <c r="G8" s="4048"/>
      <c r="H8" s="4048"/>
      <c r="I8" s="4048"/>
    </row>
    <row r="9" spans="1:13" ht="18.75" customHeight="1">
      <c r="D9" s="1203"/>
      <c r="E9" s="1203" t="s">
        <v>2551</v>
      </c>
      <c r="F9" s="4049" t="str">
        <f>入力シート!C26</f>
        <v>(株）○○○○建設</v>
      </c>
      <c r="G9" s="4049"/>
      <c r="H9" s="4049"/>
      <c r="I9" s="4049"/>
    </row>
    <row r="10" spans="1:13" ht="18.75" customHeight="1">
      <c r="D10" s="1203"/>
      <c r="E10" s="1203"/>
      <c r="F10" s="4039" t="str">
        <f>入力シート!C27</f>
        <v>代表取締役　久留米一郎</v>
      </c>
      <c r="G10" s="4039"/>
      <c r="H10" s="4039"/>
      <c r="I10" s="4039"/>
    </row>
    <row r="11" spans="1:13" ht="18.75" customHeight="1">
      <c r="D11" s="1203"/>
      <c r="E11" s="1203"/>
      <c r="F11" s="1203"/>
      <c r="G11" s="1203"/>
      <c r="H11" s="1203"/>
      <c r="I11" s="1205"/>
    </row>
    <row r="12" spans="1:13" ht="9" customHeight="1">
      <c r="I12" s="330"/>
    </row>
    <row r="13" spans="1:13" ht="18.75" customHeight="1">
      <c r="A13" s="468"/>
    </row>
    <row r="14" spans="1:13" ht="25.5" customHeight="1">
      <c r="A14" s="1206" t="s">
        <v>2259</v>
      </c>
      <c r="B14" s="4040" t="str">
        <f>入力シート!C12</f>
        <v>久留米市○○町</v>
      </c>
      <c r="C14" s="4041"/>
      <c r="D14" s="4041"/>
      <c r="E14" s="4041"/>
      <c r="F14" s="4041"/>
      <c r="G14" s="4041"/>
      <c r="H14" s="4041"/>
      <c r="I14" s="4041"/>
    </row>
    <row r="15" spans="1:13" ht="25.5" customHeight="1">
      <c r="A15" s="1206" t="s">
        <v>986</v>
      </c>
      <c r="B15" s="4040" t="str">
        <f>入力シート!C10</f>
        <v>○○校区道路改良工事</v>
      </c>
      <c r="C15" s="4041"/>
      <c r="D15" s="4041"/>
      <c r="E15" s="4041"/>
      <c r="F15" s="4041"/>
      <c r="G15" s="4041"/>
      <c r="H15" s="4041"/>
      <c r="I15" s="4041"/>
    </row>
    <row r="16" spans="1:13" ht="25.5" customHeight="1">
      <c r="A16" s="1206" t="s">
        <v>987</v>
      </c>
      <c r="B16" s="4050" t="str">
        <f>TEXT(入力シート!C14,"令和e年m月d日")</f>
        <v>令和8年4月2日</v>
      </c>
      <c r="C16" s="4050"/>
      <c r="D16" s="1207" t="s">
        <v>1003</v>
      </c>
      <c r="E16" s="4050" t="str">
        <f>TEXT(入力シート!C15,"令和e年m月d日")</f>
        <v>令和8年9月30日</v>
      </c>
      <c r="F16" s="4050"/>
      <c r="G16" s="469" t="s">
        <v>254</v>
      </c>
      <c r="H16" s="1207"/>
      <c r="I16" s="1207"/>
      <c r="M16" s="1208"/>
    </row>
    <row r="17" spans="1:9" ht="19.5" customHeight="1">
      <c r="A17" s="468"/>
    </row>
    <row r="18" spans="1:9" ht="20.25" customHeight="1">
      <c r="A18" s="4051" t="str">
        <f>TEXT(入力シート!C13,"令和e年m月d日")&amp;"付で請負契約を締結した上記工事に係る資材、原材料について、指名停止"</f>
        <v>令和8年4月1日付で請負契約を締結した上記工事に係る資材、原材料について、指名停止</v>
      </c>
      <c r="B18" s="4052"/>
      <c r="C18" s="4052"/>
      <c r="D18" s="4052"/>
      <c r="E18" s="4052"/>
      <c r="F18" s="4052"/>
      <c r="G18" s="4052"/>
      <c r="H18" s="4052"/>
      <c r="I18" s="4052"/>
    </row>
    <row r="19" spans="1:9" ht="20.25" customHeight="1">
      <c r="A19" s="4031" t="s">
        <v>988</v>
      </c>
      <c r="B19" s="4032"/>
      <c r="C19" s="4032"/>
      <c r="D19" s="4032"/>
      <c r="E19" s="4032"/>
      <c r="F19" s="4032"/>
      <c r="G19" s="4032"/>
      <c r="H19" s="4032"/>
      <c r="I19" s="4032"/>
    </row>
    <row r="20" spans="1:9" ht="20.25" customHeight="1">
      <c r="A20" s="468"/>
    </row>
    <row r="21" spans="1:9" ht="20.25" customHeight="1">
      <c r="A21" s="4031" t="s">
        <v>989</v>
      </c>
      <c r="B21" s="4032"/>
      <c r="C21" s="4032"/>
      <c r="D21" s="4032"/>
      <c r="E21" s="4032"/>
      <c r="F21" s="4032"/>
      <c r="G21" s="4032"/>
      <c r="H21" s="4032"/>
      <c r="I21" s="4032"/>
    </row>
    <row r="22" spans="1:9" ht="20.25" customHeight="1">
      <c r="A22" s="4033" t="s">
        <v>990</v>
      </c>
      <c r="B22" s="4034"/>
      <c r="C22" s="4035"/>
      <c r="D22" s="4036"/>
      <c r="E22" s="4036"/>
      <c r="F22" s="4036"/>
      <c r="G22" s="4036"/>
      <c r="H22" s="4036"/>
      <c r="I22" s="4036"/>
    </row>
    <row r="23" spans="1:9" ht="20.25" customHeight="1">
      <c r="A23" s="1209" t="s">
        <v>991</v>
      </c>
      <c r="B23" s="1210" t="s">
        <v>992</v>
      </c>
      <c r="C23" s="4035"/>
      <c r="D23" s="4036"/>
      <c r="E23" s="4036"/>
      <c r="F23" s="4036"/>
      <c r="G23" s="4036"/>
      <c r="H23" s="4036"/>
      <c r="I23" s="4036"/>
    </row>
    <row r="24" spans="1:9" ht="20.25" customHeight="1">
      <c r="A24" s="1211" t="s">
        <v>993</v>
      </c>
      <c r="B24" s="1210" t="s">
        <v>994</v>
      </c>
      <c r="C24" s="4035"/>
      <c r="D24" s="4036"/>
      <c r="E24" s="4036"/>
      <c r="F24" s="4036"/>
      <c r="G24" s="4036"/>
      <c r="H24" s="4036"/>
      <c r="I24" s="4036"/>
    </row>
    <row r="25" spans="1:9" ht="20.25" customHeight="1">
      <c r="A25" s="468"/>
    </row>
    <row r="26" spans="1:9" ht="20.25" customHeight="1">
      <c r="A26" s="4031" t="s">
        <v>995</v>
      </c>
      <c r="B26" s="4032"/>
      <c r="C26" s="4032"/>
      <c r="D26" s="4032"/>
      <c r="E26" s="4032"/>
      <c r="F26" s="4032"/>
      <c r="G26" s="4032"/>
      <c r="H26" s="4032"/>
      <c r="I26" s="4032"/>
    </row>
    <row r="27" spans="1:9" ht="20.25" customHeight="1">
      <c r="A27" s="4031" t="s">
        <v>996</v>
      </c>
      <c r="B27" s="4032"/>
      <c r="C27" s="4032"/>
      <c r="D27" s="4032"/>
      <c r="E27" s="4032"/>
      <c r="F27" s="4032"/>
      <c r="G27" s="4032"/>
      <c r="H27" s="4032"/>
      <c r="I27" s="4032"/>
    </row>
    <row r="28" spans="1:9" ht="20.25" customHeight="1">
      <c r="A28" s="1212" t="s">
        <v>997</v>
      </c>
      <c r="B28" s="1210" t="s">
        <v>998</v>
      </c>
      <c r="C28" s="4035"/>
      <c r="D28" s="4036"/>
      <c r="E28" s="4036"/>
      <c r="F28" s="4036"/>
      <c r="G28" s="4036"/>
      <c r="H28" s="4036"/>
      <c r="I28" s="4036"/>
    </row>
    <row r="29" spans="1:9" ht="20.25" customHeight="1">
      <c r="A29" s="1213" t="s">
        <v>993</v>
      </c>
      <c r="B29" s="1210" t="s">
        <v>994</v>
      </c>
      <c r="C29" s="4035"/>
      <c r="D29" s="4036"/>
      <c r="E29" s="4036"/>
      <c r="F29" s="4036"/>
      <c r="G29" s="4036"/>
      <c r="H29" s="4036"/>
      <c r="I29" s="4036"/>
    </row>
    <row r="30" spans="1:9" ht="20.25" customHeight="1">
      <c r="A30" s="4031" t="s">
        <v>999</v>
      </c>
      <c r="B30" s="4032"/>
      <c r="C30" s="4032"/>
      <c r="D30" s="4032"/>
      <c r="E30" s="4032"/>
      <c r="F30" s="4032"/>
      <c r="G30" s="4032"/>
      <c r="H30" s="4032"/>
      <c r="I30" s="4032"/>
    </row>
    <row r="31" spans="1:9" ht="20.25" customHeight="1">
      <c r="A31" s="4031" t="s">
        <v>1000</v>
      </c>
      <c r="B31" s="4032"/>
      <c r="C31" s="4032"/>
      <c r="D31" s="4032"/>
      <c r="E31" s="4032"/>
      <c r="F31" s="4032"/>
      <c r="G31" s="4032"/>
      <c r="H31" s="4032"/>
      <c r="I31" s="4032"/>
    </row>
    <row r="32" spans="1:9" ht="20.25" customHeight="1">
      <c r="A32" s="4042"/>
      <c r="B32" s="4043"/>
      <c r="C32" s="4043"/>
      <c r="D32" s="4043"/>
      <c r="E32" s="4043"/>
      <c r="F32" s="4043"/>
      <c r="G32" s="4043"/>
      <c r="H32" s="4043"/>
      <c r="I32" s="4044"/>
    </row>
    <row r="33" spans="1:9" ht="20.25" customHeight="1">
      <c r="A33" s="4045"/>
      <c r="B33" s="4046"/>
      <c r="C33" s="4046"/>
      <c r="D33" s="4046"/>
      <c r="E33" s="4046"/>
      <c r="F33" s="4046"/>
      <c r="G33" s="4046"/>
      <c r="H33" s="4046"/>
      <c r="I33" s="4047"/>
    </row>
    <row r="34" spans="1:9" ht="20.25" customHeight="1">
      <c r="A34" s="4031" t="s">
        <v>1001</v>
      </c>
      <c r="B34" s="4032"/>
      <c r="C34" s="4032"/>
      <c r="D34" s="4032"/>
      <c r="E34" s="4032"/>
      <c r="F34" s="4032"/>
      <c r="G34" s="4032"/>
      <c r="H34" s="4032"/>
      <c r="I34" s="4032"/>
    </row>
    <row r="35" spans="1:9">
      <c r="A35" s="1214"/>
    </row>
    <row r="36" spans="1:9">
      <c r="A36" s="1214"/>
    </row>
    <row r="37" spans="1:9">
      <c r="A37" s="1214"/>
    </row>
    <row r="38" spans="1:9">
      <c r="A38" s="1214"/>
    </row>
    <row r="39" spans="1:9">
      <c r="A39" s="1214"/>
    </row>
    <row r="40" spans="1:9">
      <c r="A40" s="1214"/>
    </row>
  </sheetData>
  <sheetProtection formatCells="0"/>
  <mergeCells count="24">
    <mergeCell ref="A30:I30"/>
    <mergeCell ref="A31:I31"/>
    <mergeCell ref="A32:I33"/>
    <mergeCell ref="A34:I34"/>
    <mergeCell ref="F8:I8"/>
    <mergeCell ref="F9:I9"/>
    <mergeCell ref="B16:C16"/>
    <mergeCell ref="E16:F16"/>
    <mergeCell ref="C23:I23"/>
    <mergeCell ref="C24:I24"/>
    <mergeCell ref="A26:I26"/>
    <mergeCell ref="A27:I27"/>
    <mergeCell ref="C28:I28"/>
    <mergeCell ref="C29:I29"/>
    <mergeCell ref="B15:I15"/>
    <mergeCell ref="A18:I18"/>
    <mergeCell ref="A19:I19"/>
    <mergeCell ref="A21:I21"/>
    <mergeCell ref="A22:B22"/>
    <mergeCell ref="C22:I22"/>
    <mergeCell ref="A4:I4"/>
    <mergeCell ref="G6:I6"/>
    <mergeCell ref="F10:I10"/>
    <mergeCell ref="B14:I14"/>
  </mergeCells>
  <phoneticPr fontId="18"/>
  <printOptions horizontalCentered="1"/>
  <pageMargins left="0.70866141732283472" right="0.70866141732283472" top="0.74803149606299213" bottom="0.74803149606299213" header="0.31496062992125984" footer="0.31496062992125984"/>
  <pageSetup paperSize="9" scale="97" orientation="portrait" blackAndWhite="1"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2:I32"/>
  <sheetViews>
    <sheetView view="pageBreakPreview" zoomScale="80" zoomScaleNormal="100" zoomScaleSheetLayoutView="80" workbookViewId="0">
      <selection activeCell="A14" sqref="A14"/>
    </sheetView>
  </sheetViews>
  <sheetFormatPr defaultColWidth="9" defaultRowHeight="13.2"/>
  <cols>
    <col min="1" max="8" width="10.88671875" style="153" customWidth="1"/>
    <col min="9" max="16384" width="9" style="153"/>
  </cols>
  <sheetData>
    <row r="2" spans="1:9">
      <c r="A2" s="152"/>
    </row>
    <row r="3" spans="1:9">
      <c r="A3" s="152"/>
    </row>
    <row r="4" spans="1:9" ht="13.8">
      <c r="A4" s="154"/>
    </row>
    <row r="5" spans="1:9" ht="19.2">
      <c r="A5" s="4026" t="s">
        <v>1887</v>
      </c>
      <c r="B5" s="4026"/>
      <c r="C5" s="4026"/>
      <c r="D5" s="4026"/>
      <c r="E5" s="4026"/>
      <c r="F5" s="4026"/>
      <c r="G5" s="4026"/>
      <c r="H5" s="4026"/>
    </row>
    <row r="6" spans="1:9" ht="19.2">
      <c r="A6" s="155"/>
    </row>
    <row r="7" spans="1:9" ht="13.8">
      <c r="A7" s="154"/>
    </row>
    <row r="8" spans="1:9">
      <c r="A8" s="4030" t="str">
        <f>入力シート!C5&amp;"　殿"</f>
        <v>久留米市長　殿</v>
      </c>
      <c r="B8" s="4030"/>
      <c r="C8" s="4030"/>
    </row>
    <row r="9" spans="1:9" ht="20.25" customHeight="1">
      <c r="A9" s="154"/>
    </row>
    <row r="10" spans="1:9" ht="20.25" customHeight="1">
      <c r="A10" s="2268" t="s">
        <v>314</v>
      </c>
      <c r="B10" s="4025" t="str">
        <f>入力シート!C4</f>
        <v>道新第101号</v>
      </c>
      <c r="C10" s="4025"/>
      <c r="D10" s="170"/>
      <c r="E10" s="170"/>
      <c r="F10" s="170"/>
      <c r="G10" s="170"/>
    </row>
    <row r="11" spans="1:9" ht="20.25" customHeight="1">
      <c r="A11" s="158"/>
      <c r="B11" s="170"/>
      <c r="C11" s="170"/>
      <c r="D11" s="170"/>
      <c r="E11" s="170"/>
      <c r="F11" s="170"/>
      <c r="G11" s="170"/>
    </row>
    <row r="12" spans="1:9" ht="20.25" customHeight="1">
      <c r="A12" s="2268" t="s">
        <v>155</v>
      </c>
      <c r="B12" s="4025" t="str">
        <f>入力シート!C10</f>
        <v>○○校区道路改良工事</v>
      </c>
      <c r="C12" s="4025"/>
      <c r="D12" s="4025"/>
      <c r="E12" s="4025"/>
      <c r="F12" s="4025"/>
      <c r="G12" s="4025"/>
    </row>
    <row r="13" spans="1:9" ht="20.25" customHeight="1">
      <c r="A13" s="158"/>
      <c r="B13" s="170"/>
      <c r="C13" s="170"/>
      <c r="D13" s="170"/>
      <c r="E13" s="170"/>
      <c r="F13" s="170"/>
      <c r="G13" s="170"/>
    </row>
    <row r="14" spans="1:9" ht="20.25" customHeight="1">
      <c r="A14" s="2268" t="s">
        <v>2260</v>
      </c>
      <c r="B14" s="4025" t="str">
        <f>入力シート!C12</f>
        <v>久留米市○○町</v>
      </c>
      <c r="C14" s="4025"/>
      <c r="D14" s="4025"/>
      <c r="E14" s="4025"/>
      <c r="F14" s="4025"/>
      <c r="G14" s="4025"/>
    </row>
    <row r="15" spans="1:9" ht="20.25" customHeight="1">
      <c r="A15" s="158"/>
    </row>
    <row r="16" spans="1:9" ht="36.75" customHeight="1">
      <c r="A16" s="4027" t="s">
        <v>1889</v>
      </c>
      <c r="B16" s="4027"/>
      <c r="C16" s="4027"/>
      <c r="D16" s="4027"/>
      <c r="E16" s="4027"/>
      <c r="F16" s="4027"/>
      <c r="G16" s="4027"/>
      <c r="H16" s="4027"/>
      <c r="I16" s="159"/>
    </row>
    <row r="17" spans="1:8" ht="20.25" customHeight="1">
      <c r="A17" s="156"/>
    </row>
    <row r="18" spans="1:8" ht="25.35" customHeight="1">
      <c r="A18" s="4057" t="s">
        <v>1890</v>
      </c>
      <c r="B18" s="4057"/>
      <c r="C18" s="4058" t="s">
        <v>1891</v>
      </c>
      <c r="D18" s="4058"/>
      <c r="E18" s="4058" t="s">
        <v>1892</v>
      </c>
      <c r="F18" s="4058"/>
      <c r="G18" s="4058" t="s">
        <v>1893</v>
      </c>
      <c r="H18" s="4058"/>
    </row>
    <row r="19" spans="1:8" ht="25.35" customHeight="1">
      <c r="A19" s="4053"/>
      <c r="B19" s="4054"/>
      <c r="C19" s="4055"/>
      <c r="D19" s="4056"/>
      <c r="E19" s="4055"/>
      <c r="F19" s="4056"/>
      <c r="G19" s="4055"/>
      <c r="H19" s="4056"/>
    </row>
    <row r="20" spans="1:8" ht="25.35" customHeight="1">
      <c r="A20" s="4053"/>
      <c r="B20" s="4054"/>
      <c r="C20" s="4055"/>
      <c r="D20" s="4056"/>
      <c r="E20" s="4055"/>
      <c r="F20" s="4056"/>
      <c r="G20" s="4055"/>
      <c r="H20" s="4056"/>
    </row>
    <row r="21" spans="1:8" ht="25.35" customHeight="1">
      <c r="A21" s="4053"/>
      <c r="B21" s="4054"/>
      <c r="C21" s="4055"/>
      <c r="D21" s="4056"/>
      <c r="E21" s="4055"/>
      <c r="F21" s="4056"/>
      <c r="G21" s="4055"/>
      <c r="H21" s="4056"/>
    </row>
    <row r="22" spans="1:8" ht="25.35" customHeight="1">
      <c r="A22" s="4053"/>
      <c r="B22" s="4054"/>
      <c r="C22" s="4055"/>
      <c r="D22" s="4056"/>
      <c r="E22" s="4055"/>
      <c r="F22" s="4056"/>
      <c r="G22" s="4055"/>
      <c r="H22" s="4056"/>
    </row>
    <row r="23" spans="1:8" ht="25.35" customHeight="1">
      <c r="A23" s="4053"/>
      <c r="B23" s="4054"/>
      <c r="C23" s="4055"/>
      <c r="D23" s="4056"/>
      <c r="E23" s="4055"/>
      <c r="F23" s="4056"/>
      <c r="G23" s="4055"/>
      <c r="H23" s="4056"/>
    </row>
    <row r="24" spans="1:8" ht="25.35" customHeight="1">
      <c r="A24" s="4053"/>
      <c r="B24" s="4054"/>
      <c r="C24" s="4055"/>
      <c r="D24" s="4056"/>
      <c r="E24" s="4055"/>
      <c r="F24" s="4056"/>
      <c r="G24" s="4055"/>
      <c r="H24" s="4056"/>
    </row>
    <row r="25" spans="1:8" ht="20.25" customHeight="1">
      <c r="A25" s="154"/>
    </row>
    <row r="26" spans="1:8" ht="20.25" customHeight="1">
      <c r="A26" s="154"/>
    </row>
    <row r="27" spans="1:8" ht="20.25" customHeight="1">
      <c r="E27" s="156"/>
    </row>
    <row r="28" spans="1:8" ht="20.25" customHeight="1">
      <c r="D28" s="4038" t="s">
        <v>2528</v>
      </c>
      <c r="E28" s="4038"/>
      <c r="F28" s="4038"/>
      <c r="G28" s="4038"/>
    </row>
    <row r="29" spans="1:8" ht="5.0999999999999996" customHeight="1">
      <c r="D29" s="1027"/>
      <c r="E29" s="1027"/>
      <c r="F29" s="1027"/>
      <c r="G29" s="1027"/>
    </row>
    <row r="30" spans="1:8" ht="20.25" customHeight="1">
      <c r="D30" s="171" t="s">
        <v>318</v>
      </c>
      <c r="E30" s="4059" t="str">
        <f>入力シート!C25</f>
        <v>久留米市〇〇町１２３</v>
      </c>
      <c r="F30" s="4059"/>
      <c r="G30" s="4059"/>
    </row>
    <row r="31" spans="1:8" ht="20.25" customHeight="1">
      <c r="D31" s="171" t="s">
        <v>319</v>
      </c>
      <c r="E31" s="4059" t="str">
        <f>入力シート!C26</f>
        <v>(株）○○○○建設</v>
      </c>
      <c r="F31" s="4059"/>
      <c r="G31" s="4059"/>
    </row>
    <row r="32" spans="1:8" ht="20.25" customHeight="1">
      <c r="D32" s="171" t="s">
        <v>298</v>
      </c>
      <c r="E32" s="4059" t="str">
        <f>入力シート!C27</f>
        <v>代表取締役　久留米一郎</v>
      </c>
      <c r="F32" s="4059"/>
      <c r="G32" s="4059"/>
      <c r="H32" s="1028"/>
    </row>
  </sheetData>
  <mergeCells count="38">
    <mergeCell ref="A5:H5"/>
    <mergeCell ref="A8:C8"/>
    <mergeCell ref="B10:C10"/>
    <mergeCell ref="B12:G12"/>
    <mergeCell ref="A16:H16"/>
    <mergeCell ref="B14:G14"/>
    <mergeCell ref="D28:G28"/>
    <mergeCell ref="E30:G30"/>
    <mergeCell ref="E31:G31"/>
    <mergeCell ref="E32:G32"/>
    <mergeCell ref="A20:B20"/>
    <mergeCell ref="C20:D20"/>
    <mergeCell ref="E20:F20"/>
    <mergeCell ref="G20:H20"/>
    <mergeCell ref="A21:B21"/>
    <mergeCell ref="C21:D21"/>
    <mergeCell ref="E21:F21"/>
    <mergeCell ref="G21:H21"/>
    <mergeCell ref="A22:B22"/>
    <mergeCell ref="C22:D22"/>
    <mergeCell ref="E22:F22"/>
    <mergeCell ref="G22:H22"/>
    <mergeCell ref="A18:B18"/>
    <mergeCell ref="C18:D18"/>
    <mergeCell ref="E18:F18"/>
    <mergeCell ref="G18:H18"/>
    <mergeCell ref="A19:B19"/>
    <mergeCell ref="C19:D19"/>
    <mergeCell ref="E19:F19"/>
    <mergeCell ref="G19:H19"/>
    <mergeCell ref="A23:B23"/>
    <mergeCell ref="C23:D23"/>
    <mergeCell ref="E23:F23"/>
    <mergeCell ref="G23:H23"/>
    <mergeCell ref="A24:B24"/>
    <mergeCell ref="C24:D24"/>
    <mergeCell ref="E24:F24"/>
    <mergeCell ref="G24:H24"/>
  </mergeCells>
  <phoneticPr fontId="18"/>
  <pageMargins left="0.70866141732283472" right="0.51181102362204722" top="0.74803149606299213" bottom="0.74803149606299213" header="0.31496062992125984" footer="0.31496062992125984"/>
  <pageSetup paperSize="9" orientation="portrait" blackAndWhite="1"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32"/>
  <sheetViews>
    <sheetView view="pageBreakPreview" zoomScale="80" zoomScaleNormal="100" zoomScaleSheetLayoutView="80" workbookViewId="0">
      <selection activeCell="F8" sqref="F8"/>
    </sheetView>
  </sheetViews>
  <sheetFormatPr defaultColWidth="9" defaultRowHeight="13.2"/>
  <cols>
    <col min="1" max="8" width="10.88671875" style="153" customWidth="1"/>
    <col min="9" max="16384" width="9" style="153"/>
  </cols>
  <sheetData>
    <row r="1" spans="1:9">
      <c r="A1" s="1028" t="s">
        <v>1904</v>
      </c>
    </row>
    <row r="2" spans="1:9">
      <c r="A2" s="152"/>
    </row>
    <row r="3" spans="1:9">
      <c r="A3" s="152"/>
    </row>
    <row r="4" spans="1:9" ht="13.8">
      <c r="A4" s="154"/>
    </row>
    <row r="5" spans="1:9" ht="19.2">
      <c r="A5" s="4026" t="s">
        <v>1887</v>
      </c>
      <c r="B5" s="4026"/>
      <c r="C5" s="4026"/>
      <c r="D5" s="4026"/>
      <c r="E5" s="4026"/>
      <c r="F5" s="4026"/>
      <c r="G5" s="4026"/>
      <c r="H5" s="4026"/>
    </row>
    <row r="6" spans="1:9" ht="19.2">
      <c r="A6" s="155"/>
    </row>
    <row r="7" spans="1:9" ht="13.8">
      <c r="A7" s="154"/>
    </row>
    <row r="8" spans="1:9">
      <c r="A8" s="4030" t="str">
        <f>入力シート!C5&amp;"　殿"</f>
        <v>久留米市長　殿</v>
      </c>
      <c r="B8" s="4030"/>
      <c r="C8" s="4030"/>
    </row>
    <row r="9" spans="1:9" ht="20.25" customHeight="1">
      <c r="A9" s="154"/>
    </row>
    <row r="10" spans="1:9" ht="20.25" customHeight="1">
      <c r="A10" s="2268" t="s">
        <v>314</v>
      </c>
      <c r="B10" s="4025" t="str">
        <f>入力シート!C4</f>
        <v>道新第101号</v>
      </c>
      <c r="C10" s="4025"/>
      <c r="D10" s="170"/>
      <c r="E10" s="170"/>
      <c r="F10" s="170"/>
      <c r="G10" s="170"/>
    </row>
    <row r="11" spans="1:9" ht="20.25" customHeight="1">
      <c r="A11" s="158"/>
      <c r="B11" s="170"/>
      <c r="C11" s="170"/>
      <c r="D11" s="170"/>
      <c r="E11" s="170"/>
      <c r="F11" s="170"/>
      <c r="G11" s="170"/>
    </row>
    <row r="12" spans="1:9" ht="20.25" customHeight="1">
      <c r="A12" s="2268" t="s">
        <v>155</v>
      </c>
      <c r="B12" s="4025" t="str">
        <f>入力シート!C10</f>
        <v>○○校区道路改良工事</v>
      </c>
      <c r="C12" s="4025"/>
      <c r="D12" s="4025"/>
      <c r="E12" s="4025"/>
      <c r="F12" s="4025"/>
      <c r="G12" s="4025"/>
    </row>
    <row r="13" spans="1:9" ht="20.25" customHeight="1">
      <c r="A13" s="158"/>
      <c r="B13" s="170"/>
      <c r="C13" s="170"/>
      <c r="D13" s="170"/>
      <c r="E13" s="170"/>
      <c r="F13" s="170"/>
      <c r="G13" s="170"/>
    </row>
    <row r="14" spans="1:9" ht="20.25" customHeight="1">
      <c r="A14" s="2268" t="s">
        <v>2260</v>
      </c>
      <c r="B14" s="4025" t="str">
        <f>入力シート!C12</f>
        <v>久留米市○○町</v>
      </c>
      <c r="C14" s="4025"/>
      <c r="D14" s="4025"/>
      <c r="E14" s="4025"/>
      <c r="F14" s="4025"/>
      <c r="G14" s="4025"/>
    </row>
    <row r="15" spans="1:9" ht="20.25" customHeight="1">
      <c r="A15" s="158"/>
    </row>
    <row r="16" spans="1:9" ht="36.75" customHeight="1">
      <c r="A16" s="4027" t="s">
        <v>1889</v>
      </c>
      <c r="B16" s="4027"/>
      <c r="C16" s="4027"/>
      <c r="D16" s="4027"/>
      <c r="E16" s="4027"/>
      <c r="F16" s="4027"/>
      <c r="G16" s="4027"/>
      <c r="H16" s="4027"/>
      <c r="I16" s="159"/>
    </row>
    <row r="17" spans="1:8" ht="20.25" customHeight="1">
      <c r="A17" s="156"/>
    </row>
    <row r="18" spans="1:8" ht="25.35" customHeight="1">
      <c r="A18" s="4061" t="s">
        <v>1890</v>
      </c>
      <c r="B18" s="4061"/>
      <c r="C18" s="4062" t="s">
        <v>1891</v>
      </c>
      <c r="D18" s="4062"/>
      <c r="E18" s="4062" t="s">
        <v>1892</v>
      </c>
      <c r="F18" s="4062"/>
      <c r="G18" s="4062" t="s">
        <v>1893</v>
      </c>
      <c r="H18" s="4062"/>
    </row>
    <row r="19" spans="1:8" ht="25.35" customHeight="1">
      <c r="A19" s="4053" t="s">
        <v>1894</v>
      </c>
      <c r="B19" s="4053"/>
      <c r="C19" s="4060" t="s">
        <v>1897</v>
      </c>
      <c r="D19" s="4060"/>
      <c r="E19" s="4060" t="s">
        <v>1898</v>
      </c>
      <c r="F19" s="4060"/>
      <c r="G19" s="4060" t="s">
        <v>1901</v>
      </c>
      <c r="H19" s="4060"/>
    </row>
    <row r="20" spans="1:8" ht="25.35" customHeight="1">
      <c r="A20" s="4053" t="s">
        <v>1895</v>
      </c>
      <c r="B20" s="4053"/>
      <c r="C20" s="4053" t="s">
        <v>1895</v>
      </c>
      <c r="D20" s="4053"/>
      <c r="E20" s="4060" t="s">
        <v>1899</v>
      </c>
      <c r="F20" s="4060"/>
      <c r="G20" s="4060" t="s">
        <v>1902</v>
      </c>
      <c r="H20" s="4060"/>
    </row>
    <row r="21" spans="1:8" ht="25.35" customHeight="1">
      <c r="A21" s="4053" t="s">
        <v>1895</v>
      </c>
      <c r="B21" s="4053"/>
      <c r="C21" s="4053" t="s">
        <v>1895</v>
      </c>
      <c r="D21" s="4053"/>
      <c r="E21" s="4060" t="s">
        <v>1900</v>
      </c>
      <c r="F21" s="4060"/>
      <c r="G21" s="4060" t="s">
        <v>1903</v>
      </c>
      <c r="H21" s="4060"/>
    </row>
    <row r="22" spans="1:8" ht="25.35" customHeight="1">
      <c r="A22" s="4053" t="s">
        <v>1896</v>
      </c>
      <c r="B22" s="4053"/>
      <c r="C22" s="4060" t="s">
        <v>1897</v>
      </c>
      <c r="D22" s="4060"/>
      <c r="E22" s="4060" t="s">
        <v>1898</v>
      </c>
      <c r="F22" s="4060"/>
      <c r="G22" s="4060" t="s">
        <v>1901</v>
      </c>
      <c r="H22" s="4060"/>
    </row>
    <row r="23" spans="1:8" ht="25.35" customHeight="1">
      <c r="A23" s="4053" t="s">
        <v>1895</v>
      </c>
      <c r="B23" s="4053"/>
      <c r="C23" s="4053" t="s">
        <v>1895</v>
      </c>
      <c r="D23" s="4053"/>
      <c r="E23" s="4060" t="s">
        <v>1899</v>
      </c>
      <c r="F23" s="4060"/>
      <c r="G23" s="4060" t="s">
        <v>1902</v>
      </c>
      <c r="H23" s="4060"/>
    </row>
    <row r="24" spans="1:8" ht="25.35" customHeight="1">
      <c r="A24" s="4053" t="s">
        <v>1895</v>
      </c>
      <c r="B24" s="4053"/>
      <c r="C24" s="4053" t="s">
        <v>1895</v>
      </c>
      <c r="D24" s="4053"/>
      <c r="E24" s="4060" t="s">
        <v>1900</v>
      </c>
      <c r="F24" s="4060"/>
      <c r="G24" s="4060" t="s">
        <v>1903</v>
      </c>
      <c r="H24" s="4060"/>
    </row>
    <row r="25" spans="1:8" ht="20.25" customHeight="1">
      <c r="A25" s="171"/>
      <c r="B25" s="170"/>
      <c r="C25" s="170"/>
      <c r="D25" s="170"/>
      <c r="E25" s="170"/>
      <c r="F25" s="170"/>
      <c r="G25" s="170"/>
      <c r="H25" s="170"/>
    </row>
    <row r="26" spans="1:8" ht="20.25" customHeight="1">
      <c r="A26" s="154"/>
    </row>
    <row r="27" spans="1:8" ht="20.25" customHeight="1">
      <c r="E27" s="156"/>
    </row>
    <row r="28" spans="1:8" ht="20.25" customHeight="1">
      <c r="D28" s="4038" t="s">
        <v>2528</v>
      </c>
      <c r="E28" s="4038"/>
      <c r="F28" s="4038"/>
      <c r="G28" s="4038"/>
    </row>
    <row r="29" spans="1:8" ht="5.0999999999999996" customHeight="1">
      <c r="D29" s="1027"/>
      <c r="E29" s="1027"/>
      <c r="F29" s="1027"/>
      <c r="G29" s="1027"/>
    </row>
    <row r="30" spans="1:8" ht="20.25" customHeight="1">
      <c r="D30" s="171" t="s">
        <v>318</v>
      </c>
      <c r="E30" s="4059" t="str">
        <f>入力シート!C25</f>
        <v>久留米市〇〇町１２３</v>
      </c>
      <c r="F30" s="4059"/>
      <c r="G30" s="4059"/>
    </row>
    <row r="31" spans="1:8" ht="20.25" customHeight="1">
      <c r="D31" s="171" t="s">
        <v>319</v>
      </c>
      <c r="E31" s="4059" t="str">
        <f>入力シート!C26</f>
        <v>(株）○○○○建設</v>
      </c>
      <c r="F31" s="4059"/>
      <c r="G31" s="4059"/>
    </row>
    <row r="32" spans="1:8" ht="20.25" customHeight="1">
      <c r="D32" s="171" t="s">
        <v>298</v>
      </c>
      <c r="E32" s="4059" t="str">
        <f>入力シート!C27</f>
        <v>代表取締役　久留米一郎</v>
      </c>
      <c r="F32" s="4059"/>
      <c r="G32" s="4059"/>
      <c r="H32" s="1028"/>
    </row>
  </sheetData>
  <mergeCells count="38">
    <mergeCell ref="A16:H16"/>
    <mergeCell ref="A5:H5"/>
    <mergeCell ref="A8:C8"/>
    <mergeCell ref="B10:C10"/>
    <mergeCell ref="B12:G12"/>
    <mergeCell ref="B14:G14"/>
    <mergeCell ref="A18:B18"/>
    <mergeCell ref="C18:D18"/>
    <mergeCell ref="E18:F18"/>
    <mergeCell ref="G18:H18"/>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A23:B23"/>
    <mergeCell ref="C23:D23"/>
    <mergeCell ref="E23:F23"/>
    <mergeCell ref="G23:H23"/>
    <mergeCell ref="E31:G31"/>
    <mergeCell ref="E32:G32"/>
    <mergeCell ref="A24:B24"/>
    <mergeCell ref="C24:D24"/>
    <mergeCell ref="E24:F24"/>
    <mergeCell ref="G24:H24"/>
    <mergeCell ref="D28:G28"/>
    <mergeCell ref="E30:G30"/>
  </mergeCells>
  <phoneticPr fontId="18"/>
  <pageMargins left="0.70866141732283472" right="0.51181102362204722" top="0.74803149606299213" bottom="0.74803149606299213" header="0.31496062992125984" footer="0.31496062992125984"/>
  <pageSetup paperSize="9" orientation="portrait" blackAndWhite="1"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36D87-F447-446D-9E8F-D11D06E4737B}">
  <dimension ref="A1:X49"/>
  <sheetViews>
    <sheetView view="pageBreakPreview" zoomScale="80" zoomScaleNormal="100" zoomScaleSheetLayoutView="80" workbookViewId="0">
      <selection activeCell="AI3" sqref="AI3"/>
    </sheetView>
  </sheetViews>
  <sheetFormatPr defaultColWidth="3.6640625" defaultRowHeight="13.2"/>
  <cols>
    <col min="1" max="1" width="3.6640625" style="32"/>
    <col min="2" max="4" width="4" style="32" customWidth="1"/>
    <col min="5" max="7" width="4.77734375" style="32" customWidth="1"/>
    <col min="8" max="16384" width="3.6640625" style="32"/>
  </cols>
  <sheetData>
    <row r="1" spans="1:24" s="2210" customFormat="1" ht="14.85" customHeight="1">
      <c r="A1" s="31"/>
      <c r="B1" s="31"/>
      <c r="C1" s="31"/>
      <c r="D1" s="31"/>
      <c r="E1" s="31"/>
      <c r="F1" s="31"/>
      <c r="G1" s="31"/>
      <c r="H1" s="31"/>
      <c r="I1" s="31"/>
      <c r="J1" s="31"/>
      <c r="K1" s="31"/>
      <c r="L1" s="31"/>
      <c r="M1" s="31"/>
      <c r="N1" s="31"/>
      <c r="O1" s="31"/>
      <c r="P1" s="31"/>
      <c r="Q1" s="31"/>
      <c r="R1" s="31"/>
      <c r="S1" s="31"/>
      <c r="T1" s="31"/>
      <c r="U1" s="31"/>
      <c r="V1" s="31"/>
      <c r="W1" s="31"/>
      <c r="X1" s="31"/>
    </row>
    <row r="2" spans="1:24" s="2210" customFormat="1" ht="30" customHeight="1">
      <c r="A2" s="4093" t="s">
        <v>244</v>
      </c>
      <c r="B2" s="4093"/>
      <c r="C2" s="4093"/>
      <c r="D2" s="4093"/>
      <c r="E2" s="4093"/>
      <c r="F2" s="4093"/>
      <c r="G2" s="4093"/>
      <c r="H2" s="4093"/>
      <c r="I2" s="4093"/>
      <c r="J2" s="4093"/>
      <c r="K2" s="4093"/>
      <c r="L2" s="4093"/>
      <c r="M2" s="4093"/>
      <c r="N2" s="4093"/>
      <c r="O2" s="4093"/>
      <c r="P2" s="4093"/>
      <c r="Q2" s="4093"/>
      <c r="R2" s="4093"/>
      <c r="S2" s="4093"/>
      <c r="T2" s="4093"/>
      <c r="U2" s="4093"/>
      <c r="V2" s="4093"/>
      <c r="W2" s="4093"/>
      <c r="X2" s="4093"/>
    </row>
    <row r="3" spans="1:24" s="2210" customFormat="1">
      <c r="A3" s="2215"/>
      <c r="B3" s="2214"/>
      <c r="C3" s="2214"/>
      <c r="D3" s="2214"/>
      <c r="E3" s="2214"/>
      <c r="F3" s="2214"/>
      <c r="G3" s="2214"/>
      <c r="H3" s="2214"/>
      <c r="I3" s="2214"/>
      <c r="J3" s="2214"/>
      <c r="K3" s="2214"/>
      <c r="L3" s="2214"/>
      <c r="M3" s="2214"/>
      <c r="N3" s="2214"/>
      <c r="O3" s="2214"/>
      <c r="P3" s="2214"/>
      <c r="Q3" s="2214"/>
      <c r="R3" s="2214"/>
      <c r="S3" s="2214"/>
      <c r="T3" s="2214"/>
      <c r="U3" s="2214"/>
      <c r="V3" s="2214"/>
      <c r="W3" s="2214"/>
      <c r="X3" s="2213"/>
    </row>
    <row r="4" spans="1:24" s="2210" customFormat="1">
      <c r="A4" s="2212"/>
      <c r="B4" s="31"/>
      <c r="C4" s="31"/>
      <c r="D4" s="31"/>
      <c r="E4" s="31"/>
      <c r="F4" s="31"/>
      <c r="G4" s="31"/>
      <c r="H4" s="31"/>
      <c r="I4" s="31"/>
      <c r="J4" s="31"/>
      <c r="K4" s="31"/>
      <c r="L4" s="31"/>
      <c r="M4" s="31"/>
      <c r="N4" s="104"/>
      <c r="O4" s="31"/>
      <c r="P4" s="104" t="s">
        <v>158</v>
      </c>
      <c r="Q4" s="2559" t="s">
        <v>2528</v>
      </c>
      <c r="R4" s="2559"/>
      <c r="S4" s="2559"/>
      <c r="T4" s="2559"/>
      <c r="U4" s="2559"/>
      <c r="V4" s="2559"/>
      <c r="W4" s="2559"/>
      <c r="X4" s="33"/>
    </row>
    <row r="5" spans="1:24" s="2210" customFormat="1">
      <c r="A5" s="2212"/>
      <c r="B5" s="31"/>
      <c r="C5" s="31"/>
      <c r="D5" s="31"/>
      <c r="E5" s="31"/>
      <c r="F5" s="146" t="str">
        <f>入力シート!C4</f>
        <v>道新第101号</v>
      </c>
      <c r="G5" s="146"/>
      <c r="H5" s="146"/>
      <c r="I5" s="146"/>
      <c r="J5" s="146"/>
      <c r="K5" s="31"/>
      <c r="L5" s="31"/>
      <c r="M5" s="31"/>
      <c r="N5" s="104"/>
      <c r="O5" s="31"/>
      <c r="P5" s="104"/>
      <c r="Q5" s="101"/>
      <c r="R5" s="101"/>
      <c r="S5" s="101"/>
      <c r="T5" s="101"/>
      <c r="U5" s="101"/>
      <c r="V5" s="101"/>
      <c r="W5" s="101"/>
      <c r="X5" s="33"/>
    </row>
    <row r="6" spans="1:24" s="2210" customFormat="1" ht="13.5" customHeight="1">
      <c r="A6" s="2212"/>
      <c r="B6" s="31"/>
      <c r="C6" s="31"/>
      <c r="D6" s="4096" t="s">
        <v>155</v>
      </c>
      <c r="E6" s="4096"/>
      <c r="F6" s="4097" t="str">
        <f>入力シート!C10</f>
        <v>○○校区道路改良工事</v>
      </c>
      <c r="G6" s="4098"/>
      <c r="H6" s="4098"/>
      <c r="I6" s="4098"/>
      <c r="J6" s="4098"/>
      <c r="K6" s="4098"/>
      <c r="L6" s="4098"/>
      <c r="M6" s="4098"/>
      <c r="N6" s="4098"/>
      <c r="O6" s="4098"/>
      <c r="P6" s="4098"/>
      <c r="Q6" s="4098"/>
      <c r="R6" s="4098"/>
      <c r="S6" s="4098"/>
      <c r="T6" s="4098"/>
      <c r="U6" s="4098"/>
      <c r="V6" s="4098"/>
      <c r="W6" s="4098"/>
      <c r="X6" s="4099"/>
    </row>
    <row r="7" spans="1:24" s="2210" customFormat="1">
      <c r="A7" s="2212"/>
      <c r="B7" s="31"/>
      <c r="C7" s="31"/>
      <c r="D7" s="31"/>
      <c r="E7" s="31"/>
      <c r="F7" s="31"/>
      <c r="G7" s="31"/>
      <c r="H7" s="31"/>
      <c r="I7" s="31"/>
      <c r="J7" s="31"/>
      <c r="K7" s="31"/>
      <c r="L7" s="31"/>
      <c r="M7" s="31"/>
      <c r="N7" s="31"/>
      <c r="O7" s="31"/>
      <c r="P7" s="31"/>
      <c r="Q7" s="31"/>
      <c r="R7" s="31"/>
      <c r="S7" s="31"/>
      <c r="T7" s="31"/>
      <c r="U7" s="31"/>
      <c r="V7" s="31"/>
      <c r="W7" s="31"/>
      <c r="X7" s="33"/>
    </row>
    <row r="8" spans="1:24" s="2210" customFormat="1">
      <c r="A8" s="2212"/>
      <c r="B8" s="31"/>
      <c r="C8" s="31"/>
      <c r="D8" s="31"/>
      <c r="E8" s="31" t="s">
        <v>245</v>
      </c>
      <c r="F8" s="31"/>
      <c r="G8" s="31"/>
      <c r="H8" s="31"/>
      <c r="I8" s="31"/>
      <c r="J8" s="31"/>
      <c r="K8" s="31"/>
      <c r="L8" s="31"/>
      <c r="M8" s="31"/>
      <c r="N8" s="31"/>
      <c r="O8" s="31"/>
      <c r="P8" s="31"/>
      <c r="Q8" s="31"/>
      <c r="R8" s="31"/>
      <c r="S8" s="31"/>
      <c r="T8" s="31"/>
      <c r="U8" s="31"/>
      <c r="V8" s="31"/>
      <c r="W8" s="31"/>
      <c r="X8" s="33"/>
    </row>
    <row r="9" spans="1:24" s="2210" customFormat="1">
      <c r="A9" s="2212"/>
      <c r="B9" s="31"/>
      <c r="C9" s="31"/>
      <c r="D9" s="31"/>
      <c r="E9" s="31"/>
      <c r="F9" s="31"/>
      <c r="G9" s="31"/>
      <c r="H9" s="31"/>
      <c r="I9" s="31"/>
      <c r="J9" s="31"/>
      <c r="K9" s="31"/>
      <c r="L9" s="31"/>
      <c r="M9" s="31"/>
      <c r="N9" s="31"/>
      <c r="O9" s="31"/>
      <c r="P9" s="31"/>
      <c r="Q9" s="31"/>
      <c r="R9" s="31"/>
      <c r="S9" s="31"/>
      <c r="T9" s="31"/>
      <c r="U9" s="31"/>
      <c r="V9" s="31"/>
      <c r="W9" s="31"/>
      <c r="X9" s="33"/>
    </row>
    <row r="10" spans="1:24" s="2210" customFormat="1">
      <c r="A10" s="4083" t="s">
        <v>17</v>
      </c>
      <c r="B10" s="3229"/>
      <c r="C10" s="3229"/>
      <c r="D10" s="3229"/>
      <c r="E10" s="3229"/>
      <c r="F10" s="3229"/>
      <c r="G10" s="3229"/>
      <c r="H10" s="3229"/>
      <c r="I10" s="3229"/>
      <c r="J10" s="3229"/>
      <c r="K10" s="3229"/>
      <c r="L10" s="3229"/>
      <c r="M10" s="3229"/>
      <c r="N10" s="3229"/>
      <c r="O10" s="3229"/>
      <c r="P10" s="3229"/>
      <c r="Q10" s="3229"/>
      <c r="R10" s="3229"/>
      <c r="S10" s="3229"/>
      <c r="T10" s="3229"/>
      <c r="U10" s="3229"/>
      <c r="V10" s="3229"/>
      <c r="W10" s="3229"/>
      <c r="X10" s="4094"/>
    </row>
    <row r="11" spans="1:24" s="2210" customFormat="1">
      <c r="A11" s="2212"/>
      <c r="B11" s="31"/>
      <c r="C11" s="31"/>
      <c r="D11" s="31"/>
      <c r="E11" s="31"/>
      <c r="F11" s="31"/>
      <c r="G11" s="31"/>
      <c r="H11" s="31"/>
      <c r="I11" s="31"/>
      <c r="J11" s="31"/>
      <c r="K11" s="31"/>
      <c r="L11" s="31"/>
      <c r="M11" s="31"/>
      <c r="N11" s="31"/>
      <c r="O11" s="31"/>
      <c r="P11" s="31"/>
      <c r="Q11" s="31"/>
      <c r="R11" s="31"/>
      <c r="S11" s="31"/>
      <c r="T11" s="31"/>
      <c r="U11" s="31"/>
      <c r="V11" s="31"/>
      <c r="W11" s="31"/>
      <c r="X11" s="33"/>
    </row>
    <row r="12" spans="1:24" s="2210" customFormat="1">
      <c r="A12" s="2212"/>
      <c r="B12" s="4095" t="s">
        <v>246</v>
      </c>
      <c r="C12" s="4095"/>
      <c r="D12" s="4095"/>
      <c r="E12" s="4095" t="s">
        <v>168</v>
      </c>
      <c r="F12" s="4095"/>
      <c r="G12" s="4095"/>
      <c r="H12" s="4095" t="s">
        <v>18</v>
      </c>
      <c r="I12" s="4095"/>
      <c r="J12" s="4095" t="s">
        <v>247</v>
      </c>
      <c r="K12" s="4095"/>
      <c r="L12" s="4095"/>
      <c r="M12" s="4095" t="s">
        <v>248</v>
      </c>
      <c r="N12" s="4095"/>
      <c r="O12" s="4095"/>
      <c r="P12" s="4095"/>
      <c r="Q12" s="4095"/>
      <c r="R12" s="4095"/>
      <c r="S12" s="4095"/>
      <c r="T12" s="4095"/>
      <c r="U12" s="4095"/>
      <c r="V12" s="4095" t="s">
        <v>93</v>
      </c>
      <c r="W12" s="4095"/>
      <c r="X12" s="33"/>
    </row>
    <row r="13" spans="1:24" s="2210" customFormat="1">
      <c r="A13" s="2212"/>
      <c r="B13" s="4095"/>
      <c r="C13" s="4095"/>
      <c r="D13" s="4095"/>
      <c r="E13" s="4095"/>
      <c r="F13" s="4095"/>
      <c r="G13" s="4095"/>
      <c r="H13" s="4095"/>
      <c r="I13" s="4095"/>
      <c r="J13" s="4095"/>
      <c r="K13" s="4095"/>
      <c r="L13" s="4095"/>
      <c r="M13" s="4095" t="s">
        <v>249</v>
      </c>
      <c r="N13" s="4095"/>
      <c r="O13" s="4095"/>
      <c r="P13" s="4095" t="s">
        <v>250</v>
      </c>
      <c r="Q13" s="4095"/>
      <c r="R13" s="4095" t="s">
        <v>251</v>
      </c>
      <c r="S13" s="4095"/>
      <c r="T13" s="4095" t="s">
        <v>252</v>
      </c>
      <c r="U13" s="4095"/>
      <c r="V13" s="4095"/>
      <c r="W13" s="4095"/>
      <c r="X13" s="33"/>
    </row>
    <row r="14" spans="1:24" s="2210" customFormat="1" ht="27" customHeight="1">
      <c r="A14" s="2212"/>
      <c r="B14" s="4085" t="s">
        <v>2447</v>
      </c>
      <c r="C14" s="4085"/>
      <c r="D14" s="4085"/>
      <c r="E14" s="4085"/>
      <c r="F14" s="4085"/>
      <c r="G14" s="4085"/>
      <c r="H14" s="4085" t="s">
        <v>349</v>
      </c>
      <c r="I14" s="4085"/>
      <c r="J14" s="4085">
        <v>500</v>
      </c>
      <c r="K14" s="4085"/>
      <c r="L14" s="4085"/>
      <c r="M14" s="4090"/>
      <c r="N14" s="4091"/>
      <c r="O14" s="4092"/>
      <c r="P14" s="4087"/>
      <c r="Q14" s="4087"/>
      <c r="R14" s="4087"/>
      <c r="S14" s="4087"/>
      <c r="T14" s="3216"/>
      <c r="U14" s="3216"/>
      <c r="V14" s="4084"/>
      <c r="W14" s="4084"/>
      <c r="X14" s="33"/>
    </row>
    <row r="15" spans="1:24" s="2210" customFormat="1" ht="27" customHeight="1">
      <c r="A15" s="2212"/>
      <c r="B15" s="4085" t="s">
        <v>2446</v>
      </c>
      <c r="C15" s="4085"/>
      <c r="D15" s="4085"/>
      <c r="E15" s="4089" t="s">
        <v>2445</v>
      </c>
      <c r="F15" s="4089"/>
      <c r="G15" s="4089"/>
      <c r="H15" s="4085" t="s">
        <v>349</v>
      </c>
      <c r="I15" s="4085"/>
      <c r="J15" s="4085">
        <v>500</v>
      </c>
      <c r="K15" s="4085"/>
      <c r="L15" s="4085"/>
      <c r="M15" s="4086"/>
      <c r="N15" s="4086"/>
      <c r="O15" s="4086"/>
      <c r="P15" s="4087"/>
      <c r="Q15" s="4087"/>
      <c r="R15" s="4087"/>
      <c r="S15" s="4087"/>
      <c r="T15" s="3216"/>
      <c r="U15" s="3216"/>
      <c r="V15" s="4084"/>
      <c r="W15" s="4084"/>
      <c r="X15" s="33"/>
    </row>
    <row r="16" spans="1:24" s="2210" customFormat="1" ht="27" customHeight="1">
      <c r="A16" s="2212"/>
      <c r="B16" s="4085" t="s">
        <v>2444</v>
      </c>
      <c r="C16" s="4085"/>
      <c r="D16" s="4085"/>
      <c r="E16" s="4089" t="s">
        <v>2443</v>
      </c>
      <c r="F16" s="4089"/>
      <c r="G16" s="4089"/>
      <c r="H16" s="4085" t="s">
        <v>349</v>
      </c>
      <c r="I16" s="4085"/>
      <c r="J16" s="4085">
        <v>500</v>
      </c>
      <c r="K16" s="4085"/>
      <c r="L16" s="4085"/>
      <c r="M16" s="4086"/>
      <c r="N16" s="4086"/>
      <c r="O16" s="4086"/>
      <c r="P16" s="4087"/>
      <c r="Q16" s="4087"/>
      <c r="R16" s="4087"/>
      <c r="S16" s="4087"/>
      <c r="T16" s="3216"/>
      <c r="U16" s="3216"/>
      <c r="V16" s="4084"/>
      <c r="W16" s="4084"/>
      <c r="X16" s="33"/>
    </row>
    <row r="17" spans="1:24" s="2210" customFormat="1" ht="27" customHeight="1">
      <c r="A17" s="2212"/>
      <c r="B17" s="4085" t="s">
        <v>2442</v>
      </c>
      <c r="C17" s="4085"/>
      <c r="D17" s="4085"/>
      <c r="E17" s="4089" t="s">
        <v>2441</v>
      </c>
      <c r="F17" s="4088"/>
      <c r="G17" s="4088"/>
      <c r="H17" s="4085" t="s">
        <v>349</v>
      </c>
      <c r="I17" s="4085"/>
      <c r="J17" s="4085">
        <v>500</v>
      </c>
      <c r="K17" s="4085"/>
      <c r="L17" s="4085"/>
      <c r="M17" s="4086"/>
      <c r="N17" s="4086"/>
      <c r="O17" s="4086"/>
      <c r="P17" s="4087"/>
      <c r="Q17" s="4087"/>
      <c r="R17" s="4087"/>
      <c r="S17" s="4087"/>
      <c r="T17" s="3216"/>
      <c r="U17" s="3216"/>
      <c r="V17" s="4084"/>
      <c r="W17" s="4084"/>
      <c r="X17" s="33"/>
    </row>
    <row r="18" spans="1:24" s="2210" customFormat="1" ht="27" customHeight="1">
      <c r="A18" s="2212"/>
      <c r="B18" s="4085"/>
      <c r="C18" s="4085"/>
      <c r="D18" s="4085"/>
      <c r="E18" s="4085"/>
      <c r="F18" s="4085"/>
      <c r="G18" s="4085"/>
      <c r="H18" s="4085"/>
      <c r="I18" s="4085"/>
      <c r="J18" s="4085"/>
      <c r="K18" s="4085"/>
      <c r="L18" s="4085"/>
      <c r="M18" s="4086"/>
      <c r="N18" s="4086"/>
      <c r="O18" s="4086"/>
      <c r="P18" s="4087"/>
      <c r="Q18" s="4087"/>
      <c r="R18" s="4087"/>
      <c r="S18" s="4087"/>
      <c r="T18" s="3216"/>
      <c r="U18" s="3216"/>
      <c r="V18" s="4084"/>
      <c r="W18" s="4084"/>
      <c r="X18" s="33"/>
    </row>
    <row r="19" spans="1:24" s="2210" customFormat="1" ht="27" customHeight="1">
      <c r="A19" s="2212"/>
      <c r="B19" s="4088" t="s">
        <v>2440</v>
      </c>
      <c r="C19" s="4088"/>
      <c r="D19" s="4088"/>
      <c r="E19" s="4088" t="s">
        <v>2439</v>
      </c>
      <c r="F19" s="4088"/>
      <c r="G19" s="4088"/>
      <c r="H19" s="4085" t="s">
        <v>348</v>
      </c>
      <c r="I19" s="4085"/>
      <c r="J19" s="4085">
        <v>10</v>
      </c>
      <c r="K19" s="4085"/>
      <c r="L19" s="4085"/>
      <c r="M19" s="4086"/>
      <c r="N19" s="4086"/>
      <c r="O19" s="4086"/>
      <c r="P19" s="4087"/>
      <c r="Q19" s="4087"/>
      <c r="R19" s="4087"/>
      <c r="S19" s="4087"/>
      <c r="T19" s="3216"/>
      <c r="U19" s="3216"/>
      <c r="V19" s="4084"/>
      <c r="W19" s="4084"/>
      <c r="X19" s="33"/>
    </row>
    <row r="20" spans="1:24" s="2210" customFormat="1" ht="27" customHeight="1">
      <c r="A20" s="2212"/>
      <c r="B20" s="4088" t="s">
        <v>2438</v>
      </c>
      <c r="C20" s="4088"/>
      <c r="D20" s="4088"/>
      <c r="E20" s="4088" t="s">
        <v>2437</v>
      </c>
      <c r="F20" s="4088"/>
      <c r="G20" s="4088"/>
      <c r="H20" s="4085" t="s">
        <v>348</v>
      </c>
      <c r="I20" s="4085"/>
      <c r="J20" s="4085">
        <v>20</v>
      </c>
      <c r="K20" s="4085"/>
      <c r="L20" s="4085"/>
      <c r="M20" s="4086"/>
      <c r="N20" s="4086"/>
      <c r="O20" s="4086"/>
      <c r="P20" s="4087"/>
      <c r="Q20" s="4087"/>
      <c r="R20" s="4087"/>
      <c r="S20" s="4087"/>
      <c r="T20" s="3216"/>
      <c r="U20" s="3216"/>
      <c r="V20" s="4084"/>
      <c r="W20" s="4084"/>
      <c r="X20" s="33"/>
    </row>
    <row r="21" spans="1:24" s="2210" customFormat="1" ht="27" customHeight="1">
      <c r="A21" s="2212"/>
      <c r="B21" s="4088" t="s">
        <v>2436</v>
      </c>
      <c r="C21" s="4088"/>
      <c r="D21" s="4088"/>
      <c r="E21" s="4088" t="s">
        <v>2435</v>
      </c>
      <c r="F21" s="4088"/>
      <c r="G21" s="4088"/>
      <c r="H21" s="4085" t="s">
        <v>348</v>
      </c>
      <c r="I21" s="4085"/>
      <c r="J21" s="4085">
        <v>30</v>
      </c>
      <c r="K21" s="4085"/>
      <c r="L21" s="4085"/>
      <c r="M21" s="4086"/>
      <c r="N21" s="4086"/>
      <c r="O21" s="4086"/>
      <c r="P21" s="4087"/>
      <c r="Q21" s="4087"/>
      <c r="R21" s="4087"/>
      <c r="S21" s="4087"/>
      <c r="T21" s="3216"/>
      <c r="U21" s="3216"/>
      <c r="V21" s="4084"/>
      <c r="W21" s="4084"/>
      <c r="X21" s="33"/>
    </row>
    <row r="22" spans="1:24" s="2210" customFormat="1" ht="27" customHeight="1">
      <c r="A22" s="2212"/>
      <c r="B22" s="4085"/>
      <c r="C22" s="4085"/>
      <c r="D22" s="4085"/>
      <c r="E22" s="4085"/>
      <c r="F22" s="4085"/>
      <c r="G22" s="4085"/>
      <c r="H22" s="4085"/>
      <c r="I22" s="4085"/>
      <c r="J22" s="4085"/>
      <c r="K22" s="4085"/>
      <c r="L22" s="4085"/>
      <c r="M22" s="4086"/>
      <c r="N22" s="4086"/>
      <c r="O22" s="4086"/>
      <c r="P22" s="4087"/>
      <c r="Q22" s="4087"/>
      <c r="R22" s="4087"/>
      <c r="S22" s="4087"/>
      <c r="T22" s="3216"/>
      <c r="U22" s="3216"/>
      <c r="V22" s="4084"/>
      <c r="W22" s="4084"/>
      <c r="X22" s="33"/>
    </row>
    <row r="23" spans="1:24" s="2210" customFormat="1" ht="27" customHeight="1">
      <c r="A23" s="2212"/>
      <c r="B23" s="4085"/>
      <c r="C23" s="4085"/>
      <c r="D23" s="4085"/>
      <c r="E23" s="4085"/>
      <c r="F23" s="4085"/>
      <c r="G23" s="4085"/>
      <c r="H23" s="4085"/>
      <c r="I23" s="4085"/>
      <c r="J23" s="4085"/>
      <c r="K23" s="4085"/>
      <c r="L23" s="4085"/>
      <c r="M23" s="4086"/>
      <c r="N23" s="4086"/>
      <c r="O23" s="4086"/>
      <c r="P23" s="4087"/>
      <c r="Q23" s="4087"/>
      <c r="R23" s="4087"/>
      <c r="S23" s="4087"/>
      <c r="T23" s="3216"/>
      <c r="U23" s="3216"/>
      <c r="V23" s="4084"/>
      <c r="W23" s="4084"/>
      <c r="X23" s="33"/>
    </row>
    <row r="24" spans="1:24" s="2210" customFormat="1" ht="27" customHeight="1">
      <c r="A24" s="2212"/>
      <c r="B24" s="4085"/>
      <c r="C24" s="4085"/>
      <c r="D24" s="4085"/>
      <c r="E24" s="4085"/>
      <c r="F24" s="4085"/>
      <c r="G24" s="4085"/>
      <c r="H24" s="4085"/>
      <c r="I24" s="4085"/>
      <c r="J24" s="4085"/>
      <c r="K24" s="4085"/>
      <c r="L24" s="4085"/>
      <c r="M24" s="4086"/>
      <c r="N24" s="4086"/>
      <c r="O24" s="4086"/>
      <c r="P24" s="4087"/>
      <c r="Q24" s="4087"/>
      <c r="R24" s="4087"/>
      <c r="S24" s="4087"/>
      <c r="T24" s="3216"/>
      <c r="U24" s="3216"/>
      <c r="V24" s="4084"/>
      <c r="W24" s="4084"/>
      <c r="X24" s="33"/>
    </row>
    <row r="25" spans="1:24" s="2210" customFormat="1" ht="27" customHeight="1">
      <c r="A25" s="2212"/>
      <c r="B25" s="4085"/>
      <c r="C25" s="4085"/>
      <c r="D25" s="4085"/>
      <c r="E25" s="4085"/>
      <c r="F25" s="4085"/>
      <c r="G25" s="4085"/>
      <c r="H25" s="4085"/>
      <c r="I25" s="4085"/>
      <c r="J25" s="4085"/>
      <c r="K25" s="4085"/>
      <c r="L25" s="4085"/>
      <c r="M25" s="4086"/>
      <c r="N25" s="4086"/>
      <c r="O25" s="4086"/>
      <c r="P25" s="4087"/>
      <c r="Q25" s="4087"/>
      <c r="R25" s="4087"/>
      <c r="S25" s="4087"/>
      <c r="T25" s="3216"/>
      <c r="U25" s="3216"/>
      <c r="V25" s="4084"/>
      <c r="W25" s="4084"/>
      <c r="X25" s="33"/>
    </row>
    <row r="26" spans="1:24" s="2210" customFormat="1" ht="27" customHeight="1">
      <c r="A26" s="2212"/>
      <c r="B26" s="4085"/>
      <c r="C26" s="4085"/>
      <c r="D26" s="4085"/>
      <c r="E26" s="4085"/>
      <c r="F26" s="4085"/>
      <c r="G26" s="4085"/>
      <c r="H26" s="4085"/>
      <c r="I26" s="4085"/>
      <c r="J26" s="4085"/>
      <c r="K26" s="4085"/>
      <c r="L26" s="4085"/>
      <c r="M26" s="4086"/>
      <c r="N26" s="4086"/>
      <c r="O26" s="4086"/>
      <c r="P26" s="4087"/>
      <c r="Q26" s="4087"/>
      <c r="R26" s="4087"/>
      <c r="S26" s="4087"/>
      <c r="T26" s="3216"/>
      <c r="U26" s="3216"/>
      <c r="V26" s="4084"/>
      <c r="W26" s="4084"/>
      <c r="X26" s="33"/>
    </row>
    <row r="27" spans="1:24" s="2210" customFormat="1" ht="27" customHeight="1">
      <c r="A27" s="2212"/>
      <c r="B27" s="4085"/>
      <c r="C27" s="4085"/>
      <c r="D27" s="4085"/>
      <c r="E27" s="4085"/>
      <c r="F27" s="4085"/>
      <c r="G27" s="4085"/>
      <c r="H27" s="4085"/>
      <c r="I27" s="4085"/>
      <c r="J27" s="4085"/>
      <c r="K27" s="4085"/>
      <c r="L27" s="4085"/>
      <c r="M27" s="4086"/>
      <c r="N27" s="4086"/>
      <c r="O27" s="4086"/>
      <c r="P27" s="4087"/>
      <c r="Q27" s="4087"/>
      <c r="R27" s="4087"/>
      <c r="S27" s="4087"/>
      <c r="T27" s="3216"/>
      <c r="U27" s="3216"/>
      <c r="V27" s="4084"/>
      <c r="W27" s="4084"/>
      <c r="X27" s="33"/>
    </row>
    <row r="28" spans="1:24" s="2210" customFormat="1" ht="27" customHeight="1">
      <c r="A28" s="2212"/>
      <c r="B28" s="4085"/>
      <c r="C28" s="4085"/>
      <c r="D28" s="4085"/>
      <c r="E28" s="4085"/>
      <c r="F28" s="4085"/>
      <c r="G28" s="4085"/>
      <c r="H28" s="4085"/>
      <c r="I28" s="4085"/>
      <c r="J28" s="4085"/>
      <c r="K28" s="4085"/>
      <c r="L28" s="4085"/>
      <c r="M28" s="4086"/>
      <c r="N28" s="4086"/>
      <c r="O28" s="4086"/>
      <c r="P28" s="4087"/>
      <c r="Q28" s="4087"/>
      <c r="R28" s="4087"/>
      <c r="S28" s="4087"/>
      <c r="T28" s="3216"/>
      <c r="U28" s="3216"/>
      <c r="V28" s="4084"/>
      <c r="W28" s="4084"/>
      <c r="X28" s="33"/>
    </row>
    <row r="29" spans="1:24" s="2210" customFormat="1" ht="27" customHeight="1">
      <c r="A29" s="2212"/>
      <c r="B29" s="4085"/>
      <c r="C29" s="4085"/>
      <c r="D29" s="4085"/>
      <c r="E29" s="4085"/>
      <c r="F29" s="4085"/>
      <c r="G29" s="4085"/>
      <c r="H29" s="4085"/>
      <c r="I29" s="4085"/>
      <c r="J29" s="4085"/>
      <c r="K29" s="4085"/>
      <c r="L29" s="4085"/>
      <c r="M29" s="4086"/>
      <c r="N29" s="4086"/>
      <c r="O29" s="4086"/>
      <c r="P29" s="4087"/>
      <c r="Q29" s="4087"/>
      <c r="R29" s="4087"/>
      <c r="S29" s="4087"/>
      <c r="T29" s="3216"/>
      <c r="U29" s="3216"/>
      <c r="V29" s="4084"/>
      <c r="W29" s="4084"/>
      <c r="X29" s="33"/>
    </row>
    <row r="30" spans="1:24" s="2210" customFormat="1" ht="27" customHeight="1">
      <c r="A30" s="2212"/>
      <c r="B30" s="4085"/>
      <c r="C30" s="4085"/>
      <c r="D30" s="4085"/>
      <c r="E30" s="4085"/>
      <c r="F30" s="4085"/>
      <c r="G30" s="4085"/>
      <c r="H30" s="4085"/>
      <c r="I30" s="4085"/>
      <c r="J30" s="4085"/>
      <c r="K30" s="4085"/>
      <c r="L30" s="4085"/>
      <c r="M30" s="4086"/>
      <c r="N30" s="4086"/>
      <c r="O30" s="4086"/>
      <c r="P30" s="4087"/>
      <c r="Q30" s="4087"/>
      <c r="R30" s="4087"/>
      <c r="S30" s="4087"/>
      <c r="T30" s="3216"/>
      <c r="U30" s="3216"/>
      <c r="V30" s="4084"/>
      <c r="W30" s="4084"/>
      <c r="X30" s="33"/>
    </row>
    <row r="31" spans="1:24" s="2210" customFormat="1">
      <c r="A31" s="34"/>
      <c r="B31" s="35"/>
      <c r="C31" s="35"/>
      <c r="D31" s="35"/>
      <c r="E31" s="35"/>
      <c r="F31" s="35"/>
      <c r="G31" s="35"/>
      <c r="H31" s="35"/>
      <c r="I31" s="35"/>
      <c r="J31" s="35"/>
      <c r="K31" s="35"/>
      <c r="L31" s="35"/>
      <c r="M31" s="35"/>
      <c r="N31" s="35"/>
      <c r="O31" s="35"/>
      <c r="P31" s="35"/>
      <c r="Q31" s="35"/>
      <c r="R31" s="35"/>
      <c r="S31" s="35"/>
      <c r="T31" s="35"/>
      <c r="U31" s="35"/>
      <c r="V31" s="35"/>
      <c r="W31" s="35"/>
      <c r="X31" s="2211"/>
    </row>
    <row r="32" spans="1:24" s="2210" customFormat="1">
      <c r="A32" s="31"/>
      <c r="B32" s="31"/>
      <c r="C32" s="31"/>
      <c r="D32" s="31"/>
      <c r="E32" s="31"/>
      <c r="F32" s="31"/>
      <c r="G32" s="31"/>
      <c r="H32" s="31"/>
      <c r="I32" s="31"/>
      <c r="J32" s="31"/>
      <c r="K32" s="31"/>
      <c r="L32" s="31"/>
      <c r="M32" s="31"/>
      <c r="N32" s="31"/>
      <c r="O32" s="31"/>
      <c r="P32" s="31"/>
      <c r="Q32" s="31"/>
      <c r="R32" s="31"/>
      <c r="S32" s="31"/>
      <c r="T32" s="31"/>
      <c r="U32" s="31"/>
      <c r="V32" s="31"/>
      <c r="W32" s="31"/>
      <c r="X32" s="31"/>
    </row>
    <row r="33" spans="1:24" ht="13.5" customHeight="1">
      <c r="A33" s="31"/>
      <c r="B33" s="31"/>
      <c r="C33" s="31"/>
      <c r="D33" s="31"/>
      <c r="E33" s="4063" t="s">
        <v>169</v>
      </c>
      <c r="F33" s="4064"/>
      <c r="G33" s="4065"/>
      <c r="H33" s="4063" t="s">
        <v>170</v>
      </c>
      <c r="I33" s="4064"/>
      <c r="J33" s="4065"/>
      <c r="K33" s="4072" t="s">
        <v>1046</v>
      </c>
      <c r="L33" s="4073"/>
      <c r="M33" s="4074"/>
      <c r="N33" s="4066"/>
      <c r="O33" s="4067"/>
      <c r="P33" s="4067"/>
      <c r="Q33" s="31"/>
      <c r="R33" s="4081" t="s">
        <v>167</v>
      </c>
      <c r="S33" s="3216"/>
      <c r="T33" s="3216"/>
      <c r="U33" s="4081" t="s">
        <v>216</v>
      </c>
      <c r="V33" s="3216"/>
      <c r="W33" s="3216"/>
      <c r="X33" s="31"/>
    </row>
    <row r="34" spans="1:24">
      <c r="A34" s="31"/>
      <c r="B34" s="31"/>
      <c r="C34" s="31"/>
      <c r="D34" s="31"/>
      <c r="E34" s="4066"/>
      <c r="F34" s="4067"/>
      <c r="G34" s="4068"/>
      <c r="H34" s="4066"/>
      <c r="I34" s="4067"/>
      <c r="J34" s="4068"/>
      <c r="K34" s="4075"/>
      <c r="L34" s="4076"/>
      <c r="M34" s="4077"/>
      <c r="N34" s="4066"/>
      <c r="O34" s="4067"/>
      <c r="P34" s="4067"/>
      <c r="Q34" s="31"/>
      <c r="R34" s="3216"/>
      <c r="S34" s="3216"/>
      <c r="T34" s="3216"/>
      <c r="U34" s="3216"/>
      <c r="V34" s="3216"/>
      <c r="W34" s="3216"/>
      <c r="X34" s="31"/>
    </row>
    <row r="35" spans="1:24">
      <c r="A35" s="31"/>
      <c r="B35" s="31"/>
      <c r="C35" s="31"/>
      <c r="D35" s="31"/>
      <c r="E35" s="4066"/>
      <c r="F35" s="4067"/>
      <c r="G35" s="4068"/>
      <c r="H35" s="4066"/>
      <c r="I35" s="4067"/>
      <c r="J35" s="4068"/>
      <c r="K35" s="4075"/>
      <c r="L35" s="4076"/>
      <c r="M35" s="4077"/>
      <c r="N35" s="4066"/>
      <c r="O35" s="4067"/>
      <c r="P35" s="4067"/>
      <c r="Q35" s="31"/>
      <c r="R35" s="3216"/>
      <c r="S35" s="3216"/>
      <c r="T35" s="3216"/>
      <c r="U35" s="3216"/>
      <c r="V35" s="3216"/>
      <c r="W35" s="3216"/>
      <c r="X35" s="31"/>
    </row>
    <row r="36" spans="1:24">
      <c r="A36" s="31"/>
      <c r="B36" s="31"/>
      <c r="C36" s="31"/>
      <c r="D36" s="31"/>
      <c r="E36" s="4069"/>
      <c r="F36" s="4070"/>
      <c r="G36" s="4071"/>
      <c r="H36" s="4069"/>
      <c r="I36" s="4070"/>
      <c r="J36" s="4071"/>
      <c r="K36" s="4078"/>
      <c r="L36" s="4079"/>
      <c r="M36" s="4080"/>
      <c r="N36" s="4066"/>
      <c r="O36" s="4067"/>
      <c r="P36" s="4067"/>
      <c r="Q36" s="31"/>
      <c r="R36" s="3216"/>
      <c r="S36" s="3216"/>
      <c r="T36" s="3216"/>
      <c r="U36" s="3216"/>
      <c r="V36" s="3216"/>
      <c r="W36" s="3216"/>
      <c r="X36" s="31"/>
    </row>
    <row r="37" spans="1:24">
      <c r="A37" s="31"/>
      <c r="B37" s="31"/>
      <c r="C37" s="31"/>
      <c r="D37" s="31"/>
      <c r="E37" s="3216"/>
      <c r="F37" s="3216"/>
      <c r="G37" s="3216"/>
      <c r="H37" s="3216"/>
      <c r="I37" s="3216"/>
      <c r="J37" s="3216"/>
      <c r="K37" s="3216"/>
      <c r="L37" s="3216"/>
      <c r="M37" s="3216"/>
      <c r="N37" s="4082"/>
      <c r="O37" s="4082"/>
      <c r="P37" s="4083"/>
      <c r="Q37" s="31"/>
      <c r="R37" s="3216"/>
      <c r="S37" s="3216"/>
      <c r="T37" s="3216"/>
      <c r="U37" s="3216"/>
      <c r="V37" s="3216"/>
      <c r="W37" s="3216"/>
      <c r="X37" s="31"/>
    </row>
    <row r="38" spans="1:24">
      <c r="A38" s="31"/>
      <c r="B38" s="31"/>
      <c r="C38" s="31"/>
      <c r="D38" s="31"/>
      <c r="E38" s="3216"/>
      <c r="F38" s="3216"/>
      <c r="G38" s="3216"/>
      <c r="H38" s="3216"/>
      <c r="I38" s="3216"/>
      <c r="J38" s="3216"/>
      <c r="K38" s="3216"/>
      <c r="L38" s="3216"/>
      <c r="M38" s="3216"/>
      <c r="N38" s="4082"/>
      <c r="O38" s="4082"/>
      <c r="P38" s="4083"/>
      <c r="Q38" s="31"/>
      <c r="R38" s="3216"/>
      <c r="S38" s="3216"/>
      <c r="T38" s="3216"/>
      <c r="U38" s="3216"/>
      <c r="V38" s="3216"/>
      <c r="W38" s="3216"/>
      <c r="X38" s="31"/>
    </row>
    <row r="39" spans="1:24">
      <c r="A39" s="31"/>
      <c r="B39" s="31"/>
      <c r="C39" s="31"/>
      <c r="D39" s="31"/>
      <c r="E39" s="3216"/>
      <c r="F39" s="3216"/>
      <c r="G39" s="3216"/>
      <c r="H39" s="3216"/>
      <c r="I39" s="3216"/>
      <c r="J39" s="3216"/>
      <c r="K39" s="3216"/>
      <c r="L39" s="3216"/>
      <c r="M39" s="3216"/>
      <c r="N39" s="4082"/>
      <c r="O39" s="4082"/>
      <c r="P39" s="4083"/>
      <c r="Q39" s="31"/>
      <c r="R39" s="3216"/>
      <c r="S39" s="3216"/>
      <c r="T39" s="3216"/>
      <c r="U39" s="3216"/>
      <c r="V39" s="3216"/>
      <c r="W39" s="3216"/>
      <c r="X39" s="31"/>
    </row>
    <row r="40" spans="1:24">
      <c r="A40" s="31"/>
      <c r="B40" s="31"/>
      <c r="C40" s="31"/>
      <c r="D40" s="31"/>
      <c r="E40" s="3216"/>
      <c r="F40" s="3216"/>
      <c r="G40" s="3216"/>
      <c r="H40" s="3216"/>
      <c r="I40" s="3216"/>
      <c r="J40" s="3216"/>
      <c r="K40" s="3216"/>
      <c r="L40" s="3216"/>
      <c r="M40" s="3216"/>
      <c r="N40" s="4082"/>
      <c r="O40" s="4082"/>
      <c r="P40" s="4083"/>
      <c r="Q40" s="31"/>
      <c r="R40" s="3216"/>
      <c r="S40" s="3216"/>
      <c r="T40" s="3216"/>
      <c r="U40" s="3216"/>
      <c r="V40" s="3216"/>
      <c r="W40" s="3216"/>
      <c r="X40" s="31"/>
    </row>
    <row r="49" spans="1:1">
      <c r="A49" s="106"/>
    </row>
  </sheetData>
  <mergeCells count="180">
    <mergeCell ref="T23:U23"/>
    <mergeCell ref="V23:W23"/>
    <mergeCell ref="V21:W21"/>
    <mergeCell ref="V14:W14"/>
    <mergeCell ref="V15:W15"/>
    <mergeCell ref="T16:U16"/>
    <mergeCell ref="T19:U19"/>
    <mergeCell ref="V19:W19"/>
    <mergeCell ref="V20:W20"/>
    <mergeCell ref="T22:U22"/>
    <mergeCell ref="V22:W22"/>
    <mergeCell ref="A2:X2"/>
    <mergeCell ref="Q4:W4"/>
    <mergeCell ref="A10:X10"/>
    <mergeCell ref="B12:D13"/>
    <mergeCell ref="E12:G13"/>
    <mergeCell ref="H12:I13"/>
    <mergeCell ref="J12:L13"/>
    <mergeCell ref="V12:W13"/>
    <mergeCell ref="D6:E6"/>
    <mergeCell ref="F6:X6"/>
    <mergeCell ref="M12:U12"/>
    <mergeCell ref="M13:O13"/>
    <mergeCell ref="P13:Q13"/>
    <mergeCell ref="R13:S13"/>
    <mergeCell ref="T13:U13"/>
    <mergeCell ref="B21:D21"/>
    <mergeCell ref="E21:G21"/>
    <mergeCell ref="H21:I21"/>
    <mergeCell ref="J21:L21"/>
    <mergeCell ref="M21:O21"/>
    <mergeCell ref="P21:Q21"/>
    <mergeCell ref="R21:S21"/>
    <mergeCell ref="T21:U21"/>
    <mergeCell ref="B14:D14"/>
    <mergeCell ref="E14:G14"/>
    <mergeCell ref="H14:I14"/>
    <mergeCell ref="J14:L14"/>
    <mergeCell ref="M14:O14"/>
    <mergeCell ref="P14:Q14"/>
    <mergeCell ref="R14:S14"/>
    <mergeCell ref="T14:U14"/>
    <mergeCell ref="T15:U15"/>
    <mergeCell ref="B16:D16"/>
    <mergeCell ref="E16:G16"/>
    <mergeCell ref="H16:I16"/>
    <mergeCell ref="J16:L16"/>
    <mergeCell ref="M16:O16"/>
    <mergeCell ref="P16:Q16"/>
    <mergeCell ref="R16:S16"/>
    <mergeCell ref="B15:D15"/>
    <mergeCell ref="E15:G15"/>
    <mergeCell ref="H15:I15"/>
    <mergeCell ref="J15:L15"/>
    <mergeCell ref="M15:O15"/>
    <mergeCell ref="P15:Q15"/>
    <mergeCell ref="R15:S15"/>
    <mergeCell ref="V16:W16"/>
    <mergeCell ref="B17:D17"/>
    <mergeCell ref="E17:G17"/>
    <mergeCell ref="H17:I17"/>
    <mergeCell ref="J17:L17"/>
    <mergeCell ref="M17:O17"/>
    <mergeCell ref="P17:Q17"/>
    <mergeCell ref="R17:S17"/>
    <mergeCell ref="T17:U17"/>
    <mergeCell ref="V17:W17"/>
    <mergeCell ref="B18:D18"/>
    <mergeCell ref="E18:G18"/>
    <mergeCell ref="H18:I18"/>
    <mergeCell ref="J18:L18"/>
    <mergeCell ref="M18:O18"/>
    <mergeCell ref="P18:Q18"/>
    <mergeCell ref="R18:S18"/>
    <mergeCell ref="T18:U18"/>
    <mergeCell ref="V18:W18"/>
    <mergeCell ref="B20:D20"/>
    <mergeCell ref="E20:G20"/>
    <mergeCell ref="H20:I20"/>
    <mergeCell ref="J20:L20"/>
    <mergeCell ref="M20:O20"/>
    <mergeCell ref="P20:Q20"/>
    <mergeCell ref="R20:S20"/>
    <mergeCell ref="T20:U20"/>
    <mergeCell ref="B19:D19"/>
    <mergeCell ref="E19:G19"/>
    <mergeCell ref="H19:I19"/>
    <mergeCell ref="J19:L19"/>
    <mergeCell ref="M19:O19"/>
    <mergeCell ref="P19:Q19"/>
    <mergeCell ref="R19:S19"/>
    <mergeCell ref="B24:D24"/>
    <mergeCell ref="E24:G24"/>
    <mergeCell ref="H24:I24"/>
    <mergeCell ref="J24:L24"/>
    <mergeCell ref="M24:O24"/>
    <mergeCell ref="P24:Q24"/>
    <mergeCell ref="R24:S24"/>
    <mergeCell ref="T24:U24"/>
    <mergeCell ref="V24:W24"/>
    <mergeCell ref="B22:D22"/>
    <mergeCell ref="E22:G22"/>
    <mergeCell ref="H22:I22"/>
    <mergeCell ref="J22:L22"/>
    <mergeCell ref="M22:O22"/>
    <mergeCell ref="P22:Q22"/>
    <mergeCell ref="R22:S22"/>
    <mergeCell ref="B23:D23"/>
    <mergeCell ref="E23:G23"/>
    <mergeCell ref="H23:I23"/>
    <mergeCell ref="J23:L23"/>
    <mergeCell ref="M23:O23"/>
    <mergeCell ref="P23:Q23"/>
    <mergeCell ref="R23:S23"/>
    <mergeCell ref="B25:D25"/>
    <mergeCell ref="E25:G25"/>
    <mergeCell ref="H25:I25"/>
    <mergeCell ref="J25:L25"/>
    <mergeCell ref="M25:O25"/>
    <mergeCell ref="P25:Q25"/>
    <mergeCell ref="R25:S25"/>
    <mergeCell ref="T25:U25"/>
    <mergeCell ref="V25:W25"/>
    <mergeCell ref="T26:U26"/>
    <mergeCell ref="V26:W26"/>
    <mergeCell ref="B27:D27"/>
    <mergeCell ref="E27:G27"/>
    <mergeCell ref="H27:I27"/>
    <mergeCell ref="J27:L27"/>
    <mergeCell ref="M27:O27"/>
    <mergeCell ref="P27:Q27"/>
    <mergeCell ref="R27:S27"/>
    <mergeCell ref="T27:U27"/>
    <mergeCell ref="B26:D26"/>
    <mergeCell ref="E26:G26"/>
    <mergeCell ref="H26:I26"/>
    <mergeCell ref="J26:L26"/>
    <mergeCell ref="M26:O26"/>
    <mergeCell ref="P26:Q26"/>
    <mergeCell ref="R26:S26"/>
    <mergeCell ref="B28:D28"/>
    <mergeCell ref="E28:G28"/>
    <mergeCell ref="H28:I28"/>
    <mergeCell ref="J28:L28"/>
    <mergeCell ref="M28:O28"/>
    <mergeCell ref="P28:Q28"/>
    <mergeCell ref="V27:W27"/>
    <mergeCell ref="R28:S28"/>
    <mergeCell ref="T28:U28"/>
    <mergeCell ref="V28:W28"/>
    <mergeCell ref="T29:U29"/>
    <mergeCell ref="V29:W29"/>
    <mergeCell ref="B30:D30"/>
    <mergeCell ref="E30:G30"/>
    <mergeCell ref="H30:I30"/>
    <mergeCell ref="J30:L30"/>
    <mergeCell ref="M30:O30"/>
    <mergeCell ref="P30:Q30"/>
    <mergeCell ref="R30:S30"/>
    <mergeCell ref="T30:U30"/>
    <mergeCell ref="R29:S29"/>
    <mergeCell ref="B29:D29"/>
    <mergeCell ref="E29:G29"/>
    <mergeCell ref="H29:I29"/>
    <mergeCell ref="J29:L29"/>
    <mergeCell ref="M29:O29"/>
    <mergeCell ref="P29:Q29"/>
    <mergeCell ref="V30:W30"/>
    <mergeCell ref="E33:G36"/>
    <mergeCell ref="H33:J36"/>
    <mergeCell ref="K33:M36"/>
    <mergeCell ref="N33:P36"/>
    <mergeCell ref="R33:T36"/>
    <mergeCell ref="U33:W36"/>
    <mergeCell ref="E37:G40"/>
    <mergeCell ref="H37:J40"/>
    <mergeCell ref="K37:M40"/>
    <mergeCell ref="N37:P40"/>
    <mergeCell ref="R37:T40"/>
    <mergeCell ref="U37:W40"/>
  </mergeCells>
  <phoneticPr fontId="18"/>
  <pageMargins left="0.59055118110236227" right="0.39370078740157483" top="0.74803149606299213" bottom="0.74803149606299213" header="0.31496062992125984" footer="0.31496062992125984"/>
  <pageSetup paperSize="9" orientation="portrait" blackAndWhite="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M37"/>
  <sheetViews>
    <sheetView view="pageBreakPreview" zoomScaleNormal="85" zoomScaleSheetLayoutView="100" workbookViewId="0">
      <selection activeCell="D8" sqref="D8"/>
    </sheetView>
  </sheetViews>
  <sheetFormatPr defaultColWidth="9.6640625" defaultRowHeight="13.2"/>
  <cols>
    <col min="1" max="1" width="1.44140625" style="626" customWidth="1"/>
    <col min="2" max="2" width="22.88671875" style="626" customWidth="1"/>
    <col min="3" max="3" width="5.88671875" style="626" customWidth="1"/>
    <col min="4" max="4" width="10.88671875" style="626" customWidth="1"/>
    <col min="5" max="5" width="7.88671875" style="626" customWidth="1"/>
    <col min="6" max="6" width="9.88671875" style="626" customWidth="1"/>
    <col min="7" max="7" width="22.88671875" style="626" customWidth="1"/>
    <col min="8" max="8" width="6.88671875" style="626" customWidth="1"/>
    <col min="9" max="9" width="3.88671875" style="626" customWidth="1"/>
    <col min="10" max="10" width="1.6640625" style="626" customWidth="1"/>
    <col min="11" max="16384" width="9.6640625" style="626"/>
  </cols>
  <sheetData>
    <row r="1" spans="2:13" ht="17.850000000000001" customHeight="1">
      <c r="B1" s="635" t="s">
        <v>1242</v>
      </c>
      <c r="C1" s="627"/>
      <c r="D1" s="628"/>
      <c r="E1" s="628"/>
      <c r="F1" s="628"/>
      <c r="G1" s="629"/>
      <c r="H1" s="629"/>
      <c r="I1" s="627"/>
      <c r="J1" s="628"/>
    </row>
    <row r="2" spans="2:13" ht="8.1" customHeight="1">
      <c r="B2" s="630"/>
      <c r="C2" s="627"/>
      <c r="D2" s="628"/>
      <c r="E2" s="628"/>
      <c r="F2" s="628"/>
      <c r="G2" s="629"/>
      <c r="H2" s="629"/>
      <c r="I2" s="627"/>
      <c r="J2" s="628"/>
    </row>
    <row r="3" spans="2:13" ht="24" customHeight="1">
      <c r="B3" s="2527" t="s">
        <v>1243</v>
      </c>
      <c r="C3" s="2528"/>
      <c r="D3" s="2528"/>
      <c r="E3" s="2528"/>
      <c r="F3" s="2528"/>
      <c r="G3" s="2528"/>
      <c r="H3" s="2528"/>
      <c r="I3" s="2528"/>
      <c r="J3" s="632"/>
    </row>
    <row r="4" spans="2:13" ht="8.1" customHeight="1">
      <c r="B4" s="673"/>
      <c r="C4" s="673"/>
      <c r="D4" s="673"/>
      <c r="E4" s="673"/>
      <c r="F4" s="673"/>
      <c r="G4" s="673"/>
      <c r="H4" s="673"/>
      <c r="I4" s="673"/>
    </row>
    <row r="5" spans="2:13" ht="18" customHeight="1">
      <c r="B5" s="633"/>
      <c r="C5" s="633"/>
      <c r="D5" s="633"/>
      <c r="E5" s="633"/>
      <c r="F5" s="633"/>
      <c r="G5" s="2531" t="s">
        <v>2527</v>
      </c>
      <c r="H5" s="2531"/>
      <c r="I5" s="1506"/>
      <c r="J5" s="1506"/>
      <c r="K5" s="1506"/>
      <c r="L5" s="1506"/>
      <c r="M5" s="1506"/>
    </row>
    <row r="6" spans="2:13" ht="25.35" customHeight="1">
      <c r="B6" s="680" t="str">
        <f>入力シート!C5</f>
        <v>久留米市長</v>
      </c>
      <c r="C6" s="630" t="s">
        <v>1914</v>
      </c>
      <c r="D6" s="631"/>
      <c r="E6" s="631"/>
      <c r="F6" s="631"/>
      <c r="G6" s="631"/>
      <c r="H6" s="631"/>
      <c r="I6" s="631"/>
      <c r="J6" s="631"/>
    </row>
    <row r="7" spans="2:13" ht="18" customHeight="1">
      <c r="B7" s="633"/>
      <c r="C7" s="633"/>
      <c r="D7" s="630" t="s">
        <v>2342</v>
      </c>
      <c r="E7" s="2529" t="s">
        <v>1255</v>
      </c>
      <c r="F7" s="2529"/>
      <c r="G7" s="2530" t="str">
        <f>入力シート!C25</f>
        <v>久留米市〇〇町１２３</v>
      </c>
      <c r="H7" s="2530"/>
      <c r="I7" s="2530"/>
      <c r="J7" s="634"/>
    </row>
    <row r="8" spans="2:13" ht="18" customHeight="1">
      <c r="B8" s="633"/>
      <c r="C8" s="633"/>
      <c r="D8" s="633"/>
      <c r="E8" s="2529" t="s">
        <v>1244</v>
      </c>
      <c r="F8" s="2529"/>
      <c r="G8" s="2530" t="str">
        <f>入力シート!C26</f>
        <v>(株）○○○○建設</v>
      </c>
      <c r="H8" s="2530"/>
      <c r="I8" s="2530"/>
      <c r="J8" s="634"/>
    </row>
    <row r="9" spans="2:13" ht="18" customHeight="1">
      <c r="B9" s="633"/>
      <c r="C9" s="633"/>
      <c r="D9" s="633"/>
      <c r="E9" s="2529" t="s">
        <v>1256</v>
      </c>
      <c r="F9" s="2529"/>
      <c r="G9" s="2530" t="str">
        <f>入力シート!C27</f>
        <v>代表取締役　久留米一郎</v>
      </c>
      <c r="H9" s="2530"/>
      <c r="I9" s="631" t="s">
        <v>1231</v>
      </c>
      <c r="J9" s="634"/>
    </row>
    <row r="10" spans="2:13" ht="18" customHeight="1">
      <c r="B10" s="633"/>
      <c r="C10" s="633"/>
      <c r="D10" s="633"/>
      <c r="E10" s="2529" t="s">
        <v>1218</v>
      </c>
      <c r="F10" s="2529"/>
      <c r="G10" s="2530" t="str">
        <f>入力シート!C28</f>
        <v>0942-12-○○○○</v>
      </c>
      <c r="H10" s="2530"/>
      <c r="I10" s="2530"/>
      <c r="J10" s="634"/>
    </row>
    <row r="11" spans="2:13" ht="18" customHeight="1">
      <c r="B11" s="2532" t="s">
        <v>1245</v>
      </c>
      <c r="C11" s="2532"/>
      <c r="D11" s="2532"/>
      <c r="E11" s="2532"/>
      <c r="F11" s="2532"/>
      <c r="G11" s="2532"/>
      <c r="H11" s="2532"/>
      <c r="I11" s="2532"/>
      <c r="J11" s="636"/>
    </row>
    <row r="12" spans="2:13" ht="30" customHeight="1">
      <c r="B12" s="681" t="s">
        <v>1160</v>
      </c>
      <c r="C12" s="2533" t="str">
        <f>入力シート!C10</f>
        <v>○○校区道路改良工事</v>
      </c>
      <c r="D12" s="2533"/>
      <c r="E12" s="2533"/>
      <c r="F12" s="2533"/>
      <c r="G12" s="2533"/>
      <c r="H12" s="2533"/>
      <c r="I12" s="2533"/>
    </row>
    <row r="13" spans="2:13" ht="30" customHeight="1">
      <c r="B13" s="682" t="s">
        <v>1161</v>
      </c>
      <c r="C13" s="2534" t="str">
        <f>入力シート!C12</f>
        <v>久留米市○○町</v>
      </c>
      <c r="D13" s="2535"/>
      <c r="E13" s="2535"/>
      <c r="F13" s="2535"/>
      <c r="G13" s="2535"/>
      <c r="H13" s="2535"/>
      <c r="I13" s="2536"/>
    </row>
    <row r="14" spans="2:13" ht="20.100000000000001" customHeight="1">
      <c r="B14" s="2537" t="s">
        <v>1162</v>
      </c>
      <c r="C14" s="637"/>
      <c r="D14" s="2539" t="str">
        <f>TEXT(入力シート!C14,"令和　　　e　年　　　m　月　　　d　日")</f>
        <v>令和   8 年   4 月   2 日</v>
      </c>
      <c r="E14" s="2539"/>
      <c r="F14" s="2539"/>
      <c r="G14" s="2539"/>
      <c r="H14" s="643" t="s">
        <v>1003</v>
      </c>
      <c r="I14" s="639"/>
    </row>
    <row r="15" spans="2:13" ht="20.100000000000001" customHeight="1">
      <c r="B15" s="2538"/>
      <c r="C15" s="640"/>
      <c r="D15" s="2540" t="str">
        <f>TEXT(入力シート!C15,"令和　　　e　年　　　m　月　　　d　日")</f>
        <v>令和   8 年   9 月   30 日</v>
      </c>
      <c r="E15" s="2540"/>
      <c r="F15" s="2540"/>
      <c r="G15" s="2540"/>
      <c r="H15" s="644" t="s">
        <v>254</v>
      </c>
      <c r="I15" s="642"/>
    </row>
    <row r="16" spans="2:13" ht="30" customHeight="1">
      <c r="B16" s="682" t="s">
        <v>1165</v>
      </c>
      <c r="C16" s="683"/>
      <c r="D16" s="2543">
        <f>入力シート!C24</f>
        <v>13000000</v>
      </c>
      <c r="E16" s="2544"/>
      <c r="F16" s="2544"/>
      <c r="G16" s="684" t="s">
        <v>586</v>
      </c>
      <c r="H16" s="684"/>
      <c r="I16" s="676"/>
    </row>
    <row r="17" spans="2:10" ht="30" customHeight="1">
      <c r="B17" s="2537" t="s">
        <v>1233</v>
      </c>
      <c r="C17" s="674" t="s">
        <v>1179</v>
      </c>
      <c r="D17" s="2542"/>
      <c r="E17" s="2542"/>
      <c r="F17" s="2542"/>
      <c r="G17" s="2542"/>
      <c r="H17" s="643"/>
      <c r="I17" s="639"/>
    </row>
    <row r="18" spans="2:10" ht="30" customHeight="1">
      <c r="B18" s="2541"/>
      <c r="C18" s="675" t="s">
        <v>1169</v>
      </c>
      <c r="D18" s="2535" t="str">
        <f>入力シート!C16</f>
        <v>久留米次郎</v>
      </c>
      <c r="E18" s="2535"/>
      <c r="F18" s="2535"/>
      <c r="G18" s="2535"/>
      <c r="H18" s="679"/>
      <c r="I18" s="676"/>
    </row>
    <row r="19" spans="2:10" ht="30" customHeight="1">
      <c r="B19" s="2538"/>
      <c r="C19" s="640"/>
      <c r="D19" s="2545">
        <f>入力シート!C17</f>
        <v>25934</v>
      </c>
      <c r="E19" s="2545"/>
      <c r="F19" s="2545"/>
      <c r="G19" s="715" t="s">
        <v>1328</v>
      </c>
      <c r="H19" s="685"/>
      <c r="I19" s="642"/>
    </row>
    <row r="20" spans="2:10" ht="30" customHeight="1">
      <c r="B20" s="2537" t="s">
        <v>1234</v>
      </c>
      <c r="C20" s="674" t="s">
        <v>1179</v>
      </c>
      <c r="D20" s="2542"/>
      <c r="E20" s="2542"/>
      <c r="F20" s="2542"/>
      <c r="G20" s="2542"/>
      <c r="H20" s="643"/>
      <c r="I20" s="639"/>
    </row>
    <row r="21" spans="2:10" ht="30" customHeight="1">
      <c r="B21" s="2541"/>
      <c r="C21" s="675" t="s">
        <v>1169</v>
      </c>
      <c r="D21" s="2535" t="str">
        <f>入力シート!C20</f>
        <v>久留米三郎</v>
      </c>
      <c r="E21" s="2535"/>
      <c r="F21" s="2535"/>
      <c r="G21" s="2535"/>
      <c r="H21" s="679"/>
      <c r="I21" s="676"/>
    </row>
    <row r="22" spans="2:10" ht="30" customHeight="1">
      <c r="B22" s="2538"/>
      <c r="C22" s="640"/>
      <c r="D22" s="2545">
        <f>入力シート!C21</f>
        <v>26331</v>
      </c>
      <c r="E22" s="2545"/>
      <c r="F22" s="2545"/>
      <c r="G22" s="715" t="s">
        <v>1328</v>
      </c>
      <c r="H22" s="685"/>
      <c r="I22" s="642"/>
    </row>
    <row r="23" spans="2:10" ht="13.5" customHeight="1">
      <c r="B23" s="677"/>
      <c r="C23" s="678"/>
      <c r="D23" s="678"/>
      <c r="E23" s="630"/>
      <c r="F23" s="630"/>
      <c r="G23" s="630"/>
      <c r="H23" s="630"/>
      <c r="I23" s="678"/>
    </row>
    <row r="24" spans="2:10" ht="14.4">
      <c r="B24" s="2546" t="s">
        <v>1246</v>
      </c>
      <c r="C24" s="2546"/>
      <c r="D24" s="2546"/>
      <c r="E24" s="2546"/>
      <c r="F24" s="2546"/>
      <c r="G24" s="2546"/>
      <c r="H24" s="2546"/>
      <c r="I24" s="2546"/>
    </row>
    <row r="25" spans="2:10" ht="14.4">
      <c r="B25" s="2546" t="s">
        <v>1247</v>
      </c>
      <c r="C25" s="2546"/>
      <c r="D25" s="2546"/>
      <c r="E25" s="2546"/>
      <c r="F25" s="2546"/>
      <c r="G25" s="2546"/>
      <c r="H25" s="2546"/>
      <c r="I25" s="2546"/>
    </row>
    <row r="26" spans="2:10" ht="13.5" customHeight="1"/>
    <row r="27" spans="2:10" ht="18" customHeight="1">
      <c r="B27" s="2532" t="s">
        <v>1248</v>
      </c>
      <c r="C27" s="2547"/>
      <c r="D27" s="2547"/>
      <c r="E27" s="2547"/>
      <c r="F27" s="2547"/>
      <c r="G27" s="2547"/>
      <c r="H27" s="2547"/>
      <c r="I27" s="2547"/>
      <c r="J27" s="636"/>
    </row>
    <row r="28" spans="2:10" ht="30" customHeight="1">
      <c r="B28" s="681"/>
      <c r="C28" s="2551" t="s">
        <v>1249</v>
      </c>
      <c r="D28" s="2552"/>
      <c r="E28" s="2552"/>
      <c r="F28" s="2552"/>
      <c r="G28" s="2551" t="s">
        <v>1250</v>
      </c>
      <c r="H28" s="2552"/>
      <c r="I28" s="2553"/>
    </row>
    <row r="29" spans="2:10" ht="30" customHeight="1">
      <c r="B29" s="682" t="s">
        <v>1251</v>
      </c>
      <c r="C29" s="2548"/>
      <c r="D29" s="2549"/>
      <c r="E29" s="2549"/>
      <c r="F29" s="2549"/>
      <c r="G29" s="2548"/>
      <c r="H29" s="2549"/>
      <c r="I29" s="2550"/>
    </row>
    <row r="30" spans="2:10" ht="30" customHeight="1">
      <c r="B30" s="682" t="s">
        <v>1252</v>
      </c>
      <c r="C30" s="2548"/>
      <c r="D30" s="2549"/>
      <c r="E30" s="2549"/>
      <c r="F30" s="2549"/>
      <c r="G30" s="2548"/>
      <c r="H30" s="2549"/>
      <c r="I30" s="2550"/>
    </row>
    <row r="31" spans="2:10" ht="30" customHeight="1">
      <c r="B31" s="682" t="s">
        <v>1253</v>
      </c>
      <c r="C31" s="2548"/>
      <c r="D31" s="2549"/>
      <c r="E31" s="2549"/>
      <c r="F31" s="2549"/>
      <c r="G31" s="2548"/>
      <c r="H31" s="2549"/>
      <c r="I31" s="2550"/>
    </row>
    <row r="32" spans="2:10" ht="20.100000000000001" customHeight="1">
      <c r="B32" s="2537" t="s">
        <v>1254</v>
      </c>
      <c r="C32" s="2556" t="s">
        <v>1258</v>
      </c>
      <c r="D32" s="2542"/>
      <c r="E32" s="2542"/>
      <c r="F32" s="638" t="s">
        <v>1003</v>
      </c>
      <c r="G32" s="693" t="s">
        <v>1258</v>
      </c>
      <c r="H32" s="638" t="s">
        <v>1003</v>
      </c>
      <c r="I32" s="639"/>
    </row>
    <row r="33" spans="2:10" ht="20.100000000000001" customHeight="1">
      <c r="B33" s="2538"/>
      <c r="C33" s="2557" t="s">
        <v>1258</v>
      </c>
      <c r="D33" s="2558"/>
      <c r="E33" s="2558"/>
      <c r="F33" s="641" t="s">
        <v>254</v>
      </c>
      <c r="G33" s="694" t="s">
        <v>1258</v>
      </c>
      <c r="H33" s="641" t="s">
        <v>254</v>
      </c>
      <c r="I33" s="642"/>
    </row>
    <row r="34" spans="2:10" ht="30" customHeight="1">
      <c r="B34" s="682" t="s">
        <v>1165</v>
      </c>
      <c r="C34" s="2548"/>
      <c r="D34" s="2549"/>
      <c r="E34" s="2549"/>
      <c r="F34" s="686" t="s">
        <v>586</v>
      </c>
      <c r="G34" s="645"/>
      <c r="H34" s="684" t="s">
        <v>586</v>
      </c>
      <c r="I34" s="676"/>
    </row>
    <row r="35" spans="2:10" ht="13.5" customHeight="1"/>
    <row r="36" spans="2:10" ht="20.100000000000001" customHeight="1">
      <c r="B36" s="2532" t="s">
        <v>2262</v>
      </c>
      <c r="C36" s="2547"/>
      <c r="D36" s="2547"/>
      <c r="E36" s="2547"/>
      <c r="F36" s="2547"/>
      <c r="G36" s="2547"/>
      <c r="H36" s="2547"/>
      <c r="I36" s="2547"/>
      <c r="J36" s="636"/>
    </row>
    <row r="37" spans="2:10" ht="20.100000000000001" customHeight="1">
      <c r="B37" s="2554" t="s">
        <v>2263</v>
      </c>
      <c r="C37" s="2555"/>
      <c r="D37" s="2555"/>
      <c r="E37" s="2555"/>
      <c r="F37" s="2555"/>
      <c r="G37" s="2555"/>
      <c r="H37" s="2555"/>
      <c r="I37" s="2555"/>
    </row>
  </sheetData>
  <mergeCells count="42">
    <mergeCell ref="B27:I27"/>
    <mergeCell ref="G29:I29"/>
    <mergeCell ref="G28:I28"/>
    <mergeCell ref="B36:I36"/>
    <mergeCell ref="B37:I37"/>
    <mergeCell ref="C28:F28"/>
    <mergeCell ref="C29:F29"/>
    <mergeCell ref="B32:B33"/>
    <mergeCell ref="C34:E34"/>
    <mergeCell ref="C32:E32"/>
    <mergeCell ref="C33:E33"/>
    <mergeCell ref="G30:I30"/>
    <mergeCell ref="G31:I31"/>
    <mergeCell ref="C30:F30"/>
    <mergeCell ref="C31:F31"/>
    <mergeCell ref="B20:B22"/>
    <mergeCell ref="D20:G20"/>
    <mergeCell ref="D21:G21"/>
    <mergeCell ref="B24:I24"/>
    <mergeCell ref="B25:I25"/>
    <mergeCell ref="D22:F22"/>
    <mergeCell ref="B17:B19"/>
    <mergeCell ref="D17:G17"/>
    <mergeCell ref="D18:G18"/>
    <mergeCell ref="D16:F16"/>
    <mergeCell ref="D19:F19"/>
    <mergeCell ref="C12:I12"/>
    <mergeCell ref="C13:I13"/>
    <mergeCell ref="B14:B15"/>
    <mergeCell ref="D14:G14"/>
    <mergeCell ref="D15:G15"/>
    <mergeCell ref="G10:I10"/>
    <mergeCell ref="E8:F8"/>
    <mergeCell ref="E9:F9"/>
    <mergeCell ref="E10:F10"/>
    <mergeCell ref="B11:I11"/>
    <mergeCell ref="B3:I3"/>
    <mergeCell ref="E7:F7"/>
    <mergeCell ref="G7:I7"/>
    <mergeCell ref="G8:I8"/>
    <mergeCell ref="G9:H9"/>
    <mergeCell ref="G5:H5"/>
  </mergeCells>
  <phoneticPr fontId="18"/>
  <printOptions horizontalCentered="1"/>
  <pageMargins left="0.55118110236220474" right="0.35433070866141736" top="0.59055118110236227" bottom="0.39370078740157483" header="0.51181102362204722" footer="0.51181102362204722"/>
  <pageSetup paperSize="9" scale="99" orientation="portrait" blackAndWhite="1"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64792-1393-4FAE-9231-AE79395F0386}">
  <dimension ref="A2:CU69"/>
  <sheetViews>
    <sheetView view="pageBreakPreview" zoomScaleNormal="100" zoomScaleSheetLayoutView="100" workbookViewId="0">
      <selection activeCell="R19" sqref="R19:AQ19"/>
    </sheetView>
  </sheetViews>
  <sheetFormatPr defaultColWidth="9" defaultRowHeight="13.2"/>
  <cols>
    <col min="1" max="47" width="2.109375" style="470" customWidth="1"/>
    <col min="48" max="224" width="3.6640625" style="470" customWidth="1"/>
    <col min="225" max="256" width="9" style="470"/>
    <col min="257" max="303" width="2.109375" style="470" customWidth="1"/>
    <col min="304" max="480" width="3.6640625" style="470" customWidth="1"/>
    <col min="481" max="512" width="9" style="470"/>
    <col min="513" max="559" width="2.109375" style="470" customWidth="1"/>
    <col min="560" max="736" width="3.6640625" style="470" customWidth="1"/>
    <col min="737" max="768" width="9" style="470"/>
    <col min="769" max="815" width="2.109375" style="470" customWidth="1"/>
    <col min="816" max="992" width="3.6640625" style="470" customWidth="1"/>
    <col min="993" max="1024" width="9" style="470"/>
    <col min="1025" max="1071" width="2.109375" style="470" customWidth="1"/>
    <col min="1072" max="1248" width="3.6640625" style="470" customWidth="1"/>
    <col min="1249" max="1280" width="9" style="470"/>
    <col min="1281" max="1327" width="2.109375" style="470" customWidth="1"/>
    <col min="1328" max="1504" width="3.6640625" style="470" customWidth="1"/>
    <col min="1505" max="1536" width="9" style="470"/>
    <col min="1537" max="1583" width="2.109375" style="470" customWidth="1"/>
    <col min="1584" max="1760" width="3.6640625" style="470" customWidth="1"/>
    <col min="1761" max="1792" width="9" style="470"/>
    <col min="1793" max="1839" width="2.109375" style="470" customWidth="1"/>
    <col min="1840" max="2016" width="3.6640625" style="470" customWidth="1"/>
    <col min="2017" max="2048" width="9" style="470"/>
    <col min="2049" max="2095" width="2.109375" style="470" customWidth="1"/>
    <col min="2096" max="2272" width="3.6640625" style="470" customWidth="1"/>
    <col min="2273" max="2304" width="9" style="470"/>
    <col min="2305" max="2351" width="2.109375" style="470" customWidth="1"/>
    <col min="2352" max="2528" width="3.6640625" style="470" customWidth="1"/>
    <col min="2529" max="2560" width="9" style="470"/>
    <col min="2561" max="2607" width="2.109375" style="470" customWidth="1"/>
    <col min="2608" max="2784" width="3.6640625" style="470" customWidth="1"/>
    <col min="2785" max="2816" width="9" style="470"/>
    <col min="2817" max="2863" width="2.109375" style="470" customWidth="1"/>
    <col min="2864" max="3040" width="3.6640625" style="470" customWidth="1"/>
    <col min="3041" max="3072" width="9" style="470"/>
    <col min="3073" max="3119" width="2.109375" style="470" customWidth="1"/>
    <col min="3120" max="3296" width="3.6640625" style="470" customWidth="1"/>
    <col min="3297" max="3328" width="9" style="470"/>
    <col min="3329" max="3375" width="2.109375" style="470" customWidth="1"/>
    <col min="3376" max="3552" width="3.6640625" style="470" customWidth="1"/>
    <col min="3553" max="3584" width="9" style="470"/>
    <col min="3585" max="3631" width="2.109375" style="470" customWidth="1"/>
    <col min="3632" max="3808" width="3.6640625" style="470" customWidth="1"/>
    <col min="3809" max="3840" width="9" style="470"/>
    <col min="3841" max="3887" width="2.109375" style="470" customWidth="1"/>
    <col min="3888" max="4064" width="3.6640625" style="470" customWidth="1"/>
    <col min="4065" max="4096" width="9" style="470"/>
    <col min="4097" max="4143" width="2.109375" style="470" customWidth="1"/>
    <col min="4144" max="4320" width="3.6640625" style="470" customWidth="1"/>
    <col min="4321" max="4352" width="9" style="470"/>
    <col min="4353" max="4399" width="2.109375" style="470" customWidth="1"/>
    <col min="4400" max="4576" width="3.6640625" style="470" customWidth="1"/>
    <col min="4577" max="4608" width="9" style="470"/>
    <col min="4609" max="4655" width="2.109375" style="470" customWidth="1"/>
    <col min="4656" max="4832" width="3.6640625" style="470" customWidth="1"/>
    <col min="4833" max="4864" width="9" style="470"/>
    <col min="4865" max="4911" width="2.109375" style="470" customWidth="1"/>
    <col min="4912" max="5088" width="3.6640625" style="470" customWidth="1"/>
    <col min="5089" max="5120" width="9" style="470"/>
    <col min="5121" max="5167" width="2.109375" style="470" customWidth="1"/>
    <col min="5168" max="5344" width="3.6640625" style="470" customWidth="1"/>
    <col min="5345" max="5376" width="9" style="470"/>
    <col min="5377" max="5423" width="2.109375" style="470" customWidth="1"/>
    <col min="5424" max="5600" width="3.6640625" style="470" customWidth="1"/>
    <col min="5601" max="5632" width="9" style="470"/>
    <col min="5633" max="5679" width="2.109375" style="470" customWidth="1"/>
    <col min="5680" max="5856" width="3.6640625" style="470" customWidth="1"/>
    <col min="5857" max="5888" width="9" style="470"/>
    <col min="5889" max="5935" width="2.109375" style="470" customWidth="1"/>
    <col min="5936" max="6112" width="3.6640625" style="470" customWidth="1"/>
    <col min="6113" max="6144" width="9" style="470"/>
    <col min="6145" max="6191" width="2.109375" style="470" customWidth="1"/>
    <col min="6192" max="6368" width="3.6640625" style="470" customWidth="1"/>
    <col min="6369" max="6400" width="9" style="470"/>
    <col min="6401" max="6447" width="2.109375" style="470" customWidth="1"/>
    <col min="6448" max="6624" width="3.6640625" style="470" customWidth="1"/>
    <col min="6625" max="6656" width="9" style="470"/>
    <col min="6657" max="6703" width="2.109375" style="470" customWidth="1"/>
    <col min="6704" max="6880" width="3.6640625" style="470" customWidth="1"/>
    <col min="6881" max="6912" width="9" style="470"/>
    <col min="6913" max="6959" width="2.109375" style="470" customWidth="1"/>
    <col min="6960" max="7136" width="3.6640625" style="470" customWidth="1"/>
    <col min="7137" max="7168" width="9" style="470"/>
    <col min="7169" max="7215" width="2.109375" style="470" customWidth="1"/>
    <col min="7216" max="7392" width="3.6640625" style="470" customWidth="1"/>
    <col min="7393" max="7424" width="9" style="470"/>
    <col min="7425" max="7471" width="2.109375" style="470" customWidth="1"/>
    <col min="7472" max="7648" width="3.6640625" style="470" customWidth="1"/>
    <col min="7649" max="7680" width="9" style="470"/>
    <col min="7681" max="7727" width="2.109375" style="470" customWidth="1"/>
    <col min="7728" max="7904" width="3.6640625" style="470" customWidth="1"/>
    <col min="7905" max="7936" width="9" style="470"/>
    <col min="7937" max="7983" width="2.109375" style="470" customWidth="1"/>
    <col min="7984" max="8160" width="3.6640625" style="470" customWidth="1"/>
    <col min="8161" max="8192" width="9" style="470"/>
    <col min="8193" max="8239" width="2.109375" style="470" customWidth="1"/>
    <col min="8240" max="8416" width="3.6640625" style="470" customWidth="1"/>
    <col min="8417" max="8448" width="9" style="470"/>
    <col min="8449" max="8495" width="2.109375" style="470" customWidth="1"/>
    <col min="8496" max="8672" width="3.6640625" style="470" customWidth="1"/>
    <col min="8673" max="8704" width="9" style="470"/>
    <col min="8705" max="8751" width="2.109375" style="470" customWidth="1"/>
    <col min="8752" max="8928" width="3.6640625" style="470" customWidth="1"/>
    <col min="8929" max="8960" width="9" style="470"/>
    <col min="8961" max="9007" width="2.109375" style="470" customWidth="1"/>
    <col min="9008" max="9184" width="3.6640625" style="470" customWidth="1"/>
    <col min="9185" max="9216" width="9" style="470"/>
    <col min="9217" max="9263" width="2.109375" style="470" customWidth="1"/>
    <col min="9264" max="9440" width="3.6640625" style="470" customWidth="1"/>
    <col min="9441" max="9472" width="9" style="470"/>
    <col min="9473" max="9519" width="2.109375" style="470" customWidth="1"/>
    <col min="9520" max="9696" width="3.6640625" style="470" customWidth="1"/>
    <col min="9697" max="9728" width="9" style="470"/>
    <col min="9729" max="9775" width="2.109375" style="470" customWidth="1"/>
    <col min="9776" max="9952" width="3.6640625" style="470" customWidth="1"/>
    <col min="9953" max="9984" width="9" style="470"/>
    <col min="9985" max="10031" width="2.109375" style="470" customWidth="1"/>
    <col min="10032" max="10208" width="3.6640625" style="470" customWidth="1"/>
    <col min="10209" max="10240" width="9" style="470"/>
    <col min="10241" max="10287" width="2.109375" style="470" customWidth="1"/>
    <col min="10288" max="10464" width="3.6640625" style="470" customWidth="1"/>
    <col min="10465" max="10496" width="9" style="470"/>
    <col min="10497" max="10543" width="2.109375" style="470" customWidth="1"/>
    <col min="10544" max="10720" width="3.6640625" style="470" customWidth="1"/>
    <col min="10721" max="10752" width="9" style="470"/>
    <col min="10753" max="10799" width="2.109375" style="470" customWidth="1"/>
    <col min="10800" max="10976" width="3.6640625" style="470" customWidth="1"/>
    <col min="10977" max="11008" width="9" style="470"/>
    <col min="11009" max="11055" width="2.109375" style="470" customWidth="1"/>
    <col min="11056" max="11232" width="3.6640625" style="470" customWidth="1"/>
    <col min="11233" max="11264" width="9" style="470"/>
    <col min="11265" max="11311" width="2.109375" style="470" customWidth="1"/>
    <col min="11312" max="11488" width="3.6640625" style="470" customWidth="1"/>
    <col min="11489" max="11520" width="9" style="470"/>
    <col min="11521" max="11567" width="2.109375" style="470" customWidth="1"/>
    <col min="11568" max="11744" width="3.6640625" style="470" customWidth="1"/>
    <col min="11745" max="11776" width="9" style="470"/>
    <col min="11777" max="11823" width="2.109375" style="470" customWidth="1"/>
    <col min="11824" max="12000" width="3.6640625" style="470" customWidth="1"/>
    <col min="12001" max="12032" width="9" style="470"/>
    <col min="12033" max="12079" width="2.109375" style="470" customWidth="1"/>
    <col min="12080" max="12256" width="3.6640625" style="470" customWidth="1"/>
    <col min="12257" max="12288" width="9" style="470"/>
    <col min="12289" max="12335" width="2.109375" style="470" customWidth="1"/>
    <col min="12336" max="12512" width="3.6640625" style="470" customWidth="1"/>
    <col min="12513" max="12544" width="9" style="470"/>
    <col min="12545" max="12591" width="2.109375" style="470" customWidth="1"/>
    <col min="12592" max="12768" width="3.6640625" style="470" customWidth="1"/>
    <col min="12769" max="12800" width="9" style="470"/>
    <col min="12801" max="12847" width="2.109375" style="470" customWidth="1"/>
    <col min="12848" max="13024" width="3.6640625" style="470" customWidth="1"/>
    <col min="13025" max="13056" width="9" style="470"/>
    <col min="13057" max="13103" width="2.109375" style="470" customWidth="1"/>
    <col min="13104" max="13280" width="3.6640625" style="470" customWidth="1"/>
    <col min="13281" max="13312" width="9" style="470"/>
    <col min="13313" max="13359" width="2.109375" style="470" customWidth="1"/>
    <col min="13360" max="13536" width="3.6640625" style="470" customWidth="1"/>
    <col min="13537" max="13568" width="9" style="470"/>
    <col min="13569" max="13615" width="2.109375" style="470" customWidth="1"/>
    <col min="13616" max="13792" width="3.6640625" style="470" customWidth="1"/>
    <col min="13793" max="13824" width="9" style="470"/>
    <col min="13825" max="13871" width="2.109375" style="470" customWidth="1"/>
    <col min="13872" max="14048" width="3.6640625" style="470" customWidth="1"/>
    <col min="14049" max="14080" width="9" style="470"/>
    <col min="14081" max="14127" width="2.109375" style="470" customWidth="1"/>
    <col min="14128" max="14304" width="3.6640625" style="470" customWidth="1"/>
    <col min="14305" max="14336" width="9" style="470"/>
    <col min="14337" max="14383" width="2.109375" style="470" customWidth="1"/>
    <col min="14384" max="14560" width="3.6640625" style="470" customWidth="1"/>
    <col min="14561" max="14592" width="9" style="470"/>
    <col min="14593" max="14639" width="2.109375" style="470" customWidth="1"/>
    <col min="14640" max="14816" width="3.6640625" style="470" customWidth="1"/>
    <col min="14817" max="14848" width="9" style="470"/>
    <col min="14849" max="14895" width="2.109375" style="470" customWidth="1"/>
    <col min="14896" max="15072" width="3.6640625" style="470" customWidth="1"/>
    <col min="15073" max="15104" width="9" style="470"/>
    <col min="15105" max="15151" width="2.109375" style="470" customWidth="1"/>
    <col min="15152" max="15328" width="3.6640625" style="470" customWidth="1"/>
    <col min="15329" max="15360" width="9" style="470"/>
    <col min="15361" max="15407" width="2.109375" style="470" customWidth="1"/>
    <col min="15408" max="15584" width="3.6640625" style="470" customWidth="1"/>
    <col min="15585" max="15616" width="9" style="470"/>
    <col min="15617" max="15663" width="2.109375" style="470" customWidth="1"/>
    <col min="15664" max="15840" width="3.6640625" style="470" customWidth="1"/>
    <col min="15841" max="15872" width="9" style="470"/>
    <col min="15873" max="15919" width="2.109375" style="470" customWidth="1"/>
    <col min="15920" max="16096" width="3.6640625" style="470" customWidth="1"/>
    <col min="16097" max="16128" width="9" style="470"/>
    <col min="16129" max="16175" width="2.109375" style="470" customWidth="1"/>
    <col min="16176" max="16352" width="3.6640625" style="470" customWidth="1"/>
    <col min="16353" max="16384" width="9" style="470"/>
  </cols>
  <sheetData>
    <row r="2" spans="1:99" ht="30" customHeight="1" thickBot="1">
      <c r="A2" s="4190" t="s">
        <v>1004</v>
      </c>
      <c r="B2" s="4190"/>
      <c r="C2" s="4190"/>
      <c r="D2" s="4190"/>
      <c r="E2" s="4190"/>
      <c r="F2" s="4190"/>
      <c r="G2" s="4190"/>
      <c r="H2" s="4190"/>
      <c r="I2" s="4190"/>
      <c r="J2" s="4190"/>
      <c r="K2" s="4190"/>
      <c r="L2" s="4190"/>
      <c r="M2" s="4190"/>
      <c r="N2" s="4190"/>
      <c r="O2" s="4190"/>
      <c r="P2" s="4190"/>
      <c r="Q2" s="4190"/>
      <c r="R2" s="4190"/>
      <c r="S2" s="4190"/>
      <c r="T2" s="4190"/>
      <c r="U2" s="4190"/>
      <c r="V2" s="4190"/>
      <c r="W2" s="4190"/>
      <c r="X2" s="4190"/>
      <c r="Y2" s="4190"/>
      <c r="Z2" s="4190"/>
      <c r="AA2" s="4190"/>
      <c r="AB2" s="4190"/>
      <c r="AC2" s="4190"/>
      <c r="AD2" s="4190"/>
      <c r="AE2" s="4190"/>
      <c r="AF2" s="4190"/>
      <c r="AG2" s="4190"/>
      <c r="AH2" s="4190"/>
      <c r="AI2" s="4190"/>
      <c r="AJ2" s="4190"/>
      <c r="AK2" s="4190"/>
      <c r="AL2" s="4190"/>
      <c r="AM2" s="4190"/>
      <c r="AN2" s="4190"/>
      <c r="AO2" s="4190"/>
      <c r="AP2" s="4190"/>
      <c r="AQ2" s="4190"/>
      <c r="AR2" s="4190"/>
      <c r="AS2" s="471"/>
      <c r="AT2" s="471"/>
      <c r="AU2" s="471"/>
      <c r="AV2" s="471"/>
      <c r="CU2" s="470" t="s">
        <v>2370</v>
      </c>
    </row>
    <row r="3" spans="1:99" ht="21" customHeight="1">
      <c r="A3" s="4191" t="s">
        <v>35</v>
      </c>
      <c r="B3" s="4192"/>
      <c r="C3" s="4193"/>
      <c r="D3" s="4193"/>
      <c r="E3" s="4193"/>
      <c r="F3" s="4193"/>
      <c r="G3" s="4193"/>
      <c r="H3" s="4194" t="str">
        <f>入力シート!C6</f>
        <v>都市建設部道路整備課</v>
      </c>
      <c r="I3" s="4194"/>
      <c r="J3" s="4194"/>
      <c r="K3" s="4194"/>
      <c r="L3" s="4194"/>
      <c r="M3" s="4194"/>
      <c r="N3" s="4194"/>
      <c r="O3" s="4194"/>
      <c r="P3" s="4194"/>
      <c r="Q3" s="4194"/>
      <c r="R3" s="4194"/>
      <c r="S3" s="4194"/>
      <c r="T3" s="4194"/>
      <c r="U3" s="4193" t="s">
        <v>654</v>
      </c>
      <c r="V3" s="4193"/>
      <c r="W3" s="4193"/>
      <c r="X3" s="4193"/>
      <c r="Y3" s="4193"/>
      <c r="Z3" s="4193"/>
      <c r="AA3" s="4193"/>
      <c r="AB3" s="4195" t="str">
        <f>入力シート!C26</f>
        <v>(株）○○○○建設</v>
      </c>
      <c r="AC3" s="4195"/>
      <c r="AD3" s="4195"/>
      <c r="AE3" s="4195"/>
      <c r="AF3" s="4195"/>
      <c r="AG3" s="4195"/>
      <c r="AH3" s="4195"/>
      <c r="AI3" s="4195"/>
      <c r="AJ3" s="4195"/>
      <c r="AK3" s="4195"/>
      <c r="AL3" s="4195"/>
      <c r="AM3" s="4195"/>
      <c r="AN3" s="4195"/>
      <c r="AO3" s="4195"/>
      <c r="AP3" s="4195"/>
      <c r="AQ3" s="4196"/>
      <c r="AR3" s="4197"/>
      <c r="AS3" s="472"/>
      <c r="CU3" s="1542" t="s">
        <v>856</v>
      </c>
    </row>
    <row r="4" spans="1:99" ht="21" customHeight="1">
      <c r="A4" s="4201" t="s">
        <v>1005</v>
      </c>
      <c r="B4" s="4202"/>
      <c r="C4" s="4203"/>
      <c r="D4" s="4203"/>
      <c r="E4" s="4203"/>
      <c r="F4" s="4203"/>
      <c r="G4" s="4203"/>
      <c r="H4" s="4204" t="s">
        <v>1008</v>
      </c>
      <c r="I4" s="4204"/>
      <c r="J4" s="4205" t="s">
        <v>1007</v>
      </c>
      <c r="K4" s="4205"/>
      <c r="L4" s="4205"/>
      <c r="M4" s="4204" t="s">
        <v>1006</v>
      </c>
      <c r="N4" s="4204"/>
      <c r="O4" s="4205" t="s">
        <v>653</v>
      </c>
      <c r="P4" s="4205"/>
      <c r="Q4" s="4205"/>
      <c r="R4" s="4205"/>
      <c r="S4" s="4205"/>
      <c r="T4" s="4206"/>
      <c r="U4" s="4207" t="s">
        <v>66</v>
      </c>
      <c r="V4" s="4208"/>
      <c r="W4" s="4208"/>
      <c r="X4" s="4208"/>
      <c r="Y4" s="4208"/>
      <c r="Z4" s="4208"/>
      <c r="AA4" s="4209"/>
      <c r="AB4" s="4198" t="s">
        <v>455</v>
      </c>
      <c r="AC4" s="4199"/>
      <c r="AD4" s="4199"/>
      <c r="AE4" s="4199"/>
      <c r="AF4" s="4199"/>
      <c r="AG4" s="4199"/>
      <c r="AH4" s="4199"/>
      <c r="AI4" s="4199"/>
      <c r="AJ4" s="4199"/>
      <c r="AK4" s="4199"/>
      <c r="AL4" s="4199"/>
      <c r="AM4" s="4199"/>
      <c r="AN4" s="4199"/>
      <c r="AO4" s="4199"/>
      <c r="AP4" s="4199"/>
      <c r="AQ4" s="4199"/>
      <c r="AR4" s="4200"/>
      <c r="AS4" s="472"/>
      <c r="CU4" s="1542" t="s">
        <v>2371</v>
      </c>
    </row>
    <row r="5" spans="1:99" ht="21" customHeight="1">
      <c r="A5" s="4201" t="s">
        <v>67</v>
      </c>
      <c r="B5" s="4202"/>
      <c r="C5" s="4203"/>
      <c r="D5" s="4203"/>
      <c r="E5" s="4203"/>
      <c r="F5" s="4203"/>
      <c r="G5" s="4203"/>
      <c r="H5" s="4182" t="s">
        <v>856</v>
      </c>
      <c r="I5" s="4182"/>
      <c r="J5" s="4183" t="s">
        <v>1009</v>
      </c>
      <c r="K5" s="4183"/>
      <c r="O5" s="4182" t="s">
        <v>1006</v>
      </c>
      <c r="P5" s="4182"/>
      <c r="Q5" s="4183" t="s">
        <v>1010</v>
      </c>
      <c r="R5" s="4183"/>
      <c r="S5" s="4183"/>
      <c r="U5" s="4182" t="s">
        <v>856</v>
      </c>
      <c r="V5" s="4182"/>
      <c r="W5" s="4183" t="s">
        <v>1011</v>
      </c>
      <c r="X5" s="4183"/>
      <c r="Y5" s="4183"/>
      <c r="AA5" s="4182" t="s">
        <v>856</v>
      </c>
      <c r="AB5" s="4182"/>
      <c r="AC5" s="4183" t="s">
        <v>1012</v>
      </c>
      <c r="AD5" s="4183"/>
      <c r="AE5" s="4183"/>
      <c r="AF5" s="473"/>
      <c r="AG5" s="4182" t="s">
        <v>856</v>
      </c>
      <c r="AH5" s="4182"/>
      <c r="AI5" s="4183" t="s">
        <v>1013</v>
      </c>
      <c r="AJ5" s="4183"/>
      <c r="AK5" s="4183"/>
      <c r="AL5" s="473"/>
      <c r="AM5" s="473"/>
      <c r="AN5" s="473"/>
      <c r="AO5" s="473"/>
      <c r="AP5" s="473"/>
      <c r="AQ5" s="473"/>
      <c r="AR5" s="474"/>
      <c r="AS5" s="475"/>
      <c r="CU5" s="476"/>
    </row>
    <row r="6" spans="1:99" ht="21" customHeight="1">
      <c r="A6" s="4201"/>
      <c r="B6" s="4202"/>
      <c r="C6" s="4203"/>
      <c r="D6" s="4203"/>
      <c r="E6" s="4203"/>
      <c r="F6" s="4203"/>
      <c r="G6" s="4203"/>
      <c r="H6" s="4184" t="s">
        <v>856</v>
      </c>
      <c r="I6" s="4184"/>
      <c r="J6" s="4118" t="s">
        <v>326</v>
      </c>
      <c r="K6" s="4118"/>
      <c r="L6" s="4118"/>
      <c r="M6" s="4118"/>
      <c r="N6" s="477" t="s">
        <v>322</v>
      </c>
      <c r="O6" s="477"/>
      <c r="P6" s="477"/>
      <c r="Q6" s="477"/>
      <c r="R6" s="477"/>
      <c r="S6" s="477"/>
      <c r="T6" s="477"/>
      <c r="U6" s="477"/>
      <c r="V6" s="477"/>
      <c r="W6" s="477"/>
      <c r="X6" s="477"/>
      <c r="Y6" s="477"/>
      <c r="Z6" s="477"/>
      <c r="AA6" s="477"/>
      <c r="AB6" s="477"/>
      <c r="AC6" s="477"/>
      <c r="AD6" s="477"/>
      <c r="AE6" s="477"/>
      <c r="AF6" s="477"/>
      <c r="AG6" s="477"/>
      <c r="AH6" s="477"/>
      <c r="AI6" s="477"/>
      <c r="AJ6" s="477"/>
      <c r="AK6" s="477"/>
      <c r="AL6" s="477"/>
      <c r="AM6" s="477"/>
      <c r="AN6" s="477"/>
      <c r="AO6" s="477"/>
      <c r="AP6" s="477"/>
      <c r="AQ6" s="477"/>
      <c r="AR6" s="478" t="s">
        <v>323</v>
      </c>
    </row>
    <row r="7" spans="1:99" ht="21" customHeight="1" thickBot="1">
      <c r="A7" s="4185" t="s">
        <v>1014</v>
      </c>
      <c r="B7" s="4186"/>
      <c r="C7" s="4187"/>
      <c r="D7" s="4187"/>
      <c r="E7" s="4187"/>
      <c r="F7" s="4187"/>
      <c r="G7" s="4187"/>
      <c r="H7" s="4188" t="str">
        <f>入力シート!C10</f>
        <v>○○校区道路改良工事</v>
      </c>
      <c r="I7" s="4188"/>
      <c r="J7" s="4188"/>
      <c r="K7" s="4188"/>
      <c r="L7" s="4188"/>
      <c r="M7" s="4188"/>
      <c r="N7" s="4188"/>
      <c r="O7" s="4188"/>
      <c r="P7" s="4188"/>
      <c r="Q7" s="4188"/>
      <c r="R7" s="4188"/>
      <c r="S7" s="4188"/>
      <c r="T7" s="4188"/>
      <c r="U7" s="4188"/>
      <c r="V7" s="4188"/>
      <c r="W7" s="4188"/>
      <c r="X7" s="4188"/>
      <c r="Y7" s="4188"/>
      <c r="Z7" s="4188"/>
      <c r="AA7" s="4188"/>
      <c r="AB7" s="4188"/>
      <c r="AC7" s="4188"/>
      <c r="AD7" s="4188"/>
      <c r="AE7" s="4188"/>
      <c r="AF7" s="4188"/>
      <c r="AG7" s="4188"/>
      <c r="AH7" s="4188"/>
      <c r="AI7" s="4188"/>
      <c r="AJ7" s="4188"/>
      <c r="AK7" s="4188"/>
      <c r="AL7" s="4188"/>
      <c r="AM7" s="4188"/>
      <c r="AN7" s="4188"/>
      <c r="AO7" s="4188"/>
      <c r="AP7" s="4188"/>
      <c r="AQ7" s="4188"/>
      <c r="AR7" s="4189"/>
      <c r="AS7" s="479"/>
    </row>
    <row r="8" spans="1:99" ht="21.75" customHeight="1">
      <c r="A8" s="4175" t="s">
        <v>1015</v>
      </c>
      <c r="B8" s="4176"/>
      <c r="C8" s="4176"/>
      <c r="D8" s="4176"/>
      <c r="E8" s="4176"/>
      <c r="F8" s="4176"/>
      <c r="G8" s="4177"/>
      <c r="H8" s="480"/>
      <c r="I8" s="480"/>
      <c r="J8" s="480"/>
      <c r="K8" s="480"/>
      <c r="L8" s="480"/>
      <c r="M8" s="480"/>
      <c r="N8" s="480"/>
      <c r="O8" s="480"/>
      <c r="P8" s="480"/>
      <c r="Q8" s="480"/>
      <c r="R8" s="480"/>
      <c r="S8" s="480"/>
      <c r="T8" s="480"/>
      <c r="U8" s="480"/>
      <c r="V8" s="480"/>
      <c r="W8" s="480"/>
      <c r="X8" s="480"/>
      <c r="Y8" s="480"/>
      <c r="Z8" s="480"/>
      <c r="AA8" s="480"/>
      <c r="AB8" s="480"/>
      <c r="AC8" s="480"/>
      <c r="AD8" s="480"/>
      <c r="AE8" s="480"/>
      <c r="AF8" s="480"/>
      <c r="AG8" s="480"/>
      <c r="AH8" s="480"/>
      <c r="AI8" s="480"/>
      <c r="AJ8" s="480"/>
      <c r="AK8" s="480"/>
      <c r="AL8" s="480"/>
      <c r="AM8" s="480"/>
      <c r="AN8" s="480"/>
      <c r="AO8" s="480"/>
      <c r="AP8" s="480"/>
      <c r="AQ8" s="480"/>
      <c r="AR8" s="481"/>
    </row>
    <row r="9" spans="1:99" ht="9.75" customHeight="1">
      <c r="A9" s="482"/>
      <c r="AR9" s="483"/>
    </row>
    <row r="10" spans="1:99" ht="15" customHeight="1">
      <c r="A10" s="484"/>
      <c r="B10" s="4178" t="s">
        <v>2372</v>
      </c>
      <c r="C10" s="4179"/>
      <c r="D10" s="4179"/>
      <c r="E10" s="4179"/>
      <c r="F10" s="4179"/>
      <c r="G10" s="4179"/>
      <c r="H10" s="4179"/>
      <c r="I10" s="4179"/>
      <c r="J10" s="4179"/>
      <c r="K10" s="4179"/>
      <c r="L10" s="4179"/>
      <c r="M10" s="4179"/>
      <c r="N10" s="4179"/>
      <c r="O10" s="4179"/>
      <c r="P10" s="4179"/>
      <c r="Q10" s="4179"/>
      <c r="R10" s="4179"/>
      <c r="S10" s="4179"/>
      <c r="T10" s="4179"/>
      <c r="U10" s="4179"/>
      <c r="V10" s="4179"/>
      <c r="W10" s="4179"/>
      <c r="X10" s="4179"/>
      <c r="Y10" s="4179"/>
      <c r="Z10" s="4179"/>
      <c r="AA10" s="4179"/>
      <c r="AB10" s="4179"/>
      <c r="AC10" s="4179"/>
      <c r="AD10" s="4179"/>
      <c r="AE10" s="4179"/>
      <c r="AF10" s="4179"/>
      <c r="AG10" s="4179"/>
      <c r="AH10" s="4179"/>
      <c r="AI10" s="4179"/>
      <c r="AJ10" s="4179"/>
      <c r="AK10" s="4179"/>
      <c r="AL10" s="4179"/>
      <c r="AM10" s="4179"/>
      <c r="AN10" s="4179"/>
      <c r="AO10" s="4179"/>
      <c r="AP10" s="4179"/>
      <c r="AQ10" s="4179"/>
      <c r="AR10" s="483"/>
    </row>
    <row r="11" spans="1:99" ht="15" customHeight="1">
      <c r="A11" s="484"/>
      <c r="B11" s="4179"/>
      <c r="C11" s="4179"/>
      <c r="D11" s="4179"/>
      <c r="E11" s="4179"/>
      <c r="F11" s="4179"/>
      <c r="G11" s="4179"/>
      <c r="H11" s="4179"/>
      <c r="I11" s="4179"/>
      <c r="J11" s="4179"/>
      <c r="K11" s="4179"/>
      <c r="L11" s="4179"/>
      <c r="M11" s="4179"/>
      <c r="N11" s="4179"/>
      <c r="O11" s="4179"/>
      <c r="P11" s="4179"/>
      <c r="Q11" s="4179"/>
      <c r="R11" s="4179"/>
      <c r="S11" s="4179"/>
      <c r="T11" s="4179"/>
      <c r="U11" s="4179"/>
      <c r="V11" s="4179"/>
      <c r="W11" s="4179"/>
      <c r="X11" s="4179"/>
      <c r="Y11" s="4179"/>
      <c r="Z11" s="4179"/>
      <c r="AA11" s="4179"/>
      <c r="AB11" s="4179"/>
      <c r="AC11" s="4179"/>
      <c r="AD11" s="4179"/>
      <c r="AE11" s="4179"/>
      <c r="AF11" s="4179"/>
      <c r="AG11" s="4179"/>
      <c r="AH11" s="4179"/>
      <c r="AI11" s="4179"/>
      <c r="AJ11" s="4179"/>
      <c r="AK11" s="4179"/>
      <c r="AL11" s="4179"/>
      <c r="AM11" s="4179"/>
      <c r="AN11" s="4179"/>
      <c r="AO11" s="4179"/>
      <c r="AP11" s="4179"/>
      <c r="AQ11" s="4179"/>
      <c r="AR11" s="483"/>
    </row>
    <row r="12" spans="1:99" ht="15" customHeight="1">
      <c r="A12" s="484"/>
      <c r="B12" s="4179"/>
      <c r="C12" s="4179"/>
      <c r="D12" s="4179"/>
      <c r="E12" s="4179"/>
      <c r="F12" s="4179"/>
      <c r="G12" s="4179"/>
      <c r="H12" s="4179"/>
      <c r="I12" s="4179"/>
      <c r="J12" s="4179"/>
      <c r="K12" s="4179"/>
      <c r="L12" s="4179"/>
      <c r="M12" s="4179"/>
      <c r="N12" s="4179"/>
      <c r="O12" s="4179"/>
      <c r="P12" s="4179"/>
      <c r="Q12" s="4179"/>
      <c r="R12" s="4179"/>
      <c r="S12" s="4179"/>
      <c r="T12" s="4179"/>
      <c r="U12" s="4179"/>
      <c r="V12" s="4179"/>
      <c r="W12" s="4179"/>
      <c r="X12" s="4179"/>
      <c r="Y12" s="4179"/>
      <c r="Z12" s="4179"/>
      <c r="AA12" s="4179"/>
      <c r="AB12" s="4179"/>
      <c r="AC12" s="4179"/>
      <c r="AD12" s="4179"/>
      <c r="AE12" s="4179"/>
      <c r="AF12" s="4179"/>
      <c r="AG12" s="4179"/>
      <c r="AH12" s="4179"/>
      <c r="AI12" s="4179"/>
      <c r="AJ12" s="4179"/>
      <c r="AK12" s="4179"/>
      <c r="AL12" s="4179"/>
      <c r="AM12" s="4179"/>
      <c r="AN12" s="4179"/>
      <c r="AO12" s="4179"/>
      <c r="AP12" s="4179"/>
      <c r="AQ12" s="4179"/>
      <c r="AR12" s="483"/>
    </row>
    <row r="13" spans="1:99" ht="15" customHeight="1">
      <c r="A13" s="484"/>
      <c r="B13" s="4179"/>
      <c r="C13" s="4179"/>
      <c r="D13" s="4179"/>
      <c r="E13" s="4179"/>
      <c r="F13" s="4179"/>
      <c r="G13" s="4179"/>
      <c r="H13" s="4179"/>
      <c r="I13" s="4179"/>
      <c r="J13" s="4179"/>
      <c r="K13" s="4179"/>
      <c r="L13" s="4179"/>
      <c r="M13" s="4179"/>
      <c r="N13" s="4179"/>
      <c r="O13" s="4179"/>
      <c r="P13" s="4179"/>
      <c r="Q13" s="4179"/>
      <c r="R13" s="4179"/>
      <c r="S13" s="4179"/>
      <c r="T13" s="4179"/>
      <c r="U13" s="4179"/>
      <c r="V13" s="4179"/>
      <c r="W13" s="4179"/>
      <c r="X13" s="4179"/>
      <c r="Y13" s="4179"/>
      <c r="Z13" s="4179"/>
      <c r="AA13" s="4179"/>
      <c r="AB13" s="4179"/>
      <c r="AC13" s="4179"/>
      <c r="AD13" s="4179"/>
      <c r="AE13" s="4179"/>
      <c r="AF13" s="4179"/>
      <c r="AG13" s="4179"/>
      <c r="AH13" s="4179"/>
      <c r="AI13" s="4179"/>
      <c r="AJ13" s="4179"/>
      <c r="AK13" s="4179"/>
      <c r="AL13" s="4179"/>
      <c r="AM13" s="4179"/>
      <c r="AN13" s="4179"/>
      <c r="AO13" s="4179"/>
      <c r="AP13" s="4179"/>
      <c r="AQ13" s="4179"/>
      <c r="AR13" s="483"/>
    </row>
    <row r="14" spans="1:99" ht="15" customHeight="1">
      <c r="A14" s="484"/>
      <c r="B14" s="4179"/>
      <c r="C14" s="4179"/>
      <c r="D14" s="4179"/>
      <c r="E14" s="4179"/>
      <c r="F14" s="4179"/>
      <c r="G14" s="4179"/>
      <c r="H14" s="4179"/>
      <c r="I14" s="4179"/>
      <c r="J14" s="4179"/>
      <c r="K14" s="4179"/>
      <c r="L14" s="4179"/>
      <c r="M14" s="4179"/>
      <c r="N14" s="4179"/>
      <c r="O14" s="4179"/>
      <c r="P14" s="4179"/>
      <c r="Q14" s="4179"/>
      <c r="R14" s="4179"/>
      <c r="S14" s="4179"/>
      <c r="T14" s="4179"/>
      <c r="U14" s="4179"/>
      <c r="V14" s="4179"/>
      <c r="W14" s="4179"/>
      <c r="X14" s="4179"/>
      <c r="Y14" s="4179"/>
      <c r="Z14" s="4179"/>
      <c r="AA14" s="4179"/>
      <c r="AB14" s="4179"/>
      <c r="AC14" s="4179"/>
      <c r="AD14" s="4179"/>
      <c r="AE14" s="4179"/>
      <c r="AF14" s="4179"/>
      <c r="AG14" s="4179"/>
      <c r="AH14" s="4179"/>
      <c r="AI14" s="4179"/>
      <c r="AJ14" s="4179"/>
      <c r="AK14" s="4179"/>
      <c r="AL14" s="4179"/>
      <c r="AM14" s="4179"/>
      <c r="AN14" s="4179"/>
      <c r="AO14" s="4179"/>
      <c r="AP14" s="4179"/>
      <c r="AQ14" s="4179"/>
      <c r="AR14" s="483"/>
    </row>
    <row r="15" spans="1:99" ht="15" customHeight="1">
      <c r="A15" s="484"/>
      <c r="B15" s="4179"/>
      <c r="C15" s="4179"/>
      <c r="D15" s="4179"/>
      <c r="E15" s="4179"/>
      <c r="F15" s="4179"/>
      <c r="G15" s="4179"/>
      <c r="H15" s="4179"/>
      <c r="I15" s="4179"/>
      <c r="J15" s="4179"/>
      <c r="K15" s="4179"/>
      <c r="L15" s="4179"/>
      <c r="M15" s="4179"/>
      <c r="N15" s="4179"/>
      <c r="O15" s="4179"/>
      <c r="P15" s="4179"/>
      <c r="Q15" s="4179"/>
      <c r="R15" s="4179"/>
      <c r="S15" s="4179"/>
      <c r="T15" s="4179"/>
      <c r="U15" s="4179"/>
      <c r="V15" s="4179"/>
      <c r="W15" s="4179"/>
      <c r="X15" s="4179"/>
      <c r="Y15" s="4179"/>
      <c r="Z15" s="4179"/>
      <c r="AA15" s="4179"/>
      <c r="AB15" s="4179"/>
      <c r="AC15" s="4179"/>
      <c r="AD15" s="4179"/>
      <c r="AE15" s="4179"/>
      <c r="AF15" s="4179"/>
      <c r="AG15" s="4179"/>
      <c r="AH15" s="4179"/>
      <c r="AI15" s="4179"/>
      <c r="AJ15" s="4179"/>
      <c r="AK15" s="4179"/>
      <c r="AL15" s="4179"/>
      <c r="AM15" s="4179"/>
      <c r="AN15" s="4179"/>
      <c r="AO15" s="4179"/>
      <c r="AP15" s="4179"/>
      <c r="AQ15" s="4179"/>
      <c r="AR15" s="483"/>
    </row>
    <row r="16" spans="1:99" ht="15" customHeight="1">
      <c r="A16" s="484"/>
      <c r="B16" s="4179"/>
      <c r="C16" s="4179"/>
      <c r="D16" s="4179"/>
      <c r="E16" s="4179"/>
      <c r="F16" s="4179"/>
      <c r="G16" s="4179"/>
      <c r="H16" s="4179"/>
      <c r="I16" s="4179"/>
      <c r="J16" s="4179"/>
      <c r="K16" s="4179"/>
      <c r="L16" s="4179"/>
      <c r="M16" s="4179"/>
      <c r="N16" s="4179"/>
      <c r="O16" s="4179"/>
      <c r="P16" s="4179"/>
      <c r="Q16" s="4179"/>
      <c r="R16" s="4179"/>
      <c r="S16" s="4179"/>
      <c r="T16" s="4179"/>
      <c r="U16" s="4179"/>
      <c r="V16" s="4179"/>
      <c r="W16" s="4179"/>
      <c r="X16" s="4179"/>
      <c r="Y16" s="4179"/>
      <c r="Z16" s="4179"/>
      <c r="AA16" s="4179"/>
      <c r="AB16" s="4179"/>
      <c r="AC16" s="4179"/>
      <c r="AD16" s="4179"/>
      <c r="AE16" s="4179"/>
      <c r="AF16" s="4179"/>
      <c r="AG16" s="4179"/>
      <c r="AH16" s="4179"/>
      <c r="AI16" s="4179"/>
      <c r="AJ16" s="4179"/>
      <c r="AK16" s="4179"/>
      <c r="AL16" s="4179"/>
      <c r="AM16" s="4179"/>
      <c r="AN16" s="4179"/>
      <c r="AO16" s="4179"/>
      <c r="AP16" s="4179"/>
      <c r="AQ16" s="4179"/>
      <c r="AR16" s="483"/>
    </row>
    <row r="17" spans="1:44" ht="15" customHeight="1">
      <c r="A17" s="484"/>
      <c r="B17" s="4179"/>
      <c r="C17" s="4179"/>
      <c r="D17" s="4179"/>
      <c r="E17" s="4179"/>
      <c r="F17" s="4179"/>
      <c r="G17" s="4179"/>
      <c r="H17" s="4179"/>
      <c r="I17" s="4179"/>
      <c r="J17" s="4179"/>
      <c r="K17" s="4179"/>
      <c r="L17" s="4179"/>
      <c r="M17" s="4179"/>
      <c r="N17" s="4179"/>
      <c r="O17" s="4179"/>
      <c r="P17" s="4179"/>
      <c r="Q17" s="4179"/>
      <c r="R17" s="4179"/>
      <c r="S17" s="4179"/>
      <c r="T17" s="4179"/>
      <c r="U17" s="4179"/>
      <c r="V17" s="4179"/>
      <c r="W17" s="4179"/>
      <c r="X17" s="4179"/>
      <c r="Y17" s="4179"/>
      <c r="Z17" s="4179"/>
      <c r="AA17" s="4179"/>
      <c r="AB17" s="4179"/>
      <c r="AC17" s="4179"/>
      <c r="AD17" s="4179"/>
      <c r="AE17" s="4179"/>
      <c r="AF17" s="4179"/>
      <c r="AG17" s="4179"/>
      <c r="AH17" s="4179"/>
      <c r="AI17" s="4179"/>
      <c r="AJ17" s="4179"/>
      <c r="AK17" s="4179"/>
      <c r="AL17" s="4179"/>
      <c r="AM17" s="4179"/>
      <c r="AN17" s="4179"/>
      <c r="AO17" s="4179"/>
      <c r="AP17" s="4179"/>
      <c r="AQ17" s="4179"/>
      <c r="AR17" s="483"/>
    </row>
    <row r="18" spans="1:44" ht="15" customHeight="1">
      <c r="A18" s="484"/>
      <c r="B18" s="4179"/>
      <c r="C18" s="4179"/>
      <c r="D18" s="4179"/>
      <c r="E18" s="4179"/>
      <c r="F18" s="4179"/>
      <c r="G18" s="4179"/>
      <c r="H18" s="4179"/>
      <c r="I18" s="4179"/>
      <c r="J18" s="4179"/>
      <c r="K18" s="4179"/>
      <c r="L18" s="4179"/>
      <c r="M18" s="4179"/>
      <c r="N18" s="4179"/>
      <c r="O18" s="4179"/>
      <c r="P18" s="4179"/>
      <c r="Q18" s="4179"/>
      <c r="R18" s="4179"/>
      <c r="S18" s="4179"/>
      <c r="T18" s="4179"/>
      <c r="U18" s="4179"/>
      <c r="V18" s="4179"/>
      <c r="W18" s="4179"/>
      <c r="X18" s="4179"/>
      <c r="Y18" s="4179"/>
      <c r="Z18" s="4179"/>
      <c r="AA18" s="4179"/>
      <c r="AB18" s="4179"/>
      <c r="AC18" s="4179"/>
      <c r="AD18" s="4179"/>
      <c r="AE18" s="4179"/>
      <c r="AF18" s="4179"/>
      <c r="AG18" s="4179"/>
      <c r="AH18" s="4179"/>
      <c r="AI18" s="4179"/>
      <c r="AJ18" s="4179"/>
      <c r="AK18" s="4179"/>
      <c r="AL18" s="4179"/>
      <c r="AM18" s="4179"/>
      <c r="AN18" s="4179"/>
      <c r="AO18" s="4179"/>
      <c r="AP18" s="4179"/>
      <c r="AQ18" s="4179"/>
      <c r="AR18" s="483"/>
    </row>
    <row r="19" spans="1:44" ht="26.1" customHeight="1" thickBot="1">
      <c r="A19" s="1556"/>
      <c r="B19" s="1557"/>
      <c r="C19" s="4180" t="s">
        <v>165</v>
      </c>
      <c r="D19" s="4180"/>
      <c r="E19" s="4180"/>
      <c r="F19" s="4180"/>
      <c r="G19" s="4180"/>
      <c r="H19" s="1558"/>
      <c r="I19" s="4180" t="s">
        <v>387</v>
      </c>
      <c r="J19" s="4180"/>
      <c r="K19" s="1559"/>
      <c r="L19" s="4181"/>
      <c r="M19" s="4181"/>
      <c r="N19" s="4181"/>
      <c r="O19" s="4181"/>
      <c r="P19" s="4181"/>
      <c r="Q19" s="4181"/>
      <c r="R19" s="4180"/>
      <c r="S19" s="4180"/>
      <c r="T19" s="4180"/>
      <c r="U19" s="4180"/>
      <c r="V19" s="4180"/>
      <c r="W19" s="4180"/>
      <c r="X19" s="4180"/>
      <c r="Y19" s="4180"/>
      <c r="Z19" s="4180"/>
      <c r="AA19" s="4180"/>
      <c r="AB19" s="4180"/>
      <c r="AC19" s="4180"/>
      <c r="AD19" s="4180"/>
      <c r="AE19" s="4180"/>
      <c r="AF19" s="4180"/>
      <c r="AG19" s="4180"/>
      <c r="AH19" s="4180"/>
      <c r="AI19" s="4180"/>
      <c r="AJ19" s="4180"/>
      <c r="AK19" s="4180"/>
      <c r="AL19" s="4180"/>
      <c r="AM19" s="4180"/>
      <c r="AN19" s="4180"/>
      <c r="AO19" s="4180"/>
      <c r="AP19" s="4180"/>
      <c r="AQ19" s="4180"/>
      <c r="AR19" s="1560"/>
    </row>
    <row r="20" spans="1:44" ht="15" customHeight="1">
      <c r="A20" s="4166" t="s">
        <v>1016</v>
      </c>
      <c r="B20" s="4167"/>
      <c r="C20" s="4170" t="s">
        <v>1017</v>
      </c>
      <c r="D20" s="4167"/>
      <c r="E20" s="4112" t="s">
        <v>68</v>
      </c>
      <c r="F20" s="4112"/>
      <c r="G20" s="4112"/>
      <c r="H20" s="4112"/>
      <c r="I20" s="4112"/>
      <c r="J20" s="4112"/>
      <c r="K20" s="490" t="s">
        <v>1008</v>
      </c>
      <c r="L20" s="480"/>
      <c r="M20" s="470" t="s">
        <v>1018</v>
      </c>
      <c r="Q20" s="490" t="s">
        <v>1008</v>
      </c>
      <c r="R20" s="490"/>
      <c r="S20" s="480" t="s">
        <v>1019</v>
      </c>
      <c r="T20" s="480"/>
      <c r="V20" s="480"/>
      <c r="W20" s="490" t="s">
        <v>856</v>
      </c>
      <c r="X20" s="490"/>
      <c r="Y20" s="480" t="s">
        <v>1010</v>
      </c>
      <c r="Z20" s="480"/>
      <c r="AA20" s="480"/>
      <c r="AB20" s="480"/>
      <c r="AC20" s="490" t="s">
        <v>856</v>
      </c>
      <c r="AD20" s="490"/>
      <c r="AE20" s="480" t="s">
        <v>1020</v>
      </c>
      <c r="AF20" s="480"/>
      <c r="AG20" s="480"/>
      <c r="AH20" s="480"/>
      <c r="AI20" s="480" t="s">
        <v>324</v>
      </c>
      <c r="AJ20" s="476"/>
      <c r="AR20" s="483"/>
    </row>
    <row r="21" spans="1:44" ht="15" customHeight="1">
      <c r="A21" s="4168"/>
      <c r="B21" s="4147"/>
      <c r="C21" s="4146"/>
      <c r="D21" s="4147"/>
      <c r="E21" s="4112"/>
      <c r="F21" s="4112"/>
      <c r="G21" s="4112"/>
      <c r="H21" s="4112"/>
      <c r="I21" s="4112"/>
      <c r="J21" s="4112"/>
      <c r="K21" s="491"/>
      <c r="M21" s="491"/>
      <c r="N21" s="491"/>
      <c r="R21" s="491"/>
      <c r="S21" s="491"/>
      <c r="W21" s="491"/>
      <c r="X21" s="491"/>
      <c r="AJ21" s="476"/>
      <c r="AR21" s="483"/>
    </row>
    <row r="22" spans="1:44" ht="15" customHeight="1">
      <c r="A22" s="4168"/>
      <c r="B22" s="4147"/>
      <c r="C22" s="4146"/>
      <c r="D22" s="4147"/>
      <c r="K22" s="4173" t="s">
        <v>856</v>
      </c>
      <c r="L22" s="4173"/>
      <c r="M22" s="4112" t="s">
        <v>326</v>
      </c>
      <c r="N22" s="4112"/>
      <c r="O22" s="4112"/>
      <c r="P22" s="492"/>
      <c r="Q22" s="492"/>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3"/>
      <c r="AR22" s="483"/>
    </row>
    <row r="23" spans="1:44" ht="15" customHeight="1">
      <c r="A23" s="4168"/>
      <c r="B23" s="4147"/>
      <c r="C23" s="4146"/>
      <c r="D23" s="4147"/>
      <c r="K23" s="4173"/>
      <c r="L23" s="4173"/>
      <c r="M23" s="4112"/>
      <c r="N23" s="4112"/>
      <c r="O23" s="4112"/>
      <c r="P23" s="492"/>
      <c r="Q23" s="492"/>
      <c r="R23" s="492"/>
      <c r="S23" s="492"/>
      <c r="T23" s="492"/>
      <c r="U23" s="492"/>
      <c r="V23" s="492"/>
      <c r="W23" s="492"/>
      <c r="X23" s="492"/>
      <c r="Y23" s="492"/>
      <c r="Z23" s="492"/>
      <c r="AA23" s="492"/>
      <c r="AB23" s="492"/>
      <c r="AC23" s="492"/>
      <c r="AD23" s="492"/>
      <c r="AE23" s="492"/>
      <c r="AF23" s="492"/>
      <c r="AG23" s="492"/>
      <c r="AH23" s="492"/>
      <c r="AI23" s="492"/>
      <c r="AJ23" s="492"/>
      <c r="AK23" s="492"/>
      <c r="AL23" s="492"/>
      <c r="AM23" s="492"/>
      <c r="AN23" s="492"/>
      <c r="AO23" s="492"/>
      <c r="AP23" s="492"/>
      <c r="AQ23" s="493"/>
      <c r="AR23" s="483"/>
    </row>
    <row r="24" spans="1:44" ht="15" customHeight="1">
      <c r="A24" s="4168"/>
      <c r="B24" s="4147"/>
      <c r="C24" s="4146"/>
      <c r="D24" s="4147"/>
      <c r="L24" s="494"/>
      <c r="M24" s="494"/>
      <c r="N24" s="494"/>
      <c r="O24" s="493"/>
      <c r="P24" s="493"/>
      <c r="Q24" s="493"/>
      <c r="R24" s="493"/>
      <c r="S24" s="493"/>
      <c r="T24" s="493"/>
      <c r="U24" s="493"/>
      <c r="V24" s="493"/>
      <c r="W24" s="493"/>
      <c r="X24" s="493"/>
      <c r="Y24" s="493"/>
      <c r="Z24" s="493"/>
      <c r="AA24" s="493"/>
      <c r="AB24" s="493"/>
      <c r="AC24" s="493"/>
      <c r="AD24" s="493"/>
      <c r="AE24" s="493"/>
      <c r="AF24" s="493"/>
      <c r="AG24" s="493"/>
      <c r="AH24" s="493"/>
      <c r="AI24" s="493"/>
      <c r="AJ24" s="493"/>
      <c r="AK24" s="493"/>
      <c r="AL24" s="493"/>
      <c r="AM24" s="493"/>
      <c r="AN24" s="493"/>
      <c r="AO24" s="493"/>
      <c r="AP24" s="493"/>
      <c r="AQ24" s="493"/>
      <c r="AR24" s="483"/>
    </row>
    <row r="25" spans="1:44" ht="15" customHeight="1">
      <c r="A25" s="4168"/>
      <c r="B25" s="4147"/>
      <c r="C25" s="4146"/>
      <c r="D25" s="4147"/>
      <c r="E25" s="4160" t="s">
        <v>1008</v>
      </c>
      <c r="F25" s="4161"/>
      <c r="G25" s="470" t="s">
        <v>1021</v>
      </c>
      <c r="M25" s="4112" t="s">
        <v>1022</v>
      </c>
      <c r="N25" s="4112"/>
      <c r="O25" s="4112"/>
      <c r="P25" s="4112"/>
      <c r="Q25" s="4112"/>
      <c r="S25" s="476"/>
      <c r="T25" s="476"/>
      <c r="U25" s="4112"/>
      <c r="V25" s="4112"/>
      <c r="W25" s="476" t="s">
        <v>5</v>
      </c>
      <c r="X25" s="4112"/>
      <c r="Y25" s="4112"/>
      <c r="Z25" s="476" t="s">
        <v>1023</v>
      </c>
      <c r="AA25" s="4112"/>
      <c r="AB25" s="4112"/>
      <c r="AC25" s="476" t="s">
        <v>1024</v>
      </c>
      <c r="AN25" s="492"/>
      <c r="AO25" s="492"/>
      <c r="AP25" s="492"/>
      <c r="AQ25" s="492"/>
      <c r="AR25" s="483"/>
    </row>
    <row r="26" spans="1:44" ht="15" customHeight="1">
      <c r="A26" s="4168"/>
      <c r="B26" s="4147"/>
      <c r="C26" s="4146"/>
      <c r="D26" s="4147"/>
      <c r="G26" s="4159"/>
      <c r="H26" s="4159"/>
      <c r="I26" s="4159"/>
      <c r="J26" s="4159"/>
      <c r="K26" s="4159"/>
      <c r="L26" s="4159"/>
      <c r="M26" s="4159"/>
      <c r="N26" s="4159"/>
      <c r="O26" s="4159"/>
      <c r="P26" s="4159"/>
      <c r="Q26" s="4159"/>
      <c r="R26" s="4159"/>
      <c r="S26" s="4159"/>
      <c r="T26" s="4159"/>
      <c r="U26" s="4159"/>
      <c r="V26" s="4159"/>
      <c r="W26" s="4159"/>
      <c r="X26" s="4159"/>
      <c r="Y26" s="4159"/>
      <c r="Z26" s="4159"/>
      <c r="AA26" s="4159"/>
      <c r="AB26" s="4159"/>
      <c r="AC26" s="4159"/>
      <c r="AD26" s="4159"/>
      <c r="AE26" s="4159"/>
      <c r="AF26" s="4159"/>
      <c r="AG26" s="4159"/>
      <c r="AH26" s="4159"/>
      <c r="AI26" s="4159"/>
      <c r="AJ26" s="4159"/>
      <c r="AK26" s="4159"/>
      <c r="AL26" s="4159"/>
      <c r="AM26" s="4159"/>
      <c r="AN26" s="4159"/>
      <c r="AO26" s="4159"/>
      <c r="AP26" s="4159"/>
      <c r="AQ26" s="4159"/>
      <c r="AR26" s="483"/>
    </row>
    <row r="27" spans="1:44" ht="15" customHeight="1">
      <c r="A27" s="4168"/>
      <c r="B27" s="4147"/>
      <c r="C27" s="4146"/>
      <c r="D27" s="4147"/>
      <c r="G27" s="4159"/>
      <c r="H27" s="4159"/>
      <c r="I27" s="4159"/>
      <c r="J27" s="4159"/>
      <c r="K27" s="4159"/>
      <c r="L27" s="4159"/>
      <c r="M27" s="4159"/>
      <c r="N27" s="4159"/>
      <c r="O27" s="4159"/>
      <c r="P27" s="4159"/>
      <c r="Q27" s="4159"/>
      <c r="R27" s="4159"/>
      <c r="S27" s="4159"/>
      <c r="T27" s="4159"/>
      <c r="U27" s="4159"/>
      <c r="V27" s="4159"/>
      <c r="W27" s="4159"/>
      <c r="X27" s="4159"/>
      <c r="Y27" s="4159"/>
      <c r="Z27" s="4159"/>
      <c r="AA27" s="4159"/>
      <c r="AB27" s="4159"/>
      <c r="AC27" s="4159"/>
      <c r="AD27" s="4159"/>
      <c r="AE27" s="4159"/>
      <c r="AF27" s="4159"/>
      <c r="AG27" s="4159"/>
      <c r="AH27" s="4159"/>
      <c r="AI27" s="4159"/>
      <c r="AJ27" s="4159"/>
      <c r="AK27" s="4159"/>
      <c r="AL27" s="4159"/>
      <c r="AM27" s="4159"/>
      <c r="AN27" s="4159"/>
      <c r="AO27" s="4159"/>
      <c r="AP27" s="4159"/>
      <c r="AQ27" s="4159"/>
      <c r="AR27" s="483"/>
    </row>
    <row r="28" spans="1:44" ht="15" customHeight="1">
      <c r="A28" s="4168"/>
      <c r="B28" s="4147"/>
      <c r="C28" s="4146"/>
      <c r="D28" s="4147"/>
      <c r="G28" s="4159"/>
      <c r="H28" s="4159"/>
      <c r="I28" s="4159"/>
      <c r="J28" s="4159"/>
      <c r="K28" s="4159"/>
      <c r="L28" s="4159"/>
      <c r="M28" s="4159"/>
      <c r="N28" s="4159"/>
      <c r="O28" s="4159"/>
      <c r="P28" s="4159"/>
      <c r="Q28" s="4159"/>
      <c r="R28" s="4159"/>
      <c r="S28" s="4159"/>
      <c r="T28" s="4159"/>
      <c r="U28" s="4159"/>
      <c r="V28" s="4159"/>
      <c r="W28" s="4159"/>
      <c r="X28" s="4159"/>
      <c r="Y28" s="4159"/>
      <c r="Z28" s="4159"/>
      <c r="AA28" s="4159"/>
      <c r="AB28" s="4159"/>
      <c r="AC28" s="4159"/>
      <c r="AD28" s="4159"/>
      <c r="AE28" s="4159"/>
      <c r="AF28" s="4159"/>
      <c r="AG28" s="4159"/>
      <c r="AH28" s="4159"/>
      <c r="AI28" s="4159"/>
      <c r="AJ28" s="4159"/>
      <c r="AK28" s="4159"/>
      <c r="AL28" s="4159"/>
      <c r="AM28" s="4159"/>
      <c r="AN28" s="4159"/>
      <c r="AO28" s="4159"/>
      <c r="AP28" s="4159"/>
      <c r="AQ28" s="4159"/>
      <c r="AR28" s="483"/>
    </row>
    <row r="29" spans="1:44" ht="15" customHeight="1">
      <c r="A29" s="4168"/>
      <c r="B29" s="4147"/>
      <c r="C29" s="4146"/>
      <c r="D29" s="4147"/>
      <c r="G29" s="4159"/>
      <c r="H29" s="4159"/>
      <c r="I29" s="4159"/>
      <c r="J29" s="4159"/>
      <c r="K29" s="4159"/>
      <c r="L29" s="4159"/>
      <c r="M29" s="4159"/>
      <c r="N29" s="4159"/>
      <c r="O29" s="4159"/>
      <c r="P29" s="4159"/>
      <c r="Q29" s="4159"/>
      <c r="R29" s="4159"/>
      <c r="S29" s="4159"/>
      <c r="T29" s="4159"/>
      <c r="U29" s="4159"/>
      <c r="V29" s="4159"/>
      <c r="W29" s="4159"/>
      <c r="X29" s="4159"/>
      <c r="Y29" s="4159"/>
      <c r="Z29" s="4159"/>
      <c r="AA29" s="4159"/>
      <c r="AB29" s="4159"/>
      <c r="AC29" s="4159"/>
      <c r="AD29" s="4159"/>
      <c r="AE29" s="4159"/>
      <c r="AF29" s="4159"/>
      <c r="AG29" s="4159"/>
      <c r="AH29" s="4159"/>
      <c r="AI29" s="4159"/>
      <c r="AJ29" s="4159"/>
      <c r="AK29" s="4159"/>
      <c r="AL29" s="4159"/>
      <c r="AM29" s="4159"/>
      <c r="AN29" s="4159"/>
      <c r="AO29" s="4159"/>
      <c r="AP29" s="4159"/>
      <c r="AQ29" s="4159"/>
      <c r="AR29" s="483"/>
    </row>
    <row r="30" spans="1:44" ht="15" customHeight="1">
      <c r="A30" s="4168"/>
      <c r="B30" s="4147"/>
      <c r="C30" s="4146"/>
      <c r="D30" s="4147"/>
      <c r="G30" s="4159"/>
      <c r="H30" s="4159"/>
      <c r="I30" s="4159"/>
      <c r="J30" s="4159"/>
      <c r="K30" s="4159"/>
      <c r="L30" s="4159"/>
      <c r="M30" s="4159"/>
      <c r="N30" s="4159"/>
      <c r="O30" s="4159"/>
      <c r="P30" s="4159"/>
      <c r="Q30" s="4159"/>
      <c r="R30" s="4159"/>
      <c r="S30" s="4159"/>
      <c r="T30" s="4159"/>
      <c r="U30" s="4159"/>
      <c r="V30" s="4159"/>
      <c r="W30" s="4159"/>
      <c r="X30" s="4159"/>
      <c r="Y30" s="4159"/>
      <c r="Z30" s="4159"/>
      <c r="AA30" s="4159"/>
      <c r="AB30" s="4159"/>
      <c r="AC30" s="4159"/>
      <c r="AD30" s="4159"/>
      <c r="AE30" s="4159"/>
      <c r="AF30" s="4159"/>
      <c r="AG30" s="4159"/>
      <c r="AH30" s="4159"/>
      <c r="AI30" s="4159"/>
      <c r="AJ30" s="4159"/>
      <c r="AK30" s="4159"/>
      <c r="AL30" s="4159"/>
      <c r="AM30" s="4159"/>
      <c r="AN30" s="4159"/>
      <c r="AO30" s="4159"/>
      <c r="AP30" s="4159"/>
      <c r="AQ30" s="4159"/>
      <c r="AR30" s="483"/>
    </row>
    <row r="31" spans="1:44" ht="15" customHeight="1">
      <c r="A31" s="4168"/>
      <c r="B31" s="4147"/>
      <c r="C31" s="4146"/>
      <c r="D31" s="4147"/>
      <c r="G31" s="4159"/>
      <c r="H31" s="4159"/>
      <c r="I31" s="4159"/>
      <c r="J31" s="4159"/>
      <c r="K31" s="4159"/>
      <c r="L31" s="4159"/>
      <c r="M31" s="4159"/>
      <c r="N31" s="4159"/>
      <c r="O31" s="4159"/>
      <c r="P31" s="4159"/>
      <c r="Q31" s="4159"/>
      <c r="R31" s="4159"/>
      <c r="S31" s="4159"/>
      <c r="T31" s="4159"/>
      <c r="U31" s="4159"/>
      <c r="V31" s="4159"/>
      <c r="W31" s="4159"/>
      <c r="X31" s="4159"/>
      <c r="Y31" s="4159"/>
      <c r="Z31" s="4159"/>
      <c r="AA31" s="4159"/>
      <c r="AB31" s="4159"/>
      <c r="AC31" s="4159"/>
      <c r="AD31" s="4159"/>
      <c r="AE31" s="4159"/>
      <c r="AF31" s="4159"/>
      <c r="AG31" s="4159"/>
      <c r="AH31" s="4159"/>
      <c r="AI31" s="4159"/>
      <c r="AJ31" s="4159"/>
      <c r="AK31" s="4159"/>
      <c r="AL31" s="4159"/>
      <c r="AM31" s="4159"/>
      <c r="AN31" s="4159"/>
      <c r="AO31" s="4159"/>
      <c r="AP31" s="4159"/>
      <c r="AQ31" s="4159"/>
      <c r="AR31" s="483"/>
    </row>
    <row r="32" spans="1:44" ht="15" customHeight="1">
      <c r="A32" s="4168"/>
      <c r="B32" s="4147"/>
      <c r="C32" s="4146"/>
      <c r="D32" s="4147"/>
      <c r="G32" s="4159"/>
      <c r="H32" s="4159"/>
      <c r="I32" s="4159"/>
      <c r="J32" s="4159"/>
      <c r="K32" s="4159"/>
      <c r="L32" s="4159"/>
      <c r="M32" s="4159"/>
      <c r="N32" s="4159"/>
      <c r="O32" s="4159"/>
      <c r="P32" s="4159"/>
      <c r="Q32" s="4159"/>
      <c r="R32" s="4159"/>
      <c r="S32" s="4159"/>
      <c r="T32" s="4159"/>
      <c r="U32" s="4159"/>
      <c r="V32" s="4159"/>
      <c r="W32" s="4159"/>
      <c r="X32" s="4159"/>
      <c r="Y32" s="4159"/>
      <c r="Z32" s="4159"/>
      <c r="AA32" s="4159"/>
      <c r="AB32" s="4159"/>
      <c r="AC32" s="4159"/>
      <c r="AD32" s="4159"/>
      <c r="AE32" s="4159"/>
      <c r="AF32" s="4159"/>
      <c r="AG32" s="4159"/>
      <c r="AH32" s="4159"/>
      <c r="AI32" s="4159"/>
      <c r="AJ32" s="4159"/>
      <c r="AK32" s="4159"/>
      <c r="AL32" s="4159"/>
      <c r="AM32" s="4159"/>
      <c r="AN32" s="4159"/>
      <c r="AO32" s="4159"/>
      <c r="AP32" s="4159"/>
      <c r="AQ32" s="4159"/>
      <c r="AR32" s="483"/>
    </row>
    <row r="33" spans="1:44" ht="15" customHeight="1">
      <c r="A33" s="4168"/>
      <c r="B33" s="4147"/>
      <c r="C33" s="4146"/>
      <c r="D33" s="4147"/>
      <c r="G33" s="494"/>
      <c r="H33" s="494"/>
      <c r="I33" s="494"/>
      <c r="J33" s="494"/>
      <c r="K33" s="494"/>
      <c r="L33" s="494"/>
      <c r="M33" s="494"/>
      <c r="N33" s="494"/>
      <c r="O33" s="494"/>
      <c r="P33" s="494"/>
      <c r="Q33" s="494"/>
      <c r="R33" s="494"/>
      <c r="S33" s="494"/>
      <c r="T33" s="494"/>
      <c r="U33" s="494"/>
      <c r="V33" s="494"/>
      <c r="W33" s="494"/>
      <c r="X33" s="494"/>
      <c r="Y33" s="494"/>
      <c r="Z33" s="494"/>
      <c r="AA33" s="494"/>
      <c r="AB33" s="494"/>
      <c r="AC33" s="494"/>
      <c r="AD33" s="494"/>
      <c r="AE33" s="494"/>
      <c r="AF33" s="494"/>
      <c r="AG33" s="494"/>
      <c r="AH33" s="494"/>
      <c r="AI33" s="494"/>
      <c r="AJ33" s="494"/>
      <c r="AK33" s="494"/>
      <c r="AL33" s="494"/>
      <c r="AM33" s="494"/>
      <c r="AN33" s="494"/>
      <c r="AO33" s="494"/>
      <c r="AP33" s="494"/>
      <c r="AQ33" s="494"/>
      <c r="AR33" s="483"/>
    </row>
    <row r="34" spans="1:44" ht="15" customHeight="1">
      <c r="A34" s="4168"/>
      <c r="B34" s="4147"/>
      <c r="C34" s="4146"/>
      <c r="D34" s="4147"/>
      <c r="E34" s="4160" t="s">
        <v>1008</v>
      </c>
      <c r="F34" s="4161"/>
      <c r="G34" s="494" t="s">
        <v>1025</v>
      </c>
      <c r="H34" s="494"/>
      <c r="I34" s="494"/>
      <c r="J34" s="494"/>
      <c r="K34" s="494"/>
      <c r="L34" s="494"/>
      <c r="M34" s="494"/>
      <c r="N34" s="494"/>
      <c r="O34" s="494"/>
      <c r="P34" s="494"/>
      <c r="Q34" s="494"/>
      <c r="R34" s="494"/>
      <c r="S34" s="494"/>
      <c r="T34" s="494"/>
      <c r="U34" s="494"/>
      <c r="V34" s="494"/>
      <c r="AH34" s="494"/>
      <c r="AI34" s="494"/>
      <c r="AJ34" s="494"/>
      <c r="AK34" s="494"/>
      <c r="AL34" s="494"/>
      <c r="AM34" s="494"/>
      <c r="AN34" s="494"/>
      <c r="AO34" s="494"/>
      <c r="AP34" s="494"/>
      <c r="AQ34" s="494"/>
      <c r="AR34" s="483"/>
    </row>
    <row r="35" spans="1:44" ht="15" customHeight="1">
      <c r="A35" s="4168"/>
      <c r="B35" s="4147"/>
      <c r="C35" s="4146"/>
      <c r="D35" s="4147"/>
      <c r="G35" s="4162" t="s">
        <v>1026</v>
      </c>
      <c r="H35" s="4162"/>
      <c r="I35" s="4162"/>
      <c r="J35" s="4162"/>
      <c r="K35" s="4162"/>
      <c r="L35" s="4162"/>
      <c r="M35" s="4162"/>
      <c r="N35" s="4162" t="s">
        <v>1027</v>
      </c>
      <c r="O35" s="4162"/>
      <c r="P35" s="4162"/>
      <c r="Q35" s="4162"/>
      <c r="R35" s="4162"/>
      <c r="S35" s="4162"/>
      <c r="T35" s="4162"/>
      <c r="U35" s="4162"/>
      <c r="V35" s="4162"/>
      <c r="W35" s="4163" t="s">
        <v>1028</v>
      </c>
      <c r="X35" s="4164"/>
      <c r="Y35" s="4164"/>
      <c r="Z35" s="4164"/>
      <c r="AA35" s="4164"/>
      <c r="AB35" s="4164"/>
      <c r="AC35" s="4164"/>
      <c r="AD35" s="4164"/>
      <c r="AE35" s="4164"/>
      <c r="AF35" s="4165"/>
      <c r="AG35" s="4100" t="s">
        <v>18</v>
      </c>
      <c r="AH35" s="4101"/>
      <c r="AI35" s="4110"/>
      <c r="AJ35" s="4100" t="s">
        <v>1029</v>
      </c>
      <c r="AK35" s="4101"/>
      <c r="AL35" s="4101"/>
      <c r="AM35" s="4101"/>
      <c r="AN35" s="4101"/>
      <c r="AO35" s="4101"/>
      <c r="AP35" s="4110"/>
      <c r="AR35" s="483"/>
    </row>
    <row r="36" spans="1:44" ht="15" customHeight="1">
      <c r="A36" s="4168"/>
      <c r="B36" s="4147"/>
      <c r="C36" s="4146"/>
      <c r="D36" s="4147"/>
      <c r="G36" s="4162"/>
      <c r="H36" s="4162"/>
      <c r="I36" s="4162"/>
      <c r="J36" s="4162"/>
      <c r="K36" s="4162"/>
      <c r="L36" s="4162"/>
      <c r="M36" s="4162"/>
      <c r="N36" s="4162"/>
      <c r="O36" s="4162"/>
      <c r="P36" s="4162"/>
      <c r="Q36" s="4162"/>
      <c r="R36" s="4162"/>
      <c r="S36" s="4162"/>
      <c r="T36" s="4162"/>
      <c r="U36" s="4162"/>
      <c r="V36" s="4162"/>
      <c r="W36" s="4174" t="s">
        <v>1030</v>
      </c>
      <c r="X36" s="4174"/>
      <c r="Y36" s="4174"/>
      <c r="Z36" s="4174"/>
      <c r="AA36" s="4174"/>
      <c r="AB36" s="4174" t="s">
        <v>1031</v>
      </c>
      <c r="AC36" s="4174"/>
      <c r="AD36" s="4174"/>
      <c r="AE36" s="4174"/>
      <c r="AF36" s="4174"/>
      <c r="AG36" s="4114"/>
      <c r="AH36" s="4115"/>
      <c r="AI36" s="4116"/>
      <c r="AJ36" s="4114"/>
      <c r="AK36" s="4115"/>
      <c r="AL36" s="4115"/>
      <c r="AM36" s="4115"/>
      <c r="AN36" s="4115"/>
      <c r="AO36" s="4115"/>
      <c r="AP36" s="4116"/>
      <c r="AR36" s="483"/>
    </row>
    <row r="37" spans="1:44" ht="15" customHeight="1">
      <c r="A37" s="4168"/>
      <c r="B37" s="4147"/>
      <c r="C37" s="4146"/>
      <c r="D37" s="4147"/>
      <c r="G37" s="4150"/>
      <c r="H37" s="4150"/>
      <c r="I37" s="4150"/>
      <c r="J37" s="4150"/>
      <c r="K37" s="4150"/>
      <c r="L37" s="4150"/>
      <c r="M37" s="4150"/>
      <c r="N37" s="4150"/>
      <c r="O37" s="4150"/>
      <c r="P37" s="4150"/>
      <c r="Q37" s="4150"/>
      <c r="R37" s="4150"/>
      <c r="S37" s="4150"/>
      <c r="T37" s="4150"/>
      <c r="U37" s="4150"/>
      <c r="V37" s="4150"/>
      <c r="W37" s="4151"/>
      <c r="X37" s="4151"/>
      <c r="Y37" s="4151"/>
      <c r="Z37" s="4151"/>
      <c r="AA37" s="4151"/>
      <c r="AB37" s="4151"/>
      <c r="AC37" s="4151"/>
      <c r="AD37" s="4151"/>
      <c r="AE37" s="4151"/>
      <c r="AF37" s="4151"/>
      <c r="AG37" s="4152"/>
      <c r="AH37" s="4153"/>
      <c r="AI37" s="4154"/>
      <c r="AJ37" s="4155"/>
      <c r="AK37" s="4156"/>
      <c r="AL37" s="4156"/>
      <c r="AM37" s="4156"/>
      <c r="AN37" s="4156"/>
      <c r="AO37" s="4156"/>
      <c r="AP37" s="4157"/>
      <c r="AR37" s="483"/>
    </row>
    <row r="38" spans="1:44" ht="15" customHeight="1">
      <c r="A38" s="4168"/>
      <c r="B38" s="4147"/>
      <c r="C38" s="4146"/>
      <c r="D38" s="4147"/>
      <c r="G38" s="4150"/>
      <c r="H38" s="4150"/>
      <c r="I38" s="4150"/>
      <c r="J38" s="4150"/>
      <c r="K38" s="4150"/>
      <c r="L38" s="4150"/>
      <c r="M38" s="4150"/>
      <c r="N38" s="4150"/>
      <c r="O38" s="4150"/>
      <c r="P38" s="4150"/>
      <c r="Q38" s="4150"/>
      <c r="R38" s="4150"/>
      <c r="S38" s="4150"/>
      <c r="T38" s="4150"/>
      <c r="U38" s="4150"/>
      <c r="V38" s="4150"/>
      <c r="W38" s="4151"/>
      <c r="X38" s="4151"/>
      <c r="Y38" s="4151"/>
      <c r="Z38" s="4151"/>
      <c r="AA38" s="4151"/>
      <c r="AB38" s="4151"/>
      <c r="AC38" s="4151"/>
      <c r="AD38" s="4151"/>
      <c r="AE38" s="4151"/>
      <c r="AF38" s="4151"/>
      <c r="AG38" s="4152"/>
      <c r="AH38" s="4153"/>
      <c r="AI38" s="4154"/>
      <c r="AJ38" s="4155"/>
      <c r="AK38" s="4156"/>
      <c r="AL38" s="4156"/>
      <c r="AM38" s="4156"/>
      <c r="AN38" s="4156"/>
      <c r="AO38" s="4156"/>
      <c r="AP38" s="4157"/>
      <c r="AR38" s="483"/>
    </row>
    <row r="39" spans="1:44" ht="15" customHeight="1">
      <c r="A39" s="4168"/>
      <c r="B39" s="4147"/>
      <c r="C39" s="4146"/>
      <c r="D39" s="4147"/>
      <c r="G39" s="4150"/>
      <c r="H39" s="4150"/>
      <c r="I39" s="4150"/>
      <c r="J39" s="4150"/>
      <c r="K39" s="4150"/>
      <c r="L39" s="4150"/>
      <c r="M39" s="4150"/>
      <c r="N39" s="4150"/>
      <c r="O39" s="4150"/>
      <c r="P39" s="4150"/>
      <c r="Q39" s="4150"/>
      <c r="R39" s="4150"/>
      <c r="S39" s="4150"/>
      <c r="T39" s="4150"/>
      <c r="U39" s="4150"/>
      <c r="V39" s="4150"/>
      <c r="W39" s="4151"/>
      <c r="X39" s="4151"/>
      <c r="Y39" s="4151"/>
      <c r="Z39" s="4151"/>
      <c r="AA39" s="4151"/>
      <c r="AB39" s="4151"/>
      <c r="AC39" s="4151"/>
      <c r="AD39" s="4151"/>
      <c r="AE39" s="4151"/>
      <c r="AF39" s="4151"/>
      <c r="AG39" s="4152"/>
      <c r="AH39" s="4153"/>
      <c r="AI39" s="4154"/>
      <c r="AJ39" s="4155"/>
      <c r="AK39" s="4156"/>
      <c r="AL39" s="4156"/>
      <c r="AM39" s="4156"/>
      <c r="AN39" s="4156"/>
      <c r="AO39" s="4156"/>
      <c r="AP39" s="4157"/>
      <c r="AR39" s="483"/>
    </row>
    <row r="40" spans="1:44" ht="15" customHeight="1">
      <c r="A40" s="4168"/>
      <c r="B40" s="4147"/>
      <c r="C40" s="4146"/>
      <c r="D40" s="4147"/>
      <c r="G40" s="4150"/>
      <c r="H40" s="4150"/>
      <c r="I40" s="4150"/>
      <c r="J40" s="4150"/>
      <c r="K40" s="4150"/>
      <c r="L40" s="4150"/>
      <c r="M40" s="4150"/>
      <c r="N40" s="4150"/>
      <c r="O40" s="4150"/>
      <c r="P40" s="4150"/>
      <c r="Q40" s="4150"/>
      <c r="R40" s="4150"/>
      <c r="S40" s="4150"/>
      <c r="T40" s="4150"/>
      <c r="U40" s="4150"/>
      <c r="V40" s="4150"/>
      <c r="W40" s="4151"/>
      <c r="X40" s="4151"/>
      <c r="Y40" s="4151"/>
      <c r="Z40" s="4151"/>
      <c r="AA40" s="4151"/>
      <c r="AB40" s="4151"/>
      <c r="AC40" s="4151"/>
      <c r="AD40" s="4151"/>
      <c r="AE40" s="4151"/>
      <c r="AF40" s="4151"/>
      <c r="AG40" s="4152"/>
      <c r="AH40" s="4153"/>
      <c r="AI40" s="4154"/>
      <c r="AJ40" s="4155"/>
      <c r="AK40" s="4156"/>
      <c r="AL40" s="4156"/>
      <c r="AM40" s="4156"/>
      <c r="AN40" s="4156"/>
      <c r="AO40" s="4156"/>
      <c r="AP40" s="4157"/>
      <c r="AR40" s="483"/>
    </row>
    <row r="41" spans="1:44" ht="15" customHeight="1">
      <c r="A41" s="4168"/>
      <c r="B41" s="4147"/>
      <c r="C41" s="4146"/>
      <c r="D41" s="4147"/>
      <c r="G41" s="4150"/>
      <c r="H41" s="4150"/>
      <c r="I41" s="4150"/>
      <c r="J41" s="4150"/>
      <c r="K41" s="4150"/>
      <c r="L41" s="4150"/>
      <c r="M41" s="4150"/>
      <c r="N41" s="4150"/>
      <c r="O41" s="4150"/>
      <c r="P41" s="4150"/>
      <c r="Q41" s="4150"/>
      <c r="R41" s="4150"/>
      <c r="S41" s="4150"/>
      <c r="T41" s="4150"/>
      <c r="U41" s="4150"/>
      <c r="V41" s="4150"/>
      <c r="W41" s="4151"/>
      <c r="X41" s="4151"/>
      <c r="Y41" s="4151"/>
      <c r="Z41" s="4151"/>
      <c r="AA41" s="4151"/>
      <c r="AB41" s="4151"/>
      <c r="AC41" s="4151"/>
      <c r="AD41" s="4151"/>
      <c r="AE41" s="4151"/>
      <c r="AF41" s="4151"/>
      <c r="AG41" s="4152"/>
      <c r="AH41" s="4153"/>
      <c r="AI41" s="4154"/>
      <c r="AJ41" s="4155"/>
      <c r="AK41" s="4156"/>
      <c r="AL41" s="4156"/>
      <c r="AM41" s="4156"/>
      <c r="AN41" s="4156"/>
      <c r="AO41" s="4156"/>
      <c r="AP41" s="4157"/>
      <c r="AR41" s="483"/>
    </row>
    <row r="42" spans="1:44" ht="15" customHeight="1">
      <c r="A42" s="4168"/>
      <c r="B42" s="4147"/>
      <c r="C42" s="4146"/>
      <c r="D42" s="4147"/>
      <c r="Q42" s="492"/>
      <c r="R42" s="492"/>
      <c r="S42" s="492"/>
      <c r="T42" s="492"/>
      <c r="U42" s="492"/>
      <c r="V42" s="492"/>
      <c r="W42" s="492"/>
      <c r="X42" s="492"/>
      <c r="Y42" s="492"/>
      <c r="Z42" s="492"/>
      <c r="AA42" s="492"/>
      <c r="AB42" s="492"/>
      <c r="AC42" s="492"/>
      <c r="AD42" s="492"/>
      <c r="AE42" s="492"/>
      <c r="AF42" s="492"/>
      <c r="AG42" s="492"/>
      <c r="AH42" s="492"/>
      <c r="AI42" s="492" t="s">
        <v>1032</v>
      </c>
      <c r="AJ42" s="4158">
        <f>SUM(AJ37:AP41)</f>
        <v>0</v>
      </c>
      <c r="AK42" s="4158"/>
      <c r="AL42" s="4158"/>
      <c r="AM42" s="4158"/>
      <c r="AN42" s="4158"/>
      <c r="AO42" s="4158"/>
      <c r="AP42" s="4158"/>
      <c r="AQ42" s="470" t="s">
        <v>586</v>
      </c>
      <c r="AR42" s="483"/>
    </row>
    <row r="43" spans="1:44" ht="15" customHeight="1">
      <c r="A43" s="4168"/>
      <c r="B43" s="4147"/>
      <c r="C43" s="4146"/>
      <c r="D43" s="4147"/>
      <c r="Q43" s="492"/>
      <c r="R43" s="492"/>
      <c r="S43" s="492"/>
      <c r="T43" s="492"/>
      <c r="U43" s="492"/>
      <c r="V43" s="492"/>
      <c r="W43" s="492"/>
      <c r="X43" s="492"/>
      <c r="Y43" s="492"/>
      <c r="Z43" s="492"/>
      <c r="AA43" s="492"/>
      <c r="AB43" s="492"/>
      <c r="AC43" s="492"/>
      <c r="AD43" s="492"/>
      <c r="AE43" s="492"/>
      <c r="AF43" s="492"/>
      <c r="AG43" s="492"/>
      <c r="AH43" s="492"/>
      <c r="AI43" s="492"/>
      <c r="AJ43" s="495"/>
      <c r="AK43" s="495"/>
      <c r="AL43" s="495"/>
      <c r="AM43" s="495"/>
      <c r="AN43" s="495"/>
      <c r="AO43" s="495"/>
      <c r="AP43" s="495"/>
      <c r="AR43" s="483"/>
    </row>
    <row r="44" spans="1:44" ht="15" customHeight="1">
      <c r="A44" s="4168"/>
      <c r="B44" s="4147"/>
      <c r="C44" s="4146"/>
      <c r="D44" s="4147"/>
      <c r="G44" s="470" t="s">
        <v>1033</v>
      </c>
      <c r="AF44" s="4141">
        <f>入力シート!C24</f>
        <v>13000000</v>
      </c>
      <c r="AG44" s="4141"/>
      <c r="AH44" s="4141"/>
      <c r="AI44" s="4141"/>
      <c r="AJ44" s="4141"/>
      <c r="AK44" s="4141"/>
      <c r="AL44" s="4141"/>
      <c r="AM44" s="4141"/>
      <c r="AN44" s="4141"/>
      <c r="AO44" s="470" t="s">
        <v>586</v>
      </c>
      <c r="AQ44" s="492"/>
      <c r="AR44" s="483"/>
    </row>
    <row r="45" spans="1:44" ht="15" customHeight="1">
      <c r="A45" s="4168"/>
      <c r="B45" s="4147"/>
      <c r="C45" s="4146"/>
      <c r="D45" s="4147"/>
      <c r="G45" s="470" t="s">
        <v>1034</v>
      </c>
      <c r="AF45" s="4142">
        <f>AJ42</f>
        <v>0</v>
      </c>
      <c r="AG45" s="4142"/>
      <c r="AH45" s="4142"/>
      <c r="AI45" s="4142"/>
      <c r="AJ45" s="4142"/>
      <c r="AK45" s="4142"/>
      <c r="AL45" s="4142"/>
      <c r="AM45" s="4142"/>
      <c r="AN45" s="4142"/>
      <c r="AO45" s="470" t="s">
        <v>586</v>
      </c>
      <c r="AQ45" s="492"/>
      <c r="AR45" s="483"/>
    </row>
    <row r="46" spans="1:44" ht="15" customHeight="1">
      <c r="A46" s="4168"/>
      <c r="B46" s="4147"/>
      <c r="C46" s="4146"/>
      <c r="D46" s="4147"/>
      <c r="G46" s="470" t="s">
        <v>1035</v>
      </c>
      <c r="Q46" s="470" t="s">
        <v>1036</v>
      </c>
      <c r="AF46" s="4142">
        <f>AF44+AF45</f>
        <v>13000000</v>
      </c>
      <c r="AG46" s="4142"/>
      <c r="AH46" s="4142"/>
      <c r="AI46" s="4142"/>
      <c r="AJ46" s="4142"/>
      <c r="AK46" s="4142"/>
      <c r="AL46" s="4142"/>
      <c r="AM46" s="4142"/>
      <c r="AN46" s="4142"/>
      <c r="AO46" s="470" t="s">
        <v>586</v>
      </c>
      <c r="AQ46" s="492"/>
      <c r="AR46" s="483"/>
    </row>
    <row r="47" spans="1:44" ht="15" customHeight="1">
      <c r="A47" s="4168"/>
      <c r="B47" s="4147"/>
      <c r="C47" s="4146"/>
      <c r="D47" s="4147"/>
      <c r="G47" s="470" t="s">
        <v>1037</v>
      </c>
      <c r="AF47" s="4143"/>
      <c r="AG47" s="4143"/>
      <c r="AH47" s="4143"/>
      <c r="AI47" s="4143"/>
      <c r="AJ47" s="4143"/>
      <c r="AK47" s="4143"/>
      <c r="AL47" s="4143"/>
      <c r="AM47" s="4143"/>
      <c r="AN47" s="4143"/>
      <c r="AO47" s="470" t="s">
        <v>1038</v>
      </c>
      <c r="AQ47" s="492"/>
      <c r="AR47" s="483"/>
    </row>
    <row r="48" spans="1:44" ht="15" customHeight="1">
      <c r="A48" s="4168"/>
      <c r="B48" s="4147"/>
      <c r="C48" s="4171"/>
      <c r="D48" s="4172"/>
      <c r="E48" s="477"/>
      <c r="F48" s="477"/>
      <c r="G48" s="477" t="s">
        <v>1039</v>
      </c>
      <c r="H48" s="477"/>
      <c r="I48" s="477"/>
      <c r="J48" s="477"/>
      <c r="K48" s="477"/>
      <c r="L48" s="477"/>
      <c r="M48" s="477"/>
      <c r="N48" s="477"/>
      <c r="O48" s="477"/>
      <c r="P48" s="477"/>
      <c r="Q48" s="477"/>
      <c r="R48" s="477"/>
      <c r="S48" s="477"/>
      <c r="T48" s="477"/>
      <c r="U48" s="477"/>
      <c r="V48" s="477"/>
      <c r="W48" s="477"/>
      <c r="X48" s="477"/>
      <c r="Y48" s="496"/>
      <c r="Z48" s="496"/>
      <c r="AA48" s="496"/>
      <c r="AB48" s="496"/>
      <c r="AC48" s="497"/>
      <c r="AD48" s="497"/>
      <c r="AE48" s="497"/>
      <c r="AF48" s="497"/>
      <c r="AG48" s="497"/>
      <c r="AH48" s="497"/>
      <c r="AI48" s="497"/>
      <c r="AJ48" s="497"/>
      <c r="AK48" s="497"/>
      <c r="AL48" s="497"/>
      <c r="AM48" s="497"/>
      <c r="AN48" s="497"/>
      <c r="AO48" s="497"/>
      <c r="AP48" s="497"/>
      <c r="AQ48" s="497"/>
      <c r="AR48" s="478"/>
    </row>
    <row r="49" spans="1:44" ht="15" customHeight="1">
      <c r="A49" s="4168"/>
      <c r="B49" s="4147"/>
      <c r="C49" s="4144" t="s">
        <v>166</v>
      </c>
      <c r="D49" s="4145"/>
      <c r="E49" s="473"/>
      <c r="F49" s="473"/>
      <c r="G49" s="473"/>
      <c r="H49" s="473"/>
      <c r="I49" s="473"/>
      <c r="J49" s="473"/>
      <c r="K49" s="473"/>
      <c r="L49" s="473"/>
      <c r="M49" s="473"/>
      <c r="N49" s="473"/>
      <c r="O49" s="473"/>
      <c r="P49" s="473"/>
      <c r="Q49" s="473"/>
      <c r="R49" s="473"/>
      <c r="S49" s="473"/>
      <c r="T49" s="473"/>
      <c r="U49" s="473"/>
      <c r="V49" s="473"/>
      <c r="W49" s="473"/>
      <c r="X49" s="473"/>
      <c r="Y49" s="473"/>
      <c r="Z49" s="473"/>
      <c r="AA49" s="473"/>
      <c r="AB49" s="473"/>
      <c r="AC49" s="473"/>
      <c r="AD49" s="473"/>
      <c r="AE49" s="473"/>
      <c r="AF49" s="473"/>
      <c r="AG49" s="473"/>
      <c r="AH49" s="473"/>
      <c r="AI49" s="473"/>
      <c r="AJ49" s="473"/>
      <c r="AK49" s="473"/>
      <c r="AL49" s="473"/>
      <c r="AM49" s="473"/>
      <c r="AN49" s="473"/>
      <c r="AO49" s="473"/>
      <c r="AP49" s="473"/>
      <c r="AQ49" s="473"/>
      <c r="AR49" s="474"/>
    </row>
    <row r="50" spans="1:44" ht="15" customHeight="1">
      <c r="A50" s="4168"/>
      <c r="B50" s="4147"/>
      <c r="C50" s="4146"/>
      <c r="D50" s="4147"/>
      <c r="E50" s="4111" t="s">
        <v>1040</v>
      </c>
      <c r="F50" s="4112"/>
      <c r="G50" s="4112"/>
      <c r="H50" s="4112"/>
      <c r="I50" s="4112"/>
      <c r="J50" s="4112"/>
      <c r="K50" s="4112"/>
      <c r="L50" s="470" t="s">
        <v>1019</v>
      </c>
      <c r="Y50" s="498"/>
      <c r="Z50" s="4112"/>
      <c r="AA50" s="4112"/>
      <c r="AB50" s="476" t="s">
        <v>5</v>
      </c>
      <c r="AC50" s="4112"/>
      <c r="AD50" s="4112"/>
      <c r="AE50" s="476" t="s">
        <v>1023</v>
      </c>
      <c r="AF50" s="4112"/>
      <c r="AG50" s="4112"/>
      <c r="AH50" s="476" t="s">
        <v>1024</v>
      </c>
      <c r="AJ50" s="476"/>
      <c r="AL50" s="476"/>
      <c r="AR50" s="483"/>
    </row>
    <row r="51" spans="1:44" ht="15" customHeight="1">
      <c r="A51" s="4168"/>
      <c r="B51" s="4147"/>
      <c r="C51" s="4146"/>
      <c r="D51" s="4147"/>
      <c r="L51" s="470" t="s">
        <v>1041</v>
      </c>
      <c r="Q51" s="470" t="s">
        <v>1042</v>
      </c>
      <c r="AR51" s="483"/>
    </row>
    <row r="52" spans="1:44" ht="15" customHeight="1">
      <c r="A52" s="4168"/>
      <c r="B52" s="4147"/>
      <c r="C52" s="4146"/>
      <c r="D52" s="4147"/>
      <c r="Y52" s="4115" t="s">
        <v>1043</v>
      </c>
      <c r="Z52" s="4115"/>
      <c r="AA52" s="4115"/>
      <c r="AB52" s="4115"/>
      <c r="AC52" s="4115"/>
      <c r="AD52" s="4115"/>
      <c r="AE52" s="477"/>
      <c r="AF52" s="4118"/>
      <c r="AG52" s="4118"/>
      <c r="AH52" s="4118"/>
      <c r="AI52" s="4118"/>
      <c r="AJ52" s="4118"/>
      <c r="AK52" s="4118"/>
      <c r="AL52" s="4118"/>
      <c r="AM52" s="4118"/>
      <c r="AN52" s="4118"/>
      <c r="AO52" s="4118"/>
      <c r="AR52" s="483"/>
    </row>
    <row r="53" spans="1:44" ht="15" customHeight="1" thickBot="1">
      <c r="A53" s="4169"/>
      <c r="B53" s="4149"/>
      <c r="C53" s="4148"/>
      <c r="D53" s="4149"/>
      <c r="E53" s="1557"/>
      <c r="F53" s="1557"/>
      <c r="G53" s="1557"/>
      <c r="H53" s="1557"/>
      <c r="I53" s="1557"/>
      <c r="J53" s="1557"/>
      <c r="K53" s="1557"/>
      <c r="L53" s="1557"/>
      <c r="M53" s="1557"/>
      <c r="N53" s="1557"/>
      <c r="O53" s="1557"/>
      <c r="P53" s="1557"/>
      <c r="Q53" s="1557"/>
      <c r="R53" s="1557"/>
      <c r="S53" s="1557"/>
      <c r="T53" s="1557"/>
      <c r="U53" s="1557"/>
      <c r="V53" s="1557"/>
      <c r="W53" s="1557"/>
      <c r="X53" s="1557"/>
      <c r="Y53" s="1557"/>
      <c r="Z53" s="1557"/>
      <c r="AA53" s="1557"/>
      <c r="AB53" s="1557"/>
      <c r="AC53" s="1561"/>
      <c r="AD53" s="1561"/>
      <c r="AE53" s="1561"/>
      <c r="AF53" s="1561"/>
      <c r="AG53" s="1561"/>
      <c r="AH53" s="1561"/>
      <c r="AI53" s="1561"/>
      <c r="AJ53" s="1561"/>
      <c r="AK53" s="1561"/>
      <c r="AL53" s="1561"/>
      <c r="AM53" s="1561"/>
      <c r="AN53" s="1561"/>
      <c r="AO53" s="1561"/>
      <c r="AP53" s="1561"/>
      <c r="AQ53" s="1561"/>
      <c r="AR53" s="1560"/>
    </row>
    <row r="54" spans="1:44" ht="15" customHeight="1"/>
    <row r="55" spans="1:44" ht="15" customHeight="1">
      <c r="N55" s="4119" t="s">
        <v>1044</v>
      </c>
      <c r="O55" s="4120"/>
      <c r="P55" s="4102"/>
      <c r="Q55" s="4102"/>
      <c r="R55" s="4103"/>
      <c r="S55" s="4121" t="s">
        <v>1045</v>
      </c>
      <c r="T55" s="4122"/>
      <c r="U55" s="4123"/>
      <c r="V55" s="4123"/>
      <c r="W55" s="4124"/>
      <c r="AA55" s="4125" t="s">
        <v>1046</v>
      </c>
      <c r="AB55" s="4126"/>
      <c r="AC55" s="4126"/>
      <c r="AD55" s="4126"/>
      <c r="AE55" s="4127"/>
      <c r="AF55" s="4131" t="s">
        <v>1047</v>
      </c>
      <c r="AG55" s="4132"/>
      <c r="AH55" s="4132"/>
      <c r="AI55" s="4132"/>
      <c r="AJ55" s="4133"/>
      <c r="AK55" s="4131" t="s">
        <v>1048</v>
      </c>
      <c r="AL55" s="4132"/>
      <c r="AM55" s="4132"/>
      <c r="AN55" s="4132"/>
      <c r="AO55" s="4133"/>
    </row>
    <row r="56" spans="1:44" ht="15" customHeight="1">
      <c r="N56" s="4107"/>
      <c r="O56" s="4108"/>
      <c r="P56" s="4108"/>
      <c r="Q56" s="4108"/>
      <c r="R56" s="4109"/>
      <c r="S56" s="4137" t="s">
        <v>1049</v>
      </c>
      <c r="T56" s="4138"/>
      <c r="U56" s="4139"/>
      <c r="V56" s="4139"/>
      <c r="W56" s="4140"/>
      <c r="AA56" s="4128"/>
      <c r="AB56" s="4129"/>
      <c r="AC56" s="4129"/>
      <c r="AD56" s="4129"/>
      <c r="AE56" s="4130"/>
      <c r="AF56" s="4134"/>
      <c r="AG56" s="4135"/>
      <c r="AH56" s="4135"/>
      <c r="AI56" s="4135"/>
      <c r="AJ56" s="4136"/>
      <c r="AK56" s="4134"/>
      <c r="AL56" s="4135"/>
      <c r="AM56" s="4135"/>
      <c r="AN56" s="4135"/>
      <c r="AO56" s="4136"/>
    </row>
    <row r="57" spans="1:44" ht="15" customHeight="1">
      <c r="N57" s="4100"/>
      <c r="O57" s="4101"/>
      <c r="P57" s="4102"/>
      <c r="Q57" s="4102"/>
      <c r="R57" s="4103"/>
      <c r="S57" s="4100"/>
      <c r="T57" s="4101"/>
      <c r="U57" s="4102"/>
      <c r="V57" s="4102"/>
      <c r="W57" s="4103"/>
      <c r="AA57" s="4100"/>
      <c r="AB57" s="4101"/>
      <c r="AC57" s="4101"/>
      <c r="AD57" s="4101"/>
      <c r="AE57" s="4110"/>
      <c r="AF57" s="4100"/>
      <c r="AG57" s="4101"/>
      <c r="AH57" s="4101"/>
      <c r="AI57" s="4101"/>
      <c r="AJ57" s="4110"/>
      <c r="AK57" s="4100"/>
      <c r="AL57" s="4101"/>
      <c r="AM57" s="4101"/>
      <c r="AN57" s="4101"/>
      <c r="AO57" s="4110"/>
    </row>
    <row r="58" spans="1:44" ht="15" customHeight="1">
      <c r="N58" s="4104"/>
      <c r="O58" s="4105"/>
      <c r="P58" s="4105"/>
      <c r="Q58" s="4105"/>
      <c r="R58" s="4106"/>
      <c r="S58" s="4104"/>
      <c r="T58" s="4105"/>
      <c r="U58" s="4105"/>
      <c r="V58" s="4105"/>
      <c r="W58" s="4106"/>
      <c r="AA58" s="4111"/>
      <c r="AB58" s="4112"/>
      <c r="AC58" s="4112"/>
      <c r="AD58" s="4112"/>
      <c r="AE58" s="4113"/>
      <c r="AF58" s="4111"/>
      <c r="AG58" s="4112"/>
      <c r="AH58" s="4112"/>
      <c r="AI58" s="4112"/>
      <c r="AJ58" s="4113"/>
      <c r="AK58" s="4111"/>
      <c r="AL58" s="4112"/>
      <c r="AM58" s="4112"/>
      <c r="AN58" s="4112"/>
      <c r="AO58" s="4113"/>
    </row>
    <row r="59" spans="1:44" ht="15" customHeight="1">
      <c r="N59" s="4104"/>
      <c r="O59" s="4105"/>
      <c r="P59" s="4105"/>
      <c r="Q59" s="4105"/>
      <c r="R59" s="4106"/>
      <c r="S59" s="4104"/>
      <c r="T59" s="4105"/>
      <c r="U59" s="4105"/>
      <c r="V59" s="4105"/>
      <c r="W59" s="4106"/>
      <c r="AA59" s="4111"/>
      <c r="AB59" s="4112"/>
      <c r="AC59" s="4112"/>
      <c r="AD59" s="4112"/>
      <c r="AE59" s="4113"/>
      <c r="AF59" s="4111"/>
      <c r="AG59" s="4112"/>
      <c r="AH59" s="4112"/>
      <c r="AI59" s="4112"/>
      <c r="AJ59" s="4113"/>
      <c r="AK59" s="4111"/>
      <c r="AL59" s="4112"/>
      <c r="AM59" s="4112"/>
      <c r="AN59" s="4112"/>
      <c r="AO59" s="4113"/>
    </row>
    <row r="60" spans="1:44" ht="15" customHeight="1">
      <c r="N60" s="4107"/>
      <c r="O60" s="4108"/>
      <c r="P60" s="4108"/>
      <c r="Q60" s="4108"/>
      <c r="R60" s="4109"/>
      <c r="S60" s="4107"/>
      <c r="T60" s="4108"/>
      <c r="U60" s="4108"/>
      <c r="V60" s="4108"/>
      <c r="W60" s="4109"/>
      <c r="AA60" s="4114"/>
      <c r="AB60" s="4115"/>
      <c r="AC60" s="4115"/>
      <c r="AD60" s="4115"/>
      <c r="AE60" s="4116"/>
      <c r="AF60" s="4114"/>
      <c r="AG60" s="4115"/>
      <c r="AH60" s="4115"/>
      <c r="AI60" s="4115"/>
      <c r="AJ60" s="4116"/>
      <c r="AK60" s="4114"/>
      <c r="AL60" s="4115"/>
      <c r="AM60" s="4115"/>
      <c r="AN60" s="4115"/>
      <c r="AO60" s="4116"/>
    </row>
    <row r="61" spans="1:44" ht="15" customHeight="1">
      <c r="N61" s="479"/>
      <c r="O61" s="479"/>
      <c r="P61" s="479"/>
      <c r="Q61" s="479"/>
      <c r="R61" s="479"/>
      <c r="S61" s="479"/>
      <c r="T61" s="479"/>
      <c r="U61" s="479"/>
      <c r="V61" s="479"/>
      <c r="W61" s="479"/>
      <c r="AA61" s="476"/>
      <c r="AB61" s="476"/>
      <c r="AC61" s="476"/>
      <c r="AD61" s="476"/>
      <c r="AE61" s="476"/>
      <c r="AF61" s="476"/>
      <c r="AG61" s="476"/>
      <c r="AH61" s="476"/>
      <c r="AI61" s="476"/>
      <c r="AJ61" s="476"/>
      <c r="AK61" s="476"/>
      <c r="AL61" s="476"/>
      <c r="AM61" s="476"/>
      <c r="AN61" s="476"/>
      <c r="AO61" s="476"/>
    </row>
    <row r="62" spans="1:44" ht="15" customHeight="1">
      <c r="N62" s="479"/>
      <c r="O62" s="479"/>
      <c r="P62" s="479"/>
      <c r="Q62" s="479"/>
      <c r="R62" s="479"/>
      <c r="S62" s="479"/>
      <c r="T62" s="479"/>
      <c r="U62" s="479"/>
      <c r="V62" s="479"/>
      <c r="W62" s="479"/>
      <c r="AA62" s="476"/>
      <c r="AB62" s="476"/>
      <c r="AC62" s="476"/>
      <c r="AD62" s="476"/>
      <c r="AE62" s="476"/>
      <c r="AF62" s="476"/>
      <c r="AG62" s="476"/>
      <c r="AH62" s="476"/>
      <c r="AI62" s="476"/>
      <c r="AJ62" s="476"/>
      <c r="AK62" s="476"/>
      <c r="AL62" s="476"/>
      <c r="AM62" s="476"/>
      <c r="AN62" s="476"/>
      <c r="AO62" s="476"/>
    </row>
    <row r="63" spans="1:44" ht="15" customHeight="1">
      <c r="AI63" s="4117"/>
      <c r="AJ63" s="4117"/>
      <c r="AK63" s="4117"/>
      <c r="AL63" s="4117"/>
      <c r="AM63" s="4117"/>
      <c r="AN63" s="4117"/>
      <c r="AO63" s="4117"/>
      <c r="AP63" s="4117"/>
      <c r="AQ63" s="1562"/>
    </row>
    <row r="64" spans="1:44" ht="15" customHeight="1">
      <c r="AI64" s="4117"/>
      <c r="AJ64" s="4117"/>
      <c r="AK64" s="4117"/>
      <c r="AL64" s="4117"/>
      <c r="AM64" s="4117"/>
      <c r="AN64" s="4117"/>
      <c r="AO64" s="4117"/>
      <c r="AP64" s="4117"/>
      <c r="AQ64" s="1562"/>
    </row>
    <row r="65" spans="35:43" ht="15" customHeight="1">
      <c r="AI65" s="1562"/>
      <c r="AJ65" s="1562"/>
      <c r="AK65" s="1562"/>
      <c r="AL65" s="1562"/>
      <c r="AM65" s="1562"/>
      <c r="AN65" s="1562"/>
      <c r="AO65" s="1562"/>
      <c r="AP65" s="1562"/>
      <c r="AQ65" s="1562"/>
    </row>
    <row r="66" spans="35:43" ht="15" customHeight="1">
      <c r="AI66" s="1563"/>
      <c r="AJ66" s="1563"/>
      <c r="AK66" s="1563"/>
      <c r="AL66" s="1563"/>
      <c r="AM66" s="1563"/>
      <c r="AN66" s="1563"/>
      <c r="AO66" s="1563"/>
      <c r="AP66" s="1563"/>
      <c r="AQ66" s="1563"/>
    </row>
    <row r="67" spans="35:43" ht="15" customHeight="1">
      <c r="AI67" s="1563"/>
      <c r="AJ67" s="1563"/>
      <c r="AK67" s="1563"/>
      <c r="AL67" s="1563"/>
      <c r="AM67" s="1563"/>
      <c r="AN67" s="1563"/>
      <c r="AO67" s="1563"/>
      <c r="AP67" s="1563"/>
      <c r="AQ67" s="1563"/>
    </row>
    <row r="68" spans="35:43" ht="15" customHeight="1">
      <c r="AI68" s="1563"/>
      <c r="AJ68" s="1563"/>
      <c r="AK68" s="1563"/>
      <c r="AL68" s="1563"/>
      <c r="AM68" s="1563"/>
      <c r="AN68" s="1563"/>
      <c r="AO68" s="1563"/>
      <c r="AP68" s="1563"/>
      <c r="AQ68" s="1563"/>
    </row>
    <row r="69" spans="35:43" ht="15" customHeight="1"/>
  </sheetData>
  <mergeCells count="106">
    <mergeCell ref="A2:AR2"/>
    <mergeCell ref="A3:G3"/>
    <mergeCell ref="H3:T3"/>
    <mergeCell ref="U3:AA3"/>
    <mergeCell ref="AB3:AR3"/>
    <mergeCell ref="AB4:AR4"/>
    <mergeCell ref="A5:G6"/>
    <mergeCell ref="H5:I5"/>
    <mergeCell ref="J5:K5"/>
    <mergeCell ref="O5:P5"/>
    <mergeCell ref="Q5:S5"/>
    <mergeCell ref="U5:V5"/>
    <mergeCell ref="W5:Y5"/>
    <mergeCell ref="AA5:AB5"/>
    <mergeCell ref="AC5:AE5"/>
    <mergeCell ref="A4:G4"/>
    <mergeCell ref="H4:I4"/>
    <mergeCell ref="J4:L4"/>
    <mergeCell ref="M4:N4"/>
    <mergeCell ref="O4:T4"/>
    <mergeCell ref="U4:AA4"/>
    <mergeCell ref="A8:G8"/>
    <mergeCell ref="B10:AQ18"/>
    <mergeCell ref="C19:G19"/>
    <mergeCell ref="I19:J19"/>
    <mergeCell ref="L19:Q19"/>
    <mergeCell ref="R19:AQ19"/>
    <mergeCell ref="AG5:AH5"/>
    <mergeCell ref="AI5:AK5"/>
    <mergeCell ref="H6:I6"/>
    <mergeCell ref="J6:M6"/>
    <mergeCell ref="A7:G7"/>
    <mergeCell ref="H7:AR7"/>
    <mergeCell ref="E34:F34"/>
    <mergeCell ref="G35:M36"/>
    <mergeCell ref="N35:V36"/>
    <mergeCell ref="W35:AF35"/>
    <mergeCell ref="AG35:AI36"/>
    <mergeCell ref="AJ35:AP36"/>
    <mergeCell ref="A20:B53"/>
    <mergeCell ref="C20:D48"/>
    <mergeCell ref="E20:J21"/>
    <mergeCell ref="K22:L23"/>
    <mergeCell ref="M22:O23"/>
    <mergeCell ref="E25:F25"/>
    <mergeCell ref="M25:Q25"/>
    <mergeCell ref="G39:M39"/>
    <mergeCell ref="N39:V39"/>
    <mergeCell ref="G41:M41"/>
    <mergeCell ref="W36:AA36"/>
    <mergeCell ref="AB36:AF36"/>
    <mergeCell ref="G37:M37"/>
    <mergeCell ref="N37:V37"/>
    <mergeCell ref="W37:AA37"/>
    <mergeCell ref="AB37:AF37"/>
    <mergeCell ref="U25:V25"/>
    <mergeCell ref="X25:Y25"/>
    <mergeCell ref="AA25:AB25"/>
    <mergeCell ref="G26:AQ32"/>
    <mergeCell ref="G40:M40"/>
    <mergeCell ref="N40:V40"/>
    <mergeCell ref="W40:AA40"/>
    <mergeCell ref="AB40:AF40"/>
    <mergeCell ref="AG40:AI40"/>
    <mergeCell ref="AJ40:AP40"/>
    <mergeCell ref="AG37:AI37"/>
    <mergeCell ref="AJ37:AP37"/>
    <mergeCell ref="G38:M38"/>
    <mergeCell ref="N38:V38"/>
    <mergeCell ref="W38:AA38"/>
    <mergeCell ref="AB38:AF38"/>
    <mergeCell ref="AG38:AI38"/>
    <mergeCell ref="AJ38:AP38"/>
    <mergeCell ref="N41:V41"/>
    <mergeCell ref="W41:AA41"/>
    <mergeCell ref="AB41:AF41"/>
    <mergeCell ref="AG41:AI41"/>
    <mergeCell ref="AJ41:AP41"/>
    <mergeCell ref="AJ42:AP42"/>
    <mergeCell ref="W39:AA39"/>
    <mergeCell ref="AB39:AF39"/>
    <mergeCell ref="AG39:AI39"/>
    <mergeCell ref="AJ39:AP39"/>
    <mergeCell ref="AF44:AN44"/>
    <mergeCell ref="AF45:AN45"/>
    <mergeCell ref="AF46:AN46"/>
    <mergeCell ref="AF47:AN47"/>
    <mergeCell ref="C49:D53"/>
    <mergeCell ref="E50:K50"/>
    <mergeCell ref="Z50:AA50"/>
    <mergeCell ref="AC50:AD50"/>
    <mergeCell ref="AF50:AG50"/>
    <mergeCell ref="Y52:AD52"/>
    <mergeCell ref="N57:R60"/>
    <mergeCell ref="S57:W60"/>
    <mergeCell ref="AA57:AE60"/>
    <mergeCell ref="AF57:AJ60"/>
    <mergeCell ref="AK57:AO60"/>
    <mergeCell ref="AI63:AP64"/>
    <mergeCell ref="AF52:AO52"/>
    <mergeCell ref="N55:R56"/>
    <mergeCell ref="S55:W55"/>
    <mergeCell ref="AA55:AE56"/>
    <mergeCell ref="AF55:AJ56"/>
    <mergeCell ref="AK55:AO56"/>
    <mergeCell ref="S56:W56"/>
  </mergeCells>
  <phoneticPr fontId="18"/>
  <printOptions horizontalCentered="1"/>
  <pageMargins left="0.78740157480314965" right="0.19685039370078741" top="0.19685039370078741" bottom="0.31496062992125984" header="0.11811023622047245" footer="0.23622047244094491"/>
  <pageSetup paperSize="9" scale="83" orientation="portrait" blackAndWhite="1" r:id="rId1"/>
  <headerFooter alignWithMargins="0"/>
  <rowBreaks count="1" manualBreakCount="1">
    <brk id="60" max="47" man="1"/>
  </rowBreaks>
  <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21BB33BE-3FD8-4F57-A60D-B677C7D37BBB}">
          <x14:formula1>
            <xm:f>$CU$3:$CU$4</xm:f>
          </x14:formula1>
          <xm:sqref>U5:V5 JQ5:JR5 TM5:TN5 ADI5:ADJ5 ANE5:ANF5 AXA5:AXB5 BGW5:BGX5 BQS5:BQT5 CAO5:CAP5 CKK5:CKL5 CUG5:CUH5 DEC5:DED5 DNY5:DNZ5 DXU5:DXV5 EHQ5:EHR5 ERM5:ERN5 FBI5:FBJ5 FLE5:FLF5 FVA5:FVB5 GEW5:GEX5 GOS5:GOT5 GYO5:GYP5 HIK5:HIL5 HSG5:HSH5 ICC5:ICD5 ILY5:ILZ5 IVU5:IVV5 JFQ5:JFR5 JPM5:JPN5 JZI5:JZJ5 KJE5:KJF5 KTA5:KTB5 LCW5:LCX5 LMS5:LMT5 LWO5:LWP5 MGK5:MGL5 MQG5:MQH5 NAC5:NAD5 NJY5:NJZ5 NTU5:NTV5 ODQ5:ODR5 ONM5:ONN5 OXI5:OXJ5 PHE5:PHF5 PRA5:PRB5 QAW5:QAX5 QKS5:QKT5 QUO5:QUP5 REK5:REL5 ROG5:ROH5 RYC5:RYD5 SHY5:SHZ5 SRU5:SRV5 TBQ5:TBR5 TLM5:TLN5 TVI5:TVJ5 UFE5:UFF5 UPA5:UPB5 UYW5:UYX5 VIS5:VIT5 VSO5:VSP5 WCK5:WCL5 WMG5:WMH5 WWC5:WWD5 U65541:V65541 JQ65541:JR65541 TM65541:TN65541 ADI65541:ADJ65541 ANE65541:ANF65541 AXA65541:AXB65541 BGW65541:BGX65541 BQS65541:BQT65541 CAO65541:CAP65541 CKK65541:CKL65541 CUG65541:CUH65541 DEC65541:DED65541 DNY65541:DNZ65541 DXU65541:DXV65541 EHQ65541:EHR65541 ERM65541:ERN65541 FBI65541:FBJ65541 FLE65541:FLF65541 FVA65541:FVB65541 GEW65541:GEX65541 GOS65541:GOT65541 GYO65541:GYP65541 HIK65541:HIL65541 HSG65541:HSH65541 ICC65541:ICD65541 ILY65541:ILZ65541 IVU65541:IVV65541 JFQ65541:JFR65541 JPM65541:JPN65541 JZI65541:JZJ65541 KJE65541:KJF65541 KTA65541:KTB65541 LCW65541:LCX65541 LMS65541:LMT65541 LWO65541:LWP65541 MGK65541:MGL65541 MQG65541:MQH65541 NAC65541:NAD65541 NJY65541:NJZ65541 NTU65541:NTV65541 ODQ65541:ODR65541 ONM65541:ONN65541 OXI65541:OXJ65541 PHE65541:PHF65541 PRA65541:PRB65541 QAW65541:QAX65541 QKS65541:QKT65541 QUO65541:QUP65541 REK65541:REL65541 ROG65541:ROH65541 RYC65541:RYD65541 SHY65541:SHZ65541 SRU65541:SRV65541 TBQ65541:TBR65541 TLM65541:TLN65541 TVI65541:TVJ65541 UFE65541:UFF65541 UPA65541:UPB65541 UYW65541:UYX65541 VIS65541:VIT65541 VSO65541:VSP65541 WCK65541:WCL65541 WMG65541:WMH65541 WWC65541:WWD65541 U131077:V131077 JQ131077:JR131077 TM131077:TN131077 ADI131077:ADJ131077 ANE131077:ANF131077 AXA131077:AXB131077 BGW131077:BGX131077 BQS131077:BQT131077 CAO131077:CAP131077 CKK131077:CKL131077 CUG131077:CUH131077 DEC131077:DED131077 DNY131077:DNZ131077 DXU131077:DXV131077 EHQ131077:EHR131077 ERM131077:ERN131077 FBI131077:FBJ131077 FLE131077:FLF131077 FVA131077:FVB131077 GEW131077:GEX131077 GOS131077:GOT131077 GYO131077:GYP131077 HIK131077:HIL131077 HSG131077:HSH131077 ICC131077:ICD131077 ILY131077:ILZ131077 IVU131077:IVV131077 JFQ131077:JFR131077 JPM131077:JPN131077 JZI131077:JZJ131077 KJE131077:KJF131077 KTA131077:KTB131077 LCW131077:LCX131077 LMS131077:LMT131077 LWO131077:LWP131077 MGK131077:MGL131077 MQG131077:MQH131077 NAC131077:NAD131077 NJY131077:NJZ131077 NTU131077:NTV131077 ODQ131077:ODR131077 ONM131077:ONN131077 OXI131077:OXJ131077 PHE131077:PHF131077 PRA131077:PRB131077 QAW131077:QAX131077 QKS131077:QKT131077 QUO131077:QUP131077 REK131077:REL131077 ROG131077:ROH131077 RYC131077:RYD131077 SHY131077:SHZ131077 SRU131077:SRV131077 TBQ131077:TBR131077 TLM131077:TLN131077 TVI131077:TVJ131077 UFE131077:UFF131077 UPA131077:UPB131077 UYW131077:UYX131077 VIS131077:VIT131077 VSO131077:VSP131077 WCK131077:WCL131077 WMG131077:WMH131077 WWC131077:WWD131077 U196613:V196613 JQ196613:JR196613 TM196613:TN196613 ADI196613:ADJ196613 ANE196613:ANF196613 AXA196613:AXB196613 BGW196613:BGX196613 BQS196613:BQT196613 CAO196613:CAP196613 CKK196613:CKL196613 CUG196613:CUH196613 DEC196613:DED196613 DNY196613:DNZ196613 DXU196613:DXV196613 EHQ196613:EHR196613 ERM196613:ERN196613 FBI196613:FBJ196613 FLE196613:FLF196613 FVA196613:FVB196613 GEW196613:GEX196613 GOS196613:GOT196613 GYO196613:GYP196613 HIK196613:HIL196613 HSG196613:HSH196613 ICC196613:ICD196613 ILY196613:ILZ196613 IVU196613:IVV196613 JFQ196613:JFR196613 JPM196613:JPN196613 JZI196613:JZJ196613 KJE196613:KJF196613 KTA196613:KTB196613 LCW196613:LCX196613 LMS196613:LMT196613 LWO196613:LWP196613 MGK196613:MGL196613 MQG196613:MQH196613 NAC196613:NAD196613 NJY196613:NJZ196613 NTU196613:NTV196613 ODQ196613:ODR196613 ONM196613:ONN196613 OXI196613:OXJ196613 PHE196613:PHF196613 PRA196613:PRB196613 QAW196613:QAX196613 QKS196613:QKT196613 QUO196613:QUP196613 REK196613:REL196613 ROG196613:ROH196613 RYC196613:RYD196613 SHY196613:SHZ196613 SRU196613:SRV196613 TBQ196613:TBR196613 TLM196613:TLN196613 TVI196613:TVJ196613 UFE196613:UFF196613 UPA196613:UPB196613 UYW196613:UYX196613 VIS196613:VIT196613 VSO196613:VSP196613 WCK196613:WCL196613 WMG196613:WMH196613 WWC196613:WWD196613 U262149:V262149 JQ262149:JR262149 TM262149:TN262149 ADI262149:ADJ262149 ANE262149:ANF262149 AXA262149:AXB262149 BGW262149:BGX262149 BQS262149:BQT262149 CAO262149:CAP262149 CKK262149:CKL262149 CUG262149:CUH262149 DEC262149:DED262149 DNY262149:DNZ262149 DXU262149:DXV262149 EHQ262149:EHR262149 ERM262149:ERN262149 FBI262149:FBJ262149 FLE262149:FLF262149 FVA262149:FVB262149 GEW262149:GEX262149 GOS262149:GOT262149 GYO262149:GYP262149 HIK262149:HIL262149 HSG262149:HSH262149 ICC262149:ICD262149 ILY262149:ILZ262149 IVU262149:IVV262149 JFQ262149:JFR262149 JPM262149:JPN262149 JZI262149:JZJ262149 KJE262149:KJF262149 KTA262149:KTB262149 LCW262149:LCX262149 LMS262149:LMT262149 LWO262149:LWP262149 MGK262149:MGL262149 MQG262149:MQH262149 NAC262149:NAD262149 NJY262149:NJZ262149 NTU262149:NTV262149 ODQ262149:ODR262149 ONM262149:ONN262149 OXI262149:OXJ262149 PHE262149:PHF262149 PRA262149:PRB262149 QAW262149:QAX262149 QKS262149:QKT262149 QUO262149:QUP262149 REK262149:REL262149 ROG262149:ROH262149 RYC262149:RYD262149 SHY262149:SHZ262149 SRU262149:SRV262149 TBQ262149:TBR262149 TLM262149:TLN262149 TVI262149:TVJ262149 UFE262149:UFF262149 UPA262149:UPB262149 UYW262149:UYX262149 VIS262149:VIT262149 VSO262149:VSP262149 WCK262149:WCL262149 WMG262149:WMH262149 WWC262149:WWD262149 U327685:V327685 JQ327685:JR327685 TM327685:TN327685 ADI327685:ADJ327685 ANE327685:ANF327685 AXA327685:AXB327685 BGW327685:BGX327685 BQS327685:BQT327685 CAO327685:CAP327685 CKK327685:CKL327685 CUG327685:CUH327685 DEC327685:DED327685 DNY327685:DNZ327685 DXU327685:DXV327685 EHQ327685:EHR327685 ERM327685:ERN327685 FBI327685:FBJ327685 FLE327685:FLF327685 FVA327685:FVB327685 GEW327685:GEX327685 GOS327685:GOT327685 GYO327685:GYP327685 HIK327685:HIL327685 HSG327685:HSH327685 ICC327685:ICD327685 ILY327685:ILZ327685 IVU327685:IVV327685 JFQ327685:JFR327685 JPM327685:JPN327685 JZI327685:JZJ327685 KJE327685:KJF327685 KTA327685:KTB327685 LCW327685:LCX327685 LMS327685:LMT327685 LWO327685:LWP327685 MGK327685:MGL327685 MQG327685:MQH327685 NAC327685:NAD327685 NJY327685:NJZ327685 NTU327685:NTV327685 ODQ327685:ODR327685 ONM327685:ONN327685 OXI327685:OXJ327685 PHE327685:PHF327685 PRA327685:PRB327685 QAW327685:QAX327685 QKS327685:QKT327685 QUO327685:QUP327685 REK327685:REL327685 ROG327685:ROH327685 RYC327685:RYD327685 SHY327685:SHZ327685 SRU327685:SRV327685 TBQ327685:TBR327685 TLM327685:TLN327685 TVI327685:TVJ327685 UFE327685:UFF327685 UPA327685:UPB327685 UYW327685:UYX327685 VIS327685:VIT327685 VSO327685:VSP327685 WCK327685:WCL327685 WMG327685:WMH327685 WWC327685:WWD327685 U393221:V393221 JQ393221:JR393221 TM393221:TN393221 ADI393221:ADJ393221 ANE393221:ANF393221 AXA393221:AXB393221 BGW393221:BGX393221 BQS393221:BQT393221 CAO393221:CAP393221 CKK393221:CKL393221 CUG393221:CUH393221 DEC393221:DED393221 DNY393221:DNZ393221 DXU393221:DXV393221 EHQ393221:EHR393221 ERM393221:ERN393221 FBI393221:FBJ393221 FLE393221:FLF393221 FVA393221:FVB393221 GEW393221:GEX393221 GOS393221:GOT393221 GYO393221:GYP393221 HIK393221:HIL393221 HSG393221:HSH393221 ICC393221:ICD393221 ILY393221:ILZ393221 IVU393221:IVV393221 JFQ393221:JFR393221 JPM393221:JPN393221 JZI393221:JZJ393221 KJE393221:KJF393221 KTA393221:KTB393221 LCW393221:LCX393221 LMS393221:LMT393221 LWO393221:LWP393221 MGK393221:MGL393221 MQG393221:MQH393221 NAC393221:NAD393221 NJY393221:NJZ393221 NTU393221:NTV393221 ODQ393221:ODR393221 ONM393221:ONN393221 OXI393221:OXJ393221 PHE393221:PHF393221 PRA393221:PRB393221 QAW393221:QAX393221 QKS393221:QKT393221 QUO393221:QUP393221 REK393221:REL393221 ROG393221:ROH393221 RYC393221:RYD393221 SHY393221:SHZ393221 SRU393221:SRV393221 TBQ393221:TBR393221 TLM393221:TLN393221 TVI393221:TVJ393221 UFE393221:UFF393221 UPA393221:UPB393221 UYW393221:UYX393221 VIS393221:VIT393221 VSO393221:VSP393221 WCK393221:WCL393221 WMG393221:WMH393221 WWC393221:WWD393221 U458757:V458757 JQ458757:JR458757 TM458757:TN458757 ADI458757:ADJ458757 ANE458757:ANF458757 AXA458757:AXB458757 BGW458757:BGX458757 BQS458757:BQT458757 CAO458757:CAP458757 CKK458757:CKL458757 CUG458757:CUH458757 DEC458757:DED458757 DNY458757:DNZ458757 DXU458757:DXV458757 EHQ458757:EHR458757 ERM458757:ERN458757 FBI458757:FBJ458757 FLE458757:FLF458757 FVA458757:FVB458757 GEW458757:GEX458757 GOS458757:GOT458757 GYO458757:GYP458757 HIK458757:HIL458757 HSG458757:HSH458757 ICC458757:ICD458757 ILY458757:ILZ458757 IVU458757:IVV458757 JFQ458757:JFR458757 JPM458757:JPN458757 JZI458757:JZJ458757 KJE458757:KJF458757 KTA458757:KTB458757 LCW458757:LCX458757 LMS458757:LMT458757 LWO458757:LWP458757 MGK458757:MGL458757 MQG458757:MQH458757 NAC458757:NAD458757 NJY458757:NJZ458757 NTU458757:NTV458757 ODQ458757:ODR458757 ONM458757:ONN458757 OXI458757:OXJ458757 PHE458757:PHF458757 PRA458757:PRB458757 QAW458757:QAX458757 QKS458757:QKT458757 QUO458757:QUP458757 REK458757:REL458757 ROG458757:ROH458757 RYC458757:RYD458757 SHY458757:SHZ458757 SRU458757:SRV458757 TBQ458757:TBR458757 TLM458757:TLN458757 TVI458757:TVJ458757 UFE458757:UFF458757 UPA458757:UPB458757 UYW458757:UYX458757 VIS458757:VIT458757 VSO458757:VSP458757 WCK458757:WCL458757 WMG458757:WMH458757 WWC458757:WWD458757 U524293:V524293 JQ524293:JR524293 TM524293:TN524293 ADI524293:ADJ524293 ANE524293:ANF524293 AXA524293:AXB524293 BGW524293:BGX524293 BQS524293:BQT524293 CAO524293:CAP524293 CKK524293:CKL524293 CUG524293:CUH524293 DEC524293:DED524293 DNY524293:DNZ524293 DXU524293:DXV524293 EHQ524293:EHR524293 ERM524293:ERN524293 FBI524293:FBJ524293 FLE524293:FLF524293 FVA524293:FVB524293 GEW524293:GEX524293 GOS524293:GOT524293 GYO524293:GYP524293 HIK524293:HIL524293 HSG524293:HSH524293 ICC524293:ICD524293 ILY524293:ILZ524293 IVU524293:IVV524293 JFQ524293:JFR524293 JPM524293:JPN524293 JZI524293:JZJ524293 KJE524293:KJF524293 KTA524293:KTB524293 LCW524293:LCX524293 LMS524293:LMT524293 LWO524293:LWP524293 MGK524293:MGL524293 MQG524293:MQH524293 NAC524293:NAD524293 NJY524293:NJZ524293 NTU524293:NTV524293 ODQ524293:ODR524293 ONM524293:ONN524293 OXI524293:OXJ524293 PHE524293:PHF524293 PRA524293:PRB524293 QAW524293:QAX524293 QKS524293:QKT524293 QUO524293:QUP524293 REK524293:REL524293 ROG524293:ROH524293 RYC524293:RYD524293 SHY524293:SHZ524293 SRU524293:SRV524293 TBQ524293:TBR524293 TLM524293:TLN524293 TVI524293:TVJ524293 UFE524293:UFF524293 UPA524293:UPB524293 UYW524293:UYX524293 VIS524293:VIT524293 VSO524293:VSP524293 WCK524293:WCL524293 WMG524293:WMH524293 WWC524293:WWD524293 U589829:V589829 JQ589829:JR589829 TM589829:TN589829 ADI589829:ADJ589829 ANE589829:ANF589829 AXA589829:AXB589829 BGW589829:BGX589829 BQS589829:BQT589829 CAO589829:CAP589829 CKK589829:CKL589829 CUG589829:CUH589829 DEC589829:DED589829 DNY589829:DNZ589829 DXU589829:DXV589829 EHQ589829:EHR589829 ERM589829:ERN589829 FBI589829:FBJ589829 FLE589829:FLF589829 FVA589829:FVB589829 GEW589829:GEX589829 GOS589829:GOT589829 GYO589829:GYP589829 HIK589829:HIL589829 HSG589829:HSH589829 ICC589829:ICD589829 ILY589829:ILZ589829 IVU589829:IVV589829 JFQ589829:JFR589829 JPM589829:JPN589829 JZI589829:JZJ589829 KJE589829:KJF589829 KTA589829:KTB589829 LCW589829:LCX589829 LMS589829:LMT589829 LWO589829:LWP589829 MGK589829:MGL589829 MQG589829:MQH589829 NAC589829:NAD589829 NJY589829:NJZ589829 NTU589829:NTV589829 ODQ589829:ODR589829 ONM589829:ONN589829 OXI589829:OXJ589829 PHE589829:PHF589829 PRA589829:PRB589829 QAW589829:QAX589829 QKS589829:QKT589829 QUO589829:QUP589829 REK589829:REL589829 ROG589829:ROH589829 RYC589829:RYD589829 SHY589829:SHZ589829 SRU589829:SRV589829 TBQ589829:TBR589829 TLM589829:TLN589829 TVI589829:TVJ589829 UFE589829:UFF589829 UPA589829:UPB589829 UYW589829:UYX589829 VIS589829:VIT589829 VSO589829:VSP589829 WCK589829:WCL589829 WMG589829:WMH589829 WWC589829:WWD589829 U655365:V655365 JQ655365:JR655365 TM655365:TN655365 ADI655365:ADJ655365 ANE655365:ANF655365 AXA655365:AXB655365 BGW655365:BGX655365 BQS655365:BQT655365 CAO655365:CAP655365 CKK655365:CKL655365 CUG655365:CUH655365 DEC655365:DED655365 DNY655365:DNZ655365 DXU655365:DXV655365 EHQ655365:EHR655365 ERM655365:ERN655365 FBI655365:FBJ655365 FLE655365:FLF655365 FVA655365:FVB655365 GEW655365:GEX655365 GOS655365:GOT655365 GYO655365:GYP655365 HIK655365:HIL655365 HSG655365:HSH655365 ICC655365:ICD655365 ILY655365:ILZ655365 IVU655365:IVV655365 JFQ655365:JFR655365 JPM655365:JPN655365 JZI655365:JZJ655365 KJE655365:KJF655365 KTA655365:KTB655365 LCW655365:LCX655365 LMS655365:LMT655365 LWO655365:LWP655365 MGK655365:MGL655365 MQG655365:MQH655365 NAC655365:NAD655365 NJY655365:NJZ655365 NTU655365:NTV655365 ODQ655365:ODR655365 ONM655365:ONN655365 OXI655365:OXJ655365 PHE655365:PHF655365 PRA655365:PRB655365 QAW655365:QAX655365 QKS655365:QKT655365 QUO655365:QUP655365 REK655365:REL655365 ROG655365:ROH655365 RYC655365:RYD655365 SHY655365:SHZ655365 SRU655365:SRV655365 TBQ655365:TBR655365 TLM655365:TLN655365 TVI655365:TVJ655365 UFE655365:UFF655365 UPA655365:UPB655365 UYW655365:UYX655365 VIS655365:VIT655365 VSO655365:VSP655365 WCK655365:WCL655365 WMG655365:WMH655365 WWC655365:WWD655365 U720901:V720901 JQ720901:JR720901 TM720901:TN720901 ADI720901:ADJ720901 ANE720901:ANF720901 AXA720901:AXB720901 BGW720901:BGX720901 BQS720901:BQT720901 CAO720901:CAP720901 CKK720901:CKL720901 CUG720901:CUH720901 DEC720901:DED720901 DNY720901:DNZ720901 DXU720901:DXV720901 EHQ720901:EHR720901 ERM720901:ERN720901 FBI720901:FBJ720901 FLE720901:FLF720901 FVA720901:FVB720901 GEW720901:GEX720901 GOS720901:GOT720901 GYO720901:GYP720901 HIK720901:HIL720901 HSG720901:HSH720901 ICC720901:ICD720901 ILY720901:ILZ720901 IVU720901:IVV720901 JFQ720901:JFR720901 JPM720901:JPN720901 JZI720901:JZJ720901 KJE720901:KJF720901 KTA720901:KTB720901 LCW720901:LCX720901 LMS720901:LMT720901 LWO720901:LWP720901 MGK720901:MGL720901 MQG720901:MQH720901 NAC720901:NAD720901 NJY720901:NJZ720901 NTU720901:NTV720901 ODQ720901:ODR720901 ONM720901:ONN720901 OXI720901:OXJ720901 PHE720901:PHF720901 PRA720901:PRB720901 QAW720901:QAX720901 QKS720901:QKT720901 QUO720901:QUP720901 REK720901:REL720901 ROG720901:ROH720901 RYC720901:RYD720901 SHY720901:SHZ720901 SRU720901:SRV720901 TBQ720901:TBR720901 TLM720901:TLN720901 TVI720901:TVJ720901 UFE720901:UFF720901 UPA720901:UPB720901 UYW720901:UYX720901 VIS720901:VIT720901 VSO720901:VSP720901 WCK720901:WCL720901 WMG720901:WMH720901 WWC720901:WWD720901 U786437:V786437 JQ786437:JR786437 TM786437:TN786437 ADI786437:ADJ786437 ANE786437:ANF786437 AXA786437:AXB786437 BGW786437:BGX786437 BQS786437:BQT786437 CAO786437:CAP786437 CKK786437:CKL786437 CUG786437:CUH786437 DEC786437:DED786437 DNY786437:DNZ786437 DXU786437:DXV786437 EHQ786437:EHR786437 ERM786437:ERN786437 FBI786437:FBJ786437 FLE786437:FLF786437 FVA786437:FVB786437 GEW786437:GEX786437 GOS786437:GOT786437 GYO786437:GYP786437 HIK786437:HIL786437 HSG786437:HSH786437 ICC786437:ICD786437 ILY786437:ILZ786437 IVU786437:IVV786437 JFQ786437:JFR786437 JPM786437:JPN786437 JZI786437:JZJ786437 KJE786437:KJF786437 KTA786437:KTB786437 LCW786437:LCX786437 LMS786437:LMT786437 LWO786437:LWP786437 MGK786437:MGL786437 MQG786437:MQH786437 NAC786437:NAD786437 NJY786437:NJZ786437 NTU786437:NTV786437 ODQ786437:ODR786437 ONM786437:ONN786437 OXI786437:OXJ786437 PHE786437:PHF786437 PRA786437:PRB786437 QAW786437:QAX786437 QKS786437:QKT786437 QUO786437:QUP786437 REK786437:REL786437 ROG786437:ROH786437 RYC786437:RYD786437 SHY786437:SHZ786437 SRU786437:SRV786437 TBQ786437:TBR786437 TLM786437:TLN786437 TVI786437:TVJ786437 UFE786437:UFF786437 UPA786437:UPB786437 UYW786437:UYX786437 VIS786437:VIT786437 VSO786437:VSP786437 WCK786437:WCL786437 WMG786437:WMH786437 WWC786437:WWD786437 U851973:V851973 JQ851973:JR851973 TM851973:TN851973 ADI851973:ADJ851973 ANE851973:ANF851973 AXA851973:AXB851973 BGW851973:BGX851973 BQS851973:BQT851973 CAO851973:CAP851973 CKK851973:CKL851973 CUG851973:CUH851973 DEC851973:DED851973 DNY851973:DNZ851973 DXU851973:DXV851973 EHQ851973:EHR851973 ERM851973:ERN851973 FBI851973:FBJ851973 FLE851973:FLF851973 FVA851973:FVB851973 GEW851973:GEX851973 GOS851973:GOT851973 GYO851973:GYP851973 HIK851973:HIL851973 HSG851973:HSH851973 ICC851973:ICD851973 ILY851973:ILZ851973 IVU851973:IVV851973 JFQ851973:JFR851973 JPM851973:JPN851973 JZI851973:JZJ851973 KJE851973:KJF851973 KTA851973:KTB851973 LCW851973:LCX851973 LMS851973:LMT851973 LWO851973:LWP851973 MGK851973:MGL851973 MQG851973:MQH851973 NAC851973:NAD851973 NJY851973:NJZ851973 NTU851973:NTV851973 ODQ851973:ODR851973 ONM851973:ONN851973 OXI851973:OXJ851973 PHE851973:PHF851973 PRA851973:PRB851973 QAW851973:QAX851973 QKS851973:QKT851973 QUO851973:QUP851973 REK851973:REL851973 ROG851973:ROH851973 RYC851973:RYD851973 SHY851973:SHZ851973 SRU851973:SRV851973 TBQ851973:TBR851973 TLM851973:TLN851973 TVI851973:TVJ851973 UFE851973:UFF851973 UPA851973:UPB851973 UYW851973:UYX851973 VIS851973:VIT851973 VSO851973:VSP851973 WCK851973:WCL851973 WMG851973:WMH851973 WWC851973:WWD851973 U917509:V917509 JQ917509:JR917509 TM917509:TN917509 ADI917509:ADJ917509 ANE917509:ANF917509 AXA917509:AXB917509 BGW917509:BGX917509 BQS917509:BQT917509 CAO917509:CAP917509 CKK917509:CKL917509 CUG917509:CUH917509 DEC917509:DED917509 DNY917509:DNZ917509 DXU917509:DXV917509 EHQ917509:EHR917509 ERM917509:ERN917509 FBI917509:FBJ917509 FLE917509:FLF917509 FVA917509:FVB917509 GEW917509:GEX917509 GOS917509:GOT917509 GYO917509:GYP917509 HIK917509:HIL917509 HSG917509:HSH917509 ICC917509:ICD917509 ILY917509:ILZ917509 IVU917509:IVV917509 JFQ917509:JFR917509 JPM917509:JPN917509 JZI917509:JZJ917509 KJE917509:KJF917509 KTA917509:KTB917509 LCW917509:LCX917509 LMS917509:LMT917509 LWO917509:LWP917509 MGK917509:MGL917509 MQG917509:MQH917509 NAC917509:NAD917509 NJY917509:NJZ917509 NTU917509:NTV917509 ODQ917509:ODR917509 ONM917509:ONN917509 OXI917509:OXJ917509 PHE917509:PHF917509 PRA917509:PRB917509 QAW917509:QAX917509 QKS917509:QKT917509 QUO917509:QUP917509 REK917509:REL917509 ROG917509:ROH917509 RYC917509:RYD917509 SHY917509:SHZ917509 SRU917509:SRV917509 TBQ917509:TBR917509 TLM917509:TLN917509 TVI917509:TVJ917509 UFE917509:UFF917509 UPA917509:UPB917509 UYW917509:UYX917509 VIS917509:VIT917509 VSO917509:VSP917509 WCK917509:WCL917509 WMG917509:WMH917509 WWC917509:WWD917509 U983045:V983045 JQ983045:JR983045 TM983045:TN983045 ADI983045:ADJ983045 ANE983045:ANF983045 AXA983045:AXB983045 BGW983045:BGX983045 BQS983045:BQT983045 CAO983045:CAP983045 CKK983045:CKL983045 CUG983045:CUH983045 DEC983045:DED983045 DNY983045:DNZ983045 DXU983045:DXV983045 EHQ983045:EHR983045 ERM983045:ERN983045 FBI983045:FBJ983045 FLE983045:FLF983045 FVA983045:FVB983045 GEW983045:GEX983045 GOS983045:GOT983045 GYO983045:GYP983045 HIK983045:HIL983045 HSG983045:HSH983045 ICC983045:ICD983045 ILY983045:ILZ983045 IVU983045:IVV983045 JFQ983045:JFR983045 JPM983045:JPN983045 JZI983045:JZJ983045 KJE983045:KJF983045 KTA983045:KTB983045 LCW983045:LCX983045 LMS983045:LMT983045 LWO983045:LWP983045 MGK983045:MGL983045 MQG983045:MQH983045 NAC983045:NAD983045 NJY983045:NJZ983045 NTU983045:NTV983045 ODQ983045:ODR983045 ONM983045:ONN983045 OXI983045:OXJ983045 PHE983045:PHF983045 PRA983045:PRB983045 QAW983045:QAX983045 QKS983045:QKT983045 QUO983045:QUP983045 REK983045:REL983045 ROG983045:ROH983045 RYC983045:RYD983045 SHY983045:SHZ983045 SRU983045:SRV983045 TBQ983045:TBR983045 TLM983045:TLN983045 TVI983045:TVJ983045 UFE983045:UFF983045 UPA983045:UPB983045 UYW983045:UYX983045 VIS983045:VIT983045 VSO983045:VSP983045 WCK983045:WCL983045 WMG983045:WMH983045 WWC983045:WWD983045 O5:P5 JK5:JL5 TG5:TH5 ADC5:ADD5 AMY5:AMZ5 AWU5:AWV5 BGQ5:BGR5 BQM5:BQN5 CAI5:CAJ5 CKE5:CKF5 CUA5:CUB5 DDW5:DDX5 DNS5:DNT5 DXO5:DXP5 EHK5:EHL5 ERG5:ERH5 FBC5:FBD5 FKY5:FKZ5 FUU5:FUV5 GEQ5:GER5 GOM5:GON5 GYI5:GYJ5 HIE5:HIF5 HSA5:HSB5 IBW5:IBX5 ILS5:ILT5 IVO5:IVP5 JFK5:JFL5 JPG5:JPH5 JZC5:JZD5 KIY5:KIZ5 KSU5:KSV5 LCQ5:LCR5 LMM5:LMN5 LWI5:LWJ5 MGE5:MGF5 MQA5:MQB5 MZW5:MZX5 NJS5:NJT5 NTO5:NTP5 ODK5:ODL5 ONG5:ONH5 OXC5:OXD5 PGY5:PGZ5 PQU5:PQV5 QAQ5:QAR5 QKM5:QKN5 QUI5:QUJ5 REE5:REF5 ROA5:ROB5 RXW5:RXX5 SHS5:SHT5 SRO5:SRP5 TBK5:TBL5 TLG5:TLH5 TVC5:TVD5 UEY5:UEZ5 UOU5:UOV5 UYQ5:UYR5 VIM5:VIN5 VSI5:VSJ5 WCE5:WCF5 WMA5:WMB5 WVW5:WVX5 O65541:P65541 JK65541:JL65541 TG65541:TH65541 ADC65541:ADD65541 AMY65541:AMZ65541 AWU65541:AWV65541 BGQ65541:BGR65541 BQM65541:BQN65541 CAI65541:CAJ65541 CKE65541:CKF65541 CUA65541:CUB65541 DDW65541:DDX65541 DNS65541:DNT65541 DXO65541:DXP65541 EHK65541:EHL65541 ERG65541:ERH65541 FBC65541:FBD65541 FKY65541:FKZ65541 FUU65541:FUV65541 GEQ65541:GER65541 GOM65541:GON65541 GYI65541:GYJ65541 HIE65541:HIF65541 HSA65541:HSB65541 IBW65541:IBX65541 ILS65541:ILT65541 IVO65541:IVP65541 JFK65541:JFL65541 JPG65541:JPH65541 JZC65541:JZD65541 KIY65541:KIZ65541 KSU65541:KSV65541 LCQ65541:LCR65541 LMM65541:LMN65541 LWI65541:LWJ65541 MGE65541:MGF65541 MQA65541:MQB65541 MZW65541:MZX65541 NJS65541:NJT65541 NTO65541:NTP65541 ODK65541:ODL65541 ONG65541:ONH65541 OXC65541:OXD65541 PGY65541:PGZ65541 PQU65541:PQV65541 QAQ65541:QAR65541 QKM65541:QKN65541 QUI65541:QUJ65541 REE65541:REF65541 ROA65541:ROB65541 RXW65541:RXX65541 SHS65541:SHT65541 SRO65541:SRP65541 TBK65541:TBL65541 TLG65541:TLH65541 TVC65541:TVD65541 UEY65541:UEZ65541 UOU65541:UOV65541 UYQ65541:UYR65541 VIM65541:VIN65541 VSI65541:VSJ65541 WCE65541:WCF65541 WMA65541:WMB65541 WVW65541:WVX65541 O131077:P131077 JK131077:JL131077 TG131077:TH131077 ADC131077:ADD131077 AMY131077:AMZ131077 AWU131077:AWV131077 BGQ131077:BGR131077 BQM131077:BQN131077 CAI131077:CAJ131077 CKE131077:CKF131077 CUA131077:CUB131077 DDW131077:DDX131077 DNS131077:DNT131077 DXO131077:DXP131077 EHK131077:EHL131077 ERG131077:ERH131077 FBC131077:FBD131077 FKY131077:FKZ131077 FUU131077:FUV131077 GEQ131077:GER131077 GOM131077:GON131077 GYI131077:GYJ131077 HIE131077:HIF131077 HSA131077:HSB131077 IBW131077:IBX131077 ILS131077:ILT131077 IVO131077:IVP131077 JFK131077:JFL131077 JPG131077:JPH131077 JZC131077:JZD131077 KIY131077:KIZ131077 KSU131077:KSV131077 LCQ131077:LCR131077 LMM131077:LMN131077 LWI131077:LWJ131077 MGE131077:MGF131077 MQA131077:MQB131077 MZW131077:MZX131077 NJS131077:NJT131077 NTO131077:NTP131077 ODK131077:ODL131077 ONG131077:ONH131077 OXC131077:OXD131077 PGY131077:PGZ131077 PQU131077:PQV131077 QAQ131077:QAR131077 QKM131077:QKN131077 QUI131077:QUJ131077 REE131077:REF131077 ROA131077:ROB131077 RXW131077:RXX131077 SHS131077:SHT131077 SRO131077:SRP131077 TBK131077:TBL131077 TLG131077:TLH131077 TVC131077:TVD131077 UEY131077:UEZ131077 UOU131077:UOV131077 UYQ131077:UYR131077 VIM131077:VIN131077 VSI131077:VSJ131077 WCE131077:WCF131077 WMA131077:WMB131077 WVW131077:WVX131077 O196613:P196613 JK196613:JL196613 TG196613:TH196613 ADC196613:ADD196613 AMY196613:AMZ196613 AWU196613:AWV196613 BGQ196613:BGR196613 BQM196613:BQN196613 CAI196613:CAJ196613 CKE196613:CKF196613 CUA196613:CUB196613 DDW196613:DDX196613 DNS196613:DNT196613 DXO196613:DXP196613 EHK196613:EHL196613 ERG196613:ERH196613 FBC196613:FBD196613 FKY196613:FKZ196613 FUU196613:FUV196613 GEQ196613:GER196613 GOM196613:GON196613 GYI196613:GYJ196613 HIE196613:HIF196613 HSA196613:HSB196613 IBW196613:IBX196613 ILS196613:ILT196613 IVO196613:IVP196613 JFK196613:JFL196613 JPG196613:JPH196613 JZC196613:JZD196613 KIY196613:KIZ196613 KSU196613:KSV196613 LCQ196613:LCR196613 LMM196613:LMN196613 LWI196613:LWJ196613 MGE196613:MGF196613 MQA196613:MQB196613 MZW196613:MZX196613 NJS196613:NJT196613 NTO196613:NTP196613 ODK196613:ODL196613 ONG196613:ONH196613 OXC196613:OXD196613 PGY196613:PGZ196613 PQU196613:PQV196613 QAQ196613:QAR196613 QKM196613:QKN196613 QUI196613:QUJ196613 REE196613:REF196613 ROA196613:ROB196613 RXW196613:RXX196613 SHS196613:SHT196613 SRO196613:SRP196613 TBK196613:TBL196613 TLG196613:TLH196613 TVC196613:TVD196613 UEY196613:UEZ196613 UOU196613:UOV196613 UYQ196613:UYR196613 VIM196613:VIN196613 VSI196613:VSJ196613 WCE196613:WCF196613 WMA196613:WMB196613 WVW196613:WVX196613 O262149:P262149 JK262149:JL262149 TG262149:TH262149 ADC262149:ADD262149 AMY262149:AMZ262149 AWU262149:AWV262149 BGQ262149:BGR262149 BQM262149:BQN262149 CAI262149:CAJ262149 CKE262149:CKF262149 CUA262149:CUB262149 DDW262149:DDX262149 DNS262149:DNT262149 DXO262149:DXP262149 EHK262149:EHL262149 ERG262149:ERH262149 FBC262149:FBD262149 FKY262149:FKZ262149 FUU262149:FUV262149 GEQ262149:GER262149 GOM262149:GON262149 GYI262149:GYJ262149 HIE262149:HIF262149 HSA262149:HSB262149 IBW262149:IBX262149 ILS262149:ILT262149 IVO262149:IVP262149 JFK262149:JFL262149 JPG262149:JPH262149 JZC262149:JZD262149 KIY262149:KIZ262149 KSU262149:KSV262149 LCQ262149:LCR262149 LMM262149:LMN262149 LWI262149:LWJ262149 MGE262149:MGF262149 MQA262149:MQB262149 MZW262149:MZX262149 NJS262149:NJT262149 NTO262149:NTP262149 ODK262149:ODL262149 ONG262149:ONH262149 OXC262149:OXD262149 PGY262149:PGZ262149 PQU262149:PQV262149 QAQ262149:QAR262149 QKM262149:QKN262149 QUI262149:QUJ262149 REE262149:REF262149 ROA262149:ROB262149 RXW262149:RXX262149 SHS262149:SHT262149 SRO262149:SRP262149 TBK262149:TBL262149 TLG262149:TLH262149 TVC262149:TVD262149 UEY262149:UEZ262149 UOU262149:UOV262149 UYQ262149:UYR262149 VIM262149:VIN262149 VSI262149:VSJ262149 WCE262149:WCF262149 WMA262149:WMB262149 WVW262149:WVX262149 O327685:P327685 JK327685:JL327685 TG327685:TH327685 ADC327685:ADD327685 AMY327685:AMZ327685 AWU327685:AWV327685 BGQ327685:BGR327685 BQM327685:BQN327685 CAI327685:CAJ327685 CKE327685:CKF327685 CUA327685:CUB327685 DDW327685:DDX327685 DNS327685:DNT327685 DXO327685:DXP327685 EHK327685:EHL327685 ERG327685:ERH327685 FBC327685:FBD327685 FKY327685:FKZ327685 FUU327685:FUV327685 GEQ327685:GER327685 GOM327685:GON327685 GYI327685:GYJ327685 HIE327685:HIF327685 HSA327685:HSB327685 IBW327685:IBX327685 ILS327685:ILT327685 IVO327685:IVP327685 JFK327685:JFL327685 JPG327685:JPH327685 JZC327685:JZD327685 KIY327685:KIZ327685 KSU327685:KSV327685 LCQ327685:LCR327685 LMM327685:LMN327685 LWI327685:LWJ327685 MGE327685:MGF327685 MQA327685:MQB327685 MZW327685:MZX327685 NJS327685:NJT327685 NTO327685:NTP327685 ODK327685:ODL327685 ONG327685:ONH327685 OXC327685:OXD327685 PGY327685:PGZ327685 PQU327685:PQV327685 QAQ327685:QAR327685 QKM327685:QKN327685 QUI327685:QUJ327685 REE327685:REF327685 ROA327685:ROB327685 RXW327685:RXX327685 SHS327685:SHT327685 SRO327685:SRP327685 TBK327685:TBL327685 TLG327685:TLH327685 TVC327685:TVD327685 UEY327685:UEZ327685 UOU327685:UOV327685 UYQ327685:UYR327685 VIM327685:VIN327685 VSI327685:VSJ327685 WCE327685:WCF327685 WMA327685:WMB327685 WVW327685:WVX327685 O393221:P393221 JK393221:JL393221 TG393221:TH393221 ADC393221:ADD393221 AMY393221:AMZ393221 AWU393221:AWV393221 BGQ393221:BGR393221 BQM393221:BQN393221 CAI393221:CAJ393221 CKE393221:CKF393221 CUA393221:CUB393221 DDW393221:DDX393221 DNS393221:DNT393221 DXO393221:DXP393221 EHK393221:EHL393221 ERG393221:ERH393221 FBC393221:FBD393221 FKY393221:FKZ393221 FUU393221:FUV393221 GEQ393221:GER393221 GOM393221:GON393221 GYI393221:GYJ393221 HIE393221:HIF393221 HSA393221:HSB393221 IBW393221:IBX393221 ILS393221:ILT393221 IVO393221:IVP393221 JFK393221:JFL393221 JPG393221:JPH393221 JZC393221:JZD393221 KIY393221:KIZ393221 KSU393221:KSV393221 LCQ393221:LCR393221 LMM393221:LMN393221 LWI393221:LWJ393221 MGE393221:MGF393221 MQA393221:MQB393221 MZW393221:MZX393221 NJS393221:NJT393221 NTO393221:NTP393221 ODK393221:ODL393221 ONG393221:ONH393221 OXC393221:OXD393221 PGY393221:PGZ393221 PQU393221:PQV393221 QAQ393221:QAR393221 QKM393221:QKN393221 QUI393221:QUJ393221 REE393221:REF393221 ROA393221:ROB393221 RXW393221:RXX393221 SHS393221:SHT393221 SRO393221:SRP393221 TBK393221:TBL393221 TLG393221:TLH393221 TVC393221:TVD393221 UEY393221:UEZ393221 UOU393221:UOV393221 UYQ393221:UYR393221 VIM393221:VIN393221 VSI393221:VSJ393221 WCE393221:WCF393221 WMA393221:WMB393221 WVW393221:WVX393221 O458757:P458757 JK458757:JL458757 TG458757:TH458757 ADC458757:ADD458757 AMY458757:AMZ458757 AWU458757:AWV458757 BGQ458757:BGR458757 BQM458757:BQN458757 CAI458757:CAJ458757 CKE458757:CKF458757 CUA458757:CUB458757 DDW458757:DDX458757 DNS458757:DNT458757 DXO458757:DXP458757 EHK458757:EHL458757 ERG458757:ERH458757 FBC458757:FBD458757 FKY458757:FKZ458757 FUU458757:FUV458757 GEQ458757:GER458757 GOM458757:GON458757 GYI458757:GYJ458757 HIE458757:HIF458757 HSA458757:HSB458757 IBW458757:IBX458757 ILS458757:ILT458757 IVO458757:IVP458757 JFK458757:JFL458757 JPG458757:JPH458757 JZC458757:JZD458757 KIY458757:KIZ458757 KSU458757:KSV458757 LCQ458757:LCR458757 LMM458757:LMN458757 LWI458757:LWJ458757 MGE458757:MGF458757 MQA458757:MQB458757 MZW458757:MZX458757 NJS458757:NJT458757 NTO458757:NTP458757 ODK458757:ODL458757 ONG458757:ONH458757 OXC458757:OXD458757 PGY458757:PGZ458757 PQU458757:PQV458757 QAQ458757:QAR458757 QKM458757:QKN458757 QUI458757:QUJ458757 REE458757:REF458757 ROA458757:ROB458757 RXW458757:RXX458757 SHS458757:SHT458757 SRO458757:SRP458757 TBK458757:TBL458757 TLG458757:TLH458757 TVC458757:TVD458757 UEY458757:UEZ458757 UOU458757:UOV458757 UYQ458757:UYR458757 VIM458757:VIN458757 VSI458757:VSJ458757 WCE458757:WCF458757 WMA458757:WMB458757 WVW458757:WVX458757 O524293:P524293 JK524293:JL524293 TG524293:TH524293 ADC524293:ADD524293 AMY524293:AMZ524293 AWU524293:AWV524293 BGQ524293:BGR524293 BQM524293:BQN524293 CAI524293:CAJ524293 CKE524293:CKF524293 CUA524293:CUB524293 DDW524293:DDX524293 DNS524293:DNT524293 DXO524293:DXP524293 EHK524293:EHL524293 ERG524293:ERH524293 FBC524293:FBD524293 FKY524293:FKZ524293 FUU524293:FUV524293 GEQ524293:GER524293 GOM524293:GON524293 GYI524293:GYJ524293 HIE524293:HIF524293 HSA524293:HSB524293 IBW524293:IBX524293 ILS524293:ILT524293 IVO524293:IVP524293 JFK524293:JFL524293 JPG524293:JPH524293 JZC524293:JZD524293 KIY524293:KIZ524293 KSU524293:KSV524293 LCQ524293:LCR524293 LMM524293:LMN524293 LWI524293:LWJ524293 MGE524293:MGF524293 MQA524293:MQB524293 MZW524293:MZX524293 NJS524293:NJT524293 NTO524293:NTP524293 ODK524293:ODL524293 ONG524293:ONH524293 OXC524293:OXD524293 PGY524293:PGZ524293 PQU524293:PQV524293 QAQ524293:QAR524293 QKM524293:QKN524293 QUI524293:QUJ524293 REE524293:REF524293 ROA524293:ROB524293 RXW524293:RXX524293 SHS524293:SHT524293 SRO524293:SRP524293 TBK524293:TBL524293 TLG524293:TLH524293 TVC524293:TVD524293 UEY524293:UEZ524293 UOU524293:UOV524293 UYQ524293:UYR524293 VIM524293:VIN524293 VSI524293:VSJ524293 WCE524293:WCF524293 WMA524293:WMB524293 WVW524293:WVX524293 O589829:P589829 JK589829:JL589829 TG589829:TH589829 ADC589829:ADD589829 AMY589829:AMZ589829 AWU589829:AWV589829 BGQ589829:BGR589829 BQM589829:BQN589829 CAI589829:CAJ589829 CKE589829:CKF589829 CUA589829:CUB589829 DDW589829:DDX589829 DNS589829:DNT589829 DXO589829:DXP589829 EHK589829:EHL589829 ERG589829:ERH589829 FBC589829:FBD589829 FKY589829:FKZ589829 FUU589829:FUV589829 GEQ589829:GER589829 GOM589829:GON589829 GYI589829:GYJ589829 HIE589829:HIF589829 HSA589829:HSB589829 IBW589829:IBX589829 ILS589829:ILT589829 IVO589829:IVP589829 JFK589829:JFL589829 JPG589829:JPH589829 JZC589829:JZD589829 KIY589829:KIZ589829 KSU589829:KSV589829 LCQ589829:LCR589829 LMM589829:LMN589829 LWI589829:LWJ589829 MGE589829:MGF589829 MQA589829:MQB589829 MZW589829:MZX589829 NJS589829:NJT589829 NTO589829:NTP589829 ODK589829:ODL589829 ONG589829:ONH589829 OXC589829:OXD589829 PGY589829:PGZ589829 PQU589829:PQV589829 QAQ589829:QAR589829 QKM589829:QKN589829 QUI589829:QUJ589829 REE589829:REF589829 ROA589829:ROB589829 RXW589829:RXX589829 SHS589829:SHT589829 SRO589829:SRP589829 TBK589829:TBL589829 TLG589829:TLH589829 TVC589829:TVD589829 UEY589829:UEZ589829 UOU589829:UOV589829 UYQ589829:UYR589829 VIM589829:VIN589829 VSI589829:VSJ589829 WCE589829:WCF589829 WMA589829:WMB589829 WVW589829:WVX589829 O655365:P655365 JK655365:JL655365 TG655365:TH655365 ADC655365:ADD655365 AMY655365:AMZ655365 AWU655365:AWV655365 BGQ655365:BGR655365 BQM655365:BQN655365 CAI655365:CAJ655365 CKE655365:CKF655365 CUA655365:CUB655365 DDW655365:DDX655365 DNS655365:DNT655365 DXO655365:DXP655365 EHK655365:EHL655365 ERG655365:ERH655365 FBC655365:FBD655365 FKY655365:FKZ655365 FUU655365:FUV655365 GEQ655365:GER655365 GOM655365:GON655365 GYI655365:GYJ655365 HIE655365:HIF655365 HSA655365:HSB655365 IBW655365:IBX655365 ILS655365:ILT655365 IVO655365:IVP655365 JFK655365:JFL655365 JPG655365:JPH655365 JZC655365:JZD655365 KIY655365:KIZ655365 KSU655365:KSV655365 LCQ655365:LCR655365 LMM655365:LMN655365 LWI655365:LWJ655365 MGE655365:MGF655365 MQA655365:MQB655365 MZW655365:MZX655365 NJS655365:NJT655365 NTO655365:NTP655365 ODK655365:ODL655365 ONG655365:ONH655365 OXC655365:OXD655365 PGY655365:PGZ655365 PQU655365:PQV655365 QAQ655365:QAR655365 QKM655365:QKN655365 QUI655365:QUJ655365 REE655365:REF655365 ROA655365:ROB655365 RXW655365:RXX655365 SHS655365:SHT655365 SRO655365:SRP655365 TBK655365:TBL655365 TLG655365:TLH655365 TVC655365:TVD655365 UEY655365:UEZ655365 UOU655365:UOV655365 UYQ655365:UYR655365 VIM655365:VIN655365 VSI655365:VSJ655365 WCE655365:WCF655365 WMA655365:WMB655365 WVW655365:WVX655365 O720901:P720901 JK720901:JL720901 TG720901:TH720901 ADC720901:ADD720901 AMY720901:AMZ720901 AWU720901:AWV720901 BGQ720901:BGR720901 BQM720901:BQN720901 CAI720901:CAJ720901 CKE720901:CKF720901 CUA720901:CUB720901 DDW720901:DDX720901 DNS720901:DNT720901 DXO720901:DXP720901 EHK720901:EHL720901 ERG720901:ERH720901 FBC720901:FBD720901 FKY720901:FKZ720901 FUU720901:FUV720901 GEQ720901:GER720901 GOM720901:GON720901 GYI720901:GYJ720901 HIE720901:HIF720901 HSA720901:HSB720901 IBW720901:IBX720901 ILS720901:ILT720901 IVO720901:IVP720901 JFK720901:JFL720901 JPG720901:JPH720901 JZC720901:JZD720901 KIY720901:KIZ720901 KSU720901:KSV720901 LCQ720901:LCR720901 LMM720901:LMN720901 LWI720901:LWJ720901 MGE720901:MGF720901 MQA720901:MQB720901 MZW720901:MZX720901 NJS720901:NJT720901 NTO720901:NTP720901 ODK720901:ODL720901 ONG720901:ONH720901 OXC720901:OXD720901 PGY720901:PGZ720901 PQU720901:PQV720901 QAQ720901:QAR720901 QKM720901:QKN720901 QUI720901:QUJ720901 REE720901:REF720901 ROA720901:ROB720901 RXW720901:RXX720901 SHS720901:SHT720901 SRO720901:SRP720901 TBK720901:TBL720901 TLG720901:TLH720901 TVC720901:TVD720901 UEY720901:UEZ720901 UOU720901:UOV720901 UYQ720901:UYR720901 VIM720901:VIN720901 VSI720901:VSJ720901 WCE720901:WCF720901 WMA720901:WMB720901 WVW720901:WVX720901 O786437:P786437 JK786437:JL786437 TG786437:TH786437 ADC786437:ADD786437 AMY786437:AMZ786437 AWU786437:AWV786437 BGQ786437:BGR786437 BQM786437:BQN786437 CAI786437:CAJ786437 CKE786437:CKF786437 CUA786437:CUB786437 DDW786437:DDX786437 DNS786437:DNT786437 DXO786437:DXP786437 EHK786437:EHL786437 ERG786437:ERH786437 FBC786437:FBD786437 FKY786437:FKZ786437 FUU786437:FUV786437 GEQ786437:GER786437 GOM786437:GON786437 GYI786437:GYJ786437 HIE786437:HIF786437 HSA786437:HSB786437 IBW786437:IBX786437 ILS786437:ILT786437 IVO786437:IVP786437 JFK786437:JFL786437 JPG786437:JPH786437 JZC786437:JZD786437 KIY786437:KIZ786437 KSU786437:KSV786437 LCQ786437:LCR786437 LMM786437:LMN786437 LWI786437:LWJ786437 MGE786437:MGF786437 MQA786437:MQB786437 MZW786437:MZX786437 NJS786437:NJT786437 NTO786437:NTP786437 ODK786437:ODL786437 ONG786437:ONH786437 OXC786437:OXD786437 PGY786437:PGZ786437 PQU786437:PQV786437 QAQ786437:QAR786437 QKM786437:QKN786437 QUI786437:QUJ786437 REE786437:REF786437 ROA786437:ROB786437 RXW786437:RXX786437 SHS786437:SHT786437 SRO786437:SRP786437 TBK786437:TBL786437 TLG786437:TLH786437 TVC786437:TVD786437 UEY786437:UEZ786437 UOU786437:UOV786437 UYQ786437:UYR786437 VIM786437:VIN786437 VSI786437:VSJ786437 WCE786437:WCF786437 WMA786437:WMB786437 WVW786437:WVX786437 O851973:P851973 JK851973:JL851973 TG851973:TH851973 ADC851973:ADD851973 AMY851973:AMZ851973 AWU851973:AWV851973 BGQ851973:BGR851973 BQM851973:BQN851973 CAI851973:CAJ851973 CKE851973:CKF851973 CUA851973:CUB851973 DDW851973:DDX851973 DNS851973:DNT851973 DXO851973:DXP851973 EHK851973:EHL851973 ERG851973:ERH851973 FBC851973:FBD851973 FKY851973:FKZ851973 FUU851973:FUV851973 GEQ851973:GER851973 GOM851973:GON851973 GYI851973:GYJ851973 HIE851973:HIF851973 HSA851973:HSB851973 IBW851973:IBX851973 ILS851973:ILT851973 IVO851973:IVP851973 JFK851973:JFL851973 JPG851973:JPH851973 JZC851973:JZD851973 KIY851973:KIZ851973 KSU851973:KSV851973 LCQ851973:LCR851973 LMM851973:LMN851973 LWI851973:LWJ851973 MGE851973:MGF851973 MQA851973:MQB851973 MZW851973:MZX851973 NJS851973:NJT851973 NTO851973:NTP851973 ODK851973:ODL851973 ONG851973:ONH851973 OXC851973:OXD851973 PGY851973:PGZ851973 PQU851973:PQV851973 QAQ851973:QAR851973 QKM851973:QKN851973 QUI851973:QUJ851973 REE851973:REF851973 ROA851973:ROB851973 RXW851973:RXX851973 SHS851973:SHT851973 SRO851973:SRP851973 TBK851973:TBL851973 TLG851973:TLH851973 TVC851973:TVD851973 UEY851973:UEZ851973 UOU851973:UOV851973 UYQ851973:UYR851973 VIM851973:VIN851973 VSI851973:VSJ851973 WCE851973:WCF851973 WMA851973:WMB851973 WVW851973:WVX851973 O917509:P917509 JK917509:JL917509 TG917509:TH917509 ADC917509:ADD917509 AMY917509:AMZ917509 AWU917509:AWV917509 BGQ917509:BGR917509 BQM917509:BQN917509 CAI917509:CAJ917509 CKE917509:CKF917509 CUA917509:CUB917509 DDW917509:DDX917509 DNS917509:DNT917509 DXO917509:DXP917509 EHK917509:EHL917509 ERG917509:ERH917509 FBC917509:FBD917509 FKY917509:FKZ917509 FUU917509:FUV917509 GEQ917509:GER917509 GOM917509:GON917509 GYI917509:GYJ917509 HIE917509:HIF917509 HSA917509:HSB917509 IBW917509:IBX917509 ILS917509:ILT917509 IVO917509:IVP917509 JFK917509:JFL917509 JPG917509:JPH917509 JZC917509:JZD917509 KIY917509:KIZ917509 KSU917509:KSV917509 LCQ917509:LCR917509 LMM917509:LMN917509 LWI917509:LWJ917509 MGE917509:MGF917509 MQA917509:MQB917509 MZW917509:MZX917509 NJS917509:NJT917509 NTO917509:NTP917509 ODK917509:ODL917509 ONG917509:ONH917509 OXC917509:OXD917509 PGY917509:PGZ917509 PQU917509:PQV917509 QAQ917509:QAR917509 QKM917509:QKN917509 QUI917509:QUJ917509 REE917509:REF917509 ROA917509:ROB917509 RXW917509:RXX917509 SHS917509:SHT917509 SRO917509:SRP917509 TBK917509:TBL917509 TLG917509:TLH917509 TVC917509:TVD917509 UEY917509:UEZ917509 UOU917509:UOV917509 UYQ917509:UYR917509 VIM917509:VIN917509 VSI917509:VSJ917509 WCE917509:WCF917509 WMA917509:WMB917509 WVW917509:WVX917509 O983045:P983045 JK983045:JL983045 TG983045:TH983045 ADC983045:ADD983045 AMY983045:AMZ983045 AWU983045:AWV983045 BGQ983045:BGR983045 BQM983045:BQN983045 CAI983045:CAJ983045 CKE983045:CKF983045 CUA983045:CUB983045 DDW983045:DDX983045 DNS983045:DNT983045 DXO983045:DXP983045 EHK983045:EHL983045 ERG983045:ERH983045 FBC983045:FBD983045 FKY983045:FKZ983045 FUU983045:FUV983045 GEQ983045:GER983045 GOM983045:GON983045 GYI983045:GYJ983045 HIE983045:HIF983045 HSA983045:HSB983045 IBW983045:IBX983045 ILS983045:ILT983045 IVO983045:IVP983045 JFK983045:JFL983045 JPG983045:JPH983045 JZC983045:JZD983045 KIY983045:KIZ983045 KSU983045:KSV983045 LCQ983045:LCR983045 LMM983045:LMN983045 LWI983045:LWJ983045 MGE983045:MGF983045 MQA983045:MQB983045 MZW983045:MZX983045 NJS983045:NJT983045 NTO983045:NTP983045 ODK983045:ODL983045 ONG983045:ONH983045 OXC983045:OXD983045 PGY983045:PGZ983045 PQU983045:PQV983045 QAQ983045:QAR983045 QKM983045:QKN983045 QUI983045:QUJ983045 REE983045:REF983045 ROA983045:ROB983045 RXW983045:RXX983045 SHS983045:SHT983045 SRO983045:SRP983045 TBK983045:TBL983045 TLG983045:TLH983045 TVC983045:TVD983045 UEY983045:UEZ983045 UOU983045:UOV983045 UYQ983045:UYR983045 VIM983045:VIN983045 VSI983045:VSJ983045 WCE983045:WCF983045 WMA983045:WMB983045 WVW983045:WVX983045 K20:K22 JG20:JG22 TC20:TC22 ACY20:ACY22 AMU20:AMU22 AWQ20:AWQ22 BGM20:BGM22 BQI20:BQI22 CAE20:CAE22 CKA20:CKA22 CTW20:CTW22 DDS20:DDS22 DNO20:DNO22 DXK20:DXK22 EHG20:EHG22 ERC20:ERC22 FAY20:FAY22 FKU20:FKU22 FUQ20:FUQ22 GEM20:GEM22 GOI20:GOI22 GYE20:GYE22 HIA20:HIA22 HRW20:HRW22 IBS20:IBS22 ILO20:ILO22 IVK20:IVK22 JFG20:JFG22 JPC20:JPC22 JYY20:JYY22 KIU20:KIU22 KSQ20:KSQ22 LCM20:LCM22 LMI20:LMI22 LWE20:LWE22 MGA20:MGA22 MPW20:MPW22 MZS20:MZS22 NJO20:NJO22 NTK20:NTK22 ODG20:ODG22 ONC20:ONC22 OWY20:OWY22 PGU20:PGU22 PQQ20:PQQ22 QAM20:QAM22 QKI20:QKI22 QUE20:QUE22 REA20:REA22 RNW20:RNW22 RXS20:RXS22 SHO20:SHO22 SRK20:SRK22 TBG20:TBG22 TLC20:TLC22 TUY20:TUY22 UEU20:UEU22 UOQ20:UOQ22 UYM20:UYM22 VII20:VII22 VSE20:VSE22 WCA20:WCA22 WLW20:WLW22 WVS20:WVS22 K65556:K65558 JG65556:JG65558 TC65556:TC65558 ACY65556:ACY65558 AMU65556:AMU65558 AWQ65556:AWQ65558 BGM65556:BGM65558 BQI65556:BQI65558 CAE65556:CAE65558 CKA65556:CKA65558 CTW65556:CTW65558 DDS65556:DDS65558 DNO65556:DNO65558 DXK65556:DXK65558 EHG65556:EHG65558 ERC65556:ERC65558 FAY65556:FAY65558 FKU65556:FKU65558 FUQ65556:FUQ65558 GEM65556:GEM65558 GOI65556:GOI65558 GYE65556:GYE65558 HIA65556:HIA65558 HRW65556:HRW65558 IBS65556:IBS65558 ILO65556:ILO65558 IVK65556:IVK65558 JFG65556:JFG65558 JPC65556:JPC65558 JYY65556:JYY65558 KIU65556:KIU65558 KSQ65556:KSQ65558 LCM65556:LCM65558 LMI65556:LMI65558 LWE65556:LWE65558 MGA65556:MGA65558 MPW65556:MPW65558 MZS65556:MZS65558 NJO65556:NJO65558 NTK65556:NTK65558 ODG65556:ODG65558 ONC65556:ONC65558 OWY65556:OWY65558 PGU65556:PGU65558 PQQ65556:PQQ65558 QAM65556:QAM65558 QKI65556:QKI65558 QUE65556:QUE65558 REA65556:REA65558 RNW65556:RNW65558 RXS65556:RXS65558 SHO65556:SHO65558 SRK65556:SRK65558 TBG65556:TBG65558 TLC65556:TLC65558 TUY65556:TUY65558 UEU65556:UEU65558 UOQ65556:UOQ65558 UYM65556:UYM65558 VII65556:VII65558 VSE65556:VSE65558 WCA65556:WCA65558 WLW65556:WLW65558 WVS65556:WVS65558 K131092:K131094 JG131092:JG131094 TC131092:TC131094 ACY131092:ACY131094 AMU131092:AMU131094 AWQ131092:AWQ131094 BGM131092:BGM131094 BQI131092:BQI131094 CAE131092:CAE131094 CKA131092:CKA131094 CTW131092:CTW131094 DDS131092:DDS131094 DNO131092:DNO131094 DXK131092:DXK131094 EHG131092:EHG131094 ERC131092:ERC131094 FAY131092:FAY131094 FKU131092:FKU131094 FUQ131092:FUQ131094 GEM131092:GEM131094 GOI131092:GOI131094 GYE131092:GYE131094 HIA131092:HIA131094 HRW131092:HRW131094 IBS131092:IBS131094 ILO131092:ILO131094 IVK131092:IVK131094 JFG131092:JFG131094 JPC131092:JPC131094 JYY131092:JYY131094 KIU131092:KIU131094 KSQ131092:KSQ131094 LCM131092:LCM131094 LMI131092:LMI131094 LWE131092:LWE131094 MGA131092:MGA131094 MPW131092:MPW131094 MZS131092:MZS131094 NJO131092:NJO131094 NTK131092:NTK131094 ODG131092:ODG131094 ONC131092:ONC131094 OWY131092:OWY131094 PGU131092:PGU131094 PQQ131092:PQQ131094 QAM131092:QAM131094 QKI131092:QKI131094 QUE131092:QUE131094 REA131092:REA131094 RNW131092:RNW131094 RXS131092:RXS131094 SHO131092:SHO131094 SRK131092:SRK131094 TBG131092:TBG131094 TLC131092:TLC131094 TUY131092:TUY131094 UEU131092:UEU131094 UOQ131092:UOQ131094 UYM131092:UYM131094 VII131092:VII131094 VSE131092:VSE131094 WCA131092:WCA131094 WLW131092:WLW131094 WVS131092:WVS131094 K196628:K196630 JG196628:JG196630 TC196628:TC196630 ACY196628:ACY196630 AMU196628:AMU196630 AWQ196628:AWQ196630 BGM196628:BGM196630 BQI196628:BQI196630 CAE196628:CAE196630 CKA196628:CKA196630 CTW196628:CTW196630 DDS196628:DDS196630 DNO196628:DNO196630 DXK196628:DXK196630 EHG196628:EHG196630 ERC196628:ERC196630 FAY196628:FAY196630 FKU196628:FKU196630 FUQ196628:FUQ196630 GEM196628:GEM196630 GOI196628:GOI196630 GYE196628:GYE196630 HIA196628:HIA196630 HRW196628:HRW196630 IBS196628:IBS196630 ILO196628:ILO196630 IVK196628:IVK196630 JFG196628:JFG196630 JPC196628:JPC196630 JYY196628:JYY196630 KIU196628:KIU196630 KSQ196628:KSQ196630 LCM196628:LCM196630 LMI196628:LMI196630 LWE196628:LWE196630 MGA196628:MGA196630 MPW196628:MPW196630 MZS196628:MZS196630 NJO196628:NJO196630 NTK196628:NTK196630 ODG196628:ODG196630 ONC196628:ONC196630 OWY196628:OWY196630 PGU196628:PGU196630 PQQ196628:PQQ196630 QAM196628:QAM196630 QKI196628:QKI196630 QUE196628:QUE196630 REA196628:REA196630 RNW196628:RNW196630 RXS196628:RXS196630 SHO196628:SHO196630 SRK196628:SRK196630 TBG196628:TBG196630 TLC196628:TLC196630 TUY196628:TUY196630 UEU196628:UEU196630 UOQ196628:UOQ196630 UYM196628:UYM196630 VII196628:VII196630 VSE196628:VSE196630 WCA196628:WCA196630 WLW196628:WLW196630 WVS196628:WVS196630 K262164:K262166 JG262164:JG262166 TC262164:TC262166 ACY262164:ACY262166 AMU262164:AMU262166 AWQ262164:AWQ262166 BGM262164:BGM262166 BQI262164:BQI262166 CAE262164:CAE262166 CKA262164:CKA262166 CTW262164:CTW262166 DDS262164:DDS262166 DNO262164:DNO262166 DXK262164:DXK262166 EHG262164:EHG262166 ERC262164:ERC262166 FAY262164:FAY262166 FKU262164:FKU262166 FUQ262164:FUQ262166 GEM262164:GEM262166 GOI262164:GOI262166 GYE262164:GYE262166 HIA262164:HIA262166 HRW262164:HRW262166 IBS262164:IBS262166 ILO262164:ILO262166 IVK262164:IVK262166 JFG262164:JFG262166 JPC262164:JPC262166 JYY262164:JYY262166 KIU262164:KIU262166 KSQ262164:KSQ262166 LCM262164:LCM262166 LMI262164:LMI262166 LWE262164:LWE262166 MGA262164:MGA262166 MPW262164:MPW262166 MZS262164:MZS262166 NJO262164:NJO262166 NTK262164:NTK262166 ODG262164:ODG262166 ONC262164:ONC262166 OWY262164:OWY262166 PGU262164:PGU262166 PQQ262164:PQQ262166 QAM262164:QAM262166 QKI262164:QKI262166 QUE262164:QUE262166 REA262164:REA262166 RNW262164:RNW262166 RXS262164:RXS262166 SHO262164:SHO262166 SRK262164:SRK262166 TBG262164:TBG262166 TLC262164:TLC262166 TUY262164:TUY262166 UEU262164:UEU262166 UOQ262164:UOQ262166 UYM262164:UYM262166 VII262164:VII262166 VSE262164:VSE262166 WCA262164:WCA262166 WLW262164:WLW262166 WVS262164:WVS262166 K327700:K327702 JG327700:JG327702 TC327700:TC327702 ACY327700:ACY327702 AMU327700:AMU327702 AWQ327700:AWQ327702 BGM327700:BGM327702 BQI327700:BQI327702 CAE327700:CAE327702 CKA327700:CKA327702 CTW327700:CTW327702 DDS327700:DDS327702 DNO327700:DNO327702 DXK327700:DXK327702 EHG327700:EHG327702 ERC327700:ERC327702 FAY327700:FAY327702 FKU327700:FKU327702 FUQ327700:FUQ327702 GEM327700:GEM327702 GOI327700:GOI327702 GYE327700:GYE327702 HIA327700:HIA327702 HRW327700:HRW327702 IBS327700:IBS327702 ILO327700:ILO327702 IVK327700:IVK327702 JFG327700:JFG327702 JPC327700:JPC327702 JYY327700:JYY327702 KIU327700:KIU327702 KSQ327700:KSQ327702 LCM327700:LCM327702 LMI327700:LMI327702 LWE327700:LWE327702 MGA327700:MGA327702 MPW327700:MPW327702 MZS327700:MZS327702 NJO327700:NJO327702 NTK327700:NTK327702 ODG327700:ODG327702 ONC327700:ONC327702 OWY327700:OWY327702 PGU327700:PGU327702 PQQ327700:PQQ327702 QAM327700:QAM327702 QKI327700:QKI327702 QUE327700:QUE327702 REA327700:REA327702 RNW327700:RNW327702 RXS327700:RXS327702 SHO327700:SHO327702 SRK327700:SRK327702 TBG327700:TBG327702 TLC327700:TLC327702 TUY327700:TUY327702 UEU327700:UEU327702 UOQ327700:UOQ327702 UYM327700:UYM327702 VII327700:VII327702 VSE327700:VSE327702 WCA327700:WCA327702 WLW327700:WLW327702 WVS327700:WVS327702 K393236:K393238 JG393236:JG393238 TC393236:TC393238 ACY393236:ACY393238 AMU393236:AMU393238 AWQ393236:AWQ393238 BGM393236:BGM393238 BQI393236:BQI393238 CAE393236:CAE393238 CKA393236:CKA393238 CTW393236:CTW393238 DDS393236:DDS393238 DNO393236:DNO393238 DXK393236:DXK393238 EHG393236:EHG393238 ERC393236:ERC393238 FAY393236:FAY393238 FKU393236:FKU393238 FUQ393236:FUQ393238 GEM393236:GEM393238 GOI393236:GOI393238 GYE393236:GYE393238 HIA393236:HIA393238 HRW393236:HRW393238 IBS393236:IBS393238 ILO393236:ILO393238 IVK393236:IVK393238 JFG393236:JFG393238 JPC393236:JPC393238 JYY393236:JYY393238 KIU393236:KIU393238 KSQ393236:KSQ393238 LCM393236:LCM393238 LMI393236:LMI393238 LWE393236:LWE393238 MGA393236:MGA393238 MPW393236:MPW393238 MZS393236:MZS393238 NJO393236:NJO393238 NTK393236:NTK393238 ODG393236:ODG393238 ONC393236:ONC393238 OWY393236:OWY393238 PGU393236:PGU393238 PQQ393236:PQQ393238 QAM393236:QAM393238 QKI393236:QKI393238 QUE393236:QUE393238 REA393236:REA393238 RNW393236:RNW393238 RXS393236:RXS393238 SHO393236:SHO393238 SRK393236:SRK393238 TBG393236:TBG393238 TLC393236:TLC393238 TUY393236:TUY393238 UEU393236:UEU393238 UOQ393236:UOQ393238 UYM393236:UYM393238 VII393236:VII393238 VSE393236:VSE393238 WCA393236:WCA393238 WLW393236:WLW393238 WVS393236:WVS393238 K458772:K458774 JG458772:JG458774 TC458772:TC458774 ACY458772:ACY458774 AMU458772:AMU458774 AWQ458772:AWQ458774 BGM458772:BGM458774 BQI458772:BQI458774 CAE458772:CAE458774 CKA458772:CKA458774 CTW458772:CTW458774 DDS458772:DDS458774 DNO458772:DNO458774 DXK458772:DXK458774 EHG458772:EHG458774 ERC458772:ERC458774 FAY458772:FAY458774 FKU458772:FKU458774 FUQ458772:FUQ458774 GEM458772:GEM458774 GOI458772:GOI458774 GYE458772:GYE458774 HIA458772:HIA458774 HRW458772:HRW458774 IBS458772:IBS458774 ILO458772:ILO458774 IVK458772:IVK458774 JFG458772:JFG458774 JPC458772:JPC458774 JYY458772:JYY458774 KIU458772:KIU458774 KSQ458772:KSQ458774 LCM458772:LCM458774 LMI458772:LMI458774 LWE458772:LWE458774 MGA458772:MGA458774 MPW458772:MPW458774 MZS458772:MZS458774 NJO458772:NJO458774 NTK458772:NTK458774 ODG458772:ODG458774 ONC458772:ONC458774 OWY458772:OWY458774 PGU458772:PGU458774 PQQ458772:PQQ458774 QAM458772:QAM458774 QKI458772:QKI458774 QUE458772:QUE458774 REA458772:REA458774 RNW458772:RNW458774 RXS458772:RXS458774 SHO458772:SHO458774 SRK458772:SRK458774 TBG458772:TBG458774 TLC458772:TLC458774 TUY458772:TUY458774 UEU458772:UEU458774 UOQ458772:UOQ458774 UYM458772:UYM458774 VII458772:VII458774 VSE458772:VSE458774 WCA458772:WCA458774 WLW458772:WLW458774 WVS458772:WVS458774 K524308:K524310 JG524308:JG524310 TC524308:TC524310 ACY524308:ACY524310 AMU524308:AMU524310 AWQ524308:AWQ524310 BGM524308:BGM524310 BQI524308:BQI524310 CAE524308:CAE524310 CKA524308:CKA524310 CTW524308:CTW524310 DDS524308:DDS524310 DNO524308:DNO524310 DXK524308:DXK524310 EHG524308:EHG524310 ERC524308:ERC524310 FAY524308:FAY524310 FKU524308:FKU524310 FUQ524308:FUQ524310 GEM524308:GEM524310 GOI524308:GOI524310 GYE524308:GYE524310 HIA524308:HIA524310 HRW524308:HRW524310 IBS524308:IBS524310 ILO524308:ILO524310 IVK524308:IVK524310 JFG524308:JFG524310 JPC524308:JPC524310 JYY524308:JYY524310 KIU524308:KIU524310 KSQ524308:KSQ524310 LCM524308:LCM524310 LMI524308:LMI524310 LWE524308:LWE524310 MGA524308:MGA524310 MPW524308:MPW524310 MZS524308:MZS524310 NJO524308:NJO524310 NTK524308:NTK524310 ODG524308:ODG524310 ONC524308:ONC524310 OWY524308:OWY524310 PGU524308:PGU524310 PQQ524308:PQQ524310 QAM524308:QAM524310 QKI524308:QKI524310 QUE524308:QUE524310 REA524308:REA524310 RNW524308:RNW524310 RXS524308:RXS524310 SHO524308:SHO524310 SRK524308:SRK524310 TBG524308:TBG524310 TLC524308:TLC524310 TUY524308:TUY524310 UEU524308:UEU524310 UOQ524308:UOQ524310 UYM524308:UYM524310 VII524308:VII524310 VSE524308:VSE524310 WCA524308:WCA524310 WLW524308:WLW524310 WVS524308:WVS524310 K589844:K589846 JG589844:JG589846 TC589844:TC589846 ACY589844:ACY589846 AMU589844:AMU589846 AWQ589844:AWQ589846 BGM589844:BGM589846 BQI589844:BQI589846 CAE589844:CAE589846 CKA589844:CKA589846 CTW589844:CTW589846 DDS589844:DDS589846 DNO589844:DNO589846 DXK589844:DXK589846 EHG589844:EHG589846 ERC589844:ERC589846 FAY589844:FAY589846 FKU589844:FKU589846 FUQ589844:FUQ589846 GEM589844:GEM589846 GOI589844:GOI589846 GYE589844:GYE589846 HIA589844:HIA589846 HRW589844:HRW589846 IBS589844:IBS589846 ILO589844:ILO589846 IVK589844:IVK589846 JFG589844:JFG589846 JPC589844:JPC589846 JYY589844:JYY589846 KIU589844:KIU589846 KSQ589844:KSQ589846 LCM589844:LCM589846 LMI589844:LMI589846 LWE589844:LWE589846 MGA589844:MGA589846 MPW589844:MPW589846 MZS589844:MZS589846 NJO589844:NJO589846 NTK589844:NTK589846 ODG589844:ODG589846 ONC589844:ONC589846 OWY589844:OWY589846 PGU589844:PGU589846 PQQ589844:PQQ589846 QAM589844:QAM589846 QKI589844:QKI589846 QUE589844:QUE589846 REA589844:REA589846 RNW589844:RNW589846 RXS589844:RXS589846 SHO589844:SHO589846 SRK589844:SRK589846 TBG589844:TBG589846 TLC589844:TLC589846 TUY589844:TUY589846 UEU589844:UEU589846 UOQ589844:UOQ589846 UYM589844:UYM589846 VII589844:VII589846 VSE589844:VSE589846 WCA589844:WCA589846 WLW589844:WLW589846 WVS589844:WVS589846 K655380:K655382 JG655380:JG655382 TC655380:TC655382 ACY655380:ACY655382 AMU655380:AMU655382 AWQ655380:AWQ655382 BGM655380:BGM655382 BQI655380:BQI655382 CAE655380:CAE655382 CKA655380:CKA655382 CTW655380:CTW655382 DDS655380:DDS655382 DNO655380:DNO655382 DXK655380:DXK655382 EHG655380:EHG655382 ERC655380:ERC655382 FAY655380:FAY655382 FKU655380:FKU655382 FUQ655380:FUQ655382 GEM655380:GEM655382 GOI655380:GOI655382 GYE655380:GYE655382 HIA655380:HIA655382 HRW655380:HRW655382 IBS655380:IBS655382 ILO655380:ILO655382 IVK655380:IVK655382 JFG655380:JFG655382 JPC655380:JPC655382 JYY655380:JYY655382 KIU655380:KIU655382 KSQ655380:KSQ655382 LCM655380:LCM655382 LMI655380:LMI655382 LWE655380:LWE655382 MGA655380:MGA655382 MPW655380:MPW655382 MZS655380:MZS655382 NJO655380:NJO655382 NTK655380:NTK655382 ODG655380:ODG655382 ONC655380:ONC655382 OWY655380:OWY655382 PGU655380:PGU655382 PQQ655380:PQQ655382 QAM655380:QAM655382 QKI655380:QKI655382 QUE655380:QUE655382 REA655380:REA655382 RNW655380:RNW655382 RXS655380:RXS655382 SHO655380:SHO655382 SRK655380:SRK655382 TBG655380:TBG655382 TLC655380:TLC655382 TUY655380:TUY655382 UEU655380:UEU655382 UOQ655380:UOQ655382 UYM655380:UYM655382 VII655380:VII655382 VSE655380:VSE655382 WCA655380:WCA655382 WLW655380:WLW655382 WVS655380:WVS655382 K720916:K720918 JG720916:JG720918 TC720916:TC720918 ACY720916:ACY720918 AMU720916:AMU720918 AWQ720916:AWQ720918 BGM720916:BGM720918 BQI720916:BQI720918 CAE720916:CAE720918 CKA720916:CKA720918 CTW720916:CTW720918 DDS720916:DDS720918 DNO720916:DNO720918 DXK720916:DXK720918 EHG720916:EHG720918 ERC720916:ERC720918 FAY720916:FAY720918 FKU720916:FKU720918 FUQ720916:FUQ720918 GEM720916:GEM720918 GOI720916:GOI720918 GYE720916:GYE720918 HIA720916:HIA720918 HRW720916:HRW720918 IBS720916:IBS720918 ILO720916:ILO720918 IVK720916:IVK720918 JFG720916:JFG720918 JPC720916:JPC720918 JYY720916:JYY720918 KIU720916:KIU720918 KSQ720916:KSQ720918 LCM720916:LCM720918 LMI720916:LMI720918 LWE720916:LWE720918 MGA720916:MGA720918 MPW720916:MPW720918 MZS720916:MZS720918 NJO720916:NJO720918 NTK720916:NTK720918 ODG720916:ODG720918 ONC720916:ONC720918 OWY720916:OWY720918 PGU720916:PGU720918 PQQ720916:PQQ720918 QAM720916:QAM720918 QKI720916:QKI720918 QUE720916:QUE720918 REA720916:REA720918 RNW720916:RNW720918 RXS720916:RXS720918 SHO720916:SHO720918 SRK720916:SRK720918 TBG720916:TBG720918 TLC720916:TLC720918 TUY720916:TUY720918 UEU720916:UEU720918 UOQ720916:UOQ720918 UYM720916:UYM720918 VII720916:VII720918 VSE720916:VSE720918 WCA720916:WCA720918 WLW720916:WLW720918 WVS720916:WVS720918 K786452:K786454 JG786452:JG786454 TC786452:TC786454 ACY786452:ACY786454 AMU786452:AMU786454 AWQ786452:AWQ786454 BGM786452:BGM786454 BQI786452:BQI786454 CAE786452:CAE786454 CKA786452:CKA786454 CTW786452:CTW786454 DDS786452:DDS786454 DNO786452:DNO786454 DXK786452:DXK786454 EHG786452:EHG786454 ERC786452:ERC786454 FAY786452:FAY786454 FKU786452:FKU786454 FUQ786452:FUQ786454 GEM786452:GEM786454 GOI786452:GOI786454 GYE786452:GYE786454 HIA786452:HIA786454 HRW786452:HRW786454 IBS786452:IBS786454 ILO786452:ILO786454 IVK786452:IVK786454 JFG786452:JFG786454 JPC786452:JPC786454 JYY786452:JYY786454 KIU786452:KIU786454 KSQ786452:KSQ786454 LCM786452:LCM786454 LMI786452:LMI786454 LWE786452:LWE786454 MGA786452:MGA786454 MPW786452:MPW786454 MZS786452:MZS786454 NJO786452:NJO786454 NTK786452:NTK786454 ODG786452:ODG786454 ONC786452:ONC786454 OWY786452:OWY786454 PGU786452:PGU786454 PQQ786452:PQQ786454 QAM786452:QAM786454 QKI786452:QKI786454 QUE786452:QUE786454 REA786452:REA786454 RNW786452:RNW786454 RXS786452:RXS786454 SHO786452:SHO786454 SRK786452:SRK786454 TBG786452:TBG786454 TLC786452:TLC786454 TUY786452:TUY786454 UEU786452:UEU786454 UOQ786452:UOQ786454 UYM786452:UYM786454 VII786452:VII786454 VSE786452:VSE786454 WCA786452:WCA786454 WLW786452:WLW786454 WVS786452:WVS786454 K851988:K851990 JG851988:JG851990 TC851988:TC851990 ACY851988:ACY851990 AMU851988:AMU851990 AWQ851988:AWQ851990 BGM851988:BGM851990 BQI851988:BQI851990 CAE851988:CAE851990 CKA851988:CKA851990 CTW851988:CTW851990 DDS851988:DDS851990 DNO851988:DNO851990 DXK851988:DXK851990 EHG851988:EHG851990 ERC851988:ERC851990 FAY851988:FAY851990 FKU851988:FKU851990 FUQ851988:FUQ851990 GEM851988:GEM851990 GOI851988:GOI851990 GYE851988:GYE851990 HIA851988:HIA851990 HRW851988:HRW851990 IBS851988:IBS851990 ILO851988:ILO851990 IVK851988:IVK851990 JFG851988:JFG851990 JPC851988:JPC851990 JYY851988:JYY851990 KIU851988:KIU851990 KSQ851988:KSQ851990 LCM851988:LCM851990 LMI851988:LMI851990 LWE851988:LWE851990 MGA851988:MGA851990 MPW851988:MPW851990 MZS851988:MZS851990 NJO851988:NJO851990 NTK851988:NTK851990 ODG851988:ODG851990 ONC851988:ONC851990 OWY851988:OWY851990 PGU851988:PGU851990 PQQ851988:PQQ851990 QAM851988:QAM851990 QKI851988:QKI851990 QUE851988:QUE851990 REA851988:REA851990 RNW851988:RNW851990 RXS851988:RXS851990 SHO851988:SHO851990 SRK851988:SRK851990 TBG851988:TBG851990 TLC851988:TLC851990 TUY851988:TUY851990 UEU851988:UEU851990 UOQ851988:UOQ851990 UYM851988:UYM851990 VII851988:VII851990 VSE851988:VSE851990 WCA851988:WCA851990 WLW851988:WLW851990 WVS851988:WVS851990 K917524:K917526 JG917524:JG917526 TC917524:TC917526 ACY917524:ACY917526 AMU917524:AMU917526 AWQ917524:AWQ917526 BGM917524:BGM917526 BQI917524:BQI917526 CAE917524:CAE917526 CKA917524:CKA917526 CTW917524:CTW917526 DDS917524:DDS917526 DNO917524:DNO917526 DXK917524:DXK917526 EHG917524:EHG917526 ERC917524:ERC917526 FAY917524:FAY917526 FKU917524:FKU917526 FUQ917524:FUQ917526 GEM917524:GEM917526 GOI917524:GOI917526 GYE917524:GYE917526 HIA917524:HIA917526 HRW917524:HRW917526 IBS917524:IBS917526 ILO917524:ILO917526 IVK917524:IVK917526 JFG917524:JFG917526 JPC917524:JPC917526 JYY917524:JYY917526 KIU917524:KIU917526 KSQ917524:KSQ917526 LCM917524:LCM917526 LMI917524:LMI917526 LWE917524:LWE917526 MGA917524:MGA917526 MPW917524:MPW917526 MZS917524:MZS917526 NJO917524:NJO917526 NTK917524:NTK917526 ODG917524:ODG917526 ONC917524:ONC917526 OWY917524:OWY917526 PGU917524:PGU917526 PQQ917524:PQQ917526 QAM917524:QAM917526 QKI917524:QKI917526 QUE917524:QUE917526 REA917524:REA917526 RNW917524:RNW917526 RXS917524:RXS917526 SHO917524:SHO917526 SRK917524:SRK917526 TBG917524:TBG917526 TLC917524:TLC917526 TUY917524:TUY917526 UEU917524:UEU917526 UOQ917524:UOQ917526 UYM917524:UYM917526 VII917524:VII917526 VSE917524:VSE917526 WCA917524:WCA917526 WLW917524:WLW917526 WVS917524:WVS917526 K983060:K983062 JG983060:JG983062 TC983060:TC983062 ACY983060:ACY983062 AMU983060:AMU983062 AWQ983060:AWQ983062 BGM983060:BGM983062 BQI983060:BQI983062 CAE983060:CAE983062 CKA983060:CKA983062 CTW983060:CTW983062 DDS983060:DDS983062 DNO983060:DNO983062 DXK983060:DXK983062 EHG983060:EHG983062 ERC983060:ERC983062 FAY983060:FAY983062 FKU983060:FKU983062 FUQ983060:FUQ983062 GEM983060:GEM983062 GOI983060:GOI983062 GYE983060:GYE983062 HIA983060:HIA983062 HRW983060:HRW983062 IBS983060:IBS983062 ILO983060:ILO983062 IVK983060:IVK983062 JFG983060:JFG983062 JPC983060:JPC983062 JYY983060:JYY983062 KIU983060:KIU983062 KSQ983060:KSQ983062 LCM983060:LCM983062 LMI983060:LMI983062 LWE983060:LWE983062 MGA983060:MGA983062 MPW983060:MPW983062 MZS983060:MZS983062 NJO983060:NJO983062 NTK983060:NTK983062 ODG983060:ODG983062 ONC983060:ONC983062 OWY983060:OWY983062 PGU983060:PGU983062 PQQ983060:PQQ983062 QAM983060:QAM983062 QKI983060:QKI983062 QUE983060:QUE983062 REA983060:REA983062 RNW983060:RNW983062 RXS983060:RXS983062 SHO983060:SHO983062 SRK983060:SRK983062 TBG983060:TBG983062 TLC983060:TLC983062 TUY983060:TUY983062 UEU983060:UEU983062 UOQ983060:UOQ983062 UYM983060:UYM983062 VII983060:VII983062 VSE983060:VSE983062 WCA983060:WCA983062 WLW983060:WLW983062 WVS983060:WVS983062 M4:N4 JI4:JJ4 TE4:TF4 ADA4:ADB4 AMW4:AMX4 AWS4:AWT4 BGO4:BGP4 BQK4:BQL4 CAG4:CAH4 CKC4:CKD4 CTY4:CTZ4 DDU4:DDV4 DNQ4:DNR4 DXM4:DXN4 EHI4:EHJ4 ERE4:ERF4 FBA4:FBB4 FKW4:FKX4 FUS4:FUT4 GEO4:GEP4 GOK4:GOL4 GYG4:GYH4 HIC4:HID4 HRY4:HRZ4 IBU4:IBV4 ILQ4:ILR4 IVM4:IVN4 JFI4:JFJ4 JPE4:JPF4 JZA4:JZB4 KIW4:KIX4 KSS4:KST4 LCO4:LCP4 LMK4:LML4 LWG4:LWH4 MGC4:MGD4 MPY4:MPZ4 MZU4:MZV4 NJQ4:NJR4 NTM4:NTN4 ODI4:ODJ4 ONE4:ONF4 OXA4:OXB4 PGW4:PGX4 PQS4:PQT4 QAO4:QAP4 QKK4:QKL4 QUG4:QUH4 REC4:RED4 RNY4:RNZ4 RXU4:RXV4 SHQ4:SHR4 SRM4:SRN4 TBI4:TBJ4 TLE4:TLF4 TVA4:TVB4 UEW4:UEX4 UOS4:UOT4 UYO4:UYP4 VIK4:VIL4 VSG4:VSH4 WCC4:WCD4 WLY4:WLZ4 WVU4:WVV4 M65540:N65540 JI65540:JJ65540 TE65540:TF65540 ADA65540:ADB65540 AMW65540:AMX65540 AWS65540:AWT65540 BGO65540:BGP65540 BQK65540:BQL65540 CAG65540:CAH65540 CKC65540:CKD65540 CTY65540:CTZ65540 DDU65540:DDV65540 DNQ65540:DNR65540 DXM65540:DXN65540 EHI65540:EHJ65540 ERE65540:ERF65540 FBA65540:FBB65540 FKW65540:FKX65540 FUS65540:FUT65540 GEO65540:GEP65540 GOK65540:GOL65540 GYG65540:GYH65540 HIC65540:HID65540 HRY65540:HRZ65540 IBU65540:IBV65540 ILQ65540:ILR65540 IVM65540:IVN65540 JFI65540:JFJ65540 JPE65540:JPF65540 JZA65540:JZB65540 KIW65540:KIX65540 KSS65540:KST65540 LCO65540:LCP65540 LMK65540:LML65540 LWG65540:LWH65540 MGC65540:MGD65540 MPY65540:MPZ65540 MZU65540:MZV65540 NJQ65540:NJR65540 NTM65540:NTN65540 ODI65540:ODJ65540 ONE65540:ONF65540 OXA65540:OXB65540 PGW65540:PGX65540 PQS65540:PQT65540 QAO65540:QAP65540 QKK65540:QKL65540 QUG65540:QUH65540 REC65540:RED65540 RNY65540:RNZ65540 RXU65540:RXV65540 SHQ65540:SHR65540 SRM65540:SRN65540 TBI65540:TBJ65540 TLE65540:TLF65540 TVA65540:TVB65540 UEW65540:UEX65540 UOS65540:UOT65540 UYO65540:UYP65540 VIK65540:VIL65540 VSG65540:VSH65540 WCC65540:WCD65540 WLY65540:WLZ65540 WVU65540:WVV65540 M131076:N131076 JI131076:JJ131076 TE131076:TF131076 ADA131076:ADB131076 AMW131076:AMX131076 AWS131076:AWT131076 BGO131076:BGP131076 BQK131076:BQL131076 CAG131076:CAH131076 CKC131076:CKD131076 CTY131076:CTZ131076 DDU131076:DDV131076 DNQ131076:DNR131076 DXM131076:DXN131076 EHI131076:EHJ131076 ERE131076:ERF131076 FBA131076:FBB131076 FKW131076:FKX131076 FUS131076:FUT131076 GEO131076:GEP131076 GOK131076:GOL131076 GYG131076:GYH131076 HIC131076:HID131076 HRY131076:HRZ131076 IBU131076:IBV131076 ILQ131076:ILR131076 IVM131076:IVN131076 JFI131076:JFJ131076 JPE131076:JPF131076 JZA131076:JZB131076 KIW131076:KIX131076 KSS131076:KST131076 LCO131076:LCP131076 LMK131076:LML131076 LWG131076:LWH131076 MGC131076:MGD131076 MPY131076:MPZ131076 MZU131076:MZV131076 NJQ131076:NJR131076 NTM131076:NTN131076 ODI131076:ODJ131076 ONE131076:ONF131076 OXA131076:OXB131076 PGW131076:PGX131076 PQS131076:PQT131076 QAO131076:QAP131076 QKK131076:QKL131076 QUG131076:QUH131076 REC131076:RED131076 RNY131076:RNZ131076 RXU131076:RXV131076 SHQ131076:SHR131076 SRM131076:SRN131076 TBI131076:TBJ131076 TLE131076:TLF131076 TVA131076:TVB131076 UEW131076:UEX131076 UOS131076:UOT131076 UYO131076:UYP131076 VIK131076:VIL131076 VSG131076:VSH131076 WCC131076:WCD131076 WLY131076:WLZ131076 WVU131076:WVV131076 M196612:N196612 JI196612:JJ196612 TE196612:TF196612 ADA196612:ADB196612 AMW196612:AMX196612 AWS196612:AWT196612 BGO196612:BGP196612 BQK196612:BQL196612 CAG196612:CAH196612 CKC196612:CKD196612 CTY196612:CTZ196612 DDU196612:DDV196612 DNQ196612:DNR196612 DXM196612:DXN196612 EHI196612:EHJ196612 ERE196612:ERF196612 FBA196612:FBB196612 FKW196612:FKX196612 FUS196612:FUT196612 GEO196612:GEP196612 GOK196612:GOL196612 GYG196612:GYH196612 HIC196612:HID196612 HRY196612:HRZ196612 IBU196612:IBV196612 ILQ196612:ILR196612 IVM196612:IVN196612 JFI196612:JFJ196612 JPE196612:JPF196612 JZA196612:JZB196612 KIW196612:KIX196612 KSS196612:KST196612 LCO196612:LCP196612 LMK196612:LML196612 LWG196612:LWH196612 MGC196612:MGD196612 MPY196612:MPZ196612 MZU196612:MZV196612 NJQ196612:NJR196612 NTM196612:NTN196612 ODI196612:ODJ196612 ONE196612:ONF196612 OXA196612:OXB196612 PGW196612:PGX196612 PQS196612:PQT196612 QAO196612:QAP196612 QKK196612:QKL196612 QUG196612:QUH196612 REC196612:RED196612 RNY196612:RNZ196612 RXU196612:RXV196612 SHQ196612:SHR196612 SRM196612:SRN196612 TBI196612:TBJ196612 TLE196612:TLF196612 TVA196612:TVB196612 UEW196612:UEX196612 UOS196612:UOT196612 UYO196612:UYP196612 VIK196612:VIL196612 VSG196612:VSH196612 WCC196612:WCD196612 WLY196612:WLZ196612 WVU196612:WVV196612 M262148:N262148 JI262148:JJ262148 TE262148:TF262148 ADA262148:ADB262148 AMW262148:AMX262148 AWS262148:AWT262148 BGO262148:BGP262148 BQK262148:BQL262148 CAG262148:CAH262148 CKC262148:CKD262148 CTY262148:CTZ262148 DDU262148:DDV262148 DNQ262148:DNR262148 DXM262148:DXN262148 EHI262148:EHJ262148 ERE262148:ERF262148 FBA262148:FBB262148 FKW262148:FKX262148 FUS262148:FUT262148 GEO262148:GEP262148 GOK262148:GOL262148 GYG262148:GYH262148 HIC262148:HID262148 HRY262148:HRZ262148 IBU262148:IBV262148 ILQ262148:ILR262148 IVM262148:IVN262148 JFI262148:JFJ262148 JPE262148:JPF262148 JZA262148:JZB262148 KIW262148:KIX262148 KSS262148:KST262148 LCO262148:LCP262148 LMK262148:LML262148 LWG262148:LWH262148 MGC262148:MGD262148 MPY262148:MPZ262148 MZU262148:MZV262148 NJQ262148:NJR262148 NTM262148:NTN262148 ODI262148:ODJ262148 ONE262148:ONF262148 OXA262148:OXB262148 PGW262148:PGX262148 PQS262148:PQT262148 QAO262148:QAP262148 QKK262148:QKL262148 QUG262148:QUH262148 REC262148:RED262148 RNY262148:RNZ262148 RXU262148:RXV262148 SHQ262148:SHR262148 SRM262148:SRN262148 TBI262148:TBJ262148 TLE262148:TLF262148 TVA262148:TVB262148 UEW262148:UEX262148 UOS262148:UOT262148 UYO262148:UYP262148 VIK262148:VIL262148 VSG262148:VSH262148 WCC262148:WCD262148 WLY262148:WLZ262148 WVU262148:WVV262148 M327684:N327684 JI327684:JJ327684 TE327684:TF327684 ADA327684:ADB327684 AMW327684:AMX327684 AWS327684:AWT327684 BGO327684:BGP327684 BQK327684:BQL327684 CAG327684:CAH327684 CKC327684:CKD327684 CTY327684:CTZ327684 DDU327684:DDV327684 DNQ327684:DNR327684 DXM327684:DXN327684 EHI327684:EHJ327684 ERE327684:ERF327684 FBA327684:FBB327684 FKW327684:FKX327684 FUS327684:FUT327684 GEO327684:GEP327684 GOK327684:GOL327684 GYG327684:GYH327684 HIC327684:HID327684 HRY327684:HRZ327684 IBU327684:IBV327684 ILQ327684:ILR327684 IVM327684:IVN327684 JFI327684:JFJ327684 JPE327684:JPF327684 JZA327684:JZB327684 KIW327684:KIX327684 KSS327684:KST327684 LCO327684:LCP327684 LMK327684:LML327684 LWG327684:LWH327684 MGC327684:MGD327684 MPY327684:MPZ327684 MZU327684:MZV327684 NJQ327684:NJR327684 NTM327684:NTN327684 ODI327684:ODJ327684 ONE327684:ONF327684 OXA327684:OXB327684 PGW327684:PGX327684 PQS327684:PQT327684 QAO327684:QAP327684 QKK327684:QKL327684 QUG327684:QUH327684 REC327684:RED327684 RNY327684:RNZ327684 RXU327684:RXV327684 SHQ327684:SHR327684 SRM327684:SRN327684 TBI327684:TBJ327684 TLE327684:TLF327684 TVA327684:TVB327684 UEW327684:UEX327684 UOS327684:UOT327684 UYO327684:UYP327684 VIK327684:VIL327684 VSG327684:VSH327684 WCC327684:WCD327684 WLY327684:WLZ327684 WVU327684:WVV327684 M393220:N393220 JI393220:JJ393220 TE393220:TF393220 ADA393220:ADB393220 AMW393220:AMX393220 AWS393220:AWT393220 BGO393220:BGP393220 BQK393220:BQL393220 CAG393220:CAH393220 CKC393220:CKD393220 CTY393220:CTZ393220 DDU393220:DDV393220 DNQ393220:DNR393220 DXM393220:DXN393220 EHI393220:EHJ393220 ERE393220:ERF393220 FBA393220:FBB393220 FKW393220:FKX393220 FUS393220:FUT393220 GEO393220:GEP393220 GOK393220:GOL393220 GYG393220:GYH393220 HIC393220:HID393220 HRY393220:HRZ393220 IBU393220:IBV393220 ILQ393220:ILR393220 IVM393220:IVN393220 JFI393220:JFJ393220 JPE393220:JPF393220 JZA393220:JZB393220 KIW393220:KIX393220 KSS393220:KST393220 LCO393220:LCP393220 LMK393220:LML393220 LWG393220:LWH393220 MGC393220:MGD393220 MPY393220:MPZ393220 MZU393220:MZV393220 NJQ393220:NJR393220 NTM393220:NTN393220 ODI393220:ODJ393220 ONE393220:ONF393220 OXA393220:OXB393220 PGW393220:PGX393220 PQS393220:PQT393220 QAO393220:QAP393220 QKK393220:QKL393220 QUG393220:QUH393220 REC393220:RED393220 RNY393220:RNZ393220 RXU393220:RXV393220 SHQ393220:SHR393220 SRM393220:SRN393220 TBI393220:TBJ393220 TLE393220:TLF393220 TVA393220:TVB393220 UEW393220:UEX393220 UOS393220:UOT393220 UYO393220:UYP393220 VIK393220:VIL393220 VSG393220:VSH393220 WCC393220:WCD393220 WLY393220:WLZ393220 WVU393220:WVV393220 M458756:N458756 JI458756:JJ458756 TE458756:TF458756 ADA458756:ADB458756 AMW458756:AMX458756 AWS458756:AWT458756 BGO458756:BGP458756 BQK458756:BQL458756 CAG458756:CAH458756 CKC458756:CKD458756 CTY458756:CTZ458756 DDU458756:DDV458756 DNQ458756:DNR458756 DXM458756:DXN458756 EHI458756:EHJ458756 ERE458756:ERF458756 FBA458756:FBB458756 FKW458756:FKX458756 FUS458756:FUT458756 GEO458756:GEP458756 GOK458756:GOL458756 GYG458756:GYH458756 HIC458756:HID458756 HRY458756:HRZ458756 IBU458756:IBV458756 ILQ458756:ILR458756 IVM458756:IVN458756 JFI458756:JFJ458756 JPE458756:JPF458756 JZA458756:JZB458756 KIW458756:KIX458756 KSS458756:KST458756 LCO458756:LCP458756 LMK458756:LML458756 LWG458756:LWH458756 MGC458756:MGD458756 MPY458756:MPZ458756 MZU458756:MZV458756 NJQ458756:NJR458756 NTM458756:NTN458756 ODI458756:ODJ458756 ONE458756:ONF458756 OXA458756:OXB458756 PGW458756:PGX458756 PQS458756:PQT458756 QAO458756:QAP458756 QKK458756:QKL458756 QUG458756:QUH458756 REC458756:RED458756 RNY458756:RNZ458756 RXU458756:RXV458756 SHQ458756:SHR458756 SRM458756:SRN458756 TBI458756:TBJ458756 TLE458756:TLF458756 TVA458756:TVB458756 UEW458756:UEX458756 UOS458756:UOT458756 UYO458756:UYP458756 VIK458756:VIL458756 VSG458756:VSH458756 WCC458756:WCD458756 WLY458756:WLZ458756 WVU458756:WVV458756 M524292:N524292 JI524292:JJ524292 TE524292:TF524292 ADA524292:ADB524292 AMW524292:AMX524292 AWS524292:AWT524292 BGO524292:BGP524292 BQK524292:BQL524292 CAG524292:CAH524292 CKC524292:CKD524292 CTY524292:CTZ524292 DDU524292:DDV524292 DNQ524292:DNR524292 DXM524292:DXN524292 EHI524292:EHJ524292 ERE524292:ERF524292 FBA524292:FBB524292 FKW524292:FKX524292 FUS524292:FUT524292 GEO524292:GEP524292 GOK524292:GOL524292 GYG524292:GYH524292 HIC524292:HID524292 HRY524292:HRZ524292 IBU524292:IBV524292 ILQ524292:ILR524292 IVM524292:IVN524292 JFI524292:JFJ524292 JPE524292:JPF524292 JZA524292:JZB524292 KIW524292:KIX524292 KSS524292:KST524292 LCO524292:LCP524292 LMK524292:LML524292 LWG524292:LWH524292 MGC524292:MGD524292 MPY524292:MPZ524292 MZU524292:MZV524292 NJQ524292:NJR524292 NTM524292:NTN524292 ODI524292:ODJ524292 ONE524292:ONF524292 OXA524292:OXB524292 PGW524292:PGX524292 PQS524292:PQT524292 QAO524292:QAP524292 QKK524292:QKL524292 QUG524292:QUH524292 REC524292:RED524292 RNY524292:RNZ524292 RXU524292:RXV524292 SHQ524292:SHR524292 SRM524292:SRN524292 TBI524292:TBJ524292 TLE524292:TLF524292 TVA524292:TVB524292 UEW524292:UEX524292 UOS524292:UOT524292 UYO524292:UYP524292 VIK524292:VIL524292 VSG524292:VSH524292 WCC524292:WCD524292 WLY524292:WLZ524292 WVU524292:WVV524292 M589828:N589828 JI589828:JJ589828 TE589828:TF589828 ADA589828:ADB589828 AMW589828:AMX589828 AWS589828:AWT589828 BGO589828:BGP589828 BQK589828:BQL589828 CAG589828:CAH589828 CKC589828:CKD589828 CTY589828:CTZ589828 DDU589828:DDV589828 DNQ589828:DNR589828 DXM589828:DXN589828 EHI589828:EHJ589828 ERE589828:ERF589828 FBA589828:FBB589828 FKW589828:FKX589828 FUS589828:FUT589828 GEO589828:GEP589828 GOK589828:GOL589828 GYG589828:GYH589828 HIC589828:HID589828 HRY589828:HRZ589828 IBU589828:IBV589828 ILQ589828:ILR589828 IVM589828:IVN589828 JFI589828:JFJ589828 JPE589828:JPF589828 JZA589828:JZB589828 KIW589828:KIX589828 KSS589828:KST589828 LCO589828:LCP589828 LMK589828:LML589828 LWG589828:LWH589828 MGC589828:MGD589828 MPY589828:MPZ589828 MZU589828:MZV589828 NJQ589828:NJR589828 NTM589828:NTN589828 ODI589828:ODJ589828 ONE589828:ONF589828 OXA589828:OXB589828 PGW589828:PGX589828 PQS589828:PQT589828 QAO589828:QAP589828 QKK589828:QKL589828 QUG589828:QUH589828 REC589828:RED589828 RNY589828:RNZ589828 RXU589828:RXV589828 SHQ589828:SHR589828 SRM589828:SRN589828 TBI589828:TBJ589828 TLE589828:TLF589828 TVA589828:TVB589828 UEW589828:UEX589828 UOS589828:UOT589828 UYO589828:UYP589828 VIK589828:VIL589828 VSG589828:VSH589828 WCC589828:WCD589828 WLY589828:WLZ589828 WVU589828:WVV589828 M655364:N655364 JI655364:JJ655364 TE655364:TF655364 ADA655364:ADB655364 AMW655364:AMX655364 AWS655364:AWT655364 BGO655364:BGP655364 BQK655364:BQL655364 CAG655364:CAH655364 CKC655364:CKD655364 CTY655364:CTZ655364 DDU655364:DDV655364 DNQ655364:DNR655364 DXM655364:DXN655364 EHI655364:EHJ655364 ERE655364:ERF655364 FBA655364:FBB655364 FKW655364:FKX655364 FUS655364:FUT655364 GEO655364:GEP655364 GOK655364:GOL655364 GYG655364:GYH655364 HIC655364:HID655364 HRY655364:HRZ655364 IBU655364:IBV655364 ILQ655364:ILR655364 IVM655364:IVN655364 JFI655364:JFJ655364 JPE655364:JPF655364 JZA655364:JZB655364 KIW655364:KIX655364 KSS655364:KST655364 LCO655364:LCP655364 LMK655364:LML655364 LWG655364:LWH655364 MGC655364:MGD655364 MPY655364:MPZ655364 MZU655364:MZV655364 NJQ655364:NJR655364 NTM655364:NTN655364 ODI655364:ODJ655364 ONE655364:ONF655364 OXA655364:OXB655364 PGW655364:PGX655364 PQS655364:PQT655364 QAO655364:QAP655364 QKK655364:QKL655364 QUG655364:QUH655364 REC655364:RED655364 RNY655364:RNZ655364 RXU655364:RXV655364 SHQ655364:SHR655364 SRM655364:SRN655364 TBI655364:TBJ655364 TLE655364:TLF655364 TVA655364:TVB655364 UEW655364:UEX655364 UOS655364:UOT655364 UYO655364:UYP655364 VIK655364:VIL655364 VSG655364:VSH655364 WCC655364:WCD655364 WLY655364:WLZ655364 WVU655364:WVV655364 M720900:N720900 JI720900:JJ720900 TE720900:TF720900 ADA720900:ADB720900 AMW720900:AMX720900 AWS720900:AWT720900 BGO720900:BGP720900 BQK720900:BQL720900 CAG720900:CAH720900 CKC720900:CKD720900 CTY720900:CTZ720900 DDU720900:DDV720900 DNQ720900:DNR720900 DXM720900:DXN720900 EHI720900:EHJ720900 ERE720900:ERF720900 FBA720900:FBB720900 FKW720900:FKX720900 FUS720900:FUT720900 GEO720900:GEP720900 GOK720900:GOL720900 GYG720900:GYH720900 HIC720900:HID720900 HRY720900:HRZ720900 IBU720900:IBV720900 ILQ720900:ILR720900 IVM720900:IVN720900 JFI720900:JFJ720900 JPE720900:JPF720900 JZA720900:JZB720900 KIW720900:KIX720900 KSS720900:KST720900 LCO720900:LCP720900 LMK720900:LML720900 LWG720900:LWH720900 MGC720900:MGD720900 MPY720900:MPZ720900 MZU720900:MZV720900 NJQ720900:NJR720900 NTM720900:NTN720900 ODI720900:ODJ720900 ONE720900:ONF720900 OXA720900:OXB720900 PGW720900:PGX720900 PQS720900:PQT720900 QAO720900:QAP720900 QKK720900:QKL720900 QUG720900:QUH720900 REC720900:RED720900 RNY720900:RNZ720900 RXU720900:RXV720900 SHQ720900:SHR720900 SRM720900:SRN720900 TBI720900:TBJ720900 TLE720900:TLF720900 TVA720900:TVB720900 UEW720900:UEX720900 UOS720900:UOT720900 UYO720900:UYP720900 VIK720900:VIL720900 VSG720900:VSH720900 WCC720900:WCD720900 WLY720900:WLZ720900 WVU720900:WVV720900 M786436:N786436 JI786436:JJ786436 TE786436:TF786436 ADA786436:ADB786436 AMW786436:AMX786436 AWS786436:AWT786436 BGO786436:BGP786436 BQK786436:BQL786436 CAG786436:CAH786436 CKC786436:CKD786436 CTY786436:CTZ786436 DDU786436:DDV786436 DNQ786436:DNR786436 DXM786436:DXN786436 EHI786436:EHJ786436 ERE786436:ERF786436 FBA786436:FBB786436 FKW786436:FKX786436 FUS786436:FUT786436 GEO786436:GEP786436 GOK786436:GOL786436 GYG786436:GYH786436 HIC786436:HID786436 HRY786436:HRZ786436 IBU786436:IBV786436 ILQ786436:ILR786436 IVM786436:IVN786436 JFI786436:JFJ786436 JPE786436:JPF786436 JZA786436:JZB786436 KIW786436:KIX786436 KSS786436:KST786436 LCO786436:LCP786436 LMK786436:LML786436 LWG786436:LWH786436 MGC786436:MGD786436 MPY786436:MPZ786436 MZU786436:MZV786436 NJQ786436:NJR786436 NTM786436:NTN786436 ODI786436:ODJ786436 ONE786436:ONF786436 OXA786436:OXB786436 PGW786436:PGX786436 PQS786436:PQT786436 QAO786436:QAP786436 QKK786436:QKL786436 QUG786436:QUH786436 REC786436:RED786436 RNY786436:RNZ786436 RXU786436:RXV786436 SHQ786436:SHR786436 SRM786436:SRN786436 TBI786436:TBJ786436 TLE786436:TLF786436 TVA786436:TVB786436 UEW786436:UEX786436 UOS786436:UOT786436 UYO786436:UYP786436 VIK786436:VIL786436 VSG786436:VSH786436 WCC786436:WCD786436 WLY786436:WLZ786436 WVU786436:WVV786436 M851972:N851972 JI851972:JJ851972 TE851972:TF851972 ADA851972:ADB851972 AMW851972:AMX851972 AWS851972:AWT851972 BGO851972:BGP851972 BQK851972:BQL851972 CAG851972:CAH851972 CKC851972:CKD851972 CTY851972:CTZ851972 DDU851972:DDV851972 DNQ851972:DNR851972 DXM851972:DXN851972 EHI851972:EHJ851972 ERE851972:ERF851972 FBA851972:FBB851972 FKW851972:FKX851972 FUS851972:FUT851972 GEO851972:GEP851972 GOK851972:GOL851972 GYG851972:GYH851972 HIC851972:HID851972 HRY851972:HRZ851972 IBU851972:IBV851972 ILQ851972:ILR851972 IVM851972:IVN851972 JFI851972:JFJ851972 JPE851972:JPF851972 JZA851972:JZB851972 KIW851972:KIX851972 KSS851972:KST851972 LCO851972:LCP851972 LMK851972:LML851972 LWG851972:LWH851972 MGC851972:MGD851972 MPY851972:MPZ851972 MZU851972:MZV851972 NJQ851972:NJR851972 NTM851972:NTN851972 ODI851972:ODJ851972 ONE851972:ONF851972 OXA851972:OXB851972 PGW851972:PGX851972 PQS851972:PQT851972 QAO851972:QAP851972 QKK851972:QKL851972 QUG851972:QUH851972 REC851972:RED851972 RNY851972:RNZ851972 RXU851972:RXV851972 SHQ851972:SHR851972 SRM851972:SRN851972 TBI851972:TBJ851972 TLE851972:TLF851972 TVA851972:TVB851972 UEW851972:UEX851972 UOS851972:UOT851972 UYO851972:UYP851972 VIK851972:VIL851972 VSG851972:VSH851972 WCC851972:WCD851972 WLY851972:WLZ851972 WVU851972:WVV851972 M917508:N917508 JI917508:JJ917508 TE917508:TF917508 ADA917508:ADB917508 AMW917508:AMX917508 AWS917508:AWT917508 BGO917508:BGP917508 BQK917508:BQL917508 CAG917508:CAH917508 CKC917508:CKD917508 CTY917508:CTZ917508 DDU917508:DDV917508 DNQ917508:DNR917508 DXM917508:DXN917508 EHI917508:EHJ917508 ERE917508:ERF917508 FBA917508:FBB917508 FKW917508:FKX917508 FUS917508:FUT917508 GEO917508:GEP917508 GOK917508:GOL917508 GYG917508:GYH917508 HIC917508:HID917508 HRY917508:HRZ917508 IBU917508:IBV917508 ILQ917508:ILR917508 IVM917508:IVN917508 JFI917508:JFJ917508 JPE917508:JPF917508 JZA917508:JZB917508 KIW917508:KIX917508 KSS917508:KST917508 LCO917508:LCP917508 LMK917508:LML917508 LWG917508:LWH917508 MGC917508:MGD917508 MPY917508:MPZ917508 MZU917508:MZV917508 NJQ917508:NJR917508 NTM917508:NTN917508 ODI917508:ODJ917508 ONE917508:ONF917508 OXA917508:OXB917508 PGW917508:PGX917508 PQS917508:PQT917508 QAO917508:QAP917508 QKK917508:QKL917508 QUG917508:QUH917508 REC917508:RED917508 RNY917508:RNZ917508 RXU917508:RXV917508 SHQ917508:SHR917508 SRM917508:SRN917508 TBI917508:TBJ917508 TLE917508:TLF917508 TVA917508:TVB917508 UEW917508:UEX917508 UOS917508:UOT917508 UYO917508:UYP917508 VIK917508:VIL917508 VSG917508:VSH917508 WCC917508:WCD917508 WLY917508:WLZ917508 WVU917508:WVV917508 M983044:N983044 JI983044:JJ983044 TE983044:TF983044 ADA983044:ADB983044 AMW983044:AMX983044 AWS983044:AWT983044 BGO983044:BGP983044 BQK983044:BQL983044 CAG983044:CAH983044 CKC983044:CKD983044 CTY983044:CTZ983044 DDU983044:DDV983044 DNQ983044:DNR983044 DXM983044:DXN983044 EHI983044:EHJ983044 ERE983044:ERF983044 FBA983044:FBB983044 FKW983044:FKX983044 FUS983044:FUT983044 GEO983044:GEP983044 GOK983044:GOL983044 GYG983044:GYH983044 HIC983044:HID983044 HRY983044:HRZ983044 IBU983044:IBV983044 ILQ983044:ILR983044 IVM983044:IVN983044 JFI983044:JFJ983044 JPE983044:JPF983044 JZA983044:JZB983044 KIW983044:KIX983044 KSS983044:KST983044 LCO983044:LCP983044 LMK983044:LML983044 LWG983044:LWH983044 MGC983044:MGD983044 MPY983044:MPZ983044 MZU983044:MZV983044 NJQ983044:NJR983044 NTM983044:NTN983044 ODI983044:ODJ983044 ONE983044:ONF983044 OXA983044:OXB983044 PGW983044:PGX983044 PQS983044:PQT983044 QAO983044:QAP983044 QKK983044:QKL983044 QUG983044:QUH983044 REC983044:RED983044 RNY983044:RNZ983044 RXU983044:RXV983044 SHQ983044:SHR983044 SRM983044:SRN983044 TBI983044:TBJ983044 TLE983044:TLF983044 TVA983044:TVB983044 UEW983044:UEX983044 UOS983044:UOT983044 UYO983044:UYP983044 VIK983044:VIL983044 VSG983044:VSH983044 WCC983044:WCD983044 WLY983044:WLZ983044 WVU983044:WVV983044 E34:F34 JA34:JB34 SW34:SX34 ACS34:ACT34 AMO34:AMP34 AWK34:AWL34 BGG34:BGH34 BQC34:BQD34 BZY34:BZZ34 CJU34:CJV34 CTQ34:CTR34 DDM34:DDN34 DNI34:DNJ34 DXE34:DXF34 EHA34:EHB34 EQW34:EQX34 FAS34:FAT34 FKO34:FKP34 FUK34:FUL34 GEG34:GEH34 GOC34:GOD34 GXY34:GXZ34 HHU34:HHV34 HRQ34:HRR34 IBM34:IBN34 ILI34:ILJ34 IVE34:IVF34 JFA34:JFB34 JOW34:JOX34 JYS34:JYT34 KIO34:KIP34 KSK34:KSL34 LCG34:LCH34 LMC34:LMD34 LVY34:LVZ34 MFU34:MFV34 MPQ34:MPR34 MZM34:MZN34 NJI34:NJJ34 NTE34:NTF34 ODA34:ODB34 OMW34:OMX34 OWS34:OWT34 PGO34:PGP34 PQK34:PQL34 QAG34:QAH34 QKC34:QKD34 QTY34:QTZ34 RDU34:RDV34 RNQ34:RNR34 RXM34:RXN34 SHI34:SHJ34 SRE34:SRF34 TBA34:TBB34 TKW34:TKX34 TUS34:TUT34 UEO34:UEP34 UOK34:UOL34 UYG34:UYH34 VIC34:VID34 VRY34:VRZ34 WBU34:WBV34 WLQ34:WLR34 WVM34:WVN34 E65570:F65570 JA65570:JB65570 SW65570:SX65570 ACS65570:ACT65570 AMO65570:AMP65570 AWK65570:AWL65570 BGG65570:BGH65570 BQC65570:BQD65570 BZY65570:BZZ65570 CJU65570:CJV65570 CTQ65570:CTR65570 DDM65570:DDN65570 DNI65570:DNJ65570 DXE65570:DXF65570 EHA65570:EHB65570 EQW65570:EQX65570 FAS65570:FAT65570 FKO65570:FKP65570 FUK65570:FUL65570 GEG65570:GEH65570 GOC65570:GOD65570 GXY65570:GXZ65570 HHU65570:HHV65570 HRQ65570:HRR65570 IBM65570:IBN65570 ILI65570:ILJ65570 IVE65570:IVF65570 JFA65570:JFB65570 JOW65570:JOX65570 JYS65570:JYT65570 KIO65570:KIP65570 KSK65570:KSL65570 LCG65570:LCH65570 LMC65570:LMD65570 LVY65570:LVZ65570 MFU65570:MFV65570 MPQ65570:MPR65570 MZM65570:MZN65570 NJI65570:NJJ65570 NTE65570:NTF65570 ODA65570:ODB65570 OMW65570:OMX65570 OWS65570:OWT65570 PGO65570:PGP65570 PQK65570:PQL65570 QAG65570:QAH65570 QKC65570:QKD65570 QTY65570:QTZ65570 RDU65570:RDV65570 RNQ65570:RNR65570 RXM65570:RXN65570 SHI65570:SHJ65570 SRE65570:SRF65570 TBA65570:TBB65570 TKW65570:TKX65570 TUS65570:TUT65570 UEO65570:UEP65570 UOK65570:UOL65570 UYG65570:UYH65570 VIC65570:VID65570 VRY65570:VRZ65570 WBU65570:WBV65570 WLQ65570:WLR65570 WVM65570:WVN65570 E131106:F131106 JA131106:JB131106 SW131106:SX131106 ACS131106:ACT131106 AMO131106:AMP131106 AWK131106:AWL131106 BGG131106:BGH131106 BQC131106:BQD131106 BZY131106:BZZ131106 CJU131106:CJV131106 CTQ131106:CTR131106 DDM131106:DDN131106 DNI131106:DNJ131106 DXE131106:DXF131106 EHA131106:EHB131106 EQW131106:EQX131106 FAS131106:FAT131106 FKO131106:FKP131106 FUK131106:FUL131106 GEG131106:GEH131106 GOC131106:GOD131106 GXY131106:GXZ131106 HHU131106:HHV131106 HRQ131106:HRR131106 IBM131106:IBN131106 ILI131106:ILJ131106 IVE131106:IVF131106 JFA131106:JFB131106 JOW131106:JOX131106 JYS131106:JYT131106 KIO131106:KIP131106 KSK131106:KSL131106 LCG131106:LCH131106 LMC131106:LMD131106 LVY131106:LVZ131106 MFU131106:MFV131106 MPQ131106:MPR131106 MZM131106:MZN131106 NJI131106:NJJ131106 NTE131106:NTF131106 ODA131106:ODB131106 OMW131106:OMX131106 OWS131106:OWT131106 PGO131106:PGP131106 PQK131106:PQL131106 QAG131106:QAH131106 QKC131106:QKD131106 QTY131106:QTZ131106 RDU131106:RDV131106 RNQ131106:RNR131106 RXM131106:RXN131106 SHI131106:SHJ131106 SRE131106:SRF131106 TBA131106:TBB131106 TKW131106:TKX131106 TUS131106:TUT131106 UEO131106:UEP131106 UOK131106:UOL131106 UYG131106:UYH131106 VIC131106:VID131106 VRY131106:VRZ131106 WBU131106:WBV131106 WLQ131106:WLR131106 WVM131106:WVN131106 E196642:F196642 JA196642:JB196642 SW196642:SX196642 ACS196642:ACT196642 AMO196642:AMP196642 AWK196642:AWL196642 BGG196642:BGH196642 BQC196642:BQD196642 BZY196642:BZZ196642 CJU196642:CJV196642 CTQ196642:CTR196642 DDM196642:DDN196642 DNI196642:DNJ196642 DXE196642:DXF196642 EHA196642:EHB196642 EQW196642:EQX196642 FAS196642:FAT196642 FKO196642:FKP196642 FUK196642:FUL196642 GEG196642:GEH196642 GOC196642:GOD196642 GXY196642:GXZ196642 HHU196642:HHV196642 HRQ196642:HRR196642 IBM196642:IBN196642 ILI196642:ILJ196642 IVE196642:IVF196642 JFA196642:JFB196642 JOW196642:JOX196642 JYS196642:JYT196642 KIO196642:KIP196642 KSK196642:KSL196642 LCG196642:LCH196642 LMC196642:LMD196642 LVY196642:LVZ196642 MFU196642:MFV196642 MPQ196642:MPR196642 MZM196642:MZN196642 NJI196642:NJJ196642 NTE196642:NTF196642 ODA196642:ODB196642 OMW196642:OMX196642 OWS196642:OWT196642 PGO196642:PGP196642 PQK196642:PQL196642 QAG196642:QAH196642 QKC196642:QKD196642 QTY196642:QTZ196642 RDU196642:RDV196642 RNQ196642:RNR196642 RXM196642:RXN196642 SHI196642:SHJ196642 SRE196642:SRF196642 TBA196642:TBB196642 TKW196642:TKX196642 TUS196642:TUT196642 UEO196642:UEP196642 UOK196642:UOL196642 UYG196642:UYH196642 VIC196642:VID196642 VRY196642:VRZ196642 WBU196642:WBV196642 WLQ196642:WLR196642 WVM196642:WVN196642 E262178:F262178 JA262178:JB262178 SW262178:SX262178 ACS262178:ACT262178 AMO262178:AMP262178 AWK262178:AWL262178 BGG262178:BGH262178 BQC262178:BQD262178 BZY262178:BZZ262178 CJU262178:CJV262178 CTQ262178:CTR262178 DDM262178:DDN262178 DNI262178:DNJ262178 DXE262178:DXF262178 EHA262178:EHB262178 EQW262178:EQX262178 FAS262178:FAT262178 FKO262178:FKP262178 FUK262178:FUL262178 GEG262178:GEH262178 GOC262178:GOD262178 GXY262178:GXZ262178 HHU262178:HHV262178 HRQ262178:HRR262178 IBM262178:IBN262178 ILI262178:ILJ262178 IVE262178:IVF262178 JFA262178:JFB262178 JOW262178:JOX262178 JYS262178:JYT262178 KIO262178:KIP262178 KSK262178:KSL262178 LCG262178:LCH262178 LMC262178:LMD262178 LVY262178:LVZ262178 MFU262178:MFV262178 MPQ262178:MPR262178 MZM262178:MZN262178 NJI262178:NJJ262178 NTE262178:NTF262178 ODA262178:ODB262178 OMW262178:OMX262178 OWS262178:OWT262178 PGO262178:PGP262178 PQK262178:PQL262178 QAG262178:QAH262178 QKC262178:QKD262178 QTY262178:QTZ262178 RDU262178:RDV262178 RNQ262178:RNR262178 RXM262178:RXN262178 SHI262178:SHJ262178 SRE262178:SRF262178 TBA262178:TBB262178 TKW262178:TKX262178 TUS262178:TUT262178 UEO262178:UEP262178 UOK262178:UOL262178 UYG262178:UYH262178 VIC262178:VID262178 VRY262178:VRZ262178 WBU262178:WBV262178 WLQ262178:WLR262178 WVM262178:WVN262178 E327714:F327714 JA327714:JB327714 SW327714:SX327714 ACS327714:ACT327714 AMO327714:AMP327714 AWK327714:AWL327714 BGG327714:BGH327714 BQC327714:BQD327714 BZY327714:BZZ327714 CJU327714:CJV327714 CTQ327714:CTR327714 DDM327714:DDN327714 DNI327714:DNJ327714 DXE327714:DXF327714 EHA327714:EHB327714 EQW327714:EQX327714 FAS327714:FAT327714 FKO327714:FKP327714 FUK327714:FUL327714 GEG327714:GEH327714 GOC327714:GOD327714 GXY327714:GXZ327714 HHU327714:HHV327714 HRQ327714:HRR327714 IBM327714:IBN327714 ILI327714:ILJ327714 IVE327714:IVF327714 JFA327714:JFB327714 JOW327714:JOX327714 JYS327714:JYT327714 KIO327714:KIP327714 KSK327714:KSL327714 LCG327714:LCH327714 LMC327714:LMD327714 LVY327714:LVZ327714 MFU327714:MFV327714 MPQ327714:MPR327714 MZM327714:MZN327714 NJI327714:NJJ327714 NTE327714:NTF327714 ODA327714:ODB327714 OMW327714:OMX327714 OWS327714:OWT327714 PGO327714:PGP327714 PQK327714:PQL327714 QAG327714:QAH327714 QKC327714:QKD327714 QTY327714:QTZ327714 RDU327714:RDV327714 RNQ327714:RNR327714 RXM327714:RXN327714 SHI327714:SHJ327714 SRE327714:SRF327714 TBA327714:TBB327714 TKW327714:TKX327714 TUS327714:TUT327714 UEO327714:UEP327714 UOK327714:UOL327714 UYG327714:UYH327714 VIC327714:VID327714 VRY327714:VRZ327714 WBU327714:WBV327714 WLQ327714:WLR327714 WVM327714:WVN327714 E393250:F393250 JA393250:JB393250 SW393250:SX393250 ACS393250:ACT393250 AMO393250:AMP393250 AWK393250:AWL393250 BGG393250:BGH393250 BQC393250:BQD393250 BZY393250:BZZ393250 CJU393250:CJV393250 CTQ393250:CTR393250 DDM393250:DDN393250 DNI393250:DNJ393250 DXE393250:DXF393250 EHA393250:EHB393250 EQW393250:EQX393250 FAS393250:FAT393250 FKO393250:FKP393250 FUK393250:FUL393250 GEG393250:GEH393250 GOC393250:GOD393250 GXY393250:GXZ393250 HHU393250:HHV393250 HRQ393250:HRR393250 IBM393250:IBN393250 ILI393250:ILJ393250 IVE393250:IVF393250 JFA393250:JFB393250 JOW393250:JOX393250 JYS393250:JYT393250 KIO393250:KIP393250 KSK393250:KSL393250 LCG393250:LCH393250 LMC393250:LMD393250 LVY393250:LVZ393250 MFU393250:MFV393250 MPQ393250:MPR393250 MZM393250:MZN393250 NJI393250:NJJ393250 NTE393250:NTF393250 ODA393250:ODB393250 OMW393250:OMX393250 OWS393250:OWT393250 PGO393250:PGP393250 PQK393250:PQL393250 QAG393250:QAH393250 QKC393250:QKD393250 QTY393250:QTZ393250 RDU393250:RDV393250 RNQ393250:RNR393250 RXM393250:RXN393250 SHI393250:SHJ393250 SRE393250:SRF393250 TBA393250:TBB393250 TKW393250:TKX393250 TUS393250:TUT393250 UEO393250:UEP393250 UOK393250:UOL393250 UYG393250:UYH393250 VIC393250:VID393250 VRY393250:VRZ393250 WBU393250:WBV393250 WLQ393250:WLR393250 WVM393250:WVN393250 E458786:F458786 JA458786:JB458786 SW458786:SX458786 ACS458786:ACT458786 AMO458786:AMP458786 AWK458786:AWL458786 BGG458786:BGH458786 BQC458786:BQD458786 BZY458786:BZZ458786 CJU458786:CJV458786 CTQ458786:CTR458786 DDM458786:DDN458786 DNI458786:DNJ458786 DXE458786:DXF458786 EHA458786:EHB458786 EQW458786:EQX458786 FAS458786:FAT458786 FKO458786:FKP458786 FUK458786:FUL458786 GEG458786:GEH458786 GOC458786:GOD458786 GXY458786:GXZ458786 HHU458786:HHV458786 HRQ458786:HRR458786 IBM458786:IBN458786 ILI458786:ILJ458786 IVE458786:IVF458786 JFA458786:JFB458786 JOW458786:JOX458786 JYS458786:JYT458786 KIO458786:KIP458786 KSK458786:KSL458786 LCG458786:LCH458786 LMC458786:LMD458786 LVY458786:LVZ458786 MFU458786:MFV458786 MPQ458786:MPR458786 MZM458786:MZN458786 NJI458786:NJJ458786 NTE458786:NTF458786 ODA458786:ODB458786 OMW458786:OMX458786 OWS458786:OWT458786 PGO458786:PGP458786 PQK458786:PQL458786 QAG458786:QAH458786 QKC458786:QKD458786 QTY458786:QTZ458786 RDU458786:RDV458786 RNQ458786:RNR458786 RXM458786:RXN458786 SHI458786:SHJ458786 SRE458786:SRF458786 TBA458786:TBB458786 TKW458786:TKX458786 TUS458786:TUT458786 UEO458786:UEP458786 UOK458786:UOL458786 UYG458786:UYH458786 VIC458786:VID458786 VRY458786:VRZ458786 WBU458786:WBV458786 WLQ458786:WLR458786 WVM458786:WVN458786 E524322:F524322 JA524322:JB524322 SW524322:SX524322 ACS524322:ACT524322 AMO524322:AMP524322 AWK524322:AWL524322 BGG524322:BGH524322 BQC524322:BQD524322 BZY524322:BZZ524322 CJU524322:CJV524322 CTQ524322:CTR524322 DDM524322:DDN524322 DNI524322:DNJ524322 DXE524322:DXF524322 EHA524322:EHB524322 EQW524322:EQX524322 FAS524322:FAT524322 FKO524322:FKP524322 FUK524322:FUL524322 GEG524322:GEH524322 GOC524322:GOD524322 GXY524322:GXZ524322 HHU524322:HHV524322 HRQ524322:HRR524322 IBM524322:IBN524322 ILI524322:ILJ524322 IVE524322:IVF524322 JFA524322:JFB524322 JOW524322:JOX524322 JYS524322:JYT524322 KIO524322:KIP524322 KSK524322:KSL524322 LCG524322:LCH524322 LMC524322:LMD524322 LVY524322:LVZ524322 MFU524322:MFV524322 MPQ524322:MPR524322 MZM524322:MZN524322 NJI524322:NJJ524322 NTE524322:NTF524322 ODA524322:ODB524322 OMW524322:OMX524322 OWS524322:OWT524322 PGO524322:PGP524322 PQK524322:PQL524322 QAG524322:QAH524322 QKC524322:QKD524322 QTY524322:QTZ524322 RDU524322:RDV524322 RNQ524322:RNR524322 RXM524322:RXN524322 SHI524322:SHJ524322 SRE524322:SRF524322 TBA524322:TBB524322 TKW524322:TKX524322 TUS524322:TUT524322 UEO524322:UEP524322 UOK524322:UOL524322 UYG524322:UYH524322 VIC524322:VID524322 VRY524322:VRZ524322 WBU524322:WBV524322 WLQ524322:WLR524322 WVM524322:WVN524322 E589858:F589858 JA589858:JB589858 SW589858:SX589858 ACS589858:ACT589858 AMO589858:AMP589858 AWK589858:AWL589858 BGG589858:BGH589858 BQC589858:BQD589858 BZY589858:BZZ589858 CJU589858:CJV589858 CTQ589858:CTR589858 DDM589858:DDN589858 DNI589858:DNJ589858 DXE589858:DXF589858 EHA589858:EHB589858 EQW589858:EQX589858 FAS589858:FAT589858 FKO589858:FKP589858 FUK589858:FUL589858 GEG589858:GEH589858 GOC589858:GOD589858 GXY589858:GXZ589858 HHU589858:HHV589858 HRQ589858:HRR589858 IBM589858:IBN589858 ILI589858:ILJ589858 IVE589858:IVF589858 JFA589858:JFB589858 JOW589858:JOX589858 JYS589858:JYT589858 KIO589858:KIP589858 KSK589858:KSL589858 LCG589858:LCH589858 LMC589858:LMD589858 LVY589858:LVZ589858 MFU589858:MFV589858 MPQ589858:MPR589858 MZM589858:MZN589858 NJI589858:NJJ589858 NTE589858:NTF589858 ODA589858:ODB589858 OMW589858:OMX589858 OWS589858:OWT589858 PGO589858:PGP589858 PQK589858:PQL589858 QAG589858:QAH589858 QKC589858:QKD589858 QTY589858:QTZ589858 RDU589858:RDV589858 RNQ589858:RNR589858 RXM589858:RXN589858 SHI589858:SHJ589858 SRE589858:SRF589858 TBA589858:TBB589858 TKW589858:TKX589858 TUS589858:TUT589858 UEO589858:UEP589858 UOK589858:UOL589858 UYG589858:UYH589858 VIC589858:VID589858 VRY589858:VRZ589858 WBU589858:WBV589858 WLQ589858:WLR589858 WVM589858:WVN589858 E655394:F655394 JA655394:JB655394 SW655394:SX655394 ACS655394:ACT655394 AMO655394:AMP655394 AWK655394:AWL655394 BGG655394:BGH655394 BQC655394:BQD655394 BZY655394:BZZ655394 CJU655394:CJV655394 CTQ655394:CTR655394 DDM655394:DDN655394 DNI655394:DNJ655394 DXE655394:DXF655394 EHA655394:EHB655394 EQW655394:EQX655394 FAS655394:FAT655394 FKO655394:FKP655394 FUK655394:FUL655394 GEG655394:GEH655394 GOC655394:GOD655394 GXY655394:GXZ655394 HHU655394:HHV655394 HRQ655394:HRR655394 IBM655394:IBN655394 ILI655394:ILJ655394 IVE655394:IVF655394 JFA655394:JFB655394 JOW655394:JOX655394 JYS655394:JYT655394 KIO655394:KIP655394 KSK655394:KSL655394 LCG655394:LCH655394 LMC655394:LMD655394 LVY655394:LVZ655394 MFU655394:MFV655394 MPQ655394:MPR655394 MZM655394:MZN655394 NJI655394:NJJ655394 NTE655394:NTF655394 ODA655394:ODB655394 OMW655394:OMX655394 OWS655394:OWT655394 PGO655394:PGP655394 PQK655394:PQL655394 QAG655394:QAH655394 QKC655394:QKD655394 QTY655394:QTZ655394 RDU655394:RDV655394 RNQ655394:RNR655394 RXM655394:RXN655394 SHI655394:SHJ655394 SRE655394:SRF655394 TBA655394:TBB655394 TKW655394:TKX655394 TUS655394:TUT655394 UEO655394:UEP655394 UOK655394:UOL655394 UYG655394:UYH655394 VIC655394:VID655394 VRY655394:VRZ655394 WBU655394:WBV655394 WLQ655394:WLR655394 WVM655394:WVN655394 E720930:F720930 JA720930:JB720930 SW720930:SX720930 ACS720930:ACT720930 AMO720930:AMP720930 AWK720930:AWL720930 BGG720930:BGH720930 BQC720930:BQD720930 BZY720930:BZZ720930 CJU720930:CJV720930 CTQ720930:CTR720930 DDM720930:DDN720930 DNI720930:DNJ720930 DXE720930:DXF720930 EHA720930:EHB720930 EQW720930:EQX720930 FAS720930:FAT720930 FKO720930:FKP720930 FUK720930:FUL720930 GEG720930:GEH720930 GOC720930:GOD720930 GXY720930:GXZ720930 HHU720930:HHV720930 HRQ720930:HRR720930 IBM720930:IBN720930 ILI720930:ILJ720930 IVE720930:IVF720930 JFA720930:JFB720930 JOW720930:JOX720930 JYS720930:JYT720930 KIO720930:KIP720930 KSK720930:KSL720930 LCG720930:LCH720930 LMC720930:LMD720930 LVY720930:LVZ720930 MFU720930:MFV720930 MPQ720930:MPR720930 MZM720930:MZN720930 NJI720930:NJJ720930 NTE720930:NTF720930 ODA720930:ODB720930 OMW720930:OMX720930 OWS720930:OWT720930 PGO720930:PGP720930 PQK720930:PQL720930 QAG720930:QAH720930 QKC720930:QKD720930 QTY720930:QTZ720930 RDU720930:RDV720930 RNQ720930:RNR720930 RXM720930:RXN720930 SHI720930:SHJ720930 SRE720930:SRF720930 TBA720930:TBB720930 TKW720930:TKX720930 TUS720930:TUT720930 UEO720930:UEP720930 UOK720930:UOL720930 UYG720930:UYH720930 VIC720930:VID720930 VRY720930:VRZ720930 WBU720930:WBV720930 WLQ720930:WLR720930 WVM720930:WVN720930 E786466:F786466 JA786466:JB786466 SW786466:SX786466 ACS786466:ACT786466 AMO786466:AMP786466 AWK786466:AWL786466 BGG786466:BGH786466 BQC786466:BQD786466 BZY786466:BZZ786466 CJU786466:CJV786466 CTQ786466:CTR786466 DDM786466:DDN786466 DNI786466:DNJ786466 DXE786466:DXF786466 EHA786466:EHB786466 EQW786466:EQX786466 FAS786466:FAT786466 FKO786466:FKP786466 FUK786466:FUL786466 GEG786466:GEH786466 GOC786466:GOD786466 GXY786466:GXZ786466 HHU786466:HHV786466 HRQ786466:HRR786466 IBM786466:IBN786466 ILI786466:ILJ786466 IVE786466:IVF786466 JFA786466:JFB786466 JOW786466:JOX786466 JYS786466:JYT786466 KIO786466:KIP786466 KSK786466:KSL786466 LCG786466:LCH786466 LMC786466:LMD786466 LVY786466:LVZ786466 MFU786466:MFV786466 MPQ786466:MPR786466 MZM786466:MZN786466 NJI786466:NJJ786466 NTE786466:NTF786466 ODA786466:ODB786466 OMW786466:OMX786466 OWS786466:OWT786466 PGO786466:PGP786466 PQK786466:PQL786466 QAG786466:QAH786466 QKC786466:QKD786466 QTY786466:QTZ786466 RDU786466:RDV786466 RNQ786466:RNR786466 RXM786466:RXN786466 SHI786466:SHJ786466 SRE786466:SRF786466 TBA786466:TBB786466 TKW786466:TKX786466 TUS786466:TUT786466 UEO786466:UEP786466 UOK786466:UOL786466 UYG786466:UYH786466 VIC786466:VID786466 VRY786466:VRZ786466 WBU786466:WBV786466 WLQ786466:WLR786466 WVM786466:WVN786466 E852002:F852002 JA852002:JB852002 SW852002:SX852002 ACS852002:ACT852002 AMO852002:AMP852002 AWK852002:AWL852002 BGG852002:BGH852002 BQC852002:BQD852002 BZY852002:BZZ852002 CJU852002:CJV852002 CTQ852002:CTR852002 DDM852002:DDN852002 DNI852002:DNJ852002 DXE852002:DXF852002 EHA852002:EHB852002 EQW852002:EQX852002 FAS852002:FAT852002 FKO852002:FKP852002 FUK852002:FUL852002 GEG852002:GEH852002 GOC852002:GOD852002 GXY852002:GXZ852002 HHU852002:HHV852002 HRQ852002:HRR852002 IBM852002:IBN852002 ILI852002:ILJ852002 IVE852002:IVF852002 JFA852002:JFB852002 JOW852002:JOX852002 JYS852002:JYT852002 KIO852002:KIP852002 KSK852002:KSL852002 LCG852002:LCH852002 LMC852002:LMD852002 LVY852002:LVZ852002 MFU852002:MFV852002 MPQ852002:MPR852002 MZM852002:MZN852002 NJI852002:NJJ852002 NTE852002:NTF852002 ODA852002:ODB852002 OMW852002:OMX852002 OWS852002:OWT852002 PGO852002:PGP852002 PQK852002:PQL852002 QAG852002:QAH852002 QKC852002:QKD852002 QTY852002:QTZ852002 RDU852002:RDV852002 RNQ852002:RNR852002 RXM852002:RXN852002 SHI852002:SHJ852002 SRE852002:SRF852002 TBA852002:TBB852002 TKW852002:TKX852002 TUS852002:TUT852002 UEO852002:UEP852002 UOK852002:UOL852002 UYG852002:UYH852002 VIC852002:VID852002 VRY852002:VRZ852002 WBU852002:WBV852002 WLQ852002:WLR852002 WVM852002:WVN852002 E917538:F917538 JA917538:JB917538 SW917538:SX917538 ACS917538:ACT917538 AMO917538:AMP917538 AWK917538:AWL917538 BGG917538:BGH917538 BQC917538:BQD917538 BZY917538:BZZ917538 CJU917538:CJV917538 CTQ917538:CTR917538 DDM917538:DDN917538 DNI917538:DNJ917538 DXE917538:DXF917538 EHA917538:EHB917538 EQW917538:EQX917538 FAS917538:FAT917538 FKO917538:FKP917538 FUK917538:FUL917538 GEG917538:GEH917538 GOC917538:GOD917538 GXY917538:GXZ917538 HHU917538:HHV917538 HRQ917538:HRR917538 IBM917538:IBN917538 ILI917538:ILJ917538 IVE917538:IVF917538 JFA917538:JFB917538 JOW917538:JOX917538 JYS917538:JYT917538 KIO917538:KIP917538 KSK917538:KSL917538 LCG917538:LCH917538 LMC917538:LMD917538 LVY917538:LVZ917538 MFU917538:MFV917538 MPQ917538:MPR917538 MZM917538:MZN917538 NJI917538:NJJ917538 NTE917538:NTF917538 ODA917538:ODB917538 OMW917538:OMX917538 OWS917538:OWT917538 PGO917538:PGP917538 PQK917538:PQL917538 QAG917538:QAH917538 QKC917538:QKD917538 QTY917538:QTZ917538 RDU917538:RDV917538 RNQ917538:RNR917538 RXM917538:RXN917538 SHI917538:SHJ917538 SRE917538:SRF917538 TBA917538:TBB917538 TKW917538:TKX917538 TUS917538:TUT917538 UEO917538:UEP917538 UOK917538:UOL917538 UYG917538:UYH917538 VIC917538:VID917538 VRY917538:VRZ917538 WBU917538:WBV917538 WLQ917538:WLR917538 WVM917538:WVN917538 E983074:F983074 JA983074:JB983074 SW983074:SX983074 ACS983074:ACT983074 AMO983074:AMP983074 AWK983074:AWL983074 BGG983074:BGH983074 BQC983074:BQD983074 BZY983074:BZZ983074 CJU983074:CJV983074 CTQ983074:CTR983074 DDM983074:DDN983074 DNI983074:DNJ983074 DXE983074:DXF983074 EHA983074:EHB983074 EQW983074:EQX983074 FAS983074:FAT983074 FKO983074:FKP983074 FUK983074:FUL983074 GEG983074:GEH983074 GOC983074:GOD983074 GXY983074:GXZ983074 HHU983074:HHV983074 HRQ983074:HRR983074 IBM983074:IBN983074 ILI983074:ILJ983074 IVE983074:IVF983074 JFA983074:JFB983074 JOW983074:JOX983074 JYS983074:JYT983074 KIO983074:KIP983074 KSK983074:KSL983074 LCG983074:LCH983074 LMC983074:LMD983074 LVY983074:LVZ983074 MFU983074:MFV983074 MPQ983074:MPR983074 MZM983074:MZN983074 NJI983074:NJJ983074 NTE983074:NTF983074 ODA983074:ODB983074 OMW983074:OMX983074 OWS983074:OWT983074 PGO983074:PGP983074 PQK983074:PQL983074 QAG983074:QAH983074 QKC983074:QKD983074 QTY983074:QTZ983074 RDU983074:RDV983074 RNQ983074:RNR983074 RXM983074:RXN983074 SHI983074:SHJ983074 SRE983074:SRF983074 TBA983074:TBB983074 TKW983074:TKX983074 TUS983074:TUT983074 UEO983074:UEP983074 UOK983074:UOL983074 UYG983074:UYH983074 VIC983074:VID983074 VRY983074:VRZ983074 WBU983074:WBV983074 WLQ983074:WLR983074 WVM983074:WVN983074 E25:F25 JA25:JB25 SW25:SX25 ACS25:ACT25 AMO25:AMP25 AWK25:AWL25 BGG25:BGH25 BQC25:BQD25 BZY25:BZZ25 CJU25:CJV25 CTQ25:CTR25 DDM25:DDN25 DNI25:DNJ25 DXE25:DXF25 EHA25:EHB25 EQW25:EQX25 FAS25:FAT25 FKO25:FKP25 FUK25:FUL25 GEG25:GEH25 GOC25:GOD25 GXY25:GXZ25 HHU25:HHV25 HRQ25:HRR25 IBM25:IBN25 ILI25:ILJ25 IVE25:IVF25 JFA25:JFB25 JOW25:JOX25 JYS25:JYT25 KIO25:KIP25 KSK25:KSL25 LCG25:LCH25 LMC25:LMD25 LVY25:LVZ25 MFU25:MFV25 MPQ25:MPR25 MZM25:MZN25 NJI25:NJJ25 NTE25:NTF25 ODA25:ODB25 OMW25:OMX25 OWS25:OWT25 PGO25:PGP25 PQK25:PQL25 QAG25:QAH25 QKC25:QKD25 QTY25:QTZ25 RDU25:RDV25 RNQ25:RNR25 RXM25:RXN25 SHI25:SHJ25 SRE25:SRF25 TBA25:TBB25 TKW25:TKX25 TUS25:TUT25 UEO25:UEP25 UOK25:UOL25 UYG25:UYH25 VIC25:VID25 VRY25:VRZ25 WBU25:WBV25 WLQ25:WLR25 WVM25:WVN25 E65561:F65561 JA65561:JB65561 SW65561:SX65561 ACS65561:ACT65561 AMO65561:AMP65561 AWK65561:AWL65561 BGG65561:BGH65561 BQC65561:BQD65561 BZY65561:BZZ65561 CJU65561:CJV65561 CTQ65561:CTR65561 DDM65561:DDN65561 DNI65561:DNJ65561 DXE65561:DXF65561 EHA65561:EHB65561 EQW65561:EQX65561 FAS65561:FAT65561 FKO65561:FKP65561 FUK65561:FUL65561 GEG65561:GEH65561 GOC65561:GOD65561 GXY65561:GXZ65561 HHU65561:HHV65561 HRQ65561:HRR65561 IBM65561:IBN65561 ILI65561:ILJ65561 IVE65561:IVF65561 JFA65561:JFB65561 JOW65561:JOX65561 JYS65561:JYT65561 KIO65561:KIP65561 KSK65561:KSL65561 LCG65561:LCH65561 LMC65561:LMD65561 LVY65561:LVZ65561 MFU65561:MFV65561 MPQ65561:MPR65561 MZM65561:MZN65561 NJI65561:NJJ65561 NTE65561:NTF65561 ODA65561:ODB65561 OMW65561:OMX65561 OWS65561:OWT65561 PGO65561:PGP65561 PQK65561:PQL65561 QAG65561:QAH65561 QKC65561:QKD65561 QTY65561:QTZ65561 RDU65561:RDV65561 RNQ65561:RNR65561 RXM65561:RXN65561 SHI65561:SHJ65561 SRE65561:SRF65561 TBA65561:TBB65561 TKW65561:TKX65561 TUS65561:TUT65561 UEO65561:UEP65561 UOK65561:UOL65561 UYG65561:UYH65561 VIC65561:VID65561 VRY65561:VRZ65561 WBU65561:WBV65561 WLQ65561:WLR65561 WVM65561:WVN65561 E131097:F131097 JA131097:JB131097 SW131097:SX131097 ACS131097:ACT131097 AMO131097:AMP131097 AWK131097:AWL131097 BGG131097:BGH131097 BQC131097:BQD131097 BZY131097:BZZ131097 CJU131097:CJV131097 CTQ131097:CTR131097 DDM131097:DDN131097 DNI131097:DNJ131097 DXE131097:DXF131097 EHA131097:EHB131097 EQW131097:EQX131097 FAS131097:FAT131097 FKO131097:FKP131097 FUK131097:FUL131097 GEG131097:GEH131097 GOC131097:GOD131097 GXY131097:GXZ131097 HHU131097:HHV131097 HRQ131097:HRR131097 IBM131097:IBN131097 ILI131097:ILJ131097 IVE131097:IVF131097 JFA131097:JFB131097 JOW131097:JOX131097 JYS131097:JYT131097 KIO131097:KIP131097 KSK131097:KSL131097 LCG131097:LCH131097 LMC131097:LMD131097 LVY131097:LVZ131097 MFU131097:MFV131097 MPQ131097:MPR131097 MZM131097:MZN131097 NJI131097:NJJ131097 NTE131097:NTF131097 ODA131097:ODB131097 OMW131097:OMX131097 OWS131097:OWT131097 PGO131097:PGP131097 PQK131097:PQL131097 QAG131097:QAH131097 QKC131097:QKD131097 QTY131097:QTZ131097 RDU131097:RDV131097 RNQ131097:RNR131097 RXM131097:RXN131097 SHI131097:SHJ131097 SRE131097:SRF131097 TBA131097:TBB131097 TKW131097:TKX131097 TUS131097:TUT131097 UEO131097:UEP131097 UOK131097:UOL131097 UYG131097:UYH131097 VIC131097:VID131097 VRY131097:VRZ131097 WBU131097:WBV131097 WLQ131097:WLR131097 WVM131097:WVN131097 E196633:F196633 JA196633:JB196633 SW196633:SX196633 ACS196633:ACT196633 AMO196633:AMP196633 AWK196633:AWL196633 BGG196633:BGH196633 BQC196633:BQD196633 BZY196633:BZZ196633 CJU196633:CJV196633 CTQ196633:CTR196633 DDM196633:DDN196633 DNI196633:DNJ196633 DXE196633:DXF196633 EHA196633:EHB196633 EQW196633:EQX196633 FAS196633:FAT196633 FKO196633:FKP196633 FUK196633:FUL196633 GEG196633:GEH196633 GOC196633:GOD196633 GXY196633:GXZ196633 HHU196633:HHV196633 HRQ196633:HRR196633 IBM196633:IBN196633 ILI196633:ILJ196633 IVE196633:IVF196633 JFA196633:JFB196633 JOW196633:JOX196633 JYS196633:JYT196633 KIO196633:KIP196633 KSK196633:KSL196633 LCG196633:LCH196633 LMC196633:LMD196633 LVY196633:LVZ196633 MFU196633:MFV196633 MPQ196633:MPR196633 MZM196633:MZN196633 NJI196633:NJJ196633 NTE196633:NTF196633 ODA196633:ODB196633 OMW196633:OMX196633 OWS196633:OWT196633 PGO196633:PGP196633 PQK196633:PQL196633 QAG196633:QAH196633 QKC196633:QKD196633 QTY196633:QTZ196633 RDU196633:RDV196633 RNQ196633:RNR196633 RXM196633:RXN196633 SHI196633:SHJ196633 SRE196633:SRF196633 TBA196633:TBB196633 TKW196633:TKX196633 TUS196633:TUT196633 UEO196633:UEP196633 UOK196633:UOL196633 UYG196633:UYH196633 VIC196633:VID196633 VRY196633:VRZ196633 WBU196633:WBV196633 WLQ196633:WLR196633 WVM196633:WVN196633 E262169:F262169 JA262169:JB262169 SW262169:SX262169 ACS262169:ACT262169 AMO262169:AMP262169 AWK262169:AWL262169 BGG262169:BGH262169 BQC262169:BQD262169 BZY262169:BZZ262169 CJU262169:CJV262169 CTQ262169:CTR262169 DDM262169:DDN262169 DNI262169:DNJ262169 DXE262169:DXF262169 EHA262169:EHB262169 EQW262169:EQX262169 FAS262169:FAT262169 FKO262169:FKP262169 FUK262169:FUL262169 GEG262169:GEH262169 GOC262169:GOD262169 GXY262169:GXZ262169 HHU262169:HHV262169 HRQ262169:HRR262169 IBM262169:IBN262169 ILI262169:ILJ262169 IVE262169:IVF262169 JFA262169:JFB262169 JOW262169:JOX262169 JYS262169:JYT262169 KIO262169:KIP262169 KSK262169:KSL262169 LCG262169:LCH262169 LMC262169:LMD262169 LVY262169:LVZ262169 MFU262169:MFV262169 MPQ262169:MPR262169 MZM262169:MZN262169 NJI262169:NJJ262169 NTE262169:NTF262169 ODA262169:ODB262169 OMW262169:OMX262169 OWS262169:OWT262169 PGO262169:PGP262169 PQK262169:PQL262169 QAG262169:QAH262169 QKC262169:QKD262169 QTY262169:QTZ262169 RDU262169:RDV262169 RNQ262169:RNR262169 RXM262169:RXN262169 SHI262169:SHJ262169 SRE262169:SRF262169 TBA262169:TBB262169 TKW262169:TKX262169 TUS262169:TUT262169 UEO262169:UEP262169 UOK262169:UOL262169 UYG262169:UYH262169 VIC262169:VID262169 VRY262169:VRZ262169 WBU262169:WBV262169 WLQ262169:WLR262169 WVM262169:WVN262169 E327705:F327705 JA327705:JB327705 SW327705:SX327705 ACS327705:ACT327705 AMO327705:AMP327705 AWK327705:AWL327705 BGG327705:BGH327705 BQC327705:BQD327705 BZY327705:BZZ327705 CJU327705:CJV327705 CTQ327705:CTR327705 DDM327705:DDN327705 DNI327705:DNJ327705 DXE327705:DXF327705 EHA327705:EHB327705 EQW327705:EQX327705 FAS327705:FAT327705 FKO327705:FKP327705 FUK327705:FUL327705 GEG327705:GEH327705 GOC327705:GOD327705 GXY327705:GXZ327705 HHU327705:HHV327705 HRQ327705:HRR327705 IBM327705:IBN327705 ILI327705:ILJ327705 IVE327705:IVF327705 JFA327705:JFB327705 JOW327705:JOX327705 JYS327705:JYT327705 KIO327705:KIP327705 KSK327705:KSL327705 LCG327705:LCH327705 LMC327705:LMD327705 LVY327705:LVZ327705 MFU327705:MFV327705 MPQ327705:MPR327705 MZM327705:MZN327705 NJI327705:NJJ327705 NTE327705:NTF327705 ODA327705:ODB327705 OMW327705:OMX327705 OWS327705:OWT327705 PGO327705:PGP327705 PQK327705:PQL327705 QAG327705:QAH327705 QKC327705:QKD327705 QTY327705:QTZ327705 RDU327705:RDV327705 RNQ327705:RNR327705 RXM327705:RXN327705 SHI327705:SHJ327705 SRE327705:SRF327705 TBA327705:TBB327705 TKW327705:TKX327705 TUS327705:TUT327705 UEO327705:UEP327705 UOK327705:UOL327705 UYG327705:UYH327705 VIC327705:VID327705 VRY327705:VRZ327705 WBU327705:WBV327705 WLQ327705:WLR327705 WVM327705:WVN327705 E393241:F393241 JA393241:JB393241 SW393241:SX393241 ACS393241:ACT393241 AMO393241:AMP393241 AWK393241:AWL393241 BGG393241:BGH393241 BQC393241:BQD393241 BZY393241:BZZ393241 CJU393241:CJV393241 CTQ393241:CTR393241 DDM393241:DDN393241 DNI393241:DNJ393241 DXE393241:DXF393241 EHA393241:EHB393241 EQW393241:EQX393241 FAS393241:FAT393241 FKO393241:FKP393241 FUK393241:FUL393241 GEG393241:GEH393241 GOC393241:GOD393241 GXY393241:GXZ393241 HHU393241:HHV393241 HRQ393241:HRR393241 IBM393241:IBN393241 ILI393241:ILJ393241 IVE393241:IVF393241 JFA393241:JFB393241 JOW393241:JOX393241 JYS393241:JYT393241 KIO393241:KIP393241 KSK393241:KSL393241 LCG393241:LCH393241 LMC393241:LMD393241 LVY393241:LVZ393241 MFU393241:MFV393241 MPQ393241:MPR393241 MZM393241:MZN393241 NJI393241:NJJ393241 NTE393241:NTF393241 ODA393241:ODB393241 OMW393241:OMX393241 OWS393241:OWT393241 PGO393241:PGP393241 PQK393241:PQL393241 QAG393241:QAH393241 QKC393241:QKD393241 QTY393241:QTZ393241 RDU393241:RDV393241 RNQ393241:RNR393241 RXM393241:RXN393241 SHI393241:SHJ393241 SRE393241:SRF393241 TBA393241:TBB393241 TKW393241:TKX393241 TUS393241:TUT393241 UEO393241:UEP393241 UOK393241:UOL393241 UYG393241:UYH393241 VIC393241:VID393241 VRY393241:VRZ393241 WBU393241:WBV393241 WLQ393241:WLR393241 WVM393241:WVN393241 E458777:F458777 JA458777:JB458777 SW458777:SX458777 ACS458777:ACT458777 AMO458777:AMP458777 AWK458777:AWL458777 BGG458777:BGH458777 BQC458777:BQD458777 BZY458777:BZZ458777 CJU458777:CJV458777 CTQ458777:CTR458777 DDM458777:DDN458777 DNI458777:DNJ458777 DXE458777:DXF458777 EHA458777:EHB458777 EQW458777:EQX458777 FAS458777:FAT458777 FKO458777:FKP458777 FUK458777:FUL458777 GEG458777:GEH458777 GOC458777:GOD458777 GXY458777:GXZ458777 HHU458777:HHV458777 HRQ458777:HRR458777 IBM458777:IBN458777 ILI458777:ILJ458777 IVE458777:IVF458777 JFA458777:JFB458777 JOW458777:JOX458777 JYS458777:JYT458777 KIO458777:KIP458777 KSK458777:KSL458777 LCG458777:LCH458777 LMC458777:LMD458777 LVY458777:LVZ458777 MFU458777:MFV458777 MPQ458777:MPR458777 MZM458777:MZN458777 NJI458777:NJJ458777 NTE458777:NTF458777 ODA458777:ODB458777 OMW458777:OMX458777 OWS458777:OWT458777 PGO458777:PGP458777 PQK458777:PQL458777 QAG458777:QAH458777 QKC458777:QKD458777 QTY458777:QTZ458777 RDU458777:RDV458777 RNQ458777:RNR458777 RXM458777:RXN458777 SHI458777:SHJ458777 SRE458777:SRF458777 TBA458777:TBB458777 TKW458777:TKX458777 TUS458777:TUT458777 UEO458777:UEP458777 UOK458777:UOL458777 UYG458777:UYH458777 VIC458777:VID458777 VRY458777:VRZ458777 WBU458777:WBV458777 WLQ458777:WLR458777 WVM458777:WVN458777 E524313:F524313 JA524313:JB524313 SW524313:SX524313 ACS524313:ACT524313 AMO524313:AMP524313 AWK524313:AWL524313 BGG524313:BGH524313 BQC524313:BQD524313 BZY524313:BZZ524313 CJU524313:CJV524313 CTQ524313:CTR524313 DDM524313:DDN524313 DNI524313:DNJ524313 DXE524313:DXF524313 EHA524313:EHB524313 EQW524313:EQX524313 FAS524313:FAT524313 FKO524313:FKP524313 FUK524313:FUL524313 GEG524313:GEH524313 GOC524313:GOD524313 GXY524313:GXZ524313 HHU524313:HHV524313 HRQ524313:HRR524313 IBM524313:IBN524313 ILI524313:ILJ524313 IVE524313:IVF524313 JFA524313:JFB524313 JOW524313:JOX524313 JYS524313:JYT524313 KIO524313:KIP524313 KSK524313:KSL524313 LCG524313:LCH524313 LMC524313:LMD524313 LVY524313:LVZ524313 MFU524313:MFV524313 MPQ524313:MPR524313 MZM524313:MZN524313 NJI524313:NJJ524313 NTE524313:NTF524313 ODA524313:ODB524313 OMW524313:OMX524313 OWS524313:OWT524313 PGO524313:PGP524313 PQK524313:PQL524313 QAG524313:QAH524313 QKC524313:QKD524313 QTY524313:QTZ524313 RDU524313:RDV524313 RNQ524313:RNR524313 RXM524313:RXN524313 SHI524313:SHJ524313 SRE524313:SRF524313 TBA524313:TBB524313 TKW524313:TKX524313 TUS524313:TUT524313 UEO524313:UEP524313 UOK524313:UOL524313 UYG524313:UYH524313 VIC524313:VID524313 VRY524313:VRZ524313 WBU524313:WBV524313 WLQ524313:WLR524313 WVM524313:WVN524313 E589849:F589849 JA589849:JB589849 SW589849:SX589849 ACS589849:ACT589849 AMO589849:AMP589849 AWK589849:AWL589849 BGG589849:BGH589849 BQC589849:BQD589849 BZY589849:BZZ589849 CJU589849:CJV589849 CTQ589849:CTR589849 DDM589849:DDN589849 DNI589849:DNJ589849 DXE589849:DXF589849 EHA589849:EHB589849 EQW589849:EQX589849 FAS589849:FAT589849 FKO589849:FKP589849 FUK589849:FUL589849 GEG589849:GEH589849 GOC589849:GOD589849 GXY589849:GXZ589849 HHU589849:HHV589849 HRQ589849:HRR589849 IBM589849:IBN589849 ILI589849:ILJ589849 IVE589849:IVF589849 JFA589849:JFB589849 JOW589849:JOX589849 JYS589849:JYT589849 KIO589849:KIP589849 KSK589849:KSL589849 LCG589849:LCH589849 LMC589849:LMD589849 LVY589849:LVZ589849 MFU589849:MFV589849 MPQ589849:MPR589849 MZM589849:MZN589849 NJI589849:NJJ589849 NTE589849:NTF589849 ODA589849:ODB589849 OMW589849:OMX589849 OWS589849:OWT589849 PGO589849:PGP589849 PQK589849:PQL589849 QAG589849:QAH589849 QKC589849:QKD589849 QTY589849:QTZ589849 RDU589849:RDV589849 RNQ589849:RNR589849 RXM589849:RXN589849 SHI589849:SHJ589849 SRE589849:SRF589849 TBA589849:TBB589849 TKW589849:TKX589849 TUS589849:TUT589849 UEO589849:UEP589849 UOK589849:UOL589849 UYG589849:UYH589849 VIC589849:VID589849 VRY589849:VRZ589849 WBU589849:WBV589849 WLQ589849:WLR589849 WVM589849:WVN589849 E655385:F655385 JA655385:JB655385 SW655385:SX655385 ACS655385:ACT655385 AMO655385:AMP655385 AWK655385:AWL655385 BGG655385:BGH655385 BQC655385:BQD655385 BZY655385:BZZ655385 CJU655385:CJV655385 CTQ655385:CTR655385 DDM655385:DDN655385 DNI655385:DNJ655385 DXE655385:DXF655385 EHA655385:EHB655385 EQW655385:EQX655385 FAS655385:FAT655385 FKO655385:FKP655385 FUK655385:FUL655385 GEG655385:GEH655385 GOC655385:GOD655385 GXY655385:GXZ655385 HHU655385:HHV655385 HRQ655385:HRR655385 IBM655385:IBN655385 ILI655385:ILJ655385 IVE655385:IVF655385 JFA655385:JFB655385 JOW655385:JOX655385 JYS655385:JYT655385 KIO655385:KIP655385 KSK655385:KSL655385 LCG655385:LCH655385 LMC655385:LMD655385 LVY655385:LVZ655385 MFU655385:MFV655385 MPQ655385:MPR655385 MZM655385:MZN655385 NJI655385:NJJ655385 NTE655385:NTF655385 ODA655385:ODB655385 OMW655385:OMX655385 OWS655385:OWT655385 PGO655385:PGP655385 PQK655385:PQL655385 QAG655385:QAH655385 QKC655385:QKD655385 QTY655385:QTZ655385 RDU655385:RDV655385 RNQ655385:RNR655385 RXM655385:RXN655385 SHI655385:SHJ655385 SRE655385:SRF655385 TBA655385:TBB655385 TKW655385:TKX655385 TUS655385:TUT655385 UEO655385:UEP655385 UOK655385:UOL655385 UYG655385:UYH655385 VIC655385:VID655385 VRY655385:VRZ655385 WBU655385:WBV655385 WLQ655385:WLR655385 WVM655385:WVN655385 E720921:F720921 JA720921:JB720921 SW720921:SX720921 ACS720921:ACT720921 AMO720921:AMP720921 AWK720921:AWL720921 BGG720921:BGH720921 BQC720921:BQD720921 BZY720921:BZZ720921 CJU720921:CJV720921 CTQ720921:CTR720921 DDM720921:DDN720921 DNI720921:DNJ720921 DXE720921:DXF720921 EHA720921:EHB720921 EQW720921:EQX720921 FAS720921:FAT720921 FKO720921:FKP720921 FUK720921:FUL720921 GEG720921:GEH720921 GOC720921:GOD720921 GXY720921:GXZ720921 HHU720921:HHV720921 HRQ720921:HRR720921 IBM720921:IBN720921 ILI720921:ILJ720921 IVE720921:IVF720921 JFA720921:JFB720921 JOW720921:JOX720921 JYS720921:JYT720921 KIO720921:KIP720921 KSK720921:KSL720921 LCG720921:LCH720921 LMC720921:LMD720921 LVY720921:LVZ720921 MFU720921:MFV720921 MPQ720921:MPR720921 MZM720921:MZN720921 NJI720921:NJJ720921 NTE720921:NTF720921 ODA720921:ODB720921 OMW720921:OMX720921 OWS720921:OWT720921 PGO720921:PGP720921 PQK720921:PQL720921 QAG720921:QAH720921 QKC720921:QKD720921 QTY720921:QTZ720921 RDU720921:RDV720921 RNQ720921:RNR720921 RXM720921:RXN720921 SHI720921:SHJ720921 SRE720921:SRF720921 TBA720921:TBB720921 TKW720921:TKX720921 TUS720921:TUT720921 UEO720921:UEP720921 UOK720921:UOL720921 UYG720921:UYH720921 VIC720921:VID720921 VRY720921:VRZ720921 WBU720921:WBV720921 WLQ720921:WLR720921 WVM720921:WVN720921 E786457:F786457 JA786457:JB786457 SW786457:SX786457 ACS786457:ACT786457 AMO786457:AMP786457 AWK786457:AWL786457 BGG786457:BGH786457 BQC786457:BQD786457 BZY786457:BZZ786457 CJU786457:CJV786457 CTQ786457:CTR786457 DDM786457:DDN786457 DNI786457:DNJ786457 DXE786457:DXF786457 EHA786457:EHB786457 EQW786457:EQX786457 FAS786457:FAT786457 FKO786457:FKP786457 FUK786457:FUL786457 GEG786457:GEH786457 GOC786457:GOD786457 GXY786457:GXZ786457 HHU786457:HHV786457 HRQ786457:HRR786457 IBM786457:IBN786457 ILI786457:ILJ786457 IVE786457:IVF786457 JFA786457:JFB786457 JOW786457:JOX786457 JYS786457:JYT786457 KIO786457:KIP786457 KSK786457:KSL786457 LCG786457:LCH786457 LMC786457:LMD786457 LVY786457:LVZ786457 MFU786457:MFV786457 MPQ786457:MPR786457 MZM786457:MZN786457 NJI786457:NJJ786457 NTE786457:NTF786457 ODA786457:ODB786457 OMW786457:OMX786457 OWS786457:OWT786457 PGO786457:PGP786457 PQK786457:PQL786457 QAG786457:QAH786457 QKC786457:QKD786457 QTY786457:QTZ786457 RDU786457:RDV786457 RNQ786457:RNR786457 RXM786457:RXN786457 SHI786457:SHJ786457 SRE786457:SRF786457 TBA786457:TBB786457 TKW786457:TKX786457 TUS786457:TUT786457 UEO786457:UEP786457 UOK786457:UOL786457 UYG786457:UYH786457 VIC786457:VID786457 VRY786457:VRZ786457 WBU786457:WBV786457 WLQ786457:WLR786457 WVM786457:WVN786457 E851993:F851993 JA851993:JB851993 SW851993:SX851993 ACS851993:ACT851993 AMO851993:AMP851993 AWK851993:AWL851993 BGG851993:BGH851993 BQC851993:BQD851993 BZY851993:BZZ851993 CJU851993:CJV851993 CTQ851993:CTR851993 DDM851993:DDN851993 DNI851993:DNJ851993 DXE851993:DXF851993 EHA851993:EHB851993 EQW851993:EQX851993 FAS851993:FAT851993 FKO851993:FKP851993 FUK851993:FUL851993 GEG851993:GEH851993 GOC851993:GOD851993 GXY851993:GXZ851993 HHU851993:HHV851993 HRQ851993:HRR851993 IBM851993:IBN851993 ILI851993:ILJ851993 IVE851993:IVF851993 JFA851993:JFB851993 JOW851993:JOX851993 JYS851993:JYT851993 KIO851993:KIP851993 KSK851993:KSL851993 LCG851993:LCH851993 LMC851993:LMD851993 LVY851993:LVZ851993 MFU851993:MFV851993 MPQ851993:MPR851993 MZM851993:MZN851993 NJI851993:NJJ851993 NTE851993:NTF851993 ODA851993:ODB851993 OMW851993:OMX851993 OWS851993:OWT851993 PGO851993:PGP851993 PQK851993:PQL851993 QAG851993:QAH851993 QKC851993:QKD851993 QTY851993:QTZ851993 RDU851993:RDV851993 RNQ851993:RNR851993 RXM851993:RXN851993 SHI851993:SHJ851993 SRE851993:SRF851993 TBA851993:TBB851993 TKW851993:TKX851993 TUS851993:TUT851993 UEO851993:UEP851993 UOK851993:UOL851993 UYG851993:UYH851993 VIC851993:VID851993 VRY851993:VRZ851993 WBU851993:WBV851993 WLQ851993:WLR851993 WVM851993:WVN851993 E917529:F917529 JA917529:JB917529 SW917529:SX917529 ACS917529:ACT917529 AMO917529:AMP917529 AWK917529:AWL917529 BGG917529:BGH917529 BQC917529:BQD917529 BZY917529:BZZ917529 CJU917529:CJV917529 CTQ917529:CTR917529 DDM917529:DDN917529 DNI917529:DNJ917529 DXE917529:DXF917529 EHA917529:EHB917529 EQW917529:EQX917529 FAS917529:FAT917529 FKO917529:FKP917529 FUK917529:FUL917529 GEG917529:GEH917529 GOC917529:GOD917529 GXY917529:GXZ917529 HHU917529:HHV917529 HRQ917529:HRR917529 IBM917529:IBN917529 ILI917529:ILJ917529 IVE917529:IVF917529 JFA917529:JFB917529 JOW917529:JOX917529 JYS917529:JYT917529 KIO917529:KIP917529 KSK917529:KSL917529 LCG917529:LCH917529 LMC917529:LMD917529 LVY917529:LVZ917529 MFU917529:MFV917529 MPQ917529:MPR917529 MZM917529:MZN917529 NJI917529:NJJ917529 NTE917529:NTF917529 ODA917529:ODB917529 OMW917529:OMX917529 OWS917529:OWT917529 PGO917529:PGP917529 PQK917529:PQL917529 QAG917529:QAH917529 QKC917529:QKD917529 QTY917529:QTZ917529 RDU917529:RDV917529 RNQ917529:RNR917529 RXM917529:RXN917529 SHI917529:SHJ917529 SRE917529:SRF917529 TBA917529:TBB917529 TKW917529:TKX917529 TUS917529:TUT917529 UEO917529:UEP917529 UOK917529:UOL917529 UYG917529:UYH917529 VIC917529:VID917529 VRY917529:VRZ917529 WBU917529:WBV917529 WLQ917529:WLR917529 WVM917529:WVN917529 E983065:F983065 JA983065:JB983065 SW983065:SX983065 ACS983065:ACT983065 AMO983065:AMP983065 AWK983065:AWL983065 BGG983065:BGH983065 BQC983065:BQD983065 BZY983065:BZZ983065 CJU983065:CJV983065 CTQ983065:CTR983065 DDM983065:DDN983065 DNI983065:DNJ983065 DXE983065:DXF983065 EHA983065:EHB983065 EQW983065:EQX983065 FAS983065:FAT983065 FKO983065:FKP983065 FUK983065:FUL983065 GEG983065:GEH983065 GOC983065:GOD983065 GXY983065:GXZ983065 HHU983065:HHV983065 HRQ983065:HRR983065 IBM983065:IBN983065 ILI983065:ILJ983065 IVE983065:IVF983065 JFA983065:JFB983065 JOW983065:JOX983065 JYS983065:JYT983065 KIO983065:KIP983065 KSK983065:KSL983065 LCG983065:LCH983065 LMC983065:LMD983065 LVY983065:LVZ983065 MFU983065:MFV983065 MPQ983065:MPR983065 MZM983065:MZN983065 NJI983065:NJJ983065 NTE983065:NTF983065 ODA983065:ODB983065 OMW983065:OMX983065 OWS983065:OWT983065 PGO983065:PGP983065 PQK983065:PQL983065 QAG983065:QAH983065 QKC983065:QKD983065 QTY983065:QTZ983065 RDU983065:RDV983065 RNQ983065:RNR983065 RXM983065:RXN983065 SHI983065:SHJ983065 SRE983065:SRF983065 TBA983065:TBB983065 TKW983065:TKX983065 TUS983065:TUT983065 UEO983065:UEP983065 UOK983065:UOL983065 UYG983065:UYH983065 VIC983065:VID983065 VRY983065:VRZ983065 WBU983065:WBV983065 WLQ983065:WLR983065 WVM983065:WVN983065 AC20:AD20 JY20:JZ20 TU20:TV20 ADQ20:ADR20 ANM20:ANN20 AXI20:AXJ20 BHE20:BHF20 BRA20:BRB20 CAW20:CAX20 CKS20:CKT20 CUO20:CUP20 DEK20:DEL20 DOG20:DOH20 DYC20:DYD20 EHY20:EHZ20 ERU20:ERV20 FBQ20:FBR20 FLM20:FLN20 FVI20:FVJ20 GFE20:GFF20 GPA20:GPB20 GYW20:GYX20 HIS20:HIT20 HSO20:HSP20 ICK20:ICL20 IMG20:IMH20 IWC20:IWD20 JFY20:JFZ20 JPU20:JPV20 JZQ20:JZR20 KJM20:KJN20 KTI20:KTJ20 LDE20:LDF20 LNA20:LNB20 LWW20:LWX20 MGS20:MGT20 MQO20:MQP20 NAK20:NAL20 NKG20:NKH20 NUC20:NUD20 ODY20:ODZ20 ONU20:ONV20 OXQ20:OXR20 PHM20:PHN20 PRI20:PRJ20 QBE20:QBF20 QLA20:QLB20 QUW20:QUX20 RES20:RET20 ROO20:ROP20 RYK20:RYL20 SIG20:SIH20 SSC20:SSD20 TBY20:TBZ20 TLU20:TLV20 TVQ20:TVR20 UFM20:UFN20 UPI20:UPJ20 UZE20:UZF20 VJA20:VJB20 VSW20:VSX20 WCS20:WCT20 WMO20:WMP20 WWK20:WWL20 AC65556:AD65556 JY65556:JZ65556 TU65556:TV65556 ADQ65556:ADR65556 ANM65556:ANN65556 AXI65556:AXJ65556 BHE65556:BHF65556 BRA65556:BRB65556 CAW65556:CAX65556 CKS65556:CKT65556 CUO65556:CUP65556 DEK65556:DEL65556 DOG65556:DOH65556 DYC65556:DYD65556 EHY65556:EHZ65556 ERU65556:ERV65556 FBQ65556:FBR65556 FLM65556:FLN65556 FVI65556:FVJ65556 GFE65556:GFF65556 GPA65556:GPB65556 GYW65556:GYX65556 HIS65556:HIT65556 HSO65556:HSP65556 ICK65556:ICL65556 IMG65556:IMH65556 IWC65556:IWD65556 JFY65556:JFZ65556 JPU65556:JPV65556 JZQ65556:JZR65556 KJM65556:KJN65556 KTI65556:KTJ65556 LDE65556:LDF65556 LNA65556:LNB65556 LWW65556:LWX65556 MGS65556:MGT65556 MQO65556:MQP65556 NAK65556:NAL65556 NKG65556:NKH65556 NUC65556:NUD65556 ODY65556:ODZ65556 ONU65556:ONV65556 OXQ65556:OXR65556 PHM65556:PHN65556 PRI65556:PRJ65556 QBE65556:QBF65556 QLA65556:QLB65556 QUW65556:QUX65556 RES65556:RET65556 ROO65556:ROP65556 RYK65556:RYL65556 SIG65556:SIH65556 SSC65556:SSD65556 TBY65556:TBZ65556 TLU65556:TLV65556 TVQ65556:TVR65556 UFM65556:UFN65556 UPI65556:UPJ65556 UZE65556:UZF65556 VJA65556:VJB65556 VSW65556:VSX65556 WCS65556:WCT65556 WMO65556:WMP65556 WWK65556:WWL65556 AC131092:AD131092 JY131092:JZ131092 TU131092:TV131092 ADQ131092:ADR131092 ANM131092:ANN131092 AXI131092:AXJ131092 BHE131092:BHF131092 BRA131092:BRB131092 CAW131092:CAX131092 CKS131092:CKT131092 CUO131092:CUP131092 DEK131092:DEL131092 DOG131092:DOH131092 DYC131092:DYD131092 EHY131092:EHZ131092 ERU131092:ERV131092 FBQ131092:FBR131092 FLM131092:FLN131092 FVI131092:FVJ131092 GFE131092:GFF131092 GPA131092:GPB131092 GYW131092:GYX131092 HIS131092:HIT131092 HSO131092:HSP131092 ICK131092:ICL131092 IMG131092:IMH131092 IWC131092:IWD131092 JFY131092:JFZ131092 JPU131092:JPV131092 JZQ131092:JZR131092 KJM131092:KJN131092 KTI131092:KTJ131092 LDE131092:LDF131092 LNA131092:LNB131092 LWW131092:LWX131092 MGS131092:MGT131092 MQO131092:MQP131092 NAK131092:NAL131092 NKG131092:NKH131092 NUC131092:NUD131092 ODY131092:ODZ131092 ONU131092:ONV131092 OXQ131092:OXR131092 PHM131092:PHN131092 PRI131092:PRJ131092 QBE131092:QBF131092 QLA131092:QLB131092 QUW131092:QUX131092 RES131092:RET131092 ROO131092:ROP131092 RYK131092:RYL131092 SIG131092:SIH131092 SSC131092:SSD131092 TBY131092:TBZ131092 TLU131092:TLV131092 TVQ131092:TVR131092 UFM131092:UFN131092 UPI131092:UPJ131092 UZE131092:UZF131092 VJA131092:VJB131092 VSW131092:VSX131092 WCS131092:WCT131092 WMO131092:WMP131092 WWK131092:WWL131092 AC196628:AD196628 JY196628:JZ196628 TU196628:TV196628 ADQ196628:ADR196628 ANM196628:ANN196628 AXI196628:AXJ196628 BHE196628:BHF196628 BRA196628:BRB196628 CAW196628:CAX196628 CKS196628:CKT196628 CUO196628:CUP196628 DEK196628:DEL196628 DOG196628:DOH196628 DYC196628:DYD196628 EHY196628:EHZ196628 ERU196628:ERV196628 FBQ196628:FBR196628 FLM196628:FLN196628 FVI196628:FVJ196628 GFE196628:GFF196628 GPA196628:GPB196628 GYW196628:GYX196628 HIS196628:HIT196628 HSO196628:HSP196628 ICK196628:ICL196628 IMG196628:IMH196628 IWC196628:IWD196628 JFY196628:JFZ196628 JPU196628:JPV196628 JZQ196628:JZR196628 KJM196628:KJN196628 KTI196628:KTJ196628 LDE196628:LDF196628 LNA196628:LNB196628 LWW196628:LWX196628 MGS196628:MGT196628 MQO196628:MQP196628 NAK196628:NAL196628 NKG196628:NKH196628 NUC196628:NUD196628 ODY196628:ODZ196628 ONU196628:ONV196628 OXQ196628:OXR196628 PHM196628:PHN196628 PRI196628:PRJ196628 QBE196628:QBF196628 QLA196628:QLB196628 QUW196628:QUX196628 RES196628:RET196628 ROO196628:ROP196628 RYK196628:RYL196628 SIG196628:SIH196628 SSC196628:SSD196628 TBY196628:TBZ196628 TLU196628:TLV196628 TVQ196628:TVR196628 UFM196628:UFN196628 UPI196628:UPJ196628 UZE196628:UZF196628 VJA196628:VJB196628 VSW196628:VSX196628 WCS196628:WCT196628 WMO196628:WMP196628 WWK196628:WWL196628 AC262164:AD262164 JY262164:JZ262164 TU262164:TV262164 ADQ262164:ADR262164 ANM262164:ANN262164 AXI262164:AXJ262164 BHE262164:BHF262164 BRA262164:BRB262164 CAW262164:CAX262164 CKS262164:CKT262164 CUO262164:CUP262164 DEK262164:DEL262164 DOG262164:DOH262164 DYC262164:DYD262164 EHY262164:EHZ262164 ERU262164:ERV262164 FBQ262164:FBR262164 FLM262164:FLN262164 FVI262164:FVJ262164 GFE262164:GFF262164 GPA262164:GPB262164 GYW262164:GYX262164 HIS262164:HIT262164 HSO262164:HSP262164 ICK262164:ICL262164 IMG262164:IMH262164 IWC262164:IWD262164 JFY262164:JFZ262164 JPU262164:JPV262164 JZQ262164:JZR262164 KJM262164:KJN262164 KTI262164:KTJ262164 LDE262164:LDF262164 LNA262164:LNB262164 LWW262164:LWX262164 MGS262164:MGT262164 MQO262164:MQP262164 NAK262164:NAL262164 NKG262164:NKH262164 NUC262164:NUD262164 ODY262164:ODZ262164 ONU262164:ONV262164 OXQ262164:OXR262164 PHM262164:PHN262164 PRI262164:PRJ262164 QBE262164:QBF262164 QLA262164:QLB262164 QUW262164:QUX262164 RES262164:RET262164 ROO262164:ROP262164 RYK262164:RYL262164 SIG262164:SIH262164 SSC262164:SSD262164 TBY262164:TBZ262164 TLU262164:TLV262164 TVQ262164:TVR262164 UFM262164:UFN262164 UPI262164:UPJ262164 UZE262164:UZF262164 VJA262164:VJB262164 VSW262164:VSX262164 WCS262164:WCT262164 WMO262164:WMP262164 WWK262164:WWL262164 AC327700:AD327700 JY327700:JZ327700 TU327700:TV327700 ADQ327700:ADR327700 ANM327700:ANN327700 AXI327700:AXJ327700 BHE327700:BHF327700 BRA327700:BRB327700 CAW327700:CAX327700 CKS327700:CKT327700 CUO327700:CUP327700 DEK327700:DEL327700 DOG327700:DOH327700 DYC327700:DYD327700 EHY327700:EHZ327700 ERU327700:ERV327700 FBQ327700:FBR327700 FLM327700:FLN327700 FVI327700:FVJ327700 GFE327700:GFF327700 GPA327700:GPB327700 GYW327700:GYX327700 HIS327700:HIT327700 HSO327700:HSP327700 ICK327700:ICL327700 IMG327700:IMH327700 IWC327700:IWD327700 JFY327700:JFZ327700 JPU327700:JPV327700 JZQ327700:JZR327700 KJM327700:KJN327700 KTI327700:KTJ327700 LDE327700:LDF327700 LNA327700:LNB327700 LWW327700:LWX327700 MGS327700:MGT327700 MQO327700:MQP327700 NAK327700:NAL327700 NKG327700:NKH327700 NUC327700:NUD327700 ODY327700:ODZ327700 ONU327700:ONV327700 OXQ327700:OXR327700 PHM327700:PHN327700 PRI327700:PRJ327700 QBE327700:QBF327700 QLA327700:QLB327700 QUW327700:QUX327700 RES327700:RET327700 ROO327700:ROP327700 RYK327700:RYL327700 SIG327700:SIH327700 SSC327700:SSD327700 TBY327700:TBZ327700 TLU327700:TLV327700 TVQ327700:TVR327700 UFM327700:UFN327700 UPI327700:UPJ327700 UZE327700:UZF327700 VJA327700:VJB327700 VSW327700:VSX327700 WCS327700:WCT327700 WMO327700:WMP327700 WWK327700:WWL327700 AC393236:AD393236 JY393236:JZ393236 TU393236:TV393236 ADQ393236:ADR393236 ANM393236:ANN393236 AXI393236:AXJ393236 BHE393236:BHF393236 BRA393236:BRB393236 CAW393236:CAX393236 CKS393236:CKT393236 CUO393236:CUP393236 DEK393236:DEL393236 DOG393236:DOH393236 DYC393236:DYD393236 EHY393236:EHZ393236 ERU393236:ERV393236 FBQ393236:FBR393236 FLM393236:FLN393236 FVI393236:FVJ393236 GFE393236:GFF393236 GPA393236:GPB393236 GYW393236:GYX393236 HIS393236:HIT393236 HSO393236:HSP393236 ICK393236:ICL393236 IMG393236:IMH393236 IWC393236:IWD393236 JFY393236:JFZ393236 JPU393236:JPV393236 JZQ393236:JZR393236 KJM393236:KJN393236 KTI393236:KTJ393236 LDE393236:LDF393236 LNA393236:LNB393236 LWW393236:LWX393236 MGS393236:MGT393236 MQO393236:MQP393236 NAK393236:NAL393236 NKG393236:NKH393236 NUC393236:NUD393236 ODY393236:ODZ393236 ONU393236:ONV393236 OXQ393236:OXR393236 PHM393236:PHN393236 PRI393236:PRJ393236 QBE393236:QBF393236 QLA393236:QLB393236 QUW393236:QUX393236 RES393236:RET393236 ROO393236:ROP393236 RYK393236:RYL393236 SIG393236:SIH393236 SSC393236:SSD393236 TBY393236:TBZ393236 TLU393236:TLV393236 TVQ393236:TVR393236 UFM393236:UFN393236 UPI393236:UPJ393236 UZE393236:UZF393236 VJA393236:VJB393236 VSW393236:VSX393236 WCS393236:WCT393236 WMO393236:WMP393236 WWK393236:WWL393236 AC458772:AD458772 JY458772:JZ458772 TU458772:TV458772 ADQ458772:ADR458772 ANM458772:ANN458772 AXI458772:AXJ458772 BHE458772:BHF458772 BRA458772:BRB458772 CAW458772:CAX458772 CKS458772:CKT458772 CUO458772:CUP458772 DEK458772:DEL458772 DOG458772:DOH458772 DYC458772:DYD458772 EHY458772:EHZ458772 ERU458772:ERV458772 FBQ458772:FBR458772 FLM458772:FLN458772 FVI458772:FVJ458772 GFE458772:GFF458772 GPA458772:GPB458772 GYW458772:GYX458772 HIS458772:HIT458772 HSO458772:HSP458772 ICK458772:ICL458772 IMG458772:IMH458772 IWC458772:IWD458772 JFY458772:JFZ458772 JPU458772:JPV458772 JZQ458772:JZR458772 KJM458772:KJN458772 KTI458772:KTJ458772 LDE458772:LDF458772 LNA458772:LNB458772 LWW458772:LWX458772 MGS458772:MGT458772 MQO458772:MQP458772 NAK458772:NAL458772 NKG458772:NKH458772 NUC458772:NUD458772 ODY458772:ODZ458772 ONU458772:ONV458772 OXQ458772:OXR458772 PHM458772:PHN458772 PRI458772:PRJ458772 QBE458772:QBF458772 QLA458772:QLB458772 QUW458772:QUX458772 RES458772:RET458772 ROO458772:ROP458772 RYK458772:RYL458772 SIG458772:SIH458772 SSC458772:SSD458772 TBY458772:TBZ458772 TLU458772:TLV458772 TVQ458772:TVR458772 UFM458772:UFN458772 UPI458772:UPJ458772 UZE458772:UZF458772 VJA458772:VJB458772 VSW458772:VSX458772 WCS458772:WCT458772 WMO458772:WMP458772 WWK458772:WWL458772 AC524308:AD524308 JY524308:JZ524308 TU524308:TV524308 ADQ524308:ADR524308 ANM524308:ANN524308 AXI524308:AXJ524308 BHE524308:BHF524308 BRA524308:BRB524308 CAW524308:CAX524308 CKS524308:CKT524308 CUO524308:CUP524308 DEK524308:DEL524308 DOG524308:DOH524308 DYC524308:DYD524308 EHY524308:EHZ524308 ERU524308:ERV524308 FBQ524308:FBR524308 FLM524308:FLN524308 FVI524308:FVJ524308 GFE524308:GFF524308 GPA524308:GPB524308 GYW524308:GYX524308 HIS524308:HIT524308 HSO524308:HSP524308 ICK524308:ICL524308 IMG524308:IMH524308 IWC524308:IWD524308 JFY524308:JFZ524308 JPU524308:JPV524308 JZQ524308:JZR524308 KJM524308:KJN524308 KTI524308:KTJ524308 LDE524308:LDF524308 LNA524308:LNB524308 LWW524308:LWX524308 MGS524308:MGT524308 MQO524308:MQP524308 NAK524308:NAL524308 NKG524308:NKH524308 NUC524308:NUD524308 ODY524308:ODZ524308 ONU524308:ONV524308 OXQ524308:OXR524308 PHM524308:PHN524308 PRI524308:PRJ524308 QBE524308:QBF524308 QLA524308:QLB524308 QUW524308:QUX524308 RES524308:RET524308 ROO524308:ROP524308 RYK524308:RYL524308 SIG524308:SIH524308 SSC524308:SSD524308 TBY524308:TBZ524308 TLU524308:TLV524308 TVQ524308:TVR524308 UFM524308:UFN524308 UPI524308:UPJ524308 UZE524308:UZF524308 VJA524308:VJB524308 VSW524308:VSX524308 WCS524308:WCT524308 WMO524308:WMP524308 WWK524308:WWL524308 AC589844:AD589844 JY589844:JZ589844 TU589844:TV589844 ADQ589844:ADR589844 ANM589844:ANN589844 AXI589844:AXJ589844 BHE589844:BHF589844 BRA589844:BRB589844 CAW589844:CAX589844 CKS589844:CKT589844 CUO589844:CUP589844 DEK589844:DEL589844 DOG589844:DOH589844 DYC589844:DYD589844 EHY589844:EHZ589844 ERU589844:ERV589844 FBQ589844:FBR589844 FLM589844:FLN589844 FVI589844:FVJ589844 GFE589844:GFF589844 GPA589844:GPB589844 GYW589844:GYX589844 HIS589844:HIT589844 HSO589844:HSP589844 ICK589844:ICL589844 IMG589844:IMH589844 IWC589844:IWD589844 JFY589844:JFZ589844 JPU589844:JPV589844 JZQ589844:JZR589844 KJM589844:KJN589844 KTI589844:KTJ589844 LDE589844:LDF589844 LNA589844:LNB589844 LWW589844:LWX589844 MGS589844:MGT589844 MQO589844:MQP589844 NAK589844:NAL589844 NKG589844:NKH589844 NUC589844:NUD589844 ODY589844:ODZ589844 ONU589844:ONV589844 OXQ589844:OXR589844 PHM589844:PHN589844 PRI589844:PRJ589844 QBE589844:QBF589844 QLA589844:QLB589844 QUW589844:QUX589844 RES589844:RET589844 ROO589844:ROP589844 RYK589844:RYL589844 SIG589844:SIH589844 SSC589844:SSD589844 TBY589844:TBZ589844 TLU589844:TLV589844 TVQ589844:TVR589844 UFM589844:UFN589844 UPI589844:UPJ589844 UZE589844:UZF589844 VJA589844:VJB589844 VSW589844:VSX589844 WCS589844:WCT589844 WMO589844:WMP589844 WWK589844:WWL589844 AC655380:AD655380 JY655380:JZ655380 TU655380:TV655380 ADQ655380:ADR655380 ANM655380:ANN655380 AXI655380:AXJ655380 BHE655380:BHF655380 BRA655380:BRB655380 CAW655380:CAX655380 CKS655380:CKT655380 CUO655380:CUP655380 DEK655380:DEL655380 DOG655380:DOH655380 DYC655380:DYD655380 EHY655380:EHZ655380 ERU655380:ERV655380 FBQ655380:FBR655380 FLM655380:FLN655380 FVI655380:FVJ655380 GFE655380:GFF655380 GPA655380:GPB655380 GYW655380:GYX655380 HIS655380:HIT655380 HSO655380:HSP655380 ICK655380:ICL655380 IMG655380:IMH655380 IWC655380:IWD655380 JFY655380:JFZ655380 JPU655380:JPV655380 JZQ655380:JZR655380 KJM655380:KJN655380 KTI655380:KTJ655380 LDE655380:LDF655380 LNA655380:LNB655380 LWW655380:LWX655380 MGS655380:MGT655380 MQO655380:MQP655380 NAK655380:NAL655380 NKG655380:NKH655380 NUC655380:NUD655380 ODY655380:ODZ655380 ONU655380:ONV655380 OXQ655380:OXR655380 PHM655380:PHN655380 PRI655380:PRJ655380 QBE655380:QBF655380 QLA655380:QLB655380 QUW655380:QUX655380 RES655380:RET655380 ROO655380:ROP655380 RYK655380:RYL655380 SIG655380:SIH655380 SSC655380:SSD655380 TBY655380:TBZ655380 TLU655380:TLV655380 TVQ655380:TVR655380 UFM655380:UFN655380 UPI655380:UPJ655380 UZE655380:UZF655380 VJA655380:VJB655380 VSW655380:VSX655380 WCS655380:WCT655380 WMO655380:WMP655380 WWK655380:WWL655380 AC720916:AD720916 JY720916:JZ720916 TU720916:TV720916 ADQ720916:ADR720916 ANM720916:ANN720916 AXI720916:AXJ720916 BHE720916:BHF720916 BRA720916:BRB720916 CAW720916:CAX720916 CKS720916:CKT720916 CUO720916:CUP720916 DEK720916:DEL720916 DOG720916:DOH720916 DYC720916:DYD720916 EHY720916:EHZ720916 ERU720916:ERV720916 FBQ720916:FBR720916 FLM720916:FLN720916 FVI720916:FVJ720916 GFE720916:GFF720916 GPA720916:GPB720916 GYW720916:GYX720916 HIS720916:HIT720916 HSO720916:HSP720916 ICK720916:ICL720916 IMG720916:IMH720916 IWC720916:IWD720916 JFY720916:JFZ720916 JPU720916:JPV720916 JZQ720916:JZR720916 KJM720916:KJN720916 KTI720916:KTJ720916 LDE720916:LDF720916 LNA720916:LNB720916 LWW720916:LWX720916 MGS720916:MGT720916 MQO720916:MQP720916 NAK720916:NAL720916 NKG720916:NKH720916 NUC720916:NUD720916 ODY720916:ODZ720916 ONU720916:ONV720916 OXQ720916:OXR720916 PHM720916:PHN720916 PRI720916:PRJ720916 QBE720916:QBF720916 QLA720916:QLB720916 QUW720916:QUX720916 RES720916:RET720916 ROO720916:ROP720916 RYK720916:RYL720916 SIG720916:SIH720916 SSC720916:SSD720916 TBY720916:TBZ720916 TLU720916:TLV720916 TVQ720916:TVR720916 UFM720916:UFN720916 UPI720916:UPJ720916 UZE720916:UZF720916 VJA720916:VJB720916 VSW720916:VSX720916 WCS720916:WCT720916 WMO720916:WMP720916 WWK720916:WWL720916 AC786452:AD786452 JY786452:JZ786452 TU786452:TV786452 ADQ786452:ADR786452 ANM786452:ANN786452 AXI786452:AXJ786452 BHE786452:BHF786452 BRA786452:BRB786452 CAW786452:CAX786452 CKS786452:CKT786452 CUO786452:CUP786452 DEK786452:DEL786452 DOG786452:DOH786452 DYC786452:DYD786452 EHY786452:EHZ786452 ERU786452:ERV786452 FBQ786452:FBR786452 FLM786452:FLN786452 FVI786452:FVJ786452 GFE786452:GFF786452 GPA786452:GPB786452 GYW786452:GYX786452 HIS786452:HIT786452 HSO786452:HSP786452 ICK786452:ICL786452 IMG786452:IMH786452 IWC786452:IWD786452 JFY786452:JFZ786452 JPU786452:JPV786452 JZQ786452:JZR786452 KJM786452:KJN786452 KTI786452:KTJ786452 LDE786452:LDF786452 LNA786452:LNB786452 LWW786452:LWX786452 MGS786452:MGT786452 MQO786452:MQP786452 NAK786452:NAL786452 NKG786452:NKH786452 NUC786452:NUD786452 ODY786452:ODZ786452 ONU786452:ONV786452 OXQ786452:OXR786452 PHM786452:PHN786452 PRI786452:PRJ786452 QBE786452:QBF786452 QLA786452:QLB786452 QUW786452:QUX786452 RES786452:RET786452 ROO786452:ROP786452 RYK786452:RYL786452 SIG786452:SIH786452 SSC786452:SSD786452 TBY786452:TBZ786452 TLU786452:TLV786452 TVQ786452:TVR786452 UFM786452:UFN786452 UPI786452:UPJ786452 UZE786452:UZF786452 VJA786452:VJB786452 VSW786452:VSX786452 WCS786452:WCT786452 WMO786452:WMP786452 WWK786452:WWL786452 AC851988:AD851988 JY851988:JZ851988 TU851988:TV851988 ADQ851988:ADR851988 ANM851988:ANN851988 AXI851988:AXJ851988 BHE851988:BHF851988 BRA851988:BRB851988 CAW851988:CAX851988 CKS851988:CKT851988 CUO851988:CUP851988 DEK851988:DEL851988 DOG851988:DOH851988 DYC851988:DYD851988 EHY851988:EHZ851988 ERU851988:ERV851988 FBQ851988:FBR851988 FLM851988:FLN851988 FVI851988:FVJ851988 GFE851988:GFF851988 GPA851988:GPB851988 GYW851988:GYX851988 HIS851988:HIT851988 HSO851988:HSP851988 ICK851988:ICL851988 IMG851988:IMH851988 IWC851988:IWD851988 JFY851988:JFZ851988 JPU851988:JPV851988 JZQ851988:JZR851988 KJM851988:KJN851988 KTI851988:KTJ851988 LDE851988:LDF851988 LNA851988:LNB851988 LWW851988:LWX851988 MGS851988:MGT851988 MQO851988:MQP851988 NAK851988:NAL851988 NKG851988:NKH851988 NUC851988:NUD851988 ODY851988:ODZ851988 ONU851988:ONV851988 OXQ851988:OXR851988 PHM851988:PHN851988 PRI851988:PRJ851988 QBE851988:QBF851988 QLA851988:QLB851988 QUW851988:QUX851988 RES851988:RET851988 ROO851988:ROP851988 RYK851988:RYL851988 SIG851988:SIH851988 SSC851988:SSD851988 TBY851988:TBZ851988 TLU851988:TLV851988 TVQ851988:TVR851988 UFM851988:UFN851988 UPI851988:UPJ851988 UZE851988:UZF851988 VJA851988:VJB851988 VSW851988:VSX851988 WCS851988:WCT851988 WMO851988:WMP851988 WWK851988:WWL851988 AC917524:AD917524 JY917524:JZ917524 TU917524:TV917524 ADQ917524:ADR917524 ANM917524:ANN917524 AXI917524:AXJ917524 BHE917524:BHF917524 BRA917524:BRB917524 CAW917524:CAX917524 CKS917524:CKT917524 CUO917524:CUP917524 DEK917524:DEL917524 DOG917524:DOH917524 DYC917524:DYD917524 EHY917524:EHZ917524 ERU917524:ERV917524 FBQ917524:FBR917524 FLM917524:FLN917524 FVI917524:FVJ917524 GFE917524:GFF917524 GPA917524:GPB917524 GYW917524:GYX917524 HIS917524:HIT917524 HSO917524:HSP917524 ICK917524:ICL917524 IMG917524:IMH917524 IWC917524:IWD917524 JFY917524:JFZ917524 JPU917524:JPV917524 JZQ917524:JZR917524 KJM917524:KJN917524 KTI917524:KTJ917524 LDE917524:LDF917524 LNA917524:LNB917524 LWW917524:LWX917524 MGS917524:MGT917524 MQO917524:MQP917524 NAK917524:NAL917524 NKG917524:NKH917524 NUC917524:NUD917524 ODY917524:ODZ917524 ONU917524:ONV917524 OXQ917524:OXR917524 PHM917524:PHN917524 PRI917524:PRJ917524 QBE917524:QBF917524 QLA917524:QLB917524 QUW917524:QUX917524 RES917524:RET917524 ROO917524:ROP917524 RYK917524:RYL917524 SIG917524:SIH917524 SSC917524:SSD917524 TBY917524:TBZ917524 TLU917524:TLV917524 TVQ917524:TVR917524 UFM917524:UFN917524 UPI917524:UPJ917524 UZE917524:UZF917524 VJA917524:VJB917524 VSW917524:VSX917524 WCS917524:WCT917524 WMO917524:WMP917524 WWK917524:WWL917524 AC983060:AD983060 JY983060:JZ983060 TU983060:TV983060 ADQ983060:ADR983060 ANM983060:ANN983060 AXI983060:AXJ983060 BHE983060:BHF983060 BRA983060:BRB983060 CAW983060:CAX983060 CKS983060:CKT983060 CUO983060:CUP983060 DEK983060:DEL983060 DOG983060:DOH983060 DYC983060:DYD983060 EHY983060:EHZ983060 ERU983060:ERV983060 FBQ983060:FBR983060 FLM983060:FLN983060 FVI983060:FVJ983060 GFE983060:GFF983060 GPA983060:GPB983060 GYW983060:GYX983060 HIS983060:HIT983060 HSO983060:HSP983060 ICK983060:ICL983060 IMG983060:IMH983060 IWC983060:IWD983060 JFY983060:JFZ983060 JPU983060:JPV983060 JZQ983060:JZR983060 KJM983060:KJN983060 KTI983060:KTJ983060 LDE983060:LDF983060 LNA983060:LNB983060 LWW983060:LWX983060 MGS983060:MGT983060 MQO983060:MQP983060 NAK983060:NAL983060 NKG983060:NKH983060 NUC983060:NUD983060 ODY983060:ODZ983060 ONU983060:ONV983060 OXQ983060:OXR983060 PHM983060:PHN983060 PRI983060:PRJ983060 QBE983060:QBF983060 QLA983060:QLB983060 QUW983060:QUX983060 RES983060:RET983060 ROO983060:ROP983060 RYK983060:RYL983060 SIG983060:SIH983060 SSC983060:SSD983060 TBY983060:TBZ983060 TLU983060:TLV983060 TVQ983060:TVR983060 UFM983060:UFN983060 UPI983060:UPJ983060 UZE983060:UZF983060 VJA983060:VJB983060 VSW983060:VSX983060 WCS983060:WCT983060 WMO983060:WMP983060 WWK983060:WWL983060 W20:X21 JS20:JT21 TO20:TP21 ADK20:ADL21 ANG20:ANH21 AXC20:AXD21 BGY20:BGZ21 BQU20:BQV21 CAQ20:CAR21 CKM20:CKN21 CUI20:CUJ21 DEE20:DEF21 DOA20:DOB21 DXW20:DXX21 EHS20:EHT21 ERO20:ERP21 FBK20:FBL21 FLG20:FLH21 FVC20:FVD21 GEY20:GEZ21 GOU20:GOV21 GYQ20:GYR21 HIM20:HIN21 HSI20:HSJ21 ICE20:ICF21 IMA20:IMB21 IVW20:IVX21 JFS20:JFT21 JPO20:JPP21 JZK20:JZL21 KJG20:KJH21 KTC20:KTD21 LCY20:LCZ21 LMU20:LMV21 LWQ20:LWR21 MGM20:MGN21 MQI20:MQJ21 NAE20:NAF21 NKA20:NKB21 NTW20:NTX21 ODS20:ODT21 ONO20:ONP21 OXK20:OXL21 PHG20:PHH21 PRC20:PRD21 QAY20:QAZ21 QKU20:QKV21 QUQ20:QUR21 REM20:REN21 ROI20:ROJ21 RYE20:RYF21 SIA20:SIB21 SRW20:SRX21 TBS20:TBT21 TLO20:TLP21 TVK20:TVL21 UFG20:UFH21 UPC20:UPD21 UYY20:UYZ21 VIU20:VIV21 VSQ20:VSR21 WCM20:WCN21 WMI20:WMJ21 WWE20:WWF21 W65556:X65557 JS65556:JT65557 TO65556:TP65557 ADK65556:ADL65557 ANG65556:ANH65557 AXC65556:AXD65557 BGY65556:BGZ65557 BQU65556:BQV65557 CAQ65556:CAR65557 CKM65556:CKN65557 CUI65556:CUJ65557 DEE65556:DEF65557 DOA65556:DOB65557 DXW65556:DXX65557 EHS65556:EHT65557 ERO65556:ERP65557 FBK65556:FBL65557 FLG65556:FLH65557 FVC65556:FVD65557 GEY65556:GEZ65557 GOU65556:GOV65557 GYQ65556:GYR65557 HIM65556:HIN65557 HSI65556:HSJ65557 ICE65556:ICF65557 IMA65556:IMB65557 IVW65556:IVX65557 JFS65556:JFT65557 JPO65556:JPP65557 JZK65556:JZL65557 KJG65556:KJH65557 KTC65556:KTD65557 LCY65556:LCZ65557 LMU65556:LMV65557 LWQ65556:LWR65557 MGM65556:MGN65557 MQI65556:MQJ65557 NAE65556:NAF65557 NKA65556:NKB65557 NTW65556:NTX65557 ODS65556:ODT65557 ONO65556:ONP65557 OXK65556:OXL65557 PHG65556:PHH65557 PRC65556:PRD65557 QAY65556:QAZ65557 QKU65556:QKV65557 QUQ65556:QUR65557 REM65556:REN65557 ROI65556:ROJ65557 RYE65556:RYF65557 SIA65556:SIB65557 SRW65556:SRX65557 TBS65556:TBT65557 TLO65556:TLP65557 TVK65556:TVL65557 UFG65556:UFH65557 UPC65556:UPD65557 UYY65556:UYZ65557 VIU65556:VIV65557 VSQ65556:VSR65557 WCM65556:WCN65557 WMI65556:WMJ65557 WWE65556:WWF65557 W131092:X131093 JS131092:JT131093 TO131092:TP131093 ADK131092:ADL131093 ANG131092:ANH131093 AXC131092:AXD131093 BGY131092:BGZ131093 BQU131092:BQV131093 CAQ131092:CAR131093 CKM131092:CKN131093 CUI131092:CUJ131093 DEE131092:DEF131093 DOA131092:DOB131093 DXW131092:DXX131093 EHS131092:EHT131093 ERO131092:ERP131093 FBK131092:FBL131093 FLG131092:FLH131093 FVC131092:FVD131093 GEY131092:GEZ131093 GOU131092:GOV131093 GYQ131092:GYR131093 HIM131092:HIN131093 HSI131092:HSJ131093 ICE131092:ICF131093 IMA131092:IMB131093 IVW131092:IVX131093 JFS131092:JFT131093 JPO131092:JPP131093 JZK131092:JZL131093 KJG131092:KJH131093 KTC131092:KTD131093 LCY131092:LCZ131093 LMU131092:LMV131093 LWQ131092:LWR131093 MGM131092:MGN131093 MQI131092:MQJ131093 NAE131092:NAF131093 NKA131092:NKB131093 NTW131092:NTX131093 ODS131092:ODT131093 ONO131092:ONP131093 OXK131092:OXL131093 PHG131092:PHH131093 PRC131092:PRD131093 QAY131092:QAZ131093 QKU131092:QKV131093 QUQ131092:QUR131093 REM131092:REN131093 ROI131092:ROJ131093 RYE131092:RYF131093 SIA131092:SIB131093 SRW131092:SRX131093 TBS131092:TBT131093 TLO131092:TLP131093 TVK131092:TVL131093 UFG131092:UFH131093 UPC131092:UPD131093 UYY131092:UYZ131093 VIU131092:VIV131093 VSQ131092:VSR131093 WCM131092:WCN131093 WMI131092:WMJ131093 WWE131092:WWF131093 W196628:X196629 JS196628:JT196629 TO196628:TP196629 ADK196628:ADL196629 ANG196628:ANH196629 AXC196628:AXD196629 BGY196628:BGZ196629 BQU196628:BQV196629 CAQ196628:CAR196629 CKM196628:CKN196629 CUI196628:CUJ196629 DEE196628:DEF196629 DOA196628:DOB196629 DXW196628:DXX196629 EHS196628:EHT196629 ERO196628:ERP196629 FBK196628:FBL196629 FLG196628:FLH196629 FVC196628:FVD196629 GEY196628:GEZ196629 GOU196628:GOV196629 GYQ196628:GYR196629 HIM196628:HIN196629 HSI196628:HSJ196629 ICE196628:ICF196629 IMA196628:IMB196629 IVW196628:IVX196629 JFS196628:JFT196629 JPO196628:JPP196629 JZK196628:JZL196629 KJG196628:KJH196629 KTC196628:KTD196629 LCY196628:LCZ196629 LMU196628:LMV196629 LWQ196628:LWR196629 MGM196628:MGN196629 MQI196628:MQJ196629 NAE196628:NAF196629 NKA196628:NKB196629 NTW196628:NTX196629 ODS196628:ODT196629 ONO196628:ONP196629 OXK196628:OXL196629 PHG196628:PHH196629 PRC196628:PRD196629 QAY196628:QAZ196629 QKU196628:QKV196629 QUQ196628:QUR196629 REM196628:REN196629 ROI196628:ROJ196629 RYE196628:RYF196629 SIA196628:SIB196629 SRW196628:SRX196629 TBS196628:TBT196629 TLO196628:TLP196629 TVK196628:TVL196629 UFG196628:UFH196629 UPC196628:UPD196629 UYY196628:UYZ196629 VIU196628:VIV196629 VSQ196628:VSR196629 WCM196628:WCN196629 WMI196628:WMJ196629 WWE196628:WWF196629 W262164:X262165 JS262164:JT262165 TO262164:TP262165 ADK262164:ADL262165 ANG262164:ANH262165 AXC262164:AXD262165 BGY262164:BGZ262165 BQU262164:BQV262165 CAQ262164:CAR262165 CKM262164:CKN262165 CUI262164:CUJ262165 DEE262164:DEF262165 DOA262164:DOB262165 DXW262164:DXX262165 EHS262164:EHT262165 ERO262164:ERP262165 FBK262164:FBL262165 FLG262164:FLH262165 FVC262164:FVD262165 GEY262164:GEZ262165 GOU262164:GOV262165 GYQ262164:GYR262165 HIM262164:HIN262165 HSI262164:HSJ262165 ICE262164:ICF262165 IMA262164:IMB262165 IVW262164:IVX262165 JFS262164:JFT262165 JPO262164:JPP262165 JZK262164:JZL262165 KJG262164:KJH262165 KTC262164:KTD262165 LCY262164:LCZ262165 LMU262164:LMV262165 LWQ262164:LWR262165 MGM262164:MGN262165 MQI262164:MQJ262165 NAE262164:NAF262165 NKA262164:NKB262165 NTW262164:NTX262165 ODS262164:ODT262165 ONO262164:ONP262165 OXK262164:OXL262165 PHG262164:PHH262165 PRC262164:PRD262165 QAY262164:QAZ262165 QKU262164:QKV262165 QUQ262164:QUR262165 REM262164:REN262165 ROI262164:ROJ262165 RYE262164:RYF262165 SIA262164:SIB262165 SRW262164:SRX262165 TBS262164:TBT262165 TLO262164:TLP262165 TVK262164:TVL262165 UFG262164:UFH262165 UPC262164:UPD262165 UYY262164:UYZ262165 VIU262164:VIV262165 VSQ262164:VSR262165 WCM262164:WCN262165 WMI262164:WMJ262165 WWE262164:WWF262165 W327700:X327701 JS327700:JT327701 TO327700:TP327701 ADK327700:ADL327701 ANG327700:ANH327701 AXC327700:AXD327701 BGY327700:BGZ327701 BQU327700:BQV327701 CAQ327700:CAR327701 CKM327700:CKN327701 CUI327700:CUJ327701 DEE327700:DEF327701 DOA327700:DOB327701 DXW327700:DXX327701 EHS327700:EHT327701 ERO327700:ERP327701 FBK327700:FBL327701 FLG327700:FLH327701 FVC327700:FVD327701 GEY327700:GEZ327701 GOU327700:GOV327701 GYQ327700:GYR327701 HIM327700:HIN327701 HSI327700:HSJ327701 ICE327700:ICF327701 IMA327700:IMB327701 IVW327700:IVX327701 JFS327700:JFT327701 JPO327700:JPP327701 JZK327700:JZL327701 KJG327700:KJH327701 KTC327700:KTD327701 LCY327700:LCZ327701 LMU327700:LMV327701 LWQ327700:LWR327701 MGM327700:MGN327701 MQI327700:MQJ327701 NAE327700:NAF327701 NKA327700:NKB327701 NTW327700:NTX327701 ODS327700:ODT327701 ONO327700:ONP327701 OXK327700:OXL327701 PHG327700:PHH327701 PRC327700:PRD327701 QAY327700:QAZ327701 QKU327700:QKV327701 QUQ327700:QUR327701 REM327700:REN327701 ROI327700:ROJ327701 RYE327700:RYF327701 SIA327700:SIB327701 SRW327700:SRX327701 TBS327700:TBT327701 TLO327700:TLP327701 TVK327700:TVL327701 UFG327700:UFH327701 UPC327700:UPD327701 UYY327700:UYZ327701 VIU327700:VIV327701 VSQ327700:VSR327701 WCM327700:WCN327701 WMI327700:WMJ327701 WWE327700:WWF327701 W393236:X393237 JS393236:JT393237 TO393236:TP393237 ADK393236:ADL393237 ANG393236:ANH393237 AXC393236:AXD393237 BGY393236:BGZ393237 BQU393236:BQV393237 CAQ393236:CAR393237 CKM393236:CKN393237 CUI393236:CUJ393237 DEE393236:DEF393237 DOA393236:DOB393237 DXW393236:DXX393237 EHS393236:EHT393237 ERO393236:ERP393237 FBK393236:FBL393237 FLG393236:FLH393237 FVC393236:FVD393237 GEY393236:GEZ393237 GOU393236:GOV393237 GYQ393236:GYR393237 HIM393236:HIN393237 HSI393236:HSJ393237 ICE393236:ICF393237 IMA393236:IMB393237 IVW393236:IVX393237 JFS393236:JFT393237 JPO393236:JPP393237 JZK393236:JZL393237 KJG393236:KJH393237 KTC393236:KTD393237 LCY393236:LCZ393237 LMU393236:LMV393237 LWQ393236:LWR393237 MGM393236:MGN393237 MQI393236:MQJ393237 NAE393236:NAF393237 NKA393236:NKB393237 NTW393236:NTX393237 ODS393236:ODT393237 ONO393236:ONP393237 OXK393236:OXL393237 PHG393236:PHH393237 PRC393236:PRD393237 QAY393236:QAZ393237 QKU393236:QKV393237 QUQ393236:QUR393237 REM393236:REN393237 ROI393236:ROJ393237 RYE393236:RYF393237 SIA393236:SIB393237 SRW393236:SRX393237 TBS393236:TBT393237 TLO393236:TLP393237 TVK393236:TVL393237 UFG393236:UFH393237 UPC393236:UPD393237 UYY393236:UYZ393237 VIU393236:VIV393237 VSQ393236:VSR393237 WCM393236:WCN393237 WMI393236:WMJ393237 WWE393236:WWF393237 W458772:X458773 JS458772:JT458773 TO458772:TP458773 ADK458772:ADL458773 ANG458772:ANH458773 AXC458772:AXD458773 BGY458772:BGZ458773 BQU458772:BQV458773 CAQ458772:CAR458773 CKM458772:CKN458773 CUI458772:CUJ458773 DEE458772:DEF458773 DOA458772:DOB458773 DXW458772:DXX458773 EHS458772:EHT458773 ERO458772:ERP458773 FBK458772:FBL458773 FLG458772:FLH458773 FVC458772:FVD458773 GEY458772:GEZ458773 GOU458772:GOV458773 GYQ458772:GYR458773 HIM458772:HIN458773 HSI458772:HSJ458773 ICE458772:ICF458773 IMA458772:IMB458773 IVW458772:IVX458773 JFS458772:JFT458773 JPO458772:JPP458773 JZK458772:JZL458773 KJG458772:KJH458773 KTC458772:KTD458773 LCY458772:LCZ458773 LMU458772:LMV458773 LWQ458772:LWR458773 MGM458772:MGN458773 MQI458772:MQJ458773 NAE458772:NAF458773 NKA458772:NKB458773 NTW458772:NTX458773 ODS458772:ODT458773 ONO458772:ONP458773 OXK458772:OXL458773 PHG458772:PHH458773 PRC458772:PRD458773 QAY458772:QAZ458773 QKU458772:QKV458773 QUQ458772:QUR458773 REM458772:REN458773 ROI458772:ROJ458773 RYE458772:RYF458773 SIA458772:SIB458773 SRW458772:SRX458773 TBS458772:TBT458773 TLO458772:TLP458773 TVK458772:TVL458773 UFG458772:UFH458773 UPC458772:UPD458773 UYY458772:UYZ458773 VIU458772:VIV458773 VSQ458772:VSR458773 WCM458772:WCN458773 WMI458772:WMJ458773 WWE458772:WWF458773 W524308:X524309 JS524308:JT524309 TO524308:TP524309 ADK524308:ADL524309 ANG524308:ANH524309 AXC524308:AXD524309 BGY524308:BGZ524309 BQU524308:BQV524309 CAQ524308:CAR524309 CKM524308:CKN524309 CUI524308:CUJ524309 DEE524308:DEF524309 DOA524308:DOB524309 DXW524308:DXX524309 EHS524308:EHT524309 ERO524308:ERP524309 FBK524308:FBL524309 FLG524308:FLH524309 FVC524308:FVD524309 GEY524308:GEZ524309 GOU524308:GOV524309 GYQ524308:GYR524309 HIM524308:HIN524309 HSI524308:HSJ524309 ICE524308:ICF524309 IMA524308:IMB524309 IVW524308:IVX524309 JFS524308:JFT524309 JPO524308:JPP524309 JZK524308:JZL524309 KJG524308:KJH524309 KTC524308:KTD524309 LCY524308:LCZ524309 LMU524308:LMV524309 LWQ524308:LWR524309 MGM524308:MGN524309 MQI524308:MQJ524309 NAE524308:NAF524309 NKA524308:NKB524309 NTW524308:NTX524309 ODS524308:ODT524309 ONO524308:ONP524309 OXK524308:OXL524309 PHG524308:PHH524309 PRC524308:PRD524309 QAY524308:QAZ524309 QKU524308:QKV524309 QUQ524308:QUR524309 REM524308:REN524309 ROI524308:ROJ524309 RYE524308:RYF524309 SIA524308:SIB524309 SRW524308:SRX524309 TBS524308:TBT524309 TLO524308:TLP524309 TVK524308:TVL524309 UFG524308:UFH524309 UPC524308:UPD524309 UYY524308:UYZ524309 VIU524308:VIV524309 VSQ524308:VSR524309 WCM524308:WCN524309 WMI524308:WMJ524309 WWE524308:WWF524309 W589844:X589845 JS589844:JT589845 TO589844:TP589845 ADK589844:ADL589845 ANG589844:ANH589845 AXC589844:AXD589845 BGY589844:BGZ589845 BQU589844:BQV589845 CAQ589844:CAR589845 CKM589844:CKN589845 CUI589844:CUJ589845 DEE589844:DEF589845 DOA589844:DOB589845 DXW589844:DXX589845 EHS589844:EHT589845 ERO589844:ERP589845 FBK589844:FBL589845 FLG589844:FLH589845 FVC589844:FVD589845 GEY589844:GEZ589845 GOU589844:GOV589845 GYQ589844:GYR589845 HIM589844:HIN589845 HSI589844:HSJ589845 ICE589844:ICF589845 IMA589844:IMB589845 IVW589844:IVX589845 JFS589844:JFT589845 JPO589844:JPP589845 JZK589844:JZL589845 KJG589844:KJH589845 KTC589844:KTD589845 LCY589844:LCZ589845 LMU589844:LMV589845 LWQ589844:LWR589845 MGM589844:MGN589845 MQI589844:MQJ589845 NAE589844:NAF589845 NKA589844:NKB589845 NTW589844:NTX589845 ODS589844:ODT589845 ONO589844:ONP589845 OXK589844:OXL589845 PHG589844:PHH589845 PRC589844:PRD589845 QAY589844:QAZ589845 QKU589844:QKV589845 QUQ589844:QUR589845 REM589844:REN589845 ROI589844:ROJ589845 RYE589844:RYF589845 SIA589844:SIB589845 SRW589844:SRX589845 TBS589844:TBT589845 TLO589844:TLP589845 TVK589844:TVL589845 UFG589844:UFH589845 UPC589844:UPD589845 UYY589844:UYZ589845 VIU589844:VIV589845 VSQ589844:VSR589845 WCM589844:WCN589845 WMI589844:WMJ589845 WWE589844:WWF589845 W655380:X655381 JS655380:JT655381 TO655380:TP655381 ADK655380:ADL655381 ANG655380:ANH655381 AXC655380:AXD655381 BGY655380:BGZ655381 BQU655380:BQV655381 CAQ655380:CAR655381 CKM655380:CKN655381 CUI655380:CUJ655381 DEE655380:DEF655381 DOA655380:DOB655381 DXW655380:DXX655381 EHS655380:EHT655381 ERO655380:ERP655381 FBK655380:FBL655381 FLG655380:FLH655381 FVC655380:FVD655381 GEY655380:GEZ655381 GOU655380:GOV655381 GYQ655380:GYR655381 HIM655380:HIN655381 HSI655380:HSJ655381 ICE655380:ICF655381 IMA655380:IMB655381 IVW655380:IVX655381 JFS655380:JFT655381 JPO655380:JPP655381 JZK655380:JZL655381 KJG655380:KJH655381 KTC655380:KTD655381 LCY655380:LCZ655381 LMU655380:LMV655381 LWQ655380:LWR655381 MGM655380:MGN655381 MQI655380:MQJ655381 NAE655380:NAF655381 NKA655380:NKB655381 NTW655380:NTX655381 ODS655380:ODT655381 ONO655380:ONP655381 OXK655380:OXL655381 PHG655380:PHH655381 PRC655380:PRD655381 QAY655380:QAZ655381 QKU655380:QKV655381 QUQ655380:QUR655381 REM655380:REN655381 ROI655380:ROJ655381 RYE655380:RYF655381 SIA655380:SIB655381 SRW655380:SRX655381 TBS655380:TBT655381 TLO655380:TLP655381 TVK655380:TVL655381 UFG655380:UFH655381 UPC655380:UPD655381 UYY655380:UYZ655381 VIU655380:VIV655381 VSQ655380:VSR655381 WCM655380:WCN655381 WMI655380:WMJ655381 WWE655380:WWF655381 W720916:X720917 JS720916:JT720917 TO720916:TP720917 ADK720916:ADL720917 ANG720916:ANH720917 AXC720916:AXD720917 BGY720916:BGZ720917 BQU720916:BQV720917 CAQ720916:CAR720917 CKM720916:CKN720917 CUI720916:CUJ720917 DEE720916:DEF720917 DOA720916:DOB720917 DXW720916:DXX720917 EHS720916:EHT720917 ERO720916:ERP720917 FBK720916:FBL720917 FLG720916:FLH720917 FVC720916:FVD720917 GEY720916:GEZ720917 GOU720916:GOV720917 GYQ720916:GYR720917 HIM720916:HIN720917 HSI720916:HSJ720917 ICE720916:ICF720917 IMA720916:IMB720917 IVW720916:IVX720917 JFS720916:JFT720917 JPO720916:JPP720917 JZK720916:JZL720917 KJG720916:KJH720917 KTC720916:KTD720917 LCY720916:LCZ720917 LMU720916:LMV720917 LWQ720916:LWR720917 MGM720916:MGN720917 MQI720916:MQJ720917 NAE720916:NAF720917 NKA720916:NKB720917 NTW720916:NTX720917 ODS720916:ODT720917 ONO720916:ONP720917 OXK720916:OXL720917 PHG720916:PHH720917 PRC720916:PRD720917 QAY720916:QAZ720917 QKU720916:QKV720917 QUQ720916:QUR720917 REM720916:REN720917 ROI720916:ROJ720917 RYE720916:RYF720917 SIA720916:SIB720917 SRW720916:SRX720917 TBS720916:TBT720917 TLO720916:TLP720917 TVK720916:TVL720917 UFG720916:UFH720917 UPC720916:UPD720917 UYY720916:UYZ720917 VIU720916:VIV720917 VSQ720916:VSR720917 WCM720916:WCN720917 WMI720916:WMJ720917 WWE720916:WWF720917 W786452:X786453 JS786452:JT786453 TO786452:TP786453 ADK786452:ADL786453 ANG786452:ANH786453 AXC786452:AXD786453 BGY786452:BGZ786453 BQU786452:BQV786453 CAQ786452:CAR786453 CKM786452:CKN786453 CUI786452:CUJ786453 DEE786452:DEF786453 DOA786452:DOB786453 DXW786452:DXX786453 EHS786452:EHT786453 ERO786452:ERP786453 FBK786452:FBL786453 FLG786452:FLH786453 FVC786452:FVD786453 GEY786452:GEZ786453 GOU786452:GOV786453 GYQ786452:GYR786453 HIM786452:HIN786453 HSI786452:HSJ786453 ICE786452:ICF786453 IMA786452:IMB786453 IVW786452:IVX786453 JFS786452:JFT786453 JPO786452:JPP786453 JZK786452:JZL786453 KJG786452:KJH786453 KTC786452:KTD786453 LCY786452:LCZ786453 LMU786452:LMV786453 LWQ786452:LWR786453 MGM786452:MGN786453 MQI786452:MQJ786453 NAE786452:NAF786453 NKA786452:NKB786453 NTW786452:NTX786453 ODS786452:ODT786453 ONO786452:ONP786453 OXK786452:OXL786453 PHG786452:PHH786453 PRC786452:PRD786453 QAY786452:QAZ786453 QKU786452:QKV786453 QUQ786452:QUR786453 REM786452:REN786453 ROI786452:ROJ786453 RYE786452:RYF786453 SIA786452:SIB786453 SRW786452:SRX786453 TBS786452:TBT786453 TLO786452:TLP786453 TVK786452:TVL786453 UFG786452:UFH786453 UPC786452:UPD786453 UYY786452:UYZ786453 VIU786452:VIV786453 VSQ786452:VSR786453 WCM786452:WCN786453 WMI786452:WMJ786453 WWE786452:WWF786453 W851988:X851989 JS851988:JT851989 TO851988:TP851989 ADK851988:ADL851989 ANG851988:ANH851989 AXC851988:AXD851989 BGY851988:BGZ851989 BQU851988:BQV851989 CAQ851988:CAR851989 CKM851988:CKN851989 CUI851988:CUJ851989 DEE851988:DEF851989 DOA851988:DOB851989 DXW851988:DXX851989 EHS851988:EHT851989 ERO851988:ERP851989 FBK851988:FBL851989 FLG851988:FLH851989 FVC851988:FVD851989 GEY851988:GEZ851989 GOU851988:GOV851989 GYQ851988:GYR851989 HIM851988:HIN851989 HSI851988:HSJ851989 ICE851988:ICF851989 IMA851988:IMB851989 IVW851988:IVX851989 JFS851988:JFT851989 JPO851988:JPP851989 JZK851988:JZL851989 KJG851988:KJH851989 KTC851988:KTD851989 LCY851988:LCZ851989 LMU851988:LMV851989 LWQ851988:LWR851989 MGM851988:MGN851989 MQI851988:MQJ851989 NAE851988:NAF851989 NKA851988:NKB851989 NTW851988:NTX851989 ODS851988:ODT851989 ONO851988:ONP851989 OXK851988:OXL851989 PHG851988:PHH851989 PRC851988:PRD851989 QAY851988:QAZ851989 QKU851988:QKV851989 QUQ851988:QUR851989 REM851988:REN851989 ROI851988:ROJ851989 RYE851988:RYF851989 SIA851988:SIB851989 SRW851988:SRX851989 TBS851988:TBT851989 TLO851988:TLP851989 TVK851988:TVL851989 UFG851988:UFH851989 UPC851988:UPD851989 UYY851988:UYZ851989 VIU851988:VIV851989 VSQ851988:VSR851989 WCM851988:WCN851989 WMI851988:WMJ851989 WWE851988:WWF851989 W917524:X917525 JS917524:JT917525 TO917524:TP917525 ADK917524:ADL917525 ANG917524:ANH917525 AXC917524:AXD917525 BGY917524:BGZ917525 BQU917524:BQV917525 CAQ917524:CAR917525 CKM917524:CKN917525 CUI917524:CUJ917525 DEE917524:DEF917525 DOA917524:DOB917525 DXW917524:DXX917525 EHS917524:EHT917525 ERO917524:ERP917525 FBK917524:FBL917525 FLG917524:FLH917525 FVC917524:FVD917525 GEY917524:GEZ917525 GOU917524:GOV917525 GYQ917524:GYR917525 HIM917524:HIN917525 HSI917524:HSJ917525 ICE917524:ICF917525 IMA917524:IMB917525 IVW917524:IVX917525 JFS917524:JFT917525 JPO917524:JPP917525 JZK917524:JZL917525 KJG917524:KJH917525 KTC917524:KTD917525 LCY917524:LCZ917525 LMU917524:LMV917525 LWQ917524:LWR917525 MGM917524:MGN917525 MQI917524:MQJ917525 NAE917524:NAF917525 NKA917524:NKB917525 NTW917524:NTX917525 ODS917524:ODT917525 ONO917524:ONP917525 OXK917524:OXL917525 PHG917524:PHH917525 PRC917524:PRD917525 QAY917524:QAZ917525 QKU917524:QKV917525 QUQ917524:QUR917525 REM917524:REN917525 ROI917524:ROJ917525 RYE917524:RYF917525 SIA917524:SIB917525 SRW917524:SRX917525 TBS917524:TBT917525 TLO917524:TLP917525 TVK917524:TVL917525 UFG917524:UFH917525 UPC917524:UPD917525 UYY917524:UYZ917525 VIU917524:VIV917525 VSQ917524:VSR917525 WCM917524:WCN917525 WMI917524:WMJ917525 WWE917524:WWF917525 W983060:X983061 JS983060:JT983061 TO983060:TP983061 ADK983060:ADL983061 ANG983060:ANH983061 AXC983060:AXD983061 BGY983060:BGZ983061 BQU983060:BQV983061 CAQ983060:CAR983061 CKM983060:CKN983061 CUI983060:CUJ983061 DEE983060:DEF983061 DOA983060:DOB983061 DXW983060:DXX983061 EHS983060:EHT983061 ERO983060:ERP983061 FBK983060:FBL983061 FLG983060:FLH983061 FVC983060:FVD983061 GEY983060:GEZ983061 GOU983060:GOV983061 GYQ983060:GYR983061 HIM983060:HIN983061 HSI983060:HSJ983061 ICE983060:ICF983061 IMA983060:IMB983061 IVW983060:IVX983061 JFS983060:JFT983061 JPO983060:JPP983061 JZK983060:JZL983061 KJG983060:KJH983061 KTC983060:KTD983061 LCY983060:LCZ983061 LMU983060:LMV983061 LWQ983060:LWR983061 MGM983060:MGN983061 MQI983060:MQJ983061 NAE983060:NAF983061 NKA983060:NKB983061 NTW983060:NTX983061 ODS983060:ODT983061 ONO983060:ONP983061 OXK983060:OXL983061 PHG983060:PHH983061 PRC983060:PRD983061 QAY983060:QAZ983061 QKU983060:QKV983061 QUQ983060:QUR983061 REM983060:REN983061 ROI983060:ROJ983061 RYE983060:RYF983061 SIA983060:SIB983061 SRW983060:SRX983061 TBS983060:TBT983061 TLO983060:TLP983061 TVK983060:TVL983061 UFG983060:UFH983061 UPC983060:UPD983061 UYY983060:UYZ983061 VIU983060:VIV983061 VSQ983060:VSR983061 WCM983060:WCN983061 WMI983060:WMJ983061 WWE983060:WWF983061 R21:S21 JN21:JO21 TJ21:TK21 ADF21:ADG21 ANB21:ANC21 AWX21:AWY21 BGT21:BGU21 BQP21:BQQ21 CAL21:CAM21 CKH21:CKI21 CUD21:CUE21 DDZ21:DEA21 DNV21:DNW21 DXR21:DXS21 EHN21:EHO21 ERJ21:ERK21 FBF21:FBG21 FLB21:FLC21 FUX21:FUY21 GET21:GEU21 GOP21:GOQ21 GYL21:GYM21 HIH21:HII21 HSD21:HSE21 IBZ21:ICA21 ILV21:ILW21 IVR21:IVS21 JFN21:JFO21 JPJ21:JPK21 JZF21:JZG21 KJB21:KJC21 KSX21:KSY21 LCT21:LCU21 LMP21:LMQ21 LWL21:LWM21 MGH21:MGI21 MQD21:MQE21 MZZ21:NAA21 NJV21:NJW21 NTR21:NTS21 ODN21:ODO21 ONJ21:ONK21 OXF21:OXG21 PHB21:PHC21 PQX21:PQY21 QAT21:QAU21 QKP21:QKQ21 QUL21:QUM21 REH21:REI21 ROD21:ROE21 RXZ21:RYA21 SHV21:SHW21 SRR21:SRS21 TBN21:TBO21 TLJ21:TLK21 TVF21:TVG21 UFB21:UFC21 UOX21:UOY21 UYT21:UYU21 VIP21:VIQ21 VSL21:VSM21 WCH21:WCI21 WMD21:WME21 WVZ21:WWA21 R65557:S65557 JN65557:JO65557 TJ65557:TK65557 ADF65557:ADG65557 ANB65557:ANC65557 AWX65557:AWY65557 BGT65557:BGU65557 BQP65557:BQQ65557 CAL65557:CAM65557 CKH65557:CKI65557 CUD65557:CUE65557 DDZ65557:DEA65557 DNV65557:DNW65557 DXR65557:DXS65557 EHN65557:EHO65557 ERJ65557:ERK65557 FBF65557:FBG65557 FLB65557:FLC65557 FUX65557:FUY65557 GET65557:GEU65557 GOP65557:GOQ65557 GYL65557:GYM65557 HIH65557:HII65557 HSD65557:HSE65557 IBZ65557:ICA65557 ILV65557:ILW65557 IVR65557:IVS65557 JFN65557:JFO65557 JPJ65557:JPK65557 JZF65557:JZG65557 KJB65557:KJC65557 KSX65557:KSY65557 LCT65557:LCU65557 LMP65557:LMQ65557 LWL65557:LWM65557 MGH65557:MGI65557 MQD65557:MQE65557 MZZ65557:NAA65557 NJV65557:NJW65557 NTR65557:NTS65557 ODN65557:ODO65557 ONJ65557:ONK65557 OXF65557:OXG65557 PHB65557:PHC65557 PQX65557:PQY65557 QAT65557:QAU65557 QKP65557:QKQ65557 QUL65557:QUM65557 REH65557:REI65557 ROD65557:ROE65557 RXZ65557:RYA65557 SHV65557:SHW65557 SRR65557:SRS65557 TBN65557:TBO65557 TLJ65557:TLK65557 TVF65557:TVG65557 UFB65557:UFC65557 UOX65557:UOY65557 UYT65557:UYU65557 VIP65557:VIQ65557 VSL65557:VSM65557 WCH65557:WCI65557 WMD65557:WME65557 WVZ65557:WWA65557 R131093:S131093 JN131093:JO131093 TJ131093:TK131093 ADF131093:ADG131093 ANB131093:ANC131093 AWX131093:AWY131093 BGT131093:BGU131093 BQP131093:BQQ131093 CAL131093:CAM131093 CKH131093:CKI131093 CUD131093:CUE131093 DDZ131093:DEA131093 DNV131093:DNW131093 DXR131093:DXS131093 EHN131093:EHO131093 ERJ131093:ERK131093 FBF131093:FBG131093 FLB131093:FLC131093 FUX131093:FUY131093 GET131093:GEU131093 GOP131093:GOQ131093 GYL131093:GYM131093 HIH131093:HII131093 HSD131093:HSE131093 IBZ131093:ICA131093 ILV131093:ILW131093 IVR131093:IVS131093 JFN131093:JFO131093 JPJ131093:JPK131093 JZF131093:JZG131093 KJB131093:KJC131093 KSX131093:KSY131093 LCT131093:LCU131093 LMP131093:LMQ131093 LWL131093:LWM131093 MGH131093:MGI131093 MQD131093:MQE131093 MZZ131093:NAA131093 NJV131093:NJW131093 NTR131093:NTS131093 ODN131093:ODO131093 ONJ131093:ONK131093 OXF131093:OXG131093 PHB131093:PHC131093 PQX131093:PQY131093 QAT131093:QAU131093 QKP131093:QKQ131093 QUL131093:QUM131093 REH131093:REI131093 ROD131093:ROE131093 RXZ131093:RYA131093 SHV131093:SHW131093 SRR131093:SRS131093 TBN131093:TBO131093 TLJ131093:TLK131093 TVF131093:TVG131093 UFB131093:UFC131093 UOX131093:UOY131093 UYT131093:UYU131093 VIP131093:VIQ131093 VSL131093:VSM131093 WCH131093:WCI131093 WMD131093:WME131093 WVZ131093:WWA131093 R196629:S196629 JN196629:JO196629 TJ196629:TK196629 ADF196629:ADG196629 ANB196629:ANC196629 AWX196629:AWY196629 BGT196629:BGU196629 BQP196629:BQQ196629 CAL196629:CAM196629 CKH196629:CKI196629 CUD196629:CUE196629 DDZ196629:DEA196629 DNV196629:DNW196629 DXR196629:DXS196629 EHN196629:EHO196629 ERJ196629:ERK196629 FBF196629:FBG196629 FLB196629:FLC196629 FUX196629:FUY196629 GET196629:GEU196629 GOP196629:GOQ196629 GYL196629:GYM196629 HIH196629:HII196629 HSD196629:HSE196629 IBZ196629:ICA196629 ILV196629:ILW196629 IVR196629:IVS196629 JFN196629:JFO196629 JPJ196629:JPK196629 JZF196629:JZG196629 KJB196629:KJC196629 KSX196629:KSY196629 LCT196629:LCU196629 LMP196629:LMQ196629 LWL196629:LWM196629 MGH196629:MGI196629 MQD196629:MQE196629 MZZ196629:NAA196629 NJV196629:NJW196629 NTR196629:NTS196629 ODN196629:ODO196629 ONJ196629:ONK196629 OXF196629:OXG196629 PHB196629:PHC196629 PQX196629:PQY196629 QAT196629:QAU196629 QKP196629:QKQ196629 QUL196629:QUM196629 REH196629:REI196629 ROD196629:ROE196629 RXZ196629:RYA196629 SHV196629:SHW196629 SRR196629:SRS196629 TBN196629:TBO196629 TLJ196629:TLK196629 TVF196629:TVG196629 UFB196629:UFC196629 UOX196629:UOY196629 UYT196629:UYU196629 VIP196629:VIQ196629 VSL196629:VSM196629 WCH196629:WCI196629 WMD196629:WME196629 WVZ196629:WWA196629 R262165:S262165 JN262165:JO262165 TJ262165:TK262165 ADF262165:ADG262165 ANB262165:ANC262165 AWX262165:AWY262165 BGT262165:BGU262165 BQP262165:BQQ262165 CAL262165:CAM262165 CKH262165:CKI262165 CUD262165:CUE262165 DDZ262165:DEA262165 DNV262165:DNW262165 DXR262165:DXS262165 EHN262165:EHO262165 ERJ262165:ERK262165 FBF262165:FBG262165 FLB262165:FLC262165 FUX262165:FUY262165 GET262165:GEU262165 GOP262165:GOQ262165 GYL262165:GYM262165 HIH262165:HII262165 HSD262165:HSE262165 IBZ262165:ICA262165 ILV262165:ILW262165 IVR262165:IVS262165 JFN262165:JFO262165 JPJ262165:JPK262165 JZF262165:JZG262165 KJB262165:KJC262165 KSX262165:KSY262165 LCT262165:LCU262165 LMP262165:LMQ262165 LWL262165:LWM262165 MGH262165:MGI262165 MQD262165:MQE262165 MZZ262165:NAA262165 NJV262165:NJW262165 NTR262165:NTS262165 ODN262165:ODO262165 ONJ262165:ONK262165 OXF262165:OXG262165 PHB262165:PHC262165 PQX262165:PQY262165 QAT262165:QAU262165 QKP262165:QKQ262165 QUL262165:QUM262165 REH262165:REI262165 ROD262165:ROE262165 RXZ262165:RYA262165 SHV262165:SHW262165 SRR262165:SRS262165 TBN262165:TBO262165 TLJ262165:TLK262165 TVF262165:TVG262165 UFB262165:UFC262165 UOX262165:UOY262165 UYT262165:UYU262165 VIP262165:VIQ262165 VSL262165:VSM262165 WCH262165:WCI262165 WMD262165:WME262165 WVZ262165:WWA262165 R327701:S327701 JN327701:JO327701 TJ327701:TK327701 ADF327701:ADG327701 ANB327701:ANC327701 AWX327701:AWY327701 BGT327701:BGU327701 BQP327701:BQQ327701 CAL327701:CAM327701 CKH327701:CKI327701 CUD327701:CUE327701 DDZ327701:DEA327701 DNV327701:DNW327701 DXR327701:DXS327701 EHN327701:EHO327701 ERJ327701:ERK327701 FBF327701:FBG327701 FLB327701:FLC327701 FUX327701:FUY327701 GET327701:GEU327701 GOP327701:GOQ327701 GYL327701:GYM327701 HIH327701:HII327701 HSD327701:HSE327701 IBZ327701:ICA327701 ILV327701:ILW327701 IVR327701:IVS327701 JFN327701:JFO327701 JPJ327701:JPK327701 JZF327701:JZG327701 KJB327701:KJC327701 KSX327701:KSY327701 LCT327701:LCU327701 LMP327701:LMQ327701 LWL327701:LWM327701 MGH327701:MGI327701 MQD327701:MQE327701 MZZ327701:NAA327701 NJV327701:NJW327701 NTR327701:NTS327701 ODN327701:ODO327701 ONJ327701:ONK327701 OXF327701:OXG327701 PHB327701:PHC327701 PQX327701:PQY327701 QAT327701:QAU327701 QKP327701:QKQ327701 QUL327701:QUM327701 REH327701:REI327701 ROD327701:ROE327701 RXZ327701:RYA327701 SHV327701:SHW327701 SRR327701:SRS327701 TBN327701:TBO327701 TLJ327701:TLK327701 TVF327701:TVG327701 UFB327701:UFC327701 UOX327701:UOY327701 UYT327701:UYU327701 VIP327701:VIQ327701 VSL327701:VSM327701 WCH327701:WCI327701 WMD327701:WME327701 WVZ327701:WWA327701 R393237:S393237 JN393237:JO393237 TJ393237:TK393237 ADF393237:ADG393237 ANB393237:ANC393237 AWX393237:AWY393237 BGT393237:BGU393237 BQP393237:BQQ393237 CAL393237:CAM393237 CKH393237:CKI393237 CUD393237:CUE393237 DDZ393237:DEA393237 DNV393237:DNW393237 DXR393237:DXS393237 EHN393237:EHO393237 ERJ393237:ERK393237 FBF393237:FBG393237 FLB393237:FLC393237 FUX393237:FUY393237 GET393237:GEU393237 GOP393237:GOQ393237 GYL393237:GYM393237 HIH393237:HII393237 HSD393237:HSE393237 IBZ393237:ICA393237 ILV393237:ILW393237 IVR393237:IVS393237 JFN393237:JFO393237 JPJ393237:JPK393237 JZF393237:JZG393237 KJB393237:KJC393237 KSX393237:KSY393237 LCT393237:LCU393237 LMP393237:LMQ393237 LWL393237:LWM393237 MGH393237:MGI393237 MQD393237:MQE393237 MZZ393237:NAA393237 NJV393237:NJW393237 NTR393237:NTS393237 ODN393237:ODO393237 ONJ393237:ONK393237 OXF393237:OXG393237 PHB393237:PHC393237 PQX393237:PQY393237 QAT393237:QAU393237 QKP393237:QKQ393237 QUL393237:QUM393237 REH393237:REI393237 ROD393237:ROE393237 RXZ393237:RYA393237 SHV393237:SHW393237 SRR393237:SRS393237 TBN393237:TBO393237 TLJ393237:TLK393237 TVF393237:TVG393237 UFB393237:UFC393237 UOX393237:UOY393237 UYT393237:UYU393237 VIP393237:VIQ393237 VSL393237:VSM393237 WCH393237:WCI393237 WMD393237:WME393237 WVZ393237:WWA393237 R458773:S458773 JN458773:JO458773 TJ458773:TK458773 ADF458773:ADG458773 ANB458773:ANC458773 AWX458773:AWY458773 BGT458773:BGU458773 BQP458773:BQQ458773 CAL458773:CAM458773 CKH458773:CKI458773 CUD458773:CUE458773 DDZ458773:DEA458773 DNV458773:DNW458773 DXR458773:DXS458773 EHN458773:EHO458773 ERJ458773:ERK458773 FBF458773:FBG458773 FLB458773:FLC458773 FUX458773:FUY458773 GET458773:GEU458773 GOP458773:GOQ458773 GYL458773:GYM458773 HIH458773:HII458773 HSD458773:HSE458773 IBZ458773:ICA458773 ILV458773:ILW458773 IVR458773:IVS458773 JFN458773:JFO458773 JPJ458773:JPK458773 JZF458773:JZG458773 KJB458773:KJC458773 KSX458773:KSY458773 LCT458773:LCU458773 LMP458773:LMQ458773 LWL458773:LWM458773 MGH458773:MGI458773 MQD458773:MQE458773 MZZ458773:NAA458773 NJV458773:NJW458773 NTR458773:NTS458773 ODN458773:ODO458773 ONJ458773:ONK458773 OXF458773:OXG458773 PHB458773:PHC458773 PQX458773:PQY458773 QAT458773:QAU458773 QKP458773:QKQ458773 QUL458773:QUM458773 REH458773:REI458773 ROD458773:ROE458773 RXZ458773:RYA458773 SHV458773:SHW458773 SRR458773:SRS458773 TBN458773:TBO458773 TLJ458773:TLK458773 TVF458773:TVG458773 UFB458773:UFC458773 UOX458773:UOY458773 UYT458773:UYU458773 VIP458773:VIQ458773 VSL458773:VSM458773 WCH458773:WCI458773 WMD458773:WME458773 WVZ458773:WWA458773 R524309:S524309 JN524309:JO524309 TJ524309:TK524309 ADF524309:ADG524309 ANB524309:ANC524309 AWX524309:AWY524309 BGT524309:BGU524309 BQP524309:BQQ524309 CAL524309:CAM524309 CKH524309:CKI524309 CUD524309:CUE524309 DDZ524309:DEA524309 DNV524309:DNW524309 DXR524309:DXS524309 EHN524309:EHO524309 ERJ524309:ERK524309 FBF524309:FBG524309 FLB524309:FLC524309 FUX524309:FUY524309 GET524309:GEU524309 GOP524309:GOQ524309 GYL524309:GYM524309 HIH524309:HII524309 HSD524309:HSE524309 IBZ524309:ICA524309 ILV524309:ILW524309 IVR524309:IVS524309 JFN524309:JFO524309 JPJ524309:JPK524309 JZF524309:JZG524309 KJB524309:KJC524309 KSX524309:KSY524309 LCT524309:LCU524309 LMP524309:LMQ524309 LWL524309:LWM524309 MGH524309:MGI524309 MQD524309:MQE524309 MZZ524309:NAA524309 NJV524309:NJW524309 NTR524309:NTS524309 ODN524309:ODO524309 ONJ524309:ONK524309 OXF524309:OXG524309 PHB524309:PHC524309 PQX524309:PQY524309 QAT524309:QAU524309 QKP524309:QKQ524309 QUL524309:QUM524309 REH524309:REI524309 ROD524309:ROE524309 RXZ524309:RYA524309 SHV524309:SHW524309 SRR524309:SRS524309 TBN524309:TBO524309 TLJ524309:TLK524309 TVF524309:TVG524309 UFB524309:UFC524309 UOX524309:UOY524309 UYT524309:UYU524309 VIP524309:VIQ524309 VSL524309:VSM524309 WCH524309:WCI524309 WMD524309:WME524309 WVZ524309:WWA524309 R589845:S589845 JN589845:JO589845 TJ589845:TK589845 ADF589845:ADG589845 ANB589845:ANC589845 AWX589845:AWY589845 BGT589845:BGU589845 BQP589845:BQQ589845 CAL589845:CAM589845 CKH589845:CKI589845 CUD589845:CUE589845 DDZ589845:DEA589845 DNV589845:DNW589845 DXR589845:DXS589845 EHN589845:EHO589845 ERJ589845:ERK589845 FBF589845:FBG589845 FLB589845:FLC589845 FUX589845:FUY589845 GET589845:GEU589845 GOP589845:GOQ589845 GYL589845:GYM589845 HIH589845:HII589845 HSD589845:HSE589845 IBZ589845:ICA589845 ILV589845:ILW589845 IVR589845:IVS589845 JFN589845:JFO589845 JPJ589845:JPK589845 JZF589845:JZG589845 KJB589845:KJC589845 KSX589845:KSY589845 LCT589845:LCU589845 LMP589845:LMQ589845 LWL589845:LWM589845 MGH589845:MGI589845 MQD589845:MQE589845 MZZ589845:NAA589845 NJV589845:NJW589845 NTR589845:NTS589845 ODN589845:ODO589845 ONJ589845:ONK589845 OXF589845:OXG589845 PHB589845:PHC589845 PQX589845:PQY589845 QAT589845:QAU589845 QKP589845:QKQ589845 QUL589845:QUM589845 REH589845:REI589845 ROD589845:ROE589845 RXZ589845:RYA589845 SHV589845:SHW589845 SRR589845:SRS589845 TBN589845:TBO589845 TLJ589845:TLK589845 TVF589845:TVG589845 UFB589845:UFC589845 UOX589845:UOY589845 UYT589845:UYU589845 VIP589845:VIQ589845 VSL589845:VSM589845 WCH589845:WCI589845 WMD589845:WME589845 WVZ589845:WWA589845 R655381:S655381 JN655381:JO655381 TJ655381:TK655381 ADF655381:ADG655381 ANB655381:ANC655381 AWX655381:AWY655381 BGT655381:BGU655381 BQP655381:BQQ655381 CAL655381:CAM655381 CKH655381:CKI655381 CUD655381:CUE655381 DDZ655381:DEA655381 DNV655381:DNW655381 DXR655381:DXS655381 EHN655381:EHO655381 ERJ655381:ERK655381 FBF655381:FBG655381 FLB655381:FLC655381 FUX655381:FUY655381 GET655381:GEU655381 GOP655381:GOQ655381 GYL655381:GYM655381 HIH655381:HII655381 HSD655381:HSE655381 IBZ655381:ICA655381 ILV655381:ILW655381 IVR655381:IVS655381 JFN655381:JFO655381 JPJ655381:JPK655381 JZF655381:JZG655381 KJB655381:KJC655381 KSX655381:KSY655381 LCT655381:LCU655381 LMP655381:LMQ655381 LWL655381:LWM655381 MGH655381:MGI655381 MQD655381:MQE655381 MZZ655381:NAA655381 NJV655381:NJW655381 NTR655381:NTS655381 ODN655381:ODO655381 ONJ655381:ONK655381 OXF655381:OXG655381 PHB655381:PHC655381 PQX655381:PQY655381 QAT655381:QAU655381 QKP655381:QKQ655381 QUL655381:QUM655381 REH655381:REI655381 ROD655381:ROE655381 RXZ655381:RYA655381 SHV655381:SHW655381 SRR655381:SRS655381 TBN655381:TBO655381 TLJ655381:TLK655381 TVF655381:TVG655381 UFB655381:UFC655381 UOX655381:UOY655381 UYT655381:UYU655381 VIP655381:VIQ655381 VSL655381:VSM655381 WCH655381:WCI655381 WMD655381:WME655381 WVZ655381:WWA655381 R720917:S720917 JN720917:JO720917 TJ720917:TK720917 ADF720917:ADG720917 ANB720917:ANC720917 AWX720917:AWY720917 BGT720917:BGU720917 BQP720917:BQQ720917 CAL720917:CAM720917 CKH720917:CKI720917 CUD720917:CUE720917 DDZ720917:DEA720917 DNV720917:DNW720917 DXR720917:DXS720917 EHN720917:EHO720917 ERJ720917:ERK720917 FBF720917:FBG720917 FLB720917:FLC720917 FUX720917:FUY720917 GET720917:GEU720917 GOP720917:GOQ720917 GYL720917:GYM720917 HIH720917:HII720917 HSD720917:HSE720917 IBZ720917:ICA720917 ILV720917:ILW720917 IVR720917:IVS720917 JFN720917:JFO720917 JPJ720917:JPK720917 JZF720917:JZG720917 KJB720917:KJC720917 KSX720917:KSY720917 LCT720917:LCU720917 LMP720917:LMQ720917 LWL720917:LWM720917 MGH720917:MGI720917 MQD720917:MQE720917 MZZ720917:NAA720917 NJV720917:NJW720917 NTR720917:NTS720917 ODN720917:ODO720917 ONJ720917:ONK720917 OXF720917:OXG720917 PHB720917:PHC720917 PQX720917:PQY720917 QAT720917:QAU720917 QKP720917:QKQ720917 QUL720917:QUM720917 REH720917:REI720917 ROD720917:ROE720917 RXZ720917:RYA720917 SHV720917:SHW720917 SRR720917:SRS720917 TBN720917:TBO720917 TLJ720917:TLK720917 TVF720917:TVG720917 UFB720917:UFC720917 UOX720917:UOY720917 UYT720917:UYU720917 VIP720917:VIQ720917 VSL720917:VSM720917 WCH720917:WCI720917 WMD720917:WME720917 WVZ720917:WWA720917 R786453:S786453 JN786453:JO786453 TJ786453:TK786453 ADF786453:ADG786453 ANB786453:ANC786453 AWX786453:AWY786453 BGT786453:BGU786453 BQP786453:BQQ786453 CAL786453:CAM786453 CKH786453:CKI786453 CUD786453:CUE786453 DDZ786453:DEA786453 DNV786453:DNW786453 DXR786453:DXS786453 EHN786453:EHO786453 ERJ786453:ERK786453 FBF786453:FBG786453 FLB786453:FLC786453 FUX786453:FUY786453 GET786453:GEU786453 GOP786453:GOQ786453 GYL786453:GYM786453 HIH786453:HII786453 HSD786453:HSE786453 IBZ786453:ICA786453 ILV786453:ILW786453 IVR786453:IVS786453 JFN786453:JFO786453 JPJ786453:JPK786453 JZF786453:JZG786453 KJB786453:KJC786453 KSX786453:KSY786453 LCT786453:LCU786453 LMP786453:LMQ786453 LWL786453:LWM786453 MGH786453:MGI786453 MQD786453:MQE786453 MZZ786453:NAA786453 NJV786453:NJW786453 NTR786453:NTS786453 ODN786453:ODO786453 ONJ786453:ONK786453 OXF786453:OXG786453 PHB786453:PHC786453 PQX786453:PQY786453 QAT786453:QAU786453 QKP786453:QKQ786453 QUL786453:QUM786453 REH786453:REI786453 ROD786453:ROE786453 RXZ786453:RYA786453 SHV786453:SHW786453 SRR786453:SRS786453 TBN786453:TBO786453 TLJ786453:TLK786453 TVF786453:TVG786453 UFB786453:UFC786453 UOX786453:UOY786453 UYT786453:UYU786453 VIP786453:VIQ786453 VSL786453:VSM786453 WCH786453:WCI786453 WMD786453:WME786453 WVZ786453:WWA786453 R851989:S851989 JN851989:JO851989 TJ851989:TK851989 ADF851989:ADG851989 ANB851989:ANC851989 AWX851989:AWY851989 BGT851989:BGU851989 BQP851989:BQQ851989 CAL851989:CAM851989 CKH851989:CKI851989 CUD851989:CUE851989 DDZ851989:DEA851989 DNV851989:DNW851989 DXR851989:DXS851989 EHN851989:EHO851989 ERJ851989:ERK851989 FBF851989:FBG851989 FLB851989:FLC851989 FUX851989:FUY851989 GET851989:GEU851989 GOP851989:GOQ851989 GYL851989:GYM851989 HIH851989:HII851989 HSD851989:HSE851989 IBZ851989:ICA851989 ILV851989:ILW851989 IVR851989:IVS851989 JFN851989:JFO851989 JPJ851989:JPK851989 JZF851989:JZG851989 KJB851989:KJC851989 KSX851989:KSY851989 LCT851989:LCU851989 LMP851989:LMQ851989 LWL851989:LWM851989 MGH851989:MGI851989 MQD851989:MQE851989 MZZ851989:NAA851989 NJV851989:NJW851989 NTR851989:NTS851989 ODN851989:ODO851989 ONJ851989:ONK851989 OXF851989:OXG851989 PHB851989:PHC851989 PQX851989:PQY851989 QAT851989:QAU851989 QKP851989:QKQ851989 QUL851989:QUM851989 REH851989:REI851989 ROD851989:ROE851989 RXZ851989:RYA851989 SHV851989:SHW851989 SRR851989:SRS851989 TBN851989:TBO851989 TLJ851989:TLK851989 TVF851989:TVG851989 UFB851989:UFC851989 UOX851989:UOY851989 UYT851989:UYU851989 VIP851989:VIQ851989 VSL851989:VSM851989 WCH851989:WCI851989 WMD851989:WME851989 WVZ851989:WWA851989 R917525:S917525 JN917525:JO917525 TJ917525:TK917525 ADF917525:ADG917525 ANB917525:ANC917525 AWX917525:AWY917525 BGT917525:BGU917525 BQP917525:BQQ917525 CAL917525:CAM917525 CKH917525:CKI917525 CUD917525:CUE917525 DDZ917525:DEA917525 DNV917525:DNW917525 DXR917525:DXS917525 EHN917525:EHO917525 ERJ917525:ERK917525 FBF917525:FBG917525 FLB917525:FLC917525 FUX917525:FUY917525 GET917525:GEU917525 GOP917525:GOQ917525 GYL917525:GYM917525 HIH917525:HII917525 HSD917525:HSE917525 IBZ917525:ICA917525 ILV917525:ILW917525 IVR917525:IVS917525 JFN917525:JFO917525 JPJ917525:JPK917525 JZF917525:JZG917525 KJB917525:KJC917525 KSX917525:KSY917525 LCT917525:LCU917525 LMP917525:LMQ917525 LWL917525:LWM917525 MGH917525:MGI917525 MQD917525:MQE917525 MZZ917525:NAA917525 NJV917525:NJW917525 NTR917525:NTS917525 ODN917525:ODO917525 ONJ917525:ONK917525 OXF917525:OXG917525 PHB917525:PHC917525 PQX917525:PQY917525 QAT917525:QAU917525 QKP917525:QKQ917525 QUL917525:QUM917525 REH917525:REI917525 ROD917525:ROE917525 RXZ917525:RYA917525 SHV917525:SHW917525 SRR917525:SRS917525 TBN917525:TBO917525 TLJ917525:TLK917525 TVF917525:TVG917525 UFB917525:UFC917525 UOX917525:UOY917525 UYT917525:UYU917525 VIP917525:VIQ917525 VSL917525:VSM917525 WCH917525:WCI917525 WMD917525:WME917525 WVZ917525:WWA917525 R983061:S983061 JN983061:JO983061 TJ983061:TK983061 ADF983061:ADG983061 ANB983061:ANC983061 AWX983061:AWY983061 BGT983061:BGU983061 BQP983061:BQQ983061 CAL983061:CAM983061 CKH983061:CKI983061 CUD983061:CUE983061 DDZ983061:DEA983061 DNV983061:DNW983061 DXR983061:DXS983061 EHN983061:EHO983061 ERJ983061:ERK983061 FBF983061:FBG983061 FLB983061:FLC983061 FUX983061:FUY983061 GET983061:GEU983061 GOP983061:GOQ983061 GYL983061:GYM983061 HIH983061:HII983061 HSD983061:HSE983061 IBZ983061:ICA983061 ILV983061:ILW983061 IVR983061:IVS983061 JFN983061:JFO983061 JPJ983061:JPK983061 JZF983061:JZG983061 KJB983061:KJC983061 KSX983061:KSY983061 LCT983061:LCU983061 LMP983061:LMQ983061 LWL983061:LWM983061 MGH983061:MGI983061 MQD983061:MQE983061 MZZ983061:NAA983061 NJV983061:NJW983061 NTR983061:NTS983061 ODN983061:ODO983061 ONJ983061:ONK983061 OXF983061:OXG983061 PHB983061:PHC983061 PQX983061:PQY983061 QAT983061:QAU983061 QKP983061:QKQ983061 QUL983061:QUM983061 REH983061:REI983061 ROD983061:ROE983061 RXZ983061:RYA983061 SHV983061:SHW983061 SRR983061:SRS983061 TBN983061:TBO983061 TLJ983061:TLK983061 TVF983061:TVG983061 UFB983061:UFC983061 UOX983061:UOY983061 UYT983061:UYU983061 VIP983061:VIQ983061 VSL983061:VSM983061 WCH983061:WCI983061 WMD983061:WME983061 WVZ983061:WWA983061 H4:I6 JD4:JE6 SZ4:TA6 ACV4:ACW6 AMR4:AMS6 AWN4:AWO6 BGJ4:BGK6 BQF4:BQG6 CAB4:CAC6 CJX4:CJY6 CTT4:CTU6 DDP4:DDQ6 DNL4:DNM6 DXH4:DXI6 EHD4:EHE6 EQZ4:ERA6 FAV4:FAW6 FKR4:FKS6 FUN4:FUO6 GEJ4:GEK6 GOF4:GOG6 GYB4:GYC6 HHX4:HHY6 HRT4:HRU6 IBP4:IBQ6 ILL4:ILM6 IVH4:IVI6 JFD4:JFE6 JOZ4:JPA6 JYV4:JYW6 KIR4:KIS6 KSN4:KSO6 LCJ4:LCK6 LMF4:LMG6 LWB4:LWC6 MFX4:MFY6 MPT4:MPU6 MZP4:MZQ6 NJL4:NJM6 NTH4:NTI6 ODD4:ODE6 OMZ4:ONA6 OWV4:OWW6 PGR4:PGS6 PQN4:PQO6 QAJ4:QAK6 QKF4:QKG6 QUB4:QUC6 RDX4:RDY6 RNT4:RNU6 RXP4:RXQ6 SHL4:SHM6 SRH4:SRI6 TBD4:TBE6 TKZ4:TLA6 TUV4:TUW6 UER4:UES6 UON4:UOO6 UYJ4:UYK6 VIF4:VIG6 VSB4:VSC6 WBX4:WBY6 WLT4:WLU6 WVP4:WVQ6 H65540:I65542 JD65540:JE65542 SZ65540:TA65542 ACV65540:ACW65542 AMR65540:AMS65542 AWN65540:AWO65542 BGJ65540:BGK65542 BQF65540:BQG65542 CAB65540:CAC65542 CJX65540:CJY65542 CTT65540:CTU65542 DDP65540:DDQ65542 DNL65540:DNM65542 DXH65540:DXI65542 EHD65540:EHE65542 EQZ65540:ERA65542 FAV65540:FAW65542 FKR65540:FKS65542 FUN65540:FUO65542 GEJ65540:GEK65542 GOF65540:GOG65542 GYB65540:GYC65542 HHX65540:HHY65542 HRT65540:HRU65542 IBP65540:IBQ65542 ILL65540:ILM65542 IVH65540:IVI65542 JFD65540:JFE65542 JOZ65540:JPA65542 JYV65540:JYW65542 KIR65540:KIS65542 KSN65540:KSO65542 LCJ65540:LCK65542 LMF65540:LMG65542 LWB65540:LWC65542 MFX65540:MFY65542 MPT65540:MPU65542 MZP65540:MZQ65542 NJL65540:NJM65542 NTH65540:NTI65542 ODD65540:ODE65542 OMZ65540:ONA65542 OWV65540:OWW65542 PGR65540:PGS65542 PQN65540:PQO65542 QAJ65540:QAK65542 QKF65540:QKG65542 QUB65540:QUC65542 RDX65540:RDY65542 RNT65540:RNU65542 RXP65540:RXQ65542 SHL65540:SHM65542 SRH65540:SRI65542 TBD65540:TBE65542 TKZ65540:TLA65542 TUV65540:TUW65542 UER65540:UES65542 UON65540:UOO65542 UYJ65540:UYK65542 VIF65540:VIG65542 VSB65540:VSC65542 WBX65540:WBY65542 WLT65540:WLU65542 WVP65540:WVQ65542 H131076:I131078 JD131076:JE131078 SZ131076:TA131078 ACV131076:ACW131078 AMR131076:AMS131078 AWN131076:AWO131078 BGJ131076:BGK131078 BQF131076:BQG131078 CAB131076:CAC131078 CJX131076:CJY131078 CTT131076:CTU131078 DDP131076:DDQ131078 DNL131076:DNM131078 DXH131076:DXI131078 EHD131076:EHE131078 EQZ131076:ERA131078 FAV131076:FAW131078 FKR131076:FKS131078 FUN131076:FUO131078 GEJ131076:GEK131078 GOF131076:GOG131078 GYB131076:GYC131078 HHX131076:HHY131078 HRT131076:HRU131078 IBP131076:IBQ131078 ILL131076:ILM131078 IVH131076:IVI131078 JFD131076:JFE131078 JOZ131076:JPA131078 JYV131076:JYW131078 KIR131076:KIS131078 KSN131076:KSO131078 LCJ131076:LCK131078 LMF131076:LMG131078 LWB131076:LWC131078 MFX131076:MFY131078 MPT131076:MPU131078 MZP131076:MZQ131078 NJL131076:NJM131078 NTH131076:NTI131078 ODD131076:ODE131078 OMZ131076:ONA131078 OWV131076:OWW131078 PGR131076:PGS131078 PQN131076:PQO131078 QAJ131076:QAK131078 QKF131076:QKG131078 QUB131076:QUC131078 RDX131076:RDY131078 RNT131076:RNU131078 RXP131076:RXQ131078 SHL131076:SHM131078 SRH131076:SRI131078 TBD131076:TBE131078 TKZ131076:TLA131078 TUV131076:TUW131078 UER131076:UES131078 UON131076:UOO131078 UYJ131076:UYK131078 VIF131076:VIG131078 VSB131076:VSC131078 WBX131076:WBY131078 WLT131076:WLU131078 WVP131076:WVQ131078 H196612:I196614 JD196612:JE196614 SZ196612:TA196614 ACV196612:ACW196614 AMR196612:AMS196614 AWN196612:AWO196614 BGJ196612:BGK196614 BQF196612:BQG196614 CAB196612:CAC196614 CJX196612:CJY196614 CTT196612:CTU196614 DDP196612:DDQ196614 DNL196612:DNM196614 DXH196612:DXI196614 EHD196612:EHE196614 EQZ196612:ERA196614 FAV196612:FAW196614 FKR196612:FKS196614 FUN196612:FUO196614 GEJ196612:GEK196614 GOF196612:GOG196614 GYB196612:GYC196614 HHX196612:HHY196614 HRT196612:HRU196614 IBP196612:IBQ196614 ILL196612:ILM196614 IVH196612:IVI196614 JFD196612:JFE196614 JOZ196612:JPA196614 JYV196612:JYW196614 KIR196612:KIS196614 KSN196612:KSO196614 LCJ196612:LCK196614 LMF196612:LMG196614 LWB196612:LWC196614 MFX196612:MFY196614 MPT196612:MPU196614 MZP196612:MZQ196614 NJL196612:NJM196614 NTH196612:NTI196614 ODD196612:ODE196614 OMZ196612:ONA196614 OWV196612:OWW196614 PGR196612:PGS196614 PQN196612:PQO196614 QAJ196612:QAK196614 QKF196612:QKG196614 QUB196612:QUC196614 RDX196612:RDY196614 RNT196612:RNU196614 RXP196612:RXQ196614 SHL196612:SHM196614 SRH196612:SRI196614 TBD196612:TBE196614 TKZ196612:TLA196614 TUV196612:TUW196614 UER196612:UES196614 UON196612:UOO196614 UYJ196612:UYK196614 VIF196612:VIG196614 VSB196612:VSC196614 WBX196612:WBY196614 WLT196612:WLU196614 WVP196612:WVQ196614 H262148:I262150 JD262148:JE262150 SZ262148:TA262150 ACV262148:ACW262150 AMR262148:AMS262150 AWN262148:AWO262150 BGJ262148:BGK262150 BQF262148:BQG262150 CAB262148:CAC262150 CJX262148:CJY262150 CTT262148:CTU262150 DDP262148:DDQ262150 DNL262148:DNM262150 DXH262148:DXI262150 EHD262148:EHE262150 EQZ262148:ERA262150 FAV262148:FAW262150 FKR262148:FKS262150 FUN262148:FUO262150 GEJ262148:GEK262150 GOF262148:GOG262150 GYB262148:GYC262150 HHX262148:HHY262150 HRT262148:HRU262150 IBP262148:IBQ262150 ILL262148:ILM262150 IVH262148:IVI262150 JFD262148:JFE262150 JOZ262148:JPA262150 JYV262148:JYW262150 KIR262148:KIS262150 KSN262148:KSO262150 LCJ262148:LCK262150 LMF262148:LMG262150 LWB262148:LWC262150 MFX262148:MFY262150 MPT262148:MPU262150 MZP262148:MZQ262150 NJL262148:NJM262150 NTH262148:NTI262150 ODD262148:ODE262150 OMZ262148:ONA262150 OWV262148:OWW262150 PGR262148:PGS262150 PQN262148:PQO262150 QAJ262148:QAK262150 QKF262148:QKG262150 QUB262148:QUC262150 RDX262148:RDY262150 RNT262148:RNU262150 RXP262148:RXQ262150 SHL262148:SHM262150 SRH262148:SRI262150 TBD262148:TBE262150 TKZ262148:TLA262150 TUV262148:TUW262150 UER262148:UES262150 UON262148:UOO262150 UYJ262148:UYK262150 VIF262148:VIG262150 VSB262148:VSC262150 WBX262148:WBY262150 WLT262148:WLU262150 WVP262148:WVQ262150 H327684:I327686 JD327684:JE327686 SZ327684:TA327686 ACV327684:ACW327686 AMR327684:AMS327686 AWN327684:AWO327686 BGJ327684:BGK327686 BQF327684:BQG327686 CAB327684:CAC327686 CJX327684:CJY327686 CTT327684:CTU327686 DDP327684:DDQ327686 DNL327684:DNM327686 DXH327684:DXI327686 EHD327684:EHE327686 EQZ327684:ERA327686 FAV327684:FAW327686 FKR327684:FKS327686 FUN327684:FUO327686 GEJ327684:GEK327686 GOF327684:GOG327686 GYB327684:GYC327686 HHX327684:HHY327686 HRT327684:HRU327686 IBP327684:IBQ327686 ILL327684:ILM327686 IVH327684:IVI327686 JFD327684:JFE327686 JOZ327684:JPA327686 JYV327684:JYW327686 KIR327684:KIS327686 KSN327684:KSO327686 LCJ327684:LCK327686 LMF327684:LMG327686 LWB327684:LWC327686 MFX327684:MFY327686 MPT327684:MPU327686 MZP327684:MZQ327686 NJL327684:NJM327686 NTH327684:NTI327686 ODD327684:ODE327686 OMZ327684:ONA327686 OWV327684:OWW327686 PGR327684:PGS327686 PQN327684:PQO327686 QAJ327684:QAK327686 QKF327684:QKG327686 QUB327684:QUC327686 RDX327684:RDY327686 RNT327684:RNU327686 RXP327684:RXQ327686 SHL327684:SHM327686 SRH327684:SRI327686 TBD327684:TBE327686 TKZ327684:TLA327686 TUV327684:TUW327686 UER327684:UES327686 UON327684:UOO327686 UYJ327684:UYK327686 VIF327684:VIG327686 VSB327684:VSC327686 WBX327684:WBY327686 WLT327684:WLU327686 WVP327684:WVQ327686 H393220:I393222 JD393220:JE393222 SZ393220:TA393222 ACV393220:ACW393222 AMR393220:AMS393222 AWN393220:AWO393222 BGJ393220:BGK393222 BQF393220:BQG393222 CAB393220:CAC393222 CJX393220:CJY393222 CTT393220:CTU393222 DDP393220:DDQ393222 DNL393220:DNM393222 DXH393220:DXI393222 EHD393220:EHE393222 EQZ393220:ERA393222 FAV393220:FAW393222 FKR393220:FKS393222 FUN393220:FUO393222 GEJ393220:GEK393222 GOF393220:GOG393222 GYB393220:GYC393222 HHX393220:HHY393222 HRT393220:HRU393222 IBP393220:IBQ393222 ILL393220:ILM393222 IVH393220:IVI393222 JFD393220:JFE393222 JOZ393220:JPA393222 JYV393220:JYW393222 KIR393220:KIS393222 KSN393220:KSO393222 LCJ393220:LCK393222 LMF393220:LMG393222 LWB393220:LWC393222 MFX393220:MFY393222 MPT393220:MPU393222 MZP393220:MZQ393222 NJL393220:NJM393222 NTH393220:NTI393222 ODD393220:ODE393222 OMZ393220:ONA393222 OWV393220:OWW393222 PGR393220:PGS393222 PQN393220:PQO393222 QAJ393220:QAK393222 QKF393220:QKG393222 QUB393220:QUC393222 RDX393220:RDY393222 RNT393220:RNU393222 RXP393220:RXQ393222 SHL393220:SHM393222 SRH393220:SRI393222 TBD393220:TBE393222 TKZ393220:TLA393222 TUV393220:TUW393222 UER393220:UES393222 UON393220:UOO393222 UYJ393220:UYK393222 VIF393220:VIG393222 VSB393220:VSC393222 WBX393220:WBY393222 WLT393220:WLU393222 WVP393220:WVQ393222 H458756:I458758 JD458756:JE458758 SZ458756:TA458758 ACV458756:ACW458758 AMR458756:AMS458758 AWN458756:AWO458758 BGJ458756:BGK458758 BQF458756:BQG458758 CAB458756:CAC458758 CJX458756:CJY458758 CTT458756:CTU458758 DDP458756:DDQ458758 DNL458756:DNM458758 DXH458756:DXI458758 EHD458756:EHE458758 EQZ458756:ERA458758 FAV458756:FAW458758 FKR458756:FKS458758 FUN458756:FUO458758 GEJ458756:GEK458758 GOF458756:GOG458758 GYB458756:GYC458758 HHX458756:HHY458758 HRT458756:HRU458758 IBP458756:IBQ458758 ILL458756:ILM458758 IVH458756:IVI458758 JFD458756:JFE458758 JOZ458756:JPA458758 JYV458756:JYW458758 KIR458756:KIS458758 KSN458756:KSO458758 LCJ458756:LCK458758 LMF458756:LMG458758 LWB458756:LWC458758 MFX458756:MFY458758 MPT458756:MPU458758 MZP458756:MZQ458758 NJL458756:NJM458758 NTH458756:NTI458758 ODD458756:ODE458758 OMZ458756:ONA458758 OWV458756:OWW458758 PGR458756:PGS458758 PQN458756:PQO458758 QAJ458756:QAK458758 QKF458756:QKG458758 QUB458756:QUC458758 RDX458756:RDY458758 RNT458756:RNU458758 RXP458756:RXQ458758 SHL458756:SHM458758 SRH458756:SRI458758 TBD458756:TBE458758 TKZ458756:TLA458758 TUV458756:TUW458758 UER458756:UES458758 UON458756:UOO458758 UYJ458756:UYK458758 VIF458756:VIG458758 VSB458756:VSC458758 WBX458756:WBY458758 WLT458756:WLU458758 WVP458756:WVQ458758 H524292:I524294 JD524292:JE524294 SZ524292:TA524294 ACV524292:ACW524294 AMR524292:AMS524294 AWN524292:AWO524294 BGJ524292:BGK524294 BQF524292:BQG524294 CAB524292:CAC524294 CJX524292:CJY524294 CTT524292:CTU524294 DDP524292:DDQ524294 DNL524292:DNM524294 DXH524292:DXI524294 EHD524292:EHE524294 EQZ524292:ERA524294 FAV524292:FAW524294 FKR524292:FKS524294 FUN524292:FUO524294 GEJ524292:GEK524294 GOF524292:GOG524294 GYB524292:GYC524294 HHX524292:HHY524294 HRT524292:HRU524294 IBP524292:IBQ524294 ILL524292:ILM524294 IVH524292:IVI524294 JFD524292:JFE524294 JOZ524292:JPA524294 JYV524292:JYW524294 KIR524292:KIS524294 KSN524292:KSO524294 LCJ524292:LCK524294 LMF524292:LMG524294 LWB524292:LWC524294 MFX524292:MFY524294 MPT524292:MPU524294 MZP524292:MZQ524294 NJL524292:NJM524294 NTH524292:NTI524294 ODD524292:ODE524294 OMZ524292:ONA524294 OWV524292:OWW524294 PGR524292:PGS524294 PQN524292:PQO524294 QAJ524292:QAK524294 QKF524292:QKG524294 QUB524292:QUC524294 RDX524292:RDY524294 RNT524292:RNU524294 RXP524292:RXQ524294 SHL524292:SHM524294 SRH524292:SRI524294 TBD524292:TBE524294 TKZ524292:TLA524294 TUV524292:TUW524294 UER524292:UES524294 UON524292:UOO524294 UYJ524292:UYK524294 VIF524292:VIG524294 VSB524292:VSC524294 WBX524292:WBY524294 WLT524292:WLU524294 WVP524292:WVQ524294 H589828:I589830 JD589828:JE589830 SZ589828:TA589830 ACV589828:ACW589830 AMR589828:AMS589830 AWN589828:AWO589830 BGJ589828:BGK589830 BQF589828:BQG589830 CAB589828:CAC589830 CJX589828:CJY589830 CTT589828:CTU589830 DDP589828:DDQ589830 DNL589828:DNM589830 DXH589828:DXI589830 EHD589828:EHE589830 EQZ589828:ERA589830 FAV589828:FAW589830 FKR589828:FKS589830 FUN589828:FUO589830 GEJ589828:GEK589830 GOF589828:GOG589830 GYB589828:GYC589830 HHX589828:HHY589830 HRT589828:HRU589830 IBP589828:IBQ589830 ILL589828:ILM589830 IVH589828:IVI589830 JFD589828:JFE589830 JOZ589828:JPA589830 JYV589828:JYW589830 KIR589828:KIS589830 KSN589828:KSO589830 LCJ589828:LCK589830 LMF589828:LMG589830 LWB589828:LWC589830 MFX589828:MFY589830 MPT589828:MPU589830 MZP589828:MZQ589830 NJL589828:NJM589830 NTH589828:NTI589830 ODD589828:ODE589830 OMZ589828:ONA589830 OWV589828:OWW589830 PGR589828:PGS589830 PQN589828:PQO589830 QAJ589828:QAK589830 QKF589828:QKG589830 QUB589828:QUC589830 RDX589828:RDY589830 RNT589828:RNU589830 RXP589828:RXQ589830 SHL589828:SHM589830 SRH589828:SRI589830 TBD589828:TBE589830 TKZ589828:TLA589830 TUV589828:TUW589830 UER589828:UES589830 UON589828:UOO589830 UYJ589828:UYK589830 VIF589828:VIG589830 VSB589828:VSC589830 WBX589828:WBY589830 WLT589828:WLU589830 WVP589828:WVQ589830 H655364:I655366 JD655364:JE655366 SZ655364:TA655366 ACV655364:ACW655366 AMR655364:AMS655366 AWN655364:AWO655366 BGJ655364:BGK655366 BQF655364:BQG655366 CAB655364:CAC655366 CJX655364:CJY655366 CTT655364:CTU655366 DDP655364:DDQ655366 DNL655364:DNM655366 DXH655364:DXI655366 EHD655364:EHE655366 EQZ655364:ERA655366 FAV655364:FAW655366 FKR655364:FKS655366 FUN655364:FUO655366 GEJ655364:GEK655366 GOF655364:GOG655366 GYB655364:GYC655366 HHX655364:HHY655366 HRT655364:HRU655366 IBP655364:IBQ655366 ILL655364:ILM655366 IVH655364:IVI655366 JFD655364:JFE655366 JOZ655364:JPA655366 JYV655364:JYW655366 KIR655364:KIS655366 KSN655364:KSO655366 LCJ655364:LCK655366 LMF655364:LMG655366 LWB655364:LWC655366 MFX655364:MFY655366 MPT655364:MPU655366 MZP655364:MZQ655366 NJL655364:NJM655366 NTH655364:NTI655366 ODD655364:ODE655366 OMZ655364:ONA655366 OWV655364:OWW655366 PGR655364:PGS655366 PQN655364:PQO655366 QAJ655364:QAK655366 QKF655364:QKG655366 QUB655364:QUC655366 RDX655364:RDY655366 RNT655364:RNU655366 RXP655364:RXQ655366 SHL655364:SHM655366 SRH655364:SRI655366 TBD655364:TBE655366 TKZ655364:TLA655366 TUV655364:TUW655366 UER655364:UES655366 UON655364:UOO655366 UYJ655364:UYK655366 VIF655364:VIG655366 VSB655364:VSC655366 WBX655364:WBY655366 WLT655364:WLU655366 WVP655364:WVQ655366 H720900:I720902 JD720900:JE720902 SZ720900:TA720902 ACV720900:ACW720902 AMR720900:AMS720902 AWN720900:AWO720902 BGJ720900:BGK720902 BQF720900:BQG720902 CAB720900:CAC720902 CJX720900:CJY720902 CTT720900:CTU720902 DDP720900:DDQ720902 DNL720900:DNM720902 DXH720900:DXI720902 EHD720900:EHE720902 EQZ720900:ERA720902 FAV720900:FAW720902 FKR720900:FKS720902 FUN720900:FUO720902 GEJ720900:GEK720902 GOF720900:GOG720902 GYB720900:GYC720902 HHX720900:HHY720902 HRT720900:HRU720902 IBP720900:IBQ720902 ILL720900:ILM720902 IVH720900:IVI720902 JFD720900:JFE720902 JOZ720900:JPA720902 JYV720900:JYW720902 KIR720900:KIS720902 KSN720900:KSO720902 LCJ720900:LCK720902 LMF720900:LMG720902 LWB720900:LWC720902 MFX720900:MFY720902 MPT720900:MPU720902 MZP720900:MZQ720902 NJL720900:NJM720902 NTH720900:NTI720902 ODD720900:ODE720902 OMZ720900:ONA720902 OWV720900:OWW720902 PGR720900:PGS720902 PQN720900:PQO720902 QAJ720900:QAK720902 QKF720900:QKG720902 QUB720900:QUC720902 RDX720900:RDY720902 RNT720900:RNU720902 RXP720900:RXQ720902 SHL720900:SHM720902 SRH720900:SRI720902 TBD720900:TBE720902 TKZ720900:TLA720902 TUV720900:TUW720902 UER720900:UES720902 UON720900:UOO720902 UYJ720900:UYK720902 VIF720900:VIG720902 VSB720900:VSC720902 WBX720900:WBY720902 WLT720900:WLU720902 WVP720900:WVQ720902 H786436:I786438 JD786436:JE786438 SZ786436:TA786438 ACV786436:ACW786438 AMR786436:AMS786438 AWN786436:AWO786438 BGJ786436:BGK786438 BQF786436:BQG786438 CAB786436:CAC786438 CJX786436:CJY786438 CTT786436:CTU786438 DDP786436:DDQ786438 DNL786436:DNM786438 DXH786436:DXI786438 EHD786436:EHE786438 EQZ786436:ERA786438 FAV786436:FAW786438 FKR786436:FKS786438 FUN786436:FUO786438 GEJ786436:GEK786438 GOF786436:GOG786438 GYB786436:GYC786438 HHX786436:HHY786438 HRT786436:HRU786438 IBP786436:IBQ786438 ILL786436:ILM786438 IVH786436:IVI786438 JFD786436:JFE786438 JOZ786436:JPA786438 JYV786436:JYW786438 KIR786436:KIS786438 KSN786436:KSO786438 LCJ786436:LCK786438 LMF786436:LMG786438 LWB786436:LWC786438 MFX786436:MFY786438 MPT786436:MPU786438 MZP786436:MZQ786438 NJL786436:NJM786438 NTH786436:NTI786438 ODD786436:ODE786438 OMZ786436:ONA786438 OWV786436:OWW786438 PGR786436:PGS786438 PQN786436:PQO786438 QAJ786436:QAK786438 QKF786436:QKG786438 QUB786436:QUC786438 RDX786436:RDY786438 RNT786436:RNU786438 RXP786436:RXQ786438 SHL786436:SHM786438 SRH786436:SRI786438 TBD786436:TBE786438 TKZ786436:TLA786438 TUV786436:TUW786438 UER786436:UES786438 UON786436:UOO786438 UYJ786436:UYK786438 VIF786436:VIG786438 VSB786436:VSC786438 WBX786436:WBY786438 WLT786436:WLU786438 WVP786436:WVQ786438 H851972:I851974 JD851972:JE851974 SZ851972:TA851974 ACV851972:ACW851974 AMR851972:AMS851974 AWN851972:AWO851974 BGJ851972:BGK851974 BQF851972:BQG851974 CAB851972:CAC851974 CJX851972:CJY851974 CTT851972:CTU851974 DDP851972:DDQ851974 DNL851972:DNM851974 DXH851972:DXI851974 EHD851972:EHE851974 EQZ851972:ERA851974 FAV851972:FAW851974 FKR851972:FKS851974 FUN851972:FUO851974 GEJ851972:GEK851974 GOF851972:GOG851974 GYB851972:GYC851974 HHX851972:HHY851974 HRT851972:HRU851974 IBP851972:IBQ851974 ILL851972:ILM851974 IVH851972:IVI851974 JFD851972:JFE851974 JOZ851972:JPA851974 JYV851972:JYW851974 KIR851972:KIS851974 KSN851972:KSO851974 LCJ851972:LCK851974 LMF851972:LMG851974 LWB851972:LWC851974 MFX851972:MFY851974 MPT851972:MPU851974 MZP851972:MZQ851974 NJL851972:NJM851974 NTH851972:NTI851974 ODD851972:ODE851974 OMZ851972:ONA851974 OWV851972:OWW851974 PGR851972:PGS851974 PQN851972:PQO851974 QAJ851972:QAK851974 QKF851972:QKG851974 QUB851972:QUC851974 RDX851972:RDY851974 RNT851972:RNU851974 RXP851972:RXQ851974 SHL851972:SHM851974 SRH851972:SRI851974 TBD851972:TBE851974 TKZ851972:TLA851974 TUV851972:TUW851974 UER851972:UES851974 UON851972:UOO851974 UYJ851972:UYK851974 VIF851972:VIG851974 VSB851972:VSC851974 WBX851972:WBY851974 WLT851972:WLU851974 WVP851972:WVQ851974 H917508:I917510 JD917508:JE917510 SZ917508:TA917510 ACV917508:ACW917510 AMR917508:AMS917510 AWN917508:AWO917510 BGJ917508:BGK917510 BQF917508:BQG917510 CAB917508:CAC917510 CJX917508:CJY917510 CTT917508:CTU917510 DDP917508:DDQ917510 DNL917508:DNM917510 DXH917508:DXI917510 EHD917508:EHE917510 EQZ917508:ERA917510 FAV917508:FAW917510 FKR917508:FKS917510 FUN917508:FUO917510 GEJ917508:GEK917510 GOF917508:GOG917510 GYB917508:GYC917510 HHX917508:HHY917510 HRT917508:HRU917510 IBP917508:IBQ917510 ILL917508:ILM917510 IVH917508:IVI917510 JFD917508:JFE917510 JOZ917508:JPA917510 JYV917508:JYW917510 KIR917508:KIS917510 KSN917508:KSO917510 LCJ917508:LCK917510 LMF917508:LMG917510 LWB917508:LWC917510 MFX917508:MFY917510 MPT917508:MPU917510 MZP917508:MZQ917510 NJL917508:NJM917510 NTH917508:NTI917510 ODD917508:ODE917510 OMZ917508:ONA917510 OWV917508:OWW917510 PGR917508:PGS917510 PQN917508:PQO917510 QAJ917508:QAK917510 QKF917508:QKG917510 QUB917508:QUC917510 RDX917508:RDY917510 RNT917508:RNU917510 RXP917508:RXQ917510 SHL917508:SHM917510 SRH917508:SRI917510 TBD917508:TBE917510 TKZ917508:TLA917510 TUV917508:TUW917510 UER917508:UES917510 UON917508:UOO917510 UYJ917508:UYK917510 VIF917508:VIG917510 VSB917508:VSC917510 WBX917508:WBY917510 WLT917508:WLU917510 WVP917508:WVQ917510 H983044:I983046 JD983044:JE983046 SZ983044:TA983046 ACV983044:ACW983046 AMR983044:AMS983046 AWN983044:AWO983046 BGJ983044:BGK983046 BQF983044:BQG983046 CAB983044:CAC983046 CJX983044:CJY983046 CTT983044:CTU983046 DDP983044:DDQ983046 DNL983044:DNM983046 DXH983044:DXI983046 EHD983044:EHE983046 EQZ983044:ERA983046 FAV983044:FAW983046 FKR983044:FKS983046 FUN983044:FUO983046 GEJ983044:GEK983046 GOF983044:GOG983046 GYB983044:GYC983046 HHX983044:HHY983046 HRT983044:HRU983046 IBP983044:IBQ983046 ILL983044:ILM983046 IVH983044:IVI983046 JFD983044:JFE983046 JOZ983044:JPA983046 JYV983044:JYW983046 KIR983044:KIS983046 KSN983044:KSO983046 LCJ983044:LCK983046 LMF983044:LMG983046 LWB983044:LWC983046 MFX983044:MFY983046 MPT983044:MPU983046 MZP983044:MZQ983046 NJL983044:NJM983046 NTH983044:NTI983046 ODD983044:ODE983046 OMZ983044:ONA983046 OWV983044:OWW983046 PGR983044:PGS983046 PQN983044:PQO983046 QAJ983044:QAK983046 QKF983044:QKG983046 QUB983044:QUC983046 RDX983044:RDY983046 RNT983044:RNU983046 RXP983044:RXQ983046 SHL983044:SHM983046 SRH983044:SRI983046 TBD983044:TBE983046 TKZ983044:TLA983046 TUV983044:TUW983046 UER983044:UES983046 UON983044:UOO983046 UYJ983044:UYK983046 VIF983044:VIG983046 VSB983044:VSC983046 WBX983044:WBY983046 WLT983044:WLU983046 WVP983044:WVQ983046 Q20:R20 JM20:JN20 TI20:TJ20 ADE20:ADF20 ANA20:ANB20 AWW20:AWX20 BGS20:BGT20 BQO20:BQP20 CAK20:CAL20 CKG20:CKH20 CUC20:CUD20 DDY20:DDZ20 DNU20:DNV20 DXQ20:DXR20 EHM20:EHN20 ERI20:ERJ20 FBE20:FBF20 FLA20:FLB20 FUW20:FUX20 GES20:GET20 GOO20:GOP20 GYK20:GYL20 HIG20:HIH20 HSC20:HSD20 IBY20:IBZ20 ILU20:ILV20 IVQ20:IVR20 JFM20:JFN20 JPI20:JPJ20 JZE20:JZF20 KJA20:KJB20 KSW20:KSX20 LCS20:LCT20 LMO20:LMP20 LWK20:LWL20 MGG20:MGH20 MQC20:MQD20 MZY20:MZZ20 NJU20:NJV20 NTQ20:NTR20 ODM20:ODN20 ONI20:ONJ20 OXE20:OXF20 PHA20:PHB20 PQW20:PQX20 QAS20:QAT20 QKO20:QKP20 QUK20:QUL20 REG20:REH20 ROC20:ROD20 RXY20:RXZ20 SHU20:SHV20 SRQ20:SRR20 TBM20:TBN20 TLI20:TLJ20 TVE20:TVF20 UFA20:UFB20 UOW20:UOX20 UYS20:UYT20 VIO20:VIP20 VSK20:VSL20 WCG20:WCH20 WMC20:WMD20 WVY20:WVZ20 Q65556:R65556 JM65556:JN65556 TI65556:TJ65556 ADE65556:ADF65556 ANA65556:ANB65556 AWW65556:AWX65556 BGS65556:BGT65556 BQO65556:BQP65556 CAK65556:CAL65556 CKG65556:CKH65556 CUC65556:CUD65556 DDY65556:DDZ65556 DNU65556:DNV65556 DXQ65556:DXR65556 EHM65556:EHN65556 ERI65556:ERJ65556 FBE65556:FBF65556 FLA65556:FLB65556 FUW65556:FUX65556 GES65556:GET65556 GOO65556:GOP65556 GYK65556:GYL65556 HIG65556:HIH65556 HSC65556:HSD65556 IBY65556:IBZ65556 ILU65556:ILV65556 IVQ65556:IVR65556 JFM65556:JFN65556 JPI65556:JPJ65556 JZE65556:JZF65556 KJA65556:KJB65556 KSW65556:KSX65556 LCS65556:LCT65556 LMO65556:LMP65556 LWK65556:LWL65556 MGG65556:MGH65556 MQC65556:MQD65556 MZY65556:MZZ65556 NJU65556:NJV65556 NTQ65556:NTR65556 ODM65556:ODN65556 ONI65556:ONJ65556 OXE65556:OXF65556 PHA65556:PHB65556 PQW65556:PQX65556 QAS65556:QAT65556 QKO65556:QKP65556 QUK65556:QUL65556 REG65556:REH65556 ROC65556:ROD65556 RXY65556:RXZ65556 SHU65556:SHV65556 SRQ65556:SRR65556 TBM65556:TBN65556 TLI65556:TLJ65556 TVE65556:TVF65556 UFA65556:UFB65556 UOW65556:UOX65556 UYS65556:UYT65556 VIO65556:VIP65556 VSK65556:VSL65556 WCG65556:WCH65556 WMC65556:WMD65556 WVY65556:WVZ65556 Q131092:R131092 JM131092:JN131092 TI131092:TJ131092 ADE131092:ADF131092 ANA131092:ANB131092 AWW131092:AWX131092 BGS131092:BGT131092 BQO131092:BQP131092 CAK131092:CAL131092 CKG131092:CKH131092 CUC131092:CUD131092 DDY131092:DDZ131092 DNU131092:DNV131092 DXQ131092:DXR131092 EHM131092:EHN131092 ERI131092:ERJ131092 FBE131092:FBF131092 FLA131092:FLB131092 FUW131092:FUX131092 GES131092:GET131092 GOO131092:GOP131092 GYK131092:GYL131092 HIG131092:HIH131092 HSC131092:HSD131092 IBY131092:IBZ131092 ILU131092:ILV131092 IVQ131092:IVR131092 JFM131092:JFN131092 JPI131092:JPJ131092 JZE131092:JZF131092 KJA131092:KJB131092 KSW131092:KSX131092 LCS131092:LCT131092 LMO131092:LMP131092 LWK131092:LWL131092 MGG131092:MGH131092 MQC131092:MQD131092 MZY131092:MZZ131092 NJU131092:NJV131092 NTQ131092:NTR131092 ODM131092:ODN131092 ONI131092:ONJ131092 OXE131092:OXF131092 PHA131092:PHB131092 PQW131092:PQX131092 QAS131092:QAT131092 QKO131092:QKP131092 QUK131092:QUL131092 REG131092:REH131092 ROC131092:ROD131092 RXY131092:RXZ131092 SHU131092:SHV131092 SRQ131092:SRR131092 TBM131092:TBN131092 TLI131092:TLJ131092 TVE131092:TVF131092 UFA131092:UFB131092 UOW131092:UOX131092 UYS131092:UYT131092 VIO131092:VIP131092 VSK131092:VSL131092 WCG131092:WCH131092 WMC131092:WMD131092 WVY131092:WVZ131092 Q196628:R196628 JM196628:JN196628 TI196628:TJ196628 ADE196628:ADF196628 ANA196628:ANB196628 AWW196628:AWX196628 BGS196628:BGT196628 BQO196628:BQP196628 CAK196628:CAL196628 CKG196628:CKH196628 CUC196628:CUD196628 DDY196628:DDZ196628 DNU196628:DNV196628 DXQ196628:DXR196628 EHM196628:EHN196628 ERI196628:ERJ196628 FBE196628:FBF196628 FLA196628:FLB196628 FUW196628:FUX196628 GES196628:GET196628 GOO196628:GOP196628 GYK196628:GYL196628 HIG196628:HIH196628 HSC196628:HSD196628 IBY196628:IBZ196628 ILU196628:ILV196628 IVQ196628:IVR196628 JFM196628:JFN196628 JPI196628:JPJ196628 JZE196628:JZF196628 KJA196628:KJB196628 KSW196628:KSX196628 LCS196628:LCT196628 LMO196628:LMP196628 LWK196628:LWL196628 MGG196628:MGH196628 MQC196628:MQD196628 MZY196628:MZZ196628 NJU196628:NJV196628 NTQ196628:NTR196628 ODM196628:ODN196628 ONI196628:ONJ196628 OXE196628:OXF196628 PHA196628:PHB196628 PQW196628:PQX196628 QAS196628:QAT196628 QKO196628:QKP196628 QUK196628:QUL196628 REG196628:REH196628 ROC196628:ROD196628 RXY196628:RXZ196628 SHU196628:SHV196628 SRQ196628:SRR196628 TBM196628:TBN196628 TLI196628:TLJ196628 TVE196628:TVF196628 UFA196628:UFB196628 UOW196628:UOX196628 UYS196628:UYT196628 VIO196628:VIP196628 VSK196628:VSL196628 WCG196628:WCH196628 WMC196628:WMD196628 WVY196628:WVZ196628 Q262164:R262164 JM262164:JN262164 TI262164:TJ262164 ADE262164:ADF262164 ANA262164:ANB262164 AWW262164:AWX262164 BGS262164:BGT262164 BQO262164:BQP262164 CAK262164:CAL262164 CKG262164:CKH262164 CUC262164:CUD262164 DDY262164:DDZ262164 DNU262164:DNV262164 DXQ262164:DXR262164 EHM262164:EHN262164 ERI262164:ERJ262164 FBE262164:FBF262164 FLA262164:FLB262164 FUW262164:FUX262164 GES262164:GET262164 GOO262164:GOP262164 GYK262164:GYL262164 HIG262164:HIH262164 HSC262164:HSD262164 IBY262164:IBZ262164 ILU262164:ILV262164 IVQ262164:IVR262164 JFM262164:JFN262164 JPI262164:JPJ262164 JZE262164:JZF262164 KJA262164:KJB262164 KSW262164:KSX262164 LCS262164:LCT262164 LMO262164:LMP262164 LWK262164:LWL262164 MGG262164:MGH262164 MQC262164:MQD262164 MZY262164:MZZ262164 NJU262164:NJV262164 NTQ262164:NTR262164 ODM262164:ODN262164 ONI262164:ONJ262164 OXE262164:OXF262164 PHA262164:PHB262164 PQW262164:PQX262164 QAS262164:QAT262164 QKO262164:QKP262164 QUK262164:QUL262164 REG262164:REH262164 ROC262164:ROD262164 RXY262164:RXZ262164 SHU262164:SHV262164 SRQ262164:SRR262164 TBM262164:TBN262164 TLI262164:TLJ262164 TVE262164:TVF262164 UFA262164:UFB262164 UOW262164:UOX262164 UYS262164:UYT262164 VIO262164:VIP262164 VSK262164:VSL262164 WCG262164:WCH262164 WMC262164:WMD262164 WVY262164:WVZ262164 Q327700:R327700 JM327700:JN327700 TI327700:TJ327700 ADE327700:ADF327700 ANA327700:ANB327700 AWW327700:AWX327700 BGS327700:BGT327700 BQO327700:BQP327700 CAK327700:CAL327700 CKG327700:CKH327700 CUC327700:CUD327700 DDY327700:DDZ327700 DNU327700:DNV327700 DXQ327700:DXR327700 EHM327700:EHN327700 ERI327700:ERJ327700 FBE327700:FBF327700 FLA327700:FLB327700 FUW327700:FUX327700 GES327700:GET327700 GOO327700:GOP327700 GYK327700:GYL327700 HIG327700:HIH327700 HSC327700:HSD327700 IBY327700:IBZ327700 ILU327700:ILV327700 IVQ327700:IVR327700 JFM327700:JFN327700 JPI327700:JPJ327700 JZE327700:JZF327700 KJA327700:KJB327700 KSW327700:KSX327700 LCS327700:LCT327700 LMO327700:LMP327700 LWK327700:LWL327700 MGG327700:MGH327700 MQC327700:MQD327700 MZY327700:MZZ327700 NJU327700:NJV327700 NTQ327700:NTR327700 ODM327700:ODN327700 ONI327700:ONJ327700 OXE327700:OXF327700 PHA327700:PHB327700 PQW327700:PQX327700 QAS327700:QAT327700 QKO327700:QKP327700 QUK327700:QUL327700 REG327700:REH327700 ROC327700:ROD327700 RXY327700:RXZ327700 SHU327700:SHV327700 SRQ327700:SRR327700 TBM327700:TBN327700 TLI327700:TLJ327700 TVE327700:TVF327700 UFA327700:UFB327700 UOW327700:UOX327700 UYS327700:UYT327700 VIO327700:VIP327700 VSK327700:VSL327700 WCG327700:WCH327700 WMC327700:WMD327700 WVY327700:WVZ327700 Q393236:R393236 JM393236:JN393236 TI393236:TJ393236 ADE393236:ADF393236 ANA393236:ANB393236 AWW393236:AWX393236 BGS393236:BGT393236 BQO393236:BQP393236 CAK393236:CAL393236 CKG393236:CKH393236 CUC393236:CUD393236 DDY393236:DDZ393236 DNU393236:DNV393236 DXQ393236:DXR393236 EHM393236:EHN393236 ERI393236:ERJ393236 FBE393236:FBF393236 FLA393236:FLB393236 FUW393236:FUX393236 GES393236:GET393236 GOO393236:GOP393236 GYK393236:GYL393236 HIG393236:HIH393236 HSC393236:HSD393236 IBY393236:IBZ393236 ILU393236:ILV393236 IVQ393236:IVR393236 JFM393236:JFN393236 JPI393236:JPJ393236 JZE393236:JZF393236 KJA393236:KJB393236 KSW393236:KSX393236 LCS393236:LCT393236 LMO393236:LMP393236 LWK393236:LWL393236 MGG393236:MGH393236 MQC393236:MQD393236 MZY393236:MZZ393236 NJU393236:NJV393236 NTQ393236:NTR393236 ODM393236:ODN393236 ONI393236:ONJ393236 OXE393236:OXF393236 PHA393236:PHB393236 PQW393236:PQX393236 QAS393236:QAT393236 QKO393236:QKP393236 QUK393236:QUL393236 REG393236:REH393236 ROC393236:ROD393236 RXY393236:RXZ393236 SHU393236:SHV393236 SRQ393236:SRR393236 TBM393236:TBN393236 TLI393236:TLJ393236 TVE393236:TVF393236 UFA393236:UFB393236 UOW393236:UOX393236 UYS393236:UYT393236 VIO393236:VIP393236 VSK393236:VSL393236 WCG393236:WCH393236 WMC393236:WMD393236 WVY393236:WVZ393236 Q458772:R458772 JM458772:JN458772 TI458772:TJ458772 ADE458772:ADF458772 ANA458772:ANB458772 AWW458772:AWX458772 BGS458772:BGT458772 BQO458772:BQP458772 CAK458772:CAL458772 CKG458772:CKH458772 CUC458772:CUD458772 DDY458772:DDZ458772 DNU458772:DNV458772 DXQ458772:DXR458772 EHM458772:EHN458772 ERI458772:ERJ458772 FBE458772:FBF458772 FLA458772:FLB458772 FUW458772:FUX458772 GES458772:GET458772 GOO458772:GOP458772 GYK458772:GYL458772 HIG458772:HIH458772 HSC458772:HSD458772 IBY458772:IBZ458772 ILU458772:ILV458772 IVQ458772:IVR458772 JFM458772:JFN458772 JPI458772:JPJ458772 JZE458772:JZF458772 KJA458772:KJB458772 KSW458772:KSX458772 LCS458772:LCT458772 LMO458772:LMP458772 LWK458772:LWL458772 MGG458772:MGH458772 MQC458772:MQD458772 MZY458772:MZZ458772 NJU458772:NJV458772 NTQ458772:NTR458772 ODM458772:ODN458772 ONI458772:ONJ458772 OXE458772:OXF458772 PHA458772:PHB458772 PQW458772:PQX458772 QAS458772:QAT458772 QKO458772:QKP458772 QUK458772:QUL458772 REG458772:REH458772 ROC458772:ROD458772 RXY458772:RXZ458772 SHU458772:SHV458772 SRQ458772:SRR458772 TBM458772:TBN458772 TLI458772:TLJ458772 TVE458772:TVF458772 UFA458772:UFB458772 UOW458772:UOX458772 UYS458772:UYT458772 VIO458772:VIP458772 VSK458772:VSL458772 WCG458772:WCH458772 WMC458772:WMD458772 WVY458772:WVZ458772 Q524308:R524308 JM524308:JN524308 TI524308:TJ524308 ADE524308:ADF524308 ANA524308:ANB524308 AWW524308:AWX524308 BGS524308:BGT524308 BQO524308:BQP524308 CAK524308:CAL524308 CKG524308:CKH524308 CUC524308:CUD524308 DDY524308:DDZ524308 DNU524308:DNV524308 DXQ524308:DXR524308 EHM524308:EHN524308 ERI524308:ERJ524308 FBE524308:FBF524308 FLA524308:FLB524308 FUW524308:FUX524308 GES524308:GET524308 GOO524308:GOP524308 GYK524308:GYL524308 HIG524308:HIH524308 HSC524308:HSD524308 IBY524308:IBZ524308 ILU524308:ILV524308 IVQ524308:IVR524308 JFM524308:JFN524308 JPI524308:JPJ524308 JZE524308:JZF524308 KJA524308:KJB524308 KSW524308:KSX524308 LCS524308:LCT524308 LMO524308:LMP524308 LWK524308:LWL524308 MGG524308:MGH524308 MQC524308:MQD524308 MZY524308:MZZ524308 NJU524308:NJV524308 NTQ524308:NTR524308 ODM524308:ODN524308 ONI524308:ONJ524308 OXE524308:OXF524308 PHA524308:PHB524308 PQW524308:PQX524308 QAS524308:QAT524308 QKO524308:QKP524308 QUK524308:QUL524308 REG524308:REH524308 ROC524308:ROD524308 RXY524308:RXZ524308 SHU524308:SHV524308 SRQ524308:SRR524308 TBM524308:TBN524308 TLI524308:TLJ524308 TVE524308:TVF524308 UFA524308:UFB524308 UOW524308:UOX524308 UYS524308:UYT524308 VIO524308:VIP524308 VSK524308:VSL524308 WCG524308:WCH524308 WMC524308:WMD524308 WVY524308:WVZ524308 Q589844:R589844 JM589844:JN589844 TI589844:TJ589844 ADE589844:ADF589844 ANA589844:ANB589844 AWW589844:AWX589844 BGS589844:BGT589844 BQO589844:BQP589844 CAK589844:CAL589844 CKG589844:CKH589844 CUC589844:CUD589844 DDY589844:DDZ589844 DNU589844:DNV589844 DXQ589844:DXR589844 EHM589844:EHN589844 ERI589844:ERJ589844 FBE589844:FBF589844 FLA589844:FLB589844 FUW589844:FUX589844 GES589844:GET589844 GOO589844:GOP589844 GYK589844:GYL589844 HIG589844:HIH589844 HSC589844:HSD589844 IBY589844:IBZ589844 ILU589844:ILV589844 IVQ589844:IVR589844 JFM589844:JFN589844 JPI589844:JPJ589844 JZE589844:JZF589844 KJA589844:KJB589844 KSW589844:KSX589844 LCS589844:LCT589844 LMO589844:LMP589844 LWK589844:LWL589844 MGG589844:MGH589844 MQC589844:MQD589844 MZY589844:MZZ589844 NJU589844:NJV589844 NTQ589844:NTR589844 ODM589844:ODN589844 ONI589844:ONJ589844 OXE589844:OXF589844 PHA589844:PHB589844 PQW589844:PQX589844 QAS589844:QAT589844 QKO589844:QKP589844 QUK589844:QUL589844 REG589844:REH589844 ROC589844:ROD589844 RXY589844:RXZ589844 SHU589844:SHV589844 SRQ589844:SRR589844 TBM589844:TBN589844 TLI589844:TLJ589844 TVE589844:TVF589844 UFA589844:UFB589844 UOW589844:UOX589844 UYS589844:UYT589844 VIO589844:VIP589844 VSK589844:VSL589844 WCG589844:WCH589844 WMC589844:WMD589844 WVY589844:WVZ589844 Q655380:R655380 JM655380:JN655380 TI655380:TJ655380 ADE655380:ADF655380 ANA655380:ANB655380 AWW655380:AWX655380 BGS655380:BGT655380 BQO655380:BQP655380 CAK655380:CAL655380 CKG655380:CKH655380 CUC655380:CUD655380 DDY655380:DDZ655380 DNU655380:DNV655380 DXQ655380:DXR655380 EHM655380:EHN655380 ERI655380:ERJ655380 FBE655380:FBF655380 FLA655380:FLB655380 FUW655380:FUX655380 GES655380:GET655380 GOO655380:GOP655380 GYK655380:GYL655380 HIG655380:HIH655380 HSC655380:HSD655380 IBY655380:IBZ655380 ILU655380:ILV655380 IVQ655380:IVR655380 JFM655380:JFN655380 JPI655380:JPJ655380 JZE655380:JZF655380 KJA655380:KJB655380 KSW655380:KSX655380 LCS655380:LCT655380 LMO655380:LMP655380 LWK655380:LWL655380 MGG655380:MGH655380 MQC655380:MQD655380 MZY655380:MZZ655380 NJU655380:NJV655380 NTQ655380:NTR655380 ODM655380:ODN655380 ONI655380:ONJ655380 OXE655380:OXF655380 PHA655380:PHB655380 PQW655380:PQX655380 QAS655380:QAT655380 QKO655380:QKP655380 QUK655380:QUL655380 REG655380:REH655380 ROC655380:ROD655380 RXY655380:RXZ655380 SHU655380:SHV655380 SRQ655380:SRR655380 TBM655380:TBN655380 TLI655380:TLJ655380 TVE655380:TVF655380 UFA655380:UFB655380 UOW655380:UOX655380 UYS655380:UYT655380 VIO655380:VIP655380 VSK655380:VSL655380 WCG655380:WCH655380 WMC655380:WMD655380 WVY655380:WVZ655380 Q720916:R720916 JM720916:JN720916 TI720916:TJ720916 ADE720916:ADF720916 ANA720916:ANB720916 AWW720916:AWX720916 BGS720916:BGT720916 BQO720916:BQP720916 CAK720916:CAL720916 CKG720916:CKH720916 CUC720916:CUD720916 DDY720916:DDZ720916 DNU720916:DNV720916 DXQ720916:DXR720916 EHM720916:EHN720916 ERI720916:ERJ720916 FBE720916:FBF720916 FLA720916:FLB720916 FUW720916:FUX720916 GES720916:GET720916 GOO720916:GOP720916 GYK720916:GYL720916 HIG720916:HIH720916 HSC720916:HSD720916 IBY720916:IBZ720916 ILU720916:ILV720916 IVQ720916:IVR720916 JFM720916:JFN720916 JPI720916:JPJ720916 JZE720916:JZF720916 KJA720916:KJB720916 KSW720916:KSX720916 LCS720916:LCT720916 LMO720916:LMP720916 LWK720916:LWL720916 MGG720916:MGH720916 MQC720916:MQD720916 MZY720916:MZZ720916 NJU720916:NJV720916 NTQ720916:NTR720916 ODM720916:ODN720916 ONI720916:ONJ720916 OXE720916:OXF720916 PHA720916:PHB720916 PQW720916:PQX720916 QAS720916:QAT720916 QKO720916:QKP720916 QUK720916:QUL720916 REG720916:REH720916 ROC720916:ROD720916 RXY720916:RXZ720916 SHU720916:SHV720916 SRQ720916:SRR720916 TBM720916:TBN720916 TLI720916:TLJ720916 TVE720916:TVF720916 UFA720916:UFB720916 UOW720916:UOX720916 UYS720916:UYT720916 VIO720916:VIP720916 VSK720916:VSL720916 WCG720916:WCH720916 WMC720916:WMD720916 WVY720916:WVZ720916 Q786452:R786452 JM786452:JN786452 TI786452:TJ786452 ADE786452:ADF786452 ANA786452:ANB786452 AWW786452:AWX786452 BGS786452:BGT786452 BQO786452:BQP786452 CAK786452:CAL786452 CKG786452:CKH786452 CUC786452:CUD786452 DDY786452:DDZ786452 DNU786452:DNV786452 DXQ786452:DXR786452 EHM786452:EHN786452 ERI786452:ERJ786452 FBE786452:FBF786452 FLA786452:FLB786452 FUW786452:FUX786452 GES786452:GET786452 GOO786452:GOP786452 GYK786452:GYL786452 HIG786452:HIH786452 HSC786452:HSD786452 IBY786452:IBZ786452 ILU786452:ILV786452 IVQ786452:IVR786452 JFM786452:JFN786452 JPI786452:JPJ786452 JZE786452:JZF786452 KJA786452:KJB786452 KSW786452:KSX786452 LCS786452:LCT786452 LMO786452:LMP786452 LWK786452:LWL786452 MGG786452:MGH786452 MQC786452:MQD786452 MZY786452:MZZ786452 NJU786452:NJV786452 NTQ786452:NTR786452 ODM786452:ODN786452 ONI786452:ONJ786452 OXE786452:OXF786452 PHA786452:PHB786452 PQW786452:PQX786452 QAS786452:QAT786452 QKO786452:QKP786452 QUK786452:QUL786452 REG786452:REH786452 ROC786452:ROD786452 RXY786452:RXZ786452 SHU786452:SHV786452 SRQ786452:SRR786452 TBM786452:TBN786452 TLI786452:TLJ786452 TVE786452:TVF786452 UFA786452:UFB786452 UOW786452:UOX786452 UYS786452:UYT786452 VIO786452:VIP786452 VSK786452:VSL786452 WCG786452:WCH786452 WMC786452:WMD786452 WVY786452:WVZ786452 Q851988:R851988 JM851988:JN851988 TI851988:TJ851988 ADE851988:ADF851988 ANA851988:ANB851988 AWW851988:AWX851988 BGS851988:BGT851988 BQO851988:BQP851988 CAK851988:CAL851988 CKG851988:CKH851988 CUC851988:CUD851988 DDY851988:DDZ851988 DNU851988:DNV851988 DXQ851988:DXR851988 EHM851988:EHN851988 ERI851988:ERJ851988 FBE851988:FBF851988 FLA851988:FLB851988 FUW851988:FUX851988 GES851988:GET851988 GOO851988:GOP851988 GYK851988:GYL851988 HIG851988:HIH851988 HSC851988:HSD851988 IBY851988:IBZ851988 ILU851988:ILV851988 IVQ851988:IVR851988 JFM851988:JFN851988 JPI851988:JPJ851988 JZE851988:JZF851988 KJA851988:KJB851988 KSW851988:KSX851988 LCS851988:LCT851988 LMO851988:LMP851988 LWK851988:LWL851988 MGG851988:MGH851988 MQC851988:MQD851988 MZY851988:MZZ851988 NJU851988:NJV851988 NTQ851988:NTR851988 ODM851988:ODN851988 ONI851988:ONJ851988 OXE851988:OXF851988 PHA851988:PHB851988 PQW851988:PQX851988 QAS851988:QAT851988 QKO851988:QKP851988 QUK851988:QUL851988 REG851988:REH851988 ROC851988:ROD851988 RXY851988:RXZ851988 SHU851988:SHV851988 SRQ851988:SRR851988 TBM851988:TBN851988 TLI851988:TLJ851988 TVE851988:TVF851988 UFA851988:UFB851988 UOW851988:UOX851988 UYS851988:UYT851988 VIO851988:VIP851988 VSK851988:VSL851988 WCG851988:WCH851988 WMC851988:WMD851988 WVY851988:WVZ851988 Q917524:R917524 JM917524:JN917524 TI917524:TJ917524 ADE917524:ADF917524 ANA917524:ANB917524 AWW917524:AWX917524 BGS917524:BGT917524 BQO917524:BQP917524 CAK917524:CAL917524 CKG917524:CKH917524 CUC917524:CUD917524 DDY917524:DDZ917524 DNU917524:DNV917524 DXQ917524:DXR917524 EHM917524:EHN917524 ERI917524:ERJ917524 FBE917524:FBF917524 FLA917524:FLB917524 FUW917524:FUX917524 GES917524:GET917524 GOO917524:GOP917524 GYK917524:GYL917524 HIG917524:HIH917524 HSC917524:HSD917524 IBY917524:IBZ917524 ILU917524:ILV917524 IVQ917524:IVR917524 JFM917524:JFN917524 JPI917524:JPJ917524 JZE917524:JZF917524 KJA917524:KJB917524 KSW917524:KSX917524 LCS917524:LCT917524 LMO917524:LMP917524 LWK917524:LWL917524 MGG917524:MGH917524 MQC917524:MQD917524 MZY917524:MZZ917524 NJU917524:NJV917524 NTQ917524:NTR917524 ODM917524:ODN917524 ONI917524:ONJ917524 OXE917524:OXF917524 PHA917524:PHB917524 PQW917524:PQX917524 QAS917524:QAT917524 QKO917524:QKP917524 QUK917524:QUL917524 REG917524:REH917524 ROC917524:ROD917524 RXY917524:RXZ917524 SHU917524:SHV917524 SRQ917524:SRR917524 TBM917524:TBN917524 TLI917524:TLJ917524 TVE917524:TVF917524 UFA917524:UFB917524 UOW917524:UOX917524 UYS917524:UYT917524 VIO917524:VIP917524 VSK917524:VSL917524 WCG917524:WCH917524 WMC917524:WMD917524 WVY917524:WVZ917524 Q983060:R983060 JM983060:JN983060 TI983060:TJ983060 ADE983060:ADF983060 ANA983060:ANB983060 AWW983060:AWX983060 BGS983060:BGT983060 BQO983060:BQP983060 CAK983060:CAL983060 CKG983060:CKH983060 CUC983060:CUD983060 DDY983060:DDZ983060 DNU983060:DNV983060 DXQ983060:DXR983060 EHM983060:EHN983060 ERI983060:ERJ983060 FBE983060:FBF983060 FLA983060:FLB983060 FUW983060:FUX983060 GES983060:GET983060 GOO983060:GOP983060 GYK983060:GYL983060 HIG983060:HIH983060 HSC983060:HSD983060 IBY983060:IBZ983060 ILU983060:ILV983060 IVQ983060:IVR983060 JFM983060:JFN983060 JPI983060:JPJ983060 JZE983060:JZF983060 KJA983060:KJB983060 KSW983060:KSX983060 LCS983060:LCT983060 LMO983060:LMP983060 LWK983060:LWL983060 MGG983060:MGH983060 MQC983060:MQD983060 MZY983060:MZZ983060 NJU983060:NJV983060 NTQ983060:NTR983060 ODM983060:ODN983060 ONI983060:ONJ983060 OXE983060:OXF983060 PHA983060:PHB983060 PQW983060:PQX983060 QAS983060:QAT983060 QKO983060:QKP983060 QUK983060:QUL983060 REG983060:REH983060 ROC983060:ROD983060 RXY983060:RXZ983060 SHU983060:SHV983060 SRQ983060:SRR983060 TBM983060:TBN983060 TLI983060:TLJ983060 TVE983060:TVF983060 UFA983060:UFB983060 UOW983060:UOX983060 UYS983060:UYT983060 VIO983060:VIP983060 VSK983060:VSL983060 WCG983060:WCH983060 WMC983060:WMD983060 WVY983060:WVZ983060 M21:N21 JI21:JJ21 TE21:TF21 ADA21:ADB21 AMW21:AMX21 AWS21:AWT21 BGO21:BGP21 BQK21:BQL21 CAG21:CAH21 CKC21:CKD21 CTY21:CTZ21 DDU21:DDV21 DNQ21:DNR21 DXM21:DXN21 EHI21:EHJ21 ERE21:ERF21 FBA21:FBB21 FKW21:FKX21 FUS21:FUT21 GEO21:GEP21 GOK21:GOL21 GYG21:GYH21 HIC21:HID21 HRY21:HRZ21 IBU21:IBV21 ILQ21:ILR21 IVM21:IVN21 JFI21:JFJ21 JPE21:JPF21 JZA21:JZB21 KIW21:KIX21 KSS21:KST21 LCO21:LCP21 LMK21:LML21 LWG21:LWH21 MGC21:MGD21 MPY21:MPZ21 MZU21:MZV21 NJQ21:NJR21 NTM21:NTN21 ODI21:ODJ21 ONE21:ONF21 OXA21:OXB21 PGW21:PGX21 PQS21:PQT21 QAO21:QAP21 QKK21:QKL21 QUG21:QUH21 REC21:RED21 RNY21:RNZ21 RXU21:RXV21 SHQ21:SHR21 SRM21:SRN21 TBI21:TBJ21 TLE21:TLF21 TVA21:TVB21 UEW21:UEX21 UOS21:UOT21 UYO21:UYP21 VIK21:VIL21 VSG21:VSH21 WCC21:WCD21 WLY21:WLZ21 WVU21:WVV21 M65557:N65557 JI65557:JJ65557 TE65557:TF65557 ADA65557:ADB65557 AMW65557:AMX65557 AWS65557:AWT65557 BGO65557:BGP65557 BQK65557:BQL65557 CAG65557:CAH65557 CKC65557:CKD65557 CTY65557:CTZ65557 DDU65557:DDV65557 DNQ65557:DNR65557 DXM65557:DXN65557 EHI65557:EHJ65557 ERE65557:ERF65557 FBA65557:FBB65557 FKW65557:FKX65557 FUS65557:FUT65557 GEO65557:GEP65557 GOK65557:GOL65557 GYG65557:GYH65557 HIC65557:HID65557 HRY65557:HRZ65557 IBU65557:IBV65557 ILQ65557:ILR65557 IVM65557:IVN65557 JFI65557:JFJ65557 JPE65557:JPF65557 JZA65557:JZB65557 KIW65557:KIX65557 KSS65557:KST65557 LCO65557:LCP65557 LMK65557:LML65557 LWG65557:LWH65557 MGC65557:MGD65557 MPY65557:MPZ65557 MZU65557:MZV65557 NJQ65557:NJR65557 NTM65557:NTN65557 ODI65557:ODJ65557 ONE65557:ONF65557 OXA65557:OXB65557 PGW65557:PGX65557 PQS65557:PQT65557 QAO65557:QAP65557 QKK65557:QKL65557 QUG65557:QUH65557 REC65557:RED65557 RNY65557:RNZ65557 RXU65557:RXV65557 SHQ65557:SHR65557 SRM65557:SRN65557 TBI65557:TBJ65557 TLE65557:TLF65557 TVA65557:TVB65557 UEW65557:UEX65557 UOS65557:UOT65557 UYO65557:UYP65557 VIK65557:VIL65557 VSG65557:VSH65557 WCC65557:WCD65557 WLY65557:WLZ65557 WVU65557:WVV65557 M131093:N131093 JI131093:JJ131093 TE131093:TF131093 ADA131093:ADB131093 AMW131093:AMX131093 AWS131093:AWT131093 BGO131093:BGP131093 BQK131093:BQL131093 CAG131093:CAH131093 CKC131093:CKD131093 CTY131093:CTZ131093 DDU131093:DDV131093 DNQ131093:DNR131093 DXM131093:DXN131093 EHI131093:EHJ131093 ERE131093:ERF131093 FBA131093:FBB131093 FKW131093:FKX131093 FUS131093:FUT131093 GEO131093:GEP131093 GOK131093:GOL131093 GYG131093:GYH131093 HIC131093:HID131093 HRY131093:HRZ131093 IBU131093:IBV131093 ILQ131093:ILR131093 IVM131093:IVN131093 JFI131093:JFJ131093 JPE131093:JPF131093 JZA131093:JZB131093 KIW131093:KIX131093 KSS131093:KST131093 LCO131093:LCP131093 LMK131093:LML131093 LWG131093:LWH131093 MGC131093:MGD131093 MPY131093:MPZ131093 MZU131093:MZV131093 NJQ131093:NJR131093 NTM131093:NTN131093 ODI131093:ODJ131093 ONE131093:ONF131093 OXA131093:OXB131093 PGW131093:PGX131093 PQS131093:PQT131093 QAO131093:QAP131093 QKK131093:QKL131093 QUG131093:QUH131093 REC131093:RED131093 RNY131093:RNZ131093 RXU131093:RXV131093 SHQ131093:SHR131093 SRM131093:SRN131093 TBI131093:TBJ131093 TLE131093:TLF131093 TVA131093:TVB131093 UEW131093:UEX131093 UOS131093:UOT131093 UYO131093:UYP131093 VIK131093:VIL131093 VSG131093:VSH131093 WCC131093:WCD131093 WLY131093:WLZ131093 WVU131093:WVV131093 M196629:N196629 JI196629:JJ196629 TE196629:TF196629 ADA196629:ADB196629 AMW196629:AMX196629 AWS196629:AWT196629 BGO196629:BGP196629 BQK196629:BQL196629 CAG196629:CAH196629 CKC196629:CKD196629 CTY196629:CTZ196629 DDU196629:DDV196629 DNQ196629:DNR196629 DXM196629:DXN196629 EHI196629:EHJ196629 ERE196629:ERF196629 FBA196629:FBB196629 FKW196629:FKX196629 FUS196629:FUT196629 GEO196629:GEP196629 GOK196629:GOL196629 GYG196629:GYH196629 HIC196629:HID196629 HRY196629:HRZ196629 IBU196629:IBV196629 ILQ196629:ILR196629 IVM196629:IVN196629 JFI196629:JFJ196629 JPE196629:JPF196629 JZA196629:JZB196629 KIW196629:KIX196629 KSS196629:KST196629 LCO196629:LCP196629 LMK196629:LML196629 LWG196629:LWH196629 MGC196629:MGD196629 MPY196629:MPZ196629 MZU196629:MZV196629 NJQ196629:NJR196629 NTM196629:NTN196629 ODI196629:ODJ196629 ONE196629:ONF196629 OXA196629:OXB196629 PGW196629:PGX196629 PQS196629:PQT196629 QAO196629:QAP196629 QKK196629:QKL196629 QUG196629:QUH196629 REC196629:RED196629 RNY196629:RNZ196629 RXU196629:RXV196629 SHQ196629:SHR196629 SRM196629:SRN196629 TBI196629:TBJ196629 TLE196629:TLF196629 TVA196629:TVB196629 UEW196629:UEX196629 UOS196629:UOT196629 UYO196629:UYP196629 VIK196629:VIL196629 VSG196629:VSH196629 WCC196629:WCD196629 WLY196629:WLZ196629 WVU196629:WVV196629 M262165:N262165 JI262165:JJ262165 TE262165:TF262165 ADA262165:ADB262165 AMW262165:AMX262165 AWS262165:AWT262165 BGO262165:BGP262165 BQK262165:BQL262165 CAG262165:CAH262165 CKC262165:CKD262165 CTY262165:CTZ262165 DDU262165:DDV262165 DNQ262165:DNR262165 DXM262165:DXN262165 EHI262165:EHJ262165 ERE262165:ERF262165 FBA262165:FBB262165 FKW262165:FKX262165 FUS262165:FUT262165 GEO262165:GEP262165 GOK262165:GOL262165 GYG262165:GYH262165 HIC262165:HID262165 HRY262165:HRZ262165 IBU262165:IBV262165 ILQ262165:ILR262165 IVM262165:IVN262165 JFI262165:JFJ262165 JPE262165:JPF262165 JZA262165:JZB262165 KIW262165:KIX262165 KSS262165:KST262165 LCO262165:LCP262165 LMK262165:LML262165 LWG262165:LWH262165 MGC262165:MGD262165 MPY262165:MPZ262165 MZU262165:MZV262165 NJQ262165:NJR262165 NTM262165:NTN262165 ODI262165:ODJ262165 ONE262165:ONF262165 OXA262165:OXB262165 PGW262165:PGX262165 PQS262165:PQT262165 QAO262165:QAP262165 QKK262165:QKL262165 QUG262165:QUH262165 REC262165:RED262165 RNY262165:RNZ262165 RXU262165:RXV262165 SHQ262165:SHR262165 SRM262165:SRN262165 TBI262165:TBJ262165 TLE262165:TLF262165 TVA262165:TVB262165 UEW262165:UEX262165 UOS262165:UOT262165 UYO262165:UYP262165 VIK262165:VIL262165 VSG262165:VSH262165 WCC262165:WCD262165 WLY262165:WLZ262165 WVU262165:WVV262165 M327701:N327701 JI327701:JJ327701 TE327701:TF327701 ADA327701:ADB327701 AMW327701:AMX327701 AWS327701:AWT327701 BGO327701:BGP327701 BQK327701:BQL327701 CAG327701:CAH327701 CKC327701:CKD327701 CTY327701:CTZ327701 DDU327701:DDV327701 DNQ327701:DNR327701 DXM327701:DXN327701 EHI327701:EHJ327701 ERE327701:ERF327701 FBA327701:FBB327701 FKW327701:FKX327701 FUS327701:FUT327701 GEO327701:GEP327701 GOK327701:GOL327701 GYG327701:GYH327701 HIC327701:HID327701 HRY327701:HRZ327701 IBU327701:IBV327701 ILQ327701:ILR327701 IVM327701:IVN327701 JFI327701:JFJ327701 JPE327701:JPF327701 JZA327701:JZB327701 KIW327701:KIX327701 KSS327701:KST327701 LCO327701:LCP327701 LMK327701:LML327701 LWG327701:LWH327701 MGC327701:MGD327701 MPY327701:MPZ327701 MZU327701:MZV327701 NJQ327701:NJR327701 NTM327701:NTN327701 ODI327701:ODJ327701 ONE327701:ONF327701 OXA327701:OXB327701 PGW327701:PGX327701 PQS327701:PQT327701 QAO327701:QAP327701 QKK327701:QKL327701 QUG327701:QUH327701 REC327701:RED327701 RNY327701:RNZ327701 RXU327701:RXV327701 SHQ327701:SHR327701 SRM327701:SRN327701 TBI327701:TBJ327701 TLE327701:TLF327701 TVA327701:TVB327701 UEW327701:UEX327701 UOS327701:UOT327701 UYO327701:UYP327701 VIK327701:VIL327701 VSG327701:VSH327701 WCC327701:WCD327701 WLY327701:WLZ327701 WVU327701:WVV327701 M393237:N393237 JI393237:JJ393237 TE393237:TF393237 ADA393237:ADB393237 AMW393237:AMX393237 AWS393237:AWT393237 BGO393237:BGP393237 BQK393237:BQL393237 CAG393237:CAH393237 CKC393237:CKD393237 CTY393237:CTZ393237 DDU393237:DDV393237 DNQ393237:DNR393237 DXM393237:DXN393237 EHI393237:EHJ393237 ERE393237:ERF393237 FBA393237:FBB393237 FKW393237:FKX393237 FUS393237:FUT393237 GEO393237:GEP393237 GOK393237:GOL393237 GYG393237:GYH393237 HIC393237:HID393237 HRY393237:HRZ393237 IBU393237:IBV393237 ILQ393237:ILR393237 IVM393237:IVN393237 JFI393237:JFJ393237 JPE393237:JPF393237 JZA393237:JZB393237 KIW393237:KIX393237 KSS393237:KST393237 LCO393237:LCP393237 LMK393237:LML393237 LWG393237:LWH393237 MGC393237:MGD393237 MPY393237:MPZ393237 MZU393237:MZV393237 NJQ393237:NJR393237 NTM393237:NTN393237 ODI393237:ODJ393237 ONE393237:ONF393237 OXA393237:OXB393237 PGW393237:PGX393237 PQS393237:PQT393237 QAO393237:QAP393237 QKK393237:QKL393237 QUG393237:QUH393237 REC393237:RED393237 RNY393237:RNZ393237 RXU393237:RXV393237 SHQ393237:SHR393237 SRM393237:SRN393237 TBI393237:TBJ393237 TLE393237:TLF393237 TVA393237:TVB393237 UEW393237:UEX393237 UOS393237:UOT393237 UYO393237:UYP393237 VIK393237:VIL393237 VSG393237:VSH393237 WCC393237:WCD393237 WLY393237:WLZ393237 WVU393237:WVV393237 M458773:N458773 JI458773:JJ458773 TE458773:TF458773 ADA458773:ADB458773 AMW458773:AMX458773 AWS458773:AWT458773 BGO458773:BGP458773 BQK458773:BQL458773 CAG458773:CAH458773 CKC458773:CKD458773 CTY458773:CTZ458773 DDU458773:DDV458773 DNQ458773:DNR458773 DXM458773:DXN458773 EHI458773:EHJ458773 ERE458773:ERF458773 FBA458773:FBB458773 FKW458773:FKX458773 FUS458773:FUT458773 GEO458773:GEP458773 GOK458773:GOL458773 GYG458773:GYH458773 HIC458773:HID458773 HRY458773:HRZ458773 IBU458773:IBV458773 ILQ458773:ILR458773 IVM458773:IVN458773 JFI458773:JFJ458773 JPE458773:JPF458773 JZA458773:JZB458773 KIW458773:KIX458773 KSS458773:KST458773 LCO458773:LCP458773 LMK458773:LML458773 LWG458773:LWH458773 MGC458773:MGD458773 MPY458773:MPZ458773 MZU458773:MZV458773 NJQ458773:NJR458773 NTM458773:NTN458773 ODI458773:ODJ458773 ONE458773:ONF458773 OXA458773:OXB458773 PGW458773:PGX458773 PQS458773:PQT458773 QAO458773:QAP458773 QKK458773:QKL458773 QUG458773:QUH458773 REC458773:RED458773 RNY458773:RNZ458773 RXU458773:RXV458773 SHQ458773:SHR458773 SRM458773:SRN458773 TBI458773:TBJ458773 TLE458773:TLF458773 TVA458773:TVB458773 UEW458773:UEX458773 UOS458773:UOT458773 UYO458773:UYP458773 VIK458773:VIL458773 VSG458773:VSH458773 WCC458773:WCD458773 WLY458773:WLZ458773 WVU458773:WVV458773 M524309:N524309 JI524309:JJ524309 TE524309:TF524309 ADA524309:ADB524309 AMW524309:AMX524309 AWS524309:AWT524309 BGO524309:BGP524309 BQK524309:BQL524309 CAG524309:CAH524309 CKC524309:CKD524309 CTY524309:CTZ524309 DDU524309:DDV524309 DNQ524309:DNR524309 DXM524309:DXN524309 EHI524309:EHJ524309 ERE524309:ERF524309 FBA524309:FBB524309 FKW524309:FKX524309 FUS524309:FUT524309 GEO524309:GEP524309 GOK524309:GOL524309 GYG524309:GYH524309 HIC524309:HID524309 HRY524309:HRZ524309 IBU524309:IBV524309 ILQ524309:ILR524309 IVM524309:IVN524309 JFI524309:JFJ524309 JPE524309:JPF524309 JZA524309:JZB524309 KIW524309:KIX524309 KSS524309:KST524309 LCO524309:LCP524309 LMK524309:LML524309 LWG524309:LWH524309 MGC524309:MGD524309 MPY524309:MPZ524309 MZU524309:MZV524309 NJQ524309:NJR524309 NTM524309:NTN524309 ODI524309:ODJ524309 ONE524309:ONF524309 OXA524309:OXB524309 PGW524309:PGX524309 PQS524309:PQT524309 QAO524309:QAP524309 QKK524309:QKL524309 QUG524309:QUH524309 REC524309:RED524309 RNY524309:RNZ524309 RXU524309:RXV524309 SHQ524309:SHR524309 SRM524309:SRN524309 TBI524309:TBJ524309 TLE524309:TLF524309 TVA524309:TVB524309 UEW524309:UEX524309 UOS524309:UOT524309 UYO524309:UYP524309 VIK524309:VIL524309 VSG524309:VSH524309 WCC524309:WCD524309 WLY524309:WLZ524309 WVU524309:WVV524309 M589845:N589845 JI589845:JJ589845 TE589845:TF589845 ADA589845:ADB589845 AMW589845:AMX589845 AWS589845:AWT589845 BGO589845:BGP589845 BQK589845:BQL589845 CAG589845:CAH589845 CKC589845:CKD589845 CTY589845:CTZ589845 DDU589845:DDV589845 DNQ589845:DNR589845 DXM589845:DXN589845 EHI589845:EHJ589845 ERE589845:ERF589845 FBA589845:FBB589845 FKW589845:FKX589845 FUS589845:FUT589845 GEO589845:GEP589845 GOK589845:GOL589845 GYG589845:GYH589845 HIC589845:HID589845 HRY589845:HRZ589845 IBU589845:IBV589845 ILQ589845:ILR589845 IVM589845:IVN589845 JFI589845:JFJ589845 JPE589845:JPF589845 JZA589845:JZB589845 KIW589845:KIX589845 KSS589845:KST589845 LCO589845:LCP589845 LMK589845:LML589845 LWG589845:LWH589845 MGC589845:MGD589845 MPY589845:MPZ589845 MZU589845:MZV589845 NJQ589845:NJR589845 NTM589845:NTN589845 ODI589845:ODJ589845 ONE589845:ONF589845 OXA589845:OXB589845 PGW589845:PGX589845 PQS589845:PQT589845 QAO589845:QAP589845 QKK589845:QKL589845 QUG589845:QUH589845 REC589845:RED589845 RNY589845:RNZ589845 RXU589845:RXV589845 SHQ589845:SHR589845 SRM589845:SRN589845 TBI589845:TBJ589845 TLE589845:TLF589845 TVA589845:TVB589845 UEW589845:UEX589845 UOS589845:UOT589845 UYO589845:UYP589845 VIK589845:VIL589845 VSG589845:VSH589845 WCC589845:WCD589845 WLY589845:WLZ589845 WVU589845:WVV589845 M655381:N655381 JI655381:JJ655381 TE655381:TF655381 ADA655381:ADB655381 AMW655381:AMX655381 AWS655381:AWT655381 BGO655381:BGP655381 BQK655381:BQL655381 CAG655381:CAH655381 CKC655381:CKD655381 CTY655381:CTZ655381 DDU655381:DDV655381 DNQ655381:DNR655381 DXM655381:DXN655381 EHI655381:EHJ655381 ERE655381:ERF655381 FBA655381:FBB655381 FKW655381:FKX655381 FUS655381:FUT655381 GEO655381:GEP655381 GOK655381:GOL655381 GYG655381:GYH655381 HIC655381:HID655381 HRY655381:HRZ655381 IBU655381:IBV655381 ILQ655381:ILR655381 IVM655381:IVN655381 JFI655381:JFJ655381 JPE655381:JPF655381 JZA655381:JZB655381 KIW655381:KIX655381 KSS655381:KST655381 LCO655381:LCP655381 LMK655381:LML655381 LWG655381:LWH655381 MGC655381:MGD655381 MPY655381:MPZ655381 MZU655381:MZV655381 NJQ655381:NJR655381 NTM655381:NTN655381 ODI655381:ODJ655381 ONE655381:ONF655381 OXA655381:OXB655381 PGW655381:PGX655381 PQS655381:PQT655381 QAO655381:QAP655381 QKK655381:QKL655381 QUG655381:QUH655381 REC655381:RED655381 RNY655381:RNZ655381 RXU655381:RXV655381 SHQ655381:SHR655381 SRM655381:SRN655381 TBI655381:TBJ655381 TLE655381:TLF655381 TVA655381:TVB655381 UEW655381:UEX655381 UOS655381:UOT655381 UYO655381:UYP655381 VIK655381:VIL655381 VSG655381:VSH655381 WCC655381:WCD655381 WLY655381:WLZ655381 WVU655381:WVV655381 M720917:N720917 JI720917:JJ720917 TE720917:TF720917 ADA720917:ADB720917 AMW720917:AMX720917 AWS720917:AWT720917 BGO720917:BGP720917 BQK720917:BQL720917 CAG720917:CAH720917 CKC720917:CKD720917 CTY720917:CTZ720917 DDU720917:DDV720917 DNQ720917:DNR720917 DXM720917:DXN720917 EHI720917:EHJ720917 ERE720917:ERF720917 FBA720917:FBB720917 FKW720917:FKX720917 FUS720917:FUT720917 GEO720917:GEP720917 GOK720917:GOL720917 GYG720917:GYH720917 HIC720917:HID720917 HRY720917:HRZ720917 IBU720917:IBV720917 ILQ720917:ILR720917 IVM720917:IVN720917 JFI720917:JFJ720917 JPE720917:JPF720917 JZA720917:JZB720917 KIW720917:KIX720917 KSS720917:KST720917 LCO720917:LCP720917 LMK720917:LML720917 LWG720917:LWH720917 MGC720917:MGD720917 MPY720917:MPZ720917 MZU720917:MZV720917 NJQ720917:NJR720917 NTM720917:NTN720917 ODI720917:ODJ720917 ONE720917:ONF720917 OXA720917:OXB720917 PGW720917:PGX720917 PQS720917:PQT720917 QAO720917:QAP720917 QKK720917:QKL720917 QUG720917:QUH720917 REC720917:RED720917 RNY720917:RNZ720917 RXU720917:RXV720917 SHQ720917:SHR720917 SRM720917:SRN720917 TBI720917:TBJ720917 TLE720917:TLF720917 TVA720917:TVB720917 UEW720917:UEX720917 UOS720917:UOT720917 UYO720917:UYP720917 VIK720917:VIL720917 VSG720917:VSH720917 WCC720917:WCD720917 WLY720917:WLZ720917 WVU720917:WVV720917 M786453:N786453 JI786453:JJ786453 TE786453:TF786453 ADA786453:ADB786453 AMW786453:AMX786453 AWS786453:AWT786453 BGO786453:BGP786453 BQK786453:BQL786453 CAG786453:CAH786453 CKC786453:CKD786453 CTY786453:CTZ786453 DDU786453:DDV786453 DNQ786453:DNR786453 DXM786453:DXN786453 EHI786453:EHJ786453 ERE786453:ERF786453 FBA786453:FBB786453 FKW786453:FKX786453 FUS786453:FUT786453 GEO786453:GEP786453 GOK786453:GOL786453 GYG786453:GYH786453 HIC786453:HID786453 HRY786453:HRZ786453 IBU786453:IBV786453 ILQ786453:ILR786453 IVM786453:IVN786453 JFI786453:JFJ786453 JPE786453:JPF786453 JZA786453:JZB786453 KIW786453:KIX786453 KSS786453:KST786453 LCO786453:LCP786453 LMK786453:LML786453 LWG786453:LWH786453 MGC786453:MGD786453 MPY786453:MPZ786453 MZU786453:MZV786453 NJQ786453:NJR786453 NTM786453:NTN786453 ODI786453:ODJ786453 ONE786453:ONF786453 OXA786453:OXB786453 PGW786453:PGX786453 PQS786453:PQT786453 QAO786453:QAP786453 QKK786453:QKL786453 QUG786453:QUH786453 REC786453:RED786453 RNY786453:RNZ786453 RXU786453:RXV786453 SHQ786453:SHR786453 SRM786453:SRN786453 TBI786453:TBJ786453 TLE786453:TLF786453 TVA786453:TVB786453 UEW786453:UEX786453 UOS786453:UOT786453 UYO786453:UYP786453 VIK786453:VIL786453 VSG786453:VSH786453 WCC786453:WCD786453 WLY786453:WLZ786453 WVU786453:WVV786453 M851989:N851989 JI851989:JJ851989 TE851989:TF851989 ADA851989:ADB851989 AMW851989:AMX851989 AWS851989:AWT851989 BGO851989:BGP851989 BQK851989:BQL851989 CAG851989:CAH851989 CKC851989:CKD851989 CTY851989:CTZ851989 DDU851989:DDV851989 DNQ851989:DNR851989 DXM851989:DXN851989 EHI851989:EHJ851989 ERE851989:ERF851989 FBA851989:FBB851989 FKW851989:FKX851989 FUS851989:FUT851989 GEO851989:GEP851989 GOK851989:GOL851989 GYG851989:GYH851989 HIC851989:HID851989 HRY851989:HRZ851989 IBU851989:IBV851989 ILQ851989:ILR851989 IVM851989:IVN851989 JFI851989:JFJ851989 JPE851989:JPF851989 JZA851989:JZB851989 KIW851989:KIX851989 KSS851989:KST851989 LCO851989:LCP851989 LMK851989:LML851989 LWG851989:LWH851989 MGC851989:MGD851989 MPY851989:MPZ851989 MZU851989:MZV851989 NJQ851989:NJR851989 NTM851989:NTN851989 ODI851989:ODJ851989 ONE851989:ONF851989 OXA851989:OXB851989 PGW851989:PGX851989 PQS851989:PQT851989 QAO851989:QAP851989 QKK851989:QKL851989 QUG851989:QUH851989 REC851989:RED851989 RNY851989:RNZ851989 RXU851989:RXV851989 SHQ851989:SHR851989 SRM851989:SRN851989 TBI851989:TBJ851989 TLE851989:TLF851989 TVA851989:TVB851989 UEW851989:UEX851989 UOS851989:UOT851989 UYO851989:UYP851989 VIK851989:VIL851989 VSG851989:VSH851989 WCC851989:WCD851989 WLY851989:WLZ851989 WVU851989:WVV851989 M917525:N917525 JI917525:JJ917525 TE917525:TF917525 ADA917525:ADB917525 AMW917525:AMX917525 AWS917525:AWT917525 BGO917525:BGP917525 BQK917525:BQL917525 CAG917525:CAH917525 CKC917525:CKD917525 CTY917525:CTZ917525 DDU917525:DDV917525 DNQ917525:DNR917525 DXM917525:DXN917525 EHI917525:EHJ917525 ERE917525:ERF917525 FBA917525:FBB917525 FKW917525:FKX917525 FUS917525:FUT917525 GEO917525:GEP917525 GOK917525:GOL917525 GYG917525:GYH917525 HIC917525:HID917525 HRY917525:HRZ917525 IBU917525:IBV917525 ILQ917525:ILR917525 IVM917525:IVN917525 JFI917525:JFJ917525 JPE917525:JPF917525 JZA917525:JZB917525 KIW917525:KIX917525 KSS917525:KST917525 LCO917525:LCP917525 LMK917525:LML917525 LWG917525:LWH917525 MGC917525:MGD917525 MPY917525:MPZ917525 MZU917525:MZV917525 NJQ917525:NJR917525 NTM917525:NTN917525 ODI917525:ODJ917525 ONE917525:ONF917525 OXA917525:OXB917525 PGW917525:PGX917525 PQS917525:PQT917525 QAO917525:QAP917525 QKK917525:QKL917525 QUG917525:QUH917525 REC917525:RED917525 RNY917525:RNZ917525 RXU917525:RXV917525 SHQ917525:SHR917525 SRM917525:SRN917525 TBI917525:TBJ917525 TLE917525:TLF917525 TVA917525:TVB917525 UEW917525:UEX917525 UOS917525:UOT917525 UYO917525:UYP917525 VIK917525:VIL917525 VSG917525:VSH917525 WCC917525:WCD917525 WLY917525:WLZ917525 WVU917525:WVV917525 M983061:N983061 JI983061:JJ983061 TE983061:TF983061 ADA983061:ADB983061 AMW983061:AMX983061 AWS983061:AWT983061 BGO983061:BGP983061 BQK983061:BQL983061 CAG983061:CAH983061 CKC983061:CKD983061 CTY983061:CTZ983061 DDU983061:DDV983061 DNQ983061:DNR983061 DXM983061:DXN983061 EHI983061:EHJ983061 ERE983061:ERF983061 FBA983061:FBB983061 FKW983061:FKX983061 FUS983061:FUT983061 GEO983061:GEP983061 GOK983061:GOL983061 GYG983061:GYH983061 HIC983061:HID983061 HRY983061:HRZ983061 IBU983061:IBV983061 ILQ983061:ILR983061 IVM983061:IVN983061 JFI983061:JFJ983061 JPE983061:JPF983061 JZA983061:JZB983061 KIW983061:KIX983061 KSS983061:KST983061 LCO983061:LCP983061 LMK983061:LML983061 LWG983061:LWH983061 MGC983061:MGD983061 MPY983061:MPZ983061 MZU983061:MZV983061 NJQ983061:NJR983061 NTM983061:NTN983061 ODI983061:ODJ983061 ONE983061:ONF983061 OXA983061:OXB983061 PGW983061:PGX983061 PQS983061:PQT983061 QAO983061:QAP983061 QKK983061:QKL983061 QUG983061:QUH983061 REC983061:RED983061 RNY983061:RNZ983061 RXU983061:RXV983061 SHQ983061:SHR983061 SRM983061:SRN983061 TBI983061:TBJ983061 TLE983061:TLF983061 TVA983061:TVB983061 UEW983061:UEX983061 UOS983061:UOT983061 UYO983061:UYP983061 VIK983061:VIL983061 VSG983061:VSH983061 WCC983061:WCD983061 WLY983061:WLZ983061 WVU983061:WVV983061 AG5:AH5 KC5:KD5 TY5:TZ5 ADU5:ADV5 ANQ5:ANR5 AXM5:AXN5 BHI5:BHJ5 BRE5:BRF5 CBA5:CBB5 CKW5:CKX5 CUS5:CUT5 DEO5:DEP5 DOK5:DOL5 DYG5:DYH5 EIC5:EID5 ERY5:ERZ5 FBU5:FBV5 FLQ5:FLR5 FVM5:FVN5 GFI5:GFJ5 GPE5:GPF5 GZA5:GZB5 HIW5:HIX5 HSS5:HST5 ICO5:ICP5 IMK5:IML5 IWG5:IWH5 JGC5:JGD5 JPY5:JPZ5 JZU5:JZV5 KJQ5:KJR5 KTM5:KTN5 LDI5:LDJ5 LNE5:LNF5 LXA5:LXB5 MGW5:MGX5 MQS5:MQT5 NAO5:NAP5 NKK5:NKL5 NUG5:NUH5 OEC5:OED5 ONY5:ONZ5 OXU5:OXV5 PHQ5:PHR5 PRM5:PRN5 QBI5:QBJ5 QLE5:QLF5 QVA5:QVB5 REW5:REX5 ROS5:ROT5 RYO5:RYP5 SIK5:SIL5 SSG5:SSH5 TCC5:TCD5 TLY5:TLZ5 TVU5:TVV5 UFQ5:UFR5 UPM5:UPN5 UZI5:UZJ5 VJE5:VJF5 VTA5:VTB5 WCW5:WCX5 WMS5:WMT5 WWO5:WWP5 AG65541:AH65541 KC65541:KD65541 TY65541:TZ65541 ADU65541:ADV65541 ANQ65541:ANR65541 AXM65541:AXN65541 BHI65541:BHJ65541 BRE65541:BRF65541 CBA65541:CBB65541 CKW65541:CKX65541 CUS65541:CUT65541 DEO65541:DEP65541 DOK65541:DOL65541 DYG65541:DYH65541 EIC65541:EID65541 ERY65541:ERZ65541 FBU65541:FBV65541 FLQ65541:FLR65541 FVM65541:FVN65541 GFI65541:GFJ65541 GPE65541:GPF65541 GZA65541:GZB65541 HIW65541:HIX65541 HSS65541:HST65541 ICO65541:ICP65541 IMK65541:IML65541 IWG65541:IWH65541 JGC65541:JGD65541 JPY65541:JPZ65541 JZU65541:JZV65541 KJQ65541:KJR65541 KTM65541:KTN65541 LDI65541:LDJ65541 LNE65541:LNF65541 LXA65541:LXB65541 MGW65541:MGX65541 MQS65541:MQT65541 NAO65541:NAP65541 NKK65541:NKL65541 NUG65541:NUH65541 OEC65541:OED65541 ONY65541:ONZ65541 OXU65541:OXV65541 PHQ65541:PHR65541 PRM65541:PRN65541 QBI65541:QBJ65541 QLE65541:QLF65541 QVA65541:QVB65541 REW65541:REX65541 ROS65541:ROT65541 RYO65541:RYP65541 SIK65541:SIL65541 SSG65541:SSH65541 TCC65541:TCD65541 TLY65541:TLZ65541 TVU65541:TVV65541 UFQ65541:UFR65541 UPM65541:UPN65541 UZI65541:UZJ65541 VJE65541:VJF65541 VTA65541:VTB65541 WCW65541:WCX65541 WMS65541:WMT65541 WWO65541:WWP65541 AG131077:AH131077 KC131077:KD131077 TY131077:TZ131077 ADU131077:ADV131077 ANQ131077:ANR131077 AXM131077:AXN131077 BHI131077:BHJ131077 BRE131077:BRF131077 CBA131077:CBB131077 CKW131077:CKX131077 CUS131077:CUT131077 DEO131077:DEP131077 DOK131077:DOL131077 DYG131077:DYH131077 EIC131077:EID131077 ERY131077:ERZ131077 FBU131077:FBV131077 FLQ131077:FLR131077 FVM131077:FVN131077 GFI131077:GFJ131077 GPE131077:GPF131077 GZA131077:GZB131077 HIW131077:HIX131077 HSS131077:HST131077 ICO131077:ICP131077 IMK131077:IML131077 IWG131077:IWH131077 JGC131077:JGD131077 JPY131077:JPZ131077 JZU131077:JZV131077 KJQ131077:KJR131077 KTM131077:KTN131077 LDI131077:LDJ131077 LNE131077:LNF131077 LXA131077:LXB131077 MGW131077:MGX131077 MQS131077:MQT131077 NAO131077:NAP131077 NKK131077:NKL131077 NUG131077:NUH131077 OEC131077:OED131077 ONY131077:ONZ131077 OXU131077:OXV131077 PHQ131077:PHR131077 PRM131077:PRN131077 QBI131077:QBJ131077 QLE131077:QLF131077 QVA131077:QVB131077 REW131077:REX131077 ROS131077:ROT131077 RYO131077:RYP131077 SIK131077:SIL131077 SSG131077:SSH131077 TCC131077:TCD131077 TLY131077:TLZ131077 TVU131077:TVV131077 UFQ131077:UFR131077 UPM131077:UPN131077 UZI131077:UZJ131077 VJE131077:VJF131077 VTA131077:VTB131077 WCW131077:WCX131077 WMS131077:WMT131077 WWO131077:WWP131077 AG196613:AH196613 KC196613:KD196613 TY196613:TZ196613 ADU196613:ADV196613 ANQ196613:ANR196613 AXM196613:AXN196613 BHI196613:BHJ196613 BRE196613:BRF196613 CBA196613:CBB196613 CKW196613:CKX196613 CUS196613:CUT196613 DEO196613:DEP196613 DOK196613:DOL196613 DYG196613:DYH196613 EIC196613:EID196613 ERY196613:ERZ196613 FBU196613:FBV196613 FLQ196613:FLR196613 FVM196613:FVN196613 GFI196613:GFJ196613 GPE196613:GPF196613 GZA196613:GZB196613 HIW196613:HIX196613 HSS196613:HST196613 ICO196613:ICP196613 IMK196613:IML196613 IWG196613:IWH196613 JGC196613:JGD196613 JPY196613:JPZ196613 JZU196613:JZV196613 KJQ196613:KJR196613 KTM196613:KTN196613 LDI196613:LDJ196613 LNE196613:LNF196613 LXA196613:LXB196613 MGW196613:MGX196613 MQS196613:MQT196613 NAO196613:NAP196613 NKK196613:NKL196613 NUG196613:NUH196613 OEC196613:OED196613 ONY196613:ONZ196613 OXU196613:OXV196613 PHQ196613:PHR196613 PRM196613:PRN196613 QBI196613:QBJ196613 QLE196613:QLF196613 QVA196613:QVB196613 REW196613:REX196613 ROS196613:ROT196613 RYO196613:RYP196613 SIK196613:SIL196613 SSG196613:SSH196613 TCC196613:TCD196613 TLY196613:TLZ196613 TVU196613:TVV196613 UFQ196613:UFR196613 UPM196613:UPN196613 UZI196613:UZJ196613 VJE196613:VJF196613 VTA196613:VTB196613 WCW196613:WCX196613 WMS196613:WMT196613 WWO196613:WWP196613 AG262149:AH262149 KC262149:KD262149 TY262149:TZ262149 ADU262149:ADV262149 ANQ262149:ANR262149 AXM262149:AXN262149 BHI262149:BHJ262149 BRE262149:BRF262149 CBA262149:CBB262149 CKW262149:CKX262149 CUS262149:CUT262149 DEO262149:DEP262149 DOK262149:DOL262149 DYG262149:DYH262149 EIC262149:EID262149 ERY262149:ERZ262149 FBU262149:FBV262149 FLQ262149:FLR262149 FVM262149:FVN262149 GFI262149:GFJ262149 GPE262149:GPF262149 GZA262149:GZB262149 HIW262149:HIX262149 HSS262149:HST262149 ICO262149:ICP262149 IMK262149:IML262149 IWG262149:IWH262149 JGC262149:JGD262149 JPY262149:JPZ262149 JZU262149:JZV262149 KJQ262149:KJR262149 KTM262149:KTN262149 LDI262149:LDJ262149 LNE262149:LNF262149 LXA262149:LXB262149 MGW262149:MGX262149 MQS262149:MQT262149 NAO262149:NAP262149 NKK262149:NKL262149 NUG262149:NUH262149 OEC262149:OED262149 ONY262149:ONZ262149 OXU262149:OXV262149 PHQ262149:PHR262149 PRM262149:PRN262149 QBI262149:QBJ262149 QLE262149:QLF262149 QVA262149:QVB262149 REW262149:REX262149 ROS262149:ROT262149 RYO262149:RYP262149 SIK262149:SIL262149 SSG262149:SSH262149 TCC262149:TCD262149 TLY262149:TLZ262149 TVU262149:TVV262149 UFQ262149:UFR262149 UPM262149:UPN262149 UZI262149:UZJ262149 VJE262149:VJF262149 VTA262149:VTB262149 WCW262149:WCX262149 WMS262149:WMT262149 WWO262149:WWP262149 AG327685:AH327685 KC327685:KD327685 TY327685:TZ327685 ADU327685:ADV327685 ANQ327685:ANR327685 AXM327685:AXN327685 BHI327685:BHJ327685 BRE327685:BRF327685 CBA327685:CBB327685 CKW327685:CKX327685 CUS327685:CUT327685 DEO327685:DEP327685 DOK327685:DOL327685 DYG327685:DYH327685 EIC327685:EID327685 ERY327685:ERZ327685 FBU327685:FBV327685 FLQ327685:FLR327685 FVM327685:FVN327685 GFI327685:GFJ327685 GPE327685:GPF327685 GZA327685:GZB327685 HIW327685:HIX327685 HSS327685:HST327685 ICO327685:ICP327685 IMK327685:IML327685 IWG327685:IWH327685 JGC327685:JGD327685 JPY327685:JPZ327685 JZU327685:JZV327685 KJQ327685:KJR327685 KTM327685:KTN327685 LDI327685:LDJ327685 LNE327685:LNF327685 LXA327685:LXB327685 MGW327685:MGX327685 MQS327685:MQT327685 NAO327685:NAP327685 NKK327685:NKL327685 NUG327685:NUH327685 OEC327685:OED327685 ONY327685:ONZ327685 OXU327685:OXV327685 PHQ327685:PHR327685 PRM327685:PRN327685 QBI327685:QBJ327685 QLE327685:QLF327685 QVA327685:QVB327685 REW327685:REX327685 ROS327685:ROT327685 RYO327685:RYP327685 SIK327685:SIL327685 SSG327685:SSH327685 TCC327685:TCD327685 TLY327685:TLZ327685 TVU327685:TVV327685 UFQ327685:UFR327685 UPM327685:UPN327685 UZI327685:UZJ327685 VJE327685:VJF327685 VTA327685:VTB327685 WCW327685:WCX327685 WMS327685:WMT327685 WWO327685:WWP327685 AG393221:AH393221 KC393221:KD393221 TY393221:TZ393221 ADU393221:ADV393221 ANQ393221:ANR393221 AXM393221:AXN393221 BHI393221:BHJ393221 BRE393221:BRF393221 CBA393221:CBB393221 CKW393221:CKX393221 CUS393221:CUT393221 DEO393221:DEP393221 DOK393221:DOL393221 DYG393221:DYH393221 EIC393221:EID393221 ERY393221:ERZ393221 FBU393221:FBV393221 FLQ393221:FLR393221 FVM393221:FVN393221 GFI393221:GFJ393221 GPE393221:GPF393221 GZA393221:GZB393221 HIW393221:HIX393221 HSS393221:HST393221 ICO393221:ICP393221 IMK393221:IML393221 IWG393221:IWH393221 JGC393221:JGD393221 JPY393221:JPZ393221 JZU393221:JZV393221 KJQ393221:KJR393221 KTM393221:KTN393221 LDI393221:LDJ393221 LNE393221:LNF393221 LXA393221:LXB393221 MGW393221:MGX393221 MQS393221:MQT393221 NAO393221:NAP393221 NKK393221:NKL393221 NUG393221:NUH393221 OEC393221:OED393221 ONY393221:ONZ393221 OXU393221:OXV393221 PHQ393221:PHR393221 PRM393221:PRN393221 QBI393221:QBJ393221 QLE393221:QLF393221 QVA393221:QVB393221 REW393221:REX393221 ROS393221:ROT393221 RYO393221:RYP393221 SIK393221:SIL393221 SSG393221:SSH393221 TCC393221:TCD393221 TLY393221:TLZ393221 TVU393221:TVV393221 UFQ393221:UFR393221 UPM393221:UPN393221 UZI393221:UZJ393221 VJE393221:VJF393221 VTA393221:VTB393221 WCW393221:WCX393221 WMS393221:WMT393221 WWO393221:WWP393221 AG458757:AH458757 KC458757:KD458757 TY458757:TZ458757 ADU458757:ADV458757 ANQ458757:ANR458757 AXM458757:AXN458757 BHI458757:BHJ458757 BRE458757:BRF458757 CBA458757:CBB458757 CKW458757:CKX458757 CUS458757:CUT458757 DEO458757:DEP458757 DOK458757:DOL458757 DYG458757:DYH458757 EIC458757:EID458757 ERY458757:ERZ458757 FBU458757:FBV458757 FLQ458757:FLR458757 FVM458757:FVN458757 GFI458757:GFJ458757 GPE458757:GPF458757 GZA458757:GZB458757 HIW458757:HIX458757 HSS458757:HST458757 ICO458757:ICP458757 IMK458757:IML458757 IWG458757:IWH458757 JGC458757:JGD458757 JPY458757:JPZ458757 JZU458757:JZV458757 KJQ458757:KJR458757 KTM458757:KTN458757 LDI458757:LDJ458757 LNE458757:LNF458757 LXA458757:LXB458757 MGW458757:MGX458757 MQS458757:MQT458757 NAO458757:NAP458757 NKK458757:NKL458757 NUG458757:NUH458757 OEC458757:OED458757 ONY458757:ONZ458757 OXU458757:OXV458757 PHQ458757:PHR458757 PRM458757:PRN458757 QBI458757:QBJ458757 QLE458757:QLF458757 QVA458757:QVB458757 REW458757:REX458757 ROS458757:ROT458757 RYO458757:RYP458757 SIK458757:SIL458757 SSG458757:SSH458757 TCC458757:TCD458757 TLY458757:TLZ458757 TVU458757:TVV458757 UFQ458757:UFR458757 UPM458757:UPN458757 UZI458757:UZJ458757 VJE458757:VJF458757 VTA458757:VTB458757 WCW458757:WCX458757 WMS458757:WMT458757 WWO458757:WWP458757 AG524293:AH524293 KC524293:KD524293 TY524293:TZ524293 ADU524293:ADV524293 ANQ524293:ANR524293 AXM524293:AXN524293 BHI524293:BHJ524293 BRE524293:BRF524293 CBA524293:CBB524293 CKW524293:CKX524293 CUS524293:CUT524293 DEO524293:DEP524293 DOK524293:DOL524293 DYG524293:DYH524293 EIC524293:EID524293 ERY524293:ERZ524293 FBU524293:FBV524293 FLQ524293:FLR524293 FVM524293:FVN524293 GFI524293:GFJ524293 GPE524293:GPF524293 GZA524293:GZB524293 HIW524293:HIX524293 HSS524293:HST524293 ICO524293:ICP524293 IMK524293:IML524293 IWG524293:IWH524293 JGC524293:JGD524293 JPY524293:JPZ524293 JZU524293:JZV524293 KJQ524293:KJR524293 KTM524293:KTN524293 LDI524293:LDJ524293 LNE524293:LNF524293 LXA524293:LXB524293 MGW524293:MGX524293 MQS524293:MQT524293 NAO524293:NAP524293 NKK524293:NKL524293 NUG524293:NUH524293 OEC524293:OED524293 ONY524293:ONZ524293 OXU524293:OXV524293 PHQ524293:PHR524293 PRM524293:PRN524293 QBI524293:QBJ524293 QLE524293:QLF524293 QVA524293:QVB524293 REW524293:REX524293 ROS524293:ROT524293 RYO524293:RYP524293 SIK524293:SIL524293 SSG524293:SSH524293 TCC524293:TCD524293 TLY524293:TLZ524293 TVU524293:TVV524293 UFQ524293:UFR524293 UPM524293:UPN524293 UZI524293:UZJ524293 VJE524293:VJF524293 VTA524293:VTB524293 WCW524293:WCX524293 WMS524293:WMT524293 WWO524293:WWP524293 AG589829:AH589829 KC589829:KD589829 TY589829:TZ589829 ADU589829:ADV589829 ANQ589829:ANR589829 AXM589829:AXN589829 BHI589829:BHJ589829 BRE589829:BRF589829 CBA589829:CBB589829 CKW589829:CKX589829 CUS589829:CUT589829 DEO589829:DEP589829 DOK589829:DOL589829 DYG589829:DYH589829 EIC589829:EID589829 ERY589829:ERZ589829 FBU589829:FBV589829 FLQ589829:FLR589829 FVM589829:FVN589829 GFI589829:GFJ589829 GPE589829:GPF589829 GZA589829:GZB589829 HIW589829:HIX589829 HSS589829:HST589829 ICO589829:ICP589829 IMK589829:IML589829 IWG589829:IWH589829 JGC589829:JGD589829 JPY589829:JPZ589829 JZU589829:JZV589829 KJQ589829:KJR589829 KTM589829:KTN589829 LDI589829:LDJ589829 LNE589829:LNF589829 LXA589829:LXB589829 MGW589829:MGX589829 MQS589829:MQT589829 NAO589829:NAP589829 NKK589829:NKL589829 NUG589829:NUH589829 OEC589829:OED589829 ONY589829:ONZ589829 OXU589829:OXV589829 PHQ589829:PHR589829 PRM589829:PRN589829 QBI589829:QBJ589829 QLE589829:QLF589829 QVA589829:QVB589829 REW589829:REX589829 ROS589829:ROT589829 RYO589829:RYP589829 SIK589829:SIL589829 SSG589829:SSH589829 TCC589829:TCD589829 TLY589829:TLZ589829 TVU589829:TVV589829 UFQ589829:UFR589829 UPM589829:UPN589829 UZI589829:UZJ589829 VJE589829:VJF589829 VTA589829:VTB589829 WCW589829:WCX589829 WMS589829:WMT589829 WWO589829:WWP589829 AG655365:AH655365 KC655365:KD655365 TY655365:TZ655365 ADU655365:ADV655365 ANQ655365:ANR655365 AXM655365:AXN655365 BHI655365:BHJ655365 BRE655365:BRF655365 CBA655365:CBB655365 CKW655365:CKX655365 CUS655365:CUT655365 DEO655365:DEP655365 DOK655365:DOL655365 DYG655365:DYH655365 EIC655365:EID655365 ERY655365:ERZ655365 FBU655365:FBV655365 FLQ655365:FLR655365 FVM655365:FVN655365 GFI655365:GFJ655365 GPE655365:GPF655365 GZA655365:GZB655365 HIW655365:HIX655365 HSS655365:HST655365 ICO655365:ICP655365 IMK655365:IML655365 IWG655365:IWH655365 JGC655365:JGD655365 JPY655365:JPZ655365 JZU655365:JZV655365 KJQ655365:KJR655365 KTM655365:KTN655365 LDI655365:LDJ655365 LNE655365:LNF655365 LXA655365:LXB655365 MGW655365:MGX655365 MQS655365:MQT655365 NAO655365:NAP655365 NKK655365:NKL655365 NUG655365:NUH655365 OEC655365:OED655365 ONY655365:ONZ655365 OXU655365:OXV655365 PHQ655365:PHR655365 PRM655365:PRN655365 QBI655365:QBJ655365 QLE655365:QLF655365 QVA655365:QVB655365 REW655365:REX655365 ROS655365:ROT655365 RYO655365:RYP655365 SIK655365:SIL655365 SSG655365:SSH655365 TCC655365:TCD655365 TLY655365:TLZ655365 TVU655365:TVV655365 UFQ655365:UFR655365 UPM655365:UPN655365 UZI655365:UZJ655365 VJE655365:VJF655365 VTA655365:VTB655365 WCW655365:WCX655365 WMS655365:WMT655365 WWO655365:WWP655365 AG720901:AH720901 KC720901:KD720901 TY720901:TZ720901 ADU720901:ADV720901 ANQ720901:ANR720901 AXM720901:AXN720901 BHI720901:BHJ720901 BRE720901:BRF720901 CBA720901:CBB720901 CKW720901:CKX720901 CUS720901:CUT720901 DEO720901:DEP720901 DOK720901:DOL720901 DYG720901:DYH720901 EIC720901:EID720901 ERY720901:ERZ720901 FBU720901:FBV720901 FLQ720901:FLR720901 FVM720901:FVN720901 GFI720901:GFJ720901 GPE720901:GPF720901 GZA720901:GZB720901 HIW720901:HIX720901 HSS720901:HST720901 ICO720901:ICP720901 IMK720901:IML720901 IWG720901:IWH720901 JGC720901:JGD720901 JPY720901:JPZ720901 JZU720901:JZV720901 KJQ720901:KJR720901 KTM720901:KTN720901 LDI720901:LDJ720901 LNE720901:LNF720901 LXA720901:LXB720901 MGW720901:MGX720901 MQS720901:MQT720901 NAO720901:NAP720901 NKK720901:NKL720901 NUG720901:NUH720901 OEC720901:OED720901 ONY720901:ONZ720901 OXU720901:OXV720901 PHQ720901:PHR720901 PRM720901:PRN720901 QBI720901:QBJ720901 QLE720901:QLF720901 QVA720901:QVB720901 REW720901:REX720901 ROS720901:ROT720901 RYO720901:RYP720901 SIK720901:SIL720901 SSG720901:SSH720901 TCC720901:TCD720901 TLY720901:TLZ720901 TVU720901:TVV720901 UFQ720901:UFR720901 UPM720901:UPN720901 UZI720901:UZJ720901 VJE720901:VJF720901 VTA720901:VTB720901 WCW720901:WCX720901 WMS720901:WMT720901 WWO720901:WWP720901 AG786437:AH786437 KC786437:KD786437 TY786437:TZ786437 ADU786437:ADV786437 ANQ786437:ANR786437 AXM786437:AXN786437 BHI786437:BHJ786437 BRE786437:BRF786437 CBA786437:CBB786437 CKW786437:CKX786437 CUS786437:CUT786437 DEO786437:DEP786437 DOK786437:DOL786437 DYG786437:DYH786437 EIC786437:EID786437 ERY786437:ERZ786437 FBU786437:FBV786437 FLQ786437:FLR786437 FVM786437:FVN786437 GFI786437:GFJ786437 GPE786437:GPF786437 GZA786437:GZB786437 HIW786437:HIX786437 HSS786437:HST786437 ICO786437:ICP786437 IMK786437:IML786437 IWG786437:IWH786437 JGC786437:JGD786437 JPY786437:JPZ786437 JZU786437:JZV786437 KJQ786437:KJR786437 KTM786437:KTN786437 LDI786437:LDJ786437 LNE786437:LNF786437 LXA786437:LXB786437 MGW786437:MGX786437 MQS786437:MQT786437 NAO786437:NAP786437 NKK786437:NKL786437 NUG786437:NUH786437 OEC786437:OED786437 ONY786437:ONZ786437 OXU786437:OXV786437 PHQ786437:PHR786437 PRM786437:PRN786437 QBI786437:QBJ786437 QLE786437:QLF786437 QVA786437:QVB786437 REW786437:REX786437 ROS786437:ROT786437 RYO786437:RYP786437 SIK786437:SIL786437 SSG786437:SSH786437 TCC786437:TCD786437 TLY786437:TLZ786437 TVU786437:TVV786437 UFQ786437:UFR786437 UPM786437:UPN786437 UZI786437:UZJ786437 VJE786437:VJF786437 VTA786437:VTB786437 WCW786437:WCX786437 WMS786437:WMT786437 WWO786437:WWP786437 AG851973:AH851973 KC851973:KD851973 TY851973:TZ851973 ADU851973:ADV851973 ANQ851973:ANR851973 AXM851973:AXN851973 BHI851973:BHJ851973 BRE851973:BRF851973 CBA851973:CBB851973 CKW851973:CKX851973 CUS851973:CUT851973 DEO851973:DEP851973 DOK851973:DOL851973 DYG851973:DYH851973 EIC851973:EID851973 ERY851973:ERZ851973 FBU851973:FBV851973 FLQ851973:FLR851973 FVM851973:FVN851973 GFI851973:GFJ851973 GPE851973:GPF851973 GZA851973:GZB851973 HIW851973:HIX851973 HSS851973:HST851973 ICO851973:ICP851973 IMK851973:IML851973 IWG851973:IWH851973 JGC851973:JGD851973 JPY851973:JPZ851973 JZU851973:JZV851973 KJQ851973:KJR851973 KTM851973:KTN851973 LDI851973:LDJ851973 LNE851973:LNF851973 LXA851973:LXB851973 MGW851973:MGX851973 MQS851973:MQT851973 NAO851973:NAP851973 NKK851973:NKL851973 NUG851973:NUH851973 OEC851973:OED851973 ONY851973:ONZ851973 OXU851973:OXV851973 PHQ851973:PHR851973 PRM851973:PRN851973 QBI851973:QBJ851973 QLE851973:QLF851973 QVA851973:QVB851973 REW851973:REX851973 ROS851973:ROT851973 RYO851973:RYP851973 SIK851973:SIL851973 SSG851973:SSH851973 TCC851973:TCD851973 TLY851973:TLZ851973 TVU851973:TVV851973 UFQ851973:UFR851973 UPM851973:UPN851973 UZI851973:UZJ851973 VJE851973:VJF851973 VTA851973:VTB851973 WCW851973:WCX851973 WMS851973:WMT851973 WWO851973:WWP851973 AG917509:AH917509 KC917509:KD917509 TY917509:TZ917509 ADU917509:ADV917509 ANQ917509:ANR917509 AXM917509:AXN917509 BHI917509:BHJ917509 BRE917509:BRF917509 CBA917509:CBB917509 CKW917509:CKX917509 CUS917509:CUT917509 DEO917509:DEP917509 DOK917509:DOL917509 DYG917509:DYH917509 EIC917509:EID917509 ERY917509:ERZ917509 FBU917509:FBV917509 FLQ917509:FLR917509 FVM917509:FVN917509 GFI917509:GFJ917509 GPE917509:GPF917509 GZA917509:GZB917509 HIW917509:HIX917509 HSS917509:HST917509 ICO917509:ICP917509 IMK917509:IML917509 IWG917509:IWH917509 JGC917509:JGD917509 JPY917509:JPZ917509 JZU917509:JZV917509 KJQ917509:KJR917509 KTM917509:KTN917509 LDI917509:LDJ917509 LNE917509:LNF917509 LXA917509:LXB917509 MGW917509:MGX917509 MQS917509:MQT917509 NAO917509:NAP917509 NKK917509:NKL917509 NUG917509:NUH917509 OEC917509:OED917509 ONY917509:ONZ917509 OXU917509:OXV917509 PHQ917509:PHR917509 PRM917509:PRN917509 QBI917509:QBJ917509 QLE917509:QLF917509 QVA917509:QVB917509 REW917509:REX917509 ROS917509:ROT917509 RYO917509:RYP917509 SIK917509:SIL917509 SSG917509:SSH917509 TCC917509:TCD917509 TLY917509:TLZ917509 TVU917509:TVV917509 UFQ917509:UFR917509 UPM917509:UPN917509 UZI917509:UZJ917509 VJE917509:VJF917509 VTA917509:VTB917509 WCW917509:WCX917509 WMS917509:WMT917509 WWO917509:WWP917509 AG983045:AH983045 KC983045:KD983045 TY983045:TZ983045 ADU983045:ADV983045 ANQ983045:ANR983045 AXM983045:AXN983045 BHI983045:BHJ983045 BRE983045:BRF983045 CBA983045:CBB983045 CKW983045:CKX983045 CUS983045:CUT983045 DEO983045:DEP983045 DOK983045:DOL983045 DYG983045:DYH983045 EIC983045:EID983045 ERY983045:ERZ983045 FBU983045:FBV983045 FLQ983045:FLR983045 FVM983045:FVN983045 GFI983045:GFJ983045 GPE983045:GPF983045 GZA983045:GZB983045 HIW983045:HIX983045 HSS983045:HST983045 ICO983045:ICP983045 IMK983045:IML983045 IWG983045:IWH983045 JGC983045:JGD983045 JPY983045:JPZ983045 JZU983045:JZV983045 KJQ983045:KJR983045 KTM983045:KTN983045 LDI983045:LDJ983045 LNE983045:LNF983045 LXA983045:LXB983045 MGW983045:MGX983045 MQS983045:MQT983045 NAO983045:NAP983045 NKK983045:NKL983045 NUG983045:NUH983045 OEC983045:OED983045 ONY983045:ONZ983045 OXU983045:OXV983045 PHQ983045:PHR983045 PRM983045:PRN983045 QBI983045:QBJ983045 QLE983045:QLF983045 QVA983045:QVB983045 REW983045:REX983045 ROS983045:ROT983045 RYO983045:RYP983045 SIK983045:SIL983045 SSG983045:SSH983045 TCC983045:TCD983045 TLY983045:TLZ983045 TVU983045:TVV983045 UFQ983045:UFR983045 UPM983045:UPN983045 UZI983045:UZJ983045 VJE983045:VJF983045 VTA983045:VTB983045 WCW983045:WCX983045 WMS983045:WMT983045 WWO983045:WWP983045 AA5:AB5 JW5:JX5 TS5:TT5 ADO5:ADP5 ANK5:ANL5 AXG5:AXH5 BHC5:BHD5 BQY5:BQZ5 CAU5:CAV5 CKQ5:CKR5 CUM5:CUN5 DEI5:DEJ5 DOE5:DOF5 DYA5:DYB5 EHW5:EHX5 ERS5:ERT5 FBO5:FBP5 FLK5:FLL5 FVG5:FVH5 GFC5:GFD5 GOY5:GOZ5 GYU5:GYV5 HIQ5:HIR5 HSM5:HSN5 ICI5:ICJ5 IME5:IMF5 IWA5:IWB5 JFW5:JFX5 JPS5:JPT5 JZO5:JZP5 KJK5:KJL5 KTG5:KTH5 LDC5:LDD5 LMY5:LMZ5 LWU5:LWV5 MGQ5:MGR5 MQM5:MQN5 NAI5:NAJ5 NKE5:NKF5 NUA5:NUB5 ODW5:ODX5 ONS5:ONT5 OXO5:OXP5 PHK5:PHL5 PRG5:PRH5 QBC5:QBD5 QKY5:QKZ5 QUU5:QUV5 REQ5:RER5 ROM5:RON5 RYI5:RYJ5 SIE5:SIF5 SSA5:SSB5 TBW5:TBX5 TLS5:TLT5 TVO5:TVP5 UFK5:UFL5 UPG5:UPH5 UZC5:UZD5 VIY5:VIZ5 VSU5:VSV5 WCQ5:WCR5 WMM5:WMN5 WWI5:WWJ5 AA65541:AB65541 JW65541:JX65541 TS65541:TT65541 ADO65541:ADP65541 ANK65541:ANL65541 AXG65541:AXH65541 BHC65541:BHD65541 BQY65541:BQZ65541 CAU65541:CAV65541 CKQ65541:CKR65541 CUM65541:CUN65541 DEI65541:DEJ65541 DOE65541:DOF65541 DYA65541:DYB65541 EHW65541:EHX65541 ERS65541:ERT65541 FBO65541:FBP65541 FLK65541:FLL65541 FVG65541:FVH65541 GFC65541:GFD65541 GOY65541:GOZ65541 GYU65541:GYV65541 HIQ65541:HIR65541 HSM65541:HSN65541 ICI65541:ICJ65541 IME65541:IMF65541 IWA65541:IWB65541 JFW65541:JFX65541 JPS65541:JPT65541 JZO65541:JZP65541 KJK65541:KJL65541 KTG65541:KTH65541 LDC65541:LDD65541 LMY65541:LMZ65541 LWU65541:LWV65541 MGQ65541:MGR65541 MQM65541:MQN65541 NAI65541:NAJ65541 NKE65541:NKF65541 NUA65541:NUB65541 ODW65541:ODX65541 ONS65541:ONT65541 OXO65541:OXP65541 PHK65541:PHL65541 PRG65541:PRH65541 QBC65541:QBD65541 QKY65541:QKZ65541 QUU65541:QUV65541 REQ65541:RER65541 ROM65541:RON65541 RYI65541:RYJ65541 SIE65541:SIF65541 SSA65541:SSB65541 TBW65541:TBX65541 TLS65541:TLT65541 TVO65541:TVP65541 UFK65541:UFL65541 UPG65541:UPH65541 UZC65541:UZD65541 VIY65541:VIZ65541 VSU65541:VSV65541 WCQ65541:WCR65541 WMM65541:WMN65541 WWI65541:WWJ65541 AA131077:AB131077 JW131077:JX131077 TS131077:TT131077 ADO131077:ADP131077 ANK131077:ANL131077 AXG131077:AXH131077 BHC131077:BHD131077 BQY131077:BQZ131077 CAU131077:CAV131077 CKQ131077:CKR131077 CUM131077:CUN131077 DEI131077:DEJ131077 DOE131077:DOF131077 DYA131077:DYB131077 EHW131077:EHX131077 ERS131077:ERT131077 FBO131077:FBP131077 FLK131077:FLL131077 FVG131077:FVH131077 GFC131077:GFD131077 GOY131077:GOZ131077 GYU131077:GYV131077 HIQ131077:HIR131077 HSM131077:HSN131077 ICI131077:ICJ131077 IME131077:IMF131077 IWA131077:IWB131077 JFW131077:JFX131077 JPS131077:JPT131077 JZO131077:JZP131077 KJK131077:KJL131077 KTG131077:KTH131077 LDC131077:LDD131077 LMY131077:LMZ131077 LWU131077:LWV131077 MGQ131077:MGR131077 MQM131077:MQN131077 NAI131077:NAJ131077 NKE131077:NKF131077 NUA131077:NUB131077 ODW131077:ODX131077 ONS131077:ONT131077 OXO131077:OXP131077 PHK131077:PHL131077 PRG131077:PRH131077 QBC131077:QBD131077 QKY131077:QKZ131077 QUU131077:QUV131077 REQ131077:RER131077 ROM131077:RON131077 RYI131077:RYJ131077 SIE131077:SIF131077 SSA131077:SSB131077 TBW131077:TBX131077 TLS131077:TLT131077 TVO131077:TVP131077 UFK131077:UFL131077 UPG131077:UPH131077 UZC131077:UZD131077 VIY131077:VIZ131077 VSU131077:VSV131077 WCQ131077:WCR131077 WMM131077:WMN131077 WWI131077:WWJ131077 AA196613:AB196613 JW196613:JX196613 TS196613:TT196613 ADO196613:ADP196613 ANK196613:ANL196613 AXG196613:AXH196613 BHC196613:BHD196613 BQY196613:BQZ196613 CAU196613:CAV196613 CKQ196613:CKR196613 CUM196613:CUN196613 DEI196613:DEJ196613 DOE196613:DOF196613 DYA196613:DYB196613 EHW196613:EHX196613 ERS196613:ERT196613 FBO196613:FBP196613 FLK196613:FLL196613 FVG196613:FVH196613 GFC196613:GFD196613 GOY196613:GOZ196613 GYU196613:GYV196613 HIQ196613:HIR196613 HSM196613:HSN196613 ICI196613:ICJ196613 IME196613:IMF196613 IWA196613:IWB196613 JFW196613:JFX196613 JPS196613:JPT196613 JZO196613:JZP196613 KJK196613:KJL196613 KTG196613:KTH196613 LDC196613:LDD196613 LMY196613:LMZ196613 LWU196613:LWV196613 MGQ196613:MGR196613 MQM196613:MQN196613 NAI196613:NAJ196613 NKE196613:NKF196613 NUA196613:NUB196613 ODW196613:ODX196613 ONS196613:ONT196613 OXO196613:OXP196613 PHK196613:PHL196613 PRG196613:PRH196613 QBC196613:QBD196613 QKY196613:QKZ196613 QUU196613:QUV196613 REQ196613:RER196613 ROM196613:RON196613 RYI196613:RYJ196613 SIE196613:SIF196613 SSA196613:SSB196613 TBW196613:TBX196613 TLS196613:TLT196613 TVO196613:TVP196613 UFK196613:UFL196613 UPG196613:UPH196613 UZC196613:UZD196613 VIY196613:VIZ196613 VSU196613:VSV196613 WCQ196613:WCR196613 WMM196613:WMN196613 WWI196613:WWJ196613 AA262149:AB262149 JW262149:JX262149 TS262149:TT262149 ADO262149:ADP262149 ANK262149:ANL262149 AXG262149:AXH262149 BHC262149:BHD262149 BQY262149:BQZ262149 CAU262149:CAV262149 CKQ262149:CKR262149 CUM262149:CUN262149 DEI262149:DEJ262149 DOE262149:DOF262149 DYA262149:DYB262149 EHW262149:EHX262149 ERS262149:ERT262149 FBO262149:FBP262149 FLK262149:FLL262149 FVG262149:FVH262149 GFC262149:GFD262149 GOY262149:GOZ262149 GYU262149:GYV262149 HIQ262149:HIR262149 HSM262149:HSN262149 ICI262149:ICJ262149 IME262149:IMF262149 IWA262149:IWB262149 JFW262149:JFX262149 JPS262149:JPT262149 JZO262149:JZP262149 KJK262149:KJL262149 KTG262149:KTH262149 LDC262149:LDD262149 LMY262149:LMZ262149 LWU262149:LWV262149 MGQ262149:MGR262149 MQM262149:MQN262149 NAI262149:NAJ262149 NKE262149:NKF262149 NUA262149:NUB262149 ODW262149:ODX262149 ONS262149:ONT262149 OXO262149:OXP262149 PHK262149:PHL262149 PRG262149:PRH262149 QBC262149:QBD262149 QKY262149:QKZ262149 QUU262149:QUV262149 REQ262149:RER262149 ROM262149:RON262149 RYI262149:RYJ262149 SIE262149:SIF262149 SSA262149:SSB262149 TBW262149:TBX262149 TLS262149:TLT262149 TVO262149:TVP262149 UFK262149:UFL262149 UPG262149:UPH262149 UZC262149:UZD262149 VIY262149:VIZ262149 VSU262149:VSV262149 WCQ262149:WCR262149 WMM262149:WMN262149 WWI262149:WWJ262149 AA327685:AB327685 JW327685:JX327685 TS327685:TT327685 ADO327685:ADP327685 ANK327685:ANL327685 AXG327685:AXH327685 BHC327685:BHD327685 BQY327685:BQZ327685 CAU327685:CAV327685 CKQ327685:CKR327685 CUM327685:CUN327685 DEI327685:DEJ327685 DOE327685:DOF327685 DYA327685:DYB327685 EHW327685:EHX327685 ERS327685:ERT327685 FBO327685:FBP327685 FLK327685:FLL327685 FVG327685:FVH327685 GFC327685:GFD327685 GOY327685:GOZ327685 GYU327685:GYV327685 HIQ327685:HIR327685 HSM327685:HSN327685 ICI327685:ICJ327685 IME327685:IMF327685 IWA327685:IWB327685 JFW327685:JFX327685 JPS327685:JPT327685 JZO327685:JZP327685 KJK327685:KJL327685 KTG327685:KTH327685 LDC327685:LDD327685 LMY327685:LMZ327685 LWU327685:LWV327685 MGQ327685:MGR327685 MQM327685:MQN327685 NAI327685:NAJ327685 NKE327685:NKF327685 NUA327685:NUB327685 ODW327685:ODX327685 ONS327685:ONT327685 OXO327685:OXP327685 PHK327685:PHL327685 PRG327685:PRH327685 QBC327685:QBD327685 QKY327685:QKZ327685 QUU327685:QUV327685 REQ327685:RER327685 ROM327685:RON327685 RYI327685:RYJ327685 SIE327685:SIF327685 SSA327685:SSB327685 TBW327685:TBX327685 TLS327685:TLT327685 TVO327685:TVP327685 UFK327685:UFL327685 UPG327685:UPH327685 UZC327685:UZD327685 VIY327685:VIZ327685 VSU327685:VSV327685 WCQ327685:WCR327685 WMM327685:WMN327685 WWI327685:WWJ327685 AA393221:AB393221 JW393221:JX393221 TS393221:TT393221 ADO393221:ADP393221 ANK393221:ANL393221 AXG393221:AXH393221 BHC393221:BHD393221 BQY393221:BQZ393221 CAU393221:CAV393221 CKQ393221:CKR393221 CUM393221:CUN393221 DEI393221:DEJ393221 DOE393221:DOF393221 DYA393221:DYB393221 EHW393221:EHX393221 ERS393221:ERT393221 FBO393221:FBP393221 FLK393221:FLL393221 FVG393221:FVH393221 GFC393221:GFD393221 GOY393221:GOZ393221 GYU393221:GYV393221 HIQ393221:HIR393221 HSM393221:HSN393221 ICI393221:ICJ393221 IME393221:IMF393221 IWA393221:IWB393221 JFW393221:JFX393221 JPS393221:JPT393221 JZO393221:JZP393221 KJK393221:KJL393221 KTG393221:KTH393221 LDC393221:LDD393221 LMY393221:LMZ393221 LWU393221:LWV393221 MGQ393221:MGR393221 MQM393221:MQN393221 NAI393221:NAJ393221 NKE393221:NKF393221 NUA393221:NUB393221 ODW393221:ODX393221 ONS393221:ONT393221 OXO393221:OXP393221 PHK393221:PHL393221 PRG393221:PRH393221 QBC393221:QBD393221 QKY393221:QKZ393221 QUU393221:QUV393221 REQ393221:RER393221 ROM393221:RON393221 RYI393221:RYJ393221 SIE393221:SIF393221 SSA393221:SSB393221 TBW393221:TBX393221 TLS393221:TLT393221 TVO393221:TVP393221 UFK393221:UFL393221 UPG393221:UPH393221 UZC393221:UZD393221 VIY393221:VIZ393221 VSU393221:VSV393221 WCQ393221:WCR393221 WMM393221:WMN393221 WWI393221:WWJ393221 AA458757:AB458757 JW458757:JX458757 TS458757:TT458757 ADO458757:ADP458757 ANK458757:ANL458757 AXG458757:AXH458757 BHC458757:BHD458757 BQY458757:BQZ458757 CAU458757:CAV458757 CKQ458757:CKR458757 CUM458757:CUN458757 DEI458757:DEJ458757 DOE458757:DOF458757 DYA458757:DYB458757 EHW458757:EHX458757 ERS458757:ERT458757 FBO458757:FBP458757 FLK458757:FLL458757 FVG458757:FVH458757 GFC458757:GFD458757 GOY458757:GOZ458757 GYU458757:GYV458757 HIQ458757:HIR458757 HSM458757:HSN458757 ICI458757:ICJ458757 IME458757:IMF458757 IWA458757:IWB458757 JFW458757:JFX458757 JPS458757:JPT458757 JZO458757:JZP458757 KJK458757:KJL458757 KTG458757:KTH458757 LDC458757:LDD458757 LMY458757:LMZ458757 LWU458757:LWV458757 MGQ458757:MGR458757 MQM458757:MQN458757 NAI458757:NAJ458757 NKE458757:NKF458757 NUA458757:NUB458757 ODW458757:ODX458757 ONS458757:ONT458757 OXO458757:OXP458757 PHK458757:PHL458757 PRG458757:PRH458757 QBC458757:QBD458757 QKY458757:QKZ458757 QUU458757:QUV458757 REQ458757:RER458757 ROM458757:RON458757 RYI458757:RYJ458757 SIE458757:SIF458757 SSA458757:SSB458757 TBW458757:TBX458757 TLS458757:TLT458757 TVO458757:TVP458757 UFK458757:UFL458757 UPG458757:UPH458757 UZC458757:UZD458757 VIY458757:VIZ458757 VSU458757:VSV458757 WCQ458757:WCR458757 WMM458757:WMN458757 WWI458757:WWJ458757 AA524293:AB524293 JW524293:JX524293 TS524293:TT524293 ADO524293:ADP524293 ANK524293:ANL524293 AXG524293:AXH524293 BHC524293:BHD524293 BQY524293:BQZ524293 CAU524293:CAV524293 CKQ524293:CKR524293 CUM524293:CUN524293 DEI524293:DEJ524293 DOE524293:DOF524293 DYA524293:DYB524293 EHW524293:EHX524293 ERS524293:ERT524293 FBO524293:FBP524293 FLK524293:FLL524293 FVG524293:FVH524293 GFC524293:GFD524293 GOY524293:GOZ524293 GYU524293:GYV524293 HIQ524293:HIR524293 HSM524293:HSN524293 ICI524293:ICJ524293 IME524293:IMF524293 IWA524293:IWB524293 JFW524293:JFX524293 JPS524293:JPT524293 JZO524293:JZP524293 KJK524293:KJL524293 KTG524293:KTH524293 LDC524293:LDD524293 LMY524293:LMZ524293 LWU524293:LWV524293 MGQ524293:MGR524293 MQM524293:MQN524293 NAI524293:NAJ524293 NKE524293:NKF524293 NUA524293:NUB524293 ODW524293:ODX524293 ONS524293:ONT524293 OXO524293:OXP524293 PHK524293:PHL524293 PRG524293:PRH524293 QBC524293:QBD524293 QKY524293:QKZ524293 QUU524293:QUV524293 REQ524293:RER524293 ROM524293:RON524293 RYI524293:RYJ524293 SIE524293:SIF524293 SSA524293:SSB524293 TBW524293:TBX524293 TLS524293:TLT524293 TVO524293:TVP524293 UFK524293:UFL524293 UPG524293:UPH524293 UZC524293:UZD524293 VIY524293:VIZ524293 VSU524293:VSV524293 WCQ524293:WCR524293 WMM524293:WMN524293 WWI524293:WWJ524293 AA589829:AB589829 JW589829:JX589829 TS589829:TT589829 ADO589829:ADP589829 ANK589829:ANL589829 AXG589829:AXH589829 BHC589829:BHD589829 BQY589829:BQZ589829 CAU589829:CAV589829 CKQ589829:CKR589829 CUM589829:CUN589829 DEI589829:DEJ589829 DOE589829:DOF589829 DYA589829:DYB589829 EHW589829:EHX589829 ERS589829:ERT589829 FBO589829:FBP589829 FLK589829:FLL589829 FVG589829:FVH589829 GFC589829:GFD589829 GOY589829:GOZ589829 GYU589829:GYV589829 HIQ589829:HIR589829 HSM589829:HSN589829 ICI589829:ICJ589829 IME589829:IMF589829 IWA589829:IWB589829 JFW589829:JFX589829 JPS589829:JPT589829 JZO589829:JZP589829 KJK589829:KJL589829 KTG589829:KTH589829 LDC589829:LDD589829 LMY589829:LMZ589829 LWU589829:LWV589829 MGQ589829:MGR589829 MQM589829:MQN589829 NAI589829:NAJ589829 NKE589829:NKF589829 NUA589829:NUB589829 ODW589829:ODX589829 ONS589829:ONT589829 OXO589829:OXP589829 PHK589829:PHL589829 PRG589829:PRH589829 QBC589829:QBD589829 QKY589829:QKZ589829 QUU589829:QUV589829 REQ589829:RER589829 ROM589829:RON589829 RYI589829:RYJ589829 SIE589829:SIF589829 SSA589829:SSB589829 TBW589829:TBX589829 TLS589829:TLT589829 TVO589829:TVP589829 UFK589829:UFL589829 UPG589829:UPH589829 UZC589829:UZD589829 VIY589829:VIZ589829 VSU589829:VSV589829 WCQ589829:WCR589829 WMM589829:WMN589829 WWI589829:WWJ589829 AA655365:AB655365 JW655365:JX655365 TS655365:TT655365 ADO655365:ADP655365 ANK655365:ANL655365 AXG655365:AXH655365 BHC655365:BHD655365 BQY655365:BQZ655365 CAU655365:CAV655365 CKQ655365:CKR655365 CUM655365:CUN655365 DEI655365:DEJ655365 DOE655365:DOF655365 DYA655365:DYB655365 EHW655365:EHX655365 ERS655365:ERT655365 FBO655365:FBP655365 FLK655365:FLL655365 FVG655365:FVH655365 GFC655365:GFD655365 GOY655365:GOZ655365 GYU655365:GYV655365 HIQ655365:HIR655365 HSM655365:HSN655365 ICI655365:ICJ655365 IME655365:IMF655365 IWA655365:IWB655365 JFW655365:JFX655365 JPS655365:JPT655365 JZO655365:JZP655365 KJK655365:KJL655365 KTG655365:KTH655365 LDC655365:LDD655365 LMY655365:LMZ655365 LWU655365:LWV655365 MGQ655365:MGR655365 MQM655365:MQN655365 NAI655365:NAJ655365 NKE655365:NKF655365 NUA655365:NUB655365 ODW655365:ODX655365 ONS655365:ONT655365 OXO655365:OXP655365 PHK655365:PHL655365 PRG655365:PRH655365 QBC655365:QBD655365 QKY655365:QKZ655365 QUU655365:QUV655365 REQ655365:RER655365 ROM655365:RON655365 RYI655365:RYJ655365 SIE655365:SIF655365 SSA655365:SSB655365 TBW655365:TBX655365 TLS655365:TLT655365 TVO655365:TVP655365 UFK655365:UFL655365 UPG655365:UPH655365 UZC655365:UZD655365 VIY655365:VIZ655365 VSU655365:VSV655365 WCQ655365:WCR655365 WMM655365:WMN655365 WWI655365:WWJ655365 AA720901:AB720901 JW720901:JX720901 TS720901:TT720901 ADO720901:ADP720901 ANK720901:ANL720901 AXG720901:AXH720901 BHC720901:BHD720901 BQY720901:BQZ720901 CAU720901:CAV720901 CKQ720901:CKR720901 CUM720901:CUN720901 DEI720901:DEJ720901 DOE720901:DOF720901 DYA720901:DYB720901 EHW720901:EHX720901 ERS720901:ERT720901 FBO720901:FBP720901 FLK720901:FLL720901 FVG720901:FVH720901 GFC720901:GFD720901 GOY720901:GOZ720901 GYU720901:GYV720901 HIQ720901:HIR720901 HSM720901:HSN720901 ICI720901:ICJ720901 IME720901:IMF720901 IWA720901:IWB720901 JFW720901:JFX720901 JPS720901:JPT720901 JZO720901:JZP720901 KJK720901:KJL720901 KTG720901:KTH720901 LDC720901:LDD720901 LMY720901:LMZ720901 LWU720901:LWV720901 MGQ720901:MGR720901 MQM720901:MQN720901 NAI720901:NAJ720901 NKE720901:NKF720901 NUA720901:NUB720901 ODW720901:ODX720901 ONS720901:ONT720901 OXO720901:OXP720901 PHK720901:PHL720901 PRG720901:PRH720901 QBC720901:QBD720901 QKY720901:QKZ720901 QUU720901:QUV720901 REQ720901:RER720901 ROM720901:RON720901 RYI720901:RYJ720901 SIE720901:SIF720901 SSA720901:SSB720901 TBW720901:TBX720901 TLS720901:TLT720901 TVO720901:TVP720901 UFK720901:UFL720901 UPG720901:UPH720901 UZC720901:UZD720901 VIY720901:VIZ720901 VSU720901:VSV720901 WCQ720901:WCR720901 WMM720901:WMN720901 WWI720901:WWJ720901 AA786437:AB786437 JW786437:JX786437 TS786437:TT786437 ADO786437:ADP786437 ANK786437:ANL786437 AXG786437:AXH786437 BHC786437:BHD786437 BQY786437:BQZ786437 CAU786437:CAV786437 CKQ786437:CKR786437 CUM786437:CUN786437 DEI786437:DEJ786437 DOE786437:DOF786437 DYA786437:DYB786437 EHW786437:EHX786437 ERS786437:ERT786437 FBO786437:FBP786437 FLK786437:FLL786437 FVG786437:FVH786437 GFC786437:GFD786437 GOY786437:GOZ786437 GYU786437:GYV786437 HIQ786437:HIR786437 HSM786437:HSN786437 ICI786437:ICJ786437 IME786437:IMF786437 IWA786437:IWB786437 JFW786437:JFX786437 JPS786437:JPT786437 JZO786437:JZP786437 KJK786437:KJL786437 KTG786437:KTH786437 LDC786437:LDD786437 LMY786437:LMZ786437 LWU786437:LWV786437 MGQ786437:MGR786437 MQM786437:MQN786437 NAI786437:NAJ786437 NKE786437:NKF786437 NUA786437:NUB786437 ODW786437:ODX786437 ONS786437:ONT786437 OXO786437:OXP786437 PHK786437:PHL786437 PRG786437:PRH786437 QBC786437:QBD786437 QKY786437:QKZ786437 QUU786437:QUV786437 REQ786437:RER786437 ROM786437:RON786437 RYI786437:RYJ786437 SIE786437:SIF786437 SSA786437:SSB786437 TBW786437:TBX786437 TLS786437:TLT786437 TVO786437:TVP786437 UFK786437:UFL786437 UPG786437:UPH786437 UZC786437:UZD786437 VIY786437:VIZ786437 VSU786437:VSV786437 WCQ786437:WCR786437 WMM786437:WMN786437 WWI786437:WWJ786437 AA851973:AB851973 JW851973:JX851973 TS851973:TT851973 ADO851973:ADP851973 ANK851973:ANL851973 AXG851973:AXH851973 BHC851973:BHD851973 BQY851973:BQZ851973 CAU851973:CAV851973 CKQ851973:CKR851973 CUM851973:CUN851973 DEI851973:DEJ851973 DOE851973:DOF851973 DYA851973:DYB851973 EHW851973:EHX851973 ERS851973:ERT851973 FBO851973:FBP851973 FLK851973:FLL851973 FVG851973:FVH851973 GFC851973:GFD851973 GOY851973:GOZ851973 GYU851973:GYV851973 HIQ851973:HIR851973 HSM851973:HSN851973 ICI851973:ICJ851973 IME851973:IMF851973 IWA851973:IWB851973 JFW851973:JFX851973 JPS851973:JPT851973 JZO851973:JZP851973 KJK851973:KJL851973 KTG851973:KTH851973 LDC851973:LDD851973 LMY851973:LMZ851973 LWU851973:LWV851973 MGQ851973:MGR851973 MQM851973:MQN851973 NAI851973:NAJ851973 NKE851973:NKF851973 NUA851973:NUB851973 ODW851973:ODX851973 ONS851973:ONT851973 OXO851973:OXP851973 PHK851973:PHL851973 PRG851973:PRH851973 QBC851973:QBD851973 QKY851973:QKZ851973 QUU851973:QUV851973 REQ851973:RER851973 ROM851973:RON851973 RYI851973:RYJ851973 SIE851973:SIF851973 SSA851973:SSB851973 TBW851973:TBX851973 TLS851973:TLT851973 TVO851973:TVP851973 UFK851973:UFL851973 UPG851973:UPH851973 UZC851973:UZD851973 VIY851973:VIZ851973 VSU851973:VSV851973 WCQ851973:WCR851973 WMM851973:WMN851973 WWI851973:WWJ851973 AA917509:AB917509 JW917509:JX917509 TS917509:TT917509 ADO917509:ADP917509 ANK917509:ANL917509 AXG917509:AXH917509 BHC917509:BHD917509 BQY917509:BQZ917509 CAU917509:CAV917509 CKQ917509:CKR917509 CUM917509:CUN917509 DEI917509:DEJ917509 DOE917509:DOF917509 DYA917509:DYB917509 EHW917509:EHX917509 ERS917509:ERT917509 FBO917509:FBP917509 FLK917509:FLL917509 FVG917509:FVH917509 GFC917509:GFD917509 GOY917509:GOZ917509 GYU917509:GYV917509 HIQ917509:HIR917509 HSM917509:HSN917509 ICI917509:ICJ917509 IME917509:IMF917509 IWA917509:IWB917509 JFW917509:JFX917509 JPS917509:JPT917509 JZO917509:JZP917509 KJK917509:KJL917509 KTG917509:KTH917509 LDC917509:LDD917509 LMY917509:LMZ917509 LWU917509:LWV917509 MGQ917509:MGR917509 MQM917509:MQN917509 NAI917509:NAJ917509 NKE917509:NKF917509 NUA917509:NUB917509 ODW917509:ODX917509 ONS917509:ONT917509 OXO917509:OXP917509 PHK917509:PHL917509 PRG917509:PRH917509 QBC917509:QBD917509 QKY917509:QKZ917509 QUU917509:QUV917509 REQ917509:RER917509 ROM917509:RON917509 RYI917509:RYJ917509 SIE917509:SIF917509 SSA917509:SSB917509 TBW917509:TBX917509 TLS917509:TLT917509 TVO917509:TVP917509 UFK917509:UFL917509 UPG917509:UPH917509 UZC917509:UZD917509 VIY917509:VIZ917509 VSU917509:VSV917509 WCQ917509:WCR917509 WMM917509:WMN917509 WWI917509:WWJ917509 AA983045:AB983045 JW983045:JX983045 TS983045:TT983045 ADO983045:ADP983045 ANK983045:ANL983045 AXG983045:AXH983045 BHC983045:BHD983045 BQY983045:BQZ983045 CAU983045:CAV983045 CKQ983045:CKR983045 CUM983045:CUN983045 DEI983045:DEJ983045 DOE983045:DOF983045 DYA983045:DYB983045 EHW983045:EHX983045 ERS983045:ERT983045 FBO983045:FBP983045 FLK983045:FLL983045 FVG983045:FVH983045 GFC983045:GFD983045 GOY983045:GOZ983045 GYU983045:GYV983045 HIQ983045:HIR983045 HSM983045:HSN983045 ICI983045:ICJ983045 IME983045:IMF983045 IWA983045:IWB983045 JFW983045:JFX983045 JPS983045:JPT983045 JZO983045:JZP983045 KJK983045:KJL983045 KTG983045:KTH983045 LDC983045:LDD983045 LMY983045:LMZ983045 LWU983045:LWV983045 MGQ983045:MGR983045 MQM983045:MQN983045 NAI983045:NAJ983045 NKE983045:NKF983045 NUA983045:NUB983045 ODW983045:ODX983045 ONS983045:ONT983045 OXO983045:OXP983045 PHK983045:PHL983045 PRG983045:PRH983045 QBC983045:QBD983045 QKY983045:QKZ983045 QUU983045:QUV983045 REQ983045:RER983045 ROM983045:RON983045 RYI983045:RYJ983045 SIE983045:SIF983045 SSA983045:SSB983045 TBW983045:TBX983045 TLS983045:TLT983045 TVO983045:TVP983045 UFK983045:UFL983045 UPG983045:UPH983045 UZC983045:UZD983045 VIY983045:VIZ983045 VSU983045:VSV983045 WCQ983045:WCR983045 WMM983045:WMN983045 WWI983045:WWJ983045</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E4A1E-42B4-429F-8E75-BD02693178A4}">
  <dimension ref="B1:AL342"/>
  <sheetViews>
    <sheetView view="pageBreakPreview" zoomScaleNormal="100" zoomScaleSheetLayoutView="100" workbookViewId="0">
      <selection activeCell="G5" sqref="G5:T5"/>
    </sheetView>
  </sheetViews>
  <sheetFormatPr defaultColWidth="9" defaultRowHeight="13.2"/>
  <cols>
    <col min="1" max="1" width="3.6640625" style="1569" customWidth="1"/>
    <col min="2" max="2" width="11" style="1569" customWidth="1"/>
    <col min="3" max="33" width="3.77734375" style="1569" customWidth="1"/>
    <col min="34" max="34" width="11.109375" style="1569" customWidth="1"/>
    <col min="35" max="35" width="8.44140625" style="1569" bestFit="1" customWidth="1"/>
    <col min="36" max="16384" width="9" style="1569"/>
  </cols>
  <sheetData>
    <row r="1" spans="2:38" ht="19.8" thickBot="1">
      <c r="B1" s="1564" t="s">
        <v>2264</v>
      </c>
      <c r="C1" s="1565"/>
      <c r="D1" s="1565"/>
      <c r="E1" s="1565"/>
      <c r="F1" s="1565"/>
      <c r="G1" s="1565"/>
      <c r="H1" s="1565"/>
      <c r="I1" s="1565"/>
      <c r="J1" s="1565"/>
      <c r="K1" s="1565"/>
      <c r="L1" s="1565"/>
      <c r="M1" s="1566"/>
      <c r="N1" s="1565"/>
      <c r="O1" s="1565"/>
      <c r="P1" s="1565"/>
      <c r="Q1" s="1565"/>
      <c r="R1" s="1565"/>
      <c r="S1" s="1565"/>
      <c r="T1" s="1565"/>
      <c r="U1" s="1565"/>
      <c r="V1" s="1565"/>
      <c r="W1" s="1565"/>
      <c r="X1" s="1565"/>
      <c r="Y1" s="1565"/>
      <c r="Z1" s="1565"/>
      <c r="AA1" s="1565"/>
      <c r="AB1" s="1565"/>
      <c r="AC1" s="1565"/>
      <c r="AD1" s="1565"/>
      <c r="AE1" s="1565"/>
      <c r="AF1" s="1565"/>
      <c r="AG1" s="1565"/>
      <c r="AH1" s="1567"/>
      <c r="AI1" s="1568"/>
      <c r="AJ1" s="1567"/>
      <c r="AK1" s="1567"/>
      <c r="AL1" s="1567"/>
    </row>
    <row r="2" spans="2:38" ht="13.5" customHeight="1" thickBot="1">
      <c r="B2" s="1565"/>
      <c r="C2" s="1565"/>
      <c r="D2" s="1565"/>
      <c r="E2" s="1565"/>
      <c r="F2" s="1565"/>
      <c r="G2" s="1565"/>
      <c r="H2" s="1565"/>
      <c r="I2" s="1565"/>
      <c r="J2" s="1565"/>
      <c r="K2" s="1565"/>
      <c r="L2" s="1565"/>
      <c r="M2" s="1565"/>
      <c r="N2" s="1565"/>
      <c r="O2" s="1565"/>
      <c r="P2" s="1565"/>
      <c r="Q2" s="1567"/>
      <c r="R2" s="1565"/>
      <c r="S2" s="1570"/>
      <c r="T2" s="1571"/>
      <c r="U2" s="4252" t="s">
        <v>1061</v>
      </c>
      <c r="V2" s="4253"/>
      <c r="W2" s="4252" t="s">
        <v>1051</v>
      </c>
      <c r="X2" s="4253"/>
      <c r="Y2" s="4254" t="s">
        <v>1052</v>
      </c>
      <c r="Z2" s="4255"/>
      <c r="AA2" s="1565"/>
      <c r="AB2" s="4256" t="s">
        <v>2356</v>
      </c>
      <c r="AC2" s="4257"/>
      <c r="AD2" s="4257"/>
      <c r="AE2" s="4257"/>
      <c r="AF2" s="4257"/>
      <c r="AG2" s="4257"/>
      <c r="AH2" s="1658" t="str">
        <f>IF(AND(AH3="未達成",Y3&lt;0.285),"未達成","達成")</f>
        <v>未達成</v>
      </c>
      <c r="AI2" s="1567"/>
      <c r="AJ2" s="1567"/>
      <c r="AK2" s="1567"/>
      <c r="AL2" s="1567"/>
    </row>
    <row r="3" spans="2:38" ht="13.5" customHeight="1" thickBot="1">
      <c r="B3" s="4241" t="s">
        <v>1053</v>
      </c>
      <c r="C3" s="4241"/>
      <c r="D3" s="4241"/>
      <c r="E3" s="4241"/>
      <c r="F3" s="1565" t="s">
        <v>1054</v>
      </c>
      <c r="G3" s="1660" t="str">
        <f>入力シート!C10</f>
        <v>○○校区道路改良工事</v>
      </c>
      <c r="H3" s="1660"/>
      <c r="I3" s="1661"/>
      <c r="J3" s="1660"/>
      <c r="K3" s="1660"/>
      <c r="L3" s="1660"/>
      <c r="M3" s="1660"/>
      <c r="N3" s="1660"/>
      <c r="O3" s="1660"/>
      <c r="P3" s="1660"/>
      <c r="Q3" s="1565"/>
      <c r="R3" s="1567"/>
      <c r="S3" s="4258" t="s">
        <v>1055</v>
      </c>
      <c r="T3" s="4259"/>
      <c r="U3" s="4260">
        <f>+AI12+AI28+AI44+AI60+AI76+AI92+AI108+AI124+AI140+AI156+AI172+AI188+AI204+AI220+AI236+AI252+AI268+AI284+AI300+AI316+AI332</f>
        <v>182</v>
      </c>
      <c r="V3" s="4261"/>
      <c r="W3" s="4260">
        <f>AI13+AI29+AI45+AI61+AI77+AI93+AI109+AI125+AI141+AI157+AI173+AI189+AI205+AI221+AI237+AI253+AI269+AI285+AI301+AI317+AI333</f>
        <v>0</v>
      </c>
      <c r="X3" s="4259"/>
      <c r="Y3" s="4262">
        <f>ROUNDDOWN(W3/U3,3)</f>
        <v>0</v>
      </c>
      <c r="Z3" s="4263"/>
      <c r="AA3" s="1565"/>
      <c r="AB3" s="4264" t="s">
        <v>2357</v>
      </c>
      <c r="AC3" s="4265"/>
      <c r="AD3" s="4265"/>
      <c r="AE3" s="4265"/>
      <c r="AF3" s="4265"/>
      <c r="AG3" s="4265"/>
      <c r="AH3" s="1659" t="str">
        <f>IF(COUNTIF(AL10:AL337,"NG")&gt;=1,"未達成","達成")</f>
        <v>未達成</v>
      </c>
      <c r="AI3" s="1567"/>
      <c r="AJ3" s="1573"/>
      <c r="AK3" s="1567"/>
      <c r="AL3" s="1567"/>
    </row>
    <row r="4" spans="2:38" ht="13.5" customHeight="1" thickBot="1">
      <c r="B4" s="4241" t="s">
        <v>1056</v>
      </c>
      <c r="C4" s="4241"/>
      <c r="D4" s="4241"/>
      <c r="E4" s="4241"/>
      <c r="F4" s="1565" t="s">
        <v>1054</v>
      </c>
      <c r="G4" s="4242">
        <v>46114</v>
      </c>
      <c r="H4" s="4243"/>
      <c r="I4" s="4243"/>
      <c r="J4" s="4244"/>
      <c r="K4" s="1565"/>
      <c r="L4" s="1565"/>
      <c r="M4" s="1565"/>
      <c r="N4" s="1565"/>
      <c r="O4" s="1565"/>
      <c r="P4" s="1565"/>
      <c r="Q4" s="1565"/>
      <c r="R4" s="1567"/>
      <c r="S4" s="4245" t="s">
        <v>1057</v>
      </c>
      <c r="T4" s="4246"/>
      <c r="U4" s="4247">
        <f>+U3</f>
        <v>182</v>
      </c>
      <c r="V4" s="4248"/>
      <c r="W4" s="4247">
        <f>+AI15+AI31+AI47+AI63+AI79+AI95+AI111+AI127+AI143+AI159+AI175+AI191+AI207+AI223+AI239+AI255+AI271+AI287+AI303+AI319+AI335</f>
        <v>0</v>
      </c>
      <c r="X4" s="4249"/>
      <c r="Y4" s="4250">
        <f>ROUNDDOWN(W4/U4,3)</f>
        <v>0</v>
      </c>
      <c r="Z4" s="4251"/>
      <c r="AA4" s="1565"/>
      <c r="AB4" s="4256" t="s">
        <v>2358</v>
      </c>
      <c r="AC4" s="4257"/>
      <c r="AD4" s="4257"/>
      <c r="AE4" s="4257"/>
      <c r="AF4" s="4257"/>
      <c r="AG4" s="4257"/>
      <c r="AH4" s="1658" t="str">
        <f>IF(AND(AH5="未達成",Y4&lt;0.285),"未達成","達成")</f>
        <v>未達成</v>
      </c>
      <c r="AI4" s="1574"/>
      <c r="AJ4" s="1567"/>
      <c r="AK4" s="1573"/>
      <c r="AL4" s="1567"/>
    </row>
    <row r="5" spans="2:38" ht="13.5" customHeight="1" thickTop="1" thickBot="1">
      <c r="B5" s="4266" t="s">
        <v>1058</v>
      </c>
      <c r="C5" s="4266"/>
      <c r="D5" s="4266"/>
      <c r="E5" s="4266"/>
      <c r="F5" s="1565" t="s">
        <v>1054</v>
      </c>
      <c r="G5" s="4267">
        <f>入力シート!C15</f>
        <v>46295</v>
      </c>
      <c r="H5" s="4267"/>
      <c r="I5" s="4267"/>
      <c r="J5" s="4267"/>
      <c r="K5" s="1565"/>
      <c r="L5" s="4268" t="s">
        <v>1059</v>
      </c>
      <c r="M5" s="4268"/>
      <c r="N5" s="4268"/>
      <c r="O5" s="1565" t="s">
        <v>1054</v>
      </c>
      <c r="P5" s="4241">
        <f>+G5-G4+1</f>
        <v>182</v>
      </c>
      <c r="Q5" s="4269"/>
      <c r="R5" s="4269"/>
      <c r="S5" s="4270" t="s">
        <v>2265</v>
      </c>
      <c r="T5" s="4271"/>
      <c r="U5" s="4272">
        <f>AI18+AI34+AI50+AI66+AI82+AI98+AI114+AI130+AI146+AI162+AI178+AI194+AI210+AI226+AI242+AI258+AI274+AI290+AI306+AI322+AI338+AI20+AI36+AI52+AI68+AI84+AI100+AI116+AI132+AI148+AI164+AI180+AI196+AI212+AI228+AI244+AI260+AI276+AI292+AI308+AI324+AI340</f>
        <v>12</v>
      </c>
      <c r="V5" s="4272"/>
      <c r="W5" s="4272">
        <f>AI19+AI35+AI51+AI67+AI83+AI99+AI115+AI131+AI147+AI163+AI179+AI195+AI211+AI227+AI243+AI259+AI275+AI291+AI307+AI323+AI339+AI21+AI37+AI53+AI69+AI85+AI101+AI117+AI133+AI149+AI165+AI181+AI197+AI213+AI229+AI245+AI261+AI277+AI293+AI309+AI325+AI341</f>
        <v>0</v>
      </c>
      <c r="X5" s="4272"/>
      <c r="Y5" s="4273">
        <f>ROUNDDOWN(W5/U5,3)</f>
        <v>0</v>
      </c>
      <c r="Z5" s="4274"/>
      <c r="AA5" s="1577"/>
      <c r="AB5" s="4264" t="s">
        <v>2359</v>
      </c>
      <c r="AC5" s="4265"/>
      <c r="AD5" s="4265"/>
      <c r="AE5" s="4265"/>
      <c r="AF5" s="4265"/>
      <c r="AG5" s="4265"/>
      <c r="AH5" s="1659" t="str">
        <f>IF(COUNTIF(AI10:AI339,"NG")&gt;=1,"未達成","達成")</f>
        <v>未達成</v>
      </c>
      <c r="AI5" s="1574"/>
      <c r="AJ5" s="1567"/>
      <c r="AK5" s="1573"/>
      <c r="AL5" s="1567"/>
    </row>
    <row r="6" spans="2:38" ht="18" customHeight="1">
      <c r="B6" s="1575"/>
      <c r="C6" s="1575"/>
      <c r="D6" s="1575"/>
      <c r="E6" s="1575"/>
      <c r="F6" s="1565"/>
      <c r="G6" s="1578"/>
      <c r="H6" s="1578"/>
      <c r="I6" s="1578"/>
      <c r="J6" s="1578"/>
      <c r="K6" s="1579"/>
      <c r="L6" s="1576"/>
      <c r="M6" s="1576"/>
      <c r="N6" s="1576"/>
      <c r="O6" s="1565"/>
      <c r="P6" s="1580"/>
      <c r="Q6" s="1580"/>
      <c r="R6" s="1580"/>
      <c r="S6" s="1565"/>
      <c r="T6" s="1565"/>
      <c r="U6" s="1565"/>
      <c r="V6" s="1565"/>
      <c r="W6" s="1565"/>
      <c r="X6" s="1565"/>
      <c r="Y6" s="1565"/>
      <c r="Z6" s="1565"/>
      <c r="AA6" s="1577"/>
      <c r="AB6" s="1581"/>
      <c r="AC6" s="1581"/>
      <c r="AD6" s="1581"/>
      <c r="AE6" s="1581"/>
      <c r="AF6" s="1581"/>
      <c r="AG6" s="1581"/>
      <c r="AH6" s="1581"/>
      <c r="AI6" s="1574"/>
      <c r="AJ6" s="1567"/>
      <c r="AK6" s="1573"/>
      <c r="AL6" s="1567"/>
    </row>
    <row r="7" spans="2:38" ht="13.5" hidden="1" customHeight="1">
      <c r="B7" s="1565"/>
      <c r="C7" s="1567">
        <f>YEAR(G4)</f>
        <v>2026</v>
      </c>
      <c r="D7" s="1567">
        <f>MONTH(G4)</f>
        <v>4</v>
      </c>
      <c r="E7" s="1567"/>
      <c r="F7" s="1582">
        <f>DATE(C7,D7,1)</f>
        <v>46113</v>
      </c>
      <c r="G7" s="1565"/>
      <c r="H7" s="1565"/>
      <c r="I7" s="1565"/>
      <c r="J7" s="1565"/>
      <c r="K7" s="1565"/>
      <c r="L7" s="1565"/>
      <c r="M7" s="1565"/>
      <c r="N7" s="1565"/>
      <c r="O7" s="1565"/>
      <c r="P7" s="1565"/>
      <c r="Q7" s="1565"/>
      <c r="R7" s="1565"/>
      <c r="S7" s="1565"/>
      <c r="T7" s="1565"/>
      <c r="U7" s="1565"/>
      <c r="V7" s="1565"/>
      <c r="W7" s="1565"/>
      <c r="X7" s="1565"/>
      <c r="Y7" s="1565"/>
      <c r="Z7" s="1565"/>
      <c r="AA7" s="1565"/>
      <c r="AB7" s="1565"/>
      <c r="AC7" s="1565"/>
      <c r="AD7" s="1565"/>
      <c r="AE7" s="1565"/>
      <c r="AF7" s="1565"/>
      <c r="AG7" s="1565"/>
      <c r="AH7" s="1567"/>
      <c r="AI7" s="1565"/>
      <c r="AJ7" s="1567"/>
      <c r="AK7" s="1567"/>
      <c r="AL7" s="1567"/>
    </row>
    <row r="8" spans="2:38" ht="13.5" customHeight="1">
      <c r="B8" s="1583" t="s">
        <v>2266</v>
      </c>
      <c r="C8" s="4225">
        <f>C9</f>
        <v>46113</v>
      </c>
      <c r="D8" s="4225"/>
      <c r="E8" s="4225"/>
      <c r="F8" s="4225"/>
      <c r="G8" s="4225"/>
      <c r="H8" s="4225"/>
      <c r="I8" s="4225"/>
      <c r="J8" s="4225"/>
      <c r="K8" s="4225"/>
      <c r="L8" s="4225"/>
      <c r="M8" s="4225"/>
      <c r="N8" s="4225"/>
      <c r="O8" s="4225"/>
      <c r="P8" s="4225"/>
      <c r="Q8" s="4225"/>
      <c r="R8" s="4225"/>
      <c r="S8" s="4225"/>
      <c r="T8" s="4225"/>
      <c r="U8" s="4225"/>
      <c r="V8" s="4225"/>
      <c r="W8" s="4225"/>
      <c r="X8" s="4225"/>
      <c r="Y8" s="4225"/>
      <c r="Z8" s="4225"/>
      <c r="AA8" s="4225"/>
      <c r="AB8" s="4225"/>
      <c r="AC8" s="4225"/>
      <c r="AD8" s="4225"/>
      <c r="AE8" s="4225"/>
      <c r="AF8" s="4225"/>
      <c r="AG8" s="4225"/>
      <c r="AH8" s="4225"/>
      <c r="AI8" s="4226"/>
      <c r="AJ8" s="1567"/>
      <c r="AK8" s="1567"/>
      <c r="AL8" s="1567"/>
    </row>
    <row r="9" spans="2:38" hidden="1">
      <c r="B9" s="1584"/>
      <c r="C9" s="1585">
        <f>DATE($C7,$D7,1)</f>
        <v>46113</v>
      </c>
      <c r="D9" s="1586">
        <f>C9+1</f>
        <v>46114</v>
      </c>
      <c r="E9" s="1586">
        <f t="shared" ref="E9:AG9" si="0">D9+1</f>
        <v>46115</v>
      </c>
      <c r="F9" s="1586">
        <f t="shared" si="0"/>
        <v>46116</v>
      </c>
      <c r="G9" s="1586">
        <f t="shared" si="0"/>
        <v>46117</v>
      </c>
      <c r="H9" s="1586">
        <f t="shared" si="0"/>
        <v>46118</v>
      </c>
      <c r="I9" s="1586">
        <f t="shared" si="0"/>
        <v>46119</v>
      </c>
      <c r="J9" s="1586">
        <f t="shared" si="0"/>
        <v>46120</v>
      </c>
      <c r="K9" s="1586">
        <f t="shared" si="0"/>
        <v>46121</v>
      </c>
      <c r="L9" s="1586">
        <f t="shared" si="0"/>
        <v>46122</v>
      </c>
      <c r="M9" s="1586">
        <f t="shared" si="0"/>
        <v>46123</v>
      </c>
      <c r="N9" s="1586">
        <f t="shared" si="0"/>
        <v>46124</v>
      </c>
      <c r="O9" s="1586">
        <f t="shared" si="0"/>
        <v>46125</v>
      </c>
      <c r="P9" s="1586">
        <f t="shared" si="0"/>
        <v>46126</v>
      </c>
      <c r="Q9" s="1586">
        <f t="shared" si="0"/>
        <v>46127</v>
      </c>
      <c r="R9" s="1586">
        <f t="shared" si="0"/>
        <v>46128</v>
      </c>
      <c r="S9" s="1586">
        <f t="shared" si="0"/>
        <v>46129</v>
      </c>
      <c r="T9" s="1586">
        <f t="shared" si="0"/>
        <v>46130</v>
      </c>
      <c r="U9" s="1586">
        <f t="shared" si="0"/>
        <v>46131</v>
      </c>
      <c r="V9" s="1586">
        <f t="shared" si="0"/>
        <v>46132</v>
      </c>
      <c r="W9" s="1586">
        <f t="shared" si="0"/>
        <v>46133</v>
      </c>
      <c r="X9" s="1586">
        <f t="shared" si="0"/>
        <v>46134</v>
      </c>
      <c r="Y9" s="1586">
        <f t="shared" si="0"/>
        <v>46135</v>
      </c>
      <c r="Z9" s="1586">
        <f t="shared" si="0"/>
        <v>46136</v>
      </c>
      <c r="AA9" s="1586">
        <f t="shared" si="0"/>
        <v>46137</v>
      </c>
      <c r="AB9" s="1586">
        <f t="shared" si="0"/>
        <v>46138</v>
      </c>
      <c r="AC9" s="1586">
        <f t="shared" si="0"/>
        <v>46139</v>
      </c>
      <c r="AD9" s="1586">
        <f t="shared" si="0"/>
        <v>46140</v>
      </c>
      <c r="AE9" s="1586">
        <f t="shared" si="0"/>
        <v>46141</v>
      </c>
      <c r="AF9" s="1586">
        <f t="shared" si="0"/>
        <v>46142</v>
      </c>
      <c r="AG9" s="1586">
        <f t="shared" si="0"/>
        <v>46143</v>
      </c>
      <c r="AH9" s="1587"/>
      <c r="AI9" s="1588"/>
      <c r="AJ9" s="1567"/>
      <c r="AK9" s="1567"/>
      <c r="AL9" s="1567"/>
    </row>
    <row r="10" spans="2:38">
      <c r="B10" s="1584" t="s">
        <v>2267</v>
      </c>
      <c r="C10" s="1589" t="str">
        <f>IF(C9&gt;=G4,C9,"")</f>
        <v/>
      </c>
      <c r="D10" s="1590">
        <f>IF(D9&lt;$G4,"",IF(C9=EOMONTH(DATE($C7,$D7,1),0),"",IF(C9="","",C9+1)))</f>
        <v>46114</v>
      </c>
      <c r="E10" s="1590">
        <f t="shared" ref="E10:AE10" si="1">IF(E9&lt;$G4,"",IF(D9=EOMONTH(DATE($C7,$D7,1),0),"",IF(D9="","",D9+1)))</f>
        <v>46115</v>
      </c>
      <c r="F10" s="1590">
        <f t="shared" si="1"/>
        <v>46116</v>
      </c>
      <c r="G10" s="1590">
        <f t="shared" si="1"/>
        <v>46117</v>
      </c>
      <c r="H10" s="1590">
        <f t="shared" si="1"/>
        <v>46118</v>
      </c>
      <c r="I10" s="1590">
        <f t="shared" si="1"/>
        <v>46119</v>
      </c>
      <c r="J10" s="1590">
        <f t="shared" si="1"/>
        <v>46120</v>
      </c>
      <c r="K10" s="1590">
        <f t="shared" si="1"/>
        <v>46121</v>
      </c>
      <c r="L10" s="1590">
        <f>IF(L9&lt;$G4,"",IF(K9=EOMONTH(DATE($C7,$D7,1),0),"",IF(K9="","",K9+1)))</f>
        <v>46122</v>
      </c>
      <c r="M10" s="1590">
        <f>IF(M9&lt;$G4,"",IF(L9=EOMONTH(DATE($C7,$D7,1),0),"",IF(L9="","",L9+1)))</f>
        <v>46123</v>
      </c>
      <c r="N10" s="1590">
        <f t="shared" si="1"/>
        <v>46124</v>
      </c>
      <c r="O10" s="1590">
        <f t="shared" si="1"/>
        <v>46125</v>
      </c>
      <c r="P10" s="1590">
        <f t="shared" si="1"/>
        <v>46126</v>
      </c>
      <c r="Q10" s="1590">
        <f t="shared" si="1"/>
        <v>46127</v>
      </c>
      <c r="R10" s="1590">
        <f t="shared" si="1"/>
        <v>46128</v>
      </c>
      <c r="S10" s="1590">
        <f t="shared" si="1"/>
        <v>46129</v>
      </c>
      <c r="T10" s="1590">
        <f t="shared" si="1"/>
        <v>46130</v>
      </c>
      <c r="U10" s="1590">
        <f t="shared" si="1"/>
        <v>46131</v>
      </c>
      <c r="V10" s="1590">
        <f t="shared" si="1"/>
        <v>46132</v>
      </c>
      <c r="W10" s="1590">
        <f t="shared" si="1"/>
        <v>46133</v>
      </c>
      <c r="X10" s="1590">
        <f t="shared" si="1"/>
        <v>46134</v>
      </c>
      <c r="Y10" s="1590">
        <f t="shared" si="1"/>
        <v>46135</v>
      </c>
      <c r="Z10" s="1590">
        <f t="shared" si="1"/>
        <v>46136</v>
      </c>
      <c r="AA10" s="1590">
        <f t="shared" si="1"/>
        <v>46137</v>
      </c>
      <c r="AB10" s="1590">
        <f t="shared" si="1"/>
        <v>46138</v>
      </c>
      <c r="AC10" s="1590">
        <f t="shared" si="1"/>
        <v>46139</v>
      </c>
      <c r="AD10" s="1590">
        <f t="shared" si="1"/>
        <v>46140</v>
      </c>
      <c r="AE10" s="1590">
        <f t="shared" si="1"/>
        <v>46141</v>
      </c>
      <c r="AF10" s="1590">
        <f>IF(AF9&lt;$G4,"",IF(AE9=EOMONTH(DATE($C7,$D7,1),0),"",IF(AE10="","",AE10+1)))</f>
        <v>46142</v>
      </c>
      <c r="AG10" s="1590" t="str">
        <f>IF(AG9&lt;$G4,"",IF(AF10=EOMONTH(DATE($C7,$D7,1),0),"",IF(AF10="","",AF10+1)))</f>
        <v/>
      </c>
      <c r="AH10" s="1591" t="s">
        <v>2268</v>
      </c>
      <c r="AI10" s="1592">
        <f>+COUNTIFS(C11:AG11,"土",C12:AG12,"")+COUNTIFS(C11:AG11,"日",C12:AG12,"")</f>
        <v>8</v>
      </c>
      <c r="AJ10" s="1567"/>
      <c r="AK10" s="1567"/>
      <c r="AL10" s="1567"/>
    </row>
    <row r="11" spans="2:38">
      <c r="B11" s="1584" t="s">
        <v>1060</v>
      </c>
      <c r="C11" s="1572" t="str">
        <f>IFERROR(TEXT(WEEKDAY(+C10),"aaa"),"")</f>
        <v/>
      </c>
      <c r="D11" s="1572" t="str">
        <f t="shared" ref="D11:AG11" si="2">IFERROR(TEXT(WEEKDAY(+D10),"aaa"),"")</f>
        <v>木</v>
      </c>
      <c r="E11" s="1572" t="str">
        <f t="shared" si="2"/>
        <v>金</v>
      </c>
      <c r="F11" s="1572" t="str">
        <f t="shared" si="2"/>
        <v>土</v>
      </c>
      <c r="G11" s="1572" t="str">
        <f t="shared" si="2"/>
        <v>日</v>
      </c>
      <c r="H11" s="1572" t="str">
        <f>IFERROR(TEXT(WEEKDAY(+H10),"aaa"),"")</f>
        <v>月</v>
      </c>
      <c r="I11" s="1572" t="str">
        <f t="shared" si="2"/>
        <v>火</v>
      </c>
      <c r="J11" s="1572" t="str">
        <f t="shared" si="2"/>
        <v>水</v>
      </c>
      <c r="K11" s="1572" t="str">
        <f t="shared" si="2"/>
        <v>木</v>
      </c>
      <c r="L11" s="1572" t="str">
        <f t="shared" si="2"/>
        <v>金</v>
      </c>
      <c r="M11" s="1572" t="str">
        <f t="shared" si="2"/>
        <v>土</v>
      </c>
      <c r="N11" s="1572" t="str">
        <f t="shared" si="2"/>
        <v>日</v>
      </c>
      <c r="O11" s="1572" t="str">
        <f t="shared" si="2"/>
        <v>月</v>
      </c>
      <c r="P11" s="1572" t="str">
        <f t="shared" si="2"/>
        <v>火</v>
      </c>
      <c r="Q11" s="1572" t="str">
        <f t="shared" si="2"/>
        <v>水</v>
      </c>
      <c r="R11" s="1572" t="str">
        <f t="shared" si="2"/>
        <v>木</v>
      </c>
      <c r="S11" s="1572" t="str">
        <f t="shared" si="2"/>
        <v>金</v>
      </c>
      <c r="T11" s="1572" t="str">
        <f t="shared" si="2"/>
        <v>土</v>
      </c>
      <c r="U11" s="1572" t="str">
        <f t="shared" si="2"/>
        <v>日</v>
      </c>
      <c r="V11" s="1572" t="str">
        <f t="shared" si="2"/>
        <v>月</v>
      </c>
      <c r="W11" s="1572" t="str">
        <f t="shared" si="2"/>
        <v>火</v>
      </c>
      <c r="X11" s="1572" t="str">
        <f t="shared" si="2"/>
        <v>水</v>
      </c>
      <c r="Y11" s="1572" t="str">
        <f t="shared" si="2"/>
        <v>木</v>
      </c>
      <c r="Z11" s="1572" t="str">
        <f t="shared" si="2"/>
        <v>金</v>
      </c>
      <c r="AA11" s="1572" t="str">
        <f t="shared" si="2"/>
        <v>土</v>
      </c>
      <c r="AB11" s="1572" t="str">
        <f t="shared" si="2"/>
        <v>日</v>
      </c>
      <c r="AC11" s="1572" t="str">
        <f t="shared" si="2"/>
        <v>月</v>
      </c>
      <c r="AD11" s="1572" t="str">
        <f t="shared" si="2"/>
        <v>火</v>
      </c>
      <c r="AE11" s="1572" t="str">
        <f t="shared" si="2"/>
        <v>水</v>
      </c>
      <c r="AF11" s="1572" t="str">
        <f t="shared" si="2"/>
        <v>木</v>
      </c>
      <c r="AG11" s="1572" t="str">
        <f t="shared" si="2"/>
        <v/>
      </c>
      <c r="AH11" s="1591" t="s">
        <v>2269</v>
      </c>
      <c r="AI11" s="1592">
        <f>+COUNTIF(C12:AG12,"夏休")+COUNTIF(C12:AG12,"冬休")+COUNTIF(C12:AG12,"中止")</f>
        <v>0</v>
      </c>
      <c r="AJ11" s="1567"/>
      <c r="AK11" s="1567"/>
      <c r="AL11" s="1567"/>
    </row>
    <row r="12" spans="2:38" ht="13.5" customHeight="1">
      <c r="B12" s="4227" t="s">
        <v>2270</v>
      </c>
      <c r="C12" s="4229"/>
      <c r="D12" s="4220"/>
      <c r="E12" s="4220"/>
      <c r="F12" s="4220"/>
      <c r="G12" s="4220"/>
      <c r="H12" s="4220"/>
      <c r="I12" s="4220"/>
      <c r="J12" s="4220"/>
      <c r="K12" s="4220"/>
      <c r="L12" s="4220"/>
      <c r="M12" s="4220"/>
      <c r="N12" s="4220"/>
      <c r="O12" s="4220"/>
      <c r="P12" s="4220"/>
      <c r="Q12" s="4220"/>
      <c r="R12" s="4220"/>
      <c r="S12" s="4220"/>
      <c r="T12" s="4220"/>
      <c r="U12" s="4220"/>
      <c r="V12" s="4220"/>
      <c r="W12" s="4220"/>
      <c r="X12" s="4220"/>
      <c r="Y12" s="4220"/>
      <c r="Z12" s="4220"/>
      <c r="AA12" s="4220"/>
      <c r="AB12" s="4220"/>
      <c r="AC12" s="4220"/>
      <c r="AD12" s="4220"/>
      <c r="AE12" s="4220"/>
      <c r="AF12" s="4220"/>
      <c r="AG12" s="4221"/>
      <c r="AH12" s="1593" t="s">
        <v>1061</v>
      </c>
      <c r="AI12" s="1594">
        <f>COUNT(C10:AG10)-AI11</f>
        <v>29</v>
      </c>
      <c r="AJ12" s="1567"/>
      <c r="AK12" s="1567"/>
      <c r="AL12" s="1567"/>
    </row>
    <row r="13" spans="2:38" ht="13.5" customHeight="1">
      <c r="B13" s="4228"/>
      <c r="C13" s="4229"/>
      <c r="D13" s="4220"/>
      <c r="E13" s="4220"/>
      <c r="F13" s="4220"/>
      <c r="G13" s="4220"/>
      <c r="H13" s="4220"/>
      <c r="I13" s="4220"/>
      <c r="J13" s="4220"/>
      <c r="K13" s="4220"/>
      <c r="L13" s="4220"/>
      <c r="M13" s="4220"/>
      <c r="N13" s="4220"/>
      <c r="O13" s="4220"/>
      <c r="P13" s="4220"/>
      <c r="Q13" s="4220"/>
      <c r="R13" s="4220"/>
      <c r="S13" s="4220"/>
      <c r="T13" s="4220"/>
      <c r="U13" s="4220"/>
      <c r="V13" s="4220"/>
      <c r="W13" s="4220"/>
      <c r="X13" s="4220"/>
      <c r="Y13" s="4220"/>
      <c r="Z13" s="4220"/>
      <c r="AA13" s="4220"/>
      <c r="AB13" s="4220"/>
      <c r="AC13" s="4220"/>
      <c r="AD13" s="4220"/>
      <c r="AE13" s="4220"/>
      <c r="AF13" s="4220"/>
      <c r="AG13" s="4221"/>
      <c r="AH13" s="1593" t="s">
        <v>1062</v>
      </c>
      <c r="AI13" s="1594">
        <f>+COUNTIF(C14:AG15,"休")</f>
        <v>0</v>
      </c>
      <c r="AJ13" s="1595" t="str">
        <f>IF(AI14&gt;0.285,"",IF(AI13&lt;AI10,"←計画日数が足りません",""))</f>
        <v>←計画日数が足りません</v>
      </c>
      <c r="AK13" s="1567"/>
      <c r="AL13" s="1567"/>
    </row>
    <row r="14" spans="2:38" ht="13.5" customHeight="1">
      <c r="B14" s="4222" t="s">
        <v>1055</v>
      </c>
      <c r="C14" s="4223"/>
      <c r="D14" s="4214"/>
      <c r="E14" s="4214"/>
      <c r="F14" s="4214"/>
      <c r="G14" s="4214"/>
      <c r="H14" s="4214"/>
      <c r="I14" s="4214"/>
      <c r="J14" s="4214"/>
      <c r="K14" s="4214"/>
      <c r="L14" s="4214"/>
      <c r="M14" s="4214"/>
      <c r="N14" s="4214"/>
      <c r="O14" s="4214"/>
      <c r="P14" s="4214"/>
      <c r="Q14" s="4214"/>
      <c r="R14" s="4214"/>
      <c r="S14" s="4214"/>
      <c r="T14" s="4214"/>
      <c r="U14" s="4214"/>
      <c r="V14" s="4214"/>
      <c r="W14" s="4214"/>
      <c r="X14" s="4214"/>
      <c r="Y14" s="4214"/>
      <c r="Z14" s="4214"/>
      <c r="AA14" s="4214"/>
      <c r="AB14" s="4214"/>
      <c r="AC14" s="4214"/>
      <c r="AD14" s="4214"/>
      <c r="AE14" s="4214"/>
      <c r="AF14" s="4214"/>
      <c r="AG14" s="4214"/>
      <c r="AH14" s="1593" t="s">
        <v>1063</v>
      </c>
      <c r="AI14" s="1596">
        <f>+AI13/AI12</f>
        <v>0</v>
      </c>
      <c r="AJ14" s="1567"/>
      <c r="AK14" s="1567"/>
      <c r="AL14" s="1567"/>
    </row>
    <row r="15" spans="2:38">
      <c r="B15" s="4222"/>
      <c r="C15" s="4223"/>
      <c r="D15" s="4214"/>
      <c r="E15" s="4214"/>
      <c r="F15" s="4214"/>
      <c r="G15" s="4214"/>
      <c r="H15" s="4214"/>
      <c r="I15" s="4214"/>
      <c r="J15" s="4214"/>
      <c r="K15" s="4214"/>
      <c r="L15" s="4214"/>
      <c r="M15" s="4214"/>
      <c r="N15" s="4214"/>
      <c r="O15" s="4214"/>
      <c r="P15" s="4214"/>
      <c r="Q15" s="4214"/>
      <c r="R15" s="4214"/>
      <c r="S15" s="4214"/>
      <c r="T15" s="4214"/>
      <c r="U15" s="4214"/>
      <c r="V15" s="4214"/>
      <c r="W15" s="4214"/>
      <c r="X15" s="4214"/>
      <c r="Y15" s="4214"/>
      <c r="Z15" s="4214"/>
      <c r="AA15" s="4214"/>
      <c r="AB15" s="4214"/>
      <c r="AC15" s="4214"/>
      <c r="AD15" s="4214"/>
      <c r="AE15" s="4214"/>
      <c r="AF15" s="4214"/>
      <c r="AG15" s="4214"/>
      <c r="AH15" s="1593" t="s">
        <v>1051</v>
      </c>
      <c r="AI15" s="1594">
        <f>+COUNTA(C16:AG17)</f>
        <v>0</v>
      </c>
      <c r="AJ15" s="1567"/>
      <c r="AK15" s="1567"/>
      <c r="AL15" s="1567"/>
    </row>
    <row r="16" spans="2:38">
      <c r="B16" s="4216" t="s">
        <v>1057</v>
      </c>
      <c r="C16" s="4218"/>
      <c r="D16" s="4212"/>
      <c r="E16" s="4212"/>
      <c r="F16" s="4212"/>
      <c r="G16" s="4212"/>
      <c r="H16" s="4212"/>
      <c r="I16" s="4212"/>
      <c r="J16" s="4212"/>
      <c r="K16" s="4212"/>
      <c r="L16" s="4212"/>
      <c r="M16" s="4212"/>
      <c r="N16" s="4212"/>
      <c r="O16" s="4212"/>
      <c r="P16" s="4212"/>
      <c r="Q16" s="4212"/>
      <c r="R16" s="4212"/>
      <c r="S16" s="4212"/>
      <c r="T16" s="4212"/>
      <c r="U16" s="4212"/>
      <c r="V16" s="4212"/>
      <c r="W16" s="4212"/>
      <c r="X16" s="4212"/>
      <c r="Y16" s="4212"/>
      <c r="Z16" s="4212"/>
      <c r="AA16" s="4212"/>
      <c r="AB16" s="4212"/>
      <c r="AC16" s="4212"/>
      <c r="AD16" s="4212"/>
      <c r="AE16" s="4212"/>
      <c r="AF16" s="4212"/>
      <c r="AG16" s="4212"/>
      <c r="AH16" s="1597" t="s">
        <v>1064</v>
      </c>
      <c r="AI16" s="1598">
        <f>+AI15/AI12</f>
        <v>0</v>
      </c>
      <c r="AJ16" s="1567"/>
      <c r="AK16" s="1567"/>
      <c r="AL16" s="1565">
        <f>+COUNTIF(C14:AG15,"休")</f>
        <v>0</v>
      </c>
    </row>
    <row r="17" spans="2:38">
      <c r="B17" s="4217"/>
      <c r="C17" s="4219"/>
      <c r="D17" s="4213"/>
      <c r="E17" s="4213"/>
      <c r="F17" s="4213"/>
      <c r="G17" s="4213"/>
      <c r="H17" s="4213"/>
      <c r="I17" s="4213"/>
      <c r="J17" s="4213"/>
      <c r="K17" s="4213"/>
      <c r="L17" s="4213"/>
      <c r="M17" s="4213"/>
      <c r="N17" s="4213"/>
      <c r="O17" s="4213"/>
      <c r="P17" s="4213"/>
      <c r="Q17" s="4213"/>
      <c r="R17" s="4213"/>
      <c r="S17" s="4213"/>
      <c r="T17" s="4213"/>
      <c r="U17" s="4213"/>
      <c r="V17" s="4213"/>
      <c r="W17" s="4213"/>
      <c r="X17" s="4213"/>
      <c r="Y17" s="4213"/>
      <c r="Z17" s="4213"/>
      <c r="AA17" s="4213"/>
      <c r="AB17" s="4213"/>
      <c r="AC17" s="4213"/>
      <c r="AD17" s="4213"/>
      <c r="AE17" s="4213"/>
      <c r="AF17" s="4213"/>
      <c r="AG17" s="4213"/>
      <c r="AH17" s="1599" t="s">
        <v>2271</v>
      </c>
      <c r="AI17" s="1600" t="str">
        <f>IF(7&gt;AI12,"対象外",IF(OR(AI16&gt;=0.285,AI15&gt;=AI10),"OK","NG"))</f>
        <v>NG</v>
      </c>
      <c r="AJ17" s="1595" t="str">
        <f>IF(AI17="対象外","←７日間に満たない期間は達成判定の対象外",IF(AI17="NG","←月単位未達成","←月単位達成"))</f>
        <v>←月単位未達成</v>
      </c>
      <c r="AK17" s="1567"/>
      <c r="AL17" s="1601" t="str">
        <f>IF(7&gt;AI12,"対象外",IF(AL16&gt;=AI10,"OK","NG"))</f>
        <v>NG</v>
      </c>
    </row>
    <row r="18" spans="2:38" hidden="1">
      <c r="B18" s="1602" t="s">
        <v>2373</v>
      </c>
      <c r="C18" s="1603" t="e">
        <f t="shared" ref="C18:AG18" si="3">IF(AND(DAY(C10)&gt;=22,DAY(C10)&lt;=28,C11="土"),1,0)</f>
        <v>#VALUE!</v>
      </c>
      <c r="D18" s="1603">
        <f t="shared" si="3"/>
        <v>0</v>
      </c>
      <c r="E18" s="1603">
        <f t="shared" si="3"/>
        <v>0</v>
      </c>
      <c r="F18" s="1603">
        <f t="shared" si="3"/>
        <v>0</v>
      </c>
      <c r="G18" s="1603">
        <f t="shared" si="3"/>
        <v>0</v>
      </c>
      <c r="H18" s="1603">
        <f t="shared" si="3"/>
        <v>0</v>
      </c>
      <c r="I18" s="1603">
        <f t="shared" si="3"/>
        <v>0</v>
      </c>
      <c r="J18" s="1603">
        <f t="shared" si="3"/>
        <v>0</v>
      </c>
      <c r="K18" s="1603">
        <f t="shared" si="3"/>
        <v>0</v>
      </c>
      <c r="L18" s="1603">
        <f t="shared" si="3"/>
        <v>0</v>
      </c>
      <c r="M18" s="1603">
        <f t="shared" si="3"/>
        <v>0</v>
      </c>
      <c r="N18" s="1603">
        <f t="shared" si="3"/>
        <v>0</v>
      </c>
      <c r="O18" s="1603">
        <f t="shared" si="3"/>
        <v>0</v>
      </c>
      <c r="P18" s="1603">
        <f t="shared" si="3"/>
        <v>0</v>
      </c>
      <c r="Q18" s="1603">
        <f t="shared" si="3"/>
        <v>0</v>
      </c>
      <c r="R18" s="1603">
        <f t="shared" si="3"/>
        <v>0</v>
      </c>
      <c r="S18" s="1603">
        <f t="shared" si="3"/>
        <v>0</v>
      </c>
      <c r="T18" s="1603">
        <f t="shared" si="3"/>
        <v>0</v>
      </c>
      <c r="U18" s="1603">
        <f t="shared" si="3"/>
        <v>0</v>
      </c>
      <c r="V18" s="1603">
        <f t="shared" si="3"/>
        <v>0</v>
      </c>
      <c r="W18" s="1603">
        <f t="shared" si="3"/>
        <v>0</v>
      </c>
      <c r="X18" s="1603">
        <f t="shared" si="3"/>
        <v>0</v>
      </c>
      <c r="Y18" s="1603">
        <f t="shared" si="3"/>
        <v>0</v>
      </c>
      <c r="Z18" s="1603">
        <f t="shared" si="3"/>
        <v>0</v>
      </c>
      <c r="AA18" s="1603">
        <f t="shared" si="3"/>
        <v>1</v>
      </c>
      <c r="AB18" s="1603">
        <f t="shared" si="3"/>
        <v>0</v>
      </c>
      <c r="AC18" s="1603">
        <f t="shared" si="3"/>
        <v>0</v>
      </c>
      <c r="AD18" s="1603">
        <f t="shared" si="3"/>
        <v>0</v>
      </c>
      <c r="AE18" s="1603">
        <f>IF(AND(DAY(AE10)&gt;=22,DAY(AE10)&lt;=28,AE11="土"),1,0)</f>
        <v>0</v>
      </c>
      <c r="AF18" s="1603">
        <f t="shared" si="3"/>
        <v>0</v>
      </c>
      <c r="AG18" s="1603" t="e">
        <f t="shared" si="3"/>
        <v>#VALUE!</v>
      </c>
      <c r="AH18" s="1604" t="s">
        <v>2272</v>
      </c>
      <c r="AI18" s="1605">
        <f>_xlfn.AGGREGATE(9,6,C18:AG18)</f>
        <v>1</v>
      </c>
      <c r="AJ18" s="1595"/>
      <c r="AK18" s="1567"/>
      <c r="AL18" s="1567"/>
    </row>
    <row r="19" spans="2:38" hidden="1">
      <c r="B19" s="1602" t="s">
        <v>2374</v>
      </c>
      <c r="C19" s="1606" t="e">
        <f t="shared" ref="C19:AG19" si="4">IF(AND(DAY(C10)&gt;=22,DAY(C10)&lt;=28,C11="土",OR(C16="休",C16="雨")),1,0)</f>
        <v>#VALUE!</v>
      </c>
      <c r="D19" s="1606">
        <f t="shared" si="4"/>
        <v>0</v>
      </c>
      <c r="E19" s="1606">
        <f t="shared" si="4"/>
        <v>0</v>
      </c>
      <c r="F19" s="1606">
        <f t="shared" si="4"/>
        <v>0</v>
      </c>
      <c r="G19" s="1606">
        <f t="shared" si="4"/>
        <v>0</v>
      </c>
      <c r="H19" s="1606">
        <f t="shared" si="4"/>
        <v>0</v>
      </c>
      <c r="I19" s="1606">
        <f t="shared" si="4"/>
        <v>0</v>
      </c>
      <c r="J19" s="1606">
        <f t="shared" si="4"/>
        <v>0</v>
      </c>
      <c r="K19" s="1606">
        <f t="shared" si="4"/>
        <v>0</v>
      </c>
      <c r="L19" s="1606">
        <f t="shared" si="4"/>
        <v>0</v>
      </c>
      <c r="M19" s="1606">
        <f t="shared" si="4"/>
        <v>0</v>
      </c>
      <c r="N19" s="1606">
        <f t="shared" si="4"/>
        <v>0</v>
      </c>
      <c r="O19" s="1606">
        <f t="shared" si="4"/>
        <v>0</v>
      </c>
      <c r="P19" s="1606">
        <f t="shared" si="4"/>
        <v>0</v>
      </c>
      <c r="Q19" s="1606">
        <f t="shared" si="4"/>
        <v>0</v>
      </c>
      <c r="R19" s="1606">
        <f t="shared" si="4"/>
        <v>0</v>
      </c>
      <c r="S19" s="1606">
        <f t="shared" si="4"/>
        <v>0</v>
      </c>
      <c r="T19" s="1606">
        <f t="shared" si="4"/>
        <v>0</v>
      </c>
      <c r="U19" s="1606">
        <f t="shared" si="4"/>
        <v>0</v>
      </c>
      <c r="V19" s="1606">
        <f t="shared" si="4"/>
        <v>0</v>
      </c>
      <c r="W19" s="1606">
        <f t="shared" si="4"/>
        <v>0</v>
      </c>
      <c r="X19" s="1606">
        <f t="shared" si="4"/>
        <v>0</v>
      </c>
      <c r="Y19" s="1606">
        <f t="shared" si="4"/>
        <v>0</v>
      </c>
      <c r="Z19" s="1606">
        <f t="shared" si="4"/>
        <v>0</v>
      </c>
      <c r="AA19" s="1606">
        <f t="shared" si="4"/>
        <v>0</v>
      </c>
      <c r="AB19" s="1606">
        <f t="shared" si="4"/>
        <v>0</v>
      </c>
      <c r="AC19" s="1606">
        <f t="shared" si="4"/>
        <v>0</v>
      </c>
      <c r="AD19" s="1606">
        <f t="shared" si="4"/>
        <v>0</v>
      </c>
      <c r="AE19" s="1606">
        <f t="shared" si="4"/>
        <v>0</v>
      </c>
      <c r="AF19" s="1606">
        <f t="shared" si="4"/>
        <v>0</v>
      </c>
      <c r="AG19" s="1606" t="e">
        <f t="shared" si="4"/>
        <v>#VALUE!</v>
      </c>
      <c r="AH19" s="1604" t="s">
        <v>2273</v>
      </c>
      <c r="AI19" s="1605">
        <f>_xlfn.AGGREGATE(9,6,C19:AG19)</f>
        <v>0</v>
      </c>
      <c r="AJ19" s="1595"/>
      <c r="AK19" s="1567"/>
      <c r="AL19" s="1567"/>
    </row>
    <row r="20" spans="2:38" hidden="1">
      <c r="B20" s="1602" t="s">
        <v>2375</v>
      </c>
      <c r="C20" s="1603" t="e">
        <f>IF(AND(DAY(C10)&gt;=8,DAY(C10)&lt;=14,C11="土"),1,0)</f>
        <v>#VALUE!</v>
      </c>
      <c r="D20" s="1603">
        <f>IF(AND(DAY(D10)&gt;=8,DAY(D10)&lt;=14,D11="土"),1,0)</f>
        <v>0</v>
      </c>
      <c r="E20" s="1603">
        <f t="shared" ref="E20:AG20" si="5">IF(AND(DAY(E10)&gt;=8,DAY(E10)&lt;=14,E11="土"),1,0)</f>
        <v>0</v>
      </c>
      <c r="F20" s="1603">
        <f t="shared" si="5"/>
        <v>0</v>
      </c>
      <c r="G20" s="1603">
        <f t="shared" si="5"/>
        <v>0</v>
      </c>
      <c r="H20" s="1603">
        <f t="shared" si="5"/>
        <v>0</v>
      </c>
      <c r="I20" s="1603">
        <f t="shared" si="5"/>
        <v>0</v>
      </c>
      <c r="J20" s="1603">
        <f t="shared" si="5"/>
        <v>0</v>
      </c>
      <c r="K20" s="1603">
        <f t="shared" si="5"/>
        <v>0</v>
      </c>
      <c r="L20" s="1603">
        <f t="shared" si="5"/>
        <v>0</v>
      </c>
      <c r="M20" s="1603">
        <f t="shared" si="5"/>
        <v>1</v>
      </c>
      <c r="N20" s="1603">
        <f t="shared" si="5"/>
        <v>0</v>
      </c>
      <c r="O20" s="1603">
        <f t="shared" si="5"/>
        <v>0</v>
      </c>
      <c r="P20" s="1603">
        <f t="shared" si="5"/>
        <v>0</v>
      </c>
      <c r="Q20" s="1603">
        <f t="shared" si="5"/>
        <v>0</v>
      </c>
      <c r="R20" s="1603">
        <f t="shared" si="5"/>
        <v>0</v>
      </c>
      <c r="S20" s="1603">
        <f t="shared" si="5"/>
        <v>0</v>
      </c>
      <c r="T20" s="1603">
        <f t="shared" si="5"/>
        <v>0</v>
      </c>
      <c r="U20" s="1603">
        <f t="shared" si="5"/>
        <v>0</v>
      </c>
      <c r="V20" s="1603">
        <f t="shared" si="5"/>
        <v>0</v>
      </c>
      <c r="W20" s="1603">
        <f t="shared" si="5"/>
        <v>0</v>
      </c>
      <c r="X20" s="1603">
        <f t="shared" si="5"/>
        <v>0</v>
      </c>
      <c r="Y20" s="1603">
        <f t="shared" si="5"/>
        <v>0</v>
      </c>
      <c r="Z20" s="1603">
        <f t="shared" si="5"/>
        <v>0</v>
      </c>
      <c r="AA20" s="1603">
        <f t="shared" si="5"/>
        <v>0</v>
      </c>
      <c r="AB20" s="1603">
        <f t="shared" si="5"/>
        <v>0</v>
      </c>
      <c r="AC20" s="1603">
        <f t="shared" si="5"/>
        <v>0</v>
      </c>
      <c r="AD20" s="1603">
        <f t="shared" si="5"/>
        <v>0</v>
      </c>
      <c r="AE20" s="1603">
        <f t="shared" si="5"/>
        <v>0</v>
      </c>
      <c r="AF20" s="1603">
        <f t="shared" si="5"/>
        <v>0</v>
      </c>
      <c r="AG20" s="1603" t="e">
        <f t="shared" si="5"/>
        <v>#VALUE!</v>
      </c>
      <c r="AH20" s="1604" t="s">
        <v>2272</v>
      </c>
      <c r="AI20" s="1605">
        <f>_xlfn.AGGREGATE(9,6,C20:AG20)</f>
        <v>1</v>
      </c>
      <c r="AJ20" s="1595"/>
      <c r="AK20" s="1567"/>
      <c r="AL20" s="1567"/>
    </row>
    <row r="21" spans="2:38" hidden="1">
      <c r="B21" s="1602" t="s">
        <v>2376</v>
      </c>
      <c r="C21" s="1606" t="e">
        <f>IF(AND(DAY(C10)&gt;=8,DAY(C10)&lt;=14,C11="土",OR(C16="休",C16="雨")),1,0)</f>
        <v>#VALUE!</v>
      </c>
      <c r="D21" s="1606">
        <f>IF(AND(DAY(D10)&gt;=8,DAY(D10)&lt;=14,D11="土",OR(D16="休",D16="雨")),1,0)</f>
        <v>0</v>
      </c>
      <c r="E21" s="1606">
        <f t="shared" ref="E21:AG21" si="6">IF(AND(DAY(E10)&gt;=8,DAY(E10)&lt;=14,E11="土",OR(E16="休",E16="雨")),1,0)</f>
        <v>0</v>
      </c>
      <c r="F21" s="1606">
        <f t="shared" si="6"/>
        <v>0</v>
      </c>
      <c r="G21" s="1606">
        <f t="shared" si="6"/>
        <v>0</v>
      </c>
      <c r="H21" s="1606">
        <f t="shared" si="6"/>
        <v>0</v>
      </c>
      <c r="I21" s="1606">
        <f t="shared" si="6"/>
        <v>0</v>
      </c>
      <c r="J21" s="1606">
        <f t="shared" si="6"/>
        <v>0</v>
      </c>
      <c r="K21" s="1606">
        <f t="shared" si="6"/>
        <v>0</v>
      </c>
      <c r="L21" s="1606">
        <f t="shared" si="6"/>
        <v>0</v>
      </c>
      <c r="M21" s="1606">
        <f t="shared" si="6"/>
        <v>0</v>
      </c>
      <c r="N21" s="1606">
        <f t="shared" si="6"/>
        <v>0</v>
      </c>
      <c r="O21" s="1606">
        <f t="shared" si="6"/>
        <v>0</v>
      </c>
      <c r="P21" s="1606">
        <f t="shared" si="6"/>
        <v>0</v>
      </c>
      <c r="Q21" s="1606">
        <f t="shared" si="6"/>
        <v>0</v>
      </c>
      <c r="R21" s="1606">
        <f t="shared" si="6"/>
        <v>0</v>
      </c>
      <c r="S21" s="1606">
        <f t="shared" si="6"/>
        <v>0</v>
      </c>
      <c r="T21" s="1606">
        <f t="shared" si="6"/>
        <v>0</v>
      </c>
      <c r="U21" s="1606">
        <f t="shared" si="6"/>
        <v>0</v>
      </c>
      <c r="V21" s="1606">
        <f t="shared" si="6"/>
        <v>0</v>
      </c>
      <c r="W21" s="1606">
        <f t="shared" si="6"/>
        <v>0</v>
      </c>
      <c r="X21" s="1606">
        <f t="shared" si="6"/>
        <v>0</v>
      </c>
      <c r="Y21" s="1606">
        <f t="shared" si="6"/>
        <v>0</v>
      </c>
      <c r="Z21" s="1606">
        <f t="shared" si="6"/>
        <v>0</v>
      </c>
      <c r="AA21" s="1606">
        <f t="shared" si="6"/>
        <v>0</v>
      </c>
      <c r="AB21" s="1606">
        <f t="shared" si="6"/>
        <v>0</v>
      </c>
      <c r="AC21" s="1606">
        <f t="shared" si="6"/>
        <v>0</v>
      </c>
      <c r="AD21" s="1606">
        <f t="shared" si="6"/>
        <v>0</v>
      </c>
      <c r="AE21" s="1606">
        <f t="shared" si="6"/>
        <v>0</v>
      </c>
      <c r="AF21" s="1606">
        <f t="shared" si="6"/>
        <v>0</v>
      </c>
      <c r="AG21" s="1606" t="e">
        <f t="shared" si="6"/>
        <v>#VALUE!</v>
      </c>
      <c r="AH21" s="1604" t="s">
        <v>2273</v>
      </c>
      <c r="AI21" s="1605">
        <f>_xlfn.AGGREGATE(9,6,C21:AG21)</f>
        <v>0</v>
      </c>
      <c r="AJ21" s="1595"/>
      <c r="AK21" s="1567"/>
      <c r="AL21" s="1567"/>
    </row>
    <row r="22" spans="2:38">
      <c r="B22" s="1565"/>
      <c r="C22" s="1607"/>
      <c r="D22" s="1607"/>
      <c r="E22" s="1607"/>
      <c r="F22" s="1607"/>
      <c r="G22" s="1607"/>
      <c r="H22" s="1607"/>
      <c r="I22" s="1607"/>
      <c r="J22" s="1607"/>
      <c r="K22" s="1607"/>
      <c r="L22" s="1607"/>
      <c r="M22" s="1607"/>
      <c r="N22" s="1607"/>
      <c r="O22" s="1607"/>
      <c r="P22" s="1607"/>
      <c r="Q22" s="1607"/>
      <c r="R22" s="1607"/>
      <c r="S22" s="1607"/>
      <c r="T22" s="1607"/>
      <c r="U22" s="1607"/>
      <c r="V22" s="1607"/>
      <c r="W22" s="1607"/>
      <c r="X22" s="1607"/>
      <c r="Y22" s="1607"/>
      <c r="Z22" s="1607"/>
      <c r="AA22" s="1607"/>
      <c r="AB22" s="1607"/>
      <c r="AC22" s="1607"/>
      <c r="AD22" s="1607"/>
      <c r="AE22" s="1607"/>
      <c r="AF22" s="1607"/>
      <c r="AG22" s="1607"/>
      <c r="AH22" s="1567"/>
      <c r="AI22" s="1565"/>
      <c r="AJ22" s="1567"/>
      <c r="AK22" s="1567"/>
      <c r="AL22" s="1567"/>
    </row>
    <row r="23" spans="2:38" hidden="1">
      <c r="B23" s="1565"/>
      <c r="C23" s="1565">
        <f>YEAR(C26)</f>
        <v>2026</v>
      </c>
      <c r="D23" s="1565">
        <f>MONTH(C26)</f>
        <v>5</v>
      </c>
      <c r="E23" s="1565"/>
      <c r="F23" s="1565"/>
      <c r="G23" s="1565"/>
      <c r="H23" s="1565"/>
      <c r="I23" s="1565"/>
      <c r="J23" s="1565"/>
      <c r="K23" s="1565"/>
      <c r="L23" s="1565"/>
      <c r="M23" s="1565"/>
      <c r="N23" s="1565"/>
      <c r="O23" s="1565"/>
      <c r="P23" s="1565"/>
      <c r="Q23" s="1565"/>
      <c r="R23" s="1565"/>
      <c r="S23" s="1565"/>
      <c r="T23" s="1565"/>
      <c r="U23" s="1565"/>
      <c r="V23" s="1565"/>
      <c r="W23" s="1565"/>
      <c r="X23" s="1565"/>
      <c r="Y23" s="1565"/>
      <c r="Z23" s="1565"/>
      <c r="AA23" s="1565"/>
      <c r="AB23" s="1565"/>
      <c r="AC23" s="1565"/>
      <c r="AD23" s="1565"/>
      <c r="AE23" s="1565"/>
      <c r="AF23" s="1565"/>
      <c r="AG23" s="1565"/>
      <c r="AH23" s="1567"/>
      <c r="AI23" s="1565"/>
      <c r="AJ23" s="1567"/>
      <c r="AK23" s="1567"/>
      <c r="AL23" s="1567"/>
    </row>
    <row r="24" spans="2:38">
      <c r="B24" s="1570" t="s">
        <v>2266</v>
      </c>
      <c r="C24" s="4224">
        <f>C26</f>
        <v>46143</v>
      </c>
      <c r="D24" s="4225"/>
      <c r="E24" s="4225"/>
      <c r="F24" s="4225"/>
      <c r="G24" s="4225"/>
      <c r="H24" s="4225"/>
      <c r="I24" s="4225"/>
      <c r="J24" s="4225"/>
      <c r="K24" s="4225"/>
      <c r="L24" s="4225"/>
      <c r="M24" s="4225"/>
      <c r="N24" s="4225"/>
      <c r="O24" s="4225"/>
      <c r="P24" s="4225"/>
      <c r="Q24" s="4225"/>
      <c r="R24" s="4225"/>
      <c r="S24" s="4225"/>
      <c r="T24" s="4225"/>
      <c r="U24" s="4225"/>
      <c r="V24" s="4225"/>
      <c r="W24" s="4225"/>
      <c r="X24" s="4225"/>
      <c r="Y24" s="4225"/>
      <c r="Z24" s="4225"/>
      <c r="AA24" s="4225"/>
      <c r="AB24" s="4225"/>
      <c r="AC24" s="4225"/>
      <c r="AD24" s="4225"/>
      <c r="AE24" s="4225"/>
      <c r="AF24" s="4225"/>
      <c r="AG24" s="4225"/>
      <c r="AH24" s="4225"/>
      <c r="AI24" s="4226"/>
      <c r="AJ24" s="1567"/>
      <c r="AK24" s="1567"/>
      <c r="AL24" s="1567"/>
    </row>
    <row r="25" spans="2:38" hidden="1">
      <c r="B25" s="1608"/>
      <c r="C25" s="1590">
        <f>DATE($C23,$D23,1)</f>
        <v>46143</v>
      </c>
      <c r="D25" s="1590">
        <f>C25+1</f>
        <v>46144</v>
      </c>
      <c r="E25" s="1590">
        <f t="shared" ref="E25:AG25" si="7">D25+1</f>
        <v>46145</v>
      </c>
      <c r="F25" s="1590">
        <f t="shared" si="7"/>
        <v>46146</v>
      </c>
      <c r="G25" s="1590">
        <f t="shared" si="7"/>
        <v>46147</v>
      </c>
      <c r="H25" s="1590">
        <f t="shared" si="7"/>
        <v>46148</v>
      </c>
      <c r="I25" s="1590">
        <f t="shared" si="7"/>
        <v>46149</v>
      </c>
      <c r="J25" s="1590">
        <f t="shared" si="7"/>
        <v>46150</v>
      </c>
      <c r="K25" s="1590">
        <f t="shared" si="7"/>
        <v>46151</v>
      </c>
      <c r="L25" s="1590">
        <f t="shared" si="7"/>
        <v>46152</v>
      </c>
      <c r="M25" s="1590">
        <f t="shared" si="7"/>
        <v>46153</v>
      </c>
      <c r="N25" s="1590">
        <f t="shared" si="7"/>
        <v>46154</v>
      </c>
      <c r="O25" s="1590">
        <f t="shared" si="7"/>
        <v>46155</v>
      </c>
      <c r="P25" s="1590">
        <f t="shared" si="7"/>
        <v>46156</v>
      </c>
      <c r="Q25" s="1590">
        <f t="shared" si="7"/>
        <v>46157</v>
      </c>
      <c r="R25" s="1590">
        <f t="shared" si="7"/>
        <v>46158</v>
      </c>
      <c r="S25" s="1590">
        <f t="shared" si="7"/>
        <v>46159</v>
      </c>
      <c r="T25" s="1590">
        <f t="shared" si="7"/>
        <v>46160</v>
      </c>
      <c r="U25" s="1590">
        <f t="shared" si="7"/>
        <v>46161</v>
      </c>
      <c r="V25" s="1590">
        <f t="shared" si="7"/>
        <v>46162</v>
      </c>
      <c r="W25" s="1590">
        <f t="shared" si="7"/>
        <v>46163</v>
      </c>
      <c r="X25" s="1590">
        <f t="shared" si="7"/>
        <v>46164</v>
      </c>
      <c r="Y25" s="1590">
        <f t="shared" si="7"/>
        <v>46165</v>
      </c>
      <c r="Z25" s="1590">
        <f t="shared" si="7"/>
        <v>46166</v>
      </c>
      <c r="AA25" s="1590">
        <f t="shared" si="7"/>
        <v>46167</v>
      </c>
      <c r="AB25" s="1590">
        <f t="shared" si="7"/>
        <v>46168</v>
      </c>
      <c r="AC25" s="1590">
        <f t="shared" si="7"/>
        <v>46169</v>
      </c>
      <c r="AD25" s="1590">
        <f t="shared" si="7"/>
        <v>46170</v>
      </c>
      <c r="AE25" s="1590">
        <f t="shared" si="7"/>
        <v>46171</v>
      </c>
      <c r="AF25" s="1590">
        <f t="shared" si="7"/>
        <v>46172</v>
      </c>
      <c r="AG25" s="1590">
        <f t="shared" si="7"/>
        <v>46173</v>
      </c>
      <c r="AH25" s="1609"/>
      <c r="AI25" s="1610"/>
      <c r="AJ25" s="1567"/>
      <c r="AK25" s="1567"/>
      <c r="AL25" s="1567"/>
    </row>
    <row r="26" spans="2:38">
      <c r="B26" s="1611" t="s">
        <v>2267</v>
      </c>
      <c r="C26" s="1612">
        <f>IF(EDATE(C9,1)&gt;$G$5,"",EDATE(C9,1))</f>
        <v>46143</v>
      </c>
      <c r="D26" s="1590">
        <f>IF(D25&gt;$G$5,"",IF(C26=EOMONTH(DATE($C23,$D23,1),0),"",IF(C26="","",C26+1)))</f>
        <v>46144</v>
      </c>
      <c r="E26" s="1590">
        <f t="shared" ref="E26:AG26" si="8">IF(E25&gt;$G$5,"",IF(D26=EOMONTH(DATE($C23,$D23,1),0),"",IF(D26="","",D26+1)))</f>
        <v>46145</v>
      </c>
      <c r="F26" s="1590">
        <f t="shared" si="8"/>
        <v>46146</v>
      </c>
      <c r="G26" s="1590">
        <f t="shared" si="8"/>
        <v>46147</v>
      </c>
      <c r="H26" s="1590">
        <f t="shared" si="8"/>
        <v>46148</v>
      </c>
      <c r="I26" s="1590">
        <f t="shared" si="8"/>
        <v>46149</v>
      </c>
      <c r="J26" s="1590">
        <f t="shared" si="8"/>
        <v>46150</v>
      </c>
      <c r="K26" s="1590">
        <f t="shared" si="8"/>
        <v>46151</v>
      </c>
      <c r="L26" s="1590">
        <f t="shared" si="8"/>
        <v>46152</v>
      </c>
      <c r="M26" s="1590">
        <f t="shared" si="8"/>
        <v>46153</v>
      </c>
      <c r="N26" s="1590">
        <f t="shared" si="8"/>
        <v>46154</v>
      </c>
      <c r="O26" s="1590">
        <f t="shared" si="8"/>
        <v>46155</v>
      </c>
      <c r="P26" s="1590">
        <f t="shared" si="8"/>
        <v>46156</v>
      </c>
      <c r="Q26" s="1590">
        <f t="shared" si="8"/>
        <v>46157</v>
      </c>
      <c r="R26" s="1590">
        <f t="shared" si="8"/>
        <v>46158</v>
      </c>
      <c r="S26" s="1590">
        <f t="shared" si="8"/>
        <v>46159</v>
      </c>
      <c r="T26" s="1590">
        <f t="shared" si="8"/>
        <v>46160</v>
      </c>
      <c r="U26" s="1590">
        <f t="shared" si="8"/>
        <v>46161</v>
      </c>
      <c r="V26" s="1590">
        <f t="shared" si="8"/>
        <v>46162</v>
      </c>
      <c r="W26" s="1590">
        <f t="shared" si="8"/>
        <v>46163</v>
      </c>
      <c r="X26" s="1590">
        <f t="shared" si="8"/>
        <v>46164</v>
      </c>
      <c r="Y26" s="1590">
        <f t="shared" si="8"/>
        <v>46165</v>
      </c>
      <c r="Z26" s="1590">
        <f t="shared" si="8"/>
        <v>46166</v>
      </c>
      <c r="AA26" s="1590">
        <f>IF(AA25&gt;$G$5,"",IF(Z26=EOMONTH(DATE($C23,$D23,1),0),"",IF(Z26="","",Z26+1)))</f>
        <v>46167</v>
      </c>
      <c r="AB26" s="1590">
        <f t="shared" si="8"/>
        <v>46168</v>
      </c>
      <c r="AC26" s="1590">
        <f t="shared" si="8"/>
        <v>46169</v>
      </c>
      <c r="AD26" s="1590">
        <f t="shared" si="8"/>
        <v>46170</v>
      </c>
      <c r="AE26" s="1590">
        <f t="shared" si="8"/>
        <v>46171</v>
      </c>
      <c r="AF26" s="1590">
        <f t="shared" si="8"/>
        <v>46172</v>
      </c>
      <c r="AG26" s="1590">
        <f t="shared" si="8"/>
        <v>46173</v>
      </c>
      <c r="AH26" s="1591" t="s">
        <v>2268</v>
      </c>
      <c r="AI26" s="1592">
        <f>+COUNTIFS(C27:AG27,"土",C28:AG28,"")+COUNTIFS(C27:AG27,"日",C28:AG28,"")</f>
        <v>10</v>
      </c>
      <c r="AJ26" s="1567"/>
      <c r="AK26" s="1567"/>
      <c r="AL26" s="1567"/>
    </row>
    <row r="27" spans="2:38" s="1567" customFormat="1">
      <c r="B27" s="1584" t="s">
        <v>1060</v>
      </c>
      <c r="C27" s="1572" t="str">
        <f>IFERROR(TEXT(WEEKDAY(+C26),"aaa"),"")</f>
        <v>金</v>
      </c>
      <c r="D27" s="1572" t="str">
        <f t="shared" ref="D27:AG27" si="9">IFERROR(TEXT(WEEKDAY(+D26),"aaa"),"")</f>
        <v>土</v>
      </c>
      <c r="E27" s="1572" t="str">
        <f t="shared" si="9"/>
        <v>日</v>
      </c>
      <c r="F27" s="1572" t="str">
        <f t="shared" si="9"/>
        <v>月</v>
      </c>
      <c r="G27" s="1572" t="str">
        <f t="shared" si="9"/>
        <v>火</v>
      </c>
      <c r="H27" s="1572" t="str">
        <f t="shared" si="9"/>
        <v>水</v>
      </c>
      <c r="I27" s="1572" t="str">
        <f t="shared" si="9"/>
        <v>木</v>
      </c>
      <c r="J27" s="1572" t="str">
        <f t="shared" si="9"/>
        <v>金</v>
      </c>
      <c r="K27" s="1572" t="str">
        <f t="shared" si="9"/>
        <v>土</v>
      </c>
      <c r="L27" s="1572" t="str">
        <f t="shared" si="9"/>
        <v>日</v>
      </c>
      <c r="M27" s="1572" t="str">
        <f t="shared" si="9"/>
        <v>月</v>
      </c>
      <c r="N27" s="1572" t="str">
        <f t="shared" si="9"/>
        <v>火</v>
      </c>
      <c r="O27" s="1572" t="str">
        <f t="shared" si="9"/>
        <v>水</v>
      </c>
      <c r="P27" s="1572" t="str">
        <f t="shared" si="9"/>
        <v>木</v>
      </c>
      <c r="Q27" s="1572" t="str">
        <f t="shared" si="9"/>
        <v>金</v>
      </c>
      <c r="R27" s="1572" t="str">
        <f t="shared" si="9"/>
        <v>土</v>
      </c>
      <c r="S27" s="1572" t="str">
        <f t="shared" si="9"/>
        <v>日</v>
      </c>
      <c r="T27" s="1572" t="str">
        <f t="shared" si="9"/>
        <v>月</v>
      </c>
      <c r="U27" s="1572" t="str">
        <f t="shared" si="9"/>
        <v>火</v>
      </c>
      <c r="V27" s="1572" t="str">
        <f t="shared" si="9"/>
        <v>水</v>
      </c>
      <c r="W27" s="1572" t="str">
        <f t="shared" si="9"/>
        <v>木</v>
      </c>
      <c r="X27" s="1572" t="str">
        <f t="shared" si="9"/>
        <v>金</v>
      </c>
      <c r="Y27" s="1572" t="str">
        <f t="shared" si="9"/>
        <v>土</v>
      </c>
      <c r="Z27" s="1572" t="str">
        <f t="shared" si="9"/>
        <v>日</v>
      </c>
      <c r="AA27" s="1572" t="str">
        <f>IFERROR(TEXT(WEEKDAY(+AA26),"aaa"),"")</f>
        <v>月</v>
      </c>
      <c r="AB27" s="1572" t="str">
        <f t="shared" si="9"/>
        <v>火</v>
      </c>
      <c r="AC27" s="1572" t="str">
        <f t="shared" si="9"/>
        <v>水</v>
      </c>
      <c r="AD27" s="1572" t="str">
        <f t="shared" si="9"/>
        <v>木</v>
      </c>
      <c r="AE27" s="1572" t="str">
        <f t="shared" si="9"/>
        <v>金</v>
      </c>
      <c r="AF27" s="1572" t="str">
        <f t="shared" si="9"/>
        <v>土</v>
      </c>
      <c r="AG27" s="1572" t="str">
        <f t="shared" si="9"/>
        <v>日</v>
      </c>
      <c r="AH27" s="1591" t="s">
        <v>2269</v>
      </c>
      <c r="AI27" s="1592">
        <f>+COUNTIF(C28:AG28,"夏休")+COUNTIF(C28:AG28,"冬休")+COUNTIF(C28:AG28,"中止")</f>
        <v>0</v>
      </c>
    </row>
    <row r="28" spans="2:38" s="1567" customFormat="1" ht="13.5" customHeight="1">
      <c r="B28" s="4227" t="s">
        <v>2270</v>
      </c>
      <c r="C28" s="4229"/>
      <c r="D28" s="4220"/>
      <c r="E28" s="4220"/>
      <c r="F28" s="4220"/>
      <c r="G28" s="4220"/>
      <c r="H28" s="4220"/>
      <c r="I28" s="4220"/>
      <c r="J28" s="4220"/>
      <c r="K28" s="4220"/>
      <c r="L28" s="4220"/>
      <c r="M28" s="4220"/>
      <c r="N28" s="4220"/>
      <c r="O28" s="4220"/>
      <c r="P28" s="4220"/>
      <c r="Q28" s="4220"/>
      <c r="R28" s="4220"/>
      <c r="S28" s="4220"/>
      <c r="T28" s="4220"/>
      <c r="U28" s="4220"/>
      <c r="V28" s="4220"/>
      <c r="W28" s="4220"/>
      <c r="X28" s="4220"/>
      <c r="Y28" s="4220"/>
      <c r="Z28" s="4220"/>
      <c r="AA28" s="4220"/>
      <c r="AB28" s="4220"/>
      <c r="AC28" s="4220"/>
      <c r="AD28" s="4220"/>
      <c r="AE28" s="4220"/>
      <c r="AF28" s="4220"/>
      <c r="AG28" s="4221"/>
      <c r="AH28" s="1593" t="s">
        <v>1061</v>
      </c>
      <c r="AI28" s="1594">
        <f>COUNT(C26:AG26)-AI27</f>
        <v>31</v>
      </c>
    </row>
    <row r="29" spans="2:38" s="1567" customFormat="1" ht="13.5" customHeight="1">
      <c r="B29" s="4228"/>
      <c r="C29" s="4229"/>
      <c r="D29" s="4220"/>
      <c r="E29" s="4220"/>
      <c r="F29" s="4220"/>
      <c r="G29" s="4220"/>
      <c r="H29" s="4220"/>
      <c r="I29" s="4220"/>
      <c r="J29" s="4220"/>
      <c r="K29" s="4220"/>
      <c r="L29" s="4220"/>
      <c r="M29" s="4220"/>
      <c r="N29" s="4220"/>
      <c r="O29" s="4220"/>
      <c r="P29" s="4220"/>
      <c r="Q29" s="4220"/>
      <c r="R29" s="4220"/>
      <c r="S29" s="4220"/>
      <c r="T29" s="4220"/>
      <c r="U29" s="4220"/>
      <c r="V29" s="4220"/>
      <c r="W29" s="4220"/>
      <c r="X29" s="4220"/>
      <c r="Y29" s="4220"/>
      <c r="Z29" s="4220"/>
      <c r="AA29" s="4220"/>
      <c r="AB29" s="4220"/>
      <c r="AC29" s="4220"/>
      <c r="AD29" s="4220"/>
      <c r="AE29" s="4220"/>
      <c r="AF29" s="4220"/>
      <c r="AG29" s="4221"/>
      <c r="AH29" s="1593" t="s">
        <v>1062</v>
      </c>
      <c r="AI29" s="1594">
        <f>+COUNTIF(C30:AG31,"休")</f>
        <v>0</v>
      </c>
      <c r="AJ29" s="1595" t="str">
        <f>IF(AI30&gt;0.285,"",IF(AI29&lt;AI26,"←計画日数が足りません",""))</f>
        <v>←計画日数が足りません</v>
      </c>
    </row>
    <row r="30" spans="2:38" s="1567" customFormat="1" ht="13.5" customHeight="1">
      <c r="B30" s="4222" t="s">
        <v>1055</v>
      </c>
      <c r="C30" s="4239"/>
      <c r="D30" s="4237"/>
      <c r="E30" s="4233"/>
      <c r="F30" s="4233"/>
      <c r="G30" s="4237"/>
      <c r="H30" s="4214"/>
      <c r="I30" s="4214"/>
      <c r="J30" s="4214"/>
      <c r="K30" s="4214"/>
      <c r="L30" s="4233"/>
      <c r="M30" s="4233"/>
      <c r="N30" s="4237"/>
      <c r="O30" s="4214"/>
      <c r="P30" s="4214"/>
      <c r="Q30" s="4214"/>
      <c r="R30" s="4214"/>
      <c r="S30" s="4233"/>
      <c r="T30" s="4237"/>
      <c r="U30" s="4237"/>
      <c r="V30" s="4214"/>
      <c r="W30" s="4214"/>
      <c r="X30" s="4214"/>
      <c r="Y30" s="4214"/>
      <c r="Z30" s="4212"/>
      <c r="AA30" s="4212"/>
      <c r="AB30" s="4214"/>
      <c r="AC30" s="4214"/>
      <c r="AD30" s="4214"/>
      <c r="AE30" s="4214"/>
      <c r="AF30" s="4214"/>
      <c r="AG30" s="4215"/>
      <c r="AH30" s="1593" t="s">
        <v>1063</v>
      </c>
      <c r="AI30" s="1596">
        <f>+AI29/AI28</f>
        <v>0</v>
      </c>
    </row>
    <row r="31" spans="2:38" s="1567" customFormat="1">
      <c r="B31" s="4222"/>
      <c r="C31" s="4240"/>
      <c r="D31" s="4238"/>
      <c r="E31" s="4230"/>
      <c r="F31" s="4230"/>
      <c r="G31" s="4238"/>
      <c r="H31" s="4214"/>
      <c r="I31" s="4214"/>
      <c r="J31" s="4214"/>
      <c r="K31" s="4214"/>
      <c r="L31" s="4230"/>
      <c r="M31" s="4230"/>
      <c r="N31" s="4238"/>
      <c r="O31" s="4214"/>
      <c r="P31" s="4214"/>
      <c r="Q31" s="4214"/>
      <c r="R31" s="4214"/>
      <c r="S31" s="4230"/>
      <c r="T31" s="4238"/>
      <c r="U31" s="4238"/>
      <c r="V31" s="4214"/>
      <c r="W31" s="4214"/>
      <c r="X31" s="4214"/>
      <c r="Y31" s="4214"/>
      <c r="Z31" s="4212"/>
      <c r="AA31" s="4212"/>
      <c r="AB31" s="4214"/>
      <c r="AC31" s="4214"/>
      <c r="AD31" s="4214"/>
      <c r="AE31" s="4214"/>
      <c r="AF31" s="4214"/>
      <c r="AG31" s="4215"/>
      <c r="AH31" s="1593" t="s">
        <v>1051</v>
      </c>
      <c r="AI31" s="1594">
        <f>+COUNTA(C32:AG33)</f>
        <v>0</v>
      </c>
    </row>
    <row r="32" spans="2:38" s="1567" customFormat="1">
      <c r="B32" s="4216" t="s">
        <v>1057</v>
      </c>
      <c r="C32" s="4235"/>
      <c r="D32" s="4233"/>
      <c r="E32" s="4233"/>
      <c r="F32" s="4233"/>
      <c r="G32" s="4233"/>
      <c r="H32" s="4212"/>
      <c r="I32" s="4212"/>
      <c r="J32" s="4212"/>
      <c r="K32" s="4212"/>
      <c r="L32" s="4233"/>
      <c r="M32" s="4233"/>
      <c r="N32" s="4233"/>
      <c r="O32" s="4212"/>
      <c r="P32" s="4212"/>
      <c r="Q32" s="4212"/>
      <c r="R32" s="4212"/>
      <c r="S32" s="4233"/>
      <c r="T32" s="4233"/>
      <c r="U32" s="4233"/>
      <c r="V32" s="4212"/>
      <c r="W32" s="4212"/>
      <c r="X32" s="4212"/>
      <c r="Y32" s="4212"/>
      <c r="Z32" s="4230"/>
      <c r="AA32" s="4230"/>
      <c r="AB32" s="4212"/>
      <c r="AC32" s="4212"/>
      <c r="AD32" s="4212"/>
      <c r="AE32" s="4212"/>
      <c r="AF32" s="4212"/>
      <c r="AG32" s="4210"/>
      <c r="AH32" s="1597" t="s">
        <v>1064</v>
      </c>
      <c r="AI32" s="1598">
        <f>+AI31/AI28</f>
        <v>0</v>
      </c>
      <c r="AL32" s="1565">
        <f>+COUNTIF(C30:AG31,"休")</f>
        <v>0</v>
      </c>
    </row>
    <row r="33" spans="2:38" s="1567" customFormat="1">
      <c r="B33" s="4217"/>
      <c r="C33" s="4236"/>
      <c r="D33" s="4234"/>
      <c r="E33" s="4234"/>
      <c r="F33" s="4234"/>
      <c r="G33" s="4234"/>
      <c r="H33" s="4213"/>
      <c r="I33" s="4213"/>
      <c r="J33" s="4213"/>
      <c r="K33" s="4213"/>
      <c r="L33" s="4234"/>
      <c r="M33" s="4234"/>
      <c r="N33" s="4234"/>
      <c r="O33" s="4213"/>
      <c r="P33" s="4213"/>
      <c r="Q33" s="4213"/>
      <c r="R33" s="4213"/>
      <c r="S33" s="4234"/>
      <c r="T33" s="4234"/>
      <c r="U33" s="4234"/>
      <c r="V33" s="4213"/>
      <c r="W33" s="4213"/>
      <c r="X33" s="4213"/>
      <c r="Y33" s="4213"/>
      <c r="Z33" s="4213"/>
      <c r="AA33" s="4213"/>
      <c r="AB33" s="4213"/>
      <c r="AC33" s="4213"/>
      <c r="AD33" s="4213"/>
      <c r="AE33" s="4213"/>
      <c r="AF33" s="4213"/>
      <c r="AG33" s="4211"/>
      <c r="AH33" s="1599" t="s">
        <v>2271</v>
      </c>
      <c r="AI33" s="1600" t="str">
        <f>IF(7&gt;AI28,"対象外",IF(OR(AI32&gt;=0.285,AI31&gt;=AI26),"OK","NG"))</f>
        <v>NG</v>
      </c>
      <c r="AJ33" s="1595" t="str">
        <f>IF(AI33="対象外","←７日間に満たない期間は達成判定の対象外",IF(AI33="NG","←月単位未達成","←月単位達成"))</f>
        <v>←月単位未達成</v>
      </c>
      <c r="AL33" s="1601" t="str">
        <f>IF(7&gt;AI28,"対象外",IF(AL32&gt;=AI26,"OK","NG"))</f>
        <v>NG</v>
      </c>
    </row>
    <row r="34" spans="2:38" hidden="1">
      <c r="B34" s="1602" t="s">
        <v>2373</v>
      </c>
      <c r="C34" s="1603">
        <f t="shared" ref="C34:AG34" si="10">IF(AND(DAY(C26)&gt;=22,DAY(C26)&lt;=28,C27="土"),1,0)</f>
        <v>0</v>
      </c>
      <c r="D34" s="1603">
        <f t="shared" si="10"/>
        <v>0</v>
      </c>
      <c r="E34" s="1603">
        <f t="shared" si="10"/>
        <v>0</v>
      </c>
      <c r="F34" s="1603">
        <f t="shared" si="10"/>
        <v>0</v>
      </c>
      <c r="G34" s="1603">
        <f t="shared" si="10"/>
        <v>0</v>
      </c>
      <c r="H34" s="1603">
        <f t="shared" si="10"/>
        <v>0</v>
      </c>
      <c r="I34" s="1603">
        <f t="shared" si="10"/>
        <v>0</v>
      </c>
      <c r="J34" s="1603">
        <f t="shared" si="10"/>
        <v>0</v>
      </c>
      <c r="K34" s="1603">
        <f t="shared" si="10"/>
        <v>0</v>
      </c>
      <c r="L34" s="1603">
        <f t="shared" si="10"/>
        <v>0</v>
      </c>
      <c r="M34" s="1603">
        <f t="shared" si="10"/>
        <v>0</v>
      </c>
      <c r="N34" s="1603">
        <f t="shared" si="10"/>
        <v>0</v>
      </c>
      <c r="O34" s="1603">
        <f t="shared" si="10"/>
        <v>0</v>
      </c>
      <c r="P34" s="1603">
        <f t="shared" si="10"/>
        <v>0</v>
      </c>
      <c r="Q34" s="1603">
        <f t="shared" si="10"/>
        <v>0</v>
      </c>
      <c r="R34" s="1603">
        <f t="shared" si="10"/>
        <v>0</v>
      </c>
      <c r="S34" s="1603">
        <f t="shared" si="10"/>
        <v>0</v>
      </c>
      <c r="T34" s="1603">
        <f t="shared" si="10"/>
        <v>0</v>
      </c>
      <c r="U34" s="1603">
        <f t="shared" si="10"/>
        <v>0</v>
      </c>
      <c r="V34" s="1603">
        <f t="shared" si="10"/>
        <v>0</v>
      </c>
      <c r="W34" s="1603">
        <f t="shared" si="10"/>
        <v>0</v>
      </c>
      <c r="X34" s="1603">
        <f t="shared" si="10"/>
        <v>0</v>
      </c>
      <c r="Y34" s="1603">
        <f t="shared" si="10"/>
        <v>1</v>
      </c>
      <c r="Z34" s="1603">
        <f t="shared" si="10"/>
        <v>0</v>
      </c>
      <c r="AA34" s="1603">
        <f t="shared" si="10"/>
        <v>0</v>
      </c>
      <c r="AB34" s="1603">
        <f t="shared" si="10"/>
        <v>0</v>
      </c>
      <c r="AC34" s="1603">
        <f t="shared" si="10"/>
        <v>0</v>
      </c>
      <c r="AD34" s="1603">
        <f t="shared" si="10"/>
        <v>0</v>
      </c>
      <c r="AE34" s="1603">
        <f t="shared" si="10"/>
        <v>0</v>
      </c>
      <c r="AF34" s="1603">
        <f t="shared" si="10"/>
        <v>0</v>
      </c>
      <c r="AG34" s="1603">
        <f t="shared" si="10"/>
        <v>0</v>
      </c>
      <c r="AH34" s="1604" t="s">
        <v>2272</v>
      </c>
      <c r="AI34" s="1605">
        <f>_xlfn.AGGREGATE(9,6,C34:AG34)</f>
        <v>1</v>
      </c>
      <c r="AJ34" s="1595"/>
      <c r="AK34" s="1567"/>
      <c r="AL34" s="1567"/>
    </row>
    <row r="35" spans="2:38" hidden="1">
      <c r="B35" s="1602" t="s">
        <v>2374</v>
      </c>
      <c r="C35" s="1606">
        <f t="shared" ref="C35:AG35" si="11">IF(AND(DAY(C26)&gt;=22,DAY(C26)&lt;=28,C27="土",OR(C32="休",C32="雨")),1,0)</f>
        <v>0</v>
      </c>
      <c r="D35" s="1606">
        <f t="shared" si="11"/>
        <v>0</v>
      </c>
      <c r="E35" s="1606">
        <f t="shared" si="11"/>
        <v>0</v>
      </c>
      <c r="F35" s="1606">
        <f t="shared" si="11"/>
        <v>0</v>
      </c>
      <c r="G35" s="1606">
        <f t="shared" si="11"/>
        <v>0</v>
      </c>
      <c r="H35" s="1606">
        <f t="shared" si="11"/>
        <v>0</v>
      </c>
      <c r="I35" s="1606">
        <f t="shared" si="11"/>
        <v>0</v>
      </c>
      <c r="J35" s="1606">
        <f t="shared" si="11"/>
        <v>0</v>
      </c>
      <c r="K35" s="1606">
        <f t="shared" si="11"/>
        <v>0</v>
      </c>
      <c r="L35" s="1606">
        <f t="shared" si="11"/>
        <v>0</v>
      </c>
      <c r="M35" s="1606">
        <f t="shared" si="11"/>
        <v>0</v>
      </c>
      <c r="N35" s="1606">
        <f t="shared" si="11"/>
        <v>0</v>
      </c>
      <c r="O35" s="1606">
        <f t="shared" si="11"/>
        <v>0</v>
      </c>
      <c r="P35" s="1606">
        <f t="shared" si="11"/>
        <v>0</v>
      </c>
      <c r="Q35" s="1606">
        <f t="shared" si="11"/>
        <v>0</v>
      </c>
      <c r="R35" s="1606">
        <f t="shared" si="11"/>
        <v>0</v>
      </c>
      <c r="S35" s="1606">
        <f t="shared" si="11"/>
        <v>0</v>
      </c>
      <c r="T35" s="1606">
        <f t="shared" si="11"/>
        <v>0</v>
      </c>
      <c r="U35" s="1606">
        <f t="shared" si="11"/>
        <v>0</v>
      </c>
      <c r="V35" s="1606">
        <f t="shared" si="11"/>
        <v>0</v>
      </c>
      <c r="W35" s="1606">
        <f t="shared" si="11"/>
        <v>0</v>
      </c>
      <c r="X35" s="1606">
        <f t="shared" si="11"/>
        <v>0</v>
      </c>
      <c r="Y35" s="1606">
        <f t="shared" si="11"/>
        <v>0</v>
      </c>
      <c r="Z35" s="1606">
        <f t="shared" si="11"/>
        <v>0</v>
      </c>
      <c r="AA35" s="1606">
        <f t="shared" si="11"/>
        <v>0</v>
      </c>
      <c r="AB35" s="1606">
        <f t="shared" si="11"/>
        <v>0</v>
      </c>
      <c r="AC35" s="1606">
        <f t="shared" si="11"/>
        <v>0</v>
      </c>
      <c r="AD35" s="1606">
        <f t="shared" si="11"/>
        <v>0</v>
      </c>
      <c r="AE35" s="1606">
        <f t="shared" si="11"/>
        <v>0</v>
      </c>
      <c r="AF35" s="1606">
        <f t="shared" si="11"/>
        <v>0</v>
      </c>
      <c r="AG35" s="1606">
        <f t="shared" si="11"/>
        <v>0</v>
      </c>
      <c r="AH35" s="1604" t="s">
        <v>2273</v>
      </c>
      <c r="AI35" s="1605">
        <f>_xlfn.AGGREGATE(9,6,C35:AG35)</f>
        <v>0</v>
      </c>
      <c r="AJ35" s="1595"/>
      <c r="AK35" s="1567"/>
      <c r="AL35" s="1567"/>
    </row>
    <row r="36" spans="2:38" hidden="1">
      <c r="B36" s="1602" t="s">
        <v>2375</v>
      </c>
      <c r="C36" s="1603">
        <f>IF(AND(DAY(C26)&gt;=8,DAY(C26)&lt;=14,C27="土"),1,0)</f>
        <v>0</v>
      </c>
      <c r="D36" s="1603">
        <f>IF(AND(DAY(D26)&gt;=8,DAY(D26)&lt;=14,D27="土"),1,0)</f>
        <v>0</v>
      </c>
      <c r="E36" s="1603">
        <f t="shared" ref="E36:AG36" si="12">IF(AND(DAY(E26)&gt;=8,DAY(E26)&lt;=14,E27="土"),1,0)</f>
        <v>0</v>
      </c>
      <c r="F36" s="1603">
        <f t="shared" si="12"/>
        <v>0</v>
      </c>
      <c r="G36" s="1603">
        <f t="shared" si="12"/>
        <v>0</v>
      </c>
      <c r="H36" s="1603">
        <f t="shared" si="12"/>
        <v>0</v>
      </c>
      <c r="I36" s="1603">
        <f t="shared" si="12"/>
        <v>0</v>
      </c>
      <c r="J36" s="1603">
        <f t="shared" si="12"/>
        <v>0</v>
      </c>
      <c r="K36" s="1603">
        <f t="shared" si="12"/>
        <v>1</v>
      </c>
      <c r="L36" s="1603">
        <f t="shared" si="12"/>
        <v>0</v>
      </c>
      <c r="M36" s="1603">
        <f t="shared" si="12"/>
        <v>0</v>
      </c>
      <c r="N36" s="1603">
        <f t="shared" si="12"/>
        <v>0</v>
      </c>
      <c r="O36" s="1603">
        <f t="shared" si="12"/>
        <v>0</v>
      </c>
      <c r="P36" s="1603">
        <f t="shared" si="12"/>
        <v>0</v>
      </c>
      <c r="Q36" s="1603">
        <f t="shared" si="12"/>
        <v>0</v>
      </c>
      <c r="R36" s="1603">
        <f t="shared" si="12"/>
        <v>0</v>
      </c>
      <c r="S36" s="1603">
        <f t="shared" si="12"/>
        <v>0</v>
      </c>
      <c r="T36" s="1603">
        <f t="shared" si="12"/>
        <v>0</v>
      </c>
      <c r="U36" s="1603">
        <f t="shared" si="12"/>
        <v>0</v>
      </c>
      <c r="V36" s="1603">
        <f t="shared" si="12"/>
        <v>0</v>
      </c>
      <c r="W36" s="1603">
        <f t="shared" si="12"/>
        <v>0</v>
      </c>
      <c r="X36" s="1603">
        <f t="shared" si="12"/>
        <v>0</v>
      </c>
      <c r="Y36" s="1603">
        <f t="shared" si="12"/>
        <v>0</v>
      </c>
      <c r="Z36" s="1603">
        <f t="shared" si="12"/>
        <v>0</v>
      </c>
      <c r="AA36" s="1603">
        <f t="shared" si="12"/>
        <v>0</v>
      </c>
      <c r="AB36" s="1603">
        <f t="shared" si="12"/>
        <v>0</v>
      </c>
      <c r="AC36" s="1603">
        <f t="shared" si="12"/>
        <v>0</v>
      </c>
      <c r="AD36" s="1603">
        <f t="shared" si="12"/>
        <v>0</v>
      </c>
      <c r="AE36" s="1603">
        <f t="shared" si="12"/>
        <v>0</v>
      </c>
      <c r="AF36" s="1603">
        <f t="shared" si="12"/>
        <v>0</v>
      </c>
      <c r="AG36" s="1603">
        <f t="shared" si="12"/>
        <v>0</v>
      </c>
      <c r="AH36" s="1604" t="s">
        <v>2272</v>
      </c>
      <c r="AI36" s="1605">
        <f>_xlfn.AGGREGATE(9,6,C36:AG36)</f>
        <v>1</v>
      </c>
      <c r="AJ36" s="1595"/>
      <c r="AK36" s="1567"/>
      <c r="AL36" s="1567"/>
    </row>
    <row r="37" spans="2:38" hidden="1">
      <c r="B37" s="1602" t="s">
        <v>2376</v>
      </c>
      <c r="C37" s="1606">
        <f>IF(AND(DAY(C26)&gt;=8,DAY(C26)&lt;=14,C27="土",OR(C32="休",C32="雨")),1,0)</f>
        <v>0</v>
      </c>
      <c r="D37" s="1606">
        <f>IF(AND(DAY(D26)&gt;=8,DAY(D26)&lt;=14,D27="土",OR(D32="休",D32="雨")),1,0)</f>
        <v>0</v>
      </c>
      <c r="E37" s="1606">
        <f t="shared" ref="E37:AG37" si="13">IF(AND(DAY(E26)&gt;=8,DAY(E26)&lt;=14,E27="土",OR(E32="休",E32="雨")),1,0)</f>
        <v>0</v>
      </c>
      <c r="F37" s="1606">
        <f t="shared" si="13"/>
        <v>0</v>
      </c>
      <c r="G37" s="1606">
        <f t="shared" si="13"/>
        <v>0</v>
      </c>
      <c r="H37" s="1606">
        <f t="shared" si="13"/>
        <v>0</v>
      </c>
      <c r="I37" s="1606">
        <f t="shared" si="13"/>
        <v>0</v>
      </c>
      <c r="J37" s="1606">
        <f t="shared" si="13"/>
        <v>0</v>
      </c>
      <c r="K37" s="1606">
        <f t="shared" si="13"/>
        <v>0</v>
      </c>
      <c r="L37" s="1606">
        <f t="shared" si="13"/>
        <v>0</v>
      </c>
      <c r="M37" s="1606">
        <f t="shared" si="13"/>
        <v>0</v>
      </c>
      <c r="N37" s="1606">
        <f t="shared" si="13"/>
        <v>0</v>
      </c>
      <c r="O37" s="1606">
        <f t="shared" si="13"/>
        <v>0</v>
      </c>
      <c r="P37" s="1606">
        <f t="shared" si="13"/>
        <v>0</v>
      </c>
      <c r="Q37" s="1606">
        <f t="shared" si="13"/>
        <v>0</v>
      </c>
      <c r="R37" s="1606">
        <f t="shared" si="13"/>
        <v>0</v>
      </c>
      <c r="S37" s="1606">
        <f t="shared" si="13"/>
        <v>0</v>
      </c>
      <c r="T37" s="1606">
        <f t="shared" si="13"/>
        <v>0</v>
      </c>
      <c r="U37" s="1606">
        <f t="shared" si="13"/>
        <v>0</v>
      </c>
      <c r="V37" s="1606">
        <f t="shared" si="13"/>
        <v>0</v>
      </c>
      <c r="W37" s="1606">
        <f t="shared" si="13"/>
        <v>0</v>
      </c>
      <c r="X37" s="1606">
        <f t="shared" si="13"/>
        <v>0</v>
      </c>
      <c r="Y37" s="1606">
        <f t="shared" si="13"/>
        <v>0</v>
      </c>
      <c r="Z37" s="1606">
        <f t="shared" si="13"/>
        <v>0</v>
      </c>
      <c r="AA37" s="1606">
        <f t="shared" si="13"/>
        <v>0</v>
      </c>
      <c r="AB37" s="1606">
        <f t="shared" si="13"/>
        <v>0</v>
      </c>
      <c r="AC37" s="1606">
        <f t="shared" si="13"/>
        <v>0</v>
      </c>
      <c r="AD37" s="1606">
        <f t="shared" si="13"/>
        <v>0</v>
      </c>
      <c r="AE37" s="1606">
        <f t="shared" si="13"/>
        <v>0</v>
      </c>
      <c r="AF37" s="1606">
        <f t="shared" si="13"/>
        <v>0</v>
      </c>
      <c r="AG37" s="1606">
        <f t="shared" si="13"/>
        <v>0</v>
      </c>
      <c r="AH37" s="1604" t="s">
        <v>2273</v>
      </c>
      <c r="AI37" s="1605">
        <f>_xlfn.AGGREGATE(9,6,C37:AG37)</f>
        <v>0</v>
      </c>
      <c r="AJ37" s="1595"/>
      <c r="AK37" s="1567"/>
      <c r="AL37" s="1567"/>
    </row>
    <row r="38" spans="2:38">
      <c r="B38" s="1565"/>
      <c r="C38" s="1607"/>
      <c r="D38" s="1607"/>
      <c r="E38" s="1607"/>
      <c r="F38" s="1607"/>
      <c r="G38" s="1607"/>
      <c r="H38" s="1607"/>
      <c r="I38" s="1607"/>
      <c r="J38" s="1607"/>
      <c r="K38" s="1607"/>
      <c r="L38" s="1607"/>
      <c r="M38" s="1607"/>
      <c r="N38" s="1607"/>
      <c r="O38" s="1607"/>
      <c r="P38" s="1607"/>
      <c r="Q38" s="1607"/>
      <c r="R38" s="1607"/>
      <c r="S38" s="1607"/>
      <c r="T38" s="1607"/>
      <c r="U38" s="1607"/>
      <c r="V38" s="1607"/>
      <c r="W38" s="1607"/>
      <c r="X38" s="1607"/>
      <c r="Y38" s="1607"/>
      <c r="Z38" s="1607"/>
      <c r="AA38" s="1607"/>
      <c r="AB38" s="1607"/>
      <c r="AC38" s="1607"/>
      <c r="AD38" s="1607"/>
      <c r="AE38" s="1607"/>
      <c r="AF38" s="1607"/>
      <c r="AG38" s="1607"/>
      <c r="AH38" s="1567"/>
      <c r="AI38" s="1565"/>
      <c r="AJ38" s="1567"/>
      <c r="AK38" s="1567"/>
      <c r="AL38" s="1567"/>
    </row>
    <row r="39" spans="2:38" hidden="1">
      <c r="B39" s="1565"/>
      <c r="C39" s="1565">
        <f>YEAR(C42)</f>
        <v>2026</v>
      </c>
      <c r="D39" s="1565">
        <f>MONTH(C42)</f>
        <v>6</v>
      </c>
      <c r="E39" s="1565"/>
      <c r="F39" s="1565"/>
      <c r="G39" s="1565"/>
      <c r="H39" s="1565"/>
      <c r="I39" s="1565"/>
      <c r="J39" s="1565"/>
      <c r="K39" s="1565"/>
      <c r="L39" s="1565"/>
      <c r="M39" s="1565"/>
      <c r="N39" s="1565"/>
      <c r="O39" s="1565"/>
      <c r="P39" s="1565"/>
      <c r="Q39" s="1565"/>
      <c r="R39" s="1565"/>
      <c r="S39" s="1565"/>
      <c r="T39" s="1565"/>
      <c r="U39" s="1565"/>
      <c r="V39" s="1565"/>
      <c r="W39" s="1565"/>
      <c r="X39" s="1565"/>
      <c r="Y39" s="1565"/>
      <c r="Z39" s="1565"/>
      <c r="AA39" s="1565"/>
      <c r="AB39" s="1565"/>
      <c r="AC39" s="1565"/>
      <c r="AD39" s="1565"/>
      <c r="AE39" s="1565"/>
      <c r="AF39" s="1565"/>
      <c r="AG39" s="1565"/>
      <c r="AH39" s="1567"/>
      <c r="AI39" s="1565"/>
      <c r="AJ39" s="1567"/>
      <c r="AK39" s="1567"/>
      <c r="AL39" s="1567"/>
    </row>
    <row r="40" spans="2:38">
      <c r="B40" s="1570" t="s">
        <v>2266</v>
      </c>
      <c r="C40" s="4224">
        <f>C42</f>
        <v>46174</v>
      </c>
      <c r="D40" s="4225"/>
      <c r="E40" s="4225"/>
      <c r="F40" s="4225"/>
      <c r="G40" s="4225"/>
      <c r="H40" s="4225"/>
      <c r="I40" s="4225"/>
      <c r="J40" s="4225"/>
      <c r="K40" s="4225"/>
      <c r="L40" s="4225"/>
      <c r="M40" s="4225"/>
      <c r="N40" s="4225"/>
      <c r="O40" s="4225"/>
      <c r="P40" s="4225"/>
      <c r="Q40" s="4225"/>
      <c r="R40" s="4225"/>
      <c r="S40" s="4225"/>
      <c r="T40" s="4225"/>
      <c r="U40" s="4225"/>
      <c r="V40" s="4225"/>
      <c r="W40" s="4225"/>
      <c r="X40" s="4225"/>
      <c r="Y40" s="4225"/>
      <c r="Z40" s="4225"/>
      <c r="AA40" s="4225"/>
      <c r="AB40" s="4225"/>
      <c r="AC40" s="4225"/>
      <c r="AD40" s="4225"/>
      <c r="AE40" s="4225"/>
      <c r="AF40" s="4225"/>
      <c r="AG40" s="4225"/>
      <c r="AH40" s="4225"/>
      <c r="AI40" s="4226"/>
      <c r="AJ40" s="1567"/>
      <c r="AK40" s="1567"/>
      <c r="AL40" s="1567"/>
    </row>
    <row r="41" spans="2:38" hidden="1">
      <c r="B41" s="1608"/>
      <c r="C41" s="1590">
        <f>DATE($C39,$D39,1)</f>
        <v>46174</v>
      </c>
      <c r="D41" s="1590">
        <f t="shared" ref="D41:AG41" si="14">C41+1</f>
        <v>46175</v>
      </c>
      <c r="E41" s="1590">
        <f t="shared" si="14"/>
        <v>46176</v>
      </c>
      <c r="F41" s="1590">
        <f t="shared" si="14"/>
        <v>46177</v>
      </c>
      <c r="G41" s="1590">
        <f t="shared" si="14"/>
        <v>46178</v>
      </c>
      <c r="H41" s="1590">
        <f t="shared" si="14"/>
        <v>46179</v>
      </c>
      <c r="I41" s="1590">
        <f t="shared" si="14"/>
        <v>46180</v>
      </c>
      <c r="J41" s="1590">
        <f t="shared" si="14"/>
        <v>46181</v>
      </c>
      <c r="K41" s="1590">
        <f t="shared" si="14"/>
        <v>46182</v>
      </c>
      <c r="L41" s="1590">
        <f t="shared" si="14"/>
        <v>46183</v>
      </c>
      <c r="M41" s="1590">
        <f t="shared" si="14"/>
        <v>46184</v>
      </c>
      <c r="N41" s="1590">
        <f t="shared" si="14"/>
        <v>46185</v>
      </c>
      <c r="O41" s="1590">
        <f t="shared" si="14"/>
        <v>46186</v>
      </c>
      <c r="P41" s="1590">
        <f t="shared" si="14"/>
        <v>46187</v>
      </c>
      <c r="Q41" s="1590">
        <f t="shared" si="14"/>
        <v>46188</v>
      </c>
      <c r="R41" s="1590">
        <f t="shared" si="14"/>
        <v>46189</v>
      </c>
      <c r="S41" s="1590">
        <f t="shared" si="14"/>
        <v>46190</v>
      </c>
      <c r="T41" s="1590">
        <f t="shared" si="14"/>
        <v>46191</v>
      </c>
      <c r="U41" s="1590">
        <f t="shared" si="14"/>
        <v>46192</v>
      </c>
      <c r="V41" s="1590">
        <f t="shared" si="14"/>
        <v>46193</v>
      </c>
      <c r="W41" s="1590">
        <f t="shared" si="14"/>
        <v>46194</v>
      </c>
      <c r="X41" s="1590">
        <f t="shared" si="14"/>
        <v>46195</v>
      </c>
      <c r="Y41" s="1590">
        <f t="shared" si="14"/>
        <v>46196</v>
      </c>
      <c r="Z41" s="1590">
        <f t="shared" si="14"/>
        <v>46197</v>
      </c>
      <c r="AA41" s="1590">
        <f t="shared" si="14"/>
        <v>46198</v>
      </c>
      <c r="AB41" s="1590">
        <f t="shared" si="14"/>
        <v>46199</v>
      </c>
      <c r="AC41" s="1590">
        <f t="shared" si="14"/>
        <v>46200</v>
      </c>
      <c r="AD41" s="1590">
        <f t="shared" si="14"/>
        <v>46201</v>
      </c>
      <c r="AE41" s="1590">
        <f t="shared" si="14"/>
        <v>46202</v>
      </c>
      <c r="AF41" s="1590">
        <f t="shared" si="14"/>
        <v>46203</v>
      </c>
      <c r="AG41" s="1590">
        <f t="shared" si="14"/>
        <v>46204</v>
      </c>
      <c r="AH41" s="1609"/>
      <c r="AI41" s="1610"/>
      <c r="AJ41" s="1567"/>
      <c r="AK41" s="1567"/>
      <c r="AL41" s="1567"/>
    </row>
    <row r="42" spans="2:38">
      <c r="B42" s="1611" t="s">
        <v>2267</v>
      </c>
      <c r="C42" s="1612">
        <f>IF(EDATE(C25,1)&gt;$G$5,"",EDATE(C25,1))</f>
        <v>46174</v>
      </c>
      <c r="D42" s="1590">
        <f t="shared" ref="D42:AG42" si="15">IF(D41&gt;$G$5,"",IF(C42=EOMONTH(DATE($C39,$D39,1),0),"",IF(C42="","",C42+1)))</f>
        <v>46175</v>
      </c>
      <c r="E42" s="1590">
        <f t="shared" si="15"/>
        <v>46176</v>
      </c>
      <c r="F42" s="1590">
        <f t="shared" si="15"/>
        <v>46177</v>
      </c>
      <c r="G42" s="1590">
        <f t="shared" si="15"/>
        <v>46178</v>
      </c>
      <c r="H42" s="1590">
        <f t="shared" si="15"/>
        <v>46179</v>
      </c>
      <c r="I42" s="1590">
        <f t="shared" si="15"/>
        <v>46180</v>
      </c>
      <c r="J42" s="1590">
        <f t="shared" si="15"/>
        <v>46181</v>
      </c>
      <c r="K42" s="1590">
        <f t="shared" si="15"/>
        <v>46182</v>
      </c>
      <c r="L42" s="1590">
        <f t="shared" si="15"/>
        <v>46183</v>
      </c>
      <c r="M42" s="1590">
        <f t="shared" si="15"/>
        <v>46184</v>
      </c>
      <c r="N42" s="1590">
        <f t="shared" si="15"/>
        <v>46185</v>
      </c>
      <c r="O42" s="1590">
        <f t="shared" si="15"/>
        <v>46186</v>
      </c>
      <c r="P42" s="1590">
        <f t="shared" si="15"/>
        <v>46187</v>
      </c>
      <c r="Q42" s="1590">
        <f t="shared" si="15"/>
        <v>46188</v>
      </c>
      <c r="R42" s="1590">
        <f t="shared" si="15"/>
        <v>46189</v>
      </c>
      <c r="S42" s="1590">
        <f t="shared" si="15"/>
        <v>46190</v>
      </c>
      <c r="T42" s="1590">
        <f t="shared" si="15"/>
        <v>46191</v>
      </c>
      <c r="U42" s="1590">
        <f t="shared" si="15"/>
        <v>46192</v>
      </c>
      <c r="V42" s="1590">
        <f t="shared" si="15"/>
        <v>46193</v>
      </c>
      <c r="W42" s="1590">
        <f t="shared" si="15"/>
        <v>46194</v>
      </c>
      <c r="X42" s="1590">
        <f t="shared" si="15"/>
        <v>46195</v>
      </c>
      <c r="Y42" s="1590">
        <f t="shared" si="15"/>
        <v>46196</v>
      </c>
      <c r="Z42" s="1590">
        <f t="shared" si="15"/>
        <v>46197</v>
      </c>
      <c r="AA42" s="1590">
        <f t="shared" si="15"/>
        <v>46198</v>
      </c>
      <c r="AB42" s="1590">
        <f t="shared" si="15"/>
        <v>46199</v>
      </c>
      <c r="AC42" s="1590">
        <f t="shared" si="15"/>
        <v>46200</v>
      </c>
      <c r="AD42" s="1590">
        <f t="shared" si="15"/>
        <v>46201</v>
      </c>
      <c r="AE42" s="1590">
        <f t="shared" si="15"/>
        <v>46202</v>
      </c>
      <c r="AF42" s="1590">
        <f t="shared" si="15"/>
        <v>46203</v>
      </c>
      <c r="AG42" s="1590" t="str">
        <f t="shared" si="15"/>
        <v/>
      </c>
      <c r="AH42" s="1591" t="s">
        <v>2268</v>
      </c>
      <c r="AI42" s="1592">
        <f>+COUNTIFS(C43:AG43,"土",C44:AG44,"")+COUNTIFS(C43:AG43,"日",C44:AG44,"")</f>
        <v>8</v>
      </c>
      <c r="AJ42" s="1567"/>
      <c r="AK42" s="1567"/>
      <c r="AL42" s="1567"/>
    </row>
    <row r="43" spans="2:38" s="1567" customFormat="1">
      <c r="B43" s="1584" t="s">
        <v>1060</v>
      </c>
      <c r="C43" s="1572" t="str">
        <f>IFERROR(TEXT(WEEKDAY(+C42),"aaa"),"")</f>
        <v>月</v>
      </c>
      <c r="D43" s="1572" t="str">
        <f t="shared" ref="D43:AG43" si="16">IFERROR(TEXT(WEEKDAY(+D42),"aaa"),"")</f>
        <v>火</v>
      </c>
      <c r="E43" s="1572" t="str">
        <f t="shared" si="16"/>
        <v>水</v>
      </c>
      <c r="F43" s="1572" t="str">
        <f t="shared" si="16"/>
        <v>木</v>
      </c>
      <c r="G43" s="1572" t="str">
        <f t="shared" si="16"/>
        <v>金</v>
      </c>
      <c r="H43" s="1572" t="str">
        <f t="shared" si="16"/>
        <v>土</v>
      </c>
      <c r="I43" s="1572" t="str">
        <f t="shared" si="16"/>
        <v>日</v>
      </c>
      <c r="J43" s="1572" t="str">
        <f t="shared" si="16"/>
        <v>月</v>
      </c>
      <c r="K43" s="1572" t="str">
        <f t="shared" si="16"/>
        <v>火</v>
      </c>
      <c r="L43" s="1572" t="str">
        <f t="shared" si="16"/>
        <v>水</v>
      </c>
      <c r="M43" s="1572" t="str">
        <f t="shared" si="16"/>
        <v>木</v>
      </c>
      <c r="N43" s="1572" t="str">
        <f t="shared" si="16"/>
        <v>金</v>
      </c>
      <c r="O43" s="1572" t="str">
        <f t="shared" si="16"/>
        <v>土</v>
      </c>
      <c r="P43" s="1572" t="str">
        <f t="shared" si="16"/>
        <v>日</v>
      </c>
      <c r="Q43" s="1572" t="str">
        <f t="shared" si="16"/>
        <v>月</v>
      </c>
      <c r="R43" s="1572" t="str">
        <f t="shared" si="16"/>
        <v>火</v>
      </c>
      <c r="S43" s="1572" t="str">
        <f t="shared" si="16"/>
        <v>水</v>
      </c>
      <c r="T43" s="1572" t="str">
        <f t="shared" si="16"/>
        <v>木</v>
      </c>
      <c r="U43" s="1572" t="str">
        <f t="shared" si="16"/>
        <v>金</v>
      </c>
      <c r="V43" s="1572" t="str">
        <f t="shared" si="16"/>
        <v>土</v>
      </c>
      <c r="W43" s="1572" t="str">
        <f t="shared" si="16"/>
        <v>日</v>
      </c>
      <c r="X43" s="1572" t="str">
        <f t="shared" si="16"/>
        <v>月</v>
      </c>
      <c r="Y43" s="1572" t="str">
        <f t="shared" si="16"/>
        <v>火</v>
      </c>
      <c r="Z43" s="1572" t="str">
        <f t="shared" si="16"/>
        <v>水</v>
      </c>
      <c r="AA43" s="1572" t="str">
        <f t="shared" si="16"/>
        <v>木</v>
      </c>
      <c r="AB43" s="1572" t="str">
        <f t="shared" si="16"/>
        <v>金</v>
      </c>
      <c r="AC43" s="1572" t="str">
        <f t="shared" si="16"/>
        <v>土</v>
      </c>
      <c r="AD43" s="1572" t="str">
        <f t="shared" si="16"/>
        <v>日</v>
      </c>
      <c r="AE43" s="1572" t="str">
        <f t="shared" si="16"/>
        <v>月</v>
      </c>
      <c r="AF43" s="1572" t="str">
        <f t="shared" si="16"/>
        <v>火</v>
      </c>
      <c r="AG43" s="1572" t="str">
        <f t="shared" si="16"/>
        <v/>
      </c>
      <c r="AH43" s="1591" t="s">
        <v>2269</v>
      </c>
      <c r="AI43" s="1592">
        <f>+COUNTIF(C44:AG44,"夏休")+COUNTIF(C44:AG44,"冬休")+COUNTIF(C44:AG44,"中止")</f>
        <v>0</v>
      </c>
    </row>
    <row r="44" spans="2:38" s="1567" customFormat="1" ht="13.5" customHeight="1">
      <c r="B44" s="4227" t="s">
        <v>2270</v>
      </c>
      <c r="C44" s="4229"/>
      <c r="D44" s="4220"/>
      <c r="E44" s="4220"/>
      <c r="F44" s="4220"/>
      <c r="G44" s="4220"/>
      <c r="H44" s="4220"/>
      <c r="I44" s="4220"/>
      <c r="J44" s="4220"/>
      <c r="K44" s="4220"/>
      <c r="L44" s="4220"/>
      <c r="M44" s="4220"/>
      <c r="N44" s="4220"/>
      <c r="O44" s="4220"/>
      <c r="P44" s="4220"/>
      <c r="Q44" s="4220"/>
      <c r="R44" s="4220"/>
      <c r="S44" s="4220"/>
      <c r="T44" s="4220"/>
      <c r="U44" s="4220"/>
      <c r="V44" s="4220"/>
      <c r="W44" s="4220"/>
      <c r="X44" s="4220"/>
      <c r="Y44" s="4220"/>
      <c r="Z44" s="4220"/>
      <c r="AA44" s="4220"/>
      <c r="AB44" s="4220"/>
      <c r="AC44" s="4220"/>
      <c r="AD44" s="4220"/>
      <c r="AE44" s="4220"/>
      <c r="AF44" s="4220"/>
      <c r="AG44" s="4221"/>
      <c r="AH44" s="1593" t="s">
        <v>1061</v>
      </c>
      <c r="AI44" s="1594">
        <f>COUNT(C42:AG42)-AI43</f>
        <v>30</v>
      </c>
    </row>
    <row r="45" spans="2:38" s="1567" customFormat="1" ht="13.5" customHeight="1">
      <c r="B45" s="4228"/>
      <c r="C45" s="4229"/>
      <c r="D45" s="4220"/>
      <c r="E45" s="4220"/>
      <c r="F45" s="4220"/>
      <c r="G45" s="4220"/>
      <c r="H45" s="4220"/>
      <c r="I45" s="4220"/>
      <c r="J45" s="4220"/>
      <c r="K45" s="4220"/>
      <c r="L45" s="4220"/>
      <c r="M45" s="4220"/>
      <c r="N45" s="4220"/>
      <c r="O45" s="4220"/>
      <c r="P45" s="4220"/>
      <c r="Q45" s="4220"/>
      <c r="R45" s="4220"/>
      <c r="S45" s="4220"/>
      <c r="T45" s="4220"/>
      <c r="U45" s="4220"/>
      <c r="V45" s="4220"/>
      <c r="W45" s="4220"/>
      <c r="X45" s="4220"/>
      <c r="Y45" s="4220"/>
      <c r="Z45" s="4220"/>
      <c r="AA45" s="4220"/>
      <c r="AB45" s="4220"/>
      <c r="AC45" s="4220"/>
      <c r="AD45" s="4220"/>
      <c r="AE45" s="4220"/>
      <c r="AF45" s="4220"/>
      <c r="AG45" s="4221"/>
      <c r="AH45" s="1593" t="s">
        <v>1062</v>
      </c>
      <c r="AI45" s="1594">
        <f>+COUNTIF(C46:AG47,"休")</f>
        <v>0</v>
      </c>
      <c r="AJ45" s="1595" t="str">
        <f>IF(AI46&gt;0.285,"",IF(AI45&lt;AI42,"←計画日数が足りません",""))</f>
        <v>←計画日数が足りません</v>
      </c>
    </row>
    <row r="46" spans="2:38" s="1567" customFormat="1" ht="13.5" customHeight="1">
      <c r="B46" s="4222" t="s">
        <v>1055</v>
      </c>
      <c r="C46" s="4223"/>
      <c r="D46" s="4214"/>
      <c r="E46" s="4214"/>
      <c r="F46" s="4214"/>
      <c r="G46" s="4214"/>
      <c r="H46" s="4214"/>
      <c r="I46" s="4214"/>
      <c r="J46" s="4212"/>
      <c r="K46" s="4214"/>
      <c r="L46" s="4214"/>
      <c r="M46" s="4214"/>
      <c r="N46" s="4214"/>
      <c r="O46" s="4214"/>
      <c r="P46" s="4214"/>
      <c r="Q46" s="4212"/>
      <c r="R46" s="4214"/>
      <c r="S46" s="4214"/>
      <c r="T46" s="4214"/>
      <c r="U46" s="4214"/>
      <c r="V46" s="4214"/>
      <c r="W46" s="4214"/>
      <c r="X46" s="4212"/>
      <c r="Y46" s="4214"/>
      <c r="Z46" s="4214"/>
      <c r="AA46" s="4214"/>
      <c r="AB46" s="4214"/>
      <c r="AC46" s="4214"/>
      <c r="AD46" s="4214"/>
      <c r="AE46" s="4212"/>
      <c r="AF46" s="4214"/>
      <c r="AG46" s="4215"/>
      <c r="AH46" s="1593" t="s">
        <v>1063</v>
      </c>
      <c r="AI46" s="1596">
        <f>+AI45/AI44</f>
        <v>0</v>
      </c>
    </row>
    <row r="47" spans="2:38" s="1567" customFormat="1">
      <c r="B47" s="4222"/>
      <c r="C47" s="4223"/>
      <c r="D47" s="4214"/>
      <c r="E47" s="4214"/>
      <c r="F47" s="4214"/>
      <c r="G47" s="4214"/>
      <c r="H47" s="4214"/>
      <c r="I47" s="4214"/>
      <c r="J47" s="4212"/>
      <c r="K47" s="4214"/>
      <c r="L47" s="4214"/>
      <c r="M47" s="4214"/>
      <c r="N47" s="4214"/>
      <c r="O47" s="4214"/>
      <c r="P47" s="4214"/>
      <c r="Q47" s="4212"/>
      <c r="R47" s="4214"/>
      <c r="S47" s="4214"/>
      <c r="T47" s="4214"/>
      <c r="U47" s="4214"/>
      <c r="V47" s="4214"/>
      <c r="W47" s="4214"/>
      <c r="X47" s="4212"/>
      <c r="Y47" s="4214"/>
      <c r="Z47" s="4214"/>
      <c r="AA47" s="4214"/>
      <c r="AB47" s="4214"/>
      <c r="AC47" s="4214"/>
      <c r="AD47" s="4214"/>
      <c r="AE47" s="4212"/>
      <c r="AF47" s="4214"/>
      <c r="AG47" s="4215"/>
      <c r="AH47" s="1593" t="s">
        <v>1051</v>
      </c>
      <c r="AI47" s="1594">
        <f>+COUNTA(C48:AG49)</f>
        <v>0</v>
      </c>
    </row>
    <row r="48" spans="2:38" s="1567" customFormat="1">
      <c r="B48" s="4216" t="s">
        <v>1057</v>
      </c>
      <c r="C48" s="4218"/>
      <c r="D48" s="4212"/>
      <c r="E48" s="4212"/>
      <c r="F48" s="4212"/>
      <c r="G48" s="4212"/>
      <c r="H48" s="4212"/>
      <c r="I48" s="4212"/>
      <c r="J48" s="4230"/>
      <c r="K48" s="4212"/>
      <c r="L48" s="4212"/>
      <c r="M48" s="4212"/>
      <c r="N48" s="4212"/>
      <c r="O48" s="4212"/>
      <c r="P48" s="4212"/>
      <c r="Q48" s="4230"/>
      <c r="R48" s="4212"/>
      <c r="S48" s="4212"/>
      <c r="T48" s="4212"/>
      <c r="U48" s="4212"/>
      <c r="V48" s="4212"/>
      <c r="W48" s="4212"/>
      <c r="X48" s="4230"/>
      <c r="Y48" s="4212"/>
      <c r="Z48" s="4212"/>
      <c r="AA48" s="4212"/>
      <c r="AB48" s="4212"/>
      <c r="AC48" s="4212"/>
      <c r="AD48" s="4212"/>
      <c r="AE48" s="4230"/>
      <c r="AF48" s="4212"/>
      <c r="AG48" s="4210"/>
      <c r="AH48" s="1597" t="s">
        <v>1064</v>
      </c>
      <c r="AI48" s="1598">
        <f>+AI47/AI44</f>
        <v>0</v>
      </c>
      <c r="AL48" s="1565">
        <f>+COUNTIF(C46:AG47,"休")</f>
        <v>0</v>
      </c>
    </row>
    <row r="49" spans="2:38" s="1567" customFormat="1">
      <c r="B49" s="4217"/>
      <c r="C49" s="4219"/>
      <c r="D49" s="4213"/>
      <c r="E49" s="4213"/>
      <c r="F49" s="4213"/>
      <c r="G49" s="4213"/>
      <c r="H49" s="4213"/>
      <c r="I49" s="4213"/>
      <c r="J49" s="4213"/>
      <c r="K49" s="4213"/>
      <c r="L49" s="4213"/>
      <c r="M49" s="4213"/>
      <c r="N49" s="4213"/>
      <c r="O49" s="4213"/>
      <c r="P49" s="4213"/>
      <c r="Q49" s="4213"/>
      <c r="R49" s="4213"/>
      <c r="S49" s="4213"/>
      <c r="T49" s="4213"/>
      <c r="U49" s="4213"/>
      <c r="V49" s="4213"/>
      <c r="W49" s="4213"/>
      <c r="X49" s="4213"/>
      <c r="Y49" s="4213"/>
      <c r="Z49" s="4213"/>
      <c r="AA49" s="4213"/>
      <c r="AB49" s="4213"/>
      <c r="AC49" s="4213"/>
      <c r="AD49" s="4213"/>
      <c r="AE49" s="4213"/>
      <c r="AF49" s="4213"/>
      <c r="AG49" s="4211"/>
      <c r="AH49" s="1599" t="s">
        <v>2271</v>
      </c>
      <c r="AI49" s="1600" t="str">
        <f>IF(7&gt;AI44,"対象外",IF(OR(AI48&gt;=0.285,AI47&gt;=AI42),"OK","NG"))</f>
        <v>NG</v>
      </c>
      <c r="AJ49" s="1595" t="str">
        <f>IF(AI49="対象外","←７日間に満たない期間は達成判定の対象外",IF(AI49="NG","←月単位未達成","←月単位達成"))</f>
        <v>←月単位未達成</v>
      </c>
      <c r="AL49" s="1601" t="str">
        <f>IF(7&gt;AI44,"対象外",IF(AL48&gt;=AI42,"OK","NG"))</f>
        <v>NG</v>
      </c>
    </row>
    <row r="50" spans="2:38" hidden="1">
      <c r="B50" s="1602" t="s">
        <v>2373</v>
      </c>
      <c r="C50" s="1603">
        <f t="shared" ref="C50:AG50" si="17">IF(AND(DAY(C42)&gt;=22,DAY(C42)&lt;=28,C43="土"),1,0)</f>
        <v>0</v>
      </c>
      <c r="D50" s="1603">
        <f t="shared" si="17"/>
        <v>0</v>
      </c>
      <c r="E50" s="1603">
        <f t="shared" si="17"/>
        <v>0</v>
      </c>
      <c r="F50" s="1603">
        <f t="shared" si="17"/>
        <v>0</v>
      </c>
      <c r="G50" s="1603">
        <f t="shared" si="17"/>
        <v>0</v>
      </c>
      <c r="H50" s="1603">
        <f t="shared" si="17"/>
        <v>0</v>
      </c>
      <c r="I50" s="1603">
        <f t="shared" si="17"/>
        <v>0</v>
      </c>
      <c r="J50" s="1603">
        <f t="shared" si="17"/>
        <v>0</v>
      </c>
      <c r="K50" s="1603">
        <f t="shared" si="17"/>
        <v>0</v>
      </c>
      <c r="L50" s="1603">
        <f t="shared" si="17"/>
        <v>0</v>
      </c>
      <c r="M50" s="1603">
        <f t="shared" si="17"/>
        <v>0</v>
      </c>
      <c r="N50" s="1603">
        <f t="shared" si="17"/>
        <v>0</v>
      </c>
      <c r="O50" s="1603">
        <f t="shared" si="17"/>
        <v>0</v>
      </c>
      <c r="P50" s="1603">
        <f t="shared" si="17"/>
        <v>0</v>
      </c>
      <c r="Q50" s="1603">
        <f t="shared" si="17"/>
        <v>0</v>
      </c>
      <c r="R50" s="1603">
        <f t="shared" si="17"/>
        <v>0</v>
      </c>
      <c r="S50" s="1603">
        <f t="shared" si="17"/>
        <v>0</v>
      </c>
      <c r="T50" s="1603">
        <f t="shared" si="17"/>
        <v>0</v>
      </c>
      <c r="U50" s="1603">
        <f t="shared" si="17"/>
        <v>0</v>
      </c>
      <c r="V50" s="1603">
        <f t="shared" si="17"/>
        <v>0</v>
      </c>
      <c r="W50" s="1603">
        <f t="shared" si="17"/>
        <v>0</v>
      </c>
      <c r="X50" s="1603">
        <f t="shared" si="17"/>
        <v>0</v>
      </c>
      <c r="Y50" s="1603">
        <f t="shared" si="17"/>
        <v>0</v>
      </c>
      <c r="Z50" s="1603">
        <f t="shared" si="17"/>
        <v>0</v>
      </c>
      <c r="AA50" s="1603">
        <f t="shared" si="17"/>
        <v>0</v>
      </c>
      <c r="AB50" s="1603">
        <f t="shared" si="17"/>
        <v>0</v>
      </c>
      <c r="AC50" s="1603">
        <f t="shared" si="17"/>
        <v>1</v>
      </c>
      <c r="AD50" s="1603">
        <f t="shared" si="17"/>
        <v>0</v>
      </c>
      <c r="AE50" s="1603">
        <f t="shared" si="17"/>
        <v>0</v>
      </c>
      <c r="AF50" s="1603">
        <f t="shared" si="17"/>
        <v>0</v>
      </c>
      <c r="AG50" s="1603" t="e">
        <f t="shared" si="17"/>
        <v>#VALUE!</v>
      </c>
      <c r="AH50" s="1604" t="s">
        <v>2272</v>
      </c>
      <c r="AI50" s="1605">
        <f>_xlfn.AGGREGATE(9,6,C50:AG50)</f>
        <v>1</v>
      </c>
      <c r="AJ50" s="1595"/>
      <c r="AK50" s="1567"/>
      <c r="AL50" s="1567"/>
    </row>
    <row r="51" spans="2:38" hidden="1">
      <c r="B51" s="1602" t="s">
        <v>2374</v>
      </c>
      <c r="C51" s="1606">
        <f t="shared" ref="C51:AG51" si="18">IF(AND(DAY(C42)&gt;=22,DAY(C42)&lt;=28,C43="土",OR(C48="休",C48="雨")),1,0)</f>
        <v>0</v>
      </c>
      <c r="D51" s="1606">
        <f t="shared" si="18"/>
        <v>0</v>
      </c>
      <c r="E51" s="1606">
        <f t="shared" si="18"/>
        <v>0</v>
      </c>
      <c r="F51" s="1606">
        <f t="shared" si="18"/>
        <v>0</v>
      </c>
      <c r="G51" s="1606">
        <f t="shared" si="18"/>
        <v>0</v>
      </c>
      <c r="H51" s="1606">
        <f t="shared" si="18"/>
        <v>0</v>
      </c>
      <c r="I51" s="1606">
        <f t="shared" si="18"/>
        <v>0</v>
      </c>
      <c r="J51" s="1606">
        <f t="shared" si="18"/>
        <v>0</v>
      </c>
      <c r="K51" s="1606">
        <f t="shared" si="18"/>
        <v>0</v>
      </c>
      <c r="L51" s="1606">
        <f t="shared" si="18"/>
        <v>0</v>
      </c>
      <c r="M51" s="1606">
        <f t="shared" si="18"/>
        <v>0</v>
      </c>
      <c r="N51" s="1606">
        <f t="shared" si="18"/>
        <v>0</v>
      </c>
      <c r="O51" s="1606">
        <f t="shared" si="18"/>
        <v>0</v>
      </c>
      <c r="P51" s="1606">
        <f t="shared" si="18"/>
        <v>0</v>
      </c>
      <c r="Q51" s="1606">
        <f t="shared" si="18"/>
        <v>0</v>
      </c>
      <c r="R51" s="1606">
        <f t="shared" si="18"/>
        <v>0</v>
      </c>
      <c r="S51" s="1606">
        <f t="shared" si="18"/>
        <v>0</v>
      </c>
      <c r="T51" s="1606">
        <f t="shared" si="18"/>
        <v>0</v>
      </c>
      <c r="U51" s="1606">
        <f t="shared" si="18"/>
        <v>0</v>
      </c>
      <c r="V51" s="1606">
        <f t="shared" si="18"/>
        <v>0</v>
      </c>
      <c r="W51" s="1606">
        <f t="shared" si="18"/>
        <v>0</v>
      </c>
      <c r="X51" s="1606">
        <f t="shared" si="18"/>
        <v>0</v>
      </c>
      <c r="Y51" s="1606">
        <f t="shared" si="18"/>
        <v>0</v>
      </c>
      <c r="Z51" s="1606">
        <f t="shared" si="18"/>
        <v>0</v>
      </c>
      <c r="AA51" s="1606">
        <f t="shared" si="18"/>
        <v>0</v>
      </c>
      <c r="AB51" s="1606">
        <f t="shared" si="18"/>
        <v>0</v>
      </c>
      <c r="AC51" s="1606">
        <f t="shared" si="18"/>
        <v>0</v>
      </c>
      <c r="AD51" s="1606">
        <f t="shared" si="18"/>
        <v>0</v>
      </c>
      <c r="AE51" s="1606">
        <f>IF(AND(DAY(AE42)&gt;=22,DAY(AE42)&lt;=28,AE43="土",OR(AE48="休",AE48="雨")),1,0)</f>
        <v>0</v>
      </c>
      <c r="AF51" s="1606">
        <f>IF(AND(DAY(AF42)&gt;=22,DAY(AF42)&lt;=28,AF43="土",OR(AF48="休",AF48="雨")),1,0)</f>
        <v>0</v>
      </c>
      <c r="AG51" s="1606" t="e">
        <f t="shared" si="18"/>
        <v>#VALUE!</v>
      </c>
      <c r="AH51" s="1604" t="s">
        <v>2273</v>
      </c>
      <c r="AI51" s="1605">
        <f>_xlfn.AGGREGATE(9,6,C51:AG51)</f>
        <v>0</v>
      </c>
      <c r="AJ51" s="1595"/>
      <c r="AK51" s="1567"/>
      <c r="AL51" s="1567"/>
    </row>
    <row r="52" spans="2:38" hidden="1">
      <c r="B52" s="1602" t="s">
        <v>2375</v>
      </c>
      <c r="C52" s="1603">
        <f>IF(AND(DAY(C42)&gt;=8,DAY(C42)&lt;=14,C43="土"),1,0)</f>
        <v>0</v>
      </c>
      <c r="D52" s="1603">
        <f>IF(AND(DAY(D42)&gt;=8,DAY(D42)&lt;=14,D43="土"),1,0)</f>
        <v>0</v>
      </c>
      <c r="E52" s="1603">
        <f t="shared" ref="E52:AG52" si="19">IF(AND(DAY(E42)&gt;=8,DAY(E42)&lt;=14,E43="土"),1,0)</f>
        <v>0</v>
      </c>
      <c r="F52" s="1603">
        <f t="shared" si="19"/>
        <v>0</v>
      </c>
      <c r="G52" s="1603">
        <f t="shared" si="19"/>
        <v>0</v>
      </c>
      <c r="H52" s="1603">
        <f t="shared" si="19"/>
        <v>0</v>
      </c>
      <c r="I52" s="1603">
        <f t="shared" si="19"/>
        <v>0</v>
      </c>
      <c r="J52" s="1603">
        <f t="shared" si="19"/>
        <v>0</v>
      </c>
      <c r="K52" s="1603">
        <f t="shared" si="19"/>
        <v>0</v>
      </c>
      <c r="L52" s="1603">
        <f t="shared" si="19"/>
        <v>0</v>
      </c>
      <c r="M52" s="1603">
        <f t="shared" si="19"/>
        <v>0</v>
      </c>
      <c r="N52" s="1603">
        <f t="shared" si="19"/>
        <v>0</v>
      </c>
      <c r="O52" s="1603">
        <f t="shared" si="19"/>
        <v>1</v>
      </c>
      <c r="P52" s="1603">
        <f t="shared" si="19"/>
        <v>0</v>
      </c>
      <c r="Q52" s="1603">
        <f t="shared" si="19"/>
        <v>0</v>
      </c>
      <c r="R52" s="1603">
        <f t="shared" si="19"/>
        <v>0</v>
      </c>
      <c r="S52" s="1603">
        <f t="shared" si="19"/>
        <v>0</v>
      </c>
      <c r="T52" s="1603">
        <f t="shared" si="19"/>
        <v>0</v>
      </c>
      <c r="U52" s="1603">
        <f t="shared" si="19"/>
        <v>0</v>
      </c>
      <c r="V52" s="1603">
        <f t="shared" si="19"/>
        <v>0</v>
      </c>
      <c r="W52" s="1603">
        <f t="shared" si="19"/>
        <v>0</v>
      </c>
      <c r="X52" s="1603">
        <f t="shared" si="19"/>
        <v>0</v>
      </c>
      <c r="Y52" s="1603">
        <f t="shared" si="19"/>
        <v>0</v>
      </c>
      <c r="Z52" s="1603">
        <f t="shared" si="19"/>
        <v>0</v>
      </c>
      <c r="AA52" s="1603">
        <f t="shared" si="19"/>
        <v>0</v>
      </c>
      <c r="AB52" s="1603">
        <f t="shared" si="19"/>
        <v>0</v>
      </c>
      <c r="AC52" s="1603">
        <f t="shared" si="19"/>
        <v>0</v>
      </c>
      <c r="AD52" s="1603">
        <f t="shared" si="19"/>
        <v>0</v>
      </c>
      <c r="AE52" s="1603">
        <f t="shared" si="19"/>
        <v>0</v>
      </c>
      <c r="AF52" s="1603">
        <f t="shared" si="19"/>
        <v>0</v>
      </c>
      <c r="AG52" s="1603" t="e">
        <f t="shared" si="19"/>
        <v>#VALUE!</v>
      </c>
      <c r="AH52" s="1604" t="s">
        <v>2272</v>
      </c>
      <c r="AI52" s="1605">
        <f>_xlfn.AGGREGATE(9,6,C52:AG52)</f>
        <v>1</v>
      </c>
      <c r="AJ52" s="1595"/>
      <c r="AK52" s="1567"/>
      <c r="AL52" s="1567"/>
    </row>
    <row r="53" spans="2:38" hidden="1">
      <c r="B53" s="1602" t="s">
        <v>2376</v>
      </c>
      <c r="C53" s="1606">
        <f>IF(AND(DAY(C42)&gt;=8,DAY(C42)&lt;=14,C43="土",OR(C48="休",C48="雨")),1,0)</f>
        <v>0</v>
      </c>
      <c r="D53" s="1606">
        <f>IF(AND(DAY(D42)&gt;=8,DAY(D42)&lt;=14,D43="土",OR(D48="休",D48="雨")),1,0)</f>
        <v>0</v>
      </c>
      <c r="E53" s="1606">
        <f t="shared" ref="E53:AG53" si="20">IF(AND(DAY(E42)&gt;=8,DAY(E42)&lt;=14,E43="土",OR(E48="休",E48="雨")),1,0)</f>
        <v>0</v>
      </c>
      <c r="F53" s="1606">
        <f t="shared" si="20"/>
        <v>0</v>
      </c>
      <c r="G53" s="1606">
        <f t="shared" si="20"/>
        <v>0</v>
      </c>
      <c r="H53" s="1606">
        <f t="shared" si="20"/>
        <v>0</v>
      </c>
      <c r="I53" s="1606">
        <f t="shared" si="20"/>
        <v>0</v>
      </c>
      <c r="J53" s="1606">
        <f t="shared" si="20"/>
        <v>0</v>
      </c>
      <c r="K53" s="1606">
        <f t="shared" si="20"/>
        <v>0</v>
      </c>
      <c r="L53" s="1606">
        <f t="shared" si="20"/>
        <v>0</v>
      </c>
      <c r="M53" s="1606">
        <f t="shared" si="20"/>
        <v>0</v>
      </c>
      <c r="N53" s="1606">
        <f t="shared" si="20"/>
        <v>0</v>
      </c>
      <c r="O53" s="1606">
        <f t="shared" si="20"/>
        <v>0</v>
      </c>
      <c r="P53" s="1606">
        <f t="shared" si="20"/>
        <v>0</v>
      </c>
      <c r="Q53" s="1606">
        <f t="shared" si="20"/>
        <v>0</v>
      </c>
      <c r="R53" s="1606">
        <f t="shared" si="20"/>
        <v>0</v>
      </c>
      <c r="S53" s="1606">
        <f t="shared" si="20"/>
        <v>0</v>
      </c>
      <c r="T53" s="1606">
        <f t="shared" si="20"/>
        <v>0</v>
      </c>
      <c r="U53" s="1606">
        <f t="shared" si="20"/>
        <v>0</v>
      </c>
      <c r="V53" s="1606">
        <f t="shared" si="20"/>
        <v>0</v>
      </c>
      <c r="W53" s="1606">
        <f t="shared" si="20"/>
        <v>0</v>
      </c>
      <c r="X53" s="1606">
        <f t="shared" si="20"/>
        <v>0</v>
      </c>
      <c r="Y53" s="1606">
        <f t="shared" si="20"/>
        <v>0</v>
      </c>
      <c r="Z53" s="1606">
        <f t="shared" si="20"/>
        <v>0</v>
      </c>
      <c r="AA53" s="1606">
        <f t="shared" si="20"/>
        <v>0</v>
      </c>
      <c r="AB53" s="1606">
        <f t="shared" si="20"/>
        <v>0</v>
      </c>
      <c r="AC53" s="1606">
        <f t="shared" si="20"/>
        <v>0</v>
      </c>
      <c r="AD53" s="1606">
        <f t="shared" si="20"/>
        <v>0</v>
      </c>
      <c r="AE53" s="1606">
        <f t="shared" si="20"/>
        <v>0</v>
      </c>
      <c r="AF53" s="1606">
        <f t="shared" si="20"/>
        <v>0</v>
      </c>
      <c r="AG53" s="1606" t="e">
        <f t="shared" si="20"/>
        <v>#VALUE!</v>
      </c>
      <c r="AH53" s="1604" t="s">
        <v>2273</v>
      </c>
      <c r="AI53" s="1605">
        <f>_xlfn.AGGREGATE(9,6,C53:AG53)</f>
        <v>0</v>
      </c>
      <c r="AJ53" s="1595"/>
      <c r="AK53" s="1567"/>
      <c r="AL53" s="1567"/>
    </row>
    <row r="54" spans="2:38" s="1567" customFormat="1">
      <c r="B54" s="1565"/>
      <c r="C54" s="1565"/>
      <c r="D54" s="1565"/>
      <c r="E54" s="1565"/>
      <c r="F54" s="1565"/>
      <c r="G54" s="1565"/>
      <c r="H54" s="1565"/>
      <c r="I54" s="1565"/>
      <c r="J54" s="1565"/>
      <c r="K54" s="1565"/>
      <c r="L54" s="1565"/>
      <c r="M54" s="1565"/>
      <c r="N54" s="1565"/>
      <c r="O54" s="1565"/>
      <c r="P54" s="1565"/>
      <c r="Q54" s="1565"/>
      <c r="R54" s="1565"/>
      <c r="S54" s="1565"/>
      <c r="T54" s="1565"/>
      <c r="U54" s="1565"/>
      <c r="V54" s="1565"/>
      <c r="W54" s="1565"/>
      <c r="X54" s="1565"/>
      <c r="Y54" s="1565"/>
      <c r="Z54" s="1565"/>
      <c r="AA54" s="1565"/>
      <c r="AB54" s="1565"/>
      <c r="AC54" s="1565"/>
      <c r="AD54" s="1565"/>
      <c r="AE54" s="1565"/>
      <c r="AF54" s="1565"/>
      <c r="AG54" s="1565"/>
      <c r="AI54" s="1565"/>
    </row>
    <row r="55" spans="2:38" hidden="1">
      <c r="B55" s="1565"/>
      <c r="C55" s="1565">
        <f>YEAR(C58)</f>
        <v>2026</v>
      </c>
      <c r="D55" s="1565">
        <f>MONTH(C58)</f>
        <v>7</v>
      </c>
      <c r="E55" s="1565"/>
      <c r="F55" s="1565"/>
      <c r="G55" s="1565"/>
      <c r="H55" s="1565"/>
      <c r="I55" s="1565"/>
      <c r="J55" s="1565"/>
      <c r="K55" s="1565"/>
      <c r="L55" s="1565"/>
      <c r="M55" s="1565"/>
      <c r="N55" s="1565"/>
      <c r="O55" s="1565"/>
      <c r="P55" s="1565"/>
      <c r="Q55" s="1565"/>
      <c r="R55" s="1565"/>
      <c r="S55" s="1565"/>
      <c r="T55" s="1565"/>
      <c r="U55" s="1565"/>
      <c r="V55" s="1565"/>
      <c r="W55" s="1565"/>
      <c r="X55" s="1565"/>
      <c r="Y55" s="1565"/>
      <c r="Z55" s="1565"/>
      <c r="AA55" s="1565"/>
      <c r="AB55" s="1565"/>
      <c r="AC55" s="1565"/>
      <c r="AD55" s="1565"/>
      <c r="AE55" s="1565"/>
      <c r="AF55" s="1565"/>
      <c r="AG55" s="1565"/>
      <c r="AH55" s="1567"/>
      <c r="AI55" s="1565"/>
      <c r="AJ55" s="1567"/>
      <c r="AK55" s="1567"/>
      <c r="AL55" s="1567"/>
    </row>
    <row r="56" spans="2:38">
      <c r="B56" s="1570" t="s">
        <v>2266</v>
      </c>
      <c r="C56" s="4224">
        <f>C58</f>
        <v>46204</v>
      </c>
      <c r="D56" s="4225"/>
      <c r="E56" s="4225"/>
      <c r="F56" s="4225"/>
      <c r="G56" s="4225"/>
      <c r="H56" s="4225"/>
      <c r="I56" s="4225"/>
      <c r="J56" s="4225"/>
      <c r="K56" s="4225"/>
      <c r="L56" s="4225"/>
      <c r="M56" s="4225"/>
      <c r="N56" s="4225"/>
      <c r="O56" s="4225"/>
      <c r="P56" s="4225"/>
      <c r="Q56" s="4225"/>
      <c r="R56" s="4225"/>
      <c r="S56" s="4225"/>
      <c r="T56" s="4225"/>
      <c r="U56" s="4225"/>
      <c r="V56" s="4225"/>
      <c r="W56" s="4225"/>
      <c r="X56" s="4225"/>
      <c r="Y56" s="4225"/>
      <c r="Z56" s="4225"/>
      <c r="AA56" s="4225"/>
      <c r="AB56" s="4225"/>
      <c r="AC56" s="4225"/>
      <c r="AD56" s="4225"/>
      <c r="AE56" s="4225"/>
      <c r="AF56" s="4225"/>
      <c r="AG56" s="4225"/>
      <c r="AH56" s="4225"/>
      <c r="AI56" s="4226"/>
      <c r="AJ56" s="1567"/>
      <c r="AK56" s="1567"/>
      <c r="AL56" s="1567"/>
    </row>
    <row r="57" spans="2:38" hidden="1">
      <c r="B57" s="1608"/>
      <c r="C57" s="1590">
        <f>DATE($C55,$D55,1)</f>
        <v>46204</v>
      </c>
      <c r="D57" s="1590">
        <f t="shared" ref="D57:AG57" si="21">C57+1</f>
        <v>46205</v>
      </c>
      <c r="E57" s="1590">
        <f t="shared" si="21"/>
        <v>46206</v>
      </c>
      <c r="F57" s="1590">
        <f t="shared" si="21"/>
        <v>46207</v>
      </c>
      <c r="G57" s="1590">
        <f t="shared" si="21"/>
        <v>46208</v>
      </c>
      <c r="H57" s="1590">
        <f t="shared" si="21"/>
        <v>46209</v>
      </c>
      <c r="I57" s="1590">
        <f t="shared" si="21"/>
        <v>46210</v>
      </c>
      <c r="J57" s="1590">
        <f t="shared" si="21"/>
        <v>46211</v>
      </c>
      <c r="K57" s="1590">
        <f t="shared" si="21"/>
        <v>46212</v>
      </c>
      <c r="L57" s="1590">
        <f t="shared" si="21"/>
        <v>46213</v>
      </c>
      <c r="M57" s="1590">
        <f t="shared" si="21"/>
        <v>46214</v>
      </c>
      <c r="N57" s="1590">
        <f t="shared" si="21"/>
        <v>46215</v>
      </c>
      <c r="O57" s="1590">
        <f t="shared" si="21"/>
        <v>46216</v>
      </c>
      <c r="P57" s="1590">
        <f t="shared" si="21"/>
        <v>46217</v>
      </c>
      <c r="Q57" s="1590">
        <f t="shared" si="21"/>
        <v>46218</v>
      </c>
      <c r="R57" s="1590">
        <f t="shared" si="21"/>
        <v>46219</v>
      </c>
      <c r="S57" s="1590">
        <f t="shared" si="21"/>
        <v>46220</v>
      </c>
      <c r="T57" s="1590">
        <f t="shared" si="21"/>
        <v>46221</v>
      </c>
      <c r="U57" s="1590">
        <f t="shared" si="21"/>
        <v>46222</v>
      </c>
      <c r="V57" s="1590">
        <f t="shared" si="21"/>
        <v>46223</v>
      </c>
      <c r="W57" s="1590">
        <f t="shared" si="21"/>
        <v>46224</v>
      </c>
      <c r="X57" s="1590">
        <f t="shared" si="21"/>
        <v>46225</v>
      </c>
      <c r="Y57" s="1590">
        <f t="shared" si="21"/>
        <v>46226</v>
      </c>
      <c r="Z57" s="1590">
        <f t="shared" si="21"/>
        <v>46227</v>
      </c>
      <c r="AA57" s="1590">
        <f t="shared" si="21"/>
        <v>46228</v>
      </c>
      <c r="AB57" s="1590">
        <f t="shared" si="21"/>
        <v>46229</v>
      </c>
      <c r="AC57" s="1590">
        <f t="shared" si="21"/>
        <v>46230</v>
      </c>
      <c r="AD57" s="1590">
        <f t="shared" si="21"/>
        <v>46231</v>
      </c>
      <c r="AE57" s="1590">
        <f t="shared" si="21"/>
        <v>46232</v>
      </c>
      <c r="AF57" s="1590">
        <f t="shared" si="21"/>
        <v>46233</v>
      </c>
      <c r="AG57" s="1590">
        <f t="shared" si="21"/>
        <v>46234</v>
      </c>
      <c r="AH57" s="1609"/>
      <c r="AI57" s="1610"/>
      <c r="AJ57" s="1567"/>
      <c r="AK57" s="1567"/>
      <c r="AL57" s="1567"/>
    </row>
    <row r="58" spans="2:38">
      <c r="B58" s="1611" t="s">
        <v>2267</v>
      </c>
      <c r="C58" s="1612">
        <f>IF(EDATE(C41,1)&gt;$G$5,"",EDATE(C41,1))</f>
        <v>46204</v>
      </c>
      <c r="D58" s="1590">
        <f t="shared" ref="D58:AG58" si="22">IF(D57&gt;$G$5,"",IF(C58=EOMONTH(DATE($C55,$D55,1),0),"",IF(C58="","",C58+1)))</f>
        <v>46205</v>
      </c>
      <c r="E58" s="1590">
        <f t="shared" si="22"/>
        <v>46206</v>
      </c>
      <c r="F58" s="1590">
        <f t="shared" si="22"/>
        <v>46207</v>
      </c>
      <c r="G58" s="1590">
        <f t="shared" si="22"/>
        <v>46208</v>
      </c>
      <c r="H58" s="1590">
        <f t="shared" si="22"/>
        <v>46209</v>
      </c>
      <c r="I58" s="1590">
        <f t="shared" si="22"/>
        <v>46210</v>
      </c>
      <c r="J58" s="1590">
        <f t="shared" si="22"/>
        <v>46211</v>
      </c>
      <c r="K58" s="1590">
        <f t="shared" si="22"/>
        <v>46212</v>
      </c>
      <c r="L58" s="1590">
        <f t="shared" si="22"/>
        <v>46213</v>
      </c>
      <c r="M58" s="1590">
        <f t="shared" si="22"/>
        <v>46214</v>
      </c>
      <c r="N58" s="1590">
        <f t="shared" si="22"/>
        <v>46215</v>
      </c>
      <c r="O58" s="1590">
        <f t="shared" si="22"/>
        <v>46216</v>
      </c>
      <c r="P58" s="1590">
        <f t="shared" si="22"/>
        <v>46217</v>
      </c>
      <c r="Q58" s="1590">
        <f t="shared" si="22"/>
        <v>46218</v>
      </c>
      <c r="R58" s="1590">
        <f t="shared" si="22"/>
        <v>46219</v>
      </c>
      <c r="S58" s="1590">
        <f t="shared" si="22"/>
        <v>46220</v>
      </c>
      <c r="T58" s="1590">
        <f t="shared" si="22"/>
        <v>46221</v>
      </c>
      <c r="U58" s="1590">
        <f t="shared" si="22"/>
        <v>46222</v>
      </c>
      <c r="V58" s="1590">
        <f t="shared" si="22"/>
        <v>46223</v>
      </c>
      <c r="W58" s="1590">
        <f t="shared" si="22"/>
        <v>46224</v>
      </c>
      <c r="X58" s="1590">
        <f t="shared" si="22"/>
        <v>46225</v>
      </c>
      <c r="Y58" s="1590">
        <f t="shared" si="22"/>
        <v>46226</v>
      </c>
      <c r="Z58" s="1590">
        <f t="shared" si="22"/>
        <v>46227</v>
      </c>
      <c r="AA58" s="1590">
        <f t="shared" si="22"/>
        <v>46228</v>
      </c>
      <c r="AB58" s="1590">
        <f t="shared" si="22"/>
        <v>46229</v>
      </c>
      <c r="AC58" s="1590">
        <f t="shared" si="22"/>
        <v>46230</v>
      </c>
      <c r="AD58" s="1590">
        <f t="shared" si="22"/>
        <v>46231</v>
      </c>
      <c r="AE58" s="1590">
        <f t="shared" si="22"/>
        <v>46232</v>
      </c>
      <c r="AF58" s="1590">
        <f t="shared" si="22"/>
        <v>46233</v>
      </c>
      <c r="AG58" s="1590">
        <f t="shared" si="22"/>
        <v>46234</v>
      </c>
      <c r="AH58" s="1591" t="s">
        <v>2268</v>
      </c>
      <c r="AI58" s="1592">
        <f>+COUNTIFS(C59:AG59,"土",C60:AG60,"")+COUNTIFS(C59:AG59,"日",C60:AG60,"")</f>
        <v>8</v>
      </c>
      <c r="AJ58" s="1567"/>
      <c r="AK58" s="1567"/>
      <c r="AL58" s="1567"/>
    </row>
    <row r="59" spans="2:38" s="1567" customFormat="1">
      <c r="B59" s="1584" t="s">
        <v>1060</v>
      </c>
      <c r="C59" s="1572" t="str">
        <f>IFERROR(TEXT(WEEKDAY(+C58),"aaa"),"")</f>
        <v>水</v>
      </c>
      <c r="D59" s="1572" t="str">
        <f t="shared" ref="D59:AG59" si="23">IFERROR(TEXT(WEEKDAY(+D58),"aaa"),"")</f>
        <v>木</v>
      </c>
      <c r="E59" s="1572" t="str">
        <f t="shared" si="23"/>
        <v>金</v>
      </c>
      <c r="F59" s="1572" t="str">
        <f t="shared" si="23"/>
        <v>土</v>
      </c>
      <c r="G59" s="1572" t="str">
        <f t="shared" si="23"/>
        <v>日</v>
      </c>
      <c r="H59" s="1572" t="str">
        <f t="shared" si="23"/>
        <v>月</v>
      </c>
      <c r="I59" s="1572" t="str">
        <f t="shared" si="23"/>
        <v>火</v>
      </c>
      <c r="J59" s="1572" t="str">
        <f t="shared" si="23"/>
        <v>水</v>
      </c>
      <c r="K59" s="1572" t="str">
        <f t="shared" si="23"/>
        <v>木</v>
      </c>
      <c r="L59" s="1572" t="str">
        <f t="shared" si="23"/>
        <v>金</v>
      </c>
      <c r="M59" s="1572" t="str">
        <f t="shared" si="23"/>
        <v>土</v>
      </c>
      <c r="N59" s="1572" t="str">
        <f t="shared" si="23"/>
        <v>日</v>
      </c>
      <c r="O59" s="1572" t="str">
        <f t="shared" si="23"/>
        <v>月</v>
      </c>
      <c r="P59" s="1572" t="str">
        <f t="shared" si="23"/>
        <v>火</v>
      </c>
      <c r="Q59" s="1572" t="str">
        <f t="shared" si="23"/>
        <v>水</v>
      </c>
      <c r="R59" s="1572" t="str">
        <f t="shared" si="23"/>
        <v>木</v>
      </c>
      <c r="S59" s="1572" t="str">
        <f t="shared" si="23"/>
        <v>金</v>
      </c>
      <c r="T59" s="1572" t="str">
        <f t="shared" si="23"/>
        <v>土</v>
      </c>
      <c r="U59" s="1572" t="str">
        <f t="shared" si="23"/>
        <v>日</v>
      </c>
      <c r="V59" s="1572" t="str">
        <f t="shared" si="23"/>
        <v>月</v>
      </c>
      <c r="W59" s="1572" t="str">
        <f t="shared" si="23"/>
        <v>火</v>
      </c>
      <c r="X59" s="1572" t="str">
        <f t="shared" si="23"/>
        <v>水</v>
      </c>
      <c r="Y59" s="1572" t="str">
        <f t="shared" si="23"/>
        <v>木</v>
      </c>
      <c r="Z59" s="1572" t="str">
        <f t="shared" si="23"/>
        <v>金</v>
      </c>
      <c r="AA59" s="1572" t="str">
        <f t="shared" si="23"/>
        <v>土</v>
      </c>
      <c r="AB59" s="1572" t="str">
        <f t="shared" si="23"/>
        <v>日</v>
      </c>
      <c r="AC59" s="1572" t="str">
        <f t="shared" si="23"/>
        <v>月</v>
      </c>
      <c r="AD59" s="1572" t="str">
        <f t="shared" si="23"/>
        <v>火</v>
      </c>
      <c r="AE59" s="1572" t="str">
        <f t="shared" si="23"/>
        <v>水</v>
      </c>
      <c r="AF59" s="1572" t="str">
        <f t="shared" si="23"/>
        <v>木</v>
      </c>
      <c r="AG59" s="1572" t="str">
        <f t="shared" si="23"/>
        <v>金</v>
      </c>
      <c r="AH59" s="1591" t="s">
        <v>2269</v>
      </c>
      <c r="AI59" s="1592">
        <f>+COUNTIF(C60:AG60,"夏休")+COUNTIF(C60:AG60,"冬休")+COUNTIF(C60:AG60,"中止")</f>
        <v>0</v>
      </c>
    </row>
    <row r="60" spans="2:38" s="1567" customFormat="1" ht="13.5" customHeight="1">
      <c r="B60" s="4227" t="s">
        <v>2270</v>
      </c>
      <c r="C60" s="4229"/>
      <c r="D60" s="4220"/>
      <c r="E60" s="4220"/>
      <c r="F60" s="4220"/>
      <c r="G60" s="4220"/>
      <c r="H60" s="4220"/>
      <c r="I60" s="4220"/>
      <c r="J60" s="4220"/>
      <c r="K60" s="4220"/>
      <c r="L60" s="4220"/>
      <c r="M60" s="4220"/>
      <c r="N60" s="4220"/>
      <c r="O60" s="4220"/>
      <c r="P60" s="4220"/>
      <c r="Q60" s="4220"/>
      <c r="R60" s="4220"/>
      <c r="S60" s="4220"/>
      <c r="T60" s="4220"/>
      <c r="U60" s="4220"/>
      <c r="V60" s="4220"/>
      <c r="W60" s="4220"/>
      <c r="X60" s="4220"/>
      <c r="Y60" s="4220"/>
      <c r="Z60" s="4231"/>
      <c r="AA60" s="4231"/>
      <c r="AB60" s="4220"/>
      <c r="AC60" s="4220"/>
      <c r="AD60" s="4220"/>
      <c r="AE60" s="4220"/>
      <c r="AF60" s="4220"/>
      <c r="AG60" s="4221"/>
      <c r="AH60" s="1593" t="s">
        <v>1061</v>
      </c>
      <c r="AI60" s="1594">
        <f>COUNT(C58:AG58)-AI59</f>
        <v>31</v>
      </c>
    </row>
    <row r="61" spans="2:38" s="1567" customFormat="1" ht="13.5" customHeight="1">
      <c r="B61" s="4228"/>
      <c r="C61" s="4229"/>
      <c r="D61" s="4220"/>
      <c r="E61" s="4220"/>
      <c r="F61" s="4220"/>
      <c r="G61" s="4220"/>
      <c r="H61" s="4220"/>
      <c r="I61" s="4220"/>
      <c r="J61" s="4220"/>
      <c r="K61" s="4220"/>
      <c r="L61" s="4220"/>
      <c r="M61" s="4220"/>
      <c r="N61" s="4220"/>
      <c r="O61" s="4220"/>
      <c r="P61" s="4220"/>
      <c r="Q61" s="4220"/>
      <c r="R61" s="4220"/>
      <c r="S61" s="4220"/>
      <c r="T61" s="4220"/>
      <c r="U61" s="4220"/>
      <c r="V61" s="4220"/>
      <c r="W61" s="4220"/>
      <c r="X61" s="4220"/>
      <c r="Y61" s="4220"/>
      <c r="Z61" s="4232"/>
      <c r="AA61" s="4232"/>
      <c r="AB61" s="4220"/>
      <c r="AC61" s="4220"/>
      <c r="AD61" s="4220"/>
      <c r="AE61" s="4220"/>
      <c r="AF61" s="4220"/>
      <c r="AG61" s="4221"/>
      <c r="AH61" s="1593" t="s">
        <v>1062</v>
      </c>
      <c r="AI61" s="1594">
        <f>+COUNTIF(C62:AG63,"休")</f>
        <v>0</v>
      </c>
      <c r="AJ61" s="1595" t="str">
        <f>IF(AI62&gt;0.285,"",IF(AI61&lt;AI58,"←計画日数が足りません",""))</f>
        <v>←計画日数が足りません</v>
      </c>
    </row>
    <row r="62" spans="2:38" s="1567" customFormat="1" ht="13.5" customHeight="1">
      <c r="B62" s="4222" t="s">
        <v>1055</v>
      </c>
      <c r="C62" s="4223"/>
      <c r="D62" s="4214"/>
      <c r="E62" s="4214"/>
      <c r="F62" s="4214"/>
      <c r="G62" s="4214"/>
      <c r="H62" s="4212"/>
      <c r="I62" s="4214"/>
      <c r="J62" s="4214"/>
      <c r="K62" s="4214"/>
      <c r="L62" s="4214"/>
      <c r="M62" s="4214"/>
      <c r="N62" s="4214"/>
      <c r="O62" s="4212"/>
      <c r="P62" s="4214"/>
      <c r="Q62" s="4214"/>
      <c r="R62" s="4214"/>
      <c r="S62" s="4214"/>
      <c r="T62" s="4214"/>
      <c r="U62" s="4214"/>
      <c r="V62" s="4212"/>
      <c r="W62" s="4214"/>
      <c r="X62" s="4214"/>
      <c r="Y62" s="4214"/>
      <c r="Z62" s="4214"/>
      <c r="AA62" s="4214"/>
      <c r="AB62" s="4214"/>
      <c r="AC62" s="4212"/>
      <c r="AD62" s="4214"/>
      <c r="AE62" s="4214"/>
      <c r="AF62" s="4214"/>
      <c r="AG62" s="4215"/>
      <c r="AH62" s="1593" t="s">
        <v>1063</v>
      </c>
      <c r="AI62" s="1596">
        <f>+AI61/AI60</f>
        <v>0</v>
      </c>
    </row>
    <row r="63" spans="2:38" s="1567" customFormat="1">
      <c r="B63" s="4222"/>
      <c r="C63" s="4223"/>
      <c r="D63" s="4214"/>
      <c r="E63" s="4214"/>
      <c r="F63" s="4214"/>
      <c r="G63" s="4214"/>
      <c r="H63" s="4212"/>
      <c r="I63" s="4214"/>
      <c r="J63" s="4214"/>
      <c r="K63" s="4214"/>
      <c r="L63" s="4214"/>
      <c r="M63" s="4214"/>
      <c r="N63" s="4214"/>
      <c r="O63" s="4212"/>
      <c r="P63" s="4214"/>
      <c r="Q63" s="4214"/>
      <c r="R63" s="4214"/>
      <c r="S63" s="4214"/>
      <c r="T63" s="4214"/>
      <c r="U63" s="4214"/>
      <c r="V63" s="4212"/>
      <c r="W63" s="4214"/>
      <c r="X63" s="4214"/>
      <c r="Y63" s="4214"/>
      <c r="Z63" s="4214"/>
      <c r="AA63" s="4214"/>
      <c r="AB63" s="4214"/>
      <c r="AC63" s="4212"/>
      <c r="AD63" s="4214"/>
      <c r="AE63" s="4214"/>
      <c r="AF63" s="4214"/>
      <c r="AG63" s="4215"/>
      <c r="AH63" s="1593" t="s">
        <v>1051</v>
      </c>
      <c r="AI63" s="1594">
        <f>+COUNTA(C64:AG65)</f>
        <v>0</v>
      </c>
    </row>
    <row r="64" spans="2:38" s="1567" customFormat="1">
      <c r="B64" s="4216" t="s">
        <v>1057</v>
      </c>
      <c r="C64" s="4218"/>
      <c r="D64" s="4212"/>
      <c r="E64" s="4212"/>
      <c r="F64" s="4212"/>
      <c r="G64" s="4212"/>
      <c r="H64" s="4230"/>
      <c r="I64" s="4212"/>
      <c r="J64" s="4212"/>
      <c r="K64" s="4212"/>
      <c r="L64" s="4212"/>
      <c r="M64" s="4212"/>
      <c r="N64" s="4212"/>
      <c r="O64" s="4230"/>
      <c r="P64" s="4212"/>
      <c r="Q64" s="4212"/>
      <c r="R64" s="4212"/>
      <c r="S64" s="4212"/>
      <c r="T64" s="4212"/>
      <c r="U64" s="4212"/>
      <c r="V64" s="4230"/>
      <c r="W64" s="4212"/>
      <c r="X64" s="4212"/>
      <c r="Y64" s="4212"/>
      <c r="Z64" s="4212"/>
      <c r="AA64" s="4212"/>
      <c r="AB64" s="4212"/>
      <c r="AC64" s="4230"/>
      <c r="AD64" s="4212"/>
      <c r="AE64" s="4212"/>
      <c r="AF64" s="4212"/>
      <c r="AG64" s="4210"/>
      <c r="AH64" s="1597" t="s">
        <v>1064</v>
      </c>
      <c r="AI64" s="1598">
        <f>+AI63/AI60</f>
        <v>0</v>
      </c>
      <c r="AL64" s="1565">
        <f>+COUNTIF(C62:AG63,"休")</f>
        <v>0</v>
      </c>
    </row>
    <row r="65" spans="2:38" s="1567" customFormat="1">
      <c r="B65" s="4217"/>
      <c r="C65" s="4219"/>
      <c r="D65" s="4213"/>
      <c r="E65" s="4213"/>
      <c r="F65" s="4213"/>
      <c r="G65" s="4213"/>
      <c r="H65" s="4213"/>
      <c r="I65" s="4213"/>
      <c r="J65" s="4213"/>
      <c r="K65" s="4213"/>
      <c r="L65" s="4213"/>
      <c r="M65" s="4213"/>
      <c r="N65" s="4213"/>
      <c r="O65" s="4213"/>
      <c r="P65" s="4213"/>
      <c r="Q65" s="4213"/>
      <c r="R65" s="4213"/>
      <c r="S65" s="4213"/>
      <c r="T65" s="4213"/>
      <c r="U65" s="4213"/>
      <c r="V65" s="4213"/>
      <c r="W65" s="4213"/>
      <c r="X65" s="4213"/>
      <c r="Y65" s="4213"/>
      <c r="Z65" s="4213"/>
      <c r="AA65" s="4213"/>
      <c r="AB65" s="4213"/>
      <c r="AC65" s="4213"/>
      <c r="AD65" s="4213"/>
      <c r="AE65" s="4213"/>
      <c r="AF65" s="4213"/>
      <c r="AG65" s="4211"/>
      <c r="AH65" s="1599" t="s">
        <v>2271</v>
      </c>
      <c r="AI65" s="1600" t="str">
        <f>IF(7&gt;AI60,"対象外",IF(OR(AI64&gt;=0.285,AI63&gt;=AI58),"OK","NG"))</f>
        <v>NG</v>
      </c>
      <c r="AJ65" s="1595" t="str">
        <f>IF(AI65="対象外","←７日間に満たない期間は達成判定の対象外",IF(AI65="NG","←月単位未達成","←月単位達成"))</f>
        <v>←月単位未達成</v>
      </c>
      <c r="AL65" s="1601" t="str">
        <f>IF(7&gt;AI60,"対象外",IF(AL64&gt;=AI58,"OK","NG"))</f>
        <v>NG</v>
      </c>
    </row>
    <row r="66" spans="2:38" ht="13.5" hidden="1" customHeight="1">
      <c r="B66" s="1602" t="s">
        <v>2373</v>
      </c>
      <c r="C66" s="1603">
        <f t="shared" ref="C66:AG66" si="24">IF(AND(DAY(C58)&gt;=22,DAY(C58)&lt;=28,C59="土"),1,0)</f>
        <v>0</v>
      </c>
      <c r="D66" s="1603">
        <f t="shared" si="24"/>
        <v>0</v>
      </c>
      <c r="E66" s="1603">
        <f t="shared" si="24"/>
        <v>0</v>
      </c>
      <c r="F66" s="1603">
        <f t="shared" si="24"/>
        <v>0</v>
      </c>
      <c r="G66" s="1603">
        <f t="shared" si="24"/>
        <v>0</v>
      </c>
      <c r="H66" s="1603">
        <f t="shared" si="24"/>
        <v>0</v>
      </c>
      <c r="I66" s="1603">
        <f t="shared" si="24"/>
        <v>0</v>
      </c>
      <c r="J66" s="1603">
        <f t="shared" si="24"/>
        <v>0</v>
      </c>
      <c r="K66" s="1603">
        <f t="shared" si="24"/>
        <v>0</v>
      </c>
      <c r="L66" s="1603">
        <f t="shared" si="24"/>
        <v>0</v>
      </c>
      <c r="M66" s="1603">
        <f t="shared" si="24"/>
        <v>0</v>
      </c>
      <c r="N66" s="1603">
        <f t="shared" si="24"/>
        <v>0</v>
      </c>
      <c r="O66" s="1603">
        <f t="shared" si="24"/>
        <v>0</v>
      </c>
      <c r="P66" s="1603">
        <f t="shared" si="24"/>
        <v>0</v>
      </c>
      <c r="Q66" s="1603">
        <f t="shared" si="24"/>
        <v>0</v>
      </c>
      <c r="R66" s="1603">
        <f t="shared" si="24"/>
        <v>0</v>
      </c>
      <c r="S66" s="1603">
        <f t="shared" si="24"/>
        <v>0</v>
      </c>
      <c r="T66" s="1603">
        <f t="shared" si="24"/>
        <v>0</v>
      </c>
      <c r="U66" s="1603">
        <f t="shared" si="24"/>
        <v>0</v>
      </c>
      <c r="V66" s="1603">
        <f t="shared" si="24"/>
        <v>0</v>
      </c>
      <c r="W66" s="1603">
        <f t="shared" si="24"/>
        <v>0</v>
      </c>
      <c r="X66" s="1603">
        <f t="shared" si="24"/>
        <v>0</v>
      </c>
      <c r="Y66" s="1603">
        <f t="shared" si="24"/>
        <v>0</v>
      </c>
      <c r="Z66" s="1603">
        <f t="shared" si="24"/>
        <v>0</v>
      </c>
      <c r="AA66" s="1603">
        <f t="shared" si="24"/>
        <v>1</v>
      </c>
      <c r="AB66" s="1603">
        <f t="shared" si="24"/>
        <v>0</v>
      </c>
      <c r="AC66" s="1603">
        <f t="shared" si="24"/>
        <v>0</v>
      </c>
      <c r="AD66" s="1603">
        <f t="shared" si="24"/>
        <v>0</v>
      </c>
      <c r="AE66" s="1603">
        <f t="shared" si="24"/>
        <v>0</v>
      </c>
      <c r="AF66" s="1603">
        <f t="shared" si="24"/>
        <v>0</v>
      </c>
      <c r="AG66" s="1603">
        <f t="shared" si="24"/>
        <v>0</v>
      </c>
      <c r="AH66" s="1604" t="s">
        <v>2272</v>
      </c>
      <c r="AI66" s="1605">
        <f>_xlfn.AGGREGATE(9,6,C66:AG66)</f>
        <v>1</v>
      </c>
      <c r="AJ66" s="1595"/>
      <c r="AK66" s="1567"/>
      <c r="AL66" s="1567"/>
    </row>
    <row r="67" spans="2:38" ht="13.5" hidden="1" customHeight="1">
      <c r="B67" s="1602" t="s">
        <v>2374</v>
      </c>
      <c r="C67" s="1606">
        <f t="shared" ref="C67:AG67" si="25">IF(AND(DAY(C58)&gt;=22,DAY(C58)&lt;=28,C59="土",OR(C64="休",C64="雨")),1,0)</f>
        <v>0</v>
      </c>
      <c r="D67" s="1606">
        <f t="shared" si="25"/>
        <v>0</v>
      </c>
      <c r="E67" s="1606">
        <f t="shared" si="25"/>
        <v>0</v>
      </c>
      <c r="F67" s="1606">
        <f t="shared" si="25"/>
        <v>0</v>
      </c>
      <c r="G67" s="1606">
        <f t="shared" si="25"/>
        <v>0</v>
      </c>
      <c r="H67" s="1606">
        <f t="shared" si="25"/>
        <v>0</v>
      </c>
      <c r="I67" s="1606">
        <f t="shared" si="25"/>
        <v>0</v>
      </c>
      <c r="J67" s="1606">
        <f t="shared" si="25"/>
        <v>0</v>
      </c>
      <c r="K67" s="1606">
        <f t="shared" si="25"/>
        <v>0</v>
      </c>
      <c r="L67" s="1606">
        <f t="shared" si="25"/>
        <v>0</v>
      </c>
      <c r="M67" s="1606">
        <f t="shared" si="25"/>
        <v>0</v>
      </c>
      <c r="N67" s="1606">
        <f t="shared" si="25"/>
        <v>0</v>
      </c>
      <c r="O67" s="1606">
        <f t="shared" si="25"/>
        <v>0</v>
      </c>
      <c r="P67" s="1606">
        <f t="shared" si="25"/>
        <v>0</v>
      </c>
      <c r="Q67" s="1606">
        <f t="shared" si="25"/>
        <v>0</v>
      </c>
      <c r="R67" s="1606">
        <f t="shared" si="25"/>
        <v>0</v>
      </c>
      <c r="S67" s="1606">
        <f t="shared" si="25"/>
        <v>0</v>
      </c>
      <c r="T67" s="1606">
        <f t="shared" si="25"/>
        <v>0</v>
      </c>
      <c r="U67" s="1606">
        <f t="shared" si="25"/>
        <v>0</v>
      </c>
      <c r="V67" s="1606">
        <f t="shared" si="25"/>
        <v>0</v>
      </c>
      <c r="W67" s="1606">
        <f t="shared" si="25"/>
        <v>0</v>
      </c>
      <c r="X67" s="1606">
        <f t="shared" si="25"/>
        <v>0</v>
      </c>
      <c r="Y67" s="1606">
        <f t="shared" si="25"/>
        <v>0</v>
      </c>
      <c r="Z67" s="1606">
        <f t="shared" si="25"/>
        <v>0</v>
      </c>
      <c r="AA67" s="1606">
        <f t="shared" si="25"/>
        <v>0</v>
      </c>
      <c r="AB67" s="1606">
        <f t="shared" si="25"/>
        <v>0</v>
      </c>
      <c r="AC67" s="1606">
        <f t="shared" si="25"/>
        <v>0</v>
      </c>
      <c r="AD67" s="1606">
        <f t="shared" si="25"/>
        <v>0</v>
      </c>
      <c r="AE67" s="1606">
        <f t="shared" si="25"/>
        <v>0</v>
      </c>
      <c r="AF67" s="1606">
        <f t="shared" si="25"/>
        <v>0</v>
      </c>
      <c r="AG67" s="1606">
        <f t="shared" si="25"/>
        <v>0</v>
      </c>
      <c r="AH67" s="1604" t="s">
        <v>2273</v>
      </c>
      <c r="AI67" s="1605">
        <f>_xlfn.AGGREGATE(9,6,C67:AG67)</f>
        <v>0</v>
      </c>
      <c r="AJ67" s="1595"/>
      <c r="AK67" s="1567"/>
      <c r="AL67" s="1567"/>
    </row>
    <row r="68" spans="2:38" hidden="1">
      <c r="B68" s="1602" t="s">
        <v>2375</v>
      </c>
      <c r="C68" s="1603">
        <f>IF(AND(DAY(C58)&gt;=8,DAY(C58)&lt;=14,C59="土"),1,0)</f>
        <v>0</v>
      </c>
      <c r="D68" s="1603">
        <f>IF(AND(DAY(D58)&gt;=8,DAY(D58)&lt;=14,D59="土"),1,0)</f>
        <v>0</v>
      </c>
      <c r="E68" s="1603">
        <f t="shared" ref="E68:AG68" si="26">IF(AND(DAY(E58)&gt;=8,DAY(E58)&lt;=14,E59="土"),1,0)</f>
        <v>0</v>
      </c>
      <c r="F68" s="1603">
        <f t="shared" si="26"/>
        <v>0</v>
      </c>
      <c r="G68" s="1603">
        <f t="shared" si="26"/>
        <v>0</v>
      </c>
      <c r="H68" s="1603">
        <f t="shared" si="26"/>
        <v>0</v>
      </c>
      <c r="I68" s="1603">
        <f t="shared" si="26"/>
        <v>0</v>
      </c>
      <c r="J68" s="1603">
        <f t="shared" si="26"/>
        <v>0</v>
      </c>
      <c r="K68" s="1603">
        <f t="shared" si="26"/>
        <v>0</v>
      </c>
      <c r="L68" s="1603">
        <f t="shared" si="26"/>
        <v>0</v>
      </c>
      <c r="M68" s="1603">
        <f t="shared" si="26"/>
        <v>1</v>
      </c>
      <c r="N68" s="1603">
        <f t="shared" si="26"/>
        <v>0</v>
      </c>
      <c r="O68" s="1603">
        <f t="shared" si="26"/>
        <v>0</v>
      </c>
      <c r="P68" s="1603">
        <f t="shared" si="26"/>
        <v>0</v>
      </c>
      <c r="Q68" s="1603">
        <f t="shared" si="26"/>
        <v>0</v>
      </c>
      <c r="R68" s="1603">
        <f t="shared" si="26"/>
        <v>0</v>
      </c>
      <c r="S68" s="1603">
        <f t="shared" si="26"/>
        <v>0</v>
      </c>
      <c r="T68" s="1603">
        <f t="shared" si="26"/>
        <v>0</v>
      </c>
      <c r="U68" s="1603">
        <f t="shared" si="26"/>
        <v>0</v>
      </c>
      <c r="V68" s="1603">
        <f t="shared" si="26"/>
        <v>0</v>
      </c>
      <c r="W68" s="1603">
        <f t="shared" si="26"/>
        <v>0</v>
      </c>
      <c r="X68" s="1603">
        <f t="shared" si="26"/>
        <v>0</v>
      </c>
      <c r="Y68" s="1603">
        <f t="shared" si="26"/>
        <v>0</v>
      </c>
      <c r="Z68" s="1603">
        <f t="shared" si="26"/>
        <v>0</v>
      </c>
      <c r="AA68" s="1603">
        <f t="shared" si="26"/>
        <v>0</v>
      </c>
      <c r="AB68" s="1603">
        <f t="shared" si="26"/>
        <v>0</v>
      </c>
      <c r="AC68" s="1603">
        <f t="shared" si="26"/>
        <v>0</v>
      </c>
      <c r="AD68" s="1603">
        <f t="shared" si="26"/>
        <v>0</v>
      </c>
      <c r="AE68" s="1603">
        <f t="shared" si="26"/>
        <v>0</v>
      </c>
      <c r="AF68" s="1603">
        <f t="shared" si="26"/>
        <v>0</v>
      </c>
      <c r="AG68" s="1603">
        <f t="shared" si="26"/>
        <v>0</v>
      </c>
      <c r="AH68" s="1604" t="s">
        <v>2272</v>
      </c>
      <c r="AI68" s="1605">
        <f>_xlfn.AGGREGATE(9,6,C68:AG68)</f>
        <v>1</v>
      </c>
      <c r="AJ68" s="1595"/>
      <c r="AK68" s="1567"/>
      <c r="AL68" s="1567"/>
    </row>
    <row r="69" spans="2:38" hidden="1">
      <c r="B69" s="1602" t="s">
        <v>2376</v>
      </c>
      <c r="C69" s="1606">
        <f>IF(AND(DAY(C58)&gt;=8,DAY(C58)&lt;=14,C59="土",OR(C64="休",C64="雨")),1,0)</f>
        <v>0</v>
      </c>
      <c r="D69" s="1606">
        <f>IF(AND(DAY(D58)&gt;=8,DAY(D58)&lt;=14,D59="土",OR(D64="休",D64="雨")),1,0)</f>
        <v>0</v>
      </c>
      <c r="E69" s="1606">
        <f t="shared" ref="E69:AG69" si="27">IF(AND(DAY(E58)&gt;=8,DAY(E58)&lt;=14,E59="土",OR(E64="休",E64="雨")),1,0)</f>
        <v>0</v>
      </c>
      <c r="F69" s="1606">
        <f t="shared" si="27"/>
        <v>0</v>
      </c>
      <c r="G69" s="1606">
        <f t="shared" si="27"/>
        <v>0</v>
      </c>
      <c r="H69" s="1606">
        <f t="shared" si="27"/>
        <v>0</v>
      </c>
      <c r="I69" s="1606">
        <f t="shared" si="27"/>
        <v>0</v>
      </c>
      <c r="J69" s="1606">
        <f t="shared" si="27"/>
        <v>0</v>
      </c>
      <c r="K69" s="1606">
        <f t="shared" si="27"/>
        <v>0</v>
      </c>
      <c r="L69" s="1606">
        <f t="shared" si="27"/>
        <v>0</v>
      </c>
      <c r="M69" s="1606">
        <f t="shared" si="27"/>
        <v>0</v>
      </c>
      <c r="N69" s="1606">
        <f t="shared" si="27"/>
        <v>0</v>
      </c>
      <c r="O69" s="1606">
        <f t="shared" si="27"/>
        <v>0</v>
      </c>
      <c r="P69" s="1606">
        <f t="shared" si="27"/>
        <v>0</v>
      </c>
      <c r="Q69" s="1606">
        <f t="shared" si="27"/>
        <v>0</v>
      </c>
      <c r="R69" s="1606">
        <f t="shared" si="27"/>
        <v>0</v>
      </c>
      <c r="S69" s="1606">
        <f t="shared" si="27"/>
        <v>0</v>
      </c>
      <c r="T69" s="1606">
        <f t="shared" si="27"/>
        <v>0</v>
      </c>
      <c r="U69" s="1606">
        <f t="shared" si="27"/>
        <v>0</v>
      </c>
      <c r="V69" s="1606">
        <f t="shared" si="27"/>
        <v>0</v>
      </c>
      <c r="W69" s="1606">
        <f t="shared" si="27"/>
        <v>0</v>
      </c>
      <c r="X69" s="1606">
        <f t="shared" si="27"/>
        <v>0</v>
      </c>
      <c r="Y69" s="1606">
        <f t="shared" si="27"/>
        <v>0</v>
      </c>
      <c r="Z69" s="1606">
        <f t="shared" si="27"/>
        <v>0</v>
      </c>
      <c r="AA69" s="1606">
        <f t="shared" si="27"/>
        <v>0</v>
      </c>
      <c r="AB69" s="1606">
        <f t="shared" si="27"/>
        <v>0</v>
      </c>
      <c r="AC69" s="1606">
        <f t="shared" si="27"/>
        <v>0</v>
      </c>
      <c r="AD69" s="1606">
        <f t="shared" si="27"/>
        <v>0</v>
      </c>
      <c r="AE69" s="1606">
        <f t="shared" si="27"/>
        <v>0</v>
      </c>
      <c r="AF69" s="1606">
        <f t="shared" si="27"/>
        <v>0</v>
      </c>
      <c r="AG69" s="1606">
        <f t="shared" si="27"/>
        <v>0</v>
      </c>
      <c r="AH69" s="1604" t="s">
        <v>2273</v>
      </c>
      <c r="AI69" s="1605">
        <f>_xlfn.AGGREGATE(9,6,C69:AG69)</f>
        <v>0</v>
      </c>
      <c r="AJ69" s="1595"/>
      <c r="AK69" s="1567"/>
      <c r="AL69" s="1567"/>
    </row>
    <row r="70" spans="2:38" s="1567" customFormat="1">
      <c r="B70" s="1565"/>
      <c r="C70" s="1565"/>
      <c r="D70" s="1565"/>
      <c r="E70" s="1565"/>
      <c r="F70" s="1565"/>
      <c r="G70" s="1565"/>
      <c r="H70" s="1565"/>
      <c r="I70" s="1565"/>
      <c r="J70" s="1565"/>
      <c r="K70" s="1565"/>
      <c r="L70" s="1565"/>
      <c r="M70" s="1565"/>
      <c r="N70" s="1565"/>
      <c r="O70" s="1565"/>
      <c r="P70" s="1565"/>
      <c r="Q70" s="1565"/>
      <c r="R70" s="1565"/>
      <c r="S70" s="1565"/>
      <c r="T70" s="1565"/>
      <c r="U70" s="1565"/>
      <c r="V70" s="1565"/>
      <c r="W70" s="1565"/>
      <c r="X70" s="1565"/>
      <c r="Y70" s="1565"/>
      <c r="Z70" s="1565"/>
      <c r="AA70" s="1565"/>
      <c r="AB70" s="1565"/>
      <c r="AC70" s="1565"/>
      <c r="AD70" s="1565"/>
      <c r="AE70" s="1565"/>
      <c r="AF70" s="1565"/>
      <c r="AG70" s="1565"/>
      <c r="AI70" s="1565"/>
    </row>
    <row r="71" spans="2:38" hidden="1">
      <c r="B71" s="1565"/>
      <c r="C71" s="1565">
        <f>YEAR(C74)</f>
        <v>2026</v>
      </c>
      <c r="D71" s="1565">
        <f>MONTH(C74)</f>
        <v>8</v>
      </c>
      <c r="E71" s="1565"/>
      <c r="F71" s="1565"/>
      <c r="G71" s="1565"/>
      <c r="H71" s="1565"/>
      <c r="I71" s="1565"/>
      <c r="J71" s="1565"/>
      <c r="K71" s="1565"/>
      <c r="L71" s="1565"/>
      <c r="M71" s="1565"/>
      <c r="N71" s="1565"/>
      <c r="O71" s="1565"/>
      <c r="P71" s="1565"/>
      <c r="Q71" s="1565"/>
      <c r="R71" s="1565"/>
      <c r="S71" s="1565"/>
      <c r="T71" s="1565"/>
      <c r="U71" s="1565"/>
      <c r="V71" s="1565"/>
      <c r="W71" s="1565"/>
      <c r="X71" s="1565"/>
      <c r="Y71" s="1565"/>
      <c r="Z71" s="1565"/>
      <c r="AA71" s="1565"/>
      <c r="AB71" s="1565"/>
      <c r="AC71" s="1565"/>
      <c r="AD71" s="1565"/>
      <c r="AE71" s="1565"/>
      <c r="AF71" s="1565"/>
      <c r="AG71" s="1565"/>
      <c r="AH71" s="1567"/>
      <c r="AI71" s="1565"/>
      <c r="AJ71" s="1567"/>
      <c r="AK71" s="1567"/>
      <c r="AL71" s="1567"/>
    </row>
    <row r="72" spans="2:38">
      <c r="B72" s="1570" t="s">
        <v>2266</v>
      </c>
      <c r="C72" s="4224">
        <f>C74</f>
        <v>46235</v>
      </c>
      <c r="D72" s="4225"/>
      <c r="E72" s="4225"/>
      <c r="F72" s="4225"/>
      <c r="G72" s="4225"/>
      <c r="H72" s="4225"/>
      <c r="I72" s="4225"/>
      <c r="J72" s="4225"/>
      <c r="K72" s="4225"/>
      <c r="L72" s="4225"/>
      <c r="M72" s="4225"/>
      <c r="N72" s="4225"/>
      <c r="O72" s="4225"/>
      <c r="P72" s="4225"/>
      <c r="Q72" s="4225"/>
      <c r="R72" s="4225"/>
      <c r="S72" s="4225"/>
      <c r="T72" s="4225"/>
      <c r="U72" s="4225"/>
      <c r="V72" s="4225"/>
      <c r="W72" s="4225"/>
      <c r="X72" s="4225"/>
      <c r="Y72" s="4225"/>
      <c r="Z72" s="4225"/>
      <c r="AA72" s="4225"/>
      <c r="AB72" s="4225"/>
      <c r="AC72" s="4225"/>
      <c r="AD72" s="4225"/>
      <c r="AE72" s="4225"/>
      <c r="AF72" s="4225"/>
      <c r="AG72" s="4225"/>
      <c r="AH72" s="4225"/>
      <c r="AI72" s="4226"/>
      <c r="AJ72" s="1567"/>
      <c r="AK72" s="1567"/>
      <c r="AL72" s="1567"/>
    </row>
    <row r="73" spans="2:38" hidden="1">
      <c r="B73" s="1608"/>
      <c r="C73" s="1590">
        <f>DATE($C71,$D71,1)</f>
        <v>46235</v>
      </c>
      <c r="D73" s="1590">
        <f t="shared" ref="D73:AG73" si="28">C73+1</f>
        <v>46236</v>
      </c>
      <c r="E73" s="1590">
        <f t="shared" si="28"/>
        <v>46237</v>
      </c>
      <c r="F73" s="1590">
        <f t="shared" si="28"/>
        <v>46238</v>
      </c>
      <c r="G73" s="1590">
        <f t="shared" si="28"/>
        <v>46239</v>
      </c>
      <c r="H73" s="1590">
        <f t="shared" si="28"/>
        <v>46240</v>
      </c>
      <c r="I73" s="1590">
        <f t="shared" si="28"/>
        <v>46241</v>
      </c>
      <c r="J73" s="1590">
        <f t="shared" si="28"/>
        <v>46242</v>
      </c>
      <c r="K73" s="1590">
        <f t="shared" si="28"/>
        <v>46243</v>
      </c>
      <c r="L73" s="1590">
        <f t="shared" si="28"/>
        <v>46244</v>
      </c>
      <c r="M73" s="1590">
        <f t="shared" si="28"/>
        <v>46245</v>
      </c>
      <c r="N73" s="1590">
        <f t="shared" si="28"/>
        <v>46246</v>
      </c>
      <c r="O73" s="1590">
        <f t="shared" si="28"/>
        <v>46247</v>
      </c>
      <c r="P73" s="1590">
        <f t="shared" si="28"/>
        <v>46248</v>
      </c>
      <c r="Q73" s="1590">
        <f t="shared" si="28"/>
        <v>46249</v>
      </c>
      <c r="R73" s="1590">
        <f t="shared" si="28"/>
        <v>46250</v>
      </c>
      <c r="S73" s="1590">
        <f t="shared" si="28"/>
        <v>46251</v>
      </c>
      <c r="T73" s="1590">
        <f t="shared" si="28"/>
        <v>46252</v>
      </c>
      <c r="U73" s="1590">
        <f t="shared" si="28"/>
        <v>46253</v>
      </c>
      <c r="V73" s="1590">
        <f t="shared" si="28"/>
        <v>46254</v>
      </c>
      <c r="W73" s="1590">
        <f t="shared" si="28"/>
        <v>46255</v>
      </c>
      <c r="X73" s="1590">
        <f t="shared" si="28"/>
        <v>46256</v>
      </c>
      <c r="Y73" s="1590">
        <f t="shared" si="28"/>
        <v>46257</v>
      </c>
      <c r="Z73" s="1590">
        <f t="shared" si="28"/>
        <v>46258</v>
      </c>
      <c r="AA73" s="1590">
        <f t="shared" si="28"/>
        <v>46259</v>
      </c>
      <c r="AB73" s="1590">
        <f t="shared" si="28"/>
        <v>46260</v>
      </c>
      <c r="AC73" s="1590">
        <f t="shared" si="28"/>
        <v>46261</v>
      </c>
      <c r="AD73" s="1590">
        <f t="shared" si="28"/>
        <v>46262</v>
      </c>
      <c r="AE73" s="1590">
        <f t="shared" si="28"/>
        <v>46263</v>
      </c>
      <c r="AF73" s="1590">
        <f t="shared" si="28"/>
        <v>46264</v>
      </c>
      <c r="AG73" s="1590">
        <f t="shared" si="28"/>
        <v>46265</v>
      </c>
      <c r="AH73" s="1609"/>
      <c r="AI73" s="1610"/>
      <c r="AJ73" s="1567"/>
      <c r="AK73" s="1567"/>
      <c r="AL73" s="1567"/>
    </row>
    <row r="74" spans="2:38">
      <c r="B74" s="1611" t="s">
        <v>2267</v>
      </c>
      <c r="C74" s="1612">
        <f>IF(EDATE(C57,1)&gt;$G$5,"",EDATE(C57,1))</f>
        <v>46235</v>
      </c>
      <c r="D74" s="1590">
        <f t="shared" ref="D74:AG74" si="29">IF(D73&gt;$G$5,"",IF(C74=EOMONTH(DATE($C71,$D71,1),0),"",IF(C74="","",C74+1)))</f>
        <v>46236</v>
      </c>
      <c r="E74" s="1590">
        <f t="shared" si="29"/>
        <v>46237</v>
      </c>
      <c r="F74" s="1590">
        <f t="shared" si="29"/>
        <v>46238</v>
      </c>
      <c r="G74" s="1590">
        <f t="shared" si="29"/>
        <v>46239</v>
      </c>
      <c r="H74" s="1590">
        <f t="shared" si="29"/>
        <v>46240</v>
      </c>
      <c r="I74" s="1590">
        <f t="shared" si="29"/>
        <v>46241</v>
      </c>
      <c r="J74" s="1590">
        <f t="shared" si="29"/>
        <v>46242</v>
      </c>
      <c r="K74" s="1590">
        <f t="shared" si="29"/>
        <v>46243</v>
      </c>
      <c r="L74" s="1590">
        <f t="shared" si="29"/>
        <v>46244</v>
      </c>
      <c r="M74" s="1590">
        <f t="shared" si="29"/>
        <v>46245</v>
      </c>
      <c r="N74" s="1590">
        <f t="shared" si="29"/>
        <v>46246</v>
      </c>
      <c r="O74" s="1590">
        <f t="shared" si="29"/>
        <v>46247</v>
      </c>
      <c r="P74" s="1590">
        <f t="shared" si="29"/>
        <v>46248</v>
      </c>
      <c r="Q74" s="1590">
        <f t="shared" si="29"/>
        <v>46249</v>
      </c>
      <c r="R74" s="1590">
        <f t="shared" si="29"/>
        <v>46250</v>
      </c>
      <c r="S74" s="1590">
        <f t="shared" si="29"/>
        <v>46251</v>
      </c>
      <c r="T74" s="1590">
        <f t="shared" si="29"/>
        <v>46252</v>
      </c>
      <c r="U74" s="1590">
        <f t="shared" si="29"/>
        <v>46253</v>
      </c>
      <c r="V74" s="1590">
        <f t="shared" si="29"/>
        <v>46254</v>
      </c>
      <c r="W74" s="1590">
        <f t="shared" si="29"/>
        <v>46255</v>
      </c>
      <c r="X74" s="1590">
        <f t="shared" si="29"/>
        <v>46256</v>
      </c>
      <c r="Y74" s="1590">
        <f t="shared" si="29"/>
        <v>46257</v>
      </c>
      <c r="Z74" s="1590">
        <f t="shared" si="29"/>
        <v>46258</v>
      </c>
      <c r="AA74" s="1590">
        <f t="shared" si="29"/>
        <v>46259</v>
      </c>
      <c r="AB74" s="1590">
        <f t="shared" si="29"/>
        <v>46260</v>
      </c>
      <c r="AC74" s="1590">
        <f t="shared" si="29"/>
        <v>46261</v>
      </c>
      <c r="AD74" s="1590">
        <f t="shared" si="29"/>
        <v>46262</v>
      </c>
      <c r="AE74" s="1590">
        <f t="shared" si="29"/>
        <v>46263</v>
      </c>
      <c r="AF74" s="1590">
        <f t="shared" si="29"/>
        <v>46264</v>
      </c>
      <c r="AG74" s="1590">
        <f t="shared" si="29"/>
        <v>46265</v>
      </c>
      <c r="AH74" s="1591" t="s">
        <v>2268</v>
      </c>
      <c r="AI74" s="1592">
        <f>+COUNTIFS(C75:AG75,"土",C76:AG76,"")+COUNTIFS(C75:AG75,"日",C76:AG76,"")</f>
        <v>10</v>
      </c>
      <c r="AJ74" s="1567"/>
      <c r="AK74" s="1567"/>
      <c r="AL74" s="1567"/>
    </row>
    <row r="75" spans="2:38" s="1567" customFormat="1">
      <c r="B75" s="1584" t="s">
        <v>1060</v>
      </c>
      <c r="C75" s="1572" t="str">
        <f>IFERROR(TEXT(WEEKDAY(+C74),"aaa"),"")</f>
        <v>土</v>
      </c>
      <c r="D75" s="1572" t="str">
        <f t="shared" ref="D75:AG75" si="30">IFERROR(TEXT(WEEKDAY(+D74),"aaa"),"")</f>
        <v>日</v>
      </c>
      <c r="E75" s="1572" t="str">
        <f t="shared" si="30"/>
        <v>月</v>
      </c>
      <c r="F75" s="1572" t="str">
        <f t="shared" si="30"/>
        <v>火</v>
      </c>
      <c r="G75" s="1572" t="str">
        <f t="shared" si="30"/>
        <v>水</v>
      </c>
      <c r="H75" s="1572" t="str">
        <f t="shared" si="30"/>
        <v>木</v>
      </c>
      <c r="I75" s="1572" t="str">
        <f t="shared" si="30"/>
        <v>金</v>
      </c>
      <c r="J75" s="1572" t="str">
        <f t="shared" si="30"/>
        <v>土</v>
      </c>
      <c r="K75" s="1572" t="str">
        <f t="shared" si="30"/>
        <v>日</v>
      </c>
      <c r="L75" s="1572" t="str">
        <f t="shared" si="30"/>
        <v>月</v>
      </c>
      <c r="M75" s="1572" t="str">
        <f t="shared" si="30"/>
        <v>火</v>
      </c>
      <c r="N75" s="1572" t="str">
        <f t="shared" si="30"/>
        <v>水</v>
      </c>
      <c r="O75" s="1572" t="str">
        <f t="shared" si="30"/>
        <v>木</v>
      </c>
      <c r="P75" s="1572" t="str">
        <f t="shared" si="30"/>
        <v>金</v>
      </c>
      <c r="Q75" s="1572" t="str">
        <f t="shared" si="30"/>
        <v>土</v>
      </c>
      <c r="R75" s="1572" t="str">
        <f t="shared" si="30"/>
        <v>日</v>
      </c>
      <c r="S75" s="1572" t="str">
        <f t="shared" si="30"/>
        <v>月</v>
      </c>
      <c r="T75" s="1572" t="str">
        <f t="shared" si="30"/>
        <v>火</v>
      </c>
      <c r="U75" s="1572" t="str">
        <f t="shared" si="30"/>
        <v>水</v>
      </c>
      <c r="V75" s="1572" t="str">
        <f t="shared" si="30"/>
        <v>木</v>
      </c>
      <c r="W75" s="1572" t="str">
        <f t="shared" si="30"/>
        <v>金</v>
      </c>
      <c r="X75" s="1572" t="str">
        <f t="shared" si="30"/>
        <v>土</v>
      </c>
      <c r="Y75" s="1572" t="str">
        <f t="shared" si="30"/>
        <v>日</v>
      </c>
      <c r="Z75" s="1572" t="str">
        <f t="shared" si="30"/>
        <v>月</v>
      </c>
      <c r="AA75" s="1572" t="str">
        <f t="shared" si="30"/>
        <v>火</v>
      </c>
      <c r="AB75" s="1572" t="str">
        <f t="shared" si="30"/>
        <v>水</v>
      </c>
      <c r="AC75" s="1572" t="str">
        <f t="shared" si="30"/>
        <v>木</v>
      </c>
      <c r="AD75" s="1572" t="str">
        <f t="shared" si="30"/>
        <v>金</v>
      </c>
      <c r="AE75" s="1572" t="str">
        <f t="shared" si="30"/>
        <v>土</v>
      </c>
      <c r="AF75" s="1572" t="str">
        <f t="shared" si="30"/>
        <v>日</v>
      </c>
      <c r="AG75" s="1572" t="str">
        <f t="shared" si="30"/>
        <v>月</v>
      </c>
      <c r="AH75" s="1591" t="s">
        <v>2269</v>
      </c>
      <c r="AI75" s="1592">
        <f>+COUNTIF(C76:AG76,"夏休")+COUNTIF(C76:AG76,"冬休")+COUNTIF(C76:AG76,"中止")</f>
        <v>0</v>
      </c>
    </row>
    <row r="76" spans="2:38" s="1567" customFormat="1" ht="13.5" customHeight="1">
      <c r="B76" s="4227" t="s">
        <v>2270</v>
      </c>
      <c r="C76" s="4229"/>
      <c r="D76" s="4220"/>
      <c r="E76" s="4220"/>
      <c r="F76" s="4220"/>
      <c r="G76" s="4220"/>
      <c r="H76" s="4220"/>
      <c r="I76" s="4220"/>
      <c r="J76" s="4220"/>
      <c r="K76" s="4220"/>
      <c r="L76" s="4220"/>
      <c r="M76" s="4220"/>
      <c r="N76" s="4220"/>
      <c r="O76" s="4220"/>
      <c r="P76" s="4220"/>
      <c r="Q76" s="4220"/>
      <c r="R76" s="4220"/>
      <c r="S76" s="4220"/>
      <c r="T76" s="4220"/>
      <c r="U76" s="4220"/>
      <c r="V76" s="4220"/>
      <c r="W76" s="4220"/>
      <c r="X76" s="4220"/>
      <c r="Y76" s="4220"/>
      <c r="Z76" s="4220"/>
      <c r="AA76" s="4220"/>
      <c r="AB76" s="4220"/>
      <c r="AC76" s="4220"/>
      <c r="AD76" s="4220"/>
      <c r="AE76" s="4220"/>
      <c r="AF76" s="4220"/>
      <c r="AG76" s="4221"/>
      <c r="AH76" s="1593" t="s">
        <v>1061</v>
      </c>
      <c r="AI76" s="1594">
        <f>COUNT(C74:AG74)-AI75</f>
        <v>31</v>
      </c>
    </row>
    <row r="77" spans="2:38" s="1567" customFormat="1" ht="13.5" customHeight="1">
      <c r="B77" s="4228"/>
      <c r="C77" s="4229"/>
      <c r="D77" s="4220"/>
      <c r="E77" s="4220"/>
      <c r="F77" s="4220"/>
      <c r="G77" s="4220"/>
      <c r="H77" s="4220"/>
      <c r="I77" s="4220"/>
      <c r="J77" s="4220"/>
      <c r="K77" s="4220"/>
      <c r="L77" s="4220"/>
      <c r="M77" s="4220"/>
      <c r="N77" s="4220"/>
      <c r="O77" s="4220"/>
      <c r="P77" s="4220"/>
      <c r="Q77" s="4220"/>
      <c r="R77" s="4220"/>
      <c r="S77" s="4220"/>
      <c r="T77" s="4220"/>
      <c r="U77" s="4220"/>
      <c r="V77" s="4220"/>
      <c r="W77" s="4220"/>
      <c r="X77" s="4220"/>
      <c r="Y77" s="4220"/>
      <c r="Z77" s="4220"/>
      <c r="AA77" s="4220"/>
      <c r="AB77" s="4220"/>
      <c r="AC77" s="4220"/>
      <c r="AD77" s="4220"/>
      <c r="AE77" s="4220"/>
      <c r="AF77" s="4220"/>
      <c r="AG77" s="4221"/>
      <c r="AH77" s="1593" t="s">
        <v>1062</v>
      </c>
      <c r="AI77" s="1594">
        <f>+COUNTIF(C78:AG79,"休")</f>
        <v>0</v>
      </c>
      <c r="AJ77" s="1595" t="str">
        <f>IF(AI78&gt;0.285,"",IF(AI77&lt;AI74,"←計画日数が足りません",""))</f>
        <v>←計画日数が足りません</v>
      </c>
    </row>
    <row r="78" spans="2:38" s="1567" customFormat="1" ht="13.5" customHeight="1">
      <c r="B78" s="4222" t="s">
        <v>1055</v>
      </c>
      <c r="C78" s="4223"/>
      <c r="D78" s="4214"/>
      <c r="E78" s="4212"/>
      <c r="F78" s="4214"/>
      <c r="G78" s="4214"/>
      <c r="H78" s="4214"/>
      <c r="I78" s="4214"/>
      <c r="J78" s="4214"/>
      <c r="K78" s="4214"/>
      <c r="L78" s="4212"/>
      <c r="M78" s="4214"/>
      <c r="N78" s="4214"/>
      <c r="O78" s="4214"/>
      <c r="P78" s="4214"/>
      <c r="Q78" s="4214"/>
      <c r="R78" s="4214"/>
      <c r="S78" s="4212"/>
      <c r="T78" s="4214"/>
      <c r="U78" s="4214"/>
      <c r="V78" s="4214"/>
      <c r="W78" s="4214"/>
      <c r="X78" s="4214"/>
      <c r="Y78" s="4214"/>
      <c r="Z78" s="4212"/>
      <c r="AA78" s="4214"/>
      <c r="AB78" s="4214"/>
      <c r="AC78" s="4214"/>
      <c r="AD78" s="4214"/>
      <c r="AE78" s="4214"/>
      <c r="AF78" s="4214"/>
      <c r="AG78" s="4215"/>
      <c r="AH78" s="1593" t="s">
        <v>1063</v>
      </c>
      <c r="AI78" s="1596">
        <f>+AI77/AI76</f>
        <v>0</v>
      </c>
    </row>
    <row r="79" spans="2:38" s="1567" customFormat="1">
      <c r="B79" s="4222"/>
      <c r="C79" s="4223"/>
      <c r="D79" s="4214"/>
      <c r="E79" s="4212"/>
      <c r="F79" s="4214"/>
      <c r="G79" s="4214"/>
      <c r="H79" s="4214"/>
      <c r="I79" s="4214"/>
      <c r="J79" s="4214"/>
      <c r="K79" s="4214"/>
      <c r="L79" s="4212"/>
      <c r="M79" s="4214"/>
      <c r="N79" s="4214"/>
      <c r="O79" s="4214"/>
      <c r="P79" s="4214"/>
      <c r="Q79" s="4214"/>
      <c r="R79" s="4214"/>
      <c r="S79" s="4212"/>
      <c r="T79" s="4214"/>
      <c r="U79" s="4214"/>
      <c r="V79" s="4214"/>
      <c r="W79" s="4214"/>
      <c r="X79" s="4214"/>
      <c r="Y79" s="4214"/>
      <c r="Z79" s="4212"/>
      <c r="AA79" s="4214"/>
      <c r="AB79" s="4214"/>
      <c r="AC79" s="4214"/>
      <c r="AD79" s="4214"/>
      <c r="AE79" s="4214"/>
      <c r="AF79" s="4214"/>
      <c r="AG79" s="4215"/>
      <c r="AH79" s="1593" t="s">
        <v>1051</v>
      </c>
      <c r="AI79" s="1594">
        <f>+COUNTA(C80:AG81)</f>
        <v>0</v>
      </c>
    </row>
    <row r="80" spans="2:38" s="1567" customFormat="1">
      <c r="B80" s="4216" t="s">
        <v>1057</v>
      </c>
      <c r="C80" s="4218"/>
      <c r="D80" s="4212"/>
      <c r="E80" s="4230"/>
      <c r="F80" s="4212"/>
      <c r="G80" s="4212"/>
      <c r="H80" s="4212"/>
      <c r="I80" s="4212"/>
      <c r="J80" s="4212"/>
      <c r="K80" s="4212"/>
      <c r="L80" s="4230"/>
      <c r="M80" s="4212"/>
      <c r="N80" s="4212"/>
      <c r="O80" s="4212"/>
      <c r="P80" s="4212"/>
      <c r="Q80" s="4212"/>
      <c r="R80" s="4212"/>
      <c r="S80" s="4230"/>
      <c r="T80" s="4212"/>
      <c r="U80" s="4212"/>
      <c r="V80" s="4212"/>
      <c r="W80" s="4212"/>
      <c r="X80" s="4212"/>
      <c r="Y80" s="4212"/>
      <c r="Z80" s="4230"/>
      <c r="AA80" s="4212"/>
      <c r="AB80" s="4212"/>
      <c r="AC80" s="4212"/>
      <c r="AD80" s="4212"/>
      <c r="AE80" s="4212"/>
      <c r="AF80" s="4212"/>
      <c r="AG80" s="4210"/>
      <c r="AH80" s="1597" t="s">
        <v>1064</v>
      </c>
      <c r="AI80" s="1598">
        <f>+AI79/AI76</f>
        <v>0</v>
      </c>
      <c r="AL80" s="1565">
        <f>+COUNTIF(C78:AG79,"休")</f>
        <v>0</v>
      </c>
    </row>
    <row r="81" spans="2:38" s="1567" customFormat="1">
      <c r="B81" s="4217"/>
      <c r="C81" s="4219"/>
      <c r="D81" s="4213"/>
      <c r="E81" s="4213"/>
      <c r="F81" s="4213"/>
      <c r="G81" s="4213"/>
      <c r="H81" s="4213"/>
      <c r="I81" s="4213"/>
      <c r="J81" s="4213"/>
      <c r="K81" s="4213"/>
      <c r="L81" s="4213"/>
      <c r="M81" s="4213"/>
      <c r="N81" s="4213"/>
      <c r="O81" s="4213"/>
      <c r="P81" s="4213"/>
      <c r="Q81" s="4213"/>
      <c r="R81" s="4213"/>
      <c r="S81" s="4213"/>
      <c r="T81" s="4213"/>
      <c r="U81" s="4213"/>
      <c r="V81" s="4213"/>
      <c r="W81" s="4213"/>
      <c r="X81" s="4213"/>
      <c r="Y81" s="4213"/>
      <c r="Z81" s="4213"/>
      <c r="AA81" s="4213"/>
      <c r="AB81" s="4213"/>
      <c r="AC81" s="4213"/>
      <c r="AD81" s="4213"/>
      <c r="AE81" s="4213"/>
      <c r="AF81" s="4213"/>
      <c r="AG81" s="4211"/>
      <c r="AH81" s="1599" t="s">
        <v>2271</v>
      </c>
      <c r="AI81" s="1600" t="str">
        <f>IF(7&gt;AI76,"対象外",IF(OR(AI80&gt;=0.285,AI79&gt;=AI74),"OK","NG"))</f>
        <v>NG</v>
      </c>
      <c r="AJ81" s="1595" t="str">
        <f>IF(AI81="対象外","←７日間に満たない期間は達成判定の対象外",IF(AI81="NG","←月単位未達成","←月単位達成"))</f>
        <v>←月単位未達成</v>
      </c>
      <c r="AL81" s="1601" t="str">
        <f>IF(7&gt;AI76,"対象外",IF(AL80&gt;=AI74,"OK","NG"))</f>
        <v>NG</v>
      </c>
    </row>
    <row r="82" spans="2:38" hidden="1">
      <c r="B82" s="1602" t="s">
        <v>2373</v>
      </c>
      <c r="C82" s="1603">
        <f t="shared" ref="C82:AG82" si="31">IF(AND(DAY(C74)&gt;=22,DAY(C74)&lt;=28,C75="土"),1,0)</f>
        <v>0</v>
      </c>
      <c r="D82" s="1603">
        <f t="shared" si="31"/>
        <v>0</v>
      </c>
      <c r="E82" s="1603">
        <f t="shared" si="31"/>
        <v>0</v>
      </c>
      <c r="F82" s="1603">
        <f t="shared" si="31"/>
        <v>0</v>
      </c>
      <c r="G82" s="1603">
        <f t="shared" si="31"/>
        <v>0</v>
      </c>
      <c r="H82" s="1603">
        <f t="shared" si="31"/>
        <v>0</v>
      </c>
      <c r="I82" s="1603">
        <f t="shared" si="31"/>
        <v>0</v>
      </c>
      <c r="J82" s="1603">
        <f t="shared" si="31"/>
        <v>0</v>
      </c>
      <c r="K82" s="1603">
        <f t="shared" si="31"/>
        <v>0</v>
      </c>
      <c r="L82" s="1603">
        <f t="shared" si="31"/>
        <v>0</v>
      </c>
      <c r="M82" s="1603">
        <f t="shared" si="31"/>
        <v>0</v>
      </c>
      <c r="N82" s="1603">
        <f t="shared" si="31"/>
        <v>0</v>
      </c>
      <c r="O82" s="1603">
        <f t="shared" si="31"/>
        <v>0</v>
      </c>
      <c r="P82" s="1603">
        <f t="shared" si="31"/>
        <v>0</v>
      </c>
      <c r="Q82" s="1603">
        <f t="shared" si="31"/>
        <v>0</v>
      </c>
      <c r="R82" s="1603">
        <f t="shared" si="31"/>
        <v>0</v>
      </c>
      <c r="S82" s="1603">
        <f t="shared" si="31"/>
        <v>0</v>
      </c>
      <c r="T82" s="1603">
        <f t="shared" si="31"/>
        <v>0</v>
      </c>
      <c r="U82" s="1603">
        <f t="shared" si="31"/>
        <v>0</v>
      </c>
      <c r="V82" s="1603">
        <f t="shared" si="31"/>
        <v>0</v>
      </c>
      <c r="W82" s="1603">
        <f t="shared" si="31"/>
        <v>0</v>
      </c>
      <c r="X82" s="1603">
        <f t="shared" si="31"/>
        <v>1</v>
      </c>
      <c r="Y82" s="1603">
        <f t="shared" si="31"/>
        <v>0</v>
      </c>
      <c r="Z82" s="1603">
        <f t="shared" si="31"/>
        <v>0</v>
      </c>
      <c r="AA82" s="1603">
        <f t="shared" si="31"/>
        <v>0</v>
      </c>
      <c r="AB82" s="1603">
        <f t="shared" si="31"/>
        <v>0</v>
      </c>
      <c r="AC82" s="1603">
        <f t="shared" si="31"/>
        <v>0</v>
      </c>
      <c r="AD82" s="1603">
        <f t="shared" si="31"/>
        <v>0</v>
      </c>
      <c r="AE82" s="1603">
        <f t="shared" si="31"/>
        <v>0</v>
      </c>
      <c r="AF82" s="1603">
        <f t="shared" si="31"/>
        <v>0</v>
      </c>
      <c r="AG82" s="1603">
        <f t="shared" si="31"/>
        <v>0</v>
      </c>
      <c r="AH82" s="1604" t="s">
        <v>2272</v>
      </c>
      <c r="AI82" s="1605">
        <f>_xlfn.AGGREGATE(9,6,C82:AG82)</f>
        <v>1</v>
      </c>
      <c r="AJ82" s="1595"/>
      <c r="AK82" s="1567"/>
      <c r="AL82" s="1567"/>
    </row>
    <row r="83" spans="2:38" hidden="1">
      <c r="B83" s="1602" t="s">
        <v>2374</v>
      </c>
      <c r="C83" s="1606">
        <f t="shared" ref="C83:AG83" si="32">IF(AND(DAY(C74)&gt;=22,DAY(C74)&lt;=28,C75="土",OR(C80="休",C80="雨")),1,0)</f>
        <v>0</v>
      </c>
      <c r="D83" s="1606">
        <f t="shared" si="32"/>
        <v>0</v>
      </c>
      <c r="E83" s="1606">
        <f t="shared" si="32"/>
        <v>0</v>
      </c>
      <c r="F83" s="1606">
        <f t="shared" si="32"/>
        <v>0</v>
      </c>
      <c r="G83" s="1606">
        <f t="shared" si="32"/>
        <v>0</v>
      </c>
      <c r="H83" s="1606">
        <f t="shared" si="32"/>
        <v>0</v>
      </c>
      <c r="I83" s="1606">
        <f t="shared" si="32"/>
        <v>0</v>
      </c>
      <c r="J83" s="1606">
        <f t="shared" si="32"/>
        <v>0</v>
      </c>
      <c r="K83" s="1606">
        <f t="shared" si="32"/>
        <v>0</v>
      </c>
      <c r="L83" s="1606">
        <f t="shared" si="32"/>
        <v>0</v>
      </c>
      <c r="M83" s="1606">
        <f t="shared" si="32"/>
        <v>0</v>
      </c>
      <c r="N83" s="1606">
        <f t="shared" si="32"/>
        <v>0</v>
      </c>
      <c r="O83" s="1606">
        <f t="shared" si="32"/>
        <v>0</v>
      </c>
      <c r="P83" s="1606">
        <f t="shared" si="32"/>
        <v>0</v>
      </c>
      <c r="Q83" s="1606">
        <f t="shared" si="32"/>
        <v>0</v>
      </c>
      <c r="R83" s="1606">
        <f t="shared" si="32"/>
        <v>0</v>
      </c>
      <c r="S83" s="1606">
        <f t="shared" si="32"/>
        <v>0</v>
      </c>
      <c r="T83" s="1606">
        <f t="shared" si="32"/>
        <v>0</v>
      </c>
      <c r="U83" s="1606">
        <f t="shared" si="32"/>
        <v>0</v>
      </c>
      <c r="V83" s="1606">
        <f t="shared" si="32"/>
        <v>0</v>
      </c>
      <c r="W83" s="1606">
        <f t="shared" si="32"/>
        <v>0</v>
      </c>
      <c r="X83" s="1606">
        <f t="shared" si="32"/>
        <v>0</v>
      </c>
      <c r="Y83" s="1606">
        <f t="shared" si="32"/>
        <v>0</v>
      </c>
      <c r="Z83" s="1606">
        <f t="shared" si="32"/>
        <v>0</v>
      </c>
      <c r="AA83" s="1606">
        <f t="shared" si="32"/>
        <v>0</v>
      </c>
      <c r="AB83" s="1606">
        <f t="shared" si="32"/>
        <v>0</v>
      </c>
      <c r="AC83" s="1606">
        <f t="shared" si="32"/>
        <v>0</v>
      </c>
      <c r="AD83" s="1606">
        <f t="shared" si="32"/>
        <v>0</v>
      </c>
      <c r="AE83" s="1606">
        <f t="shared" si="32"/>
        <v>0</v>
      </c>
      <c r="AF83" s="1606">
        <f t="shared" si="32"/>
        <v>0</v>
      </c>
      <c r="AG83" s="1606">
        <f t="shared" si="32"/>
        <v>0</v>
      </c>
      <c r="AH83" s="1604" t="s">
        <v>2273</v>
      </c>
      <c r="AI83" s="1605">
        <f>_xlfn.AGGREGATE(9,6,C83:AG83)</f>
        <v>0</v>
      </c>
      <c r="AJ83" s="1595"/>
      <c r="AK83" s="1567"/>
      <c r="AL83" s="1567"/>
    </row>
    <row r="84" spans="2:38" hidden="1">
      <c r="B84" s="1602" t="s">
        <v>2375</v>
      </c>
      <c r="C84" s="1603">
        <f>IF(AND(DAY(C74)&gt;=8,DAY(C74)&lt;=14,C75="土"),1,0)</f>
        <v>0</v>
      </c>
      <c r="D84" s="1603">
        <f>IF(AND(DAY(D74)&gt;=8,DAY(D74)&lt;=14,D75="土"),1,0)</f>
        <v>0</v>
      </c>
      <c r="E84" s="1603">
        <f t="shared" ref="E84:AG84" si="33">IF(AND(DAY(E74)&gt;=8,DAY(E74)&lt;=14,E75="土"),1,0)</f>
        <v>0</v>
      </c>
      <c r="F84" s="1603">
        <f t="shared" si="33"/>
        <v>0</v>
      </c>
      <c r="G84" s="1603">
        <f t="shared" si="33"/>
        <v>0</v>
      </c>
      <c r="H84" s="1603">
        <f t="shared" si="33"/>
        <v>0</v>
      </c>
      <c r="I84" s="1603">
        <f t="shared" si="33"/>
        <v>0</v>
      </c>
      <c r="J84" s="1603">
        <f t="shared" si="33"/>
        <v>1</v>
      </c>
      <c r="K84" s="1603">
        <f t="shared" si="33"/>
        <v>0</v>
      </c>
      <c r="L84" s="1603">
        <f t="shared" si="33"/>
        <v>0</v>
      </c>
      <c r="M84" s="1603">
        <f t="shared" si="33"/>
        <v>0</v>
      </c>
      <c r="N84" s="1603">
        <f t="shared" si="33"/>
        <v>0</v>
      </c>
      <c r="O84" s="1603">
        <f t="shared" si="33"/>
        <v>0</v>
      </c>
      <c r="P84" s="1603">
        <f t="shared" si="33"/>
        <v>0</v>
      </c>
      <c r="Q84" s="1603">
        <f t="shared" si="33"/>
        <v>0</v>
      </c>
      <c r="R84" s="1603">
        <f t="shared" si="33"/>
        <v>0</v>
      </c>
      <c r="S84" s="1603">
        <f t="shared" si="33"/>
        <v>0</v>
      </c>
      <c r="T84" s="1603">
        <f t="shared" si="33"/>
        <v>0</v>
      </c>
      <c r="U84" s="1603">
        <f t="shared" si="33"/>
        <v>0</v>
      </c>
      <c r="V84" s="1603">
        <f t="shared" si="33"/>
        <v>0</v>
      </c>
      <c r="W84" s="1603">
        <f t="shared" si="33"/>
        <v>0</v>
      </c>
      <c r="X84" s="1603">
        <f t="shared" si="33"/>
        <v>0</v>
      </c>
      <c r="Y84" s="1603">
        <f t="shared" si="33"/>
        <v>0</v>
      </c>
      <c r="Z84" s="1603">
        <f t="shared" si="33"/>
        <v>0</v>
      </c>
      <c r="AA84" s="1603">
        <f t="shared" si="33"/>
        <v>0</v>
      </c>
      <c r="AB84" s="1603">
        <f t="shared" si="33"/>
        <v>0</v>
      </c>
      <c r="AC84" s="1603">
        <f t="shared" si="33"/>
        <v>0</v>
      </c>
      <c r="AD84" s="1603">
        <f t="shared" si="33"/>
        <v>0</v>
      </c>
      <c r="AE84" s="1603">
        <f t="shared" si="33"/>
        <v>0</v>
      </c>
      <c r="AF84" s="1603">
        <f t="shared" si="33"/>
        <v>0</v>
      </c>
      <c r="AG84" s="1603">
        <f t="shared" si="33"/>
        <v>0</v>
      </c>
      <c r="AH84" s="1604" t="s">
        <v>2272</v>
      </c>
      <c r="AI84" s="1605">
        <f>_xlfn.AGGREGATE(9,6,C84:AG84)</f>
        <v>1</v>
      </c>
      <c r="AJ84" s="1595"/>
      <c r="AK84" s="1567"/>
      <c r="AL84" s="1567"/>
    </row>
    <row r="85" spans="2:38" hidden="1">
      <c r="B85" s="1602" t="s">
        <v>2376</v>
      </c>
      <c r="C85" s="1606">
        <f>IF(AND(DAY(C74)&gt;=8,DAY(C74)&lt;=14,C75="土",OR(C80="休",C80="雨")),1,0)</f>
        <v>0</v>
      </c>
      <c r="D85" s="1606">
        <f>IF(AND(DAY(D74)&gt;=8,DAY(D74)&lt;=14,D75="土",OR(D80="休",D80="雨")),1,0)</f>
        <v>0</v>
      </c>
      <c r="E85" s="1606">
        <f t="shared" ref="E85:AG85" si="34">IF(AND(DAY(E74)&gt;=8,DAY(E74)&lt;=14,E75="土",OR(E80="休",E80="雨")),1,0)</f>
        <v>0</v>
      </c>
      <c r="F85" s="1606">
        <f t="shared" si="34"/>
        <v>0</v>
      </c>
      <c r="G85" s="1606">
        <f t="shared" si="34"/>
        <v>0</v>
      </c>
      <c r="H85" s="1606">
        <f t="shared" si="34"/>
        <v>0</v>
      </c>
      <c r="I85" s="1606">
        <f t="shared" si="34"/>
        <v>0</v>
      </c>
      <c r="J85" s="1606">
        <f t="shared" si="34"/>
        <v>0</v>
      </c>
      <c r="K85" s="1606">
        <f t="shared" si="34"/>
        <v>0</v>
      </c>
      <c r="L85" s="1606">
        <f t="shared" si="34"/>
        <v>0</v>
      </c>
      <c r="M85" s="1606">
        <f t="shared" si="34"/>
        <v>0</v>
      </c>
      <c r="N85" s="1606">
        <f t="shared" si="34"/>
        <v>0</v>
      </c>
      <c r="O85" s="1606">
        <f t="shared" si="34"/>
        <v>0</v>
      </c>
      <c r="P85" s="1606">
        <f t="shared" si="34"/>
        <v>0</v>
      </c>
      <c r="Q85" s="1606">
        <f t="shared" si="34"/>
        <v>0</v>
      </c>
      <c r="R85" s="1606">
        <f t="shared" si="34"/>
        <v>0</v>
      </c>
      <c r="S85" s="1606">
        <f t="shared" si="34"/>
        <v>0</v>
      </c>
      <c r="T85" s="1606">
        <f t="shared" si="34"/>
        <v>0</v>
      </c>
      <c r="U85" s="1606">
        <f t="shared" si="34"/>
        <v>0</v>
      </c>
      <c r="V85" s="1606">
        <f t="shared" si="34"/>
        <v>0</v>
      </c>
      <c r="W85" s="1606">
        <f t="shared" si="34"/>
        <v>0</v>
      </c>
      <c r="X85" s="1606">
        <f t="shared" si="34"/>
        <v>0</v>
      </c>
      <c r="Y85" s="1606">
        <f t="shared" si="34"/>
        <v>0</v>
      </c>
      <c r="Z85" s="1606">
        <f t="shared" si="34"/>
        <v>0</v>
      </c>
      <c r="AA85" s="1606">
        <f t="shared" si="34"/>
        <v>0</v>
      </c>
      <c r="AB85" s="1606">
        <f t="shared" si="34"/>
        <v>0</v>
      </c>
      <c r="AC85" s="1606">
        <f t="shared" si="34"/>
        <v>0</v>
      </c>
      <c r="AD85" s="1606">
        <f t="shared" si="34"/>
        <v>0</v>
      </c>
      <c r="AE85" s="1606">
        <f t="shared" si="34"/>
        <v>0</v>
      </c>
      <c r="AF85" s="1606">
        <f t="shared" si="34"/>
        <v>0</v>
      </c>
      <c r="AG85" s="1606">
        <f t="shared" si="34"/>
        <v>0</v>
      </c>
      <c r="AH85" s="1604" t="s">
        <v>2273</v>
      </c>
      <c r="AI85" s="1605">
        <f>_xlfn.AGGREGATE(9,6,C85:AG85)</f>
        <v>0</v>
      </c>
      <c r="AJ85" s="1595"/>
      <c r="AK85" s="1567"/>
      <c r="AL85" s="1567"/>
    </row>
    <row r="86" spans="2:38" s="1567" customFormat="1">
      <c r="B86" s="1565"/>
      <c r="C86" s="1565"/>
      <c r="D86" s="1565"/>
      <c r="E86" s="1565"/>
      <c r="F86" s="1565"/>
      <c r="G86" s="1565"/>
      <c r="H86" s="1565"/>
      <c r="I86" s="1565"/>
      <c r="J86" s="1565"/>
      <c r="K86" s="1565"/>
      <c r="L86" s="1565"/>
      <c r="M86" s="1565"/>
      <c r="N86" s="1565"/>
      <c r="O86" s="1565"/>
      <c r="P86" s="1565"/>
      <c r="Q86" s="1565"/>
      <c r="R86" s="1565"/>
      <c r="S86" s="1565"/>
      <c r="T86" s="1565"/>
      <c r="U86" s="1565"/>
      <c r="V86" s="1565"/>
      <c r="W86" s="1565"/>
      <c r="X86" s="1565"/>
      <c r="Y86" s="1565"/>
      <c r="Z86" s="1565"/>
      <c r="AA86" s="1565"/>
      <c r="AB86" s="1565"/>
      <c r="AC86" s="1565"/>
      <c r="AD86" s="1565"/>
      <c r="AE86" s="1565"/>
      <c r="AF86" s="1565"/>
      <c r="AG86" s="1565"/>
      <c r="AI86" s="1565"/>
    </row>
    <row r="87" spans="2:38" hidden="1">
      <c r="B87" s="1565"/>
      <c r="C87" s="1565">
        <f>YEAR(C90)</f>
        <v>2026</v>
      </c>
      <c r="D87" s="1565">
        <f>MONTH(C90)</f>
        <v>9</v>
      </c>
      <c r="E87" s="1565"/>
      <c r="F87" s="1565"/>
      <c r="G87" s="1565"/>
      <c r="H87" s="1565"/>
      <c r="I87" s="1565"/>
      <c r="J87" s="1565"/>
      <c r="K87" s="1565"/>
      <c r="L87" s="1565"/>
      <c r="M87" s="1565"/>
      <c r="N87" s="1565"/>
      <c r="O87" s="1565"/>
      <c r="P87" s="1565"/>
      <c r="Q87" s="1565"/>
      <c r="R87" s="1565"/>
      <c r="S87" s="1565"/>
      <c r="T87" s="1565"/>
      <c r="U87" s="1565"/>
      <c r="V87" s="1565"/>
      <c r="W87" s="1565"/>
      <c r="X87" s="1565"/>
      <c r="Y87" s="1565"/>
      <c r="Z87" s="1565"/>
      <c r="AA87" s="1565"/>
      <c r="AB87" s="1565"/>
      <c r="AC87" s="1565"/>
      <c r="AD87" s="1565"/>
      <c r="AE87" s="1565"/>
      <c r="AF87" s="1565"/>
      <c r="AG87" s="1565"/>
      <c r="AH87" s="1567"/>
      <c r="AI87" s="1565"/>
      <c r="AJ87" s="1567"/>
      <c r="AK87" s="1567"/>
      <c r="AL87" s="1567"/>
    </row>
    <row r="88" spans="2:38">
      <c r="B88" s="1570" t="s">
        <v>2266</v>
      </c>
      <c r="C88" s="4224">
        <f>C90</f>
        <v>46266</v>
      </c>
      <c r="D88" s="4225"/>
      <c r="E88" s="4225"/>
      <c r="F88" s="4225"/>
      <c r="G88" s="4225"/>
      <c r="H88" s="4225"/>
      <c r="I88" s="4225"/>
      <c r="J88" s="4225"/>
      <c r="K88" s="4225"/>
      <c r="L88" s="4225"/>
      <c r="M88" s="4225"/>
      <c r="N88" s="4225"/>
      <c r="O88" s="4225"/>
      <c r="P88" s="4225"/>
      <c r="Q88" s="4225"/>
      <c r="R88" s="4225"/>
      <c r="S88" s="4225"/>
      <c r="T88" s="4225"/>
      <c r="U88" s="4225"/>
      <c r="V88" s="4225"/>
      <c r="W88" s="4225"/>
      <c r="X88" s="4225"/>
      <c r="Y88" s="4225"/>
      <c r="Z88" s="4225"/>
      <c r="AA88" s="4225"/>
      <c r="AB88" s="4225"/>
      <c r="AC88" s="4225"/>
      <c r="AD88" s="4225"/>
      <c r="AE88" s="4225"/>
      <c r="AF88" s="4225"/>
      <c r="AG88" s="4225"/>
      <c r="AH88" s="4225"/>
      <c r="AI88" s="4226"/>
      <c r="AJ88" s="1567"/>
      <c r="AK88" s="1567"/>
      <c r="AL88" s="1567"/>
    </row>
    <row r="89" spans="2:38" hidden="1">
      <c r="B89" s="1608"/>
      <c r="C89" s="1590">
        <f>DATE($C87,$D87,1)</f>
        <v>46266</v>
      </c>
      <c r="D89" s="1590">
        <f t="shared" ref="D89:AG89" si="35">C89+1</f>
        <v>46267</v>
      </c>
      <c r="E89" s="1590">
        <f t="shared" si="35"/>
        <v>46268</v>
      </c>
      <c r="F89" s="1590">
        <f t="shared" si="35"/>
        <v>46269</v>
      </c>
      <c r="G89" s="1590">
        <f t="shared" si="35"/>
        <v>46270</v>
      </c>
      <c r="H89" s="1590">
        <f t="shared" si="35"/>
        <v>46271</v>
      </c>
      <c r="I89" s="1590">
        <f t="shared" si="35"/>
        <v>46272</v>
      </c>
      <c r="J89" s="1590">
        <f t="shared" si="35"/>
        <v>46273</v>
      </c>
      <c r="K89" s="1590">
        <f t="shared" si="35"/>
        <v>46274</v>
      </c>
      <c r="L89" s="1590">
        <f t="shared" si="35"/>
        <v>46275</v>
      </c>
      <c r="M89" s="1590">
        <f t="shared" si="35"/>
        <v>46276</v>
      </c>
      <c r="N89" s="1590">
        <f t="shared" si="35"/>
        <v>46277</v>
      </c>
      <c r="O89" s="1590">
        <f t="shared" si="35"/>
        <v>46278</v>
      </c>
      <c r="P89" s="1590">
        <f t="shared" si="35"/>
        <v>46279</v>
      </c>
      <c r="Q89" s="1590">
        <f t="shared" si="35"/>
        <v>46280</v>
      </c>
      <c r="R89" s="1590">
        <f t="shared" si="35"/>
        <v>46281</v>
      </c>
      <c r="S89" s="1590">
        <f t="shared" si="35"/>
        <v>46282</v>
      </c>
      <c r="T89" s="1590">
        <f t="shared" si="35"/>
        <v>46283</v>
      </c>
      <c r="U89" s="1590">
        <f t="shared" si="35"/>
        <v>46284</v>
      </c>
      <c r="V89" s="1590">
        <f t="shared" si="35"/>
        <v>46285</v>
      </c>
      <c r="W89" s="1590">
        <f t="shared" si="35"/>
        <v>46286</v>
      </c>
      <c r="X89" s="1590">
        <f t="shared" si="35"/>
        <v>46287</v>
      </c>
      <c r="Y89" s="1590">
        <f t="shared" si="35"/>
        <v>46288</v>
      </c>
      <c r="Z89" s="1590">
        <f t="shared" si="35"/>
        <v>46289</v>
      </c>
      <c r="AA89" s="1590">
        <f t="shared" si="35"/>
        <v>46290</v>
      </c>
      <c r="AB89" s="1590">
        <f t="shared" si="35"/>
        <v>46291</v>
      </c>
      <c r="AC89" s="1590">
        <f t="shared" si="35"/>
        <v>46292</v>
      </c>
      <c r="AD89" s="1590">
        <f t="shared" si="35"/>
        <v>46293</v>
      </c>
      <c r="AE89" s="1590">
        <f t="shared" si="35"/>
        <v>46294</v>
      </c>
      <c r="AF89" s="1590">
        <f t="shared" si="35"/>
        <v>46295</v>
      </c>
      <c r="AG89" s="1590">
        <f t="shared" si="35"/>
        <v>46296</v>
      </c>
      <c r="AH89" s="1609"/>
      <c r="AI89" s="1610"/>
      <c r="AJ89" s="1567"/>
      <c r="AK89" s="1567"/>
      <c r="AL89" s="1567"/>
    </row>
    <row r="90" spans="2:38">
      <c r="B90" s="1611" t="s">
        <v>2267</v>
      </c>
      <c r="C90" s="1612">
        <f>IF(EDATE(C73,1)&gt;$G$5,"",EDATE(C73,1))</f>
        <v>46266</v>
      </c>
      <c r="D90" s="1590">
        <f t="shared" ref="D90:AG90" si="36">IF(D89&gt;$G$5,"",IF(C90=EOMONTH(DATE($C87,$D87,1),0),"",IF(C90="","",C90+1)))</f>
        <v>46267</v>
      </c>
      <c r="E90" s="1590">
        <f t="shared" si="36"/>
        <v>46268</v>
      </c>
      <c r="F90" s="1590">
        <f t="shared" si="36"/>
        <v>46269</v>
      </c>
      <c r="G90" s="1590">
        <f t="shared" si="36"/>
        <v>46270</v>
      </c>
      <c r="H90" s="1590">
        <f t="shared" si="36"/>
        <v>46271</v>
      </c>
      <c r="I90" s="1590">
        <f t="shared" si="36"/>
        <v>46272</v>
      </c>
      <c r="J90" s="1590">
        <f t="shared" si="36"/>
        <v>46273</v>
      </c>
      <c r="K90" s="1590">
        <f t="shared" si="36"/>
        <v>46274</v>
      </c>
      <c r="L90" s="1590">
        <f t="shared" si="36"/>
        <v>46275</v>
      </c>
      <c r="M90" s="1590">
        <f t="shared" si="36"/>
        <v>46276</v>
      </c>
      <c r="N90" s="1590">
        <f t="shared" si="36"/>
        <v>46277</v>
      </c>
      <c r="O90" s="1590">
        <f t="shared" si="36"/>
        <v>46278</v>
      </c>
      <c r="P90" s="1590">
        <f t="shared" si="36"/>
        <v>46279</v>
      </c>
      <c r="Q90" s="1590">
        <f t="shared" si="36"/>
        <v>46280</v>
      </c>
      <c r="R90" s="1590">
        <f t="shared" si="36"/>
        <v>46281</v>
      </c>
      <c r="S90" s="1590">
        <f t="shared" si="36"/>
        <v>46282</v>
      </c>
      <c r="T90" s="1590">
        <f t="shared" si="36"/>
        <v>46283</v>
      </c>
      <c r="U90" s="1590">
        <f t="shared" si="36"/>
        <v>46284</v>
      </c>
      <c r="V90" s="1590">
        <f t="shared" si="36"/>
        <v>46285</v>
      </c>
      <c r="W90" s="1590">
        <f t="shared" si="36"/>
        <v>46286</v>
      </c>
      <c r="X90" s="1590">
        <f t="shared" si="36"/>
        <v>46287</v>
      </c>
      <c r="Y90" s="1590">
        <f t="shared" si="36"/>
        <v>46288</v>
      </c>
      <c r="Z90" s="1590">
        <f t="shared" si="36"/>
        <v>46289</v>
      </c>
      <c r="AA90" s="1590">
        <f t="shared" si="36"/>
        <v>46290</v>
      </c>
      <c r="AB90" s="1590">
        <f t="shared" si="36"/>
        <v>46291</v>
      </c>
      <c r="AC90" s="1590">
        <f t="shared" si="36"/>
        <v>46292</v>
      </c>
      <c r="AD90" s="1590">
        <f t="shared" si="36"/>
        <v>46293</v>
      </c>
      <c r="AE90" s="1590">
        <f t="shared" si="36"/>
        <v>46294</v>
      </c>
      <c r="AF90" s="1590">
        <f t="shared" si="36"/>
        <v>46295</v>
      </c>
      <c r="AG90" s="1590" t="str">
        <f t="shared" si="36"/>
        <v/>
      </c>
      <c r="AH90" s="1591" t="s">
        <v>2268</v>
      </c>
      <c r="AI90" s="1592">
        <f>+COUNTIFS(C91:AG91,"土",C92:AG92,"")+COUNTIFS(C91:AG91,"日",C92:AG92,"")</f>
        <v>8</v>
      </c>
      <c r="AJ90" s="1567"/>
      <c r="AK90" s="1567"/>
      <c r="AL90" s="1567"/>
    </row>
    <row r="91" spans="2:38" s="1567" customFormat="1">
      <c r="B91" s="1584" t="s">
        <v>1060</v>
      </c>
      <c r="C91" s="1572" t="str">
        <f>IFERROR(TEXT(WEEKDAY(+C90),"aaa"),"")</f>
        <v>火</v>
      </c>
      <c r="D91" s="1572" t="str">
        <f t="shared" ref="D91:AG91" si="37">IFERROR(TEXT(WEEKDAY(+D90),"aaa"),"")</f>
        <v>水</v>
      </c>
      <c r="E91" s="1572" t="str">
        <f t="shared" si="37"/>
        <v>木</v>
      </c>
      <c r="F91" s="1572" t="str">
        <f t="shared" si="37"/>
        <v>金</v>
      </c>
      <c r="G91" s="1572" t="str">
        <f t="shared" si="37"/>
        <v>土</v>
      </c>
      <c r="H91" s="1572" t="str">
        <f t="shared" si="37"/>
        <v>日</v>
      </c>
      <c r="I91" s="1572" t="str">
        <f t="shared" si="37"/>
        <v>月</v>
      </c>
      <c r="J91" s="1572" t="str">
        <f t="shared" si="37"/>
        <v>火</v>
      </c>
      <c r="K91" s="1572" t="str">
        <f t="shared" si="37"/>
        <v>水</v>
      </c>
      <c r="L91" s="1572" t="str">
        <f t="shared" si="37"/>
        <v>木</v>
      </c>
      <c r="M91" s="1572" t="str">
        <f t="shared" si="37"/>
        <v>金</v>
      </c>
      <c r="N91" s="1572" t="str">
        <f t="shared" si="37"/>
        <v>土</v>
      </c>
      <c r="O91" s="1572" t="str">
        <f t="shared" si="37"/>
        <v>日</v>
      </c>
      <c r="P91" s="1572" t="str">
        <f t="shared" si="37"/>
        <v>月</v>
      </c>
      <c r="Q91" s="1572" t="str">
        <f t="shared" si="37"/>
        <v>火</v>
      </c>
      <c r="R91" s="1572" t="str">
        <f t="shared" si="37"/>
        <v>水</v>
      </c>
      <c r="S91" s="1572" t="str">
        <f t="shared" si="37"/>
        <v>木</v>
      </c>
      <c r="T91" s="1572" t="str">
        <f t="shared" si="37"/>
        <v>金</v>
      </c>
      <c r="U91" s="1572" t="str">
        <f t="shared" si="37"/>
        <v>土</v>
      </c>
      <c r="V91" s="1572" t="str">
        <f t="shared" si="37"/>
        <v>日</v>
      </c>
      <c r="W91" s="1572" t="str">
        <f t="shared" si="37"/>
        <v>月</v>
      </c>
      <c r="X91" s="1572" t="str">
        <f t="shared" si="37"/>
        <v>火</v>
      </c>
      <c r="Y91" s="1572" t="str">
        <f t="shared" si="37"/>
        <v>水</v>
      </c>
      <c r="Z91" s="1572" t="str">
        <f t="shared" si="37"/>
        <v>木</v>
      </c>
      <c r="AA91" s="1572" t="str">
        <f t="shared" si="37"/>
        <v>金</v>
      </c>
      <c r="AB91" s="1572" t="str">
        <f t="shared" si="37"/>
        <v>土</v>
      </c>
      <c r="AC91" s="1572" t="str">
        <f t="shared" si="37"/>
        <v>日</v>
      </c>
      <c r="AD91" s="1572" t="str">
        <f t="shared" si="37"/>
        <v>月</v>
      </c>
      <c r="AE91" s="1572" t="str">
        <f t="shared" si="37"/>
        <v>火</v>
      </c>
      <c r="AF91" s="1572" t="str">
        <f t="shared" si="37"/>
        <v>水</v>
      </c>
      <c r="AG91" s="1572" t="str">
        <f t="shared" si="37"/>
        <v/>
      </c>
      <c r="AH91" s="1591" t="s">
        <v>2269</v>
      </c>
      <c r="AI91" s="1592">
        <f>+COUNTIF(C92:AG92,"夏休")+COUNTIF(C92:AG92,"冬休")+COUNTIF(C92:AG92,"中止")</f>
        <v>0</v>
      </c>
    </row>
    <row r="92" spans="2:38" s="1567" customFormat="1" ht="13.5" customHeight="1">
      <c r="B92" s="4227" t="s">
        <v>2270</v>
      </c>
      <c r="C92" s="4229"/>
      <c r="D92" s="4220"/>
      <c r="E92" s="4220"/>
      <c r="F92" s="4220"/>
      <c r="G92" s="4220"/>
      <c r="H92" s="4220"/>
      <c r="I92" s="4220"/>
      <c r="J92" s="4220"/>
      <c r="K92" s="4220"/>
      <c r="L92" s="4220"/>
      <c r="M92" s="4220"/>
      <c r="N92" s="4220"/>
      <c r="O92" s="4220"/>
      <c r="P92" s="4220"/>
      <c r="Q92" s="4220"/>
      <c r="R92" s="4220"/>
      <c r="S92" s="4220"/>
      <c r="T92" s="4220"/>
      <c r="U92" s="4220"/>
      <c r="V92" s="4220"/>
      <c r="W92" s="4220"/>
      <c r="X92" s="4220"/>
      <c r="Y92" s="4220"/>
      <c r="Z92" s="4220"/>
      <c r="AA92" s="4220"/>
      <c r="AB92" s="4220"/>
      <c r="AC92" s="4220"/>
      <c r="AD92" s="4220"/>
      <c r="AE92" s="4220"/>
      <c r="AF92" s="4220"/>
      <c r="AG92" s="4221"/>
      <c r="AH92" s="1593" t="s">
        <v>1061</v>
      </c>
      <c r="AI92" s="1594">
        <f>COUNT(C90:AG90)-AI91</f>
        <v>30</v>
      </c>
    </row>
    <row r="93" spans="2:38" s="1567" customFormat="1" ht="13.5" customHeight="1">
      <c r="B93" s="4228"/>
      <c r="C93" s="4229"/>
      <c r="D93" s="4220"/>
      <c r="E93" s="4220"/>
      <c r="F93" s="4220"/>
      <c r="G93" s="4220"/>
      <c r="H93" s="4220"/>
      <c r="I93" s="4220"/>
      <c r="J93" s="4220"/>
      <c r="K93" s="4220"/>
      <c r="L93" s="4220"/>
      <c r="M93" s="4220"/>
      <c r="N93" s="4220"/>
      <c r="O93" s="4220"/>
      <c r="P93" s="4220"/>
      <c r="Q93" s="4220"/>
      <c r="R93" s="4220"/>
      <c r="S93" s="4220"/>
      <c r="T93" s="4220"/>
      <c r="U93" s="4220"/>
      <c r="V93" s="4220"/>
      <c r="W93" s="4220"/>
      <c r="X93" s="4220"/>
      <c r="Y93" s="4220"/>
      <c r="Z93" s="4220"/>
      <c r="AA93" s="4220"/>
      <c r="AB93" s="4220"/>
      <c r="AC93" s="4220"/>
      <c r="AD93" s="4220"/>
      <c r="AE93" s="4220"/>
      <c r="AF93" s="4220"/>
      <c r="AG93" s="4221"/>
      <c r="AH93" s="1593" t="s">
        <v>1062</v>
      </c>
      <c r="AI93" s="1594">
        <f>+COUNTIF(C94:AG95,"休")</f>
        <v>0</v>
      </c>
      <c r="AJ93" s="1595" t="str">
        <f>IF(AI94&gt;0.285,"",IF(AI93&lt;AI90,"←計画日数が足りません",""))</f>
        <v>←計画日数が足りません</v>
      </c>
    </row>
    <row r="94" spans="2:38" s="1567" customFormat="1" ht="13.5" customHeight="1">
      <c r="B94" s="4222" t="s">
        <v>1055</v>
      </c>
      <c r="C94" s="4223"/>
      <c r="D94" s="4214"/>
      <c r="E94" s="4214"/>
      <c r="F94" s="4214"/>
      <c r="G94" s="4214"/>
      <c r="H94" s="4214"/>
      <c r="I94" s="4212"/>
      <c r="J94" s="4214"/>
      <c r="K94" s="4214"/>
      <c r="L94" s="4214"/>
      <c r="M94" s="4214"/>
      <c r="N94" s="4214"/>
      <c r="O94" s="4214"/>
      <c r="P94" s="4212"/>
      <c r="Q94" s="4214"/>
      <c r="R94" s="4214"/>
      <c r="S94" s="4214"/>
      <c r="T94" s="4214"/>
      <c r="U94" s="4214"/>
      <c r="V94" s="4214"/>
      <c r="W94" s="4212"/>
      <c r="X94" s="4214"/>
      <c r="Y94" s="4214"/>
      <c r="Z94" s="4214"/>
      <c r="AA94" s="4214"/>
      <c r="AB94" s="4214"/>
      <c r="AC94" s="4214"/>
      <c r="AD94" s="4212"/>
      <c r="AE94" s="4214"/>
      <c r="AF94" s="4214"/>
      <c r="AG94" s="4215"/>
      <c r="AH94" s="1593" t="s">
        <v>1063</v>
      </c>
      <c r="AI94" s="1596">
        <f>+AI93/AI92</f>
        <v>0</v>
      </c>
    </row>
    <row r="95" spans="2:38" s="1567" customFormat="1">
      <c r="B95" s="4222"/>
      <c r="C95" s="4223"/>
      <c r="D95" s="4214"/>
      <c r="E95" s="4214"/>
      <c r="F95" s="4214"/>
      <c r="G95" s="4214"/>
      <c r="H95" s="4214"/>
      <c r="I95" s="4212"/>
      <c r="J95" s="4214"/>
      <c r="K95" s="4214"/>
      <c r="L95" s="4214"/>
      <c r="M95" s="4214"/>
      <c r="N95" s="4214"/>
      <c r="O95" s="4214"/>
      <c r="P95" s="4212"/>
      <c r="Q95" s="4214"/>
      <c r="R95" s="4214"/>
      <c r="S95" s="4214"/>
      <c r="T95" s="4214"/>
      <c r="U95" s="4214"/>
      <c r="V95" s="4214"/>
      <c r="W95" s="4212"/>
      <c r="X95" s="4214"/>
      <c r="Y95" s="4214"/>
      <c r="Z95" s="4214"/>
      <c r="AA95" s="4214"/>
      <c r="AB95" s="4214"/>
      <c r="AC95" s="4214"/>
      <c r="AD95" s="4212"/>
      <c r="AE95" s="4214"/>
      <c r="AF95" s="4214"/>
      <c r="AG95" s="4215"/>
      <c r="AH95" s="1593" t="s">
        <v>1051</v>
      </c>
      <c r="AI95" s="1594">
        <f>+COUNTA(C96:AG97)</f>
        <v>0</v>
      </c>
    </row>
    <row r="96" spans="2:38" s="1567" customFormat="1">
      <c r="B96" s="4216" t="s">
        <v>1057</v>
      </c>
      <c r="C96" s="4218"/>
      <c r="D96" s="4212"/>
      <c r="E96" s="4212"/>
      <c r="F96" s="4212"/>
      <c r="G96" s="4212"/>
      <c r="H96" s="4212"/>
      <c r="I96" s="4230"/>
      <c r="J96" s="4212"/>
      <c r="K96" s="4212"/>
      <c r="L96" s="4212"/>
      <c r="M96" s="4212"/>
      <c r="N96" s="4212"/>
      <c r="O96" s="4212"/>
      <c r="P96" s="4230"/>
      <c r="Q96" s="4212"/>
      <c r="R96" s="4212"/>
      <c r="S96" s="4212"/>
      <c r="T96" s="4212"/>
      <c r="U96" s="4212"/>
      <c r="V96" s="4212"/>
      <c r="W96" s="4230"/>
      <c r="X96" s="4212"/>
      <c r="Y96" s="4212"/>
      <c r="Z96" s="4212"/>
      <c r="AA96" s="4212"/>
      <c r="AB96" s="4212"/>
      <c r="AC96" s="4212"/>
      <c r="AD96" s="4230"/>
      <c r="AE96" s="4212"/>
      <c r="AF96" s="4212"/>
      <c r="AG96" s="4210"/>
      <c r="AH96" s="1597" t="s">
        <v>1064</v>
      </c>
      <c r="AI96" s="1598">
        <f>+AI95/AI92</f>
        <v>0</v>
      </c>
      <c r="AL96" s="1565">
        <f>+COUNTIF(C94:AG95,"休")</f>
        <v>0</v>
      </c>
    </row>
    <row r="97" spans="2:38" s="1567" customFormat="1">
      <c r="B97" s="4217"/>
      <c r="C97" s="4219"/>
      <c r="D97" s="4213"/>
      <c r="E97" s="4213"/>
      <c r="F97" s="4213"/>
      <c r="G97" s="4213"/>
      <c r="H97" s="4213"/>
      <c r="I97" s="4213"/>
      <c r="J97" s="4213"/>
      <c r="K97" s="4213"/>
      <c r="L97" s="4213"/>
      <c r="M97" s="4213"/>
      <c r="N97" s="4213"/>
      <c r="O97" s="4213"/>
      <c r="P97" s="4213"/>
      <c r="Q97" s="4213"/>
      <c r="R97" s="4213"/>
      <c r="S97" s="4213"/>
      <c r="T97" s="4213"/>
      <c r="U97" s="4213"/>
      <c r="V97" s="4213"/>
      <c r="W97" s="4213"/>
      <c r="X97" s="4213"/>
      <c r="Y97" s="4213"/>
      <c r="Z97" s="4213"/>
      <c r="AA97" s="4213"/>
      <c r="AB97" s="4213"/>
      <c r="AC97" s="4213"/>
      <c r="AD97" s="4213"/>
      <c r="AE97" s="4213"/>
      <c r="AF97" s="4213"/>
      <c r="AG97" s="4211"/>
      <c r="AH97" s="1599" t="s">
        <v>2271</v>
      </c>
      <c r="AI97" s="1600" t="str">
        <f>IF(7&gt;AI92,"対象外",IF(OR(AI96&gt;=0.285,AI95&gt;=AI90),"OK","NG"))</f>
        <v>NG</v>
      </c>
      <c r="AJ97" s="1595" t="str">
        <f>IF(AI97="対象外","←７日間に満たない期間は達成判定の対象外",IF(AI97="NG","←月単位未達成","←月単位達成"))</f>
        <v>←月単位未達成</v>
      </c>
      <c r="AL97" s="1601" t="str">
        <f>IF(7&gt;AI92,"対象外",IF(AL96&gt;=AI90,"OK","NG"))</f>
        <v>NG</v>
      </c>
    </row>
    <row r="98" spans="2:38" hidden="1">
      <c r="B98" s="1602" t="s">
        <v>2373</v>
      </c>
      <c r="C98" s="1603">
        <f t="shared" ref="C98:AG98" si="38">IF(AND(DAY(C90)&gt;=22,DAY(C90)&lt;=28,C91="土"),1,0)</f>
        <v>0</v>
      </c>
      <c r="D98" s="1603">
        <f t="shared" si="38"/>
        <v>0</v>
      </c>
      <c r="E98" s="1603">
        <f t="shared" si="38"/>
        <v>0</v>
      </c>
      <c r="F98" s="1603">
        <f t="shared" si="38"/>
        <v>0</v>
      </c>
      <c r="G98" s="1603">
        <f t="shared" si="38"/>
        <v>0</v>
      </c>
      <c r="H98" s="1603">
        <f t="shared" si="38"/>
        <v>0</v>
      </c>
      <c r="I98" s="1603">
        <f t="shared" si="38"/>
        <v>0</v>
      </c>
      <c r="J98" s="1603">
        <f t="shared" si="38"/>
        <v>0</v>
      </c>
      <c r="K98" s="1603">
        <f t="shared" si="38"/>
        <v>0</v>
      </c>
      <c r="L98" s="1603">
        <f t="shared" si="38"/>
        <v>0</v>
      </c>
      <c r="M98" s="1603">
        <f t="shared" si="38"/>
        <v>0</v>
      </c>
      <c r="N98" s="1603">
        <f t="shared" si="38"/>
        <v>0</v>
      </c>
      <c r="O98" s="1603">
        <f t="shared" si="38"/>
        <v>0</v>
      </c>
      <c r="P98" s="1603">
        <f t="shared" si="38"/>
        <v>0</v>
      </c>
      <c r="Q98" s="1603">
        <f t="shared" si="38"/>
        <v>0</v>
      </c>
      <c r="R98" s="1603">
        <f t="shared" si="38"/>
        <v>0</v>
      </c>
      <c r="S98" s="1603">
        <f t="shared" si="38"/>
        <v>0</v>
      </c>
      <c r="T98" s="1603">
        <f t="shared" si="38"/>
        <v>0</v>
      </c>
      <c r="U98" s="1603">
        <f t="shared" si="38"/>
        <v>0</v>
      </c>
      <c r="V98" s="1603">
        <f t="shared" si="38"/>
        <v>0</v>
      </c>
      <c r="W98" s="1603">
        <f t="shared" si="38"/>
        <v>0</v>
      </c>
      <c r="X98" s="1603">
        <f t="shared" si="38"/>
        <v>0</v>
      </c>
      <c r="Y98" s="1603">
        <f t="shared" si="38"/>
        <v>0</v>
      </c>
      <c r="Z98" s="1603">
        <f t="shared" si="38"/>
        <v>0</v>
      </c>
      <c r="AA98" s="1603">
        <f t="shared" si="38"/>
        <v>0</v>
      </c>
      <c r="AB98" s="1603">
        <f t="shared" si="38"/>
        <v>1</v>
      </c>
      <c r="AC98" s="1603">
        <f t="shared" si="38"/>
        <v>0</v>
      </c>
      <c r="AD98" s="1603">
        <f t="shared" si="38"/>
        <v>0</v>
      </c>
      <c r="AE98" s="1603">
        <f t="shared" si="38"/>
        <v>0</v>
      </c>
      <c r="AF98" s="1603">
        <f t="shared" si="38"/>
        <v>0</v>
      </c>
      <c r="AG98" s="1603" t="e">
        <f t="shared" si="38"/>
        <v>#VALUE!</v>
      </c>
      <c r="AH98" s="1604" t="s">
        <v>2272</v>
      </c>
      <c r="AI98" s="1605">
        <f>_xlfn.AGGREGATE(9,6,C98:AG98)</f>
        <v>1</v>
      </c>
      <c r="AJ98" s="1595"/>
      <c r="AK98" s="1567"/>
      <c r="AL98" s="1567"/>
    </row>
    <row r="99" spans="2:38" hidden="1">
      <c r="B99" s="1602" t="s">
        <v>2374</v>
      </c>
      <c r="C99" s="1606">
        <f t="shared" ref="C99:AG99" si="39">IF(AND(DAY(C90)&gt;=22,DAY(C90)&lt;=28,C91="土",OR(C96="休",C96="雨")),1,0)</f>
        <v>0</v>
      </c>
      <c r="D99" s="1606">
        <f t="shared" si="39"/>
        <v>0</v>
      </c>
      <c r="E99" s="1606">
        <f t="shared" si="39"/>
        <v>0</v>
      </c>
      <c r="F99" s="1606">
        <f t="shared" si="39"/>
        <v>0</v>
      </c>
      <c r="G99" s="1606">
        <f t="shared" si="39"/>
        <v>0</v>
      </c>
      <c r="H99" s="1606">
        <f t="shared" si="39"/>
        <v>0</v>
      </c>
      <c r="I99" s="1606">
        <f t="shared" si="39"/>
        <v>0</v>
      </c>
      <c r="J99" s="1606">
        <f t="shared" si="39"/>
        <v>0</v>
      </c>
      <c r="K99" s="1606">
        <f t="shared" si="39"/>
        <v>0</v>
      </c>
      <c r="L99" s="1606">
        <f t="shared" si="39"/>
        <v>0</v>
      </c>
      <c r="M99" s="1606">
        <f t="shared" si="39"/>
        <v>0</v>
      </c>
      <c r="N99" s="1606">
        <f t="shared" si="39"/>
        <v>0</v>
      </c>
      <c r="O99" s="1606">
        <f t="shared" si="39"/>
        <v>0</v>
      </c>
      <c r="P99" s="1606">
        <f t="shared" si="39"/>
        <v>0</v>
      </c>
      <c r="Q99" s="1606">
        <f t="shared" si="39"/>
        <v>0</v>
      </c>
      <c r="R99" s="1606">
        <f t="shared" si="39"/>
        <v>0</v>
      </c>
      <c r="S99" s="1606">
        <f t="shared" si="39"/>
        <v>0</v>
      </c>
      <c r="T99" s="1606">
        <f t="shared" si="39"/>
        <v>0</v>
      </c>
      <c r="U99" s="1606">
        <f t="shared" si="39"/>
        <v>0</v>
      </c>
      <c r="V99" s="1606">
        <f t="shared" si="39"/>
        <v>0</v>
      </c>
      <c r="W99" s="1606">
        <f t="shared" si="39"/>
        <v>0</v>
      </c>
      <c r="X99" s="1606">
        <f t="shared" si="39"/>
        <v>0</v>
      </c>
      <c r="Y99" s="1606">
        <f t="shared" si="39"/>
        <v>0</v>
      </c>
      <c r="Z99" s="1606">
        <f t="shared" si="39"/>
        <v>0</v>
      </c>
      <c r="AA99" s="1606">
        <f t="shared" si="39"/>
        <v>0</v>
      </c>
      <c r="AB99" s="1606">
        <f t="shared" si="39"/>
        <v>0</v>
      </c>
      <c r="AC99" s="1606">
        <f t="shared" si="39"/>
        <v>0</v>
      </c>
      <c r="AD99" s="1606">
        <f t="shared" si="39"/>
        <v>0</v>
      </c>
      <c r="AE99" s="1606">
        <f t="shared" si="39"/>
        <v>0</v>
      </c>
      <c r="AF99" s="1606">
        <f t="shared" si="39"/>
        <v>0</v>
      </c>
      <c r="AG99" s="1606" t="e">
        <f t="shared" si="39"/>
        <v>#VALUE!</v>
      </c>
      <c r="AH99" s="1604" t="s">
        <v>2273</v>
      </c>
      <c r="AI99" s="1605">
        <f>_xlfn.AGGREGATE(9,6,C99:AG99)</f>
        <v>0</v>
      </c>
      <c r="AJ99" s="1595"/>
      <c r="AK99" s="1567"/>
      <c r="AL99" s="1567"/>
    </row>
    <row r="100" spans="2:38" hidden="1">
      <c r="B100" s="1602" t="s">
        <v>2375</v>
      </c>
      <c r="C100" s="1603">
        <f>IF(AND(DAY(C90)&gt;=8,DAY(C90)&lt;=14,C91="土"),1,0)</f>
        <v>0</v>
      </c>
      <c r="D100" s="1603">
        <f>IF(AND(DAY(D90)&gt;=8,DAY(D90)&lt;=14,D91="土"),1,0)</f>
        <v>0</v>
      </c>
      <c r="E100" s="1603">
        <f t="shared" ref="E100:AG100" si="40">IF(AND(DAY(E90)&gt;=8,DAY(E90)&lt;=14,E91="土"),1,0)</f>
        <v>0</v>
      </c>
      <c r="F100" s="1603">
        <f t="shared" si="40"/>
        <v>0</v>
      </c>
      <c r="G100" s="1603">
        <f t="shared" si="40"/>
        <v>0</v>
      </c>
      <c r="H100" s="1603">
        <f t="shared" si="40"/>
        <v>0</v>
      </c>
      <c r="I100" s="1603">
        <f t="shared" si="40"/>
        <v>0</v>
      </c>
      <c r="J100" s="1603">
        <f t="shared" si="40"/>
        <v>0</v>
      </c>
      <c r="K100" s="1603">
        <f t="shared" si="40"/>
        <v>0</v>
      </c>
      <c r="L100" s="1603">
        <f t="shared" si="40"/>
        <v>0</v>
      </c>
      <c r="M100" s="1603">
        <f t="shared" si="40"/>
        <v>0</v>
      </c>
      <c r="N100" s="1603">
        <f t="shared" si="40"/>
        <v>1</v>
      </c>
      <c r="O100" s="1603">
        <f t="shared" si="40"/>
        <v>0</v>
      </c>
      <c r="P100" s="1603">
        <f t="shared" si="40"/>
        <v>0</v>
      </c>
      <c r="Q100" s="1603">
        <f t="shared" si="40"/>
        <v>0</v>
      </c>
      <c r="R100" s="1603">
        <f t="shared" si="40"/>
        <v>0</v>
      </c>
      <c r="S100" s="1603">
        <f t="shared" si="40"/>
        <v>0</v>
      </c>
      <c r="T100" s="1603">
        <f t="shared" si="40"/>
        <v>0</v>
      </c>
      <c r="U100" s="1603">
        <f t="shared" si="40"/>
        <v>0</v>
      </c>
      <c r="V100" s="1603">
        <f t="shared" si="40"/>
        <v>0</v>
      </c>
      <c r="W100" s="1603">
        <f t="shared" si="40"/>
        <v>0</v>
      </c>
      <c r="X100" s="1603">
        <f t="shared" si="40"/>
        <v>0</v>
      </c>
      <c r="Y100" s="1603">
        <f t="shared" si="40"/>
        <v>0</v>
      </c>
      <c r="Z100" s="1603">
        <f t="shared" si="40"/>
        <v>0</v>
      </c>
      <c r="AA100" s="1603">
        <f t="shared" si="40"/>
        <v>0</v>
      </c>
      <c r="AB100" s="1603">
        <f t="shared" si="40"/>
        <v>0</v>
      </c>
      <c r="AC100" s="1603">
        <f t="shared" si="40"/>
        <v>0</v>
      </c>
      <c r="AD100" s="1603">
        <f t="shared" si="40"/>
        <v>0</v>
      </c>
      <c r="AE100" s="1603">
        <f t="shared" si="40"/>
        <v>0</v>
      </c>
      <c r="AF100" s="1603">
        <f t="shared" si="40"/>
        <v>0</v>
      </c>
      <c r="AG100" s="1603" t="e">
        <f t="shared" si="40"/>
        <v>#VALUE!</v>
      </c>
      <c r="AH100" s="1604" t="s">
        <v>2272</v>
      </c>
      <c r="AI100" s="1605">
        <f>_xlfn.AGGREGATE(9,6,C100:AG100)</f>
        <v>1</v>
      </c>
      <c r="AJ100" s="1595"/>
      <c r="AK100" s="1567"/>
      <c r="AL100" s="1567"/>
    </row>
    <row r="101" spans="2:38" hidden="1">
      <c r="B101" s="1602" t="s">
        <v>2376</v>
      </c>
      <c r="C101" s="1606">
        <f>IF(AND(DAY(C90)&gt;=8,DAY(C90)&lt;=14,C91="土",OR(C96="休",C96="雨")),1,0)</f>
        <v>0</v>
      </c>
      <c r="D101" s="1606">
        <f>IF(AND(DAY(D90)&gt;=8,DAY(D90)&lt;=14,D91="土",OR(D96="休",D96="雨")),1,0)</f>
        <v>0</v>
      </c>
      <c r="E101" s="1606">
        <f t="shared" ref="E101:AG101" si="41">IF(AND(DAY(E90)&gt;=8,DAY(E90)&lt;=14,E91="土",OR(E96="休",E96="雨")),1,0)</f>
        <v>0</v>
      </c>
      <c r="F101" s="1606">
        <f t="shared" si="41"/>
        <v>0</v>
      </c>
      <c r="G101" s="1606">
        <f t="shared" si="41"/>
        <v>0</v>
      </c>
      <c r="H101" s="1606">
        <f t="shared" si="41"/>
        <v>0</v>
      </c>
      <c r="I101" s="1606">
        <f t="shared" si="41"/>
        <v>0</v>
      </c>
      <c r="J101" s="1606">
        <f t="shared" si="41"/>
        <v>0</v>
      </c>
      <c r="K101" s="1606">
        <f t="shared" si="41"/>
        <v>0</v>
      </c>
      <c r="L101" s="1606">
        <f t="shared" si="41"/>
        <v>0</v>
      </c>
      <c r="M101" s="1606">
        <f t="shared" si="41"/>
        <v>0</v>
      </c>
      <c r="N101" s="1606">
        <f t="shared" si="41"/>
        <v>0</v>
      </c>
      <c r="O101" s="1606">
        <f t="shared" si="41"/>
        <v>0</v>
      </c>
      <c r="P101" s="1606">
        <f t="shared" si="41"/>
        <v>0</v>
      </c>
      <c r="Q101" s="1606">
        <f t="shared" si="41"/>
        <v>0</v>
      </c>
      <c r="R101" s="1606">
        <f t="shared" si="41"/>
        <v>0</v>
      </c>
      <c r="S101" s="1606">
        <f t="shared" si="41"/>
        <v>0</v>
      </c>
      <c r="T101" s="1606">
        <f t="shared" si="41"/>
        <v>0</v>
      </c>
      <c r="U101" s="1606">
        <f t="shared" si="41"/>
        <v>0</v>
      </c>
      <c r="V101" s="1606">
        <f t="shared" si="41"/>
        <v>0</v>
      </c>
      <c r="W101" s="1606">
        <f t="shared" si="41"/>
        <v>0</v>
      </c>
      <c r="X101" s="1606">
        <f t="shared" si="41"/>
        <v>0</v>
      </c>
      <c r="Y101" s="1606">
        <f t="shared" si="41"/>
        <v>0</v>
      </c>
      <c r="Z101" s="1606">
        <f t="shared" si="41"/>
        <v>0</v>
      </c>
      <c r="AA101" s="1606">
        <f t="shared" si="41"/>
        <v>0</v>
      </c>
      <c r="AB101" s="1606">
        <f t="shared" si="41"/>
        <v>0</v>
      </c>
      <c r="AC101" s="1606">
        <f t="shared" si="41"/>
        <v>0</v>
      </c>
      <c r="AD101" s="1606">
        <f t="shared" si="41"/>
        <v>0</v>
      </c>
      <c r="AE101" s="1606">
        <f t="shared" si="41"/>
        <v>0</v>
      </c>
      <c r="AF101" s="1606">
        <f t="shared" si="41"/>
        <v>0</v>
      </c>
      <c r="AG101" s="1606" t="e">
        <f t="shared" si="41"/>
        <v>#VALUE!</v>
      </c>
      <c r="AH101" s="1604" t="s">
        <v>2273</v>
      </c>
      <c r="AI101" s="1605">
        <f>_xlfn.AGGREGATE(9,6,C101:AG101)</f>
        <v>0</v>
      </c>
      <c r="AJ101" s="1595"/>
      <c r="AK101" s="1567"/>
      <c r="AL101" s="1567"/>
    </row>
    <row r="102" spans="2:38" s="1567" customFormat="1">
      <c r="B102" s="1565"/>
      <c r="C102" s="1565"/>
      <c r="D102" s="1565"/>
      <c r="E102" s="1565"/>
      <c r="F102" s="1565"/>
      <c r="G102" s="1565"/>
      <c r="H102" s="1565"/>
      <c r="I102" s="1565"/>
      <c r="J102" s="1565"/>
      <c r="K102" s="1565"/>
      <c r="L102" s="1565"/>
      <c r="M102" s="1565"/>
      <c r="N102" s="1565"/>
      <c r="O102" s="1565"/>
      <c r="P102" s="1565"/>
      <c r="Q102" s="1565"/>
      <c r="R102" s="1565"/>
      <c r="S102" s="1565"/>
      <c r="T102" s="1565"/>
      <c r="U102" s="1565"/>
      <c r="V102" s="1565"/>
      <c r="W102" s="1565"/>
      <c r="X102" s="1565"/>
      <c r="Y102" s="1565"/>
      <c r="Z102" s="1565"/>
      <c r="AA102" s="1565"/>
      <c r="AB102" s="1565"/>
      <c r="AC102" s="1565"/>
      <c r="AD102" s="1565"/>
      <c r="AE102" s="1565"/>
      <c r="AF102" s="1565"/>
      <c r="AG102" s="1565"/>
      <c r="AI102" s="1565"/>
    </row>
    <row r="103" spans="2:38" hidden="1">
      <c r="B103" s="1565"/>
      <c r="C103" s="1565" t="e">
        <f>YEAR(C106)</f>
        <v>#VALUE!</v>
      </c>
      <c r="D103" s="1565" t="e">
        <f>MONTH(C106)</f>
        <v>#VALUE!</v>
      </c>
      <c r="E103" s="1565"/>
      <c r="F103" s="1565"/>
      <c r="G103" s="1565"/>
      <c r="H103" s="1565"/>
      <c r="I103" s="1565"/>
      <c r="J103" s="1565"/>
      <c r="K103" s="1565"/>
      <c r="L103" s="1565"/>
      <c r="M103" s="1565"/>
      <c r="N103" s="1565"/>
      <c r="O103" s="1565"/>
      <c r="P103" s="1565"/>
      <c r="Q103" s="1565"/>
      <c r="R103" s="1565"/>
      <c r="S103" s="1565"/>
      <c r="T103" s="1565"/>
      <c r="U103" s="1565"/>
      <c r="V103" s="1565"/>
      <c r="W103" s="1565"/>
      <c r="X103" s="1565"/>
      <c r="Y103" s="1565"/>
      <c r="Z103" s="1565"/>
      <c r="AA103" s="1565"/>
      <c r="AB103" s="1565"/>
      <c r="AC103" s="1565"/>
      <c r="AD103" s="1565"/>
      <c r="AE103" s="1565"/>
      <c r="AF103" s="1565"/>
      <c r="AG103" s="1565"/>
      <c r="AH103" s="1567"/>
      <c r="AI103" s="1565"/>
      <c r="AJ103" s="1567"/>
      <c r="AK103" s="1567"/>
      <c r="AL103" s="1567"/>
    </row>
    <row r="104" spans="2:38">
      <c r="B104" s="1570" t="s">
        <v>2266</v>
      </c>
      <c r="C104" s="4224" t="str">
        <f>C106</f>
        <v/>
      </c>
      <c r="D104" s="4225"/>
      <c r="E104" s="4225"/>
      <c r="F104" s="4225"/>
      <c r="G104" s="4225"/>
      <c r="H104" s="4225"/>
      <c r="I104" s="4225"/>
      <c r="J104" s="4225"/>
      <c r="K104" s="4225"/>
      <c r="L104" s="4225"/>
      <c r="M104" s="4225"/>
      <c r="N104" s="4225"/>
      <c r="O104" s="4225"/>
      <c r="P104" s="4225"/>
      <c r="Q104" s="4225"/>
      <c r="R104" s="4225"/>
      <c r="S104" s="4225"/>
      <c r="T104" s="4225"/>
      <c r="U104" s="4225"/>
      <c r="V104" s="4225"/>
      <c r="W104" s="4225"/>
      <c r="X104" s="4225"/>
      <c r="Y104" s="4225"/>
      <c r="Z104" s="4225"/>
      <c r="AA104" s="4225"/>
      <c r="AB104" s="4225"/>
      <c r="AC104" s="4225"/>
      <c r="AD104" s="4225"/>
      <c r="AE104" s="4225"/>
      <c r="AF104" s="4225"/>
      <c r="AG104" s="4225"/>
      <c r="AH104" s="4225"/>
      <c r="AI104" s="4226"/>
      <c r="AJ104" s="1567"/>
      <c r="AK104" s="1567"/>
      <c r="AL104" s="1567"/>
    </row>
    <row r="105" spans="2:38" hidden="1">
      <c r="B105" s="1608"/>
      <c r="C105" s="1590" t="e">
        <f>DATE($C103,$D103,1)</f>
        <v>#VALUE!</v>
      </c>
      <c r="D105" s="1590" t="e">
        <f t="shared" ref="D105:AG105" si="42">C105+1</f>
        <v>#VALUE!</v>
      </c>
      <c r="E105" s="1590" t="e">
        <f t="shared" si="42"/>
        <v>#VALUE!</v>
      </c>
      <c r="F105" s="1590" t="e">
        <f t="shared" si="42"/>
        <v>#VALUE!</v>
      </c>
      <c r="G105" s="1590" t="e">
        <f t="shared" si="42"/>
        <v>#VALUE!</v>
      </c>
      <c r="H105" s="1590" t="e">
        <f t="shared" si="42"/>
        <v>#VALUE!</v>
      </c>
      <c r="I105" s="1590" t="e">
        <f t="shared" si="42"/>
        <v>#VALUE!</v>
      </c>
      <c r="J105" s="1590" t="e">
        <f t="shared" si="42"/>
        <v>#VALUE!</v>
      </c>
      <c r="K105" s="1590" t="e">
        <f t="shared" si="42"/>
        <v>#VALUE!</v>
      </c>
      <c r="L105" s="1590" t="e">
        <f t="shared" si="42"/>
        <v>#VALUE!</v>
      </c>
      <c r="M105" s="1590" t="e">
        <f t="shared" si="42"/>
        <v>#VALUE!</v>
      </c>
      <c r="N105" s="1590" t="e">
        <f t="shared" si="42"/>
        <v>#VALUE!</v>
      </c>
      <c r="O105" s="1590" t="e">
        <f t="shared" si="42"/>
        <v>#VALUE!</v>
      </c>
      <c r="P105" s="1590" t="e">
        <f t="shared" si="42"/>
        <v>#VALUE!</v>
      </c>
      <c r="Q105" s="1590" t="e">
        <f t="shared" si="42"/>
        <v>#VALUE!</v>
      </c>
      <c r="R105" s="1590" t="e">
        <f t="shared" si="42"/>
        <v>#VALUE!</v>
      </c>
      <c r="S105" s="1590" t="e">
        <f t="shared" si="42"/>
        <v>#VALUE!</v>
      </c>
      <c r="T105" s="1590" t="e">
        <f t="shared" si="42"/>
        <v>#VALUE!</v>
      </c>
      <c r="U105" s="1590" t="e">
        <f t="shared" si="42"/>
        <v>#VALUE!</v>
      </c>
      <c r="V105" s="1590" t="e">
        <f t="shared" si="42"/>
        <v>#VALUE!</v>
      </c>
      <c r="W105" s="1590" t="e">
        <f t="shared" si="42"/>
        <v>#VALUE!</v>
      </c>
      <c r="X105" s="1590" t="e">
        <f t="shared" si="42"/>
        <v>#VALUE!</v>
      </c>
      <c r="Y105" s="1590" t="e">
        <f t="shared" si="42"/>
        <v>#VALUE!</v>
      </c>
      <c r="Z105" s="1590" t="e">
        <f t="shared" si="42"/>
        <v>#VALUE!</v>
      </c>
      <c r="AA105" s="1590" t="e">
        <f t="shared" si="42"/>
        <v>#VALUE!</v>
      </c>
      <c r="AB105" s="1590" t="e">
        <f t="shared" si="42"/>
        <v>#VALUE!</v>
      </c>
      <c r="AC105" s="1590" t="e">
        <f t="shared" si="42"/>
        <v>#VALUE!</v>
      </c>
      <c r="AD105" s="1590" t="e">
        <f t="shared" si="42"/>
        <v>#VALUE!</v>
      </c>
      <c r="AE105" s="1590" t="e">
        <f t="shared" si="42"/>
        <v>#VALUE!</v>
      </c>
      <c r="AF105" s="1590" t="e">
        <f t="shared" si="42"/>
        <v>#VALUE!</v>
      </c>
      <c r="AG105" s="1590" t="e">
        <f t="shared" si="42"/>
        <v>#VALUE!</v>
      </c>
      <c r="AH105" s="1609"/>
      <c r="AI105" s="1610"/>
      <c r="AJ105" s="1567"/>
      <c r="AK105" s="1567"/>
      <c r="AL105" s="1567"/>
    </row>
    <row r="106" spans="2:38">
      <c r="B106" s="1611" t="s">
        <v>2267</v>
      </c>
      <c r="C106" s="1612" t="str">
        <f>IF(EDATE(C89,1)&gt;$G$5,"",EDATE(C89,1))</f>
        <v/>
      </c>
      <c r="D106" s="1590" t="e">
        <f t="shared" ref="D106:AG106" si="43">IF(D105&gt;$G$5,"",IF(C106=EOMONTH(DATE($C103,$D103,1),0),"",IF(C106="","",C106+1)))</f>
        <v>#VALUE!</v>
      </c>
      <c r="E106" s="1590" t="e">
        <f t="shared" si="43"/>
        <v>#VALUE!</v>
      </c>
      <c r="F106" s="1590" t="e">
        <f t="shared" si="43"/>
        <v>#VALUE!</v>
      </c>
      <c r="G106" s="1590" t="e">
        <f t="shared" si="43"/>
        <v>#VALUE!</v>
      </c>
      <c r="H106" s="1590" t="e">
        <f t="shared" si="43"/>
        <v>#VALUE!</v>
      </c>
      <c r="I106" s="1590" t="e">
        <f t="shared" si="43"/>
        <v>#VALUE!</v>
      </c>
      <c r="J106" s="1590" t="e">
        <f t="shared" si="43"/>
        <v>#VALUE!</v>
      </c>
      <c r="K106" s="1590" t="e">
        <f t="shared" si="43"/>
        <v>#VALUE!</v>
      </c>
      <c r="L106" s="1590" t="e">
        <f t="shared" si="43"/>
        <v>#VALUE!</v>
      </c>
      <c r="M106" s="1590" t="e">
        <f t="shared" si="43"/>
        <v>#VALUE!</v>
      </c>
      <c r="N106" s="1590" t="e">
        <f t="shared" si="43"/>
        <v>#VALUE!</v>
      </c>
      <c r="O106" s="1590" t="e">
        <f t="shared" si="43"/>
        <v>#VALUE!</v>
      </c>
      <c r="P106" s="1590" t="e">
        <f t="shared" si="43"/>
        <v>#VALUE!</v>
      </c>
      <c r="Q106" s="1590" t="e">
        <f t="shared" si="43"/>
        <v>#VALUE!</v>
      </c>
      <c r="R106" s="1590" t="e">
        <f t="shared" si="43"/>
        <v>#VALUE!</v>
      </c>
      <c r="S106" s="1590" t="e">
        <f t="shared" si="43"/>
        <v>#VALUE!</v>
      </c>
      <c r="T106" s="1590" t="e">
        <f t="shared" si="43"/>
        <v>#VALUE!</v>
      </c>
      <c r="U106" s="1590" t="e">
        <f t="shared" si="43"/>
        <v>#VALUE!</v>
      </c>
      <c r="V106" s="1590" t="e">
        <f t="shared" si="43"/>
        <v>#VALUE!</v>
      </c>
      <c r="W106" s="1590" t="e">
        <f t="shared" si="43"/>
        <v>#VALUE!</v>
      </c>
      <c r="X106" s="1590" t="e">
        <f t="shared" si="43"/>
        <v>#VALUE!</v>
      </c>
      <c r="Y106" s="1590" t="e">
        <f t="shared" si="43"/>
        <v>#VALUE!</v>
      </c>
      <c r="Z106" s="1590" t="e">
        <f t="shared" si="43"/>
        <v>#VALUE!</v>
      </c>
      <c r="AA106" s="1590" t="e">
        <f t="shared" si="43"/>
        <v>#VALUE!</v>
      </c>
      <c r="AB106" s="1590" t="e">
        <f t="shared" si="43"/>
        <v>#VALUE!</v>
      </c>
      <c r="AC106" s="1590" t="e">
        <f t="shared" si="43"/>
        <v>#VALUE!</v>
      </c>
      <c r="AD106" s="1590" t="e">
        <f t="shared" si="43"/>
        <v>#VALUE!</v>
      </c>
      <c r="AE106" s="1590" t="e">
        <f t="shared" si="43"/>
        <v>#VALUE!</v>
      </c>
      <c r="AF106" s="1590" t="e">
        <f t="shared" si="43"/>
        <v>#VALUE!</v>
      </c>
      <c r="AG106" s="1590" t="e">
        <f t="shared" si="43"/>
        <v>#VALUE!</v>
      </c>
      <c r="AH106" s="1591" t="s">
        <v>2268</v>
      </c>
      <c r="AI106" s="1592">
        <f>+COUNTIFS(C107:AG107,"土",C108:AG108,"")+COUNTIFS(C107:AG107,"日",C108:AG108,"")</f>
        <v>0</v>
      </c>
      <c r="AJ106" s="1567"/>
      <c r="AK106" s="1567"/>
      <c r="AL106" s="1567"/>
    </row>
    <row r="107" spans="2:38" s="1567" customFormat="1">
      <c r="B107" s="1584" t="s">
        <v>1060</v>
      </c>
      <c r="C107" s="1572" t="str">
        <f>IFERROR(TEXT(WEEKDAY(+C106),"aaa"),"")</f>
        <v/>
      </c>
      <c r="D107" s="1572" t="str">
        <f t="shared" ref="D107:AG107" si="44">IFERROR(TEXT(WEEKDAY(+D106),"aaa"),"")</f>
        <v/>
      </c>
      <c r="E107" s="1572" t="str">
        <f t="shared" si="44"/>
        <v/>
      </c>
      <c r="F107" s="1572" t="str">
        <f t="shared" si="44"/>
        <v/>
      </c>
      <c r="G107" s="1572" t="str">
        <f t="shared" si="44"/>
        <v/>
      </c>
      <c r="H107" s="1572" t="str">
        <f t="shared" si="44"/>
        <v/>
      </c>
      <c r="I107" s="1572" t="str">
        <f t="shared" si="44"/>
        <v/>
      </c>
      <c r="J107" s="1572" t="str">
        <f t="shared" si="44"/>
        <v/>
      </c>
      <c r="K107" s="1572" t="str">
        <f t="shared" si="44"/>
        <v/>
      </c>
      <c r="L107" s="1572" t="str">
        <f t="shared" si="44"/>
        <v/>
      </c>
      <c r="M107" s="1572" t="str">
        <f t="shared" si="44"/>
        <v/>
      </c>
      <c r="N107" s="1572" t="str">
        <f t="shared" si="44"/>
        <v/>
      </c>
      <c r="O107" s="1572" t="str">
        <f t="shared" si="44"/>
        <v/>
      </c>
      <c r="P107" s="1572" t="str">
        <f t="shared" si="44"/>
        <v/>
      </c>
      <c r="Q107" s="1572" t="str">
        <f t="shared" si="44"/>
        <v/>
      </c>
      <c r="R107" s="1572" t="str">
        <f t="shared" si="44"/>
        <v/>
      </c>
      <c r="S107" s="1572" t="str">
        <f t="shared" si="44"/>
        <v/>
      </c>
      <c r="T107" s="1572" t="str">
        <f t="shared" si="44"/>
        <v/>
      </c>
      <c r="U107" s="1572" t="str">
        <f t="shared" si="44"/>
        <v/>
      </c>
      <c r="V107" s="1572" t="str">
        <f t="shared" si="44"/>
        <v/>
      </c>
      <c r="W107" s="1572" t="str">
        <f t="shared" si="44"/>
        <v/>
      </c>
      <c r="X107" s="1572" t="str">
        <f t="shared" si="44"/>
        <v/>
      </c>
      <c r="Y107" s="1572" t="str">
        <f t="shared" si="44"/>
        <v/>
      </c>
      <c r="Z107" s="1572" t="str">
        <f t="shared" si="44"/>
        <v/>
      </c>
      <c r="AA107" s="1572" t="str">
        <f t="shared" si="44"/>
        <v/>
      </c>
      <c r="AB107" s="1572" t="str">
        <f t="shared" si="44"/>
        <v/>
      </c>
      <c r="AC107" s="1572" t="str">
        <f t="shared" si="44"/>
        <v/>
      </c>
      <c r="AD107" s="1572" t="str">
        <f t="shared" si="44"/>
        <v/>
      </c>
      <c r="AE107" s="1572" t="str">
        <f t="shared" si="44"/>
        <v/>
      </c>
      <c r="AF107" s="1572" t="str">
        <f t="shared" si="44"/>
        <v/>
      </c>
      <c r="AG107" s="1572" t="str">
        <f t="shared" si="44"/>
        <v/>
      </c>
      <c r="AH107" s="1591" t="s">
        <v>2269</v>
      </c>
      <c r="AI107" s="1592">
        <f>+COUNTIF(C108:AG108,"夏休")+COUNTIF(C108:AG108,"冬休")+COUNTIF(C108:AG108,"中止")</f>
        <v>0</v>
      </c>
    </row>
    <row r="108" spans="2:38" s="1567" customFormat="1" ht="13.5" customHeight="1">
      <c r="B108" s="4227" t="s">
        <v>2270</v>
      </c>
      <c r="C108" s="4229"/>
      <c r="D108" s="4220"/>
      <c r="E108" s="4220"/>
      <c r="F108" s="4220"/>
      <c r="G108" s="4220"/>
      <c r="H108" s="4220"/>
      <c r="I108" s="4220"/>
      <c r="J108" s="4220"/>
      <c r="K108" s="4220"/>
      <c r="L108" s="4220"/>
      <c r="M108" s="4220"/>
      <c r="N108" s="4220"/>
      <c r="O108" s="4220"/>
      <c r="P108" s="4220"/>
      <c r="Q108" s="4220"/>
      <c r="R108" s="4220"/>
      <c r="S108" s="4220"/>
      <c r="T108" s="4220"/>
      <c r="U108" s="4220"/>
      <c r="V108" s="4220"/>
      <c r="W108" s="4220"/>
      <c r="X108" s="4220"/>
      <c r="Y108" s="4220"/>
      <c r="Z108" s="4220"/>
      <c r="AA108" s="4220"/>
      <c r="AB108" s="4220"/>
      <c r="AC108" s="4220"/>
      <c r="AD108" s="4220"/>
      <c r="AE108" s="4220"/>
      <c r="AF108" s="4220"/>
      <c r="AG108" s="4221"/>
      <c r="AH108" s="1593" t="s">
        <v>1061</v>
      </c>
      <c r="AI108" s="1594">
        <f>COUNT(C106:AG106)-AI107</f>
        <v>0</v>
      </c>
    </row>
    <row r="109" spans="2:38" s="1567" customFormat="1" ht="13.5" customHeight="1">
      <c r="B109" s="4228"/>
      <c r="C109" s="4229"/>
      <c r="D109" s="4220"/>
      <c r="E109" s="4220"/>
      <c r="F109" s="4220"/>
      <c r="G109" s="4220"/>
      <c r="H109" s="4220"/>
      <c r="I109" s="4220"/>
      <c r="J109" s="4220"/>
      <c r="K109" s="4220"/>
      <c r="L109" s="4220"/>
      <c r="M109" s="4220"/>
      <c r="N109" s="4220"/>
      <c r="O109" s="4220"/>
      <c r="P109" s="4220"/>
      <c r="Q109" s="4220"/>
      <c r="R109" s="4220"/>
      <c r="S109" s="4220"/>
      <c r="T109" s="4220"/>
      <c r="U109" s="4220"/>
      <c r="V109" s="4220"/>
      <c r="W109" s="4220"/>
      <c r="X109" s="4220"/>
      <c r="Y109" s="4220"/>
      <c r="Z109" s="4220"/>
      <c r="AA109" s="4220"/>
      <c r="AB109" s="4220"/>
      <c r="AC109" s="4220"/>
      <c r="AD109" s="4220"/>
      <c r="AE109" s="4220"/>
      <c r="AF109" s="4220"/>
      <c r="AG109" s="4221"/>
      <c r="AH109" s="1593" t="s">
        <v>1062</v>
      </c>
      <c r="AI109" s="1594">
        <f>+COUNTIF(C110:AG111,"休")</f>
        <v>0</v>
      </c>
      <c r="AJ109" s="1595" t="e">
        <f>IF(AI110&gt;0.285,"",IF(AI109&lt;AI106,"←計画日数が足りません",""))</f>
        <v>#DIV/0!</v>
      </c>
    </row>
    <row r="110" spans="2:38" s="1567" customFormat="1" ht="13.5" customHeight="1">
      <c r="B110" s="4222" t="s">
        <v>1055</v>
      </c>
      <c r="C110" s="4223"/>
      <c r="D110" s="4214"/>
      <c r="E110" s="4214"/>
      <c r="F110" s="4214"/>
      <c r="G110" s="4212"/>
      <c r="H110" s="4214"/>
      <c r="I110" s="4214"/>
      <c r="J110" s="4214"/>
      <c r="K110" s="4214"/>
      <c r="L110" s="4214"/>
      <c r="M110" s="4214"/>
      <c r="N110" s="4212"/>
      <c r="O110" s="4214"/>
      <c r="P110" s="4214"/>
      <c r="Q110" s="4214"/>
      <c r="R110" s="4214"/>
      <c r="S110" s="4214"/>
      <c r="T110" s="4214"/>
      <c r="U110" s="4212"/>
      <c r="V110" s="4214"/>
      <c r="W110" s="4214"/>
      <c r="X110" s="4214"/>
      <c r="Y110" s="4214"/>
      <c r="Z110" s="4214"/>
      <c r="AA110" s="4214"/>
      <c r="AB110" s="4212"/>
      <c r="AC110" s="4214"/>
      <c r="AD110" s="4214"/>
      <c r="AE110" s="4214"/>
      <c r="AF110" s="4214"/>
      <c r="AG110" s="4215"/>
      <c r="AH110" s="1593" t="s">
        <v>1063</v>
      </c>
      <c r="AI110" s="1596" t="e">
        <f>+AI109/AI108</f>
        <v>#DIV/0!</v>
      </c>
    </row>
    <row r="111" spans="2:38" s="1567" customFormat="1">
      <c r="B111" s="4222"/>
      <c r="C111" s="4223"/>
      <c r="D111" s="4214"/>
      <c r="E111" s="4214"/>
      <c r="F111" s="4214"/>
      <c r="G111" s="4212"/>
      <c r="H111" s="4214"/>
      <c r="I111" s="4214"/>
      <c r="J111" s="4214"/>
      <c r="K111" s="4214"/>
      <c r="L111" s="4214"/>
      <c r="M111" s="4214"/>
      <c r="N111" s="4212"/>
      <c r="O111" s="4214"/>
      <c r="P111" s="4214"/>
      <c r="Q111" s="4214"/>
      <c r="R111" s="4214"/>
      <c r="S111" s="4214"/>
      <c r="T111" s="4214"/>
      <c r="U111" s="4212"/>
      <c r="V111" s="4214"/>
      <c r="W111" s="4214"/>
      <c r="X111" s="4214"/>
      <c r="Y111" s="4214"/>
      <c r="Z111" s="4214"/>
      <c r="AA111" s="4214"/>
      <c r="AB111" s="4212"/>
      <c r="AC111" s="4214"/>
      <c r="AD111" s="4214"/>
      <c r="AE111" s="4214"/>
      <c r="AF111" s="4214"/>
      <c r="AG111" s="4215"/>
      <c r="AH111" s="1593" t="s">
        <v>1051</v>
      </c>
      <c r="AI111" s="1594">
        <f>+COUNTA(C112:AG113)</f>
        <v>0</v>
      </c>
    </row>
    <row r="112" spans="2:38" s="1567" customFormat="1">
      <c r="B112" s="4216" t="s">
        <v>1057</v>
      </c>
      <c r="C112" s="4218"/>
      <c r="D112" s="4212"/>
      <c r="E112" s="4212"/>
      <c r="F112" s="4212"/>
      <c r="G112" s="4230"/>
      <c r="H112" s="4212"/>
      <c r="I112" s="4212"/>
      <c r="J112" s="4212"/>
      <c r="K112" s="4212"/>
      <c r="L112" s="4212"/>
      <c r="M112" s="4212"/>
      <c r="N112" s="4230"/>
      <c r="O112" s="4212"/>
      <c r="P112" s="4212"/>
      <c r="Q112" s="4212"/>
      <c r="R112" s="4212"/>
      <c r="S112" s="4212"/>
      <c r="T112" s="4212"/>
      <c r="U112" s="4230"/>
      <c r="V112" s="4212"/>
      <c r="W112" s="4212"/>
      <c r="X112" s="4212"/>
      <c r="Y112" s="4212"/>
      <c r="Z112" s="4212"/>
      <c r="AA112" s="4212"/>
      <c r="AB112" s="4230"/>
      <c r="AC112" s="4212"/>
      <c r="AD112" s="4212"/>
      <c r="AE112" s="4212"/>
      <c r="AF112" s="4212"/>
      <c r="AG112" s="4210"/>
      <c r="AH112" s="1597" t="s">
        <v>1064</v>
      </c>
      <c r="AI112" s="1598" t="e">
        <f>+AI111/AI108</f>
        <v>#DIV/0!</v>
      </c>
      <c r="AL112" s="1565">
        <f>+COUNTIF(C110:AG111,"休")</f>
        <v>0</v>
      </c>
    </row>
    <row r="113" spans="2:38" s="1567" customFormat="1">
      <c r="B113" s="4217"/>
      <c r="C113" s="4219"/>
      <c r="D113" s="4213"/>
      <c r="E113" s="4213"/>
      <c r="F113" s="4213"/>
      <c r="G113" s="4213"/>
      <c r="H113" s="4213"/>
      <c r="I113" s="4213"/>
      <c r="J113" s="4213"/>
      <c r="K113" s="4213"/>
      <c r="L113" s="4213"/>
      <c r="M113" s="4213"/>
      <c r="N113" s="4213"/>
      <c r="O113" s="4213"/>
      <c r="P113" s="4213"/>
      <c r="Q113" s="4213"/>
      <c r="R113" s="4213"/>
      <c r="S113" s="4213"/>
      <c r="T113" s="4213"/>
      <c r="U113" s="4213"/>
      <c r="V113" s="4213"/>
      <c r="W113" s="4213"/>
      <c r="X113" s="4213"/>
      <c r="Y113" s="4213"/>
      <c r="Z113" s="4213"/>
      <c r="AA113" s="4213"/>
      <c r="AB113" s="4213"/>
      <c r="AC113" s="4213"/>
      <c r="AD113" s="4213"/>
      <c r="AE113" s="4213"/>
      <c r="AF113" s="4213"/>
      <c r="AG113" s="4211"/>
      <c r="AH113" s="1599" t="s">
        <v>2271</v>
      </c>
      <c r="AI113" s="1600" t="str">
        <f>IF(7&gt;AI108,"対象外",IF(OR(AI112&gt;=0.285,AI111&gt;=AI106),"OK","NG"))</f>
        <v>対象外</v>
      </c>
      <c r="AJ113" s="1595" t="str">
        <f>IF(AI113="対象外","←７日間に満たない期間は達成判定の対象外",IF(AI113="NG","←月単位未達成","←月単位達成"))</f>
        <v>←７日間に満たない期間は達成判定の対象外</v>
      </c>
      <c r="AL113" s="1601" t="str">
        <f>IF(7&gt;AI108,"対象外",IF(AL112&gt;=AI106,"OK","NG"))</f>
        <v>対象外</v>
      </c>
    </row>
    <row r="114" spans="2:38" hidden="1">
      <c r="B114" s="1602" t="s">
        <v>2373</v>
      </c>
      <c r="C114" s="1603" t="e">
        <f t="shared" ref="C114:AG114" si="45">IF(AND(DAY(C106)&gt;=22,DAY(C106)&lt;=28,C107="土"),1,0)</f>
        <v>#VALUE!</v>
      </c>
      <c r="D114" s="1603" t="e">
        <f t="shared" si="45"/>
        <v>#VALUE!</v>
      </c>
      <c r="E114" s="1603" t="e">
        <f t="shared" si="45"/>
        <v>#VALUE!</v>
      </c>
      <c r="F114" s="1603" t="e">
        <f t="shared" si="45"/>
        <v>#VALUE!</v>
      </c>
      <c r="G114" s="1603" t="e">
        <f t="shared" si="45"/>
        <v>#VALUE!</v>
      </c>
      <c r="H114" s="1603" t="e">
        <f t="shared" si="45"/>
        <v>#VALUE!</v>
      </c>
      <c r="I114" s="1603" t="e">
        <f t="shared" si="45"/>
        <v>#VALUE!</v>
      </c>
      <c r="J114" s="1603" t="e">
        <f t="shared" si="45"/>
        <v>#VALUE!</v>
      </c>
      <c r="K114" s="1603" t="e">
        <f t="shared" si="45"/>
        <v>#VALUE!</v>
      </c>
      <c r="L114" s="1603" t="e">
        <f t="shared" si="45"/>
        <v>#VALUE!</v>
      </c>
      <c r="M114" s="1603" t="e">
        <f t="shared" si="45"/>
        <v>#VALUE!</v>
      </c>
      <c r="N114" s="1603" t="e">
        <f t="shared" si="45"/>
        <v>#VALUE!</v>
      </c>
      <c r="O114" s="1603" t="e">
        <f t="shared" si="45"/>
        <v>#VALUE!</v>
      </c>
      <c r="P114" s="1603" t="e">
        <f t="shared" si="45"/>
        <v>#VALUE!</v>
      </c>
      <c r="Q114" s="1603" t="e">
        <f t="shared" si="45"/>
        <v>#VALUE!</v>
      </c>
      <c r="R114" s="1603" t="e">
        <f t="shared" si="45"/>
        <v>#VALUE!</v>
      </c>
      <c r="S114" s="1603" t="e">
        <f t="shared" si="45"/>
        <v>#VALUE!</v>
      </c>
      <c r="T114" s="1603" t="e">
        <f t="shared" si="45"/>
        <v>#VALUE!</v>
      </c>
      <c r="U114" s="1603" t="e">
        <f t="shared" si="45"/>
        <v>#VALUE!</v>
      </c>
      <c r="V114" s="1603" t="e">
        <f t="shared" si="45"/>
        <v>#VALUE!</v>
      </c>
      <c r="W114" s="1603" t="e">
        <f t="shared" si="45"/>
        <v>#VALUE!</v>
      </c>
      <c r="X114" s="1603" t="e">
        <f t="shared" si="45"/>
        <v>#VALUE!</v>
      </c>
      <c r="Y114" s="1603" t="e">
        <f t="shared" si="45"/>
        <v>#VALUE!</v>
      </c>
      <c r="Z114" s="1603" t="e">
        <f t="shared" si="45"/>
        <v>#VALUE!</v>
      </c>
      <c r="AA114" s="1603" t="e">
        <f t="shared" si="45"/>
        <v>#VALUE!</v>
      </c>
      <c r="AB114" s="1603" t="e">
        <f t="shared" si="45"/>
        <v>#VALUE!</v>
      </c>
      <c r="AC114" s="1603" t="e">
        <f t="shared" si="45"/>
        <v>#VALUE!</v>
      </c>
      <c r="AD114" s="1603" t="e">
        <f t="shared" si="45"/>
        <v>#VALUE!</v>
      </c>
      <c r="AE114" s="1603" t="e">
        <f t="shared" si="45"/>
        <v>#VALUE!</v>
      </c>
      <c r="AF114" s="1603" t="e">
        <f t="shared" si="45"/>
        <v>#VALUE!</v>
      </c>
      <c r="AG114" s="1603" t="e">
        <f t="shared" si="45"/>
        <v>#VALUE!</v>
      </c>
      <c r="AH114" s="1604" t="s">
        <v>2272</v>
      </c>
      <c r="AI114" s="1605">
        <f>_xlfn.AGGREGATE(9,6,C114:AG114)</f>
        <v>0</v>
      </c>
      <c r="AJ114" s="1595"/>
      <c r="AK114" s="1567"/>
      <c r="AL114" s="1567"/>
    </row>
    <row r="115" spans="2:38" hidden="1">
      <c r="B115" s="1602" t="s">
        <v>2374</v>
      </c>
      <c r="C115" s="1606" t="e">
        <f t="shared" ref="C115:AG115" si="46">IF(AND(DAY(C106)&gt;=22,DAY(C106)&lt;=28,C107="土",OR(C112="休",C112="雨")),1,0)</f>
        <v>#VALUE!</v>
      </c>
      <c r="D115" s="1606" t="e">
        <f t="shared" si="46"/>
        <v>#VALUE!</v>
      </c>
      <c r="E115" s="1606" t="e">
        <f t="shared" si="46"/>
        <v>#VALUE!</v>
      </c>
      <c r="F115" s="1606" t="e">
        <f t="shared" si="46"/>
        <v>#VALUE!</v>
      </c>
      <c r="G115" s="1606" t="e">
        <f t="shared" si="46"/>
        <v>#VALUE!</v>
      </c>
      <c r="H115" s="1606" t="e">
        <f t="shared" si="46"/>
        <v>#VALUE!</v>
      </c>
      <c r="I115" s="1606" t="e">
        <f t="shared" si="46"/>
        <v>#VALUE!</v>
      </c>
      <c r="J115" s="1606" t="e">
        <f t="shared" si="46"/>
        <v>#VALUE!</v>
      </c>
      <c r="K115" s="1606" t="e">
        <f t="shared" si="46"/>
        <v>#VALUE!</v>
      </c>
      <c r="L115" s="1606" t="e">
        <f t="shared" si="46"/>
        <v>#VALUE!</v>
      </c>
      <c r="M115" s="1606" t="e">
        <f t="shared" si="46"/>
        <v>#VALUE!</v>
      </c>
      <c r="N115" s="1606" t="e">
        <f t="shared" si="46"/>
        <v>#VALUE!</v>
      </c>
      <c r="O115" s="1606" t="e">
        <f t="shared" si="46"/>
        <v>#VALUE!</v>
      </c>
      <c r="P115" s="1606" t="e">
        <f t="shared" si="46"/>
        <v>#VALUE!</v>
      </c>
      <c r="Q115" s="1606" t="e">
        <f t="shared" si="46"/>
        <v>#VALUE!</v>
      </c>
      <c r="R115" s="1606" t="e">
        <f t="shared" si="46"/>
        <v>#VALUE!</v>
      </c>
      <c r="S115" s="1606" t="e">
        <f t="shared" si="46"/>
        <v>#VALUE!</v>
      </c>
      <c r="T115" s="1606" t="e">
        <f t="shared" si="46"/>
        <v>#VALUE!</v>
      </c>
      <c r="U115" s="1606" t="e">
        <f t="shared" si="46"/>
        <v>#VALUE!</v>
      </c>
      <c r="V115" s="1606" t="e">
        <f t="shared" si="46"/>
        <v>#VALUE!</v>
      </c>
      <c r="W115" s="1606" t="e">
        <f t="shared" si="46"/>
        <v>#VALUE!</v>
      </c>
      <c r="X115" s="1606" t="e">
        <f t="shared" si="46"/>
        <v>#VALUE!</v>
      </c>
      <c r="Y115" s="1606" t="e">
        <f t="shared" si="46"/>
        <v>#VALUE!</v>
      </c>
      <c r="Z115" s="1606" t="e">
        <f t="shared" si="46"/>
        <v>#VALUE!</v>
      </c>
      <c r="AA115" s="1606" t="e">
        <f t="shared" si="46"/>
        <v>#VALUE!</v>
      </c>
      <c r="AB115" s="1606" t="e">
        <f t="shared" si="46"/>
        <v>#VALUE!</v>
      </c>
      <c r="AC115" s="1606" t="e">
        <f t="shared" si="46"/>
        <v>#VALUE!</v>
      </c>
      <c r="AD115" s="1606" t="e">
        <f t="shared" si="46"/>
        <v>#VALUE!</v>
      </c>
      <c r="AE115" s="1606" t="e">
        <f t="shared" si="46"/>
        <v>#VALUE!</v>
      </c>
      <c r="AF115" s="1606" t="e">
        <f t="shared" si="46"/>
        <v>#VALUE!</v>
      </c>
      <c r="AG115" s="1606" t="e">
        <f t="shared" si="46"/>
        <v>#VALUE!</v>
      </c>
      <c r="AH115" s="1604" t="s">
        <v>2273</v>
      </c>
      <c r="AI115" s="1605">
        <f>_xlfn.AGGREGATE(9,6,C115:AG115)</f>
        <v>0</v>
      </c>
      <c r="AJ115" s="1595"/>
      <c r="AK115" s="1567"/>
      <c r="AL115" s="1567"/>
    </row>
    <row r="116" spans="2:38" hidden="1">
      <c r="B116" s="1602" t="s">
        <v>2375</v>
      </c>
      <c r="C116" s="1603" t="e">
        <f>IF(AND(DAY(C106)&gt;=8,DAY(C106)&lt;=14,C107="土"),1,0)</f>
        <v>#VALUE!</v>
      </c>
      <c r="D116" s="1603" t="e">
        <f>IF(AND(DAY(D106)&gt;=8,DAY(D106)&lt;=14,D107="土"),1,0)</f>
        <v>#VALUE!</v>
      </c>
      <c r="E116" s="1603" t="e">
        <f t="shared" ref="E116:AG116" si="47">IF(AND(DAY(E106)&gt;=8,DAY(E106)&lt;=14,E107="土"),1,0)</f>
        <v>#VALUE!</v>
      </c>
      <c r="F116" s="1603" t="e">
        <f t="shared" si="47"/>
        <v>#VALUE!</v>
      </c>
      <c r="G116" s="1603" t="e">
        <f t="shared" si="47"/>
        <v>#VALUE!</v>
      </c>
      <c r="H116" s="1603" t="e">
        <f t="shared" si="47"/>
        <v>#VALUE!</v>
      </c>
      <c r="I116" s="1603" t="e">
        <f t="shared" si="47"/>
        <v>#VALUE!</v>
      </c>
      <c r="J116" s="1603" t="e">
        <f t="shared" si="47"/>
        <v>#VALUE!</v>
      </c>
      <c r="K116" s="1603" t="e">
        <f t="shared" si="47"/>
        <v>#VALUE!</v>
      </c>
      <c r="L116" s="1603" t="e">
        <f t="shared" si="47"/>
        <v>#VALUE!</v>
      </c>
      <c r="M116" s="1603" t="e">
        <f t="shared" si="47"/>
        <v>#VALUE!</v>
      </c>
      <c r="N116" s="1603" t="e">
        <f t="shared" si="47"/>
        <v>#VALUE!</v>
      </c>
      <c r="O116" s="1603" t="e">
        <f t="shared" si="47"/>
        <v>#VALUE!</v>
      </c>
      <c r="P116" s="1603" t="e">
        <f t="shared" si="47"/>
        <v>#VALUE!</v>
      </c>
      <c r="Q116" s="1603" t="e">
        <f t="shared" si="47"/>
        <v>#VALUE!</v>
      </c>
      <c r="R116" s="1603" t="e">
        <f t="shared" si="47"/>
        <v>#VALUE!</v>
      </c>
      <c r="S116" s="1603" t="e">
        <f t="shared" si="47"/>
        <v>#VALUE!</v>
      </c>
      <c r="T116" s="1603" t="e">
        <f t="shared" si="47"/>
        <v>#VALUE!</v>
      </c>
      <c r="U116" s="1603" t="e">
        <f t="shared" si="47"/>
        <v>#VALUE!</v>
      </c>
      <c r="V116" s="1603" t="e">
        <f t="shared" si="47"/>
        <v>#VALUE!</v>
      </c>
      <c r="W116" s="1603" t="e">
        <f t="shared" si="47"/>
        <v>#VALUE!</v>
      </c>
      <c r="X116" s="1603" t="e">
        <f t="shared" si="47"/>
        <v>#VALUE!</v>
      </c>
      <c r="Y116" s="1603" t="e">
        <f t="shared" si="47"/>
        <v>#VALUE!</v>
      </c>
      <c r="Z116" s="1603" t="e">
        <f t="shared" si="47"/>
        <v>#VALUE!</v>
      </c>
      <c r="AA116" s="1603" t="e">
        <f t="shared" si="47"/>
        <v>#VALUE!</v>
      </c>
      <c r="AB116" s="1603" t="e">
        <f t="shared" si="47"/>
        <v>#VALUE!</v>
      </c>
      <c r="AC116" s="1603" t="e">
        <f t="shared" si="47"/>
        <v>#VALUE!</v>
      </c>
      <c r="AD116" s="1603" t="e">
        <f t="shared" si="47"/>
        <v>#VALUE!</v>
      </c>
      <c r="AE116" s="1603" t="e">
        <f t="shared" si="47"/>
        <v>#VALUE!</v>
      </c>
      <c r="AF116" s="1603" t="e">
        <f t="shared" si="47"/>
        <v>#VALUE!</v>
      </c>
      <c r="AG116" s="1603" t="e">
        <f t="shared" si="47"/>
        <v>#VALUE!</v>
      </c>
      <c r="AH116" s="1604" t="s">
        <v>2272</v>
      </c>
      <c r="AI116" s="1605">
        <f>_xlfn.AGGREGATE(9,6,C116:AG116)</f>
        <v>0</v>
      </c>
      <c r="AJ116" s="1595"/>
      <c r="AK116" s="1567"/>
      <c r="AL116" s="1567"/>
    </row>
    <row r="117" spans="2:38" hidden="1">
      <c r="B117" s="1602" t="s">
        <v>2376</v>
      </c>
      <c r="C117" s="1606" t="e">
        <f>IF(AND(DAY(C106)&gt;=8,DAY(C106)&lt;=14,C107="土",OR(C112="休",C112="雨")),1,0)</f>
        <v>#VALUE!</v>
      </c>
      <c r="D117" s="1606" t="e">
        <f>IF(AND(DAY(D106)&gt;=8,DAY(D106)&lt;=14,D107="土",OR(D112="休",D112="雨")),1,0)</f>
        <v>#VALUE!</v>
      </c>
      <c r="E117" s="1606" t="e">
        <f t="shared" ref="E117:AG117" si="48">IF(AND(DAY(E106)&gt;=8,DAY(E106)&lt;=14,E107="土",OR(E112="休",E112="雨")),1,0)</f>
        <v>#VALUE!</v>
      </c>
      <c r="F117" s="1606" t="e">
        <f t="shared" si="48"/>
        <v>#VALUE!</v>
      </c>
      <c r="G117" s="1606" t="e">
        <f t="shared" si="48"/>
        <v>#VALUE!</v>
      </c>
      <c r="H117" s="1606" t="e">
        <f t="shared" si="48"/>
        <v>#VALUE!</v>
      </c>
      <c r="I117" s="1606" t="e">
        <f t="shared" si="48"/>
        <v>#VALUE!</v>
      </c>
      <c r="J117" s="1606" t="e">
        <f t="shared" si="48"/>
        <v>#VALUE!</v>
      </c>
      <c r="K117" s="1606" t="e">
        <f t="shared" si="48"/>
        <v>#VALUE!</v>
      </c>
      <c r="L117" s="1606" t="e">
        <f t="shared" si="48"/>
        <v>#VALUE!</v>
      </c>
      <c r="M117" s="1606" t="e">
        <f t="shared" si="48"/>
        <v>#VALUE!</v>
      </c>
      <c r="N117" s="1606" t="e">
        <f t="shared" si="48"/>
        <v>#VALUE!</v>
      </c>
      <c r="O117" s="1606" t="e">
        <f t="shared" si="48"/>
        <v>#VALUE!</v>
      </c>
      <c r="P117" s="1606" t="e">
        <f t="shared" si="48"/>
        <v>#VALUE!</v>
      </c>
      <c r="Q117" s="1606" t="e">
        <f t="shared" si="48"/>
        <v>#VALUE!</v>
      </c>
      <c r="R117" s="1606" t="e">
        <f t="shared" si="48"/>
        <v>#VALUE!</v>
      </c>
      <c r="S117" s="1606" t="e">
        <f t="shared" si="48"/>
        <v>#VALUE!</v>
      </c>
      <c r="T117" s="1606" t="e">
        <f t="shared" si="48"/>
        <v>#VALUE!</v>
      </c>
      <c r="U117" s="1606" t="e">
        <f t="shared" si="48"/>
        <v>#VALUE!</v>
      </c>
      <c r="V117" s="1606" t="e">
        <f t="shared" si="48"/>
        <v>#VALUE!</v>
      </c>
      <c r="W117" s="1606" t="e">
        <f t="shared" si="48"/>
        <v>#VALUE!</v>
      </c>
      <c r="X117" s="1606" t="e">
        <f t="shared" si="48"/>
        <v>#VALUE!</v>
      </c>
      <c r="Y117" s="1606" t="e">
        <f t="shared" si="48"/>
        <v>#VALUE!</v>
      </c>
      <c r="Z117" s="1606" t="e">
        <f t="shared" si="48"/>
        <v>#VALUE!</v>
      </c>
      <c r="AA117" s="1606" t="e">
        <f t="shared" si="48"/>
        <v>#VALUE!</v>
      </c>
      <c r="AB117" s="1606" t="e">
        <f t="shared" si="48"/>
        <v>#VALUE!</v>
      </c>
      <c r="AC117" s="1606" t="e">
        <f t="shared" si="48"/>
        <v>#VALUE!</v>
      </c>
      <c r="AD117" s="1606" t="e">
        <f t="shared" si="48"/>
        <v>#VALUE!</v>
      </c>
      <c r="AE117" s="1606" t="e">
        <f t="shared" si="48"/>
        <v>#VALUE!</v>
      </c>
      <c r="AF117" s="1606" t="e">
        <f t="shared" si="48"/>
        <v>#VALUE!</v>
      </c>
      <c r="AG117" s="1606" t="e">
        <f t="shared" si="48"/>
        <v>#VALUE!</v>
      </c>
      <c r="AH117" s="1604" t="s">
        <v>2273</v>
      </c>
      <c r="AI117" s="1605">
        <f>_xlfn.AGGREGATE(9,6,C117:AG117)</f>
        <v>0</v>
      </c>
      <c r="AJ117" s="1595"/>
      <c r="AK117" s="1567"/>
      <c r="AL117" s="1567"/>
    </row>
    <row r="118" spans="2:38" s="1567" customFormat="1">
      <c r="B118" s="1565"/>
      <c r="C118" s="1565"/>
      <c r="D118" s="1565"/>
      <c r="E118" s="1565"/>
      <c r="F118" s="1565"/>
      <c r="G118" s="1565"/>
      <c r="H118" s="1565"/>
      <c r="I118" s="1565"/>
      <c r="J118" s="1565"/>
      <c r="K118" s="1565"/>
      <c r="L118" s="1565"/>
      <c r="M118" s="1565"/>
      <c r="N118" s="1565"/>
      <c r="O118" s="1565"/>
      <c r="P118" s="1565"/>
      <c r="Q118" s="1565"/>
      <c r="R118" s="1565"/>
      <c r="S118" s="1565"/>
      <c r="T118" s="1565"/>
      <c r="U118" s="1565"/>
      <c r="V118" s="1565"/>
      <c r="W118" s="1565"/>
      <c r="X118" s="1565"/>
      <c r="Y118" s="1565"/>
      <c r="Z118" s="1565"/>
      <c r="AA118" s="1565"/>
      <c r="AB118" s="1565"/>
      <c r="AC118" s="1565"/>
      <c r="AD118" s="1565"/>
      <c r="AE118" s="1565"/>
      <c r="AF118" s="1565"/>
      <c r="AG118" s="1565"/>
      <c r="AI118" s="1565"/>
    </row>
    <row r="119" spans="2:38" hidden="1">
      <c r="B119" s="1565"/>
      <c r="C119" s="1565" t="e">
        <f>YEAR(C122)</f>
        <v>#VALUE!</v>
      </c>
      <c r="D119" s="1565" t="e">
        <f>MONTH(C122)</f>
        <v>#VALUE!</v>
      </c>
      <c r="E119" s="1565"/>
      <c r="F119" s="1565"/>
      <c r="G119" s="1565"/>
      <c r="H119" s="1565"/>
      <c r="I119" s="1565"/>
      <c r="J119" s="1565"/>
      <c r="K119" s="1565"/>
      <c r="L119" s="1565"/>
      <c r="M119" s="1565"/>
      <c r="N119" s="1565"/>
      <c r="O119" s="1565"/>
      <c r="P119" s="1565"/>
      <c r="Q119" s="1565"/>
      <c r="R119" s="1565"/>
      <c r="S119" s="1565"/>
      <c r="T119" s="1565"/>
      <c r="U119" s="1565"/>
      <c r="V119" s="1565"/>
      <c r="W119" s="1565"/>
      <c r="X119" s="1565"/>
      <c r="Y119" s="1565"/>
      <c r="Z119" s="1565"/>
      <c r="AA119" s="1565"/>
      <c r="AB119" s="1565"/>
      <c r="AC119" s="1565"/>
      <c r="AD119" s="1565"/>
      <c r="AE119" s="1565"/>
      <c r="AF119" s="1565"/>
      <c r="AG119" s="1565"/>
      <c r="AH119" s="1567"/>
      <c r="AI119" s="1565"/>
      <c r="AJ119" s="1567"/>
      <c r="AK119" s="1567"/>
      <c r="AL119" s="1567"/>
    </row>
    <row r="120" spans="2:38">
      <c r="B120" s="1570" t="s">
        <v>2266</v>
      </c>
      <c r="C120" s="4224" t="e">
        <f>C122</f>
        <v>#VALUE!</v>
      </c>
      <c r="D120" s="4225"/>
      <c r="E120" s="4225"/>
      <c r="F120" s="4225"/>
      <c r="G120" s="4225"/>
      <c r="H120" s="4225"/>
      <c r="I120" s="4225"/>
      <c r="J120" s="4225"/>
      <c r="K120" s="4225"/>
      <c r="L120" s="4225"/>
      <c r="M120" s="4225"/>
      <c r="N120" s="4225"/>
      <c r="O120" s="4225"/>
      <c r="P120" s="4225"/>
      <c r="Q120" s="4225"/>
      <c r="R120" s="4225"/>
      <c r="S120" s="4225"/>
      <c r="T120" s="4225"/>
      <c r="U120" s="4225"/>
      <c r="V120" s="4225"/>
      <c r="W120" s="4225"/>
      <c r="X120" s="4225"/>
      <c r="Y120" s="4225"/>
      <c r="Z120" s="4225"/>
      <c r="AA120" s="4225"/>
      <c r="AB120" s="4225"/>
      <c r="AC120" s="4225"/>
      <c r="AD120" s="4225"/>
      <c r="AE120" s="4225"/>
      <c r="AF120" s="4225"/>
      <c r="AG120" s="4225"/>
      <c r="AH120" s="4225"/>
      <c r="AI120" s="4226"/>
      <c r="AJ120" s="1567"/>
      <c r="AK120" s="1567"/>
      <c r="AL120" s="1567"/>
    </row>
    <row r="121" spans="2:38" hidden="1">
      <c r="B121" s="1608"/>
      <c r="C121" s="1590" t="e">
        <f>DATE($C119,$D119,1)</f>
        <v>#VALUE!</v>
      </c>
      <c r="D121" s="1590" t="e">
        <f t="shared" ref="D121:AG121" si="49">C121+1</f>
        <v>#VALUE!</v>
      </c>
      <c r="E121" s="1590" t="e">
        <f t="shared" si="49"/>
        <v>#VALUE!</v>
      </c>
      <c r="F121" s="1590" t="e">
        <f t="shared" si="49"/>
        <v>#VALUE!</v>
      </c>
      <c r="G121" s="1590" t="e">
        <f t="shared" si="49"/>
        <v>#VALUE!</v>
      </c>
      <c r="H121" s="1590" t="e">
        <f t="shared" si="49"/>
        <v>#VALUE!</v>
      </c>
      <c r="I121" s="1590" t="e">
        <f t="shared" si="49"/>
        <v>#VALUE!</v>
      </c>
      <c r="J121" s="1590" t="e">
        <f t="shared" si="49"/>
        <v>#VALUE!</v>
      </c>
      <c r="K121" s="1590" t="e">
        <f t="shared" si="49"/>
        <v>#VALUE!</v>
      </c>
      <c r="L121" s="1590" t="e">
        <f t="shared" si="49"/>
        <v>#VALUE!</v>
      </c>
      <c r="M121" s="1590" t="e">
        <f t="shared" si="49"/>
        <v>#VALUE!</v>
      </c>
      <c r="N121" s="1590" t="e">
        <f t="shared" si="49"/>
        <v>#VALUE!</v>
      </c>
      <c r="O121" s="1590" t="e">
        <f t="shared" si="49"/>
        <v>#VALUE!</v>
      </c>
      <c r="P121" s="1590" t="e">
        <f t="shared" si="49"/>
        <v>#VALUE!</v>
      </c>
      <c r="Q121" s="1590" t="e">
        <f t="shared" si="49"/>
        <v>#VALUE!</v>
      </c>
      <c r="R121" s="1590" t="e">
        <f t="shared" si="49"/>
        <v>#VALUE!</v>
      </c>
      <c r="S121" s="1590" t="e">
        <f t="shared" si="49"/>
        <v>#VALUE!</v>
      </c>
      <c r="T121" s="1590" t="e">
        <f t="shared" si="49"/>
        <v>#VALUE!</v>
      </c>
      <c r="U121" s="1590" t="e">
        <f t="shared" si="49"/>
        <v>#VALUE!</v>
      </c>
      <c r="V121" s="1590" t="e">
        <f t="shared" si="49"/>
        <v>#VALUE!</v>
      </c>
      <c r="W121" s="1590" t="e">
        <f t="shared" si="49"/>
        <v>#VALUE!</v>
      </c>
      <c r="X121" s="1590" t="e">
        <f t="shared" si="49"/>
        <v>#VALUE!</v>
      </c>
      <c r="Y121" s="1590" t="e">
        <f t="shared" si="49"/>
        <v>#VALUE!</v>
      </c>
      <c r="Z121" s="1590" t="e">
        <f t="shared" si="49"/>
        <v>#VALUE!</v>
      </c>
      <c r="AA121" s="1590" t="e">
        <f t="shared" si="49"/>
        <v>#VALUE!</v>
      </c>
      <c r="AB121" s="1590" t="e">
        <f t="shared" si="49"/>
        <v>#VALUE!</v>
      </c>
      <c r="AC121" s="1590" t="e">
        <f t="shared" si="49"/>
        <v>#VALUE!</v>
      </c>
      <c r="AD121" s="1590" t="e">
        <f t="shared" si="49"/>
        <v>#VALUE!</v>
      </c>
      <c r="AE121" s="1590" t="e">
        <f t="shared" si="49"/>
        <v>#VALUE!</v>
      </c>
      <c r="AF121" s="1590" t="e">
        <f t="shared" si="49"/>
        <v>#VALUE!</v>
      </c>
      <c r="AG121" s="1590" t="e">
        <f t="shared" si="49"/>
        <v>#VALUE!</v>
      </c>
      <c r="AH121" s="1609"/>
      <c r="AI121" s="1610"/>
      <c r="AJ121" s="1567"/>
      <c r="AK121" s="1567"/>
      <c r="AL121" s="1567"/>
    </row>
    <row r="122" spans="2:38">
      <c r="B122" s="1611" t="s">
        <v>2267</v>
      </c>
      <c r="C122" s="1612" t="e">
        <f>IF(EDATE(C105,1)&gt;$G$5,"",EDATE(C105,1))</f>
        <v>#VALUE!</v>
      </c>
      <c r="D122" s="1590" t="e">
        <f t="shared" ref="D122:AG122" si="50">IF(D121&gt;$G$5,"",IF(C122=EOMONTH(DATE($C119,$D119,1),0),"",IF(C122="","",C122+1)))</f>
        <v>#VALUE!</v>
      </c>
      <c r="E122" s="1590" t="e">
        <f t="shared" si="50"/>
        <v>#VALUE!</v>
      </c>
      <c r="F122" s="1590" t="e">
        <f t="shared" si="50"/>
        <v>#VALUE!</v>
      </c>
      <c r="G122" s="1590" t="e">
        <f t="shared" si="50"/>
        <v>#VALUE!</v>
      </c>
      <c r="H122" s="1590" t="e">
        <f t="shared" si="50"/>
        <v>#VALUE!</v>
      </c>
      <c r="I122" s="1590" t="e">
        <f t="shared" si="50"/>
        <v>#VALUE!</v>
      </c>
      <c r="J122" s="1590" t="e">
        <f t="shared" si="50"/>
        <v>#VALUE!</v>
      </c>
      <c r="K122" s="1590" t="e">
        <f t="shared" si="50"/>
        <v>#VALUE!</v>
      </c>
      <c r="L122" s="1590" t="e">
        <f t="shared" si="50"/>
        <v>#VALUE!</v>
      </c>
      <c r="M122" s="1590" t="e">
        <f t="shared" si="50"/>
        <v>#VALUE!</v>
      </c>
      <c r="N122" s="1590" t="e">
        <f t="shared" si="50"/>
        <v>#VALUE!</v>
      </c>
      <c r="O122" s="1590" t="e">
        <f t="shared" si="50"/>
        <v>#VALUE!</v>
      </c>
      <c r="P122" s="1590" t="e">
        <f t="shared" si="50"/>
        <v>#VALUE!</v>
      </c>
      <c r="Q122" s="1590" t="e">
        <f t="shared" si="50"/>
        <v>#VALUE!</v>
      </c>
      <c r="R122" s="1590" t="e">
        <f t="shared" si="50"/>
        <v>#VALUE!</v>
      </c>
      <c r="S122" s="1590" t="e">
        <f t="shared" si="50"/>
        <v>#VALUE!</v>
      </c>
      <c r="T122" s="1590" t="e">
        <f t="shared" si="50"/>
        <v>#VALUE!</v>
      </c>
      <c r="U122" s="1590" t="e">
        <f t="shared" si="50"/>
        <v>#VALUE!</v>
      </c>
      <c r="V122" s="1590" t="e">
        <f t="shared" si="50"/>
        <v>#VALUE!</v>
      </c>
      <c r="W122" s="1590" t="e">
        <f t="shared" si="50"/>
        <v>#VALUE!</v>
      </c>
      <c r="X122" s="1590" t="e">
        <f t="shared" si="50"/>
        <v>#VALUE!</v>
      </c>
      <c r="Y122" s="1590" t="e">
        <f t="shared" si="50"/>
        <v>#VALUE!</v>
      </c>
      <c r="Z122" s="1590" t="e">
        <f t="shared" si="50"/>
        <v>#VALUE!</v>
      </c>
      <c r="AA122" s="1590" t="e">
        <f t="shared" si="50"/>
        <v>#VALUE!</v>
      </c>
      <c r="AB122" s="1590" t="e">
        <f t="shared" si="50"/>
        <v>#VALUE!</v>
      </c>
      <c r="AC122" s="1590" t="e">
        <f t="shared" si="50"/>
        <v>#VALUE!</v>
      </c>
      <c r="AD122" s="1590" t="e">
        <f t="shared" si="50"/>
        <v>#VALUE!</v>
      </c>
      <c r="AE122" s="1590" t="e">
        <f t="shared" si="50"/>
        <v>#VALUE!</v>
      </c>
      <c r="AF122" s="1590" t="e">
        <f t="shared" si="50"/>
        <v>#VALUE!</v>
      </c>
      <c r="AG122" s="1590" t="e">
        <f t="shared" si="50"/>
        <v>#VALUE!</v>
      </c>
      <c r="AH122" s="1591" t="s">
        <v>2268</v>
      </c>
      <c r="AI122" s="1592">
        <f>+COUNTIFS(C123:AG123,"土",C124:AG124,"")+COUNTIFS(C123:AG123,"日",C124:AG124,"")</f>
        <v>0</v>
      </c>
      <c r="AJ122" s="1567"/>
      <c r="AK122" s="1567"/>
      <c r="AL122" s="1567"/>
    </row>
    <row r="123" spans="2:38" s="1567" customFormat="1">
      <c r="B123" s="1584" t="s">
        <v>1060</v>
      </c>
      <c r="C123" s="1572" t="str">
        <f>IFERROR(TEXT(WEEKDAY(+C122),"aaa"),"")</f>
        <v/>
      </c>
      <c r="D123" s="1572" t="str">
        <f t="shared" ref="D123:AG123" si="51">IFERROR(TEXT(WEEKDAY(+D122),"aaa"),"")</f>
        <v/>
      </c>
      <c r="E123" s="1572" t="str">
        <f t="shared" si="51"/>
        <v/>
      </c>
      <c r="F123" s="1572" t="str">
        <f t="shared" si="51"/>
        <v/>
      </c>
      <c r="G123" s="1572" t="str">
        <f t="shared" si="51"/>
        <v/>
      </c>
      <c r="H123" s="1572" t="str">
        <f t="shared" si="51"/>
        <v/>
      </c>
      <c r="I123" s="1572" t="str">
        <f t="shared" si="51"/>
        <v/>
      </c>
      <c r="J123" s="1572" t="str">
        <f t="shared" si="51"/>
        <v/>
      </c>
      <c r="K123" s="1572" t="str">
        <f t="shared" si="51"/>
        <v/>
      </c>
      <c r="L123" s="1572" t="str">
        <f t="shared" si="51"/>
        <v/>
      </c>
      <c r="M123" s="1572" t="str">
        <f t="shared" si="51"/>
        <v/>
      </c>
      <c r="N123" s="1572" t="str">
        <f t="shared" si="51"/>
        <v/>
      </c>
      <c r="O123" s="1572" t="str">
        <f t="shared" si="51"/>
        <v/>
      </c>
      <c r="P123" s="1572" t="str">
        <f t="shared" si="51"/>
        <v/>
      </c>
      <c r="Q123" s="1572" t="str">
        <f t="shared" si="51"/>
        <v/>
      </c>
      <c r="R123" s="1572" t="str">
        <f t="shared" si="51"/>
        <v/>
      </c>
      <c r="S123" s="1572" t="str">
        <f t="shared" si="51"/>
        <v/>
      </c>
      <c r="T123" s="1572" t="str">
        <f t="shared" si="51"/>
        <v/>
      </c>
      <c r="U123" s="1572" t="str">
        <f t="shared" si="51"/>
        <v/>
      </c>
      <c r="V123" s="1572" t="str">
        <f t="shared" si="51"/>
        <v/>
      </c>
      <c r="W123" s="1572" t="str">
        <f t="shared" si="51"/>
        <v/>
      </c>
      <c r="X123" s="1572" t="str">
        <f t="shared" si="51"/>
        <v/>
      </c>
      <c r="Y123" s="1572" t="str">
        <f t="shared" si="51"/>
        <v/>
      </c>
      <c r="Z123" s="1572" t="str">
        <f t="shared" si="51"/>
        <v/>
      </c>
      <c r="AA123" s="1572" t="str">
        <f t="shared" si="51"/>
        <v/>
      </c>
      <c r="AB123" s="1572" t="str">
        <f t="shared" si="51"/>
        <v/>
      </c>
      <c r="AC123" s="1572" t="str">
        <f t="shared" si="51"/>
        <v/>
      </c>
      <c r="AD123" s="1572" t="str">
        <f t="shared" si="51"/>
        <v/>
      </c>
      <c r="AE123" s="1572" t="str">
        <f t="shared" si="51"/>
        <v/>
      </c>
      <c r="AF123" s="1572" t="str">
        <f t="shared" si="51"/>
        <v/>
      </c>
      <c r="AG123" s="1572" t="str">
        <f t="shared" si="51"/>
        <v/>
      </c>
      <c r="AH123" s="1591" t="s">
        <v>2269</v>
      </c>
      <c r="AI123" s="1592">
        <f>+COUNTIF(C124:AG124,"夏休")+COUNTIF(C124:AG124,"冬休")+COUNTIF(C124:AG124,"中止")</f>
        <v>0</v>
      </c>
    </row>
    <row r="124" spans="2:38" s="1567" customFormat="1" ht="13.5" customHeight="1">
      <c r="B124" s="4227" t="s">
        <v>2270</v>
      </c>
      <c r="C124" s="4229"/>
      <c r="D124" s="4220"/>
      <c r="E124" s="4220"/>
      <c r="F124" s="4220"/>
      <c r="G124" s="4220"/>
      <c r="H124" s="4220"/>
      <c r="I124" s="4220"/>
      <c r="J124" s="4220"/>
      <c r="K124" s="4220"/>
      <c r="L124" s="4220"/>
      <c r="M124" s="4220"/>
      <c r="N124" s="4220"/>
      <c r="O124" s="4220"/>
      <c r="P124" s="4220"/>
      <c r="Q124" s="4220"/>
      <c r="R124" s="4220"/>
      <c r="S124" s="4220"/>
      <c r="T124" s="4220"/>
      <c r="U124" s="4220"/>
      <c r="V124" s="4220"/>
      <c r="W124" s="4220"/>
      <c r="X124" s="4220"/>
      <c r="Y124" s="4220"/>
      <c r="Z124" s="4220"/>
      <c r="AA124" s="4220"/>
      <c r="AB124" s="4220"/>
      <c r="AC124" s="4220"/>
      <c r="AD124" s="4220"/>
      <c r="AE124" s="4220"/>
      <c r="AF124" s="4220"/>
      <c r="AG124" s="4221"/>
      <c r="AH124" s="1593" t="s">
        <v>1061</v>
      </c>
      <c r="AI124" s="1594">
        <f>COUNT(C122:AG122)-AI123</f>
        <v>0</v>
      </c>
    </row>
    <row r="125" spans="2:38" s="1567" customFormat="1" ht="13.5" customHeight="1">
      <c r="B125" s="4228"/>
      <c r="C125" s="4229"/>
      <c r="D125" s="4220"/>
      <c r="E125" s="4220"/>
      <c r="F125" s="4220"/>
      <c r="G125" s="4220"/>
      <c r="H125" s="4220"/>
      <c r="I125" s="4220"/>
      <c r="J125" s="4220"/>
      <c r="K125" s="4220"/>
      <c r="L125" s="4220"/>
      <c r="M125" s="4220"/>
      <c r="N125" s="4220"/>
      <c r="O125" s="4220"/>
      <c r="P125" s="4220"/>
      <c r="Q125" s="4220"/>
      <c r="R125" s="4220"/>
      <c r="S125" s="4220"/>
      <c r="T125" s="4220"/>
      <c r="U125" s="4220"/>
      <c r="V125" s="4220"/>
      <c r="W125" s="4220"/>
      <c r="X125" s="4220"/>
      <c r="Y125" s="4220"/>
      <c r="Z125" s="4220"/>
      <c r="AA125" s="4220"/>
      <c r="AB125" s="4220"/>
      <c r="AC125" s="4220"/>
      <c r="AD125" s="4220"/>
      <c r="AE125" s="4220"/>
      <c r="AF125" s="4220"/>
      <c r="AG125" s="4221"/>
      <c r="AH125" s="1593" t="s">
        <v>1062</v>
      </c>
      <c r="AI125" s="1594">
        <f>+COUNTIF(C126:AG127,"休")</f>
        <v>0</v>
      </c>
      <c r="AJ125" s="1595" t="e">
        <f>IF(AI126&gt;0.285,"",IF(AI125&lt;AI122,"←計画日数が足りません",""))</f>
        <v>#DIV/0!</v>
      </c>
    </row>
    <row r="126" spans="2:38" s="1567" customFormat="1" ht="13.5" customHeight="1">
      <c r="B126" s="4222" t="s">
        <v>1055</v>
      </c>
      <c r="C126" s="4223"/>
      <c r="D126" s="4212"/>
      <c r="E126" s="4214"/>
      <c r="F126" s="4214"/>
      <c r="G126" s="4214"/>
      <c r="H126" s="4214"/>
      <c r="I126" s="4214"/>
      <c r="J126" s="4214"/>
      <c r="K126" s="4212"/>
      <c r="L126" s="4214"/>
      <c r="M126" s="4214"/>
      <c r="N126" s="4214"/>
      <c r="O126" s="4214"/>
      <c r="P126" s="4214"/>
      <c r="Q126" s="4214"/>
      <c r="R126" s="4212"/>
      <c r="S126" s="4214"/>
      <c r="T126" s="4214"/>
      <c r="U126" s="4214"/>
      <c r="V126" s="4214"/>
      <c r="W126" s="4214"/>
      <c r="X126" s="4214"/>
      <c r="Y126" s="4212"/>
      <c r="Z126" s="4214"/>
      <c r="AA126" s="4214"/>
      <c r="AB126" s="4214"/>
      <c r="AC126" s="4214"/>
      <c r="AD126" s="4214"/>
      <c r="AE126" s="4214"/>
      <c r="AF126" s="4214"/>
      <c r="AG126" s="4215"/>
      <c r="AH126" s="1593" t="s">
        <v>1063</v>
      </c>
      <c r="AI126" s="1596" t="e">
        <f>+AI125/AI124</f>
        <v>#DIV/0!</v>
      </c>
    </row>
    <row r="127" spans="2:38" s="1567" customFormat="1">
      <c r="B127" s="4222"/>
      <c r="C127" s="4223"/>
      <c r="D127" s="4212"/>
      <c r="E127" s="4214"/>
      <c r="F127" s="4214"/>
      <c r="G127" s="4214"/>
      <c r="H127" s="4214"/>
      <c r="I127" s="4214"/>
      <c r="J127" s="4214"/>
      <c r="K127" s="4212"/>
      <c r="L127" s="4214"/>
      <c r="M127" s="4214"/>
      <c r="N127" s="4214"/>
      <c r="O127" s="4214"/>
      <c r="P127" s="4214"/>
      <c r="Q127" s="4214"/>
      <c r="R127" s="4212"/>
      <c r="S127" s="4214"/>
      <c r="T127" s="4214"/>
      <c r="U127" s="4214"/>
      <c r="V127" s="4214"/>
      <c r="W127" s="4214"/>
      <c r="X127" s="4214"/>
      <c r="Y127" s="4212"/>
      <c r="Z127" s="4214"/>
      <c r="AA127" s="4214"/>
      <c r="AB127" s="4214"/>
      <c r="AC127" s="4214"/>
      <c r="AD127" s="4214"/>
      <c r="AE127" s="4214"/>
      <c r="AF127" s="4214"/>
      <c r="AG127" s="4215"/>
      <c r="AH127" s="1593" t="s">
        <v>1051</v>
      </c>
      <c r="AI127" s="1594">
        <f>+COUNTA(C128:AG129)</f>
        <v>0</v>
      </c>
    </row>
    <row r="128" spans="2:38" s="1567" customFormat="1">
      <c r="B128" s="4216" t="s">
        <v>1057</v>
      </c>
      <c r="C128" s="4218"/>
      <c r="D128" s="4230"/>
      <c r="E128" s="4212"/>
      <c r="F128" s="4212"/>
      <c r="G128" s="4212"/>
      <c r="H128" s="4212"/>
      <c r="I128" s="4212"/>
      <c r="J128" s="4212"/>
      <c r="K128" s="4230"/>
      <c r="L128" s="4212"/>
      <c r="M128" s="4212"/>
      <c r="N128" s="4212"/>
      <c r="O128" s="4212"/>
      <c r="P128" s="4212"/>
      <c r="Q128" s="4212"/>
      <c r="R128" s="4230"/>
      <c r="S128" s="4212"/>
      <c r="T128" s="4212"/>
      <c r="U128" s="4212"/>
      <c r="V128" s="4212"/>
      <c r="W128" s="4212"/>
      <c r="X128" s="4212"/>
      <c r="Y128" s="4230"/>
      <c r="Z128" s="4212"/>
      <c r="AA128" s="4212"/>
      <c r="AB128" s="4212"/>
      <c r="AC128" s="4212"/>
      <c r="AD128" s="4212"/>
      <c r="AE128" s="4212"/>
      <c r="AF128" s="4212"/>
      <c r="AG128" s="4210"/>
      <c r="AH128" s="1597" t="s">
        <v>1064</v>
      </c>
      <c r="AI128" s="1598" t="e">
        <f>+AI127/AI124</f>
        <v>#DIV/0!</v>
      </c>
      <c r="AL128" s="1565">
        <f>+COUNTIF(C126:AG127,"休")</f>
        <v>0</v>
      </c>
    </row>
    <row r="129" spans="2:38" s="1567" customFormat="1">
      <c r="B129" s="4217"/>
      <c r="C129" s="4219"/>
      <c r="D129" s="4213"/>
      <c r="E129" s="4213"/>
      <c r="F129" s="4213"/>
      <c r="G129" s="4213"/>
      <c r="H129" s="4213"/>
      <c r="I129" s="4213"/>
      <c r="J129" s="4213"/>
      <c r="K129" s="4213"/>
      <c r="L129" s="4213"/>
      <c r="M129" s="4213"/>
      <c r="N129" s="4213"/>
      <c r="O129" s="4213"/>
      <c r="P129" s="4213"/>
      <c r="Q129" s="4213"/>
      <c r="R129" s="4213"/>
      <c r="S129" s="4213"/>
      <c r="T129" s="4213"/>
      <c r="U129" s="4213"/>
      <c r="V129" s="4213"/>
      <c r="W129" s="4213"/>
      <c r="X129" s="4213"/>
      <c r="Y129" s="4213"/>
      <c r="Z129" s="4213"/>
      <c r="AA129" s="4213"/>
      <c r="AB129" s="4213"/>
      <c r="AC129" s="4213"/>
      <c r="AD129" s="4213"/>
      <c r="AE129" s="4213"/>
      <c r="AF129" s="4213"/>
      <c r="AG129" s="4211"/>
      <c r="AH129" s="1599" t="s">
        <v>2271</v>
      </c>
      <c r="AI129" s="1600" t="str">
        <f>IF(7&gt;AI124,"対象外",IF(OR(AI128&gt;=0.285,AI127&gt;=AI122),"OK","NG"))</f>
        <v>対象外</v>
      </c>
      <c r="AJ129" s="1595" t="str">
        <f>IF(AI129="対象外","←７日間に満たない期間は達成判定の対象外",IF(AI129="NG","←月単位未達成","←月単位達成"))</f>
        <v>←７日間に満たない期間は達成判定の対象外</v>
      </c>
      <c r="AL129" s="1601" t="str">
        <f>IF(7&gt;AI124,"対象外",IF(AL128&gt;=AI122,"OK","NG"))</f>
        <v>対象外</v>
      </c>
    </row>
    <row r="130" spans="2:38" hidden="1">
      <c r="B130" s="1602" t="s">
        <v>2373</v>
      </c>
      <c r="C130" s="1603" t="e">
        <f t="shared" ref="C130:AG130" si="52">IF(AND(DAY(C122)&gt;=22,DAY(C122)&lt;=28,C123="土"),1,0)</f>
        <v>#VALUE!</v>
      </c>
      <c r="D130" s="1603" t="e">
        <f t="shared" si="52"/>
        <v>#VALUE!</v>
      </c>
      <c r="E130" s="1603" t="e">
        <f t="shared" si="52"/>
        <v>#VALUE!</v>
      </c>
      <c r="F130" s="1603" t="e">
        <f t="shared" si="52"/>
        <v>#VALUE!</v>
      </c>
      <c r="G130" s="1603" t="e">
        <f t="shared" si="52"/>
        <v>#VALUE!</v>
      </c>
      <c r="H130" s="1603" t="e">
        <f t="shared" si="52"/>
        <v>#VALUE!</v>
      </c>
      <c r="I130" s="1603" t="e">
        <f t="shared" si="52"/>
        <v>#VALUE!</v>
      </c>
      <c r="J130" s="1603" t="e">
        <f t="shared" si="52"/>
        <v>#VALUE!</v>
      </c>
      <c r="K130" s="1603" t="e">
        <f t="shared" si="52"/>
        <v>#VALUE!</v>
      </c>
      <c r="L130" s="1603" t="e">
        <f t="shared" si="52"/>
        <v>#VALUE!</v>
      </c>
      <c r="M130" s="1603" t="e">
        <f t="shared" si="52"/>
        <v>#VALUE!</v>
      </c>
      <c r="N130" s="1603" t="e">
        <f t="shared" si="52"/>
        <v>#VALUE!</v>
      </c>
      <c r="O130" s="1603" t="e">
        <f t="shared" si="52"/>
        <v>#VALUE!</v>
      </c>
      <c r="P130" s="1603" t="e">
        <f t="shared" si="52"/>
        <v>#VALUE!</v>
      </c>
      <c r="Q130" s="1603" t="e">
        <f t="shared" si="52"/>
        <v>#VALUE!</v>
      </c>
      <c r="R130" s="1603" t="e">
        <f t="shared" si="52"/>
        <v>#VALUE!</v>
      </c>
      <c r="S130" s="1603" t="e">
        <f t="shared" si="52"/>
        <v>#VALUE!</v>
      </c>
      <c r="T130" s="1603" t="e">
        <f t="shared" si="52"/>
        <v>#VALUE!</v>
      </c>
      <c r="U130" s="1603" t="e">
        <f t="shared" si="52"/>
        <v>#VALUE!</v>
      </c>
      <c r="V130" s="1603" t="e">
        <f t="shared" si="52"/>
        <v>#VALUE!</v>
      </c>
      <c r="W130" s="1603" t="e">
        <f t="shared" si="52"/>
        <v>#VALUE!</v>
      </c>
      <c r="X130" s="1603" t="e">
        <f t="shared" si="52"/>
        <v>#VALUE!</v>
      </c>
      <c r="Y130" s="1603" t="e">
        <f t="shared" si="52"/>
        <v>#VALUE!</v>
      </c>
      <c r="Z130" s="1603" t="e">
        <f t="shared" si="52"/>
        <v>#VALUE!</v>
      </c>
      <c r="AA130" s="1603" t="e">
        <f t="shared" si="52"/>
        <v>#VALUE!</v>
      </c>
      <c r="AB130" s="1603" t="e">
        <f t="shared" si="52"/>
        <v>#VALUE!</v>
      </c>
      <c r="AC130" s="1603" t="e">
        <f t="shared" si="52"/>
        <v>#VALUE!</v>
      </c>
      <c r="AD130" s="1603" t="e">
        <f t="shared" si="52"/>
        <v>#VALUE!</v>
      </c>
      <c r="AE130" s="1603" t="e">
        <f t="shared" si="52"/>
        <v>#VALUE!</v>
      </c>
      <c r="AF130" s="1603" t="e">
        <f t="shared" si="52"/>
        <v>#VALUE!</v>
      </c>
      <c r="AG130" s="1603" t="e">
        <f t="shared" si="52"/>
        <v>#VALUE!</v>
      </c>
      <c r="AH130" s="1604" t="s">
        <v>2272</v>
      </c>
      <c r="AI130" s="1605">
        <f>_xlfn.AGGREGATE(9,6,C130:AG130)</f>
        <v>0</v>
      </c>
      <c r="AJ130" s="1595"/>
      <c r="AK130" s="1567"/>
      <c r="AL130" s="1567"/>
    </row>
    <row r="131" spans="2:38" hidden="1">
      <c r="B131" s="1602" t="s">
        <v>2374</v>
      </c>
      <c r="C131" s="1606" t="e">
        <f t="shared" ref="C131:AG131" si="53">IF(AND(DAY(C122)&gt;=22,DAY(C122)&lt;=28,C123="土",OR(C128="休",C128="雨")),1,0)</f>
        <v>#VALUE!</v>
      </c>
      <c r="D131" s="1606" t="e">
        <f t="shared" si="53"/>
        <v>#VALUE!</v>
      </c>
      <c r="E131" s="1606" t="e">
        <f t="shared" si="53"/>
        <v>#VALUE!</v>
      </c>
      <c r="F131" s="1606" t="e">
        <f t="shared" si="53"/>
        <v>#VALUE!</v>
      </c>
      <c r="G131" s="1606" t="e">
        <f t="shared" si="53"/>
        <v>#VALUE!</v>
      </c>
      <c r="H131" s="1606" t="e">
        <f t="shared" si="53"/>
        <v>#VALUE!</v>
      </c>
      <c r="I131" s="1606" t="e">
        <f t="shared" si="53"/>
        <v>#VALUE!</v>
      </c>
      <c r="J131" s="1606" t="e">
        <f t="shared" si="53"/>
        <v>#VALUE!</v>
      </c>
      <c r="K131" s="1606" t="e">
        <f t="shared" si="53"/>
        <v>#VALUE!</v>
      </c>
      <c r="L131" s="1606" t="e">
        <f t="shared" si="53"/>
        <v>#VALUE!</v>
      </c>
      <c r="M131" s="1606" t="e">
        <f t="shared" si="53"/>
        <v>#VALUE!</v>
      </c>
      <c r="N131" s="1606" t="e">
        <f t="shared" si="53"/>
        <v>#VALUE!</v>
      </c>
      <c r="O131" s="1606" t="e">
        <f t="shared" si="53"/>
        <v>#VALUE!</v>
      </c>
      <c r="P131" s="1606" t="e">
        <f t="shared" si="53"/>
        <v>#VALUE!</v>
      </c>
      <c r="Q131" s="1606" t="e">
        <f t="shared" si="53"/>
        <v>#VALUE!</v>
      </c>
      <c r="R131" s="1606" t="e">
        <f t="shared" si="53"/>
        <v>#VALUE!</v>
      </c>
      <c r="S131" s="1606" t="e">
        <f t="shared" si="53"/>
        <v>#VALUE!</v>
      </c>
      <c r="T131" s="1606" t="e">
        <f t="shared" si="53"/>
        <v>#VALUE!</v>
      </c>
      <c r="U131" s="1606" t="e">
        <f t="shared" si="53"/>
        <v>#VALUE!</v>
      </c>
      <c r="V131" s="1606" t="e">
        <f t="shared" si="53"/>
        <v>#VALUE!</v>
      </c>
      <c r="W131" s="1606" t="e">
        <f t="shared" si="53"/>
        <v>#VALUE!</v>
      </c>
      <c r="X131" s="1606" t="e">
        <f t="shared" si="53"/>
        <v>#VALUE!</v>
      </c>
      <c r="Y131" s="1606" t="e">
        <f t="shared" si="53"/>
        <v>#VALUE!</v>
      </c>
      <c r="Z131" s="1606" t="e">
        <f t="shared" si="53"/>
        <v>#VALUE!</v>
      </c>
      <c r="AA131" s="1606" t="e">
        <f t="shared" si="53"/>
        <v>#VALUE!</v>
      </c>
      <c r="AB131" s="1606" t="e">
        <f t="shared" si="53"/>
        <v>#VALUE!</v>
      </c>
      <c r="AC131" s="1606" t="e">
        <f t="shared" si="53"/>
        <v>#VALUE!</v>
      </c>
      <c r="AD131" s="1606" t="e">
        <f t="shared" si="53"/>
        <v>#VALUE!</v>
      </c>
      <c r="AE131" s="1606" t="e">
        <f t="shared" si="53"/>
        <v>#VALUE!</v>
      </c>
      <c r="AF131" s="1606" t="e">
        <f t="shared" si="53"/>
        <v>#VALUE!</v>
      </c>
      <c r="AG131" s="1606" t="e">
        <f t="shared" si="53"/>
        <v>#VALUE!</v>
      </c>
      <c r="AH131" s="1604" t="s">
        <v>2273</v>
      </c>
      <c r="AI131" s="1605">
        <f>_xlfn.AGGREGATE(9,6,C131:AG131)</f>
        <v>0</v>
      </c>
      <c r="AJ131" s="1595"/>
      <c r="AK131" s="1567"/>
      <c r="AL131" s="1567"/>
    </row>
    <row r="132" spans="2:38" hidden="1">
      <c r="B132" s="1602" t="s">
        <v>2375</v>
      </c>
      <c r="C132" s="1603" t="e">
        <f>IF(AND(DAY(C122)&gt;=8,DAY(C122)&lt;=14,C123="土"),1,0)</f>
        <v>#VALUE!</v>
      </c>
      <c r="D132" s="1603" t="e">
        <f>IF(AND(DAY(D122)&gt;=8,DAY(D122)&lt;=14,D123="土"),1,0)</f>
        <v>#VALUE!</v>
      </c>
      <c r="E132" s="1603" t="e">
        <f t="shared" ref="E132:AG132" si="54">IF(AND(DAY(E122)&gt;=8,DAY(E122)&lt;=14,E123="土"),1,0)</f>
        <v>#VALUE!</v>
      </c>
      <c r="F132" s="1603" t="e">
        <f t="shared" si="54"/>
        <v>#VALUE!</v>
      </c>
      <c r="G132" s="1603" t="e">
        <f t="shared" si="54"/>
        <v>#VALUE!</v>
      </c>
      <c r="H132" s="1603" t="e">
        <f t="shared" si="54"/>
        <v>#VALUE!</v>
      </c>
      <c r="I132" s="1603" t="e">
        <f t="shared" si="54"/>
        <v>#VALUE!</v>
      </c>
      <c r="J132" s="1603" t="e">
        <f t="shared" si="54"/>
        <v>#VALUE!</v>
      </c>
      <c r="K132" s="1603" t="e">
        <f t="shared" si="54"/>
        <v>#VALUE!</v>
      </c>
      <c r="L132" s="1603" t="e">
        <f t="shared" si="54"/>
        <v>#VALUE!</v>
      </c>
      <c r="M132" s="1603" t="e">
        <f t="shared" si="54"/>
        <v>#VALUE!</v>
      </c>
      <c r="N132" s="1603" t="e">
        <f t="shared" si="54"/>
        <v>#VALUE!</v>
      </c>
      <c r="O132" s="1603" t="e">
        <f t="shared" si="54"/>
        <v>#VALUE!</v>
      </c>
      <c r="P132" s="1603" t="e">
        <f t="shared" si="54"/>
        <v>#VALUE!</v>
      </c>
      <c r="Q132" s="1603" t="e">
        <f t="shared" si="54"/>
        <v>#VALUE!</v>
      </c>
      <c r="R132" s="1603" t="e">
        <f t="shared" si="54"/>
        <v>#VALUE!</v>
      </c>
      <c r="S132" s="1603" t="e">
        <f t="shared" si="54"/>
        <v>#VALUE!</v>
      </c>
      <c r="T132" s="1603" t="e">
        <f t="shared" si="54"/>
        <v>#VALUE!</v>
      </c>
      <c r="U132" s="1603" t="e">
        <f t="shared" si="54"/>
        <v>#VALUE!</v>
      </c>
      <c r="V132" s="1603" t="e">
        <f t="shared" si="54"/>
        <v>#VALUE!</v>
      </c>
      <c r="W132" s="1603" t="e">
        <f t="shared" si="54"/>
        <v>#VALUE!</v>
      </c>
      <c r="X132" s="1603" t="e">
        <f t="shared" si="54"/>
        <v>#VALUE!</v>
      </c>
      <c r="Y132" s="1603" t="e">
        <f t="shared" si="54"/>
        <v>#VALUE!</v>
      </c>
      <c r="Z132" s="1603" t="e">
        <f t="shared" si="54"/>
        <v>#VALUE!</v>
      </c>
      <c r="AA132" s="1603" t="e">
        <f t="shared" si="54"/>
        <v>#VALUE!</v>
      </c>
      <c r="AB132" s="1603" t="e">
        <f t="shared" si="54"/>
        <v>#VALUE!</v>
      </c>
      <c r="AC132" s="1603" t="e">
        <f t="shared" si="54"/>
        <v>#VALUE!</v>
      </c>
      <c r="AD132" s="1603" t="e">
        <f t="shared" si="54"/>
        <v>#VALUE!</v>
      </c>
      <c r="AE132" s="1603" t="e">
        <f t="shared" si="54"/>
        <v>#VALUE!</v>
      </c>
      <c r="AF132" s="1603" t="e">
        <f t="shared" si="54"/>
        <v>#VALUE!</v>
      </c>
      <c r="AG132" s="1603" t="e">
        <f t="shared" si="54"/>
        <v>#VALUE!</v>
      </c>
      <c r="AH132" s="1604" t="s">
        <v>2272</v>
      </c>
      <c r="AI132" s="1605">
        <f>_xlfn.AGGREGATE(9,6,C132:AG132)</f>
        <v>0</v>
      </c>
      <c r="AJ132" s="1595"/>
      <c r="AK132" s="1567"/>
      <c r="AL132" s="1567"/>
    </row>
    <row r="133" spans="2:38" hidden="1">
      <c r="B133" s="1602" t="s">
        <v>2376</v>
      </c>
      <c r="C133" s="1606" t="e">
        <f>IF(AND(DAY(C122)&gt;=8,DAY(C122)&lt;=14,C123="土",OR(C128="休",C128="雨")),1,0)</f>
        <v>#VALUE!</v>
      </c>
      <c r="D133" s="1606" t="e">
        <f>IF(AND(DAY(D122)&gt;=8,DAY(D122)&lt;=14,D123="土",OR(D128="休",D128="雨")),1,0)</f>
        <v>#VALUE!</v>
      </c>
      <c r="E133" s="1606" t="e">
        <f t="shared" ref="E133:AG133" si="55">IF(AND(DAY(E122)&gt;=8,DAY(E122)&lt;=14,E123="土",OR(E128="休",E128="雨")),1,0)</f>
        <v>#VALUE!</v>
      </c>
      <c r="F133" s="1606" t="e">
        <f t="shared" si="55"/>
        <v>#VALUE!</v>
      </c>
      <c r="G133" s="1606" t="e">
        <f t="shared" si="55"/>
        <v>#VALUE!</v>
      </c>
      <c r="H133" s="1606" t="e">
        <f t="shared" si="55"/>
        <v>#VALUE!</v>
      </c>
      <c r="I133" s="1606" t="e">
        <f t="shared" si="55"/>
        <v>#VALUE!</v>
      </c>
      <c r="J133" s="1606" t="e">
        <f t="shared" si="55"/>
        <v>#VALUE!</v>
      </c>
      <c r="K133" s="1606" t="e">
        <f t="shared" si="55"/>
        <v>#VALUE!</v>
      </c>
      <c r="L133" s="1606" t="e">
        <f t="shared" si="55"/>
        <v>#VALUE!</v>
      </c>
      <c r="M133" s="1606" t="e">
        <f t="shared" si="55"/>
        <v>#VALUE!</v>
      </c>
      <c r="N133" s="1606" t="e">
        <f t="shared" si="55"/>
        <v>#VALUE!</v>
      </c>
      <c r="O133" s="1606" t="e">
        <f t="shared" si="55"/>
        <v>#VALUE!</v>
      </c>
      <c r="P133" s="1606" t="e">
        <f t="shared" si="55"/>
        <v>#VALUE!</v>
      </c>
      <c r="Q133" s="1606" t="e">
        <f t="shared" si="55"/>
        <v>#VALUE!</v>
      </c>
      <c r="R133" s="1606" t="e">
        <f t="shared" si="55"/>
        <v>#VALUE!</v>
      </c>
      <c r="S133" s="1606" t="e">
        <f t="shared" si="55"/>
        <v>#VALUE!</v>
      </c>
      <c r="T133" s="1606" t="e">
        <f t="shared" si="55"/>
        <v>#VALUE!</v>
      </c>
      <c r="U133" s="1606" t="e">
        <f t="shared" si="55"/>
        <v>#VALUE!</v>
      </c>
      <c r="V133" s="1606" t="e">
        <f t="shared" si="55"/>
        <v>#VALUE!</v>
      </c>
      <c r="W133" s="1606" t="e">
        <f t="shared" si="55"/>
        <v>#VALUE!</v>
      </c>
      <c r="X133" s="1606" t="e">
        <f t="shared" si="55"/>
        <v>#VALUE!</v>
      </c>
      <c r="Y133" s="1606" t="e">
        <f t="shared" si="55"/>
        <v>#VALUE!</v>
      </c>
      <c r="Z133" s="1606" t="e">
        <f t="shared" si="55"/>
        <v>#VALUE!</v>
      </c>
      <c r="AA133" s="1606" t="e">
        <f t="shared" si="55"/>
        <v>#VALUE!</v>
      </c>
      <c r="AB133" s="1606" t="e">
        <f t="shared" si="55"/>
        <v>#VALUE!</v>
      </c>
      <c r="AC133" s="1606" t="e">
        <f t="shared" si="55"/>
        <v>#VALUE!</v>
      </c>
      <c r="AD133" s="1606" t="e">
        <f t="shared" si="55"/>
        <v>#VALUE!</v>
      </c>
      <c r="AE133" s="1606" t="e">
        <f t="shared" si="55"/>
        <v>#VALUE!</v>
      </c>
      <c r="AF133" s="1606" t="e">
        <f t="shared" si="55"/>
        <v>#VALUE!</v>
      </c>
      <c r="AG133" s="1606" t="e">
        <f t="shared" si="55"/>
        <v>#VALUE!</v>
      </c>
      <c r="AH133" s="1604" t="s">
        <v>2273</v>
      </c>
      <c r="AI133" s="1605">
        <f>_xlfn.AGGREGATE(9,6,C133:AG133)</f>
        <v>0</v>
      </c>
      <c r="AJ133" s="1595"/>
      <c r="AK133" s="1567"/>
      <c r="AL133" s="1567"/>
    </row>
    <row r="134" spans="2:38" s="1567" customFormat="1">
      <c r="B134" s="1565"/>
      <c r="C134" s="1565"/>
      <c r="D134" s="1565"/>
      <c r="E134" s="1565"/>
      <c r="F134" s="1565"/>
      <c r="G134" s="1565"/>
      <c r="H134" s="1565"/>
      <c r="I134" s="1565"/>
      <c r="J134" s="1565"/>
      <c r="K134" s="1565"/>
      <c r="L134" s="1565"/>
      <c r="M134" s="1565"/>
      <c r="N134" s="1565"/>
      <c r="O134" s="1565"/>
      <c r="P134" s="1565"/>
      <c r="Q134" s="1565"/>
      <c r="R134" s="1565"/>
      <c r="S134" s="1565"/>
      <c r="T134" s="1565"/>
      <c r="U134" s="1565"/>
      <c r="V134" s="1565"/>
      <c r="W134" s="1565"/>
      <c r="X134" s="1565"/>
      <c r="Y134" s="1565"/>
      <c r="Z134" s="1565"/>
      <c r="AA134" s="1565"/>
      <c r="AB134" s="1565"/>
      <c r="AC134" s="1565"/>
      <c r="AD134" s="1565"/>
      <c r="AE134" s="1565"/>
      <c r="AF134" s="1565"/>
      <c r="AG134" s="1565"/>
      <c r="AI134" s="1565"/>
    </row>
    <row r="135" spans="2:38" hidden="1">
      <c r="B135" s="1565"/>
      <c r="C135" s="1565" t="e">
        <f>YEAR(C138)</f>
        <v>#VALUE!</v>
      </c>
      <c r="D135" s="1565" t="e">
        <f>MONTH(C138)</f>
        <v>#VALUE!</v>
      </c>
      <c r="E135" s="1565"/>
      <c r="F135" s="1565"/>
      <c r="G135" s="1565"/>
      <c r="H135" s="1565"/>
      <c r="I135" s="1565"/>
      <c r="J135" s="1565"/>
      <c r="K135" s="1565"/>
      <c r="L135" s="1565"/>
      <c r="M135" s="1565"/>
      <c r="N135" s="1565"/>
      <c r="O135" s="1565"/>
      <c r="P135" s="1565"/>
      <c r="Q135" s="1565"/>
      <c r="R135" s="1565"/>
      <c r="S135" s="1565"/>
      <c r="T135" s="1565"/>
      <c r="U135" s="1565"/>
      <c r="V135" s="1565"/>
      <c r="W135" s="1565"/>
      <c r="X135" s="1565"/>
      <c r="Y135" s="1565"/>
      <c r="Z135" s="1565"/>
      <c r="AA135" s="1565"/>
      <c r="AB135" s="1565"/>
      <c r="AC135" s="1565"/>
      <c r="AD135" s="1565"/>
      <c r="AE135" s="1565"/>
      <c r="AF135" s="1565"/>
      <c r="AG135" s="1565"/>
      <c r="AH135" s="1567"/>
      <c r="AI135" s="1565"/>
      <c r="AJ135" s="1567"/>
      <c r="AK135" s="1567"/>
      <c r="AL135" s="1567"/>
    </row>
    <row r="136" spans="2:38">
      <c r="B136" s="1570" t="s">
        <v>2266</v>
      </c>
      <c r="C136" s="4224" t="e">
        <f>C138</f>
        <v>#VALUE!</v>
      </c>
      <c r="D136" s="4225"/>
      <c r="E136" s="4225"/>
      <c r="F136" s="4225"/>
      <c r="G136" s="4225"/>
      <c r="H136" s="4225"/>
      <c r="I136" s="4225"/>
      <c r="J136" s="4225"/>
      <c r="K136" s="4225"/>
      <c r="L136" s="4225"/>
      <c r="M136" s="4225"/>
      <c r="N136" s="4225"/>
      <c r="O136" s="4225"/>
      <c r="P136" s="4225"/>
      <c r="Q136" s="4225"/>
      <c r="R136" s="4225"/>
      <c r="S136" s="4225"/>
      <c r="T136" s="4225"/>
      <c r="U136" s="4225"/>
      <c r="V136" s="4225"/>
      <c r="W136" s="4225"/>
      <c r="X136" s="4225"/>
      <c r="Y136" s="4225"/>
      <c r="Z136" s="4225"/>
      <c r="AA136" s="4225"/>
      <c r="AB136" s="4225"/>
      <c r="AC136" s="4225"/>
      <c r="AD136" s="4225"/>
      <c r="AE136" s="4225"/>
      <c r="AF136" s="4225"/>
      <c r="AG136" s="4225"/>
      <c r="AH136" s="4225"/>
      <c r="AI136" s="4226"/>
      <c r="AJ136" s="1567"/>
      <c r="AK136" s="1567"/>
      <c r="AL136" s="1567"/>
    </row>
    <row r="137" spans="2:38" hidden="1">
      <c r="B137" s="1608"/>
      <c r="C137" s="1590" t="e">
        <f>DATE($C135,$D135,1)</f>
        <v>#VALUE!</v>
      </c>
      <c r="D137" s="1590" t="e">
        <f t="shared" ref="D137:AG137" si="56">C137+1</f>
        <v>#VALUE!</v>
      </c>
      <c r="E137" s="1590" t="e">
        <f t="shared" si="56"/>
        <v>#VALUE!</v>
      </c>
      <c r="F137" s="1590" t="e">
        <f t="shared" si="56"/>
        <v>#VALUE!</v>
      </c>
      <c r="G137" s="1590" t="e">
        <f t="shared" si="56"/>
        <v>#VALUE!</v>
      </c>
      <c r="H137" s="1590" t="e">
        <f t="shared" si="56"/>
        <v>#VALUE!</v>
      </c>
      <c r="I137" s="1590" t="e">
        <f t="shared" si="56"/>
        <v>#VALUE!</v>
      </c>
      <c r="J137" s="1590" t="e">
        <f t="shared" si="56"/>
        <v>#VALUE!</v>
      </c>
      <c r="K137" s="1590" t="e">
        <f t="shared" si="56"/>
        <v>#VALUE!</v>
      </c>
      <c r="L137" s="1590" t="e">
        <f t="shared" si="56"/>
        <v>#VALUE!</v>
      </c>
      <c r="M137" s="1590" t="e">
        <f t="shared" si="56"/>
        <v>#VALUE!</v>
      </c>
      <c r="N137" s="1590" t="e">
        <f t="shared" si="56"/>
        <v>#VALUE!</v>
      </c>
      <c r="O137" s="1590" t="e">
        <f t="shared" si="56"/>
        <v>#VALUE!</v>
      </c>
      <c r="P137" s="1590" t="e">
        <f t="shared" si="56"/>
        <v>#VALUE!</v>
      </c>
      <c r="Q137" s="1590" t="e">
        <f t="shared" si="56"/>
        <v>#VALUE!</v>
      </c>
      <c r="R137" s="1590" t="e">
        <f t="shared" si="56"/>
        <v>#VALUE!</v>
      </c>
      <c r="S137" s="1590" t="e">
        <f t="shared" si="56"/>
        <v>#VALUE!</v>
      </c>
      <c r="T137" s="1590" t="e">
        <f t="shared" si="56"/>
        <v>#VALUE!</v>
      </c>
      <c r="U137" s="1590" t="e">
        <f t="shared" si="56"/>
        <v>#VALUE!</v>
      </c>
      <c r="V137" s="1590" t="e">
        <f t="shared" si="56"/>
        <v>#VALUE!</v>
      </c>
      <c r="W137" s="1590" t="e">
        <f t="shared" si="56"/>
        <v>#VALUE!</v>
      </c>
      <c r="X137" s="1590" t="e">
        <f t="shared" si="56"/>
        <v>#VALUE!</v>
      </c>
      <c r="Y137" s="1590" t="e">
        <f t="shared" si="56"/>
        <v>#VALUE!</v>
      </c>
      <c r="Z137" s="1590" t="e">
        <f t="shared" si="56"/>
        <v>#VALUE!</v>
      </c>
      <c r="AA137" s="1590" t="e">
        <f t="shared" si="56"/>
        <v>#VALUE!</v>
      </c>
      <c r="AB137" s="1590" t="e">
        <f t="shared" si="56"/>
        <v>#VALUE!</v>
      </c>
      <c r="AC137" s="1590" t="e">
        <f t="shared" si="56"/>
        <v>#VALUE!</v>
      </c>
      <c r="AD137" s="1590" t="e">
        <f t="shared" si="56"/>
        <v>#VALUE!</v>
      </c>
      <c r="AE137" s="1590" t="e">
        <f t="shared" si="56"/>
        <v>#VALUE!</v>
      </c>
      <c r="AF137" s="1590" t="e">
        <f t="shared" si="56"/>
        <v>#VALUE!</v>
      </c>
      <c r="AG137" s="1590" t="e">
        <f t="shared" si="56"/>
        <v>#VALUE!</v>
      </c>
      <c r="AH137" s="1609"/>
      <c r="AI137" s="1610"/>
      <c r="AJ137" s="1567"/>
      <c r="AK137" s="1567"/>
      <c r="AL137" s="1567"/>
    </row>
    <row r="138" spans="2:38">
      <c r="B138" s="1611" t="s">
        <v>2267</v>
      </c>
      <c r="C138" s="1612" t="e">
        <f>IF(EDATE(C121,1)&gt;$G$5,"",EDATE(C121,1))</f>
        <v>#VALUE!</v>
      </c>
      <c r="D138" s="1590" t="e">
        <f t="shared" ref="D138:AG138" si="57">IF(D137&gt;$G$5,"",IF(C138=EOMONTH(DATE($C135,$D135,1),0),"",IF(C138="","",C138+1)))</f>
        <v>#VALUE!</v>
      </c>
      <c r="E138" s="1590" t="e">
        <f t="shared" si="57"/>
        <v>#VALUE!</v>
      </c>
      <c r="F138" s="1590" t="e">
        <f t="shared" si="57"/>
        <v>#VALUE!</v>
      </c>
      <c r="G138" s="1590" t="e">
        <f t="shared" si="57"/>
        <v>#VALUE!</v>
      </c>
      <c r="H138" s="1590" t="e">
        <f t="shared" si="57"/>
        <v>#VALUE!</v>
      </c>
      <c r="I138" s="1590" t="e">
        <f t="shared" si="57"/>
        <v>#VALUE!</v>
      </c>
      <c r="J138" s="1590" t="e">
        <f t="shared" si="57"/>
        <v>#VALUE!</v>
      </c>
      <c r="K138" s="1590" t="e">
        <f t="shared" si="57"/>
        <v>#VALUE!</v>
      </c>
      <c r="L138" s="1590" t="e">
        <f t="shared" si="57"/>
        <v>#VALUE!</v>
      </c>
      <c r="M138" s="1590" t="e">
        <f t="shared" si="57"/>
        <v>#VALUE!</v>
      </c>
      <c r="N138" s="1590" t="e">
        <f t="shared" si="57"/>
        <v>#VALUE!</v>
      </c>
      <c r="O138" s="1590" t="e">
        <f t="shared" si="57"/>
        <v>#VALUE!</v>
      </c>
      <c r="P138" s="1590" t="e">
        <f t="shared" si="57"/>
        <v>#VALUE!</v>
      </c>
      <c r="Q138" s="1590" t="e">
        <f t="shared" si="57"/>
        <v>#VALUE!</v>
      </c>
      <c r="R138" s="1590" t="e">
        <f t="shared" si="57"/>
        <v>#VALUE!</v>
      </c>
      <c r="S138" s="1590" t="e">
        <f t="shared" si="57"/>
        <v>#VALUE!</v>
      </c>
      <c r="T138" s="1590" t="e">
        <f t="shared" si="57"/>
        <v>#VALUE!</v>
      </c>
      <c r="U138" s="1590" t="e">
        <f t="shared" si="57"/>
        <v>#VALUE!</v>
      </c>
      <c r="V138" s="1590" t="e">
        <f t="shared" si="57"/>
        <v>#VALUE!</v>
      </c>
      <c r="W138" s="1590" t="e">
        <f t="shared" si="57"/>
        <v>#VALUE!</v>
      </c>
      <c r="X138" s="1590" t="e">
        <f t="shared" si="57"/>
        <v>#VALUE!</v>
      </c>
      <c r="Y138" s="1590" t="e">
        <f t="shared" si="57"/>
        <v>#VALUE!</v>
      </c>
      <c r="Z138" s="1590" t="e">
        <f t="shared" si="57"/>
        <v>#VALUE!</v>
      </c>
      <c r="AA138" s="1590" t="e">
        <f t="shared" si="57"/>
        <v>#VALUE!</v>
      </c>
      <c r="AB138" s="1590" t="e">
        <f t="shared" si="57"/>
        <v>#VALUE!</v>
      </c>
      <c r="AC138" s="1590" t="e">
        <f t="shared" si="57"/>
        <v>#VALUE!</v>
      </c>
      <c r="AD138" s="1590" t="e">
        <f t="shared" si="57"/>
        <v>#VALUE!</v>
      </c>
      <c r="AE138" s="1590" t="e">
        <f t="shared" si="57"/>
        <v>#VALUE!</v>
      </c>
      <c r="AF138" s="1590" t="e">
        <f t="shared" si="57"/>
        <v>#VALUE!</v>
      </c>
      <c r="AG138" s="1590" t="e">
        <f t="shared" si="57"/>
        <v>#VALUE!</v>
      </c>
      <c r="AH138" s="1591" t="s">
        <v>2268</v>
      </c>
      <c r="AI138" s="1592">
        <f>+COUNTIFS(C139:AG139,"土",C140:AG140,"")+COUNTIFS(C139:AG139,"日",C140:AG140,"")</f>
        <v>0</v>
      </c>
      <c r="AJ138" s="1567"/>
      <c r="AK138" s="1567"/>
      <c r="AL138" s="1567"/>
    </row>
    <row r="139" spans="2:38" s="1567" customFormat="1">
      <c r="B139" s="1584" t="s">
        <v>1060</v>
      </c>
      <c r="C139" s="1572" t="str">
        <f>IFERROR(TEXT(WEEKDAY(+C138),"aaa"),"")</f>
        <v/>
      </c>
      <c r="D139" s="1572" t="str">
        <f t="shared" ref="D139:AG139" si="58">IFERROR(TEXT(WEEKDAY(+D138),"aaa"),"")</f>
        <v/>
      </c>
      <c r="E139" s="1572" t="str">
        <f t="shared" si="58"/>
        <v/>
      </c>
      <c r="F139" s="1572" t="str">
        <f t="shared" si="58"/>
        <v/>
      </c>
      <c r="G139" s="1572" t="str">
        <f t="shared" si="58"/>
        <v/>
      </c>
      <c r="H139" s="1572" t="str">
        <f t="shared" si="58"/>
        <v/>
      </c>
      <c r="I139" s="1572" t="str">
        <f t="shared" si="58"/>
        <v/>
      </c>
      <c r="J139" s="1572" t="str">
        <f t="shared" si="58"/>
        <v/>
      </c>
      <c r="K139" s="1572" t="str">
        <f t="shared" si="58"/>
        <v/>
      </c>
      <c r="L139" s="1572" t="str">
        <f t="shared" si="58"/>
        <v/>
      </c>
      <c r="M139" s="1572" t="str">
        <f t="shared" si="58"/>
        <v/>
      </c>
      <c r="N139" s="1572" t="str">
        <f t="shared" si="58"/>
        <v/>
      </c>
      <c r="O139" s="1572" t="str">
        <f t="shared" si="58"/>
        <v/>
      </c>
      <c r="P139" s="1572" t="str">
        <f t="shared" si="58"/>
        <v/>
      </c>
      <c r="Q139" s="1572" t="str">
        <f t="shared" si="58"/>
        <v/>
      </c>
      <c r="R139" s="1572" t="str">
        <f t="shared" si="58"/>
        <v/>
      </c>
      <c r="S139" s="1572" t="str">
        <f t="shared" si="58"/>
        <v/>
      </c>
      <c r="T139" s="1572" t="str">
        <f t="shared" si="58"/>
        <v/>
      </c>
      <c r="U139" s="1572" t="str">
        <f t="shared" si="58"/>
        <v/>
      </c>
      <c r="V139" s="1572" t="str">
        <f t="shared" si="58"/>
        <v/>
      </c>
      <c r="W139" s="1572" t="str">
        <f t="shared" si="58"/>
        <v/>
      </c>
      <c r="X139" s="1572" t="str">
        <f t="shared" si="58"/>
        <v/>
      </c>
      <c r="Y139" s="1572" t="str">
        <f t="shared" si="58"/>
        <v/>
      </c>
      <c r="Z139" s="1572" t="str">
        <f t="shared" si="58"/>
        <v/>
      </c>
      <c r="AA139" s="1572" t="str">
        <f t="shared" si="58"/>
        <v/>
      </c>
      <c r="AB139" s="1572" t="str">
        <f t="shared" si="58"/>
        <v/>
      </c>
      <c r="AC139" s="1572" t="str">
        <f t="shared" si="58"/>
        <v/>
      </c>
      <c r="AD139" s="1572" t="str">
        <f t="shared" si="58"/>
        <v/>
      </c>
      <c r="AE139" s="1572" t="str">
        <f t="shared" si="58"/>
        <v/>
      </c>
      <c r="AF139" s="1572" t="str">
        <f t="shared" si="58"/>
        <v/>
      </c>
      <c r="AG139" s="1572" t="str">
        <f t="shared" si="58"/>
        <v/>
      </c>
      <c r="AH139" s="1591" t="s">
        <v>2269</v>
      </c>
      <c r="AI139" s="1592">
        <f>+COUNTIF(C140:AG140,"夏休")+COUNTIF(C140:AG140,"冬休")+COUNTIF(C140:AG140,"中止")</f>
        <v>0</v>
      </c>
    </row>
    <row r="140" spans="2:38" s="1567" customFormat="1" ht="13.5" customHeight="1">
      <c r="B140" s="4227" t="s">
        <v>2270</v>
      </c>
      <c r="C140" s="4229"/>
      <c r="D140" s="4220"/>
      <c r="E140" s="4220"/>
      <c r="F140" s="4220"/>
      <c r="G140" s="4220"/>
      <c r="H140" s="4220"/>
      <c r="I140" s="4220"/>
      <c r="J140" s="4220"/>
      <c r="K140" s="4220"/>
      <c r="L140" s="4220"/>
      <c r="M140" s="4220"/>
      <c r="N140" s="4220"/>
      <c r="O140" s="4220"/>
      <c r="P140" s="4220"/>
      <c r="Q140" s="4220"/>
      <c r="R140" s="4220"/>
      <c r="S140" s="4220"/>
      <c r="T140" s="4220"/>
      <c r="U140" s="4220"/>
      <c r="V140" s="4220"/>
      <c r="W140" s="4220"/>
      <c r="X140" s="4220"/>
      <c r="Y140" s="4220"/>
      <c r="Z140" s="4220"/>
      <c r="AA140" s="4220"/>
      <c r="AB140" s="4220"/>
      <c r="AC140" s="4220"/>
      <c r="AD140" s="4220"/>
      <c r="AE140" s="4220"/>
      <c r="AF140" s="4220"/>
      <c r="AG140" s="4221"/>
      <c r="AH140" s="1593" t="s">
        <v>1061</v>
      </c>
      <c r="AI140" s="1594">
        <f>COUNT(C138:AG138)-AI139</f>
        <v>0</v>
      </c>
    </row>
    <row r="141" spans="2:38" s="1567" customFormat="1" ht="13.5" customHeight="1">
      <c r="B141" s="4228"/>
      <c r="C141" s="4229"/>
      <c r="D141" s="4220"/>
      <c r="E141" s="4220"/>
      <c r="F141" s="4220"/>
      <c r="G141" s="4220"/>
      <c r="H141" s="4220"/>
      <c r="I141" s="4220"/>
      <c r="J141" s="4220"/>
      <c r="K141" s="4220"/>
      <c r="L141" s="4220"/>
      <c r="M141" s="4220"/>
      <c r="N141" s="4220"/>
      <c r="O141" s="4220"/>
      <c r="P141" s="4220"/>
      <c r="Q141" s="4220"/>
      <c r="R141" s="4220"/>
      <c r="S141" s="4220"/>
      <c r="T141" s="4220"/>
      <c r="U141" s="4220"/>
      <c r="V141" s="4220"/>
      <c r="W141" s="4220"/>
      <c r="X141" s="4220"/>
      <c r="Y141" s="4220"/>
      <c r="Z141" s="4220"/>
      <c r="AA141" s="4220"/>
      <c r="AB141" s="4220"/>
      <c r="AC141" s="4220"/>
      <c r="AD141" s="4220"/>
      <c r="AE141" s="4220"/>
      <c r="AF141" s="4220"/>
      <c r="AG141" s="4221"/>
      <c r="AH141" s="1593" t="s">
        <v>1062</v>
      </c>
      <c r="AI141" s="1594">
        <f>+COUNTIF(C142:AG143,"休")</f>
        <v>0</v>
      </c>
      <c r="AJ141" s="1595" t="e">
        <f>IF(AI142&gt;0.285,"",IF(AI141&lt;AI138,"←計画日数が足りません",""))</f>
        <v>#DIV/0!</v>
      </c>
    </row>
    <row r="142" spans="2:38" s="1567" customFormat="1" ht="13.5" customHeight="1">
      <c r="B142" s="4222" t="s">
        <v>1055</v>
      </c>
      <c r="C142" s="4214"/>
      <c r="D142" s="4214"/>
      <c r="E142" s="4214"/>
      <c r="F142" s="4214"/>
      <c r="G142" s="4214"/>
      <c r="H142" s="4214"/>
      <c r="I142" s="4212"/>
      <c r="J142" s="4214"/>
      <c r="K142" s="4214"/>
      <c r="L142" s="4214"/>
      <c r="M142" s="4214"/>
      <c r="N142" s="4214"/>
      <c r="O142" s="4214"/>
      <c r="P142" s="4212"/>
      <c r="Q142" s="4214"/>
      <c r="R142" s="4214"/>
      <c r="S142" s="4214"/>
      <c r="T142" s="4214"/>
      <c r="U142" s="4214"/>
      <c r="V142" s="4214"/>
      <c r="W142" s="4212"/>
      <c r="X142" s="4214"/>
      <c r="Y142" s="4214"/>
      <c r="Z142" s="4214"/>
      <c r="AA142" s="4214"/>
      <c r="AB142" s="4214"/>
      <c r="AC142" s="4214"/>
      <c r="AD142" s="4212"/>
      <c r="AE142" s="4214"/>
      <c r="AF142" s="4214"/>
      <c r="AG142" s="4215"/>
      <c r="AH142" s="1593" t="s">
        <v>1063</v>
      </c>
      <c r="AI142" s="1596" t="e">
        <f>+AI141/AI140</f>
        <v>#DIV/0!</v>
      </c>
    </row>
    <row r="143" spans="2:38" s="1567" customFormat="1">
      <c r="B143" s="4222"/>
      <c r="C143" s="4214"/>
      <c r="D143" s="4214"/>
      <c r="E143" s="4214"/>
      <c r="F143" s="4214"/>
      <c r="G143" s="4214"/>
      <c r="H143" s="4214"/>
      <c r="I143" s="4212"/>
      <c r="J143" s="4214"/>
      <c r="K143" s="4214"/>
      <c r="L143" s="4214"/>
      <c r="M143" s="4214"/>
      <c r="N143" s="4214"/>
      <c r="O143" s="4214"/>
      <c r="P143" s="4212"/>
      <c r="Q143" s="4214"/>
      <c r="R143" s="4214"/>
      <c r="S143" s="4214"/>
      <c r="T143" s="4214"/>
      <c r="U143" s="4214"/>
      <c r="V143" s="4214"/>
      <c r="W143" s="4212"/>
      <c r="X143" s="4214"/>
      <c r="Y143" s="4214"/>
      <c r="Z143" s="4214"/>
      <c r="AA143" s="4214"/>
      <c r="AB143" s="4214"/>
      <c r="AC143" s="4214"/>
      <c r="AD143" s="4212"/>
      <c r="AE143" s="4214"/>
      <c r="AF143" s="4214"/>
      <c r="AG143" s="4215"/>
      <c r="AH143" s="1593" t="s">
        <v>1051</v>
      </c>
      <c r="AI143" s="1594">
        <f>+COUNTA(C144:AG145)</f>
        <v>0</v>
      </c>
    </row>
    <row r="144" spans="2:38" s="1567" customFormat="1">
      <c r="B144" s="4216" t="s">
        <v>1057</v>
      </c>
      <c r="C144" s="4212"/>
      <c r="D144" s="4212"/>
      <c r="E144" s="4212"/>
      <c r="F144" s="4212"/>
      <c r="G144" s="4212"/>
      <c r="H144" s="4212"/>
      <c r="I144" s="4230"/>
      <c r="J144" s="4212"/>
      <c r="K144" s="4212"/>
      <c r="L144" s="4212"/>
      <c r="M144" s="4212"/>
      <c r="N144" s="4212"/>
      <c r="O144" s="4212"/>
      <c r="P144" s="4230"/>
      <c r="Q144" s="4212"/>
      <c r="R144" s="4212"/>
      <c r="S144" s="4212"/>
      <c r="T144" s="4212"/>
      <c r="U144" s="4212"/>
      <c r="V144" s="4212"/>
      <c r="W144" s="4230"/>
      <c r="X144" s="4212"/>
      <c r="Y144" s="4212"/>
      <c r="Z144" s="4212"/>
      <c r="AA144" s="4212"/>
      <c r="AB144" s="4212"/>
      <c r="AC144" s="4212"/>
      <c r="AD144" s="4230"/>
      <c r="AE144" s="4212"/>
      <c r="AF144" s="4212"/>
      <c r="AG144" s="4210"/>
      <c r="AH144" s="1597" t="s">
        <v>1064</v>
      </c>
      <c r="AI144" s="1598" t="e">
        <f>+AI143/AI140</f>
        <v>#DIV/0!</v>
      </c>
      <c r="AL144" s="1565">
        <f>+COUNTIF(C142:AG143,"休")</f>
        <v>0</v>
      </c>
    </row>
    <row r="145" spans="2:38" s="1567" customFormat="1">
      <c r="B145" s="4217"/>
      <c r="C145" s="4213"/>
      <c r="D145" s="4213"/>
      <c r="E145" s="4213"/>
      <c r="F145" s="4213"/>
      <c r="G145" s="4213"/>
      <c r="H145" s="4213"/>
      <c r="I145" s="4213"/>
      <c r="J145" s="4213"/>
      <c r="K145" s="4213"/>
      <c r="L145" s="4213"/>
      <c r="M145" s="4213"/>
      <c r="N145" s="4213"/>
      <c r="O145" s="4213"/>
      <c r="P145" s="4213"/>
      <c r="Q145" s="4213"/>
      <c r="R145" s="4213"/>
      <c r="S145" s="4213"/>
      <c r="T145" s="4213"/>
      <c r="U145" s="4213"/>
      <c r="V145" s="4213"/>
      <c r="W145" s="4213"/>
      <c r="X145" s="4213"/>
      <c r="Y145" s="4213"/>
      <c r="Z145" s="4213"/>
      <c r="AA145" s="4213"/>
      <c r="AB145" s="4213"/>
      <c r="AC145" s="4213"/>
      <c r="AD145" s="4213"/>
      <c r="AE145" s="4213"/>
      <c r="AF145" s="4213"/>
      <c r="AG145" s="4211"/>
      <c r="AH145" s="1599" t="s">
        <v>2271</v>
      </c>
      <c r="AI145" s="1600" t="str">
        <f>IF(7&gt;AI140,"対象外",IF(OR(AI144&gt;=0.285,AI143&gt;=AI138),"OK","NG"))</f>
        <v>対象外</v>
      </c>
      <c r="AJ145" s="1595" t="str">
        <f>IF(AI145="対象外","←７日間に満たない期間は達成判定の対象外",IF(AI145="NG","←月単位未達成","←月単位達成"))</f>
        <v>←７日間に満たない期間は達成判定の対象外</v>
      </c>
      <c r="AL145" s="1601" t="str">
        <f>IF(7&gt;AI140,"対象外",IF(AL144&gt;=AI138,"OK","NG"))</f>
        <v>対象外</v>
      </c>
    </row>
    <row r="146" spans="2:38" hidden="1">
      <c r="B146" s="1602" t="s">
        <v>2373</v>
      </c>
      <c r="C146" s="1603" t="e">
        <f t="shared" ref="C146:AG146" si="59">IF(AND(DAY(C138)&gt;=22,DAY(C138)&lt;=28,C139="土"),1,0)</f>
        <v>#VALUE!</v>
      </c>
      <c r="D146" s="1603" t="e">
        <f t="shared" si="59"/>
        <v>#VALUE!</v>
      </c>
      <c r="E146" s="1603" t="e">
        <f t="shared" si="59"/>
        <v>#VALUE!</v>
      </c>
      <c r="F146" s="1603" t="e">
        <f t="shared" si="59"/>
        <v>#VALUE!</v>
      </c>
      <c r="G146" s="1603" t="e">
        <f t="shared" si="59"/>
        <v>#VALUE!</v>
      </c>
      <c r="H146" s="1603" t="e">
        <f t="shared" si="59"/>
        <v>#VALUE!</v>
      </c>
      <c r="I146" s="1603" t="e">
        <f t="shared" si="59"/>
        <v>#VALUE!</v>
      </c>
      <c r="J146" s="1603" t="e">
        <f t="shared" si="59"/>
        <v>#VALUE!</v>
      </c>
      <c r="K146" s="1603" t="e">
        <f t="shared" si="59"/>
        <v>#VALUE!</v>
      </c>
      <c r="L146" s="1603" t="e">
        <f t="shared" si="59"/>
        <v>#VALUE!</v>
      </c>
      <c r="M146" s="1603" t="e">
        <f t="shared" si="59"/>
        <v>#VALUE!</v>
      </c>
      <c r="N146" s="1603" t="e">
        <f t="shared" si="59"/>
        <v>#VALUE!</v>
      </c>
      <c r="O146" s="1603" t="e">
        <f t="shared" si="59"/>
        <v>#VALUE!</v>
      </c>
      <c r="P146" s="1603" t="e">
        <f t="shared" si="59"/>
        <v>#VALUE!</v>
      </c>
      <c r="Q146" s="1603" t="e">
        <f t="shared" si="59"/>
        <v>#VALUE!</v>
      </c>
      <c r="R146" s="1603" t="e">
        <f t="shared" si="59"/>
        <v>#VALUE!</v>
      </c>
      <c r="S146" s="1603" t="e">
        <f t="shared" si="59"/>
        <v>#VALUE!</v>
      </c>
      <c r="T146" s="1603" t="e">
        <f t="shared" si="59"/>
        <v>#VALUE!</v>
      </c>
      <c r="U146" s="1603" t="e">
        <f t="shared" si="59"/>
        <v>#VALUE!</v>
      </c>
      <c r="V146" s="1603" t="e">
        <f t="shared" si="59"/>
        <v>#VALUE!</v>
      </c>
      <c r="W146" s="1603" t="e">
        <f t="shared" si="59"/>
        <v>#VALUE!</v>
      </c>
      <c r="X146" s="1603" t="e">
        <f t="shared" si="59"/>
        <v>#VALUE!</v>
      </c>
      <c r="Y146" s="1603" t="e">
        <f t="shared" si="59"/>
        <v>#VALUE!</v>
      </c>
      <c r="Z146" s="1603" t="e">
        <f t="shared" si="59"/>
        <v>#VALUE!</v>
      </c>
      <c r="AA146" s="1603" t="e">
        <f t="shared" si="59"/>
        <v>#VALUE!</v>
      </c>
      <c r="AB146" s="1603" t="e">
        <f t="shared" si="59"/>
        <v>#VALUE!</v>
      </c>
      <c r="AC146" s="1603" t="e">
        <f t="shared" si="59"/>
        <v>#VALUE!</v>
      </c>
      <c r="AD146" s="1603" t="e">
        <f t="shared" si="59"/>
        <v>#VALUE!</v>
      </c>
      <c r="AE146" s="1603" t="e">
        <f t="shared" si="59"/>
        <v>#VALUE!</v>
      </c>
      <c r="AF146" s="1603" t="e">
        <f t="shared" si="59"/>
        <v>#VALUE!</v>
      </c>
      <c r="AG146" s="1603" t="e">
        <f t="shared" si="59"/>
        <v>#VALUE!</v>
      </c>
      <c r="AH146" s="1604" t="s">
        <v>2272</v>
      </c>
      <c r="AI146" s="1605">
        <f>_xlfn.AGGREGATE(9,6,C146:AG146)</f>
        <v>0</v>
      </c>
      <c r="AJ146" s="1595"/>
      <c r="AK146" s="1567"/>
      <c r="AL146" s="1567"/>
    </row>
    <row r="147" spans="2:38" hidden="1">
      <c r="B147" s="1602" t="s">
        <v>2374</v>
      </c>
      <c r="C147" s="1606" t="e">
        <f t="shared" ref="C147:AG147" si="60">IF(AND(DAY(C138)&gt;=22,DAY(C138)&lt;=28,C139="土",OR(C144="休",C144="雨")),1,0)</f>
        <v>#VALUE!</v>
      </c>
      <c r="D147" s="1606" t="e">
        <f t="shared" si="60"/>
        <v>#VALUE!</v>
      </c>
      <c r="E147" s="1606" t="e">
        <f t="shared" si="60"/>
        <v>#VALUE!</v>
      </c>
      <c r="F147" s="1606" t="e">
        <f t="shared" si="60"/>
        <v>#VALUE!</v>
      </c>
      <c r="G147" s="1606" t="e">
        <f t="shared" si="60"/>
        <v>#VALUE!</v>
      </c>
      <c r="H147" s="1606" t="e">
        <f t="shared" si="60"/>
        <v>#VALUE!</v>
      </c>
      <c r="I147" s="1606" t="e">
        <f t="shared" si="60"/>
        <v>#VALUE!</v>
      </c>
      <c r="J147" s="1606" t="e">
        <f t="shared" si="60"/>
        <v>#VALUE!</v>
      </c>
      <c r="K147" s="1606" t="e">
        <f t="shared" si="60"/>
        <v>#VALUE!</v>
      </c>
      <c r="L147" s="1606" t="e">
        <f t="shared" si="60"/>
        <v>#VALUE!</v>
      </c>
      <c r="M147" s="1606" t="e">
        <f t="shared" si="60"/>
        <v>#VALUE!</v>
      </c>
      <c r="N147" s="1606" t="e">
        <f t="shared" si="60"/>
        <v>#VALUE!</v>
      </c>
      <c r="O147" s="1606" t="e">
        <f t="shared" si="60"/>
        <v>#VALUE!</v>
      </c>
      <c r="P147" s="1606" t="e">
        <f t="shared" si="60"/>
        <v>#VALUE!</v>
      </c>
      <c r="Q147" s="1606" t="e">
        <f t="shared" si="60"/>
        <v>#VALUE!</v>
      </c>
      <c r="R147" s="1606" t="e">
        <f t="shared" si="60"/>
        <v>#VALUE!</v>
      </c>
      <c r="S147" s="1606" t="e">
        <f t="shared" si="60"/>
        <v>#VALUE!</v>
      </c>
      <c r="T147" s="1606" t="e">
        <f t="shared" si="60"/>
        <v>#VALUE!</v>
      </c>
      <c r="U147" s="1606" t="e">
        <f t="shared" si="60"/>
        <v>#VALUE!</v>
      </c>
      <c r="V147" s="1606" t="e">
        <f t="shared" si="60"/>
        <v>#VALUE!</v>
      </c>
      <c r="W147" s="1606" t="e">
        <f t="shared" si="60"/>
        <v>#VALUE!</v>
      </c>
      <c r="X147" s="1606" t="e">
        <f t="shared" si="60"/>
        <v>#VALUE!</v>
      </c>
      <c r="Y147" s="1606" t="e">
        <f t="shared" si="60"/>
        <v>#VALUE!</v>
      </c>
      <c r="Z147" s="1606" t="e">
        <f t="shared" si="60"/>
        <v>#VALUE!</v>
      </c>
      <c r="AA147" s="1606" t="e">
        <f t="shared" si="60"/>
        <v>#VALUE!</v>
      </c>
      <c r="AB147" s="1606" t="e">
        <f t="shared" si="60"/>
        <v>#VALUE!</v>
      </c>
      <c r="AC147" s="1606" t="e">
        <f t="shared" si="60"/>
        <v>#VALUE!</v>
      </c>
      <c r="AD147" s="1606" t="e">
        <f t="shared" si="60"/>
        <v>#VALUE!</v>
      </c>
      <c r="AE147" s="1606" t="e">
        <f>IF(AND(DAY(AE138)&gt;=22,DAY(AE138)&lt;=28,AE139="土",OR(AE144="休",AE144="雨")),1,0)</f>
        <v>#VALUE!</v>
      </c>
      <c r="AF147" s="1606" t="e">
        <f t="shared" si="60"/>
        <v>#VALUE!</v>
      </c>
      <c r="AG147" s="1606" t="e">
        <f t="shared" si="60"/>
        <v>#VALUE!</v>
      </c>
      <c r="AH147" s="1604" t="s">
        <v>2273</v>
      </c>
      <c r="AI147" s="1605">
        <f>_xlfn.AGGREGATE(9,6,C147:AG147)</f>
        <v>0</v>
      </c>
      <c r="AJ147" s="1595"/>
      <c r="AK147" s="1567"/>
      <c r="AL147" s="1567"/>
    </row>
    <row r="148" spans="2:38" hidden="1">
      <c r="B148" s="1602" t="s">
        <v>2375</v>
      </c>
      <c r="C148" s="1603" t="e">
        <f>IF(AND(DAY(C138)&gt;=8,DAY(C138)&lt;=14,C139="土"),1,0)</f>
        <v>#VALUE!</v>
      </c>
      <c r="D148" s="1603" t="e">
        <f>IF(AND(DAY(D138)&gt;=8,DAY(D138)&lt;=14,D139="土"),1,0)</f>
        <v>#VALUE!</v>
      </c>
      <c r="E148" s="1603" t="e">
        <f t="shared" ref="E148:AG148" si="61">IF(AND(DAY(E138)&gt;=8,DAY(E138)&lt;=14,E139="土"),1,0)</f>
        <v>#VALUE!</v>
      </c>
      <c r="F148" s="1603" t="e">
        <f t="shared" si="61"/>
        <v>#VALUE!</v>
      </c>
      <c r="G148" s="1603" t="e">
        <f t="shared" si="61"/>
        <v>#VALUE!</v>
      </c>
      <c r="H148" s="1603" t="e">
        <f t="shared" si="61"/>
        <v>#VALUE!</v>
      </c>
      <c r="I148" s="1603" t="e">
        <f t="shared" si="61"/>
        <v>#VALUE!</v>
      </c>
      <c r="J148" s="1603" t="e">
        <f t="shared" si="61"/>
        <v>#VALUE!</v>
      </c>
      <c r="K148" s="1603" t="e">
        <f t="shared" si="61"/>
        <v>#VALUE!</v>
      </c>
      <c r="L148" s="1603" t="e">
        <f t="shared" si="61"/>
        <v>#VALUE!</v>
      </c>
      <c r="M148" s="1603" t="e">
        <f t="shared" si="61"/>
        <v>#VALUE!</v>
      </c>
      <c r="N148" s="1603" t="e">
        <f t="shared" si="61"/>
        <v>#VALUE!</v>
      </c>
      <c r="O148" s="1603" t="e">
        <f t="shared" si="61"/>
        <v>#VALUE!</v>
      </c>
      <c r="P148" s="1603" t="e">
        <f t="shared" si="61"/>
        <v>#VALUE!</v>
      </c>
      <c r="Q148" s="1603" t="e">
        <f t="shared" si="61"/>
        <v>#VALUE!</v>
      </c>
      <c r="R148" s="1603" t="e">
        <f t="shared" si="61"/>
        <v>#VALUE!</v>
      </c>
      <c r="S148" s="1603" t="e">
        <f t="shared" si="61"/>
        <v>#VALUE!</v>
      </c>
      <c r="T148" s="1603" t="e">
        <f t="shared" si="61"/>
        <v>#VALUE!</v>
      </c>
      <c r="U148" s="1603" t="e">
        <f t="shared" si="61"/>
        <v>#VALUE!</v>
      </c>
      <c r="V148" s="1603" t="e">
        <f t="shared" si="61"/>
        <v>#VALUE!</v>
      </c>
      <c r="W148" s="1603" t="e">
        <f t="shared" si="61"/>
        <v>#VALUE!</v>
      </c>
      <c r="X148" s="1603" t="e">
        <f t="shared" si="61"/>
        <v>#VALUE!</v>
      </c>
      <c r="Y148" s="1603" t="e">
        <f t="shared" si="61"/>
        <v>#VALUE!</v>
      </c>
      <c r="Z148" s="1603" t="e">
        <f t="shared" si="61"/>
        <v>#VALUE!</v>
      </c>
      <c r="AA148" s="1603" t="e">
        <f t="shared" si="61"/>
        <v>#VALUE!</v>
      </c>
      <c r="AB148" s="1603" t="e">
        <f t="shared" si="61"/>
        <v>#VALUE!</v>
      </c>
      <c r="AC148" s="1603" t="e">
        <f t="shared" si="61"/>
        <v>#VALUE!</v>
      </c>
      <c r="AD148" s="1603" t="e">
        <f t="shared" si="61"/>
        <v>#VALUE!</v>
      </c>
      <c r="AE148" s="1603" t="e">
        <f t="shared" si="61"/>
        <v>#VALUE!</v>
      </c>
      <c r="AF148" s="1603" t="e">
        <f t="shared" si="61"/>
        <v>#VALUE!</v>
      </c>
      <c r="AG148" s="1603" t="e">
        <f t="shared" si="61"/>
        <v>#VALUE!</v>
      </c>
      <c r="AH148" s="1604" t="s">
        <v>2272</v>
      </c>
      <c r="AI148" s="1605">
        <f>_xlfn.AGGREGATE(9,6,C148:AG148)</f>
        <v>0</v>
      </c>
      <c r="AJ148" s="1595"/>
      <c r="AK148" s="1567"/>
      <c r="AL148" s="1567"/>
    </row>
    <row r="149" spans="2:38" hidden="1">
      <c r="B149" s="1602" t="s">
        <v>2376</v>
      </c>
      <c r="C149" s="1606" t="e">
        <f>IF(AND(DAY(C138)&gt;=8,DAY(C138)&lt;=14,C139="土",OR(C144="休",C144="雨")),1,0)</f>
        <v>#VALUE!</v>
      </c>
      <c r="D149" s="1606" t="e">
        <f>IF(AND(DAY(D138)&gt;=8,DAY(D138)&lt;=14,D139="土",OR(D144="休",D144="雨")),1,0)</f>
        <v>#VALUE!</v>
      </c>
      <c r="E149" s="1606" t="e">
        <f t="shared" ref="E149:AG149" si="62">IF(AND(DAY(E138)&gt;=8,DAY(E138)&lt;=14,E139="土",OR(E144="休",E144="雨")),1,0)</f>
        <v>#VALUE!</v>
      </c>
      <c r="F149" s="1606" t="e">
        <f t="shared" si="62"/>
        <v>#VALUE!</v>
      </c>
      <c r="G149" s="1606" t="e">
        <f t="shared" si="62"/>
        <v>#VALUE!</v>
      </c>
      <c r="H149" s="1606" t="e">
        <f t="shared" si="62"/>
        <v>#VALUE!</v>
      </c>
      <c r="I149" s="1606" t="e">
        <f t="shared" si="62"/>
        <v>#VALUE!</v>
      </c>
      <c r="J149" s="1606" t="e">
        <f t="shared" si="62"/>
        <v>#VALUE!</v>
      </c>
      <c r="K149" s="1606" t="e">
        <f t="shared" si="62"/>
        <v>#VALUE!</v>
      </c>
      <c r="L149" s="1606" t="e">
        <f t="shared" si="62"/>
        <v>#VALUE!</v>
      </c>
      <c r="M149" s="1606" t="e">
        <f t="shared" si="62"/>
        <v>#VALUE!</v>
      </c>
      <c r="N149" s="1606" t="e">
        <f t="shared" si="62"/>
        <v>#VALUE!</v>
      </c>
      <c r="O149" s="1606" t="e">
        <f t="shared" si="62"/>
        <v>#VALUE!</v>
      </c>
      <c r="P149" s="1606" t="e">
        <f t="shared" si="62"/>
        <v>#VALUE!</v>
      </c>
      <c r="Q149" s="1606" t="e">
        <f t="shared" si="62"/>
        <v>#VALUE!</v>
      </c>
      <c r="R149" s="1606" t="e">
        <f t="shared" si="62"/>
        <v>#VALUE!</v>
      </c>
      <c r="S149" s="1606" t="e">
        <f t="shared" si="62"/>
        <v>#VALUE!</v>
      </c>
      <c r="T149" s="1606" t="e">
        <f t="shared" si="62"/>
        <v>#VALUE!</v>
      </c>
      <c r="U149" s="1606" t="e">
        <f t="shared" si="62"/>
        <v>#VALUE!</v>
      </c>
      <c r="V149" s="1606" t="e">
        <f t="shared" si="62"/>
        <v>#VALUE!</v>
      </c>
      <c r="W149" s="1606" t="e">
        <f t="shared" si="62"/>
        <v>#VALUE!</v>
      </c>
      <c r="X149" s="1606" t="e">
        <f t="shared" si="62"/>
        <v>#VALUE!</v>
      </c>
      <c r="Y149" s="1606" t="e">
        <f t="shared" si="62"/>
        <v>#VALUE!</v>
      </c>
      <c r="Z149" s="1606" t="e">
        <f t="shared" si="62"/>
        <v>#VALUE!</v>
      </c>
      <c r="AA149" s="1606" t="e">
        <f t="shared" si="62"/>
        <v>#VALUE!</v>
      </c>
      <c r="AB149" s="1606" t="e">
        <f t="shared" si="62"/>
        <v>#VALUE!</v>
      </c>
      <c r="AC149" s="1606" t="e">
        <f t="shared" si="62"/>
        <v>#VALUE!</v>
      </c>
      <c r="AD149" s="1606" t="e">
        <f t="shared" si="62"/>
        <v>#VALUE!</v>
      </c>
      <c r="AE149" s="1606" t="e">
        <f t="shared" si="62"/>
        <v>#VALUE!</v>
      </c>
      <c r="AF149" s="1606" t="e">
        <f t="shared" si="62"/>
        <v>#VALUE!</v>
      </c>
      <c r="AG149" s="1606" t="e">
        <f t="shared" si="62"/>
        <v>#VALUE!</v>
      </c>
      <c r="AH149" s="1604" t="s">
        <v>2273</v>
      </c>
      <c r="AI149" s="1605">
        <f>_xlfn.AGGREGATE(9,6,C149:AG149)</f>
        <v>0</v>
      </c>
      <c r="AJ149" s="1595"/>
      <c r="AK149" s="1567"/>
      <c r="AL149" s="1567"/>
    </row>
    <row r="150" spans="2:38" s="1567" customFormat="1">
      <c r="B150" s="1565"/>
      <c r="C150" s="1565"/>
      <c r="D150" s="1565"/>
      <c r="E150" s="1565"/>
      <c r="F150" s="1565"/>
      <c r="G150" s="1565"/>
      <c r="H150" s="1565"/>
      <c r="I150" s="1565"/>
      <c r="J150" s="1565"/>
      <c r="K150" s="1565"/>
      <c r="L150" s="1565"/>
      <c r="M150" s="1565"/>
      <c r="N150" s="1565"/>
      <c r="O150" s="1565"/>
      <c r="P150" s="1565"/>
      <c r="Q150" s="1565"/>
      <c r="R150" s="1565"/>
      <c r="S150" s="1565"/>
      <c r="T150" s="1565"/>
      <c r="U150" s="1565"/>
      <c r="V150" s="1565"/>
      <c r="W150" s="1565"/>
      <c r="X150" s="1565"/>
      <c r="Y150" s="1565"/>
      <c r="Z150" s="1565"/>
      <c r="AA150" s="1565"/>
      <c r="AB150" s="1565"/>
      <c r="AC150" s="1565"/>
      <c r="AD150" s="1565"/>
      <c r="AE150" s="1565"/>
      <c r="AF150" s="1565"/>
      <c r="AG150" s="1565"/>
      <c r="AI150" s="1565"/>
    </row>
    <row r="151" spans="2:38" hidden="1">
      <c r="B151" s="1565"/>
      <c r="C151" s="1565" t="e">
        <f>YEAR(C154)</f>
        <v>#VALUE!</v>
      </c>
      <c r="D151" s="1565" t="e">
        <f>MONTH(C154)</f>
        <v>#VALUE!</v>
      </c>
      <c r="E151" s="1565"/>
      <c r="F151" s="1565"/>
      <c r="G151" s="1565"/>
      <c r="H151" s="1565"/>
      <c r="I151" s="1565"/>
      <c r="J151" s="1565"/>
      <c r="K151" s="1565"/>
      <c r="L151" s="1565"/>
      <c r="M151" s="1565"/>
      <c r="N151" s="1565"/>
      <c r="O151" s="1565"/>
      <c r="P151" s="1565"/>
      <c r="Q151" s="1565"/>
      <c r="R151" s="1565"/>
      <c r="S151" s="1565"/>
      <c r="T151" s="1565"/>
      <c r="U151" s="1565"/>
      <c r="V151" s="1565"/>
      <c r="W151" s="1565"/>
      <c r="X151" s="1565"/>
      <c r="Y151" s="1565"/>
      <c r="Z151" s="1565"/>
      <c r="AA151" s="1565"/>
      <c r="AB151" s="1565"/>
      <c r="AC151" s="1565"/>
      <c r="AD151" s="1565"/>
      <c r="AE151" s="1565"/>
      <c r="AF151" s="1565"/>
      <c r="AG151" s="1565"/>
      <c r="AH151" s="1567"/>
      <c r="AI151" s="1565"/>
      <c r="AJ151" s="1567"/>
      <c r="AK151" s="1567"/>
      <c r="AL151" s="1567"/>
    </row>
    <row r="152" spans="2:38">
      <c r="B152" s="1570" t="s">
        <v>2266</v>
      </c>
      <c r="C152" s="4224" t="e">
        <f>C154</f>
        <v>#VALUE!</v>
      </c>
      <c r="D152" s="4225"/>
      <c r="E152" s="4225"/>
      <c r="F152" s="4225"/>
      <c r="G152" s="4225"/>
      <c r="H152" s="4225"/>
      <c r="I152" s="4225"/>
      <c r="J152" s="4225"/>
      <c r="K152" s="4225"/>
      <c r="L152" s="4225"/>
      <c r="M152" s="4225"/>
      <c r="N152" s="4225"/>
      <c r="O152" s="4225"/>
      <c r="P152" s="4225"/>
      <c r="Q152" s="4225"/>
      <c r="R152" s="4225"/>
      <c r="S152" s="4225"/>
      <c r="T152" s="4225"/>
      <c r="U152" s="4225"/>
      <c r="V152" s="4225"/>
      <c r="W152" s="4225"/>
      <c r="X152" s="4225"/>
      <c r="Y152" s="4225"/>
      <c r="Z152" s="4225"/>
      <c r="AA152" s="4225"/>
      <c r="AB152" s="4225"/>
      <c r="AC152" s="4225"/>
      <c r="AD152" s="4225"/>
      <c r="AE152" s="4225"/>
      <c r="AF152" s="4225"/>
      <c r="AG152" s="4225"/>
      <c r="AH152" s="4225"/>
      <c r="AI152" s="4226"/>
      <c r="AJ152" s="1567"/>
      <c r="AK152" s="1567"/>
      <c r="AL152" s="1567"/>
    </row>
    <row r="153" spans="2:38" hidden="1">
      <c r="B153" s="1608"/>
      <c r="C153" s="1590" t="e">
        <f>DATE($C151,$D151,1)</f>
        <v>#VALUE!</v>
      </c>
      <c r="D153" s="1590" t="e">
        <f t="shared" ref="D153:AG153" si="63">C153+1</f>
        <v>#VALUE!</v>
      </c>
      <c r="E153" s="1590" t="e">
        <f t="shared" si="63"/>
        <v>#VALUE!</v>
      </c>
      <c r="F153" s="1590" t="e">
        <f t="shared" si="63"/>
        <v>#VALUE!</v>
      </c>
      <c r="G153" s="1590" t="e">
        <f t="shared" si="63"/>
        <v>#VALUE!</v>
      </c>
      <c r="H153" s="1590" t="e">
        <f t="shared" si="63"/>
        <v>#VALUE!</v>
      </c>
      <c r="I153" s="1590" t="e">
        <f t="shared" si="63"/>
        <v>#VALUE!</v>
      </c>
      <c r="J153" s="1590" t="e">
        <f t="shared" si="63"/>
        <v>#VALUE!</v>
      </c>
      <c r="K153" s="1590" t="e">
        <f t="shared" si="63"/>
        <v>#VALUE!</v>
      </c>
      <c r="L153" s="1590" t="e">
        <f t="shared" si="63"/>
        <v>#VALUE!</v>
      </c>
      <c r="M153" s="1590" t="e">
        <f t="shared" si="63"/>
        <v>#VALUE!</v>
      </c>
      <c r="N153" s="1590" t="e">
        <f t="shared" si="63"/>
        <v>#VALUE!</v>
      </c>
      <c r="O153" s="1590" t="e">
        <f t="shared" si="63"/>
        <v>#VALUE!</v>
      </c>
      <c r="P153" s="1590" t="e">
        <f t="shared" si="63"/>
        <v>#VALUE!</v>
      </c>
      <c r="Q153" s="1590" t="e">
        <f t="shared" si="63"/>
        <v>#VALUE!</v>
      </c>
      <c r="R153" s="1590" t="e">
        <f t="shared" si="63"/>
        <v>#VALUE!</v>
      </c>
      <c r="S153" s="1590" t="e">
        <f t="shared" si="63"/>
        <v>#VALUE!</v>
      </c>
      <c r="T153" s="1590" t="e">
        <f t="shared" si="63"/>
        <v>#VALUE!</v>
      </c>
      <c r="U153" s="1590" t="e">
        <f t="shared" si="63"/>
        <v>#VALUE!</v>
      </c>
      <c r="V153" s="1590" t="e">
        <f t="shared" si="63"/>
        <v>#VALUE!</v>
      </c>
      <c r="W153" s="1590" t="e">
        <f t="shared" si="63"/>
        <v>#VALUE!</v>
      </c>
      <c r="X153" s="1590" t="e">
        <f t="shared" si="63"/>
        <v>#VALUE!</v>
      </c>
      <c r="Y153" s="1590" t="e">
        <f t="shared" si="63"/>
        <v>#VALUE!</v>
      </c>
      <c r="Z153" s="1590" t="e">
        <f t="shared" si="63"/>
        <v>#VALUE!</v>
      </c>
      <c r="AA153" s="1590" t="e">
        <f t="shared" si="63"/>
        <v>#VALUE!</v>
      </c>
      <c r="AB153" s="1590" t="e">
        <f t="shared" si="63"/>
        <v>#VALUE!</v>
      </c>
      <c r="AC153" s="1590" t="e">
        <f t="shared" si="63"/>
        <v>#VALUE!</v>
      </c>
      <c r="AD153" s="1590" t="e">
        <f t="shared" si="63"/>
        <v>#VALUE!</v>
      </c>
      <c r="AE153" s="1590" t="e">
        <f t="shared" si="63"/>
        <v>#VALUE!</v>
      </c>
      <c r="AF153" s="1590" t="e">
        <f t="shared" si="63"/>
        <v>#VALUE!</v>
      </c>
      <c r="AG153" s="1590" t="e">
        <f t="shared" si="63"/>
        <v>#VALUE!</v>
      </c>
      <c r="AH153" s="1609"/>
      <c r="AI153" s="1610"/>
      <c r="AJ153" s="1567"/>
      <c r="AK153" s="1567"/>
      <c r="AL153" s="1567"/>
    </row>
    <row r="154" spans="2:38">
      <c r="B154" s="1611" t="s">
        <v>2267</v>
      </c>
      <c r="C154" s="1612" t="e">
        <f>IF(EDATE(C137,1)&gt;$G$5,"",EDATE(C137,1))</f>
        <v>#VALUE!</v>
      </c>
      <c r="D154" s="1590" t="e">
        <f t="shared" ref="D154:AG154" si="64">IF(D153&gt;$G$5,"",IF(C154=EOMONTH(DATE($C151,$D151,1),0),"",IF(C154="","",C154+1)))</f>
        <v>#VALUE!</v>
      </c>
      <c r="E154" s="1590" t="e">
        <f t="shared" si="64"/>
        <v>#VALUE!</v>
      </c>
      <c r="F154" s="1590" t="e">
        <f t="shared" si="64"/>
        <v>#VALUE!</v>
      </c>
      <c r="G154" s="1590" t="e">
        <f t="shared" si="64"/>
        <v>#VALUE!</v>
      </c>
      <c r="H154" s="1590" t="e">
        <f t="shared" si="64"/>
        <v>#VALUE!</v>
      </c>
      <c r="I154" s="1590" t="e">
        <f t="shared" si="64"/>
        <v>#VALUE!</v>
      </c>
      <c r="J154" s="1590" t="e">
        <f t="shared" si="64"/>
        <v>#VALUE!</v>
      </c>
      <c r="K154" s="1590" t="e">
        <f t="shared" si="64"/>
        <v>#VALUE!</v>
      </c>
      <c r="L154" s="1590" t="e">
        <f t="shared" si="64"/>
        <v>#VALUE!</v>
      </c>
      <c r="M154" s="1590" t="e">
        <f t="shared" si="64"/>
        <v>#VALUE!</v>
      </c>
      <c r="N154" s="1590" t="e">
        <f t="shared" si="64"/>
        <v>#VALUE!</v>
      </c>
      <c r="O154" s="1590" t="e">
        <f t="shared" si="64"/>
        <v>#VALUE!</v>
      </c>
      <c r="P154" s="1590" t="e">
        <f t="shared" si="64"/>
        <v>#VALUE!</v>
      </c>
      <c r="Q154" s="1590" t="e">
        <f t="shared" si="64"/>
        <v>#VALUE!</v>
      </c>
      <c r="R154" s="1590" t="e">
        <f t="shared" si="64"/>
        <v>#VALUE!</v>
      </c>
      <c r="S154" s="1590" t="e">
        <f t="shared" si="64"/>
        <v>#VALUE!</v>
      </c>
      <c r="T154" s="1590" t="e">
        <f t="shared" si="64"/>
        <v>#VALUE!</v>
      </c>
      <c r="U154" s="1590" t="e">
        <f t="shared" si="64"/>
        <v>#VALUE!</v>
      </c>
      <c r="V154" s="1590" t="e">
        <f t="shared" si="64"/>
        <v>#VALUE!</v>
      </c>
      <c r="W154" s="1590" t="e">
        <f t="shared" si="64"/>
        <v>#VALUE!</v>
      </c>
      <c r="X154" s="1590" t="e">
        <f t="shared" si="64"/>
        <v>#VALUE!</v>
      </c>
      <c r="Y154" s="1590" t="e">
        <f t="shared" si="64"/>
        <v>#VALUE!</v>
      </c>
      <c r="Z154" s="1590" t="e">
        <f t="shared" si="64"/>
        <v>#VALUE!</v>
      </c>
      <c r="AA154" s="1590" t="e">
        <f t="shared" si="64"/>
        <v>#VALUE!</v>
      </c>
      <c r="AB154" s="1590" t="e">
        <f t="shared" si="64"/>
        <v>#VALUE!</v>
      </c>
      <c r="AC154" s="1590" t="e">
        <f t="shared" si="64"/>
        <v>#VALUE!</v>
      </c>
      <c r="AD154" s="1590" t="e">
        <f t="shared" si="64"/>
        <v>#VALUE!</v>
      </c>
      <c r="AE154" s="1590" t="e">
        <f t="shared" si="64"/>
        <v>#VALUE!</v>
      </c>
      <c r="AF154" s="1590" t="e">
        <f t="shared" si="64"/>
        <v>#VALUE!</v>
      </c>
      <c r="AG154" s="1590" t="e">
        <f t="shared" si="64"/>
        <v>#VALUE!</v>
      </c>
      <c r="AH154" s="1591" t="s">
        <v>2268</v>
      </c>
      <c r="AI154" s="1592">
        <f>+COUNTIFS(C155:AG155,"土",C156:AG156,"")+COUNTIFS(C155:AG155,"日",C156:AG156,"")</f>
        <v>0</v>
      </c>
      <c r="AJ154" s="1567"/>
      <c r="AK154" s="1567"/>
      <c r="AL154" s="1567"/>
    </row>
    <row r="155" spans="2:38" s="1567" customFormat="1">
      <c r="B155" s="1584" t="s">
        <v>1060</v>
      </c>
      <c r="C155" s="1572" t="str">
        <f>IFERROR(TEXT(WEEKDAY(+C154),"aaa"),"")</f>
        <v/>
      </c>
      <c r="D155" s="1572" t="str">
        <f t="shared" ref="D155:AG155" si="65">IFERROR(TEXT(WEEKDAY(+D154),"aaa"),"")</f>
        <v/>
      </c>
      <c r="E155" s="1572" t="str">
        <f t="shared" si="65"/>
        <v/>
      </c>
      <c r="F155" s="1572" t="str">
        <f t="shared" si="65"/>
        <v/>
      </c>
      <c r="G155" s="1572" t="str">
        <f t="shared" si="65"/>
        <v/>
      </c>
      <c r="H155" s="1572" t="str">
        <f t="shared" si="65"/>
        <v/>
      </c>
      <c r="I155" s="1572" t="str">
        <f t="shared" si="65"/>
        <v/>
      </c>
      <c r="J155" s="1572" t="str">
        <f t="shared" si="65"/>
        <v/>
      </c>
      <c r="K155" s="1572" t="str">
        <f t="shared" si="65"/>
        <v/>
      </c>
      <c r="L155" s="1572" t="str">
        <f t="shared" si="65"/>
        <v/>
      </c>
      <c r="M155" s="1572" t="str">
        <f t="shared" si="65"/>
        <v/>
      </c>
      <c r="N155" s="1572" t="str">
        <f t="shared" si="65"/>
        <v/>
      </c>
      <c r="O155" s="1572" t="str">
        <f t="shared" si="65"/>
        <v/>
      </c>
      <c r="P155" s="1572" t="str">
        <f t="shared" si="65"/>
        <v/>
      </c>
      <c r="Q155" s="1572" t="str">
        <f t="shared" si="65"/>
        <v/>
      </c>
      <c r="R155" s="1572" t="str">
        <f t="shared" si="65"/>
        <v/>
      </c>
      <c r="S155" s="1572" t="str">
        <f t="shared" si="65"/>
        <v/>
      </c>
      <c r="T155" s="1572" t="str">
        <f t="shared" si="65"/>
        <v/>
      </c>
      <c r="U155" s="1572" t="str">
        <f t="shared" si="65"/>
        <v/>
      </c>
      <c r="V155" s="1572" t="str">
        <f t="shared" si="65"/>
        <v/>
      </c>
      <c r="W155" s="1572" t="str">
        <f t="shared" si="65"/>
        <v/>
      </c>
      <c r="X155" s="1572" t="str">
        <f t="shared" si="65"/>
        <v/>
      </c>
      <c r="Y155" s="1572" t="str">
        <f t="shared" si="65"/>
        <v/>
      </c>
      <c r="Z155" s="1572" t="str">
        <f t="shared" si="65"/>
        <v/>
      </c>
      <c r="AA155" s="1572" t="str">
        <f t="shared" si="65"/>
        <v/>
      </c>
      <c r="AB155" s="1572" t="str">
        <f t="shared" si="65"/>
        <v/>
      </c>
      <c r="AC155" s="1572" t="str">
        <f t="shared" si="65"/>
        <v/>
      </c>
      <c r="AD155" s="1572" t="str">
        <f t="shared" si="65"/>
        <v/>
      </c>
      <c r="AE155" s="1572" t="str">
        <f t="shared" si="65"/>
        <v/>
      </c>
      <c r="AF155" s="1572" t="str">
        <f t="shared" si="65"/>
        <v/>
      </c>
      <c r="AG155" s="1572" t="str">
        <f t="shared" si="65"/>
        <v/>
      </c>
      <c r="AH155" s="1591" t="s">
        <v>2269</v>
      </c>
      <c r="AI155" s="1592">
        <f>+COUNTIF(C156:AG156,"夏休")+COUNTIF(C156:AG156,"冬休")+COUNTIF(C156:AG156,"中止")</f>
        <v>0</v>
      </c>
    </row>
    <row r="156" spans="2:38" s="1567" customFormat="1" ht="13.5" customHeight="1">
      <c r="B156" s="4227" t="s">
        <v>2270</v>
      </c>
      <c r="C156" s="4229"/>
      <c r="D156" s="4220"/>
      <c r="E156" s="4220"/>
      <c r="F156" s="4220"/>
      <c r="G156" s="4220"/>
      <c r="H156" s="4220"/>
      <c r="I156" s="4220"/>
      <c r="J156" s="4220"/>
      <c r="K156" s="4220"/>
      <c r="L156" s="4220"/>
      <c r="M156" s="4220"/>
      <c r="N156" s="4220"/>
      <c r="O156" s="4220"/>
      <c r="P156" s="4220"/>
      <c r="Q156" s="4220"/>
      <c r="R156" s="4220"/>
      <c r="S156" s="4220"/>
      <c r="T156" s="4220"/>
      <c r="U156" s="4220"/>
      <c r="V156" s="4220"/>
      <c r="W156" s="4220"/>
      <c r="X156" s="4220"/>
      <c r="Y156" s="4220"/>
      <c r="Z156" s="4220"/>
      <c r="AA156" s="4220"/>
      <c r="AB156" s="4220"/>
      <c r="AC156" s="4220"/>
      <c r="AD156" s="4220"/>
      <c r="AE156" s="4220"/>
      <c r="AF156" s="4220"/>
      <c r="AG156" s="4221"/>
      <c r="AH156" s="1593" t="s">
        <v>1061</v>
      </c>
      <c r="AI156" s="1594">
        <f>COUNT(C154:AG154)-AI155</f>
        <v>0</v>
      </c>
    </row>
    <row r="157" spans="2:38" s="1567" customFormat="1" ht="13.5" customHeight="1">
      <c r="B157" s="4228"/>
      <c r="C157" s="4229"/>
      <c r="D157" s="4220"/>
      <c r="E157" s="4220"/>
      <c r="F157" s="4220"/>
      <c r="G157" s="4220"/>
      <c r="H157" s="4220"/>
      <c r="I157" s="4220"/>
      <c r="J157" s="4220"/>
      <c r="K157" s="4220"/>
      <c r="L157" s="4220"/>
      <c r="M157" s="4220"/>
      <c r="N157" s="4220"/>
      <c r="O157" s="4220"/>
      <c r="P157" s="4220"/>
      <c r="Q157" s="4220"/>
      <c r="R157" s="4220"/>
      <c r="S157" s="4220"/>
      <c r="T157" s="4220"/>
      <c r="U157" s="4220"/>
      <c r="V157" s="4220"/>
      <c r="W157" s="4220"/>
      <c r="X157" s="4220"/>
      <c r="Y157" s="4220"/>
      <c r="Z157" s="4220"/>
      <c r="AA157" s="4220"/>
      <c r="AB157" s="4220"/>
      <c r="AC157" s="4220"/>
      <c r="AD157" s="4220"/>
      <c r="AE157" s="4220"/>
      <c r="AF157" s="4220"/>
      <c r="AG157" s="4221"/>
      <c r="AH157" s="1593" t="s">
        <v>1062</v>
      </c>
      <c r="AI157" s="1594">
        <f>+COUNTIF(C158:AG159,"休")</f>
        <v>0</v>
      </c>
      <c r="AJ157" s="1595" t="e">
        <f>IF(AI158&gt;0.285,"",IF(AI157&lt;AI154,"←計画日数が足りません",""))</f>
        <v>#DIV/0!</v>
      </c>
    </row>
    <row r="158" spans="2:38" s="1567" customFormat="1" ht="13.5" customHeight="1">
      <c r="B158" s="4222" t="s">
        <v>1055</v>
      </c>
      <c r="C158" s="4223"/>
      <c r="D158" s="4214"/>
      <c r="E158" s="4214"/>
      <c r="F158" s="4212"/>
      <c r="G158" s="4214"/>
      <c r="H158" s="4214"/>
      <c r="I158" s="4214"/>
      <c r="J158" s="4214"/>
      <c r="K158" s="4214"/>
      <c r="L158" s="4214"/>
      <c r="M158" s="4212"/>
      <c r="N158" s="4214"/>
      <c r="O158" s="4214"/>
      <c r="P158" s="4214"/>
      <c r="Q158" s="4214"/>
      <c r="R158" s="4214"/>
      <c r="S158" s="4214"/>
      <c r="T158" s="4212"/>
      <c r="U158" s="4214"/>
      <c r="V158" s="4214"/>
      <c r="W158" s="4214"/>
      <c r="X158" s="4214"/>
      <c r="Y158" s="4214"/>
      <c r="Z158" s="4214"/>
      <c r="AA158" s="4212"/>
      <c r="AB158" s="4214"/>
      <c r="AC158" s="4214"/>
      <c r="AD158" s="4214"/>
      <c r="AE158" s="4214"/>
      <c r="AF158" s="4214"/>
      <c r="AG158" s="4215"/>
      <c r="AH158" s="1593" t="s">
        <v>1063</v>
      </c>
      <c r="AI158" s="1596" t="e">
        <f>+AI157/AI156</f>
        <v>#DIV/0!</v>
      </c>
    </row>
    <row r="159" spans="2:38" s="1567" customFormat="1">
      <c r="B159" s="4222"/>
      <c r="C159" s="4223"/>
      <c r="D159" s="4214"/>
      <c r="E159" s="4214"/>
      <c r="F159" s="4212"/>
      <c r="G159" s="4214"/>
      <c r="H159" s="4214"/>
      <c r="I159" s="4214"/>
      <c r="J159" s="4214"/>
      <c r="K159" s="4214"/>
      <c r="L159" s="4214"/>
      <c r="M159" s="4212"/>
      <c r="N159" s="4214"/>
      <c r="O159" s="4214"/>
      <c r="P159" s="4214"/>
      <c r="Q159" s="4214"/>
      <c r="R159" s="4214"/>
      <c r="S159" s="4214"/>
      <c r="T159" s="4212"/>
      <c r="U159" s="4214"/>
      <c r="V159" s="4214"/>
      <c r="W159" s="4214"/>
      <c r="X159" s="4214"/>
      <c r="Y159" s="4214"/>
      <c r="Z159" s="4214"/>
      <c r="AA159" s="4212"/>
      <c r="AB159" s="4214"/>
      <c r="AC159" s="4214"/>
      <c r="AD159" s="4214"/>
      <c r="AE159" s="4214"/>
      <c r="AF159" s="4214"/>
      <c r="AG159" s="4215"/>
      <c r="AH159" s="1593" t="s">
        <v>1051</v>
      </c>
      <c r="AI159" s="1594">
        <f>+COUNTA(C160:AG161)</f>
        <v>0</v>
      </c>
    </row>
    <row r="160" spans="2:38" s="1567" customFormat="1">
      <c r="B160" s="4216" t="s">
        <v>1057</v>
      </c>
      <c r="C160" s="4218"/>
      <c r="D160" s="4212"/>
      <c r="E160" s="4212"/>
      <c r="F160" s="4230"/>
      <c r="G160" s="4212"/>
      <c r="H160" s="4212"/>
      <c r="I160" s="4212"/>
      <c r="J160" s="4212"/>
      <c r="K160" s="4212"/>
      <c r="L160" s="4212"/>
      <c r="M160" s="4230"/>
      <c r="N160" s="4212"/>
      <c r="O160" s="4212"/>
      <c r="P160" s="4212"/>
      <c r="Q160" s="4212"/>
      <c r="R160" s="4212"/>
      <c r="S160" s="4212"/>
      <c r="T160" s="4230"/>
      <c r="U160" s="4212"/>
      <c r="V160" s="4212"/>
      <c r="W160" s="4212"/>
      <c r="X160" s="4212"/>
      <c r="Y160" s="4212"/>
      <c r="Z160" s="4212"/>
      <c r="AA160" s="4230"/>
      <c r="AB160" s="4212"/>
      <c r="AC160" s="4212"/>
      <c r="AD160" s="4212"/>
      <c r="AE160" s="4212"/>
      <c r="AF160" s="4212"/>
      <c r="AG160" s="4210"/>
      <c r="AH160" s="1597" t="s">
        <v>1064</v>
      </c>
      <c r="AI160" s="1598" t="e">
        <f>+AI159/AI156</f>
        <v>#DIV/0!</v>
      </c>
      <c r="AL160" s="1565">
        <f>+COUNTIF(C158:AG159,"休")</f>
        <v>0</v>
      </c>
    </row>
    <row r="161" spans="2:38" s="1567" customFormat="1">
      <c r="B161" s="4217"/>
      <c r="C161" s="4219"/>
      <c r="D161" s="4213"/>
      <c r="E161" s="4213"/>
      <c r="F161" s="4213"/>
      <c r="G161" s="4213"/>
      <c r="H161" s="4213"/>
      <c r="I161" s="4213"/>
      <c r="J161" s="4213"/>
      <c r="K161" s="4213"/>
      <c r="L161" s="4213"/>
      <c r="M161" s="4213"/>
      <c r="N161" s="4213"/>
      <c r="O161" s="4213"/>
      <c r="P161" s="4213"/>
      <c r="Q161" s="4213"/>
      <c r="R161" s="4213"/>
      <c r="S161" s="4213"/>
      <c r="T161" s="4213"/>
      <c r="U161" s="4213"/>
      <c r="V161" s="4213"/>
      <c r="W161" s="4213"/>
      <c r="X161" s="4213"/>
      <c r="Y161" s="4213"/>
      <c r="Z161" s="4213"/>
      <c r="AA161" s="4213"/>
      <c r="AB161" s="4213"/>
      <c r="AC161" s="4213"/>
      <c r="AD161" s="4213"/>
      <c r="AE161" s="4213"/>
      <c r="AF161" s="4213"/>
      <c r="AG161" s="4211"/>
      <c r="AH161" s="1599" t="s">
        <v>2271</v>
      </c>
      <c r="AI161" s="1600" t="str">
        <f>IF(7&gt;AI156,"対象外",IF(OR(AI160&gt;=0.285,AI159&gt;=AI154),"OK","NG"))</f>
        <v>対象外</v>
      </c>
      <c r="AJ161" s="1595" t="str">
        <f>IF(AI161="対象外","←７日間に満たない期間は達成判定の対象外",IF(AI161="NG","←月単位未達成","←月単位達成"))</f>
        <v>←７日間に満たない期間は達成判定の対象外</v>
      </c>
      <c r="AL161" s="1601" t="str">
        <f>IF(7&gt;AI156,"対象外",IF(AL160&gt;=AI154,"OK","NG"))</f>
        <v>対象外</v>
      </c>
    </row>
    <row r="162" spans="2:38" hidden="1">
      <c r="B162" s="1602" t="s">
        <v>2373</v>
      </c>
      <c r="C162" s="1603" t="e">
        <f t="shared" ref="C162:AG162" si="66">IF(AND(DAY(C154)&gt;=22,DAY(C154)&lt;=28,C155="土"),1,0)</f>
        <v>#VALUE!</v>
      </c>
      <c r="D162" s="1603" t="e">
        <f t="shared" si="66"/>
        <v>#VALUE!</v>
      </c>
      <c r="E162" s="1603" t="e">
        <f t="shared" si="66"/>
        <v>#VALUE!</v>
      </c>
      <c r="F162" s="1603" t="e">
        <f t="shared" si="66"/>
        <v>#VALUE!</v>
      </c>
      <c r="G162" s="1603" t="e">
        <f t="shared" si="66"/>
        <v>#VALUE!</v>
      </c>
      <c r="H162" s="1603" t="e">
        <f t="shared" si="66"/>
        <v>#VALUE!</v>
      </c>
      <c r="I162" s="1603" t="e">
        <f t="shared" si="66"/>
        <v>#VALUE!</v>
      </c>
      <c r="J162" s="1603" t="e">
        <f t="shared" si="66"/>
        <v>#VALUE!</v>
      </c>
      <c r="K162" s="1603" t="e">
        <f t="shared" si="66"/>
        <v>#VALUE!</v>
      </c>
      <c r="L162" s="1603" t="e">
        <f t="shared" si="66"/>
        <v>#VALUE!</v>
      </c>
      <c r="M162" s="1603" t="e">
        <f t="shared" si="66"/>
        <v>#VALUE!</v>
      </c>
      <c r="N162" s="1603" t="e">
        <f t="shared" si="66"/>
        <v>#VALUE!</v>
      </c>
      <c r="O162" s="1603" t="e">
        <f t="shared" si="66"/>
        <v>#VALUE!</v>
      </c>
      <c r="P162" s="1603" t="e">
        <f t="shared" si="66"/>
        <v>#VALUE!</v>
      </c>
      <c r="Q162" s="1603" t="e">
        <f t="shared" si="66"/>
        <v>#VALUE!</v>
      </c>
      <c r="R162" s="1603" t="e">
        <f t="shared" si="66"/>
        <v>#VALUE!</v>
      </c>
      <c r="S162" s="1603" t="e">
        <f t="shared" si="66"/>
        <v>#VALUE!</v>
      </c>
      <c r="T162" s="1603" t="e">
        <f t="shared" si="66"/>
        <v>#VALUE!</v>
      </c>
      <c r="U162" s="1603" t="e">
        <f t="shared" si="66"/>
        <v>#VALUE!</v>
      </c>
      <c r="V162" s="1603" t="e">
        <f t="shared" si="66"/>
        <v>#VALUE!</v>
      </c>
      <c r="W162" s="1603" t="e">
        <f t="shared" si="66"/>
        <v>#VALUE!</v>
      </c>
      <c r="X162" s="1603" t="e">
        <f t="shared" si="66"/>
        <v>#VALUE!</v>
      </c>
      <c r="Y162" s="1603" t="e">
        <f t="shared" si="66"/>
        <v>#VALUE!</v>
      </c>
      <c r="Z162" s="1603" t="e">
        <f t="shared" si="66"/>
        <v>#VALUE!</v>
      </c>
      <c r="AA162" s="1603" t="e">
        <f t="shared" si="66"/>
        <v>#VALUE!</v>
      </c>
      <c r="AB162" s="1603" t="e">
        <f t="shared" si="66"/>
        <v>#VALUE!</v>
      </c>
      <c r="AC162" s="1603" t="e">
        <f t="shared" si="66"/>
        <v>#VALUE!</v>
      </c>
      <c r="AD162" s="1603" t="e">
        <f t="shared" si="66"/>
        <v>#VALUE!</v>
      </c>
      <c r="AE162" s="1603" t="e">
        <f t="shared" si="66"/>
        <v>#VALUE!</v>
      </c>
      <c r="AF162" s="1603" t="e">
        <f t="shared" si="66"/>
        <v>#VALUE!</v>
      </c>
      <c r="AG162" s="1603" t="e">
        <f t="shared" si="66"/>
        <v>#VALUE!</v>
      </c>
      <c r="AH162" s="1604" t="s">
        <v>2272</v>
      </c>
      <c r="AI162" s="1605">
        <f>_xlfn.AGGREGATE(9,6,C162:AG162)</f>
        <v>0</v>
      </c>
      <c r="AJ162" s="1595"/>
      <c r="AK162" s="1567"/>
      <c r="AL162" s="1567"/>
    </row>
    <row r="163" spans="2:38" hidden="1">
      <c r="B163" s="1602" t="s">
        <v>2374</v>
      </c>
      <c r="C163" s="1606" t="e">
        <f t="shared" ref="C163:AG163" si="67">IF(AND(DAY(C154)&gt;=22,DAY(C154)&lt;=28,C155="土",OR(C160="休",C160="雨")),1,0)</f>
        <v>#VALUE!</v>
      </c>
      <c r="D163" s="1606" t="e">
        <f t="shared" si="67"/>
        <v>#VALUE!</v>
      </c>
      <c r="E163" s="1606" t="e">
        <f t="shared" si="67"/>
        <v>#VALUE!</v>
      </c>
      <c r="F163" s="1606" t="e">
        <f t="shared" si="67"/>
        <v>#VALUE!</v>
      </c>
      <c r="G163" s="1606" t="e">
        <f t="shared" si="67"/>
        <v>#VALUE!</v>
      </c>
      <c r="H163" s="1606" t="e">
        <f t="shared" si="67"/>
        <v>#VALUE!</v>
      </c>
      <c r="I163" s="1606" t="e">
        <f t="shared" si="67"/>
        <v>#VALUE!</v>
      </c>
      <c r="J163" s="1606" t="e">
        <f t="shared" si="67"/>
        <v>#VALUE!</v>
      </c>
      <c r="K163" s="1606" t="e">
        <f t="shared" si="67"/>
        <v>#VALUE!</v>
      </c>
      <c r="L163" s="1606" t="e">
        <f t="shared" si="67"/>
        <v>#VALUE!</v>
      </c>
      <c r="M163" s="1606" t="e">
        <f t="shared" si="67"/>
        <v>#VALUE!</v>
      </c>
      <c r="N163" s="1606" t="e">
        <f t="shared" si="67"/>
        <v>#VALUE!</v>
      </c>
      <c r="O163" s="1606" t="e">
        <f t="shared" si="67"/>
        <v>#VALUE!</v>
      </c>
      <c r="P163" s="1606" t="e">
        <f t="shared" si="67"/>
        <v>#VALUE!</v>
      </c>
      <c r="Q163" s="1606" t="e">
        <f t="shared" si="67"/>
        <v>#VALUE!</v>
      </c>
      <c r="R163" s="1606" t="e">
        <f t="shared" si="67"/>
        <v>#VALUE!</v>
      </c>
      <c r="S163" s="1606" t="e">
        <f t="shared" si="67"/>
        <v>#VALUE!</v>
      </c>
      <c r="T163" s="1606" t="e">
        <f t="shared" si="67"/>
        <v>#VALUE!</v>
      </c>
      <c r="U163" s="1606" t="e">
        <f t="shared" si="67"/>
        <v>#VALUE!</v>
      </c>
      <c r="V163" s="1606" t="e">
        <f t="shared" si="67"/>
        <v>#VALUE!</v>
      </c>
      <c r="W163" s="1606" t="e">
        <f t="shared" si="67"/>
        <v>#VALUE!</v>
      </c>
      <c r="X163" s="1606" t="e">
        <f t="shared" si="67"/>
        <v>#VALUE!</v>
      </c>
      <c r="Y163" s="1606" t="e">
        <f t="shared" si="67"/>
        <v>#VALUE!</v>
      </c>
      <c r="Z163" s="1606" t="e">
        <f t="shared" si="67"/>
        <v>#VALUE!</v>
      </c>
      <c r="AA163" s="1606" t="e">
        <f t="shared" si="67"/>
        <v>#VALUE!</v>
      </c>
      <c r="AB163" s="1606" t="e">
        <f t="shared" si="67"/>
        <v>#VALUE!</v>
      </c>
      <c r="AC163" s="1606" t="e">
        <f t="shared" si="67"/>
        <v>#VALUE!</v>
      </c>
      <c r="AD163" s="1606" t="e">
        <f t="shared" si="67"/>
        <v>#VALUE!</v>
      </c>
      <c r="AE163" s="1606" t="e">
        <f t="shared" si="67"/>
        <v>#VALUE!</v>
      </c>
      <c r="AF163" s="1606" t="e">
        <f t="shared" si="67"/>
        <v>#VALUE!</v>
      </c>
      <c r="AG163" s="1606" t="e">
        <f t="shared" si="67"/>
        <v>#VALUE!</v>
      </c>
      <c r="AH163" s="1604" t="s">
        <v>2273</v>
      </c>
      <c r="AI163" s="1605">
        <f>_xlfn.AGGREGATE(9,6,C163:AG163)</f>
        <v>0</v>
      </c>
      <c r="AJ163" s="1595"/>
      <c r="AK163" s="1567"/>
      <c r="AL163" s="1567"/>
    </row>
    <row r="164" spans="2:38" hidden="1">
      <c r="B164" s="1602" t="s">
        <v>2375</v>
      </c>
      <c r="C164" s="1603" t="e">
        <f>IF(AND(DAY(C154)&gt;=8,DAY(C154)&lt;=14,C155="土"),1,0)</f>
        <v>#VALUE!</v>
      </c>
      <c r="D164" s="1603" t="e">
        <f>IF(AND(DAY(D154)&gt;=8,DAY(D154)&lt;=14,D155="土"),1,0)</f>
        <v>#VALUE!</v>
      </c>
      <c r="E164" s="1603" t="e">
        <f t="shared" ref="E164:AG164" si="68">IF(AND(DAY(E154)&gt;=8,DAY(E154)&lt;=14,E155="土"),1,0)</f>
        <v>#VALUE!</v>
      </c>
      <c r="F164" s="1603" t="e">
        <f t="shared" si="68"/>
        <v>#VALUE!</v>
      </c>
      <c r="G164" s="1603" t="e">
        <f t="shared" si="68"/>
        <v>#VALUE!</v>
      </c>
      <c r="H164" s="1603" t="e">
        <f t="shared" si="68"/>
        <v>#VALUE!</v>
      </c>
      <c r="I164" s="1603" t="e">
        <f t="shared" si="68"/>
        <v>#VALUE!</v>
      </c>
      <c r="J164" s="1603" t="e">
        <f t="shared" si="68"/>
        <v>#VALUE!</v>
      </c>
      <c r="K164" s="1603" t="e">
        <f t="shared" si="68"/>
        <v>#VALUE!</v>
      </c>
      <c r="L164" s="1603" t="e">
        <f t="shared" si="68"/>
        <v>#VALUE!</v>
      </c>
      <c r="M164" s="1603" t="e">
        <f t="shared" si="68"/>
        <v>#VALUE!</v>
      </c>
      <c r="N164" s="1603" t="e">
        <f t="shared" si="68"/>
        <v>#VALUE!</v>
      </c>
      <c r="O164" s="1603" t="e">
        <f t="shared" si="68"/>
        <v>#VALUE!</v>
      </c>
      <c r="P164" s="1603" t="e">
        <f t="shared" si="68"/>
        <v>#VALUE!</v>
      </c>
      <c r="Q164" s="1603" t="e">
        <f t="shared" si="68"/>
        <v>#VALUE!</v>
      </c>
      <c r="R164" s="1603" t="e">
        <f t="shared" si="68"/>
        <v>#VALUE!</v>
      </c>
      <c r="S164" s="1603" t="e">
        <f t="shared" si="68"/>
        <v>#VALUE!</v>
      </c>
      <c r="T164" s="1603" t="e">
        <f t="shared" si="68"/>
        <v>#VALUE!</v>
      </c>
      <c r="U164" s="1603" t="e">
        <f t="shared" si="68"/>
        <v>#VALUE!</v>
      </c>
      <c r="V164" s="1603" t="e">
        <f t="shared" si="68"/>
        <v>#VALUE!</v>
      </c>
      <c r="W164" s="1603" t="e">
        <f t="shared" si="68"/>
        <v>#VALUE!</v>
      </c>
      <c r="X164" s="1603" t="e">
        <f t="shared" si="68"/>
        <v>#VALUE!</v>
      </c>
      <c r="Y164" s="1603" t="e">
        <f t="shared" si="68"/>
        <v>#VALUE!</v>
      </c>
      <c r="Z164" s="1603" t="e">
        <f t="shared" si="68"/>
        <v>#VALUE!</v>
      </c>
      <c r="AA164" s="1603" t="e">
        <f t="shared" si="68"/>
        <v>#VALUE!</v>
      </c>
      <c r="AB164" s="1603" t="e">
        <f t="shared" si="68"/>
        <v>#VALUE!</v>
      </c>
      <c r="AC164" s="1603" t="e">
        <f t="shared" si="68"/>
        <v>#VALUE!</v>
      </c>
      <c r="AD164" s="1603" t="e">
        <f t="shared" si="68"/>
        <v>#VALUE!</v>
      </c>
      <c r="AE164" s="1603" t="e">
        <f t="shared" si="68"/>
        <v>#VALUE!</v>
      </c>
      <c r="AF164" s="1603" t="e">
        <f t="shared" si="68"/>
        <v>#VALUE!</v>
      </c>
      <c r="AG164" s="1603" t="e">
        <f t="shared" si="68"/>
        <v>#VALUE!</v>
      </c>
      <c r="AH164" s="1604" t="s">
        <v>2272</v>
      </c>
      <c r="AI164" s="1605">
        <f>_xlfn.AGGREGATE(9,6,C164:AG164)</f>
        <v>0</v>
      </c>
      <c r="AJ164" s="1595"/>
      <c r="AK164" s="1567"/>
      <c r="AL164" s="1567"/>
    </row>
    <row r="165" spans="2:38" hidden="1">
      <c r="B165" s="1602" t="s">
        <v>2376</v>
      </c>
      <c r="C165" s="1606" t="e">
        <f>IF(AND(DAY(C154)&gt;=8,DAY(C154)&lt;=14,C155="土",OR(C160="休",C160="雨")),1,0)</f>
        <v>#VALUE!</v>
      </c>
      <c r="D165" s="1606" t="e">
        <f>IF(AND(DAY(D154)&gt;=8,DAY(D154)&lt;=14,D155="土",OR(D160="休",D160="雨")),1,0)</f>
        <v>#VALUE!</v>
      </c>
      <c r="E165" s="1606" t="e">
        <f t="shared" ref="E165:AG165" si="69">IF(AND(DAY(E154)&gt;=8,DAY(E154)&lt;=14,E155="土",OR(E160="休",E160="雨")),1,0)</f>
        <v>#VALUE!</v>
      </c>
      <c r="F165" s="1606" t="e">
        <f t="shared" si="69"/>
        <v>#VALUE!</v>
      </c>
      <c r="G165" s="1606" t="e">
        <f t="shared" si="69"/>
        <v>#VALUE!</v>
      </c>
      <c r="H165" s="1606" t="e">
        <f t="shared" si="69"/>
        <v>#VALUE!</v>
      </c>
      <c r="I165" s="1606" t="e">
        <f t="shared" si="69"/>
        <v>#VALUE!</v>
      </c>
      <c r="J165" s="1606" t="e">
        <f t="shared" si="69"/>
        <v>#VALUE!</v>
      </c>
      <c r="K165" s="1606" t="e">
        <f t="shared" si="69"/>
        <v>#VALUE!</v>
      </c>
      <c r="L165" s="1606" t="e">
        <f t="shared" si="69"/>
        <v>#VALUE!</v>
      </c>
      <c r="M165" s="1606" t="e">
        <f t="shared" si="69"/>
        <v>#VALUE!</v>
      </c>
      <c r="N165" s="1606" t="e">
        <f t="shared" si="69"/>
        <v>#VALUE!</v>
      </c>
      <c r="O165" s="1606" t="e">
        <f t="shared" si="69"/>
        <v>#VALUE!</v>
      </c>
      <c r="P165" s="1606" t="e">
        <f t="shared" si="69"/>
        <v>#VALUE!</v>
      </c>
      <c r="Q165" s="1606" t="e">
        <f t="shared" si="69"/>
        <v>#VALUE!</v>
      </c>
      <c r="R165" s="1606" t="e">
        <f t="shared" si="69"/>
        <v>#VALUE!</v>
      </c>
      <c r="S165" s="1606" t="e">
        <f t="shared" si="69"/>
        <v>#VALUE!</v>
      </c>
      <c r="T165" s="1606" t="e">
        <f t="shared" si="69"/>
        <v>#VALUE!</v>
      </c>
      <c r="U165" s="1606" t="e">
        <f t="shared" si="69"/>
        <v>#VALUE!</v>
      </c>
      <c r="V165" s="1606" t="e">
        <f t="shared" si="69"/>
        <v>#VALUE!</v>
      </c>
      <c r="W165" s="1606" t="e">
        <f t="shared" si="69"/>
        <v>#VALUE!</v>
      </c>
      <c r="X165" s="1606" t="e">
        <f t="shared" si="69"/>
        <v>#VALUE!</v>
      </c>
      <c r="Y165" s="1606" t="e">
        <f t="shared" si="69"/>
        <v>#VALUE!</v>
      </c>
      <c r="Z165" s="1606" t="e">
        <f t="shared" si="69"/>
        <v>#VALUE!</v>
      </c>
      <c r="AA165" s="1606" t="e">
        <f t="shared" si="69"/>
        <v>#VALUE!</v>
      </c>
      <c r="AB165" s="1606" t="e">
        <f t="shared" si="69"/>
        <v>#VALUE!</v>
      </c>
      <c r="AC165" s="1606" t="e">
        <f t="shared" si="69"/>
        <v>#VALUE!</v>
      </c>
      <c r="AD165" s="1606" t="e">
        <f t="shared" si="69"/>
        <v>#VALUE!</v>
      </c>
      <c r="AE165" s="1606" t="e">
        <f t="shared" si="69"/>
        <v>#VALUE!</v>
      </c>
      <c r="AF165" s="1606" t="e">
        <f t="shared" si="69"/>
        <v>#VALUE!</v>
      </c>
      <c r="AG165" s="1606" t="e">
        <f t="shared" si="69"/>
        <v>#VALUE!</v>
      </c>
      <c r="AH165" s="1604" t="s">
        <v>2273</v>
      </c>
      <c r="AI165" s="1605">
        <f>_xlfn.AGGREGATE(9,6,C165:AG165)</f>
        <v>0</v>
      </c>
      <c r="AJ165" s="1595"/>
      <c r="AK165" s="1567"/>
      <c r="AL165" s="1567"/>
    </row>
    <row r="166" spans="2:38" s="1567" customFormat="1">
      <c r="B166" s="1565"/>
      <c r="C166" s="1565"/>
      <c r="D166" s="1565"/>
      <c r="E166" s="1565"/>
      <c r="F166" s="1565"/>
      <c r="G166" s="1565"/>
      <c r="H166" s="1565"/>
      <c r="I166" s="1565"/>
      <c r="J166" s="1565"/>
      <c r="K166" s="1565"/>
      <c r="L166" s="1565"/>
      <c r="M166" s="1565"/>
      <c r="N166" s="1565"/>
      <c r="O166" s="1565"/>
      <c r="P166" s="1565"/>
      <c r="Q166" s="1565"/>
      <c r="R166" s="1565"/>
      <c r="S166" s="1565"/>
      <c r="T166" s="1565"/>
      <c r="U166" s="1565"/>
      <c r="V166" s="1565"/>
      <c r="W166" s="1565"/>
      <c r="X166" s="1565"/>
      <c r="Y166" s="1565"/>
      <c r="Z166" s="1565"/>
      <c r="AA166" s="1565"/>
      <c r="AB166" s="1565"/>
      <c r="AC166" s="1565"/>
      <c r="AD166" s="1565"/>
      <c r="AE166" s="1565"/>
      <c r="AF166" s="1565"/>
      <c r="AG166" s="1565"/>
      <c r="AI166" s="1565"/>
    </row>
    <row r="167" spans="2:38" hidden="1">
      <c r="B167" s="1565"/>
      <c r="C167" s="1565" t="e">
        <f>YEAR(C170)</f>
        <v>#VALUE!</v>
      </c>
      <c r="D167" s="1565" t="e">
        <f>MONTH(C170)</f>
        <v>#VALUE!</v>
      </c>
      <c r="E167" s="1565"/>
      <c r="F167" s="1565"/>
      <c r="G167" s="1565"/>
      <c r="H167" s="1565"/>
      <c r="I167" s="1565"/>
      <c r="J167" s="1565"/>
      <c r="K167" s="1565"/>
      <c r="L167" s="1565"/>
      <c r="M167" s="1565"/>
      <c r="N167" s="1565"/>
      <c r="O167" s="1565"/>
      <c r="P167" s="1565"/>
      <c r="Q167" s="1565"/>
      <c r="R167" s="1565"/>
      <c r="S167" s="1565"/>
      <c r="T167" s="1565"/>
      <c r="U167" s="1565"/>
      <c r="V167" s="1565"/>
      <c r="W167" s="1565"/>
      <c r="X167" s="1565"/>
      <c r="Y167" s="1565"/>
      <c r="Z167" s="1565"/>
      <c r="AA167" s="1565"/>
      <c r="AB167" s="1565"/>
      <c r="AC167" s="1565"/>
      <c r="AD167" s="1565"/>
      <c r="AE167" s="1565"/>
      <c r="AF167" s="1565"/>
      <c r="AG167" s="1565"/>
      <c r="AH167" s="1567"/>
      <c r="AI167" s="1565"/>
      <c r="AJ167" s="1567"/>
      <c r="AK167" s="1567"/>
      <c r="AL167" s="1567"/>
    </row>
    <row r="168" spans="2:38">
      <c r="B168" s="1570" t="s">
        <v>2266</v>
      </c>
      <c r="C168" s="4224" t="e">
        <f>C170</f>
        <v>#VALUE!</v>
      </c>
      <c r="D168" s="4225"/>
      <c r="E168" s="4225"/>
      <c r="F168" s="4225"/>
      <c r="G168" s="4225"/>
      <c r="H168" s="4225"/>
      <c r="I168" s="4225"/>
      <c r="J168" s="4225"/>
      <c r="K168" s="4225"/>
      <c r="L168" s="4225"/>
      <c r="M168" s="4225"/>
      <c r="N168" s="4225"/>
      <c r="O168" s="4225"/>
      <c r="P168" s="4225"/>
      <c r="Q168" s="4225"/>
      <c r="R168" s="4225"/>
      <c r="S168" s="4225"/>
      <c r="T168" s="4225"/>
      <c r="U168" s="4225"/>
      <c r="V168" s="4225"/>
      <c r="W168" s="4225"/>
      <c r="X168" s="4225"/>
      <c r="Y168" s="4225"/>
      <c r="Z168" s="4225"/>
      <c r="AA168" s="4225"/>
      <c r="AB168" s="4225"/>
      <c r="AC168" s="4225"/>
      <c r="AD168" s="4225"/>
      <c r="AE168" s="4225"/>
      <c r="AF168" s="4225"/>
      <c r="AG168" s="4225"/>
      <c r="AH168" s="4225"/>
      <c r="AI168" s="4226"/>
      <c r="AJ168" s="1567"/>
      <c r="AK168" s="1567"/>
      <c r="AL168" s="1567"/>
    </row>
    <row r="169" spans="2:38" hidden="1">
      <c r="B169" s="1608"/>
      <c r="C169" s="1590" t="e">
        <f>DATE($C167,$D167,1)</f>
        <v>#VALUE!</v>
      </c>
      <c r="D169" s="1590" t="e">
        <f t="shared" ref="D169:AG169" si="70">C169+1</f>
        <v>#VALUE!</v>
      </c>
      <c r="E169" s="1590" t="e">
        <f t="shared" si="70"/>
        <v>#VALUE!</v>
      </c>
      <c r="F169" s="1590" t="e">
        <f t="shared" si="70"/>
        <v>#VALUE!</v>
      </c>
      <c r="G169" s="1590" t="e">
        <f t="shared" si="70"/>
        <v>#VALUE!</v>
      </c>
      <c r="H169" s="1590" t="e">
        <f t="shared" si="70"/>
        <v>#VALUE!</v>
      </c>
      <c r="I169" s="1590" t="e">
        <f t="shared" si="70"/>
        <v>#VALUE!</v>
      </c>
      <c r="J169" s="1590" t="e">
        <f t="shared" si="70"/>
        <v>#VALUE!</v>
      </c>
      <c r="K169" s="1590" t="e">
        <f t="shared" si="70"/>
        <v>#VALUE!</v>
      </c>
      <c r="L169" s="1590" t="e">
        <f t="shared" si="70"/>
        <v>#VALUE!</v>
      </c>
      <c r="M169" s="1590" t="e">
        <f t="shared" si="70"/>
        <v>#VALUE!</v>
      </c>
      <c r="N169" s="1590" t="e">
        <f t="shared" si="70"/>
        <v>#VALUE!</v>
      </c>
      <c r="O169" s="1590" t="e">
        <f t="shared" si="70"/>
        <v>#VALUE!</v>
      </c>
      <c r="P169" s="1590" t="e">
        <f t="shared" si="70"/>
        <v>#VALUE!</v>
      </c>
      <c r="Q169" s="1590" t="e">
        <f t="shared" si="70"/>
        <v>#VALUE!</v>
      </c>
      <c r="R169" s="1590" t="e">
        <f t="shared" si="70"/>
        <v>#VALUE!</v>
      </c>
      <c r="S169" s="1590" t="e">
        <f t="shared" si="70"/>
        <v>#VALUE!</v>
      </c>
      <c r="T169" s="1590" t="e">
        <f t="shared" si="70"/>
        <v>#VALUE!</v>
      </c>
      <c r="U169" s="1590" t="e">
        <f t="shared" si="70"/>
        <v>#VALUE!</v>
      </c>
      <c r="V169" s="1590" t="e">
        <f t="shared" si="70"/>
        <v>#VALUE!</v>
      </c>
      <c r="W169" s="1590" t="e">
        <f t="shared" si="70"/>
        <v>#VALUE!</v>
      </c>
      <c r="X169" s="1590" t="e">
        <f t="shared" si="70"/>
        <v>#VALUE!</v>
      </c>
      <c r="Y169" s="1590" t="e">
        <f t="shared" si="70"/>
        <v>#VALUE!</v>
      </c>
      <c r="Z169" s="1590" t="e">
        <f t="shared" si="70"/>
        <v>#VALUE!</v>
      </c>
      <c r="AA169" s="1590" t="e">
        <f t="shared" si="70"/>
        <v>#VALUE!</v>
      </c>
      <c r="AB169" s="1590" t="e">
        <f t="shared" si="70"/>
        <v>#VALUE!</v>
      </c>
      <c r="AC169" s="1590" t="e">
        <f t="shared" si="70"/>
        <v>#VALUE!</v>
      </c>
      <c r="AD169" s="1590" t="e">
        <f t="shared" si="70"/>
        <v>#VALUE!</v>
      </c>
      <c r="AE169" s="1590" t="e">
        <f t="shared" si="70"/>
        <v>#VALUE!</v>
      </c>
      <c r="AF169" s="1590" t="e">
        <f t="shared" si="70"/>
        <v>#VALUE!</v>
      </c>
      <c r="AG169" s="1590" t="e">
        <f t="shared" si="70"/>
        <v>#VALUE!</v>
      </c>
      <c r="AH169" s="1609"/>
      <c r="AI169" s="1610"/>
      <c r="AJ169" s="1567"/>
      <c r="AK169" s="1567"/>
      <c r="AL169" s="1567"/>
    </row>
    <row r="170" spans="2:38">
      <c r="B170" s="1611" t="s">
        <v>2267</v>
      </c>
      <c r="C170" s="1612" t="e">
        <f>IF(EDATE(C153,1)&gt;$G$5,"",EDATE(C153,1))</f>
        <v>#VALUE!</v>
      </c>
      <c r="D170" s="1590" t="e">
        <f t="shared" ref="D170:AG170" si="71">IF(D169&gt;$G$5,"",IF(C170=EOMONTH(DATE($C167,$D167,1),0),"",IF(C170="","",C170+1)))</f>
        <v>#VALUE!</v>
      </c>
      <c r="E170" s="1590" t="e">
        <f t="shared" si="71"/>
        <v>#VALUE!</v>
      </c>
      <c r="F170" s="1590" t="e">
        <f t="shared" si="71"/>
        <v>#VALUE!</v>
      </c>
      <c r="G170" s="1590" t="e">
        <f t="shared" si="71"/>
        <v>#VALUE!</v>
      </c>
      <c r="H170" s="1590" t="e">
        <f t="shared" si="71"/>
        <v>#VALUE!</v>
      </c>
      <c r="I170" s="1590" t="e">
        <f t="shared" si="71"/>
        <v>#VALUE!</v>
      </c>
      <c r="J170" s="1590" t="e">
        <f t="shared" si="71"/>
        <v>#VALUE!</v>
      </c>
      <c r="K170" s="1590" t="e">
        <f t="shared" si="71"/>
        <v>#VALUE!</v>
      </c>
      <c r="L170" s="1590" t="e">
        <f t="shared" si="71"/>
        <v>#VALUE!</v>
      </c>
      <c r="M170" s="1590" t="e">
        <f t="shared" si="71"/>
        <v>#VALUE!</v>
      </c>
      <c r="N170" s="1590" t="e">
        <f t="shared" si="71"/>
        <v>#VALUE!</v>
      </c>
      <c r="O170" s="1590" t="e">
        <f t="shared" si="71"/>
        <v>#VALUE!</v>
      </c>
      <c r="P170" s="1590" t="e">
        <f t="shared" si="71"/>
        <v>#VALUE!</v>
      </c>
      <c r="Q170" s="1590" t="e">
        <f t="shared" si="71"/>
        <v>#VALUE!</v>
      </c>
      <c r="R170" s="1590" t="e">
        <f t="shared" si="71"/>
        <v>#VALUE!</v>
      </c>
      <c r="S170" s="1590" t="e">
        <f t="shared" si="71"/>
        <v>#VALUE!</v>
      </c>
      <c r="T170" s="1590" t="e">
        <f t="shared" si="71"/>
        <v>#VALUE!</v>
      </c>
      <c r="U170" s="1590" t="e">
        <f t="shared" si="71"/>
        <v>#VALUE!</v>
      </c>
      <c r="V170" s="1590" t="e">
        <f t="shared" si="71"/>
        <v>#VALUE!</v>
      </c>
      <c r="W170" s="1590" t="e">
        <f t="shared" si="71"/>
        <v>#VALUE!</v>
      </c>
      <c r="X170" s="1590" t="e">
        <f t="shared" si="71"/>
        <v>#VALUE!</v>
      </c>
      <c r="Y170" s="1590" t="e">
        <f t="shared" si="71"/>
        <v>#VALUE!</v>
      </c>
      <c r="Z170" s="1590" t="e">
        <f t="shared" si="71"/>
        <v>#VALUE!</v>
      </c>
      <c r="AA170" s="1590" t="e">
        <f t="shared" si="71"/>
        <v>#VALUE!</v>
      </c>
      <c r="AB170" s="1590" t="e">
        <f t="shared" si="71"/>
        <v>#VALUE!</v>
      </c>
      <c r="AC170" s="1590" t="e">
        <f t="shared" si="71"/>
        <v>#VALUE!</v>
      </c>
      <c r="AD170" s="1590" t="e">
        <f t="shared" si="71"/>
        <v>#VALUE!</v>
      </c>
      <c r="AE170" s="1590" t="e">
        <f t="shared" si="71"/>
        <v>#VALUE!</v>
      </c>
      <c r="AF170" s="1590" t="e">
        <f t="shared" si="71"/>
        <v>#VALUE!</v>
      </c>
      <c r="AG170" s="1590" t="e">
        <f t="shared" si="71"/>
        <v>#VALUE!</v>
      </c>
      <c r="AH170" s="1591" t="s">
        <v>2268</v>
      </c>
      <c r="AI170" s="1592">
        <f>+COUNTIFS(C171:AG171,"土",C172:AG172,"")+COUNTIFS(C171:AG171,"日",C172:AG172,"")</f>
        <v>0</v>
      </c>
      <c r="AJ170" s="1567"/>
      <c r="AK170" s="1567"/>
      <c r="AL170" s="1567"/>
    </row>
    <row r="171" spans="2:38" s="1567" customFormat="1">
      <c r="B171" s="1584" t="s">
        <v>1060</v>
      </c>
      <c r="C171" s="1572" t="str">
        <f>IFERROR(TEXT(WEEKDAY(+C170),"aaa"),"")</f>
        <v/>
      </c>
      <c r="D171" s="1572" t="str">
        <f t="shared" ref="D171:AG171" si="72">IFERROR(TEXT(WEEKDAY(+D170),"aaa"),"")</f>
        <v/>
      </c>
      <c r="E171" s="1572" t="str">
        <f t="shared" si="72"/>
        <v/>
      </c>
      <c r="F171" s="1572" t="str">
        <f t="shared" si="72"/>
        <v/>
      </c>
      <c r="G171" s="1572" t="str">
        <f t="shared" si="72"/>
        <v/>
      </c>
      <c r="H171" s="1572" t="str">
        <f t="shared" si="72"/>
        <v/>
      </c>
      <c r="I171" s="1572" t="str">
        <f t="shared" si="72"/>
        <v/>
      </c>
      <c r="J171" s="1572" t="str">
        <f t="shared" si="72"/>
        <v/>
      </c>
      <c r="K171" s="1572" t="str">
        <f t="shared" si="72"/>
        <v/>
      </c>
      <c r="L171" s="1572" t="str">
        <f t="shared" si="72"/>
        <v/>
      </c>
      <c r="M171" s="1572" t="str">
        <f t="shared" si="72"/>
        <v/>
      </c>
      <c r="N171" s="1572" t="str">
        <f t="shared" si="72"/>
        <v/>
      </c>
      <c r="O171" s="1572" t="str">
        <f t="shared" si="72"/>
        <v/>
      </c>
      <c r="P171" s="1572" t="str">
        <f t="shared" si="72"/>
        <v/>
      </c>
      <c r="Q171" s="1572" t="str">
        <f t="shared" si="72"/>
        <v/>
      </c>
      <c r="R171" s="1572" t="str">
        <f t="shared" si="72"/>
        <v/>
      </c>
      <c r="S171" s="1572" t="str">
        <f t="shared" si="72"/>
        <v/>
      </c>
      <c r="T171" s="1572" t="str">
        <f t="shared" si="72"/>
        <v/>
      </c>
      <c r="U171" s="1572" t="str">
        <f t="shared" si="72"/>
        <v/>
      </c>
      <c r="V171" s="1572" t="str">
        <f t="shared" si="72"/>
        <v/>
      </c>
      <c r="W171" s="1572" t="str">
        <f t="shared" si="72"/>
        <v/>
      </c>
      <c r="X171" s="1572" t="str">
        <f t="shared" si="72"/>
        <v/>
      </c>
      <c r="Y171" s="1572" t="str">
        <f t="shared" si="72"/>
        <v/>
      </c>
      <c r="Z171" s="1572" t="str">
        <f t="shared" si="72"/>
        <v/>
      </c>
      <c r="AA171" s="1572" t="str">
        <f t="shared" si="72"/>
        <v/>
      </c>
      <c r="AB171" s="1572" t="str">
        <f t="shared" si="72"/>
        <v/>
      </c>
      <c r="AC171" s="1572" t="str">
        <f t="shared" si="72"/>
        <v/>
      </c>
      <c r="AD171" s="1572" t="str">
        <f t="shared" si="72"/>
        <v/>
      </c>
      <c r="AE171" s="1572" t="str">
        <f t="shared" si="72"/>
        <v/>
      </c>
      <c r="AF171" s="1572" t="str">
        <f t="shared" si="72"/>
        <v/>
      </c>
      <c r="AG171" s="1572" t="str">
        <f t="shared" si="72"/>
        <v/>
      </c>
      <c r="AH171" s="1591" t="s">
        <v>2269</v>
      </c>
      <c r="AI171" s="1592">
        <f>+COUNTIF(C172:AG172,"夏休")+COUNTIF(C172:AG172,"冬休")+COUNTIF(C172:AG172,"中止")</f>
        <v>0</v>
      </c>
    </row>
    <row r="172" spans="2:38" s="1567" customFormat="1" ht="13.5" customHeight="1">
      <c r="B172" s="4227" t="s">
        <v>2270</v>
      </c>
      <c r="C172" s="4229"/>
      <c r="D172" s="4220"/>
      <c r="E172" s="4220"/>
      <c r="F172" s="4220"/>
      <c r="G172" s="4220"/>
      <c r="H172" s="4220"/>
      <c r="I172" s="4220"/>
      <c r="J172" s="4220"/>
      <c r="K172" s="4220"/>
      <c r="L172" s="4220"/>
      <c r="M172" s="4220"/>
      <c r="N172" s="4220"/>
      <c r="O172" s="4220"/>
      <c r="P172" s="4220"/>
      <c r="Q172" s="4220"/>
      <c r="R172" s="4220"/>
      <c r="S172" s="4220"/>
      <c r="T172" s="4220"/>
      <c r="U172" s="4220"/>
      <c r="V172" s="4220"/>
      <c r="W172" s="4220"/>
      <c r="X172" s="4220"/>
      <c r="Y172" s="4220"/>
      <c r="Z172" s="4220"/>
      <c r="AA172" s="4220"/>
      <c r="AB172" s="4220"/>
      <c r="AC172" s="4220"/>
      <c r="AD172" s="4220"/>
      <c r="AE172" s="4220"/>
      <c r="AF172" s="4220"/>
      <c r="AG172" s="4221"/>
      <c r="AH172" s="1593" t="s">
        <v>1061</v>
      </c>
      <c r="AI172" s="1594">
        <f>COUNT(C170:AG170)-AI171</f>
        <v>0</v>
      </c>
    </row>
    <row r="173" spans="2:38" s="1567" customFormat="1" ht="13.5" customHeight="1">
      <c r="B173" s="4228"/>
      <c r="C173" s="4229"/>
      <c r="D173" s="4220"/>
      <c r="E173" s="4220"/>
      <c r="F173" s="4220"/>
      <c r="G173" s="4220"/>
      <c r="H173" s="4220"/>
      <c r="I173" s="4220"/>
      <c r="J173" s="4220"/>
      <c r="K173" s="4220"/>
      <c r="L173" s="4220"/>
      <c r="M173" s="4220"/>
      <c r="N173" s="4220"/>
      <c r="O173" s="4220"/>
      <c r="P173" s="4220"/>
      <c r="Q173" s="4220"/>
      <c r="R173" s="4220"/>
      <c r="S173" s="4220"/>
      <c r="T173" s="4220"/>
      <c r="U173" s="4220"/>
      <c r="V173" s="4220"/>
      <c r="W173" s="4220"/>
      <c r="X173" s="4220"/>
      <c r="Y173" s="4220"/>
      <c r="Z173" s="4220"/>
      <c r="AA173" s="4220"/>
      <c r="AB173" s="4220"/>
      <c r="AC173" s="4220"/>
      <c r="AD173" s="4220"/>
      <c r="AE173" s="4220"/>
      <c r="AF173" s="4220"/>
      <c r="AG173" s="4221"/>
      <c r="AH173" s="1593" t="s">
        <v>1062</v>
      </c>
      <c r="AI173" s="1594">
        <f>+COUNTIF(C174:AG175,"休")</f>
        <v>0</v>
      </c>
      <c r="AJ173" s="1595" t="e">
        <f>IF(AI174&gt;0.285,"",IF(AI173&lt;AI170,"←計画日数が足りません",""))</f>
        <v>#DIV/0!</v>
      </c>
    </row>
    <row r="174" spans="2:38" s="1567" customFormat="1" ht="13.5" customHeight="1">
      <c r="B174" s="4222" t="s">
        <v>1055</v>
      </c>
      <c r="C174" s="4214"/>
      <c r="D174" s="4214"/>
      <c r="E174" s="4214"/>
      <c r="F174" s="4214"/>
      <c r="G174" s="4214"/>
      <c r="H174" s="4214"/>
      <c r="I174" s="4214"/>
      <c r="J174" s="4214"/>
      <c r="K174" s="4214"/>
      <c r="L174" s="4214"/>
      <c r="M174" s="4214"/>
      <c r="N174" s="4214"/>
      <c r="O174" s="4214"/>
      <c r="P174" s="4214"/>
      <c r="Q174" s="4214"/>
      <c r="R174" s="4214"/>
      <c r="S174" s="4214"/>
      <c r="T174" s="4214"/>
      <c r="U174" s="4214"/>
      <c r="V174" s="4214"/>
      <c r="W174" s="4214"/>
      <c r="X174" s="4214"/>
      <c r="Y174" s="4214"/>
      <c r="Z174" s="4214"/>
      <c r="AA174" s="4214"/>
      <c r="AB174" s="4214"/>
      <c r="AC174" s="4214"/>
      <c r="AD174" s="4214"/>
      <c r="AE174" s="4214"/>
      <c r="AF174" s="4214"/>
      <c r="AG174" s="4215"/>
      <c r="AH174" s="1593" t="s">
        <v>1063</v>
      </c>
      <c r="AI174" s="1596" t="e">
        <f>+AI173/AI172</f>
        <v>#DIV/0!</v>
      </c>
    </row>
    <row r="175" spans="2:38" s="1567" customFormat="1">
      <c r="B175" s="4222"/>
      <c r="C175" s="4214"/>
      <c r="D175" s="4214"/>
      <c r="E175" s="4214"/>
      <c r="F175" s="4214"/>
      <c r="G175" s="4214"/>
      <c r="H175" s="4214"/>
      <c r="I175" s="4214"/>
      <c r="J175" s="4214"/>
      <c r="K175" s="4214"/>
      <c r="L175" s="4214"/>
      <c r="M175" s="4214"/>
      <c r="N175" s="4214"/>
      <c r="O175" s="4214"/>
      <c r="P175" s="4214"/>
      <c r="Q175" s="4214"/>
      <c r="R175" s="4214"/>
      <c r="S175" s="4214"/>
      <c r="T175" s="4214"/>
      <c r="U175" s="4214"/>
      <c r="V175" s="4214"/>
      <c r="W175" s="4214"/>
      <c r="X175" s="4214"/>
      <c r="Y175" s="4214"/>
      <c r="Z175" s="4214"/>
      <c r="AA175" s="4214"/>
      <c r="AB175" s="4214"/>
      <c r="AC175" s="4214"/>
      <c r="AD175" s="4214"/>
      <c r="AE175" s="4214"/>
      <c r="AF175" s="4214"/>
      <c r="AG175" s="4215"/>
      <c r="AH175" s="1593" t="s">
        <v>1051</v>
      </c>
      <c r="AI175" s="1594">
        <f>+COUNTA(C176:AG177)</f>
        <v>0</v>
      </c>
    </row>
    <row r="176" spans="2:38" s="1567" customFormat="1">
      <c r="B176" s="4216" t="s">
        <v>1057</v>
      </c>
      <c r="C176" s="4212"/>
      <c r="D176" s="4212"/>
      <c r="E176" s="4212"/>
      <c r="F176" s="4212"/>
      <c r="G176" s="4212"/>
      <c r="H176" s="4212"/>
      <c r="I176" s="4212"/>
      <c r="J176" s="4212"/>
      <c r="K176" s="4212"/>
      <c r="L176" s="4212"/>
      <c r="M176" s="4212"/>
      <c r="N176" s="4212"/>
      <c r="O176" s="4212"/>
      <c r="P176" s="4212"/>
      <c r="Q176" s="4212"/>
      <c r="R176" s="4212"/>
      <c r="S176" s="4212"/>
      <c r="T176" s="4212"/>
      <c r="U176" s="4212"/>
      <c r="V176" s="4212"/>
      <c r="W176" s="4212"/>
      <c r="X176" s="4212"/>
      <c r="Y176" s="4212"/>
      <c r="Z176" s="4212"/>
      <c r="AA176" s="4212"/>
      <c r="AB176" s="4212"/>
      <c r="AC176" s="4212"/>
      <c r="AD176" s="4212"/>
      <c r="AE176" s="4212"/>
      <c r="AF176" s="4212"/>
      <c r="AG176" s="4210"/>
      <c r="AH176" s="1597" t="s">
        <v>1064</v>
      </c>
      <c r="AI176" s="1598" t="e">
        <f>+AI175/AI172</f>
        <v>#DIV/0!</v>
      </c>
      <c r="AL176" s="1565">
        <f>+COUNTIF(C174:AG175,"休")</f>
        <v>0</v>
      </c>
    </row>
    <row r="177" spans="2:38" s="1567" customFormat="1">
      <c r="B177" s="4217"/>
      <c r="C177" s="4213"/>
      <c r="D177" s="4213"/>
      <c r="E177" s="4213"/>
      <c r="F177" s="4213"/>
      <c r="G177" s="4213"/>
      <c r="H177" s="4213"/>
      <c r="I177" s="4213"/>
      <c r="J177" s="4213"/>
      <c r="K177" s="4213"/>
      <c r="L177" s="4213"/>
      <c r="M177" s="4213"/>
      <c r="N177" s="4213"/>
      <c r="O177" s="4213"/>
      <c r="P177" s="4213"/>
      <c r="Q177" s="4213"/>
      <c r="R177" s="4213"/>
      <c r="S177" s="4213"/>
      <c r="T177" s="4213"/>
      <c r="U177" s="4213"/>
      <c r="V177" s="4213"/>
      <c r="W177" s="4213"/>
      <c r="X177" s="4213"/>
      <c r="Y177" s="4213"/>
      <c r="Z177" s="4213"/>
      <c r="AA177" s="4213"/>
      <c r="AB177" s="4213"/>
      <c r="AC177" s="4213"/>
      <c r="AD177" s="4213"/>
      <c r="AE177" s="4213"/>
      <c r="AF177" s="4213"/>
      <c r="AG177" s="4211"/>
      <c r="AH177" s="1599" t="s">
        <v>2271</v>
      </c>
      <c r="AI177" s="1600" t="str">
        <f>IF(7&gt;AI172,"対象外",IF(OR(AI176&gt;=0.285,AI175&gt;=AI170),"OK","NG"))</f>
        <v>対象外</v>
      </c>
      <c r="AJ177" s="1595" t="str">
        <f>IF(AI177="対象外","←７日間に満たない期間は達成判定の対象外",IF(AI177="NG","←月単位未達成","←月単位達成"))</f>
        <v>←７日間に満たない期間は達成判定の対象外</v>
      </c>
      <c r="AL177" s="1601" t="str">
        <f>IF(7&gt;AI172,"対象外",IF(AL176&gt;=AI170,"OK","NG"))</f>
        <v>対象外</v>
      </c>
    </row>
    <row r="178" spans="2:38" hidden="1">
      <c r="B178" s="1602" t="s">
        <v>2373</v>
      </c>
      <c r="C178" s="1603" t="e">
        <f t="shared" ref="C178:AG178" si="73">IF(AND(DAY(C170)&gt;=22,DAY(C170)&lt;=28,C171="土"),1,0)</f>
        <v>#VALUE!</v>
      </c>
      <c r="D178" s="1603" t="e">
        <f t="shared" si="73"/>
        <v>#VALUE!</v>
      </c>
      <c r="E178" s="1603" t="e">
        <f t="shared" si="73"/>
        <v>#VALUE!</v>
      </c>
      <c r="F178" s="1603" t="e">
        <f t="shared" si="73"/>
        <v>#VALUE!</v>
      </c>
      <c r="G178" s="1603" t="e">
        <f t="shared" si="73"/>
        <v>#VALUE!</v>
      </c>
      <c r="H178" s="1603" t="e">
        <f t="shared" si="73"/>
        <v>#VALUE!</v>
      </c>
      <c r="I178" s="1603" t="e">
        <f t="shared" si="73"/>
        <v>#VALUE!</v>
      </c>
      <c r="J178" s="1603" t="e">
        <f t="shared" si="73"/>
        <v>#VALUE!</v>
      </c>
      <c r="K178" s="1603" t="e">
        <f t="shared" si="73"/>
        <v>#VALUE!</v>
      </c>
      <c r="L178" s="1603" t="e">
        <f t="shared" si="73"/>
        <v>#VALUE!</v>
      </c>
      <c r="M178" s="1603" t="e">
        <f t="shared" si="73"/>
        <v>#VALUE!</v>
      </c>
      <c r="N178" s="1603" t="e">
        <f t="shared" si="73"/>
        <v>#VALUE!</v>
      </c>
      <c r="O178" s="1603" t="e">
        <f t="shared" si="73"/>
        <v>#VALUE!</v>
      </c>
      <c r="P178" s="1603" t="e">
        <f t="shared" si="73"/>
        <v>#VALUE!</v>
      </c>
      <c r="Q178" s="1603" t="e">
        <f t="shared" si="73"/>
        <v>#VALUE!</v>
      </c>
      <c r="R178" s="1603" t="e">
        <f t="shared" si="73"/>
        <v>#VALUE!</v>
      </c>
      <c r="S178" s="1603" t="e">
        <f t="shared" si="73"/>
        <v>#VALUE!</v>
      </c>
      <c r="T178" s="1603" t="e">
        <f t="shared" si="73"/>
        <v>#VALUE!</v>
      </c>
      <c r="U178" s="1603" t="e">
        <f t="shared" si="73"/>
        <v>#VALUE!</v>
      </c>
      <c r="V178" s="1603" t="e">
        <f t="shared" si="73"/>
        <v>#VALUE!</v>
      </c>
      <c r="W178" s="1603" t="e">
        <f t="shared" si="73"/>
        <v>#VALUE!</v>
      </c>
      <c r="X178" s="1603" t="e">
        <f t="shared" si="73"/>
        <v>#VALUE!</v>
      </c>
      <c r="Y178" s="1603" t="e">
        <f t="shared" si="73"/>
        <v>#VALUE!</v>
      </c>
      <c r="Z178" s="1603" t="e">
        <f t="shared" si="73"/>
        <v>#VALUE!</v>
      </c>
      <c r="AA178" s="1603" t="e">
        <f t="shared" si="73"/>
        <v>#VALUE!</v>
      </c>
      <c r="AB178" s="1603" t="e">
        <f t="shared" si="73"/>
        <v>#VALUE!</v>
      </c>
      <c r="AC178" s="1603" t="e">
        <f t="shared" si="73"/>
        <v>#VALUE!</v>
      </c>
      <c r="AD178" s="1603" t="e">
        <f t="shared" si="73"/>
        <v>#VALUE!</v>
      </c>
      <c r="AE178" s="1603" t="e">
        <f t="shared" si="73"/>
        <v>#VALUE!</v>
      </c>
      <c r="AF178" s="1603" t="e">
        <f t="shared" si="73"/>
        <v>#VALUE!</v>
      </c>
      <c r="AG178" s="1603" t="e">
        <f t="shared" si="73"/>
        <v>#VALUE!</v>
      </c>
      <c r="AH178" s="1604" t="s">
        <v>2272</v>
      </c>
      <c r="AI178" s="1605">
        <f>_xlfn.AGGREGATE(9,6,C178:AG178)</f>
        <v>0</v>
      </c>
      <c r="AJ178" s="1595"/>
      <c r="AK178" s="1567"/>
      <c r="AL178" s="1567"/>
    </row>
    <row r="179" spans="2:38" hidden="1">
      <c r="B179" s="1602" t="s">
        <v>2374</v>
      </c>
      <c r="C179" s="1606" t="e">
        <f t="shared" ref="C179:AG179" si="74">IF(AND(DAY(C170)&gt;=22,DAY(C170)&lt;=28,C171="土",OR(C176="休",C176="雨")),1,0)</f>
        <v>#VALUE!</v>
      </c>
      <c r="D179" s="1606" t="e">
        <f t="shared" si="74"/>
        <v>#VALUE!</v>
      </c>
      <c r="E179" s="1606" t="e">
        <f t="shared" si="74"/>
        <v>#VALUE!</v>
      </c>
      <c r="F179" s="1606" t="e">
        <f t="shared" si="74"/>
        <v>#VALUE!</v>
      </c>
      <c r="G179" s="1606" t="e">
        <f t="shared" si="74"/>
        <v>#VALUE!</v>
      </c>
      <c r="H179" s="1606" t="e">
        <f t="shared" si="74"/>
        <v>#VALUE!</v>
      </c>
      <c r="I179" s="1606" t="e">
        <f t="shared" si="74"/>
        <v>#VALUE!</v>
      </c>
      <c r="J179" s="1606" t="e">
        <f t="shared" si="74"/>
        <v>#VALUE!</v>
      </c>
      <c r="K179" s="1606" t="e">
        <f t="shared" si="74"/>
        <v>#VALUE!</v>
      </c>
      <c r="L179" s="1606" t="e">
        <f t="shared" si="74"/>
        <v>#VALUE!</v>
      </c>
      <c r="M179" s="1606" t="e">
        <f t="shared" si="74"/>
        <v>#VALUE!</v>
      </c>
      <c r="N179" s="1606" t="e">
        <f t="shared" si="74"/>
        <v>#VALUE!</v>
      </c>
      <c r="O179" s="1606" t="e">
        <f t="shared" si="74"/>
        <v>#VALUE!</v>
      </c>
      <c r="P179" s="1606" t="e">
        <f t="shared" si="74"/>
        <v>#VALUE!</v>
      </c>
      <c r="Q179" s="1606" t="e">
        <f t="shared" si="74"/>
        <v>#VALUE!</v>
      </c>
      <c r="R179" s="1606" t="e">
        <f t="shared" si="74"/>
        <v>#VALUE!</v>
      </c>
      <c r="S179" s="1606" t="e">
        <f t="shared" si="74"/>
        <v>#VALUE!</v>
      </c>
      <c r="T179" s="1606" t="e">
        <f t="shared" si="74"/>
        <v>#VALUE!</v>
      </c>
      <c r="U179" s="1606" t="e">
        <f t="shared" si="74"/>
        <v>#VALUE!</v>
      </c>
      <c r="V179" s="1606" t="e">
        <f t="shared" si="74"/>
        <v>#VALUE!</v>
      </c>
      <c r="W179" s="1606" t="e">
        <f t="shared" si="74"/>
        <v>#VALUE!</v>
      </c>
      <c r="X179" s="1606" t="e">
        <f t="shared" si="74"/>
        <v>#VALUE!</v>
      </c>
      <c r="Y179" s="1606" t="e">
        <f t="shared" si="74"/>
        <v>#VALUE!</v>
      </c>
      <c r="Z179" s="1606" t="e">
        <f t="shared" si="74"/>
        <v>#VALUE!</v>
      </c>
      <c r="AA179" s="1606" t="e">
        <f t="shared" si="74"/>
        <v>#VALUE!</v>
      </c>
      <c r="AB179" s="1606" t="e">
        <f t="shared" si="74"/>
        <v>#VALUE!</v>
      </c>
      <c r="AC179" s="1606" t="e">
        <f t="shared" si="74"/>
        <v>#VALUE!</v>
      </c>
      <c r="AD179" s="1606" t="e">
        <f t="shared" si="74"/>
        <v>#VALUE!</v>
      </c>
      <c r="AE179" s="1606" t="e">
        <f t="shared" si="74"/>
        <v>#VALUE!</v>
      </c>
      <c r="AF179" s="1606" t="e">
        <f t="shared" si="74"/>
        <v>#VALUE!</v>
      </c>
      <c r="AG179" s="1606" t="e">
        <f t="shared" si="74"/>
        <v>#VALUE!</v>
      </c>
      <c r="AH179" s="1604" t="s">
        <v>2273</v>
      </c>
      <c r="AI179" s="1605">
        <f>_xlfn.AGGREGATE(9,6,C179:AG179)</f>
        <v>0</v>
      </c>
      <c r="AJ179" s="1595"/>
      <c r="AK179" s="1567"/>
      <c r="AL179" s="1567"/>
    </row>
    <row r="180" spans="2:38" hidden="1">
      <c r="B180" s="1602" t="s">
        <v>2375</v>
      </c>
      <c r="C180" s="1603" t="e">
        <f>IF(AND(DAY(C170)&gt;=8,DAY(C170)&lt;=14,C171="土"),1,0)</f>
        <v>#VALUE!</v>
      </c>
      <c r="D180" s="1603" t="e">
        <f>IF(AND(DAY(D170)&gt;=8,DAY(D170)&lt;=14,D171="土"),1,0)</f>
        <v>#VALUE!</v>
      </c>
      <c r="E180" s="1603" t="e">
        <f t="shared" ref="E180:AG180" si="75">IF(AND(DAY(E170)&gt;=8,DAY(E170)&lt;=14,E171="土"),1,0)</f>
        <v>#VALUE!</v>
      </c>
      <c r="F180" s="1603" t="e">
        <f t="shared" si="75"/>
        <v>#VALUE!</v>
      </c>
      <c r="G180" s="1603" t="e">
        <f t="shared" si="75"/>
        <v>#VALUE!</v>
      </c>
      <c r="H180" s="1603" t="e">
        <f t="shared" si="75"/>
        <v>#VALUE!</v>
      </c>
      <c r="I180" s="1603" t="e">
        <f t="shared" si="75"/>
        <v>#VALUE!</v>
      </c>
      <c r="J180" s="1603" t="e">
        <f t="shared" si="75"/>
        <v>#VALUE!</v>
      </c>
      <c r="K180" s="1603" t="e">
        <f t="shared" si="75"/>
        <v>#VALUE!</v>
      </c>
      <c r="L180" s="1603" t="e">
        <f t="shared" si="75"/>
        <v>#VALUE!</v>
      </c>
      <c r="M180" s="1603" t="e">
        <f t="shared" si="75"/>
        <v>#VALUE!</v>
      </c>
      <c r="N180" s="1603" t="e">
        <f t="shared" si="75"/>
        <v>#VALUE!</v>
      </c>
      <c r="O180" s="1603" t="e">
        <f t="shared" si="75"/>
        <v>#VALUE!</v>
      </c>
      <c r="P180" s="1603" t="e">
        <f t="shared" si="75"/>
        <v>#VALUE!</v>
      </c>
      <c r="Q180" s="1603" t="e">
        <f t="shared" si="75"/>
        <v>#VALUE!</v>
      </c>
      <c r="R180" s="1603" t="e">
        <f t="shared" si="75"/>
        <v>#VALUE!</v>
      </c>
      <c r="S180" s="1603" t="e">
        <f t="shared" si="75"/>
        <v>#VALUE!</v>
      </c>
      <c r="T180" s="1603" t="e">
        <f t="shared" si="75"/>
        <v>#VALUE!</v>
      </c>
      <c r="U180" s="1603" t="e">
        <f t="shared" si="75"/>
        <v>#VALUE!</v>
      </c>
      <c r="V180" s="1603" t="e">
        <f t="shared" si="75"/>
        <v>#VALUE!</v>
      </c>
      <c r="W180" s="1603" t="e">
        <f t="shared" si="75"/>
        <v>#VALUE!</v>
      </c>
      <c r="X180" s="1603" t="e">
        <f t="shared" si="75"/>
        <v>#VALUE!</v>
      </c>
      <c r="Y180" s="1603" t="e">
        <f t="shared" si="75"/>
        <v>#VALUE!</v>
      </c>
      <c r="Z180" s="1603" t="e">
        <f t="shared" si="75"/>
        <v>#VALUE!</v>
      </c>
      <c r="AA180" s="1603" t="e">
        <f t="shared" si="75"/>
        <v>#VALUE!</v>
      </c>
      <c r="AB180" s="1603" t="e">
        <f t="shared" si="75"/>
        <v>#VALUE!</v>
      </c>
      <c r="AC180" s="1603" t="e">
        <f t="shared" si="75"/>
        <v>#VALUE!</v>
      </c>
      <c r="AD180" s="1603" t="e">
        <f t="shared" si="75"/>
        <v>#VALUE!</v>
      </c>
      <c r="AE180" s="1603" t="e">
        <f t="shared" si="75"/>
        <v>#VALUE!</v>
      </c>
      <c r="AF180" s="1603" t="e">
        <f t="shared" si="75"/>
        <v>#VALUE!</v>
      </c>
      <c r="AG180" s="1603" t="e">
        <f t="shared" si="75"/>
        <v>#VALUE!</v>
      </c>
      <c r="AH180" s="1604" t="s">
        <v>2272</v>
      </c>
      <c r="AI180" s="1605">
        <f>_xlfn.AGGREGATE(9,6,C180:AG180)</f>
        <v>0</v>
      </c>
      <c r="AJ180" s="1595"/>
      <c r="AK180" s="1567"/>
      <c r="AL180" s="1567"/>
    </row>
    <row r="181" spans="2:38" hidden="1">
      <c r="B181" s="1602" t="s">
        <v>2376</v>
      </c>
      <c r="C181" s="1606" t="e">
        <f>IF(AND(DAY(C170)&gt;=8,DAY(C170)&lt;=14,C171="土",OR(C176="休",C176="雨")),1,0)</f>
        <v>#VALUE!</v>
      </c>
      <c r="D181" s="1606" t="e">
        <f>IF(AND(DAY(D170)&gt;=8,DAY(D170)&lt;=14,D171="土",OR(D176="休",D176="雨")),1,0)</f>
        <v>#VALUE!</v>
      </c>
      <c r="E181" s="1606" t="e">
        <f t="shared" ref="E181:AG181" si="76">IF(AND(DAY(E170)&gt;=8,DAY(E170)&lt;=14,E171="土",OR(E176="休",E176="雨")),1,0)</f>
        <v>#VALUE!</v>
      </c>
      <c r="F181" s="1606" t="e">
        <f t="shared" si="76"/>
        <v>#VALUE!</v>
      </c>
      <c r="G181" s="1606" t="e">
        <f t="shared" si="76"/>
        <v>#VALUE!</v>
      </c>
      <c r="H181" s="1606" t="e">
        <f t="shared" si="76"/>
        <v>#VALUE!</v>
      </c>
      <c r="I181" s="1606" t="e">
        <f t="shared" si="76"/>
        <v>#VALUE!</v>
      </c>
      <c r="J181" s="1606" t="e">
        <f t="shared" si="76"/>
        <v>#VALUE!</v>
      </c>
      <c r="K181" s="1606" t="e">
        <f t="shared" si="76"/>
        <v>#VALUE!</v>
      </c>
      <c r="L181" s="1606" t="e">
        <f t="shared" si="76"/>
        <v>#VALUE!</v>
      </c>
      <c r="M181" s="1606" t="e">
        <f t="shared" si="76"/>
        <v>#VALUE!</v>
      </c>
      <c r="N181" s="1606" t="e">
        <f t="shared" si="76"/>
        <v>#VALUE!</v>
      </c>
      <c r="O181" s="1606" t="e">
        <f t="shared" si="76"/>
        <v>#VALUE!</v>
      </c>
      <c r="P181" s="1606" t="e">
        <f t="shared" si="76"/>
        <v>#VALUE!</v>
      </c>
      <c r="Q181" s="1606" t="e">
        <f t="shared" si="76"/>
        <v>#VALUE!</v>
      </c>
      <c r="R181" s="1606" t="e">
        <f t="shared" si="76"/>
        <v>#VALUE!</v>
      </c>
      <c r="S181" s="1606" t="e">
        <f t="shared" si="76"/>
        <v>#VALUE!</v>
      </c>
      <c r="T181" s="1606" t="e">
        <f t="shared" si="76"/>
        <v>#VALUE!</v>
      </c>
      <c r="U181" s="1606" t="e">
        <f t="shared" si="76"/>
        <v>#VALUE!</v>
      </c>
      <c r="V181" s="1606" t="e">
        <f t="shared" si="76"/>
        <v>#VALUE!</v>
      </c>
      <c r="W181" s="1606" t="e">
        <f t="shared" si="76"/>
        <v>#VALUE!</v>
      </c>
      <c r="X181" s="1606" t="e">
        <f t="shared" si="76"/>
        <v>#VALUE!</v>
      </c>
      <c r="Y181" s="1606" t="e">
        <f t="shared" si="76"/>
        <v>#VALUE!</v>
      </c>
      <c r="Z181" s="1606" t="e">
        <f t="shared" si="76"/>
        <v>#VALUE!</v>
      </c>
      <c r="AA181" s="1606" t="e">
        <f t="shared" si="76"/>
        <v>#VALUE!</v>
      </c>
      <c r="AB181" s="1606" t="e">
        <f t="shared" si="76"/>
        <v>#VALUE!</v>
      </c>
      <c r="AC181" s="1606" t="e">
        <f t="shared" si="76"/>
        <v>#VALUE!</v>
      </c>
      <c r="AD181" s="1606" t="e">
        <f t="shared" si="76"/>
        <v>#VALUE!</v>
      </c>
      <c r="AE181" s="1606" t="e">
        <f t="shared" si="76"/>
        <v>#VALUE!</v>
      </c>
      <c r="AF181" s="1606" t="e">
        <f t="shared" si="76"/>
        <v>#VALUE!</v>
      </c>
      <c r="AG181" s="1606" t="e">
        <f t="shared" si="76"/>
        <v>#VALUE!</v>
      </c>
      <c r="AH181" s="1604" t="s">
        <v>2273</v>
      </c>
      <c r="AI181" s="1605">
        <f>_xlfn.AGGREGATE(9,6,C181:AG181)</f>
        <v>0</v>
      </c>
      <c r="AJ181" s="1595"/>
      <c r="AK181" s="1567"/>
      <c r="AL181" s="1567"/>
    </row>
    <row r="182" spans="2:38" s="1567" customFormat="1">
      <c r="B182" s="1565"/>
      <c r="C182" s="1565"/>
      <c r="D182" s="1565"/>
      <c r="E182" s="1565"/>
      <c r="F182" s="1603"/>
      <c r="G182" s="1565"/>
      <c r="H182" s="1565"/>
      <c r="I182" s="1565"/>
      <c r="J182" s="1565"/>
      <c r="K182" s="1565"/>
      <c r="L182" s="1565"/>
      <c r="M182" s="1565"/>
      <c r="N182" s="1565"/>
      <c r="O182" s="1565"/>
      <c r="P182" s="1565"/>
      <c r="Q182" s="1565"/>
      <c r="R182" s="1565"/>
      <c r="S182" s="1565"/>
      <c r="T182" s="1565"/>
      <c r="U182" s="1565"/>
      <c r="V182" s="1565"/>
      <c r="W182" s="1565"/>
      <c r="X182" s="1565"/>
      <c r="Y182" s="1565"/>
      <c r="Z182" s="1565"/>
      <c r="AA182" s="1565"/>
      <c r="AB182" s="1565"/>
      <c r="AC182" s="1565"/>
      <c r="AD182" s="1565"/>
      <c r="AE182" s="1565"/>
      <c r="AF182" s="1565"/>
      <c r="AG182" s="1565"/>
      <c r="AI182" s="1565"/>
    </row>
    <row r="183" spans="2:38" hidden="1">
      <c r="B183" s="1565"/>
      <c r="C183" s="1565" t="e">
        <f>YEAR(C186)</f>
        <v>#VALUE!</v>
      </c>
      <c r="D183" s="1565" t="e">
        <f>MONTH(C186)</f>
        <v>#VALUE!</v>
      </c>
      <c r="E183" s="1565"/>
      <c r="F183" s="1565"/>
      <c r="G183" s="1565"/>
      <c r="H183" s="1565"/>
      <c r="I183" s="1565"/>
      <c r="J183" s="1565"/>
      <c r="K183" s="1565"/>
      <c r="L183" s="1565"/>
      <c r="M183" s="1565"/>
      <c r="N183" s="1565"/>
      <c r="O183" s="1565"/>
      <c r="P183" s="1565"/>
      <c r="Q183" s="1565"/>
      <c r="R183" s="1565"/>
      <c r="S183" s="1565"/>
      <c r="T183" s="1565"/>
      <c r="U183" s="1565"/>
      <c r="V183" s="1565"/>
      <c r="W183" s="1565"/>
      <c r="X183" s="1565"/>
      <c r="Y183" s="1565"/>
      <c r="Z183" s="1565"/>
      <c r="AA183" s="1565"/>
      <c r="AB183" s="1565"/>
      <c r="AC183" s="1565"/>
      <c r="AD183" s="1565"/>
      <c r="AE183" s="1565"/>
      <c r="AF183" s="1565"/>
      <c r="AG183" s="1565"/>
      <c r="AH183" s="1567"/>
      <c r="AI183" s="1565"/>
      <c r="AJ183" s="1567"/>
      <c r="AK183" s="1567"/>
      <c r="AL183" s="1567"/>
    </row>
    <row r="184" spans="2:38">
      <c r="B184" s="1570" t="s">
        <v>2266</v>
      </c>
      <c r="C184" s="4224" t="e">
        <f>C186</f>
        <v>#VALUE!</v>
      </c>
      <c r="D184" s="4225"/>
      <c r="E184" s="4225"/>
      <c r="F184" s="4225"/>
      <c r="G184" s="4225"/>
      <c r="H184" s="4225"/>
      <c r="I184" s="4225"/>
      <c r="J184" s="4225"/>
      <c r="K184" s="4225"/>
      <c r="L184" s="4225"/>
      <c r="M184" s="4225"/>
      <c r="N184" s="4225"/>
      <c r="O184" s="4225"/>
      <c r="P184" s="4225"/>
      <c r="Q184" s="4225"/>
      <c r="R184" s="4225"/>
      <c r="S184" s="4225"/>
      <c r="T184" s="4225"/>
      <c r="U184" s="4225"/>
      <c r="V184" s="4225"/>
      <c r="W184" s="4225"/>
      <c r="X184" s="4225"/>
      <c r="Y184" s="4225"/>
      <c r="Z184" s="4225"/>
      <c r="AA184" s="4225"/>
      <c r="AB184" s="4225"/>
      <c r="AC184" s="4225"/>
      <c r="AD184" s="4225"/>
      <c r="AE184" s="4225"/>
      <c r="AF184" s="4225"/>
      <c r="AG184" s="4225"/>
      <c r="AH184" s="4225"/>
      <c r="AI184" s="4226"/>
      <c r="AJ184" s="1567"/>
      <c r="AK184" s="1567"/>
      <c r="AL184" s="1567"/>
    </row>
    <row r="185" spans="2:38" hidden="1">
      <c r="B185" s="1608"/>
      <c r="C185" s="1590" t="e">
        <f>DATE($C183,$D183,1)</f>
        <v>#VALUE!</v>
      </c>
      <c r="D185" s="1590" t="e">
        <f t="shared" ref="D185:AG185" si="77">C185+1</f>
        <v>#VALUE!</v>
      </c>
      <c r="E185" s="1590" t="e">
        <f t="shared" si="77"/>
        <v>#VALUE!</v>
      </c>
      <c r="F185" s="1590" t="e">
        <f t="shared" si="77"/>
        <v>#VALUE!</v>
      </c>
      <c r="G185" s="1590" t="e">
        <f t="shared" si="77"/>
        <v>#VALUE!</v>
      </c>
      <c r="H185" s="1590" t="e">
        <f t="shared" si="77"/>
        <v>#VALUE!</v>
      </c>
      <c r="I185" s="1590" t="e">
        <f t="shared" si="77"/>
        <v>#VALUE!</v>
      </c>
      <c r="J185" s="1590" t="e">
        <f t="shared" si="77"/>
        <v>#VALUE!</v>
      </c>
      <c r="K185" s="1590" t="e">
        <f t="shared" si="77"/>
        <v>#VALUE!</v>
      </c>
      <c r="L185" s="1590" t="e">
        <f t="shared" si="77"/>
        <v>#VALUE!</v>
      </c>
      <c r="M185" s="1590" t="e">
        <f t="shared" si="77"/>
        <v>#VALUE!</v>
      </c>
      <c r="N185" s="1590" t="e">
        <f t="shared" si="77"/>
        <v>#VALUE!</v>
      </c>
      <c r="O185" s="1590" t="e">
        <f t="shared" si="77"/>
        <v>#VALUE!</v>
      </c>
      <c r="P185" s="1590" t="e">
        <f t="shared" si="77"/>
        <v>#VALUE!</v>
      </c>
      <c r="Q185" s="1590" t="e">
        <f t="shared" si="77"/>
        <v>#VALUE!</v>
      </c>
      <c r="R185" s="1590" t="e">
        <f t="shared" si="77"/>
        <v>#VALUE!</v>
      </c>
      <c r="S185" s="1590" t="e">
        <f t="shared" si="77"/>
        <v>#VALUE!</v>
      </c>
      <c r="T185" s="1590" t="e">
        <f t="shared" si="77"/>
        <v>#VALUE!</v>
      </c>
      <c r="U185" s="1590" t="e">
        <f t="shared" si="77"/>
        <v>#VALUE!</v>
      </c>
      <c r="V185" s="1590" t="e">
        <f t="shared" si="77"/>
        <v>#VALUE!</v>
      </c>
      <c r="W185" s="1590" t="e">
        <f t="shared" si="77"/>
        <v>#VALUE!</v>
      </c>
      <c r="X185" s="1590" t="e">
        <f t="shared" si="77"/>
        <v>#VALUE!</v>
      </c>
      <c r="Y185" s="1590" t="e">
        <f t="shared" si="77"/>
        <v>#VALUE!</v>
      </c>
      <c r="Z185" s="1590" t="e">
        <f t="shared" si="77"/>
        <v>#VALUE!</v>
      </c>
      <c r="AA185" s="1590" t="e">
        <f t="shared" si="77"/>
        <v>#VALUE!</v>
      </c>
      <c r="AB185" s="1590" t="e">
        <f t="shared" si="77"/>
        <v>#VALUE!</v>
      </c>
      <c r="AC185" s="1590" t="e">
        <f t="shared" si="77"/>
        <v>#VALUE!</v>
      </c>
      <c r="AD185" s="1590" t="e">
        <f t="shared" si="77"/>
        <v>#VALUE!</v>
      </c>
      <c r="AE185" s="1590" t="e">
        <f t="shared" si="77"/>
        <v>#VALUE!</v>
      </c>
      <c r="AF185" s="1590" t="e">
        <f t="shared" si="77"/>
        <v>#VALUE!</v>
      </c>
      <c r="AG185" s="1590" t="e">
        <f t="shared" si="77"/>
        <v>#VALUE!</v>
      </c>
      <c r="AH185" s="1609"/>
      <c r="AI185" s="1610"/>
      <c r="AJ185" s="1567"/>
      <c r="AK185" s="1567"/>
      <c r="AL185" s="1567"/>
    </row>
    <row r="186" spans="2:38">
      <c r="B186" s="1611" t="s">
        <v>2267</v>
      </c>
      <c r="C186" s="1612" t="e">
        <f>IF(EDATE(C169,1)&gt;$G$5,"",EDATE(C169,1))</f>
        <v>#VALUE!</v>
      </c>
      <c r="D186" s="1590" t="e">
        <f t="shared" ref="D186:AG186" si="78">IF(D185&gt;$G$5,"",IF(C186=EOMONTH(DATE($C183,$D183,1),0),"",IF(C186="","",C186+1)))</f>
        <v>#VALUE!</v>
      </c>
      <c r="E186" s="1590" t="e">
        <f t="shared" si="78"/>
        <v>#VALUE!</v>
      </c>
      <c r="F186" s="1590" t="e">
        <f t="shared" si="78"/>
        <v>#VALUE!</v>
      </c>
      <c r="G186" s="1590" t="e">
        <f t="shared" si="78"/>
        <v>#VALUE!</v>
      </c>
      <c r="H186" s="1590" t="e">
        <f t="shared" si="78"/>
        <v>#VALUE!</v>
      </c>
      <c r="I186" s="1590" t="e">
        <f t="shared" si="78"/>
        <v>#VALUE!</v>
      </c>
      <c r="J186" s="1590" t="e">
        <f t="shared" si="78"/>
        <v>#VALUE!</v>
      </c>
      <c r="K186" s="1590" t="e">
        <f t="shared" si="78"/>
        <v>#VALUE!</v>
      </c>
      <c r="L186" s="1590" t="e">
        <f t="shared" si="78"/>
        <v>#VALUE!</v>
      </c>
      <c r="M186" s="1590" t="e">
        <f t="shared" si="78"/>
        <v>#VALUE!</v>
      </c>
      <c r="N186" s="1590" t="e">
        <f t="shared" si="78"/>
        <v>#VALUE!</v>
      </c>
      <c r="O186" s="1590" t="e">
        <f t="shared" si="78"/>
        <v>#VALUE!</v>
      </c>
      <c r="P186" s="1590" t="e">
        <f t="shared" si="78"/>
        <v>#VALUE!</v>
      </c>
      <c r="Q186" s="1590" t="e">
        <f t="shared" si="78"/>
        <v>#VALUE!</v>
      </c>
      <c r="R186" s="1590" t="e">
        <f t="shared" si="78"/>
        <v>#VALUE!</v>
      </c>
      <c r="S186" s="1590" t="e">
        <f t="shared" si="78"/>
        <v>#VALUE!</v>
      </c>
      <c r="T186" s="1590" t="e">
        <f t="shared" si="78"/>
        <v>#VALUE!</v>
      </c>
      <c r="U186" s="1590" t="e">
        <f t="shared" si="78"/>
        <v>#VALUE!</v>
      </c>
      <c r="V186" s="1590" t="e">
        <f t="shared" si="78"/>
        <v>#VALUE!</v>
      </c>
      <c r="W186" s="1590" t="e">
        <f t="shared" si="78"/>
        <v>#VALUE!</v>
      </c>
      <c r="X186" s="1590" t="e">
        <f t="shared" si="78"/>
        <v>#VALUE!</v>
      </c>
      <c r="Y186" s="1590" t="e">
        <f t="shared" si="78"/>
        <v>#VALUE!</v>
      </c>
      <c r="Z186" s="1590" t="e">
        <f t="shared" si="78"/>
        <v>#VALUE!</v>
      </c>
      <c r="AA186" s="1590" t="e">
        <f t="shared" si="78"/>
        <v>#VALUE!</v>
      </c>
      <c r="AB186" s="1590" t="e">
        <f t="shared" si="78"/>
        <v>#VALUE!</v>
      </c>
      <c r="AC186" s="1590" t="e">
        <f t="shared" si="78"/>
        <v>#VALUE!</v>
      </c>
      <c r="AD186" s="1590" t="e">
        <f t="shared" si="78"/>
        <v>#VALUE!</v>
      </c>
      <c r="AE186" s="1590" t="e">
        <f t="shared" si="78"/>
        <v>#VALUE!</v>
      </c>
      <c r="AF186" s="1590" t="e">
        <f t="shared" si="78"/>
        <v>#VALUE!</v>
      </c>
      <c r="AG186" s="1590" t="e">
        <f t="shared" si="78"/>
        <v>#VALUE!</v>
      </c>
      <c r="AH186" s="1591" t="s">
        <v>2268</v>
      </c>
      <c r="AI186" s="1592">
        <f>+COUNTIFS(C187:AG187,"土",C188:AG188,"")+COUNTIFS(C187:AG187,"日",C188:AG188,"")</f>
        <v>0</v>
      </c>
      <c r="AJ186" s="1567"/>
      <c r="AK186" s="1567"/>
      <c r="AL186" s="1567"/>
    </row>
    <row r="187" spans="2:38" s="1567" customFormat="1">
      <c r="B187" s="1584" t="s">
        <v>1060</v>
      </c>
      <c r="C187" s="1572" t="str">
        <f>IFERROR(TEXT(WEEKDAY(+C186),"aaa"),"")</f>
        <v/>
      </c>
      <c r="D187" s="1572" t="str">
        <f t="shared" ref="D187:AG187" si="79">IFERROR(TEXT(WEEKDAY(+D186),"aaa"),"")</f>
        <v/>
      </c>
      <c r="E187" s="1572" t="str">
        <f t="shared" si="79"/>
        <v/>
      </c>
      <c r="F187" s="1572" t="str">
        <f t="shared" si="79"/>
        <v/>
      </c>
      <c r="G187" s="1572" t="str">
        <f t="shared" si="79"/>
        <v/>
      </c>
      <c r="H187" s="1572" t="str">
        <f t="shared" si="79"/>
        <v/>
      </c>
      <c r="I187" s="1572" t="str">
        <f t="shared" si="79"/>
        <v/>
      </c>
      <c r="J187" s="1572" t="str">
        <f t="shared" si="79"/>
        <v/>
      </c>
      <c r="K187" s="1572" t="str">
        <f t="shared" si="79"/>
        <v/>
      </c>
      <c r="L187" s="1572" t="str">
        <f t="shared" si="79"/>
        <v/>
      </c>
      <c r="M187" s="1572" t="str">
        <f t="shared" si="79"/>
        <v/>
      </c>
      <c r="N187" s="1572" t="str">
        <f t="shared" si="79"/>
        <v/>
      </c>
      <c r="O187" s="1572" t="str">
        <f t="shared" si="79"/>
        <v/>
      </c>
      <c r="P187" s="1572" t="str">
        <f t="shared" si="79"/>
        <v/>
      </c>
      <c r="Q187" s="1572" t="str">
        <f t="shared" si="79"/>
        <v/>
      </c>
      <c r="R187" s="1572" t="str">
        <f t="shared" si="79"/>
        <v/>
      </c>
      <c r="S187" s="1572" t="str">
        <f t="shared" si="79"/>
        <v/>
      </c>
      <c r="T187" s="1572" t="str">
        <f t="shared" si="79"/>
        <v/>
      </c>
      <c r="U187" s="1572" t="str">
        <f t="shared" si="79"/>
        <v/>
      </c>
      <c r="V187" s="1572" t="str">
        <f t="shared" si="79"/>
        <v/>
      </c>
      <c r="W187" s="1572" t="str">
        <f t="shared" si="79"/>
        <v/>
      </c>
      <c r="X187" s="1572" t="str">
        <f t="shared" si="79"/>
        <v/>
      </c>
      <c r="Y187" s="1572" t="str">
        <f t="shared" si="79"/>
        <v/>
      </c>
      <c r="Z187" s="1572" t="str">
        <f t="shared" si="79"/>
        <v/>
      </c>
      <c r="AA187" s="1572" t="str">
        <f t="shared" si="79"/>
        <v/>
      </c>
      <c r="AB187" s="1572" t="str">
        <f t="shared" si="79"/>
        <v/>
      </c>
      <c r="AC187" s="1572" t="str">
        <f t="shared" si="79"/>
        <v/>
      </c>
      <c r="AD187" s="1572" t="str">
        <f t="shared" si="79"/>
        <v/>
      </c>
      <c r="AE187" s="1572" t="str">
        <f t="shared" si="79"/>
        <v/>
      </c>
      <c r="AF187" s="1572" t="str">
        <f t="shared" si="79"/>
        <v/>
      </c>
      <c r="AG187" s="1572" t="str">
        <f t="shared" si="79"/>
        <v/>
      </c>
      <c r="AH187" s="1591" t="s">
        <v>2269</v>
      </c>
      <c r="AI187" s="1592">
        <f>+COUNTIF(C188:AG188,"夏休")+COUNTIF(C188:AG188,"冬休")+COUNTIF(C188:AG188,"中止")</f>
        <v>0</v>
      </c>
    </row>
    <row r="188" spans="2:38" s="1567" customFormat="1" ht="13.5" customHeight="1">
      <c r="B188" s="4227" t="s">
        <v>2270</v>
      </c>
      <c r="C188" s="4229"/>
      <c r="D188" s="4220"/>
      <c r="E188" s="4220"/>
      <c r="F188" s="4220"/>
      <c r="G188" s="4220"/>
      <c r="H188" s="4220"/>
      <c r="I188" s="4220"/>
      <c r="J188" s="4220"/>
      <c r="K188" s="4220"/>
      <c r="L188" s="4220"/>
      <c r="M188" s="4220"/>
      <c r="N188" s="4220"/>
      <c r="O188" s="4220"/>
      <c r="P188" s="4220"/>
      <c r="Q188" s="4220"/>
      <c r="R188" s="4220"/>
      <c r="S188" s="4220"/>
      <c r="T188" s="4220"/>
      <c r="U188" s="4220"/>
      <c r="V188" s="4220"/>
      <c r="W188" s="4220"/>
      <c r="X188" s="4220"/>
      <c r="Y188" s="4220"/>
      <c r="Z188" s="4220"/>
      <c r="AA188" s="4220"/>
      <c r="AB188" s="4220"/>
      <c r="AC188" s="4220"/>
      <c r="AD188" s="4220"/>
      <c r="AE188" s="4220"/>
      <c r="AF188" s="4220"/>
      <c r="AG188" s="4221"/>
      <c r="AH188" s="1593" t="s">
        <v>1061</v>
      </c>
      <c r="AI188" s="1594">
        <f>COUNT(C186:AG186)-AI187</f>
        <v>0</v>
      </c>
    </row>
    <row r="189" spans="2:38" s="1567" customFormat="1" ht="13.5" customHeight="1">
      <c r="B189" s="4228"/>
      <c r="C189" s="4229"/>
      <c r="D189" s="4220"/>
      <c r="E189" s="4220"/>
      <c r="F189" s="4220"/>
      <c r="G189" s="4220"/>
      <c r="H189" s="4220"/>
      <c r="I189" s="4220"/>
      <c r="J189" s="4220"/>
      <c r="K189" s="4220"/>
      <c r="L189" s="4220"/>
      <c r="M189" s="4220"/>
      <c r="N189" s="4220"/>
      <c r="O189" s="4220"/>
      <c r="P189" s="4220"/>
      <c r="Q189" s="4220"/>
      <c r="R189" s="4220"/>
      <c r="S189" s="4220"/>
      <c r="T189" s="4220"/>
      <c r="U189" s="4220"/>
      <c r="V189" s="4220"/>
      <c r="W189" s="4220"/>
      <c r="X189" s="4220"/>
      <c r="Y189" s="4220"/>
      <c r="Z189" s="4220"/>
      <c r="AA189" s="4220"/>
      <c r="AB189" s="4220"/>
      <c r="AC189" s="4220"/>
      <c r="AD189" s="4220"/>
      <c r="AE189" s="4220"/>
      <c r="AF189" s="4220"/>
      <c r="AG189" s="4221"/>
      <c r="AH189" s="1593" t="s">
        <v>1062</v>
      </c>
      <c r="AI189" s="1594">
        <f>+COUNTIF(C190:AG191,"休")</f>
        <v>0</v>
      </c>
      <c r="AJ189" s="1595" t="e">
        <f>IF(AI190&gt;0.285,"",IF(AI189&lt;AI186,"←計画日数が足りません",""))</f>
        <v>#DIV/0!</v>
      </c>
    </row>
    <row r="190" spans="2:38" s="1567" customFormat="1" ht="13.5" customHeight="1">
      <c r="B190" s="4222" t="s">
        <v>1055</v>
      </c>
      <c r="C190" s="4223"/>
      <c r="D190" s="4214"/>
      <c r="E190" s="4214"/>
      <c r="F190" s="4214"/>
      <c r="G190" s="4214"/>
      <c r="H190" s="4214"/>
      <c r="I190" s="4214"/>
      <c r="J190" s="4214"/>
      <c r="K190" s="4214"/>
      <c r="L190" s="4214"/>
      <c r="M190" s="4214"/>
      <c r="N190" s="4214"/>
      <c r="O190" s="4214"/>
      <c r="P190" s="4214"/>
      <c r="Q190" s="4214"/>
      <c r="R190" s="4214"/>
      <c r="S190" s="4214"/>
      <c r="T190" s="4214"/>
      <c r="U190" s="4214"/>
      <c r="V190" s="4214"/>
      <c r="W190" s="4214"/>
      <c r="X190" s="4214"/>
      <c r="Y190" s="4214"/>
      <c r="Z190" s="4214"/>
      <c r="AA190" s="4214"/>
      <c r="AB190" s="4214"/>
      <c r="AC190" s="4214"/>
      <c r="AD190" s="4214"/>
      <c r="AE190" s="4214"/>
      <c r="AF190" s="4214"/>
      <c r="AG190" s="4215"/>
      <c r="AH190" s="1593" t="s">
        <v>1063</v>
      </c>
      <c r="AI190" s="1596" t="e">
        <f>+AI189/AI188</f>
        <v>#DIV/0!</v>
      </c>
    </row>
    <row r="191" spans="2:38" s="1567" customFormat="1">
      <c r="B191" s="4222"/>
      <c r="C191" s="4223"/>
      <c r="D191" s="4214"/>
      <c r="E191" s="4214"/>
      <c r="F191" s="4214"/>
      <c r="G191" s="4214"/>
      <c r="H191" s="4214"/>
      <c r="I191" s="4214"/>
      <c r="J191" s="4214"/>
      <c r="K191" s="4214"/>
      <c r="L191" s="4214"/>
      <c r="M191" s="4214"/>
      <c r="N191" s="4214"/>
      <c r="O191" s="4214"/>
      <c r="P191" s="4214"/>
      <c r="Q191" s="4214"/>
      <c r="R191" s="4214"/>
      <c r="S191" s="4214"/>
      <c r="T191" s="4214"/>
      <c r="U191" s="4214"/>
      <c r="V191" s="4214"/>
      <c r="W191" s="4214"/>
      <c r="X191" s="4214"/>
      <c r="Y191" s="4214"/>
      <c r="Z191" s="4214"/>
      <c r="AA191" s="4214"/>
      <c r="AB191" s="4214"/>
      <c r="AC191" s="4214"/>
      <c r="AD191" s="4214"/>
      <c r="AE191" s="4214"/>
      <c r="AF191" s="4214"/>
      <c r="AG191" s="4215"/>
      <c r="AH191" s="1593" t="s">
        <v>1051</v>
      </c>
      <c r="AI191" s="1594">
        <f>+COUNTA(C192:AG193)</f>
        <v>0</v>
      </c>
    </row>
    <row r="192" spans="2:38" s="1567" customFormat="1">
      <c r="B192" s="4216" t="s">
        <v>1057</v>
      </c>
      <c r="C192" s="4218"/>
      <c r="D192" s="4212"/>
      <c r="E192" s="4212"/>
      <c r="F192" s="4212"/>
      <c r="G192" s="4212"/>
      <c r="H192" s="4212"/>
      <c r="I192" s="4212"/>
      <c r="J192" s="4212"/>
      <c r="K192" s="4212"/>
      <c r="L192" s="4212"/>
      <c r="M192" s="4212"/>
      <c r="N192" s="4212"/>
      <c r="O192" s="4212"/>
      <c r="P192" s="4212"/>
      <c r="Q192" s="4212"/>
      <c r="R192" s="4212"/>
      <c r="S192" s="4212"/>
      <c r="T192" s="4212"/>
      <c r="U192" s="4212"/>
      <c r="V192" s="4212"/>
      <c r="W192" s="4212"/>
      <c r="X192" s="4212"/>
      <c r="Y192" s="4212"/>
      <c r="Z192" s="4212"/>
      <c r="AA192" s="4212"/>
      <c r="AB192" s="4212"/>
      <c r="AC192" s="4212"/>
      <c r="AD192" s="4212"/>
      <c r="AE192" s="4212"/>
      <c r="AF192" s="4212"/>
      <c r="AG192" s="4210"/>
      <c r="AH192" s="1597" t="s">
        <v>1064</v>
      </c>
      <c r="AI192" s="1598" t="e">
        <f>+AI191/AI188</f>
        <v>#DIV/0!</v>
      </c>
      <c r="AL192" s="1565">
        <f>+COUNTIF(C190:AG191,"休")</f>
        <v>0</v>
      </c>
    </row>
    <row r="193" spans="2:38" s="1567" customFormat="1">
      <c r="B193" s="4217"/>
      <c r="C193" s="4219"/>
      <c r="D193" s="4213"/>
      <c r="E193" s="4213"/>
      <c r="F193" s="4213"/>
      <c r="G193" s="4213"/>
      <c r="H193" s="4213"/>
      <c r="I193" s="4213"/>
      <c r="J193" s="4213"/>
      <c r="K193" s="4213"/>
      <c r="L193" s="4213"/>
      <c r="M193" s="4213"/>
      <c r="N193" s="4213"/>
      <c r="O193" s="4213"/>
      <c r="P193" s="4213"/>
      <c r="Q193" s="4213"/>
      <c r="R193" s="4213"/>
      <c r="S193" s="4213"/>
      <c r="T193" s="4213"/>
      <c r="U193" s="4213"/>
      <c r="V193" s="4213"/>
      <c r="W193" s="4213"/>
      <c r="X193" s="4213"/>
      <c r="Y193" s="4213"/>
      <c r="Z193" s="4213"/>
      <c r="AA193" s="4213"/>
      <c r="AB193" s="4213"/>
      <c r="AC193" s="4213"/>
      <c r="AD193" s="4213"/>
      <c r="AE193" s="4213"/>
      <c r="AF193" s="4213"/>
      <c r="AG193" s="4211"/>
      <c r="AH193" s="1599" t="s">
        <v>2271</v>
      </c>
      <c r="AI193" s="1600" t="str">
        <f>IF(7&gt;AI188,"対象外",IF(OR(AI192&gt;=0.285,AI191&gt;=AI186),"OK","NG"))</f>
        <v>対象外</v>
      </c>
      <c r="AJ193" s="1595" t="str">
        <f>IF(AI193="対象外","←７日間に満たない期間は達成判定の対象外",IF(AI193="NG","←月単位未達成","←月単位達成"))</f>
        <v>←７日間に満たない期間は達成判定の対象外</v>
      </c>
      <c r="AL193" s="1601" t="str">
        <f>IF(7&gt;AI188,"対象外",IF(AL192&gt;=AI186,"OK","NG"))</f>
        <v>対象外</v>
      </c>
    </row>
    <row r="194" spans="2:38" hidden="1">
      <c r="B194" s="1602" t="s">
        <v>2373</v>
      </c>
      <c r="C194" s="1603" t="e">
        <f t="shared" ref="C194:AG194" si="80">IF(AND(DAY(C186)&gt;=22,DAY(C186)&lt;=28,C187="土"),1,0)</f>
        <v>#VALUE!</v>
      </c>
      <c r="D194" s="1603" t="e">
        <f t="shared" si="80"/>
        <v>#VALUE!</v>
      </c>
      <c r="E194" s="1603" t="e">
        <f t="shared" si="80"/>
        <v>#VALUE!</v>
      </c>
      <c r="F194" s="1603" t="e">
        <f t="shared" si="80"/>
        <v>#VALUE!</v>
      </c>
      <c r="G194" s="1603" t="e">
        <f t="shared" si="80"/>
        <v>#VALUE!</v>
      </c>
      <c r="H194" s="1603" t="e">
        <f t="shared" si="80"/>
        <v>#VALUE!</v>
      </c>
      <c r="I194" s="1603" t="e">
        <f t="shared" si="80"/>
        <v>#VALUE!</v>
      </c>
      <c r="J194" s="1603" t="e">
        <f t="shared" si="80"/>
        <v>#VALUE!</v>
      </c>
      <c r="K194" s="1603" t="e">
        <f t="shared" si="80"/>
        <v>#VALUE!</v>
      </c>
      <c r="L194" s="1603" t="e">
        <f t="shared" si="80"/>
        <v>#VALUE!</v>
      </c>
      <c r="M194" s="1603" t="e">
        <f t="shared" si="80"/>
        <v>#VALUE!</v>
      </c>
      <c r="N194" s="1603" t="e">
        <f t="shared" si="80"/>
        <v>#VALUE!</v>
      </c>
      <c r="O194" s="1603" t="e">
        <f t="shared" si="80"/>
        <v>#VALUE!</v>
      </c>
      <c r="P194" s="1603" t="e">
        <f t="shared" si="80"/>
        <v>#VALUE!</v>
      </c>
      <c r="Q194" s="1603" t="e">
        <f t="shared" si="80"/>
        <v>#VALUE!</v>
      </c>
      <c r="R194" s="1603" t="e">
        <f t="shared" si="80"/>
        <v>#VALUE!</v>
      </c>
      <c r="S194" s="1603" t="e">
        <f t="shared" si="80"/>
        <v>#VALUE!</v>
      </c>
      <c r="T194" s="1603" t="e">
        <f t="shared" si="80"/>
        <v>#VALUE!</v>
      </c>
      <c r="U194" s="1603" t="e">
        <f t="shared" si="80"/>
        <v>#VALUE!</v>
      </c>
      <c r="V194" s="1603" t="e">
        <f t="shared" si="80"/>
        <v>#VALUE!</v>
      </c>
      <c r="W194" s="1603" t="e">
        <f t="shared" si="80"/>
        <v>#VALUE!</v>
      </c>
      <c r="X194" s="1603" t="e">
        <f t="shared" si="80"/>
        <v>#VALUE!</v>
      </c>
      <c r="Y194" s="1603" t="e">
        <f t="shared" si="80"/>
        <v>#VALUE!</v>
      </c>
      <c r="Z194" s="1603" t="e">
        <f t="shared" si="80"/>
        <v>#VALUE!</v>
      </c>
      <c r="AA194" s="1603" t="e">
        <f t="shared" si="80"/>
        <v>#VALUE!</v>
      </c>
      <c r="AB194" s="1603" t="e">
        <f t="shared" si="80"/>
        <v>#VALUE!</v>
      </c>
      <c r="AC194" s="1603" t="e">
        <f t="shared" si="80"/>
        <v>#VALUE!</v>
      </c>
      <c r="AD194" s="1603" t="e">
        <f t="shared" si="80"/>
        <v>#VALUE!</v>
      </c>
      <c r="AE194" s="1603" t="e">
        <f t="shared" si="80"/>
        <v>#VALUE!</v>
      </c>
      <c r="AF194" s="1603" t="e">
        <f t="shared" si="80"/>
        <v>#VALUE!</v>
      </c>
      <c r="AG194" s="1603" t="e">
        <f t="shared" si="80"/>
        <v>#VALUE!</v>
      </c>
      <c r="AH194" s="1604" t="s">
        <v>2272</v>
      </c>
      <c r="AI194" s="1605">
        <f>_xlfn.AGGREGATE(9,6,C194:AG194)</f>
        <v>0</v>
      </c>
      <c r="AJ194" s="1595"/>
      <c r="AK194" s="1567"/>
      <c r="AL194" s="1567"/>
    </row>
    <row r="195" spans="2:38" hidden="1">
      <c r="B195" s="1602" t="s">
        <v>2374</v>
      </c>
      <c r="C195" s="1606" t="e">
        <f t="shared" ref="C195:AG195" si="81">IF(AND(DAY(C186)&gt;=22,DAY(C186)&lt;=28,C187="土",OR(C192="休",C192="雨")),1,0)</f>
        <v>#VALUE!</v>
      </c>
      <c r="D195" s="1606" t="e">
        <f t="shared" si="81"/>
        <v>#VALUE!</v>
      </c>
      <c r="E195" s="1606" t="e">
        <f t="shared" si="81"/>
        <v>#VALUE!</v>
      </c>
      <c r="F195" s="1606" t="e">
        <f t="shared" si="81"/>
        <v>#VALUE!</v>
      </c>
      <c r="G195" s="1606" t="e">
        <f t="shared" si="81"/>
        <v>#VALUE!</v>
      </c>
      <c r="H195" s="1606" t="e">
        <f t="shared" si="81"/>
        <v>#VALUE!</v>
      </c>
      <c r="I195" s="1606" t="e">
        <f t="shared" si="81"/>
        <v>#VALUE!</v>
      </c>
      <c r="J195" s="1606" t="e">
        <f t="shared" si="81"/>
        <v>#VALUE!</v>
      </c>
      <c r="K195" s="1606" t="e">
        <f t="shared" si="81"/>
        <v>#VALUE!</v>
      </c>
      <c r="L195" s="1606" t="e">
        <f t="shared" si="81"/>
        <v>#VALUE!</v>
      </c>
      <c r="M195" s="1606" t="e">
        <f t="shared" si="81"/>
        <v>#VALUE!</v>
      </c>
      <c r="N195" s="1606" t="e">
        <f t="shared" si="81"/>
        <v>#VALUE!</v>
      </c>
      <c r="O195" s="1606" t="e">
        <f t="shared" si="81"/>
        <v>#VALUE!</v>
      </c>
      <c r="P195" s="1606" t="e">
        <f t="shared" si="81"/>
        <v>#VALUE!</v>
      </c>
      <c r="Q195" s="1606" t="e">
        <f t="shared" si="81"/>
        <v>#VALUE!</v>
      </c>
      <c r="R195" s="1606" t="e">
        <f t="shared" si="81"/>
        <v>#VALUE!</v>
      </c>
      <c r="S195" s="1606" t="e">
        <f t="shared" si="81"/>
        <v>#VALUE!</v>
      </c>
      <c r="T195" s="1606" t="e">
        <f t="shared" si="81"/>
        <v>#VALUE!</v>
      </c>
      <c r="U195" s="1606" t="e">
        <f t="shared" si="81"/>
        <v>#VALUE!</v>
      </c>
      <c r="V195" s="1606" t="e">
        <f t="shared" si="81"/>
        <v>#VALUE!</v>
      </c>
      <c r="W195" s="1606" t="e">
        <f t="shared" si="81"/>
        <v>#VALUE!</v>
      </c>
      <c r="X195" s="1606" t="e">
        <f t="shared" si="81"/>
        <v>#VALUE!</v>
      </c>
      <c r="Y195" s="1606" t="e">
        <f t="shared" si="81"/>
        <v>#VALUE!</v>
      </c>
      <c r="Z195" s="1606" t="e">
        <f t="shared" si="81"/>
        <v>#VALUE!</v>
      </c>
      <c r="AA195" s="1606" t="e">
        <f t="shared" si="81"/>
        <v>#VALUE!</v>
      </c>
      <c r="AB195" s="1606" t="e">
        <f t="shared" si="81"/>
        <v>#VALUE!</v>
      </c>
      <c r="AC195" s="1606" t="e">
        <f t="shared" si="81"/>
        <v>#VALUE!</v>
      </c>
      <c r="AD195" s="1606" t="e">
        <f t="shared" si="81"/>
        <v>#VALUE!</v>
      </c>
      <c r="AE195" s="1606" t="e">
        <f t="shared" si="81"/>
        <v>#VALUE!</v>
      </c>
      <c r="AF195" s="1606" t="e">
        <f t="shared" si="81"/>
        <v>#VALUE!</v>
      </c>
      <c r="AG195" s="1606" t="e">
        <f t="shared" si="81"/>
        <v>#VALUE!</v>
      </c>
      <c r="AH195" s="1604" t="s">
        <v>2273</v>
      </c>
      <c r="AI195" s="1605">
        <f>_xlfn.AGGREGATE(9,6,C195:AG195)</f>
        <v>0</v>
      </c>
      <c r="AJ195" s="1595"/>
      <c r="AK195" s="1567"/>
      <c r="AL195" s="1567"/>
    </row>
    <row r="196" spans="2:38" hidden="1">
      <c r="B196" s="1602" t="s">
        <v>2375</v>
      </c>
      <c r="C196" s="1603" t="e">
        <f>IF(AND(DAY(C186)&gt;=8,DAY(C186)&lt;=14,C187="土"),1,0)</f>
        <v>#VALUE!</v>
      </c>
      <c r="D196" s="1603" t="e">
        <f>IF(AND(DAY(D186)&gt;=8,DAY(D186)&lt;=14,D187="土"),1,0)</f>
        <v>#VALUE!</v>
      </c>
      <c r="E196" s="1603" t="e">
        <f t="shared" ref="E196:AG196" si="82">IF(AND(DAY(E186)&gt;=8,DAY(E186)&lt;=14,E187="土"),1,0)</f>
        <v>#VALUE!</v>
      </c>
      <c r="F196" s="1603" t="e">
        <f t="shared" si="82"/>
        <v>#VALUE!</v>
      </c>
      <c r="G196" s="1603" t="e">
        <f t="shared" si="82"/>
        <v>#VALUE!</v>
      </c>
      <c r="H196" s="1603" t="e">
        <f t="shared" si="82"/>
        <v>#VALUE!</v>
      </c>
      <c r="I196" s="1603" t="e">
        <f t="shared" si="82"/>
        <v>#VALUE!</v>
      </c>
      <c r="J196" s="1603" t="e">
        <f t="shared" si="82"/>
        <v>#VALUE!</v>
      </c>
      <c r="K196" s="1603" t="e">
        <f t="shared" si="82"/>
        <v>#VALUE!</v>
      </c>
      <c r="L196" s="1603" t="e">
        <f t="shared" si="82"/>
        <v>#VALUE!</v>
      </c>
      <c r="M196" s="1603" t="e">
        <f t="shared" si="82"/>
        <v>#VALUE!</v>
      </c>
      <c r="N196" s="1603" t="e">
        <f t="shared" si="82"/>
        <v>#VALUE!</v>
      </c>
      <c r="O196" s="1603" t="e">
        <f t="shared" si="82"/>
        <v>#VALUE!</v>
      </c>
      <c r="P196" s="1603" t="e">
        <f t="shared" si="82"/>
        <v>#VALUE!</v>
      </c>
      <c r="Q196" s="1603" t="e">
        <f t="shared" si="82"/>
        <v>#VALUE!</v>
      </c>
      <c r="R196" s="1603" t="e">
        <f t="shared" si="82"/>
        <v>#VALUE!</v>
      </c>
      <c r="S196" s="1603" t="e">
        <f t="shared" si="82"/>
        <v>#VALUE!</v>
      </c>
      <c r="T196" s="1603" t="e">
        <f t="shared" si="82"/>
        <v>#VALUE!</v>
      </c>
      <c r="U196" s="1603" t="e">
        <f t="shared" si="82"/>
        <v>#VALUE!</v>
      </c>
      <c r="V196" s="1603" t="e">
        <f t="shared" si="82"/>
        <v>#VALUE!</v>
      </c>
      <c r="W196" s="1603" t="e">
        <f t="shared" si="82"/>
        <v>#VALUE!</v>
      </c>
      <c r="X196" s="1603" t="e">
        <f t="shared" si="82"/>
        <v>#VALUE!</v>
      </c>
      <c r="Y196" s="1603" t="e">
        <f t="shared" si="82"/>
        <v>#VALUE!</v>
      </c>
      <c r="Z196" s="1603" t="e">
        <f t="shared" si="82"/>
        <v>#VALUE!</v>
      </c>
      <c r="AA196" s="1603" t="e">
        <f t="shared" si="82"/>
        <v>#VALUE!</v>
      </c>
      <c r="AB196" s="1603" t="e">
        <f t="shared" si="82"/>
        <v>#VALUE!</v>
      </c>
      <c r="AC196" s="1603" t="e">
        <f t="shared" si="82"/>
        <v>#VALUE!</v>
      </c>
      <c r="AD196" s="1603" t="e">
        <f t="shared" si="82"/>
        <v>#VALUE!</v>
      </c>
      <c r="AE196" s="1603" t="e">
        <f t="shared" si="82"/>
        <v>#VALUE!</v>
      </c>
      <c r="AF196" s="1603" t="e">
        <f t="shared" si="82"/>
        <v>#VALUE!</v>
      </c>
      <c r="AG196" s="1603" t="e">
        <f t="shared" si="82"/>
        <v>#VALUE!</v>
      </c>
      <c r="AH196" s="1604" t="s">
        <v>2272</v>
      </c>
      <c r="AI196" s="1605">
        <f>_xlfn.AGGREGATE(9,6,C196:AG196)</f>
        <v>0</v>
      </c>
      <c r="AJ196" s="1595"/>
      <c r="AK196" s="1567"/>
      <c r="AL196" s="1567"/>
    </row>
    <row r="197" spans="2:38" hidden="1">
      <c r="B197" s="1602" t="s">
        <v>2376</v>
      </c>
      <c r="C197" s="1606" t="e">
        <f>IF(AND(DAY(C186)&gt;=8,DAY(C186)&lt;=14,C187="土",OR(C192="休",C192="雨")),1,0)</f>
        <v>#VALUE!</v>
      </c>
      <c r="D197" s="1606" t="e">
        <f>IF(AND(DAY(D186)&gt;=8,DAY(D186)&lt;=14,D187="土",OR(D192="休",D192="雨")),1,0)</f>
        <v>#VALUE!</v>
      </c>
      <c r="E197" s="1606" t="e">
        <f t="shared" ref="E197:AG197" si="83">IF(AND(DAY(E186)&gt;=8,DAY(E186)&lt;=14,E187="土",OR(E192="休",E192="雨")),1,0)</f>
        <v>#VALUE!</v>
      </c>
      <c r="F197" s="1606" t="e">
        <f t="shared" si="83"/>
        <v>#VALUE!</v>
      </c>
      <c r="G197" s="1606" t="e">
        <f t="shared" si="83"/>
        <v>#VALUE!</v>
      </c>
      <c r="H197" s="1606" t="e">
        <f t="shared" si="83"/>
        <v>#VALUE!</v>
      </c>
      <c r="I197" s="1606" t="e">
        <f t="shared" si="83"/>
        <v>#VALUE!</v>
      </c>
      <c r="J197" s="1606" t="e">
        <f t="shared" si="83"/>
        <v>#VALUE!</v>
      </c>
      <c r="K197" s="1606" t="e">
        <f t="shared" si="83"/>
        <v>#VALUE!</v>
      </c>
      <c r="L197" s="1606" t="e">
        <f t="shared" si="83"/>
        <v>#VALUE!</v>
      </c>
      <c r="M197" s="1606" t="e">
        <f t="shared" si="83"/>
        <v>#VALUE!</v>
      </c>
      <c r="N197" s="1606" t="e">
        <f t="shared" si="83"/>
        <v>#VALUE!</v>
      </c>
      <c r="O197" s="1606" t="e">
        <f t="shared" si="83"/>
        <v>#VALUE!</v>
      </c>
      <c r="P197" s="1606" t="e">
        <f t="shared" si="83"/>
        <v>#VALUE!</v>
      </c>
      <c r="Q197" s="1606" t="e">
        <f t="shared" si="83"/>
        <v>#VALUE!</v>
      </c>
      <c r="R197" s="1606" t="e">
        <f t="shared" si="83"/>
        <v>#VALUE!</v>
      </c>
      <c r="S197" s="1606" t="e">
        <f t="shared" si="83"/>
        <v>#VALUE!</v>
      </c>
      <c r="T197" s="1606" t="e">
        <f t="shared" si="83"/>
        <v>#VALUE!</v>
      </c>
      <c r="U197" s="1606" t="e">
        <f t="shared" si="83"/>
        <v>#VALUE!</v>
      </c>
      <c r="V197" s="1606" t="e">
        <f t="shared" si="83"/>
        <v>#VALUE!</v>
      </c>
      <c r="W197" s="1606" t="e">
        <f t="shared" si="83"/>
        <v>#VALUE!</v>
      </c>
      <c r="X197" s="1606" t="e">
        <f t="shared" si="83"/>
        <v>#VALUE!</v>
      </c>
      <c r="Y197" s="1606" t="e">
        <f t="shared" si="83"/>
        <v>#VALUE!</v>
      </c>
      <c r="Z197" s="1606" t="e">
        <f t="shared" si="83"/>
        <v>#VALUE!</v>
      </c>
      <c r="AA197" s="1606" t="e">
        <f t="shared" si="83"/>
        <v>#VALUE!</v>
      </c>
      <c r="AB197" s="1606" t="e">
        <f t="shared" si="83"/>
        <v>#VALUE!</v>
      </c>
      <c r="AC197" s="1606" t="e">
        <f t="shared" si="83"/>
        <v>#VALUE!</v>
      </c>
      <c r="AD197" s="1606" t="e">
        <f t="shared" si="83"/>
        <v>#VALUE!</v>
      </c>
      <c r="AE197" s="1606" t="e">
        <f t="shared" si="83"/>
        <v>#VALUE!</v>
      </c>
      <c r="AF197" s="1606" t="e">
        <f t="shared" si="83"/>
        <v>#VALUE!</v>
      </c>
      <c r="AG197" s="1606" t="e">
        <f t="shared" si="83"/>
        <v>#VALUE!</v>
      </c>
      <c r="AH197" s="1604" t="s">
        <v>2273</v>
      </c>
      <c r="AI197" s="1605">
        <f>_xlfn.AGGREGATE(9,6,C197:AG197)</f>
        <v>0</v>
      </c>
      <c r="AJ197" s="1595"/>
      <c r="AK197" s="1567"/>
      <c r="AL197" s="1567"/>
    </row>
    <row r="198" spans="2:38" s="1567" customFormat="1">
      <c r="B198" s="1565"/>
      <c r="C198" s="1565"/>
      <c r="D198" s="1565"/>
      <c r="E198" s="1565"/>
      <c r="F198" s="1565"/>
      <c r="G198" s="1565"/>
      <c r="H198" s="1565"/>
      <c r="I198" s="1565"/>
      <c r="J198" s="1565"/>
      <c r="K198" s="1565"/>
      <c r="L198" s="1565"/>
      <c r="M198" s="1565"/>
      <c r="N198" s="1565"/>
      <c r="O198" s="1565"/>
      <c r="P198" s="1565"/>
      <c r="Q198" s="1565"/>
      <c r="R198" s="1565"/>
      <c r="S198" s="1565"/>
      <c r="T198" s="1565"/>
      <c r="U198" s="1565"/>
      <c r="V198" s="1565"/>
      <c r="W198" s="1565"/>
      <c r="X198" s="1565"/>
      <c r="Y198" s="1565"/>
      <c r="Z198" s="1565"/>
      <c r="AA198" s="1565"/>
      <c r="AB198" s="1565"/>
      <c r="AC198" s="1565"/>
      <c r="AD198" s="1565"/>
      <c r="AE198" s="1565"/>
      <c r="AF198" s="1565"/>
      <c r="AG198" s="1565"/>
      <c r="AI198" s="1565"/>
    </row>
    <row r="199" spans="2:38" hidden="1">
      <c r="B199" s="1565"/>
      <c r="C199" s="1565" t="e">
        <f>YEAR(C202)</f>
        <v>#VALUE!</v>
      </c>
      <c r="D199" s="1565" t="e">
        <f>MONTH(C202)</f>
        <v>#VALUE!</v>
      </c>
      <c r="E199" s="1565"/>
      <c r="F199" s="1565"/>
      <c r="G199" s="1565"/>
      <c r="H199" s="1565"/>
      <c r="I199" s="1565"/>
      <c r="J199" s="1565"/>
      <c r="K199" s="1565"/>
      <c r="L199" s="1565"/>
      <c r="M199" s="1565"/>
      <c r="N199" s="1565"/>
      <c r="O199" s="1565"/>
      <c r="P199" s="1565"/>
      <c r="Q199" s="1565"/>
      <c r="R199" s="1565"/>
      <c r="S199" s="1565"/>
      <c r="T199" s="1565"/>
      <c r="U199" s="1565"/>
      <c r="V199" s="1565"/>
      <c r="W199" s="1565"/>
      <c r="X199" s="1565"/>
      <c r="Y199" s="1565"/>
      <c r="Z199" s="1565"/>
      <c r="AA199" s="1565"/>
      <c r="AB199" s="1565"/>
      <c r="AC199" s="1565"/>
      <c r="AD199" s="1565"/>
      <c r="AE199" s="1565"/>
      <c r="AF199" s="1565"/>
      <c r="AG199" s="1565"/>
      <c r="AH199" s="1567"/>
      <c r="AI199" s="1565"/>
      <c r="AJ199" s="1567"/>
      <c r="AK199" s="1567"/>
      <c r="AL199" s="1567"/>
    </row>
    <row r="200" spans="2:38">
      <c r="B200" s="1570" t="s">
        <v>2266</v>
      </c>
      <c r="C200" s="4224" t="e">
        <f>C202</f>
        <v>#VALUE!</v>
      </c>
      <c r="D200" s="4225"/>
      <c r="E200" s="4225"/>
      <c r="F200" s="4225"/>
      <c r="G200" s="4225"/>
      <c r="H200" s="4225"/>
      <c r="I200" s="4225"/>
      <c r="J200" s="4225"/>
      <c r="K200" s="4225"/>
      <c r="L200" s="4225"/>
      <c r="M200" s="4225"/>
      <c r="N200" s="4225"/>
      <c r="O200" s="4225"/>
      <c r="P200" s="4225"/>
      <c r="Q200" s="4225"/>
      <c r="R200" s="4225"/>
      <c r="S200" s="4225"/>
      <c r="T200" s="4225"/>
      <c r="U200" s="4225"/>
      <c r="V200" s="4225"/>
      <c r="W200" s="4225"/>
      <c r="X200" s="4225"/>
      <c r="Y200" s="4225"/>
      <c r="Z200" s="4225"/>
      <c r="AA200" s="4225"/>
      <c r="AB200" s="4225"/>
      <c r="AC200" s="4225"/>
      <c r="AD200" s="4225"/>
      <c r="AE200" s="4225"/>
      <c r="AF200" s="4225"/>
      <c r="AG200" s="4225"/>
      <c r="AH200" s="4225"/>
      <c r="AI200" s="4226"/>
      <c r="AJ200" s="1567"/>
      <c r="AK200" s="1567"/>
      <c r="AL200" s="1567"/>
    </row>
    <row r="201" spans="2:38" hidden="1">
      <c r="B201" s="1608"/>
      <c r="C201" s="1590" t="e">
        <f>DATE($C199,$D199,1)</f>
        <v>#VALUE!</v>
      </c>
      <c r="D201" s="1590" t="e">
        <f t="shared" ref="D201:AG201" si="84">C201+1</f>
        <v>#VALUE!</v>
      </c>
      <c r="E201" s="1590" t="e">
        <f t="shared" si="84"/>
        <v>#VALUE!</v>
      </c>
      <c r="F201" s="1590" t="e">
        <f t="shared" si="84"/>
        <v>#VALUE!</v>
      </c>
      <c r="G201" s="1590" t="e">
        <f t="shared" si="84"/>
        <v>#VALUE!</v>
      </c>
      <c r="H201" s="1590" t="e">
        <f t="shared" si="84"/>
        <v>#VALUE!</v>
      </c>
      <c r="I201" s="1590" t="e">
        <f t="shared" si="84"/>
        <v>#VALUE!</v>
      </c>
      <c r="J201" s="1590" t="e">
        <f t="shared" si="84"/>
        <v>#VALUE!</v>
      </c>
      <c r="K201" s="1590" t="e">
        <f t="shared" si="84"/>
        <v>#VALUE!</v>
      </c>
      <c r="L201" s="1590" t="e">
        <f t="shared" si="84"/>
        <v>#VALUE!</v>
      </c>
      <c r="M201" s="1590" t="e">
        <f t="shared" si="84"/>
        <v>#VALUE!</v>
      </c>
      <c r="N201" s="1590" t="e">
        <f t="shared" si="84"/>
        <v>#VALUE!</v>
      </c>
      <c r="O201" s="1590" t="e">
        <f t="shared" si="84"/>
        <v>#VALUE!</v>
      </c>
      <c r="P201" s="1590" t="e">
        <f t="shared" si="84"/>
        <v>#VALUE!</v>
      </c>
      <c r="Q201" s="1590" t="e">
        <f t="shared" si="84"/>
        <v>#VALUE!</v>
      </c>
      <c r="R201" s="1590" t="e">
        <f t="shared" si="84"/>
        <v>#VALUE!</v>
      </c>
      <c r="S201" s="1590" t="e">
        <f t="shared" si="84"/>
        <v>#VALUE!</v>
      </c>
      <c r="T201" s="1590" t="e">
        <f t="shared" si="84"/>
        <v>#VALUE!</v>
      </c>
      <c r="U201" s="1590" t="e">
        <f t="shared" si="84"/>
        <v>#VALUE!</v>
      </c>
      <c r="V201" s="1590" t="e">
        <f t="shared" si="84"/>
        <v>#VALUE!</v>
      </c>
      <c r="W201" s="1590" t="e">
        <f t="shared" si="84"/>
        <v>#VALUE!</v>
      </c>
      <c r="X201" s="1590" t="e">
        <f t="shared" si="84"/>
        <v>#VALUE!</v>
      </c>
      <c r="Y201" s="1590" t="e">
        <f t="shared" si="84"/>
        <v>#VALUE!</v>
      </c>
      <c r="Z201" s="1590" t="e">
        <f t="shared" si="84"/>
        <v>#VALUE!</v>
      </c>
      <c r="AA201" s="1590" t="e">
        <f t="shared" si="84"/>
        <v>#VALUE!</v>
      </c>
      <c r="AB201" s="1590" t="e">
        <f t="shared" si="84"/>
        <v>#VALUE!</v>
      </c>
      <c r="AC201" s="1590" t="e">
        <f t="shared" si="84"/>
        <v>#VALUE!</v>
      </c>
      <c r="AD201" s="1590" t="e">
        <f t="shared" si="84"/>
        <v>#VALUE!</v>
      </c>
      <c r="AE201" s="1590" t="e">
        <f t="shared" si="84"/>
        <v>#VALUE!</v>
      </c>
      <c r="AF201" s="1590" t="e">
        <f t="shared" si="84"/>
        <v>#VALUE!</v>
      </c>
      <c r="AG201" s="1590" t="e">
        <f t="shared" si="84"/>
        <v>#VALUE!</v>
      </c>
      <c r="AH201" s="1609"/>
      <c r="AI201" s="1610"/>
      <c r="AJ201" s="1567"/>
      <c r="AK201" s="1567"/>
      <c r="AL201" s="1567"/>
    </row>
    <row r="202" spans="2:38">
      <c r="B202" s="1611" t="s">
        <v>2267</v>
      </c>
      <c r="C202" s="1612" t="e">
        <f>IF(EDATE(C185,1)&gt;$G$5,"",EDATE(C185,1))</f>
        <v>#VALUE!</v>
      </c>
      <c r="D202" s="1590" t="e">
        <f t="shared" ref="D202:AG202" si="85">IF(D201&gt;$G$5,"",IF(C202=EOMONTH(DATE($C199,$D199,1),0),"",IF(C202="","",C202+1)))</f>
        <v>#VALUE!</v>
      </c>
      <c r="E202" s="1590" t="e">
        <f t="shared" si="85"/>
        <v>#VALUE!</v>
      </c>
      <c r="F202" s="1590" t="e">
        <f t="shared" si="85"/>
        <v>#VALUE!</v>
      </c>
      <c r="G202" s="1590" t="e">
        <f t="shared" si="85"/>
        <v>#VALUE!</v>
      </c>
      <c r="H202" s="1590" t="e">
        <f t="shared" si="85"/>
        <v>#VALUE!</v>
      </c>
      <c r="I202" s="1590" t="e">
        <f t="shared" si="85"/>
        <v>#VALUE!</v>
      </c>
      <c r="J202" s="1590" t="e">
        <f t="shared" si="85"/>
        <v>#VALUE!</v>
      </c>
      <c r="K202" s="1590" t="e">
        <f t="shared" si="85"/>
        <v>#VALUE!</v>
      </c>
      <c r="L202" s="1590" t="e">
        <f t="shared" si="85"/>
        <v>#VALUE!</v>
      </c>
      <c r="M202" s="1590" t="e">
        <f t="shared" si="85"/>
        <v>#VALUE!</v>
      </c>
      <c r="N202" s="1590" t="e">
        <f t="shared" si="85"/>
        <v>#VALUE!</v>
      </c>
      <c r="O202" s="1590" t="e">
        <f t="shared" si="85"/>
        <v>#VALUE!</v>
      </c>
      <c r="P202" s="1590" t="e">
        <f t="shared" si="85"/>
        <v>#VALUE!</v>
      </c>
      <c r="Q202" s="1590" t="e">
        <f t="shared" si="85"/>
        <v>#VALUE!</v>
      </c>
      <c r="R202" s="1590" t="e">
        <f t="shared" si="85"/>
        <v>#VALUE!</v>
      </c>
      <c r="S202" s="1590" t="e">
        <f t="shared" si="85"/>
        <v>#VALUE!</v>
      </c>
      <c r="T202" s="1590" t="e">
        <f t="shared" si="85"/>
        <v>#VALUE!</v>
      </c>
      <c r="U202" s="1590" t="e">
        <f t="shared" si="85"/>
        <v>#VALUE!</v>
      </c>
      <c r="V202" s="1590" t="e">
        <f t="shared" si="85"/>
        <v>#VALUE!</v>
      </c>
      <c r="W202" s="1590" t="e">
        <f t="shared" si="85"/>
        <v>#VALUE!</v>
      </c>
      <c r="X202" s="1590" t="e">
        <f t="shared" si="85"/>
        <v>#VALUE!</v>
      </c>
      <c r="Y202" s="1590" t="e">
        <f t="shared" si="85"/>
        <v>#VALUE!</v>
      </c>
      <c r="Z202" s="1590" t="e">
        <f t="shared" si="85"/>
        <v>#VALUE!</v>
      </c>
      <c r="AA202" s="1590" t="e">
        <f t="shared" si="85"/>
        <v>#VALUE!</v>
      </c>
      <c r="AB202" s="1590" t="e">
        <f t="shared" si="85"/>
        <v>#VALUE!</v>
      </c>
      <c r="AC202" s="1590" t="e">
        <f t="shared" si="85"/>
        <v>#VALUE!</v>
      </c>
      <c r="AD202" s="1590" t="e">
        <f t="shared" si="85"/>
        <v>#VALUE!</v>
      </c>
      <c r="AE202" s="1590" t="e">
        <f t="shared" si="85"/>
        <v>#VALUE!</v>
      </c>
      <c r="AF202" s="1590" t="e">
        <f t="shared" si="85"/>
        <v>#VALUE!</v>
      </c>
      <c r="AG202" s="1590" t="e">
        <f t="shared" si="85"/>
        <v>#VALUE!</v>
      </c>
      <c r="AH202" s="1591" t="s">
        <v>2268</v>
      </c>
      <c r="AI202" s="1592">
        <f>+COUNTIFS(C203:AG203,"土",C204:AG204,"")+COUNTIFS(C203:AG203,"日",C204:AG204,"")</f>
        <v>0</v>
      </c>
      <c r="AJ202" s="1567"/>
      <c r="AK202" s="1567"/>
      <c r="AL202" s="1567"/>
    </row>
    <row r="203" spans="2:38" s="1567" customFormat="1">
      <c r="B203" s="1584" t="s">
        <v>1060</v>
      </c>
      <c r="C203" s="1572" t="str">
        <f>IFERROR(TEXT(WEEKDAY(+C202),"aaa"),"")</f>
        <v/>
      </c>
      <c r="D203" s="1572" t="str">
        <f t="shared" ref="D203:AG203" si="86">IFERROR(TEXT(WEEKDAY(+D202),"aaa"),"")</f>
        <v/>
      </c>
      <c r="E203" s="1572" t="str">
        <f t="shared" si="86"/>
        <v/>
      </c>
      <c r="F203" s="1572" t="str">
        <f t="shared" si="86"/>
        <v/>
      </c>
      <c r="G203" s="1572" t="str">
        <f t="shared" si="86"/>
        <v/>
      </c>
      <c r="H203" s="1572" t="str">
        <f t="shared" si="86"/>
        <v/>
      </c>
      <c r="I203" s="1572" t="str">
        <f t="shared" si="86"/>
        <v/>
      </c>
      <c r="J203" s="1572" t="str">
        <f t="shared" si="86"/>
        <v/>
      </c>
      <c r="K203" s="1572" t="str">
        <f t="shared" si="86"/>
        <v/>
      </c>
      <c r="L203" s="1572" t="str">
        <f t="shared" si="86"/>
        <v/>
      </c>
      <c r="M203" s="1572" t="str">
        <f t="shared" si="86"/>
        <v/>
      </c>
      <c r="N203" s="1572" t="str">
        <f t="shared" si="86"/>
        <v/>
      </c>
      <c r="O203" s="1572" t="str">
        <f t="shared" si="86"/>
        <v/>
      </c>
      <c r="P203" s="1572" t="str">
        <f t="shared" si="86"/>
        <v/>
      </c>
      <c r="Q203" s="1572" t="str">
        <f t="shared" si="86"/>
        <v/>
      </c>
      <c r="R203" s="1572" t="str">
        <f t="shared" si="86"/>
        <v/>
      </c>
      <c r="S203" s="1572" t="str">
        <f t="shared" si="86"/>
        <v/>
      </c>
      <c r="T203" s="1572" t="str">
        <f t="shared" si="86"/>
        <v/>
      </c>
      <c r="U203" s="1572" t="str">
        <f t="shared" si="86"/>
        <v/>
      </c>
      <c r="V203" s="1572" t="str">
        <f t="shared" si="86"/>
        <v/>
      </c>
      <c r="W203" s="1572" t="str">
        <f t="shared" si="86"/>
        <v/>
      </c>
      <c r="X203" s="1572" t="str">
        <f t="shared" si="86"/>
        <v/>
      </c>
      <c r="Y203" s="1572" t="str">
        <f t="shared" si="86"/>
        <v/>
      </c>
      <c r="Z203" s="1572" t="str">
        <f t="shared" si="86"/>
        <v/>
      </c>
      <c r="AA203" s="1572" t="str">
        <f t="shared" si="86"/>
        <v/>
      </c>
      <c r="AB203" s="1572" t="str">
        <f t="shared" si="86"/>
        <v/>
      </c>
      <c r="AC203" s="1572" t="str">
        <f t="shared" si="86"/>
        <v/>
      </c>
      <c r="AD203" s="1572" t="str">
        <f t="shared" si="86"/>
        <v/>
      </c>
      <c r="AE203" s="1572" t="str">
        <f t="shared" si="86"/>
        <v/>
      </c>
      <c r="AF203" s="1572" t="str">
        <f t="shared" si="86"/>
        <v/>
      </c>
      <c r="AG203" s="1572" t="str">
        <f t="shared" si="86"/>
        <v/>
      </c>
      <c r="AH203" s="1591" t="s">
        <v>2269</v>
      </c>
      <c r="AI203" s="1592">
        <f>+COUNTIF(C204:AG204,"夏休")+COUNTIF(C204:AG204,"冬休")+COUNTIF(C204:AG204,"中止")</f>
        <v>0</v>
      </c>
    </row>
    <row r="204" spans="2:38" s="1567" customFormat="1" ht="13.5" customHeight="1">
      <c r="B204" s="4227" t="s">
        <v>2270</v>
      </c>
      <c r="C204" s="4229"/>
      <c r="D204" s="4220"/>
      <c r="E204" s="4220"/>
      <c r="F204" s="4220"/>
      <c r="G204" s="4220"/>
      <c r="H204" s="4220"/>
      <c r="I204" s="4220"/>
      <c r="J204" s="4220"/>
      <c r="K204" s="4220"/>
      <c r="L204" s="4220"/>
      <c r="M204" s="4220"/>
      <c r="N204" s="4220"/>
      <c r="O204" s="4220"/>
      <c r="P204" s="4220"/>
      <c r="Q204" s="4220"/>
      <c r="R204" s="4220"/>
      <c r="S204" s="4220"/>
      <c r="T204" s="4220"/>
      <c r="U204" s="4220"/>
      <c r="V204" s="4220"/>
      <c r="W204" s="4220"/>
      <c r="X204" s="4220"/>
      <c r="Y204" s="4220"/>
      <c r="Z204" s="4220"/>
      <c r="AA204" s="4220"/>
      <c r="AB204" s="4220"/>
      <c r="AC204" s="4220"/>
      <c r="AD204" s="4220"/>
      <c r="AE204" s="4220"/>
      <c r="AF204" s="4220"/>
      <c r="AG204" s="4221"/>
      <c r="AH204" s="1593" t="s">
        <v>1061</v>
      </c>
      <c r="AI204" s="1594">
        <f>COUNT(C202:AG202)-AI203</f>
        <v>0</v>
      </c>
    </row>
    <row r="205" spans="2:38" s="1567" customFormat="1" ht="13.5" customHeight="1">
      <c r="B205" s="4228"/>
      <c r="C205" s="4229"/>
      <c r="D205" s="4220"/>
      <c r="E205" s="4220"/>
      <c r="F205" s="4220"/>
      <c r="G205" s="4220"/>
      <c r="H205" s="4220"/>
      <c r="I205" s="4220"/>
      <c r="J205" s="4220"/>
      <c r="K205" s="4220"/>
      <c r="L205" s="4220"/>
      <c r="M205" s="4220"/>
      <c r="N205" s="4220"/>
      <c r="O205" s="4220"/>
      <c r="P205" s="4220"/>
      <c r="Q205" s="4220"/>
      <c r="R205" s="4220"/>
      <c r="S205" s="4220"/>
      <c r="T205" s="4220"/>
      <c r="U205" s="4220"/>
      <c r="V205" s="4220"/>
      <c r="W205" s="4220"/>
      <c r="X205" s="4220"/>
      <c r="Y205" s="4220"/>
      <c r="Z205" s="4220"/>
      <c r="AA205" s="4220"/>
      <c r="AB205" s="4220"/>
      <c r="AC205" s="4220"/>
      <c r="AD205" s="4220"/>
      <c r="AE205" s="4220"/>
      <c r="AF205" s="4220"/>
      <c r="AG205" s="4221"/>
      <c r="AH205" s="1593" t="s">
        <v>1062</v>
      </c>
      <c r="AI205" s="1594">
        <f>+COUNTIF(C206:AG207,"休")</f>
        <v>0</v>
      </c>
      <c r="AJ205" s="1595" t="e">
        <f>IF(AI206&gt;0.285,"",IF(AI205&lt;AI202,"←計画日数が足りません",""))</f>
        <v>#DIV/0!</v>
      </c>
    </row>
    <row r="206" spans="2:38" s="1567" customFormat="1" ht="13.5" customHeight="1">
      <c r="B206" s="4222" t="s">
        <v>1055</v>
      </c>
      <c r="C206" s="4223"/>
      <c r="D206" s="4214"/>
      <c r="E206" s="4214"/>
      <c r="F206" s="4214"/>
      <c r="G206" s="4214"/>
      <c r="H206" s="4214"/>
      <c r="I206" s="4214"/>
      <c r="J206" s="4214"/>
      <c r="K206" s="4214"/>
      <c r="L206" s="4214"/>
      <c r="M206" s="4214"/>
      <c r="N206" s="4214"/>
      <c r="O206" s="4214"/>
      <c r="P206" s="4214"/>
      <c r="Q206" s="4214"/>
      <c r="R206" s="4214"/>
      <c r="S206" s="4214"/>
      <c r="T206" s="4214"/>
      <c r="U206" s="4214"/>
      <c r="V206" s="4214"/>
      <c r="W206" s="4214"/>
      <c r="X206" s="4214"/>
      <c r="Y206" s="4214"/>
      <c r="Z206" s="4214"/>
      <c r="AA206" s="4214"/>
      <c r="AB206" s="4214"/>
      <c r="AC206" s="4214"/>
      <c r="AD206" s="4214"/>
      <c r="AE206" s="4214"/>
      <c r="AF206" s="4214"/>
      <c r="AG206" s="4215"/>
      <c r="AH206" s="1593" t="s">
        <v>1063</v>
      </c>
      <c r="AI206" s="1596" t="e">
        <f>+AI205/AI204</f>
        <v>#DIV/0!</v>
      </c>
    </row>
    <row r="207" spans="2:38" s="1567" customFormat="1">
      <c r="B207" s="4222"/>
      <c r="C207" s="4223"/>
      <c r="D207" s="4214"/>
      <c r="E207" s="4214"/>
      <c r="F207" s="4214"/>
      <c r="G207" s="4214"/>
      <c r="H207" s="4214"/>
      <c r="I207" s="4214"/>
      <c r="J207" s="4214"/>
      <c r="K207" s="4214"/>
      <c r="L207" s="4214"/>
      <c r="M207" s="4214"/>
      <c r="N207" s="4214"/>
      <c r="O207" s="4214"/>
      <c r="P207" s="4214"/>
      <c r="Q207" s="4214"/>
      <c r="R207" s="4214"/>
      <c r="S207" s="4214"/>
      <c r="T207" s="4214"/>
      <c r="U207" s="4214"/>
      <c r="V207" s="4214"/>
      <c r="W207" s="4214"/>
      <c r="X207" s="4214"/>
      <c r="Y207" s="4214"/>
      <c r="Z207" s="4214"/>
      <c r="AA207" s="4214"/>
      <c r="AB207" s="4214"/>
      <c r="AC207" s="4214"/>
      <c r="AD207" s="4214"/>
      <c r="AE207" s="4214"/>
      <c r="AF207" s="4214"/>
      <c r="AG207" s="4215"/>
      <c r="AH207" s="1593" t="s">
        <v>1051</v>
      </c>
      <c r="AI207" s="1594">
        <f>+COUNTA(C208:AG209)</f>
        <v>0</v>
      </c>
    </row>
    <row r="208" spans="2:38" s="1567" customFormat="1">
      <c r="B208" s="4216" t="s">
        <v>1057</v>
      </c>
      <c r="C208" s="4218"/>
      <c r="D208" s="4212"/>
      <c r="E208" s="4212"/>
      <c r="F208" s="4212"/>
      <c r="G208" s="4212"/>
      <c r="H208" s="4212"/>
      <c r="I208" s="4212"/>
      <c r="J208" s="4212"/>
      <c r="K208" s="4212"/>
      <c r="L208" s="4212"/>
      <c r="M208" s="4212"/>
      <c r="N208" s="4212"/>
      <c r="O208" s="4212"/>
      <c r="P208" s="4212"/>
      <c r="Q208" s="4212"/>
      <c r="R208" s="4212"/>
      <c r="S208" s="4212"/>
      <c r="T208" s="4212"/>
      <c r="U208" s="4212"/>
      <c r="V208" s="4212"/>
      <c r="W208" s="4212"/>
      <c r="X208" s="4212"/>
      <c r="Y208" s="4212"/>
      <c r="Z208" s="4212"/>
      <c r="AA208" s="4212"/>
      <c r="AB208" s="4212"/>
      <c r="AC208" s="4212"/>
      <c r="AD208" s="4212"/>
      <c r="AE208" s="4212"/>
      <c r="AF208" s="4212"/>
      <c r="AG208" s="4210"/>
      <c r="AH208" s="1597" t="s">
        <v>1064</v>
      </c>
      <c r="AI208" s="1598" t="e">
        <f>+AI207/AI204</f>
        <v>#DIV/0!</v>
      </c>
      <c r="AL208" s="1565">
        <f>+COUNTIF(C206:AG207,"休")</f>
        <v>0</v>
      </c>
    </row>
    <row r="209" spans="2:38" s="1567" customFormat="1">
      <c r="B209" s="4217"/>
      <c r="C209" s="4219"/>
      <c r="D209" s="4213"/>
      <c r="E209" s="4213"/>
      <c r="F209" s="4213"/>
      <c r="G209" s="4213"/>
      <c r="H209" s="4213"/>
      <c r="I209" s="4213"/>
      <c r="J209" s="4213"/>
      <c r="K209" s="4213"/>
      <c r="L209" s="4213"/>
      <c r="M209" s="4213"/>
      <c r="N209" s="4213"/>
      <c r="O209" s="4213"/>
      <c r="P209" s="4213"/>
      <c r="Q209" s="4213"/>
      <c r="R209" s="4213"/>
      <c r="S209" s="4213"/>
      <c r="T209" s="4213"/>
      <c r="U209" s="4213"/>
      <c r="V209" s="4213"/>
      <c r="W209" s="4213"/>
      <c r="X209" s="4213"/>
      <c r="Y209" s="4213"/>
      <c r="Z209" s="4213"/>
      <c r="AA209" s="4213"/>
      <c r="AB209" s="4213"/>
      <c r="AC209" s="4213"/>
      <c r="AD209" s="4213"/>
      <c r="AE209" s="4213"/>
      <c r="AF209" s="4213"/>
      <c r="AG209" s="4211"/>
      <c r="AH209" s="1599" t="s">
        <v>2271</v>
      </c>
      <c r="AI209" s="1600" t="str">
        <f>IF(7&gt;AI204,"対象外",IF(OR(AI208&gt;=0.285,AI207&gt;=AI202),"OK","NG"))</f>
        <v>対象外</v>
      </c>
      <c r="AJ209" s="1595" t="str">
        <f>IF(AI209="対象外","←７日間に満たない期間は達成判定の対象外",IF(AI209="NG","←月単位未達成","←月単位達成"))</f>
        <v>←７日間に満たない期間は達成判定の対象外</v>
      </c>
      <c r="AL209" s="1601" t="str">
        <f>IF(7&gt;AI204,"対象外",IF(AL208&gt;=AI202,"OK","NG"))</f>
        <v>対象外</v>
      </c>
    </row>
    <row r="210" spans="2:38" hidden="1">
      <c r="B210" s="1602" t="s">
        <v>2373</v>
      </c>
      <c r="C210" s="1603" t="e">
        <f t="shared" ref="C210:AG210" si="87">IF(AND(DAY(C202)&gt;=22,DAY(C202)&lt;=28,C203="土"),1,0)</f>
        <v>#VALUE!</v>
      </c>
      <c r="D210" s="1603" t="e">
        <f t="shared" si="87"/>
        <v>#VALUE!</v>
      </c>
      <c r="E210" s="1603" t="e">
        <f t="shared" si="87"/>
        <v>#VALUE!</v>
      </c>
      <c r="F210" s="1603" t="e">
        <f t="shared" si="87"/>
        <v>#VALUE!</v>
      </c>
      <c r="G210" s="1603" t="e">
        <f t="shared" si="87"/>
        <v>#VALUE!</v>
      </c>
      <c r="H210" s="1603" t="e">
        <f t="shared" si="87"/>
        <v>#VALUE!</v>
      </c>
      <c r="I210" s="1603" t="e">
        <f t="shared" si="87"/>
        <v>#VALUE!</v>
      </c>
      <c r="J210" s="1603" t="e">
        <f t="shared" si="87"/>
        <v>#VALUE!</v>
      </c>
      <c r="K210" s="1603" t="e">
        <f t="shared" si="87"/>
        <v>#VALUE!</v>
      </c>
      <c r="L210" s="1603" t="e">
        <f t="shared" si="87"/>
        <v>#VALUE!</v>
      </c>
      <c r="M210" s="1603" t="e">
        <f t="shared" si="87"/>
        <v>#VALUE!</v>
      </c>
      <c r="N210" s="1603" t="e">
        <f t="shared" si="87"/>
        <v>#VALUE!</v>
      </c>
      <c r="O210" s="1603" t="e">
        <f t="shared" si="87"/>
        <v>#VALUE!</v>
      </c>
      <c r="P210" s="1603" t="e">
        <f t="shared" si="87"/>
        <v>#VALUE!</v>
      </c>
      <c r="Q210" s="1603" t="e">
        <f t="shared" si="87"/>
        <v>#VALUE!</v>
      </c>
      <c r="R210" s="1603" t="e">
        <f t="shared" si="87"/>
        <v>#VALUE!</v>
      </c>
      <c r="S210" s="1603" t="e">
        <f t="shared" si="87"/>
        <v>#VALUE!</v>
      </c>
      <c r="T210" s="1603" t="e">
        <f t="shared" si="87"/>
        <v>#VALUE!</v>
      </c>
      <c r="U210" s="1603" t="e">
        <f t="shared" si="87"/>
        <v>#VALUE!</v>
      </c>
      <c r="V210" s="1603" t="e">
        <f t="shared" si="87"/>
        <v>#VALUE!</v>
      </c>
      <c r="W210" s="1603" t="e">
        <f t="shared" si="87"/>
        <v>#VALUE!</v>
      </c>
      <c r="X210" s="1603" t="e">
        <f t="shared" si="87"/>
        <v>#VALUE!</v>
      </c>
      <c r="Y210" s="1603" t="e">
        <f t="shared" si="87"/>
        <v>#VALUE!</v>
      </c>
      <c r="Z210" s="1603" t="e">
        <f t="shared" si="87"/>
        <v>#VALUE!</v>
      </c>
      <c r="AA210" s="1603" t="e">
        <f t="shared" si="87"/>
        <v>#VALUE!</v>
      </c>
      <c r="AB210" s="1603" t="e">
        <f t="shared" si="87"/>
        <v>#VALUE!</v>
      </c>
      <c r="AC210" s="1603" t="e">
        <f t="shared" si="87"/>
        <v>#VALUE!</v>
      </c>
      <c r="AD210" s="1603" t="e">
        <f t="shared" si="87"/>
        <v>#VALUE!</v>
      </c>
      <c r="AE210" s="1603" t="e">
        <f t="shared" si="87"/>
        <v>#VALUE!</v>
      </c>
      <c r="AF210" s="1603" t="e">
        <f t="shared" si="87"/>
        <v>#VALUE!</v>
      </c>
      <c r="AG210" s="1603" t="e">
        <f t="shared" si="87"/>
        <v>#VALUE!</v>
      </c>
      <c r="AH210" s="1604" t="s">
        <v>2272</v>
      </c>
      <c r="AI210" s="1605">
        <f>_xlfn.AGGREGATE(9,6,C210:AG210)</f>
        <v>0</v>
      </c>
      <c r="AJ210" s="1595"/>
      <c r="AK210" s="1567"/>
      <c r="AL210" s="1567"/>
    </row>
    <row r="211" spans="2:38" hidden="1">
      <c r="B211" s="1602" t="s">
        <v>2374</v>
      </c>
      <c r="C211" s="1606" t="e">
        <f t="shared" ref="C211:AG211" si="88">IF(AND(DAY(C202)&gt;=22,DAY(C202)&lt;=28,C203="土",OR(C208="休",C208="雨")),1,0)</f>
        <v>#VALUE!</v>
      </c>
      <c r="D211" s="1606" t="e">
        <f t="shared" si="88"/>
        <v>#VALUE!</v>
      </c>
      <c r="E211" s="1606" t="e">
        <f t="shared" si="88"/>
        <v>#VALUE!</v>
      </c>
      <c r="F211" s="1606" t="e">
        <f t="shared" si="88"/>
        <v>#VALUE!</v>
      </c>
      <c r="G211" s="1606" t="e">
        <f t="shared" si="88"/>
        <v>#VALUE!</v>
      </c>
      <c r="H211" s="1606" t="e">
        <f t="shared" si="88"/>
        <v>#VALUE!</v>
      </c>
      <c r="I211" s="1606" t="e">
        <f t="shared" si="88"/>
        <v>#VALUE!</v>
      </c>
      <c r="J211" s="1606" t="e">
        <f t="shared" si="88"/>
        <v>#VALUE!</v>
      </c>
      <c r="K211" s="1606" t="e">
        <f t="shared" si="88"/>
        <v>#VALUE!</v>
      </c>
      <c r="L211" s="1606" t="e">
        <f t="shared" si="88"/>
        <v>#VALUE!</v>
      </c>
      <c r="M211" s="1606" t="e">
        <f t="shared" si="88"/>
        <v>#VALUE!</v>
      </c>
      <c r="N211" s="1606" t="e">
        <f t="shared" si="88"/>
        <v>#VALUE!</v>
      </c>
      <c r="O211" s="1606" t="e">
        <f t="shared" si="88"/>
        <v>#VALUE!</v>
      </c>
      <c r="P211" s="1606" t="e">
        <f t="shared" si="88"/>
        <v>#VALUE!</v>
      </c>
      <c r="Q211" s="1606" t="e">
        <f t="shared" si="88"/>
        <v>#VALUE!</v>
      </c>
      <c r="R211" s="1606" t="e">
        <f t="shared" si="88"/>
        <v>#VALUE!</v>
      </c>
      <c r="S211" s="1606" t="e">
        <f t="shared" si="88"/>
        <v>#VALUE!</v>
      </c>
      <c r="T211" s="1606" t="e">
        <f t="shared" si="88"/>
        <v>#VALUE!</v>
      </c>
      <c r="U211" s="1606" t="e">
        <f t="shared" si="88"/>
        <v>#VALUE!</v>
      </c>
      <c r="V211" s="1606" t="e">
        <f t="shared" si="88"/>
        <v>#VALUE!</v>
      </c>
      <c r="W211" s="1606" t="e">
        <f t="shared" si="88"/>
        <v>#VALUE!</v>
      </c>
      <c r="X211" s="1606" t="e">
        <f t="shared" si="88"/>
        <v>#VALUE!</v>
      </c>
      <c r="Y211" s="1606" t="e">
        <f t="shared" si="88"/>
        <v>#VALUE!</v>
      </c>
      <c r="Z211" s="1606" t="e">
        <f t="shared" si="88"/>
        <v>#VALUE!</v>
      </c>
      <c r="AA211" s="1606" t="e">
        <f t="shared" si="88"/>
        <v>#VALUE!</v>
      </c>
      <c r="AB211" s="1606" t="e">
        <f t="shared" si="88"/>
        <v>#VALUE!</v>
      </c>
      <c r="AC211" s="1606" t="e">
        <f t="shared" si="88"/>
        <v>#VALUE!</v>
      </c>
      <c r="AD211" s="1606" t="e">
        <f t="shared" si="88"/>
        <v>#VALUE!</v>
      </c>
      <c r="AE211" s="1606" t="e">
        <f t="shared" si="88"/>
        <v>#VALUE!</v>
      </c>
      <c r="AF211" s="1606" t="e">
        <f t="shared" si="88"/>
        <v>#VALUE!</v>
      </c>
      <c r="AG211" s="1606" t="e">
        <f t="shared" si="88"/>
        <v>#VALUE!</v>
      </c>
      <c r="AH211" s="1604" t="s">
        <v>2273</v>
      </c>
      <c r="AI211" s="1605">
        <f>_xlfn.AGGREGATE(9,6,C211:AG211)</f>
        <v>0</v>
      </c>
      <c r="AJ211" s="1595"/>
      <c r="AK211" s="1567"/>
      <c r="AL211" s="1567"/>
    </row>
    <row r="212" spans="2:38" hidden="1">
      <c r="B212" s="1602" t="s">
        <v>2375</v>
      </c>
      <c r="C212" s="1603" t="e">
        <f>IF(AND(DAY(C202)&gt;=8,DAY(C202)&lt;=14,C203="土"),1,0)</f>
        <v>#VALUE!</v>
      </c>
      <c r="D212" s="1603" t="e">
        <f>IF(AND(DAY(D202)&gt;=8,DAY(D202)&lt;=14,D203="土"),1,0)</f>
        <v>#VALUE!</v>
      </c>
      <c r="E212" s="1603" t="e">
        <f t="shared" ref="E212:AG212" si="89">IF(AND(DAY(E202)&gt;=8,DAY(E202)&lt;=14,E203="土"),1,0)</f>
        <v>#VALUE!</v>
      </c>
      <c r="F212" s="1603" t="e">
        <f t="shared" si="89"/>
        <v>#VALUE!</v>
      </c>
      <c r="G212" s="1603" t="e">
        <f t="shared" si="89"/>
        <v>#VALUE!</v>
      </c>
      <c r="H212" s="1603" t="e">
        <f t="shared" si="89"/>
        <v>#VALUE!</v>
      </c>
      <c r="I212" s="1603" t="e">
        <f t="shared" si="89"/>
        <v>#VALUE!</v>
      </c>
      <c r="J212" s="1603" t="e">
        <f t="shared" si="89"/>
        <v>#VALUE!</v>
      </c>
      <c r="K212" s="1603" t="e">
        <f t="shared" si="89"/>
        <v>#VALUE!</v>
      </c>
      <c r="L212" s="1603" t="e">
        <f t="shared" si="89"/>
        <v>#VALUE!</v>
      </c>
      <c r="M212" s="1603" t="e">
        <f t="shared" si="89"/>
        <v>#VALUE!</v>
      </c>
      <c r="N212" s="1603" t="e">
        <f t="shared" si="89"/>
        <v>#VALUE!</v>
      </c>
      <c r="O212" s="1603" t="e">
        <f t="shared" si="89"/>
        <v>#VALUE!</v>
      </c>
      <c r="P212" s="1603" t="e">
        <f t="shared" si="89"/>
        <v>#VALUE!</v>
      </c>
      <c r="Q212" s="1603" t="e">
        <f t="shared" si="89"/>
        <v>#VALUE!</v>
      </c>
      <c r="R212" s="1603" t="e">
        <f t="shared" si="89"/>
        <v>#VALUE!</v>
      </c>
      <c r="S212" s="1603" t="e">
        <f t="shared" si="89"/>
        <v>#VALUE!</v>
      </c>
      <c r="T212" s="1603" t="e">
        <f t="shared" si="89"/>
        <v>#VALUE!</v>
      </c>
      <c r="U212" s="1603" t="e">
        <f t="shared" si="89"/>
        <v>#VALUE!</v>
      </c>
      <c r="V212" s="1603" t="e">
        <f t="shared" si="89"/>
        <v>#VALUE!</v>
      </c>
      <c r="W212" s="1603" t="e">
        <f t="shared" si="89"/>
        <v>#VALUE!</v>
      </c>
      <c r="X212" s="1603" t="e">
        <f t="shared" si="89"/>
        <v>#VALUE!</v>
      </c>
      <c r="Y212" s="1603" t="e">
        <f t="shared" si="89"/>
        <v>#VALUE!</v>
      </c>
      <c r="Z212" s="1603" t="e">
        <f t="shared" si="89"/>
        <v>#VALUE!</v>
      </c>
      <c r="AA212" s="1603" t="e">
        <f t="shared" si="89"/>
        <v>#VALUE!</v>
      </c>
      <c r="AB212" s="1603" t="e">
        <f t="shared" si="89"/>
        <v>#VALUE!</v>
      </c>
      <c r="AC212" s="1603" t="e">
        <f t="shared" si="89"/>
        <v>#VALUE!</v>
      </c>
      <c r="AD212" s="1603" t="e">
        <f t="shared" si="89"/>
        <v>#VALUE!</v>
      </c>
      <c r="AE212" s="1603" t="e">
        <f t="shared" si="89"/>
        <v>#VALUE!</v>
      </c>
      <c r="AF212" s="1603" t="e">
        <f t="shared" si="89"/>
        <v>#VALUE!</v>
      </c>
      <c r="AG212" s="1603" t="e">
        <f t="shared" si="89"/>
        <v>#VALUE!</v>
      </c>
      <c r="AH212" s="1604" t="s">
        <v>2272</v>
      </c>
      <c r="AI212" s="1605">
        <f>_xlfn.AGGREGATE(9,6,C212:AG212)</f>
        <v>0</v>
      </c>
      <c r="AJ212" s="1595"/>
      <c r="AK212" s="1567"/>
      <c r="AL212" s="1567"/>
    </row>
    <row r="213" spans="2:38" hidden="1">
      <c r="B213" s="1602" t="s">
        <v>2376</v>
      </c>
      <c r="C213" s="1606" t="e">
        <f>IF(AND(DAY(C202)&gt;=8,DAY(C202)&lt;=14,C203="土",OR(C208="休",C208="雨")),1,0)</f>
        <v>#VALUE!</v>
      </c>
      <c r="D213" s="1606" t="e">
        <f>IF(AND(DAY(D202)&gt;=8,DAY(D202)&lt;=14,D203="土",OR(D208="休",D208="雨")),1,0)</f>
        <v>#VALUE!</v>
      </c>
      <c r="E213" s="1606" t="e">
        <f t="shared" ref="E213:AG213" si="90">IF(AND(DAY(E202)&gt;=8,DAY(E202)&lt;=14,E203="土",OR(E208="休",E208="雨")),1,0)</f>
        <v>#VALUE!</v>
      </c>
      <c r="F213" s="1606" t="e">
        <f t="shared" si="90"/>
        <v>#VALUE!</v>
      </c>
      <c r="G213" s="1606" t="e">
        <f t="shared" si="90"/>
        <v>#VALUE!</v>
      </c>
      <c r="H213" s="1606" t="e">
        <f t="shared" si="90"/>
        <v>#VALUE!</v>
      </c>
      <c r="I213" s="1606" t="e">
        <f t="shared" si="90"/>
        <v>#VALUE!</v>
      </c>
      <c r="J213" s="1606" t="e">
        <f t="shared" si="90"/>
        <v>#VALUE!</v>
      </c>
      <c r="K213" s="1606" t="e">
        <f t="shared" si="90"/>
        <v>#VALUE!</v>
      </c>
      <c r="L213" s="1606" t="e">
        <f t="shared" si="90"/>
        <v>#VALUE!</v>
      </c>
      <c r="M213" s="1606" t="e">
        <f t="shared" si="90"/>
        <v>#VALUE!</v>
      </c>
      <c r="N213" s="1606" t="e">
        <f t="shared" si="90"/>
        <v>#VALUE!</v>
      </c>
      <c r="O213" s="1606" t="e">
        <f t="shared" si="90"/>
        <v>#VALUE!</v>
      </c>
      <c r="P213" s="1606" t="e">
        <f t="shared" si="90"/>
        <v>#VALUE!</v>
      </c>
      <c r="Q213" s="1606" t="e">
        <f t="shared" si="90"/>
        <v>#VALUE!</v>
      </c>
      <c r="R213" s="1606" t="e">
        <f t="shared" si="90"/>
        <v>#VALUE!</v>
      </c>
      <c r="S213" s="1606" t="e">
        <f t="shared" si="90"/>
        <v>#VALUE!</v>
      </c>
      <c r="T213" s="1606" t="e">
        <f t="shared" si="90"/>
        <v>#VALUE!</v>
      </c>
      <c r="U213" s="1606" t="e">
        <f t="shared" si="90"/>
        <v>#VALUE!</v>
      </c>
      <c r="V213" s="1606" t="e">
        <f t="shared" si="90"/>
        <v>#VALUE!</v>
      </c>
      <c r="W213" s="1606" t="e">
        <f t="shared" si="90"/>
        <v>#VALUE!</v>
      </c>
      <c r="X213" s="1606" t="e">
        <f t="shared" si="90"/>
        <v>#VALUE!</v>
      </c>
      <c r="Y213" s="1606" t="e">
        <f t="shared" si="90"/>
        <v>#VALUE!</v>
      </c>
      <c r="Z213" s="1606" t="e">
        <f t="shared" si="90"/>
        <v>#VALUE!</v>
      </c>
      <c r="AA213" s="1606" t="e">
        <f t="shared" si="90"/>
        <v>#VALUE!</v>
      </c>
      <c r="AB213" s="1606" t="e">
        <f t="shared" si="90"/>
        <v>#VALUE!</v>
      </c>
      <c r="AC213" s="1606" t="e">
        <f t="shared" si="90"/>
        <v>#VALUE!</v>
      </c>
      <c r="AD213" s="1606" t="e">
        <f t="shared" si="90"/>
        <v>#VALUE!</v>
      </c>
      <c r="AE213" s="1606" t="e">
        <f t="shared" si="90"/>
        <v>#VALUE!</v>
      </c>
      <c r="AF213" s="1606" t="e">
        <f t="shared" si="90"/>
        <v>#VALUE!</v>
      </c>
      <c r="AG213" s="1606" t="e">
        <f t="shared" si="90"/>
        <v>#VALUE!</v>
      </c>
      <c r="AH213" s="1604" t="s">
        <v>2273</v>
      </c>
      <c r="AI213" s="1605">
        <f>_xlfn.AGGREGATE(9,6,C213:AG213)</f>
        <v>0</v>
      </c>
      <c r="AJ213" s="1595"/>
      <c r="AK213" s="1567"/>
      <c r="AL213" s="1567"/>
    </row>
    <row r="214" spans="2:38" s="1567" customFormat="1">
      <c r="B214" s="1565"/>
      <c r="C214" s="1565"/>
      <c r="D214" s="1565"/>
      <c r="E214" s="1565"/>
      <c r="F214" s="1565"/>
      <c r="G214" s="1565"/>
      <c r="H214" s="1565"/>
      <c r="I214" s="1565"/>
      <c r="J214" s="1565"/>
      <c r="K214" s="1565"/>
      <c r="L214" s="1565"/>
      <c r="M214" s="1565"/>
      <c r="N214" s="1565"/>
      <c r="O214" s="1565"/>
      <c r="P214" s="1565"/>
      <c r="Q214" s="1565"/>
      <c r="R214" s="1565"/>
      <c r="S214" s="1565"/>
      <c r="T214" s="1565"/>
      <c r="U214" s="1565"/>
      <c r="V214" s="1565"/>
      <c r="W214" s="1565"/>
      <c r="X214" s="1565"/>
      <c r="Y214" s="1565"/>
      <c r="Z214" s="1565"/>
      <c r="AA214" s="1565"/>
      <c r="AB214" s="1565"/>
      <c r="AC214" s="1565"/>
      <c r="AD214" s="1565"/>
      <c r="AE214" s="1565"/>
      <c r="AF214" s="1565"/>
      <c r="AG214" s="1565"/>
      <c r="AI214" s="1565"/>
    </row>
    <row r="215" spans="2:38" hidden="1">
      <c r="B215" s="1565"/>
      <c r="C215" s="1565" t="e">
        <f>YEAR(C218)</f>
        <v>#VALUE!</v>
      </c>
      <c r="D215" s="1565" t="e">
        <f>MONTH(C218)</f>
        <v>#VALUE!</v>
      </c>
      <c r="E215" s="1565"/>
      <c r="F215" s="1565"/>
      <c r="G215" s="1565"/>
      <c r="H215" s="1565"/>
      <c r="I215" s="1565"/>
      <c r="J215" s="1565"/>
      <c r="K215" s="1565"/>
      <c r="L215" s="1565"/>
      <c r="M215" s="1565"/>
      <c r="N215" s="1565"/>
      <c r="O215" s="1565"/>
      <c r="P215" s="1565"/>
      <c r="Q215" s="1565"/>
      <c r="R215" s="1565"/>
      <c r="S215" s="1565"/>
      <c r="T215" s="1565"/>
      <c r="U215" s="1565"/>
      <c r="V215" s="1565"/>
      <c r="W215" s="1565"/>
      <c r="X215" s="1565"/>
      <c r="Y215" s="1565"/>
      <c r="Z215" s="1565"/>
      <c r="AA215" s="1565"/>
      <c r="AB215" s="1565"/>
      <c r="AC215" s="1565"/>
      <c r="AD215" s="1565"/>
      <c r="AE215" s="1565"/>
      <c r="AF215" s="1565"/>
      <c r="AG215" s="1565"/>
      <c r="AH215" s="1567"/>
      <c r="AI215" s="1565"/>
      <c r="AJ215" s="1567"/>
      <c r="AK215" s="1567"/>
      <c r="AL215" s="1567"/>
    </row>
    <row r="216" spans="2:38">
      <c r="B216" s="1570" t="s">
        <v>2266</v>
      </c>
      <c r="C216" s="4224" t="e">
        <f>C218</f>
        <v>#VALUE!</v>
      </c>
      <c r="D216" s="4225"/>
      <c r="E216" s="4225"/>
      <c r="F216" s="4225"/>
      <c r="G216" s="4225"/>
      <c r="H216" s="4225"/>
      <c r="I216" s="4225"/>
      <c r="J216" s="4225"/>
      <c r="K216" s="4225"/>
      <c r="L216" s="4225"/>
      <c r="M216" s="4225"/>
      <c r="N216" s="4225"/>
      <c r="O216" s="4225"/>
      <c r="P216" s="4225"/>
      <c r="Q216" s="4225"/>
      <c r="R216" s="4225"/>
      <c r="S216" s="4225"/>
      <c r="T216" s="4225"/>
      <c r="U216" s="4225"/>
      <c r="V216" s="4225"/>
      <c r="W216" s="4225"/>
      <c r="X216" s="4225"/>
      <c r="Y216" s="4225"/>
      <c r="Z216" s="4225"/>
      <c r="AA216" s="4225"/>
      <c r="AB216" s="4225"/>
      <c r="AC216" s="4225"/>
      <c r="AD216" s="4225"/>
      <c r="AE216" s="4225"/>
      <c r="AF216" s="4225"/>
      <c r="AG216" s="4225"/>
      <c r="AH216" s="4225"/>
      <c r="AI216" s="4226"/>
      <c r="AJ216" s="1567"/>
      <c r="AK216" s="1567"/>
      <c r="AL216" s="1567"/>
    </row>
    <row r="217" spans="2:38" hidden="1">
      <c r="B217" s="1608"/>
      <c r="C217" s="1590" t="e">
        <f>DATE($C215,$D215,1)</f>
        <v>#VALUE!</v>
      </c>
      <c r="D217" s="1590" t="e">
        <f t="shared" ref="D217:AG217" si="91">C217+1</f>
        <v>#VALUE!</v>
      </c>
      <c r="E217" s="1590" t="e">
        <f t="shared" si="91"/>
        <v>#VALUE!</v>
      </c>
      <c r="F217" s="1590" t="e">
        <f t="shared" si="91"/>
        <v>#VALUE!</v>
      </c>
      <c r="G217" s="1590" t="e">
        <f t="shared" si="91"/>
        <v>#VALUE!</v>
      </c>
      <c r="H217" s="1590" t="e">
        <f t="shared" si="91"/>
        <v>#VALUE!</v>
      </c>
      <c r="I217" s="1590" t="e">
        <f t="shared" si="91"/>
        <v>#VALUE!</v>
      </c>
      <c r="J217" s="1590" t="e">
        <f t="shared" si="91"/>
        <v>#VALUE!</v>
      </c>
      <c r="K217" s="1590" t="e">
        <f t="shared" si="91"/>
        <v>#VALUE!</v>
      </c>
      <c r="L217" s="1590" t="e">
        <f t="shared" si="91"/>
        <v>#VALUE!</v>
      </c>
      <c r="M217" s="1590" t="e">
        <f t="shared" si="91"/>
        <v>#VALUE!</v>
      </c>
      <c r="N217" s="1590" t="e">
        <f t="shared" si="91"/>
        <v>#VALUE!</v>
      </c>
      <c r="O217" s="1590" t="e">
        <f t="shared" si="91"/>
        <v>#VALUE!</v>
      </c>
      <c r="P217" s="1590" t="e">
        <f t="shared" si="91"/>
        <v>#VALUE!</v>
      </c>
      <c r="Q217" s="1590" t="e">
        <f t="shared" si="91"/>
        <v>#VALUE!</v>
      </c>
      <c r="R217" s="1590" t="e">
        <f t="shared" si="91"/>
        <v>#VALUE!</v>
      </c>
      <c r="S217" s="1590" t="e">
        <f t="shared" si="91"/>
        <v>#VALUE!</v>
      </c>
      <c r="T217" s="1590" t="e">
        <f t="shared" si="91"/>
        <v>#VALUE!</v>
      </c>
      <c r="U217" s="1590" t="e">
        <f t="shared" si="91"/>
        <v>#VALUE!</v>
      </c>
      <c r="V217" s="1590" t="e">
        <f t="shared" si="91"/>
        <v>#VALUE!</v>
      </c>
      <c r="W217" s="1590" t="e">
        <f t="shared" si="91"/>
        <v>#VALUE!</v>
      </c>
      <c r="X217" s="1590" t="e">
        <f t="shared" si="91"/>
        <v>#VALUE!</v>
      </c>
      <c r="Y217" s="1590" t="e">
        <f t="shared" si="91"/>
        <v>#VALUE!</v>
      </c>
      <c r="Z217" s="1590" t="e">
        <f t="shared" si="91"/>
        <v>#VALUE!</v>
      </c>
      <c r="AA217" s="1590" t="e">
        <f t="shared" si="91"/>
        <v>#VALUE!</v>
      </c>
      <c r="AB217" s="1590" t="e">
        <f t="shared" si="91"/>
        <v>#VALUE!</v>
      </c>
      <c r="AC217" s="1590" t="e">
        <f t="shared" si="91"/>
        <v>#VALUE!</v>
      </c>
      <c r="AD217" s="1590" t="e">
        <f t="shared" si="91"/>
        <v>#VALUE!</v>
      </c>
      <c r="AE217" s="1590" t="e">
        <f t="shared" si="91"/>
        <v>#VALUE!</v>
      </c>
      <c r="AF217" s="1590" t="e">
        <f t="shared" si="91"/>
        <v>#VALUE!</v>
      </c>
      <c r="AG217" s="1590" t="e">
        <f t="shared" si="91"/>
        <v>#VALUE!</v>
      </c>
      <c r="AH217" s="1609"/>
      <c r="AI217" s="1610"/>
      <c r="AJ217" s="1567"/>
      <c r="AK217" s="1567"/>
      <c r="AL217" s="1567"/>
    </row>
    <row r="218" spans="2:38">
      <c r="B218" s="1611" t="s">
        <v>2267</v>
      </c>
      <c r="C218" s="1612" t="e">
        <f>IF(EDATE(C201,1)&gt;$G$5,"",EDATE(C201,1))</f>
        <v>#VALUE!</v>
      </c>
      <c r="D218" s="1590" t="e">
        <f t="shared" ref="D218:AG218" si="92">IF(D217&gt;$G$5,"",IF(C218=EOMONTH(DATE($C215,$D215,1),0),"",IF(C218="","",C218+1)))</f>
        <v>#VALUE!</v>
      </c>
      <c r="E218" s="1590" t="e">
        <f t="shared" si="92"/>
        <v>#VALUE!</v>
      </c>
      <c r="F218" s="1590" t="e">
        <f t="shared" si="92"/>
        <v>#VALUE!</v>
      </c>
      <c r="G218" s="1590" t="e">
        <f t="shared" si="92"/>
        <v>#VALUE!</v>
      </c>
      <c r="H218" s="1590" t="e">
        <f t="shared" si="92"/>
        <v>#VALUE!</v>
      </c>
      <c r="I218" s="1590" t="e">
        <f t="shared" si="92"/>
        <v>#VALUE!</v>
      </c>
      <c r="J218" s="1590" t="e">
        <f t="shared" si="92"/>
        <v>#VALUE!</v>
      </c>
      <c r="K218" s="1590" t="e">
        <f t="shared" si="92"/>
        <v>#VALUE!</v>
      </c>
      <c r="L218" s="1590" t="e">
        <f t="shared" si="92"/>
        <v>#VALUE!</v>
      </c>
      <c r="M218" s="1590" t="e">
        <f t="shared" si="92"/>
        <v>#VALUE!</v>
      </c>
      <c r="N218" s="1590" t="e">
        <f t="shared" si="92"/>
        <v>#VALUE!</v>
      </c>
      <c r="O218" s="1590" t="e">
        <f t="shared" si="92"/>
        <v>#VALUE!</v>
      </c>
      <c r="P218" s="1590" t="e">
        <f t="shared" si="92"/>
        <v>#VALUE!</v>
      </c>
      <c r="Q218" s="1590" t="e">
        <f t="shared" si="92"/>
        <v>#VALUE!</v>
      </c>
      <c r="R218" s="1590" t="e">
        <f t="shared" si="92"/>
        <v>#VALUE!</v>
      </c>
      <c r="S218" s="1590" t="e">
        <f t="shared" si="92"/>
        <v>#VALUE!</v>
      </c>
      <c r="T218" s="1590" t="e">
        <f t="shared" si="92"/>
        <v>#VALUE!</v>
      </c>
      <c r="U218" s="1590" t="e">
        <f t="shared" si="92"/>
        <v>#VALUE!</v>
      </c>
      <c r="V218" s="1590" t="e">
        <f t="shared" si="92"/>
        <v>#VALUE!</v>
      </c>
      <c r="W218" s="1590" t="e">
        <f t="shared" si="92"/>
        <v>#VALUE!</v>
      </c>
      <c r="X218" s="1590" t="e">
        <f t="shared" si="92"/>
        <v>#VALUE!</v>
      </c>
      <c r="Y218" s="1590" t="e">
        <f t="shared" si="92"/>
        <v>#VALUE!</v>
      </c>
      <c r="Z218" s="1590" t="e">
        <f t="shared" si="92"/>
        <v>#VALUE!</v>
      </c>
      <c r="AA218" s="1590" t="e">
        <f t="shared" si="92"/>
        <v>#VALUE!</v>
      </c>
      <c r="AB218" s="1590" t="e">
        <f t="shared" si="92"/>
        <v>#VALUE!</v>
      </c>
      <c r="AC218" s="1590" t="e">
        <f t="shared" si="92"/>
        <v>#VALUE!</v>
      </c>
      <c r="AD218" s="1590" t="e">
        <f t="shared" si="92"/>
        <v>#VALUE!</v>
      </c>
      <c r="AE218" s="1590" t="e">
        <f t="shared" si="92"/>
        <v>#VALUE!</v>
      </c>
      <c r="AF218" s="1590" t="e">
        <f t="shared" si="92"/>
        <v>#VALUE!</v>
      </c>
      <c r="AG218" s="1590" t="e">
        <f t="shared" si="92"/>
        <v>#VALUE!</v>
      </c>
      <c r="AH218" s="1591" t="s">
        <v>2268</v>
      </c>
      <c r="AI218" s="1592">
        <f>+COUNTIFS(C219:AG219,"土",C220:AG220,"")+COUNTIFS(C219:AG219,"日",C220:AG220,"")</f>
        <v>0</v>
      </c>
      <c r="AJ218" s="1567"/>
      <c r="AK218" s="1567"/>
      <c r="AL218" s="1567"/>
    </row>
    <row r="219" spans="2:38" s="1567" customFormat="1">
      <c r="B219" s="1584" t="s">
        <v>1060</v>
      </c>
      <c r="C219" s="1572" t="str">
        <f>IFERROR(TEXT(WEEKDAY(+C218),"aaa"),"")</f>
        <v/>
      </c>
      <c r="D219" s="1572" t="str">
        <f t="shared" ref="D219:AG219" si="93">IFERROR(TEXT(WEEKDAY(+D218),"aaa"),"")</f>
        <v/>
      </c>
      <c r="E219" s="1572" t="str">
        <f t="shared" si="93"/>
        <v/>
      </c>
      <c r="F219" s="1572" t="str">
        <f t="shared" si="93"/>
        <v/>
      </c>
      <c r="G219" s="1572" t="str">
        <f t="shared" si="93"/>
        <v/>
      </c>
      <c r="H219" s="1572" t="str">
        <f t="shared" si="93"/>
        <v/>
      </c>
      <c r="I219" s="1572" t="str">
        <f t="shared" si="93"/>
        <v/>
      </c>
      <c r="J219" s="1572" t="str">
        <f t="shared" si="93"/>
        <v/>
      </c>
      <c r="K219" s="1572" t="str">
        <f t="shared" si="93"/>
        <v/>
      </c>
      <c r="L219" s="1572" t="str">
        <f t="shared" si="93"/>
        <v/>
      </c>
      <c r="M219" s="1572" t="str">
        <f t="shared" si="93"/>
        <v/>
      </c>
      <c r="N219" s="1572" t="str">
        <f t="shared" si="93"/>
        <v/>
      </c>
      <c r="O219" s="1572" t="str">
        <f t="shared" si="93"/>
        <v/>
      </c>
      <c r="P219" s="1572" t="str">
        <f t="shared" si="93"/>
        <v/>
      </c>
      <c r="Q219" s="1572" t="str">
        <f t="shared" si="93"/>
        <v/>
      </c>
      <c r="R219" s="1572" t="str">
        <f t="shared" si="93"/>
        <v/>
      </c>
      <c r="S219" s="1572" t="str">
        <f t="shared" si="93"/>
        <v/>
      </c>
      <c r="T219" s="1572" t="str">
        <f t="shared" si="93"/>
        <v/>
      </c>
      <c r="U219" s="1572" t="str">
        <f t="shared" si="93"/>
        <v/>
      </c>
      <c r="V219" s="1572" t="str">
        <f t="shared" si="93"/>
        <v/>
      </c>
      <c r="W219" s="1572" t="str">
        <f t="shared" si="93"/>
        <v/>
      </c>
      <c r="X219" s="1572" t="str">
        <f t="shared" si="93"/>
        <v/>
      </c>
      <c r="Y219" s="1572" t="str">
        <f t="shared" si="93"/>
        <v/>
      </c>
      <c r="Z219" s="1572" t="str">
        <f t="shared" si="93"/>
        <v/>
      </c>
      <c r="AA219" s="1572" t="str">
        <f t="shared" si="93"/>
        <v/>
      </c>
      <c r="AB219" s="1572" t="str">
        <f t="shared" si="93"/>
        <v/>
      </c>
      <c r="AC219" s="1572" t="str">
        <f t="shared" si="93"/>
        <v/>
      </c>
      <c r="AD219" s="1572" t="str">
        <f t="shared" si="93"/>
        <v/>
      </c>
      <c r="AE219" s="1572" t="str">
        <f t="shared" si="93"/>
        <v/>
      </c>
      <c r="AF219" s="1572" t="str">
        <f t="shared" si="93"/>
        <v/>
      </c>
      <c r="AG219" s="1572" t="str">
        <f t="shared" si="93"/>
        <v/>
      </c>
      <c r="AH219" s="1591" t="s">
        <v>2269</v>
      </c>
      <c r="AI219" s="1592">
        <f>+COUNTIF(C220:AG220,"夏休")+COUNTIF(C220:AG220,"冬休")+COUNTIF(C220:AG220,"中止")</f>
        <v>0</v>
      </c>
    </row>
    <row r="220" spans="2:38" s="1567" customFormat="1" ht="13.5" customHeight="1">
      <c r="B220" s="4227" t="s">
        <v>2270</v>
      </c>
      <c r="C220" s="4229"/>
      <c r="D220" s="4220"/>
      <c r="E220" s="4220"/>
      <c r="F220" s="4220"/>
      <c r="G220" s="4220"/>
      <c r="H220" s="4220"/>
      <c r="I220" s="4220"/>
      <c r="J220" s="4220"/>
      <c r="K220" s="4220"/>
      <c r="L220" s="4220"/>
      <c r="M220" s="4220"/>
      <c r="N220" s="4220"/>
      <c r="O220" s="4220"/>
      <c r="P220" s="4220"/>
      <c r="Q220" s="4220"/>
      <c r="R220" s="4220"/>
      <c r="S220" s="4220"/>
      <c r="T220" s="4220"/>
      <c r="U220" s="4220"/>
      <c r="V220" s="4220"/>
      <c r="W220" s="4220"/>
      <c r="X220" s="4220"/>
      <c r="Y220" s="4220"/>
      <c r="Z220" s="4220"/>
      <c r="AA220" s="4220"/>
      <c r="AB220" s="4220"/>
      <c r="AC220" s="4220"/>
      <c r="AD220" s="4220"/>
      <c r="AE220" s="4220"/>
      <c r="AF220" s="4220"/>
      <c r="AG220" s="4221"/>
      <c r="AH220" s="1593" t="s">
        <v>1061</v>
      </c>
      <c r="AI220" s="1594">
        <f>COUNT(C218:AG218)-AI219</f>
        <v>0</v>
      </c>
    </row>
    <row r="221" spans="2:38" s="1567" customFormat="1" ht="13.5" customHeight="1">
      <c r="B221" s="4228"/>
      <c r="C221" s="4229"/>
      <c r="D221" s="4220"/>
      <c r="E221" s="4220"/>
      <c r="F221" s="4220"/>
      <c r="G221" s="4220"/>
      <c r="H221" s="4220"/>
      <c r="I221" s="4220"/>
      <c r="J221" s="4220"/>
      <c r="K221" s="4220"/>
      <c r="L221" s="4220"/>
      <c r="M221" s="4220"/>
      <c r="N221" s="4220"/>
      <c r="O221" s="4220"/>
      <c r="P221" s="4220"/>
      <c r="Q221" s="4220"/>
      <c r="R221" s="4220"/>
      <c r="S221" s="4220"/>
      <c r="T221" s="4220"/>
      <c r="U221" s="4220"/>
      <c r="V221" s="4220"/>
      <c r="W221" s="4220"/>
      <c r="X221" s="4220"/>
      <c r="Y221" s="4220"/>
      <c r="Z221" s="4220"/>
      <c r="AA221" s="4220"/>
      <c r="AB221" s="4220"/>
      <c r="AC221" s="4220"/>
      <c r="AD221" s="4220"/>
      <c r="AE221" s="4220"/>
      <c r="AF221" s="4220"/>
      <c r="AG221" s="4221"/>
      <c r="AH221" s="1593" t="s">
        <v>1062</v>
      </c>
      <c r="AI221" s="1594">
        <f>+COUNTIF(C222:AG223,"休")</f>
        <v>0</v>
      </c>
      <c r="AJ221" s="1595" t="e">
        <f>IF(AI222&gt;0.285,"",IF(AI221&lt;AI218,"←計画日数が足りません",""))</f>
        <v>#DIV/0!</v>
      </c>
    </row>
    <row r="222" spans="2:38" s="1567" customFormat="1" ht="13.5" customHeight="1">
      <c r="B222" s="4222" t="s">
        <v>1055</v>
      </c>
      <c r="C222" s="4223"/>
      <c r="D222" s="4214"/>
      <c r="E222" s="4214"/>
      <c r="F222" s="4214"/>
      <c r="G222" s="4214"/>
      <c r="H222" s="4214"/>
      <c r="I222" s="4214"/>
      <c r="J222" s="4214"/>
      <c r="K222" s="4214"/>
      <c r="L222" s="4214"/>
      <c r="M222" s="4214"/>
      <c r="N222" s="4214"/>
      <c r="O222" s="4214"/>
      <c r="P222" s="4214"/>
      <c r="Q222" s="4214"/>
      <c r="R222" s="4214"/>
      <c r="S222" s="4214"/>
      <c r="T222" s="4214"/>
      <c r="U222" s="4214"/>
      <c r="V222" s="4214"/>
      <c r="W222" s="4214"/>
      <c r="X222" s="4214"/>
      <c r="Y222" s="4214"/>
      <c r="Z222" s="4214"/>
      <c r="AA222" s="4214"/>
      <c r="AB222" s="4214"/>
      <c r="AC222" s="4214"/>
      <c r="AD222" s="4214"/>
      <c r="AE222" s="4214"/>
      <c r="AF222" s="4214"/>
      <c r="AG222" s="4215"/>
      <c r="AH222" s="1593" t="s">
        <v>1063</v>
      </c>
      <c r="AI222" s="1596" t="e">
        <f>+AI221/AI220</f>
        <v>#DIV/0!</v>
      </c>
    </row>
    <row r="223" spans="2:38" s="1567" customFormat="1">
      <c r="B223" s="4222"/>
      <c r="C223" s="4223"/>
      <c r="D223" s="4214"/>
      <c r="E223" s="4214"/>
      <c r="F223" s="4214"/>
      <c r="G223" s="4214"/>
      <c r="H223" s="4214"/>
      <c r="I223" s="4214"/>
      <c r="J223" s="4214"/>
      <c r="K223" s="4214"/>
      <c r="L223" s="4214"/>
      <c r="M223" s="4214"/>
      <c r="N223" s="4214"/>
      <c r="O223" s="4214"/>
      <c r="P223" s="4214"/>
      <c r="Q223" s="4214"/>
      <c r="R223" s="4214"/>
      <c r="S223" s="4214"/>
      <c r="T223" s="4214"/>
      <c r="U223" s="4214"/>
      <c r="V223" s="4214"/>
      <c r="W223" s="4214"/>
      <c r="X223" s="4214"/>
      <c r="Y223" s="4214"/>
      <c r="Z223" s="4214"/>
      <c r="AA223" s="4214"/>
      <c r="AB223" s="4214"/>
      <c r="AC223" s="4214"/>
      <c r="AD223" s="4214"/>
      <c r="AE223" s="4214"/>
      <c r="AF223" s="4214"/>
      <c r="AG223" s="4215"/>
      <c r="AH223" s="1593" t="s">
        <v>1051</v>
      </c>
      <c r="AI223" s="1594">
        <f>+COUNTA(C224:AG225)</f>
        <v>0</v>
      </c>
    </row>
    <row r="224" spans="2:38" s="1567" customFormat="1">
      <c r="B224" s="4216" t="s">
        <v>1057</v>
      </c>
      <c r="C224" s="4218"/>
      <c r="D224" s="4212"/>
      <c r="E224" s="4212"/>
      <c r="F224" s="4212"/>
      <c r="G224" s="4212"/>
      <c r="H224" s="4212"/>
      <c r="I224" s="4212"/>
      <c r="J224" s="4212"/>
      <c r="K224" s="4212"/>
      <c r="L224" s="4212"/>
      <c r="M224" s="4212"/>
      <c r="N224" s="4212"/>
      <c r="O224" s="4212"/>
      <c r="P224" s="4212"/>
      <c r="Q224" s="4212"/>
      <c r="R224" s="4212"/>
      <c r="S224" s="4212"/>
      <c r="T224" s="4212"/>
      <c r="U224" s="4212"/>
      <c r="V224" s="4212"/>
      <c r="W224" s="4212"/>
      <c r="X224" s="4212"/>
      <c r="Y224" s="4212"/>
      <c r="Z224" s="4212"/>
      <c r="AA224" s="4212"/>
      <c r="AB224" s="4212"/>
      <c r="AC224" s="4212"/>
      <c r="AD224" s="4212"/>
      <c r="AE224" s="4212"/>
      <c r="AF224" s="4212"/>
      <c r="AG224" s="4210"/>
      <c r="AH224" s="1597" t="s">
        <v>1064</v>
      </c>
      <c r="AI224" s="1598" t="e">
        <f>+AI223/AI220</f>
        <v>#DIV/0!</v>
      </c>
      <c r="AL224" s="1565">
        <f>+COUNTIF(C222:AG223,"休")</f>
        <v>0</v>
      </c>
    </row>
    <row r="225" spans="2:38" s="1567" customFormat="1">
      <c r="B225" s="4217"/>
      <c r="C225" s="4219"/>
      <c r="D225" s="4213"/>
      <c r="E225" s="4213"/>
      <c r="F225" s="4213"/>
      <c r="G225" s="4213"/>
      <c r="H225" s="4213"/>
      <c r="I225" s="4213"/>
      <c r="J225" s="4213"/>
      <c r="K225" s="4213"/>
      <c r="L225" s="4213"/>
      <c r="M225" s="4213"/>
      <c r="N225" s="4213"/>
      <c r="O225" s="4213"/>
      <c r="P225" s="4213"/>
      <c r="Q225" s="4213"/>
      <c r="R225" s="4213"/>
      <c r="S225" s="4213"/>
      <c r="T225" s="4213"/>
      <c r="U225" s="4213"/>
      <c r="V225" s="4213"/>
      <c r="W225" s="4213"/>
      <c r="X225" s="4213"/>
      <c r="Y225" s="4213"/>
      <c r="Z225" s="4213"/>
      <c r="AA225" s="4213"/>
      <c r="AB225" s="4213"/>
      <c r="AC225" s="4213"/>
      <c r="AD225" s="4213"/>
      <c r="AE225" s="4213"/>
      <c r="AF225" s="4213"/>
      <c r="AG225" s="4211"/>
      <c r="AH225" s="1599" t="s">
        <v>2271</v>
      </c>
      <c r="AI225" s="1600" t="str">
        <f>IF(7&gt;AI220,"対象外",IF(OR(AI224&gt;=0.285,AI223&gt;=AI218),"OK","NG"))</f>
        <v>対象外</v>
      </c>
      <c r="AJ225" s="1595" t="str">
        <f>IF(AI225="対象外","←７日間に満たない期間は達成判定の対象外",IF(AI225="NG","←月単位未達成","←月単位達成"))</f>
        <v>←７日間に満たない期間は達成判定の対象外</v>
      </c>
      <c r="AL225" s="1601" t="str">
        <f>IF(7&gt;AI220,"対象外",IF(AL224&gt;=AI218,"OK","NG"))</f>
        <v>対象外</v>
      </c>
    </row>
    <row r="226" spans="2:38" hidden="1">
      <c r="B226" s="1602" t="s">
        <v>2373</v>
      </c>
      <c r="C226" s="1603" t="e">
        <f t="shared" ref="C226:AG226" si="94">IF(AND(DAY(C218)&gt;=22,DAY(C218)&lt;=28,C219="土"),1,0)</f>
        <v>#VALUE!</v>
      </c>
      <c r="D226" s="1603" t="e">
        <f t="shared" si="94"/>
        <v>#VALUE!</v>
      </c>
      <c r="E226" s="1603" t="e">
        <f t="shared" si="94"/>
        <v>#VALUE!</v>
      </c>
      <c r="F226" s="1603" t="e">
        <f t="shared" si="94"/>
        <v>#VALUE!</v>
      </c>
      <c r="G226" s="1603" t="e">
        <f t="shared" si="94"/>
        <v>#VALUE!</v>
      </c>
      <c r="H226" s="1603" t="e">
        <f t="shared" si="94"/>
        <v>#VALUE!</v>
      </c>
      <c r="I226" s="1603" t="e">
        <f t="shared" si="94"/>
        <v>#VALUE!</v>
      </c>
      <c r="J226" s="1603" t="e">
        <f t="shared" si="94"/>
        <v>#VALUE!</v>
      </c>
      <c r="K226" s="1603" t="e">
        <f t="shared" si="94"/>
        <v>#VALUE!</v>
      </c>
      <c r="L226" s="1603" t="e">
        <f t="shared" si="94"/>
        <v>#VALUE!</v>
      </c>
      <c r="M226" s="1603" t="e">
        <f t="shared" si="94"/>
        <v>#VALUE!</v>
      </c>
      <c r="N226" s="1603" t="e">
        <f t="shared" si="94"/>
        <v>#VALUE!</v>
      </c>
      <c r="O226" s="1603" t="e">
        <f t="shared" si="94"/>
        <v>#VALUE!</v>
      </c>
      <c r="P226" s="1603" t="e">
        <f t="shared" si="94"/>
        <v>#VALUE!</v>
      </c>
      <c r="Q226" s="1603" t="e">
        <f t="shared" si="94"/>
        <v>#VALUE!</v>
      </c>
      <c r="R226" s="1603" t="e">
        <f t="shared" si="94"/>
        <v>#VALUE!</v>
      </c>
      <c r="S226" s="1603" t="e">
        <f t="shared" si="94"/>
        <v>#VALUE!</v>
      </c>
      <c r="T226" s="1603" t="e">
        <f t="shared" si="94"/>
        <v>#VALUE!</v>
      </c>
      <c r="U226" s="1603" t="e">
        <f t="shared" si="94"/>
        <v>#VALUE!</v>
      </c>
      <c r="V226" s="1603" t="e">
        <f t="shared" si="94"/>
        <v>#VALUE!</v>
      </c>
      <c r="W226" s="1603" t="e">
        <f t="shared" si="94"/>
        <v>#VALUE!</v>
      </c>
      <c r="X226" s="1603" t="e">
        <f t="shared" si="94"/>
        <v>#VALUE!</v>
      </c>
      <c r="Y226" s="1603" t="e">
        <f t="shared" si="94"/>
        <v>#VALUE!</v>
      </c>
      <c r="Z226" s="1603" t="e">
        <f t="shared" si="94"/>
        <v>#VALUE!</v>
      </c>
      <c r="AA226" s="1603" t="e">
        <f t="shared" si="94"/>
        <v>#VALUE!</v>
      </c>
      <c r="AB226" s="1603" t="e">
        <f t="shared" si="94"/>
        <v>#VALUE!</v>
      </c>
      <c r="AC226" s="1603" t="e">
        <f t="shared" si="94"/>
        <v>#VALUE!</v>
      </c>
      <c r="AD226" s="1603" t="e">
        <f t="shared" si="94"/>
        <v>#VALUE!</v>
      </c>
      <c r="AE226" s="1603" t="e">
        <f t="shared" si="94"/>
        <v>#VALUE!</v>
      </c>
      <c r="AF226" s="1603" t="e">
        <f t="shared" si="94"/>
        <v>#VALUE!</v>
      </c>
      <c r="AG226" s="1603" t="e">
        <f t="shared" si="94"/>
        <v>#VALUE!</v>
      </c>
      <c r="AH226" s="1604" t="s">
        <v>2272</v>
      </c>
      <c r="AI226" s="1605">
        <f>_xlfn.AGGREGATE(9,6,C226:AG226)</f>
        <v>0</v>
      </c>
      <c r="AJ226" s="1595"/>
      <c r="AK226" s="1567"/>
      <c r="AL226" s="1567"/>
    </row>
    <row r="227" spans="2:38" hidden="1">
      <c r="B227" s="1602" t="s">
        <v>2374</v>
      </c>
      <c r="C227" s="1606" t="e">
        <f t="shared" ref="C227:AG227" si="95">IF(AND(DAY(C218)&gt;=22,DAY(C218)&lt;=28,C219="土",OR(C224="休",C224="雨")),1,0)</f>
        <v>#VALUE!</v>
      </c>
      <c r="D227" s="1606" t="e">
        <f t="shared" si="95"/>
        <v>#VALUE!</v>
      </c>
      <c r="E227" s="1606" t="e">
        <f t="shared" si="95"/>
        <v>#VALUE!</v>
      </c>
      <c r="F227" s="1606" t="e">
        <f t="shared" si="95"/>
        <v>#VALUE!</v>
      </c>
      <c r="G227" s="1606" t="e">
        <f t="shared" si="95"/>
        <v>#VALUE!</v>
      </c>
      <c r="H227" s="1606" t="e">
        <f t="shared" si="95"/>
        <v>#VALUE!</v>
      </c>
      <c r="I227" s="1606" t="e">
        <f t="shared" si="95"/>
        <v>#VALUE!</v>
      </c>
      <c r="J227" s="1606" t="e">
        <f t="shared" si="95"/>
        <v>#VALUE!</v>
      </c>
      <c r="K227" s="1606" t="e">
        <f t="shared" si="95"/>
        <v>#VALUE!</v>
      </c>
      <c r="L227" s="1606" t="e">
        <f t="shared" si="95"/>
        <v>#VALUE!</v>
      </c>
      <c r="M227" s="1606" t="e">
        <f t="shared" si="95"/>
        <v>#VALUE!</v>
      </c>
      <c r="N227" s="1606" t="e">
        <f t="shared" si="95"/>
        <v>#VALUE!</v>
      </c>
      <c r="O227" s="1606" t="e">
        <f t="shared" si="95"/>
        <v>#VALUE!</v>
      </c>
      <c r="P227" s="1606" t="e">
        <f t="shared" si="95"/>
        <v>#VALUE!</v>
      </c>
      <c r="Q227" s="1606" t="e">
        <f t="shared" si="95"/>
        <v>#VALUE!</v>
      </c>
      <c r="R227" s="1606" t="e">
        <f t="shared" si="95"/>
        <v>#VALUE!</v>
      </c>
      <c r="S227" s="1606" t="e">
        <f t="shared" si="95"/>
        <v>#VALUE!</v>
      </c>
      <c r="T227" s="1606" t="e">
        <f t="shared" si="95"/>
        <v>#VALUE!</v>
      </c>
      <c r="U227" s="1606" t="e">
        <f t="shared" si="95"/>
        <v>#VALUE!</v>
      </c>
      <c r="V227" s="1606" t="e">
        <f t="shared" si="95"/>
        <v>#VALUE!</v>
      </c>
      <c r="W227" s="1606" t="e">
        <f t="shared" si="95"/>
        <v>#VALUE!</v>
      </c>
      <c r="X227" s="1606" t="e">
        <f t="shared" si="95"/>
        <v>#VALUE!</v>
      </c>
      <c r="Y227" s="1606" t="e">
        <f t="shared" si="95"/>
        <v>#VALUE!</v>
      </c>
      <c r="Z227" s="1606" t="e">
        <f t="shared" si="95"/>
        <v>#VALUE!</v>
      </c>
      <c r="AA227" s="1606" t="e">
        <f t="shared" si="95"/>
        <v>#VALUE!</v>
      </c>
      <c r="AB227" s="1606" t="e">
        <f t="shared" si="95"/>
        <v>#VALUE!</v>
      </c>
      <c r="AC227" s="1606" t="e">
        <f t="shared" si="95"/>
        <v>#VALUE!</v>
      </c>
      <c r="AD227" s="1606" t="e">
        <f t="shared" si="95"/>
        <v>#VALUE!</v>
      </c>
      <c r="AE227" s="1606" t="e">
        <f t="shared" si="95"/>
        <v>#VALUE!</v>
      </c>
      <c r="AF227" s="1606" t="e">
        <f t="shared" si="95"/>
        <v>#VALUE!</v>
      </c>
      <c r="AG227" s="1606" t="e">
        <f t="shared" si="95"/>
        <v>#VALUE!</v>
      </c>
      <c r="AH227" s="1604" t="s">
        <v>2273</v>
      </c>
      <c r="AI227" s="1605">
        <f>_xlfn.AGGREGATE(9,6,C227:AG227)</f>
        <v>0</v>
      </c>
      <c r="AJ227" s="1595"/>
      <c r="AK227" s="1567"/>
      <c r="AL227" s="1567"/>
    </row>
    <row r="228" spans="2:38" hidden="1">
      <c r="B228" s="1602" t="s">
        <v>2375</v>
      </c>
      <c r="C228" s="1603" t="e">
        <f>IF(AND(DAY(C218)&gt;=8,DAY(C218)&lt;=14,C219="土"),1,0)</f>
        <v>#VALUE!</v>
      </c>
      <c r="D228" s="1603" t="e">
        <f>IF(AND(DAY(D218)&gt;=8,DAY(D218)&lt;=14,D219="土"),1,0)</f>
        <v>#VALUE!</v>
      </c>
      <c r="E228" s="1603" t="e">
        <f t="shared" ref="E228:AG228" si="96">IF(AND(DAY(E218)&gt;=8,DAY(E218)&lt;=14,E219="土"),1,0)</f>
        <v>#VALUE!</v>
      </c>
      <c r="F228" s="1603" t="e">
        <f t="shared" si="96"/>
        <v>#VALUE!</v>
      </c>
      <c r="G228" s="1603" t="e">
        <f t="shared" si="96"/>
        <v>#VALUE!</v>
      </c>
      <c r="H228" s="1603" t="e">
        <f t="shared" si="96"/>
        <v>#VALUE!</v>
      </c>
      <c r="I228" s="1603" t="e">
        <f t="shared" si="96"/>
        <v>#VALUE!</v>
      </c>
      <c r="J228" s="1603" t="e">
        <f t="shared" si="96"/>
        <v>#VALUE!</v>
      </c>
      <c r="K228" s="1603" t="e">
        <f t="shared" si="96"/>
        <v>#VALUE!</v>
      </c>
      <c r="L228" s="1603" t="e">
        <f t="shared" si="96"/>
        <v>#VALUE!</v>
      </c>
      <c r="M228" s="1603" t="e">
        <f t="shared" si="96"/>
        <v>#VALUE!</v>
      </c>
      <c r="N228" s="1603" t="e">
        <f t="shared" si="96"/>
        <v>#VALUE!</v>
      </c>
      <c r="O228" s="1603" t="e">
        <f t="shared" si="96"/>
        <v>#VALUE!</v>
      </c>
      <c r="P228" s="1603" t="e">
        <f t="shared" si="96"/>
        <v>#VALUE!</v>
      </c>
      <c r="Q228" s="1603" t="e">
        <f t="shared" si="96"/>
        <v>#VALUE!</v>
      </c>
      <c r="R228" s="1603" t="e">
        <f t="shared" si="96"/>
        <v>#VALUE!</v>
      </c>
      <c r="S228" s="1603" t="e">
        <f t="shared" si="96"/>
        <v>#VALUE!</v>
      </c>
      <c r="T228" s="1603" t="e">
        <f t="shared" si="96"/>
        <v>#VALUE!</v>
      </c>
      <c r="U228" s="1603" t="e">
        <f t="shared" si="96"/>
        <v>#VALUE!</v>
      </c>
      <c r="V228" s="1603" t="e">
        <f t="shared" si="96"/>
        <v>#VALUE!</v>
      </c>
      <c r="W228" s="1603" t="e">
        <f t="shared" si="96"/>
        <v>#VALUE!</v>
      </c>
      <c r="X228" s="1603" t="e">
        <f t="shared" si="96"/>
        <v>#VALUE!</v>
      </c>
      <c r="Y228" s="1603" t="e">
        <f t="shared" si="96"/>
        <v>#VALUE!</v>
      </c>
      <c r="Z228" s="1603" t="e">
        <f t="shared" si="96"/>
        <v>#VALUE!</v>
      </c>
      <c r="AA228" s="1603" t="e">
        <f t="shared" si="96"/>
        <v>#VALUE!</v>
      </c>
      <c r="AB228" s="1603" t="e">
        <f t="shared" si="96"/>
        <v>#VALUE!</v>
      </c>
      <c r="AC228" s="1603" t="e">
        <f t="shared" si="96"/>
        <v>#VALUE!</v>
      </c>
      <c r="AD228" s="1603" t="e">
        <f t="shared" si="96"/>
        <v>#VALUE!</v>
      </c>
      <c r="AE228" s="1603" t="e">
        <f t="shared" si="96"/>
        <v>#VALUE!</v>
      </c>
      <c r="AF228" s="1603" t="e">
        <f t="shared" si="96"/>
        <v>#VALUE!</v>
      </c>
      <c r="AG228" s="1603" t="e">
        <f t="shared" si="96"/>
        <v>#VALUE!</v>
      </c>
      <c r="AH228" s="1604" t="s">
        <v>2272</v>
      </c>
      <c r="AI228" s="1605">
        <f>_xlfn.AGGREGATE(9,6,C228:AG228)</f>
        <v>0</v>
      </c>
      <c r="AJ228" s="1595"/>
      <c r="AK228" s="1567"/>
      <c r="AL228" s="1567"/>
    </row>
    <row r="229" spans="2:38" hidden="1">
      <c r="B229" s="1602" t="s">
        <v>2376</v>
      </c>
      <c r="C229" s="1606" t="e">
        <f>IF(AND(DAY(C218)&gt;=8,DAY(C218)&lt;=14,C219="土",OR(C224="休",C224="雨")),1,0)</f>
        <v>#VALUE!</v>
      </c>
      <c r="D229" s="1606" t="e">
        <f>IF(AND(DAY(D218)&gt;=8,DAY(D218)&lt;=14,D219="土",OR(D224="休",D224="雨")),1,0)</f>
        <v>#VALUE!</v>
      </c>
      <c r="E229" s="1606" t="e">
        <f t="shared" ref="E229:AG229" si="97">IF(AND(DAY(E218)&gt;=8,DAY(E218)&lt;=14,E219="土",OR(E224="休",E224="雨")),1,0)</f>
        <v>#VALUE!</v>
      </c>
      <c r="F229" s="1606" t="e">
        <f t="shared" si="97"/>
        <v>#VALUE!</v>
      </c>
      <c r="G229" s="1606" t="e">
        <f t="shared" si="97"/>
        <v>#VALUE!</v>
      </c>
      <c r="H229" s="1606" t="e">
        <f t="shared" si="97"/>
        <v>#VALUE!</v>
      </c>
      <c r="I229" s="1606" t="e">
        <f t="shared" si="97"/>
        <v>#VALUE!</v>
      </c>
      <c r="J229" s="1606" t="e">
        <f t="shared" si="97"/>
        <v>#VALUE!</v>
      </c>
      <c r="K229" s="1606" t="e">
        <f t="shared" si="97"/>
        <v>#VALUE!</v>
      </c>
      <c r="L229" s="1606" t="e">
        <f t="shared" si="97"/>
        <v>#VALUE!</v>
      </c>
      <c r="M229" s="1606" t="e">
        <f t="shared" si="97"/>
        <v>#VALUE!</v>
      </c>
      <c r="N229" s="1606" t="e">
        <f t="shared" si="97"/>
        <v>#VALUE!</v>
      </c>
      <c r="O229" s="1606" t="e">
        <f t="shared" si="97"/>
        <v>#VALUE!</v>
      </c>
      <c r="P229" s="1606" t="e">
        <f t="shared" si="97"/>
        <v>#VALUE!</v>
      </c>
      <c r="Q229" s="1606" t="e">
        <f t="shared" si="97"/>
        <v>#VALUE!</v>
      </c>
      <c r="R229" s="1606" t="e">
        <f t="shared" si="97"/>
        <v>#VALUE!</v>
      </c>
      <c r="S229" s="1606" t="e">
        <f t="shared" si="97"/>
        <v>#VALUE!</v>
      </c>
      <c r="T229" s="1606" t="e">
        <f t="shared" si="97"/>
        <v>#VALUE!</v>
      </c>
      <c r="U229" s="1606" t="e">
        <f t="shared" si="97"/>
        <v>#VALUE!</v>
      </c>
      <c r="V229" s="1606" t="e">
        <f t="shared" si="97"/>
        <v>#VALUE!</v>
      </c>
      <c r="W229" s="1606" t="e">
        <f t="shared" si="97"/>
        <v>#VALUE!</v>
      </c>
      <c r="X229" s="1606" t="e">
        <f t="shared" si="97"/>
        <v>#VALUE!</v>
      </c>
      <c r="Y229" s="1606" t="e">
        <f t="shared" si="97"/>
        <v>#VALUE!</v>
      </c>
      <c r="Z229" s="1606" t="e">
        <f t="shared" si="97"/>
        <v>#VALUE!</v>
      </c>
      <c r="AA229" s="1606" t="e">
        <f t="shared" si="97"/>
        <v>#VALUE!</v>
      </c>
      <c r="AB229" s="1606" t="e">
        <f t="shared" si="97"/>
        <v>#VALUE!</v>
      </c>
      <c r="AC229" s="1606" t="e">
        <f t="shared" si="97"/>
        <v>#VALUE!</v>
      </c>
      <c r="AD229" s="1606" t="e">
        <f t="shared" si="97"/>
        <v>#VALUE!</v>
      </c>
      <c r="AE229" s="1606" t="e">
        <f t="shared" si="97"/>
        <v>#VALUE!</v>
      </c>
      <c r="AF229" s="1606" t="e">
        <f t="shared" si="97"/>
        <v>#VALUE!</v>
      </c>
      <c r="AG229" s="1606" t="e">
        <f t="shared" si="97"/>
        <v>#VALUE!</v>
      </c>
      <c r="AH229" s="1604" t="s">
        <v>2273</v>
      </c>
      <c r="AI229" s="1605">
        <f>_xlfn.AGGREGATE(9,6,C229:AG229)</f>
        <v>0</v>
      </c>
      <c r="AJ229" s="1595"/>
      <c r="AK229" s="1567"/>
      <c r="AL229" s="1567"/>
    </row>
    <row r="230" spans="2:38" s="1567" customFormat="1">
      <c r="B230" s="1565"/>
      <c r="C230" s="1565"/>
      <c r="D230" s="1565"/>
      <c r="E230" s="1565"/>
      <c r="F230" s="1565"/>
      <c r="G230" s="1565"/>
      <c r="H230" s="1565"/>
      <c r="I230" s="1565"/>
      <c r="J230" s="1565"/>
      <c r="K230" s="1565"/>
      <c r="L230" s="1565"/>
      <c r="M230" s="1565"/>
      <c r="N230" s="1565"/>
      <c r="O230" s="1565"/>
      <c r="P230" s="1565"/>
      <c r="Q230" s="1565"/>
      <c r="R230" s="1565"/>
      <c r="S230" s="1565"/>
      <c r="T230" s="1565"/>
      <c r="U230" s="1565"/>
      <c r="V230" s="1565"/>
      <c r="W230" s="1565"/>
      <c r="X230" s="1565"/>
      <c r="Y230" s="1565"/>
      <c r="Z230" s="1565"/>
      <c r="AA230" s="1565"/>
      <c r="AB230" s="1565"/>
      <c r="AC230" s="1565"/>
      <c r="AD230" s="1565"/>
      <c r="AE230" s="1565"/>
      <c r="AF230" s="1565"/>
      <c r="AG230" s="1565"/>
      <c r="AI230" s="1565"/>
    </row>
    <row r="231" spans="2:38" hidden="1">
      <c r="B231" s="1565"/>
      <c r="C231" s="1565" t="e">
        <f>YEAR(C234)</f>
        <v>#VALUE!</v>
      </c>
      <c r="D231" s="1565" t="e">
        <f>MONTH(C234)</f>
        <v>#VALUE!</v>
      </c>
      <c r="E231" s="1565"/>
      <c r="F231" s="1565"/>
      <c r="G231" s="1565"/>
      <c r="H231" s="1565"/>
      <c r="I231" s="1565"/>
      <c r="J231" s="1565"/>
      <c r="K231" s="1565"/>
      <c r="L231" s="1565"/>
      <c r="M231" s="1565"/>
      <c r="N231" s="1565"/>
      <c r="O231" s="1565"/>
      <c r="P231" s="1565"/>
      <c r="Q231" s="1565"/>
      <c r="R231" s="1565"/>
      <c r="S231" s="1565"/>
      <c r="T231" s="1565"/>
      <c r="U231" s="1565"/>
      <c r="V231" s="1565"/>
      <c r="W231" s="1565"/>
      <c r="X231" s="1565"/>
      <c r="Y231" s="1565"/>
      <c r="Z231" s="1565"/>
      <c r="AA231" s="1565"/>
      <c r="AB231" s="1565"/>
      <c r="AC231" s="1565"/>
      <c r="AD231" s="1565"/>
      <c r="AE231" s="1565"/>
      <c r="AF231" s="1565"/>
      <c r="AG231" s="1565"/>
      <c r="AH231" s="1567"/>
      <c r="AI231" s="1565"/>
      <c r="AJ231" s="1567"/>
      <c r="AK231" s="1567"/>
      <c r="AL231" s="1567"/>
    </row>
    <row r="232" spans="2:38">
      <c r="B232" s="1570" t="s">
        <v>2266</v>
      </c>
      <c r="C232" s="4224" t="e">
        <f>C234</f>
        <v>#VALUE!</v>
      </c>
      <c r="D232" s="4225"/>
      <c r="E232" s="4225"/>
      <c r="F232" s="4225"/>
      <c r="G232" s="4225"/>
      <c r="H232" s="4225"/>
      <c r="I232" s="4225"/>
      <c r="J232" s="4225"/>
      <c r="K232" s="4225"/>
      <c r="L232" s="4225"/>
      <c r="M232" s="4225"/>
      <c r="N232" s="4225"/>
      <c r="O232" s="4225"/>
      <c r="P232" s="4225"/>
      <c r="Q232" s="4225"/>
      <c r="R232" s="4225"/>
      <c r="S232" s="4225"/>
      <c r="T232" s="4225"/>
      <c r="U232" s="4225"/>
      <c r="V232" s="4225"/>
      <c r="W232" s="4225"/>
      <c r="X232" s="4225"/>
      <c r="Y232" s="4225"/>
      <c r="Z232" s="4225"/>
      <c r="AA232" s="4225"/>
      <c r="AB232" s="4225"/>
      <c r="AC232" s="4225"/>
      <c r="AD232" s="4225"/>
      <c r="AE232" s="4225"/>
      <c r="AF232" s="4225"/>
      <c r="AG232" s="4225"/>
      <c r="AH232" s="4225"/>
      <c r="AI232" s="4226"/>
      <c r="AJ232" s="1567"/>
      <c r="AK232" s="1567"/>
      <c r="AL232" s="1567"/>
    </row>
    <row r="233" spans="2:38" hidden="1">
      <c r="B233" s="1608"/>
      <c r="C233" s="1590" t="e">
        <f>DATE($C231,$D231,1)</f>
        <v>#VALUE!</v>
      </c>
      <c r="D233" s="1590" t="e">
        <f t="shared" ref="D233:AG233" si="98">C233+1</f>
        <v>#VALUE!</v>
      </c>
      <c r="E233" s="1590" t="e">
        <f t="shared" si="98"/>
        <v>#VALUE!</v>
      </c>
      <c r="F233" s="1590" t="e">
        <f t="shared" si="98"/>
        <v>#VALUE!</v>
      </c>
      <c r="G233" s="1590" t="e">
        <f t="shared" si="98"/>
        <v>#VALUE!</v>
      </c>
      <c r="H233" s="1590" t="e">
        <f t="shared" si="98"/>
        <v>#VALUE!</v>
      </c>
      <c r="I233" s="1590" t="e">
        <f t="shared" si="98"/>
        <v>#VALUE!</v>
      </c>
      <c r="J233" s="1590" t="e">
        <f t="shared" si="98"/>
        <v>#VALUE!</v>
      </c>
      <c r="K233" s="1590" t="e">
        <f t="shared" si="98"/>
        <v>#VALUE!</v>
      </c>
      <c r="L233" s="1590" t="e">
        <f t="shared" si="98"/>
        <v>#VALUE!</v>
      </c>
      <c r="M233" s="1590" t="e">
        <f t="shared" si="98"/>
        <v>#VALUE!</v>
      </c>
      <c r="N233" s="1590" t="e">
        <f t="shared" si="98"/>
        <v>#VALUE!</v>
      </c>
      <c r="O233" s="1590" t="e">
        <f t="shared" si="98"/>
        <v>#VALUE!</v>
      </c>
      <c r="P233" s="1590" t="e">
        <f t="shared" si="98"/>
        <v>#VALUE!</v>
      </c>
      <c r="Q233" s="1590" t="e">
        <f t="shared" si="98"/>
        <v>#VALUE!</v>
      </c>
      <c r="R233" s="1590" t="e">
        <f t="shared" si="98"/>
        <v>#VALUE!</v>
      </c>
      <c r="S233" s="1590" t="e">
        <f t="shared" si="98"/>
        <v>#VALUE!</v>
      </c>
      <c r="T233" s="1590" t="e">
        <f t="shared" si="98"/>
        <v>#VALUE!</v>
      </c>
      <c r="U233" s="1590" t="e">
        <f t="shared" si="98"/>
        <v>#VALUE!</v>
      </c>
      <c r="V233" s="1590" t="e">
        <f t="shared" si="98"/>
        <v>#VALUE!</v>
      </c>
      <c r="W233" s="1590" t="e">
        <f t="shared" si="98"/>
        <v>#VALUE!</v>
      </c>
      <c r="X233" s="1590" t="e">
        <f t="shared" si="98"/>
        <v>#VALUE!</v>
      </c>
      <c r="Y233" s="1590" t="e">
        <f t="shared" si="98"/>
        <v>#VALUE!</v>
      </c>
      <c r="Z233" s="1590" t="e">
        <f t="shared" si="98"/>
        <v>#VALUE!</v>
      </c>
      <c r="AA233" s="1590" t="e">
        <f t="shared" si="98"/>
        <v>#VALUE!</v>
      </c>
      <c r="AB233" s="1590" t="e">
        <f t="shared" si="98"/>
        <v>#VALUE!</v>
      </c>
      <c r="AC233" s="1590" t="e">
        <f t="shared" si="98"/>
        <v>#VALUE!</v>
      </c>
      <c r="AD233" s="1590" t="e">
        <f t="shared" si="98"/>
        <v>#VALUE!</v>
      </c>
      <c r="AE233" s="1590" t="e">
        <f t="shared" si="98"/>
        <v>#VALUE!</v>
      </c>
      <c r="AF233" s="1590" t="e">
        <f t="shared" si="98"/>
        <v>#VALUE!</v>
      </c>
      <c r="AG233" s="1590" t="e">
        <f t="shared" si="98"/>
        <v>#VALUE!</v>
      </c>
      <c r="AH233" s="1609"/>
      <c r="AI233" s="1610"/>
      <c r="AJ233" s="1567"/>
      <c r="AK233" s="1567"/>
      <c r="AL233" s="1567"/>
    </row>
    <row r="234" spans="2:38">
      <c r="B234" s="1611" t="s">
        <v>2267</v>
      </c>
      <c r="C234" s="1612" t="e">
        <f>IF(EDATE(C217,1)&gt;$G$5,"",EDATE(C217,1))</f>
        <v>#VALUE!</v>
      </c>
      <c r="D234" s="1590" t="e">
        <f t="shared" ref="D234:AG234" si="99">IF(D233&gt;$G$5,"",IF(C234=EOMONTH(DATE($C231,$D231,1),0),"",IF(C234="","",C234+1)))</f>
        <v>#VALUE!</v>
      </c>
      <c r="E234" s="1590" t="e">
        <f t="shared" si="99"/>
        <v>#VALUE!</v>
      </c>
      <c r="F234" s="1590" t="e">
        <f t="shared" si="99"/>
        <v>#VALUE!</v>
      </c>
      <c r="G234" s="1590" t="e">
        <f t="shared" si="99"/>
        <v>#VALUE!</v>
      </c>
      <c r="H234" s="1590" t="e">
        <f t="shared" si="99"/>
        <v>#VALUE!</v>
      </c>
      <c r="I234" s="1590" t="e">
        <f t="shared" si="99"/>
        <v>#VALUE!</v>
      </c>
      <c r="J234" s="1590" t="e">
        <f t="shared" si="99"/>
        <v>#VALUE!</v>
      </c>
      <c r="K234" s="1590" t="e">
        <f t="shared" si="99"/>
        <v>#VALUE!</v>
      </c>
      <c r="L234" s="1590" t="e">
        <f t="shared" si="99"/>
        <v>#VALUE!</v>
      </c>
      <c r="M234" s="1590" t="e">
        <f t="shared" si="99"/>
        <v>#VALUE!</v>
      </c>
      <c r="N234" s="1590" t="e">
        <f t="shared" si="99"/>
        <v>#VALUE!</v>
      </c>
      <c r="O234" s="1590" t="e">
        <f t="shared" si="99"/>
        <v>#VALUE!</v>
      </c>
      <c r="P234" s="1590" t="e">
        <f t="shared" si="99"/>
        <v>#VALUE!</v>
      </c>
      <c r="Q234" s="1590" t="e">
        <f t="shared" si="99"/>
        <v>#VALUE!</v>
      </c>
      <c r="R234" s="1590" t="e">
        <f t="shared" si="99"/>
        <v>#VALUE!</v>
      </c>
      <c r="S234" s="1590" t="e">
        <f t="shared" si="99"/>
        <v>#VALUE!</v>
      </c>
      <c r="T234" s="1590" t="e">
        <f t="shared" si="99"/>
        <v>#VALUE!</v>
      </c>
      <c r="U234" s="1590" t="e">
        <f t="shared" si="99"/>
        <v>#VALUE!</v>
      </c>
      <c r="V234" s="1590" t="e">
        <f t="shared" si="99"/>
        <v>#VALUE!</v>
      </c>
      <c r="W234" s="1590" t="e">
        <f t="shared" si="99"/>
        <v>#VALUE!</v>
      </c>
      <c r="X234" s="1590" t="e">
        <f t="shared" si="99"/>
        <v>#VALUE!</v>
      </c>
      <c r="Y234" s="1590" t="e">
        <f t="shared" si="99"/>
        <v>#VALUE!</v>
      </c>
      <c r="Z234" s="1590" t="e">
        <f t="shared" si="99"/>
        <v>#VALUE!</v>
      </c>
      <c r="AA234" s="1590" t="e">
        <f t="shared" si="99"/>
        <v>#VALUE!</v>
      </c>
      <c r="AB234" s="1590" t="e">
        <f t="shared" si="99"/>
        <v>#VALUE!</v>
      </c>
      <c r="AC234" s="1590" t="e">
        <f t="shared" si="99"/>
        <v>#VALUE!</v>
      </c>
      <c r="AD234" s="1590" t="e">
        <f t="shared" si="99"/>
        <v>#VALUE!</v>
      </c>
      <c r="AE234" s="1590" t="e">
        <f t="shared" si="99"/>
        <v>#VALUE!</v>
      </c>
      <c r="AF234" s="1590" t="e">
        <f t="shared" si="99"/>
        <v>#VALUE!</v>
      </c>
      <c r="AG234" s="1590" t="e">
        <f t="shared" si="99"/>
        <v>#VALUE!</v>
      </c>
      <c r="AH234" s="1591" t="s">
        <v>2268</v>
      </c>
      <c r="AI234" s="1592">
        <f>+COUNTIFS(C235:AG235,"土",C236:AG236,"")+COUNTIFS(C235:AG235,"日",C236:AG236,"")</f>
        <v>0</v>
      </c>
      <c r="AJ234" s="1567"/>
      <c r="AK234" s="1567"/>
      <c r="AL234" s="1567"/>
    </row>
    <row r="235" spans="2:38" s="1567" customFormat="1">
      <c r="B235" s="1584" t="s">
        <v>1060</v>
      </c>
      <c r="C235" s="1572" t="str">
        <f>IFERROR(TEXT(WEEKDAY(+C234),"aaa"),"")</f>
        <v/>
      </c>
      <c r="D235" s="1572" t="str">
        <f t="shared" ref="D235:AG235" si="100">IFERROR(TEXT(WEEKDAY(+D234),"aaa"),"")</f>
        <v/>
      </c>
      <c r="E235" s="1572" t="str">
        <f t="shared" si="100"/>
        <v/>
      </c>
      <c r="F235" s="1572" t="str">
        <f t="shared" si="100"/>
        <v/>
      </c>
      <c r="G235" s="1572" t="str">
        <f t="shared" si="100"/>
        <v/>
      </c>
      <c r="H235" s="1572" t="str">
        <f t="shared" si="100"/>
        <v/>
      </c>
      <c r="I235" s="1572" t="str">
        <f t="shared" si="100"/>
        <v/>
      </c>
      <c r="J235" s="1572" t="str">
        <f t="shared" si="100"/>
        <v/>
      </c>
      <c r="K235" s="1572" t="str">
        <f t="shared" si="100"/>
        <v/>
      </c>
      <c r="L235" s="1572" t="str">
        <f t="shared" si="100"/>
        <v/>
      </c>
      <c r="M235" s="1572" t="str">
        <f t="shared" si="100"/>
        <v/>
      </c>
      <c r="N235" s="1572" t="str">
        <f t="shared" si="100"/>
        <v/>
      </c>
      <c r="O235" s="1572" t="str">
        <f t="shared" si="100"/>
        <v/>
      </c>
      <c r="P235" s="1572" t="str">
        <f t="shared" si="100"/>
        <v/>
      </c>
      <c r="Q235" s="1572" t="str">
        <f t="shared" si="100"/>
        <v/>
      </c>
      <c r="R235" s="1572" t="str">
        <f t="shared" si="100"/>
        <v/>
      </c>
      <c r="S235" s="1572" t="str">
        <f t="shared" si="100"/>
        <v/>
      </c>
      <c r="T235" s="1572" t="str">
        <f t="shared" si="100"/>
        <v/>
      </c>
      <c r="U235" s="1572" t="str">
        <f t="shared" si="100"/>
        <v/>
      </c>
      <c r="V235" s="1572" t="str">
        <f t="shared" si="100"/>
        <v/>
      </c>
      <c r="W235" s="1572" t="str">
        <f t="shared" si="100"/>
        <v/>
      </c>
      <c r="X235" s="1572" t="str">
        <f t="shared" si="100"/>
        <v/>
      </c>
      <c r="Y235" s="1572" t="str">
        <f t="shared" si="100"/>
        <v/>
      </c>
      <c r="Z235" s="1572" t="str">
        <f t="shared" si="100"/>
        <v/>
      </c>
      <c r="AA235" s="1572" t="str">
        <f t="shared" si="100"/>
        <v/>
      </c>
      <c r="AB235" s="1572" t="str">
        <f t="shared" si="100"/>
        <v/>
      </c>
      <c r="AC235" s="1572" t="str">
        <f t="shared" si="100"/>
        <v/>
      </c>
      <c r="AD235" s="1572" t="str">
        <f t="shared" si="100"/>
        <v/>
      </c>
      <c r="AE235" s="1572" t="str">
        <f t="shared" si="100"/>
        <v/>
      </c>
      <c r="AF235" s="1572" t="str">
        <f t="shared" si="100"/>
        <v/>
      </c>
      <c r="AG235" s="1572" t="str">
        <f t="shared" si="100"/>
        <v/>
      </c>
      <c r="AH235" s="1591" t="s">
        <v>2269</v>
      </c>
      <c r="AI235" s="1592">
        <f>+COUNTIF(C236:AG236,"夏休")+COUNTIF(C236:AG236,"冬休")+COUNTIF(C236:AG236,"中止")</f>
        <v>0</v>
      </c>
    </row>
    <row r="236" spans="2:38" s="1567" customFormat="1" ht="13.5" customHeight="1">
      <c r="B236" s="4227" t="s">
        <v>2270</v>
      </c>
      <c r="C236" s="4229"/>
      <c r="D236" s="4220"/>
      <c r="E236" s="4220"/>
      <c r="F236" s="4220"/>
      <c r="G236" s="4220"/>
      <c r="H236" s="4220"/>
      <c r="I236" s="4220"/>
      <c r="J236" s="4220"/>
      <c r="K236" s="4220"/>
      <c r="L236" s="4220"/>
      <c r="M236" s="4220"/>
      <c r="N236" s="4220"/>
      <c r="O236" s="4220"/>
      <c r="P236" s="4220"/>
      <c r="Q236" s="4220"/>
      <c r="R236" s="4220"/>
      <c r="S236" s="4220"/>
      <c r="T236" s="4220"/>
      <c r="U236" s="4220"/>
      <c r="V236" s="4220"/>
      <c r="W236" s="4220"/>
      <c r="X236" s="4220"/>
      <c r="Y236" s="4220"/>
      <c r="Z236" s="4220"/>
      <c r="AA236" s="4220"/>
      <c r="AB236" s="4220"/>
      <c r="AC236" s="4220"/>
      <c r="AD236" s="4220"/>
      <c r="AE236" s="4220"/>
      <c r="AF236" s="4220"/>
      <c r="AG236" s="4221"/>
      <c r="AH236" s="1593" t="s">
        <v>1061</v>
      </c>
      <c r="AI236" s="1594">
        <f>COUNT(C234:AG234)-AI235</f>
        <v>0</v>
      </c>
    </row>
    <row r="237" spans="2:38" s="1567" customFormat="1" ht="13.5" customHeight="1">
      <c r="B237" s="4228"/>
      <c r="C237" s="4229"/>
      <c r="D237" s="4220"/>
      <c r="E237" s="4220"/>
      <c r="F237" s="4220"/>
      <c r="G237" s="4220"/>
      <c r="H237" s="4220"/>
      <c r="I237" s="4220"/>
      <c r="J237" s="4220"/>
      <c r="K237" s="4220"/>
      <c r="L237" s="4220"/>
      <c r="M237" s="4220"/>
      <c r="N237" s="4220"/>
      <c r="O237" s="4220"/>
      <c r="P237" s="4220"/>
      <c r="Q237" s="4220"/>
      <c r="R237" s="4220"/>
      <c r="S237" s="4220"/>
      <c r="T237" s="4220"/>
      <c r="U237" s="4220"/>
      <c r="V237" s="4220"/>
      <c r="W237" s="4220"/>
      <c r="X237" s="4220"/>
      <c r="Y237" s="4220"/>
      <c r="Z237" s="4220"/>
      <c r="AA237" s="4220"/>
      <c r="AB237" s="4220"/>
      <c r="AC237" s="4220"/>
      <c r="AD237" s="4220"/>
      <c r="AE237" s="4220"/>
      <c r="AF237" s="4220"/>
      <c r="AG237" s="4221"/>
      <c r="AH237" s="1593" t="s">
        <v>1062</v>
      </c>
      <c r="AI237" s="1594">
        <f>+COUNTIF(C238:AG239,"休")</f>
        <v>0</v>
      </c>
      <c r="AJ237" s="1595" t="e">
        <f>IF(AI238&gt;0.285,"",IF(AI237&lt;AI234,"←計画日数が足りません",""))</f>
        <v>#DIV/0!</v>
      </c>
    </row>
    <row r="238" spans="2:38" s="1567" customFormat="1" ht="13.5" customHeight="1">
      <c r="B238" s="4222" t="s">
        <v>1055</v>
      </c>
      <c r="C238" s="4223"/>
      <c r="D238" s="4214"/>
      <c r="E238" s="4214"/>
      <c r="F238" s="4214"/>
      <c r="G238" s="4214"/>
      <c r="H238" s="4214"/>
      <c r="I238" s="4214"/>
      <c r="J238" s="4214"/>
      <c r="K238" s="4214"/>
      <c r="L238" s="4214"/>
      <c r="M238" s="4214"/>
      <c r="N238" s="4214"/>
      <c r="O238" s="4214"/>
      <c r="P238" s="4214"/>
      <c r="Q238" s="4214"/>
      <c r="R238" s="4214"/>
      <c r="S238" s="4214"/>
      <c r="T238" s="4214"/>
      <c r="U238" s="4214"/>
      <c r="V238" s="4214"/>
      <c r="W238" s="4214"/>
      <c r="X238" s="4214"/>
      <c r="Y238" s="4214"/>
      <c r="Z238" s="4214"/>
      <c r="AA238" s="4214"/>
      <c r="AB238" s="4214"/>
      <c r="AC238" s="4214"/>
      <c r="AD238" s="4214"/>
      <c r="AE238" s="4214"/>
      <c r="AF238" s="4214"/>
      <c r="AG238" s="4215"/>
      <c r="AH238" s="1593" t="s">
        <v>1063</v>
      </c>
      <c r="AI238" s="1596" t="e">
        <f>+AI237/AI236</f>
        <v>#DIV/0!</v>
      </c>
    </row>
    <row r="239" spans="2:38" s="1567" customFormat="1">
      <c r="B239" s="4222"/>
      <c r="C239" s="4223"/>
      <c r="D239" s="4214"/>
      <c r="E239" s="4214"/>
      <c r="F239" s="4214"/>
      <c r="G239" s="4214"/>
      <c r="H239" s="4214"/>
      <c r="I239" s="4214"/>
      <c r="J239" s="4214"/>
      <c r="K239" s="4214"/>
      <c r="L239" s="4214"/>
      <c r="M239" s="4214"/>
      <c r="N239" s="4214"/>
      <c r="O239" s="4214"/>
      <c r="P239" s="4214"/>
      <c r="Q239" s="4214"/>
      <c r="R239" s="4214"/>
      <c r="S239" s="4214"/>
      <c r="T239" s="4214"/>
      <c r="U239" s="4214"/>
      <c r="V239" s="4214"/>
      <c r="W239" s="4214"/>
      <c r="X239" s="4214"/>
      <c r="Y239" s="4214"/>
      <c r="Z239" s="4214"/>
      <c r="AA239" s="4214"/>
      <c r="AB239" s="4214"/>
      <c r="AC239" s="4214"/>
      <c r="AD239" s="4214"/>
      <c r="AE239" s="4214"/>
      <c r="AF239" s="4214"/>
      <c r="AG239" s="4215"/>
      <c r="AH239" s="1593" t="s">
        <v>1051</v>
      </c>
      <c r="AI239" s="1594">
        <f>+COUNTA(C240:AG241)</f>
        <v>0</v>
      </c>
    </row>
    <row r="240" spans="2:38" s="1567" customFormat="1">
      <c r="B240" s="4216" t="s">
        <v>1057</v>
      </c>
      <c r="C240" s="4218"/>
      <c r="D240" s="4212"/>
      <c r="E240" s="4212"/>
      <c r="F240" s="4212"/>
      <c r="G240" s="4212"/>
      <c r="H240" s="4212"/>
      <c r="I240" s="4212"/>
      <c r="J240" s="4212"/>
      <c r="K240" s="4212"/>
      <c r="L240" s="4212"/>
      <c r="M240" s="4212"/>
      <c r="N240" s="4212"/>
      <c r="O240" s="4212"/>
      <c r="P240" s="4212"/>
      <c r="Q240" s="4212"/>
      <c r="R240" s="4212"/>
      <c r="S240" s="4212"/>
      <c r="T240" s="4212"/>
      <c r="U240" s="4212"/>
      <c r="V240" s="4212"/>
      <c r="W240" s="4212"/>
      <c r="X240" s="4212"/>
      <c r="Y240" s="4212"/>
      <c r="Z240" s="4212"/>
      <c r="AA240" s="4212"/>
      <c r="AB240" s="4212"/>
      <c r="AC240" s="4212"/>
      <c r="AD240" s="4212"/>
      <c r="AE240" s="4212"/>
      <c r="AF240" s="4212"/>
      <c r="AG240" s="4210"/>
      <c r="AH240" s="1597" t="s">
        <v>1064</v>
      </c>
      <c r="AI240" s="1598" t="e">
        <f>+AI239/AI236</f>
        <v>#DIV/0!</v>
      </c>
      <c r="AL240" s="1565">
        <f>+COUNTIF(C238:AG239,"休")</f>
        <v>0</v>
      </c>
    </row>
    <row r="241" spans="2:38" s="1567" customFormat="1">
      <c r="B241" s="4217"/>
      <c r="C241" s="4219"/>
      <c r="D241" s="4213"/>
      <c r="E241" s="4213"/>
      <c r="F241" s="4213"/>
      <c r="G241" s="4213"/>
      <c r="H241" s="4213"/>
      <c r="I241" s="4213"/>
      <c r="J241" s="4213"/>
      <c r="K241" s="4213"/>
      <c r="L241" s="4213"/>
      <c r="M241" s="4213"/>
      <c r="N241" s="4213"/>
      <c r="O241" s="4213"/>
      <c r="P241" s="4213"/>
      <c r="Q241" s="4213"/>
      <c r="R241" s="4213"/>
      <c r="S241" s="4213"/>
      <c r="T241" s="4213"/>
      <c r="U241" s="4213"/>
      <c r="V241" s="4213"/>
      <c r="W241" s="4213"/>
      <c r="X241" s="4213"/>
      <c r="Y241" s="4213"/>
      <c r="Z241" s="4213"/>
      <c r="AA241" s="4213"/>
      <c r="AB241" s="4213"/>
      <c r="AC241" s="4213"/>
      <c r="AD241" s="4213"/>
      <c r="AE241" s="4213"/>
      <c r="AF241" s="4213"/>
      <c r="AG241" s="4211"/>
      <c r="AH241" s="1599" t="s">
        <v>2271</v>
      </c>
      <c r="AI241" s="1600" t="str">
        <f>IF(7&gt;AI236,"対象外",IF(OR(AI239&gt;=AI234,AI240&gt;=0.285),"OK","NG"))</f>
        <v>対象外</v>
      </c>
      <c r="AJ241" s="1595" t="str">
        <f>IF(AI241="対象外","←７日間に満たない期間は達成判定の対象外",IF(AI241="NG","←月単位未達成","←月単位達成"))</f>
        <v>←７日間に満たない期間は達成判定の対象外</v>
      </c>
      <c r="AL241" s="1601" t="str">
        <f>IF(7&gt;AI236,"対象外",IF(AL240&gt;=AI234,"OK","NG"))</f>
        <v>対象外</v>
      </c>
    </row>
    <row r="242" spans="2:38" hidden="1">
      <c r="B242" s="1602" t="s">
        <v>2373</v>
      </c>
      <c r="C242" s="1603" t="e">
        <f t="shared" ref="C242:AG242" si="101">IF(AND(DAY(C234)&gt;=22,DAY(C234)&lt;=28,C235="土"),1,0)</f>
        <v>#VALUE!</v>
      </c>
      <c r="D242" s="1603" t="e">
        <f t="shared" si="101"/>
        <v>#VALUE!</v>
      </c>
      <c r="E242" s="1603" t="e">
        <f t="shared" si="101"/>
        <v>#VALUE!</v>
      </c>
      <c r="F242" s="1603" t="e">
        <f t="shared" si="101"/>
        <v>#VALUE!</v>
      </c>
      <c r="G242" s="1603" t="e">
        <f t="shared" si="101"/>
        <v>#VALUE!</v>
      </c>
      <c r="H242" s="1603" t="e">
        <f t="shared" si="101"/>
        <v>#VALUE!</v>
      </c>
      <c r="I242" s="1603" t="e">
        <f t="shared" si="101"/>
        <v>#VALUE!</v>
      </c>
      <c r="J242" s="1603" t="e">
        <f t="shared" si="101"/>
        <v>#VALUE!</v>
      </c>
      <c r="K242" s="1603" t="e">
        <f t="shared" si="101"/>
        <v>#VALUE!</v>
      </c>
      <c r="L242" s="1603" t="e">
        <f t="shared" si="101"/>
        <v>#VALUE!</v>
      </c>
      <c r="M242" s="1603" t="e">
        <f t="shared" si="101"/>
        <v>#VALUE!</v>
      </c>
      <c r="N242" s="1603" t="e">
        <f t="shared" si="101"/>
        <v>#VALUE!</v>
      </c>
      <c r="O242" s="1603" t="e">
        <f t="shared" si="101"/>
        <v>#VALUE!</v>
      </c>
      <c r="P242" s="1603" t="e">
        <f t="shared" si="101"/>
        <v>#VALUE!</v>
      </c>
      <c r="Q242" s="1603" t="e">
        <f t="shared" si="101"/>
        <v>#VALUE!</v>
      </c>
      <c r="R242" s="1603" t="e">
        <f t="shared" si="101"/>
        <v>#VALUE!</v>
      </c>
      <c r="S242" s="1603" t="e">
        <f t="shared" si="101"/>
        <v>#VALUE!</v>
      </c>
      <c r="T242" s="1603" t="e">
        <f t="shared" si="101"/>
        <v>#VALUE!</v>
      </c>
      <c r="U242" s="1603" t="e">
        <f t="shared" si="101"/>
        <v>#VALUE!</v>
      </c>
      <c r="V242" s="1603" t="e">
        <f t="shared" si="101"/>
        <v>#VALUE!</v>
      </c>
      <c r="W242" s="1603" t="e">
        <f t="shared" si="101"/>
        <v>#VALUE!</v>
      </c>
      <c r="X242" s="1603" t="e">
        <f t="shared" si="101"/>
        <v>#VALUE!</v>
      </c>
      <c r="Y242" s="1603" t="e">
        <f t="shared" si="101"/>
        <v>#VALUE!</v>
      </c>
      <c r="Z242" s="1603" t="e">
        <f t="shared" si="101"/>
        <v>#VALUE!</v>
      </c>
      <c r="AA242" s="1603" t="e">
        <f t="shared" si="101"/>
        <v>#VALUE!</v>
      </c>
      <c r="AB242" s="1603" t="e">
        <f t="shared" si="101"/>
        <v>#VALUE!</v>
      </c>
      <c r="AC242" s="1603" t="e">
        <f t="shared" si="101"/>
        <v>#VALUE!</v>
      </c>
      <c r="AD242" s="1603" t="e">
        <f t="shared" si="101"/>
        <v>#VALUE!</v>
      </c>
      <c r="AE242" s="1603" t="e">
        <f t="shared" si="101"/>
        <v>#VALUE!</v>
      </c>
      <c r="AF242" s="1603" t="e">
        <f t="shared" si="101"/>
        <v>#VALUE!</v>
      </c>
      <c r="AG242" s="1603" t="e">
        <f t="shared" si="101"/>
        <v>#VALUE!</v>
      </c>
      <c r="AH242" s="1604" t="s">
        <v>2272</v>
      </c>
      <c r="AI242" s="1605">
        <f>_xlfn.AGGREGATE(9,6,C242:AG242)</f>
        <v>0</v>
      </c>
      <c r="AJ242" s="1595"/>
      <c r="AK242" s="1567"/>
      <c r="AL242" s="1567"/>
    </row>
    <row r="243" spans="2:38" hidden="1">
      <c r="B243" s="1602" t="s">
        <v>2374</v>
      </c>
      <c r="C243" s="1606" t="e">
        <f t="shared" ref="C243:AG243" si="102">IF(AND(DAY(C234)&gt;=22,DAY(C234)&lt;=28,C235="土",OR(C240="休",C240="雨")),1,0)</f>
        <v>#VALUE!</v>
      </c>
      <c r="D243" s="1606" t="e">
        <f t="shared" si="102"/>
        <v>#VALUE!</v>
      </c>
      <c r="E243" s="1606" t="e">
        <f t="shared" si="102"/>
        <v>#VALUE!</v>
      </c>
      <c r="F243" s="1606" t="e">
        <f t="shared" si="102"/>
        <v>#VALUE!</v>
      </c>
      <c r="G243" s="1606" t="e">
        <f t="shared" si="102"/>
        <v>#VALUE!</v>
      </c>
      <c r="H243" s="1606" t="e">
        <f t="shared" si="102"/>
        <v>#VALUE!</v>
      </c>
      <c r="I243" s="1606" t="e">
        <f t="shared" si="102"/>
        <v>#VALUE!</v>
      </c>
      <c r="J243" s="1606" t="e">
        <f t="shared" si="102"/>
        <v>#VALUE!</v>
      </c>
      <c r="K243" s="1606" t="e">
        <f t="shared" si="102"/>
        <v>#VALUE!</v>
      </c>
      <c r="L243" s="1606" t="e">
        <f t="shared" si="102"/>
        <v>#VALUE!</v>
      </c>
      <c r="M243" s="1606" t="e">
        <f t="shared" si="102"/>
        <v>#VALUE!</v>
      </c>
      <c r="N243" s="1606" t="e">
        <f t="shared" si="102"/>
        <v>#VALUE!</v>
      </c>
      <c r="O243" s="1606" t="e">
        <f t="shared" si="102"/>
        <v>#VALUE!</v>
      </c>
      <c r="P243" s="1606" t="e">
        <f t="shared" si="102"/>
        <v>#VALUE!</v>
      </c>
      <c r="Q243" s="1606" t="e">
        <f t="shared" si="102"/>
        <v>#VALUE!</v>
      </c>
      <c r="R243" s="1606" t="e">
        <f t="shared" si="102"/>
        <v>#VALUE!</v>
      </c>
      <c r="S243" s="1606" t="e">
        <f t="shared" si="102"/>
        <v>#VALUE!</v>
      </c>
      <c r="T243" s="1606" t="e">
        <f t="shared" si="102"/>
        <v>#VALUE!</v>
      </c>
      <c r="U243" s="1606" t="e">
        <f t="shared" si="102"/>
        <v>#VALUE!</v>
      </c>
      <c r="V243" s="1606" t="e">
        <f t="shared" si="102"/>
        <v>#VALUE!</v>
      </c>
      <c r="W243" s="1606" t="e">
        <f t="shared" si="102"/>
        <v>#VALUE!</v>
      </c>
      <c r="X243" s="1606" t="e">
        <f t="shared" si="102"/>
        <v>#VALUE!</v>
      </c>
      <c r="Y243" s="1606" t="e">
        <f t="shared" si="102"/>
        <v>#VALUE!</v>
      </c>
      <c r="Z243" s="1606" t="e">
        <f t="shared" si="102"/>
        <v>#VALUE!</v>
      </c>
      <c r="AA243" s="1606" t="e">
        <f t="shared" si="102"/>
        <v>#VALUE!</v>
      </c>
      <c r="AB243" s="1606" t="e">
        <f t="shared" si="102"/>
        <v>#VALUE!</v>
      </c>
      <c r="AC243" s="1606" t="e">
        <f t="shared" si="102"/>
        <v>#VALUE!</v>
      </c>
      <c r="AD243" s="1606" t="e">
        <f t="shared" si="102"/>
        <v>#VALUE!</v>
      </c>
      <c r="AE243" s="1606" t="e">
        <f t="shared" si="102"/>
        <v>#VALUE!</v>
      </c>
      <c r="AF243" s="1606" t="e">
        <f t="shared" si="102"/>
        <v>#VALUE!</v>
      </c>
      <c r="AG243" s="1606" t="e">
        <f t="shared" si="102"/>
        <v>#VALUE!</v>
      </c>
      <c r="AH243" s="1604" t="s">
        <v>2273</v>
      </c>
      <c r="AI243" s="1605">
        <f>_xlfn.AGGREGATE(9,6,C243:AG243)</f>
        <v>0</v>
      </c>
      <c r="AJ243" s="1595"/>
      <c r="AK243" s="1567"/>
      <c r="AL243" s="1567"/>
    </row>
    <row r="244" spans="2:38" hidden="1">
      <c r="B244" s="1602" t="s">
        <v>2375</v>
      </c>
      <c r="C244" s="1603" t="e">
        <f>IF(AND(DAY(C234)&gt;=8,DAY(C234)&lt;=14,C235="土"),1,0)</f>
        <v>#VALUE!</v>
      </c>
      <c r="D244" s="1603" t="e">
        <f>IF(AND(DAY(D234)&gt;=8,DAY(D234)&lt;=14,D235="土"),1,0)</f>
        <v>#VALUE!</v>
      </c>
      <c r="E244" s="1603" t="e">
        <f t="shared" ref="E244:AG244" si="103">IF(AND(DAY(E234)&gt;=8,DAY(E234)&lt;=14,E235="土"),1,0)</f>
        <v>#VALUE!</v>
      </c>
      <c r="F244" s="1603" t="e">
        <f t="shared" si="103"/>
        <v>#VALUE!</v>
      </c>
      <c r="G244" s="1603" t="e">
        <f t="shared" si="103"/>
        <v>#VALUE!</v>
      </c>
      <c r="H244" s="1603" t="e">
        <f t="shared" si="103"/>
        <v>#VALUE!</v>
      </c>
      <c r="I244" s="1603" t="e">
        <f t="shared" si="103"/>
        <v>#VALUE!</v>
      </c>
      <c r="J244" s="1603" t="e">
        <f t="shared" si="103"/>
        <v>#VALUE!</v>
      </c>
      <c r="K244" s="1603" t="e">
        <f t="shared" si="103"/>
        <v>#VALUE!</v>
      </c>
      <c r="L244" s="1603" t="e">
        <f t="shared" si="103"/>
        <v>#VALUE!</v>
      </c>
      <c r="M244" s="1603" t="e">
        <f t="shared" si="103"/>
        <v>#VALUE!</v>
      </c>
      <c r="N244" s="1603" t="e">
        <f t="shared" si="103"/>
        <v>#VALUE!</v>
      </c>
      <c r="O244" s="1603" t="e">
        <f t="shared" si="103"/>
        <v>#VALUE!</v>
      </c>
      <c r="P244" s="1603" t="e">
        <f t="shared" si="103"/>
        <v>#VALUE!</v>
      </c>
      <c r="Q244" s="1603" t="e">
        <f t="shared" si="103"/>
        <v>#VALUE!</v>
      </c>
      <c r="R244" s="1603" t="e">
        <f t="shared" si="103"/>
        <v>#VALUE!</v>
      </c>
      <c r="S244" s="1603" t="e">
        <f t="shared" si="103"/>
        <v>#VALUE!</v>
      </c>
      <c r="T244" s="1603" t="e">
        <f t="shared" si="103"/>
        <v>#VALUE!</v>
      </c>
      <c r="U244" s="1603" t="e">
        <f t="shared" si="103"/>
        <v>#VALUE!</v>
      </c>
      <c r="V244" s="1603" t="e">
        <f t="shared" si="103"/>
        <v>#VALUE!</v>
      </c>
      <c r="W244" s="1603" t="e">
        <f t="shared" si="103"/>
        <v>#VALUE!</v>
      </c>
      <c r="X244" s="1603" t="e">
        <f t="shared" si="103"/>
        <v>#VALUE!</v>
      </c>
      <c r="Y244" s="1603" t="e">
        <f t="shared" si="103"/>
        <v>#VALUE!</v>
      </c>
      <c r="Z244" s="1603" t="e">
        <f t="shared" si="103"/>
        <v>#VALUE!</v>
      </c>
      <c r="AA244" s="1603" t="e">
        <f t="shared" si="103"/>
        <v>#VALUE!</v>
      </c>
      <c r="AB244" s="1603" t="e">
        <f t="shared" si="103"/>
        <v>#VALUE!</v>
      </c>
      <c r="AC244" s="1603" t="e">
        <f t="shared" si="103"/>
        <v>#VALUE!</v>
      </c>
      <c r="AD244" s="1603" t="e">
        <f t="shared" si="103"/>
        <v>#VALUE!</v>
      </c>
      <c r="AE244" s="1603" t="e">
        <f t="shared" si="103"/>
        <v>#VALUE!</v>
      </c>
      <c r="AF244" s="1603" t="e">
        <f t="shared" si="103"/>
        <v>#VALUE!</v>
      </c>
      <c r="AG244" s="1603" t="e">
        <f t="shared" si="103"/>
        <v>#VALUE!</v>
      </c>
      <c r="AH244" s="1604" t="s">
        <v>2272</v>
      </c>
      <c r="AI244" s="1605">
        <f>_xlfn.AGGREGATE(9,6,C244:AG244)</f>
        <v>0</v>
      </c>
      <c r="AJ244" s="1595"/>
      <c r="AK244" s="1567"/>
      <c r="AL244" s="1567"/>
    </row>
    <row r="245" spans="2:38" hidden="1">
      <c r="B245" s="1602" t="s">
        <v>2376</v>
      </c>
      <c r="C245" s="1606" t="e">
        <f>IF(AND(DAY(C234)&gt;=8,DAY(C234)&lt;=14,C235="土",OR(C240="休",C240="雨")),1,0)</f>
        <v>#VALUE!</v>
      </c>
      <c r="D245" s="1606" t="e">
        <f>IF(AND(DAY(D234)&gt;=8,DAY(D234)&lt;=14,D235="土",OR(D240="休",D240="雨")),1,0)</f>
        <v>#VALUE!</v>
      </c>
      <c r="E245" s="1606" t="e">
        <f t="shared" ref="E245:AG245" si="104">IF(AND(DAY(E234)&gt;=8,DAY(E234)&lt;=14,E235="土",OR(E240="休",E240="雨")),1,0)</f>
        <v>#VALUE!</v>
      </c>
      <c r="F245" s="1606" t="e">
        <f t="shared" si="104"/>
        <v>#VALUE!</v>
      </c>
      <c r="G245" s="1606" t="e">
        <f t="shared" si="104"/>
        <v>#VALUE!</v>
      </c>
      <c r="H245" s="1606" t="e">
        <f t="shared" si="104"/>
        <v>#VALUE!</v>
      </c>
      <c r="I245" s="1606" t="e">
        <f t="shared" si="104"/>
        <v>#VALUE!</v>
      </c>
      <c r="J245" s="1606" t="e">
        <f t="shared" si="104"/>
        <v>#VALUE!</v>
      </c>
      <c r="K245" s="1606" t="e">
        <f t="shared" si="104"/>
        <v>#VALUE!</v>
      </c>
      <c r="L245" s="1606" t="e">
        <f t="shared" si="104"/>
        <v>#VALUE!</v>
      </c>
      <c r="M245" s="1606" t="e">
        <f t="shared" si="104"/>
        <v>#VALUE!</v>
      </c>
      <c r="N245" s="1606" t="e">
        <f t="shared" si="104"/>
        <v>#VALUE!</v>
      </c>
      <c r="O245" s="1606" t="e">
        <f t="shared" si="104"/>
        <v>#VALUE!</v>
      </c>
      <c r="P245" s="1606" t="e">
        <f t="shared" si="104"/>
        <v>#VALUE!</v>
      </c>
      <c r="Q245" s="1606" t="e">
        <f t="shared" si="104"/>
        <v>#VALUE!</v>
      </c>
      <c r="R245" s="1606" t="e">
        <f t="shared" si="104"/>
        <v>#VALUE!</v>
      </c>
      <c r="S245" s="1606" t="e">
        <f t="shared" si="104"/>
        <v>#VALUE!</v>
      </c>
      <c r="T245" s="1606" t="e">
        <f t="shared" si="104"/>
        <v>#VALUE!</v>
      </c>
      <c r="U245" s="1606" t="e">
        <f t="shared" si="104"/>
        <v>#VALUE!</v>
      </c>
      <c r="V245" s="1606" t="e">
        <f t="shared" si="104"/>
        <v>#VALUE!</v>
      </c>
      <c r="W245" s="1606" t="e">
        <f t="shared" si="104"/>
        <v>#VALUE!</v>
      </c>
      <c r="X245" s="1606" t="e">
        <f t="shared" si="104"/>
        <v>#VALUE!</v>
      </c>
      <c r="Y245" s="1606" t="e">
        <f t="shared" si="104"/>
        <v>#VALUE!</v>
      </c>
      <c r="Z245" s="1606" t="e">
        <f t="shared" si="104"/>
        <v>#VALUE!</v>
      </c>
      <c r="AA245" s="1606" t="e">
        <f t="shared" si="104"/>
        <v>#VALUE!</v>
      </c>
      <c r="AB245" s="1606" t="e">
        <f t="shared" si="104"/>
        <v>#VALUE!</v>
      </c>
      <c r="AC245" s="1606" t="e">
        <f t="shared" si="104"/>
        <v>#VALUE!</v>
      </c>
      <c r="AD245" s="1606" t="e">
        <f t="shared" si="104"/>
        <v>#VALUE!</v>
      </c>
      <c r="AE245" s="1606" t="e">
        <f t="shared" si="104"/>
        <v>#VALUE!</v>
      </c>
      <c r="AF245" s="1606" t="e">
        <f t="shared" si="104"/>
        <v>#VALUE!</v>
      </c>
      <c r="AG245" s="1606" t="e">
        <f t="shared" si="104"/>
        <v>#VALUE!</v>
      </c>
      <c r="AH245" s="1604" t="s">
        <v>2273</v>
      </c>
      <c r="AI245" s="1605">
        <f>_xlfn.AGGREGATE(9,6,C245:AG245)</f>
        <v>0</v>
      </c>
      <c r="AJ245" s="1595"/>
      <c r="AK245" s="1567"/>
      <c r="AL245" s="1567"/>
    </row>
    <row r="246" spans="2:38" s="1567" customFormat="1">
      <c r="B246" s="1565"/>
      <c r="C246" s="1565"/>
      <c r="D246" s="1565"/>
      <c r="E246" s="1565"/>
      <c r="F246" s="1565"/>
      <c r="G246" s="1565"/>
      <c r="H246" s="1565"/>
      <c r="I246" s="1565"/>
      <c r="J246" s="1565"/>
      <c r="K246" s="1565"/>
      <c r="L246" s="1565"/>
      <c r="M246" s="1565"/>
      <c r="N246" s="1565"/>
      <c r="O246" s="1565"/>
      <c r="P246" s="1565"/>
      <c r="Q246" s="1565"/>
      <c r="R246" s="1565"/>
      <c r="S246" s="1565"/>
      <c r="T246" s="1565"/>
      <c r="U246" s="1565"/>
      <c r="V246" s="1565"/>
      <c r="W246" s="1565"/>
      <c r="X246" s="1565"/>
      <c r="Y246" s="1565"/>
      <c r="Z246" s="1565"/>
      <c r="AA246" s="1565"/>
      <c r="AB246" s="1565"/>
      <c r="AC246" s="1565"/>
      <c r="AD246" s="1565"/>
      <c r="AE246" s="1565"/>
      <c r="AF246" s="1565"/>
      <c r="AG246" s="1565"/>
      <c r="AI246" s="1565"/>
    </row>
    <row r="247" spans="2:38" hidden="1">
      <c r="B247" s="1565"/>
      <c r="C247" s="1565" t="e">
        <f>YEAR(C250)</f>
        <v>#VALUE!</v>
      </c>
      <c r="D247" s="1565" t="e">
        <f>MONTH(C250)</f>
        <v>#VALUE!</v>
      </c>
      <c r="E247" s="1565"/>
      <c r="F247" s="1565"/>
      <c r="G247" s="1565"/>
      <c r="H247" s="1565"/>
      <c r="I247" s="1565"/>
      <c r="J247" s="1565"/>
      <c r="K247" s="1565"/>
      <c r="L247" s="1565"/>
      <c r="M247" s="1565"/>
      <c r="N247" s="1565"/>
      <c r="O247" s="1565"/>
      <c r="P247" s="1565"/>
      <c r="Q247" s="1565"/>
      <c r="R247" s="1565"/>
      <c r="S247" s="1565"/>
      <c r="T247" s="1565"/>
      <c r="U247" s="1565"/>
      <c r="V247" s="1565"/>
      <c r="W247" s="1565"/>
      <c r="X247" s="1565"/>
      <c r="Y247" s="1565"/>
      <c r="Z247" s="1565"/>
      <c r="AA247" s="1565"/>
      <c r="AB247" s="1565"/>
      <c r="AC247" s="1565"/>
      <c r="AD247" s="1565"/>
      <c r="AE247" s="1565"/>
      <c r="AF247" s="1565"/>
      <c r="AG247" s="1565"/>
      <c r="AH247" s="1567"/>
      <c r="AI247" s="1565"/>
      <c r="AJ247" s="1567"/>
      <c r="AK247" s="1567"/>
      <c r="AL247" s="1567"/>
    </row>
    <row r="248" spans="2:38">
      <c r="B248" s="1570" t="s">
        <v>2266</v>
      </c>
      <c r="C248" s="4224" t="e">
        <f>C250</f>
        <v>#VALUE!</v>
      </c>
      <c r="D248" s="4225"/>
      <c r="E248" s="4225"/>
      <c r="F248" s="4225"/>
      <c r="G248" s="4225"/>
      <c r="H248" s="4225"/>
      <c r="I248" s="4225"/>
      <c r="J248" s="4225"/>
      <c r="K248" s="4225"/>
      <c r="L248" s="4225"/>
      <c r="M248" s="4225"/>
      <c r="N248" s="4225"/>
      <c r="O248" s="4225"/>
      <c r="P248" s="4225"/>
      <c r="Q248" s="4225"/>
      <c r="R248" s="4225"/>
      <c r="S248" s="4225"/>
      <c r="T248" s="4225"/>
      <c r="U248" s="4225"/>
      <c r="V248" s="4225"/>
      <c r="W248" s="4225"/>
      <c r="X248" s="4225"/>
      <c r="Y248" s="4225"/>
      <c r="Z248" s="4225"/>
      <c r="AA248" s="4225"/>
      <c r="AB248" s="4225"/>
      <c r="AC248" s="4225"/>
      <c r="AD248" s="4225"/>
      <c r="AE248" s="4225"/>
      <c r="AF248" s="4225"/>
      <c r="AG248" s="4225"/>
      <c r="AH248" s="4225"/>
      <c r="AI248" s="4226"/>
      <c r="AJ248" s="1567"/>
      <c r="AK248" s="1567"/>
      <c r="AL248" s="1567"/>
    </row>
    <row r="249" spans="2:38" hidden="1">
      <c r="B249" s="1608"/>
      <c r="C249" s="1590" t="e">
        <f>DATE($C247,$D247,1)</f>
        <v>#VALUE!</v>
      </c>
      <c r="D249" s="1590" t="e">
        <f t="shared" ref="D249:AG249" si="105">C249+1</f>
        <v>#VALUE!</v>
      </c>
      <c r="E249" s="1590" t="e">
        <f t="shared" si="105"/>
        <v>#VALUE!</v>
      </c>
      <c r="F249" s="1590" t="e">
        <f t="shared" si="105"/>
        <v>#VALUE!</v>
      </c>
      <c r="G249" s="1590" t="e">
        <f t="shared" si="105"/>
        <v>#VALUE!</v>
      </c>
      <c r="H249" s="1590" t="e">
        <f t="shared" si="105"/>
        <v>#VALUE!</v>
      </c>
      <c r="I249" s="1590" t="e">
        <f t="shared" si="105"/>
        <v>#VALUE!</v>
      </c>
      <c r="J249" s="1590" t="e">
        <f t="shared" si="105"/>
        <v>#VALUE!</v>
      </c>
      <c r="K249" s="1590" t="e">
        <f t="shared" si="105"/>
        <v>#VALUE!</v>
      </c>
      <c r="L249" s="1590" t="e">
        <f t="shared" si="105"/>
        <v>#VALUE!</v>
      </c>
      <c r="M249" s="1590" t="e">
        <f t="shared" si="105"/>
        <v>#VALUE!</v>
      </c>
      <c r="N249" s="1590" t="e">
        <f t="shared" si="105"/>
        <v>#VALUE!</v>
      </c>
      <c r="O249" s="1590" t="e">
        <f t="shared" si="105"/>
        <v>#VALUE!</v>
      </c>
      <c r="P249" s="1590" t="e">
        <f t="shared" si="105"/>
        <v>#VALUE!</v>
      </c>
      <c r="Q249" s="1590" t="e">
        <f t="shared" si="105"/>
        <v>#VALUE!</v>
      </c>
      <c r="R249" s="1590" t="e">
        <f t="shared" si="105"/>
        <v>#VALUE!</v>
      </c>
      <c r="S249" s="1590" t="e">
        <f t="shared" si="105"/>
        <v>#VALUE!</v>
      </c>
      <c r="T249" s="1590" t="e">
        <f t="shared" si="105"/>
        <v>#VALUE!</v>
      </c>
      <c r="U249" s="1590" t="e">
        <f t="shared" si="105"/>
        <v>#VALUE!</v>
      </c>
      <c r="V249" s="1590" t="e">
        <f t="shared" si="105"/>
        <v>#VALUE!</v>
      </c>
      <c r="W249" s="1590" t="e">
        <f t="shared" si="105"/>
        <v>#VALUE!</v>
      </c>
      <c r="X249" s="1590" t="e">
        <f t="shared" si="105"/>
        <v>#VALUE!</v>
      </c>
      <c r="Y249" s="1590" t="e">
        <f t="shared" si="105"/>
        <v>#VALUE!</v>
      </c>
      <c r="Z249" s="1590" t="e">
        <f t="shared" si="105"/>
        <v>#VALUE!</v>
      </c>
      <c r="AA249" s="1590" t="e">
        <f t="shared" si="105"/>
        <v>#VALUE!</v>
      </c>
      <c r="AB249" s="1590" t="e">
        <f t="shared" si="105"/>
        <v>#VALUE!</v>
      </c>
      <c r="AC249" s="1590" t="e">
        <f t="shared" si="105"/>
        <v>#VALUE!</v>
      </c>
      <c r="AD249" s="1590" t="e">
        <f t="shared" si="105"/>
        <v>#VALUE!</v>
      </c>
      <c r="AE249" s="1590" t="e">
        <f t="shared" si="105"/>
        <v>#VALUE!</v>
      </c>
      <c r="AF249" s="1590" t="e">
        <f t="shared" si="105"/>
        <v>#VALUE!</v>
      </c>
      <c r="AG249" s="1590" t="e">
        <f t="shared" si="105"/>
        <v>#VALUE!</v>
      </c>
      <c r="AH249" s="1609"/>
      <c r="AI249" s="1610"/>
      <c r="AJ249" s="1567"/>
      <c r="AK249" s="1567"/>
      <c r="AL249" s="1567"/>
    </row>
    <row r="250" spans="2:38">
      <c r="B250" s="1611" t="s">
        <v>2267</v>
      </c>
      <c r="C250" s="1612" t="e">
        <f>IF(EDATE(C233,1)&gt;$G$5,"",EDATE(C233,1))</f>
        <v>#VALUE!</v>
      </c>
      <c r="D250" s="1590" t="e">
        <f t="shared" ref="D250:AG250" si="106">IF(D249&gt;$G$5,"",IF(C250=EOMONTH(DATE($C247,$D247,1),0),"",IF(C250="","",C250+1)))</f>
        <v>#VALUE!</v>
      </c>
      <c r="E250" s="1590" t="e">
        <f t="shared" si="106"/>
        <v>#VALUE!</v>
      </c>
      <c r="F250" s="1590" t="e">
        <f t="shared" si="106"/>
        <v>#VALUE!</v>
      </c>
      <c r="G250" s="1590" t="e">
        <f t="shared" si="106"/>
        <v>#VALUE!</v>
      </c>
      <c r="H250" s="1590" t="e">
        <f t="shared" si="106"/>
        <v>#VALUE!</v>
      </c>
      <c r="I250" s="1590" t="e">
        <f t="shared" si="106"/>
        <v>#VALUE!</v>
      </c>
      <c r="J250" s="1590" t="e">
        <f t="shared" si="106"/>
        <v>#VALUE!</v>
      </c>
      <c r="K250" s="1590" t="e">
        <f t="shared" si="106"/>
        <v>#VALUE!</v>
      </c>
      <c r="L250" s="1590" t="e">
        <f t="shared" si="106"/>
        <v>#VALUE!</v>
      </c>
      <c r="M250" s="1590" t="e">
        <f t="shared" si="106"/>
        <v>#VALUE!</v>
      </c>
      <c r="N250" s="1590" t="e">
        <f t="shared" si="106"/>
        <v>#VALUE!</v>
      </c>
      <c r="O250" s="1590" t="e">
        <f t="shared" si="106"/>
        <v>#VALUE!</v>
      </c>
      <c r="P250" s="1590" t="e">
        <f t="shared" si="106"/>
        <v>#VALUE!</v>
      </c>
      <c r="Q250" s="1590" t="e">
        <f t="shared" si="106"/>
        <v>#VALUE!</v>
      </c>
      <c r="R250" s="1590" t="e">
        <f t="shared" si="106"/>
        <v>#VALUE!</v>
      </c>
      <c r="S250" s="1590" t="e">
        <f t="shared" si="106"/>
        <v>#VALUE!</v>
      </c>
      <c r="T250" s="1590" t="e">
        <f t="shared" si="106"/>
        <v>#VALUE!</v>
      </c>
      <c r="U250" s="1590" t="e">
        <f t="shared" si="106"/>
        <v>#VALUE!</v>
      </c>
      <c r="V250" s="1590" t="e">
        <f t="shared" si="106"/>
        <v>#VALUE!</v>
      </c>
      <c r="W250" s="1590" t="e">
        <f t="shared" si="106"/>
        <v>#VALUE!</v>
      </c>
      <c r="X250" s="1590" t="e">
        <f t="shared" si="106"/>
        <v>#VALUE!</v>
      </c>
      <c r="Y250" s="1590" t="e">
        <f t="shared" si="106"/>
        <v>#VALUE!</v>
      </c>
      <c r="Z250" s="1590" t="e">
        <f t="shared" si="106"/>
        <v>#VALUE!</v>
      </c>
      <c r="AA250" s="1590" t="e">
        <f t="shared" si="106"/>
        <v>#VALUE!</v>
      </c>
      <c r="AB250" s="1590" t="e">
        <f t="shared" si="106"/>
        <v>#VALUE!</v>
      </c>
      <c r="AC250" s="1590" t="e">
        <f t="shared" si="106"/>
        <v>#VALUE!</v>
      </c>
      <c r="AD250" s="1590" t="e">
        <f t="shared" si="106"/>
        <v>#VALUE!</v>
      </c>
      <c r="AE250" s="1590" t="e">
        <f t="shared" si="106"/>
        <v>#VALUE!</v>
      </c>
      <c r="AF250" s="1590" t="e">
        <f t="shared" si="106"/>
        <v>#VALUE!</v>
      </c>
      <c r="AG250" s="1590" t="e">
        <f t="shared" si="106"/>
        <v>#VALUE!</v>
      </c>
      <c r="AH250" s="1591" t="s">
        <v>2268</v>
      </c>
      <c r="AI250" s="1592">
        <f>+COUNTIFS(C251:AG251,"土",C252:AG252,"")+COUNTIFS(C251:AG251,"日",C252:AG252,"")</f>
        <v>0</v>
      </c>
      <c r="AJ250" s="1567"/>
      <c r="AK250" s="1567"/>
      <c r="AL250" s="1567"/>
    </row>
    <row r="251" spans="2:38" s="1567" customFormat="1">
      <c r="B251" s="1584" t="s">
        <v>1060</v>
      </c>
      <c r="C251" s="1572" t="str">
        <f>IFERROR(TEXT(WEEKDAY(+C250),"aaa"),"")</f>
        <v/>
      </c>
      <c r="D251" s="1572" t="str">
        <f t="shared" ref="D251:AG251" si="107">IFERROR(TEXT(WEEKDAY(+D250),"aaa"),"")</f>
        <v/>
      </c>
      <c r="E251" s="1572" t="str">
        <f t="shared" si="107"/>
        <v/>
      </c>
      <c r="F251" s="1572" t="str">
        <f t="shared" si="107"/>
        <v/>
      </c>
      <c r="G251" s="1572" t="str">
        <f t="shared" si="107"/>
        <v/>
      </c>
      <c r="H251" s="1572" t="str">
        <f t="shared" si="107"/>
        <v/>
      </c>
      <c r="I251" s="1572" t="str">
        <f t="shared" si="107"/>
        <v/>
      </c>
      <c r="J251" s="1572" t="str">
        <f t="shared" si="107"/>
        <v/>
      </c>
      <c r="K251" s="1572" t="str">
        <f t="shared" si="107"/>
        <v/>
      </c>
      <c r="L251" s="1572" t="str">
        <f t="shared" si="107"/>
        <v/>
      </c>
      <c r="M251" s="1572" t="str">
        <f t="shared" si="107"/>
        <v/>
      </c>
      <c r="N251" s="1572" t="str">
        <f t="shared" si="107"/>
        <v/>
      </c>
      <c r="O251" s="1572" t="str">
        <f t="shared" si="107"/>
        <v/>
      </c>
      <c r="P251" s="1572" t="str">
        <f t="shared" si="107"/>
        <v/>
      </c>
      <c r="Q251" s="1572" t="str">
        <f t="shared" si="107"/>
        <v/>
      </c>
      <c r="R251" s="1572" t="str">
        <f t="shared" si="107"/>
        <v/>
      </c>
      <c r="S251" s="1572" t="str">
        <f t="shared" si="107"/>
        <v/>
      </c>
      <c r="T251" s="1572" t="str">
        <f t="shared" si="107"/>
        <v/>
      </c>
      <c r="U251" s="1572" t="str">
        <f t="shared" si="107"/>
        <v/>
      </c>
      <c r="V251" s="1572" t="str">
        <f t="shared" si="107"/>
        <v/>
      </c>
      <c r="W251" s="1572" t="str">
        <f t="shared" si="107"/>
        <v/>
      </c>
      <c r="X251" s="1572" t="str">
        <f t="shared" si="107"/>
        <v/>
      </c>
      <c r="Y251" s="1572" t="str">
        <f t="shared" si="107"/>
        <v/>
      </c>
      <c r="Z251" s="1572" t="str">
        <f t="shared" si="107"/>
        <v/>
      </c>
      <c r="AA251" s="1572" t="str">
        <f t="shared" si="107"/>
        <v/>
      </c>
      <c r="AB251" s="1572" t="str">
        <f t="shared" si="107"/>
        <v/>
      </c>
      <c r="AC251" s="1572" t="str">
        <f t="shared" si="107"/>
        <v/>
      </c>
      <c r="AD251" s="1572" t="str">
        <f t="shared" si="107"/>
        <v/>
      </c>
      <c r="AE251" s="1572" t="str">
        <f t="shared" si="107"/>
        <v/>
      </c>
      <c r="AF251" s="1572" t="str">
        <f t="shared" si="107"/>
        <v/>
      </c>
      <c r="AG251" s="1572" t="str">
        <f t="shared" si="107"/>
        <v/>
      </c>
      <c r="AH251" s="1591" t="s">
        <v>2269</v>
      </c>
      <c r="AI251" s="1592">
        <f>+COUNTIF(C252:AG252,"夏休")+COUNTIF(C252:AG252,"冬休")+COUNTIF(C252:AG252,"中止")</f>
        <v>0</v>
      </c>
    </row>
    <row r="252" spans="2:38" s="1567" customFormat="1" ht="13.5" customHeight="1">
      <c r="B252" s="4227" t="s">
        <v>2270</v>
      </c>
      <c r="C252" s="4229"/>
      <c r="D252" s="4220"/>
      <c r="E252" s="4220"/>
      <c r="F252" s="4220"/>
      <c r="G252" s="4220"/>
      <c r="H252" s="4220"/>
      <c r="I252" s="4220"/>
      <c r="J252" s="4220"/>
      <c r="K252" s="4220"/>
      <c r="L252" s="4220"/>
      <c r="M252" s="4220"/>
      <c r="N252" s="4220"/>
      <c r="O252" s="4220"/>
      <c r="P252" s="4220"/>
      <c r="Q252" s="4220"/>
      <c r="R252" s="4220"/>
      <c r="S252" s="4220"/>
      <c r="T252" s="4220"/>
      <c r="U252" s="4220"/>
      <c r="V252" s="4220"/>
      <c r="W252" s="4220"/>
      <c r="X252" s="4220"/>
      <c r="Y252" s="4220"/>
      <c r="Z252" s="4220"/>
      <c r="AA252" s="4220"/>
      <c r="AB252" s="4220"/>
      <c r="AC252" s="4220"/>
      <c r="AD252" s="4220"/>
      <c r="AE252" s="4220"/>
      <c r="AF252" s="4220"/>
      <c r="AG252" s="4221"/>
      <c r="AH252" s="1593" t="s">
        <v>1061</v>
      </c>
      <c r="AI252" s="1594">
        <f>COUNT(C250:AG250)-AI251</f>
        <v>0</v>
      </c>
    </row>
    <row r="253" spans="2:38" s="1567" customFormat="1" ht="13.5" customHeight="1">
      <c r="B253" s="4228"/>
      <c r="C253" s="4229"/>
      <c r="D253" s="4220"/>
      <c r="E253" s="4220"/>
      <c r="F253" s="4220"/>
      <c r="G253" s="4220"/>
      <c r="H253" s="4220"/>
      <c r="I253" s="4220"/>
      <c r="J253" s="4220"/>
      <c r="K253" s="4220"/>
      <c r="L253" s="4220"/>
      <c r="M253" s="4220"/>
      <c r="N253" s="4220"/>
      <c r="O253" s="4220"/>
      <c r="P253" s="4220"/>
      <c r="Q253" s="4220"/>
      <c r="R253" s="4220"/>
      <c r="S253" s="4220"/>
      <c r="T253" s="4220"/>
      <c r="U253" s="4220"/>
      <c r="V253" s="4220"/>
      <c r="W253" s="4220"/>
      <c r="X253" s="4220"/>
      <c r="Y253" s="4220"/>
      <c r="Z253" s="4220"/>
      <c r="AA253" s="4220"/>
      <c r="AB253" s="4220"/>
      <c r="AC253" s="4220"/>
      <c r="AD253" s="4220"/>
      <c r="AE253" s="4220"/>
      <c r="AF253" s="4220"/>
      <c r="AG253" s="4221"/>
      <c r="AH253" s="1593" t="s">
        <v>1062</v>
      </c>
      <c r="AI253" s="1594">
        <f>+COUNTIF(C254:AG255,"休")</f>
        <v>0</v>
      </c>
      <c r="AJ253" s="1595" t="e">
        <f>IF(AI254&gt;0.285,"",IF(AI253&lt;AI250,"←計画日数が足りません",""))</f>
        <v>#DIV/0!</v>
      </c>
    </row>
    <row r="254" spans="2:38" s="1567" customFormat="1" ht="13.5" customHeight="1">
      <c r="B254" s="4222" t="s">
        <v>1055</v>
      </c>
      <c r="C254" s="4223"/>
      <c r="D254" s="4214"/>
      <c r="E254" s="4214"/>
      <c r="F254" s="4214"/>
      <c r="G254" s="4214"/>
      <c r="H254" s="4214"/>
      <c r="I254" s="4214"/>
      <c r="J254" s="4214"/>
      <c r="K254" s="4214"/>
      <c r="L254" s="4214"/>
      <c r="M254" s="4214"/>
      <c r="N254" s="4214"/>
      <c r="O254" s="4214"/>
      <c r="P254" s="4214"/>
      <c r="Q254" s="4214"/>
      <c r="R254" s="4214"/>
      <c r="S254" s="4214"/>
      <c r="T254" s="4214"/>
      <c r="U254" s="4214"/>
      <c r="V254" s="4214"/>
      <c r="W254" s="4214"/>
      <c r="X254" s="4214"/>
      <c r="Y254" s="4214"/>
      <c r="Z254" s="4214"/>
      <c r="AA254" s="4214"/>
      <c r="AB254" s="4214"/>
      <c r="AC254" s="4214"/>
      <c r="AD254" s="4214"/>
      <c r="AE254" s="4214"/>
      <c r="AF254" s="4214"/>
      <c r="AG254" s="4215"/>
      <c r="AH254" s="1593" t="s">
        <v>1063</v>
      </c>
      <c r="AI254" s="1596" t="e">
        <f>+AI253/AI252</f>
        <v>#DIV/0!</v>
      </c>
    </row>
    <row r="255" spans="2:38" s="1567" customFormat="1">
      <c r="B255" s="4222"/>
      <c r="C255" s="4223"/>
      <c r="D255" s="4214"/>
      <c r="E255" s="4214"/>
      <c r="F255" s="4214"/>
      <c r="G255" s="4214"/>
      <c r="H255" s="4214"/>
      <c r="I255" s="4214"/>
      <c r="J255" s="4214"/>
      <c r="K255" s="4214"/>
      <c r="L255" s="4214"/>
      <c r="M255" s="4214"/>
      <c r="N255" s="4214"/>
      <c r="O255" s="4214"/>
      <c r="P255" s="4214"/>
      <c r="Q255" s="4214"/>
      <c r="R255" s="4214"/>
      <c r="S255" s="4214"/>
      <c r="T255" s="4214"/>
      <c r="U255" s="4214"/>
      <c r="V255" s="4214"/>
      <c r="W255" s="4214"/>
      <c r="X255" s="4214"/>
      <c r="Y255" s="4214"/>
      <c r="Z255" s="4214"/>
      <c r="AA255" s="4214"/>
      <c r="AB255" s="4214"/>
      <c r="AC255" s="4214"/>
      <c r="AD255" s="4214"/>
      <c r="AE255" s="4214"/>
      <c r="AF255" s="4214"/>
      <c r="AG255" s="4215"/>
      <c r="AH255" s="1593" t="s">
        <v>1051</v>
      </c>
      <c r="AI255" s="1594">
        <f>+COUNTA(C256:AG257)</f>
        <v>0</v>
      </c>
    </row>
    <row r="256" spans="2:38" s="1567" customFormat="1">
      <c r="B256" s="4216" t="s">
        <v>1057</v>
      </c>
      <c r="C256" s="4218"/>
      <c r="D256" s="4212"/>
      <c r="E256" s="4212"/>
      <c r="F256" s="4212"/>
      <c r="G256" s="4212"/>
      <c r="H256" s="4212"/>
      <c r="I256" s="4212"/>
      <c r="J256" s="4212"/>
      <c r="K256" s="4212"/>
      <c r="L256" s="4212"/>
      <c r="M256" s="4212"/>
      <c r="N256" s="4212"/>
      <c r="O256" s="4212"/>
      <c r="P256" s="4212"/>
      <c r="Q256" s="4212"/>
      <c r="R256" s="4212"/>
      <c r="S256" s="4212"/>
      <c r="T256" s="4212"/>
      <c r="U256" s="4212"/>
      <c r="V256" s="4212"/>
      <c r="W256" s="4212"/>
      <c r="X256" s="4212"/>
      <c r="Y256" s="4212"/>
      <c r="Z256" s="4212"/>
      <c r="AA256" s="4212"/>
      <c r="AB256" s="4212"/>
      <c r="AC256" s="4212"/>
      <c r="AD256" s="4212"/>
      <c r="AE256" s="4212"/>
      <c r="AF256" s="4212"/>
      <c r="AG256" s="4210"/>
      <c r="AH256" s="1597" t="s">
        <v>1064</v>
      </c>
      <c r="AI256" s="1598" t="e">
        <f>+AI255/AI252</f>
        <v>#DIV/0!</v>
      </c>
      <c r="AL256" s="1565">
        <f>+COUNTIF(C254:AG255,"休")</f>
        <v>0</v>
      </c>
    </row>
    <row r="257" spans="2:38" s="1567" customFormat="1">
      <c r="B257" s="4217"/>
      <c r="C257" s="4219"/>
      <c r="D257" s="4213"/>
      <c r="E257" s="4213"/>
      <c r="F257" s="4213"/>
      <c r="G257" s="4213"/>
      <c r="H257" s="4213"/>
      <c r="I257" s="4213"/>
      <c r="J257" s="4213"/>
      <c r="K257" s="4213"/>
      <c r="L257" s="4213"/>
      <c r="M257" s="4213"/>
      <c r="N257" s="4213"/>
      <c r="O257" s="4213"/>
      <c r="P257" s="4213"/>
      <c r="Q257" s="4213"/>
      <c r="R257" s="4213"/>
      <c r="S257" s="4213"/>
      <c r="T257" s="4213"/>
      <c r="U257" s="4213"/>
      <c r="V257" s="4213"/>
      <c r="W257" s="4213"/>
      <c r="X257" s="4213"/>
      <c r="Y257" s="4213"/>
      <c r="Z257" s="4213"/>
      <c r="AA257" s="4213"/>
      <c r="AB257" s="4213"/>
      <c r="AC257" s="4213"/>
      <c r="AD257" s="4213"/>
      <c r="AE257" s="4213"/>
      <c r="AF257" s="4213"/>
      <c r="AG257" s="4211"/>
      <c r="AH257" s="1599" t="s">
        <v>2271</v>
      </c>
      <c r="AI257" s="1600" t="str">
        <f>IF(7&gt;AI252,"対象外",IF(OR(AI255&gt;=AI250,AI256&gt;=0.285),"OK","NG"))</f>
        <v>対象外</v>
      </c>
      <c r="AJ257" s="1595" t="str">
        <f>IF(AI257="対象外","←７日間に満たない期間は達成判定の対象外",IF(AI257="NG","←月単位未達成","←月単位達成"))</f>
        <v>←７日間に満たない期間は達成判定の対象外</v>
      </c>
      <c r="AL257" s="1601" t="str">
        <f>IF(7&gt;AI252,"対象外",IF(AL256&gt;=AI250,"OK","NG"))</f>
        <v>対象外</v>
      </c>
    </row>
    <row r="258" spans="2:38" hidden="1">
      <c r="B258" s="1602" t="s">
        <v>2373</v>
      </c>
      <c r="C258" s="1603" t="e">
        <f t="shared" ref="C258:AG258" si="108">IF(AND(DAY(C250)&gt;=22,DAY(C250)&lt;=28,C251="土"),1,0)</f>
        <v>#VALUE!</v>
      </c>
      <c r="D258" s="1603" t="e">
        <f t="shared" si="108"/>
        <v>#VALUE!</v>
      </c>
      <c r="E258" s="1603" t="e">
        <f t="shared" si="108"/>
        <v>#VALUE!</v>
      </c>
      <c r="F258" s="1603" t="e">
        <f t="shared" si="108"/>
        <v>#VALUE!</v>
      </c>
      <c r="G258" s="1603" t="e">
        <f t="shared" si="108"/>
        <v>#VALUE!</v>
      </c>
      <c r="H258" s="1603" t="e">
        <f t="shared" si="108"/>
        <v>#VALUE!</v>
      </c>
      <c r="I258" s="1603" t="e">
        <f t="shared" si="108"/>
        <v>#VALUE!</v>
      </c>
      <c r="J258" s="1603" t="e">
        <f t="shared" si="108"/>
        <v>#VALUE!</v>
      </c>
      <c r="K258" s="1603" t="e">
        <f t="shared" si="108"/>
        <v>#VALUE!</v>
      </c>
      <c r="L258" s="1603" t="e">
        <f t="shared" si="108"/>
        <v>#VALUE!</v>
      </c>
      <c r="M258" s="1603" t="e">
        <f t="shared" si="108"/>
        <v>#VALUE!</v>
      </c>
      <c r="N258" s="1603" t="e">
        <f t="shared" si="108"/>
        <v>#VALUE!</v>
      </c>
      <c r="O258" s="1603" t="e">
        <f t="shared" si="108"/>
        <v>#VALUE!</v>
      </c>
      <c r="P258" s="1603" t="e">
        <f t="shared" si="108"/>
        <v>#VALUE!</v>
      </c>
      <c r="Q258" s="1603" t="e">
        <f t="shared" si="108"/>
        <v>#VALUE!</v>
      </c>
      <c r="R258" s="1603" t="e">
        <f t="shared" si="108"/>
        <v>#VALUE!</v>
      </c>
      <c r="S258" s="1603" t="e">
        <f t="shared" si="108"/>
        <v>#VALUE!</v>
      </c>
      <c r="T258" s="1603" t="e">
        <f t="shared" si="108"/>
        <v>#VALUE!</v>
      </c>
      <c r="U258" s="1603" t="e">
        <f t="shared" si="108"/>
        <v>#VALUE!</v>
      </c>
      <c r="V258" s="1603" t="e">
        <f t="shared" si="108"/>
        <v>#VALUE!</v>
      </c>
      <c r="W258" s="1603" t="e">
        <f t="shared" si="108"/>
        <v>#VALUE!</v>
      </c>
      <c r="X258" s="1603" t="e">
        <f t="shared" si="108"/>
        <v>#VALUE!</v>
      </c>
      <c r="Y258" s="1603" t="e">
        <f t="shared" si="108"/>
        <v>#VALUE!</v>
      </c>
      <c r="Z258" s="1603" t="e">
        <f t="shared" si="108"/>
        <v>#VALUE!</v>
      </c>
      <c r="AA258" s="1603" t="e">
        <f t="shared" si="108"/>
        <v>#VALUE!</v>
      </c>
      <c r="AB258" s="1603" t="e">
        <f t="shared" si="108"/>
        <v>#VALUE!</v>
      </c>
      <c r="AC258" s="1603" t="e">
        <f t="shared" si="108"/>
        <v>#VALUE!</v>
      </c>
      <c r="AD258" s="1603" t="e">
        <f t="shared" si="108"/>
        <v>#VALUE!</v>
      </c>
      <c r="AE258" s="1603" t="e">
        <f t="shared" si="108"/>
        <v>#VALUE!</v>
      </c>
      <c r="AF258" s="1603" t="e">
        <f t="shared" si="108"/>
        <v>#VALUE!</v>
      </c>
      <c r="AG258" s="1603" t="e">
        <f t="shared" si="108"/>
        <v>#VALUE!</v>
      </c>
      <c r="AH258" s="1604" t="s">
        <v>2272</v>
      </c>
      <c r="AI258" s="1605">
        <f>_xlfn.AGGREGATE(9,6,C258:AG258)</f>
        <v>0</v>
      </c>
      <c r="AJ258" s="1595"/>
      <c r="AK258" s="1567"/>
      <c r="AL258" s="1567"/>
    </row>
    <row r="259" spans="2:38" hidden="1">
      <c r="B259" s="1602" t="s">
        <v>2374</v>
      </c>
      <c r="C259" s="1606" t="e">
        <f t="shared" ref="C259:AG259" si="109">IF(AND(DAY(C250)&gt;=22,DAY(C250)&lt;=28,C251="土",OR(C256="休",C256="雨")),1,0)</f>
        <v>#VALUE!</v>
      </c>
      <c r="D259" s="1606" t="e">
        <f t="shared" si="109"/>
        <v>#VALUE!</v>
      </c>
      <c r="E259" s="1606" t="e">
        <f t="shared" si="109"/>
        <v>#VALUE!</v>
      </c>
      <c r="F259" s="1606" t="e">
        <f t="shared" si="109"/>
        <v>#VALUE!</v>
      </c>
      <c r="G259" s="1606" t="e">
        <f t="shared" si="109"/>
        <v>#VALUE!</v>
      </c>
      <c r="H259" s="1606" t="e">
        <f t="shared" si="109"/>
        <v>#VALUE!</v>
      </c>
      <c r="I259" s="1606" t="e">
        <f t="shared" si="109"/>
        <v>#VALUE!</v>
      </c>
      <c r="J259" s="1606" t="e">
        <f t="shared" si="109"/>
        <v>#VALUE!</v>
      </c>
      <c r="K259" s="1606" t="e">
        <f t="shared" si="109"/>
        <v>#VALUE!</v>
      </c>
      <c r="L259" s="1606" t="e">
        <f t="shared" si="109"/>
        <v>#VALUE!</v>
      </c>
      <c r="M259" s="1606" t="e">
        <f t="shared" si="109"/>
        <v>#VALUE!</v>
      </c>
      <c r="N259" s="1606" t="e">
        <f t="shared" si="109"/>
        <v>#VALUE!</v>
      </c>
      <c r="O259" s="1606" t="e">
        <f t="shared" si="109"/>
        <v>#VALUE!</v>
      </c>
      <c r="P259" s="1606" t="e">
        <f t="shared" si="109"/>
        <v>#VALUE!</v>
      </c>
      <c r="Q259" s="1606" t="e">
        <f t="shared" si="109"/>
        <v>#VALUE!</v>
      </c>
      <c r="R259" s="1606" t="e">
        <f t="shared" si="109"/>
        <v>#VALUE!</v>
      </c>
      <c r="S259" s="1606" t="e">
        <f t="shared" si="109"/>
        <v>#VALUE!</v>
      </c>
      <c r="T259" s="1606" t="e">
        <f t="shared" si="109"/>
        <v>#VALUE!</v>
      </c>
      <c r="U259" s="1606" t="e">
        <f t="shared" si="109"/>
        <v>#VALUE!</v>
      </c>
      <c r="V259" s="1606" t="e">
        <f t="shared" si="109"/>
        <v>#VALUE!</v>
      </c>
      <c r="W259" s="1606" t="e">
        <f t="shared" si="109"/>
        <v>#VALUE!</v>
      </c>
      <c r="X259" s="1606" t="e">
        <f t="shared" si="109"/>
        <v>#VALUE!</v>
      </c>
      <c r="Y259" s="1606" t="e">
        <f t="shared" si="109"/>
        <v>#VALUE!</v>
      </c>
      <c r="Z259" s="1606" t="e">
        <f t="shared" si="109"/>
        <v>#VALUE!</v>
      </c>
      <c r="AA259" s="1606" t="e">
        <f t="shared" si="109"/>
        <v>#VALUE!</v>
      </c>
      <c r="AB259" s="1606" t="e">
        <f t="shared" si="109"/>
        <v>#VALUE!</v>
      </c>
      <c r="AC259" s="1606" t="e">
        <f t="shared" si="109"/>
        <v>#VALUE!</v>
      </c>
      <c r="AD259" s="1606" t="e">
        <f t="shared" si="109"/>
        <v>#VALUE!</v>
      </c>
      <c r="AE259" s="1606" t="e">
        <f t="shared" si="109"/>
        <v>#VALUE!</v>
      </c>
      <c r="AF259" s="1606" t="e">
        <f t="shared" si="109"/>
        <v>#VALUE!</v>
      </c>
      <c r="AG259" s="1606" t="e">
        <f t="shared" si="109"/>
        <v>#VALUE!</v>
      </c>
      <c r="AH259" s="1604" t="s">
        <v>2273</v>
      </c>
      <c r="AI259" s="1605">
        <f>_xlfn.AGGREGATE(9,6,C259:AG259)</f>
        <v>0</v>
      </c>
      <c r="AJ259" s="1595"/>
      <c r="AK259" s="1567"/>
      <c r="AL259" s="1567"/>
    </row>
    <row r="260" spans="2:38" hidden="1">
      <c r="B260" s="1602" t="s">
        <v>2375</v>
      </c>
      <c r="C260" s="1603" t="e">
        <f>IF(AND(DAY(C250)&gt;=8,DAY(C250)&lt;=14,C251="土"),1,0)</f>
        <v>#VALUE!</v>
      </c>
      <c r="D260" s="1603" t="e">
        <f>IF(AND(DAY(D250)&gt;=8,DAY(D250)&lt;=14,D251="土"),1,0)</f>
        <v>#VALUE!</v>
      </c>
      <c r="E260" s="1603" t="e">
        <f t="shared" ref="E260:AG260" si="110">IF(AND(DAY(E250)&gt;=8,DAY(E250)&lt;=14,E251="土"),1,0)</f>
        <v>#VALUE!</v>
      </c>
      <c r="F260" s="1603" t="e">
        <f t="shared" si="110"/>
        <v>#VALUE!</v>
      </c>
      <c r="G260" s="1603" t="e">
        <f t="shared" si="110"/>
        <v>#VALUE!</v>
      </c>
      <c r="H260" s="1603" t="e">
        <f t="shared" si="110"/>
        <v>#VALUE!</v>
      </c>
      <c r="I260" s="1603" t="e">
        <f t="shared" si="110"/>
        <v>#VALUE!</v>
      </c>
      <c r="J260" s="1603" t="e">
        <f t="shared" si="110"/>
        <v>#VALUE!</v>
      </c>
      <c r="K260" s="1603" t="e">
        <f t="shared" si="110"/>
        <v>#VALUE!</v>
      </c>
      <c r="L260" s="1603" t="e">
        <f t="shared" si="110"/>
        <v>#VALUE!</v>
      </c>
      <c r="M260" s="1603" t="e">
        <f t="shared" si="110"/>
        <v>#VALUE!</v>
      </c>
      <c r="N260" s="1603" t="e">
        <f t="shared" si="110"/>
        <v>#VALUE!</v>
      </c>
      <c r="O260" s="1603" t="e">
        <f t="shared" si="110"/>
        <v>#VALUE!</v>
      </c>
      <c r="P260" s="1603" t="e">
        <f t="shared" si="110"/>
        <v>#VALUE!</v>
      </c>
      <c r="Q260" s="1603" t="e">
        <f t="shared" si="110"/>
        <v>#VALUE!</v>
      </c>
      <c r="R260" s="1603" t="e">
        <f t="shared" si="110"/>
        <v>#VALUE!</v>
      </c>
      <c r="S260" s="1603" t="e">
        <f t="shared" si="110"/>
        <v>#VALUE!</v>
      </c>
      <c r="T260" s="1603" t="e">
        <f t="shared" si="110"/>
        <v>#VALUE!</v>
      </c>
      <c r="U260" s="1603" t="e">
        <f t="shared" si="110"/>
        <v>#VALUE!</v>
      </c>
      <c r="V260" s="1603" t="e">
        <f t="shared" si="110"/>
        <v>#VALUE!</v>
      </c>
      <c r="W260" s="1603" t="e">
        <f t="shared" si="110"/>
        <v>#VALUE!</v>
      </c>
      <c r="X260" s="1603" t="e">
        <f t="shared" si="110"/>
        <v>#VALUE!</v>
      </c>
      <c r="Y260" s="1603" t="e">
        <f t="shared" si="110"/>
        <v>#VALUE!</v>
      </c>
      <c r="Z260" s="1603" t="e">
        <f t="shared" si="110"/>
        <v>#VALUE!</v>
      </c>
      <c r="AA260" s="1603" t="e">
        <f t="shared" si="110"/>
        <v>#VALUE!</v>
      </c>
      <c r="AB260" s="1603" t="e">
        <f t="shared" si="110"/>
        <v>#VALUE!</v>
      </c>
      <c r="AC260" s="1603" t="e">
        <f t="shared" si="110"/>
        <v>#VALUE!</v>
      </c>
      <c r="AD260" s="1603" t="e">
        <f t="shared" si="110"/>
        <v>#VALUE!</v>
      </c>
      <c r="AE260" s="1603" t="e">
        <f t="shared" si="110"/>
        <v>#VALUE!</v>
      </c>
      <c r="AF260" s="1603" t="e">
        <f t="shared" si="110"/>
        <v>#VALUE!</v>
      </c>
      <c r="AG260" s="1603" t="e">
        <f t="shared" si="110"/>
        <v>#VALUE!</v>
      </c>
      <c r="AH260" s="1604" t="s">
        <v>2272</v>
      </c>
      <c r="AI260" s="1605">
        <f>_xlfn.AGGREGATE(9,6,C260:AG260)</f>
        <v>0</v>
      </c>
      <c r="AJ260" s="1595"/>
      <c r="AK260" s="1567"/>
      <c r="AL260" s="1567"/>
    </row>
    <row r="261" spans="2:38" hidden="1">
      <c r="B261" s="1602" t="s">
        <v>2376</v>
      </c>
      <c r="C261" s="1606" t="e">
        <f>IF(AND(DAY(C250)&gt;=8,DAY(C250)&lt;=14,C251="土",OR(C256="休",C256="雨")),1,0)</f>
        <v>#VALUE!</v>
      </c>
      <c r="D261" s="1606" t="e">
        <f>IF(AND(DAY(D250)&gt;=8,DAY(D250)&lt;=14,D251="土",OR(D256="休",D256="雨")),1,0)</f>
        <v>#VALUE!</v>
      </c>
      <c r="E261" s="1606" t="e">
        <f t="shared" ref="E261:AG261" si="111">IF(AND(DAY(E250)&gt;=8,DAY(E250)&lt;=14,E251="土",OR(E256="休",E256="雨")),1,0)</f>
        <v>#VALUE!</v>
      </c>
      <c r="F261" s="1606" t="e">
        <f t="shared" si="111"/>
        <v>#VALUE!</v>
      </c>
      <c r="G261" s="1606" t="e">
        <f t="shared" si="111"/>
        <v>#VALUE!</v>
      </c>
      <c r="H261" s="1606" t="e">
        <f t="shared" si="111"/>
        <v>#VALUE!</v>
      </c>
      <c r="I261" s="1606" t="e">
        <f t="shared" si="111"/>
        <v>#VALUE!</v>
      </c>
      <c r="J261" s="1606" t="e">
        <f t="shared" si="111"/>
        <v>#VALUE!</v>
      </c>
      <c r="K261" s="1606" t="e">
        <f t="shared" si="111"/>
        <v>#VALUE!</v>
      </c>
      <c r="L261" s="1606" t="e">
        <f t="shared" si="111"/>
        <v>#VALUE!</v>
      </c>
      <c r="M261" s="1606" t="e">
        <f t="shared" si="111"/>
        <v>#VALUE!</v>
      </c>
      <c r="N261" s="1606" t="e">
        <f t="shared" si="111"/>
        <v>#VALUE!</v>
      </c>
      <c r="O261" s="1606" t="e">
        <f t="shared" si="111"/>
        <v>#VALUE!</v>
      </c>
      <c r="P261" s="1606" t="e">
        <f t="shared" si="111"/>
        <v>#VALUE!</v>
      </c>
      <c r="Q261" s="1606" t="e">
        <f t="shared" si="111"/>
        <v>#VALUE!</v>
      </c>
      <c r="R261" s="1606" t="e">
        <f t="shared" si="111"/>
        <v>#VALUE!</v>
      </c>
      <c r="S261" s="1606" t="e">
        <f t="shared" si="111"/>
        <v>#VALUE!</v>
      </c>
      <c r="T261" s="1606" t="e">
        <f t="shared" si="111"/>
        <v>#VALUE!</v>
      </c>
      <c r="U261" s="1606" t="e">
        <f t="shared" si="111"/>
        <v>#VALUE!</v>
      </c>
      <c r="V261" s="1606" t="e">
        <f t="shared" si="111"/>
        <v>#VALUE!</v>
      </c>
      <c r="W261" s="1606" t="e">
        <f t="shared" si="111"/>
        <v>#VALUE!</v>
      </c>
      <c r="X261" s="1606" t="e">
        <f t="shared" si="111"/>
        <v>#VALUE!</v>
      </c>
      <c r="Y261" s="1606" t="e">
        <f t="shared" si="111"/>
        <v>#VALUE!</v>
      </c>
      <c r="Z261" s="1606" t="e">
        <f t="shared" si="111"/>
        <v>#VALUE!</v>
      </c>
      <c r="AA261" s="1606" t="e">
        <f t="shared" si="111"/>
        <v>#VALUE!</v>
      </c>
      <c r="AB261" s="1606" t="e">
        <f t="shared" si="111"/>
        <v>#VALUE!</v>
      </c>
      <c r="AC261" s="1606" t="e">
        <f t="shared" si="111"/>
        <v>#VALUE!</v>
      </c>
      <c r="AD261" s="1606" t="e">
        <f t="shared" si="111"/>
        <v>#VALUE!</v>
      </c>
      <c r="AE261" s="1606" t="e">
        <f t="shared" si="111"/>
        <v>#VALUE!</v>
      </c>
      <c r="AF261" s="1606" t="e">
        <f t="shared" si="111"/>
        <v>#VALUE!</v>
      </c>
      <c r="AG261" s="1606" t="e">
        <f t="shared" si="111"/>
        <v>#VALUE!</v>
      </c>
      <c r="AH261" s="1604" t="s">
        <v>2273</v>
      </c>
      <c r="AI261" s="1605">
        <f>_xlfn.AGGREGATE(9,6,C261:AG261)</f>
        <v>0</v>
      </c>
      <c r="AJ261" s="1595"/>
      <c r="AK261" s="1567"/>
      <c r="AL261" s="1567"/>
    </row>
    <row r="262" spans="2:38" s="1567" customFormat="1">
      <c r="B262" s="1565"/>
      <c r="C262" s="1565"/>
      <c r="D262" s="1565"/>
      <c r="E262" s="1565"/>
      <c r="F262" s="1565"/>
      <c r="G262" s="1565"/>
      <c r="H262" s="1565"/>
      <c r="I262" s="1565"/>
      <c r="J262" s="1565"/>
      <c r="K262" s="1565"/>
      <c r="L262" s="1565"/>
      <c r="M262" s="1565"/>
      <c r="N262" s="1565"/>
      <c r="O262" s="1565"/>
      <c r="P262" s="1565"/>
      <c r="Q262" s="1565"/>
      <c r="R262" s="1565"/>
      <c r="S262" s="1565"/>
      <c r="T262" s="1565"/>
      <c r="U262" s="1565"/>
      <c r="V262" s="1565"/>
      <c r="W262" s="1565"/>
      <c r="X262" s="1565"/>
      <c r="Y262" s="1565"/>
      <c r="Z262" s="1565"/>
      <c r="AA262" s="1565"/>
      <c r="AB262" s="1565"/>
      <c r="AC262" s="1565"/>
      <c r="AD262" s="1565"/>
      <c r="AE262" s="1565"/>
      <c r="AF262" s="1565"/>
      <c r="AG262" s="1565"/>
      <c r="AI262" s="1565"/>
    </row>
    <row r="263" spans="2:38" hidden="1">
      <c r="B263" s="1565"/>
      <c r="C263" s="1565" t="e">
        <f>YEAR(C266)</f>
        <v>#VALUE!</v>
      </c>
      <c r="D263" s="1565" t="e">
        <f>MONTH(C266)</f>
        <v>#VALUE!</v>
      </c>
      <c r="E263" s="1565"/>
      <c r="F263" s="1565"/>
      <c r="G263" s="1565"/>
      <c r="H263" s="1565"/>
      <c r="I263" s="1565"/>
      <c r="J263" s="1565"/>
      <c r="K263" s="1565"/>
      <c r="L263" s="1565"/>
      <c r="M263" s="1565"/>
      <c r="N263" s="1565"/>
      <c r="O263" s="1565"/>
      <c r="P263" s="1565"/>
      <c r="Q263" s="1565"/>
      <c r="R263" s="1565"/>
      <c r="S263" s="1565"/>
      <c r="T263" s="1565"/>
      <c r="U263" s="1565"/>
      <c r="V263" s="1565"/>
      <c r="W263" s="1565"/>
      <c r="X263" s="1565"/>
      <c r="Y263" s="1565"/>
      <c r="Z263" s="1565"/>
      <c r="AA263" s="1565"/>
      <c r="AB263" s="1565"/>
      <c r="AC263" s="1565"/>
      <c r="AD263" s="1565"/>
      <c r="AE263" s="1565"/>
      <c r="AF263" s="1565"/>
      <c r="AG263" s="1565"/>
      <c r="AH263" s="1567"/>
      <c r="AI263" s="1565"/>
      <c r="AJ263" s="1567"/>
      <c r="AK263" s="1567"/>
      <c r="AL263" s="1567"/>
    </row>
    <row r="264" spans="2:38">
      <c r="B264" s="1570" t="s">
        <v>2266</v>
      </c>
      <c r="C264" s="4224" t="e">
        <f>C266</f>
        <v>#VALUE!</v>
      </c>
      <c r="D264" s="4225"/>
      <c r="E264" s="4225"/>
      <c r="F264" s="4225"/>
      <c r="G264" s="4225"/>
      <c r="H264" s="4225"/>
      <c r="I264" s="4225"/>
      <c r="J264" s="4225"/>
      <c r="K264" s="4225"/>
      <c r="L264" s="4225"/>
      <c r="M264" s="4225"/>
      <c r="N264" s="4225"/>
      <c r="O264" s="4225"/>
      <c r="P264" s="4225"/>
      <c r="Q264" s="4225"/>
      <c r="R264" s="4225"/>
      <c r="S264" s="4225"/>
      <c r="T264" s="4225"/>
      <c r="U264" s="4225"/>
      <c r="V264" s="4225"/>
      <c r="W264" s="4225"/>
      <c r="X264" s="4225"/>
      <c r="Y264" s="4225"/>
      <c r="Z264" s="4225"/>
      <c r="AA264" s="4225"/>
      <c r="AB264" s="4225"/>
      <c r="AC264" s="4225"/>
      <c r="AD264" s="4225"/>
      <c r="AE264" s="4225"/>
      <c r="AF264" s="4225"/>
      <c r="AG264" s="4225"/>
      <c r="AH264" s="4225"/>
      <c r="AI264" s="4226"/>
      <c r="AJ264" s="1567"/>
      <c r="AK264" s="1567"/>
      <c r="AL264" s="1567"/>
    </row>
    <row r="265" spans="2:38" hidden="1">
      <c r="B265" s="1608"/>
      <c r="C265" s="1590" t="e">
        <f>DATE($C263,$D263,1)</f>
        <v>#VALUE!</v>
      </c>
      <c r="D265" s="1590" t="e">
        <f t="shared" ref="D265:AG265" si="112">C265+1</f>
        <v>#VALUE!</v>
      </c>
      <c r="E265" s="1590" t="e">
        <f t="shared" si="112"/>
        <v>#VALUE!</v>
      </c>
      <c r="F265" s="1590" t="e">
        <f t="shared" si="112"/>
        <v>#VALUE!</v>
      </c>
      <c r="G265" s="1590" t="e">
        <f t="shared" si="112"/>
        <v>#VALUE!</v>
      </c>
      <c r="H265" s="1590" t="e">
        <f t="shared" si="112"/>
        <v>#VALUE!</v>
      </c>
      <c r="I265" s="1590" t="e">
        <f t="shared" si="112"/>
        <v>#VALUE!</v>
      </c>
      <c r="J265" s="1590" t="e">
        <f t="shared" si="112"/>
        <v>#VALUE!</v>
      </c>
      <c r="K265" s="1590" t="e">
        <f t="shared" si="112"/>
        <v>#VALUE!</v>
      </c>
      <c r="L265" s="1590" t="e">
        <f t="shared" si="112"/>
        <v>#VALUE!</v>
      </c>
      <c r="M265" s="1590" t="e">
        <f t="shared" si="112"/>
        <v>#VALUE!</v>
      </c>
      <c r="N265" s="1590" t="e">
        <f t="shared" si="112"/>
        <v>#VALUE!</v>
      </c>
      <c r="O265" s="1590" t="e">
        <f t="shared" si="112"/>
        <v>#VALUE!</v>
      </c>
      <c r="P265" s="1590" t="e">
        <f t="shared" si="112"/>
        <v>#VALUE!</v>
      </c>
      <c r="Q265" s="1590" t="e">
        <f t="shared" si="112"/>
        <v>#VALUE!</v>
      </c>
      <c r="R265" s="1590" t="e">
        <f t="shared" si="112"/>
        <v>#VALUE!</v>
      </c>
      <c r="S265" s="1590" t="e">
        <f t="shared" si="112"/>
        <v>#VALUE!</v>
      </c>
      <c r="T265" s="1590" t="e">
        <f t="shared" si="112"/>
        <v>#VALUE!</v>
      </c>
      <c r="U265" s="1590" t="e">
        <f t="shared" si="112"/>
        <v>#VALUE!</v>
      </c>
      <c r="V265" s="1590" t="e">
        <f t="shared" si="112"/>
        <v>#VALUE!</v>
      </c>
      <c r="W265" s="1590" t="e">
        <f t="shared" si="112"/>
        <v>#VALUE!</v>
      </c>
      <c r="X265" s="1590" t="e">
        <f t="shared" si="112"/>
        <v>#VALUE!</v>
      </c>
      <c r="Y265" s="1590" t="e">
        <f t="shared" si="112"/>
        <v>#VALUE!</v>
      </c>
      <c r="Z265" s="1590" t="e">
        <f t="shared" si="112"/>
        <v>#VALUE!</v>
      </c>
      <c r="AA265" s="1590" t="e">
        <f t="shared" si="112"/>
        <v>#VALUE!</v>
      </c>
      <c r="AB265" s="1590" t="e">
        <f t="shared" si="112"/>
        <v>#VALUE!</v>
      </c>
      <c r="AC265" s="1590" t="e">
        <f t="shared" si="112"/>
        <v>#VALUE!</v>
      </c>
      <c r="AD265" s="1590" t="e">
        <f t="shared" si="112"/>
        <v>#VALUE!</v>
      </c>
      <c r="AE265" s="1590" t="e">
        <f t="shared" si="112"/>
        <v>#VALUE!</v>
      </c>
      <c r="AF265" s="1590" t="e">
        <f t="shared" si="112"/>
        <v>#VALUE!</v>
      </c>
      <c r="AG265" s="1590" t="e">
        <f t="shared" si="112"/>
        <v>#VALUE!</v>
      </c>
      <c r="AH265" s="1609"/>
      <c r="AI265" s="1610"/>
      <c r="AJ265" s="1567"/>
      <c r="AK265" s="1567"/>
      <c r="AL265" s="1567"/>
    </row>
    <row r="266" spans="2:38">
      <c r="B266" s="1611" t="s">
        <v>2267</v>
      </c>
      <c r="C266" s="1612" t="e">
        <f>IF(EDATE(C249,1)&gt;$G$5,"",EDATE(C249,1))</f>
        <v>#VALUE!</v>
      </c>
      <c r="D266" s="1590" t="e">
        <f t="shared" ref="D266:AG266" si="113">IF(D265&gt;$G$5,"",IF(C266=EOMONTH(DATE($C263,$D263,1),0),"",IF(C266="","",C266+1)))</f>
        <v>#VALUE!</v>
      </c>
      <c r="E266" s="1590" t="e">
        <f t="shared" si="113"/>
        <v>#VALUE!</v>
      </c>
      <c r="F266" s="1590" t="e">
        <f t="shared" si="113"/>
        <v>#VALUE!</v>
      </c>
      <c r="G266" s="1590" t="e">
        <f t="shared" si="113"/>
        <v>#VALUE!</v>
      </c>
      <c r="H266" s="1590" t="e">
        <f t="shared" si="113"/>
        <v>#VALUE!</v>
      </c>
      <c r="I266" s="1590" t="e">
        <f t="shared" si="113"/>
        <v>#VALUE!</v>
      </c>
      <c r="J266" s="1590" t="e">
        <f t="shared" si="113"/>
        <v>#VALUE!</v>
      </c>
      <c r="K266" s="1590" t="e">
        <f t="shared" si="113"/>
        <v>#VALUE!</v>
      </c>
      <c r="L266" s="1590" t="e">
        <f t="shared" si="113"/>
        <v>#VALUE!</v>
      </c>
      <c r="M266" s="1590" t="e">
        <f t="shared" si="113"/>
        <v>#VALUE!</v>
      </c>
      <c r="N266" s="1590" t="e">
        <f t="shared" si="113"/>
        <v>#VALUE!</v>
      </c>
      <c r="O266" s="1590" t="e">
        <f t="shared" si="113"/>
        <v>#VALUE!</v>
      </c>
      <c r="P266" s="1590" t="e">
        <f t="shared" si="113"/>
        <v>#VALUE!</v>
      </c>
      <c r="Q266" s="1590" t="e">
        <f t="shared" si="113"/>
        <v>#VALUE!</v>
      </c>
      <c r="R266" s="1590" t="e">
        <f t="shared" si="113"/>
        <v>#VALUE!</v>
      </c>
      <c r="S266" s="1590" t="e">
        <f t="shared" si="113"/>
        <v>#VALUE!</v>
      </c>
      <c r="T266" s="1590" t="e">
        <f t="shared" si="113"/>
        <v>#VALUE!</v>
      </c>
      <c r="U266" s="1590" t="e">
        <f t="shared" si="113"/>
        <v>#VALUE!</v>
      </c>
      <c r="V266" s="1590" t="e">
        <f t="shared" si="113"/>
        <v>#VALUE!</v>
      </c>
      <c r="W266" s="1590" t="e">
        <f t="shared" si="113"/>
        <v>#VALUE!</v>
      </c>
      <c r="X266" s="1590" t="e">
        <f t="shared" si="113"/>
        <v>#VALUE!</v>
      </c>
      <c r="Y266" s="1590" t="e">
        <f t="shared" si="113"/>
        <v>#VALUE!</v>
      </c>
      <c r="Z266" s="1590" t="e">
        <f t="shared" si="113"/>
        <v>#VALUE!</v>
      </c>
      <c r="AA266" s="1590" t="e">
        <f t="shared" si="113"/>
        <v>#VALUE!</v>
      </c>
      <c r="AB266" s="1590" t="e">
        <f t="shared" si="113"/>
        <v>#VALUE!</v>
      </c>
      <c r="AC266" s="1590" t="e">
        <f t="shared" si="113"/>
        <v>#VALUE!</v>
      </c>
      <c r="AD266" s="1590" t="e">
        <f t="shared" si="113"/>
        <v>#VALUE!</v>
      </c>
      <c r="AE266" s="1590" t="e">
        <f t="shared" si="113"/>
        <v>#VALUE!</v>
      </c>
      <c r="AF266" s="1590" t="e">
        <f t="shared" si="113"/>
        <v>#VALUE!</v>
      </c>
      <c r="AG266" s="1590" t="e">
        <f t="shared" si="113"/>
        <v>#VALUE!</v>
      </c>
      <c r="AH266" s="1591" t="s">
        <v>2268</v>
      </c>
      <c r="AI266" s="1592">
        <f>+COUNTIFS(C267:AG267,"土",C268:AG268,"")+COUNTIFS(C267:AG267,"日",C268:AG268,"")</f>
        <v>0</v>
      </c>
      <c r="AJ266" s="1567"/>
      <c r="AK266" s="1567"/>
      <c r="AL266" s="1567"/>
    </row>
    <row r="267" spans="2:38" s="1567" customFormat="1">
      <c r="B267" s="1584" t="s">
        <v>1060</v>
      </c>
      <c r="C267" s="1572" t="str">
        <f>IFERROR(TEXT(WEEKDAY(+C266),"aaa"),"")</f>
        <v/>
      </c>
      <c r="D267" s="1572" t="str">
        <f t="shared" ref="D267:AG267" si="114">IFERROR(TEXT(WEEKDAY(+D266),"aaa"),"")</f>
        <v/>
      </c>
      <c r="E267" s="1572" t="str">
        <f t="shared" si="114"/>
        <v/>
      </c>
      <c r="F267" s="1572" t="str">
        <f t="shared" si="114"/>
        <v/>
      </c>
      <c r="G267" s="1572" t="str">
        <f t="shared" si="114"/>
        <v/>
      </c>
      <c r="H267" s="1572" t="str">
        <f t="shared" si="114"/>
        <v/>
      </c>
      <c r="I267" s="1572" t="str">
        <f t="shared" si="114"/>
        <v/>
      </c>
      <c r="J267" s="1572" t="str">
        <f t="shared" si="114"/>
        <v/>
      </c>
      <c r="K267" s="1572" t="str">
        <f t="shared" si="114"/>
        <v/>
      </c>
      <c r="L267" s="1572" t="str">
        <f t="shared" si="114"/>
        <v/>
      </c>
      <c r="M267" s="1572" t="str">
        <f t="shared" si="114"/>
        <v/>
      </c>
      <c r="N267" s="1572" t="str">
        <f t="shared" si="114"/>
        <v/>
      </c>
      <c r="O267" s="1572" t="str">
        <f t="shared" si="114"/>
        <v/>
      </c>
      <c r="P267" s="1572" t="str">
        <f t="shared" si="114"/>
        <v/>
      </c>
      <c r="Q267" s="1572" t="str">
        <f t="shared" si="114"/>
        <v/>
      </c>
      <c r="R267" s="1572" t="str">
        <f t="shared" si="114"/>
        <v/>
      </c>
      <c r="S267" s="1572" t="str">
        <f t="shared" si="114"/>
        <v/>
      </c>
      <c r="T267" s="1572" t="str">
        <f t="shared" si="114"/>
        <v/>
      </c>
      <c r="U267" s="1572" t="str">
        <f t="shared" si="114"/>
        <v/>
      </c>
      <c r="V267" s="1572" t="str">
        <f t="shared" si="114"/>
        <v/>
      </c>
      <c r="W267" s="1572" t="str">
        <f t="shared" si="114"/>
        <v/>
      </c>
      <c r="X267" s="1572" t="str">
        <f t="shared" si="114"/>
        <v/>
      </c>
      <c r="Y267" s="1572" t="str">
        <f t="shared" si="114"/>
        <v/>
      </c>
      <c r="Z267" s="1572" t="str">
        <f t="shared" si="114"/>
        <v/>
      </c>
      <c r="AA267" s="1572" t="str">
        <f t="shared" si="114"/>
        <v/>
      </c>
      <c r="AB267" s="1572" t="str">
        <f t="shared" si="114"/>
        <v/>
      </c>
      <c r="AC267" s="1572" t="str">
        <f t="shared" si="114"/>
        <v/>
      </c>
      <c r="AD267" s="1572" t="str">
        <f t="shared" si="114"/>
        <v/>
      </c>
      <c r="AE267" s="1572" t="str">
        <f t="shared" si="114"/>
        <v/>
      </c>
      <c r="AF267" s="1572" t="str">
        <f t="shared" si="114"/>
        <v/>
      </c>
      <c r="AG267" s="1572" t="str">
        <f t="shared" si="114"/>
        <v/>
      </c>
      <c r="AH267" s="1591" t="s">
        <v>2269</v>
      </c>
      <c r="AI267" s="1592">
        <f>+COUNTIF(C268:AG268,"夏休")+COUNTIF(C268:AG268,"冬休")+COUNTIF(C268:AG268,"中止")</f>
        <v>0</v>
      </c>
    </row>
    <row r="268" spans="2:38" s="1567" customFormat="1" ht="13.5" customHeight="1">
      <c r="B268" s="4227" t="s">
        <v>2270</v>
      </c>
      <c r="C268" s="4229"/>
      <c r="D268" s="4220"/>
      <c r="E268" s="4220"/>
      <c r="F268" s="4220"/>
      <c r="G268" s="4220"/>
      <c r="H268" s="4220"/>
      <c r="I268" s="4220"/>
      <c r="J268" s="4220"/>
      <c r="K268" s="4220"/>
      <c r="L268" s="4220"/>
      <c r="M268" s="4220"/>
      <c r="N268" s="4220"/>
      <c r="O268" s="4220"/>
      <c r="P268" s="4220"/>
      <c r="Q268" s="4220"/>
      <c r="R268" s="4220"/>
      <c r="S268" s="4220"/>
      <c r="T268" s="4220"/>
      <c r="U268" s="4220"/>
      <c r="V268" s="4220"/>
      <c r="W268" s="4220"/>
      <c r="X268" s="4220"/>
      <c r="Y268" s="4220"/>
      <c r="Z268" s="4220"/>
      <c r="AA268" s="4220"/>
      <c r="AB268" s="4220"/>
      <c r="AC268" s="4220"/>
      <c r="AD268" s="4220"/>
      <c r="AE268" s="4220"/>
      <c r="AF268" s="4220"/>
      <c r="AG268" s="4221"/>
      <c r="AH268" s="1593" t="s">
        <v>1061</v>
      </c>
      <c r="AI268" s="1594">
        <f>COUNT(C266:AG266)-AI267</f>
        <v>0</v>
      </c>
    </row>
    <row r="269" spans="2:38" s="1567" customFormat="1" ht="13.5" customHeight="1">
      <c r="B269" s="4228"/>
      <c r="C269" s="4229"/>
      <c r="D269" s="4220"/>
      <c r="E269" s="4220"/>
      <c r="F269" s="4220"/>
      <c r="G269" s="4220"/>
      <c r="H269" s="4220"/>
      <c r="I269" s="4220"/>
      <c r="J269" s="4220"/>
      <c r="K269" s="4220"/>
      <c r="L269" s="4220"/>
      <c r="M269" s="4220"/>
      <c r="N269" s="4220"/>
      <c r="O269" s="4220"/>
      <c r="P269" s="4220"/>
      <c r="Q269" s="4220"/>
      <c r="R269" s="4220"/>
      <c r="S269" s="4220"/>
      <c r="T269" s="4220"/>
      <c r="U269" s="4220"/>
      <c r="V269" s="4220"/>
      <c r="W269" s="4220"/>
      <c r="X269" s="4220"/>
      <c r="Y269" s="4220"/>
      <c r="Z269" s="4220"/>
      <c r="AA269" s="4220"/>
      <c r="AB269" s="4220"/>
      <c r="AC269" s="4220"/>
      <c r="AD269" s="4220"/>
      <c r="AE269" s="4220"/>
      <c r="AF269" s="4220"/>
      <c r="AG269" s="4221"/>
      <c r="AH269" s="1593" t="s">
        <v>1062</v>
      </c>
      <c r="AI269" s="1594">
        <f>+COUNTIF(C270:AG271,"休")</f>
        <v>0</v>
      </c>
      <c r="AJ269" s="1595" t="e">
        <f>IF(AI270&gt;0.285,"",IF(AI269&lt;AI266,"←計画日数が足りません",""))</f>
        <v>#DIV/0!</v>
      </c>
    </row>
    <row r="270" spans="2:38" s="1567" customFormat="1" ht="13.5" customHeight="1">
      <c r="B270" s="4222" t="s">
        <v>1055</v>
      </c>
      <c r="C270" s="4223"/>
      <c r="D270" s="4214"/>
      <c r="E270" s="4214"/>
      <c r="F270" s="4214"/>
      <c r="G270" s="4214"/>
      <c r="H270" s="4214"/>
      <c r="I270" s="4214"/>
      <c r="J270" s="4214"/>
      <c r="K270" s="4214"/>
      <c r="L270" s="4214"/>
      <c r="M270" s="4214"/>
      <c r="N270" s="4214"/>
      <c r="O270" s="4214"/>
      <c r="P270" s="4214"/>
      <c r="Q270" s="4214"/>
      <c r="R270" s="4214"/>
      <c r="S270" s="4214"/>
      <c r="T270" s="4214"/>
      <c r="U270" s="4214"/>
      <c r="V270" s="4214"/>
      <c r="W270" s="4214"/>
      <c r="X270" s="4214"/>
      <c r="Y270" s="4214"/>
      <c r="Z270" s="4214"/>
      <c r="AA270" s="4214"/>
      <c r="AB270" s="4214"/>
      <c r="AC270" s="4214"/>
      <c r="AD270" s="4214"/>
      <c r="AE270" s="4214"/>
      <c r="AF270" s="4214"/>
      <c r="AG270" s="4215"/>
      <c r="AH270" s="1593" t="s">
        <v>1063</v>
      </c>
      <c r="AI270" s="1596" t="e">
        <f>+AI269/AI268</f>
        <v>#DIV/0!</v>
      </c>
    </row>
    <row r="271" spans="2:38" s="1567" customFormat="1">
      <c r="B271" s="4222"/>
      <c r="C271" s="4223"/>
      <c r="D271" s="4214"/>
      <c r="E271" s="4214"/>
      <c r="F271" s="4214"/>
      <c r="G271" s="4214"/>
      <c r="H271" s="4214"/>
      <c r="I271" s="4214"/>
      <c r="J271" s="4214"/>
      <c r="K271" s="4214"/>
      <c r="L271" s="4214"/>
      <c r="M271" s="4214"/>
      <c r="N271" s="4214"/>
      <c r="O271" s="4214"/>
      <c r="P271" s="4214"/>
      <c r="Q271" s="4214"/>
      <c r="R271" s="4214"/>
      <c r="S271" s="4214"/>
      <c r="T271" s="4214"/>
      <c r="U271" s="4214"/>
      <c r="V271" s="4214"/>
      <c r="W271" s="4214"/>
      <c r="X271" s="4214"/>
      <c r="Y271" s="4214"/>
      <c r="Z271" s="4214"/>
      <c r="AA271" s="4214"/>
      <c r="AB271" s="4214"/>
      <c r="AC271" s="4214"/>
      <c r="AD271" s="4214"/>
      <c r="AE271" s="4214"/>
      <c r="AF271" s="4214"/>
      <c r="AG271" s="4215"/>
      <c r="AH271" s="1593" t="s">
        <v>1051</v>
      </c>
      <c r="AI271" s="1594">
        <f>+COUNTA(C272:AG273)</f>
        <v>0</v>
      </c>
    </row>
    <row r="272" spans="2:38" s="1567" customFormat="1">
      <c r="B272" s="4216" t="s">
        <v>1057</v>
      </c>
      <c r="C272" s="4218"/>
      <c r="D272" s="4212"/>
      <c r="E272" s="4212"/>
      <c r="F272" s="4212"/>
      <c r="G272" s="4212"/>
      <c r="H272" s="4212"/>
      <c r="I272" s="4212"/>
      <c r="J272" s="4212"/>
      <c r="K272" s="4212"/>
      <c r="L272" s="4212"/>
      <c r="M272" s="4212"/>
      <c r="N272" s="4212"/>
      <c r="O272" s="4212"/>
      <c r="P272" s="4212"/>
      <c r="Q272" s="4212"/>
      <c r="R272" s="4212"/>
      <c r="S272" s="4212"/>
      <c r="T272" s="4212"/>
      <c r="U272" s="4212"/>
      <c r="V272" s="4212"/>
      <c r="W272" s="4212"/>
      <c r="X272" s="4212"/>
      <c r="Y272" s="4212"/>
      <c r="Z272" s="4212"/>
      <c r="AA272" s="4212"/>
      <c r="AB272" s="4212"/>
      <c r="AC272" s="4212"/>
      <c r="AD272" s="4212"/>
      <c r="AE272" s="4212"/>
      <c r="AF272" s="4212"/>
      <c r="AG272" s="4210"/>
      <c r="AH272" s="1597" t="s">
        <v>1064</v>
      </c>
      <c r="AI272" s="1598" t="e">
        <f>+AI271/AI268</f>
        <v>#DIV/0!</v>
      </c>
      <c r="AL272" s="1565">
        <f>+COUNTIF(C270:AG271,"休")</f>
        <v>0</v>
      </c>
    </row>
    <row r="273" spans="2:38" s="1567" customFormat="1">
      <c r="B273" s="4217"/>
      <c r="C273" s="4219"/>
      <c r="D273" s="4213"/>
      <c r="E273" s="4213"/>
      <c r="F273" s="4213"/>
      <c r="G273" s="4213"/>
      <c r="H273" s="4213"/>
      <c r="I273" s="4213"/>
      <c r="J273" s="4213"/>
      <c r="K273" s="4213"/>
      <c r="L273" s="4213"/>
      <c r="M273" s="4213"/>
      <c r="N273" s="4213"/>
      <c r="O273" s="4213"/>
      <c r="P273" s="4213"/>
      <c r="Q273" s="4213"/>
      <c r="R273" s="4213"/>
      <c r="S273" s="4213"/>
      <c r="T273" s="4213"/>
      <c r="U273" s="4213"/>
      <c r="V273" s="4213"/>
      <c r="W273" s="4213"/>
      <c r="X273" s="4213"/>
      <c r="Y273" s="4213"/>
      <c r="Z273" s="4213"/>
      <c r="AA273" s="4213"/>
      <c r="AB273" s="4213"/>
      <c r="AC273" s="4213"/>
      <c r="AD273" s="4213"/>
      <c r="AE273" s="4213"/>
      <c r="AF273" s="4213"/>
      <c r="AG273" s="4211"/>
      <c r="AH273" s="1599" t="s">
        <v>2271</v>
      </c>
      <c r="AI273" s="1600" t="str">
        <f>IF(7&gt;AI268,"対象外",IF(OR(AI271&gt;=AI266,AI272&gt;=0.285),"OK","NG"))</f>
        <v>対象外</v>
      </c>
      <c r="AJ273" s="1595" t="str">
        <f>IF(AI273="対象外","←７日間に満たない期間は達成判定の対象外",IF(AI273="NG","←月単位未達成","←月単位達成"))</f>
        <v>←７日間に満たない期間は達成判定の対象外</v>
      </c>
      <c r="AL273" s="1601" t="str">
        <f>IF(7&gt;AI268,"対象外",IF(AL272&gt;=AI266,"OK","NG"))</f>
        <v>対象外</v>
      </c>
    </row>
    <row r="274" spans="2:38" hidden="1">
      <c r="B274" s="1602" t="s">
        <v>2373</v>
      </c>
      <c r="C274" s="1603" t="e">
        <f t="shared" ref="C274:AG274" si="115">IF(AND(DAY(C266)&gt;=22,DAY(C266)&lt;=28,C267="土"),1,0)</f>
        <v>#VALUE!</v>
      </c>
      <c r="D274" s="1603" t="e">
        <f t="shared" si="115"/>
        <v>#VALUE!</v>
      </c>
      <c r="E274" s="1603" t="e">
        <f t="shared" si="115"/>
        <v>#VALUE!</v>
      </c>
      <c r="F274" s="1603" t="e">
        <f t="shared" si="115"/>
        <v>#VALUE!</v>
      </c>
      <c r="G274" s="1603" t="e">
        <f t="shared" si="115"/>
        <v>#VALUE!</v>
      </c>
      <c r="H274" s="1603" t="e">
        <f t="shared" si="115"/>
        <v>#VALUE!</v>
      </c>
      <c r="I274" s="1603" t="e">
        <f t="shared" si="115"/>
        <v>#VALUE!</v>
      </c>
      <c r="J274" s="1603" t="e">
        <f t="shared" si="115"/>
        <v>#VALUE!</v>
      </c>
      <c r="K274" s="1603" t="e">
        <f t="shared" si="115"/>
        <v>#VALUE!</v>
      </c>
      <c r="L274" s="1603" t="e">
        <f t="shared" si="115"/>
        <v>#VALUE!</v>
      </c>
      <c r="M274" s="1603" t="e">
        <f t="shared" si="115"/>
        <v>#VALUE!</v>
      </c>
      <c r="N274" s="1603" t="e">
        <f t="shared" si="115"/>
        <v>#VALUE!</v>
      </c>
      <c r="O274" s="1603" t="e">
        <f t="shared" si="115"/>
        <v>#VALUE!</v>
      </c>
      <c r="P274" s="1603" t="e">
        <f t="shared" si="115"/>
        <v>#VALUE!</v>
      </c>
      <c r="Q274" s="1603" t="e">
        <f t="shared" si="115"/>
        <v>#VALUE!</v>
      </c>
      <c r="R274" s="1603" t="e">
        <f t="shared" si="115"/>
        <v>#VALUE!</v>
      </c>
      <c r="S274" s="1603" t="e">
        <f t="shared" si="115"/>
        <v>#VALUE!</v>
      </c>
      <c r="T274" s="1603" t="e">
        <f t="shared" si="115"/>
        <v>#VALUE!</v>
      </c>
      <c r="U274" s="1603" t="e">
        <f t="shared" si="115"/>
        <v>#VALUE!</v>
      </c>
      <c r="V274" s="1603" t="e">
        <f t="shared" si="115"/>
        <v>#VALUE!</v>
      </c>
      <c r="W274" s="1603" t="e">
        <f t="shared" si="115"/>
        <v>#VALUE!</v>
      </c>
      <c r="X274" s="1603" t="e">
        <f t="shared" si="115"/>
        <v>#VALUE!</v>
      </c>
      <c r="Y274" s="1603" t="e">
        <f t="shared" si="115"/>
        <v>#VALUE!</v>
      </c>
      <c r="Z274" s="1603" t="e">
        <f t="shared" si="115"/>
        <v>#VALUE!</v>
      </c>
      <c r="AA274" s="1603" t="e">
        <f t="shared" si="115"/>
        <v>#VALUE!</v>
      </c>
      <c r="AB274" s="1603" t="e">
        <f t="shared" si="115"/>
        <v>#VALUE!</v>
      </c>
      <c r="AC274" s="1603" t="e">
        <f t="shared" si="115"/>
        <v>#VALUE!</v>
      </c>
      <c r="AD274" s="1603" t="e">
        <f t="shared" si="115"/>
        <v>#VALUE!</v>
      </c>
      <c r="AE274" s="1603" t="e">
        <f t="shared" si="115"/>
        <v>#VALUE!</v>
      </c>
      <c r="AF274" s="1603" t="e">
        <f t="shared" si="115"/>
        <v>#VALUE!</v>
      </c>
      <c r="AG274" s="1603" t="e">
        <f t="shared" si="115"/>
        <v>#VALUE!</v>
      </c>
      <c r="AH274" s="1604" t="s">
        <v>2272</v>
      </c>
      <c r="AI274" s="1605">
        <f>_xlfn.AGGREGATE(9,6,C274:AG274)</f>
        <v>0</v>
      </c>
      <c r="AJ274" s="1595"/>
      <c r="AK274" s="1567"/>
      <c r="AL274" s="1567"/>
    </row>
    <row r="275" spans="2:38" hidden="1">
      <c r="B275" s="1602" t="s">
        <v>2374</v>
      </c>
      <c r="C275" s="1606" t="e">
        <f t="shared" ref="C275:AG275" si="116">IF(AND(DAY(C266)&gt;=22,DAY(C266)&lt;=28,C267="土",OR(C272="休",C272="雨")),1,0)</f>
        <v>#VALUE!</v>
      </c>
      <c r="D275" s="1606" t="e">
        <f t="shared" si="116"/>
        <v>#VALUE!</v>
      </c>
      <c r="E275" s="1606" t="e">
        <f t="shared" si="116"/>
        <v>#VALUE!</v>
      </c>
      <c r="F275" s="1606" t="e">
        <f t="shared" si="116"/>
        <v>#VALUE!</v>
      </c>
      <c r="G275" s="1606" t="e">
        <f t="shared" si="116"/>
        <v>#VALUE!</v>
      </c>
      <c r="H275" s="1606" t="e">
        <f t="shared" si="116"/>
        <v>#VALUE!</v>
      </c>
      <c r="I275" s="1606" t="e">
        <f t="shared" si="116"/>
        <v>#VALUE!</v>
      </c>
      <c r="J275" s="1606" t="e">
        <f t="shared" si="116"/>
        <v>#VALUE!</v>
      </c>
      <c r="K275" s="1606" t="e">
        <f t="shared" si="116"/>
        <v>#VALUE!</v>
      </c>
      <c r="L275" s="1606" t="e">
        <f t="shared" si="116"/>
        <v>#VALUE!</v>
      </c>
      <c r="M275" s="1606" t="e">
        <f t="shared" si="116"/>
        <v>#VALUE!</v>
      </c>
      <c r="N275" s="1606" t="e">
        <f t="shared" si="116"/>
        <v>#VALUE!</v>
      </c>
      <c r="O275" s="1606" t="e">
        <f t="shared" si="116"/>
        <v>#VALUE!</v>
      </c>
      <c r="P275" s="1606" t="e">
        <f t="shared" si="116"/>
        <v>#VALUE!</v>
      </c>
      <c r="Q275" s="1606" t="e">
        <f t="shared" si="116"/>
        <v>#VALUE!</v>
      </c>
      <c r="R275" s="1606" t="e">
        <f t="shared" si="116"/>
        <v>#VALUE!</v>
      </c>
      <c r="S275" s="1606" t="e">
        <f t="shared" si="116"/>
        <v>#VALUE!</v>
      </c>
      <c r="T275" s="1606" t="e">
        <f t="shared" si="116"/>
        <v>#VALUE!</v>
      </c>
      <c r="U275" s="1606" t="e">
        <f t="shared" si="116"/>
        <v>#VALUE!</v>
      </c>
      <c r="V275" s="1606" t="e">
        <f t="shared" si="116"/>
        <v>#VALUE!</v>
      </c>
      <c r="W275" s="1606" t="e">
        <f t="shared" si="116"/>
        <v>#VALUE!</v>
      </c>
      <c r="X275" s="1606" t="e">
        <f t="shared" si="116"/>
        <v>#VALUE!</v>
      </c>
      <c r="Y275" s="1606" t="e">
        <f t="shared" si="116"/>
        <v>#VALUE!</v>
      </c>
      <c r="Z275" s="1606" t="e">
        <f t="shared" si="116"/>
        <v>#VALUE!</v>
      </c>
      <c r="AA275" s="1606" t="e">
        <f t="shared" si="116"/>
        <v>#VALUE!</v>
      </c>
      <c r="AB275" s="1606" t="e">
        <f t="shared" si="116"/>
        <v>#VALUE!</v>
      </c>
      <c r="AC275" s="1606" t="e">
        <f t="shared" si="116"/>
        <v>#VALUE!</v>
      </c>
      <c r="AD275" s="1606" t="e">
        <f t="shared" si="116"/>
        <v>#VALUE!</v>
      </c>
      <c r="AE275" s="1606" t="e">
        <f t="shared" si="116"/>
        <v>#VALUE!</v>
      </c>
      <c r="AF275" s="1606" t="e">
        <f t="shared" si="116"/>
        <v>#VALUE!</v>
      </c>
      <c r="AG275" s="1606" t="e">
        <f t="shared" si="116"/>
        <v>#VALUE!</v>
      </c>
      <c r="AH275" s="1604" t="s">
        <v>2273</v>
      </c>
      <c r="AI275" s="1605">
        <f>_xlfn.AGGREGATE(9,6,C275:AG275)</f>
        <v>0</v>
      </c>
      <c r="AJ275" s="1595"/>
      <c r="AK275" s="1567"/>
      <c r="AL275" s="1567"/>
    </row>
    <row r="276" spans="2:38" hidden="1">
      <c r="B276" s="1602" t="s">
        <v>2375</v>
      </c>
      <c r="C276" s="1603" t="e">
        <f>IF(AND(DAY(C266)&gt;=8,DAY(C266)&lt;=14,C267="土"),1,0)</f>
        <v>#VALUE!</v>
      </c>
      <c r="D276" s="1603" t="e">
        <f>IF(AND(DAY(D266)&gt;=8,DAY(D266)&lt;=14,D267="土"),1,0)</f>
        <v>#VALUE!</v>
      </c>
      <c r="E276" s="1603" t="e">
        <f t="shared" ref="E276:AG276" si="117">IF(AND(DAY(E266)&gt;=8,DAY(E266)&lt;=14,E267="土"),1,0)</f>
        <v>#VALUE!</v>
      </c>
      <c r="F276" s="1603" t="e">
        <f t="shared" si="117"/>
        <v>#VALUE!</v>
      </c>
      <c r="G276" s="1603" t="e">
        <f t="shared" si="117"/>
        <v>#VALUE!</v>
      </c>
      <c r="H276" s="1603" t="e">
        <f t="shared" si="117"/>
        <v>#VALUE!</v>
      </c>
      <c r="I276" s="1603" t="e">
        <f t="shared" si="117"/>
        <v>#VALUE!</v>
      </c>
      <c r="J276" s="1603" t="e">
        <f t="shared" si="117"/>
        <v>#VALUE!</v>
      </c>
      <c r="K276" s="1603" t="e">
        <f t="shared" si="117"/>
        <v>#VALUE!</v>
      </c>
      <c r="L276" s="1603" t="e">
        <f t="shared" si="117"/>
        <v>#VALUE!</v>
      </c>
      <c r="M276" s="1603" t="e">
        <f t="shared" si="117"/>
        <v>#VALUE!</v>
      </c>
      <c r="N276" s="1603" t="e">
        <f t="shared" si="117"/>
        <v>#VALUE!</v>
      </c>
      <c r="O276" s="1603" t="e">
        <f t="shared" si="117"/>
        <v>#VALUE!</v>
      </c>
      <c r="P276" s="1603" t="e">
        <f t="shared" si="117"/>
        <v>#VALUE!</v>
      </c>
      <c r="Q276" s="1603" t="e">
        <f t="shared" si="117"/>
        <v>#VALUE!</v>
      </c>
      <c r="R276" s="1603" t="e">
        <f t="shared" si="117"/>
        <v>#VALUE!</v>
      </c>
      <c r="S276" s="1603" t="e">
        <f t="shared" si="117"/>
        <v>#VALUE!</v>
      </c>
      <c r="T276" s="1603" t="e">
        <f t="shared" si="117"/>
        <v>#VALUE!</v>
      </c>
      <c r="U276" s="1603" t="e">
        <f t="shared" si="117"/>
        <v>#VALUE!</v>
      </c>
      <c r="V276" s="1603" t="e">
        <f t="shared" si="117"/>
        <v>#VALUE!</v>
      </c>
      <c r="W276" s="1603" t="e">
        <f t="shared" si="117"/>
        <v>#VALUE!</v>
      </c>
      <c r="X276" s="1603" t="e">
        <f t="shared" si="117"/>
        <v>#VALUE!</v>
      </c>
      <c r="Y276" s="1603" t="e">
        <f t="shared" si="117"/>
        <v>#VALUE!</v>
      </c>
      <c r="Z276" s="1603" t="e">
        <f t="shared" si="117"/>
        <v>#VALUE!</v>
      </c>
      <c r="AA276" s="1603" t="e">
        <f t="shared" si="117"/>
        <v>#VALUE!</v>
      </c>
      <c r="AB276" s="1603" t="e">
        <f t="shared" si="117"/>
        <v>#VALUE!</v>
      </c>
      <c r="AC276" s="1603" t="e">
        <f t="shared" si="117"/>
        <v>#VALUE!</v>
      </c>
      <c r="AD276" s="1603" t="e">
        <f t="shared" si="117"/>
        <v>#VALUE!</v>
      </c>
      <c r="AE276" s="1603" t="e">
        <f t="shared" si="117"/>
        <v>#VALUE!</v>
      </c>
      <c r="AF276" s="1603" t="e">
        <f t="shared" si="117"/>
        <v>#VALUE!</v>
      </c>
      <c r="AG276" s="1603" t="e">
        <f t="shared" si="117"/>
        <v>#VALUE!</v>
      </c>
      <c r="AH276" s="1604" t="s">
        <v>2272</v>
      </c>
      <c r="AI276" s="1605">
        <f>_xlfn.AGGREGATE(9,6,C276:AG276)</f>
        <v>0</v>
      </c>
      <c r="AJ276" s="1595"/>
      <c r="AK276" s="1567"/>
      <c r="AL276" s="1567"/>
    </row>
    <row r="277" spans="2:38" hidden="1">
      <c r="B277" s="1602" t="s">
        <v>2376</v>
      </c>
      <c r="C277" s="1606" t="e">
        <f>IF(AND(DAY(C266)&gt;=8,DAY(C266)&lt;=14,C267="土",OR(C272="休",C272="雨")),1,0)</f>
        <v>#VALUE!</v>
      </c>
      <c r="D277" s="1606" t="e">
        <f>IF(AND(DAY(D266)&gt;=8,DAY(D266)&lt;=14,D267="土",OR(D272="休",D272="雨")),1,0)</f>
        <v>#VALUE!</v>
      </c>
      <c r="E277" s="1606" t="e">
        <f t="shared" ref="E277:AG277" si="118">IF(AND(DAY(E266)&gt;=8,DAY(E266)&lt;=14,E267="土",OR(E272="休",E272="雨")),1,0)</f>
        <v>#VALUE!</v>
      </c>
      <c r="F277" s="1606" t="e">
        <f t="shared" si="118"/>
        <v>#VALUE!</v>
      </c>
      <c r="G277" s="1606" t="e">
        <f t="shared" si="118"/>
        <v>#VALUE!</v>
      </c>
      <c r="H277" s="1606" t="e">
        <f t="shared" si="118"/>
        <v>#VALUE!</v>
      </c>
      <c r="I277" s="1606" t="e">
        <f t="shared" si="118"/>
        <v>#VALUE!</v>
      </c>
      <c r="J277" s="1606" t="e">
        <f t="shared" si="118"/>
        <v>#VALUE!</v>
      </c>
      <c r="K277" s="1606" t="e">
        <f t="shared" si="118"/>
        <v>#VALUE!</v>
      </c>
      <c r="L277" s="1606" t="e">
        <f t="shared" si="118"/>
        <v>#VALUE!</v>
      </c>
      <c r="M277" s="1606" t="e">
        <f t="shared" si="118"/>
        <v>#VALUE!</v>
      </c>
      <c r="N277" s="1606" t="e">
        <f t="shared" si="118"/>
        <v>#VALUE!</v>
      </c>
      <c r="O277" s="1606" t="e">
        <f t="shared" si="118"/>
        <v>#VALUE!</v>
      </c>
      <c r="P277" s="1606" t="e">
        <f t="shared" si="118"/>
        <v>#VALUE!</v>
      </c>
      <c r="Q277" s="1606" t="e">
        <f t="shared" si="118"/>
        <v>#VALUE!</v>
      </c>
      <c r="R277" s="1606" t="e">
        <f t="shared" si="118"/>
        <v>#VALUE!</v>
      </c>
      <c r="S277" s="1606" t="e">
        <f t="shared" si="118"/>
        <v>#VALUE!</v>
      </c>
      <c r="T277" s="1606" t="e">
        <f t="shared" si="118"/>
        <v>#VALUE!</v>
      </c>
      <c r="U277" s="1606" t="e">
        <f t="shared" si="118"/>
        <v>#VALUE!</v>
      </c>
      <c r="V277" s="1606" t="e">
        <f t="shared" si="118"/>
        <v>#VALUE!</v>
      </c>
      <c r="W277" s="1606" t="e">
        <f t="shared" si="118"/>
        <v>#VALUE!</v>
      </c>
      <c r="X277" s="1606" t="e">
        <f t="shared" si="118"/>
        <v>#VALUE!</v>
      </c>
      <c r="Y277" s="1606" t="e">
        <f t="shared" si="118"/>
        <v>#VALUE!</v>
      </c>
      <c r="Z277" s="1606" t="e">
        <f t="shared" si="118"/>
        <v>#VALUE!</v>
      </c>
      <c r="AA277" s="1606" t="e">
        <f t="shared" si="118"/>
        <v>#VALUE!</v>
      </c>
      <c r="AB277" s="1606" t="e">
        <f t="shared" si="118"/>
        <v>#VALUE!</v>
      </c>
      <c r="AC277" s="1606" t="e">
        <f t="shared" si="118"/>
        <v>#VALUE!</v>
      </c>
      <c r="AD277" s="1606" t="e">
        <f t="shared" si="118"/>
        <v>#VALUE!</v>
      </c>
      <c r="AE277" s="1606" t="e">
        <f t="shared" si="118"/>
        <v>#VALUE!</v>
      </c>
      <c r="AF277" s="1606" t="e">
        <f t="shared" si="118"/>
        <v>#VALUE!</v>
      </c>
      <c r="AG277" s="1606" t="e">
        <f t="shared" si="118"/>
        <v>#VALUE!</v>
      </c>
      <c r="AH277" s="1604" t="s">
        <v>2273</v>
      </c>
      <c r="AI277" s="1605">
        <f>_xlfn.AGGREGATE(9,6,C277:AG277)</f>
        <v>0</v>
      </c>
      <c r="AJ277" s="1595"/>
      <c r="AK277" s="1567"/>
      <c r="AL277" s="1567"/>
    </row>
    <row r="278" spans="2:38" s="1567" customFormat="1">
      <c r="B278" s="1565"/>
      <c r="C278" s="1565"/>
      <c r="D278" s="1565"/>
      <c r="E278" s="1565"/>
      <c r="F278" s="1565"/>
      <c r="G278" s="1565"/>
      <c r="H278" s="1565"/>
      <c r="I278" s="1565"/>
      <c r="J278" s="1565"/>
      <c r="K278" s="1565"/>
      <c r="L278" s="1565"/>
      <c r="M278" s="1565"/>
      <c r="N278" s="1565"/>
      <c r="O278" s="1565"/>
      <c r="P278" s="1565"/>
      <c r="Q278" s="1565"/>
      <c r="R278" s="1565"/>
      <c r="S278" s="1565"/>
      <c r="T278" s="1565"/>
      <c r="U278" s="1565"/>
      <c r="V278" s="1565"/>
      <c r="W278" s="1565"/>
      <c r="X278" s="1565"/>
      <c r="Y278" s="1565"/>
      <c r="Z278" s="1565"/>
      <c r="AA278" s="1565"/>
      <c r="AB278" s="1565"/>
      <c r="AC278" s="1565"/>
      <c r="AD278" s="1565"/>
      <c r="AE278" s="1565"/>
      <c r="AF278" s="1565"/>
      <c r="AG278" s="1565"/>
      <c r="AI278" s="1565"/>
    </row>
    <row r="279" spans="2:38" hidden="1">
      <c r="B279" s="1565"/>
      <c r="C279" s="1565" t="e">
        <f>YEAR(C282)</f>
        <v>#VALUE!</v>
      </c>
      <c r="D279" s="1565" t="e">
        <f>MONTH(C282)</f>
        <v>#VALUE!</v>
      </c>
      <c r="E279" s="1565"/>
      <c r="F279" s="1565"/>
      <c r="G279" s="1565"/>
      <c r="H279" s="1565"/>
      <c r="I279" s="1565"/>
      <c r="J279" s="1565"/>
      <c r="K279" s="1565"/>
      <c r="L279" s="1565"/>
      <c r="M279" s="1565"/>
      <c r="N279" s="1565"/>
      <c r="O279" s="1565"/>
      <c r="P279" s="1565"/>
      <c r="Q279" s="1565"/>
      <c r="R279" s="1565"/>
      <c r="S279" s="1565"/>
      <c r="T279" s="1565"/>
      <c r="U279" s="1565"/>
      <c r="V279" s="1565"/>
      <c r="W279" s="1565"/>
      <c r="X279" s="1565"/>
      <c r="Y279" s="1565"/>
      <c r="Z279" s="1565"/>
      <c r="AA279" s="1565"/>
      <c r="AB279" s="1565"/>
      <c r="AC279" s="1565"/>
      <c r="AD279" s="1565"/>
      <c r="AE279" s="1565"/>
      <c r="AF279" s="1565"/>
      <c r="AG279" s="1565"/>
      <c r="AH279" s="1567"/>
      <c r="AI279" s="1565"/>
      <c r="AJ279" s="1567"/>
      <c r="AK279" s="1567"/>
      <c r="AL279" s="1567"/>
    </row>
    <row r="280" spans="2:38">
      <c r="B280" s="1570" t="s">
        <v>2266</v>
      </c>
      <c r="C280" s="4224" t="e">
        <f>C282</f>
        <v>#VALUE!</v>
      </c>
      <c r="D280" s="4225"/>
      <c r="E280" s="4225"/>
      <c r="F280" s="4225"/>
      <c r="G280" s="4225"/>
      <c r="H280" s="4225"/>
      <c r="I280" s="4225"/>
      <c r="J280" s="4225"/>
      <c r="K280" s="4225"/>
      <c r="L280" s="4225"/>
      <c r="M280" s="4225"/>
      <c r="N280" s="4225"/>
      <c r="O280" s="4225"/>
      <c r="P280" s="4225"/>
      <c r="Q280" s="4225"/>
      <c r="R280" s="4225"/>
      <c r="S280" s="4225"/>
      <c r="T280" s="4225"/>
      <c r="U280" s="4225"/>
      <c r="V280" s="4225"/>
      <c r="W280" s="4225"/>
      <c r="X280" s="4225"/>
      <c r="Y280" s="4225"/>
      <c r="Z280" s="4225"/>
      <c r="AA280" s="4225"/>
      <c r="AB280" s="4225"/>
      <c r="AC280" s="4225"/>
      <c r="AD280" s="4225"/>
      <c r="AE280" s="4225"/>
      <c r="AF280" s="4225"/>
      <c r="AG280" s="4225"/>
      <c r="AH280" s="4225"/>
      <c r="AI280" s="4226"/>
      <c r="AJ280" s="1567"/>
      <c r="AK280" s="1567"/>
      <c r="AL280" s="1567"/>
    </row>
    <row r="281" spans="2:38" hidden="1">
      <c r="B281" s="1608"/>
      <c r="C281" s="1590" t="e">
        <f>DATE($C279,$D279,1)</f>
        <v>#VALUE!</v>
      </c>
      <c r="D281" s="1590" t="e">
        <f t="shared" ref="D281:AG281" si="119">C281+1</f>
        <v>#VALUE!</v>
      </c>
      <c r="E281" s="1590" t="e">
        <f t="shared" si="119"/>
        <v>#VALUE!</v>
      </c>
      <c r="F281" s="1590" t="e">
        <f t="shared" si="119"/>
        <v>#VALUE!</v>
      </c>
      <c r="G281" s="1590" t="e">
        <f t="shared" si="119"/>
        <v>#VALUE!</v>
      </c>
      <c r="H281" s="1590" t="e">
        <f t="shared" si="119"/>
        <v>#VALUE!</v>
      </c>
      <c r="I281" s="1590" t="e">
        <f t="shared" si="119"/>
        <v>#VALUE!</v>
      </c>
      <c r="J281" s="1590" t="e">
        <f t="shared" si="119"/>
        <v>#VALUE!</v>
      </c>
      <c r="K281" s="1590" t="e">
        <f t="shared" si="119"/>
        <v>#VALUE!</v>
      </c>
      <c r="L281" s="1590" t="e">
        <f t="shared" si="119"/>
        <v>#VALUE!</v>
      </c>
      <c r="M281" s="1590" t="e">
        <f t="shared" si="119"/>
        <v>#VALUE!</v>
      </c>
      <c r="N281" s="1590" t="e">
        <f t="shared" si="119"/>
        <v>#VALUE!</v>
      </c>
      <c r="O281" s="1590" t="e">
        <f t="shared" si="119"/>
        <v>#VALUE!</v>
      </c>
      <c r="P281" s="1590" t="e">
        <f t="shared" si="119"/>
        <v>#VALUE!</v>
      </c>
      <c r="Q281" s="1590" t="e">
        <f t="shared" si="119"/>
        <v>#VALUE!</v>
      </c>
      <c r="R281" s="1590" t="e">
        <f t="shared" si="119"/>
        <v>#VALUE!</v>
      </c>
      <c r="S281" s="1590" t="e">
        <f t="shared" si="119"/>
        <v>#VALUE!</v>
      </c>
      <c r="T281" s="1590" t="e">
        <f t="shared" si="119"/>
        <v>#VALUE!</v>
      </c>
      <c r="U281" s="1590" t="e">
        <f t="shared" si="119"/>
        <v>#VALUE!</v>
      </c>
      <c r="V281" s="1590" t="e">
        <f t="shared" si="119"/>
        <v>#VALUE!</v>
      </c>
      <c r="W281" s="1590" t="e">
        <f t="shared" si="119"/>
        <v>#VALUE!</v>
      </c>
      <c r="X281" s="1590" t="e">
        <f t="shared" si="119"/>
        <v>#VALUE!</v>
      </c>
      <c r="Y281" s="1590" t="e">
        <f t="shared" si="119"/>
        <v>#VALUE!</v>
      </c>
      <c r="Z281" s="1590" t="e">
        <f t="shared" si="119"/>
        <v>#VALUE!</v>
      </c>
      <c r="AA281" s="1590" t="e">
        <f t="shared" si="119"/>
        <v>#VALUE!</v>
      </c>
      <c r="AB281" s="1590" t="e">
        <f t="shared" si="119"/>
        <v>#VALUE!</v>
      </c>
      <c r="AC281" s="1590" t="e">
        <f t="shared" si="119"/>
        <v>#VALUE!</v>
      </c>
      <c r="AD281" s="1590" t="e">
        <f t="shared" si="119"/>
        <v>#VALUE!</v>
      </c>
      <c r="AE281" s="1590" t="e">
        <f t="shared" si="119"/>
        <v>#VALUE!</v>
      </c>
      <c r="AF281" s="1590" t="e">
        <f t="shared" si="119"/>
        <v>#VALUE!</v>
      </c>
      <c r="AG281" s="1590" t="e">
        <f t="shared" si="119"/>
        <v>#VALUE!</v>
      </c>
      <c r="AH281" s="1609"/>
      <c r="AI281" s="1610"/>
      <c r="AJ281" s="1567"/>
      <c r="AK281" s="1567"/>
      <c r="AL281" s="1567"/>
    </row>
    <row r="282" spans="2:38">
      <c r="B282" s="1611" t="s">
        <v>2267</v>
      </c>
      <c r="C282" s="1612" t="e">
        <f>IF(EDATE(C265,1)&gt;$G$5,"",EDATE(C265,1))</f>
        <v>#VALUE!</v>
      </c>
      <c r="D282" s="1590" t="e">
        <f t="shared" ref="D282:AG282" si="120">IF(D281&gt;$G$5,"",IF(C282=EOMONTH(DATE($C279,$D279,1),0),"",IF(C282="","",C282+1)))</f>
        <v>#VALUE!</v>
      </c>
      <c r="E282" s="1590" t="e">
        <f t="shared" si="120"/>
        <v>#VALUE!</v>
      </c>
      <c r="F282" s="1590" t="e">
        <f t="shared" si="120"/>
        <v>#VALUE!</v>
      </c>
      <c r="G282" s="1590" t="e">
        <f t="shared" si="120"/>
        <v>#VALUE!</v>
      </c>
      <c r="H282" s="1590" t="e">
        <f t="shared" si="120"/>
        <v>#VALUE!</v>
      </c>
      <c r="I282" s="1590" t="e">
        <f t="shared" si="120"/>
        <v>#VALUE!</v>
      </c>
      <c r="J282" s="1590" t="e">
        <f t="shared" si="120"/>
        <v>#VALUE!</v>
      </c>
      <c r="K282" s="1590" t="e">
        <f t="shared" si="120"/>
        <v>#VALUE!</v>
      </c>
      <c r="L282" s="1590" t="e">
        <f t="shared" si="120"/>
        <v>#VALUE!</v>
      </c>
      <c r="M282" s="1590" t="e">
        <f t="shared" si="120"/>
        <v>#VALUE!</v>
      </c>
      <c r="N282" s="1590" t="e">
        <f t="shared" si="120"/>
        <v>#VALUE!</v>
      </c>
      <c r="O282" s="1590" t="e">
        <f t="shared" si="120"/>
        <v>#VALUE!</v>
      </c>
      <c r="P282" s="1590" t="e">
        <f t="shared" si="120"/>
        <v>#VALUE!</v>
      </c>
      <c r="Q282" s="1590" t="e">
        <f t="shared" si="120"/>
        <v>#VALUE!</v>
      </c>
      <c r="R282" s="1590" t="e">
        <f t="shared" si="120"/>
        <v>#VALUE!</v>
      </c>
      <c r="S282" s="1590" t="e">
        <f t="shared" si="120"/>
        <v>#VALUE!</v>
      </c>
      <c r="T282" s="1590" t="e">
        <f t="shared" si="120"/>
        <v>#VALUE!</v>
      </c>
      <c r="U282" s="1590" t="e">
        <f t="shared" si="120"/>
        <v>#VALUE!</v>
      </c>
      <c r="V282" s="1590" t="e">
        <f t="shared" si="120"/>
        <v>#VALUE!</v>
      </c>
      <c r="W282" s="1590" t="e">
        <f t="shared" si="120"/>
        <v>#VALUE!</v>
      </c>
      <c r="X282" s="1590" t="e">
        <f t="shared" si="120"/>
        <v>#VALUE!</v>
      </c>
      <c r="Y282" s="1590" t="e">
        <f t="shared" si="120"/>
        <v>#VALUE!</v>
      </c>
      <c r="Z282" s="1590" t="e">
        <f t="shared" si="120"/>
        <v>#VALUE!</v>
      </c>
      <c r="AA282" s="1590" t="e">
        <f t="shared" si="120"/>
        <v>#VALUE!</v>
      </c>
      <c r="AB282" s="1590" t="e">
        <f t="shared" si="120"/>
        <v>#VALUE!</v>
      </c>
      <c r="AC282" s="1590" t="e">
        <f t="shared" si="120"/>
        <v>#VALUE!</v>
      </c>
      <c r="AD282" s="1590" t="e">
        <f t="shared" si="120"/>
        <v>#VALUE!</v>
      </c>
      <c r="AE282" s="1590" t="e">
        <f t="shared" si="120"/>
        <v>#VALUE!</v>
      </c>
      <c r="AF282" s="1590" t="e">
        <f t="shared" si="120"/>
        <v>#VALUE!</v>
      </c>
      <c r="AG282" s="1590" t="e">
        <f t="shared" si="120"/>
        <v>#VALUE!</v>
      </c>
      <c r="AH282" s="1591" t="s">
        <v>2268</v>
      </c>
      <c r="AI282" s="1592">
        <f>+COUNTIFS(C283:AG283,"土",C284:AG284,"")+COUNTIFS(C283:AG283,"日",C284:AG284,"")</f>
        <v>0</v>
      </c>
      <c r="AJ282" s="1567"/>
      <c r="AK282" s="1567"/>
      <c r="AL282" s="1567"/>
    </row>
    <row r="283" spans="2:38" s="1567" customFormat="1">
      <c r="B283" s="1584" t="s">
        <v>1060</v>
      </c>
      <c r="C283" s="1572" t="str">
        <f>IFERROR(TEXT(WEEKDAY(+C282),"aaa"),"")</f>
        <v/>
      </c>
      <c r="D283" s="1572" t="str">
        <f t="shared" ref="D283:AG283" si="121">IFERROR(TEXT(WEEKDAY(+D282),"aaa"),"")</f>
        <v/>
      </c>
      <c r="E283" s="1572" t="str">
        <f t="shared" si="121"/>
        <v/>
      </c>
      <c r="F283" s="1572" t="str">
        <f t="shared" si="121"/>
        <v/>
      </c>
      <c r="G283" s="1572" t="str">
        <f t="shared" si="121"/>
        <v/>
      </c>
      <c r="H283" s="1572" t="str">
        <f t="shared" si="121"/>
        <v/>
      </c>
      <c r="I283" s="1572" t="str">
        <f t="shared" si="121"/>
        <v/>
      </c>
      <c r="J283" s="1572" t="str">
        <f t="shared" si="121"/>
        <v/>
      </c>
      <c r="K283" s="1572" t="str">
        <f t="shared" si="121"/>
        <v/>
      </c>
      <c r="L283" s="1572" t="str">
        <f t="shared" si="121"/>
        <v/>
      </c>
      <c r="M283" s="1572" t="str">
        <f t="shared" si="121"/>
        <v/>
      </c>
      <c r="N283" s="1572" t="str">
        <f t="shared" si="121"/>
        <v/>
      </c>
      <c r="O283" s="1572" t="str">
        <f t="shared" si="121"/>
        <v/>
      </c>
      <c r="P283" s="1572" t="str">
        <f t="shared" si="121"/>
        <v/>
      </c>
      <c r="Q283" s="1572" t="str">
        <f t="shared" si="121"/>
        <v/>
      </c>
      <c r="R283" s="1572" t="str">
        <f t="shared" si="121"/>
        <v/>
      </c>
      <c r="S283" s="1572" t="str">
        <f t="shared" si="121"/>
        <v/>
      </c>
      <c r="T283" s="1572" t="str">
        <f t="shared" si="121"/>
        <v/>
      </c>
      <c r="U283" s="1572" t="str">
        <f t="shared" si="121"/>
        <v/>
      </c>
      <c r="V283" s="1572" t="str">
        <f t="shared" si="121"/>
        <v/>
      </c>
      <c r="W283" s="1572" t="str">
        <f t="shared" si="121"/>
        <v/>
      </c>
      <c r="X283" s="1572" t="str">
        <f t="shared" si="121"/>
        <v/>
      </c>
      <c r="Y283" s="1572" t="str">
        <f t="shared" si="121"/>
        <v/>
      </c>
      <c r="Z283" s="1572" t="str">
        <f t="shared" si="121"/>
        <v/>
      </c>
      <c r="AA283" s="1572" t="str">
        <f t="shared" si="121"/>
        <v/>
      </c>
      <c r="AB283" s="1572" t="str">
        <f t="shared" si="121"/>
        <v/>
      </c>
      <c r="AC283" s="1572" t="str">
        <f t="shared" si="121"/>
        <v/>
      </c>
      <c r="AD283" s="1572" t="str">
        <f t="shared" si="121"/>
        <v/>
      </c>
      <c r="AE283" s="1572" t="str">
        <f t="shared" si="121"/>
        <v/>
      </c>
      <c r="AF283" s="1572" t="str">
        <f t="shared" si="121"/>
        <v/>
      </c>
      <c r="AG283" s="1572" t="str">
        <f t="shared" si="121"/>
        <v/>
      </c>
      <c r="AH283" s="1591" t="s">
        <v>2269</v>
      </c>
      <c r="AI283" s="1592">
        <f>+COUNTIF(C284:AG284,"夏休")+COUNTIF(C284:AG284,"冬休")+COUNTIF(C284:AG284,"中止")</f>
        <v>0</v>
      </c>
    </row>
    <row r="284" spans="2:38" s="1567" customFormat="1" ht="13.5" customHeight="1">
      <c r="B284" s="4227" t="s">
        <v>2270</v>
      </c>
      <c r="C284" s="4229"/>
      <c r="D284" s="4220"/>
      <c r="E284" s="4220"/>
      <c r="F284" s="4220"/>
      <c r="G284" s="4220"/>
      <c r="H284" s="4220"/>
      <c r="I284" s="4220"/>
      <c r="J284" s="4220"/>
      <c r="K284" s="4220"/>
      <c r="L284" s="4220"/>
      <c r="M284" s="4220"/>
      <c r="N284" s="4220"/>
      <c r="O284" s="4220"/>
      <c r="P284" s="4220"/>
      <c r="Q284" s="4220"/>
      <c r="R284" s="4220"/>
      <c r="S284" s="4220"/>
      <c r="T284" s="4220"/>
      <c r="U284" s="4220"/>
      <c r="V284" s="4220"/>
      <c r="W284" s="4220"/>
      <c r="X284" s="4220"/>
      <c r="Y284" s="4220"/>
      <c r="Z284" s="4220"/>
      <c r="AA284" s="4220"/>
      <c r="AB284" s="4220"/>
      <c r="AC284" s="4220"/>
      <c r="AD284" s="4220"/>
      <c r="AE284" s="4220"/>
      <c r="AF284" s="4220"/>
      <c r="AG284" s="4221"/>
      <c r="AH284" s="1593" t="s">
        <v>1061</v>
      </c>
      <c r="AI284" s="1594">
        <f>COUNT(C282:AG282)-AI283</f>
        <v>0</v>
      </c>
    </row>
    <row r="285" spans="2:38" s="1567" customFormat="1" ht="13.5" customHeight="1">
      <c r="B285" s="4228"/>
      <c r="C285" s="4229"/>
      <c r="D285" s="4220"/>
      <c r="E285" s="4220"/>
      <c r="F285" s="4220"/>
      <c r="G285" s="4220"/>
      <c r="H285" s="4220"/>
      <c r="I285" s="4220"/>
      <c r="J285" s="4220"/>
      <c r="K285" s="4220"/>
      <c r="L285" s="4220"/>
      <c r="M285" s="4220"/>
      <c r="N285" s="4220"/>
      <c r="O285" s="4220"/>
      <c r="P285" s="4220"/>
      <c r="Q285" s="4220"/>
      <c r="R285" s="4220"/>
      <c r="S285" s="4220"/>
      <c r="T285" s="4220"/>
      <c r="U285" s="4220"/>
      <c r="V285" s="4220"/>
      <c r="W285" s="4220"/>
      <c r="X285" s="4220"/>
      <c r="Y285" s="4220"/>
      <c r="Z285" s="4220"/>
      <c r="AA285" s="4220"/>
      <c r="AB285" s="4220"/>
      <c r="AC285" s="4220"/>
      <c r="AD285" s="4220"/>
      <c r="AE285" s="4220"/>
      <c r="AF285" s="4220"/>
      <c r="AG285" s="4221"/>
      <c r="AH285" s="1593" t="s">
        <v>1062</v>
      </c>
      <c r="AI285" s="1594">
        <f>+COUNTIF(C286:AG287,"休")</f>
        <v>0</v>
      </c>
      <c r="AJ285" s="1595" t="e">
        <f>IF(AI286&gt;0.285,"",IF(AI285&lt;AI282,"←計画日数が足りません",""))</f>
        <v>#DIV/0!</v>
      </c>
    </row>
    <row r="286" spans="2:38" s="1567" customFormat="1" ht="13.5" customHeight="1">
      <c r="B286" s="4222" t="s">
        <v>1055</v>
      </c>
      <c r="C286" s="4223"/>
      <c r="D286" s="4214"/>
      <c r="E286" s="4214"/>
      <c r="F286" s="4214"/>
      <c r="G286" s="4214"/>
      <c r="H286" s="4214"/>
      <c r="I286" s="4214"/>
      <c r="J286" s="4214"/>
      <c r="K286" s="4214"/>
      <c r="L286" s="4214"/>
      <c r="M286" s="4214"/>
      <c r="N286" s="4214"/>
      <c r="O286" s="4214"/>
      <c r="P286" s="4214"/>
      <c r="Q286" s="4214"/>
      <c r="R286" s="4214"/>
      <c r="S286" s="4214"/>
      <c r="T286" s="4214"/>
      <c r="U286" s="4214"/>
      <c r="V286" s="4214"/>
      <c r="W286" s="4214"/>
      <c r="X286" s="4214"/>
      <c r="Y286" s="4214"/>
      <c r="Z286" s="4214"/>
      <c r="AA286" s="4214"/>
      <c r="AB286" s="4214"/>
      <c r="AC286" s="4214"/>
      <c r="AD286" s="4214"/>
      <c r="AE286" s="4214"/>
      <c r="AF286" s="4214"/>
      <c r="AG286" s="4215"/>
      <c r="AH286" s="1593" t="s">
        <v>1063</v>
      </c>
      <c r="AI286" s="1596" t="e">
        <f>+AI285/AI284</f>
        <v>#DIV/0!</v>
      </c>
    </row>
    <row r="287" spans="2:38" s="1567" customFormat="1">
      <c r="B287" s="4222"/>
      <c r="C287" s="4223"/>
      <c r="D287" s="4214"/>
      <c r="E287" s="4214"/>
      <c r="F287" s="4214"/>
      <c r="G287" s="4214"/>
      <c r="H287" s="4214"/>
      <c r="I287" s="4214"/>
      <c r="J287" s="4214"/>
      <c r="K287" s="4214"/>
      <c r="L287" s="4214"/>
      <c r="M287" s="4214"/>
      <c r="N287" s="4214"/>
      <c r="O287" s="4214"/>
      <c r="P287" s="4214"/>
      <c r="Q287" s="4214"/>
      <c r="R287" s="4214"/>
      <c r="S287" s="4214"/>
      <c r="T287" s="4214"/>
      <c r="U287" s="4214"/>
      <c r="V287" s="4214"/>
      <c r="W287" s="4214"/>
      <c r="X287" s="4214"/>
      <c r="Y287" s="4214"/>
      <c r="Z287" s="4214"/>
      <c r="AA287" s="4214"/>
      <c r="AB287" s="4214"/>
      <c r="AC287" s="4214"/>
      <c r="AD287" s="4214"/>
      <c r="AE287" s="4214"/>
      <c r="AF287" s="4214"/>
      <c r="AG287" s="4215"/>
      <c r="AH287" s="1593" t="s">
        <v>1051</v>
      </c>
      <c r="AI287" s="1594">
        <f>+COUNTA(C288:AG289)</f>
        <v>0</v>
      </c>
    </row>
    <row r="288" spans="2:38" s="1567" customFormat="1">
      <c r="B288" s="4216" t="s">
        <v>1057</v>
      </c>
      <c r="C288" s="4218"/>
      <c r="D288" s="4212"/>
      <c r="E288" s="4212"/>
      <c r="F288" s="4212"/>
      <c r="G288" s="4212"/>
      <c r="H288" s="4212"/>
      <c r="I288" s="4212"/>
      <c r="J288" s="4212"/>
      <c r="K288" s="4212"/>
      <c r="L288" s="4212"/>
      <c r="M288" s="4212"/>
      <c r="N288" s="4212"/>
      <c r="O288" s="4212"/>
      <c r="P288" s="4212"/>
      <c r="Q288" s="4212"/>
      <c r="R288" s="4212"/>
      <c r="S288" s="4212"/>
      <c r="T288" s="4212"/>
      <c r="U288" s="4212"/>
      <c r="V288" s="4212"/>
      <c r="W288" s="4212"/>
      <c r="X288" s="4212"/>
      <c r="Y288" s="4212"/>
      <c r="Z288" s="4212"/>
      <c r="AA288" s="4212"/>
      <c r="AB288" s="4212"/>
      <c r="AC288" s="4212"/>
      <c r="AD288" s="4212"/>
      <c r="AE288" s="4212"/>
      <c r="AF288" s="4212"/>
      <c r="AG288" s="4210"/>
      <c r="AH288" s="1597" t="s">
        <v>1064</v>
      </c>
      <c r="AI288" s="1598" t="e">
        <f>+AI287/AI284</f>
        <v>#DIV/0!</v>
      </c>
      <c r="AL288" s="1565">
        <f>+COUNTIF(C286:AG287,"休")</f>
        <v>0</v>
      </c>
    </row>
    <row r="289" spans="2:38" s="1567" customFormat="1">
      <c r="B289" s="4217"/>
      <c r="C289" s="4219"/>
      <c r="D289" s="4213"/>
      <c r="E289" s="4213"/>
      <c r="F289" s="4213"/>
      <c r="G289" s="4213"/>
      <c r="H289" s="4213"/>
      <c r="I289" s="4213"/>
      <c r="J289" s="4213"/>
      <c r="K289" s="4213"/>
      <c r="L289" s="4213"/>
      <c r="M289" s="4213"/>
      <c r="N289" s="4213"/>
      <c r="O289" s="4213"/>
      <c r="P289" s="4213"/>
      <c r="Q289" s="4213"/>
      <c r="R289" s="4213"/>
      <c r="S289" s="4213"/>
      <c r="T289" s="4213"/>
      <c r="U289" s="4213"/>
      <c r="V289" s="4213"/>
      <c r="W289" s="4213"/>
      <c r="X289" s="4213"/>
      <c r="Y289" s="4213"/>
      <c r="Z289" s="4213"/>
      <c r="AA289" s="4213"/>
      <c r="AB289" s="4213"/>
      <c r="AC289" s="4213"/>
      <c r="AD289" s="4213"/>
      <c r="AE289" s="4213"/>
      <c r="AF289" s="4213"/>
      <c r="AG289" s="4211"/>
      <c r="AH289" s="1599" t="s">
        <v>2271</v>
      </c>
      <c r="AI289" s="1600" t="str">
        <f>IF(7&gt;AI284,"対象外",IF(OR(AI288&gt;=0.285,AI287&gt;=AI282),"OK","NG"))</f>
        <v>対象外</v>
      </c>
      <c r="AJ289" s="1595" t="str">
        <f>IF(AI289="対象外","←７日間に満たない期間は達成判定の対象外",IF(AI289="NG","←月単位未達成","←月単位達成"))</f>
        <v>←７日間に満たない期間は達成判定の対象外</v>
      </c>
      <c r="AL289" s="1601" t="str">
        <f>IF(7&gt;AI284,"対象外",IF(AL288&gt;=AI282,"OK","NG"))</f>
        <v>対象外</v>
      </c>
    </row>
    <row r="290" spans="2:38" hidden="1">
      <c r="B290" s="1602" t="s">
        <v>2373</v>
      </c>
      <c r="C290" s="1603" t="e">
        <f t="shared" ref="C290:AG290" si="122">IF(AND(DAY(C282)&gt;=22,DAY(C282)&lt;=28,C283="土"),1,0)</f>
        <v>#VALUE!</v>
      </c>
      <c r="D290" s="1603" t="e">
        <f t="shared" si="122"/>
        <v>#VALUE!</v>
      </c>
      <c r="E290" s="1603" t="e">
        <f t="shared" si="122"/>
        <v>#VALUE!</v>
      </c>
      <c r="F290" s="1603" t="e">
        <f t="shared" si="122"/>
        <v>#VALUE!</v>
      </c>
      <c r="G290" s="1603" t="e">
        <f t="shared" si="122"/>
        <v>#VALUE!</v>
      </c>
      <c r="H290" s="1603" t="e">
        <f t="shared" si="122"/>
        <v>#VALUE!</v>
      </c>
      <c r="I290" s="1603" t="e">
        <f t="shared" si="122"/>
        <v>#VALUE!</v>
      </c>
      <c r="J290" s="1603" t="e">
        <f t="shared" si="122"/>
        <v>#VALUE!</v>
      </c>
      <c r="K290" s="1603" t="e">
        <f t="shared" si="122"/>
        <v>#VALUE!</v>
      </c>
      <c r="L290" s="1603" t="e">
        <f t="shared" si="122"/>
        <v>#VALUE!</v>
      </c>
      <c r="M290" s="1603" t="e">
        <f t="shared" si="122"/>
        <v>#VALUE!</v>
      </c>
      <c r="N290" s="1603" t="e">
        <f t="shared" si="122"/>
        <v>#VALUE!</v>
      </c>
      <c r="O290" s="1603" t="e">
        <f t="shared" si="122"/>
        <v>#VALUE!</v>
      </c>
      <c r="P290" s="1603" t="e">
        <f t="shared" si="122"/>
        <v>#VALUE!</v>
      </c>
      <c r="Q290" s="1603" t="e">
        <f t="shared" si="122"/>
        <v>#VALUE!</v>
      </c>
      <c r="R290" s="1603" t="e">
        <f t="shared" si="122"/>
        <v>#VALUE!</v>
      </c>
      <c r="S290" s="1603" t="e">
        <f t="shared" si="122"/>
        <v>#VALUE!</v>
      </c>
      <c r="T290" s="1603" t="e">
        <f t="shared" si="122"/>
        <v>#VALUE!</v>
      </c>
      <c r="U290" s="1603" t="e">
        <f t="shared" si="122"/>
        <v>#VALUE!</v>
      </c>
      <c r="V290" s="1603" t="e">
        <f t="shared" si="122"/>
        <v>#VALUE!</v>
      </c>
      <c r="W290" s="1603" t="e">
        <f t="shared" si="122"/>
        <v>#VALUE!</v>
      </c>
      <c r="X290" s="1603" t="e">
        <f t="shared" si="122"/>
        <v>#VALUE!</v>
      </c>
      <c r="Y290" s="1603" t="e">
        <f t="shared" si="122"/>
        <v>#VALUE!</v>
      </c>
      <c r="Z290" s="1603" t="e">
        <f t="shared" si="122"/>
        <v>#VALUE!</v>
      </c>
      <c r="AA290" s="1603" t="e">
        <f t="shared" si="122"/>
        <v>#VALUE!</v>
      </c>
      <c r="AB290" s="1603" t="e">
        <f t="shared" si="122"/>
        <v>#VALUE!</v>
      </c>
      <c r="AC290" s="1603" t="e">
        <f t="shared" si="122"/>
        <v>#VALUE!</v>
      </c>
      <c r="AD290" s="1603" t="e">
        <f t="shared" si="122"/>
        <v>#VALUE!</v>
      </c>
      <c r="AE290" s="1603" t="e">
        <f t="shared" si="122"/>
        <v>#VALUE!</v>
      </c>
      <c r="AF290" s="1603" t="e">
        <f t="shared" si="122"/>
        <v>#VALUE!</v>
      </c>
      <c r="AG290" s="1603" t="e">
        <f t="shared" si="122"/>
        <v>#VALUE!</v>
      </c>
      <c r="AH290" s="1604" t="s">
        <v>2272</v>
      </c>
      <c r="AI290" s="1605">
        <f>_xlfn.AGGREGATE(9,6,C290:AG290)</f>
        <v>0</v>
      </c>
      <c r="AJ290" s="1595"/>
      <c r="AK290" s="1567"/>
      <c r="AL290" s="1567"/>
    </row>
    <row r="291" spans="2:38" hidden="1">
      <c r="B291" s="1602" t="s">
        <v>2374</v>
      </c>
      <c r="C291" s="1606" t="e">
        <f t="shared" ref="C291:AG291" si="123">IF(AND(DAY(C282)&gt;=22,DAY(C282)&lt;=28,C283="土",OR(C288="休",C288="雨")),1,0)</f>
        <v>#VALUE!</v>
      </c>
      <c r="D291" s="1606" t="e">
        <f t="shared" si="123"/>
        <v>#VALUE!</v>
      </c>
      <c r="E291" s="1606" t="e">
        <f t="shared" si="123"/>
        <v>#VALUE!</v>
      </c>
      <c r="F291" s="1606" t="e">
        <f t="shared" si="123"/>
        <v>#VALUE!</v>
      </c>
      <c r="G291" s="1606" t="e">
        <f t="shared" si="123"/>
        <v>#VALUE!</v>
      </c>
      <c r="H291" s="1606" t="e">
        <f t="shared" si="123"/>
        <v>#VALUE!</v>
      </c>
      <c r="I291" s="1606" t="e">
        <f t="shared" si="123"/>
        <v>#VALUE!</v>
      </c>
      <c r="J291" s="1606" t="e">
        <f t="shared" si="123"/>
        <v>#VALUE!</v>
      </c>
      <c r="K291" s="1606" t="e">
        <f t="shared" si="123"/>
        <v>#VALUE!</v>
      </c>
      <c r="L291" s="1606" t="e">
        <f t="shared" si="123"/>
        <v>#VALUE!</v>
      </c>
      <c r="M291" s="1606" t="e">
        <f t="shared" si="123"/>
        <v>#VALUE!</v>
      </c>
      <c r="N291" s="1606" t="e">
        <f t="shared" si="123"/>
        <v>#VALUE!</v>
      </c>
      <c r="O291" s="1606" t="e">
        <f t="shared" si="123"/>
        <v>#VALUE!</v>
      </c>
      <c r="P291" s="1606" t="e">
        <f t="shared" si="123"/>
        <v>#VALUE!</v>
      </c>
      <c r="Q291" s="1606" t="e">
        <f t="shared" si="123"/>
        <v>#VALUE!</v>
      </c>
      <c r="R291" s="1606" t="e">
        <f t="shared" si="123"/>
        <v>#VALUE!</v>
      </c>
      <c r="S291" s="1606" t="e">
        <f t="shared" si="123"/>
        <v>#VALUE!</v>
      </c>
      <c r="T291" s="1606" t="e">
        <f t="shared" si="123"/>
        <v>#VALUE!</v>
      </c>
      <c r="U291" s="1606" t="e">
        <f t="shared" si="123"/>
        <v>#VALUE!</v>
      </c>
      <c r="V291" s="1606" t="e">
        <f t="shared" si="123"/>
        <v>#VALUE!</v>
      </c>
      <c r="W291" s="1606" t="e">
        <f t="shared" si="123"/>
        <v>#VALUE!</v>
      </c>
      <c r="X291" s="1606" t="e">
        <f t="shared" si="123"/>
        <v>#VALUE!</v>
      </c>
      <c r="Y291" s="1606" t="e">
        <f t="shared" si="123"/>
        <v>#VALUE!</v>
      </c>
      <c r="Z291" s="1606" t="e">
        <f t="shared" si="123"/>
        <v>#VALUE!</v>
      </c>
      <c r="AA291" s="1606" t="e">
        <f t="shared" si="123"/>
        <v>#VALUE!</v>
      </c>
      <c r="AB291" s="1606" t="e">
        <f t="shared" si="123"/>
        <v>#VALUE!</v>
      </c>
      <c r="AC291" s="1606" t="e">
        <f t="shared" si="123"/>
        <v>#VALUE!</v>
      </c>
      <c r="AD291" s="1606" t="e">
        <f t="shared" si="123"/>
        <v>#VALUE!</v>
      </c>
      <c r="AE291" s="1606" t="e">
        <f t="shared" si="123"/>
        <v>#VALUE!</v>
      </c>
      <c r="AF291" s="1606" t="e">
        <f t="shared" si="123"/>
        <v>#VALUE!</v>
      </c>
      <c r="AG291" s="1606" t="e">
        <f t="shared" si="123"/>
        <v>#VALUE!</v>
      </c>
      <c r="AH291" s="1604" t="s">
        <v>2273</v>
      </c>
      <c r="AI291" s="1605">
        <f>_xlfn.AGGREGATE(9,6,C291:AG291)</f>
        <v>0</v>
      </c>
      <c r="AJ291" s="1595"/>
      <c r="AK291" s="1567"/>
      <c r="AL291" s="1567"/>
    </row>
    <row r="292" spans="2:38" hidden="1">
      <c r="B292" s="1602" t="s">
        <v>2375</v>
      </c>
      <c r="C292" s="1603" t="e">
        <f>IF(AND(DAY(C282)&gt;=8,DAY(C282)&lt;=14,C283="土"),1,0)</f>
        <v>#VALUE!</v>
      </c>
      <c r="D292" s="1603" t="e">
        <f>IF(AND(DAY(D282)&gt;=8,DAY(D282)&lt;=14,D283="土"),1,0)</f>
        <v>#VALUE!</v>
      </c>
      <c r="E292" s="1603" t="e">
        <f t="shared" ref="E292:AG292" si="124">IF(AND(DAY(E282)&gt;=8,DAY(E282)&lt;=14,E283="土"),1,0)</f>
        <v>#VALUE!</v>
      </c>
      <c r="F292" s="1603" t="e">
        <f t="shared" si="124"/>
        <v>#VALUE!</v>
      </c>
      <c r="G292" s="1603" t="e">
        <f t="shared" si="124"/>
        <v>#VALUE!</v>
      </c>
      <c r="H292" s="1603" t="e">
        <f t="shared" si="124"/>
        <v>#VALUE!</v>
      </c>
      <c r="I292" s="1603" t="e">
        <f t="shared" si="124"/>
        <v>#VALUE!</v>
      </c>
      <c r="J292" s="1603" t="e">
        <f t="shared" si="124"/>
        <v>#VALUE!</v>
      </c>
      <c r="K292" s="1603" t="e">
        <f t="shared" si="124"/>
        <v>#VALUE!</v>
      </c>
      <c r="L292" s="1603" t="e">
        <f t="shared" si="124"/>
        <v>#VALUE!</v>
      </c>
      <c r="M292" s="1603" t="e">
        <f t="shared" si="124"/>
        <v>#VALUE!</v>
      </c>
      <c r="N292" s="1603" t="e">
        <f t="shared" si="124"/>
        <v>#VALUE!</v>
      </c>
      <c r="O292" s="1603" t="e">
        <f t="shared" si="124"/>
        <v>#VALUE!</v>
      </c>
      <c r="P292" s="1603" t="e">
        <f t="shared" si="124"/>
        <v>#VALUE!</v>
      </c>
      <c r="Q292" s="1603" t="e">
        <f t="shared" si="124"/>
        <v>#VALUE!</v>
      </c>
      <c r="R292" s="1603" t="e">
        <f t="shared" si="124"/>
        <v>#VALUE!</v>
      </c>
      <c r="S292" s="1603" t="e">
        <f t="shared" si="124"/>
        <v>#VALUE!</v>
      </c>
      <c r="T292" s="1603" t="e">
        <f t="shared" si="124"/>
        <v>#VALUE!</v>
      </c>
      <c r="U292" s="1603" t="e">
        <f t="shared" si="124"/>
        <v>#VALUE!</v>
      </c>
      <c r="V292" s="1603" t="e">
        <f t="shared" si="124"/>
        <v>#VALUE!</v>
      </c>
      <c r="W292" s="1603" t="e">
        <f t="shared" si="124"/>
        <v>#VALUE!</v>
      </c>
      <c r="X292" s="1603" t="e">
        <f t="shared" si="124"/>
        <v>#VALUE!</v>
      </c>
      <c r="Y292" s="1603" t="e">
        <f t="shared" si="124"/>
        <v>#VALUE!</v>
      </c>
      <c r="Z292" s="1603" t="e">
        <f t="shared" si="124"/>
        <v>#VALUE!</v>
      </c>
      <c r="AA292" s="1603" t="e">
        <f t="shared" si="124"/>
        <v>#VALUE!</v>
      </c>
      <c r="AB292" s="1603" t="e">
        <f t="shared" si="124"/>
        <v>#VALUE!</v>
      </c>
      <c r="AC292" s="1603" t="e">
        <f t="shared" si="124"/>
        <v>#VALUE!</v>
      </c>
      <c r="AD292" s="1603" t="e">
        <f t="shared" si="124"/>
        <v>#VALUE!</v>
      </c>
      <c r="AE292" s="1603" t="e">
        <f t="shared" si="124"/>
        <v>#VALUE!</v>
      </c>
      <c r="AF292" s="1603" t="e">
        <f t="shared" si="124"/>
        <v>#VALUE!</v>
      </c>
      <c r="AG292" s="1603" t="e">
        <f t="shared" si="124"/>
        <v>#VALUE!</v>
      </c>
      <c r="AH292" s="1604" t="s">
        <v>2272</v>
      </c>
      <c r="AI292" s="1605">
        <f>_xlfn.AGGREGATE(9,6,C292:AG292)</f>
        <v>0</v>
      </c>
      <c r="AJ292" s="1595"/>
      <c r="AK292" s="1567"/>
      <c r="AL292" s="1567"/>
    </row>
    <row r="293" spans="2:38" hidden="1">
      <c r="B293" s="1602" t="s">
        <v>2376</v>
      </c>
      <c r="C293" s="1606" t="e">
        <f>IF(AND(DAY(C282)&gt;=8,DAY(C282)&lt;=14,C283="土",OR(C288="休",C288="雨")),1,0)</f>
        <v>#VALUE!</v>
      </c>
      <c r="D293" s="1606" t="e">
        <f>IF(AND(DAY(D282)&gt;=8,DAY(D282)&lt;=14,D283="土",OR(D288="休",D288="雨")),1,0)</f>
        <v>#VALUE!</v>
      </c>
      <c r="E293" s="1606" t="e">
        <f t="shared" ref="E293:AG293" si="125">IF(AND(DAY(E282)&gt;=8,DAY(E282)&lt;=14,E283="土",OR(E288="休",E288="雨")),1,0)</f>
        <v>#VALUE!</v>
      </c>
      <c r="F293" s="1606" t="e">
        <f t="shared" si="125"/>
        <v>#VALUE!</v>
      </c>
      <c r="G293" s="1606" t="e">
        <f t="shared" si="125"/>
        <v>#VALUE!</v>
      </c>
      <c r="H293" s="1606" t="e">
        <f t="shared" si="125"/>
        <v>#VALUE!</v>
      </c>
      <c r="I293" s="1606" t="e">
        <f t="shared" si="125"/>
        <v>#VALUE!</v>
      </c>
      <c r="J293" s="1606" t="e">
        <f t="shared" si="125"/>
        <v>#VALUE!</v>
      </c>
      <c r="K293" s="1606" t="e">
        <f t="shared" si="125"/>
        <v>#VALUE!</v>
      </c>
      <c r="L293" s="1606" t="e">
        <f t="shared" si="125"/>
        <v>#VALUE!</v>
      </c>
      <c r="M293" s="1606" t="e">
        <f t="shared" si="125"/>
        <v>#VALUE!</v>
      </c>
      <c r="N293" s="1606" t="e">
        <f t="shared" si="125"/>
        <v>#VALUE!</v>
      </c>
      <c r="O293" s="1606" t="e">
        <f t="shared" si="125"/>
        <v>#VALUE!</v>
      </c>
      <c r="P293" s="1606" t="e">
        <f t="shared" si="125"/>
        <v>#VALUE!</v>
      </c>
      <c r="Q293" s="1606" t="e">
        <f t="shared" si="125"/>
        <v>#VALUE!</v>
      </c>
      <c r="R293" s="1606" t="e">
        <f t="shared" si="125"/>
        <v>#VALUE!</v>
      </c>
      <c r="S293" s="1606" t="e">
        <f t="shared" si="125"/>
        <v>#VALUE!</v>
      </c>
      <c r="T293" s="1606" t="e">
        <f t="shared" si="125"/>
        <v>#VALUE!</v>
      </c>
      <c r="U293" s="1606" t="e">
        <f t="shared" si="125"/>
        <v>#VALUE!</v>
      </c>
      <c r="V293" s="1606" t="e">
        <f t="shared" si="125"/>
        <v>#VALUE!</v>
      </c>
      <c r="W293" s="1606" t="e">
        <f t="shared" si="125"/>
        <v>#VALUE!</v>
      </c>
      <c r="X293" s="1606" t="e">
        <f t="shared" si="125"/>
        <v>#VALUE!</v>
      </c>
      <c r="Y293" s="1606" t="e">
        <f t="shared" si="125"/>
        <v>#VALUE!</v>
      </c>
      <c r="Z293" s="1606" t="e">
        <f t="shared" si="125"/>
        <v>#VALUE!</v>
      </c>
      <c r="AA293" s="1606" t="e">
        <f t="shared" si="125"/>
        <v>#VALUE!</v>
      </c>
      <c r="AB293" s="1606" t="e">
        <f t="shared" si="125"/>
        <v>#VALUE!</v>
      </c>
      <c r="AC293" s="1606" t="e">
        <f t="shared" si="125"/>
        <v>#VALUE!</v>
      </c>
      <c r="AD293" s="1606" t="e">
        <f t="shared" si="125"/>
        <v>#VALUE!</v>
      </c>
      <c r="AE293" s="1606" t="e">
        <f t="shared" si="125"/>
        <v>#VALUE!</v>
      </c>
      <c r="AF293" s="1606" t="e">
        <f t="shared" si="125"/>
        <v>#VALUE!</v>
      </c>
      <c r="AG293" s="1606" t="e">
        <f t="shared" si="125"/>
        <v>#VALUE!</v>
      </c>
      <c r="AH293" s="1604" t="s">
        <v>2273</v>
      </c>
      <c r="AI293" s="1605">
        <f>_xlfn.AGGREGATE(9,6,C293:AG293)</f>
        <v>0</v>
      </c>
      <c r="AJ293" s="1595"/>
      <c r="AK293" s="1567"/>
      <c r="AL293" s="1567"/>
    </row>
    <row r="294" spans="2:38">
      <c r="B294" s="1565"/>
      <c r="C294" s="1565"/>
      <c r="D294" s="1565"/>
      <c r="E294" s="1565"/>
      <c r="F294" s="1565"/>
      <c r="G294" s="1565"/>
      <c r="H294" s="1565"/>
      <c r="I294" s="1565"/>
      <c r="J294" s="1565"/>
      <c r="K294" s="1565"/>
      <c r="L294" s="1565"/>
      <c r="M294" s="1565"/>
      <c r="N294" s="1565"/>
      <c r="O294" s="1565"/>
      <c r="P294" s="1565"/>
      <c r="Q294" s="1565"/>
      <c r="R294" s="1565"/>
      <c r="S294" s="1565"/>
      <c r="T294" s="1565"/>
      <c r="U294" s="1565"/>
      <c r="V294" s="1565"/>
      <c r="W294" s="1565"/>
      <c r="X294" s="1565"/>
      <c r="Y294" s="1565"/>
      <c r="Z294" s="1565"/>
      <c r="AA294" s="1565"/>
      <c r="AB294" s="1565"/>
      <c r="AC294" s="1565"/>
      <c r="AD294" s="1565"/>
      <c r="AE294" s="1565"/>
      <c r="AF294" s="1565"/>
      <c r="AG294" s="1565"/>
      <c r="AH294" s="1567"/>
      <c r="AI294" s="1565"/>
      <c r="AJ294" s="1567"/>
      <c r="AK294" s="1567"/>
      <c r="AL294" s="1567"/>
    </row>
    <row r="295" spans="2:38" hidden="1">
      <c r="B295" s="1565"/>
      <c r="C295" s="1565" t="e">
        <f>YEAR(C298)</f>
        <v>#VALUE!</v>
      </c>
      <c r="D295" s="1565" t="e">
        <f>MONTH(C298)</f>
        <v>#VALUE!</v>
      </c>
      <c r="E295" s="1565"/>
      <c r="F295" s="1565"/>
      <c r="G295" s="1565"/>
      <c r="H295" s="1565"/>
      <c r="I295" s="1565"/>
      <c r="J295" s="1565"/>
      <c r="K295" s="1565"/>
      <c r="L295" s="1565"/>
      <c r="M295" s="1565"/>
      <c r="N295" s="1565"/>
      <c r="O295" s="1565"/>
      <c r="P295" s="1565"/>
      <c r="Q295" s="1565"/>
      <c r="R295" s="1565"/>
      <c r="S295" s="1565"/>
      <c r="T295" s="1565"/>
      <c r="U295" s="1565"/>
      <c r="V295" s="1565"/>
      <c r="W295" s="1565"/>
      <c r="X295" s="1565"/>
      <c r="Y295" s="1565"/>
      <c r="Z295" s="1565"/>
      <c r="AA295" s="1565"/>
      <c r="AB295" s="1565"/>
      <c r="AC295" s="1565"/>
      <c r="AD295" s="1565"/>
      <c r="AE295" s="1565"/>
      <c r="AF295" s="1565"/>
      <c r="AG295" s="1565"/>
      <c r="AH295" s="1567"/>
      <c r="AI295" s="1565"/>
      <c r="AJ295" s="1567"/>
      <c r="AK295" s="1567"/>
      <c r="AL295" s="1567"/>
    </row>
    <row r="296" spans="2:38">
      <c r="B296" s="1570" t="s">
        <v>2266</v>
      </c>
      <c r="C296" s="4224" t="e">
        <f>C298</f>
        <v>#VALUE!</v>
      </c>
      <c r="D296" s="4225"/>
      <c r="E296" s="4225"/>
      <c r="F296" s="4225"/>
      <c r="G296" s="4225"/>
      <c r="H296" s="4225"/>
      <c r="I296" s="4225"/>
      <c r="J296" s="4225"/>
      <c r="K296" s="4225"/>
      <c r="L296" s="4225"/>
      <c r="M296" s="4225"/>
      <c r="N296" s="4225"/>
      <c r="O296" s="4225"/>
      <c r="P296" s="4225"/>
      <c r="Q296" s="4225"/>
      <c r="R296" s="4225"/>
      <c r="S296" s="4225"/>
      <c r="T296" s="4225"/>
      <c r="U296" s="4225"/>
      <c r="V296" s="4225"/>
      <c r="W296" s="4225"/>
      <c r="X296" s="4225"/>
      <c r="Y296" s="4225"/>
      <c r="Z296" s="4225"/>
      <c r="AA296" s="4225"/>
      <c r="AB296" s="4225"/>
      <c r="AC296" s="4225"/>
      <c r="AD296" s="4225"/>
      <c r="AE296" s="4225"/>
      <c r="AF296" s="4225"/>
      <c r="AG296" s="4225"/>
      <c r="AH296" s="4225"/>
      <c r="AI296" s="4226"/>
      <c r="AJ296" s="1567"/>
      <c r="AK296" s="1567"/>
      <c r="AL296" s="1567"/>
    </row>
    <row r="297" spans="2:38" hidden="1">
      <c r="B297" s="1608"/>
      <c r="C297" s="1590" t="e">
        <f>DATE($C295,$D295,1)</f>
        <v>#VALUE!</v>
      </c>
      <c r="D297" s="1590" t="e">
        <f t="shared" ref="D297:AG297" si="126">C297+1</f>
        <v>#VALUE!</v>
      </c>
      <c r="E297" s="1590" t="e">
        <f t="shared" si="126"/>
        <v>#VALUE!</v>
      </c>
      <c r="F297" s="1590" t="e">
        <f t="shared" si="126"/>
        <v>#VALUE!</v>
      </c>
      <c r="G297" s="1590" t="e">
        <f t="shared" si="126"/>
        <v>#VALUE!</v>
      </c>
      <c r="H297" s="1590" t="e">
        <f t="shared" si="126"/>
        <v>#VALUE!</v>
      </c>
      <c r="I297" s="1590" t="e">
        <f t="shared" si="126"/>
        <v>#VALUE!</v>
      </c>
      <c r="J297" s="1590" t="e">
        <f t="shared" si="126"/>
        <v>#VALUE!</v>
      </c>
      <c r="K297" s="1590" t="e">
        <f t="shared" si="126"/>
        <v>#VALUE!</v>
      </c>
      <c r="L297" s="1590" t="e">
        <f t="shared" si="126"/>
        <v>#VALUE!</v>
      </c>
      <c r="M297" s="1590" t="e">
        <f t="shared" si="126"/>
        <v>#VALUE!</v>
      </c>
      <c r="N297" s="1590" t="e">
        <f t="shared" si="126"/>
        <v>#VALUE!</v>
      </c>
      <c r="O297" s="1590" t="e">
        <f t="shared" si="126"/>
        <v>#VALUE!</v>
      </c>
      <c r="P297" s="1590" t="e">
        <f t="shared" si="126"/>
        <v>#VALUE!</v>
      </c>
      <c r="Q297" s="1590" t="e">
        <f t="shared" si="126"/>
        <v>#VALUE!</v>
      </c>
      <c r="R297" s="1590" t="e">
        <f t="shared" si="126"/>
        <v>#VALUE!</v>
      </c>
      <c r="S297" s="1590" t="e">
        <f t="shared" si="126"/>
        <v>#VALUE!</v>
      </c>
      <c r="T297" s="1590" t="e">
        <f t="shared" si="126"/>
        <v>#VALUE!</v>
      </c>
      <c r="U297" s="1590" t="e">
        <f t="shared" si="126"/>
        <v>#VALUE!</v>
      </c>
      <c r="V297" s="1590" t="e">
        <f t="shared" si="126"/>
        <v>#VALUE!</v>
      </c>
      <c r="W297" s="1590" t="e">
        <f t="shared" si="126"/>
        <v>#VALUE!</v>
      </c>
      <c r="X297" s="1590" t="e">
        <f t="shared" si="126"/>
        <v>#VALUE!</v>
      </c>
      <c r="Y297" s="1590" t="e">
        <f t="shared" si="126"/>
        <v>#VALUE!</v>
      </c>
      <c r="Z297" s="1590" t="e">
        <f t="shared" si="126"/>
        <v>#VALUE!</v>
      </c>
      <c r="AA297" s="1590" t="e">
        <f t="shared" si="126"/>
        <v>#VALUE!</v>
      </c>
      <c r="AB297" s="1590" t="e">
        <f t="shared" si="126"/>
        <v>#VALUE!</v>
      </c>
      <c r="AC297" s="1590" t="e">
        <f t="shared" si="126"/>
        <v>#VALUE!</v>
      </c>
      <c r="AD297" s="1590" t="e">
        <f t="shared" si="126"/>
        <v>#VALUE!</v>
      </c>
      <c r="AE297" s="1590" t="e">
        <f t="shared" si="126"/>
        <v>#VALUE!</v>
      </c>
      <c r="AF297" s="1590" t="e">
        <f t="shared" si="126"/>
        <v>#VALUE!</v>
      </c>
      <c r="AG297" s="1590" t="e">
        <f t="shared" si="126"/>
        <v>#VALUE!</v>
      </c>
      <c r="AH297" s="1609"/>
      <c r="AI297" s="1610"/>
      <c r="AJ297" s="1567"/>
      <c r="AK297" s="1567"/>
      <c r="AL297" s="1567"/>
    </row>
    <row r="298" spans="2:38">
      <c r="B298" s="1611" t="s">
        <v>2267</v>
      </c>
      <c r="C298" s="1612" t="e">
        <f>IF(EDATE(C281,1)&gt;$G$5,"",EDATE(C281,1))</f>
        <v>#VALUE!</v>
      </c>
      <c r="D298" s="1590" t="e">
        <f t="shared" ref="D298:AG298" si="127">IF(D297&gt;$G$5,"",IF(C298=EOMONTH(DATE($C295,$D295,1),0),"",IF(C298="","",C298+1)))</f>
        <v>#VALUE!</v>
      </c>
      <c r="E298" s="1590" t="e">
        <f t="shared" si="127"/>
        <v>#VALUE!</v>
      </c>
      <c r="F298" s="1590" t="e">
        <f t="shared" si="127"/>
        <v>#VALUE!</v>
      </c>
      <c r="G298" s="1590" t="e">
        <f t="shared" si="127"/>
        <v>#VALUE!</v>
      </c>
      <c r="H298" s="1590" t="e">
        <f t="shared" si="127"/>
        <v>#VALUE!</v>
      </c>
      <c r="I298" s="1590" t="e">
        <f t="shared" si="127"/>
        <v>#VALUE!</v>
      </c>
      <c r="J298" s="1590" t="e">
        <f t="shared" si="127"/>
        <v>#VALUE!</v>
      </c>
      <c r="K298" s="1590" t="e">
        <f t="shared" si="127"/>
        <v>#VALUE!</v>
      </c>
      <c r="L298" s="1590" t="e">
        <f t="shared" si="127"/>
        <v>#VALUE!</v>
      </c>
      <c r="M298" s="1590" t="e">
        <f t="shared" si="127"/>
        <v>#VALUE!</v>
      </c>
      <c r="N298" s="1590" t="e">
        <f t="shared" si="127"/>
        <v>#VALUE!</v>
      </c>
      <c r="O298" s="1590" t="e">
        <f t="shared" si="127"/>
        <v>#VALUE!</v>
      </c>
      <c r="P298" s="1590" t="e">
        <f t="shared" si="127"/>
        <v>#VALUE!</v>
      </c>
      <c r="Q298" s="1590" t="e">
        <f t="shared" si="127"/>
        <v>#VALUE!</v>
      </c>
      <c r="R298" s="1590" t="e">
        <f t="shared" si="127"/>
        <v>#VALUE!</v>
      </c>
      <c r="S298" s="1590" t="e">
        <f t="shared" si="127"/>
        <v>#VALUE!</v>
      </c>
      <c r="T298" s="1590" t="e">
        <f t="shared" si="127"/>
        <v>#VALUE!</v>
      </c>
      <c r="U298" s="1590" t="e">
        <f t="shared" si="127"/>
        <v>#VALUE!</v>
      </c>
      <c r="V298" s="1590" t="e">
        <f t="shared" si="127"/>
        <v>#VALUE!</v>
      </c>
      <c r="W298" s="1590" t="e">
        <f t="shared" si="127"/>
        <v>#VALUE!</v>
      </c>
      <c r="X298" s="1590" t="e">
        <f t="shared" si="127"/>
        <v>#VALUE!</v>
      </c>
      <c r="Y298" s="1590" t="e">
        <f t="shared" si="127"/>
        <v>#VALUE!</v>
      </c>
      <c r="Z298" s="1590" t="e">
        <f t="shared" si="127"/>
        <v>#VALUE!</v>
      </c>
      <c r="AA298" s="1590" t="e">
        <f t="shared" si="127"/>
        <v>#VALUE!</v>
      </c>
      <c r="AB298" s="1590" t="e">
        <f t="shared" si="127"/>
        <v>#VALUE!</v>
      </c>
      <c r="AC298" s="1590" t="e">
        <f t="shared" si="127"/>
        <v>#VALUE!</v>
      </c>
      <c r="AD298" s="1590" t="e">
        <f t="shared" si="127"/>
        <v>#VALUE!</v>
      </c>
      <c r="AE298" s="1590" t="e">
        <f t="shared" si="127"/>
        <v>#VALUE!</v>
      </c>
      <c r="AF298" s="1590" t="e">
        <f t="shared" si="127"/>
        <v>#VALUE!</v>
      </c>
      <c r="AG298" s="1590" t="e">
        <f t="shared" si="127"/>
        <v>#VALUE!</v>
      </c>
      <c r="AH298" s="1591" t="s">
        <v>2268</v>
      </c>
      <c r="AI298" s="1592">
        <f>+COUNTIFS(C299:AG299,"土",C300:AG300,"")+COUNTIFS(C299:AG299,"日",C300:AG300,"")</f>
        <v>0</v>
      </c>
      <c r="AJ298" s="1567"/>
      <c r="AK298" s="1567"/>
      <c r="AL298" s="1567"/>
    </row>
    <row r="299" spans="2:38" s="1567" customFormat="1">
      <c r="B299" s="1584" t="s">
        <v>1060</v>
      </c>
      <c r="C299" s="1572" t="str">
        <f>IFERROR(TEXT(WEEKDAY(+C298),"aaa"),"")</f>
        <v/>
      </c>
      <c r="D299" s="1572" t="str">
        <f t="shared" ref="D299:AG299" si="128">IFERROR(TEXT(WEEKDAY(+D298),"aaa"),"")</f>
        <v/>
      </c>
      <c r="E299" s="1572" t="str">
        <f t="shared" si="128"/>
        <v/>
      </c>
      <c r="F299" s="1572" t="str">
        <f t="shared" si="128"/>
        <v/>
      </c>
      <c r="G299" s="1572" t="str">
        <f t="shared" si="128"/>
        <v/>
      </c>
      <c r="H299" s="1572" t="str">
        <f t="shared" si="128"/>
        <v/>
      </c>
      <c r="I299" s="1572" t="str">
        <f t="shared" si="128"/>
        <v/>
      </c>
      <c r="J299" s="1572" t="str">
        <f t="shared" si="128"/>
        <v/>
      </c>
      <c r="K299" s="1572" t="str">
        <f t="shared" si="128"/>
        <v/>
      </c>
      <c r="L299" s="1572" t="str">
        <f t="shared" si="128"/>
        <v/>
      </c>
      <c r="M299" s="1572" t="str">
        <f t="shared" si="128"/>
        <v/>
      </c>
      <c r="N299" s="1572" t="str">
        <f t="shared" si="128"/>
        <v/>
      </c>
      <c r="O299" s="1572" t="str">
        <f t="shared" si="128"/>
        <v/>
      </c>
      <c r="P299" s="1572" t="str">
        <f t="shared" si="128"/>
        <v/>
      </c>
      <c r="Q299" s="1572" t="str">
        <f t="shared" si="128"/>
        <v/>
      </c>
      <c r="R299" s="1572" t="str">
        <f t="shared" si="128"/>
        <v/>
      </c>
      <c r="S299" s="1572" t="str">
        <f t="shared" si="128"/>
        <v/>
      </c>
      <c r="T299" s="1572" t="str">
        <f t="shared" si="128"/>
        <v/>
      </c>
      <c r="U299" s="1572" t="str">
        <f t="shared" si="128"/>
        <v/>
      </c>
      <c r="V299" s="1572" t="str">
        <f t="shared" si="128"/>
        <v/>
      </c>
      <c r="W299" s="1572" t="str">
        <f t="shared" si="128"/>
        <v/>
      </c>
      <c r="X299" s="1572" t="str">
        <f t="shared" si="128"/>
        <v/>
      </c>
      <c r="Y299" s="1572" t="str">
        <f t="shared" si="128"/>
        <v/>
      </c>
      <c r="Z299" s="1572" t="str">
        <f t="shared" si="128"/>
        <v/>
      </c>
      <c r="AA299" s="1572" t="str">
        <f t="shared" si="128"/>
        <v/>
      </c>
      <c r="AB299" s="1572" t="str">
        <f t="shared" si="128"/>
        <v/>
      </c>
      <c r="AC299" s="1572" t="str">
        <f t="shared" si="128"/>
        <v/>
      </c>
      <c r="AD299" s="1572" t="str">
        <f t="shared" si="128"/>
        <v/>
      </c>
      <c r="AE299" s="1572" t="str">
        <f t="shared" si="128"/>
        <v/>
      </c>
      <c r="AF299" s="1572" t="str">
        <f t="shared" si="128"/>
        <v/>
      </c>
      <c r="AG299" s="1572" t="str">
        <f t="shared" si="128"/>
        <v/>
      </c>
      <c r="AH299" s="1591" t="s">
        <v>2269</v>
      </c>
      <c r="AI299" s="1592">
        <f>+COUNTIF(C300:AG300,"夏休")+COUNTIF(C300:AG300,"冬休")+COUNTIF(C300:AG300,"中止")</f>
        <v>0</v>
      </c>
    </row>
    <row r="300" spans="2:38" s="1567" customFormat="1" ht="13.5" customHeight="1">
      <c r="B300" s="4227" t="s">
        <v>2270</v>
      </c>
      <c r="C300" s="4229"/>
      <c r="D300" s="4220"/>
      <c r="E300" s="4220"/>
      <c r="F300" s="4220"/>
      <c r="G300" s="4220"/>
      <c r="H300" s="4220"/>
      <c r="I300" s="4220"/>
      <c r="J300" s="4220"/>
      <c r="K300" s="4220"/>
      <c r="L300" s="4220"/>
      <c r="M300" s="4220"/>
      <c r="N300" s="4220"/>
      <c r="O300" s="4220"/>
      <c r="P300" s="4220"/>
      <c r="Q300" s="4220"/>
      <c r="R300" s="4220"/>
      <c r="S300" s="4220"/>
      <c r="T300" s="4220"/>
      <c r="U300" s="4220"/>
      <c r="V300" s="4220"/>
      <c r="W300" s="4220"/>
      <c r="X300" s="4220"/>
      <c r="Y300" s="4220"/>
      <c r="Z300" s="4220"/>
      <c r="AA300" s="4220"/>
      <c r="AB300" s="4220"/>
      <c r="AC300" s="4220"/>
      <c r="AD300" s="4220"/>
      <c r="AE300" s="4220"/>
      <c r="AF300" s="4220"/>
      <c r="AG300" s="4221"/>
      <c r="AH300" s="1593" t="s">
        <v>1061</v>
      </c>
      <c r="AI300" s="1594">
        <f>COUNT(C298:AG298)-AI299</f>
        <v>0</v>
      </c>
    </row>
    <row r="301" spans="2:38" s="1567" customFormat="1" ht="13.5" customHeight="1">
      <c r="B301" s="4228"/>
      <c r="C301" s="4229"/>
      <c r="D301" s="4220"/>
      <c r="E301" s="4220"/>
      <c r="F301" s="4220"/>
      <c r="G301" s="4220"/>
      <c r="H301" s="4220"/>
      <c r="I301" s="4220"/>
      <c r="J301" s="4220"/>
      <c r="K301" s="4220"/>
      <c r="L301" s="4220"/>
      <c r="M301" s="4220"/>
      <c r="N301" s="4220"/>
      <c r="O301" s="4220"/>
      <c r="P301" s="4220"/>
      <c r="Q301" s="4220"/>
      <c r="R301" s="4220"/>
      <c r="S301" s="4220"/>
      <c r="T301" s="4220"/>
      <c r="U301" s="4220"/>
      <c r="V301" s="4220"/>
      <c r="W301" s="4220"/>
      <c r="X301" s="4220"/>
      <c r="Y301" s="4220"/>
      <c r="Z301" s="4220"/>
      <c r="AA301" s="4220"/>
      <c r="AB301" s="4220"/>
      <c r="AC301" s="4220"/>
      <c r="AD301" s="4220"/>
      <c r="AE301" s="4220"/>
      <c r="AF301" s="4220"/>
      <c r="AG301" s="4221"/>
      <c r="AH301" s="1593" t="s">
        <v>1062</v>
      </c>
      <c r="AI301" s="1594">
        <f>+COUNTIF(C302:AG303,"休")</f>
        <v>0</v>
      </c>
      <c r="AJ301" s="1595" t="e">
        <f>IF(AI302&gt;0.285,"",IF(AI301&lt;AI298,"←計画日数が足りません",""))</f>
        <v>#DIV/0!</v>
      </c>
    </row>
    <row r="302" spans="2:38" s="1567" customFormat="1" ht="13.5" customHeight="1">
      <c r="B302" s="4222" t="s">
        <v>1055</v>
      </c>
      <c r="C302" s="4223"/>
      <c r="D302" s="4214"/>
      <c r="E302" s="4214"/>
      <c r="F302" s="4214"/>
      <c r="G302" s="4214"/>
      <c r="H302" s="4214"/>
      <c r="I302" s="4214"/>
      <c r="J302" s="4214"/>
      <c r="K302" s="4214"/>
      <c r="L302" s="4214"/>
      <c r="M302" s="4214"/>
      <c r="N302" s="4214"/>
      <c r="O302" s="4214"/>
      <c r="P302" s="4214"/>
      <c r="Q302" s="4214"/>
      <c r="R302" s="4214"/>
      <c r="S302" s="4214"/>
      <c r="T302" s="4214"/>
      <c r="U302" s="4214"/>
      <c r="V302" s="4214"/>
      <c r="W302" s="4214"/>
      <c r="X302" s="4214"/>
      <c r="Y302" s="4214"/>
      <c r="Z302" s="4214"/>
      <c r="AA302" s="4214"/>
      <c r="AB302" s="4214"/>
      <c r="AC302" s="4214"/>
      <c r="AD302" s="4214"/>
      <c r="AE302" s="4214"/>
      <c r="AF302" s="4214"/>
      <c r="AG302" s="4215"/>
      <c r="AH302" s="1593" t="s">
        <v>1063</v>
      </c>
      <c r="AI302" s="1596" t="e">
        <f>+AI301/AI300</f>
        <v>#DIV/0!</v>
      </c>
    </row>
    <row r="303" spans="2:38" s="1567" customFormat="1">
      <c r="B303" s="4222"/>
      <c r="C303" s="4223"/>
      <c r="D303" s="4214"/>
      <c r="E303" s="4214"/>
      <c r="F303" s="4214"/>
      <c r="G303" s="4214"/>
      <c r="H303" s="4214"/>
      <c r="I303" s="4214"/>
      <c r="J303" s="4214"/>
      <c r="K303" s="4214"/>
      <c r="L303" s="4214"/>
      <c r="M303" s="4214"/>
      <c r="N303" s="4214"/>
      <c r="O303" s="4214"/>
      <c r="P303" s="4214"/>
      <c r="Q303" s="4214"/>
      <c r="R303" s="4214"/>
      <c r="S303" s="4214"/>
      <c r="T303" s="4214"/>
      <c r="U303" s="4214"/>
      <c r="V303" s="4214"/>
      <c r="W303" s="4214"/>
      <c r="X303" s="4214"/>
      <c r="Y303" s="4214"/>
      <c r="Z303" s="4214"/>
      <c r="AA303" s="4214"/>
      <c r="AB303" s="4214"/>
      <c r="AC303" s="4214"/>
      <c r="AD303" s="4214"/>
      <c r="AE303" s="4214"/>
      <c r="AF303" s="4214"/>
      <c r="AG303" s="4215"/>
      <c r="AH303" s="1593" t="s">
        <v>1051</v>
      </c>
      <c r="AI303" s="1594">
        <f>+COUNTA(C304:AG305)</f>
        <v>0</v>
      </c>
    </row>
    <row r="304" spans="2:38" s="1567" customFormat="1">
      <c r="B304" s="4216" t="s">
        <v>1057</v>
      </c>
      <c r="C304" s="4218"/>
      <c r="D304" s="4212"/>
      <c r="E304" s="4212"/>
      <c r="F304" s="4212"/>
      <c r="G304" s="4212"/>
      <c r="H304" s="4212"/>
      <c r="I304" s="4212"/>
      <c r="J304" s="4212"/>
      <c r="K304" s="4212"/>
      <c r="L304" s="4212"/>
      <c r="M304" s="4212"/>
      <c r="N304" s="4212"/>
      <c r="O304" s="4212"/>
      <c r="P304" s="4212"/>
      <c r="Q304" s="4212"/>
      <c r="R304" s="4212"/>
      <c r="S304" s="4212"/>
      <c r="T304" s="4212"/>
      <c r="U304" s="4212"/>
      <c r="V304" s="4212"/>
      <c r="W304" s="4212"/>
      <c r="X304" s="4212"/>
      <c r="Y304" s="4212"/>
      <c r="Z304" s="4212"/>
      <c r="AA304" s="4212"/>
      <c r="AB304" s="4212"/>
      <c r="AC304" s="4212"/>
      <c r="AD304" s="4212"/>
      <c r="AE304" s="4212"/>
      <c r="AF304" s="4212"/>
      <c r="AG304" s="4210"/>
      <c r="AH304" s="1597" t="s">
        <v>1064</v>
      </c>
      <c r="AI304" s="1598" t="e">
        <f>+AI303/AI300</f>
        <v>#DIV/0!</v>
      </c>
      <c r="AL304" s="1565">
        <f>+COUNTIF(C302:AG303,"休")</f>
        <v>0</v>
      </c>
    </row>
    <row r="305" spans="2:38" s="1567" customFormat="1">
      <c r="B305" s="4217"/>
      <c r="C305" s="4219"/>
      <c r="D305" s="4213"/>
      <c r="E305" s="4213"/>
      <c r="F305" s="4213"/>
      <c r="G305" s="4213"/>
      <c r="H305" s="4213"/>
      <c r="I305" s="4213"/>
      <c r="J305" s="4213"/>
      <c r="K305" s="4213"/>
      <c r="L305" s="4213"/>
      <c r="M305" s="4213"/>
      <c r="N305" s="4213"/>
      <c r="O305" s="4213"/>
      <c r="P305" s="4213"/>
      <c r="Q305" s="4213"/>
      <c r="R305" s="4213"/>
      <c r="S305" s="4213"/>
      <c r="T305" s="4213"/>
      <c r="U305" s="4213"/>
      <c r="V305" s="4213"/>
      <c r="W305" s="4213"/>
      <c r="X305" s="4213"/>
      <c r="Y305" s="4213"/>
      <c r="Z305" s="4213"/>
      <c r="AA305" s="4213"/>
      <c r="AB305" s="4213"/>
      <c r="AC305" s="4213"/>
      <c r="AD305" s="4213"/>
      <c r="AE305" s="4213"/>
      <c r="AF305" s="4213"/>
      <c r="AG305" s="4211"/>
      <c r="AH305" s="1599" t="s">
        <v>2271</v>
      </c>
      <c r="AI305" s="1600" t="str">
        <f>IF(7&gt;AI300,"対象外",IF(OR(AI303&gt;=AI298,AI304&gt;=0.285),"OK","NG"))</f>
        <v>対象外</v>
      </c>
      <c r="AJ305" s="1595" t="str">
        <f>IF(AI305="対象外","←７日間に満たない期間は達成判定の対象外",IF(AI305="NG","←月単位未達成","←月単位達成"))</f>
        <v>←７日間に満たない期間は達成判定の対象外</v>
      </c>
      <c r="AL305" s="1601" t="str">
        <f>IF(7&gt;AI300,"対象外",IF(AL304&gt;=AI298,"OK","NG"))</f>
        <v>対象外</v>
      </c>
    </row>
    <row r="306" spans="2:38" hidden="1">
      <c r="B306" s="1602" t="s">
        <v>2373</v>
      </c>
      <c r="C306" s="1603" t="e">
        <f t="shared" ref="C306:AG306" si="129">IF(AND(DAY(C298)&gt;=22,DAY(C298)&lt;=28,C299="土"),1,0)</f>
        <v>#VALUE!</v>
      </c>
      <c r="D306" s="1603" t="e">
        <f t="shared" si="129"/>
        <v>#VALUE!</v>
      </c>
      <c r="E306" s="1603" t="e">
        <f t="shared" si="129"/>
        <v>#VALUE!</v>
      </c>
      <c r="F306" s="1603" t="e">
        <f t="shared" si="129"/>
        <v>#VALUE!</v>
      </c>
      <c r="G306" s="1603" t="e">
        <f t="shared" si="129"/>
        <v>#VALUE!</v>
      </c>
      <c r="H306" s="1603" t="e">
        <f t="shared" si="129"/>
        <v>#VALUE!</v>
      </c>
      <c r="I306" s="1603" t="e">
        <f t="shared" si="129"/>
        <v>#VALUE!</v>
      </c>
      <c r="J306" s="1603" t="e">
        <f t="shared" si="129"/>
        <v>#VALUE!</v>
      </c>
      <c r="K306" s="1603" t="e">
        <f t="shared" si="129"/>
        <v>#VALUE!</v>
      </c>
      <c r="L306" s="1603" t="e">
        <f t="shared" si="129"/>
        <v>#VALUE!</v>
      </c>
      <c r="M306" s="1603" t="e">
        <f t="shared" si="129"/>
        <v>#VALUE!</v>
      </c>
      <c r="N306" s="1603" t="e">
        <f t="shared" si="129"/>
        <v>#VALUE!</v>
      </c>
      <c r="O306" s="1603" t="e">
        <f t="shared" si="129"/>
        <v>#VALUE!</v>
      </c>
      <c r="P306" s="1603" t="e">
        <f t="shared" si="129"/>
        <v>#VALUE!</v>
      </c>
      <c r="Q306" s="1603" t="e">
        <f t="shared" si="129"/>
        <v>#VALUE!</v>
      </c>
      <c r="R306" s="1603" t="e">
        <f t="shared" si="129"/>
        <v>#VALUE!</v>
      </c>
      <c r="S306" s="1603" t="e">
        <f t="shared" si="129"/>
        <v>#VALUE!</v>
      </c>
      <c r="T306" s="1603" t="e">
        <f t="shared" si="129"/>
        <v>#VALUE!</v>
      </c>
      <c r="U306" s="1603" t="e">
        <f t="shared" si="129"/>
        <v>#VALUE!</v>
      </c>
      <c r="V306" s="1603" t="e">
        <f t="shared" si="129"/>
        <v>#VALUE!</v>
      </c>
      <c r="W306" s="1603" t="e">
        <f t="shared" si="129"/>
        <v>#VALUE!</v>
      </c>
      <c r="X306" s="1603" t="e">
        <f t="shared" si="129"/>
        <v>#VALUE!</v>
      </c>
      <c r="Y306" s="1603" t="e">
        <f t="shared" si="129"/>
        <v>#VALUE!</v>
      </c>
      <c r="Z306" s="1603" t="e">
        <f t="shared" si="129"/>
        <v>#VALUE!</v>
      </c>
      <c r="AA306" s="1603" t="e">
        <f t="shared" si="129"/>
        <v>#VALUE!</v>
      </c>
      <c r="AB306" s="1603" t="e">
        <f t="shared" si="129"/>
        <v>#VALUE!</v>
      </c>
      <c r="AC306" s="1603" t="e">
        <f t="shared" si="129"/>
        <v>#VALUE!</v>
      </c>
      <c r="AD306" s="1603" t="e">
        <f t="shared" si="129"/>
        <v>#VALUE!</v>
      </c>
      <c r="AE306" s="1603" t="e">
        <f t="shared" si="129"/>
        <v>#VALUE!</v>
      </c>
      <c r="AF306" s="1603" t="e">
        <f t="shared" si="129"/>
        <v>#VALUE!</v>
      </c>
      <c r="AG306" s="1603" t="e">
        <f t="shared" si="129"/>
        <v>#VALUE!</v>
      </c>
      <c r="AH306" s="1604" t="s">
        <v>2272</v>
      </c>
      <c r="AI306" s="1605">
        <f>_xlfn.AGGREGATE(9,6,C306:AG306)</f>
        <v>0</v>
      </c>
      <c r="AJ306" s="1595"/>
      <c r="AK306" s="1567"/>
      <c r="AL306" s="1567"/>
    </row>
    <row r="307" spans="2:38" hidden="1">
      <c r="B307" s="1602" t="s">
        <v>2374</v>
      </c>
      <c r="C307" s="1606" t="e">
        <f t="shared" ref="C307:AG307" si="130">IF(AND(DAY(C298)&gt;=22,DAY(C298)&lt;=28,C299="土",OR(C304="休",C304="雨")),1,0)</f>
        <v>#VALUE!</v>
      </c>
      <c r="D307" s="1606" t="e">
        <f t="shared" si="130"/>
        <v>#VALUE!</v>
      </c>
      <c r="E307" s="1606" t="e">
        <f t="shared" si="130"/>
        <v>#VALUE!</v>
      </c>
      <c r="F307" s="1606" t="e">
        <f t="shared" si="130"/>
        <v>#VALUE!</v>
      </c>
      <c r="G307" s="1606" t="e">
        <f t="shared" si="130"/>
        <v>#VALUE!</v>
      </c>
      <c r="H307" s="1606" t="e">
        <f t="shared" si="130"/>
        <v>#VALUE!</v>
      </c>
      <c r="I307" s="1606" t="e">
        <f t="shared" si="130"/>
        <v>#VALUE!</v>
      </c>
      <c r="J307" s="1606" t="e">
        <f t="shared" si="130"/>
        <v>#VALUE!</v>
      </c>
      <c r="K307" s="1606" t="e">
        <f t="shared" si="130"/>
        <v>#VALUE!</v>
      </c>
      <c r="L307" s="1606" t="e">
        <f t="shared" si="130"/>
        <v>#VALUE!</v>
      </c>
      <c r="M307" s="1606" t="e">
        <f t="shared" si="130"/>
        <v>#VALUE!</v>
      </c>
      <c r="N307" s="1606" t="e">
        <f t="shared" si="130"/>
        <v>#VALUE!</v>
      </c>
      <c r="O307" s="1606" t="e">
        <f t="shared" si="130"/>
        <v>#VALUE!</v>
      </c>
      <c r="P307" s="1606" t="e">
        <f t="shared" si="130"/>
        <v>#VALUE!</v>
      </c>
      <c r="Q307" s="1606" t="e">
        <f t="shared" si="130"/>
        <v>#VALUE!</v>
      </c>
      <c r="R307" s="1606" t="e">
        <f t="shared" si="130"/>
        <v>#VALUE!</v>
      </c>
      <c r="S307" s="1606" t="e">
        <f t="shared" si="130"/>
        <v>#VALUE!</v>
      </c>
      <c r="T307" s="1606" t="e">
        <f t="shared" si="130"/>
        <v>#VALUE!</v>
      </c>
      <c r="U307" s="1606" t="e">
        <f t="shared" si="130"/>
        <v>#VALUE!</v>
      </c>
      <c r="V307" s="1606" t="e">
        <f t="shared" si="130"/>
        <v>#VALUE!</v>
      </c>
      <c r="W307" s="1606" t="e">
        <f t="shared" si="130"/>
        <v>#VALUE!</v>
      </c>
      <c r="X307" s="1606" t="e">
        <f t="shared" si="130"/>
        <v>#VALUE!</v>
      </c>
      <c r="Y307" s="1606" t="e">
        <f t="shared" si="130"/>
        <v>#VALUE!</v>
      </c>
      <c r="Z307" s="1606" t="e">
        <f t="shared" si="130"/>
        <v>#VALUE!</v>
      </c>
      <c r="AA307" s="1606" t="e">
        <f t="shared" si="130"/>
        <v>#VALUE!</v>
      </c>
      <c r="AB307" s="1606" t="e">
        <f t="shared" si="130"/>
        <v>#VALUE!</v>
      </c>
      <c r="AC307" s="1606" t="e">
        <f t="shared" si="130"/>
        <v>#VALUE!</v>
      </c>
      <c r="AD307" s="1606" t="e">
        <f t="shared" si="130"/>
        <v>#VALUE!</v>
      </c>
      <c r="AE307" s="1606" t="e">
        <f t="shared" si="130"/>
        <v>#VALUE!</v>
      </c>
      <c r="AF307" s="1606" t="e">
        <f t="shared" si="130"/>
        <v>#VALUE!</v>
      </c>
      <c r="AG307" s="1606" t="e">
        <f t="shared" si="130"/>
        <v>#VALUE!</v>
      </c>
      <c r="AH307" s="1604" t="s">
        <v>2273</v>
      </c>
      <c r="AI307" s="1605">
        <f>_xlfn.AGGREGATE(9,6,C307:AG307)</f>
        <v>0</v>
      </c>
      <c r="AJ307" s="1595"/>
      <c r="AK307" s="1567"/>
      <c r="AL307" s="1567"/>
    </row>
    <row r="308" spans="2:38" hidden="1">
      <c r="B308" s="1602" t="s">
        <v>2375</v>
      </c>
      <c r="C308" s="1603" t="e">
        <f>IF(AND(DAY(C298)&gt;=8,DAY(C298)&lt;=14,C299="土"),1,0)</f>
        <v>#VALUE!</v>
      </c>
      <c r="D308" s="1603" t="e">
        <f>IF(AND(DAY(D298)&gt;=8,DAY(D298)&lt;=14,D299="土"),1,0)</f>
        <v>#VALUE!</v>
      </c>
      <c r="E308" s="1603" t="e">
        <f t="shared" ref="E308:AG308" si="131">IF(AND(DAY(E298)&gt;=8,DAY(E298)&lt;=14,E299="土"),1,0)</f>
        <v>#VALUE!</v>
      </c>
      <c r="F308" s="1603" t="e">
        <f t="shared" si="131"/>
        <v>#VALUE!</v>
      </c>
      <c r="G308" s="1603" t="e">
        <f t="shared" si="131"/>
        <v>#VALUE!</v>
      </c>
      <c r="H308" s="1603" t="e">
        <f t="shared" si="131"/>
        <v>#VALUE!</v>
      </c>
      <c r="I308" s="1603" t="e">
        <f t="shared" si="131"/>
        <v>#VALUE!</v>
      </c>
      <c r="J308" s="1603" t="e">
        <f t="shared" si="131"/>
        <v>#VALUE!</v>
      </c>
      <c r="K308" s="1603" t="e">
        <f t="shared" si="131"/>
        <v>#VALUE!</v>
      </c>
      <c r="L308" s="1603" t="e">
        <f t="shared" si="131"/>
        <v>#VALUE!</v>
      </c>
      <c r="M308" s="1603" t="e">
        <f t="shared" si="131"/>
        <v>#VALUE!</v>
      </c>
      <c r="N308" s="1603" t="e">
        <f t="shared" si="131"/>
        <v>#VALUE!</v>
      </c>
      <c r="O308" s="1603" t="e">
        <f t="shared" si="131"/>
        <v>#VALUE!</v>
      </c>
      <c r="P308" s="1603" t="e">
        <f t="shared" si="131"/>
        <v>#VALUE!</v>
      </c>
      <c r="Q308" s="1603" t="e">
        <f t="shared" si="131"/>
        <v>#VALUE!</v>
      </c>
      <c r="R308" s="1603" t="e">
        <f t="shared" si="131"/>
        <v>#VALUE!</v>
      </c>
      <c r="S308" s="1603" t="e">
        <f t="shared" si="131"/>
        <v>#VALUE!</v>
      </c>
      <c r="T308" s="1603" t="e">
        <f t="shared" si="131"/>
        <v>#VALUE!</v>
      </c>
      <c r="U308" s="1603" t="e">
        <f t="shared" si="131"/>
        <v>#VALUE!</v>
      </c>
      <c r="V308" s="1603" t="e">
        <f t="shared" si="131"/>
        <v>#VALUE!</v>
      </c>
      <c r="W308" s="1603" t="e">
        <f t="shared" si="131"/>
        <v>#VALUE!</v>
      </c>
      <c r="X308" s="1603" t="e">
        <f t="shared" si="131"/>
        <v>#VALUE!</v>
      </c>
      <c r="Y308" s="1603" t="e">
        <f t="shared" si="131"/>
        <v>#VALUE!</v>
      </c>
      <c r="Z308" s="1603" t="e">
        <f t="shared" si="131"/>
        <v>#VALUE!</v>
      </c>
      <c r="AA308" s="1603" t="e">
        <f t="shared" si="131"/>
        <v>#VALUE!</v>
      </c>
      <c r="AB308" s="1603" t="e">
        <f t="shared" si="131"/>
        <v>#VALUE!</v>
      </c>
      <c r="AC308" s="1603" t="e">
        <f t="shared" si="131"/>
        <v>#VALUE!</v>
      </c>
      <c r="AD308" s="1603" t="e">
        <f t="shared" si="131"/>
        <v>#VALUE!</v>
      </c>
      <c r="AE308" s="1603" t="e">
        <f t="shared" si="131"/>
        <v>#VALUE!</v>
      </c>
      <c r="AF308" s="1603" t="e">
        <f t="shared" si="131"/>
        <v>#VALUE!</v>
      </c>
      <c r="AG308" s="1603" t="e">
        <f t="shared" si="131"/>
        <v>#VALUE!</v>
      </c>
      <c r="AH308" s="1604" t="s">
        <v>2272</v>
      </c>
      <c r="AI308" s="1605">
        <f>_xlfn.AGGREGATE(9,6,C308:AG308)</f>
        <v>0</v>
      </c>
      <c r="AJ308" s="1595"/>
      <c r="AK308" s="1567"/>
      <c r="AL308" s="1567"/>
    </row>
    <row r="309" spans="2:38" hidden="1">
      <c r="B309" s="1602" t="s">
        <v>2376</v>
      </c>
      <c r="C309" s="1606" t="e">
        <f>IF(AND(DAY(C298)&gt;=8,DAY(C298)&lt;=14,C299="土",OR(C304="休",C304="雨")),1,0)</f>
        <v>#VALUE!</v>
      </c>
      <c r="D309" s="1606" t="e">
        <f>IF(AND(DAY(D298)&gt;=8,DAY(D298)&lt;=14,D299="土",OR(D304="休",D304="雨")),1,0)</f>
        <v>#VALUE!</v>
      </c>
      <c r="E309" s="1606" t="e">
        <f t="shared" ref="E309:AG309" si="132">IF(AND(DAY(E298)&gt;=8,DAY(E298)&lt;=14,E299="土",OR(E304="休",E304="雨")),1,0)</f>
        <v>#VALUE!</v>
      </c>
      <c r="F309" s="1606" t="e">
        <f t="shared" si="132"/>
        <v>#VALUE!</v>
      </c>
      <c r="G309" s="1606" t="e">
        <f t="shared" si="132"/>
        <v>#VALUE!</v>
      </c>
      <c r="H309" s="1606" t="e">
        <f t="shared" si="132"/>
        <v>#VALUE!</v>
      </c>
      <c r="I309" s="1606" t="e">
        <f t="shared" si="132"/>
        <v>#VALUE!</v>
      </c>
      <c r="J309" s="1606" t="e">
        <f t="shared" si="132"/>
        <v>#VALUE!</v>
      </c>
      <c r="K309" s="1606" t="e">
        <f t="shared" si="132"/>
        <v>#VALUE!</v>
      </c>
      <c r="L309" s="1606" t="e">
        <f t="shared" si="132"/>
        <v>#VALUE!</v>
      </c>
      <c r="M309" s="1606" t="e">
        <f t="shared" si="132"/>
        <v>#VALUE!</v>
      </c>
      <c r="N309" s="1606" t="e">
        <f t="shared" si="132"/>
        <v>#VALUE!</v>
      </c>
      <c r="O309" s="1606" t="e">
        <f t="shared" si="132"/>
        <v>#VALUE!</v>
      </c>
      <c r="P309" s="1606" t="e">
        <f t="shared" si="132"/>
        <v>#VALUE!</v>
      </c>
      <c r="Q309" s="1606" t="e">
        <f t="shared" si="132"/>
        <v>#VALUE!</v>
      </c>
      <c r="R309" s="1606" t="e">
        <f t="shared" si="132"/>
        <v>#VALUE!</v>
      </c>
      <c r="S309" s="1606" t="e">
        <f t="shared" si="132"/>
        <v>#VALUE!</v>
      </c>
      <c r="T309" s="1606" t="e">
        <f t="shared" si="132"/>
        <v>#VALUE!</v>
      </c>
      <c r="U309" s="1606" t="e">
        <f t="shared" si="132"/>
        <v>#VALUE!</v>
      </c>
      <c r="V309" s="1606" t="e">
        <f t="shared" si="132"/>
        <v>#VALUE!</v>
      </c>
      <c r="W309" s="1606" t="e">
        <f t="shared" si="132"/>
        <v>#VALUE!</v>
      </c>
      <c r="X309" s="1606" t="e">
        <f t="shared" si="132"/>
        <v>#VALUE!</v>
      </c>
      <c r="Y309" s="1606" t="e">
        <f t="shared" si="132"/>
        <v>#VALUE!</v>
      </c>
      <c r="Z309" s="1606" t="e">
        <f t="shared" si="132"/>
        <v>#VALUE!</v>
      </c>
      <c r="AA309" s="1606" t="e">
        <f t="shared" si="132"/>
        <v>#VALUE!</v>
      </c>
      <c r="AB309" s="1606" t="e">
        <f t="shared" si="132"/>
        <v>#VALUE!</v>
      </c>
      <c r="AC309" s="1606" t="e">
        <f t="shared" si="132"/>
        <v>#VALUE!</v>
      </c>
      <c r="AD309" s="1606" t="e">
        <f t="shared" si="132"/>
        <v>#VALUE!</v>
      </c>
      <c r="AE309" s="1606" t="e">
        <f t="shared" si="132"/>
        <v>#VALUE!</v>
      </c>
      <c r="AF309" s="1606" t="e">
        <f t="shared" si="132"/>
        <v>#VALUE!</v>
      </c>
      <c r="AG309" s="1606" t="e">
        <f t="shared" si="132"/>
        <v>#VALUE!</v>
      </c>
      <c r="AH309" s="1604" t="s">
        <v>2273</v>
      </c>
      <c r="AI309" s="1605">
        <f>_xlfn.AGGREGATE(9,6,C309:AG309)</f>
        <v>0</v>
      </c>
      <c r="AJ309" s="1595"/>
      <c r="AK309" s="1567"/>
      <c r="AL309" s="1567"/>
    </row>
    <row r="310" spans="2:38">
      <c r="B310" s="1565"/>
      <c r="C310" s="1565"/>
      <c r="D310" s="1565"/>
      <c r="E310" s="1565"/>
      <c r="F310" s="1565"/>
      <c r="G310" s="1565"/>
      <c r="H310" s="1565"/>
      <c r="I310" s="1565"/>
      <c r="J310" s="1565"/>
      <c r="K310" s="1565"/>
      <c r="L310" s="1565"/>
      <c r="M310" s="1565"/>
      <c r="N310" s="1565"/>
      <c r="O310" s="1565"/>
      <c r="P310" s="1565"/>
      <c r="Q310" s="1565"/>
      <c r="R310" s="1565"/>
      <c r="S310" s="1565"/>
      <c r="T310" s="1565"/>
      <c r="U310" s="1565"/>
      <c r="V310" s="1565"/>
      <c r="W310" s="1565"/>
      <c r="X310" s="1565"/>
      <c r="Y310" s="1565"/>
      <c r="Z310" s="1565"/>
      <c r="AA310" s="1565"/>
      <c r="AB310" s="1565"/>
      <c r="AC310" s="1565"/>
      <c r="AD310" s="1565"/>
      <c r="AE310" s="1565"/>
      <c r="AF310" s="1565"/>
      <c r="AG310" s="1565"/>
      <c r="AH310" s="1567"/>
      <c r="AI310" s="1565"/>
      <c r="AJ310" s="1567"/>
      <c r="AK310" s="1567"/>
      <c r="AL310" s="1567"/>
    </row>
    <row r="311" spans="2:38" hidden="1">
      <c r="B311" s="1565"/>
      <c r="C311" s="1565" t="e">
        <f>YEAR(C314)</f>
        <v>#VALUE!</v>
      </c>
      <c r="D311" s="1565" t="e">
        <f>MONTH(C314)</f>
        <v>#VALUE!</v>
      </c>
      <c r="E311" s="1565"/>
      <c r="F311" s="1565"/>
      <c r="G311" s="1565"/>
      <c r="H311" s="1565"/>
      <c r="I311" s="1565"/>
      <c r="J311" s="1565"/>
      <c r="K311" s="1565"/>
      <c r="L311" s="1565"/>
      <c r="M311" s="1565"/>
      <c r="N311" s="1565"/>
      <c r="O311" s="1565"/>
      <c r="P311" s="1565"/>
      <c r="Q311" s="1565"/>
      <c r="R311" s="1565"/>
      <c r="S311" s="1565"/>
      <c r="T311" s="1565"/>
      <c r="U311" s="1565"/>
      <c r="V311" s="1565"/>
      <c r="W311" s="1565"/>
      <c r="X311" s="1565"/>
      <c r="Y311" s="1565"/>
      <c r="Z311" s="1565"/>
      <c r="AA311" s="1565"/>
      <c r="AB311" s="1565"/>
      <c r="AC311" s="1565"/>
      <c r="AD311" s="1565"/>
      <c r="AE311" s="1565"/>
      <c r="AF311" s="1565"/>
      <c r="AG311" s="1565"/>
      <c r="AH311" s="1567"/>
      <c r="AI311" s="1565"/>
      <c r="AJ311" s="1567"/>
      <c r="AK311" s="1567"/>
      <c r="AL311" s="1567"/>
    </row>
    <row r="312" spans="2:38">
      <c r="B312" s="1570" t="s">
        <v>2266</v>
      </c>
      <c r="C312" s="4224" t="e">
        <f>C314</f>
        <v>#VALUE!</v>
      </c>
      <c r="D312" s="4225"/>
      <c r="E312" s="4225"/>
      <c r="F312" s="4225"/>
      <c r="G312" s="4225"/>
      <c r="H312" s="4225"/>
      <c r="I312" s="4225"/>
      <c r="J312" s="4225"/>
      <c r="K312" s="4225"/>
      <c r="L312" s="4225"/>
      <c r="M312" s="4225"/>
      <c r="N312" s="4225"/>
      <c r="O312" s="4225"/>
      <c r="P312" s="4225"/>
      <c r="Q312" s="4225"/>
      <c r="R312" s="4225"/>
      <c r="S312" s="4225"/>
      <c r="T312" s="4225"/>
      <c r="U312" s="4225"/>
      <c r="V312" s="4225"/>
      <c r="W312" s="4225"/>
      <c r="X312" s="4225"/>
      <c r="Y312" s="4225"/>
      <c r="Z312" s="4225"/>
      <c r="AA312" s="4225"/>
      <c r="AB312" s="4225"/>
      <c r="AC312" s="4225"/>
      <c r="AD312" s="4225"/>
      <c r="AE312" s="4225"/>
      <c r="AF312" s="4225"/>
      <c r="AG312" s="4225"/>
      <c r="AH312" s="4225"/>
      <c r="AI312" s="4226"/>
      <c r="AJ312" s="1567"/>
      <c r="AK312" s="1567"/>
      <c r="AL312" s="1567"/>
    </row>
    <row r="313" spans="2:38" hidden="1">
      <c r="B313" s="1608"/>
      <c r="C313" s="1590" t="e">
        <f>DATE($C311,$D311,1)</f>
        <v>#VALUE!</v>
      </c>
      <c r="D313" s="1590" t="e">
        <f t="shared" ref="D313:AG313" si="133">C313+1</f>
        <v>#VALUE!</v>
      </c>
      <c r="E313" s="1590" t="e">
        <f t="shared" si="133"/>
        <v>#VALUE!</v>
      </c>
      <c r="F313" s="1590" t="e">
        <f t="shared" si="133"/>
        <v>#VALUE!</v>
      </c>
      <c r="G313" s="1590" t="e">
        <f t="shared" si="133"/>
        <v>#VALUE!</v>
      </c>
      <c r="H313" s="1590" t="e">
        <f t="shared" si="133"/>
        <v>#VALUE!</v>
      </c>
      <c r="I313" s="1590" t="e">
        <f t="shared" si="133"/>
        <v>#VALUE!</v>
      </c>
      <c r="J313" s="1590" t="e">
        <f t="shared" si="133"/>
        <v>#VALUE!</v>
      </c>
      <c r="K313" s="1590" t="e">
        <f t="shared" si="133"/>
        <v>#VALUE!</v>
      </c>
      <c r="L313" s="1590" t="e">
        <f t="shared" si="133"/>
        <v>#VALUE!</v>
      </c>
      <c r="M313" s="1590" t="e">
        <f t="shared" si="133"/>
        <v>#VALUE!</v>
      </c>
      <c r="N313" s="1590" t="e">
        <f t="shared" si="133"/>
        <v>#VALUE!</v>
      </c>
      <c r="O313" s="1590" t="e">
        <f t="shared" si="133"/>
        <v>#VALUE!</v>
      </c>
      <c r="P313" s="1590" t="e">
        <f t="shared" si="133"/>
        <v>#VALUE!</v>
      </c>
      <c r="Q313" s="1590" t="e">
        <f t="shared" si="133"/>
        <v>#VALUE!</v>
      </c>
      <c r="R313" s="1590" t="e">
        <f t="shared" si="133"/>
        <v>#VALUE!</v>
      </c>
      <c r="S313" s="1590" t="e">
        <f t="shared" si="133"/>
        <v>#VALUE!</v>
      </c>
      <c r="T313" s="1590" t="e">
        <f t="shared" si="133"/>
        <v>#VALUE!</v>
      </c>
      <c r="U313" s="1590" t="e">
        <f t="shared" si="133"/>
        <v>#VALUE!</v>
      </c>
      <c r="V313" s="1590" t="e">
        <f t="shared" si="133"/>
        <v>#VALUE!</v>
      </c>
      <c r="W313" s="1590" t="e">
        <f t="shared" si="133"/>
        <v>#VALUE!</v>
      </c>
      <c r="X313" s="1590" t="e">
        <f t="shared" si="133"/>
        <v>#VALUE!</v>
      </c>
      <c r="Y313" s="1590" t="e">
        <f t="shared" si="133"/>
        <v>#VALUE!</v>
      </c>
      <c r="Z313" s="1590" t="e">
        <f t="shared" si="133"/>
        <v>#VALUE!</v>
      </c>
      <c r="AA313" s="1590" t="e">
        <f t="shared" si="133"/>
        <v>#VALUE!</v>
      </c>
      <c r="AB313" s="1590" t="e">
        <f t="shared" si="133"/>
        <v>#VALUE!</v>
      </c>
      <c r="AC313" s="1590" t="e">
        <f t="shared" si="133"/>
        <v>#VALUE!</v>
      </c>
      <c r="AD313" s="1590" t="e">
        <f t="shared" si="133"/>
        <v>#VALUE!</v>
      </c>
      <c r="AE313" s="1590" t="e">
        <f t="shared" si="133"/>
        <v>#VALUE!</v>
      </c>
      <c r="AF313" s="1590" t="e">
        <f t="shared" si="133"/>
        <v>#VALUE!</v>
      </c>
      <c r="AG313" s="1590" t="e">
        <f t="shared" si="133"/>
        <v>#VALUE!</v>
      </c>
      <c r="AH313" s="1609"/>
      <c r="AI313" s="1610"/>
      <c r="AJ313" s="1567"/>
      <c r="AK313" s="1567"/>
      <c r="AL313" s="1567"/>
    </row>
    <row r="314" spans="2:38">
      <c r="B314" s="1611" t="s">
        <v>2267</v>
      </c>
      <c r="C314" s="1612" t="e">
        <f>IF(EDATE(C297,1)&gt;$G$5,"",EDATE(C297,1))</f>
        <v>#VALUE!</v>
      </c>
      <c r="D314" s="1590" t="e">
        <f t="shared" ref="D314:AG314" si="134">IF(D313&gt;$G$5,"",IF(C314=EOMONTH(DATE($C311,$D311,1),0),"",IF(C314="","",C314+1)))</f>
        <v>#VALUE!</v>
      </c>
      <c r="E314" s="1590" t="e">
        <f t="shared" si="134"/>
        <v>#VALUE!</v>
      </c>
      <c r="F314" s="1590" t="e">
        <f t="shared" si="134"/>
        <v>#VALUE!</v>
      </c>
      <c r="G314" s="1590" t="e">
        <f t="shared" si="134"/>
        <v>#VALUE!</v>
      </c>
      <c r="H314" s="1590" t="e">
        <f t="shared" si="134"/>
        <v>#VALUE!</v>
      </c>
      <c r="I314" s="1590" t="e">
        <f t="shared" si="134"/>
        <v>#VALUE!</v>
      </c>
      <c r="J314" s="1590" t="e">
        <f t="shared" si="134"/>
        <v>#VALUE!</v>
      </c>
      <c r="K314" s="1590" t="e">
        <f t="shared" si="134"/>
        <v>#VALUE!</v>
      </c>
      <c r="L314" s="1590" t="e">
        <f t="shared" si="134"/>
        <v>#VALUE!</v>
      </c>
      <c r="M314" s="1590" t="e">
        <f t="shared" si="134"/>
        <v>#VALUE!</v>
      </c>
      <c r="N314" s="1590" t="e">
        <f t="shared" si="134"/>
        <v>#VALUE!</v>
      </c>
      <c r="O314" s="1590" t="e">
        <f t="shared" si="134"/>
        <v>#VALUE!</v>
      </c>
      <c r="P314" s="1590" t="e">
        <f t="shared" si="134"/>
        <v>#VALUE!</v>
      </c>
      <c r="Q314" s="1590" t="e">
        <f t="shared" si="134"/>
        <v>#VALUE!</v>
      </c>
      <c r="R314" s="1590" t="e">
        <f t="shared" si="134"/>
        <v>#VALUE!</v>
      </c>
      <c r="S314" s="1590" t="e">
        <f t="shared" si="134"/>
        <v>#VALUE!</v>
      </c>
      <c r="T314" s="1590" t="e">
        <f t="shared" si="134"/>
        <v>#VALUE!</v>
      </c>
      <c r="U314" s="1590" t="e">
        <f t="shared" si="134"/>
        <v>#VALUE!</v>
      </c>
      <c r="V314" s="1590" t="e">
        <f t="shared" si="134"/>
        <v>#VALUE!</v>
      </c>
      <c r="W314" s="1590" t="e">
        <f t="shared" si="134"/>
        <v>#VALUE!</v>
      </c>
      <c r="X314" s="1590" t="e">
        <f t="shared" si="134"/>
        <v>#VALUE!</v>
      </c>
      <c r="Y314" s="1590" t="e">
        <f t="shared" si="134"/>
        <v>#VALUE!</v>
      </c>
      <c r="Z314" s="1590" t="e">
        <f t="shared" si="134"/>
        <v>#VALUE!</v>
      </c>
      <c r="AA314" s="1590" t="e">
        <f t="shared" si="134"/>
        <v>#VALUE!</v>
      </c>
      <c r="AB314" s="1590" t="e">
        <f t="shared" si="134"/>
        <v>#VALUE!</v>
      </c>
      <c r="AC314" s="1590" t="e">
        <f t="shared" si="134"/>
        <v>#VALUE!</v>
      </c>
      <c r="AD314" s="1590" t="e">
        <f t="shared" si="134"/>
        <v>#VALUE!</v>
      </c>
      <c r="AE314" s="1590" t="e">
        <f t="shared" si="134"/>
        <v>#VALUE!</v>
      </c>
      <c r="AF314" s="1590" t="e">
        <f t="shared" si="134"/>
        <v>#VALUE!</v>
      </c>
      <c r="AG314" s="1590" t="e">
        <f t="shared" si="134"/>
        <v>#VALUE!</v>
      </c>
      <c r="AH314" s="1591" t="s">
        <v>2268</v>
      </c>
      <c r="AI314" s="1592">
        <f>+COUNTIFS(C315:AG315,"土",C316:AG316,"")+COUNTIFS(C315:AG315,"日",C316:AG316,"")</f>
        <v>0</v>
      </c>
      <c r="AJ314" s="1567"/>
      <c r="AK314" s="1567"/>
      <c r="AL314" s="1567"/>
    </row>
    <row r="315" spans="2:38" s="1567" customFormat="1">
      <c r="B315" s="1584" t="s">
        <v>1060</v>
      </c>
      <c r="C315" s="1572" t="str">
        <f>IFERROR(TEXT(WEEKDAY(+C314),"aaa"),"")</f>
        <v/>
      </c>
      <c r="D315" s="1572" t="str">
        <f t="shared" ref="D315:AG315" si="135">IFERROR(TEXT(WEEKDAY(+D314),"aaa"),"")</f>
        <v/>
      </c>
      <c r="E315" s="1572" t="str">
        <f t="shared" si="135"/>
        <v/>
      </c>
      <c r="F315" s="1572" t="str">
        <f t="shared" si="135"/>
        <v/>
      </c>
      <c r="G315" s="1572" t="str">
        <f t="shared" si="135"/>
        <v/>
      </c>
      <c r="H315" s="1572" t="str">
        <f t="shared" si="135"/>
        <v/>
      </c>
      <c r="I315" s="1572" t="str">
        <f t="shared" si="135"/>
        <v/>
      </c>
      <c r="J315" s="1572" t="str">
        <f t="shared" si="135"/>
        <v/>
      </c>
      <c r="K315" s="1572" t="str">
        <f t="shared" si="135"/>
        <v/>
      </c>
      <c r="L315" s="1572" t="str">
        <f t="shared" si="135"/>
        <v/>
      </c>
      <c r="M315" s="1572" t="str">
        <f t="shared" si="135"/>
        <v/>
      </c>
      <c r="N315" s="1572" t="str">
        <f t="shared" si="135"/>
        <v/>
      </c>
      <c r="O315" s="1572" t="str">
        <f t="shared" si="135"/>
        <v/>
      </c>
      <c r="P315" s="1572" t="str">
        <f t="shared" si="135"/>
        <v/>
      </c>
      <c r="Q315" s="1572" t="str">
        <f t="shared" si="135"/>
        <v/>
      </c>
      <c r="R315" s="1572" t="str">
        <f t="shared" si="135"/>
        <v/>
      </c>
      <c r="S315" s="1572" t="str">
        <f t="shared" si="135"/>
        <v/>
      </c>
      <c r="T315" s="1572" t="str">
        <f t="shared" si="135"/>
        <v/>
      </c>
      <c r="U315" s="1572" t="str">
        <f t="shared" si="135"/>
        <v/>
      </c>
      <c r="V315" s="1572" t="str">
        <f t="shared" si="135"/>
        <v/>
      </c>
      <c r="W315" s="1572" t="str">
        <f t="shared" si="135"/>
        <v/>
      </c>
      <c r="X315" s="1572" t="str">
        <f t="shared" si="135"/>
        <v/>
      </c>
      <c r="Y315" s="1572" t="str">
        <f t="shared" si="135"/>
        <v/>
      </c>
      <c r="Z315" s="1572" t="str">
        <f t="shared" si="135"/>
        <v/>
      </c>
      <c r="AA315" s="1572" t="str">
        <f t="shared" si="135"/>
        <v/>
      </c>
      <c r="AB315" s="1572" t="str">
        <f t="shared" si="135"/>
        <v/>
      </c>
      <c r="AC315" s="1572" t="str">
        <f t="shared" si="135"/>
        <v/>
      </c>
      <c r="AD315" s="1572" t="str">
        <f t="shared" si="135"/>
        <v/>
      </c>
      <c r="AE315" s="1572" t="str">
        <f t="shared" si="135"/>
        <v/>
      </c>
      <c r="AF315" s="1572" t="str">
        <f t="shared" si="135"/>
        <v/>
      </c>
      <c r="AG315" s="1572" t="str">
        <f t="shared" si="135"/>
        <v/>
      </c>
      <c r="AH315" s="1591" t="s">
        <v>2269</v>
      </c>
      <c r="AI315" s="1592">
        <f>+COUNTIF(C316:AG316,"夏休")+COUNTIF(C316:AG316,"冬休")+COUNTIF(C316:AG316,"中止")</f>
        <v>0</v>
      </c>
    </row>
    <row r="316" spans="2:38" s="1567" customFormat="1" ht="13.5" customHeight="1">
      <c r="B316" s="4227" t="s">
        <v>2270</v>
      </c>
      <c r="C316" s="4229"/>
      <c r="D316" s="4220"/>
      <c r="E316" s="4220"/>
      <c r="F316" s="4220"/>
      <c r="G316" s="4220"/>
      <c r="H316" s="4220"/>
      <c r="I316" s="4220"/>
      <c r="J316" s="4220"/>
      <c r="K316" s="4220"/>
      <c r="L316" s="4220"/>
      <c r="M316" s="4220"/>
      <c r="N316" s="4220"/>
      <c r="O316" s="4220"/>
      <c r="P316" s="4220"/>
      <c r="Q316" s="4220"/>
      <c r="R316" s="4220"/>
      <c r="S316" s="4220"/>
      <c r="T316" s="4220"/>
      <c r="U316" s="4220"/>
      <c r="V316" s="4220"/>
      <c r="W316" s="4220"/>
      <c r="X316" s="4220"/>
      <c r="Y316" s="4220"/>
      <c r="Z316" s="4220"/>
      <c r="AA316" s="4220"/>
      <c r="AB316" s="4220"/>
      <c r="AC316" s="4220"/>
      <c r="AD316" s="4220"/>
      <c r="AE316" s="4220"/>
      <c r="AF316" s="4220"/>
      <c r="AG316" s="4221"/>
      <c r="AH316" s="1593" t="s">
        <v>1061</v>
      </c>
      <c r="AI316" s="1594">
        <f>COUNT(C314:AG314)-AI315</f>
        <v>0</v>
      </c>
    </row>
    <row r="317" spans="2:38" s="1567" customFormat="1" ht="13.5" customHeight="1">
      <c r="B317" s="4228"/>
      <c r="C317" s="4229"/>
      <c r="D317" s="4220"/>
      <c r="E317" s="4220"/>
      <c r="F317" s="4220"/>
      <c r="G317" s="4220"/>
      <c r="H317" s="4220"/>
      <c r="I317" s="4220"/>
      <c r="J317" s="4220"/>
      <c r="K317" s="4220"/>
      <c r="L317" s="4220"/>
      <c r="M317" s="4220"/>
      <c r="N317" s="4220"/>
      <c r="O317" s="4220"/>
      <c r="P317" s="4220"/>
      <c r="Q317" s="4220"/>
      <c r="R317" s="4220"/>
      <c r="S317" s="4220"/>
      <c r="T317" s="4220"/>
      <c r="U317" s="4220"/>
      <c r="V317" s="4220"/>
      <c r="W317" s="4220"/>
      <c r="X317" s="4220"/>
      <c r="Y317" s="4220"/>
      <c r="Z317" s="4220"/>
      <c r="AA317" s="4220"/>
      <c r="AB317" s="4220"/>
      <c r="AC317" s="4220"/>
      <c r="AD317" s="4220"/>
      <c r="AE317" s="4220"/>
      <c r="AF317" s="4220"/>
      <c r="AG317" s="4221"/>
      <c r="AH317" s="1593" t="s">
        <v>1062</v>
      </c>
      <c r="AI317" s="1594">
        <f>+COUNTIF(C318:AG319,"休")</f>
        <v>0</v>
      </c>
      <c r="AJ317" s="1595" t="e">
        <f>IF(AI318&gt;0.285,"",IF(AI317&lt;AI314,"←計画日数が足りません",""))</f>
        <v>#DIV/0!</v>
      </c>
    </row>
    <row r="318" spans="2:38" s="1567" customFormat="1" ht="13.5" customHeight="1">
      <c r="B318" s="4222" t="s">
        <v>1055</v>
      </c>
      <c r="C318" s="4223"/>
      <c r="D318" s="4214"/>
      <c r="E318" s="4214"/>
      <c r="F318" s="4214"/>
      <c r="G318" s="4214"/>
      <c r="H318" s="4214"/>
      <c r="I318" s="4214"/>
      <c r="J318" s="4214"/>
      <c r="K318" s="4214"/>
      <c r="L318" s="4214"/>
      <c r="M318" s="4214"/>
      <c r="N318" s="4214"/>
      <c r="O318" s="4214"/>
      <c r="P318" s="4214"/>
      <c r="Q318" s="4214"/>
      <c r="R318" s="4214"/>
      <c r="S318" s="4214"/>
      <c r="T318" s="4214"/>
      <c r="U318" s="4214"/>
      <c r="V318" s="4214"/>
      <c r="W318" s="4214"/>
      <c r="X318" s="4214"/>
      <c r="Y318" s="4214"/>
      <c r="Z318" s="4214"/>
      <c r="AA318" s="4214"/>
      <c r="AB318" s="4214"/>
      <c r="AC318" s="4214"/>
      <c r="AD318" s="4214"/>
      <c r="AE318" s="4214"/>
      <c r="AF318" s="4214"/>
      <c r="AG318" s="4215"/>
      <c r="AH318" s="1593" t="s">
        <v>1063</v>
      </c>
      <c r="AI318" s="1596" t="e">
        <f>+AI317/AI316</f>
        <v>#DIV/0!</v>
      </c>
    </row>
    <row r="319" spans="2:38" s="1567" customFormat="1">
      <c r="B319" s="4222"/>
      <c r="C319" s="4223"/>
      <c r="D319" s="4214"/>
      <c r="E319" s="4214"/>
      <c r="F319" s="4214"/>
      <c r="G319" s="4214"/>
      <c r="H319" s="4214"/>
      <c r="I319" s="4214"/>
      <c r="J319" s="4214"/>
      <c r="K319" s="4214"/>
      <c r="L319" s="4214"/>
      <c r="M319" s="4214"/>
      <c r="N319" s="4214"/>
      <c r="O319" s="4214"/>
      <c r="P319" s="4214"/>
      <c r="Q319" s="4214"/>
      <c r="R319" s="4214"/>
      <c r="S319" s="4214"/>
      <c r="T319" s="4214"/>
      <c r="U319" s="4214"/>
      <c r="V319" s="4214"/>
      <c r="W319" s="4214"/>
      <c r="X319" s="4214"/>
      <c r="Y319" s="4214"/>
      <c r="Z319" s="4214"/>
      <c r="AA319" s="4214"/>
      <c r="AB319" s="4214"/>
      <c r="AC319" s="4214"/>
      <c r="AD319" s="4214"/>
      <c r="AE319" s="4214"/>
      <c r="AF319" s="4214"/>
      <c r="AG319" s="4215"/>
      <c r="AH319" s="1593" t="s">
        <v>1051</v>
      </c>
      <c r="AI319" s="1594">
        <f>+COUNTA(C320:AG321)</f>
        <v>0</v>
      </c>
    </row>
    <row r="320" spans="2:38" s="1567" customFormat="1">
      <c r="B320" s="4216" t="s">
        <v>1057</v>
      </c>
      <c r="C320" s="4218"/>
      <c r="D320" s="4212"/>
      <c r="E320" s="4212"/>
      <c r="F320" s="4212"/>
      <c r="G320" s="4212"/>
      <c r="H320" s="4212"/>
      <c r="I320" s="4212"/>
      <c r="J320" s="4212"/>
      <c r="K320" s="4212"/>
      <c r="L320" s="4212"/>
      <c r="M320" s="4212"/>
      <c r="N320" s="4212"/>
      <c r="O320" s="4212"/>
      <c r="P320" s="4212"/>
      <c r="Q320" s="4212"/>
      <c r="R320" s="4212"/>
      <c r="S320" s="4212"/>
      <c r="T320" s="4212"/>
      <c r="U320" s="4212"/>
      <c r="V320" s="4212"/>
      <c r="W320" s="4212"/>
      <c r="X320" s="4212"/>
      <c r="Y320" s="4212"/>
      <c r="Z320" s="4212"/>
      <c r="AA320" s="4212"/>
      <c r="AB320" s="4212"/>
      <c r="AC320" s="4212"/>
      <c r="AD320" s="4212"/>
      <c r="AE320" s="4212"/>
      <c r="AF320" s="4212"/>
      <c r="AG320" s="4210"/>
      <c r="AH320" s="1597" t="s">
        <v>1064</v>
      </c>
      <c r="AI320" s="1598" t="e">
        <f>+AI319/AI316</f>
        <v>#DIV/0!</v>
      </c>
      <c r="AL320" s="1565">
        <f>+COUNTIF(C318:AG319,"休")</f>
        <v>0</v>
      </c>
    </row>
    <row r="321" spans="2:38" s="1567" customFormat="1">
      <c r="B321" s="4217"/>
      <c r="C321" s="4219"/>
      <c r="D321" s="4213"/>
      <c r="E321" s="4213"/>
      <c r="F321" s="4213"/>
      <c r="G321" s="4213"/>
      <c r="H321" s="4213"/>
      <c r="I321" s="4213"/>
      <c r="J321" s="4213"/>
      <c r="K321" s="4213"/>
      <c r="L321" s="4213"/>
      <c r="M321" s="4213"/>
      <c r="N321" s="4213"/>
      <c r="O321" s="4213"/>
      <c r="P321" s="4213"/>
      <c r="Q321" s="4213"/>
      <c r="R321" s="4213"/>
      <c r="S321" s="4213"/>
      <c r="T321" s="4213"/>
      <c r="U321" s="4213"/>
      <c r="V321" s="4213"/>
      <c r="W321" s="4213"/>
      <c r="X321" s="4213"/>
      <c r="Y321" s="4213"/>
      <c r="Z321" s="4213"/>
      <c r="AA321" s="4213"/>
      <c r="AB321" s="4213"/>
      <c r="AC321" s="4213"/>
      <c r="AD321" s="4213"/>
      <c r="AE321" s="4213"/>
      <c r="AF321" s="4213"/>
      <c r="AG321" s="4211"/>
      <c r="AH321" s="1599" t="s">
        <v>2271</v>
      </c>
      <c r="AI321" s="1600" t="str">
        <f>IF(7&gt;AI316,"対象外",IF(OR(AI319&gt;=AI314,AI320&gt;=0.285),"OK","NG"))</f>
        <v>対象外</v>
      </c>
      <c r="AJ321" s="1595" t="str">
        <f>IF(AI321="対象外","←７日間に満たない期間は達成判定の対象外",IF(AI321="NG","←月単位未達成","←月単位達成"))</f>
        <v>←７日間に満たない期間は達成判定の対象外</v>
      </c>
      <c r="AL321" s="1601" t="str">
        <f>IF(7&gt;AI316,"対象外",IF(AL320&gt;=AI314,"OK","NG"))</f>
        <v>対象外</v>
      </c>
    </row>
    <row r="322" spans="2:38" hidden="1">
      <c r="B322" s="1602" t="s">
        <v>2373</v>
      </c>
      <c r="C322" s="1603" t="e">
        <f t="shared" ref="C322:AG322" si="136">IF(AND(DAY(C314)&gt;=22,DAY(C314)&lt;=28,C315="土"),1,0)</f>
        <v>#VALUE!</v>
      </c>
      <c r="D322" s="1603" t="e">
        <f t="shared" si="136"/>
        <v>#VALUE!</v>
      </c>
      <c r="E322" s="1603" t="e">
        <f t="shared" si="136"/>
        <v>#VALUE!</v>
      </c>
      <c r="F322" s="1603" t="e">
        <f t="shared" si="136"/>
        <v>#VALUE!</v>
      </c>
      <c r="G322" s="1603" t="e">
        <f t="shared" si="136"/>
        <v>#VALUE!</v>
      </c>
      <c r="H322" s="1603" t="e">
        <f t="shared" si="136"/>
        <v>#VALUE!</v>
      </c>
      <c r="I322" s="1603" t="e">
        <f t="shared" si="136"/>
        <v>#VALUE!</v>
      </c>
      <c r="J322" s="1603" t="e">
        <f t="shared" si="136"/>
        <v>#VALUE!</v>
      </c>
      <c r="K322" s="1603" t="e">
        <f t="shared" si="136"/>
        <v>#VALUE!</v>
      </c>
      <c r="L322" s="1603" t="e">
        <f t="shared" si="136"/>
        <v>#VALUE!</v>
      </c>
      <c r="M322" s="1603" t="e">
        <f t="shared" si="136"/>
        <v>#VALUE!</v>
      </c>
      <c r="N322" s="1603" t="e">
        <f t="shared" si="136"/>
        <v>#VALUE!</v>
      </c>
      <c r="O322" s="1603" t="e">
        <f t="shared" si="136"/>
        <v>#VALUE!</v>
      </c>
      <c r="P322" s="1603" t="e">
        <f t="shared" si="136"/>
        <v>#VALUE!</v>
      </c>
      <c r="Q322" s="1603" t="e">
        <f t="shared" si="136"/>
        <v>#VALUE!</v>
      </c>
      <c r="R322" s="1603" t="e">
        <f t="shared" si="136"/>
        <v>#VALUE!</v>
      </c>
      <c r="S322" s="1603" t="e">
        <f t="shared" si="136"/>
        <v>#VALUE!</v>
      </c>
      <c r="T322" s="1603" t="e">
        <f t="shared" si="136"/>
        <v>#VALUE!</v>
      </c>
      <c r="U322" s="1603" t="e">
        <f t="shared" si="136"/>
        <v>#VALUE!</v>
      </c>
      <c r="V322" s="1603" t="e">
        <f t="shared" si="136"/>
        <v>#VALUE!</v>
      </c>
      <c r="W322" s="1603" t="e">
        <f t="shared" si="136"/>
        <v>#VALUE!</v>
      </c>
      <c r="X322" s="1603" t="e">
        <f t="shared" si="136"/>
        <v>#VALUE!</v>
      </c>
      <c r="Y322" s="1603" t="e">
        <f t="shared" si="136"/>
        <v>#VALUE!</v>
      </c>
      <c r="Z322" s="1603" t="e">
        <f t="shared" si="136"/>
        <v>#VALUE!</v>
      </c>
      <c r="AA322" s="1603" t="e">
        <f t="shared" si="136"/>
        <v>#VALUE!</v>
      </c>
      <c r="AB322" s="1603" t="e">
        <f t="shared" si="136"/>
        <v>#VALUE!</v>
      </c>
      <c r="AC322" s="1603" t="e">
        <f t="shared" si="136"/>
        <v>#VALUE!</v>
      </c>
      <c r="AD322" s="1603" t="e">
        <f t="shared" si="136"/>
        <v>#VALUE!</v>
      </c>
      <c r="AE322" s="1603" t="e">
        <f t="shared" si="136"/>
        <v>#VALUE!</v>
      </c>
      <c r="AF322" s="1603" t="e">
        <f t="shared" si="136"/>
        <v>#VALUE!</v>
      </c>
      <c r="AG322" s="1603" t="e">
        <f t="shared" si="136"/>
        <v>#VALUE!</v>
      </c>
      <c r="AH322" s="1604" t="s">
        <v>2272</v>
      </c>
      <c r="AI322" s="1605">
        <f>_xlfn.AGGREGATE(9,6,C322:AG322)</f>
        <v>0</v>
      </c>
      <c r="AJ322" s="1595"/>
      <c r="AK322" s="1567"/>
      <c r="AL322" s="1567"/>
    </row>
    <row r="323" spans="2:38" hidden="1">
      <c r="B323" s="1602" t="s">
        <v>2374</v>
      </c>
      <c r="C323" s="1606" t="e">
        <f t="shared" ref="C323:AG323" si="137">IF(AND(DAY(C314)&gt;=22,DAY(C314)&lt;=28,C315="土",OR(C320="休",C320="雨")),1,0)</f>
        <v>#VALUE!</v>
      </c>
      <c r="D323" s="1606" t="e">
        <f t="shared" si="137"/>
        <v>#VALUE!</v>
      </c>
      <c r="E323" s="1606" t="e">
        <f t="shared" si="137"/>
        <v>#VALUE!</v>
      </c>
      <c r="F323" s="1606" t="e">
        <f t="shared" si="137"/>
        <v>#VALUE!</v>
      </c>
      <c r="G323" s="1606" t="e">
        <f t="shared" si="137"/>
        <v>#VALUE!</v>
      </c>
      <c r="H323" s="1606" t="e">
        <f t="shared" si="137"/>
        <v>#VALUE!</v>
      </c>
      <c r="I323" s="1606" t="e">
        <f t="shared" si="137"/>
        <v>#VALUE!</v>
      </c>
      <c r="J323" s="1606" t="e">
        <f t="shared" si="137"/>
        <v>#VALUE!</v>
      </c>
      <c r="K323" s="1606" t="e">
        <f t="shared" si="137"/>
        <v>#VALUE!</v>
      </c>
      <c r="L323" s="1606" t="e">
        <f t="shared" si="137"/>
        <v>#VALUE!</v>
      </c>
      <c r="M323" s="1606" t="e">
        <f t="shared" si="137"/>
        <v>#VALUE!</v>
      </c>
      <c r="N323" s="1606" t="e">
        <f t="shared" si="137"/>
        <v>#VALUE!</v>
      </c>
      <c r="O323" s="1606" t="e">
        <f t="shared" si="137"/>
        <v>#VALUE!</v>
      </c>
      <c r="P323" s="1606" t="e">
        <f t="shared" si="137"/>
        <v>#VALUE!</v>
      </c>
      <c r="Q323" s="1606" t="e">
        <f t="shared" si="137"/>
        <v>#VALUE!</v>
      </c>
      <c r="R323" s="1606" t="e">
        <f t="shared" si="137"/>
        <v>#VALUE!</v>
      </c>
      <c r="S323" s="1606" t="e">
        <f t="shared" si="137"/>
        <v>#VALUE!</v>
      </c>
      <c r="T323" s="1606" t="e">
        <f t="shared" si="137"/>
        <v>#VALUE!</v>
      </c>
      <c r="U323" s="1606" t="e">
        <f t="shared" si="137"/>
        <v>#VALUE!</v>
      </c>
      <c r="V323" s="1606" t="e">
        <f t="shared" si="137"/>
        <v>#VALUE!</v>
      </c>
      <c r="W323" s="1606" t="e">
        <f t="shared" si="137"/>
        <v>#VALUE!</v>
      </c>
      <c r="X323" s="1606" t="e">
        <f t="shared" si="137"/>
        <v>#VALUE!</v>
      </c>
      <c r="Y323" s="1606" t="e">
        <f t="shared" si="137"/>
        <v>#VALUE!</v>
      </c>
      <c r="Z323" s="1606" t="e">
        <f t="shared" si="137"/>
        <v>#VALUE!</v>
      </c>
      <c r="AA323" s="1606" t="e">
        <f t="shared" si="137"/>
        <v>#VALUE!</v>
      </c>
      <c r="AB323" s="1606" t="e">
        <f t="shared" si="137"/>
        <v>#VALUE!</v>
      </c>
      <c r="AC323" s="1606" t="e">
        <f t="shared" si="137"/>
        <v>#VALUE!</v>
      </c>
      <c r="AD323" s="1606" t="e">
        <f t="shared" si="137"/>
        <v>#VALUE!</v>
      </c>
      <c r="AE323" s="1606" t="e">
        <f t="shared" si="137"/>
        <v>#VALUE!</v>
      </c>
      <c r="AF323" s="1606" t="e">
        <f t="shared" si="137"/>
        <v>#VALUE!</v>
      </c>
      <c r="AG323" s="1606" t="e">
        <f t="shared" si="137"/>
        <v>#VALUE!</v>
      </c>
      <c r="AH323" s="1604" t="s">
        <v>2273</v>
      </c>
      <c r="AI323" s="1605">
        <f>_xlfn.AGGREGATE(9,6,C323:AG323)</f>
        <v>0</v>
      </c>
      <c r="AJ323" s="1595"/>
      <c r="AK323" s="1567"/>
      <c r="AL323" s="1567"/>
    </row>
    <row r="324" spans="2:38" hidden="1">
      <c r="B324" s="1602" t="s">
        <v>2375</v>
      </c>
      <c r="C324" s="1603" t="e">
        <f>IF(AND(DAY(C314)&gt;=8,DAY(C314)&lt;=14,C315="土"),1,0)</f>
        <v>#VALUE!</v>
      </c>
      <c r="D324" s="1603" t="e">
        <f>IF(AND(DAY(D314)&gt;=8,DAY(D314)&lt;=14,D315="土"),1,0)</f>
        <v>#VALUE!</v>
      </c>
      <c r="E324" s="1603" t="e">
        <f t="shared" ref="E324:AG324" si="138">IF(AND(DAY(E314)&gt;=8,DAY(E314)&lt;=14,E315="土"),1,0)</f>
        <v>#VALUE!</v>
      </c>
      <c r="F324" s="1603" t="e">
        <f t="shared" si="138"/>
        <v>#VALUE!</v>
      </c>
      <c r="G324" s="1603" t="e">
        <f t="shared" si="138"/>
        <v>#VALUE!</v>
      </c>
      <c r="H324" s="1603" t="e">
        <f t="shared" si="138"/>
        <v>#VALUE!</v>
      </c>
      <c r="I324" s="1603" t="e">
        <f t="shared" si="138"/>
        <v>#VALUE!</v>
      </c>
      <c r="J324" s="1603" t="e">
        <f t="shared" si="138"/>
        <v>#VALUE!</v>
      </c>
      <c r="K324" s="1603" t="e">
        <f t="shared" si="138"/>
        <v>#VALUE!</v>
      </c>
      <c r="L324" s="1603" t="e">
        <f t="shared" si="138"/>
        <v>#VALUE!</v>
      </c>
      <c r="M324" s="1603" t="e">
        <f t="shared" si="138"/>
        <v>#VALUE!</v>
      </c>
      <c r="N324" s="1603" t="e">
        <f t="shared" si="138"/>
        <v>#VALUE!</v>
      </c>
      <c r="O324" s="1603" t="e">
        <f t="shared" si="138"/>
        <v>#VALUE!</v>
      </c>
      <c r="P324" s="1603" t="e">
        <f t="shared" si="138"/>
        <v>#VALUE!</v>
      </c>
      <c r="Q324" s="1603" t="e">
        <f t="shared" si="138"/>
        <v>#VALUE!</v>
      </c>
      <c r="R324" s="1603" t="e">
        <f t="shared" si="138"/>
        <v>#VALUE!</v>
      </c>
      <c r="S324" s="1603" t="e">
        <f t="shared" si="138"/>
        <v>#VALUE!</v>
      </c>
      <c r="T324" s="1603" t="e">
        <f t="shared" si="138"/>
        <v>#VALUE!</v>
      </c>
      <c r="U324" s="1603" t="e">
        <f t="shared" si="138"/>
        <v>#VALUE!</v>
      </c>
      <c r="V324" s="1603" t="e">
        <f t="shared" si="138"/>
        <v>#VALUE!</v>
      </c>
      <c r="W324" s="1603" t="e">
        <f t="shared" si="138"/>
        <v>#VALUE!</v>
      </c>
      <c r="X324" s="1603" t="e">
        <f t="shared" si="138"/>
        <v>#VALUE!</v>
      </c>
      <c r="Y324" s="1603" t="e">
        <f t="shared" si="138"/>
        <v>#VALUE!</v>
      </c>
      <c r="Z324" s="1603" t="e">
        <f t="shared" si="138"/>
        <v>#VALUE!</v>
      </c>
      <c r="AA324" s="1603" t="e">
        <f t="shared" si="138"/>
        <v>#VALUE!</v>
      </c>
      <c r="AB324" s="1603" t="e">
        <f t="shared" si="138"/>
        <v>#VALUE!</v>
      </c>
      <c r="AC324" s="1603" t="e">
        <f t="shared" si="138"/>
        <v>#VALUE!</v>
      </c>
      <c r="AD324" s="1603" t="e">
        <f t="shared" si="138"/>
        <v>#VALUE!</v>
      </c>
      <c r="AE324" s="1603" t="e">
        <f t="shared" si="138"/>
        <v>#VALUE!</v>
      </c>
      <c r="AF324" s="1603" t="e">
        <f t="shared" si="138"/>
        <v>#VALUE!</v>
      </c>
      <c r="AG324" s="1603" t="e">
        <f t="shared" si="138"/>
        <v>#VALUE!</v>
      </c>
      <c r="AH324" s="1604" t="s">
        <v>2272</v>
      </c>
      <c r="AI324" s="1605">
        <f>_xlfn.AGGREGATE(9,6,C324:AG324)</f>
        <v>0</v>
      </c>
      <c r="AJ324" s="1595"/>
      <c r="AK324" s="1567"/>
      <c r="AL324" s="1567"/>
    </row>
    <row r="325" spans="2:38" hidden="1">
      <c r="B325" s="1602" t="s">
        <v>2376</v>
      </c>
      <c r="C325" s="1606" t="e">
        <f>IF(AND(DAY(C314)&gt;=8,DAY(C314)&lt;=14,C315="土",OR(C320="休",C320="雨")),1,0)</f>
        <v>#VALUE!</v>
      </c>
      <c r="D325" s="1606" t="e">
        <f>IF(AND(DAY(D314)&gt;=8,DAY(D314)&lt;=14,D315="土",OR(D320="休",D320="雨")),1,0)</f>
        <v>#VALUE!</v>
      </c>
      <c r="E325" s="1606" t="e">
        <f t="shared" ref="E325:AG325" si="139">IF(AND(DAY(E314)&gt;=8,DAY(E314)&lt;=14,E315="土",OR(E320="休",E320="雨")),1,0)</f>
        <v>#VALUE!</v>
      </c>
      <c r="F325" s="1606" t="e">
        <f t="shared" si="139"/>
        <v>#VALUE!</v>
      </c>
      <c r="G325" s="1606" t="e">
        <f t="shared" si="139"/>
        <v>#VALUE!</v>
      </c>
      <c r="H325" s="1606" t="e">
        <f t="shared" si="139"/>
        <v>#VALUE!</v>
      </c>
      <c r="I325" s="1606" t="e">
        <f t="shared" si="139"/>
        <v>#VALUE!</v>
      </c>
      <c r="J325" s="1606" t="e">
        <f t="shared" si="139"/>
        <v>#VALUE!</v>
      </c>
      <c r="K325" s="1606" t="e">
        <f t="shared" si="139"/>
        <v>#VALUE!</v>
      </c>
      <c r="L325" s="1606" t="e">
        <f t="shared" si="139"/>
        <v>#VALUE!</v>
      </c>
      <c r="M325" s="1606" t="e">
        <f t="shared" si="139"/>
        <v>#VALUE!</v>
      </c>
      <c r="N325" s="1606" t="e">
        <f t="shared" si="139"/>
        <v>#VALUE!</v>
      </c>
      <c r="O325" s="1606" t="e">
        <f t="shared" si="139"/>
        <v>#VALUE!</v>
      </c>
      <c r="P325" s="1606" t="e">
        <f t="shared" si="139"/>
        <v>#VALUE!</v>
      </c>
      <c r="Q325" s="1606" t="e">
        <f t="shared" si="139"/>
        <v>#VALUE!</v>
      </c>
      <c r="R325" s="1606" t="e">
        <f t="shared" si="139"/>
        <v>#VALUE!</v>
      </c>
      <c r="S325" s="1606" t="e">
        <f t="shared" si="139"/>
        <v>#VALUE!</v>
      </c>
      <c r="T325" s="1606" t="e">
        <f t="shared" si="139"/>
        <v>#VALUE!</v>
      </c>
      <c r="U325" s="1606" t="e">
        <f t="shared" si="139"/>
        <v>#VALUE!</v>
      </c>
      <c r="V325" s="1606" t="e">
        <f t="shared" si="139"/>
        <v>#VALUE!</v>
      </c>
      <c r="W325" s="1606" t="e">
        <f t="shared" si="139"/>
        <v>#VALUE!</v>
      </c>
      <c r="X325" s="1606" t="e">
        <f t="shared" si="139"/>
        <v>#VALUE!</v>
      </c>
      <c r="Y325" s="1606" t="e">
        <f t="shared" si="139"/>
        <v>#VALUE!</v>
      </c>
      <c r="Z325" s="1606" t="e">
        <f t="shared" si="139"/>
        <v>#VALUE!</v>
      </c>
      <c r="AA325" s="1606" t="e">
        <f t="shared" si="139"/>
        <v>#VALUE!</v>
      </c>
      <c r="AB325" s="1606" t="e">
        <f t="shared" si="139"/>
        <v>#VALUE!</v>
      </c>
      <c r="AC325" s="1606" t="e">
        <f t="shared" si="139"/>
        <v>#VALUE!</v>
      </c>
      <c r="AD325" s="1606" t="e">
        <f t="shared" si="139"/>
        <v>#VALUE!</v>
      </c>
      <c r="AE325" s="1606" t="e">
        <f t="shared" si="139"/>
        <v>#VALUE!</v>
      </c>
      <c r="AF325" s="1606" t="e">
        <f t="shared" si="139"/>
        <v>#VALUE!</v>
      </c>
      <c r="AG325" s="1606" t="e">
        <f t="shared" si="139"/>
        <v>#VALUE!</v>
      </c>
      <c r="AH325" s="1604" t="s">
        <v>2273</v>
      </c>
      <c r="AI325" s="1605">
        <f>_xlfn.AGGREGATE(9,6,C325:AG325)</f>
        <v>0</v>
      </c>
      <c r="AJ325" s="1595"/>
      <c r="AK325" s="1567"/>
      <c r="AL325" s="1567"/>
    </row>
    <row r="326" spans="2:38">
      <c r="B326" s="1565"/>
      <c r="C326" s="1565"/>
      <c r="D326" s="1565"/>
      <c r="E326" s="1565"/>
      <c r="F326" s="1565"/>
      <c r="G326" s="1565"/>
      <c r="H326" s="1565"/>
      <c r="I326" s="1565"/>
      <c r="J326" s="1565"/>
      <c r="K326" s="1565"/>
      <c r="L326" s="1565"/>
      <c r="M326" s="1565"/>
      <c r="N326" s="1565"/>
      <c r="O326" s="1565"/>
      <c r="P326" s="1565"/>
      <c r="Q326" s="1565"/>
      <c r="R326" s="1565"/>
      <c r="S326" s="1565"/>
      <c r="T326" s="1565"/>
      <c r="U326" s="1565"/>
      <c r="V326" s="1565"/>
      <c r="W326" s="1565"/>
      <c r="X326" s="1565"/>
      <c r="Y326" s="1565"/>
      <c r="Z326" s="1565"/>
      <c r="AA326" s="1565"/>
      <c r="AB326" s="1565"/>
      <c r="AC326" s="1565"/>
      <c r="AD326" s="1565"/>
      <c r="AE326" s="1565"/>
      <c r="AF326" s="1565"/>
      <c r="AG326" s="1565"/>
      <c r="AH326" s="1567"/>
      <c r="AI326" s="1565"/>
      <c r="AJ326" s="1567"/>
      <c r="AK326" s="1567"/>
      <c r="AL326" s="1567"/>
    </row>
    <row r="327" spans="2:38" hidden="1">
      <c r="B327" s="1565"/>
      <c r="C327" s="1565" t="e">
        <f>YEAR(C330)</f>
        <v>#VALUE!</v>
      </c>
      <c r="D327" s="1565" t="e">
        <f>MONTH(C330)</f>
        <v>#VALUE!</v>
      </c>
      <c r="E327" s="1565"/>
      <c r="F327" s="1565"/>
      <c r="G327" s="1565"/>
      <c r="H327" s="1565"/>
      <c r="I327" s="1565"/>
      <c r="J327" s="1565"/>
      <c r="K327" s="1565"/>
      <c r="L327" s="1565"/>
      <c r="M327" s="1565"/>
      <c r="N327" s="1565"/>
      <c r="O327" s="1565"/>
      <c r="P327" s="1565"/>
      <c r="Q327" s="1565"/>
      <c r="R327" s="1565"/>
      <c r="S327" s="1565"/>
      <c r="T327" s="1565"/>
      <c r="U327" s="1565"/>
      <c r="V327" s="1565"/>
      <c r="W327" s="1565"/>
      <c r="X327" s="1565"/>
      <c r="Y327" s="1565"/>
      <c r="Z327" s="1565"/>
      <c r="AA327" s="1565"/>
      <c r="AB327" s="1565"/>
      <c r="AC327" s="1565"/>
      <c r="AD327" s="1565"/>
      <c r="AE327" s="1565"/>
      <c r="AF327" s="1565"/>
      <c r="AG327" s="1565"/>
      <c r="AH327" s="1567"/>
      <c r="AI327" s="1565"/>
      <c r="AJ327" s="1567"/>
      <c r="AK327" s="1567"/>
      <c r="AL327" s="1567"/>
    </row>
    <row r="328" spans="2:38">
      <c r="B328" s="1570" t="s">
        <v>2266</v>
      </c>
      <c r="C328" s="4224" t="e">
        <f>C330</f>
        <v>#VALUE!</v>
      </c>
      <c r="D328" s="4225"/>
      <c r="E328" s="4225"/>
      <c r="F328" s="4225"/>
      <c r="G328" s="4225"/>
      <c r="H328" s="4225"/>
      <c r="I328" s="4225"/>
      <c r="J328" s="4225"/>
      <c r="K328" s="4225"/>
      <c r="L328" s="4225"/>
      <c r="M328" s="4225"/>
      <c r="N328" s="4225"/>
      <c r="O328" s="4225"/>
      <c r="P328" s="4225"/>
      <c r="Q328" s="4225"/>
      <c r="R328" s="4225"/>
      <c r="S328" s="4225"/>
      <c r="T328" s="4225"/>
      <c r="U328" s="4225"/>
      <c r="V328" s="4225"/>
      <c r="W328" s="4225"/>
      <c r="X328" s="4225"/>
      <c r="Y328" s="4225"/>
      <c r="Z328" s="4225"/>
      <c r="AA328" s="4225"/>
      <c r="AB328" s="4225"/>
      <c r="AC328" s="4225"/>
      <c r="AD328" s="4225"/>
      <c r="AE328" s="4225"/>
      <c r="AF328" s="4225"/>
      <c r="AG328" s="4225"/>
      <c r="AH328" s="4225"/>
      <c r="AI328" s="4226"/>
      <c r="AJ328" s="1567"/>
      <c r="AK328" s="1567"/>
      <c r="AL328" s="1567"/>
    </row>
    <row r="329" spans="2:38" hidden="1">
      <c r="B329" s="1608"/>
      <c r="C329" s="1590" t="e">
        <f>DATE($C327,$D327,1)</f>
        <v>#VALUE!</v>
      </c>
      <c r="D329" s="1590" t="e">
        <f t="shared" ref="D329:AG329" si="140">C329+1</f>
        <v>#VALUE!</v>
      </c>
      <c r="E329" s="1590" t="e">
        <f t="shared" si="140"/>
        <v>#VALUE!</v>
      </c>
      <c r="F329" s="1590" t="e">
        <f t="shared" si="140"/>
        <v>#VALUE!</v>
      </c>
      <c r="G329" s="1590" t="e">
        <f t="shared" si="140"/>
        <v>#VALUE!</v>
      </c>
      <c r="H329" s="1590" t="e">
        <f t="shared" si="140"/>
        <v>#VALUE!</v>
      </c>
      <c r="I329" s="1590" t="e">
        <f t="shared" si="140"/>
        <v>#VALUE!</v>
      </c>
      <c r="J329" s="1590" t="e">
        <f t="shared" si="140"/>
        <v>#VALUE!</v>
      </c>
      <c r="K329" s="1590" t="e">
        <f t="shared" si="140"/>
        <v>#VALUE!</v>
      </c>
      <c r="L329" s="1590" t="e">
        <f t="shared" si="140"/>
        <v>#VALUE!</v>
      </c>
      <c r="M329" s="1590" t="e">
        <f t="shared" si="140"/>
        <v>#VALUE!</v>
      </c>
      <c r="N329" s="1590" t="e">
        <f t="shared" si="140"/>
        <v>#VALUE!</v>
      </c>
      <c r="O329" s="1590" t="e">
        <f t="shared" si="140"/>
        <v>#VALUE!</v>
      </c>
      <c r="P329" s="1590" t="e">
        <f t="shared" si="140"/>
        <v>#VALUE!</v>
      </c>
      <c r="Q329" s="1590" t="e">
        <f t="shared" si="140"/>
        <v>#VALUE!</v>
      </c>
      <c r="R329" s="1590" t="e">
        <f t="shared" si="140"/>
        <v>#VALUE!</v>
      </c>
      <c r="S329" s="1590" t="e">
        <f t="shared" si="140"/>
        <v>#VALUE!</v>
      </c>
      <c r="T329" s="1590" t="e">
        <f t="shared" si="140"/>
        <v>#VALUE!</v>
      </c>
      <c r="U329" s="1590" t="e">
        <f t="shared" si="140"/>
        <v>#VALUE!</v>
      </c>
      <c r="V329" s="1590" t="e">
        <f t="shared" si="140"/>
        <v>#VALUE!</v>
      </c>
      <c r="W329" s="1590" t="e">
        <f t="shared" si="140"/>
        <v>#VALUE!</v>
      </c>
      <c r="X329" s="1590" t="e">
        <f t="shared" si="140"/>
        <v>#VALUE!</v>
      </c>
      <c r="Y329" s="1590" t="e">
        <f t="shared" si="140"/>
        <v>#VALUE!</v>
      </c>
      <c r="Z329" s="1590" t="e">
        <f t="shared" si="140"/>
        <v>#VALUE!</v>
      </c>
      <c r="AA329" s="1590" t="e">
        <f t="shared" si="140"/>
        <v>#VALUE!</v>
      </c>
      <c r="AB329" s="1590" t="e">
        <f t="shared" si="140"/>
        <v>#VALUE!</v>
      </c>
      <c r="AC329" s="1590" t="e">
        <f t="shared" si="140"/>
        <v>#VALUE!</v>
      </c>
      <c r="AD329" s="1590" t="e">
        <f t="shared" si="140"/>
        <v>#VALUE!</v>
      </c>
      <c r="AE329" s="1590" t="e">
        <f t="shared" si="140"/>
        <v>#VALUE!</v>
      </c>
      <c r="AF329" s="1590" t="e">
        <f t="shared" si="140"/>
        <v>#VALUE!</v>
      </c>
      <c r="AG329" s="1590" t="e">
        <f t="shared" si="140"/>
        <v>#VALUE!</v>
      </c>
      <c r="AH329" s="1609"/>
      <c r="AI329" s="1610"/>
      <c r="AJ329" s="1567"/>
      <c r="AK329" s="1567"/>
      <c r="AL329" s="1567"/>
    </row>
    <row r="330" spans="2:38">
      <c r="B330" s="1611" t="s">
        <v>2267</v>
      </c>
      <c r="C330" s="1612" t="e">
        <f>IF(EDATE(C313,1)&gt;$G$5,"",EDATE(C313,1))</f>
        <v>#VALUE!</v>
      </c>
      <c r="D330" s="1590" t="e">
        <f t="shared" ref="D330:AG330" si="141">IF(D329&gt;$G$5,"",IF(C330=EOMONTH(DATE($C327,$D327,1),0),"",IF(C330="","",C330+1)))</f>
        <v>#VALUE!</v>
      </c>
      <c r="E330" s="1590" t="e">
        <f t="shared" si="141"/>
        <v>#VALUE!</v>
      </c>
      <c r="F330" s="1590" t="e">
        <f t="shared" si="141"/>
        <v>#VALUE!</v>
      </c>
      <c r="G330" s="1590" t="e">
        <f t="shared" si="141"/>
        <v>#VALUE!</v>
      </c>
      <c r="H330" s="1590" t="e">
        <f t="shared" si="141"/>
        <v>#VALUE!</v>
      </c>
      <c r="I330" s="1590" t="e">
        <f t="shared" si="141"/>
        <v>#VALUE!</v>
      </c>
      <c r="J330" s="1590" t="e">
        <f t="shared" si="141"/>
        <v>#VALUE!</v>
      </c>
      <c r="K330" s="1590" t="e">
        <f t="shared" si="141"/>
        <v>#VALUE!</v>
      </c>
      <c r="L330" s="1590" t="e">
        <f t="shared" si="141"/>
        <v>#VALUE!</v>
      </c>
      <c r="M330" s="1590" t="e">
        <f t="shared" si="141"/>
        <v>#VALUE!</v>
      </c>
      <c r="N330" s="1590" t="e">
        <f t="shared" si="141"/>
        <v>#VALUE!</v>
      </c>
      <c r="O330" s="1590" t="e">
        <f t="shared" si="141"/>
        <v>#VALUE!</v>
      </c>
      <c r="P330" s="1590" t="e">
        <f t="shared" si="141"/>
        <v>#VALUE!</v>
      </c>
      <c r="Q330" s="1590" t="e">
        <f t="shared" si="141"/>
        <v>#VALUE!</v>
      </c>
      <c r="R330" s="1590" t="e">
        <f t="shared" si="141"/>
        <v>#VALUE!</v>
      </c>
      <c r="S330" s="1590" t="e">
        <f t="shared" si="141"/>
        <v>#VALUE!</v>
      </c>
      <c r="T330" s="1590" t="e">
        <f t="shared" si="141"/>
        <v>#VALUE!</v>
      </c>
      <c r="U330" s="1590" t="e">
        <f t="shared" si="141"/>
        <v>#VALUE!</v>
      </c>
      <c r="V330" s="1590" t="e">
        <f t="shared" si="141"/>
        <v>#VALUE!</v>
      </c>
      <c r="W330" s="1590" t="e">
        <f t="shared" si="141"/>
        <v>#VALUE!</v>
      </c>
      <c r="X330" s="1590" t="e">
        <f t="shared" si="141"/>
        <v>#VALUE!</v>
      </c>
      <c r="Y330" s="1590" t="e">
        <f t="shared" si="141"/>
        <v>#VALUE!</v>
      </c>
      <c r="Z330" s="1590" t="e">
        <f t="shared" si="141"/>
        <v>#VALUE!</v>
      </c>
      <c r="AA330" s="1590" t="e">
        <f t="shared" si="141"/>
        <v>#VALUE!</v>
      </c>
      <c r="AB330" s="1590" t="e">
        <f t="shared" si="141"/>
        <v>#VALUE!</v>
      </c>
      <c r="AC330" s="1590" t="e">
        <f t="shared" si="141"/>
        <v>#VALUE!</v>
      </c>
      <c r="AD330" s="1590" t="e">
        <f t="shared" si="141"/>
        <v>#VALUE!</v>
      </c>
      <c r="AE330" s="1590" t="e">
        <f t="shared" si="141"/>
        <v>#VALUE!</v>
      </c>
      <c r="AF330" s="1590" t="e">
        <f t="shared" si="141"/>
        <v>#VALUE!</v>
      </c>
      <c r="AG330" s="1590" t="e">
        <f t="shared" si="141"/>
        <v>#VALUE!</v>
      </c>
      <c r="AH330" s="1591" t="s">
        <v>2268</v>
      </c>
      <c r="AI330" s="1592">
        <f>+COUNTIFS(C331:AG331,"土",C332:AG332,"")+COUNTIFS(C331:AG331,"日",C332:AG332,"")</f>
        <v>0</v>
      </c>
      <c r="AJ330" s="1567"/>
      <c r="AK330" s="1567"/>
      <c r="AL330" s="1567"/>
    </row>
    <row r="331" spans="2:38" s="1567" customFormat="1">
      <c r="B331" s="1584" t="s">
        <v>1060</v>
      </c>
      <c r="C331" s="1572" t="str">
        <f>IFERROR(TEXT(WEEKDAY(+C330),"aaa"),"")</f>
        <v/>
      </c>
      <c r="D331" s="1572" t="str">
        <f t="shared" ref="D331:AG331" si="142">IFERROR(TEXT(WEEKDAY(+D330),"aaa"),"")</f>
        <v/>
      </c>
      <c r="E331" s="1572" t="str">
        <f t="shared" si="142"/>
        <v/>
      </c>
      <c r="F331" s="1572" t="str">
        <f t="shared" si="142"/>
        <v/>
      </c>
      <c r="G331" s="1572" t="str">
        <f t="shared" si="142"/>
        <v/>
      </c>
      <c r="H331" s="1572" t="str">
        <f t="shared" si="142"/>
        <v/>
      </c>
      <c r="I331" s="1572" t="str">
        <f t="shared" si="142"/>
        <v/>
      </c>
      <c r="J331" s="1572" t="str">
        <f t="shared" si="142"/>
        <v/>
      </c>
      <c r="K331" s="1572" t="str">
        <f t="shared" si="142"/>
        <v/>
      </c>
      <c r="L331" s="1572" t="str">
        <f t="shared" si="142"/>
        <v/>
      </c>
      <c r="M331" s="1572" t="str">
        <f t="shared" si="142"/>
        <v/>
      </c>
      <c r="N331" s="1572" t="str">
        <f t="shared" si="142"/>
        <v/>
      </c>
      <c r="O331" s="1572" t="str">
        <f t="shared" si="142"/>
        <v/>
      </c>
      <c r="P331" s="1572" t="str">
        <f t="shared" si="142"/>
        <v/>
      </c>
      <c r="Q331" s="1572" t="str">
        <f t="shared" si="142"/>
        <v/>
      </c>
      <c r="R331" s="1572" t="str">
        <f t="shared" si="142"/>
        <v/>
      </c>
      <c r="S331" s="1572" t="str">
        <f t="shared" si="142"/>
        <v/>
      </c>
      <c r="T331" s="1572" t="str">
        <f t="shared" si="142"/>
        <v/>
      </c>
      <c r="U331" s="1572" t="str">
        <f t="shared" si="142"/>
        <v/>
      </c>
      <c r="V331" s="1572" t="str">
        <f t="shared" si="142"/>
        <v/>
      </c>
      <c r="W331" s="1572" t="str">
        <f t="shared" si="142"/>
        <v/>
      </c>
      <c r="X331" s="1572" t="str">
        <f t="shared" si="142"/>
        <v/>
      </c>
      <c r="Y331" s="1572" t="str">
        <f t="shared" si="142"/>
        <v/>
      </c>
      <c r="Z331" s="1572" t="str">
        <f t="shared" si="142"/>
        <v/>
      </c>
      <c r="AA331" s="1572" t="str">
        <f t="shared" si="142"/>
        <v/>
      </c>
      <c r="AB331" s="1572" t="str">
        <f t="shared" si="142"/>
        <v/>
      </c>
      <c r="AC331" s="1572" t="str">
        <f t="shared" si="142"/>
        <v/>
      </c>
      <c r="AD331" s="1572" t="str">
        <f t="shared" si="142"/>
        <v/>
      </c>
      <c r="AE331" s="1572" t="str">
        <f t="shared" si="142"/>
        <v/>
      </c>
      <c r="AF331" s="1572" t="str">
        <f t="shared" si="142"/>
        <v/>
      </c>
      <c r="AG331" s="1572" t="str">
        <f t="shared" si="142"/>
        <v/>
      </c>
      <c r="AH331" s="1591" t="s">
        <v>2269</v>
      </c>
      <c r="AI331" s="1592">
        <f>+COUNTIF(C332:AG332,"夏休")+COUNTIF(C332:AG332,"冬休")+COUNTIF(C332:AG332,"中止")</f>
        <v>0</v>
      </c>
    </row>
    <row r="332" spans="2:38" s="1567" customFormat="1" ht="13.5" customHeight="1">
      <c r="B332" s="4227" t="s">
        <v>2270</v>
      </c>
      <c r="C332" s="4229"/>
      <c r="D332" s="4220"/>
      <c r="E332" s="4220"/>
      <c r="F332" s="4220"/>
      <c r="G332" s="4220"/>
      <c r="H332" s="4220"/>
      <c r="I332" s="4220"/>
      <c r="J332" s="4220"/>
      <c r="K332" s="4220"/>
      <c r="L332" s="4220"/>
      <c r="M332" s="4220"/>
      <c r="N332" s="4220"/>
      <c r="O332" s="4220"/>
      <c r="P332" s="4220"/>
      <c r="Q332" s="4220"/>
      <c r="R332" s="4220"/>
      <c r="S332" s="4220"/>
      <c r="T332" s="4220"/>
      <c r="U332" s="4220"/>
      <c r="V332" s="4220"/>
      <c r="W332" s="4220"/>
      <c r="X332" s="4220"/>
      <c r="Y332" s="4220"/>
      <c r="Z332" s="4220"/>
      <c r="AA332" s="4220"/>
      <c r="AB332" s="4220"/>
      <c r="AC332" s="4220"/>
      <c r="AD332" s="4220"/>
      <c r="AE332" s="4220"/>
      <c r="AF332" s="4220"/>
      <c r="AG332" s="4221"/>
      <c r="AH332" s="1593" t="s">
        <v>1061</v>
      </c>
      <c r="AI332" s="1594">
        <f>COUNT(C330:AG330)-AI331</f>
        <v>0</v>
      </c>
    </row>
    <row r="333" spans="2:38" s="1567" customFormat="1" ht="13.5" customHeight="1">
      <c r="B333" s="4228"/>
      <c r="C333" s="4229"/>
      <c r="D333" s="4220"/>
      <c r="E333" s="4220"/>
      <c r="F333" s="4220"/>
      <c r="G333" s="4220"/>
      <c r="H333" s="4220"/>
      <c r="I333" s="4220"/>
      <c r="J333" s="4220"/>
      <c r="K333" s="4220"/>
      <c r="L333" s="4220"/>
      <c r="M333" s="4220"/>
      <c r="N333" s="4220"/>
      <c r="O333" s="4220"/>
      <c r="P333" s="4220"/>
      <c r="Q333" s="4220"/>
      <c r="R333" s="4220"/>
      <c r="S333" s="4220"/>
      <c r="T333" s="4220"/>
      <c r="U333" s="4220"/>
      <c r="V333" s="4220"/>
      <c r="W333" s="4220"/>
      <c r="X333" s="4220"/>
      <c r="Y333" s="4220"/>
      <c r="Z333" s="4220"/>
      <c r="AA333" s="4220"/>
      <c r="AB333" s="4220"/>
      <c r="AC333" s="4220"/>
      <c r="AD333" s="4220"/>
      <c r="AE333" s="4220"/>
      <c r="AF333" s="4220"/>
      <c r="AG333" s="4221"/>
      <c r="AH333" s="1593" t="s">
        <v>1062</v>
      </c>
      <c r="AI333" s="1594">
        <f>+COUNTIF(C334:AG335,"休")</f>
        <v>0</v>
      </c>
      <c r="AJ333" s="1595" t="e">
        <f>IF(AI334&gt;0.285,"",IF(AI333&lt;AI330,"←計画日数が足りません",""))</f>
        <v>#DIV/0!</v>
      </c>
    </row>
    <row r="334" spans="2:38" s="1567" customFormat="1" ht="13.5" customHeight="1">
      <c r="B334" s="4222" t="s">
        <v>1055</v>
      </c>
      <c r="C334" s="4223"/>
      <c r="D334" s="4214"/>
      <c r="E334" s="4214"/>
      <c r="F334" s="4214"/>
      <c r="G334" s="4214"/>
      <c r="H334" s="4214"/>
      <c r="I334" s="4214"/>
      <c r="J334" s="4214"/>
      <c r="K334" s="4214"/>
      <c r="L334" s="4214"/>
      <c r="M334" s="4214"/>
      <c r="N334" s="4214"/>
      <c r="O334" s="4214"/>
      <c r="P334" s="4214"/>
      <c r="Q334" s="4214"/>
      <c r="R334" s="4214"/>
      <c r="S334" s="4214"/>
      <c r="T334" s="4214"/>
      <c r="U334" s="4214"/>
      <c r="V334" s="4214"/>
      <c r="W334" s="4214"/>
      <c r="X334" s="4214"/>
      <c r="Y334" s="4214"/>
      <c r="Z334" s="4214"/>
      <c r="AA334" s="4214"/>
      <c r="AB334" s="4214"/>
      <c r="AC334" s="4214"/>
      <c r="AD334" s="4214"/>
      <c r="AE334" s="4214"/>
      <c r="AF334" s="4214"/>
      <c r="AG334" s="4215"/>
      <c r="AH334" s="1593" t="s">
        <v>1063</v>
      </c>
      <c r="AI334" s="1596" t="e">
        <f>+AI333/AI332</f>
        <v>#DIV/0!</v>
      </c>
    </row>
    <row r="335" spans="2:38" s="1567" customFormat="1">
      <c r="B335" s="4222"/>
      <c r="C335" s="4223"/>
      <c r="D335" s="4214"/>
      <c r="E335" s="4214"/>
      <c r="F335" s="4214"/>
      <c r="G335" s="4214"/>
      <c r="H335" s="4214"/>
      <c r="I335" s="4214"/>
      <c r="J335" s="4214"/>
      <c r="K335" s="4214"/>
      <c r="L335" s="4214"/>
      <c r="M335" s="4214"/>
      <c r="N335" s="4214"/>
      <c r="O335" s="4214"/>
      <c r="P335" s="4214"/>
      <c r="Q335" s="4214"/>
      <c r="R335" s="4214"/>
      <c r="S335" s="4214"/>
      <c r="T335" s="4214"/>
      <c r="U335" s="4214"/>
      <c r="V335" s="4214"/>
      <c r="W335" s="4214"/>
      <c r="X335" s="4214"/>
      <c r="Y335" s="4214"/>
      <c r="Z335" s="4214"/>
      <c r="AA335" s="4214"/>
      <c r="AB335" s="4214"/>
      <c r="AC335" s="4214"/>
      <c r="AD335" s="4214"/>
      <c r="AE335" s="4214"/>
      <c r="AF335" s="4214"/>
      <c r="AG335" s="4215"/>
      <c r="AH335" s="1593" t="s">
        <v>1051</v>
      </c>
      <c r="AI335" s="1594">
        <f>+COUNTA(C336:AG337)</f>
        <v>0</v>
      </c>
    </row>
    <row r="336" spans="2:38" s="1567" customFormat="1">
      <c r="B336" s="4216" t="s">
        <v>1057</v>
      </c>
      <c r="C336" s="4218"/>
      <c r="D336" s="4212"/>
      <c r="E336" s="4212"/>
      <c r="F336" s="4212"/>
      <c r="G336" s="4212"/>
      <c r="H336" s="4212"/>
      <c r="I336" s="4212"/>
      <c r="J336" s="4212"/>
      <c r="K336" s="4212"/>
      <c r="L336" s="4212"/>
      <c r="M336" s="4212"/>
      <c r="N336" s="4212"/>
      <c r="O336" s="4212"/>
      <c r="P336" s="4212"/>
      <c r="Q336" s="4212"/>
      <c r="R336" s="4212"/>
      <c r="S336" s="4212"/>
      <c r="T336" s="4212"/>
      <c r="U336" s="4212"/>
      <c r="V336" s="4212"/>
      <c r="W336" s="4212"/>
      <c r="X336" s="4212"/>
      <c r="Y336" s="4212"/>
      <c r="Z336" s="4212"/>
      <c r="AA336" s="4212"/>
      <c r="AB336" s="4212"/>
      <c r="AC336" s="4212"/>
      <c r="AD336" s="4212"/>
      <c r="AE336" s="4212"/>
      <c r="AF336" s="4212"/>
      <c r="AG336" s="4210"/>
      <c r="AH336" s="1597" t="s">
        <v>1064</v>
      </c>
      <c r="AI336" s="1598" t="e">
        <f>+AI335/AI332</f>
        <v>#DIV/0!</v>
      </c>
      <c r="AL336" s="1565">
        <f>+COUNTIF(C334:AG335,"休")</f>
        <v>0</v>
      </c>
    </row>
    <row r="337" spans="2:38" s="1567" customFormat="1">
      <c r="B337" s="4217"/>
      <c r="C337" s="4219"/>
      <c r="D337" s="4213"/>
      <c r="E337" s="4213"/>
      <c r="F337" s="4213"/>
      <c r="G337" s="4213"/>
      <c r="H337" s="4213"/>
      <c r="I337" s="4213"/>
      <c r="J337" s="4213"/>
      <c r="K337" s="4213"/>
      <c r="L337" s="4213"/>
      <c r="M337" s="4213"/>
      <c r="N337" s="4213"/>
      <c r="O337" s="4213"/>
      <c r="P337" s="4213"/>
      <c r="Q337" s="4213"/>
      <c r="R337" s="4213"/>
      <c r="S337" s="4213"/>
      <c r="T337" s="4213"/>
      <c r="U337" s="4213"/>
      <c r="V337" s="4213"/>
      <c r="W337" s="4213"/>
      <c r="X337" s="4213"/>
      <c r="Y337" s="4213"/>
      <c r="Z337" s="4213"/>
      <c r="AA337" s="4213"/>
      <c r="AB337" s="4213"/>
      <c r="AC337" s="4213"/>
      <c r="AD337" s="4213"/>
      <c r="AE337" s="4213"/>
      <c r="AF337" s="4213"/>
      <c r="AG337" s="4211"/>
      <c r="AH337" s="1599" t="s">
        <v>2271</v>
      </c>
      <c r="AI337" s="1600" t="str">
        <f>IF(7&gt;AI332,"対象外",IF(OR(AI335&gt;=AI330,AI336&gt;=0.285),"OK","NG"))</f>
        <v>対象外</v>
      </c>
      <c r="AJ337" s="1595" t="str">
        <f>IF(AI337="対象外","←７日間に満たない期間は達成判定の対象外",IF(AI337="NG","←月単位未達成","←月単位達成"))</f>
        <v>←７日間に満たない期間は達成判定の対象外</v>
      </c>
      <c r="AL337" s="1601" t="str">
        <f>IF(7&gt;AI332,"対象外",IF(AL336&gt;=AI330,"OK","NG"))</f>
        <v>対象外</v>
      </c>
    </row>
    <row r="338" spans="2:38" hidden="1">
      <c r="B338" s="1602" t="s">
        <v>2373</v>
      </c>
      <c r="C338" s="1603" t="e">
        <f t="shared" ref="C338:AG338" si="143">IF(AND(DAY(C330)&gt;=22,DAY(C330)&lt;=28,C331="土"),1,0)</f>
        <v>#VALUE!</v>
      </c>
      <c r="D338" s="1603" t="e">
        <f t="shared" si="143"/>
        <v>#VALUE!</v>
      </c>
      <c r="E338" s="1603" t="e">
        <f t="shared" si="143"/>
        <v>#VALUE!</v>
      </c>
      <c r="F338" s="1603" t="e">
        <f t="shared" si="143"/>
        <v>#VALUE!</v>
      </c>
      <c r="G338" s="1603" t="e">
        <f t="shared" si="143"/>
        <v>#VALUE!</v>
      </c>
      <c r="H338" s="1603" t="e">
        <f t="shared" si="143"/>
        <v>#VALUE!</v>
      </c>
      <c r="I338" s="1603" t="e">
        <f t="shared" si="143"/>
        <v>#VALUE!</v>
      </c>
      <c r="J338" s="1603" t="e">
        <f t="shared" si="143"/>
        <v>#VALUE!</v>
      </c>
      <c r="K338" s="1603" t="e">
        <f t="shared" si="143"/>
        <v>#VALUE!</v>
      </c>
      <c r="L338" s="1603" t="e">
        <f t="shared" si="143"/>
        <v>#VALUE!</v>
      </c>
      <c r="M338" s="1603" t="e">
        <f t="shared" si="143"/>
        <v>#VALUE!</v>
      </c>
      <c r="N338" s="1603" t="e">
        <f t="shared" si="143"/>
        <v>#VALUE!</v>
      </c>
      <c r="O338" s="1603" t="e">
        <f t="shared" si="143"/>
        <v>#VALUE!</v>
      </c>
      <c r="P338" s="1603" t="e">
        <f t="shared" si="143"/>
        <v>#VALUE!</v>
      </c>
      <c r="Q338" s="1603" t="e">
        <f t="shared" si="143"/>
        <v>#VALUE!</v>
      </c>
      <c r="R338" s="1603" t="e">
        <f t="shared" si="143"/>
        <v>#VALUE!</v>
      </c>
      <c r="S338" s="1603" t="e">
        <f t="shared" si="143"/>
        <v>#VALUE!</v>
      </c>
      <c r="T338" s="1603" t="e">
        <f t="shared" si="143"/>
        <v>#VALUE!</v>
      </c>
      <c r="U338" s="1603" t="e">
        <f t="shared" si="143"/>
        <v>#VALUE!</v>
      </c>
      <c r="V338" s="1603" t="e">
        <f t="shared" si="143"/>
        <v>#VALUE!</v>
      </c>
      <c r="W338" s="1603" t="e">
        <f t="shared" si="143"/>
        <v>#VALUE!</v>
      </c>
      <c r="X338" s="1603" t="e">
        <f t="shared" si="143"/>
        <v>#VALUE!</v>
      </c>
      <c r="Y338" s="1603" t="e">
        <f t="shared" si="143"/>
        <v>#VALUE!</v>
      </c>
      <c r="Z338" s="1603" t="e">
        <f t="shared" si="143"/>
        <v>#VALUE!</v>
      </c>
      <c r="AA338" s="1603" t="e">
        <f t="shared" si="143"/>
        <v>#VALUE!</v>
      </c>
      <c r="AB338" s="1603" t="e">
        <f t="shared" si="143"/>
        <v>#VALUE!</v>
      </c>
      <c r="AC338" s="1603" t="e">
        <f t="shared" si="143"/>
        <v>#VALUE!</v>
      </c>
      <c r="AD338" s="1603" t="e">
        <f t="shared" si="143"/>
        <v>#VALUE!</v>
      </c>
      <c r="AE338" s="1603" t="e">
        <f t="shared" si="143"/>
        <v>#VALUE!</v>
      </c>
      <c r="AF338" s="1603" t="e">
        <f t="shared" si="143"/>
        <v>#VALUE!</v>
      </c>
      <c r="AG338" s="1603" t="e">
        <f t="shared" si="143"/>
        <v>#VALUE!</v>
      </c>
      <c r="AH338" s="1604" t="s">
        <v>2272</v>
      </c>
      <c r="AI338" s="1605">
        <f>_xlfn.AGGREGATE(9,6,C338:AG338)</f>
        <v>0</v>
      </c>
      <c r="AJ338" s="1595"/>
      <c r="AK338" s="1567"/>
      <c r="AL338" s="1567"/>
    </row>
    <row r="339" spans="2:38" hidden="1">
      <c r="B339" s="1602" t="s">
        <v>2374</v>
      </c>
      <c r="C339" s="1606" t="e">
        <f t="shared" ref="C339:AG339" si="144">IF(AND(DAY(C330)&gt;=22,DAY(C330)&lt;=28,C331="土",OR(C336="休",C336="雨")),1,0)</f>
        <v>#VALUE!</v>
      </c>
      <c r="D339" s="1606" t="e">
        <f t="shared" si="144"/>
        <v>#VALUE!</v>
      </c>
      <c r="E339" s="1606" t="e">
        <f t="shared" si="144"/>
        <v>#VALUE!</v>
      </c>
      <c r="F339" s="1606" t="e">
        <f t="shared" si="144"/>
        <v>#VALUE!</v>
      </c>
      <c r="G339" s="1606" t="e">
        <f t="shared" si="144"/>
        <v>#VALUE!</v>
      </c>
      <c r="H339" s="1606" t="e">
        <f t="shared" si="144"/>
        <v>#VALUE!</v>
      </c>
      <c r="I339" s="1606" t="e">
        <f t="shared" si="144"/>
        <v>#VALUE!</v>
      </c>
      <c r="J339" s="1606" t="e">
        <f t="shared" si="144"/>
        <v>#VALUE!</v>
      </c>
      <c r="K339" s="1606" t="e">
        <f t="shared" si="144"/>
        <v>#VALUE!</v>
      </c>
      <c r="L339" s="1606" t="e">
        <f t="shared" si="144"/>
        <v>#VALUE!</v>
      </c>
      <c r="M339" s="1606" t="e">
        <f t="shared" si="144"/>
        <v>#VALUE!</v>
      </c>
      <c r="N339" s="1606" t="e">
        <f t="shared" si="144"/>
        <v>#VALUE!</v>
      </c>
      <c r="O339" s="1606" t="e">
        <f t="shared" si="144"/>
        <v>#VALUE!</v>
      </c>
      <c r="P339" s="1606" t="e">
        <f t="shared" si="144"/>
        <v>#VALUE!</v>
      </c>
      <c r="Q339" s="1606" t="e">
        <f t="shared" si="144"/>
        <v>#VALUE!</v>
      </c>
      <c r="R339" s="1606" t="e">
        <f t="shared" si="144"/>
        <v>#VALUE!</v>
      </c>
      <c r="S339" s="1606" t="e">
        <f t="shared" si="144"/>
        <v>#VALUE!</v>
      </c>
      <c r="T339" s="1606" t="e">
        <f t="shared" si="144"/>
        <v>#VALUE!</v>
      </c>
      <c r="U339" s="1606" t="e">
        <f t="shared" si="144"/>
        <v>#VALUE!</v>
      </c>
      <c r="V339" s="1606" t="e">
        <f t="shared" si="144"/>
        <v>#VALUE!</v>
      </c>
      <c r="W339" s="1606" t="e">
        <f t="shared" si="144"/>
        <v>#VALUE!</v>
      </c>
      <c r="X339" s="1606" t="e">
        <f t="shared" si="144"/>
        <v>#VALUE!</v>
      </c>
      <c r="Y339" s="1606" t="e">
        <f t="shared" si="144"/>
        <v>#VALUE!</v>
      </c>
      <c r="Z339" s="1606" t="e">
        <f t="shared" si="144"/>
        <v>#VALUE!</v>
      </c>
      <c r="AA339" s="1606" t="e">
        <f t="shared" si="144"/>
        <v>#VALUE!</v>
      </c>
      <c r="AB339" s="1606" t="e">
        <f t="shared" si="144"/>
        <v>#VALUE!</v>
      </c>
      <c r="AC339" s="1606" t="e">
        <f t="shared" si="144"/>
        <v>#VALUE!</v>
      </c>
      <c r="AD339" s="1606" t="e">
        <f t="shared" si="144"/>
        <v>#VALUE!</v>
      </c>
      <c r="AE339" s="1606" t="e">
        <f t="shared" si="144"/>
        <v>#VALUE!</v>
      </c>
      <c r="AF339" s="1606" t="e">
        <f t="shared" si="144"/>
        <v>#VALUE!</v>
      </c>
      <c r="AG339" s="1606" t="e">
        <f t="shared" si="144"/>
        <v>#VALUE!</v>
      </c>
      <c r="AH339" s="1604" t="s">
        <v>2273</v>
      </c>
      <c r="AI339" s="1605">
        <f>_xlfn.AGGREGATE(9,6,C339:AG339)</f>
        <v>0</v>
      </c>
      <c r="AJ339" s="1595"/>
      <c r="AK339" s="1567"/>
      <c r="AL339" s="1567"/>
    </row>
    <row r="340" spans="2:38" hidden="1">
      <c r="B340" s="1602" t="s">
        <v>2375</v>
      </c>
      <c r="C340" s="1603" t="e">
        <f>IF(AND(DAY(C330)&gt;=8,DAY(C330)&lt;=14,C331="土"),1,0)</f>
        <v>#VALUE!</v>
      </c>
      <c r="D340" s="1603" t="e">
        <f>IF(AND(DAY(D330)&gt;=8,DAY(D330)&lt;=14,D331="土"),1,0)</f>
        <v>#VALUE!</v>
      </c>
      <c r="E340" s="1603" t="e">
        <f t="shared" ref="E340:AG340" si="145">IF(AND(DAY(E330)&gt;=8,DAY(E330)&lt;=14,E331="土"),1,0)</f>
        <v>#VALUE!</v>
      </c>
      <c r="F340" s="1603" t="e">
        <f t="shared" si="145"/>
        <v>#VALUE!</v>
      </c>
      <c r="G340" s="1603" t="e">
        <f t="shared" si="145"/>
        <v>#VALUE!</v>
      </c>
      <c r="H340" s="1603" t="e">
        <f t="shared" si="145"/>
        <v>#VALUE!</v>
      </c>
      <c r="I340" s="1603" t="e">
        <f t="shared" si="145"/>
        <v>#VALUE!</v>
      </c>
      <c r="J340" s="1603" t="e">
        <f t="shared" si="145"/>
        <v>#VALUE!</v>
      </c>
      <c r="K340" s="1603" t="e">
        <f t="shared" si="145"/>
        <v>#VALUE!</v>
      </c>
      <c r="L340" s="1603" t="e">
        <f t="shared" si="145"/>
        <v>#VALUE!</v>
      </c>
      <c r="M340" s="1603" t="e">
        <f t="shared" si="145"/>
        <v>#VALUE!</v>
      </c>
      <c r="N340" s="1603" t="e">
        <f t="shared" si="145"/>
        <v>#VALUE!</v>
      </c>
      <c r="O340" s="1603" t="e">
        <f t="shared" si="145"/>
        <v>#VALUE!</v>
      </c>
      <c r="P340" s="1603" t="e">
        <f t="shared" si="145"/>
        <v>#VALUE!</v>
      </c>
      <c r="Q340" s="1603" t="e">
        <f t="shared" si="145"/>
        <v>#VALUE!</v>
      </c>
      <c r="R340" s="1603" t="e">
        <f t="shared" si="145"/>
        <v>#VALUE!</v>
      </c>
      <c r="S340" s="1603" t="e">
        <f t="shared" si="145"/>
        <v>#VALUE!</v>
      </c>
      <c r="T340" s="1603" t="e">
        <f t="shared" si="145"/>
        <v>#VALUE!</v>
      </c>
      <c r="U340" s="1603" t="e">
        <f t="shared" si="145"/>
        <v>#VALUE!</v>
      </c>
      <c r="V340" s="1603" t="e">
        <f t="shared" si="145"/>
        <v>#VALUE!</v>
      </c>
      <c r="W340" s="1603" t="e">
        <f t="shared" si="145"/>
        <v>#VALUE!</v>
      </c>
      <c r="X340" s="1603" t="e">
        <f t="shared" si="145"/>
        <v>#VALUE!</v>
      </c>
      <c r="Y340" s="1603" t="e">
        <f t="shared" si="145"/>
        <v>#VALUE!</v>
      </c>
      <c r="Z340" s="1603" t="e">
        <f t="shared" si="145"/>
        <v>#VALUE!</v>
      </c>
      <c r="AA340" s="1603" t="e">
        <f t="shared" si="145"/>
        <v>#VALUE!</v>
      </c>
      <c r="AB340" s="1603" t="e">
        <f t="shared" si="145"/>
        <v>#VALUE!</v>
      </c>
      <c r="AC340" s="1603" t="e">
        <f t="shared" si="145"/>
        <v>#VALUE!</v>
      </c>
      <c r="AD340" s="1603" t="e">
        <f t="shared" si="145"/>
        <v>#VALUE!</v>
      </c>
      <c r="AE340" s="1603" t="e">
        <f t="shared" si="145"/>
        <v>#VALUE!</v>
      </c>
      <c r="AF340" s="1603" t="e">
        <f t="shared" si="145"/>
        <v>#VALUE!</v>
      </c>
      <c r="AG340" s="1603" t="e">
        <f t="shared" si="145"/>
        <v>#VALUE!</v>
      </c>
      <c r="AH340" s="1604" t="s">
        <v>2272</v>
      </c>
      <c r="AI340" s="1605">
        <f>_xlfn.AGGREGATE(9,6,C340:AG340)</f>
        <v>0</v>
      </c>
      <c r="AJ340" s="1595"/>
      <c r="AK340" s="1567"/>
      <c r="AL340" s="1567"/>
    </row>
    <row r="341" spans="2:38" hidden="1">
      <c r="B341" s="1602" t="s">
        <v>2376</v>
      </c>
      <c r="C341" s="1606" t="e">
        <f>IF(AND(DAY(C330)&gt;=8,DAY(C330)&lt;=14,C331="土",OR(C336="休",C336="雨")),1,0)</f>
        <v>#VALUE!</v>
      </c>
      <c r="D341" s="1606" t="e">
        <f>IF(AND(DAY(D330)&gt;=8,DAY(D330)&lt;=14,D331="土",OR(D336="休",D336="雨")),1,0)</f>
        <v>#VALUE!</v>
      </c>
      <c r="E341" s="1606" t="e">
        <f t="shared" ref="E341:AG341" si="146">IF(AND(DAY(E330)&gt;=8,DAY(E330)&lt;=14,E331="土",OR(E336="休",E336="雨")),1,0)</f>
        <v>#VALUE!</v>
      </c>
      <c r="F341" s="1606" t="e">
        <f t="shared" si="146"/>
        <v>#VALUE!</v>
      </c>
      <c r="G341" s="1606" t="e">
        <f t="shared" si="146"/>
        <v>#VALUE!</v>
      </c>
      <c r="H341" s="1606" t="e">
        <f t="shared" si="146"/>
        <v>#VALUE!</v>
      </c>
      <c r="I341" s="1606" t="e">
        <f t="shared" si="146"/>
        <v>#VALUE!</v>
      </c>
      <c r="J341" s="1606" t="e">
        <f t="shared" si="146"/>
        <v>#VALUE!</v>
      </c>
      <c r="K341" s="1606" t="e">
        <f t="shared" si="146"/>
        <v>#VALUE!</v>
      </c>
      <c r="L341" s="1606" t="e">
        <f t="shared" si="146"/>
        <v>#VALUE!</v>
      </c>
      <c r="M341" s="1606" t="e">
        <f t="shared" si="146"/>
        <v>#VALUE!</v>
      </c>
      <c r="N341" s="1606" t="e">
        <f t="shared" si="146"/>
        <v>#VALUE!</v>
      </c>
      <c r="O341" s="1606" t="e">
        <f t="shared" si="146"/>
        <v>#VALUE!</v>
      </c>
      <c r="P341" s="1606" t="e">
        <f t="shared" si="146"/>
        <v>#VALUE!</v>
      </c>
      <c r="Q341" s="1606" t="e">
        <f t="shared" si="146"/>
        <v>#VALUE!</v>
      </c>
      <c r="R341" s="1606" t="e">
        <f t="shared" si="146"/>
        <v>#VALUE!</v>
      </c>
      <c r="S341" s="1606" t="e">
        <f t="shared" si="146"/>
        <v>#VALUE!</v>
      </c>
      <c r="T341" s="1606" t="e">
        <f t="shared" si="146"/>
        <v>#VALUE!</v>
      </c>
      <c r="U341" s="1606" t="e">
        <f t="shared" si="146"/>
        <v>#VALUE!</v>
      </c>
      <c r="V341" s="1606" t="e">
        <f t="shared" si="146"/>
        <v>#VALUE!</v>
      </c>
      <c r="W341" s="1606" t="e">
        <f t="shared" si="146"/>
        <v>#VALUE!</v>
      </c>
      <c r="X341" s="1606" t="e">
        <f t="shared" si="146"/>
        <v>#VALUE!</v>
      </c>
      <c r="Y341" s="1606" t="e">
        <f t="shared" si="146"/>
        <v>#VALUE!</v>
      </c>
      <c r="Z341" s="1606" t="e">
        <f t="shared" si="146"/>
        <v>#VALUE!</v>
      </c>
      <c r="AA341" s="1606" t="e">
        <f t="shared" si="146"/>
        <v>#VALUE!</v>
      </c>
      <c r="AB341" s="1606" t="e">
        <f t="shared" si="146"/>
        <v>#VALUE!</v>
      </c>
      <c r="AC341" s="1606" t="e">
        <f t="shared" si="146"/>
        <v>#VALUE!</v>
      </c>
      <c r="AD341" s="1606" t="e">
        <f t="shared" si="146"/>
        <v>#VALUE!</v>
      </c>
      <c r="AE341" s="1606" t="e">
        <f t="shared" si="146"/>
        <v>#VALUE!</v>
      </c>
      <c r="AF341" s="1606" t="e">
        <f t="shared" si="146"/>
        <v>#VALUE!</v>
      </c>
      <c r="AG341" s="1606" t="e">
        <f t="shared" si="146"/>
        <v>#VALUE!</v>
      </c>
      <c r="AH341" s="1604" t="s">
        <v>2273</v>
      </c>
      <c r="AI341" s="1605">
        <f>_xlfn.AGGREGATE(9,6,C341:AG341)</f>
        <v>0</v>
      </c>
      <c r="AJ341" s="1595"/>
      <c r="AK341" s="1567"/>
      <c r="AL341" s="1567"/>
    </row>
    <row r="342" spans="2:38">
      <c r="B342" s="1565"/>
      <c r="C342" s="1565"/>
      <c r="D342" s="1565"/>
      <c r="E342" s="1565"/>
      <c r="F342" s="1565"/>
      <c r="G342" s="1565"/>
      <c r="H342" s="1565"/>
      <c r="I342" s="1565"/>
      <c r="J342" s="1565"/>
      <c r="K342" s="1565"/>
      <c r="L342" s="1565"/>
      <c r="M342" s="1565"/>
      <c r="N342" s="1565"/>
      <c r="O342" s="1565"/>
      <c r="P342" s="1565"/>
      <c r="Q342" s="1565"/>
      <c r="R342" s="1565"/>
      <c r="S342" s="1565"/>
      <c r="T342" s="1565"/>
      <c r="U342" s="1565"/>
      <c r="V342" s="1565"/>
      <c r="W342" s="1565"/>
      <c r="X342" s="1565"/>
      <c r="Y342" s="1565"/>
      <c r="Z342" s="1565"/>
      <c r="AA342" s="1565"/>
      <c r="AB342" s="1565"/>
      <c r="AC342" s="1565"/>
      <c r="AD342" s="1565"/>
      <c r="AE342" s="1565"/>
      <c r="AF342" s="1565"/>
      <c r="AG342" s="1565"/>
      <c r="AH342" s="1567"/>
      <c r="AI342" s="1565"/>
      <c r="AJ342" s="1567"/>
      <c r="AK342" s="1567"/>
      <c r="AL342" s="1567"/>
    </row>
  </sheetData>
  <mergeCells count="2063">
    <mergeCell ref="U2:V2"/>
    <mergeCell ref="W2:X2"/>
    <mergeCell ref="Y2:Z2"/>
    <mergeCell ref="AB2:AG2"/>
    <mergeCell ref="B3:E3"/>
    <mergeCell ref="S3:T3"/>
    <mergeCell ref="U3:V3"/>
    <mergeCell ref="W3:X3"/>
    <mergeCell ref="Y3:Z3"/>
    <mergeCell ref="AB3:AG3"/>
    <mergeCell ref="O12:O13"/>
    <mergeCell ref="P12:P13"/>
    <mergeCell ref="C8:AI8"/>
    <mergeCell ref="B12:B13"/>
    <mergeCell ref="C12:C13"/>
    <mergeCell ref="D12:D13"/>
    <mergeCell ref="E12:E13"/>
    <mergeCell ref="F12:F13"/>
    <mergeCell ref="G12:G13"/>
    <mergeCell ref="H12:H13"/>
    <mergeCell ref="I12:I13"/>
    <mergeCell ref="J12:J13"/>
    <mergeCell ref="AB4:AG4"/>
    <mergeCell ref="B5:E5"/>
    <mergeCell ref="G5:J5"/>
    <mergeCell ref="L5:N5"/>
    <mergeCell ref="P5:R5"/>
    <mergeCell ref="S5:T5"/>
    <mergeCell ref="U5:V5"/>
    <mergeCell ref="W5:X5"/>
    <mergeCell ref="Y5:Z5"/>
    <mergeCell ref="AB5:AG5"/>
    <mergeCell ref="B4:E4"/>
    <mergeCell ref="G4:J4"/>
    <mergeCell ref="S4:T4"/>
    <mergeCell ref="U4:V4"/>
    <mergeCell ref="W4:X4"/>
    <mergeCell ref="Y4:Z4"/>
    <mergeCell ref="G14:G15"/>
    <mergeCell ref="H14:H15"/>
    <mergeCell ref="I14:I15"/>
    <mergeCell ref="J14:J15"/>
    <mergeCell ref="K14:K15"/>
    <mergeCell ref="L14:L15"/>
    <mergeCell ref="AC12:AC13"/>
    <mergeCell ref="AD12:AD13"/>
    <mergeCell ref="AE12:AE13"/>
    <mergeCell ref="AF12:AF13"/>
    <mergeCell ref="AG12:AG13"/>
    <mergeCell ref="B14:B15"/>
    <mergeCell ref="C14:C15"/>
    <mergeCell ref="D14:D15"/>
    <mergeCell ref="E14:E15"/>
    <mergeCell ref="F14:F15"/>
    <mergeCell ref="W12:W13"/>
    <mergeCell ref="X12:X13"/>
    <mergeCell ref="Y12:Y13"/>
    <mergeCell ref="Z12:Z13"/>
    <mergeCell ref="AA12:AA13"/>
    <mergeCell ref="AB12:AB13"/>
    <mergeCell ref="Q12:Q13"/>
    <mergeCell ref="R12:R13"/>
    <mergeCell ref="S12:S13"/>
    <mergeCell ref="T12:T13"/>
    <mergeCell ref="U12:U13"/>
    <mergeCell ref="V12:V13"/>
    <mergeCell ref="K12:K13"/>
    <mergeCell ref="L12:L13"/>
    <mergeCell ref="M12:M13"/>
    <mergeCell ref="N12:N13"/>
    <mergeCell ref="K16:K17"/>
    <mergeCell ref="L16:L17"/>
    <mergeCell ref="M16:M17"/>
    <mergeCell ref="N16:N17"/>
    <mergeCell ref="AE14:AE15"/>
    <mergeCell ref="AF14:AF15"/>
    <mergeCell ref="AG14:AG15"/>
    <mergeCell ref="B16:B17"/>
    <mergeCell ref="C16:C17"/>
    <mergeCell ref="D16:D17"/>
    <mergeCell ref="E16:E17"/>
    <mergeCell ref="F16:F17"/>
    <mergeCell ref="G16:G17"/>
    <mergeCell ref="H16:H17"/>
    <mergeCell ref="Y14:Y15"/>
    <mergeCell ref="Z14:Z15"/>
    <mergeCell ref="AA14:AA15"/>
    <mergeCell ref="AB14:AB15"/>
    <mergeCell ref="AC14:AC15"/>
    <mergeCell ref="AD14:AD15"/>
    <mergeCell ref="S14:S15"/>
    <mergeCell ref="T14:T15"/>
    <mergeCell ref="U14:U15"/>
    <mergeCell ref="V14:V15"/>
    <mergeCell ref="W14:W15"/>
    <mergeCell ref="X14:X15"/>
    <mergeCell ref="M14:M15"/>
    <mergeCell ref="N14:N15"/>
    <mergeCell ref="O14:O15"/>
    <mergeCell ref="P14:P15"/>
    <mergeCell ref="Q14:Q15"/>
    <mergeCell ref="R14:R15"/>
    <mergeCell ref="N28:N29"/>
    <mergeCell ref="O28:O29"/>
    <mergeCell ref="AG16:AG17"/>
    <mergeCell ref="C24:AI24"/>
    <mergeCell ref="B28:B29"/>
    <mergeCell ref="C28:C29"/>
    <mergeCell ref="D28:D29"/>
    <mergeCell ref="E28:E29"/>
    <mergeCell ref="F28:F29"/>
    <mergeCell ref="G28:G29"/>
    <mergeCell ref="H28:H29"/>
    <mergeCell ref="I28:I29"/>
    <mergeCell ref="AA16:AA17"/>
    <mergeCell ref="AB16:AB17"/>
    <mergeCell ref="AC16:AC17"/>
    <mergeCell ref="AD16:AD17"/>
    <mergeCell ref="AE16:AE17"/>
    <mergeCell ref="AF16:AF17"/>
    <mergeCell ref="U16:U17"/>
    <mergeCell ref="V16:V17"/>
    <mergeCell ref="W16:W17"/>
    <mergeCell ref="X16:X17"/>
    <mergeCell ref="Y16:Y17"/>
    <mergeCell ref="Z16:Z17"/>
    <mergeCell ref="O16:O17"/>
    <mergeCell ref="P16:P17"/>
    <mergeCell ref="Q16:Q17"/>
    <mergeCell ref="R16:R17"/>
    <mergeCell ref="S16:S17"/>
    <mergeCell ref="T16:T17"/>
    <mergeCell ref="I16:I17"/>
    <mergeCell ref="J16:J17"/>
    <mergeCell ref="J30:J31"/>
    <mergeCell ref="K30:K31"/>
    <mergeCell ref="L30:L31"/>
    <mergeCell ref="M30:M31"/>
    <mergeCell ref="B30:B31"/>
    <mergeCell ref="C30:C31"/>
    <mergeCell ref="D30:D31"/>
    <mergeCell ref="E30:E31"/>
    <mergeCell ref="F30:F31"/>
    <mergeCell ref="G30:G31"/>
    <mergeCell ref="AB28:AB29"/>
    <mergeCell ref="J28:J29"/>
    <mergeCell ref="K28:K29"/>
    <mergeCell ref="L28:L29"/>
    <mergeCell ref="M28:M29"/>
    <mergeCell ref="AC28:AC29"/>
    <mergeCell ref="AD28:AD29"/>
    <mergeCell ref="AE28:AE29"/>
    <mergeCell ref="AF28:AF29"/>
    <mergeCell ref="AG28:AG29"/>
    <mergeCell ref="V28:V29"/>
    <mergeCell ref="W28:W29"/>
    <mergeCell ref="X28:X29"/>
    <mergeCell ref="Y28:Y29"/>
    <mergeCell ref="Z28:Z29"/>
    <mergeCell ref="AA28:AA29"/>
    <mergeCell ref="P28:P29"/>
    <mergeCell ref="Q28:Q29"/>
    <mergeCell ref="R28:R29"/>
    <mergeCell ref="S28:S29"/>
    <mergeCell ref="T28:T29"/>
    <mergeCell ref="U28:U29"/>
    <mergeCell ref="N32:N33"/>
    <mergeCell ref="O32:O33"/>
    <mergeCell ref="AF30:AF31"/>
    <mergeCell ref="AG30:AG31"/>
    <mergeCell ref="B32:B33"/>
    <mergeCell ref="C32:C33"/>
    <mergeCell ref="D32:D33"/>
    <mergeCell ref="E32:E33"/>
    <mergeCell ref="F32:F33"/>
    <mergeCell ref="G32:G33"/>
    <mergeCell ref="H32:H33"/>
    <mergeCell ref="I32:I33"/>
    <mergeCell ref="Z30:Z31"/>
    <mergeCell ref="AA30:AA31"/>
    <mergeCell ref="AB30:AB31"/>
    <mergeCell ref="AC30:AC31"/>
    <mergeCell ref="AD30:AD31"/>
    <mergeCell ref="AE30:AE31"/>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C40:AI40"/>
    <mergeCell ref="B44:B45"/>
    <mergeCell ref="C44:C45"/>
    <mergeCell ref="D44:D45"/>
    <mergeCell ref="E44:E45"/>
    <mergeCell ref="F44:F45"/>
    <mergeCell ref="G44:G45"/>
    <mergeCell ref="H44:H45"/>
    <mergeCell ref="I44:I45"/>
    <mergeCell ref="J44:J45"/>
    <mergeCell ref="AB32:AB33"/>
    <mergeCell ref="AC32:AC33"/>
    <mergeCell ref="AD32:AD33"/>
    <mergeCell ref="AE32:AE33"/>
    <mergeCell ref="AF32:AF33"/>
    <mergeCell ref="AG32:AG33"/>
    <mergeCell ref="V32:V33"/>
    <mergeCell ref="W32:W33"/>
    <mergeCell ref="X32:X33"/>
    <mergeCell ref="Y32:Y33"/>
    <mergeCell ref="Z32:Z33"/>
    <mergeCell ref="AA32:AA33"/>
    <mergeCell ref="P32:P33"/>
    <mergeCell ref="Q32:Q33"/>
    <mergeCell ref="R32:R33"/>
    <mergeCell ref="S32:S33"/>
    <mergeCell ref="T32:T33"/>
    <mergeCell ref="U32:U33"/>
    <mergeCell ref="J32:J33"/>
    <mergeCell ref="K32:K33"/>
    <mergeCell ref="L32:L33"/>
    <mergeCell ref="M32:M33"/>
    <mergeCell ref="I46:I47"/>
    <mergeCell ref="J46:J47"/>
    <mergeCell ref="K46:K47"/>
    <mergeCell ref="L46:L47"/>
    <mergeCell ref="AC44:AC45"/>
    <mergeCell ref="AD44:AD45"/>
    <mergeCell ref="AE44:AE45"/>
    <mergeCell ref="AF44:AF45"/>
    <mergeCell ref="AG44:AG45"/>
    <mergeCell ref="B46:B47"/>
    <mergeCell ref="C46:C47"/>
    <mergeCell ref="D46:D47"/>
    <mergeCell ref="E46:E47"/>
    <mergeCell ref="F46:F47"/>
    <mergeCell ref="W44:W45"/>
    <mergeCell ref="X44:X45"/>
    <mergeCell ref="Y44:Y45"/>
    <mergeCell ref="Z44:Z45"/>
    <mergeCell ref="AA44:AA45"/>
    <mergeCell ref="AB44:AB45"/>
    <mergeCell ref="Q44:Q45"/>
    <mergeCell ref="R44:R45"/>
    <mergeCell ref="S44:S45"/>
    <mergeCell ref="T44:T45"/>
    <mergeCell ref="U44:U45"/>
    <mergeCell ref="V44:V45"/>
    <mergeCell ref="K44:K45"/>
    <mergeCell ref="L44:L45"/>
    <mergeCell ref="M44:M45"/>
    <mergeCell ref="N44:N45"/>
    <mergeCell ref="O44:O45"/>
    <mergeCell ref="P44:P45"/>
    <mergeCell ref="M48:M49"/>
    <mergeCell ref="N48:N49"/>
    <mergeCell ref="AE46:AE47"/>
    <mergeCell ref="AF46:AF47"/>
    <mergeCell ref="AG46:AG47"/>
    <mergeCell ref="B48:B49"/>
    <mergeCell ref="C48:C49"/>
    <mergeCell ref="D48:D49"/>
    <mergeCell ref="E48:E49"/>
    <mergeCell ref="F48:F49"/>
    <mergeCell ref="G48:G49"/>
    <mergeCell ref="H48:H49"/>
    <mergeCell ref="Y46:Y47"/>
    <mergeCell ref="Z46:Z47"/>
    <mergeCell ref="AA46:AA47"/>
    <mergeCell ref="AB46:AB47"/>
    <mergeCell ref="AC46:AC47"/>
    <mergeCell ref="AD46:AD47"/>
    <mergeCell ref="S46:S47"/>
    <mergeCell ref="T46:T47"/>
    <mergeCell ref="U46:U47"/>
    <mergeCell ref="V46:V47"/>
    <mergeCell ref="W46:W47"/>
    <mergeCell ref="X46:X47"/>
    <mergeCell ref="M46:M47"/>
    <mergeCell ref="N46:N47"/>
    <mergeCell ref="O46:O47"/>
    <mergeCell ref="P46:P47"/>
    <mergeCell ref="Q46:Q47"/>
    <mergeCell ref="R46:R47"/>
    <mergeCell ref="G46:G47"/>
    <mergeCell ref="H46:H47"/>
    <mergeCell ref="AG48:AG49"/>
    <mergeCell ref="C56:AI56"/>
    <mergeCell ref="B60:B61"/>
    <mergeCell ref="C60:C61"/>
    <mergeCell ref="D60:D61"/>
    <mergeCell ref="E60:E61"/>
    <mergeCell ref="F60:F61"/>
    <mergeCell ref="G60:G61"/>
    <mergeCell ref="H60:H61"/>
    <mergeCell ref="I60:I61"/>
    <mergeCell ref="AA48:AA49"/>
    <mergeCell ref="AB48:AB49"/>
    <mergeCell ref="AC48:AC49"/>
    <mergeCell ref="AD48:AD49"/>
    <mergeCell ref="AE48:AE49"/>
    <mergeCell ref="AF48:AF49"/>
    <mergeCell ref="U48:U49"/>
    <mergeCell ref="V48:V49"/>
    <mergeCell ref="W48:W49"/>
    <mergeCell ref="X48:X49"/>
    <mergeCell ref="Y48:Y49"/>
    <mergeCell ref="Z48:Z49"/>
    <mergeCell ref="O48:O49"/>
    <mergeCell ref="P48:P49"/>
    <mergeCell ref="Q48:Q49"/>
    <mergeCell ref="R48:R49"/>
    <mergeCell ref="S48:S49"/>
    <mergeCell ref="T48:T49"/>
    <mergeCell ref="I48:I49"/>
    <mergeCell ref="J48:J49"/>
    <mergeCell ref="K48:K49"/>
    <mergeCell ref="L48:L49"/>
    <mergeCell ref="AG60:AG61"/>
    <mergeCell ref="V60:V61"/>
    <mergeCell ref="W60:W61"/>
    <mergeCell ref="X60:X61"/>
    <mergeCell ref="Y60:Y61"/>
    <mergeCell ref="Z60:Z61"/>
    <mergeCell ref="AA60:AA61"/>
    <mergeCell ref="P60:P61"/>
    <mergeCell ref="Q60:Q61"/>
    <mergeCell ref="R60:R61"/>
    <mergeCell ref="S60:S61"/>
    <mergeCell ref="T60:T61"/>
    <mergeCell ref="U60:U61"/>
    <mergeCell ref="J60:J61"/>
    <mergeCell ref="K60:K61"/>
    <mergeCell ref="L60:L61"/>
    <mergeCell ref="M60:M61"/>
    <mergeCell ref="N60:N61"/>
    <mergeCell ref="O60:O61"/>
    <mergeCell ref="H62:H63"/>
    <mergeCell ref="I62:I63"/>
    <mergeCell ref="J62:J63"/>
    <mergeCell ref="K62:K63"/>
    <mergeCell ref="L62:L63"/>
    <mergeCell ref="M62:M63"/>
    <mergeCell ref="B62:B63"/>
    <mergeCell ref="C62:C63"/>
    <mergeCell ref="D62:D63"/>
    <mergeCell ref="E62:E63"/>
    <mergeCell ref="F62:F63"/>
    <mergeCell ref="G62:G63"/>
    <mergeCell ref="AB60:AB61"/>
    <mergeCell ref="AC60:AC61"/>
    <mergeCell ref="AD60:AD61"/>
    <mergeCell ref="AE60:AE61"/>
    <mergeCell ref="AF60:AF61"/>
    <mergeCell ref="L64:L65"/>
    <mergeCell ref="M64:M65"/>
    <mergeCell ref="N64:N65"/>
    <mergeCell ref="O64:O65"/>
    <mergeCell ref="AF62:AF63"/>
    <mergeCell ref="AG62:AG63"/>
    <mergeCell ref="B64:B65"/>
    <mergeCell ref="C64:C65"/>
    <mergeCell ref="D64:D65"/>
    <mergeCell ref="E64:E65"/>
    <mergeCell ref="F64:F65"/>
    <mergeCell ref="G64:G65"/>
    <mergeCell ref="H64:H65"/>
    <mergeCell ref="I64:I65"/>
    <mergeCell ref="Z62:Z63"/>
    <mergeCell ref="AA62:AA63"/>
    <mergeCell ref="AB62:AB63"/>
    <mergeCell ref="AC62:AC63"/>
    <mergeCell ref="AD62:AD63"/>
    <mergeCell ref="AE62:AE63"/>
    <mergeCell ref="T62:T63"/>
    <mergeCell ref="U62:U63"/>
    <mergeCell ref="V62:V63"/>
    <mergeCell ref="W62:W63"/>
    <mergeCell ref="X62:X63"/>
    <mergeCell ref="Y62:Y63"/>
    <mergeCell ref="N62:N63"/>
    <mergeCell ref="O62:O63"/>
    <mergeCell ref="P62:P63"/>
    <mergeCell ref="Q62:Q63"/>
    <mergeCell ref="R62:R63"/>
    <mergeCell ref="S62:S63"/>
    <mergeCell ref="O76:O77"/>
    <mergeCell ref="P76:P77"/>
    <mergeCell ref="C72:AI72"/>
    <mergeCell ref="B76:B77"/>
    <mergeCell ref="C76:C77"/>
    <mergeCell ref="D76:D77"/>
    <mergeCell ref="E76:E77"/>
    <mergeCell ref="F76:F77"/>
    <mergeCell ref="G76:G77"/>
    <mergeCell ref="H76:H77"/>
    <mergeCell ref="I76:I77"/>
    <mergeCell ref="J76:J77"/>
    <mergeCell ref="AB64:AB65"/>
    <mergeCell ref="AC64:AC65"/>
    <mergeCell ref="AD64:AD65"/>
    <mergeCell ref="AE64:AE65"/>
    <mergeCell ref="AF64:AF65"/>
    <mergeCell ref="AG64:AG65"/>
    <mergeCell ref="V64:V65"/>
    <mergeCell ref="W64:W65"/>
    <mergeCell ref="X64:X65"/>
    <mergeCell ref="Y64:Y65"/>
    <mergeCell ref="Z64:Z65"/>
    <mergeCell ref="AA64:AA65"/>
    <mergeCell ref="P64:P65"/>
    <mergeCell ref="Q64:Q65"/>
    <mergeCell ref="R64:R65"/>
    <mergeCell ref="S64:S65"/>
    <mergeCell ref="T64:T65"/>
    <mergeCell ref="U64:U65"/>
    <mergeCell ref="J64:J65"/>
    <mergeCell ref="K64:K65"/>
    <mergeCell ref="G78:G79"/>
    <mergeCell ref="H78:H79"/>
    <mergeCell ref="I78:I79"/>
    <mergeCell ref="J78:J79"/>
    <mergeCell ref="K78:K79"/>
    <mergeCell ref="L78:L79"/>
    <mergeCell ref="AC76:AC77"/>
    <mergeCell ref="AD76:AD77"/>
    <mergeCell ref="AE76:AE77"/>
    <mergeCell ref="AF76:AF77"/>
    <mergeCell ref="AG76:AG77"/>
    <mergeCell ref="B78:B79"/>
    <mergeCell ref="C78:C79"/>
    <mergeCell ref="D78:D79"/>
    <mergeCell ref="E78:E79"/>
    <mergeCell ref="F78:F79"/>
    <mergeCell ref="W76:W77"/>
    <mergeCell ref="X76:X77"/>
    <mergeCell ref="Y76:Y77"/>
    <mergeCell ref="Z76:Z77"/>
    <mergeCell ref="AA76:AA77"/>
    <mergeCell ref="AB76:AB77"/>
    <mergeCell ref="Q76:Q77"/>
    <mergeCell ref="R76:R77"/>
    <mergeCell ref="S76:S77"/>
    <mergeCell ref="T76:T77"/>
    <mergeCell ref="U76:U77"/>
    <mergeCell ref="V76:V77"/>
    <mergeCell ref="K76:K77"/>
    <mergeCell ref="L76:L77"/>
    <mergeCell ref="M76:M77"/>
    <mergeCell ref="N76:N77"/>
    <mergeCell ref="K80:K81"/>
    <mergeCell ref="L80:L81"/>
    <mergeCell ref="M80:M81"/>
    <mergeCell ref="N80:N81"/>
    <mergeCell ref="AE78:AE79"/>
    <mergeCell ref="AF78:AF79"/>
    <mergeCell ref="AG78:AG79"/>
    <mergeCell ref="B80:B81"/>
    <mergeCell ref="C80:C81"/>
    <mergeCell ref="D80:D81"/>
    <mergeCell ref="E80:E81"/>
    <mergeCell ref="F80:F81"/>
    <mergeCell ref="G80:G81"/>
    <mergeCell ref="H80:H81"/>
    <mergeCell ref="Y78:Y79"/>
    <mergeCell ref="Z78:Z79"/>
    <mergeCell ref="AA78:AA79"/>
    <mergeCell ref="AB78:AB79"/>
    <mergeCell ref="AC78:AC79"/>
    <mergeCell ref="AD78:AD79"/>
    <mergeCell ref="S78:S79"/>
    <mergeCell ref="T78:T79"/>
    <mergeCell ref="U78:U79"/>
    <mergeCell ref="V78:V79"/>
    <mergeCell ref="W78:W79"/>
    <mergeCell ref="X78:X79"/>
    <mergeCell ref="M78:M79"/>
    <mergeCell ref="N78:N79"/>
    <mergeCell ref="O78:O79"/>
    <mergeCell ref="P78:P79"/>
    <mergeCell ref="Q78:Q79"/>
    <mergeCell ref="R78:R79"/>
    <mergeCell ref="N92:N93"/>
    <mergeCell ref="O92:O93"/>
    <mergeCell ref="AG80:AG81"/>
    <mergeCell ref="C88:AI88"/>
    <mergeCell ref="B92:B93"/>
    <mergeCell ref="C92:C93"/>
    <mergeCell ref="D92:D93"/>
    <mergeCell ref="E92:E93"/>
    <mergeCell ref="F92:F93"/>
    <mergeCell ref="G92:G93"/>
    <mergeCell ref="H92:H93"/>
    <mergeCell ref="I92:I93"/>
    <mergeCell ref="AA80:AA81"/>
    <mergeCell ref="AB80:AB81"/>
    <mergeCell ref="AC80:AC81"/>
    <mergeCell ref="AD80:AD81"/>
    <mergeCell ref="AE80:AE81"/>
    <mergeCell ref="AF80:AF81"/>
    <mergeCell ref="U80:U81"/>
    <mergeCell ref="V80:V81"/>
    <mergeCell ref="W80:W81"/>
    <mergeCell ref="X80:X81"/>
    <mergeCell ref="Y80:Y81"/>
    <mergeCell ref="Z80:Z81"/>
    <mergeCell ref="O80:O81"/>
    <mergeCell ref="P80:P81"/>
    <mergeCell ref="Q80:Q81"/>
    <mergeCell ref="R80:R81"/>
    <mergeCell ref="S80:S81"/>
    <mergeCell ref="T80:T81"/>
    <mergeCell ref="I80:I81"/>
    <mergeCell ref="J80:J81"/>
    <mergeCell ref="J94:J95"/>
    <mergeCell ref="K94:K95"/>
    <mergeCell ref="L94:L95"/>
    <mergeCell ref="M94:M95"/>
    <mergeCell ref="B94:B95"/>
    <mergeCell ref="C94:C95"/>
    <mergeCell ref="D94:D95"/>
    <mergeCell ref="E94:E95"/>
    <mergeCell ref="F94:F95"/>
    <mergeCell ref="G94:G95"/>
    <mergeCell ref="AB92:AB93"/>
    <mergeCell ref="AC92:AC93"/>
    <mergeCell ref="AD92:AD93"/>
    <mergeCell ref="AE92:AE93"/>
    <mergeCell ref="AF92:AF93"/>
    <mergeCell ref="AG92:AG93"/>
    <mergeCell ref="V92:V93"/>
    <mergeCell ref="W92:W93"/>
    <mergeCell ref="X92:X93"/>
    <mergeCell ref="Y92:Y93"/>
    <mergeCell ref="Z92:Z93"/>
    <mergeCell ref="AA92:AA93"/>
    <mergeCell ref="P92:P93"/>
    <mergeCell ref="Q92:Q93"/>
    <mergeCell ref="R92:R93"/>
    <mergeCell ref="S92:S93"/>
    <mergeCell ref="T92:T93"/>
    <mergeCell ref="U92:U93"/>
    <mergeCell ref="J92:J93"/>
    <mergeCell ref="K92:K93"/>
    <mergeCell ref="L92:L93"/>
    <mergeCell ref="M92:M93"/>
    <mergeCell ref="N96:N97"/>
    <mergeCell ref="O96:O97"/>
    <mergeCell ref="AF94:AF95"/>
    <mergeCell ref="AG94:AG95"/>
    <mergeCell ref="B96:B97"/>
    <mergeCell ref="C96:C97"/>
    <mergeCell ref="D96:D97"/>
    <mergeCell ref="E96:E97"/>
    <mergeCell ref="F96:F97"/>
    <mergeCell ref="G96:G97"/>
    <mergeCell ref="H96:H97"/>
    <mergeCell ref="I96:I97"/>
    <mergeCell ref="Z94:Z95"/>
    <mergeCell ref="AA94:AA95"/>
    <mergeCell ref="AB94:AB95"/>
    <mergeCell ref="AC94:AC95"/>
    <mergeCell ref="AD94:AD95"/>
    <mergeCell ref="AE94:AE95"/>
    <mergeCell ref="T94:T95"/>
    <mergeCell ref="U94:U95"/>
    <mergeCell ref="V94:V95"/>
    <mergeCell ref="W94:W95"/>
    <mergeCell ref="X94:X95"/>
    <mergeCell ref="Y94:Y95"/>
    <mergeCell ref="N94:N95"/>
    <mergeCell ref="O94:O95"/>
    <mergeCell ref="P94:P95"/>
    <mergeCell ref="Q94:Q95"/>
    <mergeCell ref="R94:R95"/>
    <mergeCell ref="S94:S95"/>
    <mergeCell ref="H94:H95"/>
    <mergeCell ref="I94:I95"/>
    <mergeCell ref="C104:AI104"/>
    <mergeCell ref="B108:B109"/>
    <mergeCell ref="C108:C109"/>
    <mergeCell ref="D108:D109"/>
    <mergeCell ref="E108:E109"/>
    <mergeCell ref="F108:F109"/>
    <mergeCell ref="G108:G109"/>
    <mergeCell ref="H108:H109"/>
    <mergeCell ref="I108:I109"/>
    <mergeCell ref="J108:J109"/>
    <mergeCell ref="AB96:AB97"/>
    <mergeCell ref="AC96:AC97"/>
    <mergeCell ref="AD96:AD97"/>
    <mergeCell ref="AE96:AE97"/>
    <mergeCell ref="AF96:AF97"/>
    <mergeCell ref="AG96:AG97"/>
    <mergeCell ref="V96:V97"/>
    <mergeCell ref="W96:W97"/>
    <mergeCell ref="X96:X97"/>
    <mergeCell ref="Y96:Y97"/>
    <mergeCell ref="Z96:Z97"/>
    <mergeCell ref="AA96:AA97"/>
    <mergeCell ref="P96:P97"/>
    <mergeCell ref="Q96:Q97"/>
    <mergeCell ref="R96:R97"/>
    <mergeCell ref="S96:S97"/>
    <mergeCell ref="T96:T97"/>
    <mergeCell ref="U96:U97"/>
    <mergeCell ref="J96:J97"/>
    <mergeCell ref="K96:K97"/>
    <mergeCell ref="L96:L97"/>
    <mergeCell ref="M96:M97"/>
    <mergeCell ref="I110:I111"/>
    <mergeCell ref="J110:J111"/>
    <mergeCell ref="K110:K111"/>
    <mergeCell ref="L110:L111"/>
    <mergeCell ref="AC108:AC109"/>
    <mergeCell ref="AD108:AD109"/>
    <mergeCell ref="AE108:AE109"/>
    <mergeCell ref="AF108:AF109"/>
    <mergeCell ref="AG108:AG109"/>
    <mergeCell ref="B110:B111"/>
    <mergeCell ref="C110:C111"/>
    <mergeCell ref="D110:D111"/>
    <mergeCell ref="E110:E111"/>
    <mergeCell ref="F110:F111"/>
    <mergeCell ref="W108:W109"/>
    <mergeCell ref="X108:X109"/>
    <mergeCell ref="Y108:Y109"/>
    <mergeCell ref="Z108:Z109"/>
    <mergeCell ref="AA108:AA109"/>
    <mergeCell ref="AB108:AB109"/>
    <mergeCell ref="Q108:Q109"/>
    <mergeCell ref="R108:R109"/>
    <mergeCell ref="S108:S109"/>
    <mergeCell ref="T108:T109"/>
    <mergeCell ref="U108:U109"/>
    <mergeCell ref="V108:V109"/>
    <mergeCell ref="K108:K109"/>
    <mergeCell ref="L108:L109"/>
    <mergeCell ref="M108:M109"/>
    <mergeCell ref="N108:N109"/>
    <mergeCell ref="O108:O109"/>
    <mergeCell ref="P108:P109"/>
    <mergeCell ref="M112:M113"/>
    <mergeCell ref="N112:N113"/>
    <mergeCell ref="AE110:AE111"/>
    <mergeCell ref="AF110:AF111"/>
    <mergeCell ref="AG110:AG111"/>
    <mergeCell ref="B112:B113"/>
    <mergeCell ref="C112:C113"/>
    <mergeCell ref="D112:D113"/>
    <mergeCell ref="E112:E113"/>
    <mergeCell ref="F112:F113"/>
    <mergeCell ref="G112:G113"/>
    <mergeCell ref="H112:H113"/>
    <mergeCell ref="Y110:Y111"/>
    <mergeCell ref="Z110:Z111"/>
    <mergeCell ref="AA110:AA111"/>
    <mergeCell ref="AB110:AB111"/>
    <mergeCell ref="AC110:AC111"/>
    <mergeCell ref="AD110:AD111"/>
    <mergeCell ref="S110:S111"/>
    <mergeCell ref="T110:T111"/>
    <mergeCell ref="U110:U111"/>
    <mergeCell ref="V110:V111"/>
    <mergeCell ref="W110:W111"/>
    <mergeCell ref="X110:X111"/>
    <mergeCell ref="M110:M111"/>
    <mergeCell ref="N110:N111"/>
    <mergeCell ref="O110:O111"/>
    <mergeCell ref="P110:P111"/>
    <mergeCell ref="Q110:Q111"/>
    <mergeCell ref="R110:R111"/>
    <mergeCell ref="G110:G111"/>
    <mergeCell ref="H110:H111"/>
    <mergeCell ref="AG112:AG113"/>
    <mergeCell ref="C120:AI120"/>
    <mergeCell ref="B124:B125"/>
    <mergeCell ref="C124:C125"/>
    <mergeCell ref="D124:D125"/>
    <mergeCell ref="E124:E125"/>
    <mergeCell ref="F124:F125"/>
    <mergeCell ref="G124:G125"/>
    <mergeCell ref="H124:H125"/>
    <mergeCell ref="I124:I125"/>
    <mergeCell ref="AA112:AA113"/>
    <mergeCell ref="AB112:AB113"/>
    <mergeCell ref="AC112:AC113"/>
    <mergeCell ref="AD112:AD113"/>
    <mergeCell ref="AE112:AE113"/>
    <mergeCell ref="AF112:AF113"/>
    <mergeCell ref="U112:U113"/>
    <mergeCell ref="V112:V113"/>
    <mergeCell ref="W112:W113"/>
    <mergeCell ref="X112:X113"/>
    <mergeCell ref="Y112:Y113"/>
    <mergeCell ref="Z112:Z113"/>
    <mergeCell ref="O112:O113"/>
    <mergeCell ref="P112:P113"/>
    <mergeCell ref="Q112:Q113"/>
    <mergeCell ref="R112:R113"/>
    <mergeCell ref="S112:S113"/>
    <mergeCell ref="T112:T113"/>
    <mergeCell ref="I112:I113"/>
    <mergeCell ref="J112:J113"/>
    <mergeCell ref="K112:K113"/>
    <mergeCell ref="L112:L113"/>
    <mergeCell ref="AG124:AG125"/>
    <mergeCell ref="V124:V125"/>
    <mergeCell ref="W124:W125"/>
    <mergeCell ref="X124:X125"/>
    <mergeCell ref="Y124:Y125"/>
    <mergeCell ref="Z124:Z125"/>
    <mergeCell ref="AA124:AA125"/>
    <mergeCell ref="P124:P125"/>
    <mergeCell ref="Q124:Q125"/>
    <mergeCell ref="R124:R125"/>
    <mergeCell ref="S124:S125"/>
    <mergeCell ref="T124:T125"/>
    <mergeCell ref="U124:U125"/>
    <mergeCell ref="J124:J125"/>
    <mergeCell ref="K124:K125"/>
    <mergeCell ref="L124:L125"/>
    <mergeCell ref="M124:M125"/>
    <mergeCell ref="N124:N125"/>
    <mergeCell ref="O124:O125"/>
    <mergeCell ref="H126:H127"/>
    <mergeCell ref="I126:I127"/>
    <mergeCell ref="J126:J127"/>
    <mergeCell ref="K126:K127"/>
    <mergeCell ref="L126:L127"/>
    <mergeCell ref="M126:M127"/>
    <mergeCell ref="B126:B127"/>
    <mergeCell ref="C126:C127"/>
    <mergeCell ref="D126:D127"/>
    <mergeCell ref="E126:E127"/>
    <mergeCell ref="F126:F127"/>
    <mergeCell ref="G126:G127"/>
    <mergeCell ref="AB124:AB125"/>
    <mergeCell ref="AC124:AC125"/>
    <mergeCell ref="AD124:AD125"/>
    <mergeCell ref="AE124:AE125"/>
    <mergeCell ref="AF124:AF125"/>
    <mergeCell ref="L128:L129"/>
    <mergeCell ref="M128:M129"/>
    <mergeCell ref="N128:N129"/>
    <mergeCell ref="O128:O129"/>
    <mergeCell ref="AF126:AF127"/>
    <mergeCell ref="AG126:AG127"/>
    <mergeCell ref="B128:B129"/>
    <mergeCell ref="C128:C129"/>
    <mergeCell ref="D128:D129"/>
    <mergeCell ref="E128:E129"/>
    <mergeCell ref="F128:F129"/>
    <mergeCell ref="G128:G129"/>
    <mergeCell ref="H128:H129"/>
    <mergeCell ref="I128:I129"/>
    <mergeCell ref="Z126:Z127"/>
    <mergeCell ref="AA126:AA127"/>
    <mergeCell ref="AB126:AB127"/>
    <mergeCell ref="AC126:AC127"/>
    <mergeCell ref="AD126:AD127"/>
    <mergeCell ref="AE126:AE127"/>
    <mergeCell ref="T126:T127"/>
    <mergeCell ref="U126:U127"/>
    <mergeCell ref="V126:V127"/>
    <mergeCell ref="W126:W127"/>
    <mergeCell ref="X126:X127"/>
    <mergeCell ref="Y126:Y127"/>
    <mergeCell ref="N126:N127"/>
    <mergeCell ref="O126:O127"/>
    <mergeCell ref="P126:P127"/>
    <mergeCell ref="Q126:Q127"/>
    <mergeCell ref="R126:R127"/>
    <mergeCell ref="S126:S127"/>
    <mergeCell ref="O140:O141"/>
    <mergeCell ref="P140:P141"/>
    <mergeCell ref="C136:AI136"/>
    <mergeCell ref="B140:B141"/>
    <mergeCell ref="C140:C141"/>
    <mergeCell ref="D140:D141"/>
    <mergeCell ref="E140:E141"/>
    <mergeCell ref="F140:F141"/>
    <mergeCell ref="G140:G141"/>
    <mergeCell ref="H140:H141"/>
    <mergeCell ref="I140:I141"/>
    <mergeCell ref="J140:J141"/>
    <mergeCell ref="AB128:AB129"/>
    <mergeCell ref="AC128:AC129"/>
    <mergeCell ref="AD128:AD129"/>
    <mergeCell ref="AE128:AE129"/>
    <mergeCell ref="AF128:AF129"/>
    <mergeCell ref="AG128:AG129"/>
    <mergeCell ref="V128:V129"/>
    <mergeCell ref="W128:W129"/>
    <mergeCell ref="X128:X129"/>
    <mergeCell ref="Y128:Y129"/>
    <mergeCell ref="Z128:Z129"/>
    <mergeCell ref="AA128:AA129"/>
    <mergeCell ref="P128:P129"/>
    <mergeCell ref="Q128:Q129"/>
    <mergeCell ref="R128:R129"/>
    <mergeCell ref="S128:S129"/>
    <mergeCell ref="T128:T129"/>
    <mergeCell ref="U128:U129"/>
    <mergeCell ref="J128:J129"/>
    <mergeCell ref="K128:K129"/>
    <mergeCell ref="G142:G143"/>
    <mergeCell ref="H142:H143"/>
    <mergeCell ref="I142:I143"/>
    <mergeCell ref="J142:J143"/>
    <mergeCell ref="K142:K143"/>
    <mergeCell ref="L142:L143"/>
    <mergeCell ref="AC140:AC141"/>
    <mergeCell ref="AD140:AD141"/>
    <mergeCell ref="AE140:AE141"/>
    <mergeCell ref="AF140:AF141"/>
    <mergeCell ref="AG140:AG141"/>
    <mergeCell ref="B142:B143"/>
    <mergeCell ref="C142:C143"/>
    <mergeCell ref="D142:D143"/>
    <mergeCell ref="E142:E143"/>
    <mergeCell ref="F142:F143"/>
    <mergeCell ref="W140:W141"/>
    <mergeCell ref="X140:X141"/>
    <mergeCell ref="Y140:Y141"/>
    <mergeCell ref="Z140:Z141"/>
    <mergeCell ref="AA140:AA141"/>
    <mergeCell ref="AB140:AB141"/>
    <mergeCell ref="Q140:Q141"/>
    <mergeCell ref="R140:R141"/>
    <mergeCell ref="S140:S141"/>
    <mergeCell ref="T140:T141"/>
    <mergeCell ref="U140:U141"/>
    <mergeCell ref="V140:V141"/>
    <mergeCell ref="K140:K141"/>
    <mergeCell ref="L140:L141"/>
    <mergeCell ref="M140:M141"/>
    <mergeCell ref="N140:N141"/>
    <mergeCell ref="K144:K145"/>
    <mergeCell ref="L144:L145"/>
    <mergeCell ref="M144:M145"/>
    <mergeCell ref="N144:N145"/>
    <mergeCell ref="AE142:AE143"/>
    <mergeCell ref="AF142:AF143"/>
    <mergeCell ref="AG142:AG143"/>
    <mergeCell ref="B144:B145"/>
    <mergeCell ref="C144:C145"/>
    <mergeCell ref="D144:D145"/>
    <mergeCell ref="E144:E145"/>
    <mergeCell ref="F144:F145"/>
    <mergeCell ref="G144:G145"/>
    <mergeCell ref="H144:H145"/>
    <mergeCell ref="Y142:Y143"/>
    <mergeCell ref="Z142:Z143"/>
    <mergeCell ref="AA142:AA143"/>
    <mergeCell ref="AB142:AB143"/>
    <mergeCell ref="AC142:AC143"/>
    <mergeCell ref="AD142:AD143"/>
    <mergeCell ref="S142:S143"/>
    <mergeCell ref="T142:T143"/>
    <mergeCell ref="U142:U143"/>
    <mergeCell ref="V142:V143"/>
    <mergeCell ref="W142:W143"/>
    <mergeCell ref="X142:X143"/>
    <mergeCell ref="M142:M143"/>
    <mergeCell ref="N142:N143"/>
    <mergeCell ref="O142:O143"/>
    <mergeCell ref="P142:P143"/>
    <mergeCell ref="Q142:Q143"/>
    <mergeCell ref="R142:R143"/>
    <mergeCell ref="N156:N157"/>
    <mergeCell ref="O156:O157"/>
    <mergeCell ref="AG144:AG145"/>
    <mergeCell ref="C152:AI152"/>
    <mergeCell ref="B156:B157"/>
    <mergeCell ref="C156:C157"/>
    <mergeCell ref="D156:D157"/>
    <mergeCell ref="E156:E157"/>
    <mergeCell ref="F156:F157"/>
    <mergeCell ref="G156:G157"/>
    <mergeCell ref="H156:H157"/>
    <mergeCell ref="I156:I157"/>
    <mergeCell ref="AA144:AA145"/>
    <mergeCell ref="AB144:AB145"/>
    <mergeCell ref="AC144:AC145"/>
    <mergeCell ref="AD144:AD145"/>
    <mergeCell ref="AE144:AE145"/>
    <mergeCell ref="AF144:AF145"/>
    <mergeCell ref="U144:U145"/>
    <mergeCell ref="V144:V145"/>
    <mergeCell ref="W144:W145"/>
    <mergeCell ref="X144:X145"/>
    <mergeCell ref="Y144:Y145"/>
    <mergeCell ref="Z144:Z145"/>
    <mergeCell ref="O144:O145"/>
    <mergeCell ref="P144:P145"/>
    <mergeCell ref="Q144:Q145"/>
    <mergeCell ref="R144:R145"/>
    <mergeCell ref="S144:S145"/>
    <mergeCell ref="T144:T145"/>
    <mergeCell ref="I144:I145"/>
    <mergeCell ref="J144:J145"/>
    <mergeCell ref="J158:J159"/>
    <mergeCell ref="K158:K159"/>
    <mergeCell ref="L158:L159"/>
    <mergeCell ref="M158:M159"/>
    <mergeCell ref="B158:B159"/>
    <mergeCell ref="C158:C159"/>
    <mergeCell ref="D158:D159"/>
    <mergeCell ref="E158:E159"/>
    <mergeCell ref="F158:F159"/>
    <mergeCell ref="G158:G159"/>
    <mergeCell ref="AB156:AB157"/>
    <mergeCell ref="AC156:AC157"/>
    <mergeCell ref="AD156:AD157"/>
    <mergeCell ref="AE156:AE157"/>
    <mergeCell ref="AF156:AF157"/>
    <mergeCell ref="AG156:AG157"/>
    <mergeCell ref="V156:V157"/>
    <mergeCell ref="W156:W157"/>
    <mergeCell ref="X156:X157"/>
    <mergeCell ref="Y156:Y157"/>
    <mergeCell ref="Z156:Z157"/>
    <mergeCell ref="AA156:AA157"/>
    <mergeCell ref="P156:P157"/>
    <mergeCell ref="Q156:Q157"/>
    <mergeCell ref="R156:R157"/>
    <mergeCell ref="S156:S157"/>
    <mergeCell ref="T156:T157"/>
    <mergeCell ref="U156:U157"/>
    <mergeCell ref="J156:J157"/>
    <mergeCell ref="K156:K157"/>
    <mergeCell ref="L156:L157"/>
    <mergeCell ref="M156:M157"/>
    <mergeCell ref="N160:N161"/>
    <mergeCell ref="O160:O161"/>
    <mergeCell ref="AF158:AF159"/>
    <mergeCell ref="AG158:AG159"/>
    <mergeCell ref="B160:B161"/>
    <mergeCell ref="C160:C161"/>
    <mergeCell ref="D160:D161"/>
    <mergeCell ref="E160:E161"/>
    <mergeCell ref="F160:F161"/>
    <mergeCell ref="G160:G161"/>
    <mergeCell ref="H160:H161"/>
    <mergeCell ref="I160:I161"/>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N158:N159"/>
    <mergeCell ref="O158:O159"/>
    <mergeCell ref="P158:P159"/>
    <mergeCell ref="Q158:Q159"/>
    <mergeCell ref="R158:R159"/>
    <mergeCell ref="S158:S159"/>
    <mergeCell ref="H158:H159"/>
    <mergeCell ref="I158:I159"/>
    <mergeCell ref="C168:AI168"/>
    <mergeCell ref="B172:B173"/>
    <mergeCell ref="C172:C173"/>
    <mergeCell ref="D172:D173"/>
    <mergeCell ref="E172:E173"/>
    <mergeCell ref="F172:F173"/>
    <mergeCell ref="G172:G173"/>
    <mergeCell ref="H172:H173"/>
    <mergeCell ref="I172:I173"/>
    <mergeCell ref="J172:J173"/>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P160:P161"/>
    <mergeCell ref="Q160:Q161"/>
    <mergeCell ref="R160:R161"/>
    <mergeCell ref="S160:S161"/>
    <mergeCell ref="T160:T161"/>
    <mergeCell ref="U160:U161"/>
    <mergeCell ref="J160:J161"/>
    <mergeCell ref="K160:K161"/>
    <mergeCell ref="L160:L161"/>
    <mergeCell ref="M160:M161"/>
    <mergeCell ref="I174:I175"/>
    <mergeCell ref="J174:J175"/>
    <mergeCell ref="K174:K175"/>
    <mergeCell ref="L174:L175"/>
    <mergeCell ref="AC172:AC173"/>
    <mergeCell ref="AD172:AD173"/>
    <mergeCell ref="AE172:AE173"/>
    <mergeCell ref="AF172:AF173"/>
    <mergeCell ref="AG172:AG173"/>
    <mergeCell ref="B174:B175"/>
    <mergeCell ref="C174:C175"/>
    <mergeCell ref="D174:D175"/>
    <mergeCell ref="E174:E175"/>
    <mergeCell ref="F174:F175"/>
    <mergeCell ref="W172:W173"/>
    <mergeCell ref="X172:X173"/>
    <mergeCell ref="Y172:Y173"/>
    <mergeCell ref="Z172:Z173"/>
    <mergeCell ref="AA172:AA173"/>
    <mergeCell ref="AB172:AB173"/>
    <mergeCell ref="Q172:Q173"/>
    <mergeCell ref="R172:R173"/>
    <mergeCell ref="S172:S173"/>
    <mergeCell ref="T172:T173"/>
    <mergeCell ref="U172:U173"/>
    <mergeCell ref="V172:V173"/>
    <mergeCell ref="K172:K173"/>
    <mergeCell ref="L172:L173"/>
    <mergeCell ref="M172:M173"/>
    <mergeCell ref="N172:N173"/>
    <mergeCell ref="O172:O173"/>
    <mergeCell ref="P172:P173"/>
    <mergeCell ref="M176:M177"/>
    <mergeCell ref="N176:N177"/>
    <mergeCell ref="AE174:AE175"/>
    <mergeCell ref="AF174:AF175"/>
    <mergeCell ref="AG174:AG175"/>
    <mergeCell ref="B176:B177"/>
    <mergeCell ref="C176:C177"/>
    <mergeCell ref="D176:D177"/>
    <mergeCell ref="E176:E177"/>
    <mergeCell ref="F176:F177"/>
    <mergeCell ref="G176:G177"/>
    <mergeCell ref="H176:H177"/>
    <mergeCell ref="Y174:Y175"/>
    <mergeCell ref="Z174:Z175"/>
    <mergeCell ref="AA174:AA175"/>
    <mergeCell ref="AB174:AB175"/>
    <mergeCell ref="AC174:AC175"/>
    <mergeCell ref="AD174:AD175"/>
    <mergeCell ref="S174:S175"/>
    <mergeCell ref="T174:T175"/>
    <mergeCell ref="U174:U175"/>
    <mergeCell ref="V174:V175"/>
    <mergeCell ref="W174:W175"/>
    <mergeCell ref="X174:X175"/>
    <mergeCell ref="M174:M175"/>
    <mergeCell ref="N174:N175"/>
    <mergeCell ref="O174:O175"/>
    <mergeCell ref="P174:P175"/>
    <mergeCell ref="Q174:Q175"/>
    <mergeCell ref="R174:R175"/>
    <mergeCell ref="G174:G175"/>
    <mergeCell ref="H174:H175"/>
    <mergeCell ref="AG176:AG177"/>
    <mergeCell ref="C184:AI184"/>
    <mergeCell ref="B188:B189"/>
    <mergeCell ref="C188:C189"/>
    <mergeCell ref="D188:D189"/>
    <mergeCell ref="E188:E189"/>
    <mergeCell ref="F188:F189"/>
    <mergeCell ref="G188:G189"/>
    <mergeCell ref="H188:H189"/>
    <mergeCell ref="I188:I189"/>
    <mergeCell ref="AA176:AA177"/>
    <mergeCell ref="AB176:AB177"/>
    <mergeCell ref="AC176:AC177"/>
    <mergeCell ref="AD176:AD177"/>
    <mergeCell ref="AE176:AE177"/>
    <mergeCell ref="AF176:AF177"/>
    <mergeCell ref="U176:U177"/>
    <mergeCell ref="V176:V177"/>
    <mergeCell ref="W176:W177"/>
    <mergeCell ref="X176:X177"/>
    <mergeCell ref="Y176:Y177"/>
    <mergeCell ref="Z176:Z177"/>
    <mergeCell ref="O176:O177"/>
    <mergeCell ref="P176:P177"/>
    <mergeCell ref="Q176:Q177"/>
    <mergeCell ref="R176:R177"/>
    <mergeCell ref="S176:S177"/>
    <mergeCell ref="T176:T177"/>
    <mergeCell ref="I176:I177"/>
    <mergeCell ref="J176:J177"/>
    <mergeCell ref="K176:K177"/>
    <mergeCell ref="L176:L177"/>
    <mergeCell ref="AG188:AG189"/>
    <mergeCell ref="V188:V189"/>
    <mergeCell ref="W188:W189"/>
    <mergeCell ref="X188:X189"/>
    <mergeCell ref="Y188:Y189"/>
    <mergeCell ref="Z188:Z189"/>
    <mergeCell ref="AA188:AA189"/>
    <mergeCell ref="P188:P189"/>
    <mergeCell ref="Q188:Q189"/>
    <mergeCell ref="R188:R189"/>
    <mergeCell ref="S188:S189"/>
    <mergeCell ref="T188:T189"/>
    <mergeCell ref="U188:U189"/>
    <mergeCell ref="J188:J189"/>
    <mergeCell ref="K188:K189"/>
    <mergeCell ref="L188:L189"/>
    <mergeCell ref="M188:M189"/>
    <mergeCell ref="N188:N189"/>
    <mergeCell ref="O188:O189"/>
    <mergeCell ref="H190:H191"/>
    <mergeCell ref="I190:I191"/>
    <mergeCell ref="J190:J191"/>
    <mergeCell ref="K190:K191"/>
    <mergeCell ref="L190:L191"/>
    <mergeCell ref="M190:M191"/>
    <mergeCell ref="B190:B191"/>
    <mergeCell ref="C190:C191"/>
    <mergeCell ref="D190:D191"/>
    <mergeCell ref="E190:E191"/>
    <mergeCell ref="F190:F191"/>
    <mergeCell ref="G190:G191"/>
    <mergeCell ref="AB188:AB189"/>
    <mergeCell ref="AC188:AC189"/>
    <mergeCell ref="AD188:AD189"/>
    <mergeCell ref="AE188:AE189"/>
    <mergeCell ref="AF188:AF189"/>
    <mergeCell ref="L192:L193"/>
    <mergeCell ref="M192:M193"/>
    <mergeCell ref="N192:N193"/>
    <mergeCell ref="O192:O193"/>
    <mergeCell ref="AF190:AF191"/>
    <mergeCell ref="AG190:AG191"/>
    <mergeCell ref="B192:B193"/>
    <mergeCell ref="C192:C193"/>
    <mergeCell ref="D192:D193"/>
    <mergeCell ref="E192:E193"/>
    <mergeCell ref="F192:F193"/>
    <mergeCell ref="G192:G193"/>
    <mergeCell ref="H192:H193"/>
    <mergeCell ref="I192:I193"/>
    <mergeCell ref="Z190:Z191"/>
    <mergeCell ref="AA190:AA191"/>
    <mergeCell ref="AB190:AB191"/>
    <mergeCell ref="AC190:AC191"/>
    <mergeCell ref="AD190:AD191"/>
    <mergeCell ref="AE190:AE191"/>
    <mergeCell ref="T190:T191"/>
    <mergeCell ref="U190:U191"/>
    <mergeCell ref="V190:V191"/>
    <mergeCell ref="W190:W191"/>
    <mergeCell ref="X190:X191"/>
    <mergeCell ref="Y190:Y191"/>
    <mergeCell ref="N190:N191"/>
    <mergeCell ref="O190:O191"/>
    <mergeCell ref="P190:P191"/>
    <mergeCell ref="Q190:Q191"/>
    <mergeCell ref="R190:R191"/>
    <mergeCell ref="S190:S191"/>
    <mergeCell ref="O204:O205"/>
    <mergeCell ref="P204:P205"/>
    <mergeCell ref="C200:AI200"/>
    <mergeCell ref="B204:B205"/>
    <mergeCell ref="C204:C205"/>
    <mergeCell ref="D204:D205"/>
    <mergeCell ref="E204:E205"/>
    <mergeCell ref="F204:F205"/>
    <mergeCell ref="G204:G205"/>
    <mergeCell ref="H204:H205"/>
    <mergeCell ref="I204:I205"/>
    <mergeCell ref="J204:J205"/>
    <mergeCell ref="AB192:AB193"/>
    <mergeCell ref="AC192:AC193"/>
    <mergeCell ref="AD192:AD193"/>
    <mergeCell ref="AE192:AE193"/>
    <mergeCell ref="AF192:AF193"/>
    <mergeCell ref="AG192:AG193"/>
    <mergeCell ref="V192:V193"/>
    <mergeCell ref="W192:W193"/>
    <mergeCell ref="X192:X193"/>
    <mergeCell ref="Y192:Y193"/>
    <mergeCell ref="Z192:Z193"/>
    <mergeCell ref="AA192:AA193"/>
    <mergeCell ref="P192:P193"/>
    <mergeCell ref="Q192:Q193"/>
    <mergeCell ref="R192:R193"/>
    <mergeCell ref="S192:S193"/>
    <mergeCell ref="T192:T193"/>
    <mergeCell ref="U192:U193"/>
    <mergeCell ref="J192:J193"/>
    <mergeCell ref="K192:K193"/>
    <mergeCell ref="G206:G207"/>
    <mergeCell ref="H206:H207"/>
    <mergeCell ref="I206:I207"/>
    <mergeCell ref="J206:J207"/>
    <mergeCell ref="K206:K207"/>
    <mergeCell ref="L206:L207"/>
    <mergeCell ref="AC204:AC205"/>
    <mergeCell ref="AD204:AD205"/>
    <mergeCell ref="AE204:AE205"/>
    <mergeCell ref="AF204:AF205"/>
    <mergeCell ref="AG204:AG205"/>
    <mergeCell ref="B206:B207"/>
    <mergeCell ref="C206:C207"/>
    <mergeCell ref="D206:D207"/>
    <mergeCell ref="E206:E207"/>
    <mergeCell ref="F206:F207"/>
    <mergeCell ref="W204:W205"/>
    <mergeCell ref="X204:X205"/>
    <mergeCell ref="Y204:Y205"/>
    <mergeCell ref="Z204:Z205"/>
    <mergeCell ref="AA204:AA205"/>
    <mergeCell ref="AB204:AB205"/>
    <mergeCell ref="Q204:Q205"/>
    <mergeCell ref="R204:R205"/>
    <mergeCell ref="S204:S205"/>
    <mergeCell ref="T204:T205"/>
    <mergeCell ref="U204:U205"/>
    <mergeCell ref="V204:V205"/>
    <mergeCell ref="K204:K205"/>
    <mergeCell ref="L204:L205"/>
    <mergeCell ref="M204:M205"/>
    <mergeCell ref="N204:N205"/>
    <mergeCell ref="K208:K209"/>
    <mergeCell ref="L208:L209"/>
    <mergeCell ref="M208:M209"/>
    <mergeCell ref="N208:N209"/>
    <mergeCell ref="AE206:AE207"/>
    <mergeCell ref="AF206:AF207"/>
    <mergeCell ref="AG206:AG207"/>
    <mergeCell ref="B208:B209"/>
    <mergeCell ref="C208:C209"/>
    <mergeCell ref="D208:D209"/>
    <mergeCell ref="E208:E209"/>
    <mergeCell ref="F208:F209"/>
    <mergeCell ref="G208:G209"/>
    <mergeCell ref="H208:H209"/>
    <mergeCell ref="Y206:Y207"/>
    <mergeCell ref="Z206:Z207"/>
    <mergeCell ref="AA206:AA207"/>
    <mergeCell ref="AB206:AB207"/>
    <mergeCell ref="AC206:AC207"/>
    <mergeCell ref="AD206:AD207"/>
    <mergeCell ref="S206:S207"/>
    <mergeCell ref="T206:T207"/>
    <mergeCell ref="U206:U207"/>
    <mergeCell ref="V206:V207"/>
    <mergeCell ref="W206:W207"/>
    <mergeCell ref="X206:X207"/>
    <mergeCell ref="M206:M207"/>
    <mergeCell ref="N206:N207"/>
    <mergeCell ref="O206:O207"/>
    <mergeCell ref="P206:P207"/>
    <mergeCell ref="Q206:Q207"/>
    <mergeCell ref="R206:R207"/>
    <mergeCell ref="N220:N221"/>
    <mergeCell ref="O220:O221"/>
    <mergeCell ref="AG208:AG209"/>
    <mergeCell ref="C216:AI216"/>
    <mergeCell ref="B220:B221"/>
    <mergeCell ref="C220:C221"/>
    <mergeCell ref="D220:D221"/>
    <mergeCell ref="E220:E221"/>
    <mergeCell ref="F220:F221"/>
    <mergeCell ref="G220:G221"/>
    <mergeCell ref="H220:H221"/>
    <mergeCell ref="I220:I221"/>
    <mergeCell ref="AA208:AA209"/>
    <mergeCell ref="AB208:AB209"/>
    <mergeCell ref="AC208:AC209"/>
    <mergeCell ref="AD208:AD209"/>
    <mergeCell ref="AE208:AE209"/>
    <mergeCell ref="AF208:AF209"/>
    <mergeCell ref="U208:U209"/>
    <mergeCell ref="V208:V209"/>
    <mergeCell ref="W208:W209"/>
    <mergeCell ref="X208:X209"/>
    <mergeCell ref="Y208:Y209"/>
    <mergeCell ref="Z208:Z209"/>
    <mergeCell ref="O208:O209"/>
    <mergeCell ref="P208:P209"/>
    <mergeCell ref="Q208:Q209"/>
    <mergeCell ref="R208:R209"/>
    <mergeCell ref="S208:S209"/>
    <mergeCell ref="T208:T209"/>
    <mergeCell ref="I208:I209"/>
    <mergeCell ref="J208:J209"/>
    <mergeCell ref="J222:J223"/>
    <mergeCell ref="K222:K223"/>
    <mergeCell ref="L222:L223"/>
    <mergeCell ref="M222:M223"/>
    <mergeCell ref="B222:B223"/>
    <mergeCell ref="C222:C223"/>
    <mergeCell ref="D222:D223"/>
    <mergeCell ref="E222:E223"/>
    <mergeCell ref="F222:F223"/>
    <mergeCell ref="G222:G223"/>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P220:P221"/>
    <mergeCell ref="Q220:Q221"/>
    <mergeCell ref="R220:R221"/>
    <mergeCell ref="S220:S221"/>
    <mergeCell ref="T220:T221"/>
    <mergeCell ref="U220:U221"/>
    <mergeCell ref="J220:J221"/>
    <mergeCell ref="K220:K221"/>
    <mergeCell ref="L220:L221"/>
    <mergeCell ref="M220:M221"/>
    <mergeCell ref="N224:N225"/>
    <mergeCell ref="O224:O225"/>
    <mergeCell ref="AF222:AF223"/>
    <mergeCell ref="AG222:AG223"/>
    <mergeCell ref="B224:B225"/>
    <mergeCell ref="C224:C225"/>
    <mergeCell ref="D224:D225"/>
    <mergeCell ref="E224:E225"/>
    <mergeCell ref="F224:F225"/>
    <mergeCell ref="G224:G225"/>
    <mergeCell ref="H224:H225"/>
    <mergeCell ref="I224:I225"/>
    <mergeCell ref="Z222:Z223"/>
    <mergeCell ref="AA222:AA223"/>
    <mergeCell ref="AB222:AB223"/>
    <mergeCell ref="AC222:AC223"/>
    <mergeCell ref="AD222:AD223"/>
    <mergeCell ref="AE222:AE223"/>
    <mergeCell ref="T222:T223"/>
    <mergeCell ref="U222:U223"/>
    <mergeCell ref="V222:V223"/>
    <mergeCell ref="W222:W223"/>
    <mergeCell ref="X222:X223"/>
    <mergeCell ref="Y222:Y223"/>
    <mergeCell ref="N222:N223"/>
    <mergeCell ref="O222:O223"/>
    <mergeCell ref="P222:P223"/>
    <mergeCell ref="Q222:Q223"/>
    <mergeCell ref="R222:R223"/>
    <mergeCell ref="S222:S223"/>
    <mergeCell ref="H222:H223"/>
    <mergeCell ref="I222:I223"/>
    <mergeCell ref="C232:AI232"/>
    <mergeCell ref="B236:B237"/>
    <mergeCell ref="C236:C237"/>
    <mergeCell ref="D236:D237"/>
    <mergeCell ref="E236:E237"/>
    <mergeCell ref="F236:F237"/>
    <mergeCell ref="G236:G237"/>
    <mergeCell ref="H236:H237"/>
    <mergeCell ref="I236:I237"/>
    <mergeCell ref="J236:J237"/>
    <mergeCell ref="AB224:AB225"/>
    <mergeCell ref="AC224:AC225"/>
    <mergeCell ref="AD224:AD225"/>
    <mergeCell ref="AE224:AE225"/>
    <mergeCell ref="AF224:AF225"/>
    <mergeCell ref="AG224:AG225"/>
    <mergeCell ref="V224:V225"/>
    <mergeCell ref="W224:W225"/>
    <mergeCell ref="X224:X225"/>
    <mergeCell ref="Y224:Y225"/>
    <mergeCell ref="Z224:Z225"/>
    <mergeCell ref="AA224:AA225"/>
    <mergeCell ref="P224:P225"/>
    <mergeCell ref="Q224:Q225"/>
    <mergeCell ref="R224:R225"/>
    <mergeCell ref="S224:S225"/>
    <mergeCell ref="T224:T225"/>
    <mergeCell ref="U224:U225"/>
    <mergeCell ref="J224:J225"/>
    <mergeCell ref="K224:K225"/>
    <mergeCell ref="L224:L225"/>
    <mergeCell ref="M224:M225"/>
    <mergeCell ref="I238:I239"/>
    <mergeCell ref="J238:J239"/>
    <mergeCell ref="K238:K239"/>
    <mergeCell ref="L238:L239"/>
    <mergeCell ref="AC236:AC237"/>
    <mergeCell ref="AD236:AD237"/>
    <mergeCell ref="AE236:AE237"/>
    <mergeCell ref="AF236:AF237"/>
    <mergeCell ref="AG236:AG237"/>
    <mergeCell ref="B238:B239"/>
    <mergeCell ref="C238:C239"/>
    <mergeCell ref="D238:D239"/>
    <mergeCell ref="E238:E239"/>
    <mergeCell ref="F238:F239"/>
    <mergeCell ref="W236:W237"/>
    <mergeCell ref="X236:X237"/>
    <mergeCell ref="Y236:Y237"/>
    <mergeCell ref="Z236:Z237"/>
    <mergeCell ref="AA236:AA237"/>
    <mergeCell ref="AB236:AB237"/>
    <mergeCell ref="Q236:Q237"/>
    <mergeCell ref="R236:R237"/>
    <mergeCell ref="S236:S237"/>
    <mergeCell ref="T236:T237"/>
    <mergeCell ref="U236:U237"/>
    <mergeCell ref="V236:V237"/>
    <mergeCell ref="K236:K237"/>
    <mergeCell ref="L236:L237"/>
    <mergeCell ref="M236:M237"/>
    <mergeCell ref="N236:N237"/>
    <mergeCell ref="O236:O237"/>
    <mergeCell ref="P236:P237"/>
    <mergeCell ref="M240:M241"/>
    <mergeCell ref="N240:N241"/>
    <mergeCell ref="AE238:AE239"/>
    <mergeCell ref="AF238:AF239"/>
    <mergeCell ref="AG238:AG239"/>
    <mergeCell ref="B240:B241"/>
    <mergeCell ref="C240:C241"/>
    <mergeCell ref="D240:D241"/>
    <mergeCell ref="E240:E241"/>
    <mergeCell ref="F240:F241"/>
    <mergeCell ref="G240:G241"/>
    <mergeCell ref="H240:H241"/>
    <mergeCell ref="Y238:Y239"/>
    <mergeCell ref="Z238:Z239"/>
    <mergeCell ref="AA238:AA239"/>
    <mergeCell ref="AB238:AB239"/>
    <mergeCell ref="AC238:AC239"/>
    <mergeCell ref="AD238:AD239"/>
    <mergeCell ref="S238:S239"/>
    <mergeCell ref="T238:T239"/>
    <mergeCell ref="U238:U239"/>
    <mergeCell ref="V238:V239"/>
    <mergeCell ref="W238:W239"/>
    <mergeCell ref="X238:X239"/>
    <mergeCell ref="M238:M239"/>
    <mergeCell ref="N238:N239"/>
    <mergeCell ref="O238:O239"/>
    <mergeCell ref="P238:P239"/>
    <mergeCell ref="Q238:Q239"/>
    <mergeCell ref="R238:R239"/>
    <mergeCell ref="G238:G239"/>
    <mergeCell ref="H238:H239"/>
    <mergeCell ref="AG240:AG241"/>
    <mergeCell ref="C248:AI248"/>
    <mergeCell ref="B252:B253"/>
    <mergeCell ref="C252:C253"/>
    <mergeCell ref="D252:D253"/>
    <mergeCell ref="E252:E253"/>
    <mergeCell ref="F252:F253"/>
    <mergeCell ref="G252:G253"/>
    <mergeCell ref="H252:H253"/>
    <mergeCell ref="I252:I253"/>
    <mergeCell ref="AA240:AA241"/>
    <mergeCell ref="AB240:AB241"/>
    <mergeCell ref="AC240:AC241"/>
    <mergeCell ref="AD240:AD241"/>
    <mergeCell ref="AE240:AE241"/>
    <mergeCell ref="AF240:AF241"/>
    <mergeCell ref="U240:U241"/>
    <mergeCell ref="V240:V241"/>
    <mergeCell ref="W240:W241"/>
    <mergeCell ref="X240:X241"/>
    <mergeCell ref="Y240:Y241"/>
    <mergeCell ref="Z240:Z241"/>
    <mergeCell ref="O240:O241"/>
    <mergeCell ref="P240:P241"/>
    <mergeCell ref="Q240:Q241"/>
    <mergeCell ref="R240:R241"/>
    <mergeCell ref="S240:S241"/>
    <mergeCell ref="T240:T241"/>
    <mergeCell ref="I240:I241"/>
    <mergeCell ref="J240:J241"/>
    <mergeCell ref="K240:K241"/>
    <mergeCell ref="L240:L241"/>
    <mergeCell ref="AG252:AG253"/>
    <mergeCell ref="V252:V253"/>
    <mergeCell ref="W252:W253"/>
    <mergeCell ref="X252:X253"/>
    <mergeCell ref="Y252:Y253"/>
    <mergeCell ref="Z252:Z253"/>
    <mergeCell ref="AA252:AA253"/>
    <mergeCell ref="P252:P253"/>
    <mergeCell ref="Q252:Q253"/>
    <mergeCell ref="R252:R253"/>
    <mergeCell ref="S252:S253"/>
    <mergeCell ref="T252:T253"/>
    <mergeCell ref="U252:U253"/>
    <mergeCell ref="J252:J253"/>
    <mergeCell ref="K252:K253"/>
    <mergeCell ref="L252:L253"/>
    <mergeCell ref="M252:M253"/>
    <mergeCell ref="N252:N253"/>
    <mergeCell ref="O252:O253"/>
    <mergeCell ref="H254:H255"/>
    <mergeCell ref="I254:I255"/>
    <mergeCell ref="J254:J255"/>
    <mergeCell ref="K254:K255"/>
    <mergeCell ref="L254:L255"/>
    <mergeCell ref="M254:M255"/>
    <mergeCell ref="B254:B255"/>
    <mergeCell ref="C254:C255"/>
    <mergeCell ref="D254:D255"/>
    <mergeCell ref="E254:E255"/>
    <mergeCell ref="F254:F255"/>
    <mergeCell ref="G254:G255"/>
    <mergeCell ref="AB252:AB253"/>
    <mergeCell ref="AC252:AC253"/>
    <mergeCell ref="AD252:AD253"/>
    <mergeCell ref="AE252:AE253"/>
    <mergeCell ref="AF252:AF253"/>
    <mergeCell ref="L256:L257"/>
    <mergeCell ref="M256:M257"/>
    <mergeCell ref="N256:N257"/>
    <mergeCell ref="O256:O257"/>
    <mergeCell ref="AF254:AF255"/>
    <mergeCell ref="AG254:AG255"/>
    <mergeCell ref="B256:B257"/>
    <mergeCell ref="C256:C257"/>
    <mergeCell ref="D256:D257"/>
    <mergeCell ref="E256:E257"/>
    <mergeCell ref="F256:F257"/>
    <mergeCell ref="G256:G257"/>
    <mergeCell ref="H256:H257"/>
    <mergeCell ref="I256:I257"/>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N254:N255"/>
    <mergeCell ref="O254:O255"/>
    <mergeCell ref="P254:P255"/>
    <mergeCell ref="Q254:Q255"/>
    <mergeCell ref="R254:R255"/>
    <mergeCell ref="S254:S255"/>
    <mergeCell ref="O268:O269"/>
    <mergeCell ref="P268:P269"/>
    <mergeCell ref="C264:AI264"/>
    <mergeCell ref="B268:B269"/>
    <mergeCell ref="C268:C269"/>
    <mergeCell ref="D268:D269"/>
    <mergeCell ref="E268:E269"/>
    <mergeCell ref="F268:F269"/>
    <mergeCell ref="G268:G269"/>
    <mergeCell ref="H268:H269"/>
    <mergeCell ref="I268:I269"/>
    <mergeCell ref="J268:J269"/>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P256:P257"/>
    <mergeCell ref="Q256:Q257"/>
    <mergeCell ref="R256:R257"/>
    <mergeCell ref="S256:S257"/>
    <mergeCell ref="T256:T257"/>
    <mergeCell ref="U256:U257"/>
    <mergeCell ref="J256:J257"/>
    <mergeCell ref="K256:K257"/>
    <mergeCell ref="G270:G271"/>
    <mergeCell ref="H270:H271"/>
    <mergeCell ref="I270:I271"/>
    <mergeCell ref="J270:J271"/>
    <mergeCell ref="K270:K271"/>
    <mergeCell ref="L270:L271"/>
    <mergeCell ref="AC268:AC269"/>
    <mergeCell ref="AD268:AD269"/>
    <mergeCell ref="AE268:AE269"/>
    <mergeCell ref="AF268:AF269"/>
    <mergeCell ref="AG268:AG269"/>
    <mergeCell ref="B270:B271"/>
    <mergeCell ref="C270:C271"/>
    <mergeCell ref="D270:D271"/>
    <mergeCell ref="E270:E271"/>
    <mergeCell ref="F270:F271"/>
    <mergeCell ref="W268:W269"/>
    <mergeCell ref="X268:X269"/>
    <mergeCell ref="Y268:Y269"/>
    <mergeCell ref="Z268:Z269"/>
    <mergeCell ref="AA268:AA269"/>
    <mergeCell ref="AB268:AB269"/>
    <mergeCell ref="Q268:Q269"/>
    <mergeCell ref="R268:R269"/>
    <mergeCell ref="S268:S269"/>
    <mergeCell ref="T268:T269"/>
    <mergeCell ref="U268:U269"/>
    <mergeCell ref="V268:V269"/>
    <mergeCell ref="K268:K269"/>
    <mergeCell ref="L268:L269"/>
    <mergeCell ref="M268:M269"/>
    <mergeCell ref="N268:N269"/>
    <mergeCell ref="K272:K273"/>
    <mergeCell ref="L272:L273"/>
    <mergeCell ref="M272:M273"/>
    <mergeCell ref="N272:N273"/>
    <mergeCell ref="AE270:AE271"/>
    <mergeCell ref="AF270:AF271"/>
    <mergeCell ref="AG270:AG271"/>
    <mergeCell ref="B272:B273"/>
    <mergeCell ref="C272:C273"/>
    <mergeCell ref="D272:D273"/>
    <mergeCell ref="E272:E273"/>
    <mergeCell ref="F272:F273"/>
    <mergeCell ref="G272:G273"/>
    <mergeCell ref="H272:H273"/>
    <mergeCell ref="Y270:Y271"/>
    <mergeCell ref="Z270:Z271"/>
    <mergeCell ref="AA270:AA271"/>
    <mergeCell ref="AB270:AB271"/>
    <mergeCell ref="AC270:AC271"/>
    <mergeCell ref="AD270:AD271"/>
    <mergeCell ref="S270:S271"/>
    <mergeCell ref="T270:T271"/>
    <mergeCell ref="U270:U271"/>
    <mergeCell ref="V270:V271"/>
    <mergeCell ref="W270:W271"/>
    <mergeCell ref="X270:X271"/>
    <mergeCell ref="M270:M271"/>
    <mergeCell ref="N270:N271"/>
    <mergeCell ref="O270:O271"/>
    <mergeCell ref="P270:P271"/>
    <mergeCell ref="Q270:Q271"/>
    <mergeCell ref="R270:R271"/>
    <mergeCell ref="N284:N285"/>
    <mergeCell ref="O284:O285"/>
    <mergeCell ref="AG272:AG273"/>
    <mergeCell ref="C280:AI280"/>
    <mergeCell ref="B284:B285"/>
    <mergeCell ref="C284:C285"/>
    <mergeCell ref="D284:D285"/>
    <mergeCell ref="E284:E285"/>
    <mergeCell ref="F284:F285"/>
    <mergeCell ref="G284:G285"/>
    <mergeCell ref="H284:H285"/>
    <mergeCell ref="I284:I285"/>
    <mergeCell ref="AA272:AA273"/>
    <mergeCell ref="AB272:AB273"/>
    <mergeCell ref="AC272:AC273"/>
    <mergeCell ref="AD272:AD273"/>
    <mergeCell ref="AE272:AE273"/>
    <mergeCell ref="AF272:AF273"/>
    <mergeCell ref="U272:U273"/>
    <mergeCell ref="V272:V273"/>
    <mergeCell ref="W272:W273"/>
    <mergeCell ref="X272:X273"/>
    <mergeCell ref="Y272:Y273"/>
    <mergeCell ref="Z272:Z273"/>
    <mergeCell ref="O272:O273"/>
    <mergeCell ref="P272:P273"/>
    <mergeCell ref="Q272:Q273"/>
    <mergeCell ref="R272:R273"/>
    <mergeCell ref="S272:S273"/>
    <mergeCell ref="T272:T273"/>
    <mergeCell ref="I272:I273"/>
    <mergeCell ref="J272:J273"/>
    <mergeCell ref="J286:J287"/>
    <mergeCell ref="K286:K287"/>
    <mergeCell ref="L286:L287"/>
    <mergeCell ref="M286:M287"/>
    <mergeCell ref="B286:B287"/>
    <mergeCell ref="C286:C287"/>
    <mergeCell ref="D286:D287"/>
    <mergeCell ref="E286:E287"/>
    <mergeCell ref="F286:F287"/>
    <mergeCell ref="G286:G287"/>
    <mergeCell ref="AB284:AB285"/>
    <mergeCell ref="AC284:AC285"/>
    <mergeCell ref="AD284:AD285"/>
    <mergeCell ref="AE284:AE285"/>
    <mergeCell ref="AF284:AF285"/>
    <mergeCell ref="AG284:AG285"/>
    <mergeCell ref="V284:V285"/>
    <mergeCell ref="W284:W285"/>
    <mergeCell ref="X284:X285"/>
    <mergeCell ref="Y284:Y285"/>
    <mergeCell ref="Z284:Z285"/>
    <mergeCell ref="AA284:AA285"/>
    <mergeCell ref="P284:P285"/>
    <mergeCell ref="Q284:Q285"/>
    <mergeCell ref="R284:R285"/>
    <mergeCell ref="S284:S285"/>
    <mergeCell ref="T284:T285"/>
    <mergeCell ref="U284:U285"/>
    <mergeCell ref="J284:J285"/>
    <mergeCell ref="K284:K285"/>
    <mergeCell ref="L284:L285"/>
    <mergeCell ref="M284:M285"/>
    <mergeCell ref="N288:N289"/>
    <mergeCell ref="O288:O289"/>
    <mergeCell ref="AF286:AF287"/>
    <mergeCell ref="AG286:AG287"/>
    <mergeCell ref="B288:B289"/>
    <mergeCell ref="C288:C289"/>
    <mergeCell ref="D288:D289"/>
    <mergeCell ref="E288:E289"/>
    <mergeCell ref="F288:F289"/>
    <mergeCell ref="G288:G289"/>
    <mergeCell ref="H288:H289"/>
    <mergeCell ref="I288:I289"/>
    <mergeCell ref="Z286:Z287"/>
    <mergeCell ref="AA286:AA287"/>
    <mergeCell ref="AB286:AB287"/>
    <mergeCell ref="AC286:AC287"/>
    <mergeCell ref="AD286:AD287"/>
    <mergeCell ref="AE286:AE287"/>
    <mergeCell ref="T286:T287"/>
    <mergeCell ref="U286:U287"/>
    <mergeCell ref="V286:V287"/>
    <mergeCell ref="W286:W287"/>
    <mergeCell ref="X286:X287"/>
    <mergeCell ref="Y286:Y287"/>
    <mergeCell ref="N286:N287"/>
    <mergeCell ref="O286:O287"/>
    <mergeCell ref="P286:P287"/>
    <mergeCell ref="Q286:Q287"/>
    <mergeCell ref="R286:R287"/>
    <mergeCell ref="S286:S287"/>
    <mergeCell ref="H286:H287"/>
    <mergeCell ref="I286:I287"/>
    <mergeCell ref="C296:AI296"/>
    <mergeCell ref="B300:B301"/>
    <mergeCell ref="C300:C301"/>
    <mergeCell ref="D300:D301"/>
    <mergeCell ref="E300:E301"/>
    <mergeCell ref="F300:F301"/>
    <mergeCell ref="G300:G301"/>
    <mergeCell ref="H300:H301"/>
    <mergeCell ref="I300:I301"/>
    <mergeCell ref="J300:J301"/>
    <mergeCell ref="AB288:AB289"/>
    <mergeCell ref="AC288:AC289"/>
    <mergeCell ref="AD288:AD289"/>
    <mergeCell ref="AE288:AE289"/>
    <mergeCell ref="AF288:AF289"/>
    <mergeCell ref="AG288:AG289"/>
    <mergeCell ref="V288:V289"/>
    <mergeCell ref="W288:W289"/>
    <mergeCell ref="X288:X289"/>
    <mergeCell ref="Y288:Y289"/>
    <mergeCell ref="Z288:Z289"/>
    <mergeCell ref="AA288:AA289"/>
    <mergeCell ref="P288:P289"/>
    <mergeCell ref="Q288:Q289"/>
    <mergeCell ref="R288:R289"/>
    <mergeCell ref="S288:S289"/>
    <mergeCell ref="T288:T289"/>
    <mergeCell ref="U288:U289"/>
    <mergeCell ref="J288:J289"/>
    <mergeCell ref="K288:K289"/>
    <mergeCell ref="L288:L289"/>
    <mergeCell ref="M288:M289"/>
    <mergeCell ref="I302:I303"/>
    <mergeCell ref="J302:J303"/>
    <mergeCell ref="K302:K303"/>
    <mergeCell ref="L302:L303"/>
    <mergeCell ref="AC300:AC301"/>
    <mergeCell ref="AD300:AD301"/>
    <mergeCell ref="AE300:AE301"/>
    <mergeCell ref="AF300:AF301"/>
    <mergeCell ref="AG300:AG301"/>
    <mergeCell ref="B302:B303"/>
    <mergeCell ref="C302:C303"/>
    <mergeCell ref="D302:D303"/>
    <mergeCell ref="E302:E303"/>
    <mergeCell ref="F302:F303"/>
    <mergeCell ref="W300:W301"/>
    <mergeCell ref="X300:X301"/>
    <mergeCell ref="Y300:Y301"/>
    <mergeCell ref="Z300:Z301"/>
    <mergeCell ref="AA300:AA301"/>
    <mergeCell ref="AB300:AB301"/>
    <mergeCell ref="Q300:Q301"/>
    <mergeCell ref="R300:R301"/>
    <mergeCell ref="S300:S301"/>
    <mergeCell ref="T300:T301"/>
    <mergeCell ref="U300:U301"/>
    <mergeCell ref="V300:V301"/>
    <mergeCell ref="K300:K301"/>
    <mergeCell ref="L300:L301"/>
    <mergeCell ref="M300:M301"/>
    <mergeCell ref="N300:N301"/>
    <mergeCell ref="O300:O301"/>
    <mergeCell ref="P300:P301"/>
    <mergeCell ref="M304:M305"/>
    <mergeCell ref="N304:N305"/>
    <mergeCell ref="AE302:AE303"/>
    <mergeCell ref="AF302:AF303"/>
    <mergeCell ref="AG302:AG303"/>
    <mergeCell ref="B304:B305"/>
    <mergeCell ref="C304:C305"/>
    <mergeCell ref="D304:D305"/>
    <mergeCell ref="E304:E305"/>
    <mergeCell ref="F304:F305"/>
    <mergeCell ref="G304:G305"/>
    <mergeCell ref="H304:H305"/>
    <mergeCell ref="Y302:Y303"/>
    <mergeCell ref="Z302:Z303"/>
    <mergeCell ref="AA302:AA303"/>
    <mergeCell ref="AB302:AB303"/>
    <mergeCell ref="AC302:AC303"/>
    <mergeCell ref="AD302:AD303"/>
    <mergeCell ref="S302:S303"/>
    <mergeCell ref="T302:T303"/>
    <mergeCell ref="U302:U303"/>
    <mergeCell ref="V302:V303"/>
    <mergeCell ref="W302:W303"/>
    <mergeCell ref="X302:X303"/>
    <mergeCell ref="M302:M303"/>
    <mergeCell ref="N302:N303"/>
    <mergeCell ref="O302:O303"/>
    <mergeCell ref="P302:P303"/>
    <mergeCell ref="Q302:Q303"/>
    <mergeCell ref="R302:R303"/>
    <mergeCell ref="G302:G303"/>
    <mergeCell ref="H302:H303"/>
    <mergeCell ref="AG304:AG305"/>
    <mergeCell ref="C312:AI312"/>
    <mergeCell ref="B316:B317"/>
    <mergeCell ref="C316:C317"/>
    <mergeCell ref="D316:D317"/>
    <mergeCell ref="E316:E317"/>
    <mergeCell ref="F316:F317"/>
    <mergeCell ref="G316:G317"/>
    <mergeCell ref="H316:H317"/>
    <mergeCell ref="I316:I317"/>
    <mergeCell ref="AA304:AA305"/>
    <mergeCell ref="AB304:AB305"/>
    <mergeCell ref="AC304:AC305"/>
    <mergeCell ref="AD304:AD305"/>
    <mergeCell ref="AE304:AE305"/>
    <mergeCell ref="AF304:AF305"/>
    <mergeCell ref="U304:U305"/>
    <mergeCell ref="V304:V305"/>
    <mergeCell ref="W304:W305"/>
    <mergeCell ref="X304:X305"/>
    <mergeCell ref="Y304:Y305"/>
    <mergeCell ref="Z304:Z305"/>
    <mergeCell ref="O304:O305"/>
    <mergeCell ref="P304:P305"/>
    <mergeCell ref="Q304:Q305"/>
    <mergeCell ref="R304:R305"/>
    <mergeCell ref="S304:S305"/>
    <mergeCell ref="T304:T305"/>
    <mergeCell ref="I304:I305"/>
    <mergeCell ref="J304:J305"/>
    <mergeCell ref="K304:K305"/>
    <mergeCell ref="L304:L305"/>
    <mergeCell ref="AE316:AE317"/>
    <mergeCell ref="AF316:AF317"/>
    <mergeCell ref="AG316:AG317"/>
    <mergeCell ref="V316:V317"/>
    <mergeCell ref="W316:W317"/>
    <mergeCell ref="X316:X317"/>
    <mergeCell ref="Y316:Y317"/>
    <mergeCell ref="Z316:Z317"/>
    <mergeCell ref="AA316:AA317"/>
    <mergeCell ref="P316:P317"/>
    <mergeCell ref="Q316:Q317"/>
    <mergeCell ref="R316:R317"/>
    <mergeCell ref="S316:S317"/>
    <mergeCell ref="T316:T317"/>
    <mergeCell ref="U316:U317"/>
    <mergeCell ref="J316:J317"/>
    <mergeCell ref="K316:K317"/>
    <mergeCell ref="L316:L317"/>
    <mergeCell ref="M316:M317"/>
    <mergeCell ref="N316:N317"/>
    <mergeCell ref="O316:O317"/>
    <mergeCell ref="R318:R319"/>
    <mergeCell ref="S318:S319"/>
    <mergeCell ref="H318:H319"/>
    <mergeCell ref="I318:I319"/>
    <mergeCell ref="J318:J319"/>
    <mergeCell ref="K318:K319"/>
    <mergeCell ref="L318:L319"/>
    <mergeCell ref="M318:M319"/>
    <mergeCell ref="B318:B319"/>
    <mergeCell ref="C318:C319"/>
    <mergeCell ref="D318:D319"/>
    <mergeCell ref="E318:E319"/>
    <mergeCell ref="F318:F319"/>
    <mergeCell ref="G318:G319"/>
    <mergeCell ref="AB316:AB317"/>
    <mergeCell ref="AC316:AC317"/>
    <mergeCell ref="AD316:AD317"/>
    <mergeCell ref="J320:J321"/>
    <mergeCell ref="K320:K321"/>
    <mergeCell ref="L320:L321"/>
    <mergeCell ref="M320:M321"/>
    <mergeCell ref="N320:N321"/>
    <mergeCell ref="O320:O321"/>
    <mergeCell ref="AF318:AF319"/>
    <mergeCell ref="AG318:AG319"/>
    <mergeCell ref="B320:B321"/>
    <mergeCell ref="C320:C321"/>
    <mergeCell ref="D320:D321"/>
    <mergeCell ref="E320:E321"/>
    <mergeCell ref="F320:F321"/>
    <mergeCell ref="G320:G321"/>
    <mergeCell ref="H320:H321"/>
    <mergeCell ref="I320:I321"/>
    <mergeCell ref="Z318:Z319"/>
    <mergeCell ref="AA318:AA319"/>
    <mergeCell ref="AB318:AB319"/>
    <mergeCell ref="AC318:AC319"/>
    <mergeCell ref="AD318:AD319"/>
    <mergeCell ref="AE318:AE319"/>
    <mergeCell ref="T318:T319"/>
    <mergeCell ref="U318:U319"/>
    <mergeCell ref="V318:V319"/>
    <mergeCell ref="W318:W319"/>
    <mergeCell ref="X318:X319"/>
    <mergeCell ref="Y318:Y319"/>
    <mergeCell ref="N318:N319"/>
    <mergeCell ref="O318:O319"/>
    <mergeCell ref="P318:P319"/>
    <mergeCell ref="Q318:Q319"/>
    <mergeCell ref="M332:M333"/>
    <mergeCell ref="N332:N333"/>
    <mergeCell ref="O332:O333"/>
    <mergeCell ref="P332:P333"/>
    <mergeCell ref="C328:AI328"/>
    <mergeCell ref="B332:B333"/>
    <mergeCell ref="C332:C333"/>
    <mergeCell ref="D332:D333"/>
    <mergeCell ref="E332:E333"/>
    <mergeCell ref="F332:F333"/>
    <mergeCell ref="G332:G333"/>
    <mergeCell ref="H332:H333"/>
    <mergeCell ref="I332:I333"/>
    <mergeCell ref="J332:J333"/>
    <mergeCell ref="AB320:AB321"/>
    <mergeCell ref="AC320:AC321"/>
    <mergeCell ref="AD320:AD321"/>
    <mergeCell ref="AE320:AE321"/>
    <mergeCell ref="AF320:AF321"/>
    <mergeCell ref="AG320:AG321"/>
    <mergeCell ref="V320:V321"/>
    <mergeCell ref="W320:W321"/>
    <mergeCell ref="X320:X321"/>
    <mergeCell ref="Y320:Y321"/>
    <mergeCell ref="Z320:Z321"/>
    <mergeCell ref="AA320:AA321"/>
    <mergeCell ref="P320:P321"/>
    <mergeCell ref="Q320:Q321"/>
    <mergeCell ref="R320:R321"/>
    <mergeCell ref="S320:S321"/>
    <mergeCell ref="T320:T321"/>
    <mergeCell ref="U320:U321"/>
    <mergeCell ref="Q334:Q335"/>
    <mergeCell ref="R334:R335"/>
    <mergeCell ref="G334:G335"/>
    <mergeCell ref="H334:H335"/>
    <mergeCell ref="I334:I335"/>
    <mergeCell ref="J334:J335"/>
    <mergeCell ref="K334:K335"/>
    <mergeCell ref="L334:L335"/>
    <mergeCell ref="AC332:AC333"/>
    <mergeCell ref="AD332:AD333"/>
    <mergeCell ref="AE332:AE333"/>
    <mergeCell ref="AF332:AF333"/>
    <mergeCell ref="AG332:AG333"/>
    <mergeCell ref="B334:B335"/>
    <mergeCell ref="C334:C335"/>
    <mergeCell ref="D334:D335"/>
    <mergeCell ref="E334:E335"/>
    <mergeCell ref="F334:F335"/>
    <mergeCell ref="W332:W333"/>
    <mergeCell ref="X332:X333"/>
    <mergeCell ref="Y332:Y333"/>
    <mergeCell ref="Z332:Z333"/>
    <mergeCell ref="AA332:AA333"/>
    <mergeCell ref="AB332:AB333"/>
    <mergeCell ref="Q332:Q333"/>
    <mergeCell ref="R332:R333"/>
    <mergeCell ref="S332:S333"/>
    <mergeCell ref="T332:T333"/>
    <mergeCell ref="U332:U333"/>
    <mergeCell ref="V332:V333"/>
    <mergeCell ref="K332:K333"/>
    <mergeCell ref="L332:L333"/>
    <mergeCell ref="I336:I337"/>
    <mergeCell ref="J336:J337"/>
    <mergeCell ref="K336:K337"/>
    <mergeCell ref="L336:L337"/>
    <mergeCell ref="M336:M337"/>
    <mergeCell ref="N336:N337"/>
    <mergeCell ref="AE334:AE335"/>
    <mergeCell ref="AF334:AF335"/>
    <mergeCell ref="AG334:AG335"/>
    <mergeCell ref="B336:B337"/>
    <mergeCell ref="C336:C337"/>
    <mergeCell ref="D336:D337"/>
    <mergeCell ref="E336:E337"/>
    <mergeCell ref="F336:F337"/>
    <mergeCell ref="G336:G337"/>
    <mergeCell ref="H336:H337"/>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M334:M335"/>
    <mergeCell ref="N334:N335"/>
    <mergeCell ref="O334:O335"/>
    <mergeCell ref="P334:P335"/>
    <mergeCell ref="AG336:AG337"/>
    <mergeCell ref="AA336:AA337"/>
    <mergeCell ref="AB336:AB337"/>
    <mergeCell ref="AC336:AC337"/>
    <mergeCell ref="AD336:AD337"/>
    <mergeCell ref="AE336:AE337"/>
    <mergeCell ref="AF336:AF337"/>
    <mergeCell ref="U336:U337"/>
    <mergeCell ref="V336:V337"/>
    <mergeCell ref="W336:W337"/>
    <mergeCell ref="X336:X337"/>
    <mergeCell ref="Y336:Y337"/>
    <mergeCell ref="Z336:Z337"/>
    <mergeCell ref="O336:O337"/>
    <mergeCell ref="P336:P337"/>
    <mergeCell ref="Q336:Q337"/>
    <mergeCell ref="R336:R337"/>
    <mergeCell ref="S336:S337"/>
    <mergeCell ref="T336:T337"/>
  </mergeCells>
  <phoneticPr fontId="18"/>
  <conditionalFormatting sqref="C10:AG10">
    <cfRule type="expression" dxfId="4723" priority="21">
      <formula>OR(C10=0,C10=C10-DAY(C10)-WEEKDAY(C10-DAY(C10)-5,3)+7*2)</formula>
    </cfRule>
    <cfRule type="expression" dxfId="4722" priority="166">
      <formula>OR(C10=0,C10=C10-DAY(C10)-WEEKDAY(C10-DAY(C10)-5,3)+7*4)</formula>
    </cfRule>
  </conditionalFormatting>
  <conditionalFormatting sqref="C10:AG11">
    <cfRule type="expression" dxfId="4721" priority="210">
      <formula>WEEKDAY(C$10)=7</formula>
    </cfRule>
    <cfRule type="expression" dxfId="4720" priority="211">
      <formula>WEEKDAY(C$10)=1</formula>
    </cfRule>
  </conditionalFormatting>
  <conditionalFormatting sqref="C12:AG13">
    <cfRule type="cellIs" priority="167" operator="equal">
      <formula>"中止,夏休,冬休"</formula>
    </cfRule>
  </conditionalFormatting>
  <conditionalFormatting sqref="C14:AG17">
    <cfRule type="cellIs" dxfId="4719" priority="87" operator="equal">
      <formula>"休"</formula>
    </cfRule>
    <cfRule type="cellIs" dxfId="4718" priority="86" operator="equal">
      <formula>"雨"</formula>
    </cfRule>
  </conditionalFormatting>
  <conditionalFormatting sqref="C26:AG26">
    <cfRule type="expression" dxfId="4717" priority="168">
      <formula>OR(C26=0,C26=C26-DAY(C26)-WEEKDAY(C26-DAY(C26)-5,3)+7*4)</formula>
    </cfRule>
    <cfRule type="expression" dxfId="4716" priority="20">
      <formula>OR(C26=0,C26=C26-DAY(C26)-WEEKDAY(C26-DAY(C26)-5,3)+7*2)</formula>
    </cfRule>
  </conditionalFormatting>
  <conditionalFormatting sqref="C26:AG27">
    <cfRule type="expression" dxfId="4715" priority="208">
      <formula>WEEKDAY(C$26)=7</formula>
    </cfRule>
    <cfRule type="expression" dxfId="4714" priority="209">
      <formula>WEEKDAY(C$26)=1</formula>
    </cfRule>
  </conditionalFormatting>
  <conditionalFormatting sqref="C28:AG29">
    <cfRule type="cellIs" priority="165" operator="equal">
      <formula>"中止,夏休,冬休"</formula>
    </cfRule>
  </conditionalFormatting>
  <conditionalFormatting sqref="C30:AG33">
    <cfRule type="cellIs" dxfId="4713" priority="89" operator="equal">
      <formula>"休"</formula>
    </cfRule>
    <cfRule type="cellIs" dxfId="4712" priority="88" operator="equal">
      <formula>"雨"</formula>
    </cfRule>
  </conditionalFormatting>
  <conditionalFormatting sqref="C42:AG42">
    <cfRule type="expression" dxfId="4711" priority="19">
      <formula>OR(C42=0,C42=C42-DAY(C42)-WEEKDAY(C42-DAY(C42)-5,3)+7*2)</formula>
    </cfRule>
    <cfRule type="expression" dxfId="4710" priority="169">
      <formula>OR(C42=0,C42=C42-DAY(C42)-WEEKDAY(C42-DAY(C42)-5,3)+7*4)</formula>
    </cfRule>
  </conditionalFormatting>
  <conditionalFormatting sqref="C42:AG43">
    <cfRule type="expression" dxfId="4709" priority="206">
      <formula>WEEKDAY(C$42)=7</formula>
    </cfRule>
    <cfRule type="expression" dxfId="4708" priority="207">
      <formula>WEEKDAY(C$42)=1</formula>
    </cfRule>
  </conditionalFormatting>
  <conditionalFormatting sqref="C44:AG45">
    <cfRule type="cellIs" priority="164" operator="equal">
      <formula>"中止,夏休,冬休"</formula>
    </cfRule>
  </conditionalFormatting>
  <conditionalFormatting sqref="C46:AG49">
    <cfRule type="cellIs" dxfId="4707" priority="90" operator="equal">
      <formula>"雨"</formula>
    </cfRule>
    <cfRule type="cellIs" dxfId="4706" priority="91" operator="equal">
      <formula>"休"</formula>
    </cfRule>
  </conditionalFormatting>
  <conditionalFormatting sqref="C58:AG58">
    <cfRule type="expression" dxfId="4705" priority="18">
      <formula>OR(C58=0,C58=C58-DAY(C58)-WEEKDAY(C58-DAY(C58)-5,3)+7*2)</formula>
    </cfRule>
    <cfRule type="expression" dxfId="4704" priority="162">
      <formula>OR(C58=0,C58=C58-DAY(C58)-WEEKDAY(C58-DAY(C58)-5,3)+7*4)</formula>
    </cfRule>
  </conditionalFormatting>
  <conditionalFormatting sqref="C58:AG59">
    <cfRule type="expression" dxfId="4703" priority="205">
      <formula>WEEKDAY(C$58)=1</formula>
    </cfRule>
    <cfRule type="expression" dxfId="4702" priority="204">
      <formula>WEEKDAY(C$58)=7</formula>
    </cfRule>
  </conditionalFormatting>
  <conditionalFormatting sqref="C60:AG61">
    <cfRule type="cellIs" priority="163" operator="equal">
      <formula>"中止,夏休,冬休"</formula>
    </cfRule>
  </conditionalFormatting>
  <conditionalFormatting sqref="C62:AG65">
    <cfRule type="cellIs" dxfId="4701" priority="92" operator="equal">
      <formula>"雨"</formula>
    </cfRule>
    <cfRule type="cellIs" dxfId="4700" priority="93" operator="equal">
      <formula>"休"</formula>
    </cfRule>
  </conditionalFormatting>
  <conditionalFormatting sqref="C74:AG74">
    <cfRule type="expression" dxfId="4699" priority="17">
      <formula>OR(C74=0,C74=C74-DAY(C74)-WEEKDAY(C74-DAY(C74)-5,3)+7*2)</formula>
    </cfRule>
    <cfRule type="expression" dxfId="4698" priority="160">
      <formula>OR(C74=0,C74=C74-DAY(C74)-WEEKDAY(C74-DAY(C74)-5,3)+7*4)</formula>
    </cfRule>
  </conditionalFormatting>
  <conditionalFormatting sqref="C74:AG75">
    <cfRule type="expression" dxfId="4697" priority="203">
      <formula>WEEKDAY(C$74)=1</formula>
    </cfRule>
    <cfRule type="expression" dxfId="4696" priority="202">
      <formula>WEEKDAY(C$74)=7</formula>
    </cfRule>
  </conditionalFormatting>
  <conditionalFormatting sqref="C76:AG77">
    <cfRule type="cellIs" priority="161" operator="equal">
      <formula>"中止,夏休,冬休"</formula>
    </cfRule>
  </conditionalFormatting>
  <conditionalFormatting sqref="C78:AG81">
    <cfRule type="cellIs" dxfId="4695" priority="94" operator="equal">
      <formula>"雨"</formula>
    </cfRule>
    <cfRule type="cellIs" dxfId="4694" priority="95" operator="equal">
      <formula>"休"</formula>
    </cfRule>
  </conditionalFormatting>
  <conditionalFormatting sqref="C90:AG90">
    <cfRule type="expression" dxfId="4693" priority="16">
      <formula>OR(C90=0,C90=C90-DAY(C90)-WEEKDAY(C90-DAY(C90)-5,3)+7*2)</formula>
    </cfRule>
    <cfRule type="expression" dxfId="4692" priority="158">
      <formula>OR(C90=0,C90=C90-DAY(C90)-WEEKDAY(C90-DAY(C90)-5,3)+7*4)</formula>
    </cfRule>
  </conditionalFormatting>
  <conditionalFormatting sqref="C90:AG91">
    <cfRule type="expression" dxfId="4691" priority="201">
      <formula>WEEKDAY(C$90)=1</formula>
    </cfRule>
    <cfRule type="expression" dxfId="4690" priority="200">
      <formula>WEEKDAY(C$90)=7</formula>
    </cfRule>
  </conditionalFormatting>
  <conditionalFormatting sqref="C92:AG93">
    <cfRule type="cellIs" priority="159" operator="equal">
      <formula>"中止,夏休,冬休"</formula>
    </cfRule>
  </conditionalFormatting>
  <conditionalFormatting sqref="C94:AG97">
    <cfRule type="cellIs" dxfId="4689" priority="97" operator="equal">
      <formula>"休"</formula>
    </cfRule>
    <cfRule type="cellIs" dxfId="4688" priority="96" operator="equal">
      <formula>"雨"</formula>
    </cfRule>
  </conditionalFormatting>
  <conditionalFormatting sqref="C106:AG106">
    <cfRule type="expression" dxfId="4687" priority="15">
      <formula>OR(C106=0,C106=C106-DAY(C106)-WEEKDAY(C106-DAY(C106)-5,3)+7*2)</formula>
    </cfRule>
    <cfRule type="expression" dxfId="4686" priority="156">
      <formula>OR(C106=0,C106=C106-DAY(C106)-WEEKDAY(C106-DAY(C106)-5,3)+7*4)</formula>
    </cfRule>
  </conditionalFormatting>
  <conditionalFormatting sqref="C106:AG107">
    <cfRule type="expression" dxfId="4685" priority="199">
      <formula>WEEKDAY(C$106)=1</formula>
    </cfRule>
    <cfRule type="expression" dxfId="4684" priority="198">
      <formula>WEEKDAY(C$106)=7</formula>
    </cfRule>
  </conditionalFormatting>
  <conditionalFormatting sqref="C108:AG109">
    <cfRule type="cellIs" priority="157" operator="equal">
      <formula>"中止,夏休,冬休"</formula>
    </cfRule>
  </conditionalFormatting>
  <conditionalFormatting sqref="C110:AG113">
    <cfRule type="cellIs" dxfId="4683" priority="99" operator="equal">
      <formula>"休"</formula>
    </cfRule>
    <cfRule type="cellIs" dxfId="4682" priority="98" operator="equal">
      <formula>"雨"</formula>
    </cfRule>
  </conditionalFormatting>
  <conditionalFormatting sqref="C122:AG122">
    <cfRule type="expression" dxfId="4681" priority="14">
      <formula>OR(C122=0,C122=C122-DAY(C122)-WEEKDAY(C122-DAY(C122)-5,3)+7*2)</formula>
    </cfRule>
    <cfRule type="expression" dxfId="4680" priority="154">
      <formula>OR(C122=0,C122=C122-DAY(C122)-WEEKDAY(C122-DAY(C122)-5,3)+7*4)</formula>
    </cfRule>
  </conditionalFormatting>
  <conditionalFormatting sqref="C122:AG123">
    <cfRule type="expression" dxfId="4679" priority="196">
      <formula>WEEKDAY(C$122)=7</formula>
    </cfRule>
    <cfRule type="expression" dxfId="4678" priority="197">
      <formula>WEEKDAY(C$122)=1</formula>
    </cfRule>
  </conditionalFormatting>
  <conditionalFormatting sqref="C124:AG125">
    <cfRule type="cellIs" priority="155" operator="equal">
      <formula>"中止,夏休,冬休"</formula>
    </cfRule>
  </conditionalFormatting>
  <conditionalFormatting sqref="C126:AG129">
    <cfRule type="cellIs" dxfId="4677" priority="101" operator="equal">
      <formula>"休"</formula>
    </cfRule>
    <cfRule type="cellIs" dxfId="4676" priority="100" operator="equal">
      <formula>"雨"</formula>
    </cfRule>
  </conditionalFormatting>
  <conditionalFormatting sqref="C138:AG138">
    <cfRule type="expression" dxfId="4675" priority="13">
      <formula>OR(C138=0,C138=C138-DAY(C138)-WEEKDAY(C138-DAY(C138)-5,3)+7*2)</formula>
    </cfRule>
    <cfRule type="expression" dxfId="4674" priority="152">
      <formula>OR(C138=0,C138=C138-DAY(C138)-WEEKDAY(C138-DAY(C138)-5,3)+7*4)</formula>
    </cfRule>
  </conditionalFormatting>
  <conditionalFormatting sqref="C138:AG139">
    <cfRule type="expression" dxfId="4673" priority="194">
      <formula>WEEKDAY(C$138)=7</formula>
    </cfRule>
    <cfRule type="expression" dxfId="4672" priority="195">
      <formula>WEEKDAY(C$138)=1</formula>
    </cfRule>
  </conditionalFormatting>
  <conditionalFormatting sqref="C140:AG141">
    <cfRule type="cellIs" priority="153" operator="equal">
      <formula>"中止,夏休,冬休"</formula>
    </cfRule>
  </conditionalFormatting>
  <conditionalFormatting sqref="C142:AG145">
    <cfRule type="cellIs" dxfId="4671" priority="102" operator="equal">
      <formula>"雨"</formula>
    </cfRule>
    <cfRule type="cellIs" dxfId="4670" priority="103" operator="equal">
      <formula>"休"</formula>
    </cfRule>
  </conditionalFormatting>
  <conditionalFormatting sqref="C154:AG154">
    <cfRule type="expression" dxfId="4669" priority="150">
      <formula>OR(C154=0,C154=C154-DAY(C154)-WEEKDAY(C154-DAY(C154)-5,3)+7*4)</formula>
    </cfRule>
    <cfRule type="expression" dxfId="4668" priority="12">
      <formula>OR(C154=0,C154=C154-DAY(C154)-WEEKDAY(C154-DAY(C154)-5,3)+7*2)</formula>
    </cfRule>
  </conditionalFormatting>
  <conditionalFormatting sqref="C154:AG155">
    <cfRule type="expression" dxfId="4667" priority="192">
      <formula>WEEKDAY(C$154)=7</formula>
    </cfRule>
    <cfRule type="expression" dxfId="4666" priority="193">
      <formula>WEEKDAY(C$154)=1</formula>
    </cfRule>
  </conditionalFormatting>
  <conditionalFormatting sqref="C156:AG157">
    <cfRule type="cellIs" priority="151" operator="equal">
      <formula>"中止,夏休,冬休"</formula>
    </cfRule>
  </conditionalFormatting>
  <conditionalFormatting sqref="C158:AG161">
    <cfRule type="cellIs" dxfId="4665" priority="105" operator="equal">
      <formula>"休"</formula>
    </cfRule>
    <cfRule type="cellIs" dxfId="4664" priority="104" operator="equal">
      <formula>"雨"</formula>
    </cfRule>
  </conditionalFormatting>
  <conditionalFormatting sqref="C170:AG170">
    <cfRule type="expression" dxfId="4663" priority="11">
      <formula>OR(C170=0,C170=C170-DAY(C170)-WEEKDAY(C170-DAY(C170)-5,3)+7*2)</formula>
    </cfRule>
    <cfRule type="expression" dxfId="4662" priority="148">
      <formula>OR(C170=0,C170=C170-DAY(C170)-WEEKDAY(C170-DAY(C170)-5,3)+7*4)</formula>
    </cfRule>
  </conditionalFormatting>
  <conditionalFormatting sqref="C170:AG171">
    <cfRule type="expression" dxfId="4661" priority="191">
      <formula>WEEKDAY(C$170)=1</formula>
    </cfRule>
    <cfRule type="expression" dxfId="4660" priority="190">
      <formula>WEEKDAY(C$170)=7</formula>
    </cfRule>
  </conditionalFormatting>
  <conditionalFormatting sqref="C172:AG173">
    <cfRule type="cellIs" priority="149" operator="equal">
      <formula>"中止,夏休,冬休"</formula>
    </cfRule>
  </conditionalFormatting>
  <conditionalFormatting sqref="C174:AG177">
    <cfRule type="cellIs" dxfId="4659" priority="106" operator="equal">
      <formula>"雨"</formula>
    </cfRule>
    <cfRule type="cellIs" dxfId="4658" priority="107" operator="equal">
      <formula>"休"</formula>
    </cfRule>
  </conditionalFormatting>
  <conditionalFormatting sqref="C186:AG186">
    <cfRule type="expression" dxfId="4657" priority="144">
      <formula>OR(C186=0,C186=C186-DAY(C186)-WEEKDAY(C186-DAY(C186)-5,3)+7*4)</formula>
    </cfRule>
    <cfRule type="expression" dxfId="4656" priority="10">
      <formula>OR(C186=0,C186=C186-DAY(C186)-WEEKDAY(C186-DAY(C186)-5,3)+7*2)</formula>
    </cfRule>
  </conditionalFormatting>
  <conditionalFormatting sqref="C186:AG187">
    <cfRule type="expression" dxfId="4655" priority="188">
      <formula>WEEKDAY(C$186)=7</formula>
    </cfRule>
    <cfRule type="expression" dxfId="4654" priority="189">
      <formula>WEEKDAY(C$186)=1</formula>
    </cfRule>
  </conditionalFormatting>
  <conditionalFormatting sqref="C188:AG189">
    <cfRule type="cellIs" priority="145" operator="equal">
      <formula>"中止,夏休,冬休"</formula>
    </cfRule>
  </conditionalFormatting>
  <conditionalFormatting sqref="C190:AG193">
    <cfRule type="cellIs" dxfId="4653" priority="146" operator="equal">
      <formula>"雨"</formula>
    </cfRule>
    <cfRule type="cellIs" dxfId="4652" priority="147" operator="equal">
      <formula>"休"</formula>
    </cfRule>
  </conditionalFormatting>
  <conditionalFormatting sqref="C202:AG202">
    <cfRule type="expression" dxfId="4651" priority="140">
      <formula>OR(C202=0,C202=C202-DAY(C202)-WEEKDAY(C202-DAY(C202)-5,3)+7*4)</formula>
    </cfRule>
    <cfRule type="expression" dxfId="4650" priority="9">
      <formula>OR(C202=0,C202=C202-DAY(C202)-WEEKDAY(C202-DAY(C202)-5,3)+7*2)</formula>
    </cfRule>
  </conditionalFormatting>
  <conditionalFormatting sqref="C202:AG203">
    <cfRule type="expression" dxfId="4649" priority="186">
      <formula>WEEKDAY(C$202)=7</formula>
    </cfRule>
    <cfRule type="expression" dxfId="4648" priority="187">
      <formula>WEEKDAY(C$202)=1</formula>
    </cfRule>
  </conditionalFormatting>
  <conditionalFormatting sqref="C204:AG205">
    <cfRule type="cellIs" priority="141" operator="equal">
      <formula>"中止,夏休,冬休"</formula>
    </cfRule>
  </conditionalFormatting>
  <conditionalFormatting sqref="C206:AG209">
    <cfRule type="cellIs" dxfId="4647" priority="143" operator="equal">
      <formula>"休"</formula>
    </cfRule>
    <cfRule type="cellIs" dxfId="4646" priority="142" operator="equal">
      <formula>"雨"</formula>
    </cfRule>
  </conditionalFormatting>
  <conditionalFormatting sqref="C218:AG218">
    <cfRule type="expression" dxfId="4645" priority="136">
      <formula>OR(C218=0,C218=C218-DAY(C218)-WEEKDAY(C218-DAY(C218)-5,3)+7*4)</formula>
    </cfRule>
    <cfRule type="expression" dxfId="4644" priority="8">
      <formula>OR(C218=0,C218=C218-DAY(C218)-WEEKDAY(C218-DAY(C218)-5,3)+7*2)</formula>
    </cfRule>
  </conditionalFormatting>
  <conditionalFormatting sqref="C218:AG219">
    <cfRule type="expression" dxfId="4643" priority="185">
      <formula>WEEKDAY(C$218)=1</formula>
    </cfRule>
    <cfRule type="expression" dxfId="4642" priority="184">
      <formula>WEEKDAY(C$218)=7</formula>
    </cfRule>
  </conditionalFormatting>
  <conditionalFormatting sqref="C220:AG221">
    <cfRule type="cellIs" priority="137" operator="equal">
      <formula>"中止,夏休,冬休"</formula>
    </cfRule>
  </conditionalFormatting>
  <conditionalFormatting sqref="C222:AG225">
    <cfRule type="cellIs" dxfId="4641" priority="139" operator="equal">
      <formula>"休"</formula>
    </cfRule>
    <cfRule type="cellIs" dxfId="4640" priority="138" operator="equal">
      <formula>"雨"</formula>
    </cfRule>
  </conditionalFormatting>
  <conditionalFormatting sqref="C234:AG234">
    <cfRule type="expression" dxfId="4639" priority="7">
      <formula>OR(C234=0,C234=C234-DAY(C234)-WEEKDAY(C234-DAY(C234)-5,3)+7*2)</formula>
    </cfRule>
    <cfRule type="expression" dxfId="4638" priority="132">
      <formula>OR(C234=0,C234=C234-DAY(C234)-WEEKDAY(C234-DAY(C234)-5,3)+7*4)</formula>
    </cfRule>
  </conditionalFormatting>
  <conditionalFormatting sqref="C234:AG235">
    <cfRule type="expression" dxfId="4637" priority="182">
      <formula>WEEKDAY(C$234)=7</formula>
    </cfRule>
    <cfRule type="expression" dxfId="4636" priority="183">
      <formula>WEEKDAY(C$234)=1</formula>
    </cfRule>
  </conditionalFormatting>
  <conditionalFormatting sqref="C236:AG237">
    <cfRule type="cellIs" priority="133" operator="equal">
      <formula>"中止,夏休,冬休"</formula>
    </cfRule>
  </conditionalFormatting>
  <conditionalFormatting sqref="C238:AG241">
    <cfRule type="cellIs" dxfId="4635" priority="134" operator="equal">
      <formula>"雨"</formula>
    </cfRule>
    <cfRule type="cellIs" dxfId="4634" priority="135" operator="equal">
      <formula>"休"</formula>
    </cfRule>
  </conditionalFormatting>
  <conditionalFormatting sqref="C250:AG250">
    <cfRule type="expression" dxfId="4633" priority="6">
      <formula>OR(C250=0,C250=C250-DAY(C250)-WEEKDAY(C250-DAY(C250)-5,3)+7*2)</formula>
    </cfRule>
    <cfRule type="expression" dxfId="4632" priority="128">
      <formula>OR(C250=0,C250=C250-DAY(C250)-WEEKDAY(C250-DAY(C250)-5,3)+7*4)</formula>
    </cfRule>
  </conditionalFormatting>
  <conditionalFormatting sqref="C250:AG251">
    <cfRule type="expression" dxfId="4631" priority="180">
      <formula>WEEKDAY(C$250)=7</formula>
    </cfRule>
    <cfRule type="expression" dxfId="4630" priority="181">
      <formula>WEEKDAY(C$250)=1</formula>
    </cfRule>
  </conditionalFormatting>
  <conditionalFormatting sqref="C252:AG253">
    <cfRule type="cellIs" priority="129" operator="equal">
      <formula>"中止,夏休,冬休"</formula>
    </cfRule>
  </conditionalFormatting>
  <conditionalFormatting sqref="C254:AG257">
    <cfRule type="cellIs" dxfId="4629" priority="131" operator="equal">
      <formula>"休"</formula>
    </cfRule>
    <cfRule type="cellIs" dxfId="4628" priority="130" operator="equal">
      <formula>"雨"</formula>
    </cfRule>
  </conditionalFormatting>
  <conditionalFormatting sqref="C266:AG266">
    <cfRule type="expression" dxfId="4627" priority="5">
      <formula>OR(C266=0,C266=C266-DAY(C266)-WEEKDAY(C266-DAY(C266)-5,3)+7*2)</formula>
    </cfRule>
    <cfRule type="expression" dxfId="4626" priority="124">
      <formula>OR(C266=0,C266=C266-DAY(C266)-WEEKDAY(C266-DAY(C266)-5,3)+7*4)</formula>
    </cfRule>
  </conditionalFormatting>
  <conditionalFormatting sqref="C266:AG267">
    <cfRule type="expression" dxfId="4625" priority="179">
      <formula>WEEKDAY(C$266)=1</formula>
    </cfRule>
    <cfRule type="expression" dxfId="4624" priority="178">
      <formula>WEEKDAY(C$266)=7</formula>
    </cfRule>
  </conditionalFormatting>
  <conditionalFormatting sqref="C268:AG269">
    <cfRule type="cellIs" priority="125" operator="equal">
      <formula>"中止,夏休,冬休"</formula>
    </cfRule>
  </conditionalFormatting>
  <conditionalFormatting sqref="C270:AG273">
    <cfRule type="cellIs" dxfId="4623" priority="127" operator="equal">
      <formula>"休"</formula>
    </cfRule>
    <cfRule type="cellIs" dxfId="4622" priority="126" operator="equal">
      <formula>"雨"</formula>
    </cfRule>
  </conditionalFormatting>
  <conditionalFormatting sqref="C282:AG282">
    <cfRule type="expression" dxfId="4621" priority="4">
      <formula>OR(C282=0,C282=C282-DAY(C282)-WEEKDAY(C282-DAY(C282)-5,3)+7*2)</formula>
    </cfRule>
    <cfRule type="expression" dxfId="4620" priority="120">
      <formula>OR(C282=0,C282=C282-DAY(C282)-WEEKDAY(C282-DAY(C282)-5,3)+7*4)</formula>
    </cfRule>
  </conditionalFormatting>
  <conditionalFormatting sqref="C282:AG283">
    <cfRule type="expression" dxfId="4619" priority="176">
      <formula>WEEKDAY(C$282)=7</formula>
    </cfRule>
    <cfRule type="expression" dxfId="4618" priority="177">
      <formula>WEEKDAY(C$282)=1</formula>
    </cfRule>
  </conditionalFormatting>
  <conditionalFormatting sqref="C284:AG285">
    <cfRule type="cellIs" priority="121" operator="equal">
      <formula>"中止,夏休,冬休"</formula>
    </cfRule>
  </conditionalFormatting>
  <conditionalFormatting sqref="C286:AG289">
    <cfRule type="cellIs" dxfId="4617" priority="122" operator="equal">
      <formula>"雨"</formula>
    </cfRule>
    <cfRule type="cellIs" dxfId="4616" priority="123" operator="equal">
      <formula>"休"</formula>
    </cfRule>
  </conditionalFormatting>
  <conditionalFormatting sqref="C298:AG298">
    <cfRule type="expression" dxfId="4615" priority="3">
      <formula>OR(C298=0,C298=C298-DAY(C298)-WEEKDAY(C298-DAY(C298)-5,3)+7*2)</formula>
    </cfRule>
    <cfRule type="expression" dxfId="4614" priority="116">
      <formula>OR(C298=0,C298=C298-DAY(C298)-WEEKDAY(C298-DAY(C298)-5,3)+7*4)</formula>
    </cfRule>
  </conditionalFormatting>
  <conditionalFormatting sqref="C298:AG299">
    <cfRule type="expression" dxfId="4613" priority="174">
      <formula>WEEKDAY(C$298)=7</formula>
    </cfRule>
    <cfRule type="expression" dxfId="4612" priority="175">
      <formula>WEEKDAY(C$298)=1</formula>
    </cfRule>
  </conditionalFormatting>
  <conditionalFormatting sqref="C300:AG301">
    <cfRule type="cellIs" priority="117" operator="equal">
      <formula>"中止,夏休,冬休"</formula>
    </cfRule>
  </conditionalFormatting>
  <conditionalFormatting sqref="C302:AG305">
    <cfRule type="cellIs" dxfId="4611" priority="119" operator="equal">
      <formula>"休"</formula>
    </cfRule>
    <cfRule type="cellIs" dxfId="4610" priority="118" operator="equal">
      <formula>"雨"</formula>
    </cfRule>
  </conditionalFormatting>
  <conditionalFormatting sqref="C314:AG314">
    <cfRule type="expression" dxfId="4609" priority="2">
      <formula>OR(C314=0,C314=C314-DAY(C314)-WEEKDAY(C314-DAY(C314)-5,3)+7*2)</formula>
    </cfRule>
    <cfRule type="expression" dxfId="4608" priority="112">
      <formula>OR(C314=0,C314=C314-DAY(C314)-WEEKDAY(C314-DAY(C314)-5,3)+7*4)</formula>
    </cfRule>
  </conditionalFormatting>
  <conditionalFormatting sqref="C314:AG315">
    <cfRule type="expression" dxfId="4607" priority="173">
      <formula>WEEKDAY(C$314)=1</formula>
    </cfRule>
    <cfRule type="expression" dxfId="4606" priority="172">
      <formula>WEEKDAY(C$314)=7</formula>
    </cfRule>
  </conditionalFormatting>
  <conditionalFormatting sqref="C316:AG317">
    <cfRule type="cellIs" priority="113" operator="equal">
      <formula>"中止,夏休,冬休"</formula>
    </cfRule>
  </conditionalFormatting>
  <conditionalFormatting sqref="C318:AG321">
    <cfRule type="cellIs" dxfId="4605" priority="115" operator="equal">
      <formula>"休"</formula>
    </cfRule>
    <cfRule type="cellIs" dxfId="4604" priority="114" operator="equal">
      <formula>"雨"</formula>
    </cfRule>
  </conditionalFormatting>
  <conditionalFormatting sqref="C330:AG330">
    <cfRule type="expression" dxfId="4603" priority="108">
      <formula>OR(C330=0,C330=C330-DAY(C330)-WEEKDAY(C330-DAY(C330)-5,3)+7*4)</formula>
    </cfRule>
    <cfRule type="expression" dxfId="4602" priority="1">
      <formula>OR(C330=0,C330=C330-DAY(C330)-WEEKDAY(C330-DAY(C330)-5,3)+7*2)</formula>
    </cfRule>
  </conditionalFormatting>
  <conditionalFormatting sqref="C330:AG331">
    <cfRule type="expression" dxfId="4601" priority="171">
      <formula>WEEKDAY(C$330)=1</formula>
    </cfRule>
    <cfRule type="expression" dxfId="4600" priority="170">
      <formula>WEEKDAY(C$330)=7</formula>
    </cfRule>
  </conditionalFormatting>
  <conditionalFormatting sqref="C332:AG333">
    <cfRule type="cellIs" priority="109" operator="equal">
      <formula>"中止,夏休,冬休"</formula>
    </cfRule>
  </conditionalFormatting>
  <conditionalFormatting sqref="C334:AG337">
    <cfRule type="cellIs" dxfId="4599" priority="110" operator="equal">
      <formula>"雨"</formula>
    </cfRule>
    <cfRule type="cellIs" dxfId="4598" priority="111" operator="equal">
      <formula>"休"</formula>
    </cfRule>
  </conditionalFormatting>
  <conditionalFormatting sqref="AH2:AH5">
    <cfRule type="expression" dxfId="4597" priority="64">
      <formula>$AH$5="未達成"</formula>
    </cfRule>
  </conditionalFormatting>
  <conditionalFormatting sqref="AI16">
    <cfRule type="cellIs" dxfId="4596" priority="63" operator="lessThan">
      <formula>0.285</formula>
    </cfRule>
  </conditionalFormatting>
  <conditionalFormatting sqref="AI17">
    <cfRule type="expression" dxfId="4595" priority="61">
      <formula>AI17="NG"</formula>
    </cfRule>
  </conditionalFormatting>
  <conditionalFormatting sqref="AI32">
    <cfRule type="cellIs" dxfId="4594" priority="62" operator="lessThan">
      <formula>0.285</formula>
    </cfRule>
  </conditionalFormatting>
  <conditionalFormatting sqref="AI33">
    <cfRule type="expression" dxfId="4593" priority="41">
      <formula>AI33="NG"</formula>
    </cfRule>
  </conditionalFormatting>
  <conditionalFormatting sqref="AI48">
    <cfRule type="cellIs" dxfId="4592" priority="60" operator="lessThan">
      <formula>0.285</formula>
    </cfRule>
  </conditionalFormatting>
  <conditionalFormatting sqref="AI49">
    <cfRule type="expression" dxfId="4591" priority="40">
      <formula>AI49="NG"</formula>
    </cfRule>
  </conditionalFormatting>
  <conditionalFormatting sqref="AI64">
    <cfRule type="cellIs" dxfId="4590" priority="59" operator="lessThan">
      <formula>0.285</formula>
    </cfRule>
  </conditionalFormatting>
  <conditionalFormatting sqref="AI65">
    <cfRule type="expression" dxfId="4589" priority="39">
      <formula>AI65="NG"</formula>
    </cfRule>
  </conditionalFormatting>
  <conditionalFormatting sqref="AI80">
    <cfRule type="cellIs" dxfId="4588" priority="58" operator="lessThan">
      <formula>0.285</formula>
    </cfRule>
  </conditionalFormatting>
  <conditionalFormatting sqref="AI81">
    <cfRule type="expression" dxfId="4587" priority="38">
      <formula>AI81="NG"</formula>
    </cfRule>
  </conditionalFormatting>
  <conditionalFormatting sqref="AI96">
    <cfRule type="cellIs" dxfId="4586" priority="57" operator="lessThan">
      <formula>0.285</formula>
    </cfRule>
  </conditionalFormatting>
  <conditionalFormatting sqref="AI97">
    <cfRule type="expression" dxfId="4585" priority="37">
      <formula>AI97="NG"</formula>
    </cfRule>
  </conditionalFormatting>
  <conditionalFormatting sqref="AI112">
    <cfRule type="cellIs" dxfId="4584" priority="56" operator="lessThan">
      <formula>0.285</formula>
    </cfRule>
  </conditionalFormatting>
  <conditionalFormatting sqref="AI113">
    <cfRule type="expression" dxfId="4583" priority="36">
      <formula>AI113="NG"</formula>
    </cfRule>
  </conditionalFormatting>
  <conditionalFormatting sqref="AI128">
    <cfRule type="cellIs" dxfId="4582" priority="55" operator="lessThan">
      <formula>0.285</formula>
    </cfRule>
  </conditionalFormatting>
  <conditionalFormatting sqref="AI129">
    <cfRule type="expression" dxfId="4581" priority="35">
      <formula>AI129="NG"</formula>
    </cfRule>
  </conditionalFormatting>
  <conditionalFormatting sqref="AI144">
    <cfRule type="cellIs" dxfId="4580" priority="54" operator="lessThan">
      <formula>0.285</formula>
    </cfRule>
  </conditionalFormatting>
  <conditionalFormatting sqref="AI145">
    <cfRule type="expression" dxfId="4579" priority="34">
      <formula>AI145="NG"</formula>
    </cfRule>
  </conditionalFormatting>
  <conditionalFormatting sqref="AI160">
    <cfRule type="cellIs" dxfId="4578" priority="53" operator="lessThan">
      <formula>0.285</formula>
    </cfRule>
  </conditionalFormatting>
  <conditionalFormatting sqref="AI161">
    <cfRule type="expression" dxfId="4577" priority="33">
      <formula>AI161="NG"</formula>
    </cfRule>
  </conditionalFormatting>
  <conditionalFormatting sqref="AI176">
    <cfRule type="cellIs" dxfId="4576" priority="52" operator="lessThan">
      <formula>0.285</formula>
    </cfRule>
  </conditionalFormatting>
  <conditionalFormatting sqref="AI177">
    <cfRule type="expression" dxfId="4575" priority="32">
      <formula>AI177="NG"</formula>
    </cfRule>
  </conditionalFormatting>
  <conditionalFormatting sqref="AI192">
    <cfRule type="cellIs" dxfId="4574" priority="51" operator="lessThan">
      <formula>0.285</formula>
    </cfRule>
  </conditionalFormatting>
  <conditionalFormatting sqref="AI193">
    <cfRule type="expression" dxfId="4573" priority="31">
      <formula>AI193="NG"</formula>
    </cfRule>
  </conditionalFormatting>
  <conditionalFormatting sqref="AI208">
    <cfRule type="cellIs" dxfId="4572" priority="50" operator="lessThan">
      <formula>0.285</formula>
    </cfRule>
  </conditionalFormatting>
  <conditionalFormatting sqref="AI209">
    <cfRule type="expression" dxfId="4571" priority="30">
      <formula>AI209="NG"</formula>
    </cfRule>
  </conditionalFormatting>
  <conditionalFormatting sqref="AI224">
    <cfRule type="cellIs" dxfId="4570" priority="49" operator="lessThan">
      <formula>0.285</formula>
    </cfRule>
  </conditionalFormatting>
  <conditionalFormatting sqref="AI225">
    <cfRule type="expression" dxfId="4569" priority="29">
      <formula>AI225="NG"</formula>
    </cfRule>
  </conditionalFormatting>
  <conditionalFormatting sqref="AI240">
    <cfRule type="cellIs" dxfId="4568" priority="48" operator="lessThan">
      <formula>0.285</formula>
    </cfRule>
  </conditionalFormatting>
  <conditionalFormatting sqref="AI241">
    <cfRule type="expression" dxfId="4567" priority="28">
      <formula>AI241="NG"</formula>
    </cfRule>
  </conditionalFormatting>
  <conditionalFormatting sqref="AI256">
    <cfRule type="cellIs" dxfId="4566" priority="47" operator="lessThan">
      <formula>0.285</formula>
    </cfRule>
  </conditionalFormatting>
  <conditionalFormatting sqref="AI257">
    <cfRule type="expression" dxfId="4565" priority="27">
      <formula>AI257="NG"</formula>
    </cfRule>
  </conditionalFormatting>
  <conditionalFormatting sqref="AI272">
    <cfRule type="cellIs" dxfId="4564" priority="46" operator="lessThan">
      <formula>0.285</formula>
    </cfRule>
  </conditionalFormatting>
  <conditionalFormatting sqref="AI273">
    <cfRule type="expression" dxfId="4563" priority="26">
      <formula>AI273="NG"</formula>
    </cfRule>
  </conditionalFormatting>
  <conditionalFormatting sqref="AI288">
    <cfRule type="cellIs" dxfId="4562" priority="45" operator="lessThan">
      <formula>0.285</formula>
    </cfRule>
  </conditionalFormatting>
  <conditionalFormatting sqref="AI289">
    <cfRule type="expression" dxfId="4561" priority="25">
      <formula>AI289="NG"</formula>
    </cfRule>
  </conditionalFormatting>
  <conditionalFormatting sqref="AI304">
    <cfRule type="cellIs" dxfId="4560" priority="44" operator="lessThan">
      <formula>0.285</formula>
    </cfRule>
  </conditionalFormatting>
  <conditionalFormatting sqref="AI305">
    <cfRule type="expression" dxfId="4559" priority="24">
      <formula>AI305="NG"</formula>
    </cfRule>
  </conditionalFormatting>
  <conditionalFormatting sqref="AI320">
    <cfRule type="cellIs" dxfId="4558" priority="43" operator="lessThan">
      <formula>0.285</formula>
    </cfRule>
  </conditionalFormatting>
  <conditionalFormatting sqref="AI321">
    <cfRule type="expression" dxfId="4557" priority="23">
      <formula>AI321="NG"</formula>
    </cfRule>
  </conditionalFormatting>
  <conditionalFormatting sqref="AI336">
    <cfRule type="cellIs" dxfId="4556" priority="42" operator="lessThan">
      <formula>0.285</formula>
    </cfRule>
  </conditionalFormatting>
  <conditionalFormatting sqref="AI337">
    <cfRule type="expression" dxfId="4555" priority="22">
      <formula>AI337="NG"</formula>
    </cfRule>
  </conditionalFormatting>
  <conditionalFormatting sqref="AL17">
    <cfRule type="expression" dxfId="4554" priority="85">
      <formula>AL17="NG"</formula>
    </cfRule>
  </conditionalFormatting>
  <conditionalFormatting sqref="AL33">
    <cfRule type="expression" dxfId="4553" priority="84">
      <formula>AL33="NG"</formula>
    </cfRule>
  </conditionalFormatting>
  <conditionalFormatting sqref="AL49">
    <cfRule type="expression" dxfId="4552" priority="83">
      <formula>AL49="NG"</formula>
    </cfRule>
  </conditionalFormatting>
  <conditionalFormatting sqref="AL65">
    <cfRule type="expression" dxfId="4551" priority="82">
      <formula>AL65="NG"</formula>
    </cfRule>
  </conditionalFormatting>
  <conditionalFormatting sqref="AL81">
    <cfRule type="expression" dxfId="4550" priority="81">
      <formula>AL81="NG"</formula>
    </cfRule>
  </conditionalFormatting>
  <conditionalFormatting sqref="AL97">
    <cfRule type="expression" dxfId="4549" priority="80">
      <formula>AL97="NG"</formula>
    </cfRule>
  </conditionalFormatting>
  <conditionalFormatting sqref="AL113">
    <cfRule type="expression" dxfId="4548" priority="79">
      <formula>AL113="NG"</formula>
    </cfRule>
  </conditionalFormatting>
  <conditionalFormatting sqref="AL129">
    <cfRule type="expression" dxfId="4547" priority="78">
      <formula>AL129="NG"</formula>
    </cfRule>
  </conditionalFormatting>
  <conditionalFormatting sqref="AL145">
    <cfRule type="expression" dxfId="4546" priority="77">
      <formula>AL145="NG"</formula>
    </cfRule>
  </conditionalFormatting>
  <conditionalFormatting sqref="AL161">
    <cfRule type="expression" dxfId="4545" priority="76">
      <formula>AL161="NG"</formula>
    </cfRule>
  </conditionalFormatting>
  <conditionalFormatting sqref="AL177">
    <cfRule type="expression" dxfId="4544" priority="75">
      <formula>AL177="NG"</formula>
    </cfRule>
  </conditionalFormatting>
  <conditionalFormatting sqref="AL193">
    <cfRule type="expression" dxfId="4543" priority="74">
      <formula>AL193="NG"</formula>
    </cfRule>
  </conditionalFormatting>
  <conditionalFormatting sqref="AL209">
    <cfRule type="expression" dxfId="4542" priority="73">
      <formula>AL209="NG"</formula>
    </cfRule>
  </conditionalFormatting>
  <conditionalFormatting sqref="AL225">
    <cfRule type="expression" dxfId="4541" priority="72">
      <formula>AL225="NG"</formula>
    </cfRule>
  </conditionalFormatting>
  <conditionalFormatting sqref="AL241">
    <cfRule type="expression" dxfId="4540" priority="71">
      <formula>AL241="NG"</formula>
    </cfRule>
  </conditionalFormatting>
  <conditionalFormatting sqref="AL257">
    <cfRule type="expression" dxfId="4539" priority="70">
      <formula>AL257="NG"</formula>
    </cfRule>
  </conditionalFormatting>
  <conditionalFormatting sqref="AL273">
    <cfRule type="expression" dxfId="4538" priority="69">
      <formula>AL273="NG"</formula>
    </cfRule>
  </conditionalFormatting>
  <conditionalFormatting sqref="AL289">
    <cfRule type="expression" dxfId="4537" priority="68">
      <formula>AL289="NG"</formula>
    </cfRule>
  </conditionalFormatting>
  <conditionalFormatting sqref="AL305">
    <cfRule type="expression" dxfId="4536" priority="67">
      <formula>AL305="NG"</formula>
    </cfRule>
  </conditionalFormatting>
  <conditionalFormatting sqref="AL321">
    <cfRule type="expression" dxfId="4535" priority="66">
      <formula>AL321="NG"</formula>
    </cfRule>
  </conditionalFormatting>
  <conditionalFormatting sqref="AL337">
    <cfRule type="expression" dxfId="4534" priority="65">
      <formula>AL337="NG"</formula>
    </cfRule>
  </conditionalFormatting>
  <dataValidations count="3">
    <dataValidation type="list" allowBlank="1" showInputMessage="1" showErrorMessage="1" sqref="AB158:AG159 C62:G63 C174:AG175 C334:AG335 P62:U63 T78:Y79 AF46:AG47 AE94:AG95 O110:T111 S126:X127 AE142:AG143 C190:AG191 C206:AG207 C222:AG223 C238:AG239 C254:AG255 C270:AG271 C286:AG287 C302:AG303 C318:AG319 AB30:AG31 T30:Y31 C46:I47 Y46:AD47 G30:K31 N30:R31 AD62:AG63 C30:D31 K46:P47 I62:N63 F78:K79 R46:W47 C78:D79 AA78:AG79 Q142:V143 W62:AB63 M78:R79 C94:H95 J94:O95 Q94:V95 X94:AC95 E126:J127 V110:AA111 C110:F111 C126:C127 H110:M111 AC110:AG111 L126:Q127 Z126:AG127 J142:O143 C142:H143 X142:AC143 C158:E159 G158:L159 N158:S159 U158:Z159 C14:AG15" xr:uid="{6E23C7AC-D408-4473-803E-437AD2716B48}">
      <formula1>"休"</formula1>
    </dataValidation>
    <dataValidation type="list" showInputMessage="1" showErrorMessage="1" sqref="AA158:AA159 C176:AG177 E30:F31 C336:AG337 V62:V63 Z78:Z79 AD94:AD95 AB110:AB111 Y126:Y127 AD142:AD143 C192:AG193 C208:AG209 C224:AG225 C240:AG241 C256:AG257 C272:AG273 C288:AG289 C304:AG305 C320:AG321 C80:AG81 Z30:AA31 L30:M31 C32:AG33 H62:H63 O62:O63 AC62:AC63 AE46:AE47 E78:E79 S78:S79 L78:L79 C64:AG65 I94:I95 P94:P95 W94:W95 C144:AG145 G110:G111 N110:N111 U110:U111 C96:AG97 D126:D127 K126:K127 R126:R127 C112:AG113 I142:I143 P142:P143 W142:W143 C128:AG129 F158:F159 M158:M159 T158:T159 C160:AG161 S30:S31 J46:J47 Q46:Q47 X46:X47 C48:AG49 C16:AG17" xr:uid="{82E8B24F-61E0-49D5-B39B-20987CED2FFF}">
      <formula1>"休,雨"</formula1>
    </dataValidation>
    <dataValidation type="list" allowBlank="1" showInputMessage="1" showErrorMessage="1" sqref="C12:AG13 C28:AG29 C44:AG45 C60:AG61 C76:AG77 C92:AG93 C108:AG109 C124:AG125 C140:AG141 C156:AG157 C172:AG173 C188:AG189 C204:AG205 C220:AG221 C236:AG237 C252:AG253 C268:AG269 C284:AG285 C300:AG301 C316:AG317 C332:AG333" xr:uid="{B14EC28D-92EE-470E-8075-156B61EEE44B}">
      <formula1>"中止,夏休,冬休"</formula1>
    </dataValidation>
  </dataValidations>
  <pageMargins left="0.51181102362204722" right="0.11811023622047245" top="0.55118110236220474" bottom="0.35433070866141736" header="0.31496062992125984" footer="0.31496062992125984"/>
  <pageSetup paperSize="9" scale="61" fitToHeight="0" orientation="portrait" r:id="rId1"/>
  <headerFooter>
    <oddHeader xml:space="preserve">&amp;R&amp;"ＤＦ特太ゴシック体,標準"（別紙１）&amp;"-,標準"
</oddHeader>
  </headerFooter>
  <rowBreaks count="2" manualBreakCount="2">
    <brk id="149" max="34" man="1"/>
    <brk id="337" max="34" man="1"/>
  </rowBreaks>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8790A-5936-493E-81A1-BDBC9F8CB724}">
  <dimension ref="A1:BV451"/>
  <sheetViews>
    <sheetView view="pageBreakPreview" zoomScale="85" zoomScaleNormal="85" zoomScaleSheetLayoutView="85" workbookViewId="0">
      <selection activeCell="G5" sqref="G5:T5"/>
    </sheetView>
  </sheetViews>
  <sheetFormatPr defaultColWidth="8.88671875" defaultRowHeight="13.2"/>
  <cols>
    <col min="1" max="1" width="11.6640625" style="1615" customWidth="1"/>
    <col min="2" max="2" width="12.21875" style="1615" customWidth="1"/>
    <col min="3" max="9" width="4.109375" style="1615" customWidth="1"/>
    <col min="10" max="10" width="19.109375" style="1615" bestFit="1" customWidth="1"/>
    <col min="11" max="11" width="9.44140625" style="1615" customWidth="1"/>
    <col min="12" max="12" width="11.6640625" style="1615" customWidth="1"/>
    <col min="13" max="13" width="12.21875" style="1615" customWidth="1"/>
    <col min="14" max="20" width="4.109375" style="1615" customWidth="1"/>
    <col min="21" max="21" width="18.44140625" style="1615" customWidth="1"/>
    <col min="22" max="22" width="9.44140625" style="1615" customWidth="1"/>
    <col min="23" max="24" width="11.6640625" style="1615" customWidth="1"/>
    <col min="25" max="25" width="12.21875" style="1615" customWidth="1"/>
    <col min="26" max="32" width="4.33203125" style="1615" customWidth="1"/>
    <col min="33" max="33" width="18.44140625" style="1615" customWidth="1"/>
    <col min="34" max="34" width="9.6640625" style="1615" customWidth="1"/>
    <col min="35" max="35" width="11.6640625" style="1615" customWidth="1"/>
    <col min="36" max="36" width="12.109375" style="1615" customWidth="1"/>
    <col min="37" max="43" width="4.109375" style="1615" customWidth="1"/>
    <col min="44" max="44" width="18.44140625" style="1615" customWidth="1"/>
    <col min="45" max="45" width="9.6640625" style="1615" customWidth="1"/>
    <col min="46" max="47" width="11.6640625" style="1615" customWidth="1"/>
    <col min="48" max="48" width="12.109375" style="1615" customWidth="1"/>
    <col min="49" max="55" width="4.33203125" style="1615" customWidth="1"/>
    <col min="56" max="56" width="18.77734375" style="1615" customWidth="1"/>
    <col min="57" max="57" width="8.88671875" style="1615"/>
    <col min="58" max="58" width="11.6640625" style="1615" customWidth="1"/>
    <col min="59" max="59" width="12.109375" style="1615" customWidth="1"/>
    <col min="60" max="66" width="4.44140625" style="1615" customWidth="1"/>
    <col min="67" max="67" width="18.88671875" style="1615" customWidth="1"/>
    <col min="68" max="68" width="8.88671875" style="1615"/>
    <col min="69" max="69" width="11.6640625" style="1615" customWidth="1"/>
    <col min="70" max="72" width="8.88671875" style="1615"/>
    <col min="73" max="73" width="10.44140625" style="1615" bestFit="1" customWidth="1"/>
    <col min="74" max="74" width="8.88671875" style="1615" customWidth="1"/>
    <col min="75" max="16384" width="8.88671875" style="1615"/>
  </cols>
  <sheetData>
    <row r="1" spans="1:68" ht="18.600000000000001">
      <c r="A1" s="1613"/>
      <c r="B1" s="1614" t="s">
        <v>2377</v>
      </c>
      <c r="C1" s="1613"/>
      <c r="D1" s="1613"/>
      <c r="E1" s="1613"/>
      <c r="F1" s="1613"/>
      <c r="G1" s="1613"/>
      <c r="H1" s="1613"/>
      <c r="I1" s="1613"/>
      <c r="J1" s="1613"/>
      <c r="K1" s="1613"/>
      <c r="L1" s="1613"/>
      <c r="M1" s="1613"/>
      <c r="N1" s="1613"/>
      <c r="O1" s="1613"/>
      <c r="P1" s="1613"/>
      <c r="Q1" s="1613"/>
      <c r="R1" s="1613"/>
      <c r="S1" s="1613"/>
      <c r="T1" s="1613"/>
      <c r="U1" s="1613"/>
      <c r="V1" s="1613"/>
      <c r="Y1" s="1614" t="s">
        <v>2378</v>
      </c>
      <c r="AV1" s="1614" t="s">
        <v>2378</v>
      </c>
    </row>
    <row r="2" spans="1:68" ht="13.8" thickBot="1">
      <c r="A2" s="1613"/>
      <c r="B2" s="1613"/>
      <c r="C2" s="1613"/>
      <c r="D2" s="1613"/>
      <c r="E2" s="1613"/>
      <c r="F2" s="1613"/>
      <c r="G2" s="1613"/>
      <c r="H2" s="1613"/>
      <c r="I2" s="1613"/>
      <c r="J2" s="1613"/>
      <c r="K2" s="1613"/>
      <c r="L2" s="1613"/>
      <c r="M2" s="1613"/>
      <c r="N2" s="1613"/>
      <c r="O2" s="1613"/>
      <c r="P2" s="1613"/>
      <c r="Q2" s="1613"/>
      <c r="R2" s="1613"/>
      <c r="S2" s="1613"/>
      <c r="T2" s="1613"/>
      <c r="U2" s="1613"/>
    </row>
    <row r="3" spans="1:68" ht="13.8" thickBot="1">
      <c r="A3" s="1613"/>
      <c r="B3" s="4291" t="s">
        <v>2379</v>
      </c>
      <c r="C3" s="4291"/>
      <c r="D3" s="4291"/>
      <c r="E3" s="4291"/>
      <c r="F3" s="1617" t="s">
        <v>1054</v>
      </c>
      <c r="G3" s="4295" t="str">
        <f>入力シート!C10</f>
        <v>○○校区道路改良工事</v>
      </c>
      <c r="H3" s="4295"/>
      <c r="I3" s="4295"/>
      <c r="J3" s="4295"/>
      <c r="K3" s="4295"/>
      <c r="L3" s="4295"/>
      <c r="M3" s="4275" t="s">
        <v>2380</v>
      </c>
      <c r="N3" s="4275"/>
      <c r="O3" s="4275"/>
      <c r="P3" s="4275"/>
      <c r="Q3" s="4275"/>
      <c r="R3" s="4275"/>
      <c r="S3" s="4275"/>
      <c r="T3" s="1617" t="s">
        <v>1065</v>
      </c>
      <c r="U3" s="1618" t="str">
        <f>IF(COUNTIF(BV10:BV137,"NG")&gt;=1,"未達成","達成")</f>
        <v>未達成</v>
      </c>
      <c r="Y3" s="4291" t="s">
        <v>2379</v>
      </c>
      <c r="Z3" s="4291"/>
      <c r="AA3" s="4291"/>
      <c r="AB3" s="4291"/>
      <c r="AC3" s="1617" t="s">
        <v>1054</v>
      </c>
      <c r="AD3" s="4293" t="str">
        <f>G3</f>
        <v>○○校区道路改良工事</v>
      </c>
      <c r="AE3" s="4293"/>
      <c r="AF3" s="4293"/>
      <c r="AG3" s="4293"/>
      <c r="AH3" s="4293"/>
      <c r="AI3" s="4293"/>
      <c r="AJ3" s="1613"/>
      <c r="AK3" s="1613"/>
      <c r="AL3" s="1613"/>
      <c r="AM3" s="1613"/>
      <c r="AN3" s="1613"/>
      <c r="AO3" s="1613"/>
      <c r="AV3" s="4291" t="s">
        <v>2379</v>
      </c>
      <c r="AW3" s="4291"/>
      <c r="AX3" s="4291"/>
      <c r="AY3" s="4291"/>
      <c r="AZ3" s="1617" t="s">
        <v>1054</v>
      </c>
      <c r="BA3" s="4293" t="str">
        <f>AD3</f>
        <v>○○校区道路改良工事</v>
      </c>
      <c r="BB3" s="4293"/>
      <c r="BC3" s="4293"/>
      <c r="BD3" s="4293"/>
      <c r="BE3" s="4293"/>
      <c r="BF3" s="4293"/>
      <c r="BG3" s="1613"/>
      <c r="BH3" s="1613"/>
      <c r="BI3" s="1613"/>
      <c r="BJ3" s="1613"/>
      <c r="BK3" s="1613"/>
    </row>
    <row r="4" spans="1:68" ht="13.8">
      <c r="A4" s="1613"/>
      <c r="B4" s="4291" t="s">
        <v>2381</v>
      </c>
      <c r="C4" s="4291"/>
      <c r="D4" s="4291"/>
      <c r="E4" s="4291"/>
      <c r="F4" s="1617" t="s">
        <v>1054</v>
      </c>
      <c r="G4" s="4294">
        <v>46114</v>
      </c>
      <c r="H4" s="4294"/>
      <c r="I4" s="4294"/>
      <c r="J4" s="4294"/>
      <c r="K4" s="1619" t="str">
        <f>TEXT(WEEKDAY(G4),"aaa")</f>
        <v>木</v>
      </c>
      <c r="L4" s="1613"/>
      <c r="M4" s="1613"/>
      <c r="N4" s="4275" t="s">
        <v>2382</v>
      </c>
      <c r="O4" s="4275"/>
      <c r="P4" s="4275"/>
      <c r="Q4" s="4275"/>
      <c r="R4" s="4275"/>
      <c r="S4" s="4275"/>
      <c r="T4" s="1617" t="s">
        <v>1065</v>
      </c>
      <c r="U4" s="1620">
        <f>V5/V4</f>
        <v>0</v>
      </c>
      <c r="V4" s="1621">
        <f>BU19+BU21+BU36+BU38+BU53+BU55+BU70+BU72+BU87+BU89+BU104+BU106+BU121+BU123+BU138+BU140</f>
        <v>12</v>
      </c>
      <c r="Y4" s="4291" t="s">
        <v>2381</v>
      </c>
      <c r="Z4" s="4291"/>
      <c r="AA4" s="4291"/>
      <c r="AB4" s="4291"/>
      <c r="AC4" s="1617" t="s">
        <v>1054</v>
      </c>
      <c r="AD4" s="1622">
        <f>G4</f>
        <v>46114</v>
      </c>
      <c r="AE4" s="1623"/>
      <c r="AF4" s="1623"/>
      <c r="AG4" s="1623"/>
      <c r="AH4" s="1619" t="str">
        <f>TEXT(WEEKDAY(+AD4),"aaa")</f>
        <v>木</v>
      </c>
      <c r="AI4" s="1613"/>
      <c r="AJ4" s="1613"/>
      <c r="AK4" s="1613"/>
      <c r="AL4" s="1613"/>
      <c r="AM4" s="1613"/>
      <c r="AN4" s="1613"/>
      <c r="AO4" s="1613"/>
      <c r="AV4" s="4291" t="s">
        <v>2381</v>
      </c>
      <c r="AW4" s="4291"/>
      <c r="AX4" s="4291"/>
      <c r="AY4" s="4291"/>
      <c r="AZ4" s="1617" t="s">
        <v>1054</v>
      </c>
      <c r="BA4" s="1622">
        <f>AD4</f>
        <v>46114</v>
      </c>
      <c r="BB4" s="1623"/>
      <c r="BC4" s="1623"/>
      <c r="BD4" s="1623"/>
      <c r="BE4" s="1619" t="str">
        <f>TEXT(WEEKDAY(+BA4),"aaa")</f>
        <v>木</v>
      </c>
      <c r="BF4" s="1613"/>
      <c r="BG4" s="1613"/>
      <c r="BH4" s="1613"/>
      <c r="BI4" s="1613"/>
      <c r="BJ4" s="1613"/>
      <c r="BK4" s="1613"/>
    </row>
    <row r="5" spans="1:68" ht="13.8">
      <c r="A5" s="1613"/>
      <c r="B5" s="4291" t="s">
        <v>2383</v>
      </c>
      <c r="C5" s="4291"/>
      <c r="D5" s="4291"/>
      <c r="E5" s="4291"/>
      <c r="F5" s="1617" t="s">
        <v>1054</v>
      </c>
      <c r="G5" s="4292">
        <f>入力シート!C15</f>
        <v>46295</v>
      </c>
      <c r="H5" s="4292"/>
      <c r="I5" s="4292"/>
      <c r="J5" s="4292"/>
      <c r="K5" s="1619" t="str">
        <f>TEXT(WEEKDAY(G5),"aaa")</f>
        <v>水</v>
      </c>
      <c r="L5" s="1617" t="s">
        <v>2384</v>
      </c>
      <c r="M5" s="1624">
        <f>G5-G4+1</f>
        <v>182</v>
      </c>
      <c r="N5" s="1617"/>
      <c r="O5" s="1625"/>
      <c r="P5" s="1625"/>
      <c r="Q5" s="1625"/>
      <c r="R5" s="1613"/>
      <c r="S5" s="1613"/>
      <c r="T5" s="1613"/>
      <c r="U5" s="1613"/>
      <c r="V5" s="1621">
        <f>BU20+BU22+BU37+BU39+BU54+BU56+BU71+BU73+BU88+BU90+BU105+BU107+BU122+BU124+BU139+BU141</f>
        <v>0</v>
      </c>
      <c r="Y5" s="4291" t="s">
        <v>2383</v>
      </c>
      <c r="Z5" s="4291"/>
      <c r="AA5" s="4291"/>
      <c r="AB5" s="4291"/>
      <c r="AC5" s="1617" t="s">
        <v>1054</v>
      </c>
      <c r="AD5" s="1622">
        <f>G5</f>
        <v>46295</v>
      </c>
      <c r="AE5" s="1623"/>
      <c r="AF5" s="1623"/>
      <c r="AG5" s="1623"/>
      <c r="AH5" s="1619" t="str">
        <f>TEXT(WEEKDAY(+AD5),"aaa")</f>
        <v>水</v>
      </c>
      <c r="AI5" s="1617"/>
      <c r="AJ5" s="1626"/>
      <c r="AK5" s="1617"/>
      <c r="AL5" s="1625"/>
      <c r="AM5" s="1625"/>
      <c r="AN5" s="1625"/>
      <c r="AO5" s="1613"/>
      <c r="AV5" s="4291" t="s">
        <v>2383</v>
      </c>
      <c r="AW5" s="4291"/>
      <c r="AX5" s="4291"/>
      <c r="AY5" s="4291"/>
      <c r="AZ5" s="1617" t="s">
        <v>1054</v>
      </c>
      <c r="BA5" s="1622">
        <f>AD5</f>
        <v>46295</v>
      </c>
      <c r="BB5" s="1623"/>
      <c r="BC5" s="1623"/>
      <c r="BD5" s="1623"/>
      <c r="BE5" s="1619" t="str">
        <f>TEXT(WEEKDAY(+BA5),"aaa")</f>
        <v>水</v>
      </c>
      <c r="BF5" s="1617"/>
      <c r="BG5" s="1626"/>
      <c r="BH5" s="1617"/>
      <c r="BI5" s="1625"/>
      <c r="BJ5" s="1625"/>
      <c r="BK5" s="1625"/>
    </row>
    <row r="6" spans="1:68" ht="13.8">
      <c r="A6" s="1613"/>
      <c r="B6" s="1616"/>
      <c r="C6" s="1616"/>
      <c r="D6" s="1616"/>
      <c r="E6" s="1616"/>
      <c r="F6" s="1617"/>
      <c r="G6" s="1627"/>
      <c r="H6" s="1625"/>
      <c r="I6" s="1625"/>
      <c r="J6" s="1625"/>
      <c r="K6" s="1619"/>
      <c r="L6" s="1617"/>
      <c r="M6" s="1626"/>
      <c r="N6" s="1617"/>
      <c r="O6" s="1625"/>
      <c r="P6" s="1625"/>
      <c r="Q6" s="1625"/>
      <c r="R6" s="1613"/>
      <c r="S6" s="1613"/>
      <c r="T6" s="1613"/>
      <c r="U6" s="1613"/>
      <c r="V6" s="1613"/>
      <c r="Y6" s="1616"/>
      <c r="Z6" s="1616"/>
      <c r="AA6" s="1616"/>
      <c r="AB6" s="1616"/>
      <c r="AC6" s="1617"/>
      <c r="AD6" s="1627"/>
      <c r="AE6" s="1625"/>
      <c r="AF6" s="1625"/>
      <c r="AG6" s="1625"/>
      <c r="AH6" s="1619"/>
      <c r="AI6" s="1617"/>
      <c r="AJ6" s="1626"/>
      <c r="AK6" s="1617"/>
      <c r="AL6" s="1625"/>
      <c r="AM6" s="1625"/>
      <c r="AN6" s="1625"/>
      <c r="AO6" s="1613"/>
      <c r="AV6" s="1616"/>
      <c r="AW6" s="1616"/>
      <c r="AX6" s="1616"/>
      <c r="AY6" s="1616"/>
      <c r="AZ6" s="1617"/>
      <c r="BA6" s="1627"/>
      <c r="BB6" s="1625"/>
      <c r="BC6" s="1625"/>
      <c r="BD6" s="1625"/>
      <c r="BE6" s="1619"/>
      <c r="BF6" s="1617"/>
      <c r="BG6" s="1626"/>
      <c r="BH6" s="1617"/>
      <c r="BI6" s="1625"/>
      <c r="BJ6" s="1625"/>
      <c r="BK6" s="1625"/>
    </row>
    <row r="7" spans="1:68">
      <c r="A7" s="1613"/>
      <c r="B7" s="1613"/>
      <c r="C7" s="1613"/>
      <c r="D7" s="1613"/>
      <c r="E7" s="1613"/>
      <c r="F7" s="1613"/>
      <c r="G7" s="1613"/>
      <c r="H7" s="1613"/>
      <c r="I7" s="1613"/>
      <c r="J7" s="1613"/>
      <c r="K7" s="1613"/>
      <c r="L7" s="1613"/>
      <c r="M7" s="1613"/>
      <c r="N7" s="1613"/>
      <c r="O7" s="1613"/>
      <c r="P7" s="1613"/>
      <c r="Q7" s="1613"/>
      <c r="R7" s="1613"/>
      <c r="S7" s="1613"/>
      <c r="T7" s="1613"/>
      <c r="U7" s="1613"/>
      <c r="V7" s="1613"/>
    </row>
    <row r="8" spans="1:68" ht="14.25" hidden="1" customHeight="1">
      <c r="A8" s="1613"/>
      <c r="B8" s="1613"/>
      <c r="C8" s="1628">
        <f>YEAR(G4)</f>
        <v>2026</v>
      </c>
      <c r="D8" s="1628">
        <f>MONTH(G4)</f>
        <v>4</v>
      </c>
      <c r="E8" s="1628">
        <f>DAY(G4)</f>
        <v>2</v>
      </c>
      <c r="F8" s="1628"/>
      <c r="G8" s="1628"/>
      <c r="H8" s="1628"/>
      <c r="I8" s="1628"/>
      <c r="J8" s="1613"/>
      <c r="K8" s="1613"/>
      <c r="L8" s="1613"/>
      <c r="M8" s="1613"/>
      <c r="N8" s="1628">
        <f>YEAR(I128+1)</f>
        <v>2026</v>
      </c>
      <c r="O8" s="1628">
        <f>MONTH(I128+1)</f>
        <v>5</v>
      </c>
      <c r="P8" s="1628">
        <f>DAY(I128+1)</f>
        <v>25</v>
      </c>
      <c r="Q8" s="1628"/>
      <c r="R8" s="1628"/>
      <c r="S8" s="1628"/>
      <c r="T8" s="1628"/>
      <c r="U8" s="1613"/>
      <c r="V8" s="1613"/>
      <c r="Y8" s="1613"/>
      <c r="Z8" s="1628">
        <f>YEAR(T128+1)</f>
        <v>2026</v>
      </c>
      <c r="AA8" s="1628">
        <f>MONTH(T128+1)</f>
        <v>7</v>
      </c>
      <c r="AB8" s="1628">
        <f>DAY(T128+1)</f>
        <v>20</v>
      </c>
      <c r="AC8" s="1628"/>
      <c r="AD8" s="1628"/>
      <c r="AE8" s="1628"/>
      <c r="AF8" s="1628"/>
      <c r="AG8" s="1613"/>
      <c r="AH8" s="1613"/>
      <c r="AJ8" s="1613"/>
      <c r="AK8" s="1628">
        <f>YEAR(AF128+1)</f>
        <v>2026</v>
      </c>
      <c r="AL8" s="1628">
        <f>MONTH(AF128+1)</f>
        <v>9</v>
      </c>
      <c r="AM8" s="1628">
        <f>DAY(AF128+1)</f>
        <v>14</v>
      </c>
      <c r="AN8" s="1628"/>
      <c r="AO8" s="1628"/>
      <c r="AP8" s="1628"/>
      <c r="AQ8" s="1628"/>
      <c r="AR8" s="1613"/>
      <c r="AS8" s="1613"/>
      <c r="AV8" s="1613"/>
      <c r="AW8" s="1628">
        <f>YEAR(AQ128+1)</f>
        <v>2026</v>
      </c>
      <c r="AX8" s="1628">
        <f>MONTH(AQ128+1)</f>
        <v>11</v>
      </c>
      <c r="AY8" s="1628">
        <f>DAY(AQ128+1)</f>
        <v>9</v>
      </c>
      <c r="AZ8" s="1628"/>
      <c r="BA8" s="1628"/>
      <c r="BB8" s="1628"/>
      <c r="BC8" s="1628"/>
      <c r="BD8" s="1613"/>
      <c r="BE8" s="1613"/>
      <c r="BG8" s="1613"/>
      <c r="BH8" s="1628">
        <f>YEAR(BC128+1)</f>
        <v>2027</v>
      </c>
      <c r="BI8" s="1628">
        <f>MONTH(BC128+1)</f>
        <v>1</v>
      </c>
      <c r="BJ8" s="1628">
        <f>DAY(BC128+1)</f>
        <v>4</v>
      </c>
      <c r="BK8" s="1628"/>
      <c r="BL8" s="1628"/>
      <c r="BM8" s="1628"/>
      <c r="BN8" s="1628"/>
      <c r="BO8" s="1613"/>
      <c r="BP8" s="1613"/>
    </row>
    <row r="9" spans="1:68" ht="14.25" hidden="1" customHeight="1">
      <c r="A9" s="1613"/>
      <c r="B9" s="1613"/>
      <c r="C9" s="1629">
        <f t="shared" ref="C9:G9" si="0">D9-1</f>
        <v>46111</v>
      </c>
      <c r="D9" s="1629">
        <f t="shared" si="0"/>
        <v>46112</v>
      </c>
      <c r="E9" s="1629">
        <f t="shared" si="0"/>
        <v>46113</v>
      </c>
      <c r="F9" s="1629">
        <f t="shared" si="0"/>
        <v>46114</v>
      </c>
      <c r="G9" s="1629">
        <f t="shared" si="0"/>
        <v>46115</v>
      </c>
      <c r="H9" s="1629">
        <f>I9-1</f>
        <v>46116</v>
      </c>
      <c r="I9" s="1629">
        <f>DATE(C8,D8,I11)</f>
        <v>46117</v>
      </c>
      <c r="J9" s="1613"/>
      <c r="K9" s="1613"/>
      <c r="L9" s="1613"/>
      <c r="M9" s="1613"/>
      <c r="N9" s="1629">
        <f>I128+1</f>
        <v>46167</v>
      </c>
      <c r="O9" s="1629">
        <f t="shared" ref="O9:T9" si="1">N9+1</f>
        <v>46168</v>
      </c>
      <c r="P9" s="1629">
        <f t="shared" si="1"/>
        <v>46169</v>
      </c>
      <c r="Q9" s="1629">
        <f t="shared" si="1"/>
        <v>46170</v>
      </c>
      <c r="R9" s="1629">
        <f t="shared" si="1"/>
        <v>46171</v>
      </c>
      <c r="S9" s="1629">
        <f t="shared" si="1"/>
        <v>46172</v>
      </c>
      <c r="T9" s="1629">
        <f t="shared" si="1"/>
        <v>46173</v>
      </c>
      <c r="U9" s="1613"/>
      <c r="V9" s="1613"/>
      <c r="Y9" s="1613"/>
      <c r="Z9" s="1629">
        <f>T128+1</f>
        <v>46223</v>
      </c>
      <c r="AA9" s="1629">
        <f t="shared" ref="AA9:AF9" si="2">Z9+1</f>
        <v>46224</v>
      </c>
      <c r="AB9" s="1629">
        <f t="shared" si="2"/>
        <v>46225</v>
      </c>
      <c r="AC9" s="1629">
        <f t="shared" si="2"/>
        <v>46226</v>
      </c>
      <c r="AD9" s="1629">
        <f t="shared" si="2"/>
        <v>46227</v>
      </c>
      <c r="AE9" s="1629">
        <f t="shared" si="2"/>
        <v>46228</v>
      </c>
      <c r="AF9" s="1629">
        <f t="shared" si="2"/>
        <v>46229</v>
      </c>
      <c r="AG9" s="1613"/>
      <c r="AH9" s="1613"/>
      <c r="AJ9" s="1613"/>
      <c r="AK9" s="1629">
        <f>AF128+1</f>
        <v>46279</v>
      </c>
      <c r="AL9" s="1629">
        <f t="shared" ref="AL9:AQ9" si="3">AK9+1</f>
        <v>46280</v>
      </c>
      <c r="AM9" s="1629">
        <f t="shared" si="3"/>
        <v>46281</v>
      </c>
      <c r="AN9" s="1629">
        <f t="shared" si="3"/>
        <v>46282</v>
      </c>
      <c r="AO9" s="1629">
        <f t="shared" si="3"/>
        <v>46283</v>
      </c>
      <c r="AP9" s="1629">
        <f t="shared" si="3"/>
        <v>46284</v>
      </c>
      <c r="AQ9" s="1629">
        <f t="shared" si="3"/>
        <v>46285</v>
      </c>
      <c r="AR9" s="1613"/>
      <c r="AS9" s="1613"/>
      <c r="AV9" s="1613"/>
      <c r="AW9" s="1629">
        <f>AQ128+1</f>
        <v>46335</v>
      </c>
      <c r="AX9" s="1629">
        <f t="shared" ref="AX9:BC9" si="4">AW9+1</f>
        <v>46336</v>
      </c>
      <c r="AY9" s="1629">
        <f t="shared" si="4"/>
        <v>46337</v>
      </c>
      <c r="AZ9" s="1629">
        <f t="shared" si="4"/>
        <v>46338</v>
      </c>
      <c r="BA9" s="1629">
        <f t="shared" si="4"/>
        <v>46339</v>
      </c>
      <c r="BB9" s="1629">
        <f t="shared" si="4"/>
        <v>46340</v>
      </c>
      <c r="BC9" s="1629">
        <f t="shared" si="4"/>
        <v>46341</v>
      </c>
      <c r="BD9" s="1613"/>
      <c r="BE9" s="1613"/>
      <c r="BG9" s="1613"/>
      <c r="BH9" s="1629">
        <f>BC128+1</f>
        <v>46391</v>
      </c>
      <c r="BI9" s="1629">
        <f t="shared" ref="BI9:BN9" si="5">BH9+1</f>
        <v>46392</v>
      </c>
      <c r="BJ9" s="1629">
        <f t="shared" si="5"/>
        <v>46393</v>
      </c>
      <c r="BK9" s="1629">
        <f t="shared" si="5"/>
        <v>46394</v>
      </c>
      <c r="BL9" s="1629">
        <f t="shared" si="5"/>
        <v>46395</v>
      </c>
      <c r="BM9" s="1629">
        <f t="shared" si="5"/>
        <v>46396</v>
      </c>
      <c r="BN9" s="1629">
        <f t="shared" si="5"/>
        <v>46397</v>
      </c>
      <c r="BO9" s="1613"/>
      <c r="BP9" s="1613"/>
    </row>
    <row r="10" spans="1:68" ht="14.25" customHeight="1">
      <c r="A10" s="1613"/>
      <c r="B10" s="1630" t="s">
        <v>2266</v>
      </c>
      <c r="C10" s="1631">
        <f>DATE($C8,$D8,1)</f>
        <v>46113</v>
      </c>
      <c r="D10" s="1632"/>
      <c r="E10" s="1632"/>
      <c r="F10" s="1632"/>
      <c r="G10" s="1632"/>
      <c r="H10" s="1632"/>
      <c r="I10" s="1632"/>
      <c r="J10" s="1632"/>
      <c r="K10" s="1633"/>
      <c r="L10" s="1613"/>
      <c r="M10" s="1630" t="s">
        <v>2266</v>
      </c>
      <c r="N10" s="1631">
        <f>DATE($N8,$O8,1)</f>
        <v>46143</v>
      </c>
      <c r="O10" s="1632"/>
      <c r="P10" s="1632"/>
      <c r="Q10" s="1632"/>
      <c r="R10" s="1632"/>
      <c r="S10" s="1632"/>
      <c r="T10" s="1632"/>
      <c r="U10" s="1632"/>
      <c r="V10" s="1633"/>
      <c r="Y10" s="1630" t="s">
        <v>2266</v>
      </c>
      <c r="Z10" s="1631">
        <f>DATE($N8,$O8,1)</f>
        <v>46143</v>
      </c>
      <c r="AA10" s="1632"/>
      <c r="AB10" s="1632"/>
      <c r="AC10" s="1632"/>
      <c r="AD10" s="1632"/>
      <c r="AE10" s="1632"/>
      <c r="AF10" s="1632"/>
      <c r="AG10" s="1632"/>
      <c r="AH10" s="1633"/>
      <c r="AJ10" s="1630" t="s">
        <v>2266</v>
      </c>
      <c r="AK10" s="1631">
        <f>DATE($AK8,$AL8,1)</f>
        <v>46266</v>
      </c>
      <c r="AL10" s="1632"/>
      <c r="AM10" s="1632"/>
      <c r="AN10" s="1632"/>
      <c r="AO10" s="1632"/>
      <c r="AP10" s="1632"/>
      <c r="AQ10" s="1632"/>
      <c r="AR10" s="1632"/>
      <c r="AS10" s="1633"/>
      <c r="AV10" s="1630" t="s">
        <v>2266</v>
      </c>
      <c r="AW10" s="1631">
        <f>DATE($AW8,$AX8,1)</f>
        <v>46327</v>
      </c>
      <c r="AX10" s="1632"/>
      <c r="AY10" s="1632"/>
      <c r="AZ10" s="1632"/>
      <c r="BA10" s="1632"/>
      <c r="BB10" s="1632"/>
      <c r="BC10" s="1632"/>
      <c r="BD10" s="1632"/>
      <c r="BE10" s="1633"/>
      <c r="BG10" s="1630" t="s">
        <v>2266</v>
      </c>
      <c r="BH10" s="1631">
        <f>DATE($BH8,$BI8,1)</f>
        <v>46388</v>
      </c>
      <c r="BI10" s="1632"/>
      <c r="BJ10" s="1632"/>
      <c r="BK10" s="1632"/>
      <c r="BL10" s="1632"/>
      <c r="BM10" s="1632"/>
      <c r="BN10" s="1632"/>
      <c r="BO10" s="1632"/>
      <c r="BP10" s="1633"/>
    </row>
    <row r="11" spans="1:68" ht="14.25" customHeight="1">
      <c r="A11" s="1613"/>
      <c r="B11" s="1634" t="s">
        <v>2385</v>
      </c>
      <c r="C11" s="1635" t="str">
        <f>IF("月"=$K4,$E8,"")</f>
        <v/>
      </c>
      <c r="D11" s="1636" t="str">
        <f>IF(C11="",IF("火"=$K4,$E8,""),C11+1)</f>
        <v/>
      </c>
      <c r="E11" s="1636" t="str">
        <f>IF(D11="",IF("水"=$K4,$E8,""),D11+1)</f>
        <v/>
      </c>
      <c r="F11" s="1636">
        <f>IF(E11="",IF("木"=$K4,$E8,""),E11+1)</f>
        <v>2</v>
      </c>
      <c r="G11" s="1636">
        <f>IF(F11="",IF("金"=$K4,$E8,""),F11+1)</f>
        <v>3</v>
      </c>
      <c r="H11" s="1636">
        <f>IF(G11="",IF("土"=$K4,$E8,""),G11+1)</f>
        <v>4</v>
      </c>
      <c r="I11" s="1636">
        <f>IF(H11="",IF("日"=$K4,$E8,""),H11+1)</f>
        <v>5</v>
      </c>
      <c r="J11" s="1637" t="s">
        <v>2268</v>
      </c>
      <c r="K11" s="1638">
        <f>COUNTIFS(C12:I12,"土",C13:I13,"")+COUNTIFS(C12:I12,"日",C13:I13,"")</f>
        <v>2</v>
      </c>
      <c r="L11" s="1613"/>
      <c r="M11" s="1634" t="s">
        <v>2385</v>
      </c>
      <c r="N11" s="1635">
        <f>IF(I128&lt;$G$5,I130+1,"")</f>
        <v>46167</v>
      </c>
      <c r="O11" s="1636">
        <f t="shared" ref="O11:T11" si="6">IF(N9&lt;$G$5,N11+1,"")</f>
        <v>46168</v>
      </c>
      <c r="P11" s="1636">
        <f t="shared" si="6"/>
        <v>46169</v>
      </c>
      <c r="Q11" s="1636">
        <f t="shared" si="6"/>
        <v>46170</v>
      </c>
      <c r="R11" s="1636">
        <f t="shared" si="6"/>
        <v>46171</v>
      </c>
      <c r="S11" s="1636">
        <f>IF(R9&lt;$G$5,R11+1,"")</f>
        <v>46172</v>
      </c>
      <c r="T11" s="1636">
        <f t="shared" si="6"/>
        <v>46173</v>
      </c>
      <c r="U11" s="1637" t="s">
        <v>2268</v>
      </c>
      <c r="V11" s="1638">
        <f>COUNTIFS(N12:T12,"土",N13:T13,"")+COUNTIFS(N12:T12,"日",N13:T13,"")</f>
        <v>2</v>
      </c>
      <c r="Y11" s="1634" t="s">
        <v>2385</v>
      </c>
      <c r="Z11" s="1635">
        <f>IF(T128&lt;$G$5,T130+1,"")</f>
        <v>46223</v>
      </c>
      <c r="AA11" s="1636">
        <f t="shared" ref="AA11:AF11" si="7">IF(Z9&lt;$G$5,Z11+1,"")</f>
        <v>46224</v>
      </c>
      <c r="AB11" s="1636">
        <f t="shared" si="7"/>
        <v>46225</v>
      </c>
      <c r="AC11" s="1636">
        <f t="shared" si="7"/>
        <v>46226</v>
      </c>
      <c r="AD11" s="1636">
        <f t="shared" si="7"/>
        <v>46227</v>
      </c>
      <c r="AE11" s="1636">
        <f t="shared" si="7"/>
        <v>46228</v>
      </c>
      <c r="AF11" s="1636">
        <f t="shared" si="7"/>
        <v>46229</v>
      </c>
      <c r="AG11" s="1637" t="s">
        <v>2268</v>
      </c>
      <c r="AH11" s="1638">
        <f>COUNTIFS(Z12:AF12,"土",Z13:AF13,"")+COUNTIFS(Z12:AF12,"日",Z13:AF13,"")</f>
        <v>2</v>
      </c>
      <c r="AJ11" s="1634" t="s">
        <v>2385</v>
      </c>
      <c r="AK11" s="1635">
        <f>IF(AF128&lt;$G$5,AF130+1,"")</f>
        <v>46279</v>
      </c>
      <c r="AL11" s="1636">
        <f t="shared" ref="AL11:AQ11" si="8">IF(AK9&lt;$G$5,AK11+1,"")</f>
        <v>46280</v>
      </c>
      <c r="AM11" s="1636">
        <f t="shared" si="8"/>
        <v>46281</v>
      </c>
      <c r="AN11" s="1636">
        <f t="shared" si="8"/>
        <v>46282</v>
      </c>
      <c r="AO11" s="1636">
        <f t="shared" si="8"/>
        <v>46283</v>
      </c>
      <c r="AP11" s="1636">
        <f t="shared" si="8"/>
        <v>46284</v>
      </c>
      <c r="AQ11" s="1636">
        <f t="shared" si="8"/>
        <v>46285</v>
      </c>
      <c r="AR11" s="1637" t="s">
        <v>2268</v>
      </c>
      <c r="AS11" s="1638">
        <f>COUNTIFS(AK12:AQ12,"土",AK13:AQ13,"")+COUNTIFS(AK12:AQ12,"日",AK13:AQ13,"")</f>
        <v>2</v>
      </c>
      <c r="AV11" s="1634" t="s">
        <v>2385</v>
      </c>
      <c r="AW11" s="1635" t="str">
        <f>IF(AQ128&lt;$G$5,AQ130+1,"")</f>
        <v/>
      </c>
      <c r="AX11" s="1636" t="str">
        <f t="shared" ref="AX11:BC11" si="9">IF(AW9&lt;$G$5,AW11+1,"")</f>
        <v/>
      </c>
      <c r="AY11" s="1636" t="str">
        <f t="shared" si="9"/>
        <v/>
      </c>
      <c r="AZ11" s="1636" t="str">
        <f t="shared" si="9"/>
        <v/>
      </c>
      <c r="BA11" s="1636" t="str">
        <f t="shared" si="9"/>
        <v/>
      </c>
      <c r="BB11" s="1636" t="str">
        <f t="shared" si="9"/>
        <v/>
      </c>
      <c r="BC11" s="1636" t="str">
        <f t="shared" si="9"/>
        <v/>
      </c>
      <c r="BD11" s="1637" t="s">
        <v>2268</v>
      </c>
      <c r="BE11" s="1638">
        <f>COUNTIFS(AW12:BC12,"土",AW13:BC13,"")+COUNTIFS(AW12:BC12,"日",AW13:BC13,"")</f>
        <v>0</v>
      </c>
      <c r="BG11" s="1634" t="s">
        <v>2385</v>
      </c>
      <c r="BH11" s="1635" t="str">
        <f>IF(BC128&lt;$G$5,BC130+1,"")</f>
        <v/>
      </c>
      <c r="BI11" s="1636" t="str">
        <f t="shared" ref="BI11:BN11" si="10">IF(BH9&lt;$G$5,BH11+1,"")</f>
        <v/>
      </c>
      <c r="BJ11" s="1636" t="str">
        <f t="shared" si="10"/>
        <v/>
      </c>
      <c r="BK11" s="1636" t="str">
        <f t="shared" si="10"/>
        <v/>
      </c>
      <c r="BL11" s="1636" t="str">
        <f t="shared" si="10"/>
        <v/>
      </c>
      <c r="BM11" s="1636" t="str">
        <f t="shared" si="10"/>
        <v/>
      </c>
      <c r="BN11" s="1636" t="str">
        <f t="shared" si="10"/>
        <v/>
      </c>
      <c r="BO11" s="1637" t="s">
        <v>2268</v>
      </c>
      <c r="BP11" s="1638">
        <f>COUNTIFS(BH12:BN12,"土",BH13:BN13,"")+COUNTIFS(BH12:BN12,"日",BH13:BN13,"")</f>
        <v>0</v>
      </c>
    </row>
    <row r="12" spans="1:68" ht="14.25" customHeight="1">
      <c r="A12" s="1613"/>
      <c r="B12" s="1634" t="s">
        <v>1060</v>
      </c>
      <c r="C12" s="1639" t="str">
        <f>IF(C11="","","月")</f>
        <v/>
      </c>
      <c r="D12" s="1639" t="str">
        <f>IF(D11="","","火")</f>
        <v/>
      </c>
      <c r="E12" s="1639" t="str">
        <f>IF(E11="","","水")</f>
        <v/>
      </c>
      <c r="F12" s="1639" t="str">
        <f>IF(F11="","","木")</f>
        <v>木</v>
      </c>
      <c r="G12" s="1639" t="str">
        <f>IF(G11="","","金")</f>
        <v>金</v>
      </c>
      <c r="H12" s="1639" t="str">
        <f>IF(H11="","","土")</f>
        <v>土</v>
      </c>
      <c r="I12" s="1639" t="str">
        <f>IF(I11="","","日")</f>
        <v>日</v>
      </c>
      <c r="J12" s="1640" t="s">
        <v>2386</v>
      </c>
      <c r="K12" s="1641">
        <f>COUNTIF(C13:I13,"夏休")+COUNTIF(C13:I13,"冬休")+COUNTIF(C13:I13,"中止")+COUNTIF(C13:I13,"制作中")</f>
        <v>0</v>
      </c>
      <c r="L12" s="1613"/>
      <c r="M12" s="1634" t="s">
        <v>1060</v>
      </c>
      <c r="N12" s="1639" t="str">
        <f>IF(N11="","","月")</f>
        <v>月</v>
      </c>
      <c r="O12" s="1639" t="str">
        <f>IF(O11="","","火")</f>
        <v>火</v>
      </c>
      <c r="P12" s="1639" t="str">
        <f>IF(P11="","","水")</f>
        <v>水</v>
      </c>
      <c r="Q12" s="1639" t="str">
        <f>IF(Q11="","","木")</f>
        <v>木</v>
      </c>
      <c r="R12" s="1639" t="str">
        <f>IF(R11="","","金")</f>
        <v>金</v>
      </c>
      <c r="S12" s="1639" t="str">
        <f>IF(S11="","","土")</f>
        <v>土</v>
      </c>
      <c r="T12" s="1639" t="str">
        <f>IF(T11="","","日")</f>
        <v>日</v>
      </c>
      <c r="U12" s="1640" t="s">
        <v>2386</v>
      </c>
      <c r="V12" s="1641">
        <f>COUNTIF(N13:T13,"夏休")+COUNTIF(N13:T13,"冬休")+COUNTIF(N13:T13,"中止")+COUNTIF(N13:T13,"制作中")</f>
        <v>0</v>
      </c>
      <c r="Y12" s="1634" t="s">
        <v>1060</v>
      </c>
      <c r="Z12" s="1639" t="str">
        <f>IF(Z11="","","月")</f>
        <v>月</v>
      </c>
      <c r="AA12" s="1639" t="str">
        <f>IF(AA11="","","火")</f>
        <v>火</v>
      </c>
      <c r="AB12" s="1639" t="str">
        <f>IF(AB11="","","水")</f>
        <v>水</v>
      </c>
      <c r="AC12" s="1639" t="str">
        <f>IF(AC11="","","木")</f>
        <v>木</v>
      </c>
      <c r="AD12" s="1639" t="str">
        <f>IF(AD11="","","金")</f>
        <v>金</v>
      </c>
      <c r="AE12" s="1639" t="str">
        <f>IF(AE11="","","土")</f>
        <v>土</v>
      </c>
      <c r="AF12" s="1639" t="str">
        <f>IF(AF11="","","日")</f>
        <v>日</v>
      </c>
      <c r="AG12" s="1640" t="s">
        <v>2386</v>
      </c>
      <c r="AH12" s="1641">
        <f>COUNTIF(Z13:AF13,"夏休")+COUNTIF(Z13:AF13,"冬休")+COUNTIF(Z13:AF13,"中止")+COUNTIF(Z13:AF13,"制作中")</f>
        <v>0</v>
      </c>
      <c r="AJ12" s="1634" t="s">
        <v>1060</v>
      </c>
      <c r="AK12" s="1639" t="str">
        <f>IF(AK11="","","月")</f>
        <v>月</v>
      </c>
      <c r="AL12" s="1639" t="str">
        <f>IF(AL11="","","火")</f>
        <v>火</v>
      </c>
      <c r="AM12" s="1639" t="str">
        <f>IF(AM11="","","水")</f>
        <v>水</v>
      </c>
      <c r="AN12" s="1639" t="str">
        <f>IF(AN11="","","木")</f>
        <v>木</v>
      </c>
      <c r="AO12" s="1639" t="str">
        <f>IF(AO11="","","金")</f>
        <v>金</v>
      </c>
      <c r="AP12" s="1639" t="str">
        <f>IF(AP11="","","土")</f>
        <v>土</v>
      </c>
      <c r="AQ12" s="1639" t="str">
        <f>IF(AQ11="","","日")</f>
        <v>日</v>
      </c>
      <c r="AR12" s="1640" t="s">
        <v>2386</v>
      </c>
      <c r="AS12" s="1641">
        <f>COUNTIF(AK13:AQ13,"夏休")+COUNTIF(AK13:AQ13,"冬休")+COUNTIF(AK13:AQ13,"中止")+COUNTIF(AK13:AQ13,"制作中")</f>
        <v>0</v>
      </c>
      <c r="AV12" s="1634" t="s">
        <v>1060</v>
      </c>
      <c r="AW12" s="1639" t="str">
        <f>IF(AW11="","","月")</f>
        <v/>
      </c>
      <c r="AX12" s="1639" t="str">
        <f>IF(AX11="","","火")</f>
        <v/>
      </c>
      <c r="AY12" s="1639" t="str">
        <f>IF(AY11="","","水")</f>
        <v/>
      </c>
      <c r="AZ12" s="1639" t="str">
        <f>IF(AZ11="","","木")</f>
        <v/>
      </c>
      <c r="BA12" s="1639" t="str">
        <f>IF(BA11="","","金")</f>
        <v/>
      </c>
      <c r="BB12" s="1639" t="str">
        <f>IF(BB11="","","土")</f>
        <v/>
      </c>
      <c r="BC12" s="1639" t="str">
        <f>IF(BC11="","","日")</f>
        <v/>
      </c>
      <c r="BD12" s="1640" t="s">
        <v>2386</v>
      </c>
      <c r="BE12" s="1641">
        <f>COUNTIF(AW13:BC13,"夏休")+COUNTIF(AW13:BC13,"冬休")+COUNTIF(AW13:BC13,"中止")+COUNTIF(AW13:BC13,"制作中")</f>
        <v>0</v>
      </c>
      <c r="BG12" s="1634" t="s">
        <v>1060</v>
      </c>
      <c r="BH12" s="1639" t="str">
        <f>IF(BH11="","","月")</f>
        <v/>
      </c>
      <c r="BI12" s="1639" t="str">
        <f>IF(BI11="","","火")</f>
        <v/>
      </c>
      <c r="BJ12" s="1639" t="str">
        <f>IF(BJ11="","","水")</f>
        <v/>
      </c>
      <c r="BK12" s="1639" t="str">
        <f>IF(BK11="","","木")</f>
        <v/>
      </c>
      <c r="BL12" s="1639" t="str">
        <f>IF(BL11="","","金")</f>
        <v/>
      </c>
      <c r="BM12" s="1639" t="str">
        <f>IF(BM11="","","土")</f>
        <v/>
      </c>
      <c r="BN12" s="1639" t="str">
        <f>IF(BN11="","","日")</f>
        <v/>
      </c>
      <c r="BO12" s="1640" t="s">
        <v>2386</v>
      </c>
      <c r="BP12" s="1641">
        <f>COUNTIF(BH13:BN13,"夏休")+COUNTIF(BH13:BN13,"冬休")+COUNTIF(BH13:BN13,"中止")+COUNTIF(BH13:BN13,"制作中")</f>
        <v>0</v>
      </c>
    </row>
    <row r="13" spans="1:68" ht="14.25" customHeight="1">
      <c r="A13" s="1613"/>
      <c r="B13" s="4281" t="s">
        <v>2386</v>
      </c>
      <c r="C13" s="4289"/>
      <c r="D13" s="4285"/>
      <c r="E13" s="4285"/>
      <c r="F13" s="4285"/>
      <c r="G13" s="4285"/>
      <c r="H13" s="4285"/>
      <c r="I13" s="4287"/>
      <c r="J13" s="1640" t="s">
        <v>1061</v>
      </c>
      <c r="K13" s="1642">
        <f>COUNT(C11:I11)-K12</f>
        <v>4</v>
      </c>
      <c r="L13" s="1613"/>
      <c r="M13" s="4281" t="s">
        <v>2386</v>
      </c>
      <c r="N13" s="4289"/>
      <c r="O13" s="4285"/>
      <c r="P13" s="4285"/>
      <c r="Q13" s="4285"/>
      <c r="R13" s="4285"/>
      <c r="S13" s="4285"/>
      <c r="T13" s="4287"/>
      <c r="U13" s="1640" t="s">
        <v>1061</v>
      </c>
      <c r="V13" s="1641">
        <f>COUNT(N11:T11)-V12</f>
        <v>7</v>
      </c>
      <c r="Y13" s="4281" t="s">
        <v>2386</v>
      </c>
      <c r="Z13" s="4289"/>
      <c r="AA13" s="4285"/>
      <c r="AB13" s="4285"/>
      <c r="AC13" s="4285"/>
      <c r="AD13" s="4285"/>
      <c r="AE13" s="4285"/>
      <c r="AF13" s="4287"/>
      <c r="AG13" s="1640" t="s">
        <v>1061</v>
      </c>
      <c r="AH13" s="1641">
        <f>COUNT(Z11:AF11)-AH12</f>
        <v>7</v>
      </c>
      <c r="AJ13" s="4281" t="s">
        <v>2386</v>
      </c>
      <c r="AK13" s="4289"/>
      <c r="AL13" s="4285"/>
      <c r="AM13" s="4285"/>
      <c r="AN13" s="4285"/>
      <c r="AO13" s="4285"/>
      <c r="AP13" s="4285"/>
      <c r="AQ13" s="4287"/>
      <c r="AR13" s="1640" t="s">
        <v>1061</v>
      </c>
      <c r="AS13" s="1641">
        <f>COUNT(AK11:AQ11)-AS12</f>
        <v>7</v>
      </c>
      <c r="AV13" s="4281" t="s">
        <v>2386</v>
      </c>
      <c r="AW13" s="4289"/>
      <c r="AX13" s="4285"/>
      <c r="AY13" s="4285"/>
      <c r="AZ13" s="4285"/>
      <c r="BA13" s="4285"/>
      <c r="BB13" s="4285"/>
      <c r="BC13" s="4287"/>
      <c r="BD13" s="1640" t="s">
        <v>1061</v>
      </c>
      <c r="BE13" s="1641">
        <f>COUNT(AW11:BC11)-BE12</f>
        <v>0</v>
      </c>
      <c r="BG13" s="4281" t="s">
        <v>2386</v>
      </c>
      <c r="BH13" s="4289"/>
      <c r="BI13" s="4285"/>
      <c r="BJ13" s="4285"/>
      <c r="BK13" s="4285"/>
      <c r="BL13" s="4285"/>
      <c r="BM13" s="4285"/>
      <c r="BN13" s="4287"/>
      <c r="BO13" s="1640" t="s">
        <v>1061</v>
      </c>
      <c r="BP13" s="1641">
        <f>COUNT(BH11:BN11)-BP12</f>
        <v>0</v>
      </c>
    </row>
    <row r="14" spans="1:68" ht="14.25" customHeight="1">
      <c r="A14" s="1613"/>
      <c r="B14" s="4281"/>
      <c r="C14" s="4290"/>
      <c r="D14" s="4286"/>
      <c r="E14" s="4286"/>
      <c r="F14" s="4286"/>
      <c r="G14" s="4286"/>
      <c r="H14" s="4286"/>
      <c r="I14" s="4288"/>
      <c r="J14" s="1640" t="s">
        <v>1062</v>
      </c>
      <c r="K14" s="1641">
        <f>COUNTIF(C15:I16,"休")</f>
        <v>0</v>
      </c>
      <c r="L14" s="1613"/>
      <c r="M14" s="4281"/>
      <c r="N14" s="4290"/>
      <c r="O14" s="4286"/>
      <c r="P14" s="4286"/>
      <c r="Q14" s="4286"/>
      <c r="R14" s="4286"/>
      <c r="S14" s="4286"/>
      <c r="T14" s="4288"/>
      <c r="U14" s="1640" t="s">
        <v>1062</v>
      </c>
      <c r="V14" s="1641">
        <f>COUNTIF(N15:T16,"休")</f>
        <v>0</v>
      </c>
      <c r="Y14" s="4281"/>
      <c r="Z14" s="4290"/>
      <c r="AA14" s="4286"/>
      <c r="AB14" s="4286"/>
      <c r="AC14" s="4286"/>
      <c r="AD14" s="4286"/>
      <c r="AE14" s="4286"/>
      <c r="AF14" s="4288"/>
      <c r="AG14" s="1640" t="s">
        <v>1062</v>
      </c>
      <c r="AH14" s="1641">
        <f>COUNTIF(Z15:AF16,"休")</f>
        <v>0</v>
      </c>
      <c r="AJ14" s="4281"/>
      <c r="AK14" s="4290"/>
      <c r="AL14" s="4286"/>
      <c r="AM14" s="4286"/>
      <c r="AN14" s="4286"/>
      <c r="AO14" s="4286"/>
      <c r="AP14" s="4286"/>
      <c r="AQ14" s="4288"/>
      <c r="AR14" s="1640" t="s">
        <v>1062</v>
      </c>
      <c r="AS14" s="1641">
        <f>COUNTIF(AK15:AQ16,"休")</f>
        <v>0</v>
      </c>
      <c r="AV14" s="4281"/>
      <c r="AW14" s="4290"/>
      <c r="AX14" s="4286"/>
      <c r="AY14" s="4286"/>
      <c r="AZ14" s="4286"/>
      <c r="BA14" s="4286"/>
      <c r="BB14" s="4286"/>
      <c r="BC14" s="4288"/>
      <c r="BD14" s="1640" t="s">
        <v>1062</v>
      </c>
      <c r="BE14" s="1641">
        <f>COUNTIF(AW15:BC16,"休")</f>
        <v>0</v>
      </c>
      <c r="BG14" s="4281"/>
      <c r="BH14" s="4290"/>
      <c r="BI14" s="4286"/>
      <c r="BJ14" s="4286"/>
      <c r="BK14" s="4286"/>
      <c r="BL14" s="4286"/>
      <c r="BM14" s="4286"/>
      <c r="BN14" s="4288"/>
      <c r="BO14" s="1640" t="s">
        <v>1062</v>
      </c>
      <c r="BP14" s="1641">
        <f>COUNTIF(BH15:BN16,"休")</f>
        <v>0</v>
      </c>
    </row>
    <row r="15" spans="1:68" ht="14.25" customHeight="1">
      <c r="A15" s="1613"/>
      <c r="B15" s="4281" t="s">
        <v>1055</v>
      </c>
      <c r="C15" s="4283"/>
      <c r="D15" s="4277"/>
      <c r="E15" s="4277"/>
      <c r="F15" s="4277"/>
      <c r="G15" s="4277"/>
      <c r="H15" s="4277"/>
      <c r="I15" s="4279"/>
      <c r="J15" s="1640" t="s">
        <v>1063</v>
      </c>
      <c r="K15" s="1645">
        <f>K14/K13</f>
        <v>0</v>
      </c>
      <c r="L15" s="1613"/>
      <c r="M15" s="4281" t="s">
        <v>1055</v>
      </c>
      <c r="N15" s="4283"/>
      <c r="O15" s="4277"/>
      <c r="P15" s="4277"/>
      <c r="Q15" s="4277"/>
      <c r="R15" s="4277"/>
      <c r="S15" s="4277"/>
      <c r="T15" s="4279"/>
      <c r="U15" s="1640" t="s">
        <v>1063</v>
      </c>
      <c r="V15" s="1646">
        <f>V14/V13</f>
        <v>0</v>
      </c>
      <c r="Y15" s="4281" t="s">
        <v>1055</v>
      </c>
      <c r="Z15" s="4283"/>
      <c r="AA15" s="4277"/>
      <c r="AB15" s="4277"/>
      <c r="AC15" s="4277"/>
      <c r="AD15" s="4277"/>
      <c r="AE15" s="4277"/>
      <c r="AF15" s="4279"/>
      <c r="AG15" s="1640" t="s">
        <v>1063</v>
      </c>
      <c r="AH15" s="1646">
        <f>AH14/AH13</f>
        <v>0</v>
      </c>
      <c r="AJ15" s="4281" t="s">
        <v>1055</v>
      </c>
      <c r="AK15" s="4283"/>
      <c r="AL15" s="4277"/>
      <c r="AM15" s="4277"/>
      <c r="AN15" s="4277"/>
      <c r="AO15" s="4277"/>
      <c r="AP15" s="4277"/>
      <c r="AQ15" s="4279"/>
      <c r="AR15" s="1640" t="s">
        <v>1063</v>
      </c>
      <c r="AS15" s="1646">
        <f>AS14/AS13</f>
        <v>0</v>
      </c>
      <c r="AV15" s="4281" t="s">
        <v>1055</v>
      </c>
      <c r="AW15" s="4283"/>
      <c r="AX15" s="4277"/>
      <c r="AY15" s="4277"/>
      <c r="AZ15" s="4277"/>
      <c r="BA15" s="4277"/>
      <c r="BB15" s="4277"/>
      <c r="BC15" s="4279"/>
      <c r="BD15" s="1640" t="s">
        <v>1063</v>
      </c>
      <c r="BE15" s="1646" t="e">
        <f>BE14/BE13</f>
        <v>#DIV/0!</v>
      </c>
      <c r="BG15" s="4281" t="s">
        <v>1055</v>
      </c>
      <c r="BH15" s="4283"/>
      <c r="BI15" s="4277"/>
      <c r="BJ15" s="4277"/>
      <c r="BK15" s="4277"/>
      <c r="BL15" s="4277"/>
      <c r="BM15" s="4277"/>
      <c r="BN15" s="4279"/>
      <c r="BO15" s="1640" t="s">
        <v>1063</v>
      </c>
      <c r="BP15" s="1646" t="e">
        <f>BP14/BP13</f>
        <v>#DIV/0!</v>
      </c>
    </row>
    <row r="16" spans="1:68" ht="14.25" customHeight="1">
      <c r="A16" s="1613"/>
      <c r="B16" s="4281"/>
      <c r="C16" s="4283"/>
      <c r="D16" s="4277"/>
      <c r="E16" s="4277"/>
      <c r="F16" s="4277"/>
      <c r="G16" s="4277"/>
      <c r="H16" s="4277"/>
      <c r="I16" s="4279"/>
      <c r="J16" s="1640" t="s">
        <v>1051</v>
      </c>
      <c r="K16" s="1641">
        <f>COUNTA(C17:I17)</f>
        <v>0</v>
      </c>
      <c r="L16" s="1613"/>
      <c r="M16" s="4281"/>
      <c r="N16" s="4283"/>
      <c r="O16" s="4277"/>
      <c r="P16" s="4277"/>
      <c r="Q16" s="4277"/>
      <c r="R16" s="4277"/>
      <c r="S16" s="4277"/>
      <c r="T16" s="4279"/>
      <c r="U16" s="1640" t="s">
        <v>1051</v>
      </c>
      <c r="V16" s="1641">
        <f>COUNTA(N17:T17)</f>
        <v>0</v>
      </c>
      <c r="Y16" s="4281"/>
      <c r="Z16" s="4283"/>
      <c r="AA16" s="4277"/>
      <c r="AB16" s="4277"/>
      <c r="AC16" s="4277"/>
      <c r="AD16" s="4277"/>
      <c r="AE16" s="4277"/>
      <c r="AF16" s="4279"/>
      <c r="AG16" s="1640" t="s">
        <v>1051</v>
      </c>
      <c r="AH16" s="1641">
        <f>COUNTA(Z17:AF17)</f>
        <v>0</v>
      </c>
      <c r="AJ16" s="4281"/>
      <c r="AK16" s="4283"/>
      <c r="AL16" s="4277"/>
      <c r="AM16" s="4277"/>
      <c r="AN16" s="4277"/>
      <c r="AO16" s="4277"/>
      <c r="AP16" s="4277"/>
      <c r="AQ16" s="4279"/>
      <c r="AR16" s="1640" t="s">
        <v>1051</v>
      </c>
      <c r="AS16" s="1641">
        <f>COUNTA(AK17:AQ17)</f>
        <v>0</v>
      </c>
      <c r="AV16" s="4281"/>
      <c r="AW16" s="4283"/>
      <c r="AX16" s="4277"/>
      <c r="AY16" s="4277"/>
      <c r="AZ16" s="4277"/>
      <c r="BA16" s="4277"/>
      <c r="BB16" s="4277"/>
      <c r="BC16" s="4279"/>
      <c r="BD16" s="1640" t="s">
        <v>1051</v>
      </c>
      <c r="BE16" s="1641">
        <f>COUNTA(AW17:BC17)</f>
        <v>0</v>
      </c>
      <c r="BG16" s="4281"/>
      <c r="BH16" s="4283"/>
      <c r="BI16" s="4277"/>
      <c r="BJ16" s="4277"/>
      <c r="BK16" s="4277"/>
      <c r="BL16" s="4277"/>
      <c r="BM16" s="4277"/>
      <c r="BN16" s="4279"/>
      <c r="BO16" s="1640" t="s">
        <v>1051</v>
      </c>
      <c r="BP16" s="1641">
        <f>COUNTA(BH17:BN17)</f>
        <v>0</v>
      </c>
    </row>
    <row r="17" spans="1:74" ht="14.25" customHeight="1">
      <c r="A17" s="1613"/>
      <c r="B17" s="4281" t="s">
        <v>1057</v>
      </c>
      <c r="C17" s="4283"/>
      <c r="D17" s="4277"/>
      <c r="E17" s="4277"/>
      <c r="F17" s="4277"/>
      <c r="G17" s="4277"/>
      <c r="H17" s="4277"/>
      <c r="I17" s="4279"/>
      <c r="J17" s="1640" t="s">
        <v>1064</v>
      </c>
      <c r="K17" s="1645">
        <f>K16/K13</f>
        <v>0</v>
      </c>
      <c r="L17" s="1613"/>
      <c r="M17" s="4281" t="s">
        <v>1057</v>
      </c>
      <c r="N17" s="4283"/>
      <c r="O17" s="4277"/>
      <c r="P17" s="4277"/>
      <c r="Q17" s="4277"/>
      <c r="R17" s="4277"/>
      <c r="S17" s="4277"/>
      <c r="T17" s="4279"/>
      <c r="U17" s="1640" t="s">
        <v>1064</v>
      </c>
      <c r="V17" s="1646">
        <f>V16/V13</f>
        <v>0</v>
      </c>
      <c r="Y17" s="4281" t="s">
        <v>1057</v>
      </c>
      <c r="Z17" s="4283"/>
      <c r="AA17" s="4277"/>
      <c r="AB17" s="4277"/>
      <c r="AC17" s="4277"/>
      <c r="AD17" s="4277"/>
      <c r="AE17" s="4277"/>
      <c r="AF17" s="4279"/>
      <c r="AG17" s="1640" t="s">
        <v>1064</v>
      </c>
      <c r="AH17" s="1646">
        <f>AH16/AH13</f>
        <v>0</v>
      </c>
      <c r="AJ17" s="4281" t="s">
        <v>1057</v>
      </c>
      <c r="AK17" s="4283"/>
      <c r="AL17" s="4277"/>
      <c r="AM17" s="4277"/>
      <c r="AN17" s="4277"/>
      <c r="AO17" s="4277"/>
      <c r="AP17" s="4277"/>
      <c r="AQ17" s="4279"/>
      <c r="AR17" s="1640" t="s">
        <v>1064</v>
      </c>
      <c r="AS17" s="1646">
        <f>AS16/AS13</f>
        <v>0</v>
      </c>
      <c r="AV17" s="4281" t="s">
        <v>1057</v>
      </c>
      <c r="AW17" s="4283"/>
      <c r="AX17" s="4277"/>
      <c r="AY17" s="4277"/>
      <c r="AZ17" s="4277"/>
      <c r="BA17" s="4277"/>
      <c r="BB17" s="4277"/>
      <c r="BC17" s="4279"/>
      <c r="BD17" s="1640" t="s">
        <v>1064</v>
      </c>
      <c r="BE17" s="1646" t="e">
        <f>BE16/BE13</f>
        <v>#DIV/0!</v>
      </c>
      <c r="BG17" s="4281" t="s">
        <v>1057</v>
      </c>
      <c r="BH17" s="4283"/>
      <c r="BI17" s="4277"/>
      <c r="BJ17" s="4277"/>
      <c r="BK17" s="4277"/>
      <c r="BL17" s="4277"/>
      <c r="BM17" s="4277"/>
      <c r="BN17" s="4279"/>
      <c r="BO17" s="1640" t="s">
        <v>1064</v>
      </c>
      <c r="BP17" s="1646" t="e">
        <f>BP16/BP13</f>
        <v>#DIV/0!</v>
      </c>
    </row>
    <row r="18" spans="1:74" ht="14.25" customHeight="1">
      <c r="A18" s="1613"/>
      <c r="B18" s="4282"/>
      <c r="C18" s="4284"/>
      <c r="D18" s="4278"/>
      <c r="E18" s="4278"/>
      <c r="F18" s="4278"/>
      <c r="G18" s="4278"/>
      <c r="H18" s="4278"/>
      <c r="I18" s="4280"/>
      <c r="J18" s="1650" t="s">
        <v>2387</v>
      </c>
      <c r="K18" s="1649" t="str">
        <f>IF(K11&lt;1,"対象外",IF(K16&gt;=K11,"OK","NG"))</f>
        <v>NG</v>
      </c>
      <c r="L18" s="1613"/>
      <c r="M18" s="4282"/>
      <c r="N18" s="4284"/>
      <c r="O18" s="4278"/>
      <c r="P18" s="4278"/>
      <c r="Q18" s="4278"/>
      <c r="R18" s="4278"/>
      <c r="S18" s="4278"/>
      <c r="T18" s="4280"/>
      <c r="U18" s="1650" t="s">
        <v>2387</v>
      </c>
      <c r="V18" s="1649" t="str">
        <f>IF(1&gt;V11,"対象外",IF(V16&gt;=V11,"OK","NG"))</f>
        <v>NG</v>
      </c>
      <c r="Y18" s="4282"/>
      <c r="Z18" s="4284"/>
      <c r="AA18" s="4278"/>
      <c r="AB18" s="4278"/>
      <c r="AC18" s="4278"/>
      <c r="AD18" s="4278"/>
      <c r="AE18" s="4278"/>
      <c r="AF18" s="4280"/>
      <c r="AG18" s="1650" t="s">
        <v>2387</v>
      </c>
      <c r="AH18" s="1649" t="str">
        <f>IF(1&gt;AH11,"対象外",IF(AH16&gt;=AH11,"OK","NG"))</f>
        <v>NG</v>
      </c>
      <c r="AJ18" s="4282"/>
      <c r="AK18" s="4284"/>
      <c r="AL18" s="4278"/>
      <c r="AM18" s="4278"/>
      <c r="AN18" s="4278"/>
      <c r="AO18" s="4278"/>
      <c r="AP18" s="4278"/>
      <c r="AQ18" s="4280"/>
      <c r="AR18" s="1650" t="s">
        <v>2387</v>
      </c>
      <c r="AS18" s="1649" t="str">
        <f>IF(1&gt;AS11,"対象外",IF(AS16&gt;=AS11,"OK","NG"))</f>
        <v>NG</v>
      </c>
      <c r="AV18" s="4282"/>
      <c r="AW18" s="4284"/>
      <c r="AX18" s="4278"/>
      <c r="AY18" s="4278"/>
      <c r="AZ18" s="4278"/>
      <c r="BA18" s="4278"/>
      <c r="BB18" s="4278"/>
      <c r="BC18" s="4280"/>
      <c r="BD18" s="1650" t="s">
        <v>2387</v>
      </c>
      <c r="BE18" s="1649" t="str">
        <f>IF(1&gt;BE11,"対象外",IF(BE16&gt;=BE11,"OK","NG"))</f>
        <v>対象外</v>
      </c>
      <c r="BG18" s="4282"/>
      <c r="BH18" s="4284"/>
      <c r="BI18" s="4278"/>
      <c r="BJ18" s="4278"/>
      <c r="BK18" s="4278"/>
      <c r="BL18" s="4278"/>
      <c r="BM18" s="4278"/>
      <c r="BN18" s="4280"/>
      <c r="BO18" s="1650" t="s">
        <v>2387</v>
      </c>
      <c r="BP18" s="1649" t="str">
        <f>IF(1&gt;BP11,"対象外",IF(BP16&gt;=BP11,"OK","NG"))</f>
        <v>対象外</v>
      </c>
      <c r="BV18" s="1615" t="str">
        <f>IF(COUNTIF(K17:BP18,"NG")&gt;=1,"NG","OK")</f>
        <v>NG</v>
      </c>
    </row>
    <row r="19" spans="1:74" ht="14.25" hidden="1" customHeight="1">
      <c r="A19" s="1613"/>
      <c r="B19" s="1651" t="s">
        <v>2373</v>
      </c>
      <c r="C19" s="1651"/>
      <c r="D19" s="1651"/>
      <c r="E19" s="1651"/>
      <c r="F19" s="1651"/>
      <c r="G19" s="1651"/>
      <c r="H19" s="1651">
        <f>IF(AND(DAY(H11)&gt;=22,DAY(H11)&lt;=28,H12="土"),1,0)</f>
        <v>0</v>
      </c>
      <c r="I19" s="1651"/>
      <c r="J19" s="1652"/>
      <c r="K19" s="1652"/>
      <c r="L19" s="1652"/>
      <c r="M19" s="1651"/>
      <c r="N19" s="1651"/>
      <c r="O19" s="1651"/>
      <c r="P19" s="1651"/>
      <c r="Q19" s="1651"/>
      <c r="R19" s="1651"/>
      <c r="S19" s="1651">
        <f>IF(AND(DAY(S11)&gt;=22,DAY(S11)&lt;=28,S12="土"),1,0)</f>
        <v>0</v>
      </c>
      <c r="T19" s="1651"/>
      <c r="U19" s="1652"/>
      <c r="V19" s="1652"/>
      <c r="W19" s="1653"/>
      <c r="X19" s="1653"/>
      <c r="Y19" s="1651"/>
      <c r="Z19" s="1651"/>
      <c r="AA19" s="1651"/>
      <c r="AB19" s="1651"/>
      <c r="AC19" s="1651"/>
      <c r="AD19" s="1651"/>
      <c r="AE19" s="1651">
        <f>IF(AND(DAY(AE11)&gt;=22,DAY(AE11)&lt;=28,AE12="土"),1,0)</f>
        <v>1</v>
      </c>
      <c r="AF19" s="1651"/>
      <c r="AG19" s="1652"/>
      <c r="AH19" s="1652"/>
      <c r="AI19" s="1653"/>
      <c r="AJ19" s="1651"/>
      <c r="AK19" s="1651"/>
      <c r="AL19" s="1651"/>
      <c r="AM19" s="1651"/>
      <c r="AN19" s="1651"/>
      <c r="AO19" s="1651"/>
      <c r="AP19" s="1651">
        <f>IF(AND(DAY(AP11)&gt;=22,DAY(AP11)&lt;=28,AP12="土"),1,0)</f>
        <v>0</v>
      </c>
      <c r="AQ19" s="1651"/>
      <c r="AR19" s="1652"/>
      <c r="AS19" s="1652"/>
      <c r="AT19" s="1653"/>
      <c r="AU19" s="1653"/>
      <c r="AV19" s="1651"/>
      <c r="AW19" s="1651"/>
      <c r="AX19" s="1651"/>
      <c r="AY19" s="1651"/>
      <c r="AZ19" s="1651"/>
      <c r="BA19" s="1651"/>
      <c r="BB19" s="1651" t="e">
        <f>IF(AND(DAY(BB11)&gt;=22,DAY(BB11)&lt;=28,BB12="土"),1,0)</f>
        <v>#VALUE!</v>
      </c>
      <c r="BC19" s="1651"/>
      <c r="BD19" s="1652"/>
      <c r="BE19" s="1652"/>
      <c r="BF19" s="1653"/>
      <c r="BG19" s="1651"/>
      <c r="BH19" s="1651"/>
      <c r="BI19" s="1651"/>
      <c r="BJ19" s="1651"/>
      <c r="BK19" s="1651"/>
      <c r="BL19" s="1651"/>
      <c r="BM19" s="1651" t="e">
        <f>IF(AND(DAY(BM11)&gt;=22,DAY(BM11)&lt;=28,BM12="土"),1,0)</f>
        <v>#VALUE!</v>
      </c>
      <c r="BN19" s="1651"/>
      <c r="BO19" s="1652"/>
      <c r="BP19" s="1652"/>
      <c r="BU19" s="1615">
        <f>_xlfn.AGGREGATE(9,6,C19:BN19)</f>
        <v>1</v>
      </c>
      <c r="BV19" s="1615" t="str">
        <f t="shared" ref="BV19:BV73" si="11">IF(COUNTIF(K18:BP19,"NG")&gt;=1,"NG","OK")</f>
        <v>NG</v>
      </c>
    </row>
    <row r="20" spans="1:74" ht="14.25" hidden="1" customHeight="1">
      <c r="A20" s="1613"/>
      <c r="B20" s="1651" t="s">
        <v>2388</v>
      </c>
      <c r="C20" s="1651"/>
      <c r="D20" s="1651"/>
      <c r="E20" s="1651"/>
      <c r="F20" s="1651"/>
      <c r="G20" s="1651"/>
      <c r="H20" s="1651">
        <f>IF(AND(DAY(H11)&gt;=22,DAY(H11)&lt;=28,H12="土",OR(H17="休",H17="雨")),1,0)</f>
        <v>0</v>
      </c>
      <c r="I20" s="1651"/>
      <c r="J20" s="1652"/>
      <c r="K20" s="1652"/>
      <c r="L20" s="1652"/>
      <c r="M20" s="1651"/>
      <c r="N20" s="1651"/>
      <c r="O20" s="1651"/>
      <c r="P20" s="1651"/>
      <c r="Q20" s="1651"/>
      <c r="R20" s="1651"/>
      <c r="S20" s="1651">
        <f>IF(AND(DAY(S11)&gt;=22,DAY(S11)&lt;=28,S12="土",OR(S17="休",S17="雨")),1,0)</f>
        <v>0</v>
      </c>
      <c r="T20" s="1651"/>
      <c r="U20" s="1652"/>
      <c r="V20" s="1652"/>
      <c r="W20" s="1653"/>
      <c r="X20" s="1653"/>
      <c r="Y20" s="1651"/>
      <c r="Z20" s="1651"/>
      <c r="AA20" s="1651"/>
      <c r="AB20" s="1651"/>
      <c r="AC20" s="1651"/>
      <c r="AD20" s="1651"/>
      <c r="AE20" s="1651">
        <f>IF(AND(DAY(AE11)&gt;=22,DAY(AE11)&lt;=28,AE12="土",OR(AE17="休",AE17="雨")),1,0)</f>
        <v>0</v>
      </c>
      <c r="AF20" s="1651"/>
      <c r="AG20" s="1652"/>
      <c r="AH20" s="1652"/>
      <c r="AI20" s="1653"/>
      <c r="AJ20" s="1651"/>
      <c r="AK20" s="1651"/>
      <c r="AL20" s="1651"/>
      <c r="AM20" s="1651"/>
      <c r="AN20" s="1651"/>
      <c r="AO20" s="1651"/>
      <c r="AP20" s="1651">
        <f>IF(AND(DAY(AP11)&gt;=22,DAY(AP11)&lt;=28,AP12="土",OR(AP17="休",AP17="雨")),1,0)</f>
        <v>0</v>
      </c>
      <c r="AQ20" s="1651"/>
      <c r="AR20" s="1652"/>
      <c r="AS20" s="1652"/>
      <c r="AT20" s="1653"/>
      <c r="AU20" s="1653"/>
      <c r="AV20" s="1651"/>
      <c r="AW20" s="1651"/>
      <c r="AX20" s="1651"/>
      <c r="AY20" s="1651"/>
      <c r="AZ20" s="1651"/>
      <c r="BA20" s="1651"/>
      <c r="BB20" s="1651" t="e">
        <f>IF(AND(DAY(BB11)&gt;=22,DAY(BB11)&lt;=28,BB12="土",OR(BB17="休",BB17="雨")),1,0)</f>
        <v>#VALUE!</v>
      </c>
      <c r="BC20" s="1651"/>
      <c r="BD20" s="1652"/>
      <c r="BE20" s="1652"/>
      <c r="BF20" s="1653"/>
      <c r="BG20" s="1651"/>
      <c r="BH20" s="1651"/>
      <c r="BI20" s="1651"/>
      <c r="BJ20" s="1651"/>
      <c r="BK20" s="1651"/>
      <c r="BL20" s="1651"/>
      <c r="BM20" s="1651" t="e">
        <f>IF(AND(DAY(BM11)&gt;=22,DAY(BM11)&lt;=28,BM12="土",OR(BM17="休",BM17="雨")),1,0)</f>
        <v>#VALUE!</v>
      </c>
      <c r="BN20" s="1651"/>
      <c r="BO20" s="1652"/>
      <c r="BP20" s="1652"/>
      <c r="BU20" s="1615">
        <f t="shared" ref="BU20:BU73" si="12">_xlfn.AGGREGATE(9,6,C20:BN20)</f>
        <v>0</v>
      </c>
      <c r="BV20" s="1615" t="str">
        <f t="shared" si="11"/>
        <v>OK</v>
      </c>
    </row>
    <row r="21" spans="1:74" ht="14.25" hidden="1" customHeight="1">
      <c r="A21" s="1613"/>
      <c r="B21" s="1651" t="s">
        <v>2375</v>
      </c>
      <c r="C21" s="1651"/>
      <c r="D21" s="1651"/>
      <c r="E21" s="1651"/>
      <c r="F21" s="1651"/>
      <c r="G21" s="1651"/>
      <c r="H21" s="1651">
        <f>IF(AND(DAY(H11)&gt;=8,DAY(H11)&lt;=14,H12="土"),1,0)</f>
        <v>0</v>
      </c>
      <c r="I21" s="1651"/>
      <c r="J21" s="1652"/>
      <c r="K21" s="1652"/>
      <c r="L21" s="1652"/>
      <c r="M21" s="1651"/>
      <c r="N21" s="1651"/>
      <c r="O21" s="1651"/>
      <c r="P21" s="1651"/>
      <c r="Q21" s="1651"/>
      <c r="R21" s="1651"/>
      <c r="S21" s="1651">
        <f>IF(AND(DAY(S11)&gt;=8,DAY(S11)&lt;=14,S12="土"),1,0)</f>
        <v>0</v>
      </c>
      <c r="T21" s="1651"/>
      <c r="U21" s="1652"/>
      <c r="V21" s="1652"/>
      <c r="W21" s="1653"/>
      <c r="X21" s="1653"/>
      <c r="Y21" s="1651"/>
      <c r="Z21" s="1651"/>
      <c r="AA21" s="1651"/>
      <c r="AB21" s="1651"/>
      <c r="AC21" s="1651"/>
      <c r="AD21" s="1651"/>
      <c r="AE21" s="1651">
        <f>IF(AND(DAY(AE11)&gt;=8,DAY(AE11)&lt;=14,AE12="土"),1,0)</f>
        <v>0</v>
      </c>
      <c r="AF21" s="1651"/>
      <c r="AG21" s="1652"/>
      <c r="AH21" s="1652"/>
      <c r="AI21" s="1653"/>
      <c r="AJ21" s="1651"/>
      <c r="AK21" s="1651"/>
      <c r="AL21" s="1651"/>
      <c r="AM21" s="1651"/>
      <c r="AN21" s="1651"/>
      <c r="AO21" s="1651"/>
      <c r="AP21" s="1651">
        <f>IF(AND(DAY(AP11)&gt;=8,DAY(AP11)&lt;=14,AP12="土"),1,0)</f>
        <v>0</v>
      </c>
      <c r="AQ21" s="1651"/>
      <c r="AR21" s="1652"/>
      <c r="AS21" s="1652"/>
      <c r="AT21" s="1653"/>
      <c r="AU21" s="1653"/>
      <c r="AV21" s="1651"/>
      <c r="AW21" s="1651"/>
      <c r="AX21" s="1651"/>
      <c r="AY21" s="1651"/>
      <c r="AZ21" s="1651"/>
      <c r="BA21" s="1651"/>
      <c r="BB21" s="1651" t="e">
        <f>IF(AND(DAY(BB11)&gt;=8,DAY(BB11)&lt;=14,BB12="土"),1,0)</f>
        <v>#VALUE!</v>
      </c>
      <c r="BC21" s="1651"/>
      <c r="BD21" s="1652"/>
      <c r="BE21" s="1652"/>
      <c r="BF21" s="1653"/>
      <c r="BG21" s="1651"/>
      <c r="BH21" s="1651"/>
      <c r="BI21" s="1651"/>
      <c r="BJ21" s="1651"/>
      <c r="BK21" s="1651"/>
      <c r="BL21" s="1651"/>
      <c r="BM21" s="1651" t="e">
        <f>IF(AND(DAY(BM11)&gt;=8,DAY(BM11)&lt;=14,BM12="土"),1,0)</f>
        <v>#VALUE!</v>
      </c>
      <c r="BN21" s="1651"/>
      <c r="BO21" s="1652"/>
      <c r="BP21" s="1652"/>
      <c r="BU21" s="1615">
        <f t="shared" si="12"/>
        <v>0</v>
      </c>
      <c r="BV21" s="1615" t="str">
        <f t="shared" si="11"/>
        <v>OK</v>
      </c>
    </row>
    <row r="22" spans="1:74" ht="14.25" hidden="1" customHeight="1">
      <c r="A22" s="1613"/>
      <c r="B22" s="1651" t="s">
        <v>2389</v>
      </c>
      <c r="C22" s="1651"/>
      <c r="D22" s="1651"/>
      <c r="E22" s="1651"/>
      <c r="F22" s="1651"/>
      <c r="G22" s="1651"/>
      <c r="H22" s="1651">
        <f>IF(AND(DAY(H11)&gt;=8,DAY(H11)&lt;=14,H12="土",OR(H17="休",H17="雨")),1,0)</f>
        <v>0</v>
      </c>
      <c r="I22" s="1651"/>
      <c r="J22" s="1652"/>
      <c r="K22" s="1652"/>
      <c r="L22" s="1652"/>
      <c r="M22" s="1651"/>
      <c r="N22" s="1651"/>
      <c r="O22" s="1651"/>
      <c r="P22" s="1651"/>
      <c r="Q22" s="1651"/>
      <c r="R22" s="1651"/>
      <c r="S22" s="1651">
        <f>IF(AND(DAY(S11)&gt;=8,DAY(S11)&lt;=14,S12="土",OR(S17="休",S17="雨")),1,0)</f>
        <v>0</v>
      </c>
      <c r="T22" s="1651"/>
      <c r="U22" s="1652"/>
      <c r="V22" s="1652"/>
      <c r="W22" s="1653"/>
      <c r="X22" s="1653"/>
      <c r="Y22" s="1651"/>
      <c r="Z22" s="1651"/>
      <c r="AA22" s="1651"/>
      <c r="AB22" s="1651"/>
      <c r="AC22" s="1651"/>
      <c r="AD22" s="1651"/>
      <c r="AE22" s="1651">
        <f>IF(AND(DAY(AE11)&gt;=8,DAY(AE11)&lt;=14,AE12="土",OR(AE17="休",AE17="雨")),1,0)</f>
        <v>0</v>
      </c>
      <c r="AF22" s="1651"/>
      <c r="AG22" s="1652"/>
      <c r="AH22" s="1652"/>
      <c r="AI22" s="1653"/>
      <c r="AJ22" s="1651"/>
      <c r="AK22" s="1651"/>
      <c r="AL22" s="1651"/>
      <c r="AM22" s="1651"/>
      <c r="AN22" s="1651"/>
      <c r="AO22" s="1651"/>
      <c r="AP22" s="1651">
        <f>IF(AND(DAY(AP11)&gt;=8,DAY(AP11)&lt;=14,AP12="土",OR(AP17="休",AP17="雨")),1,0)</f>
        <v>0</v>
      </c>
      <c r="AQ22" s="1651"/>
      <c r="AR22" s="1652"/>
      <c r="AS22" s="1652"/>
      <c r="AT22" s="1653"/>
      <c r="AU22" s="1653"/>
      <c r="AV22" s="1651"/>
      <c r="AW22" s="1651"/>
      <c r="AX22" s="1651"/>
      <c r="AY22" s="1651"/>
      <c r="AZ22" s="1651"/>
      <c r="BA22" s="1651"/>
      <c r="BB22" s="1651" t="e">
        <f>IF(AND(DAY(BB11)&gt;=8,DAY(BB11)&lt;=14,BB12="土",OR(BB17="休",BB17="雨")),1,0)</f>
        <v>#VALUE!</v>
      </c>
      <c r="BC22" s="1651"/>
      <c r="BD22" s="1652"/>
      <c r="BE22" s="1652"/>
      <c r="BF22" s="1653"/>
      <c r="BG22" s="1651"/>
      <c r="BH22" s="1651"/>
      <c r="BI22" s="1651"/>
      <c r="BJ22" s="1651"/>
      <c r="BK22" s="1651"/>
      <c r="BL22" s="1651"/>
      <c r="BM22" s="1651" t="e">
        <f>IF(AND(DAY(BM11)&gt;=8,DAY(BM11)&lt;=14,BM12="土",OR(BM17="休",BM17="雨")),1,0)</f>
        <v>#VALUE!</v>
      </c>
      <c r="BN22" s="1651"/>
      <c r="BO22" s="1652"/>
      <c r="BP22" s="1652"/>
      <c r="BU22" s="1615">
        <f t="shared" si="12"/>
        <v>0</v>
      </c>
      <c r="BV22" s="1615" t="str">
        <f t="shared" si="11"/>
        <v>OK</v>
      </c>
    </row>
    <row r="23" spans="1:74" ht="14.25" customHeight="1">
      <c r="A23" s="1613"/>
      <c r="B23" s="1617"/>
      <c r="C23" s="1617"/>
      <c r="D23" s="1617"/>
      <c r="E23" s="1617"/>
      <c r="F23" s="1617"/>
      <c r="G23" s="1617"/>
      <c r="H23" s="1617"/>
      <c r="I23" s="1617"/>
      <c r="J23" s="1613"/>
      <c r="K23" s="1613"/>
      <c r="L23" s="1613"/>
      <c r="M23" s="1617"/>
      <c r="N23" s="1617"/>
      <c r="O23" s="1617"/>
      <c r="P23" s="1617"/>
      <c r="Q23" s="1617"/>
      <c r="R23" s="1617"/>
      <c r="S23" s="1617"/>
      <c r="T23" s="1617"/>
      <c r="U23" s="1613"/>
      <c r="V23" s="1613"/>
      <c r="Y23" s="1617"/>
      <c r="Z23" s="1617"/>
      <c r="AA23" s="1617"/>
      <c r="AB23" s="1617"/>
      <c r="AC23" s="1617"/>
      <c r="AD23" s="1617"/>
      <c r="AE23" s="1617"/>
      <c r="AF23" s="1617"/>
      <c r="AG23" s="1613"/>
      <c r="AH23" s="1613"/>
      <c r="AJ23" s="1617"/>
      <c r="AK23" s="1617"/>
      <c r="AL23" s="1617"/>
      <c r="AM23" s="1617"/>
      <c r="AN23" s="1617"/>
      <c r="AO23" s="1617"/>
      <c r="AP23" s="1617"/>
      <c r="AQ23" s="1617"/>
      <c r="AR23" s="1613"/>
      <c r="AS23" s="1613"/>
      <c r="AV23" s="1617"/>
      <c r="AW23" s="1617"/>
      <c r="AX23" s="1617"/>
      <c r="AY23" s="1617"/>
      <c r="AZ23" s="1617"/>
      <c r="BA23" s="1617"/>
      <c r="BB23" s="1617"/>
      <c r="BC23" s="1617"/>
      <c r="BD23" s="1613"/>
      <c r="BE23" s="1613"/>
      <c r="BG23" s="1617"/>
      <c r="BH23" s="1617"/>
      <c r="BI23" s="1617"/>
      <c r="BJ23" s="1617"/>
      <c r="BK23" s="1617"/>
      <c r="BL23" s="1617"/>
      <c r="BM23" s="1617"/>
      <c r="BN23" s="1617"/>
      <c r="BO23" s="1613"/>
      <c r="BP23" s="1613"/>
    </row>
    <row r="24" spans="1:74" ht="14.25" customHeight="1">
      <c r="A24" s="1613"/>
      <c r="B24" s="1613"/>
      <c r="C24" s="1613"/>
      <c r="D24" s="1613"/>
      <c r="E24" s="1613"/>
      <c r="F24" s="1613"/>
      <c r="G24" s="1613"/>
      <c r="H24" s="1613"/>
      <c r="I24" s="1613"/>
      <c r="J24" s="1613"/>
      <c r="K24" s="1613"/>
      <c r="L24" s="1613"/>
      <c r="M24" s="1613"/>
      <c r="N24" s="1613"/>
      <c r="O24" s="1613"/>
      <c r="P24" s="1613"/>
      <c r="Q24" s="1613"/>
      <c r="R24" s="1613"/>
      <c r="S24" s="1613"/>
      <c r="T24" s="1613"/>
      <c r="U24" s="1613"/>
      <c r="V24" s="1613"/>
    </row>
    <row r="25" spans="1:74" ht="14.25" hidden="1" customHeight="1">
      <c r="A25" s="1613"/>
      <c r="B25" s="1613"/>
      <c r="C25" s="1628">
        <f>YEAR(I9+1)</f>
        <v>2026</v>
      </c>
      <c r="D25" s="1628">
        <f>MONTH(I9+1)</f>
        <v>4</v>
      </c>
      <c r="E25" s="1628">
        <f>DAY(I9+1)</f>
        <v>6</v>
      </c>
      <c r="F25" s="1628"/>
      <c r="G25" s="1628"/>
      <c r="H25" s="1628"/>
      <c r="I25" s="1628"/>
      <c r="J25" s="1613"/>
      <c r="K25" s="1613"/>
      <c r="L25" s="1613"/>
      <c r="M25" s="1613"/>
      <c r="N25" s="1628">
        <f>YEAR(T9+1)</f>
        <v>2026</v>
      </c>
      <c r="O25" s="1628">
        <f>MONTH(T9+1)</f>
        <v>6</v>
      </c>
      <c r="P25" s="1628">
        <f>DAY(T9+1)</f>
        <v>1</v>
      </c>
      <c r="Q25" s="1628"/>
      <c r="R25" s="1628"/>
      <c r="S25" s="1628"/>
      <c r="T25" s="1628"/>
      <c r="U25" s="1613"/>
      <c r="V25" s="1613"/>
      <c r="Y25" s="1613"/>
      <c r="Z25" s="1628">
        <f>YEAR(AF9+1)</f>
        <v>2026</v>
      </c>
      <c r="AA25" s="1628">
        <f>MONTH(AF9+1)</f>
        <v>7</v>
      </c>
      <c r="AB25" s="1628">
        <f>DAY(AF9+1)</f>
        <v>27</v>
      </c>
      <c r="AC25" s="1628"/>
      <c r="AD25" s="1628"/>
      <c r="AE25" s="1628"/>
      <c r="AF25" s="1628"/>
      <c r="AG25" s="1613"/>
      <c r="AH25" s="1613"/>
      <c r="AJ25" s="1613"/>
      <c r="AK25" s="1628">
        <f>YEAR(AQ9+1)</f>
        <v>2026</v>
      </c>
      <c r="AL25" s="1628">
        <f>MONTH(AQ9+1)</f>
        <v>9</v>
      </c>
      <c r="AM25" s="1628">
        <f>DAY(AQ9+1)</f>
        <v>21</v>
      </c>
      <c r="AN25" s="1628"/>
      <c r="AO25" s="1628"/>
      <c r="AP25" s="1628"/>
      <c r="AQ25" s="1628"/>
      <c r="AR25" s="1613"/>
      <c r="AS25" s="1613"/>
      <c r="AV25" s="1613"/>
      <c r="AW25" s="1628">
        <f>YEAR(BC9+1)</f>
        <v>2026</v>
      </c>
      <c r="AX25" s="1628">
        <f>MONTH(BC9+1)</f>
        <v>11</v>
      </c>
      <c r="AY25" s="1628">
        <f>DAY(BC9+1)</f>
        <v>16</v>
      </c>
      <c r="AZ25" s="1628"/>
      <c r="BA25" s="1628"/>
      <c r="BB25" s="1628"/>
      <c r="BC25" s="1628"/>
      <c r="BD25" s="1613"/>
      <c r="BE25" s="1613"/>
      <c r="BG25" s="1613"/>
      <c r="BH25" s="1628">
        <f>YEAR(BN9+1)</f>
        <v>2027</v>
      </c>
      <c r="BI25" s="1628">
        <f>MONTH(BN9+1)</f>
        <v>1</v>
      </c>
      <c r="BJ25" s="1628">
        <f>DAY(BN9+1)</f>
        <v>11</v>
      </c>
      <c r="BK25" s="1628"/>
      <c r="BL25" s="1628"/>
      <c r="BM25" s="1628"/>
      <c r="BN25" s="1628"/>
      <c r="BO25" s="1613"/>
      <c r="BP25" s="1613"/>
    </row>
    <row r="26" spans="1:74" ht="14.25" hidden="1" customHeight="1">
      <c r="A26" s="1613"/>
      <c r="B26" s="1613"/>
      <c r="C26" s="1629">
        <f>I9+1</f>
        <v>46118</v>
      </c>
      <c r="D26" s="1629">
        <f>C26+1</f>
        <v>46119</v>
      </c>
      <c r="E26" s="1629">
        <f t="shared" ref="E26:H26" si="13">D26+1</f>
        <v>46120</v>
      </c>
      <c r="F26" s="1629">
        <f t="shared" si="13"/>
        <v>46121</v>
      </c>
      <c r="G26" s="1629">
        <f t="shared" si="13"/>
        <v>46122</v>
      </c>
      <c r="H26" s="1629">
        <f t="shared" si="13"/>
        <v>46123</v>
      </c>
      <c r="I26" s="1629">
        <f>H26+1</f>
        <v>46124</v>
      </c>
      <c r="J26" s="1613"/>
      <c r="K26" s="1613"/>
      <c r="L26" s="1613"/>
      <c r="M26" s="1613"/>
      <c r="N26" s="1629">
        <f>T9+1</f>
        <v>46174</v>
      </c>
      <c r="O26" s="1629">
        <f t="shared" ref="O26:T26" si="14">N26+1</f>
        <v>46175</v>
      </c>
      <c r="P26" s="1629">
        <f t="shared" si="14"/>
        <v>46176</v>
      </c>
      <c r="Q26" s="1629">
        <f t="shared" si="14"/>
        <v>46177</v>
      </c>
      <c r="R26" s="1629">
        <f t="shared" si="14"/>
        <v>46178</v>
      </c>
      <c r="S26" s="1629">
        <f>R26+1</f>
        <v>46179</v>
      </c>
      <c r="T26" s="1629">
        <f t="shared" si="14"/>
        <v>46180</v>
      </c>
      <c r="U26" s="1613"/>
      <c r="V26" s="1613"/>
      <c r="Y26" s="1613"/>
      <c r="Z26" s="1629">
        <f>AF9+1</f>
        <v>46230</v>
      </c>
      <c r="AA26" s="1629">
        <f t="shared" ref="AA26:AF26" si="15">Z26+1</f>
        <v>46231</v>
      </c>
      <c r="AB26" s="1629">
        <f t="shared" si="15"/>
        <v>46232</v>
      </c>
      <c r="AC26" s="1629">
        <f t="shared" si="15"/>
        <v>46233</v>
      </c>
      <c r="AD26" s="1629">
        <f t="shared" si="15"/>
        <v>46234</v>
      </c>
      <c r="AE26" s="1629">
        <f t="shared" si="15"/>
        <v>46235</v>
      </c>
      <c r="AF26" s="1629">
        <f t="shared" si="15"/>
        <v>46236</v>
      </c>
      <c r="AG26" s="1613"/>
      <c r="AH26" s="1613"/>
      <c r="AJ26" s="1613"/>
      <c r="AK26" s="1629">
        <f>AQ9+1</f>
        <v>46286</v>
      </c>
      <c r="AL26" s="1629">
        <f t="shared" ref="AL26:AQ26" si="16">AK26+1</f>
        <v>46287</v>
      </c>
      <c r="AM26" s="1629">
        <f t="shared" si="16"/>
        <v>46288</v>
      </c>
      <c r="AN26" s="1629">
        <f t="shared" si="16"/>
        <v>46289</v>
      </c>
      <c r="AO26" s="1629">
        <f t="shared" si="16"/>
        <v>46290</v>
      </c>
      <c r="AP26" s="1629">
        <f t="shared" si="16"/>
        <v>46291</v>
      </c>
      <c r="AQ26" s="1629">
        <f t="shared" si="16"/>
        <v>46292</v>
      </c>
      <c r="AR26" s="1613"/>
      <c r="AS26" s="1613"/>
      <c r="AV26" s="1613"/>
      <c r="AW26" s="1629">
        <f>BC9+1</f>
        <v>46342</v>
      </c>
      <c r="AX26" s="1629">
        <f t="shared" ref="AX26:BC26" si="17">AW26+1</f>
        <v>46343</v>
      </c>
      <c r="AY26" s="1629">
        <f t="shared" si="17"/>
        <v>46344</v>
      </c>
      <c r="AZ26" s="1629">
        <f t="shared" si="17"/>
        <v>46345</v>
      </c>
      <c r="BA26" s="1629">
        <f t="shared" si="17"/>
        <v>46346</v>
      </c>
      <c r="BB26" s="1629">
        <f t="shared" si="17"/>
        <v>46347</v>
      </c>
      <c r="BC26" s="1629">
        <f t="shared" si="17"/>
        <v>46348</v>
      </c>
      <c r="BD26" s="1613"/>
      <c r="BE26" s="1613"/>
      <c r="BG26" s="1613"/>
      <c r="BH26" s="1629">
        <f>BN9+1</f>
        <v>46398</v>
      </c>
      <c r="BI26" s="1629">
        <f t="shared" ref="BI26:BN26" si="18">BH26+1</f>
        <v>46399</v>
      </c>
      <c r="BJ26" s="1629">
        <f t="shared" si="18"/>
        <v>46400</v>
      </c>
      <c r="BK26" s="1629">
        <f t="shared" si="18"/>
        <v>46401</v>
      </c>
      <c r="BL26" s="1629">
        <f t="shared" si="18"/>
        <v>46402</v>
      </c>
      <c r="BM26" s="1654">
        <f>BL26+1</f>
        <v>46403</v>
      </c>
      <c r="BN26" s="1629">
        <f t="shared" si="18"/>
        <v>46404</v>
      </c>
      <c r="BO26" s="1613"/>
      <c r="BP26" s="1613"/>
    </row>
    <row r="27" spans="1:74" ht="14.25" customHeight="1">
      <c r="A27" s="1613"/>
      <c r="B27" s="1630" t="s">
        <v>2266</v>
      </c>
      <c r="C27" s="1631">
        <f>DATE($C25,$D25,1)</f>
        <v>46113</v>
      </c>
      <c r="D27" s="1632"/>
      <c r="E27" s="1632"/>
      <c r="F27" s="1632"/>
      <c r="G27" s="1632"/>
      <c r="H27" s="1632"/>
      <c r="I27" s="1632"/>
      <c r="J27" s="1632"/>
      <c r="K27" s="1633"/>
      <c r="L27" s="1613"/>
      <c r="M27" s="1630" t="s">
        <v>2266</v>
      </c>
      <c r="N27" s="1631">
        <f>DATE($N25,$O25,1)</f>
        <v>46174</v>
      </c>
      <c r="O27" s="1632"/>
      <c r="P27" s="1632"/>
      <c r="Q27" s="1632"/>
      <c r="R27" s="1632"/>
      <c r="S27" s="1632"/>
      <c r="T27" s="1632"/>
      <c r="U27" s="1632"/>
      <c r="V27" s="1633"/>
      <c r="Y27" s="1630" t="s">
        <v>2266</v>
      </c>
      <c r="Z27" s="1631">
        <f>DATE($N25,$O25,1)</f>
        <v>46174</v>
      </c>
      <c r="AA27" s="1632"/>
      <c r="AB27" s="1632"/>
      <c r="AC27" s="1632"/>
      <c r="AD27" s="1632"/>
      <c r="AE27" s="1632"/>
      <c r="AF27" s="1632"/>
      <c r="AG27" s="1632"/>
      <c r="AH27" s="1633"/>
      <c r="AJ27" s="1630" t="s">
        <v>2266</v>
      </c>
      <c r="AK27" s="1631">
        <f>DATE($AK25,$AL25,1)</f>
        <v>46266</v>
      </c>
      <c r="AL27" s="1632"/>
      <c r="AM27" s="1632"/>
      <c r="AN27" s="1632"/>
      <c r="AO27" s="1632"/>
      <c r="AP27" s="1632"/>
      <c r="AQ27" s="1632"/>
      <c r="AR27" s="1632"/>
      <c r="AS27" s="1633"/>
      <c r="AV27" s="1630" t="s">
        <v>2266</v>
      </c>
      <c r="AW27" s="1631">
        <f>DATE($AW25,$AX25,1)</f>
        <v>46327</v>
      </c>
      <c r="AX27" s="1632"/>
      <c r="AY27" s="1632"/>
      <c r="AZ27" s="1632"/>
      <c r="BA27" s="1632"/>
      <c r="BB27" s="1632"/>
      <c r="BC27" s="1632"/>
      <c r="BD27" s="1632"/>
      <c r="BE27" s="1633"/>
      <c r="BG27" s="1630" t="s">
        <v>2266</v>
      </c>
      <c r="BH27" s="1631">
        <f>DATE($BH25,$BI25,1)</f>
        <v>46388</v>
      </c>
      <c r="BI27" s="1632"/>
      <c r="BJ27" s="1632"/>
      <c r="BK27" s="1632"/>
      <c r="BL27" s="1632"/>
      <c r="BM27" s="1632"/>
      <c r="BN27" s="1632"/>
      <c r="BO27" s="1632"/>
      <c r="BP27" s="1633"/>
    </row>
    <row r="28" spans="1:74" ht="14.25" customHeight="1">
      <c r="A28" s="1613"/>
      <c r="B28" s="1634" t="s">
        <v>2385</v>
      </c>
      <c r="C28" s="1635">
        <f>IF(I9&lt;$G$5,C26,"")</f>
        <v>46118</v>
      </c>
      <c r="D28" s="1636">
        <f t="shared" ref="D28:I28" si="19">IF(C26&lt;$G$5,C28+1,"")</f>
        <v>46119</v>
      </c>
      <c r="E28" s="1636">
        <f t="shared" si="19"/>
        <v>46120</v>
      </c>
      <c r="F28" s="1636">
        <f t="shared" si="19"/>
        <v>46121</v>
      </c>
      <c r="G28" s="1636">
        <f t="shared" si="19"/>
        <v>46122</v>
      </c>
      <c r="H28" s="1636">
        <f t="shared" si="19"/>
        <v>46123</v>
      </c>
      <c r="I28" s="1636">
        <f t="shared" si="19"/>
        <v>46124</v>
      </c>
      <c r="J28" s="1637" t="s">
        <v>2268</v>
      </c>
      <c r="K28" s="1638">
        <f>COUNTIFS(C29:I29,"土",C30:I30,"")+COUNTIFS(C29:I29,"日",C30:I30,"")</f>
        <v>2</v>
      </c>
      <c r="L28" s="1613"/>
      <c r="M28" s="1634" t="s">
        <v>2385</v>
      </c>
      <c r="N28" s="1635">
        <f>IF(T9&lt;$G$5,T11+1,"")</f>
        <v>46174</v>
      </c>
      <c r="O28" s="1636">
        <f t="shared" ref="O28:T28" si="20">IF(N26&lt;$G$5,N28+1,"")</f>
        <v>46175</v>
      </c>
      <c r="P28" s="1636">
        <f t="shared" si="20"/>
        <v>46176</v>
      </c>
      <c r="Q28" s="1636">
        <f t="shared" si="20"/>
        <v>46177</v>
      </c>
      <c r="R28" s="1636">
        <f t="shared" si="20"/>
        <v>46178</v>
      </c>
      <c r="S28" s="1636">
        <f>IF(R26&lt;$G$5,R28+1,"")</f>
        <v>46179</v>
      </c>
      <c r="T28" s="1636">
        <f t="shared" si="20"/>
        <v>46180</v>
      </c>
      <c r="U28" s="1637" t="s">
        <v>2268</v>
      </c>
      <c r="V28" s="1638">
        <f>COUNTIFS(N29:T29,"土",N30:T30,"")+COUNTIFS(N29:T29,"日",N30:T30,"")</f>
        <v>2</v>
      </c>
      <c r="Y28" s="1634" t="s">
        <v>2385</v>
      </c>
      <c r="Z28" s="1635">
        <f>IF(AF9&lt;$G$5,AF11+1,"")</f>
        <v>46230</v>
      </c>
      <c r="AA28" s="1636">
        <f t="shared" ref="AA28:AF28" si="21">IF(Z26&lt;$G$5,Z28+1,"")</f>
        <v>46231</v>
      </c>
      <c r="AB28" s="1636">
        <f t="shared" si="21"/>
        <v>46232</v>
      </c>
      <c r="AC28" s="1636">
        <f t="shared" si="21"/>
        <v>46233</v>
      </c>
      <c r="AD28" s="1636">
        <f t="shared" si="21"/>
        <v>46234</v>
      </c>
      <c r="AE28" s="1636">
        <f t="shared" si="21"/>
        <v>46235</v>
      </c>
      <c r="AF28" s="1636">
        <f t="shared" si="21"/>
        <v>46236</v>
      </c>
      <c r="AG28" s="1637" t="s">
        <v>2268</v>
      </c>
      <c r="AH28" s="1638">
        <f>COUNTIFS(Z29:AF29,"土",Z30:AF30,"")+COUNTIFS(Z29:AF29,"日",Z30:AF30,"")</f>
        <v>2</v>
      </c>
      <c r="AJ28" s="1634" t="s">
        <v>2385</v>
      </c>
      <c r="AK28" s="1635">
        <f>IF(AQ9&lt;$G$5,AQ11+1,"")</f>
        <v>46286</v>
      </c>
      <c r="AL28" s="1636">
        <f t="shared" ref="AL28:AQ28" si="22">IF(AK26&lt;$G$5,AK28+1,"")</f>
        <v>46287</v>
      </c>
      <c r="AM28" s="1636">
        <f t="shared" si="22"/>
        <v>46288</v>
      </c>
      <c r="AN28" s="1636">
        <f t="shared" si="22"/>
        <v>46289</v>
      </c>
      <c r="AO28" s="1636">
        <f t="shared" si="22"/>
        <v>46290</v>
      </c>
      <c r="AP28" s="1636">
        <f t="shared" si="22"/>
        <v>46291</v>
      </c>
      <c r="AQ28" s="1636">
        <f t="shared" si="22"/>
        <v>46292</v>
      </c>
      <c r="AR28" s="1637" t="s">
        <v>2268</v>
      </c>
      <c r="AS28" s="1638">
        <f>COUNTIFS(AK29:AQ29,"土",AK30:AQ30,"")+COUNTIFS(AK29:AQ29,"日",AK30:AQ30,"")</f>
        <v>2</v>
      </c>
      <c r="AV28" s="1634" t="s">
        <v>2385</v>
      </c>
      <c r="AW28" s="1635" t="str">
        <f>IF(BC9&lt;$G$5,BC11+1,"")</f>
        <v/>
      </c>
      <c r="AX28" s="1636" t="str">
        <f t="shared" ref="AX28:BC28" si="23">IF(AW26&lt;$G$5,AW28+1,"")</f>
        <v/>
      </c>
      <c r="AY28" s="1636" t="str">
        <f t="shared" si="23"/>
        <v/>
      </c>
      <c r="AZ28" s="1636" t="str">
        <f t="shared" si="23"/>
        <v/>
      </c>
      <c r="BA28" s="1636" t="str">
        <f t="shared" si="23"/>
        <v/>
      </c>
      <c r="BB28" s="1636" t="str">
        <f t="shared" si="23"/>
        <v/>
      </c>
      <c r="BC28" s="1636" t="str">
        <f t="shared" si="23"/>
        <v/>
      </c>
      <c r="BD28" s="1637" t="s">
        <v>2268</v>
      </c>
      <c r="BE28" s="1638">
        <f>COUNTIFS(AW29:BC29,"土",AW30:BC30,"")+COUNTIFS(AW29:BC29,"日",AW30:BC30,"")</f>
        <v>0</v>
      </c>
      <c r="BG28" s="1634" t="s">
        <v>2385</v>
      </c>
      <c r="BH28" s="1635" t="str">
        <f>IF(BN9&lt;$G$5,BN11+1,"")</f>
        <v/>
      </c>
      <c r="BI28" s="1636" t="str">
        <f t="shared" ref="BI28:BN28" si="24">IF(BH26&lt;$G$5,BH28+1,"")</f>
        <v/>
      </c>
      <c r="BJ28" s="1636" t="str">
        <f t="shared" si="24"/>
        <v/>
      </c>
      <c r="BK28" s="1636" t="str">
        <f t="shared" si="24"/>
        <v/>
      </c>
      <c r="BL28" s="1636" t="str">
        <f t="shared" si="24"/>
        <v/>
      </c>
      <c r="BM28" s="1636" t="str">
        <f t="shared" si="24"/>
        <v/>
      </c>
      <c r="BN28" s="1636" t="str">
        <f t="shared" si="24"/>
        <v/>
      </c>
      <c r="BO28" s="1637" t="s">
        <v>2268</v>
      </c>
      <c r="BP28" s="1638">
        <f>COUNTIFS(BH29:BN29,"土",BH30:BN30,"")+COUNTIFS(BH29:BN29,"日",BH30:BN30,"")</f>
        <v>0</v>
      </c>
    </row>
    <row r="29" spans="1:74" ht="14.25" customHeight="1">
      <c r="A29" s="1613"/>
      <c r="B29" s="1634" t="s">
        <v>1060</v>
      </c>
      <c r="C29" s="1639" t="str">
        <f>IF(C28="","","月")</f>
        <v>月</v>
      </c>
      <c r="D29" s="1639" t="str">
        <f>IF(D28="","","火")</f>
        <v>火</v>
      </c>
      <c r="E29" s="1639" t="str">
        <f>IF(E28="","","水")</f>
        <v>水</v>
      </c>
      <c r="F29" s="1639" t="str">
        <f>IF(F28="","","木")</f>
        <v>木</v>
      </c>
      <c r="G29" s="1639" t="str">
        <f>IF(G28="","","金")</f>
        <v>金</v>
      </c>
      <c r="H29" s="1639" t="str">
        <f>IF(H28="","","土")</f>
        <v>土</v>
      </c>
      <c r="I29" s="1639" t="str">
        <f>IF(I28="","","日")</f>
        <v>日</v>
      </c>
      <c r="J29" s="1640" t="s">
        <v>2386</v>
      </c>
      <c r="K29" s="1641">
        <f>COUNTIF(C30:I30,"夏休")+COUNTIF(C30:I30,"冬休")+COUNTIF(C30:I30,"中止")+COUNTIF(C30:I30,"制作中")</f>
        <v>0</v>
      </c>
      <c r="L29" s="1613"/>
      <c r="M29" s="1634" t="s">
        <v>1060</v>
      </c>
      <c r="N29" s="1639" t="str">
        <f>IF(N28="","","月")</f>
        <v>月</v>
      </c>
      <c r="O29" s="1639" t="str">
        <f>IF(O28="","","火")</f>
        <v>火</v>
      </c>
      <c r="P29" s="1639" t="str">
        <f>IF(P28="","","水")</f>
        <v>水</v>
      </c>
      <c r="Q29" s="1639" t="str">
        <f>IF(Q28="","","木")</f>
        <v>木</v>
      </c>
      <c r="R29" s="1639" t="str">
        <f>IF(R28="","","金")</f>
        <v>金</v>
      </c>
      <c r="S29" s="1639" t="str">
        <f>IF(S28="","","土")</f>
        <v>土</v>
      </c>
      <c r="T29" s="1639" t="str">
        <f>IF(T28="","","日")</f>
        <v>日</v>
      </c>
      <c r="U29" s="1640" t="s">
        <v>2386</v>
      </c>
      <c r="V29" s="1641">
        <f>COUNTIF(N30:T30,"夏休")+COUNTIF(N30:T30,"冬休")+COUNTIF(N30:T30,"中止")+COUNTIF(N30:T30,"制作中")</f>
        <v>0</v>
      </c>
      <c r="Y29" s="1634" t="s">
        <v>1060</v>
      </c>
      <c r="Z29" s="1639" t="str">
        <f>IF(Z28="","","月")</f>
        <v>月</v>
      </c>
      <c r="AA29" s="1639" t="str">
        <f>IF(AA28="","","火")</f>
        <v>火</v>
      </c>
      <c r="AB29" s="1639" t="str">
        <f>IF(AB28="","","水")</f>
        <v>水</v>
      </c>
      <c r="AC29" s="1639" t="str">
        <f>IF(AC28="","","木")</f>
        <v>木</v>
      </c>
      <c r="AD29" s="1639" t="str">
        <f>IF(AD28="","","金")</f>
        <v>金</v>
      </c>
      <c r="AE29" s="1639" t="str">
        <f>IF(AE28="","","土")</f>
        <v>土</v>
      </c>
      <c r="AF29" s="1639" t="str">
        <f>IF(AF28="","","日")</f>
        <v>日</v>
      </c>
      <c r="AG29" s="1640" t="s">
        <v>2386</v>
      </c>
      <c r="AH29" s="1641">
        <f>COUNTIF(Z30:AF30,"夏休")+COUNTIF(Z30:AF30,"冬休")+COUNTIF(Z30:AF30,"中止")+COUNTIF(Z30:AF30,"制作中")</f>
        <v>0</v>
      </c>
      <c r="AJ29" s="1634" t="s">
        <v>1060</v>
      </c>
      <c r="AK29" s="1639" t="str">
        <f>IF(AK28="","","月")</f>
        <v>月</v>
      </c>
      <c r="AL29" s="1639" t="str">
        <f>IF(AL28="","","火")</f>
        <v>火</v>
      </c>
      <c r="AM29" s="1639" t="str">
        <f>IF(AM28="","","水")</f>
        <v>水</v>
      </c>
      <c r="AN29" s="1639" t="str">
        <f>IF(AN28="","","木")</f>
        <v>木</v>
      </c>
      <c r="AO29" s="1639" t="str">
        <f>IF(AO28="","","金")</f>
        <v>金</v>
      </c>
      <c r="AP29" s="1639" t="str">
        <f>IF(AP28="","","土")</f>
        <v>土</v>
      </c>
      <c r="AQ29" s="1639" t="str">
        <f>IF(AQ28="","","日")</f>
        <v>日</v>
      </c>
      <c r="AR29" s="1640" t="s">
        <v>2386</v>
      </c>
      <c r="AS29" s="1641">
        <f>COUNTIF(AK30:AQ30,"夏休")+COUNTIF(AK30:AQ30,"冬休")+COUNTIF(AK30:AQ30,"中止")+COUNTIF(AK30:AQ30,"制作中")</f>
        <v>0</v>
      </c>
      <c r="AV29" s="1634" t="s">
        <v>1060</v>
      </c>
      <c r="AW29" s="1639" t="str">
        <f>IF(AW28="","","月")</f>
        <v/>
      </c>
      <c r="AX29" s="1639" t="str">
        <f>IF(AX28="","","火")</f>
        <v/>
      </c>
      <c r="AY29" s="1639" t="str">
        <f>IF(AY28="","","水")</f>
        <v/>
      </c>
      <c r="AZ29" s="1639" t="str">
        <f>IF(AZ28="","","木")</f>
        <v/>
      </c>
      <c r="BA29" s="1639" t="str">
        <f>IF(BA28="","","金")</f>
        <v/>
      </c>
      <c r="BB29" s="1639" t="str">
        <f>IF(BB28="","","土")</f>
        <v/>
      </c>
      <c r="BC29" s="1639" t="str">
        <f>IF(BC28="","","日")</f>
        <v/>
      </c>
      <c r="BD29" s="1640" t="s">
        <v>2386</v>
      </c>
      <c r="BE29" s="1641">
        <f>COUNTIF(AW30:BC30,"夏休")+COUNTIF(AW30:BC30,"冬休")+COUNTIF(AW30:BC30,"中止")+COUNTIF(AW30:BC30,"制作中")</f>
        <v>0</v>
      </c>
      <c r="BG29" s="1634" t="s">
        <v>1060</v>
      </c>
      <c r="BH29" s="1639" t="str">
        <f>IF(BH28="","","月")</f>
        <v/>
      </c>
      <c r="BI29" s="1639" t="str">
        <f>IF(BI28="","","火")</f>
        <v/>
      </c>
      <c r="BJ29" s="1639" t="str">
        <f>IF(BJ28="","","水")</f>
        <v/>
      </c>
      <c r="BK29" s="1639" t="str">
        <f>IF(BK28="","","木")</f>
        <v/>
      </c>
      <c r="BL29" s="1639" t="str">
        <f>IF(BL28="","","金")</f>
        <v/>
      </c>
      <c r="BM29" s="1639" t="str">
        <f>IF(BM28="","","土")</f>
        <v/>
      </c>
      <c r="BN29" s="1639" t="str">
        <f>IF(BN28="","","日")</f>
        <v/>
      </c>
      <c r="BO29" s="1640" t="s">
        <v>2386</v>
      </c>
      <c r="BP29" s="1641">
        <f>COUNTIF(BH30:BN30,"夏休")+COUNTIF(BH30:BN30,"冬休")+COUNTIF(BH30:BN30,"中止")+COUNTIF(BH30:BN30,"制作中")</f>
        <v>0</v>
      </c>
    </row>
    <row r="30" spans="1:74" ht="14.25" customHeight="1">
      <c r="A30" s="1613"/>
      <c r="B30" s="4281" t="s">
        <v>2386</v>
      </c>
      <c r="C30" s="4289"/>
      <c r="D30" s="4285"/>
      <c r="E30" s="4285"/>
      <c r="F30" s="4285"/>
      <c r="G30" s="4285"/>
      <c r="H30" s="4285"/>
      <c r="I30" s="4287"/>
      <c r="J30" s="1640" t="s">
        <v>1061</v>
      </c>
      <c r="K30" s="1641">
        <f>COUNT(C28:I28)-K29</f>
        <v>7</v>
      </c>
      <c r="L30" s="1613"/>
      <c r="M30" s="4281" t="s">
        <v>2386</v>
      </c>
      <c r="N30" s="4289"/>
      <c r="O30" s="4285"/>
      <c r="P30" s="4285"/>
      <c r="Q30" s="4285"/>
      <c r="R30" s="4285"/>
      <c r="S30" s="4285"/>
      <c r="T30" s="4287"/>
      <c r="U30" s="1640" t="s">
        <v>1061</v>
      </c>
      <c r="V30" s="1641">
        <f>COUNT(N28:T28)-V29</f>
        <v>7</v>
      </c>
      <c r="Y30" s="4281" t="s">
        <v>2386</v>
      </c>
      <c r="Z30" s="4289"/>
      <c r="AA30" s="4285"/>
      <c r="AB30" s="4285"/>
      <c r="AC30" s="4285"/>
      <c r="AD30" s="4285"/>
      <c r="AE30" s="4285"/>
      <c r="AF30" s="4287"/>
      <c r="AG30" s="1640" t="s">
        <v>1061</v>
      </c>
      <c r="AH30" s="1641">
        <f>COUNT(Z28:AF28)-AH29</f>
        <v>7</v>
      </c>
      <c r="AJ30" s="4281" t="s">
        <v>2386</v>
      </c>
      <c r="AK30" s="4289"/>
      <c r="AL30" s="4285"/>
      <c r="AM30" s="4285"/>
      <c r="AN30" s="4285"/>
      <c r="AO30" s="4285"/>
      <c r="AP30" s="4285"/>
      <c r="AQ30" s="4287"/>
      <c r="AR30" s="1640" t="s">
        <v>1061</v>
      </c>
      <c r="AS30" s="1641">
        <f>COUNT(AK28:AQ28)-AS29</f>
        <v>7</v>
      </c>
      <c r="AV30" s="4281" t="s">
        <v>2386</v>
      </c>
      <c r="AW30" s="4289"/>
      <c r="AX30" s="4285"/>
      <c r="AY30" s="4285"/>
      <c r="AZ30" s="4285"/>
      <c r="BA30" s="4285"/>
      <c r="BB30" s="4285"/>
      <c r="BC30" s="4287"/>
      <c r="BD30" s="1640" t="s">
        <v>1061</v>
      </c>
      <c r="BE30" s="1641">
        <f>COUNT(AW28:BC28)-BE29</f>
        <v>0</v>
      </c>
      <c r="BG30" s="4281" t="s">
        <v>2386</v>
      </c>
      <c r="BH30" s="4289"/>
      <c r="BI30" s="4285"/>
      <c r="BJ30" s="4285"/>
      <c r="BK30" s="4285"/>
      <c r="BL30" s="4285"/>
      <c r="BM30" s="4285"/>
      <c r="BN30" s="4287"/>
      <c r="BO30" s="1640" t="s">
        <v>1061</v>
      </c>
      <c r="BP30" s="1641">
        <f>COUNT(BH28:BN28)-BP29</f>
        <v>0</v>
      </c>
    </row>
    <row r="31" spans="1:74" ht="14.25" customHeight="1">
      <c r="A31" s="1613"/>
      <c r="B31" s="4281"/>
      <c r="C31" s="4290"/>
      <c r="D31" s="4286"/>
      <c r="E31" s="4286"/>
      <c r="F31" s="4286"/>
      <c r="G31" s="4286"/>
      <c r="H31" s="4286"/>
      <c r="I31" s="4288"/>
      <c r="J31" s="1640" t="s">
        <v>1062</v>
      </c>
      <c r="K31" s="1641">
        <f>COUNTIF(C32:I33,"休")</f>
        <v>0</v>
      </c>
      <c r="L31" s="1613"/>
      <c r="M31" s="4281"/>
      <c r="N31" s="4290"/>
      <c r="O31" s="4286"/>
      <c r="P31" s="4286"/>
      <c r="Q31" s="4286"/>
      <c r="R31" s="4286"/>
      <c r="S31" s="4286"/>
      <c r="T31" s="4288"/>
      <c r="U31" s="1640" t="s">
        <v>1062</v>
      </c>
      <c r="V31" s="1641">
        <f>COUNTIF(N32:T33,"休")</f>
        <v>0</v>
      </c>
      <c r="Y31" s="4281"/>
      <c r="Z31" s="4290"/>
      <c r="AA31" s="4286"/>
      <c r="AB31" s="4286"/>
      <c r="AC31" s="4286"/>
      <c r="AD31" s="4286"/>
      <c r="AE31" s="4286"/>
      <c r="AF31" s="4288"/>
      <c r="AG31" s="1640" t="s">
        <v>1062</v>
      </c>
      <c r="AH31" s="1641">
        <f>COUNTIF(Z32:AF33,"休")</f>
        <v>0</v>
      </c>
      <c r="AJ31" s="4281"/>
      <c r="AK31" s="4290"/>
      <c r="AL31" s="4286"/>
      <c r="AM31" s="4286"/>
      <c r="AN31" s="4286"/>
      <c r="AO31" s="4286"/>
      <c r="AP31" s="4286"/>
      <c r="AQ31" s="4288"/>
      <c r="AR31" s="1640" t="s">
        <v>1062</v>
      </c>
      <c r="AS31" s="1641">
        <f>COUNTIF(AK32:AQ33,"休")</f>
        <v>0</v>
      </c>
      <c r="AV31" s="4281"/>
      <c r="AW31" s="4290"/>
      <c r="AX31" s="4286"/>
      <c r="AY31" s="4286"/>
      <c r="AZ31" s="4286"/>
      <c r="BA31" s="4286"/>
      <c r="BB31" s="4286"/>
      <c r="BC31" s="4288"/>
      <c r="BD31" s="1640" t="s">
        <v>1062</v>
      </c>
      <c r="BE31" s="1641">
        <f>COUNTIF(AW32:BC33,"休")</f>
        <v>0</v>
      </c>
      <c r="BG31" s="4281"/>
      <c r="BH31" s="4290"/>
      <c r="BI31" s="4286"/>
      <c r="BJ31" s="4286"/>
      <c r="BK31" s="4286"/>
      <c r="BL31" s="4286"/>
      <c r="BM31" s="4286"/>
      <c r="BN31" s="4288"/>
      <c r="BO31" s="1640" t="s">
        <v>1062</v>
      </c>
      <c r="BP31" s="1641">
        <f>COUNTIF(BH32:BN33,"休")</f>
        <v>0</v>
      </c>
    </row>
    <row r="32" spans="1:74" ht="14.25" customHeight="1">
      <c r="A32" s="1613"/>
      <c r="B32" s="4281" t="s">
        <v>1055</v>
      </c>
      <c r="C32" s="4283"/>
      <c r="D32" s="4277"/>
      <c r="E32" s="4277"/>
      <c r="F32" s="4277"/>
      <c r="G32" s="4277"/>
      <c r="H32" s="4277"/>
      <c r="I32" s="4279"/>
      <c r="J32" s="1640" t="s">
        <v>1063</v>
      </c>
      <c r="K32" s="1646">
        <f>K31/K30</f>
        <v>0</v>
      </c>
      <c r="L32" s="1613"/>
      <c r="M32" s="4281" t="s">
        <v>1055</v>
      </c>
      <c r="N32" s="4283"/>
      <c r="O32" s="4277"/>
      <c r="P32" s="4277"/>
      <c r="Q32" s="4277"/>
      <c r="R32" s="4277"/>
      <c r="S32" s="4277"/>
      <c r="T32" s="4279"/>
      <c r="U32" s="1640" t="s">
        <v>1063</v>
      </c>
      <c r="V32" s="1646">
        <f>V31/V30</f>
        <v>0</v>
      </c>
      <c r="Y32" s="4281" t="s">
        <v>1055</v>
      </c>
      <c r="Z32" s="4283"/>
      <c r="AA32" s="4277"/>
      <c r="AB32" s="4277"/>
      <c r="AC32" s="4277"/>
      <c r="AD32" s="4277"/>
      <c r="AE32" s="4277"/>
      <c r="AF32" s="4279"/>
      <c r="AG32" s="1640" t="s">
        <v>1063</v>
      </c>
      <c r="AH32" s="1646">
        <f>AH31/AH30</f>
        <v>0</v>
      </c>
      <c r="AJ32" s="4281" t="s">
        <v>1055</v>
      </c>
      <c r="AK32" s="4283"/>
      <c r="AL32" s="4277"/>
      <c r="AM32" s="4277"/>
      <c r="AN32" s="4277"/>
      <c r="AO32" s="4277"/>
      <c r="AP32" s="4277"/>
      <c r="AQ32" s="4279"/>
      <c r="AR32" s="1640" t="s">
        <v>1063</v>
      </c>
      <c r="AS32" s="1646">
        <f>AS31/AS30</f>
        <v>0</v>
      </c>
      <c r="AV32" s="4281" t="s">
        <v>1055</v>
      </c>
      <c r="AW32" s="4283"/>
      <c r="AX32" s="4277"/>
      <c r="AY32" s="4277"/>
      <c r="AZ32" s="4277"/>
      <c r="BA32" s="4277"/>
      <c r="BB32" s="4277"/>
      <c r="BC32" s="4279"/>
      <c r="BD32" s="1640" t="s">
        <v>1063</v>
      </c>
      <c r="BE32" s="1646" t="e">
        <f>BE31/BE30</f>
        <v>#DIV/0!</v>
      </c>
      <c r="BG32" s="4281" t="s">
        <v>1055</v>
      </c>
      <c r="BH32" s="4283"/>
      <c r="BI32" s="4277"/>
      <c r="BJ32" s="4277"/>
      <c r="BK32" s="4277"/>
      <c r="BL32" s="4277"/>
      <c r="BM32" s="4277"/>
      <c r="BN32" s="4279"/>
      <c r="BO32" s="1640" t="s">
        <v>1063</v>
      </c>
      <c r="BP32" s="1646" t="e">
        <f>BP31/BP30</f>
        <v>#DIV/0!</v>
      </c>
    </row>
    <row r="33" spans="1:74" ht="14.25" customHeight="1">
      <c r="A33" s="1613"/>
      <c r="B33" s="4281"/>
      <c r="C33" s="4283"/>
      <c r="D33" s="4277"/>
      <c r="E33" s="4277"/>
      <c r="F33" s="4277"/>
      <c r="G33" s="4277"/>
      <c r="H33" s="4277"/>
      <c r="I33" s="4279"/>
      <c r="J33" s="1640" t="s">
        <v>1051</v>
      </c>
      <c r="K33" s="1641">
        <f>COUNTA(C34:I34)</f>
        <v>0</v>
      </c>
      <c r="L33" s="1613"/>
      <c r="M33" s="4281"/>
      <c r="N33" s="4283"/>
      <c r="O33" s="4277"/>
      <c r="P33" s="4277"/>
      <c r="Q33" s="4277"/>
      <c r="R33" s="4277"/>
      <c r="S33" s="4277"/>
      <c r="T33" s="4279"/>
      <c r="U33" s="1640" t="s">
        <v>1051</v>
      </c>
      <c r="V33" s="1641">
        <f>COUNTA(N34:T34)</f>
        <v>0</v>
      </c>
      <c r="Y33" s="4281"/>
      <c r="Z33" s="4283"/>
      <c r="AA33" s="4277"/>
      <c r="AB33" s="4277"/>
      <c r="AC33" s="4277"/>
      <c r="AD33" s="4277"/>
      <c r="AE33" s="4277"/>
      <c r="AF33" s="4279"/>
      <c r="AG33" s="1640" t="s">
        <v>1051</v>
      </c>
      <c r="AH33" s="1641">
        <f>COUNTA(Z34:AF34)</f>
        <v>0</v>
      </c>
      <c r="AJ33" s="4281"/>
      <c r="AK33" s="4283"/>
      <c r="AL33" s="4277"/>
      <c r="AM33" s="4277"/>
      <c r="AN33" s="4277"/>
      <c r="AO33" s="4277"/>
      <c r="AP33" s="4277"/>
      <c r="AQ33" s="4279"/>
      <c r="AR33" s="1640" t="s">
        <v>1051</v>
      </c>
      <c r="AS33" s="1641">
        <f>COUNTA(AK34:AQ34)</f>
        <v>0</v>
      </c>
      <c r="AV33" s="4281"/>
      <c r="AW33" s="4283"/>
      <c r="AX33" s="4277"/>
      <c r="AY33" s="4277"/>
      <c r="AZ33" s="4277"/>
      <c r="BA33" s="4277"/>
      <c r="BB33" s="4277"/>
      <c r="BC33" s="4279"/>
      <c r="BD33" s="1640" t="s">
        <v>1051</v>
      </c>
      <c r="BE33" s="1641">
        <f>COUNTA(AW34:BC34)</f>
        <v>0</v>
      </c>
      <c r="BG33" s="4281"/>
      <c r="BH33" s="4283"/>
      <c r="BI33" s="4277"/>
      <c r="BJ33" s="4277"/>
      <c r="BK33" s="4277"/>
      <c r="BL33" s="4277"/>
      <c r="BM33" s="4277"/>
      <c r="BN33" s="4279"/>
      <c r="BO33" s="1640" t="s">
        <v>1051</v>
      </c>
      <c r="BP33" s="1641">
        <f>COUNTA(BH34:BN34)</f>
        <v>0</v>
      </c>
    </row>
    <row r="34" spans="1:74" ht="14.25" customHeight="1">
      <c r="A34" s="1613"/>
      <c r="B34" s="4281" t="s">
        <v>1057</v>
      </c>
      <c r="C34" s="4283"/>
      <c r="D34" s="4277"/>
      <c r="E34" s="4277"/>
      <c r="F34" s="4277"/>
      <c r="G34" s="4277"/>
      <c r="H34" s="4277"/>
      <c r="I34" s="4279"/>
      <c r="J34" s="1640" t="s">
        <v>1064</v>
      </c>
      <c r="K34" s="1646">
        <f>K33/K30</f>
        <v>0</v>
      </c>
      <c r="L34" s="1613"/>
      <c r="M34" s="4281" t="s">
        <v>1057</v>
      </c>
      <c r="N34" s="4283"/>
      <c r="O34" s="4277"/>
      <c r="P34" s="4277"/>
      <c r="Q34" s="4277"/>
      <c r="R34" s="4277"/>
      <c r="S34" s="4277"/>
      <c r="T34" s="4279"/>
      <c r="U34" s="1640" t="s">
        <v>1064</v>
      </c>
      <c r="V34" s="1646">
        <f>V33/V30</f>
        <v>0</v>
      </c>
      <c r="Y34" s="4281" t="s">
        <v>1057</v>
      </c>
      <c r="Z34" s="4283"/>
      <c r="AA34" s="4277"/>
      <c r="AB34" s="4277"/>
      <c r="AC34" s="4277"/>
      <c r="AD34" s="4277"/>
      <c r="AE34" s="4277"/>
      <c r="AF34" s="4279"/>
      <c r="AG34" s="1640" t="s">
        <v>1064</v>
      </c>
      <c r="AH34" s="1646">
        <f>AH33/AH30</f>
        <v>0</v>
      </c>
      <c r="AJ34" s="4281" t="s">
        <v>1057</v>
      </c>
      <c r="AK34" s="4283"/>
      <c r="AL34" s="4277"/>
      <c r="AM34" s="4277"/>
      <c r="AN34" s="4277"/>
      <c r="AO34" s="4277"/>
      <c r="AP34" s="4277"/>
      <c r="AQ34" s="4279"/>
      <c r="AR34" s="1640" t="s">
        <v>1064</v>
      </c>
      <c r="AS34" s="1646">
        <f>AS33/AS30</f>
        <v>0</v>
      </c>
      <c r="AV34" s="4281" t="s">
        <v>1057</v>
      </c>
      <c r="AW34" s="4283"/>
      <c r="AX34" s="4277"/>
      <c r="AY34" s="4277"/>
      <c r="AZ34" s="4277"/>
      <c r="BA34" s="4277"/>
      <c r="BB34" s="4277"/>
      <c r="BC34" s="4279"/>
      <c r="BD34" s="1640" t="s">
        <v>1064</v>
      </c>
      <c r="BE34" s="1646" t="e">
        <f>BE33/BE30</f>
        <v>#DIV/0!</v>
      </c>
      <c r="BG34" s="4281" t="s">
        <v>1057</v>
      </c>
      <c r="BH34" s="4283"/>
      <c r="BI34" s="4277"/>
      <c r="BJ34" s="4277"/>
      <c r="BK34" s="4277"/>
      <c r="BL34" s="4277"/>
      <c r="BM34" s="4277"/>
      <c r="BN34" s="4279"/>
      <c r="BO34" s="1640" t="s">
        <v>1064</v>
      </c>
      <c r="BP34" s="1646" t="e">
        <f>BP33/BP30</f>
        <v>#DIV/0!</v>
      </c>
    </row>
    <row r="35" spans="1:74" ht="14.25" customHeight="1">
      <c r="A35" s="1613"/>
      <c r="B35" s="4282"/>
      <c r="C35" s="4284"/>
      <c r="D35" s="4278"/>
      <c r="E35" s="4278"/>
      <c r="F35" s="4278"/>
      <c r="G35" s="4278"/>
      <c r="H35" s="4278"/>
      <c r="I35" s="4280"/>
      <c r="J35" s="1650" t="s">
        <v>2387</v>
      </c>
      <c r="K35" s="1649" t="str">
        <f>IF(K28&lt;1,"対象外",IF(K33&gt;=K28,"OK","NG"))</f>
        <v>NG</v>
      </c>
      <c r="L35" s="1613"/>
      <c r="M35" s="4282"/>
      <c r="N35" s="4284"/>
      <c r="O35" s="4278"/>
      <c r="P35" s="4278"/>
      <c r="Q35" s="4278"/>
      <c r="R35" s="4278"/>
      <c r="S35" s="4278"/>
      <c r="T35" s="4280"/>
      <c r="U35" s="1650" t="s">
        <v>2387</v>
      </c>
      <c r="V35" s="1649" t="str">
        <f>IF(1&gt;V28,"対象外",IF(V33&gt;=V28,"OK","NG"))</f>
        <v>NG</v>
      </c>
      <c r="Y35" s="4282"/>
      <c r="Z35" s="4284"/>
      <c r="AA35" s="4278"/>
      <c r="AB35" s="4278"/>
      <c r="AC35" s="4278"/>
      <c r="AD35" s="4278"/>
      <c r="AE35" s="4278"/>
      <c r="AF35" s="4280"/>
      <c r="AG35" s="1650" t="s">
        <v>2387</v>
      </c>
      <c r="AH35" s="1649" t="str">
        <f>IF(1&gt;AH28,"対象外",IF(AH33&gt;=AH28,"OK","NG"))</f>
        <v>NG</v>
      </c>
      <c r="AJ35" s="4282"/>
      <c r="AK35" s="4284"/>
      <c r="AL35" s="4278"/>
      <c r="AM35" s="4278"/>
      <c r="AN35" s="4278"/>
      <c r="AO35" s="4278"/>
      <c r="AP35" s="4278"/>
      <c r="AQ35" s="4280"/>
      <c r="AR35" s="1650" t="s">
        <v>2387</v>
      </c>
      <c r="AS35" s="1649" t="str">
        <f>IF(1&gt;AS28,"対象外",IF(AS33&gt;=AS28,"OK","NG"))</f>
        <v>NG</v>
      </c>
      <c r="AV35" s="4282"/>
      <c r="AW35" s="4284"/>
      <c r="AX35" s="4278"/>
      <c r="AY35" s="4278"/>
      <c r="AZ35" s="4278"/>
      <c r="BA35" s="4278"/>
      <c r="BB35" s="4278"/>
      <c r="BC35" s="4280"/>
      <c r="BD35" s="1650" t="s">
        <v>2387</v>
      </c>
      <c r="BE35" s="1649" t="str">
        <f>IF(1&gt;BE28,"対象外",IF(BE33&gt;=BE28,"OK","NG"))</f>
        <v>対象外</v>
      </c>
      <c r="BG35" s="4282"/>
      <c r="BH35" s="4284"/>
      <c r="BI35" s="4278"/>
      <c r="BJ35" s="4278"/>
      <c r="BK35" s="4278"/>
      <c r="BL35" s="4278"/>
      <c r="BM35" s="4278"/>
      <c r="BN35" s="4280"/>
      <c r="BO35" s="1650" t="s">
        <v>2387</v>
      </c>
      <c r="BP35" s="1649" t="str">
        <f>IF(1&gt;BP28,"対象外",IF(BP33&gt;=BP28,"OK","NG"))</f>
        <v>対象外</v>
      </c>
      <c r="BV35" s="1615" t="str">
        <f t="shared" si="11"/>
        <v>NG</v>
      </c>
    </row>
    <row r="36" spans="1:74" ht="14.25" hidden="1" customHeight="1">
      <c r="A36" s="1613"/>
      <c r="B36" s="1617"/>
      <c r="C36" s="1617"/>
      <c r="D36" s="1617"/>
      <c r="E36" s="1617"/>
      <c r="F36" s="1617"/>
      <c r="G36" s="1617"/>
      <c r="H36" s="1651">
        <f>IF(AND(DAY(H28)&gt;=22,DAY(H28)&lt;=28,H29="土"),1,0)</f>
        <v>0</v>
      </c>
      <c r="I36" s="1617"/>
      <c r="J36" s="1613"/>
      <c r="K36" s="1613"/>
      <c r="L36" s="1613"/>
      <c r="M36" s="1617"/>
      <c r="N36" s="1617"/>
      <c r="O36" s="1617"/>
      <c r="P36" s="1617"/>
      <c r="Q36" s="1617"/>
      <c r="R36" s="1617"/>
      <c r="S36" s="1651">
        <f>IF(AND(DAY(S28)&gt;=22,DAY(S28)&lt;=28,S29="土"),1,0)</f>
        <v>0</v>
      </c>
      <c r="T36" s="1617"/>
      <c r="U36" s="1613"/>
      <c r="V36" s="1613"/>
      <c r="Y36" s="1617"/>
      <c r="Z36" s="1617"/>
      <c r="AA36" s="1617"/>
      <c r="AB36" s="1617"/>
      <c r="AC36" s="1617"/>
      <c r="AD36" s="1617"/>
      <c r="AE36" s="1651">
        <f>IF(AND(DAY(AE28)&gt;=22,DAY(AE28)&lt;=28,AE29="土"),1,0)</f>
        <v>0</v>
      </c>
      <c r="AF36" s="1617"/>
      <c r="AG36" s="1613"/>
      <c r="AH36" s="1613"/>
      <c r="AJ36" s="1617"/>
      <c r="AK36" s="1617"/>
      <c r="AL36" s="1617"/>
      <c r="AM36" s="1617"/>
      <c r="AN36" s="1617"/>
      <c r="AO36" s="1617"/>
      <c r="AP36" s="1651">
        <f>IF(AND(DAY(AP28)&gt;=22,DAY(AP28)&lt;=28,AP29="土"),1,0)</f>
        <v>1</v>
      </c>
      <c r="AQ36" s="1617"/>
      <c r="AR36" s="1613"/>
      <c r="AS36" s="1613"/>
      <c r="AV36" s="1617"/>
      <c r="AW36" s="1617"/>
      <c r="AX36" s="1617"/>
      <c r="AY36" s="1617"/>
      <c r="AZ36" s="1617"/>
      <c r="BA36" s="1617"/>
      <c r="BB36" s="1651" t="e">
        <f>IF(AND(DAY(BB28)&gt;=22,DAY(BB28)&lt;=28,BB29="土"),1,0)</f>
        <v>#VALUE!</v>
      </c>
      <c r="BC36" s="1617"/>
      <c r="BD36" s="1613"/>
      <c r="BE36" s="1613"/>
      <c r="BG36" s="1617"/>
      <c r="BH36" s="1617"/>
      <c r="BI36" s="1617"/>
      <c r="BJ36" s="1617"/>
      <c r="BK36" s="1617"/>
      <c r="BL36" s="1617"/>
      <c r="BM36" s="1651" t="e">
        <f>IF(AND(DAY(BM28)&gt;=22,DAY(BM28)&lt;=28,BM29="土"),1,0)</f>
        <v>#VALUE!</v>
      </c>
      <c r="BN36" s="1617"/>
      <c r="BO36" s="1613"/>
      <c r="BP36" s="1613"/>
      <c r="BU36" s="1615">
        <f t="shared" si="12"/>
        <v>1</v>
      </c>
      <c r="BV36" s="1615" t="str">
        <f t="shared" si="11"/>
        <v>NG</v>
      </c>
    </row>
    <row r="37" spans="1:74" ht="14.25" hidden="1" customHeight="1">
      <c r="A37" s="1613"/>
      <c r="B37" s="1617"/>
      <c r="C37" s="1617"/>
      <c r="D37" s="1617"/>
      <c r="E37" s="1617"/>
      <c r="F37" s="1617"/>
      <c r="G37" s="1617"/>
      <c r="H37" s="1651">
        <f>IF(AND(DAY(H28)&gt;=22,DAY(H28)&lt;=28,H29="土",OR(H34="休",H34="雨")),1,0)</f>
        <v>0</v>
      </c>
      <c r="I37" s="1617"/>
      <c r="J37" s="1613"/>
      <c r="K37" s="1613"/>
      <c r="L37" s="1613"/>
      <c r="M37" s="1617"/>
      <c r="N37" s="1617"/>
      <c r="O37" s="1617"/>
      <c r="P37" s="1617"/>
      <c r="Q37" s="1617"/>
      <c r="R37" s="1617"/>
      <c r="S37" s="1651">
        <f>IF(AND(DAY(S28)&gt;=22,DAY(S28)&lt;=28,S29="土",OR(S34="休",S34="雨")),1,0)</f>
        <v>0</v>
      </c>
      <c r="T37" s="1617"/>
      <c r="U37" s="1613"/>
      <c r="V37" s="1613"/>
      <c r="Y37" s="1617"/>
      <c r="Z37" s="1617"/>
      <c r="AA37" s="1617"/>
      <c r="AB37" s="1617"/>
      <c r="AC37" s="1617"/>
      <c r="AD37" s="1617"/>
      <c r="AE37" s="1651">
        <f>IF(AND(DAY(AE28)&gt;=22,DAY(AE28)&lt;=28,AE29="土",OR(AE34="休",AE34="雨")),1,0)</f>
        <v>0</v>
      </c>
      <c r="AF37" s="1617"/>
      <c r="AG37" s="1613"/>
      <c r="AH37" s="1613"/>
      <c r="AJ37" s="1617"/>
      <c r="AK37" s="1617"/>
      <c r="AL37" s="1617"/>
      <c r="AM37" s="1617"/>
      <c r="AN37" s="1617"/>
      <c r="AO37" s="1617"/>
      <c r="AP37" s="1651">
        <f>IF(AND(DAY(AP28)&gt;=22,DAY(AP28)&lt;=28,AP29="土",OR(AP34="休",AP34="雨")),1,0)</f>
        <v>0</v>
      </c>
      <c r="AQ37" s="1617"/>
      <c r="AR37" s="1613"/>
      <c r="AS37" s="1613"/>
      <c r="AV37" s="1617"/>
      <c r="AW37" s="1617"/>
      <c r="AX37" s="1617"/>
      <c r="AY37" s="1617"/>
      <c r="AZ37" s="1617"/>
      <c r="BA37" s="1617"/>
      <c r="BB37" s="1651" t="e">
        <f>IF(AND(DAY(BB28)&gt;=22,DAY(BB28)&lt;=28,BB29="土",OR(BB34="休",BB34="雨")),1,0)</f>
        <v>#VALUE!</v>
      </c>
      <c r="BC37" s="1617"/>
      <c r="BD37" s="1613"/>
      <c r="BE37" s="1613"/>
      <c r="BG37" s="1617"/>
      <c r="BH37" s="1617"/>
      <c r="BI37" s="1617"/>
      <c r="BJ37" s="1617"/>
      <c r="BK37" s="1617"/>
      <c r="BL37" s="1617"/>
      <c r="BM37" s="1651" t="e">
        <f>IF(AND(DAY(BM28)&gt;=22,DAY(BM28)&lt;=28,BM29="土",OR(BM34="休",BM34="雨")),1,0)</f>
        <v>#VALUE!</v>
      </c>
      <c r="BN37" s="1617"/>
      <c r="BO37" s="1613"/>
      <c r="BP37" s="1613"/>
      <c r="BU37" s="1615">
        <f t="shared" si="12"/>
        <v>0</v>
      </c>
      <c r="BV37" s="1615" t="str">
        <f t="shared" si="11"/>
        <v>OK</v>
      </c>
    </row>
    <row r="38" spans="1:74" ht="14.25" hidden="1" customHeight="1">
      <c r="A38" s="1613"/>
      <c r="B38" s="1617"/>
      <c r="C38" s="1617"/>
      <c r="D38" s="1617"/>
      <c r="E38" s="1617"/>
      <c r="F38" s="1617"/>
      <c r="G38" s="1617"/>
      <c r="H38" s="1651">
        <f>IF(AND(DAY(H28)&gt;=8,DAY(H28)&lt;=14,H29="土"),1,0)</f>
        <v>1</v>
      </c>
      <c r="I38" s="1617"/>
      <c r="J38" s="1613"/>
      <c r="K38" s="1613"/>
      <c r="L38" s="1613"/>
      <c r="M38" s="1617"/>
      <c r="N38" s="1617"/>
      <c r="O38" s="1617"/>
      <c r="P38" s="1617"/>
      <c r="Q38" s="1617"/>
      <c r="R38" s="1617"/>
      <c r="S38" s="1651">
        <f>IF(AND(DAY(S28)&gt;=8,DAY(S28)&lt;=14,S29="土"),1,0)</f>
        <v>0</v>
      </c>
      <c r="T38" s="1617"/>
      <c r="U38" s="1613"/>
      <c r="V38" s="1613"/>
      <c r="Y38" s="1617"/>
      <c r="Z38" s="1617"/>
      <c r="AA38" s="1617"/>
      <c r="AB38" s="1617"/>
      <c r="AC38" s="1617"/>
      <c r="AD38" s="1617"/>
      <c r="AE38" s="1651">
        <f>IF(AND(DAY(AE28)&gt;=8,DAY(AE28)&lt;=14,AE29="土"),1,0)</f>
        <v>0</v>
      </c>
      <c r="AF38" s="1617"/>
      <c r="AG38" s="1613"/>
      <c r="AH38" s="1613"/>
      <c r="AJ38" s="1617"/>
      <c r="AK38" s="1617"/>
      <c r="AL38" s="1617"/>
      <c r="AM38" s="1617"/>
      <c r="AN38" s="1617"/>
      <c r="AO38" s="1617"/>
      <c r="AP38" s="1651">
        <f>IF(AND(DAY(AP28)&gt;=8,DAY(AP28)&lt;=14,AP29="土"),1,0)</f>
        <v>0</v>
      </c>
      <c r="AQ38" s="1617"/>
      <c r="AR38" s="1613"/>
      <c r="AS38" s="1613"/>
      <c r="AV38" s="1617"/>
      <c r="AW38" s="1617"/>
      <c r="AX38" s="1617"/>
      <c r="AY38" s="1617"/>
      <c r="AZ38" s="1617"/>
      <c r="BA38" s="1617"/>
      <c r="BB38" s="1651" t="e">
        <f>IF(AND(DAY(BB28)&gt;=8,DAY(BB28)&lt;=14,BB29="土"),1,0)</f>
        <v>#VALUE!</v>
      </c>
      <c r="BC38" s="1617"/>
      <c r="BD38" s="1613"/>
      <c r="BE38" s="1613"/>
      <c r="BG38" s="1617"/>
      <c r="BH38" s="1617"/>
      <c r="BI38" s="1617"/>
      <c r="BJ38" s="1617"/>
      <c r="BK38" s="1617"/>
      <c r="BL38" s="1617"/>
      <c r="BM38" s="1651" t="e">
        <f>IF(AND(DAY(BM28)&gt;=8,DAY(BM28)&lt;=14,BM29="土"),1,0)</f>
        <v>#VALUE!</v>
      </c>
      <c r="BN38" s="1617"/>
      <c r="BO38" s="1613"/>
      <c r="BP38" s="1613"/>
      <c r="BU38" s="1615">
        <f t="shared" si="12"/>
        <v>1</v>
      </c>
      <c r="BV38" s="1615" t="str">
        <f t="shared" si="11"/>
        <v>OK</v>
      </c>
    </row>
    <row r="39" spans="1:74" ht="14.25" hidden="1" customHeight="1">
      <c r="A39" s="1613"/>
      <c r="B39" s="1617"/>
      <c r="C39" s="1617"/>
      <c r="D39" s="1617"/>
      <c r="E39" s="1617"/>
      <c r="F39" s="1617"/>
      <c r="G39" s="1617"/>
      <c r="H39" s="1651">
        <f>IF(AND(DAY(H28)&gt;=8,DAY(H28)&lt;=14,H29="土",OR(H34="休",H34="雨")),1,0)</f>
        <v>0</v>
      </c>
      <c r="I39" s="1617"/>
      <c r="J39" s="1613"/>
      <c r="K39" s="1613"/>
      <c r="L39" s="1613"/>
      <c r="M39" s="1617"/>
      <c r="N39" s="1617"/>
      <c r="O39" s="1617"/>
      <c r="P39" s="1617"/>
      <c r="Q39" s="1617"/>
      <c r="R39" s="1617"/>
      <c r="S39" s="1651">
        <f>IF(AND(DAY(S28)&gt;=8,DAY(S28)&lt;=14,S29="土",OR(S34="休",S34="雨")),1,0)</f>
        <v>0</v>
      </c>
      <c r="T39" s="1617"/>
      <c r="U39" s="1613"/>
      <c r="V39" s="1613"/>
      <c r="Y39" s="1617"/>
      <c r="Z39" s="1617"/>
      <c r="AA39" s="1617"/>
      <c r="AB39" s="1617"/>
      <c r="AC39" s="1617"/>
      <c r="AD39" s="1617"/>
      <c r="AE39" s="1651">
        <f>IF(AND(DAY(AE28)&gt;=8,DAY(AE28)&lt;=14,AE29="土",OR(AE34="休",AE34="雨")),1,0)</f>
        <v>0</v>
      </c>
      <c r="AF39" s="1617"/>
      <c r="AG39" s="1613"/>
      <c r="AH39" s="1613"/>
      <c r="AJ39" s="1617"/>
      <c r="AK39" s="1617"/>
      <c r="AL39" s="1617"/>
      <c r="AM39" s="1617"/>
      <c r="AN39" s="1617"/>
      <c r="AO39" s="1617"/>
      <c r="AP39" s="1651">
        <f>IF(AND(DAY(AP28)&gt;=8,DAY(AP28)&lt;=14,AP29="土",OR(AP34="休",AP34="雨")),1,0)</f>
        <v>0</v>
      </c>
      <c r="AQ39" s="1617"/>
      <c r="AR39" s="1613"/>
      <c r="AS39" s="1613"/>
      <c r="AV39" s="1617"/>
      <c r="AW39" s="1617"/>
      <c r="AX39" s="1617"/>
      <c r="AY39" s="1617"/>
      <c r="AZ39" s="1617"/>
      <c r="BA39" s="1617"/>
      <c r="BB39" s="1651" t="e">
        <f>IF(AND(DAY(BB28)&gt;=8,DAY(BB28)&lt;=14,BB29="土",OR(BB34="休",BB34="雨")),1,0)</f>
        <v>#VALUE!</v>
      </c>
      <c r="BC39" s="1617"/>
      <c r="BD39" s="1613"/>
      <c r="BE39" s="1613"/>
      <c r="BG39" s="1617"/>
      <c r="BH39" s="1617"/>
      <c r="BI39" s="1617"/>
      <c r="BJ39" s="1617"/>
      <c r="BK39" s="1617"/>
      <c r="BL39" s="1617"/>
      <c r="BM39" s="1651" t="e">
        <f>IF(AND(DAY(BM28)&gt;=8,DAY(BM28)&lt;=14,BM29="土",OR(BM34="休",BM34="雨")),1,0)</f>
        <v>#VALUE!</v>
      </c>
      <c r="BN39" s="1617"/>
      <c r="BO39" s="1613"/>
      <c r="BP39" s="1613"/>
      <c r="BU39" s="1615">
        <f t="shared" si="12"/>
        <v>0</v>
      </c>
      <c r="BV39" s="1615" t="str">
        <f t="shared" si="11"/>
        <v>OK</v>
      </c>
    </row>
    <row r="40" spans="1:74" ht="14.25" customHeight="1">
      <c r="A40" s="1613"/>
      <c r="B40" s="1617"/>
      <c r="C40" s="1617"/>
      <c r="D40" s="1617"/>
      <c r="E40" s="1617"/>
      <c r="F40" s="1617"/>
      <c r="G40" s="1617"/>
      <c r="H40" s="1617"/>
      <c r="I40" s="1617"/>
      <c r="J40" s="1613"/>
      <c r="K40" s="1613"/>
      <c r="L40" s="1613"/>
      <c r="M40" s="1617"/>
      <c r="N40" s="1617"/>
      <c r="O40" s="1617"/>
      <c r="P40" s="1617"/>
      <c r="Q40" s="1617"/>
      <c r="R40" s="1617"/>
      <c r="S40" s="1617"/>
      <c r="T40" s="1617"/>
      <c r="U40" s="1613"/>
      <c r="V40" s="1613"/>
      <c r="Y40" s="1617"/>
      <c r="Z40" s="1617"/>
      <c r="AA40" s="1617"/>
      <c r="AB40" s="1617"/>
      <c r="AC40" s="1617"/>
      <c r="AD40" s="1617"/>
      <c r="AE40" s="1617"/>
      <c r="AF40" s="1617"/>
      <c r="AG40" s="1613"/>
      <c r="AH40" s="1613"/>
      <c r="AJ40" s="1617"/>
      <c r="AK40" s="1617"/>
      <c r="AL40" s="1617"/>
      <c r="AM40" s="1617"/>
      <c r="AN40" s="1617"/>
      <c r="AO40" s="1617"/>
      <c r="AP40" s="1617"/>
      <c r="AQ40" s="1617"/>
      <c r="AR40" s="1613"/>
      <c r="AS40" s="1613"/>
      <c r="AV40" s="1617"/>
      <c r="AW40" s="1617"/>
      <c r="AX40" s="1617"/>
      <c r="AY40" s="1617"/>
      <c r="AZ40" s="1617"/>
      <c r="BA40" s="1617"/>
      <c r="BB40" s="1617"/>
      <c r="BC40" s="1617"/>
      <c r="BD40" s="1613"/>
      <c r="BE40" s="1613"/>
      <c r="BG40" s="1617"/>
      <c r="BH40" s="1617"/>
      <c r="BI40" s="1617"/>
      <c r="BJ40" s="1617"/>
      <c r="BK40" s="1617"/>
      <c r="BL40" s="1617"/>
      <c r="BM40" s="1617"/>
      <c r="BN40" s="1617"/>
      <c r="BO40" s="1613"/>
      <c r="BP40" s="1613"/>
    </row>
    <row r="41" spans="1:74" ht="14.25" customHeight="1">
      <c r="A41" s="1613"/>
      <c r="B41" s="1613"/>
      <c r="C41" s="1613"/>
      <c r="D41" s="1613"/>
      <c r="E41" s="1613"/>
      <c r="F41" s="1613"/>
      <c r="G41" s="1613"/>
      <c r="H41" s="1613"/>
      <c r="I41" s="1613"/>
      <c r="J41" s="1613"/>
      <c r="K41" s="1613"/>
      <c r="L41" s="1613"/>
      <c r="M41" s="1613"/>
      <c r="N41" s="1613"/>
      <c r="O41" s="1613"/>
      <c r="P41" s="1613"/>
      <c r="Q41" s="1613"/>
      <c r="R41" s="1613"/>
      <c r="S41" s="1613"/>
      <c r="T41" s="1613"/>
      <c r="U41" s="1613"/>
      <c r="V41" s="1613"/>
    </row>
    <row r="42" spans="1:74" ht="14.25" hidden="1" customHeight="1">
      <c r="A42" s="1613"/>
      <c r="B42" s="1613"/>
      <c r="C42" s="1628">
        <f>YEAR(I26+1)</f>
        <v>2026</v>
      </c>
      <c r="D42" s="1628">
        <f>MONTH(I26+1)</f>
        <v>4</v>
      </c>
      <c r="E42" s="1628">
        <f>DAY(I26+1)</f>
        <v>13</v>
      </c>
      <c r="F42" s="1628"/>
      <c r="G42" s="1628"/>
      <c r="H42" s="1628"/>
      <c r="I42" s="1628"/>
      <c r="J42" s="1613"/>
      <c r="K42" s="1613"/>
      <c r="L42" s="1613"/>
      <c r="M42" s="1613"/>
      <c r="N42" s="1628">
        <f>YEAR(T26+1)</f>
        <v>2026</v>
      </c>
      <c r="O42" s="1628">
        <f>MONTH(T26+1)</f>
        <v>6</v>
      </c>
      <c r="P42" s="1628">
        <f>DAY(T26+1)</f>
        <v>8</v>
      </c>
      <c r="Q42" s="1628"/>
      <c r="R42" s="1628"/>
      <c r="S42" s="1628"/>
      <c r="T42" s="1628"/>
      <c r="U42" s="1613"/>
      <c r="V42" s="1613"/>
      <c r="Y42" s="1613"/>
      <c r="Z42" s="1628">
        <f>YEAR(AF26+1)</f>
        <v>2026</v>
      </c>
      <c r="AA42" s="1628">
        <f>MONTH(AF26+1)</f>
        <v>8</v>
      </c>
      <c r="AB42" s="1628">
        <f>DAY(AF26+1)</f>
        <v>3</v>
      </c>
      <c r="AC42" s="1628"/>
      <c r="AD42" s="1628"/>
      <c r="AE42" s="1628"/>
      <c r="AF42" s="1628"/>
      <c r="AG42" s="1613"/>
      <c r="AH42" s="1613"/>
      <c r="AJ42" s="1613"/>
      <c r="AK42" s="1628">
        <f>YEAR(AQ26+1)</f>
        <v>2026</v>
      </c>
      <c r="AL42" s="1628">
        <f>MONTH(AQ26+1)</f>
        <v>9</v>
      </c>
      <c r="AM42" s="1628">
        <f>DAY(AQ26+1)</f>
        <v>28</v>
      </c>
      <c r="AN42" s="1628"/>
      <c r="AO42" s="1628"/>
      <c r="AP42" s="1628"/>
      <c r="AQ42" s="1628"/>
      <c r="AR42" s="1613"/>
      <c r="AS42" s="1613"/>
      <c r="AV42" s="1613"/>
      <c r="AW42" s="1628">
        <f>YEAR(BC26+1)</f>
        <v>2026</v>
      </c>
      <c r="AX42" s="1628">
        <f>MONTH(BC26+1)</f>
        <v>11</v>
      </c>
      <c r="AY42" s="1628">
        <f>DAY(BC26+1)</f>
        <v>23</v>
      </c>
      <c r="AZ42" s="1628"/>
      <c r="BA42" s="1628"/>
      <c r="BB42" s="1628"/>
      <c r="BC42" s="1628"/>
      <c r="BD42" s="1613"/>
      <c r="BE42" s="1613"/>
      <c r="BG42" s="1613"/>
      <c r="BH42" s="1628">
        <f>YEAR(BN26+1)</f>
        <v>2027</v>
      </c>
      <c r="BI42" s="1628">
        <f>MONTH(BN26+1)</f>
        <v>1</v>
      </c>
      <c r="BJ42" s="1628">
        <f>DAY(BN26+1)</f>
        <v>18</v>
      </c>
      <c r="BK42" s="1628"/>
      <c r="BL42" s="1628"/>
      <c r="BM42" s="1628"/>
      <c r="BN42" s="1628"/>
      <c r="BO42" s="1613"/>
      <c r="BP42" s="1613"/>
    </row>
    <row r="43" spans="1:74" ht="14.25" hidden="1" customHeight="1">
      <c r="A43" s="1613"/>
      <c r="B43" s="1613"/>
      <c r="C43" s="1629">
        <f>I26+1</f>
        <v>46125</v>
      </c>
      <c r="D43" s="1629">
        <f>C43+1</f>
        <v>46126</v>
      </c>
      <c r="E43" s="1629">
        <f t="shared" ref="E43:I43" si="25">D43+1</f>
        <v>46127</v>
      </c>
      <c r="F43" s="1629">
        <f t="shared" si="25"/>
        <v>46128</v>
      </c>
      <c r="G43" s="1629">
        <f t="shared" si="25"/>
        <v>46129</v>
      </c>
      <c r="H43" s="1629">
        <f t="shared" si="25"/>
        <v>46130</v>
      </c>
      <c r="I43" s="1629">
        <f t="shared" si="25"/>
        <v>46131</v>
      </c>
      <c r="J43" s="1613"/>
      <c r="K43" s="1613"/>
      <c r="L43" s="1613"/>
      <c r="M43" s="1613"/>
      <c r="N43" s="1629">
        <f>T26+1</f>
        <v>46181</v>
      </c>
      <c r="O43" s="1629">
        <f t="shared" ref="O43:T43" si="26">N43+1</f>
        <v>46182</v>
      </c>
      <c r="P43" s="1629">
        <f t="shared" si="26"/>
        <v>46183</v>
      </c>
      <c r="Q43" s="1629">
        <f t="shared" si="26"/>
        <v>46184</v>
      </c>
      <c r="R43" s="1629">
        <f t="shared" si="26"/>
        <v>46185</v>
      </c>
      <c r="S43" s="1629">
        <f t="shared" si="26"/>
        <v>46186</v>
      </c>
      <c r="T43" s="1629">
        <f t="shared" si="26"/>
        <v>46187</v>
      </c>
      <c r="U43" s="1613"/>
      <c r="V43" s="1613"/>
      <c r="Y43" s="1613"/>
      <c r="Z43" s="1629">
        <f>AF26+1</f>
        <v>46237</v>
      </c>
      <c r="AA43" s="1629">
        <f t="shared" ref="AA43:AF43" si="27">Z43+1</f>
        <v>46238</v>
      </c>
      <c r="AB43" s="1629">
        <f t="shared" si="27"/>
        <v>46239</v>
      </c>
      <c r="AC43" s="1629">
        <f t="shared" si="27"/>
        <v>46240</v>
      </c>
      <c r="AD43" s="1629">
        <f t="shared" si="27"/>
        <v>46241</v>
      </c>
      <c r="AE43" s="1629">
        <f t="shared" si="27"/>
        <v>46242</v>
      </c>
      <c r="AF43" s="1629">
        <f t="shared" si="27"/>
        <v>46243</v>
      </c>
      <c r="AG43" s="1613"/>
      <c r="AH43" s="1613"/>
      <c r="AJ43" s="1613"/>
      <c r="AK43" s="1629">
        <f>AQ26+1</f>
        <v>46293</v>
      </c>
      <c r="AL43" s="1629">
        <f t="shared" ref="AL43:AQ43" si="28">AK43+1</f>
        <v>46294</v>
      </c>
      <c r="AM43" s="1629">
        <f t="shared" si="28"/>
        <v>46295</v>
      </c>
      <c r="AN43" s="1629">
        <f t="shared" si="28"/>
        <v>46296</v>
      </c>
      <c r="AO43" s="1629">
        <f t="shared" si="28"/>
        <v>46297</v>
      </c>
      <c r="AP43" s="1629">
        <f t="shared" si="28"/>
        <v>46298</v>
      </c>
      <c r="AQ43" s="1629">
        <f t="shared" si="28"/>
        <v>46299</v>
      </c>
      <c r="AR43" s="1613"/>
      <c r="AS43" s="1613"/>
      <c r="AV43" s="1613"/>
      <c r="AW43" s="1629">
        <f>BC26+1</f>
        <v>46349</v>
      </c>
      <c r="AX43" s="1629">
        <f t="shared" ref="AX43:BC43" si="29">AW43+1</f>
        <v>46350</v>
      </c>
      <c r="AY43" s="1629">
        <f t="shared" si="29"/>
        <v>46351</v>
      </c>
      <c r="AZ43" s="1629">
        <f t="shared" si="29"/>
        <v>46352</v>
      </c>
      <c r="BA43" s="1629">
        <f t="shared" si="29"/>
        <v>46353</v>
      </c>
      <c r="BB43" s="1629">
        <f t="shared" si="29"/>
        <v>46354</v>
      </c>
      <c r="BC43" s="1629">
        <f t="shared" si="29"/>
        <v>46355</v>
      </c>
      <c r="BD43" s="1613"/>
      <c r="BE43" s="1613"/>
      <c r="BG43" s="1613"/>
      <c r="BH43" s="1629">
        <f>BN26+1</f>
        <v>46405</v>
      </c>
      <c r="BI43" s="1629">
        <f t="shared" ref="BI43:BN43" si="30">BH43+1</f>
        <v>46406</v>
      </c>
      <c r="BJ43" s="1629">
        <f t="shared" si="30"/>
        <v>46407</v>
      </c>
      <c r="BK43" s="1629">
        <f t="shared" si="30"/>
        <v>46408</v>
      </c>
      <c r="BL43" s="1629">
        <f t="shared" si="30"/>
        <v>46409</v>
      </c>
      <c r="BM43" s="1629">
        <f t="shared" si="30"/>
        <v>46410</v>
      </c>
      <c r="BN43" s="1629">
        <f t="shared" si="30"/>
        <v>46411</v>
      </c>
      <c r="BO43" s="1613"/>
      <c r="BP43" s="1613"/>
    </row>
    <row r="44" spans="1:74" ht="14.25" customHeight="1">
      <c r="A44" s="1613"/>
      <c r="B44" s="1630" t="s">
        <v>2266</v>
      </c>
      <c r="C44" s="1631">
        <f>DATE($C42,$D42,1)</f>
        <v>46113</v>
      </c>
      <c r="D44" s="1632"/>
      <c r="E44" s="1632"/>
      <c r="F44" s="1632"/>
      <c r="G44" s="1632"/>
      <c r="H44" s="1632"/>
      <c r="I44" s="1632"/>
      <c r="J44" s="1632"/>
      <c r="K44" s="1633"/>
      <c r="L44" s="1613"/>
      <c r="M44" s="1630" t="s">
        <v>2266</v>
      </c>
      <c r="N44" s="1631">
        <f>DATE($N42,$O42,1)</f>
        <v>46174</v>
      </c>
      <c r="O44" s="1632"/>
      <c r="P44" s="1632"/>
      <c r="Q44" s="1632"/>
      <c r="R44" s="1632"/>
      <c r="S44" s="1632"/>
      <c r="T44" s="1632"/>
      <c r="U44" s="1632"/>
      <c r="V44" s="1633"/>
      <c r="Y44" s="1630" t="s">
        <v>2266</v>
      </c>
      <c r="Z44" s="1631">
        <f>DATE($N42,$O42,1)</f>
        <v>46174</v>
      </c>
      <c r="AA44" s="1632"/>
      <c r="AB44" s="1632"/>
      <c r="AC44" s="1632"/>
      <c r="AD44" s="1632"/>
      <c r="AE44" s="1632"/>
      <c r="AF44" s="1632"/>
      <c r="AG44" s="1632"/>
      <c r="AH44" s="1633"/>
      <c r="AJ44" s="1630" t="s">
        <v>2266</v>
      </c>
      <c r="AK44" s="1631">
        <f>DATE($AK42,$AL42,1)</f>
        <v>46266</v>
      </c>
      <c r="AL44" s="1632"/>
      <c r="AM44" s="1632"/>
      <c r="AN44" s="1632"/>
      <c r="AO44" s="1632"/>
      <c r="AP44" s="1632"/>
      <c r="AQ44" s="1632"/>
      <c r="AR44" s="1632"/>
      <c r="AS44" s="1633"/>
      <c r="AV44" s="1630" t="s">
        <v>2266</v>
      </c>
      <c r="AW44" s="1631">
        <f>DATE($AW42,$AX42,1)</f>
        <v>46327</v>
      </c>
      <c r="AX44" s="1632"/>
      <c r="AY44" s="1632"/>
      <c r="AZ44" s="1632"/>
      <c r="BA44" s="1632"/>
      <c r="BB44" s="1632"/>
      <c r="BC44" s="1632"/>
      <c r="BD44" s="1632"/>
      <c r="BE44" s="1633"/>
      <c r="BG44" s="1630" t="s">
        <v>2266</v>
      </c>
      <c r="BH44" s="1631">
        <f>DATE($BH42,$BI42,1)</f>
        <v>46388</v>
      </c>
      <c r="BI44" s="1632"/>
      <c r="BJ44" s="1632"/>
      <c r="BK44" s="1632"/>
      <c r="BL44" s="1632"/>
      <c r="BM44" s="1632"/>
      <c r="BN44" s="1632"/>
      <c r="BO44" s="1632"/>
      <c r="BP44" s="1633"/>
    </row>
    <row r="45" spans="1:74" ht="14.25" customHeight="1">
      <c r="A45" s="1613"/>
      <c r="B45" s="1634" t="s">
        <v>2385</v>
      </c>
      <c r="C45" s="1635">
        <f>IF(I26&lt;$G$5,I28+1,"")</f>
        <v>46125</v>
      </c>
      <c r="D45" s="1636">
        <f t="shared" ref="D45:I45" si="31">IF(C43&lt;$G$5,C45+1,"")</f>
        <v>46126</v>
      </c>
      <c r="E45" s="1636">
        <f t="shared" si="31"/>
        <v>46127</v>
      </c>
      <c r="F45" s="1636">
        <f t="shared" si="31"/>
        <v>46128</v>
      </c>
      <c r="G45" s="1636">
        <f t="shared" si="31"/>
        <v>46129</v>
      </c>
      <c r="H45" s="1636">
        <f t="shared" si="31"/>
        <v>46130</v>
      </c>
      <c r="I45" s="1636">
        <f t="shared" si="31"/>
        <v>46131</v>
      </c>
      <c r="J45" s="1637" t="s">
        <v>2268</v>
      </c>
      <c r="K45" s="1638">
        <f>COUNTIFS(C46:I46,"土",C47:I47,"")+COUNTIFS(C46:I46,"日",C47:I47,"")</f>
        <v>2</v>
      </c>
      <c r="L45" s="1613"/>
      <c r="M45" s="1634" t="s">
        <v>2385</v>
      </c>
      <c r="N45" s="1635">
        <f>IF(T26&lt;$G$5,T28+1,"")</f>
        <v>46181</v>
      </c>
      <c r="O45" s="1636">
        <f t="shared" ref="O45:T45" si="32">IF(N43&lt;$G$5,N45+1,"")</f>
        <v>46182</v>
      </c>
      <c r="P45" s="1636">
        <f t="shared" si="32"/>
        <v>46183</v>
      </c>
      <c r="Q45" s="1636">
        <f t="shared" si="32"/>
        <v>46184</v>
      </c>
      <c r="R45" s="1636">
        <f t="shared" si="32"/>
        <v>46185</v>
      </c>
      <c r="S45" s="1636">
        <f t="shared" si="32"/>
        <v>46186</v>
      </c>
      <c r="T45" s="1636">
        <f t="shared" si="32"/>
        <v>46187</v>
      </c>
      <c r="U45" s="1637" t="s">
        <v>2268</v>
      </c>
      <c r="V45" s="1638">
        <f>COUNTIFS(N46:T46,"土",N47:T47,"")+COUNTIFS(N46:T46,"日",N47:T47,"")</f>
        <v>2</v>
      </c>
      <c r="Y45" s="1634" t="s">
        <v>2385</v>
      </c>
      <c r="Z45" s="1635">
        <f>IF(AF26&lt;$G$5,AF28+1,"")</f>
        <v>46237</v>
      </c>
      <c r="AA45" s="1636">
        <f t="shared" ref="AA45:AF45" si="33">IF(Z43&lt;$G$5,Z45+1,"")</f>
        <v>46238</v>
      </c>
      <c r="AB45" s="1636">
        <f t="shared" si="33"/>
        <v>46239</v>
      </c>
      <c r="AC45" s="1636">
        <f t="shared" si="33"/>
        <v>46240</v>
      </c>
      <c r="AD45" s="1636">
        <f t="shared" si="33"/>
        <v>46241</v>
      </c>
      <c r="AE45" s="1636">
        <f t="shared" si="33"/>
        <v>46242</v>
      </c>
      <c r="AF45" s="1636">
        <f t="shared" si="33"/>
        <v>46243</v>
      </c>
      <c r="AG45" s="1637" t="s">
        <v>2268</v>
      </c>
      <c r="AH45" s="1638">
        <f>COUNTIFS(Z46:AF46,"土",Z47:AF47,"")+COUNTIFS(Z46:AF46,"日",Z47:AF47,"")</f>
        <v>2</v>
      </c>
      <c r="AJ45" s="1634" t="s">
        <v>2385</v>
      </c>
      <c r="AK45" s="1635">
        <f>IF(AQ26&lt;$G$5,AQ28+1,"")</f>
        <v>46293</v>
      </c>
      <c r="AL45" s="1636">
        <f t="shared" ref="AL45:AQ45" si="34">IF(AK43&lt;$G$5,AK45+1,"")</f>
        <v>46294</v>
      </c>
      <c r="AM45" s="1636">
        <f t="shared" si="34"/>
        <v>46295</v>
      </c>
      <c r="AN45" s="1636" t="str">
        <f t="shared" si="34"/>
        <v/>
      </c>
      <c r="AO45" s="1636" t="str">
        <f t="shared" si="34"/>
        <v/>
      </c>
      <c r="AP45" s="1636" t="str">
        <f t="shared" si="34"/>
        <v/>
      </c>
      <c r="AQ45" s="1636" t="str">
        <f t="shared" si="34"/>
        <v/>
      </c>
      <c r="AR45" s="1637" t="s">
        <v>2268</v>
      </c>
      <c r="AS45" s="1638">
        <f>COUNTIFS(AK46:AQ46,"土",AK47:AQ47,"")+COUNTIFS(AK46:AQ46,"日",AK47:AQ47,"")</f>
        <v>0</v>
      </c>
      <c r="AV45" s="1634" t="s">
        <v>2385</v>
      </c>
      <c r="AW45" s="1635" t="str">
        <f>IF(BC26&lt;$G$5,BC28+1,"")</f>
        <v/>
      </c>
      <c r="AX45" s="1636" t="str">
        <f t="shared" ref="AX45:BC45" si="35">IF(AW43&lt;$G$5,AW45+1,"")</f>
        <v/>
      </c>
      <c r="AY45" s="1636" t="str">
        <f t="shared" si="35"/>
        <v/>
      </c>
      <c r="AZ45" s="1636" t="str">
        <f t="shared" si="35"/>
        <v/>
      </c>
      <c r="BA45" s="1636" t="str">
        <f t="shared" si="35"/>
        <v/>
      </c>
      <c r="BB45" s="1636" t="str">
        <f t="shared" si="35"/>
        <v/>
      </c>
      <c r="BC45" s="1636" t="str">
        <f t="shared" si="35"/>
        <v/>
      </c>
      <c r="BD45" s="1637" t="s">
        <v>2268</v>
      </c>
      <c r="BE45" s="1638">
        <f>COUNTIFS(AW46:BC46,"土",AW47:BC47,"")+COUNTIFS(AW46:BC46,"日",AW47:BC47,"")</f>
        <v>0</v>
      </c>
      <c r="BG45" s="1634" t="s">
        <v>2385</v>
      </c>
      <c r="BH45" s="1635" t="str">
        <f>IF(BN26&lt;$G$5,BN28+1,"")</f>
        <v/>
      </c>
      <c r="BI45" s="1636" t="str">
        <f t="shared" ref="BI45:BN45" si="36">IF(BH43&lt;$G$5,BH45+1,"")</f>
        <v/>
      </c>
      <c r="BJ45" s="1636" t="str">
        <f t="shared" si="36"/>
        <v/>
      </c>
      <c r="BK45" s="1636" t="str">
        <f t="shared" si="36"/>
        <v/>
      </c>
      <c r="BL45" s="1636" t="str">
        <f t="shared" si="36"/>
        <v/>
      </c>
      <c r="BM45" s="1636" t="str">
        <f t="shared" si="36"/>
        <v/>
      </c>
      <c r="BN45" s="1636" t="str">
        <f t="shared" si="36"/>
        <v/>
      </c>
      <c r="BO45" s="1637" t="s">
        <v>2268</v>
      </c>
      <c r="BP45" s="1638">
        <f>COUNTIFS(BH46:BN46,"土",BH47:BN47,"")+COUNTIFS(BH46:BN46,"日",BH47:BN47,"")</f>
        <v>0</v>
      </c>
    </row>
    <row r="46" spans="1:74" ht="14.25" customHeight="1">
      <c r="A46" s="1613"/>
      <c r="B46" s="1634" t="s">
        <v>1060</v>
      </c>
      <c r="C46" s="1639" t="str">
        <f>IF(C45="","","月")</f>
        <v>月</v>
      </c>
      <c r="D46" s="1639" t="str">
        <f>IF(D45="","","火")</f>
        <v>火</v>
      </c>
      <c r="E46" s="1639" t="str">
        <f>IF(E45="","","水")</f>
        <v>水</v>
      </c>
      <c r="F46" s="1639" t="str">
        <f>IF(F45="","","木")</f>
        <v>木</v>
      </c>
      <c r="G46" s="1639" t="str">
        <f>IF(G45="","","金")</f>
        <v>金</v>
      </c>
      <c r="H46" s="1639" t="str">
        <f>IF(H45="","","土")</f>
        <v>土</v>
      </c>
      <c r="I46" s="1639" t="str">
        <f>IF(I45="","","日")</f>
        <v>日</v>
      </c>
      <c r="J46" s="1640" t="s">
        <v>2386</v>
      </c>
      <c r="K46" s="1641">
        <f>COUNTIF(C47:I47,"夏休")+COUNTIF(C47:I47,"冬休")+COUNTIF(C47:I47,"中止")+COUNTIF(C47:I47,"制作中")</f>
        <v>0</v>
      </c>
      <c r="L46" s="1613"/>
      <c r="M46" s="1634" t="s">
        <v>1060</v>
      </c>
      <c r="N46" s="1639" t="str">
        <f>IF(N45="","","月")</f>
        <v>月</v>
      </c>
      <c r="O46" s="1639" t="str">
        <f>IF(O45="","","火")</f>
        <v>火</v>
      </c>
      <c r="P46" s="1639" t="str">
        <f>IF(P45="","","水")</f>
        <v>水</v>
      </c>
      <c r="Q46" s="1639" t="str">
        <f>IF(Q45="","","木")</f>
        <v>木</v>
      </c>
      <c r="R46" s="1639" t="str">
        <f>IF(R45="","","金")</f>
        <v>金</v>
      </c>
      <c r="S46" s="1639" t="str">
        <f>IF(S45="","","土")</f>
        <v>土</v>
      </c>
      <c r="T46" s="1639" t="str">
        <f>IF(T45="","","日")</f>
        <v>日</v>
      </c>
      <c r="U46" s="1640" t="s">
        <v>2386</v>
      </c>
      <c r="V46" s="1641">
        <f>COUNTIF(N47:T47,"夏休")+COUNTIF(N47:T47,"冬休")+COUNTIF(N47:T47,"中止")+COUNTIF(N47:T47,"制作中")</f>
        <v>0</v>
      </c>
      <c r="Y46" s="1634" t="s">
        <v>1060</v>
      </c>
      <c r="Z46" s="1639" t="str">
        <f>IF(Z45="","","月")</f>
        <v>月</v>
      </c>
      <c r="AA46" s="1639" t="str">
        <f>IF(AA45="","","火")</f>
        <v>火</v>
      </c>
      <c r="AB46" s="1639" t="str">
        <f>IF(AB45="","","水")</f>
        <v>水</v>
      </c>
      <c r="AC46" s="1639" t="str">
        <f>IF(AC45="","","木")</f>
        <v>木</v>
      </c>
      <c r="AD46" s="1639" t="str">
        <f>IF(AD45="","","金")</f>
        <v>金</v>
      </c>
      <c r="AE46" s="1639" t="str">
        <f>IF(AE45="","","土")</f>
        <v>土</v>
      </c>
      <c r="AF46" s="1639" t="str">
        <f>IF(AF45="","","日")</f>
        <v>日</v>
      </c>
      <c r="AG46" s="1640" t="s">
        <v>2386</v>
      </c>
      <c r="AH46" s="1641">
        <f>COUNTIF(Z47:AF47,"夏休")+COUNTIF(Z47:AF47,"冬休")+COUNTIF(Z47:AF47,"中止")+COUNTIF(Z47:AF47,"制作中")</f>
        <v>0</v>
      </c>
      <c r="AJ46" s="1634" t="s">
        <v>1060</v>
      </c>
      <c r="AK46" s="1639" t="str">
        <f>IF(AK45="","","月")</f>
        <v>月</v>
      </c>
      <c r="AL46" s="1639" t="str">
        <f>IF(AL45="","","火")</f>
        <v>火</v>
      </c>
      <c r="AM46" s="1639" t="str">
        <f>IF(AM45="","","水")</f>
        <v>水</v>
      </c>
      <c r="AN46" s="1639" t="str">
        <f>IF(AN45="","","木")</f>
        <v/>
      </c>
      <c r="AO46" s="1639" t="str">
        <f>IF(AO45="","","金")</f>
        <v/>
      </c>
      <c r="AP46" s="1639" t="str">
        <f>IF(AP45="","","土")</f>
        <v/>
      </c>
      <c r="AQ46" s="1639" t="str">
        <f>IF(AQ45="","","日")</f>
        <v/>
      </c>
      <c r="AR46" s="1640" t="s">
        <v>2386</v>
      </c>
      <c r="AS46" s="1641">
        <f>COUNTIF(AK47:AQ47,"夏休")+COUNTIF(AK47:AQ47,"冬休")+COUNTIF(AK47:AQ47,"中止")+COUNTIF(AK47:AQ47,"制作中")</f>
        <v>0</v>
      </c>
      <c r="AV46" s="1634" t="s">
        <v>1060</v>
      </c>
      <c r="AW46" s="1639" t="str">
        <f>IF(AW45="","","月")</f>
        <v/>
      </c>
      <c r="AX46" s="1639" t="str">
        <f>IF(AX45="","","火")</f>
        <v/>
      </c>
      <c r="AY46" s="1639" t="str">
        <f>IF(AY45="","","水")</f>
        <v/>
      </c>
      <c r="AZ46" s="1639" t="str">
        <f>IF(AZ45="","","木")</f>
        <v/>
      </c>
      <c r="BA46" s="1639" t="str">
        <f>IF(BA45="","","金")</f>
        <v/>
      </c>
      <c r="BB46" s="1639" t="str">
        <f>IF(BB45="","","土")</f>
        <v/>
      </c>
      <c r="BC46" s="1639" t="str">
        <f>IF(BC45="","","日")</f>
        <v/>
      </c>
      <c r="BD46" s="1640" t="s">
        <v>2386</v>
      </c>
      <c r="BE46" s="1641">
        <f>COUNTIF(AW47:BC47,"夏休")+COUNTIF(AW47:BC47,"冬休")+COUNTIF(AW47:BC47,"中止")+COUNTIF(AW47:BC47,"制作中")</f>
        <v>0</v>
      </c>
      <c r="BG46" s="1634" t="s">
        <v>1060</v>
      </c>
      <c r="BH46" s="1639" t="str">
        <f>IF(BH45="","","月")</f>
        <v/>
      </c>
      <c r="BI46" s="1639" t="str">
        <f>IF(BI45="","","火")</f>
        <v/>
      </c>
      <c r="BJ46" s="1639" t="str">
        <f>IF(BJ45="","","水")</f>
        <v/>
      </c>
      <c r="BK46" s="1639" t="str">
        <f>IF(BK45="","","木")</f>
        <v/>
      </c>
      <c r="BL46" s="1639" t="str">
        <f>IF(BL45="","","金")</f>
        <v/>
      </c>
      <c r="BM46" s="1639" t="str">
        <f>IF(BM45="","","土")</f>
        <v/>
      </c>
      <c r="BN46" s="1639" t="str">
        <f>IF(BN45="","","日")</f>
        <v/>
      </c>
      <c r="BO46" s="1640" t="s">
        <v>2386</v>
      </c>
      <c r="BP46" s="1641">
        <f>COUNTIF(BH47:BN47,"夏休")+COUNTIF(BH47:BN47,"冬休")+COUNTIF(BH47:BN47,"中止")+COUNTIF(BH47:BN47,"制作中")</f>
        <v>0</v>
      </c>
    </row>
    <row r="47" spans="1:74" ht="14.25" customHeight="1">
      <c r="A47" s="1613"/>
      <c r="B47" s="4281" t="s">
        <v>2386</v>
      </c>
      <c r="C47" s="4289"/>
      <c r="D47" s="4285"/>
      <c r="E47" s="4285"/>
      <c r="F47" s="4285"/>
      <c r="G47" s="4285"/>
      <c r="H47" s="4285"/>
      <c r="I47" s="4287"/>
      <c r="J47" s="1640" t="s">
        <v>1061</v>
      </c>
      <c r="K47" s="1641">
        <f>COUNT(C45:I45)-K46</f>
        <v>7</v>
      </c>
      <c r="L47" s="1613"/>
      <c r="M47" s="4281" t="s">
        <v>2386</v>
      </c>
      <c r="N47" s="4289"/>
      <c r="O47" s="4285"/>
      <c r="P47" s="4285"/>
      <c r="Q47" s="4285"/>
      <c r="R47" s="4285"/>
      <c r="S47" s="4285"/>
      <c r="T47" s="4287"/>
      <c r="U47" s="1640" t="s">
        <v>1061</v>
      </c>
      <c r="V47" s="1641">
        <f>COUNT(N45:T45)-V46</f>
        <v>7</v>
      </c>
      <c r="Y47" s="4281" t="s">
        <v>2386</v>
      </c>
      <c r="Z47" s="4289"/>
      <c r="AA47" s="4285"/>
      <c r="AB47" s="4285"/>
      <c r="AC47" s="4285"/>
      <c r="AD47" s="4285"/>
      <c r="AE47" s="4285"/>
      <c r="AF47" s="4287"/>
      <c r="AG47" s="1640" t="s">
        <v>1061</v>
      </c>
      <c r="AH47" s="1641">
        <f>COUNT(Z45:AF45)-AH46</f>
        <v>7</v>
      </c>
      <c r="AJ47" s="4281" t="s">
        <v>2386</v>
      </c>
      <c r="AK47" s="4289"/>
      <c r="AL47" s="4285"/>
      <c r="AM47" s="4285"/>
      <c r="AN47" s="4285"/>
      <c r="AO47" s="4285"/>
      <c r="AP47" s="4285"/>
      <c r="AQ47" s="4287"/>
      <c r="AR47" s="1640" t="s">
        <v>1061</v>
      </c>
      <c r="AS47" s="1641">
        <f>COUNT(AK45:AQ45)-AS46</f>
        <v>3</v>
      </c>
      <c r="AV47" s="4281" t="s">
        <v>2386</v>
      </c>
      <c r="AW47" s="4289"/>
      <c r="AX47" s="4285"/>
      <c r="AY47" s="4285"/>
      <c r="AZ47" s="4285"/>
      <c r="BA47" s="4285"/>
      <c r="BB47" s="4285"/>
      <c r="BC47" s="4287"/>
      <c r="BD47" s="1640" t="s">
        <v>1061</v>
      </c>
      <c r="BE47" s="1641">
        <f>COUNT(AW45:BC45)-BE46</f>
        <v>0</v>
      </c>
      <c r="BG47" s="4281" t="s">
        <v>2386</v>
      </c>
      <c r="BH47" s="4289"/>
      <c r="BI47" s="4285"/>
      <c r="BJ47" s="4285"/>
      <c r="BK47" s="4285"/>
      <c r="BL47" s="4285"/>
      <c r="BM47" s="4285"/>
      <c r="BN47" s="4287"/>
      <c r="BO47" s="1640" t="s">
        <v>1061</v>
      </c>
      <c r="BP47" s="1641">
        <f>COUNT(BH45:BN45)-BP46</f>
        <v>0</v>
      </c>
    </row>
    <row r="48" spans="1:74" ht="14.25" customHeight="1">
      <c r="A48" s="1613"/>
      <c r="B48" s="4281"/>
      <c r="C48" s="4290"/>
      <c r="D48" s="4286"/>
      <c r="E48" s="4286"/>
      <c r="F48" s="4286"/>
      <c r="G48" s="4286"/>
      <c r="H48" s="4286"/>
      <c r="I48" s="4288"/>
      <c r="J48" s="1640" t="s">
        <v>1062</v>
      </c>
      <c r="K48" s="1641">
        <f>COUNTIF(C49:I50,"休")</f>
        <v>0</v>
      </c>
      <c r="L48" s="1613"/>
      <c r="M48" s="4281"/>
      <c r="N48" s="4290"/>
      <c r="O48" s="4286"/>
      <c r="P48" s="4286"/>
      <c r="Q48" s="4286"/>
      <c r="R48" s="4286"/>
      <c r="S48" s="4286"/>
      <c r="T48" s="4288"/>
      <c r="U48" s="1640" t="s">
        <v>1062</v>
      </c>
      <c r="V48" s="1641">
        <f>COUNTIF(N49:T50,"休")</f>
        <v>0</v>
      </c>
      <c r="Y48" s="4281"/>
      <c r="Z48" s="4290"/>
      <c r="AA48" s="4286"/>
      <c r="AB48" s="4286"/>
      <c r="AC48" s="4286"/>
      <c r="AD48" s="4286"/>
      <c r="AE48" s="4286"/>
      <c r="AF48" s="4288"/>
      <c r="AG48" s="1640" t="s">
        <v>1062</v>
      </c>
      <c r="AH48" s="1641">
        <f>COUNTIF(Z49:AF50,"休")</f>
        <v>0</v>
      </c>
      <c r="AJ48" s="4281"/>
      <c r="AK48" s="4290"/>
      <c r="AL48" s="4286"/>
      <c r="AM48" s="4286"/>
      <c r="AN48" s="4286"/>
      <c r="AO48" s="4286"/>
      <c r="AP48" s="4286"/>
      <c r="AQ48" s="4288"/>
      <c r="AR48" s="1640" t="s">
        <v>1062</v>
      </c>
      <c r="AS48" s="1641">
        <f>COUNTIF(AK49:AQ50,"休")</f>
        <v>0</v>
      </c>
      <c r="AV48" s="4281"/>
      <c r="AW48" s="4290"/>
      <c r="AX48" s="4286"/>
      <c r="AY48" s="4286"/>
      <c r="AZ48" s="4286"/>
      <c r="BA48" s="4286"/>
      <c r="BB48" s="4286"/>
      <c r="BC48" s="4288"/>
      <c r="BD48" s="1640" t="s">
        <v>1062</v>
      </c>
      <c r="BE48" s="1641">
        <f>COUNTIF(AW49:BC50,"休")</f>
        <v>0</v>
      </c>
      <c r="BG48" s="4281"/>
      <c r="BH48" s="4290"/>
      <c r="BI48" s="4286"/>
      <c r="BJ48" s="4286"/>
      <c r="BK48" s="4286"/>
      <c r="BL48" s="4286"/>
      <c r="BM48" s="4286"/>
      <c r="BN48" s="4288"/>
      <c r="BO48" s="1640" t="s">
        <v>1062</v>
      </c>
      <c r="BP48" s="1641">
        <f>COUNTIF(BH49:BN50,"休")</f>
        <v>0</v>
      </c>
    </row>
    <row r="49" spans="1:74" ht="14.25" customHeight="1">
      <c r="A49" s="1613"/>
      <c r="B49" s="4281" t="s">
        <v>1055</v>
      </c>
      <c r="C49" s="4283"/>
      <c r="D49" s="4277"/>
      <c r="E49" s="4277"/>
      <c r="F49" s="4277"/>
      <c r="G49" s="4277"/>
      <c r="H49" s="4277"/>
      <c r="I49" s="4279"/>
      <c r="J49" s="1640" t="s">
        <v>1063</v>
      </c>
      <c r="K49" s="1646">
        <f>K48/K47</f>
        <v>0</v>
      </c>
      <c r="L49" s="1613"/>
      <c r="M49" s="4281" t="s">
        <v>1055</v>
      </c>
      <c r="N49" s="4283"/>
      <c r="O49" s="4277"/>
      <c r="P49" s="4277"/>
      <c r="Q49" s="4277"/>
      <c r="R49" s="4277"/>
      <c r="S49" s="4277"/>
      <c r="T49" s="4279"/>
      <c r="U49" s="1640" t="s">
        <v>1063</v>
      </c>
      <c r="V49" s="1646">
        <f>V48/V47</f>
        <v>0</v>
      </c>
      <c r="Y49" s="4281" t="s">
        <v>1055</v>
      </c>
      <c r="Z49" s="4283"/>
      <c r="AA49" s="4277"/>
      <c r="AB49" s="4277"/>
      <c r="AC49" s="4277"/>
      <c r="AD49" s="4277"/>
      <c r="AE49" s="4277"/>
      <c r="AF49" s="4279"/>
      <c r="AG49" s="1640" t="s">
        <v>1063</v>
      </c>
      <c r="AH49" s="1646">
        <f>AH48/AH47</f>
        <v>0</v>
      </c>
      <c r="AJ49" s="4281" t="s">
        <v>1055</v>
      </c>
      <c r="AK49" s="4283"/>
      <c r="AL49" s="4277"/>
      <c r="AM49" s="4277"/>
      <c r="AN49" s="4277"/>
      <c r="AO49" s="4277"/>
      <c r="AP49" s="4277"/>
      <c r="AQ49" s="4279"/>
      <c r="AR49" s="1640" t="s">
        <v>1063</v>
      </c>
      <c r="AS49" s="1646">
        <f>AS48/AS47</f>
        <v>0</v>
      </c>
      <c r="AV49" s="4281" t="s">
        <v>1055</v>
      </c>
      <c r="AW49" s="4283"/>
      <c r="AX49" s="4277"/>
      <c r="AY49" s="4277"/>
      <c r="AZ49" s="4277"/>
      <c r="BA49" s="4277"/>
      <c r="BB49" s="4277"/>
      <c r="BC49" s="4279"/>
      <c r="BD49" s="1640" t="s">
        <v>1063</v>
      </c>
      <c r="BE49" s="1646" t="e">
        <f>BE48/BE47</f>
        <v>#DIV/0!</v>
      </c>
      <c r="BG49" s="4281" t="s">
        <v>1055</v>
      </c>
      <c r="BH49" s="4283"/>
      <c r="BI49" s="4277"/>
      <c r="BJ49" s="4277"/>
      <c r="BK49" s="4277"/>
      <c r="BL49" s="4277"/>
      <c r="BM49" s="4277"/>
      <c r="BN49" s="4279"/>
      <c r="BO49" s="1640" t="s">
        <v>1063</v>
      </c>
      <c r="BP49" s="1646" t="e">
        <f>BP48/BP47</f>
        <v>#DIV/0!</v>
      </c>
    </row>
    <row r="50" spans="1:74" ht="14.25" customHeight="1">
      <c r="A50" s="1613"/>
      <c r="B50" s="4281"/>
      <c r="C50" s="4283"/>
      <c r="D50" s="4277"/>
      <c r="E50" s="4277"/>
      <c r="F50" s="4277"/>
      <c r="G50" s="4277"/>
      <c r="H50" s="4277"/>
      <c r="I50" s="4279"/>
      <c r="J50" s="1640" t="s">
        <v>1051</v>
      </c>
      <c r="K50" s="1641">
        <f>COUNTA(C51:I51)</f>
        <v>0</v>
      </c>
      <c r="L50" s="1613"/>
      <c r="M50" s="4281"/>
      <c r="N50" s="4283"/>
      <c r="O50" s="4277"/>
      <c r="P50" s="4277"/>
      <c r="Q50" s="4277"/>
      <c r="R50" s="4277"/>
      <c r="S50" s="4277"/>
      <c r="T50" s="4279"/>
      <c r="U50" s="1640" t="s">
        <v>1051</v>
      </c>
      <c r="V50" s="1641">
        <f>COUNTA(N51:T51)</f>
        <v>0</v>
      </c>
      <c r="Y50" s="4281"/>
      <c r="Z50" s="4283"/>
      <c r="AA50" s="4277"/>
      <c r="AB50" s="4277"/>
      <c r="AC50" s="4277"/>
      <c r="AD50" s="4277"/>
      <c r="AE50" s="4277"/>
      <c r="AF50" s="4279"/>
      <c r="AG50" s="1640" t="s">
        <v>1051</v>
      </c>
      <c r="AH50" s="1641">
        <f>COUNTA(Z51:AF51)</f>
        <v>0</v>
      </c>
      <c r="AJ50" s="4281"/>
      <c r="AK50" s="4283"/>
      <c r="AL50" s="4277"/>
      <c r="AM50" s="4277"/>
      <c r="AN50" s="4277"/>
      <c r="AO50" s="4277"/>
      <c r="AP50" s="4277"/>
      <c r="AQ50" s="4279"/>
      <c r="AR50" s="1640" t="s">
        <v>1051</v>
      </c>
      <c r="AS50" s="1641">
        <f>COUNTA(AK51:AQ51)</f>
        <v>0</v>
      </c>
      <c r="AV50" s="4281"/>
      <c r="AW50" s="4283"/>
      <c r="AX50" s="4277"/>
      <c r="AY50" s="4277"/>
      <c r="AZ50" s="4277"/>
      <c r="BA50" s="4277"/>
      <c r="BB50" s="4277"/>
      <c r="BC50" s="4279"/>
      <c r="BD50" s="1640" t="s">
        <v>1051</v>
      </c>
      <c r="BE50" s="1641">
        <f>COUNTA(AW51:BC51)</f>
        <v>0</v>
      </c>
      <c r="BG50" s="4281"/>
      <c r="BH50" s="4283"/>
      <c r="BI50" s="4277"/>
      <c r="BJ50" s="4277"/>
      <c r="BK50" s="4277"/>
      <c r="BL50" s="4277"/>
      <c r="BM50" s="4277"/>
      <c r="BN50" s="4279"/>
      <c r="BO50" s="1640" t="s">
        <v>1051</v>
      </c>
      <c r="BP50" s="1641">
        <f>COUNTA(BH51:BN51)</f>
        <v>0</v>
      </c>
    </row>
    <row r="51" spans="1:74" ht="14.25" customHeight="1">
      <c r="A51" s="1613"/>
      <c r="B51" s="4281" t="s">
        <v>1057</v>
      </c>
      <c r="C51" s="4283"/>
      <c r="D51" s="4277"/>
      <c r="E51" s="4277"/>
      <c r="F51" s="4277"/>
      <c r="G51" s="4277"/>
      <c r="H51" s="4277"/>
      <c r="I51" s="4279"/>
      <c r="J51" s="1640" t="s">
        <v>1064</v>
      </c>
      <c r="K51" s="1646">
        <f>K50/K47</f>
        <v>0</v>
      </c>
      <c r="L51" s="1613"/>
      <c r="M51" s="4281" t="s">
        <v>1057</v>
      </c>
      <c r="N51" s="4283"/>
      <c r="O51" s="4277"/>
      <c r="P51" s="4277"/>
      <c r="Q51" s="4277"/>
      <c r="R51" s="4277"/>
      <c r="S51" s="4277"/>
      <c r="T51" s="4279"/>
      <c r="U51" s="1640" t="s">
        <v>1064</v>
      </c>
      <c r="V51" s="1646">
        <f>V50/V47</f>
        <v>0</v>
      </c>
      <c r="Y51" s="4281" t="s">
        <v>1057</v>
      </c>
      <c r="Z51" s="4283"/>
      <c r="AA51" s="4277"/>
      <c r="AB51" s="4277"/>
      <c r="AC51" s="4277"/>
      <c r="AD51" s="4277"/>
      <c r="AE51" s="4277"/>
      <c r="AF51" s="4279"/>
      <c r="AG51" s="1640" t="s">
        <v>1064</v>
      </c>
      <c r="AH51" s="1646">
        <f>AH50/AH47</f>
        <v>0</v>
      </c>
      <c r="AJ51" s="4281" t="s">
        <v>1057</v>
      </c>
      <c r="AK51" s="4283"/>
      <c r="AL51" s="4277"/>
      <c r="AM51" s="4277"/>
      <c r="AN51" s="4277"/>
      <c r="AO51" s="4277"/>
      <c r="AP51" s="4277"/>
      <c r="AQ51" s="4279"/>
      <c r="AR51" s="1640" t="s">
        <v>1064</v>
      </c>
      <c r="AS51" s="1646">
        <f>AS50/AS47</f>
        <v>0</v>
      </c>
      <c r="AV51" s="4281" t="s">
        <v>1057</v>
      </c>
      <c r="AW51" s="4283"/>
      <c r="AX51" s="4277"/>
      <c r="AY51" s="4277"/>
      <c r="AZ51" s="4277"/>
      <c r="BA51" s="4277"/>
      <c r="BB51" s="4277"/>
      <c r="BC51" s="4279"/>
      <c r="BD51" s="1640" t="s">
        <v>1064</v>
      </c>
      <c r="BE51" s="1646" t="e">
        <f>BE50/BE47</f>
        <v>#DIV/0!</v>
      </c>
      <c r="BG51" s="4281" t="s">
        <v>1057</v>
      </c>
      <c r="BH51" s="4283"/>
      <c r="BI51" s="4277"/>
      <c r="BJ51" s="4277"/>
      <c r="BK51" s="4277"/>
      <c r="BL51" s="4277"/>
      <c r="BM51" s="4277"/>
      <c r="BN51" s="4279"/>
      <c r="BO51" s="1640" t="s">
        <v>1064</v>
      </c>
      <c r="BP51" s="1646" t="e">
        <f>BP50/BP47</f>
        <v>#DIV/0!</v>
      </c>
    </row>
    <row r="52" spans="1:74" ht="14.25" customHeight="1">
      <c r="A52" s="1613"/>
      <c r="B52" s="4282"/>
      <c r="C52" s="4284"/>
      <c r="D52" s="4278"/>
      <c r="E52" s="4278"/>
      <c r="F52" s="4278"/>
      <c r="G52" s="4278"/>
      <c r="H52" s="4278"/>
      <c r="I52" s="4280"/>
      <c r="J52" s="1650" t="s">
        <v>2387</v>
      </c>
      <c r="K52" s="1649" t="str">
        <f>IF(K45&lt;1,"対象外",IF(K50&gt;=K45,"OK","NG"))</f>
        <v>NG</v>
      </c>
      <c r="L52" s="1613"/>
      <c r="M52" s="4282"/>
      <c r="N52" s="4284"/>
      <c r="O52" s="4278"/>
      <c r="P52" s="4278"/>
      <c r="Q52" s="4278"/>
      <c r="R52" s="4278"/>
      <c r="S52" s="4278"/>
      <c r="T52" s="4280"/>
      <c r="U52" s="1650" t="s">
        <v>2387</v>
      </c>
      <c r="V52" s="1649" t="str">
        <f>IF(1&gt;V45,"対象外",IF(V50&gt;=V45,"OK","NG"))</f>
        <v>NG</v>
      </c>
      <c r="Y52" s="4282"/>
      <c r="Z52" s="4284"/>
      <c r="AA52" s="4278"/>
      <c r="AB52" s="4278"/>
      <c r="AC52" s="4278"/>
      <c r="AD52" s="4278"/>
      <c r="AE52" s="4278"/>
      <c r="AF52" s="4280"/>
      <c r="AG52" s="1650" t="s">
        <v>2387</v>
      </c>
      <c r="AH52" s="1649" t="str">
        <f>IF(1&gt;AH45,"対象外",IF(AH50&gt;=AH45,"OK","NG"))</f>
        <v>NG</v>
      </c>
      <c r="AJ52" s="4282"/>
      <c r="AK52" s="4284"/>
      <c r="AL52" s="4278"/>
      <c r="AM52" s="4278"/>
      <c r="AN52" s="4278"/>
      <c r="AO52" s="4278"/>
      <c r="AP52" s="4278"/>
      <c r="AQ52" s="4280"/>
      <c r="AR52" s="1650" t="s">
        <v>2387</v>
      </c>
      <c r="AS52" s="1649" t="str">
        <f>IF(1&gt;AS45,"対象外",IF(AH50&gt;=AH45,"OK","NG"))</f>
        <v>対象外</v>
      </c>
      <c r="AV52" s="4282"/>
      <c r="AW52" s="4284"/>
      <c r="AX52" s="4278"/>
      <c r="AY52" s="4278"/>
      <c r="AZ52" s="4278"/>
      <c r="BA52" s="4278"/>
      <c r="BB52" s="4278"/>
      <c r="BC52" s="4280"/>
      <c r="BD52" s="1650" t="s">
        <v>2387</v>
      </c>
      <c r="BE52" s="1649" t="str">
        <f>IF(1&gt;BE45,"対象外",IF(BE50&gt;=BE45,"OK","NG"))</f>
        <v>対象外</v>
      </c>
      <c r="BG52" s="4282"/>
      <c r="BH52" s="4284"/>
      <c r="BI52" s="4278"/>
      <c r="BJ52" s="4278"/>
      <c r="BK52" s="4278"/>
      <c r="BL52" s="4278"/>
      <c r="BM52" s="4278"/>
      <c r="BN52" s="4280"/>
      <c r="BO52" s="1650" t="s">
        <v>2387</v>
      </c>
      <c r="BP52" s="1649" t="str">
        <f>IF(1&gt;BP45,"対象外",IF(BP50&gt;=BP45,"OK","NG"))</f>
        <v>対象外</v>
      </c>
      <c r="BV52" s="1615" t="str">
        <f>IF(COUNTIF(K51:BP52,"NG")&gt;=1,"NG","OK")</f>
        <v>NG</v>
      </c>
    </row>
    <row r="53" spans="1:74" ht="14.25" hidden="1" customHeight="1">
      <c r="A53" s="1613"/>
      <c r="B53" s="1617"/>
      <c r="C53" s="1617"/>
      <c r="D53" s="1617"/>
      <c r="E53" s="1617"/>
      <c r="F53" s="1617"/>
      <c r="G53" s="1617"/>
      <c r="H53" s="1651">
        <f>IF(AND(DAY(H45)&gt;=22,DAY(H45)&lt;=28,H46="土"),1,0)</f>
        <v>0</v>
      </c>
      <c r="I53" s="1617"/>
      <c r="J53" s="1613"/>
      <c r="K53" s="1613"/>
      <c r="L53" s="1613"/>
      <c r="M53" s="1617"/>
      <c r="N53" s="1617"/>
      <c r="O53" s="1617"/>
      <c r="P53" s="1617"/>
      <c r="Q53" s="1617"/>
      <c r="R53" s="1617"/>
      <c r="S53" s="1651">
        <f>IF(AND(DAY(S45)&gt;=22,DAY(S45)&lt;=28,S46="土"),1,0)</f>
        <v>0</v>
      </c>
      <c r="T53" s="1617"/>
      <c r="U53" s="1613"/>
      <c r="V53" s="1613"/>
      <c r="Y53" s="1617"/>
      <c r="Z53" s="1617"/>
      <c r="AA53" s="1617"/>
      <c r="AB53" s="1617"/>
      <c r="AC53" s="1617"/>
      <c r="AD53" s="1617"/>
      <c r="AE53" s="1651">
        <f>IF(AND(DAY(AE45)&gt;=22,DAY(AE45)&lt;=28,AE46="土"),1,0)</f>
        <v>0</v>
      </c>
      <c r="AF53" s="1617"/>
      <c r="AG53" s="1613"/>
      <c r="AH53" s="1613"/>
      <c r="AJ53" s="1617"/>
      <c r="AK53" s="1617"/>
      <c r="AL53" s="1617"/>
      <c r="AM53" s="1617"/>
      <c r="AN53" s="1617"/>
      <c r="AO53" s="1617"/>
      <c r="AP53" s="1651" t="e">
        <f>IF(AND(DAY(AP45)&gt;=22,DAY(AP45)&lt;=28,AP46="土"),1,0)</f>
        <v>#VALUE!</v>
      </c>
      <c r="AQ53" s="1617"/>
      <c r="AR53" s="1613"/>
      <c r="AS53" s="1613"/>
      <c r="AV53" s="1617"/>
      <c r="AW53" s="1617"/>
      <c r="AX53" s="1617"/>
      <c r="AY53" s="1617"/>
      <c r="AZ53" s="1617"/>
      <c r="BA53" s="1617"/>
      <c r="BB53" s="1651" t="e">
        <f>IF(AND(DAY(BB45)&gt;=22,DAY(BB45)&lt;=28,BB46="土"),1,0)</f>
        <v>#VALUE!</v>
      </c>
      <c r="BC53" s="1617"/>
      <c r="BD53" s="1613"/>
      <c r="BE53" s="1613"/>
      <c r="BG53" s="1617"/>
      <c r="BH53" s="1617"/>
      <c r="BI53" s="1617"/>
      <c r="BJ53" s="1617"/>
      <c r="BK53" s="1617"/>
      <c r="BL53" s="1617"/>
      <c r="BM53" s="1651" t="e">
        <f>IF(AND(DAY(BM45)&gt;=22,DAY(BM45)&lt;=28,BM46="土"),1,0)</f>
        <v>#VALUE!</v>
      </c>
      <c r="BN53" s="1617"/>
      <c r="BO53" s="1613"/>
      <c r="BP53" s="1613"/>
      <c r="BU53" s="1615">
        <f t="shared" si="12"/>
        <v>0</v>
      </c>
      <c r="BV53" s="1615" t="str">
        <f t="shared" si="11"/>
        <v>NG</v>
      </c>
    </row>
    <row r="54" spans="1:74" ht="14.25" hidden="1" customHeight="1">
      <c r="A54" s="1613"/>
      <c r="B54" s="1617"/>
      <c r="C54" s="1617"/>
      <c r="D54" s="1617"/>
      <c r="E54" s="1617"/>
      <c r="F54" s="1617"/>
      <c r="G54" s="1617"/>
      <c r="H54" s="1651">
        <f>IF(AND(DAY(H45)&gt;=22,DAY(H45)&lt;=28,H46="土",OR(H51="休",H51="雨")),1,0)</f>
        <v>0</v>
      </c>
      <c r="I54" s="1617"/>
      <c r="J54" s="1613"/>
      <c r="K54" s="1613"/>
      <c r="L54" s="1613"/>
      <c r="M54" s="1617"/>
      <c r="N54" s="1617"/>
      <c r="O54" s="1617"/>
      <c r="P54" s="1617"/>
      <c r="Q54" s="1617"/>
      <c r="R54" s="1617"/>
      <c r="S54" s="1651">
        <f>IF(AND(DAY(S45)&gt;=22,DAY(S45)&lt;=28,S46="土",OR(S51="休",S51="雨")),1,0)</f>
        <v>0</v>
      </c>
      <c r="T54" s="1617"/>
      <c r="U54" s="1613"/>
      <c r="V54" s="1613"/>
      <c r="Y54" s="1617"/>
      <c r="Z54" s="1617"/>
      <c r="AA54" s="1617"/>
      <c r="AB54" s="1617"/>
      <c r="AC54" s="1617"/>
      <c r="AD54" s="1617"/>
      <c r="AE54" s="1651">
        <f>IF(AND(DAY(AE45)&gt;=22,DAY(AE45)&lt;=28,AE46="土",OR(AE51="休",AE51="雨")),1,0)</f>
        <v>0</v>
      </c>
      <c r="AF54" s="1617"/>
      <c r="AG54" s="1613"/>
      <c r="AH54" s="1613"/>
      <c r="AJ54" s="1617"/>
      <c r="AK54" s="1617"/>
      <c r="AL54" s="1617"/>
      <c r="AM54" s="1617"/>
      <c r="AN54" s="1617"/>
      <c r="AO54" s="1617"/>
      <c r="AP54" s="1651" t="e">
        <f>IF(AND(DAY(AP45)&gt;=22,DAY(AP45)&lt;=28,AP46="土",OR(AP51="休",AP51="雨")),1,0)</f>
        <v>#VALUE!</v>
      </c>
      <c r="AQ54" s="1617"/>
      <c r="AR54" s="1613"/>
      <c r="AS54" s="1613"/>
      <c r="AV54" s="1617"/>
      <c r="AW54" s="1617"/>
      <c r="AX54" s="1617"/>
      <c r="AY54" s="1617"/>
      <c r="AZ54" s="1617"/>
      <c r="BA54" s="1617"/>
      <c r="BB54" s="1651" t="e">
        <f>IF(AND(DAY(BB45)&gt;=22,DAY(BB45)&lt;=28,BB46="土",OR(BB51="休",BB51="雨")),1,0)</f>
        <v>#VALUE!</v>
      </c>
      <c r="BC54" s="1617"/>
      <c r="BD54" s="1613"/>
      <c r="BE54" s="1613"/>
      <c r="BG54" s="1617"/>
      <c r="BH54" s="1617"/>
      <c r="BI54" s="1617"/>
      <c r="BJ54" s="1617"/>
      <c r="BK54" s="1617"/>
      <c r="BL54" s="1617"/>
      <c r="BM54" s="1651" t="e">
        <f>IF(AND(DAY(BM45)&gt;=22,DAY(BM45)&lt;=28,BM46="土",OR(BM51="休",BM51="雨")),1,0)</f>
        <v>#VALUE!</v>
      </c>
      <c r="BN54" s="1617"/>
      <c r="BO54" s="1613"/>
      <c r="BP54" s="1613"/>
      <c r="BU54" s="1615">
        <f t="shared" si="12"/>
        <v>0</v>
      </c>
      <c r="BV54" s="1615" t="str">
        <f t="shared" si="11"/>
        <v>OK</v>
      </c>
    </row>
    <row r="55" spans="1:74" ht="14.25" hidden="1" customHeight="1">
      <c r="A55" s="1613"/>
      <c r="B55" s="1617"/>
      <c r="C55" s="1617"/>
      <c r="D55" s="1617"/>
      <c r="E55" s="1617"/>
      <c r="F55" s="1617"/>
      <c r="G55" s="1617"/>
      <c r="H55" s="1651">
        <f>IF(AND(DAY(H45)&gt;=8,DAY(H45)&lt;=14,H46="土"),1,0)</f>
        <v>0</v>
      </c>
      <c r="I55" s="1617"/>
      <c r="J55" s="1613"/>
      <c r="K55" s="1613"/>
      <c r="L55" s="1613"/>
      <c r="M55" s="1617"/>
      <c r="N55" s="1617"/>
      <c r="O55" s="1617"/>
      <c r="P55" s="1617"/>
      <c r="Q55" s="1617"/>
      <c r="R55" s="1617"/>
      <c r="S55" s="1651">
        <f>IF(AND(DAY(S45)&gt;=8,DAY(S45)&lt;=14,S46="土"),1,0)</f>
        <v>1</v>
      </c>
      <c r="T55" s="1617"/>
      <c r="U55" s="1613"/>
      <c r="V55" s="1613"/>
      <c r="Y55" s="1617"/>
      <c r="Z55" s="1617"/>
      <c r="AA55" s="1617"/>
      <c r="AB55" s="1617"/>
      <c r="AC55" s="1617"/>
      <c r="AD55" s="1617"/>
      <c r="AE55" s="1651">
        <f>IF(AND(DAY(AE45)&gt;=8,DAY(AE45)&lt;=14,AE46="土"),1,0)</f>
        <v>1</v>
      </c>
      <c r="AF55" s="1617"/>
      <c r="AG55" s="1613"/>
      <c r="AH55" s="1613"/>
      <c r="AJ55" s="1617"/>
      <c r="AK55" s="1617"/>
      <c r="AL55" s="1617"/>
      <c r="AM55" s="1617"/>
      <c r="AN55" s="1617"/>
      <c r="AO55" s="1617"/>
      <c r="AP55" s="1651" t="e">
        <f>IF(AND(DAY(AP45)&gt;=8,DAY(AP45)&lt;=14,AP46="土"),1,0)</f>
        <v>#VALUE!</v>
      </c>
      <c r="AQ55" s="1617"/>
      <c r="AR55" s="1613"/>
      <c r="AS55" s="1613"/>
      <c r="AV55" s="1617"/>
      <c r="AW55" s="1617"/>
      <c r="AX55" s="1617"/>
      <c r="AY55" s="1617"/>
      <c r="AZ55" s="1617"/>
      <c r="BA55" s="1617"/>
      <c r="BB55" s="1651" t="e">
        <f>IF(AND(DAY(BB45)&gt;=8,DAY(BB45)&lt;=14,BB46="土"),1,0)</f>
        <v>#VALUE!</v>
      </c>
      <c r="BC55" s="1617"/>
      <c r="BD55" s="1613"/>
      <c r="BE55" s="1613"/>
      <c r="BG55" s="1617"/>
      <c r="BH55" s="1617"/>
      <c r="BI55" s="1617"/>
      <c r="BJ55" s="1617"/>
      <c r="BK55" s="1617"/>
      <c r="BL55" s="1617"/>
      <c r="BM55" s="1651" t="e">
        <f>IF(AND(DAY(BM45)&gt;=8,DAY(BM45)&lt;=14,BM46="土"),1,0)</f>
        <v>#VALUE!</v>
      </c>
      <c r="BN55" s="1617"/>
      <c r="BO55" s="1613"/>
      <c r="BP55" s="1613"/>
      <c r="BU55" s="1615">
        <f t="shared" si="12"/>
        <v>2</v>
      </c>
      <c r="BV55" s="1615" t="str">
        <f t="shared" si="11"/>
        <v>OK</v>
      </c>
    </row>
    <row r="56" spans="1:74" ht="14.25" hidden="1" customHeight="1">
      <c r="A56" s="1613"/>
      <c r="B56" s="1617"/>
      <c r="C56" s="1617"/>
      <c r="D56" s="1617"/>
      <c r="E56" s="1617"/>
      <c r="F56" s="1617"/>
      <c r="G56" s="1617"/>
      <c r="H56" s="1651">
        <f>IF(AND(DAY(H45)&gt;=8,DAY(H45)&lt;=14,H46="土",OR(H51="休",H51="雨")),1,0)</f>
        <v>0</v>
      </c>
      <c r="I56" s="1617"/>
      <c r="J56" s="1613"/>
      <c r="K56" s="1613"/>
      <c r="L56" s="1613"/>
      <c r="M56" s="1617"/>
      <c r="N56" s="1617"/>
      <c r="O56" s="1617"/>
      <c r="P56" s="1617"/>
      <c r="Q56" s="1617"/>
      <c r="R56" s="1617"/>
      <c r="S56" s="1651">
        <f>IF(AND(DAY(S45)&gt;=8,DAY(S45)&lt;=14,S46="土",OR(S51="休",S51="雨")),1,0)</f>
        <v>0</v>
      </c>
      <c r="T56" s="1617"/>
      <c r="U56" s="1613"/>
      <c r="V56" s="1613"/>
      <c r="Y56" s="1617"/>
      <c r="Z56" s="1617"/>
      <c r="AA56" s="1617"/>
      <c r="AB56" s="1617"/>
      <c r="AC56" s="1617"/>
      <c r="AD56" s="1617"/>
      <c r="AE56" s="1651">
        <f>IF(AND(DAY(AE45)&gt;=8,DAY(AE45)&lt;=14,AE46="土",OR(AE51="休",AE51="雨")),1,0)</f>
        <v>0</v>
      </c>
      <c r="AF56" s="1617"/>
      <c r="AG56" s="1613"/>
      <c r="AH56" s="1613"/>
      <c r="AJ56" s="1617"/>
      <c r="AK56" s="1617"/>
      <c r="AL56" s="1617"/>
      <c r="AM56" s="1617"/>
      <c r="AN56" s="1617"/>
      <c r="AO56" s="1617"/>
      <c r="AP56" s="1651" t="e">
        <f>IF(AND(DAY(AP45)&gt;=8,DAY(AP45)&lt;=14,AP46="土",OR(AP51="休",AP51="雨")),1,0)</f>
        <v>#VALUE!</v>
      </c>
      <c r="AQ56" s="1617"/>
      <c r="AR56" s="1613"/>
      <c r="AS56" s="1613"/>
      <c r="AV56" s="1617"/>
      <c r="AW56" s="1617"/>
      <c r="AX56" s="1617"/>
      <c r="AY56" s="1617"/>
      <c r="AZ56" s="1617"/>
      <c r="BA56" s="1617"/>
      <c r="BB56" s="1651" t="e">
        <f>IF(AND(DAY(BB45)&gt;=8,DAY(BB45)&lt;=14,BB46="土",OR(BB51="休",BB51="雨")),1,0)</f>
        <v>#VALUE!</v>
      </c>
      <c r="BC56" s="1617"/>
      <c r="BD56" s="1613"/>
      <c r="BE56" s="1613"/>
      <c r="BG56" s="1617"/>
      <c r="BH56" s="1617"/>
      <c r="BI56" s="1617"/>
      <c r="BJ56" s="1617"/>
      <c r="BK56" s="1617"/>
      <c r="BL56" s="1617"/>
      <c r="BM56" s="1651" t="e">
        <f>IF(AND(DAY(BM45)&gt;=8,DAY(BM45)&lt;=14,BM46="土",OR(BM51="休",BM51="雨")),1,0)</f>
        <v>#VALUE!</v>
      </c>
      <c r="BN56" s="1617"/>
      <c r="BO56" s="1613"/>
      <c r="BP56" s="1613"/>
      <c r="BU56" s="1615">
        <f t="shared" si="12"/>
        <v>0</v>
      </c>
      <c r="BV56" s="1615" t="str">
        <f t="shared" si="11"/>
        <v>OK</v>
      </c>
    </row>
    <row r="57" spans="1:74" ht="14.25" customHeight="1">
      <c r="A57" s="1613"/>
      <c r="B57" s="1617"/>
      <c r="C57" s="1617"/>
      <c r="D57" s="1617"/>
      <c r="E57" s="1617"/>
      <c r="F57" s="1617"/>
      <c r="G57" s="1617"/>
      <c r="H57" s="1617"/>
      <c r="I57" s="1617"/>
      <c r="J57" s="1613"/>
      <c r="K57" s="1613"/>
      <c r="L57" s="1613"/>
      <c r="M57" s="1617"/>
      <c r="N57" s="1617"/>
      <c r="O57" s="1617"/>
      <c r="P57" s="1617"/>
      <c r="Q57" s="1617"/>
      <c r="R57" s="1617"/>
      <c r="S57" s="1617"/>
      <c r="T57" s="1617"/>
      <c r="U57" s="1613"/>
      <c r="V57" s="1613"/>
      <c r="Y57" s="1617"/>
      <c r="Z57" s="1617"/>
      <c r="AA57" s="1617"/>
      <c r="AB57" s="1617"/>
      <c r="AC57" s="1617"/>
      <c r="AD57" s="1617"/>
      <c r="AE57" s="1617"/>
      <c r="AF57" s="1617"/>
      <c r="AG57" s="1613"/>
      <c r="AH57" s="1613"/>
      <c r="AJ57" s="1617"/>
      <c r="AK57" s="1617"/>
      <c r="AL57" s="1617"/>
      <c r="AM57" s="1617"/>
      <c r="AN57" s="1617"/>
      <c r="AO57" s="1617"/>
      <c r="AP57" s="1617"/>
      <c r="AQ57" s="1617"/>
      <c r="AR57" s="1613"/>
      <c r="AS57" s="1613"/>
      <c r="AV57" s="1617"/>
      <c r="AW57" s="1617"/>
      <c r="AX57" s="1617"/>
      <c r="AY57" s="1617"/>
      <c r="AZ57" s="1617"/>
      <c r="BA57" s="1617"/>
      <c r="BB57" s="1617"/>
      <c r="BC57" s="1617"/>
      <c r="BD57" s="1613"/>
      <c r="BE57" s="1613"/>
      <c r="BG57" s="1617"/>
      <c r="BH57" s="1617"/>
      <c r="BI57" s="1617"/>
      <c r="BJ57" s="1617"/>
      <c r="BK57" s="1617"/>
      <c r="BL57" s="1617"/>
      <c r="BM57" s="1617"/>
      <c r="BN57" s="1617"/>
      <c r="BO57" s="1613"/>
      <c r="BP57" s="1613"/>
    </row>
    <row r="58" spans="1:74" ht="14.25" customHeight="1">
      <c r="A58" s="1613"/>
      <c r="B58" s="1613"/>
      <c r="C58" s="1613"/>
      <c r="D58" s="1613"/>
      <c r="E58" s="1613"/>
      <c r="F58" s="1613"/>
      <c r="G58" s="1613"/>
      <c r="H58" s="1613"/>
      <c r="I58" s="1613"/>
      <c r="J58" s="1613"/>
      <c r="K58" s="1613"/>
      <c r="L58" s="1613"/>
      <c r="M58" s="1613"/>
      <c r="N58" s="1613"/>
      <c r="O58" s="1613"/>
      <c r="P58" s="1613"/>
      <c r="Q58" s="1613"/>
      <c r="R58" s="1613"/>
      <c r="S58" s="1613"/>
      <c r="T58" s="1613"/>
      <c r="U58" s="1613"/>
      <c r="V58" s="1613"/>
    </row>
    <row r="59" spans="1:74" ht="14.25" hidden="1" customHeight="1">
      <c r="A59" s="1613"/>
      <c r="B59" s="1613"/>
      <c r="C59" s="1628">
        <f>YEAR(I43+1)</f>
        <v>2026</v>
      </c>
      <c r="D59" s="1628">
        <f>MONTH(I43+1)</f>
        <v>4</v>
      </c>
      <c r="E59" s="1628">
        <f>DAY(I43+1)</f>
        <v>20</v>
      </c>
      <c r="F59" s="1628"/>
      <c r="G59" s="1628"/>
      <c r="H59" s="1628"/>
      <c r="I59" s="1628"/>
      <c r="J59" s="1613"/>
      <c r="K59" s="1613"/>
      <c r="L59" s="1613"/>
      <c r="M59" s="1613"/>
      <c r="N59" s="1628">
        <f>YEAR(T43+1)</f>
        <v>2026</v>
      </c>
      <c r="O59" s="1628">
        <f>MONTH(T43+1)</f>
        <v>6</v>
      </c>
      <c r="P59" s="1628">
        <f>DAY(T43+1)</f>
        <v>15</v>
      </c>
      <c r="Q59" s="1628"/>
      <c r="R59" s="1628"/>
      <c r="S59" s="1628"/>
      <c r="T59" s="1628"/>
      <c r="U59" s="1613"/>
      <c r="V59" s="1613"/>
      <c r="Y59" s="1613"/>
      <c r="Z59" s="1628">
        <f>YEAR(AF43+1)</f>
        <v>2026</v>
      </c>
      <c r="AA59" s="1628">
        <f>MONTH(AF43+1)</f>
        <v>8</v>
      </c>
      <c r="AB59" s="1628">
        <f>DAY(AF43+1)</f>
        <v>10</v>
      </c>
      <c r="AC59" s="1628"/>
      <c r="AD59" s="1628"/>
      <c r="AE59" s="1628"/>
      <c r="AF59" s="1628"/>
      <c r="AG59" s="1613"/>
      <c r="AH59" s="1613"/>
      <c r="AJ59" s="1613"/>
      <c r="AK59" s="1628">
        <f>YEAR(AQ43+1)</f>
        <v>2026</v>
      </c>
      <c r="AL59" s="1628">
        <f>MONTH(AQ43+1)</f>
        <v>10</v>
      </c>
      <c r="AM59" s="1628">
        <f>DAY(AQ43+1)</f>
        <v>5</v>
      </c>
      <c r="AN59" s="1628"/>
      <c r="AO59" s="1628"/>
      <c r="AP59" s="1628"/>
      <c r="AQ59" s="1628"/>
      <c r="AR59" s="1613"/>
      <c r="AS59" s="1613"/>
      <c r="AV59" s="1613"/>
      <c r="AW59" s="1628">
        <f>YEAR(BC43+1)</f>
        <v>2026</v>
      </c>
      <c r="AX59" s="1628">
        <f>MONTH(BC43+1)</f>
        <v>11</v>
      </c>
      <c r="AY59" s="1628">
        <f>DAY(BC43+1)</f>
        <v>30</v>
      </c>
      <c r="AZ59" s="1628"/>
      <c r="BA59" s="1628"/>
      <c r="BB59" s="1628"/>
      <c r="BC59" s="1628"/>
      <c r="BD59" s="1613"/>
      <c r="BE59" s="1613"/>
      <c r="BG59" s="1613"/>
      <c r="BH59" s="1628">
        <f>YEAR(BN43+1)</f>
        <v>2027</v>
      </c>
      <c r="BI59" s="1628">
        <f>MONTH(BN43+1)</f>
        <v>1</v>
      </c>
      <c r="BJ59" s="1628">
        <f>DAY(BN43+1)</f>
        <v>25</v>
      </c>
      <c r="BK59" s="1628"/>
      <c r="BL59" s="1628"/>
      <c r="BM59" s="1628"/>
      <c r="BN59" s="1628"/>
      <c r="BO59" s="1613"/>
      <c r="BP59" s="1613"/>
    </row>
    <row r="60" spans="1:74" ht="14.25" hidden="1" customHeight="1">
      <c r="A60" s="1613"/>
      <c r="B60" s="1613"/>
      <c r="C60" s="1629">
        <f>I43+1</f>
        <v>46132</v>
      </c>
      <c r="D60" s="1629">
        <f>C60+1</f>
        <v>46133</v>
      </c>
      <c r="E60" s="1629">
        <f t="shared" ref="E60:I60" si="37">D60+1</f>
        <v>46134</v>
      </c>
      <c r="F60" s="1629">
        <f t="shared" si="37"/>
        <v>46135</v>
      </c>
      <c r="G60" s="1629">
        <f t="shared" si="37"/>
        <v>46136</v>
      </c>
      <c r="H60" s="1629">
        <f t="shared" si="37"/>
        <v>46137</v>
      </c>
      <c r="I60" s="1629">
        <f t="shared" si="37"/>
        <v>46138</v>
      </c>
      <c r="J60" s="1613"/>
      <c r="K60" s="1613"/>
      <c r="L60" s="1613"/>
      <c r="M60" s="1613"/>
      <c r="N60" s="1629">
        <f>T43+1</f>
        <v>46188</v>
      </c>
      <c r="O60" s="1629">
        <f t="shared" ref="O60:T60" si="38">N60+1</f>
        <v>46189</v>
      </c>
      <c r="P60" s="1629">
        <f t="shared" si="38"/>
        <v>46190</v>
      </c>
      <c r="Q60" s="1629">
        <f t="shared" si="38"/>
        <v>46191</v>
      </c>
      <c r="R60" s="1629">
        <f t="shared" si="38"/>
        <v>46192</v>
      </c>
      <c r="S60" s="1629">
        <f t="shared" si="38"/>
        <v>46193</v>
      </c>
      <c r="T60" s="1629">
        <f t="shared" si="38"/>
        <v>46194</v>
      </c>
      <c r="U60" s="1613"/>
      <c r="V60" s="1613"/>
      <c r="Y60" s="1613"/>
      <c r="Z60" s="1629">
        <f>AF43+1</f>
        <v>46244</v>
      </c>
      <c r="AA60" s="1629">
        <f t="shared" ref="AA60:AF60" si="39">Z60+1</f>
        <v>46245</v>
      </c>
      <c r="AB60" s="1629">
        <f t="shared" si="39"/>
        <v>46246</v>
      </c>
      <c r="AC60" s="1629">
        <f t="shared" si="39"/>
        <v>46247</v>
      </c>
      <c r="AD60" s="1629">
        <f t="shared" si="39"/>
        <v>46248</v>
      </c>
      <c r="AE60" s="1629">
        <f t="shared" si="39"/>
        <v>46249</v>
      </c>
      <c r="AF60" s="1629">
        <f t="shared" si="39"/>
        <v>46250</v>
      </c>
      <c r="AG60" s="1613"/>
      <c r="AH60" s="1613"/>
      <c r="AJ60" s="1613"/>
      <c r="AK60" s="1629">
        <f>AQ43+1</f>
        <v>46300</v>
      </c>
      <c r="AL60" s="1629">
        <f t="shared" ref="AL60:AQ60" si="40">AK60+1</f>
        <v>46301</v>
      </c>
      <c r="AM60" s="1629">
        <f t="shared" si="40"/>
        <v>46302</v>
      </c>
      <c r="AN60" s="1629">
        <f t="shared" si="40"/>
        <v>46303</v>
      </c>
      <c r="AO60" s="1629">
        <f t="shared" si="40"/>
        <v>46304</v>
      </c>
      <c r="AP60" s="1629">
        <f t="shared" si="40"/>
        <v>46305</v>
      </c>
      <c r="AQ60" s="1629">
        <f t="shared" si="40"/>
        <v>46306</v>
      </c>
      <c r="AR60" s="1613"/>
      <c r="AS60" s="1613"/>
      <c r="AV60" s="1613"/>
      <c r="AW60" s="1629">
        <f>BC43+1</f>
        <v>46356</v>
      </c>
      <c r="AX60" s="1629">
        <f t="shared" ref="AX60:BC60" si="41">AW60+1</f>
        <v>46357</v>
      </c>
      <c r="AY60" s="1629">
        <f t="shared" si="41"/>
        <v>46358</v>
      </c>
      <c r="AZ60" s="1629">
        <f t="shared" si="41"/>
        <v>46359</v>
      </c>
      <c r="BA60" s="1629">
        <f t="shared" si="41"/>
        <v>46360</v>
      </c>
      <c r="BB60" s="1629">
        <f t="shared" si="41"/>
        <v>46361</v>
      </c>
      <c r="BC60" s="1629">
        <f t="shared" si="41"/>
        <v>46362</v>
      </c>
      <c r="BD60" s="1613"/>
      <c r="BE60" s="1613"/>
      <c r="BG60" s="1613"/>
      <c r="BH60" s="1629">
        <f>BN43+1</f>
        <v>46412</v>
      </c>
      <c r="BI60" s="1629">
        <f t="shared" ref="BI60:BN60" si="42">BH60+1</f>
        <v>46413</v>
      </c>
      <c r="BJ60" s="1629">
        <f t="shared" si="42"/>
        <v>46414</v>
      </c>
      <c r="BK60" s="1629">
        <f t="shared" si="42"/>
        <v>46415</v>
      </c>
      <c r="BL60" s="1629">
        <f t="shared" si="42"/>
        <v>46416</v>
      </c>
      <c r="BM60" s="1629">
        <f t="shared" si="42"/>
        <v>46417</v>
      </c>
      <c r="BN60" s="1629">
        <f t="shared" si="42"/>
        <v>46418</v>
      </c>
      <c r="BO60" s="1613"/>
      <c r="BP60" s="1613"/>
    </row>
    <row r="61" spans="1:74" ht="14.25" customHeight="1">
      <c r="A61" s="1613"/>
      <c r="B61" s="1630" t="s">
        <v>2266</v>
      </c>
      <c r="C61" s="1631">
        <f>DATE($C59,$D59,1)</f>
        <v>46113</v>
      </c>
      <c r="D61" s="1632"/>
      <c r="E61" s="1632"/>
      <c r="F61" s="1632"/>
      <c r="G61" s="1632"/>
      <c r="H61" s="1632"/>
      <c r="I61" s="1632"/>
      <c r="J61" s="1632"/>
      <c r="K61" s="1633"/>
      <c r="L61" s="1613"/>
      <c r="M61" s="1630" t="s">
        <v>2266</v>
      </c>
      <c r="N61" s="1631">
        <f>DATE($N59,$O59,1)</f>
        <v>46174</v>
      </c>
      <c r="O61" s="1632"/>
      <c r="P61" s="1632"/>
      <c r="Q61" s="1632"/>
      <c r="R61" s="1632"/>
      <c r="S61" s="1632"/>
      <c r="T61" s="1632"/>
      <c r="U61" s="1632"/>
      <c r="V61" s="1633"/>
      <c r="Y61" s="1630" t="s">
        <v>2266</v>
      </c>
      <c r="Z61" s="1631">
        <f>DATE($N59,$O59,1)</f>
        <v>46174</v>
      </c>
      <c r="AA61" s="1632"/>
      <c r="AB61" s="1632"/>
      <c r="AC61" s="1632"/>
      <c r="AD61" s="1632"/>
      <c r="AE61" s="1632"/>
      <c r="AF61" s="1632"/>
      <c r="AG61" s="1632"/>
      <c r="AH61" s="1633"/>
      <c r="AJ61" s="1630" t="s">
        <v>2266</v>
      </c>
      <c r="AK61" s="1631">
        <f>DATE($AK59,$AL59,1)</f>
        <v>46296</v>
      </c>
      <c r="AL61" s="1632"/>
      <c r="AM61" s="1632"/>
      <c r="AN61" s="1632"/>
      <c r="AO61" s="1632"/>
      <c r="AP61" s="1632"/>
      <c r="AQ61" s="1632"/>
      <c r="AR61" s="1632"/>
      <c r="AS61" s="1633"/>
      <c r="AV61" s="1630" t="s">
        <v>2266</v>
      </c>
      <c r="AW61" s="1631">
        <f>DATE($AW59,$AX59,1)</f>
        <v>46327</v>
      </c>
      <c r="AX61" s="1632"/>
      <c r="AY61" s="1632"/>
      <c r="AZ61" s="1632"/>
      <c r="BA61" s="1632"/>
      <c r="BB61" s="1632"/>
      <c r="BC61" s="1632"/>
      <c r="BD61" s="1632"/>
      <c r="BE61" s="1633"/>
      <c r="BG61" s="1630" t="s">
        <v>2266</v>
      </c>
      <c r="BH61" s="1631">
        <f>DATE($BH59,$BI59,1)</f>
        <v>46388</v>
      </c>
      <c r="BI61" s="1632"/>
      <c r="BJ61" s="1632"/>
      <c r="BK61" s="1632"/>
      <c r="BL61" s="1632"/>
      <c r="BM61" s="1632"/>
      <c r="BN61" s="1632"/>
      <c r="BO61" s="1632"/>
      <c r="BP61" s="1633"/>
    </row>
    <row r="62" spans="1:74" ht="14.25" customHeight="1">
      <c r="A62" s="1613"/>
      <c r="B62" s="1634" t="s">
        <v>2385</v>
      </c>
      <c r="C62" s="1635">
        <f>IF(I43&lt;$G$5,I45+1,"")</f>
        <v>46132</v>
      </c>
      <c r="D62" s="1636">
        <f t="shared" ref="D62:I62" si="43">IF(C60&lt;$G$5,C62+1,"")</f>
        <v>46133</v>
      </c>
      <c r="E62" s="1636">
        <f t="shared" si="43"/>
        <v>46134</v>
      </c>
      <c r="F62" s="1636">
        <f t="shared" si="43"/>
        <v>46135</v>
      </c>
      <c r="G62" s="1636">
        <f t="shared" si="43"/>
        <v>46136</v>
      </c>
      <c r="H62" s="1636">
        <f t="shared" si="43"/>
        <v>46137</v>
      </c>
      <c r="I62" s="1636">
        <f t="shared" si="43"/>
        <v>46138</v>
      </c>
      <c r="J62" s="1637" t="s">
        <v>2268</v>
      </c>
      <c r="K62" s="1638">
        <f>COUNTIFS(C63:I63,"土",C64:I64,"")+COUNTIFS(C63:I63,"日",C64:I64,"")</f>
        <v>2</v>
      </c>
      <c r="L62" s="1613"/>
      <c r="M62" s="1634" t="s">
        <v>2385</v>
      </c>
      <c r="N62" s="1635">
        <f>IF(T43&lt;$G$5,T45+1,"")</f>
        <v>46188</v>
      </c>
      <c r="O62" s="1636">
        <f t="shared" ref="O62:T62" si="44">IF(N60&lt;$G$5,N62+1,"")</f>
        <v>46189</v>
      </c>
      <c r="P62" s="1636">
        <f t="shared" si="44"/>
        <v>46190</v>
      </c>
      <c r="Q62" s="1636">
        <f t="shared" si="44"/>
        <v>46191</v>
      </c>
      <c r="R62" s="1636">
        <f t="shared" si="44"/>
        <v>46192</v>
      </c>
      <c r="S62" s="1636">
        <f t="shared" si="44"/>
        <v>46193</v>
      </c>
      <c r="T62" s="1636">
        <f t="shared" si="44"/>
        <v>46194</v>
      </c>
      <c r="U62" s="1637" t="s">
        <v>2268</v>
      </c>
      <c r="V62" s="1638">
        <f>COUNTIFS(N63:T63,"土",N64:T64,"")+COUNTIFS(N63:T63,"日",N64:T64,"")</f>
        <v>2</v>
      </c>
      <c r="Y62" s="1634" t="s">
        <v>2385</v>
      </c>
      <c r="Z62" s="1635">
        <f>IF(AF43&lt;$G$5,AF45+1,"")</f>
        <v>46244</v>
      </c>
      <c r="AA62" s="1636">
        <f t="shared" ref="AA62:AF62" si="45">IF(Z60&lt;$G$5,Z62+1,"")</f>
        <v>46245</v>
      </c>
      <c r="AB62" s="1636">
        <f t="shared" si="45"/>
        <v>46246</v>
      </c>
      <c r="AC62" s="1636">
        <f t="shared" si="45"/>
        <v>46247</v>
      </c>
      <c r="AD62" s="1636">
        <f t="shared" si="45"/>
        <v>46248</v>
      </c>
      <c r="AE62" s="1636">
        <f t="shared" si="45"/>
        <v>46249</v>
      </c>
      <c r="AF62" s="1636">
        <f t="shared" si="45"/>
        <v>46250</v>
      </c>
      <c r="AG62" s="1637" t="s">
        <v>2268</v>
      </c>
      <c r="AH62" s="1638">
        <f>COUNTIFS(Z63:AF63,"土",Z64:AF64,"")+COUNTIFS(Z63:AF63,"日",Z64:AF64,"")</f>
        <v>2</v>
      </c>
      <c r="AJ62" s="1634" t="s">
        <v>2385</v>
      </c>
      <c r="AK62" s="1635" t="str">
        <f>IF(AQ43&lt;$G$5,AQ45+1,"")</f>
        <v/>
      </c>
      <c r="AL62" s="1636" t="str">
        <f t="shared" ref="AL62:AQ62" si="46">IF(AK60&lt;$G$5,AK62+1,"")</f>
        <v/>
      </c>
      <c r="AM62" s="1636" t="str">
        <f t="shared" si="46"/>
        <v/>
      </c>
      <c r="AN62" s="1636" t="str">
        <f t="shared" si="46"/>
        <v/>
      </c>
      <c r="AO62" s="1636" t="str">
        <f t="shared" si="46"/>
        <v/>
      </c>
      <c r="AP62" s="1636" t="str">
        <f t="shared" si="46"/>
        <v/>
      </c>
      <c r="AQ62" s="1636" t="str">
        <f t="shared" si="46"/>
        <v/>
      </c>
      <c r="AR62" s="1637" t="s">
        <v>2268</v>
      </c>
      <c r="AS62" s="1638">
        <f>COUNTIFS(AK63:AQ63,"土",AK64:AQ64,"")+COUNTIFS(AK63:AQ63,"日",AK64:AQ64,"")</f>
        <v>0</v>
      </c>
      <c r="AV62" s="1634" t="s">
        <v>2385</v>
      </c>
      <c r="AW62" s="1635" t="str">
        <f>IF(BC43&lt;$G$5,BC45+1,"")</f>
        <v/>
      </c>
      <c r="AX62" s="1636" t="str">
        <f t="shared" ref="AX62:BC62" si="47">IF(AW60&lt;$G$5,AW62+1,"")</f>
        <v/>
      </c>
      <c r="AY62" s="1636" t="str">
        <f t="shared" si="47"/>
        <v/>
      </c>
      <c r="AZ62" s="1636" t="str">
        <f t="shared" si="47"/>
        <v/>
      </c>
      <c r="BA62" s="1636" t="str">
        <f t="shared" si="47"/>
        <v/>
      </c>
      <c r="BB62" s="1636" t="str">
        <f t="shared" si="47"/>
        <v/>
      </c>
      <c r="BC62" s="1636" t="str">
        <f t="shared" si="47"/>
        <v/>
      </c>
      <c r="BD62" s="1637" t="s">
        <v>2268</v>
      </c>
      <c r="BE62" s="1638">
        <f>COUNTIFS(AW63:BC63,"土",AW64:BC64,"")+COUNTIFS(AW63:BC63,"日",AW64:BC64,"")</f>
        <v>0</v>
      </c>
      <c r="BG62" s="1634" t="s">
        <v>2385</v>
      </c>
      <c r="BH62" s="1635" t="str">
        <f>IF(BN43&lt;$G$5,BN45+1,"")</f>
        <v/>
      </c>
      <c r="BI62" s="1636" t="str">
        <f t="shared" ref="BI62:BN62" si="48">IF(BH60&lt;$G$5,BH62+1,"")</f>
        <v/>
      </c>
      <c r="BJ62" s="1636" t="str">
        <f t="shared" si="48"/>
        <v/>
      </c>
      <c r="BK62" s="1636" t="str">
        <f t="shared" si="48"/>
        <v/>
      </c>
      <c r="BL62" s="1636" t="str">
        <f t="shared" si="48"/>
        <v/>
      </c>
      <c r="BM62" s="1636" t="str">
        <f t="shared" si="48"/>
        <v/>
      </c>
      <c r="BN62" s="1636" t="str">
        <f t="shared" si="48"/>
        <v/>
      </c>
      <c r="BO62" s="1637" t="s">
        <v>2268</v>
      </c>
      <c r="BP62" s="1638">
        <f>COUNTIFS(BH63:BN63,"土",BH64:BN64,"")+COUNTIFS(BH63:BN63,"日",BH64:BN64,"")</f>
        <v>0</v>
      </c>
    </row>
    <row r="63" spans="1:74" ht="14.25" customHeight="1">
      <c r="A63" s="1613"/>
      <c r="B63" s="1634" t="s">
        <v>1060</v>
      </c>
      <c r="C63" s="1639" t="str">
        <f>IF(C62="","","月")</f>
        <v>月</v>
      </c>
      <c r="D63" s="1639" t="str">
        <f>IF(D62="","","火")</f>
        <v>火</v>
      </c>
      <c r="E63" s="1639" t="str">
        <f>IF(E62="","","水")</f>
        <v>水</v>
      </c>
      <c r="F63" s="1639" t="str">
        <f>IF(F62="","","木")</f>
        <v>木</v>
      </c>
      <c r="G63" s="1639" t="str">
        <f>IF(G62="","","金")</f>
        <v>金</v>
      </c>
      <c r="H63" s="1639" t="str">
        <f>IF(H62="","","土")</f>
        <v>土</v>
      </c>
      <c r="I63" s="1639" t="str">
        <f>IF(I62="","","日")</f>
        <v>日</v>
      </c>
      <c r="J63" s="1640" t="s">
        <v>2386</v>
      </c>
      <c r="K63" s="1641">
        <f>COUNTIF(C64:I64,"夏休")+COUNTIF(C64:I64,"冬休")+COUNTIF(C64:I64,"中止")+COUNTIF(C64:I64,"制作中")</f>
        <v>0</v>
      </c>
      <c r="L63" s="1613"/>
      <c r="M63" s="1634" t="s">
        <v>1060</v>
      </c>
      <c r="N63" s="1639" t="str">
        <f>IF(N62="","","月")</f>
        <v>月</v>
      </c>
      <c r="O63" s="1639" t="str">
        <f>IF(O62="","","火")</f>
        <v>火</v>
      </c>
      <c r="P63" s="1639" t="str">
        <f>IF(P62="","","水")</f>
        <v>水</v>
      </c>
      <c r="Q63" s="1639" t="str">
        <f>IF(Q62="","","木")</f>
        <v>木</v>
      </c>
      <c r="R63" s="1639" t="str">
        <f>IF(R62="","","金")</f>
        <v>金</v>
      </c>
      <c r="S63" s="1639" t="str">
        <f>IF(S62="","","土")</f>
        <v>土</v>
      </c>
      <c r="T63" s="1639" t="str">
        <f>IF(T62="","","日")</f>
        <v>日</v>
      </c>
      <c r="U63" s="1640" t="s">
        <v>2386</v>
      </c>
      <c r="V63" s="1641">
        <f>COUNTIF(N64:T64,"夏休")+COUNTIF(N64:T64,"冬休")+COUNTIF(N64:T64,"中止")+COUNTIF(N64:T64,"制作中")</f>
        <v>0</v>
      </c>
      <c r="Y63" s="1634" t="s">
        <v>1060</v>
      </c>
      <c r="Z63" s="1639" t="str">
        <f>IF(Z62="","","月")</f>
        <v>月</v>
      </c>
      <c r="AA63" s="1639" t="str">
        <f>IF(AA62="","","火")</f>
        <v>火</v>
      </c>
      <c r="AB63" s="1639" t="str">
        <f>IF(AB62="","","水")</f>
        <v>水</v>
      </c>
      <c r="AC63" s="1639" t="str">
        <f>IF(AC62="","","木")</f>
        <v>木</v>
      </c>
      <c r="AD63" s="1639" t="str">
        <f>IF(AD62="","","金")</f>
        <v>金</v>
      </c>
      <c r="AE63" s="1639" t="str">
        <f>IF(AE62="","","土")</f>
        <v>土</v>
      </c>
      <c r="AF63" s="1639" t="str">
        <f>IF(AF62="","","日")</f>
        <v>日</v>
      </c>
      <c r="AG63" s="1640" t="s">
        <v>2386</v>
      </c>
      <c r="AH63" s="1641">
        <f>COUNTIF(Z64:AF64,"夏休")+COUNTIF(Z64:AF64,"冬休")+COUNTIF(Z64:AF64,"中止")+COUNTIF(Z64:AF64,"制作中")</f>
        <v>0</v>
      </c>
      <c r="AJ63" s="1634" t="s">
        <v>1060</v>
      </c>
      <c r="AK63" s="1639" t="str">
        <f>IF(AK62="","","月")</f>
        <v/>
      </c>
      <c r="AL63" s="1639" t="str">
        <f>IF(AL62="","","火")</f>
        <v/>
      </c>
      <c r="AM63" s="1639" t="str">
        <f>IF(AM62="","","水")</f>
        <v/>
      </c>
      <c r="AN63" s="1639" t="str">
        <f>IF(AN62="","","木")</f>
        <v/>
      </c>
      <c r="AO63" s="1639" t="str">
        <f>IF(AO62="","","金")</f>
        <v/>
      </c>
      <c r="AP63" s="1639" t="str">
        <f>IF(AP62="","","土")</f>
        <v/>
      </c>
      <c r="AQ63" s="1639" t="str">
        <f>IF(AQ62="","","日")</f>
        <v/>
      </c>
      <c r="AR63" s="1640" t="s">
        <v>2386</v>
      </c>
      <c r="AS63" s="1641">
        <f>COUNTIF(AK64:AQ64,"夏休")+COUNTIF(AK64:AQ64,"冬休")+COUNTIF(AK64:AQ64,"中止")+COUNTIF(AK64:AQ64,"制作中")</f>
        <v>0</v>
      </c>
      <c r="AV63" s="1634" t="s">
        <v>1060</v>
      </c>
      <c r="AW63" s="1639" t="str">
        <f>IF(AW62="","","月")</f>
        <v/>
      </c>
      <c r="AX63" s="1639" t="str">
        <f>IF(AX62="","","火")</f>
        <v/>
      </c>
      <c r="AY63" s="1639" t="str">
        <f>IF(AY62="","","水")</f>
        <v/>
      </c>
      <c r="AZ63" s="1639" t="str">
        <f>IF(AZ62="","","木")</f>
        <v/>
      </c>
      <c r="BA63" s="1639" t="str">
        <f>IF(BA62="","","金")</f>
        <v/>
      </c>
      <c r="BB63" s="1639" t="str">
        <f>IF(BB62="","","土")</f>
        <v/>
      </c>
      <c r="BC63" s="1639" t="str">
        <f>IF(BC62="","","日")</f>
        <v/>
      </c>
      <c r="BD63" s="1640" t="s">
        <v>2386</v>
      </c>
      <c r="BE63" s="1641">
        <f>COUNTIF(AW64:BC64,"夏休")+COUNTIF(AW64:BC64,"冬休")+COUNTIF(AW64:BC64,"中止")+COUNTIF(AW64:BC64,"制作中")</f>
        <v>0</v>
      </c>
      <c r="BG63" s="1634" t="s">
        <v>1060</v>
      </c>
      <c r="BH63" s="1639" t="str">
        <f>IF(BH62="","","月")</f>
        <v/>
      </c>
      <c r="BI63" s="1639" t="str">
        <f>IF(BI62="","","火")</f>
        <v/>
      </c>
      <c r="BJ63" s="1639" t="str">
        <f>IF(BJ62="","","水")</f>
        <v/>
      </c>
      <c r="BK63" s="1639" t="str">
        <f>IF(BK62="","","木")</f>
        <v/>
      </c>
      <c r="BL63" s="1639" t="str">
        <f>IF(BL62="","","金")</f>
        <v/>
      </c>
      <c r="BM63" s="1639" t="str">
        <f>IF(BM62="","","土")</f>
        <v/>
      </c>
      <c r="BN63" s="1639" t="str">
        <f>IF(BN62="","","日")</f>
        <v/>
      </c>
      <c r="BO63" s="1640" t="s">
        <v>2386</v>
      </c>
      <c r="BP63" s="1641">
        <f>COUNTIF(BH64:BN64,"夏休")+COUNTIF(BH64:BN64,"冬休")+COUNTIF(BH64:BN64,"中止")+COUNTIF(BH64:BN64,"制作中")</f>
        <v>0</v>
      </c>
    </row>
    <row r="64" spans="1:74" ht="14.25" customHeight="1">
      <c r="A64" s="1613"/>
      <c r="B64" s="4281" t="s">
        <v>2386</v>
      </c>
      <c r="C64" s="4289"/>
      <c r="D64" s="4285"/>
      <c r="E64" s="4285"/>
      <c r="F64" s="4285"/>
      <c r="G64" s="4285"/>
      <c r="H64" s="4285"/>
      <c r="I64" s="4287"/>
      <c r="J64" s="1640" t="s">
        <v>1061</v>
      </c>
      <c r="K64" s="1641">
        <f>COUNT(C62:I62)-K63</f>
        <v>7</v>
      </c>
      <c r="L64" s="1613"/>
      <c r="M64" s="4281" t="s">
        <v>2386</v>
      </c>
      <c r="N64" s="4289"/>
      <c r="O64" s="4285"/>
      <c r="P64" s="4285"/>
      <c r="Q64" s="4285"/>
      <c r="R64" s="4285"/>
      <c r="S64" s="4285"/>
      <c r="T64" s="4287"/>
      <c r="U64" s="1640" t="s">
        <v>1061</v>
      </c>
      <c r="V64" s="1641">
        <f>COUNT(N62:T62)-V63</f>
        <v>7</v>
      </c>
      <c r="Y64" s="4281" t="s">
        <v>2386</v>
      </c>
      <c r="Z64" s="4289"/>
      <c r="AA64" s="4285"/>
      <c r="AB64" s="4285"/>
      <c r="AC64" s="4285"/>
      <c r="AD64" s="4285"/>
      <c r="AE64" s="4285"/>
      <c r="AF64" s="4287"/>
      <c r="AG64" s="1640" t="s">
        <v>1061</v>
      </c>
      <c r="AH64" s="1641">
        <f>COUNT(Z62:AF62)-AH63</f>
        <v>7</v>
      </c>
      <c r="AJ64" s="4281" t="s">
        <v>2386</v>
      </c>
      <c r="AK64" s="4289"/>
      <c r="AL64" s="4285"/>
      <c r="AM64" s="4285"/>
      <c r="AN64" s="4285"/>
      <c r="AO64" s="4285"/>
      <c r="AP64" s="4285"/>
      <c r="AQ64" s="4287"/>
      <c r="AR64" s="1640" t="s">
        <v>1061</v>
      </c>
      <c r="AS64" s="1641">
        <f>COUNT(AK62:AQ62)-AS63</f>
        <v>0</v>
      </c>
      <c r="AV64" s="4281" t="s">
        <v>2386</v>
      </c>
      <c r="AW64" s="4289"/>
      <c r="AX64" s="4285"/>
      <c r="AY64" s="4285"/>
      <c r="AZ64" s="4285"/>
      <c r="BA64" s="4285"/>
      <c r="BB64" s="4285"/>
      <c r="BC64" s="4287"/>
      <c r="BD64" s="1640" t="s">
        <v>1061</v>
      </c>
      <c r="BE64" s="1641">
        <f>COUNT(AW62:BC62)-BE63</f>
        <v>0</v>
      </c>
      <c r="BG64" s="4281" t="s">
        <v>2386</v>
      </c>
      <c r="BH64" s="4289"/>
      <c r="BI64" s="4285"/>
      <c r="BJ64" s="4285"/>
      <c r="BK64" s="4285"/>
      <c r="BL64" s="4285"/>
      <c r="BM64" s="4285"/>
      <c r="BN64" s="4287"/>
      <c r="BO64" s="1640" t="s">
        <v>1061</v>
      </c>
      <c r="BP64" s="1641">
        <f>COUNT(BH62:BN62)-BP63</f>
        <v>0</v>
      </c>
    </row>
    <row r="65" spans="1:74" ht="14.25" customHeight="1">
      <c r="A65" s="1613"/>
      <c r="B65" s="4281"/>
      <c r="C65" s="4290"/>
      <c r="D65" s="4286"/>
      <c r="E65" s="4286"/>
      <c r="F65" s="4286"/>
      <c r="G65" s="4286"/>
      <c r="H65" s="4286"/>
      <c r="I65" s="4288"/>
      <c r="J65" s="1640" t="s">
        <v>1062</v>
      </c>
      <c r="K65" s="1641">
        <f>COUNTIF(C66:I67,"休")</f>
        <v>0</v>
      </c>
      <c r="L65" s="1613"/>
      <c r="M65" s="4281"/>
      <c r="N65" s="4290"/>
      <c r="O65" s="4286"/>
      <c r="P65" s="4286"/>
      <c r="Q65" s="4286"/>
      <c r="R65" s="4286"/>
      <c r="S65" s="4286"/>
      <c r="T65" s="4288"/>
      <c r="U65" s="1640" t="s">
        <v>1062</v>
      </c>
      <c r="V65" s="1641">
        <f>COUNTIF(N66:T67,"休")</f>
        <v>0</v>
      </c>
      <c r="Y65" s="4281"/>
      <c r="Z65" s="4290"/>
      <c r="AA65" s="4286"/>
      <c r="AB65" s="4286"/>
      <c r="AC65" s="4286"/>
      <c r="AD65" s="4286"/>
      <c r="AE65" s="4286"/>
      <c r="AF65" s="4288"/>
      <c r="AG65" s="1640" t="s">
        <v>1062</v>
      </c>
      <c r="AH65" s="1641">
        <f>COUNTIF(Z66:AF67,"休")</f>
        <v>1</v>
      </c>
      <c r="AJ65" s="4281"/>
      <c r="AK65" s="4290"/>
      <c r="AL65" s="4286"/>
      <c r="AM65" s="4286"/>
      <c r="AN65" s="4286"/>
      <c r="AO65" s="4286"/>
      <c r="AP65" s="4286"/>
      <c r="AQ65" s="4288"/>
      <c r="AR65" s="1640" t="s">
        <v>1062</v>
      </c>
      <c r="AS65" s="1641">
        <f>COUNTIF(AK66:AQ67,"休")</f>
        <v>0</v>
      </c>
      <c r="AV65" s="4281"/>
      <c r="AW65" s="4290"/>
      <c r="AX65" s="4286"/>
      <c r="AY65" s="4286"/>
      <c r="AZ65" s="4286"/>
      <c r="BA65" s="4286"/>
      <c r="BB65" s="4286"/>
      <c r="BC65" s="4288"/>
      <c r="BD65" s="1640" t="s">
        <v>1062</v>
      </c>
      <c r="BE65" s="1641">
        <f>COUNTIF(AW66:BC67,"休")</f>
        <v>0</v>
      </c>
      <c r="BG65" s="4281"/>
      <c r="BH65" s="4290"/>
      <c r="BI65" s="4286"/>
      <c r="BJ65" s="4286"/>
      <c r="BK65" s="4286"/>
      <c r="BL65" s="4286"/>
      <c r="BM65" s="4286"/>
      <c r="BN65" s="4288"/>
      <c r="BO65" s="1640" t="s">
        <v>1062</v>
      </c>
      <c r="BP65" s="1641">
        <f>COUNTIF(BH66:BN67,"休")</f>
        <v>0</v>
      </c>
    </row>
    <row r="66" spans="1:74" ht="14.25" customHeight="1">
      <c r="A66" s="1613"/>
      <c r="B66" s="4281" t="s">
        <v>1055</v>
      </c>
      <c r="C66" s="4283"/>
      <c r="D66" s="4277"/>
      <c r="E66" s="4277"/>
      <c r="F66" s="4277"/>
      <c r="G66" s="4277"/>
      <c r="H66" s="4277"/>
      <c r="I66" s="4279"/>
      <c r="J66" s="1640" t="s">
        <v>1063</v>
      </c>
      <c r="K66" s="1646">
        <f>K65/K64</f>
        <v>0</v>
      </c>
      <c r="L66" s="1613"/>
      <c r="M66" s="4281" t="s">
        <v>1055</v>
      </c>
      <c r="N66" s="4283"/>
      <c r="O66" s="4277"/>
      <c r="P66" s="4277"/>
      <c r="Q66" s="4277"/>
      <c r="R66" s="4277"/>
      <c r="S66" s="4277"/>
      <c r="T66" s="4279"/>
      <c r="U66" s="1640" t="s">
        <v>1063</v>
      </c>
      <c r="V66" s="1646">
        <f>V65/V64</f>
        <v>0</v>
      </c>
      <c r="Y66" s="4281" t="s">
        <v>1055</v>
      </c>
      <c r="Z66" s="4283" t="s">
        <v>1067</v>
      </c>
      <c r="AA66" s="4277"/>
      <c r="AB66" s="4277"/>
      <c r="AC66" s="4277"/>
      <c r="AD66" s="4277"/>
      <c r="AE66" s="4277"/>
      <c r="AF66" s="4279"/>
      <c r="AG66" s="1640" t="s">
        <v>1063</v>
      </c>
      <c r="AH66" s="1646">
        <f>AH65/AH64</f>
        <v>0.14285714285714285</v>
      </c>
      <c r="AJ66" s="4281" t="s">
        <v>1055</v>
      </c>
      <c r="AK66" s="4283"/>
      <c r="AL66" s="4277"/>
      <c r="AM66" s="4277"/>
      <c r="AN66" s="4277"/>
      <c r="AO66" s="4277"/>
      <c r="AP66" s="4277"/>
      <c r="AQ66" s="4279"/>
      <c r="AR66" s="1640" t="s">
        <v>1063</v>
      </c>
      <c r="AS66" s="1646" t="e">
        <f>AS65/AS64</f>
        <v>#DIV/0!</v>
      </c>
      <c r="AV66" s="4281" t="s">
        <v>1055</v>
      </c>
      <c r="AW66" s="4283"/>
      <c r="AX66" s="4277"/>
      <c r="AY66" s="4277"/>
      <c r="AZ66" s="4277"/>
      <c r="BA66" s="4277"/>
      <c r="BB66" s="4277"/>
      <c r="BC66" s="4279"/>
      <c r="BD66" s="1640" t="s">
        <v>1063</v>
      </c>
      <c r="BE66" s="1646" t="e">
        <f>BE65/BE64</f>
        <v>#DIV/0!</v>
      </c>
      <c r="BG66" s="4281" t="s">
        <v>1055</v>
      </c>
      <c r="BH66" s="4283"/>
      <c r="BI66" s="4277"/>
      <c r="BJ66" s="4277"/>
      <c r="BK66" s="4277"/>
      <c r="BL66" s="4277"/>
      <c r="BM66" s="4277"/>
      <c r="BN66" s="4279"/>
      <c r="BO66" s="1640" t="s">
        <v>1063</v>
      </c>
      <c r="BP66" s="1646" t="e">
        <f>BP65/BP64</f>
        <v>#DIV/0!</v>
      </c>
    </row>
    <row r="67" spans="1:74" ht="14.25" customHeight="1">
      <c r="A67" s="1613"/>
      <c r="B67" s="4281"/>
      <c r="C67" s="4283"/>
      <c r="D67" s="4277"/>
      <c r="E67" s="4277"/>
      <c r="F67" s="4277"/>
      <c r="G67" s="4277"/>
      <c r="H67" s="4277"/>
      <c r="I67" s="4279"/>
      <c r="J67" s="1640" t="s">
        <v>1051</v>
      </c>
      <c r="K67" s="1641">
        <f>COUNTA(C68:I68)</f>
        <v>0</v>
      </c>
      <c r="L67" s="1613"/>
      <c r="M67" s="4281"/>
      <c r="N67" s="4283"/>
      <c r="O67" s="4277"/>
      <c r="P67" s="4277"/>
      <c r="Q67" s="4277"/>
      <c r="R67" s="4277"/>
      <c r="S67" s="4277"/>
      <c r="T67" s="4279"/>
      <c r="U67" s="1640" t="s">
        <v>1051</v>
      </c>
      <c r="V67" s="1641">
        <f>COUNTA(N68:T68)</f>
        <v>0</v>
      </c>
      <c r="Y67" s="4281"/>
      <c r="Z67" s="4283"/>
      <c r="AA67" s="4277"/>
      <c r="AB67" s="4277"/>
      <c r="AC67" s="4277"/>
      <c r="AD67" s="4277"/>
      <c r="AE67" s="4277"/>
      <c r="AF67" s="4279"/>
      <c r="AG67" s="1640" t="s">
        <v>1051</v>
      </c>
      <c r="AH67" s="1641">
        <f>COUNTA(Z68:AF68)</f>
        <v>0</v>
      </c>
      <c r="AJ67" s="4281"/>
      <c r="AK67" s="4283"/>
      <c r="AL67" s="4277"/>
      <c r="AM67" s="4277"/>
      <c r="AN67" s="4277"/>
      <c r="AO67" s="4277"/>
      <c r="AP67" s="4277"/>
      <c r="AQ67" s="4279"/>
      <c r="AR67" s="1640" t="s">
        <v>1051</v>
      </c>
      <c r="AS67" s="1641">
        <f>COUNTA(AK68:AQ68)</f>
        <v>0</v>
      </c>
      <c r="AV67" s="4281"/>
      <c r="AW67" s="4283"/>
      <c r="AX67" s="4277"/>
      <c r="AY67" s="4277"/>
      <c r="AZ67" s="4277"/>
      <c r="BA67" s="4277"/>
      <c r="BB67" s="4277"/>
      <c r="BC67" s="4279"/>
      <c r="BD67" s="1640" t="s">
        <v>1051</v>
      </c>
      <c r="BE67" s="1641">
        <f>COUNTA(AW68:BC68)</f>
        <v>0</v>
      </c>
      <c r="BG67" s="4281"/>
      <c r="BH67" s="4283"/>
      <c r="BI67" s="4277"/>
      <c r="BJ67" s="4277"/>
      <c r="BK67" s="4277"/>
      <c r="BL67" s="4277"/>
      <c r="BM67" s="4277"/>
      <c r="BN67" s="4279"/>
      <c r="BO67" s="1640" t="s">
        <v>1051</v>
      </c>
      <c r="BP67" s="1641">
        <f>COUNTA(BH68:BN68)</f>
        <v>0</v>
      </c>
    </row>
    <row r="68" spans="1:74" ht="14.25" customHeight="1">
      <c r="A68" s="1613"/>
      <c r="B68" s="4281" t="s">
        <v>1057</v>
      </c>
      <c r="C68" s="4283"/>
      <c r="D68" s="4277"/>
      <c r="E68" s="4277"/>
      <c r="F68" s="4277"/>
      <c r="G68" s="4277"/>
      <c r="H68" s="4277"/>
      <c r="I68" s="4279"/>
      <c r="J68" s="1640" t="s">
        <v>1064</v>
      </c>
      <c r="K68" s="1646">
        <f>K67/K64</f>
        <v>0</v>
      </c>
      <c r="L68" s="1613"/>
      <c r="M68" s="4281" t="s">
        <v>1057</v>
      </c>
      <c r="N68" s="4283"/>
      <c r="O68" s="4277"/>
      <c r="P68" s="4277"/>
      <c r="Q68" s="4277"/>
      <c r="R68" s="4277"/>
      <c r="S68" s="4277"/>
      <c r="T68" s="4279"/>
      <c r="U68" s="1640" t="s">
        <v>1064</v>
      </c>
      <c r="V68" s="1646">
        <f>V67/V64</f>
        <v>0</v>
      </c>
      <c r="Y68" s="4281" t="s">
        <v>1057</v>
      </c>
      <c r="Z68" s="4283"/>
      <c r="AA68" s="4277"/>
      <c r="AB68" s="4277"/>
      <c r="AC68" s="4277"/>
      <c r="AD68" s="4277"/>
      <c r="AE68" s="4277"/>
      <c r="AF68" s="4279"/>
      <c r="AG68" s="1640" t="s">
        <v>1064</v>
      </c>
      <c r="AH68" s="1646">
        <f>AH67/AH64</f>
        <v>0</v>
      </c>
      <c r="AJ68" s="4281" t="s">
        <v>1057</v>
      </c>
      <c r="AK68" s="4283"/>
      <c r="AL68" s="4277"/>
      <c r="AM68" s="4277"/>
      <c r="AN68" s="4277"/>
      <c r="AO68" s="4277"/>
      <c r="AP68" s="4277"/>
      <c r="AQ68" s="4279"/>
      <c r="AR68" s="1640" t="s">
        <v>1064</v>
      </c>
      <c r="AS68" s="1646" t="e">
        <f>AS67/AS64</f>
        <v>#DIV/0!</v>
      </c>
      <c r="AV68" s="4281" t="s">
        <v>1057</v>
      </c>
      <c r="AW68" s="4283"/>
      <c r="AX68" s="4277"/>
      <c r="AY68" s="4277"/>
      <c r="AZ68" s="4277"/>
      <c r="BA68" s="4277"/>
      <c r="BB68" s="4277"/>
      <c r="BC68" s="4279"/>
      <c r="BD68" s="1640" t="s">
        <v>1064</v>
      </c>
      <c r="BE68" s="1646" t="e">
        <f>BE67/BE64</f>
        <v>#DIV/0!</v>
      </c>
      <c r="BG68" s="4281" t="s">
        <v>1057</v>
      </c>
      <c r="BH68" s="4283"/>
      <c r="BI68" s="4277"/>
      <c r="BJ68" s="4277"/>
      <c r="BK68" s="4277"/>
      <c r="BL68" s="4277"/>
      <c r="BM68" s="4277"/>
      <c r="BN68" s="4279"/>
      <c r="BO68" s="1640" t="s">
        <v>1064</v>
      </c>
      <c r="BP68" s="1646" t="e">
        <f>BP67/BP64</f>
        <v>#DIV/0!</v>
      </c>
    </row>
    <row r="69" spans="1:74" ht="14.25" customHeight="1">
      <c r="A69" s="1613"/>
      <c r="B69" s="4282"/>
      <c r="C69" s="4284"/>
      <c r="D69" s="4278"/>
      <c r="E69" s="4278"/>
      <c r="F69" s="4278"/>
      <c r="G69" s="4278"/>
      <c r="H69" s="4278"/>
      <c r="I69" s="4280"/>
      <c r="J69" s="1650" t="s">
        <v>2387</v>
      </c>
      <c r="K69" s="1649" t="str">
        <f>IF(1&gt;K62,"対象外",IF(K67&gt;=K62,"OK","NG"))</f>
        <v>NG</v>
      </c>
      <c r="L69" s="1613"/>
      <c r="M69" s="4282"/>
      <c r="N69" s="4284"/>
      <c r="O69" s="4278"/>
      <c r="P69" s="4278"/>
      <c r="Q69" s="4278"/>
      <c r="R69" s="4278"/>
      <c r="S69" s="4278"/>
      <c r="T69" s="4280"/>
      <c r="U69" s="1650" t="s">
        <v>2387</v>
      </c>
      <c r="V69" s="1649" t="str">
        <f>IF(1&gt;V62,"対象外",IF(V67&gt;=V62,"OK","NG"))</f>
        <v>NG</v>
      </c>
      <c r="Y69" s="4282"/>
      <c r="Z69" s="4284"/>
      <c r="AA69" s="4278"/>
      <c r="AB69" s="4278"/>
      <c r="AC69" s="4278"/>
      <c r="AD69" s="4278"/>
      <c r="AE69" s="4278"/>
      <c r="AF69" s="4280"/>
      <c r="AG69" s="1650" t="s">
        <v>2387</v>
      </c>
      <c r="AH69" s="1649" t="str">
        <f>IF(1&gt;AH62,"対象外",IF(AH67&gt;=AH62,"OK","NG"))</f>
        <v>NG</v>
      </c>
      <c r="AJ69" s="4282"/>
      <c r="AK69" s="4284"/>
      <c r="AL69" s="4278"/>
      <c r="AM69" s="4278"/>
      <c r="AN69" s="4278"/>
      <c r="AO69" s="4278"/>
      <c r="AP69" s="4278"/>
      <c r="AQ69" s="4280"/>
      <c r="AR69" s="1650" t="s">
        <v>2387</v>
      </c>
      <c r="AS69" s="1649" t="str">
        <f>IF(1&gt;AS62,"対象外",IF(AH50&gt;=AH45,"OK","NG"))</f>
        <v>対象外</v>
      </c>
      <c r="AV69" s="4282"/>
      <c r="AW69" s="4284"/>
      <c r="AX69" s="4278"/>
      <c r="AY69" s="4278"/>
      <c r="AZ69" s="4278"/>
      <c r="BA69" s="4278"/>
      <c r="BB69" s="4278"/>
      <c r="BC69" s="4280"/>
      <c r="BD69" s="1650" t="s">
        <v>2387</v>
      </c>
      <c r="BE69" s="1649" t="str">
        <f>IF(1&gt;BE62,"対象外",IF(BE67&gt;=BE62,"OK","NG"))</f>
        <v>対象外</v>
      </c>
      <c r="BG69" s="4282"/>
      <c r="BH69" s="4284"/>
      <c r="BI69" s="4278"/>
      <c r="BJ69" s="4278"/>
      <c r="BK69" s="4278"/>
      <c r="BL69" s="4278"/>
      <c r="BM69" s="4278"/>
      <c r="BN69" s="4280"/>
      <c r="BO69" s="1650" t="s">
        <v>2387</v>
      </c>
      <c r="BP69" s="1649" t="str">
        <f>IF(1&gt;BP62,"対象外",IF(BP67&gt;=BP62,"OK","NG"))</f>
        <v>対象外</v>
      </c>
      <c r="BV69" s="1615" t="str">
        <f t="shared" si="11"/>
        <v>NG</v>
      </c>
    </row>
    <row r="70" spans="1:74" ht="14.25" hidden="1" customHeight="1">
      <c r="A70" s="1613"/>
      <c r="B70" s="1617"/>
      <c r="C70" s="1617"/>
      <c r="D70" s="1617"/>
      <c r="E70" s="1617"/>
      <c r="F70" s="1617"/>
      <c r="G70" s="1617"/>
      <c r="H70" s="1651">
        <f>IF(AND(DAY(H62)&gt;=22,DAY(H62)&lt;=28,H63="土"),1,0)</f>
        <v>1</v>
      </c>
      <c r="I70" s="1617"/>
      <c r="J70" s="1613"/>
      <c r="K70" s="1613"/>
      <c r="L70" s="1613"/>
      <c r="M70" s="1617"/>
      <c r="N70" s="1617"/>
      <c r="O70" s="1617"/>
      <c r="P70" s="1617"/>
      <c r="Q70" s="1617"/>
      <c r="R70" s="1617"/>
      <c r="S70" s="1651">
        <f>IF(AND(DAY(S62)&gt;=22,DAY(S62)&lt;=28,S63="土"),1,0)</f>
        <v>0</v>
      </c>
      <c r="T70" s="1617"/>
      <c r="U70" s="1613"/>
      <c r="V70" s="1613"/>
      <c r="Y70" s="1617"/>
      <c r="Z70" s="1617"/>
      <c r="AA70" s="1617"/>
      <c r="AB70" s="1617"/>
      <c r="AC70" s="1617"/>
      <c r="AD70" s="1617"/>
      <c r="AE70" s="1651">
        <f>IF(AND(DAY(AE62)&gt;=22,DAY(AE62)&lt;=28,AE63="土"),1,0)</f>
        <v>0</v>
      </c>
      <c r="AF70" s="1617"/>
      <c r="AG70" s="1613"/>
      <c r="AH70" s="1613"/>
      <c r="AJ70" s="1617"/>
      <c r="AK70" s="1617"/>
      <c r="AL70" s="1617"/>
      <c r="AM70" s="1617"/>
      <c r="AN70" s="1617"/>
      <c r="AO70" s="1617"/>
      <c r="AP70" s="1651" t="e">
        <f>IF(AND(DAY(AP62)&gt;=22,DAY(AP62)&lt;=28,AP63="土"),1,0)</f>
        <v>#VALUE!</v>
      </c>
      <c r="AQ70" s="1617"/>
      <c r="AR70" s="1613"/>
      <c r="AS70" s="1613"/>
      <c r="AV70" s="1617"/>
      <c r="AW70" s="1617"/>
      <c r="AX70" s="1617"/>
      <c r="AY70" s="1617"/>
      <c r="AZ70" s="1617"/>
      <c r="BA70" s="1617"/>
      <c r="BB70" s="1651"/>
      <c r="BC70" s="1617"/>
      <c r="BD70" s="1613"/>
      <c r="BE70" s="1613"/>
      <c r="BG70" s="1617"/>
      <c r="BH70" s="1617"/>
      <c r="BI70" s="1617"/>
      <c r="BJ70" s="1617"/>
      <c r="BK70" s="1617"/>
      <c r="BL70" s="1617"/>
      <c r="BM70" s="1651" t="e">
        <f>IF(AND(DAY(BM62)&gt;=22,DAY(BM62)&lt;=28,BM63="土"),1,0)</f>
        <v>#VALUE!</v>
      </c>
      <c r="BN70" s="1617"/>
      <c r="BO70" s="1613"/>
      <c r="BP70" s="1613"/>
      <c r="BU70" s="1615">
        <f t="shared" si="12"/>
        <v>1</v>
      </c>
      <c r="BV70" s="1615" t="str">
        <f t="shared" si="11"/>
        <v>NG</v>
      </c>
    </row>
    <row r="71" spans="1:74" ht="14.25" hidden="1" customHeight="1">
      <c r="A71" s="1613"/>
      <c r="B71" s="1617"/>
      <c r="C71" s="1617"/>
      <c r="D71" s="1617"/>
      <c r="E71" s="1617"/>
      <c r="F71" s="1617"/>
      <c r="G71" s="1617"/>
      <c r="H71" s="1651">
        <f>IF(AND(DAY(H62)&gt;=22,DAY(H62)&lt;=28,H63="土",OR(H68="休",H68="雨")),1,0)</f>
        <v>0</v>
      </c>
      <c r="I71" s="1617"/>
      <c r="J71" s="1613"/>
      <c r="K71" s="1613"/>
      <c r="L71" s="1613"/>
      <c r="M71" s="1617"/>
      <c r="N71" s="1617"/>
      <c r="O71" s="1617"/>
      <c r="P71" s="1617"/>
      <c r="Q71" s="1617"/>
      <c r="R71" s="1617"/>
      <c r="S71" s="1651">
        <f>IF(AND(DAY(S62)&gt;=22,DAY(S62)&lt;=28,S63="土",OR(S68="休",S68="雨")),1,0)</f>
        <v>0</v>
      </c>
      <c r="T71" s="1617"/>
      <c r="U71" s="1613"/>
      <c r="V71" s="1613"/>
      <c r="Y71" s="1617"/>
      <c r="Z71" s="1617"/>
      <c r="AA71" s="1617"/>
      <c r="AB71" s="1617"/>
      <c r="AC71" s="1617"/>
      <c r="AD71" s="1617"/>
      <c r="AE71" s="1651">
        <f>IF(AND(DAY(AE62)&gt;=22,DAY(AE62)&lt;=28,AE63="土",OR(AE68="休",AE68="雨")),1,0)</f>
        <v>0</v>
      </c>
      <c r="AF71" s="1617"/>
      <c r="AG71" s="1613"/>
      <c r="AH71" s="1613"/>
      <c r="AJ71" s="1617"/>
      <c r="AK71" s="1617"/>
      <c r="AL71" s="1617"/>
      <c r="AM71" s="1617"/>
      <c r="AN71" s="1617"/>
      <c r="AO71" s="1617"/>
      <c r="AP71" s="1651" t="e">
        <f>IF(AND(DAY(AP62)&gt;=22,DAY(AP62)&lt;=28,AP63="土",OR(AP68="休",AP68="雨")),1,0)</f>
        <v>#VALUE!</v>
      </c>
      <c r="AQ71" s="1617"/>
      <c r="AR71" s="1613"/>
      <c r="AS71" s="1613"/>
      <c r="AV71" s="1617"/>
      <c r="AW71" s="1617"/>
      <c r="AX71" s="1617"/>
      <c r="AY71" s="1617"/>
      <c r="AZ71" s="1617"/>
      <c r="BA71" s="1617"/>
      <c r="BB71" s="1651"/>
      <c r="BC71" s="1617"/>
      <c r="BD71" s="1613"/>
      <c r="BE71" s="1613"/>
      <c r="BG71" s="1617"/>
      <c r="BH71" s="1617"/>
      <c r="BI71" s="1617"/>
      <c r="BJ71" s="1617"/>
      <c r="BK71" s="1617"/>
      <c r="BL71" s="1617"/>
      <c r="BM71" s="1651" t="e">
        <f>IF(AND(DAY(BM62)&gt;=22,DAY(BM62)&lt;=28,BM63="土",OR(BM68="休",BM68="雨")),1,0)</f>
        <v>#VALUE!</v>
      </c>
      <c r="BN71" s="1617"/>
      <c r="BO71" s="1613"/>
      <c r="BP71" s="1613"/>
      <c r="BU71" s="1615">
        <f t="shared" si="12"/>
        <v>0</v>
      </c>
      <c r="BV71" s="1615" t="str">
        <f t="shared" si="11"/>
        <v>OK</v>
      </c>
    </row>
    <row r="72" spans="1:74" ht="14.25" hidden="1" customHeight="1">
      <c r="A72" s="1613"/>
      <c r="B72" s="1617"/>
      <c r="C72" s="1617"/>
      <c r="D72" s="1617"/>
      <c r="E72" s="1617"/>
      <c r="F72" s="1617"/>
      <c r="G72" s="1617"/>
      <c r="H72" s="1651">
        <f>IF(AND(DAY(H62)&gt;=8,DAY(H62)&lt;=14,H63="土"),1,0)</f>
        <v>0</v>
      </c>
      <c r="I72" s="1617"/>
      <c r="J72" s="1613"/>
      <c r="K72" s="1613"/>
      <c r="L72" s="1613"/>
      <c r="M72" s="1617"/>
      <c r="N72" s="1617"/>
      <c r="O72" s="1617"/>
      <c r="P72" s="1617"/>
      <c r="Q72" s="1617"/>
      <c r="R72" s="1617"/>
      <c r="S72" s="1651">
        <f>IF(AND(DAY(S62)&gt;=8,DAY(S62)&lt;=14,S63="土"),1,0)</f>
        <v>0</v>
      </c>
      <c r="T72" s="1617"/>
      <c r="U72" s="1613"/>
      <c r="V72" s="1613"/>
      <c r="Y72" s="1617"/>
      <c r="Z72" s="1617"/>
      <c r="AA72" s="1617"/>
      <c r="AB72" s="1617"/>
      <c r="AC72" s="1617"/>
      <c r="AD72" s="1617"/>
      <c r="AE72" s="1651">
        <f>IF(AND(DAY(AE62)&gt;=8,DAY(AE62)&lt;=14,AE63="土"),1,0)</f>
        <v>0</v>
      </c>
      <c r="AF72" s="1617"/>
      <c r="AG72" s="1613"/>
      <c r="AH72" s="1613"/>
      <c r="AJ72" s="1617"/>
      <c r="AK72" s="1617"/>
      <c r="AL72" s="1617"/>
      <c r="AM72" s="1617"/>
      <c r="AN72" s="1617"/>
      <c r="AO72" s="1617"/>
      <c r="AP72" s="1651" t="e">
        <f>IF(AND(DAY(AP62)&gt;=8,DAY(AP62)&lt;=14,AP63="土"),1,0)</f>
        <v>#VALUE!</v>
      </c>
      <c r="AQ72" s="1617"/>
      <c r="AR72" s="1613"/>
      <c r="AS72" s="1613"/>
      <c r="AV72" s="1617"/>
      <c r="AW72" s="1617"/>
      <c r="AX72" s="1617"/>
      <c r="AY72" s="1617"/>
      <c r="AZ72" s="1617"/>
      <c r="BA72" s="1617"/>
      <c r="BB72" s="1651"/>
      <c r="BC72" s="1617"/>
      <c r="BD72" s="1613"/>
      <c r="BE72" s="1613"/>
      <c r="BG72" s="1617"/>
      <c r="BH72" s="1617"/>
      <c r="BI72" s="1617"/>
      <c r="BJ72" s="1617"/>
      <c r="BK72" s="1617"/>
      <c r="BL72" s="1617"/>
      <c r="BM72" s="1651" t="e">
        <f>IF(AND(DAY(BM62)&gt;=8,DAY(BM62)&lt;=14,BM63="土"),1,0)</f>
        <v>#VALUE!</v>
      </c>
      <c r="BN72" s="1617"/>
      <c r="BO72" s="1613"/>
      <c r="BP72" s="1613"/>
      <c r="BU72" s="1615">
        <f t="shared" si="12"/>
        <v>0</v>
      </c>
      <c r="BV72" s="1615" t="str">
        <f t="shared" si="11"/>
        <v>OK</v>
      </c>
    </row>
    <row r="73" spans="1:74" ht="14.25" hidden="1" customHeight="1">
      <c r="A73" s="1613"/>
      <c r="B73" s="1617"/>
      <c r="C73" s="1617"/>
      <c r="D73" s="1617"/>
      <c r="E73" s="1617"/>
      <c r="F73" s="1617"/>
      <c r="G73" s="1617"/>
      <c r="H73" s="1651">
        <f>IF(AND(DAY(H62)&gt;=8,DAY(H62)&lt;=14,H63="土",OR(H68="休",H68="雨")),1,0)</f>
        <v>0</v>
      </c>
      <c r="I73" s="1617"/>
      <c r="J73" s="1613"/>
      <c r="K73" s="1613"/>
      <c r="L73" s="1613"/>
      <c r="M73" s="1617"/>
      <c r="N73" s="1617"/>
      <c r="O73" s="1617"/>
      <c r="P73" s="1617"/>
      <c r="Q73" s="1617"/>
      <c r="R73" s="1617"/>
      <c r="S73" s="1651">
        <f>IF(AND(DAY(S62)&gt;=8,DAY(S62)&lt;=14,S63="土",OR(S68="休",S68="雨")),1,0)</f>
        <v>0</v>
      </c>
      <c r="T73" s="1617"/>
      <c r="U73" s="1613"/>
      <c r="V73" s="1613"/>
      <c r="Y73" s="1617"/>
      <c r="Z73" s="1617"/>
      <c r="AA73" s="1617"/>
      <c r="AB73" s="1617"/>
      <c r="AC73" s="1617"/>
      <c r="AD73" s="1617"/>
      <c r="AE73" s="1651">
        <f>IF(AND(DAY(AE62)&gt;=8,DAY(AE62)&lt;=14,AE63="土",OR(AE68="休",AE68="雨")),1,0)</f>
        <v>0</v>
      </c>
      <c r="AF73" s="1617"/>
      <c r="AG73" s="1613"/>
      <c r="AH73" s="1613"/>
      <c r="AJ73" s="1617"/>
      <c r="AK73" s="1617"/>
      <c r="AL73" s="1617"/>
      <c r="AM73" s="1617"/>
      <c r="AN73" s="1617"/>
      <c r="AO73" s="1617"/>
      <c r="AP73" s="1651" t="e">
        <f>IF(AND(DAY(AP62)&gt;=8,DAY(AP62)&lt;=14,AP63="土",OR(AP68="休",AP68="雨")),1,0)</f>
        <v>#VALUE!</v>
      </c>
      <c r="AQ73" s="1617"/>
      <c r="AR73" s="1613"/>
      <c r="AS73" s="1613"/>
      <c r="AV73" s="1617"/>
      <c r="AW73" s="1617"/>
      <c r="AX73" s="1617"/>
      <c r="AY73" s="1617"/>
      <c r="AZ73" s="1617"/>
      <c r="BA73" s="1617"/>
      <c r="BB73" s="1651"/>
      <c r="BC73" s="1617"/>
      <c r="BD73" s="1613"/>
      <c r="BE73" s="1613"/>
      <c r="BG73" s="1617"/>
      <c r="BH73" s="1617"/>
      <c r="BI73" s="1617"/>
      <c r="BJ73" s="1617"/>
      <c r="BK73" s="1617"/>
      <c r="BL73" s="1617"/>
      <c r="BM73" s="1651" t="e">
        <f>IF(AND(DAY(BM62)&gt;=8,DAY(BM62)&lt;=14,BM63="土",OR(BM68="休",BM68="雨")),1,0)</f>
        <v>#VALUE!</v>
      </c>
      <c r="BN73" s="1617"/>
      <c r="BO73" s="1613"/>
      <c r="BP73" s="1613"/>
      <c r="BU73" s="1615">
        <f t="shared" si="12"/>
        <v>0</v>
      </c>
      <c r="BV73" s="1615" t="str">
        <f t="shared" si="11"/>
        <v>OK</v>
      </c>
    </row>
    <row r="74" spans="1:74" ht="14.25" customHeight="1">
      <c r="A74" s="1613"/>
      <c r="B74" s="1617"/>
      <c r="C74" s="1617"/>
      <c r="D74" s="1617"/>
      <c r="E74" s="1617"/>
      <c r="F74" s="1617"/>
      <c r="G74" s="1617"/>
      <c r="H74" s="1617"/>
      <c r="I74" s="1617"/>
      <c r="J74" s="1613"/>
      <c r="K74" s="1613"/>
      <c r="L74" s="1613"/>
      <c r="M74" s="1617"/>
      <c r="N74" s="1617"/>
      <c r="O74" s="1617"/>
      <c r="P74" s="1617"/>
      <c r="Q74" s="1617"/>
      <c r="R74" s="1617"/>
      <c r="S74" s="1617"/>
      <c r="T74" s="1617"/>
      <c r="U74" s="1613"/>
      <c r="V74" s="1613"/>
      <c r="Y74" s="1617"/>
      <c r="Z74" s="1617"/>
      <c r="AA74" s="1617"/>
      <c r="AB74" s="1617"/>
      <c r="AC74" s="1617"/>
      <c r="AD74" s="1617"/>
      <c r="AE74" s="1617"/>
      <c r="AF74" s="1617"/>
      <c r="AG74" s="1613"/>
      <c r="AH74" s="1613"/>
      <c r="AJ74" s="1617"/>
      <c r="AK74" s="1617"/>
      <c r="AL74" s="1617"/>
      <c r="AM74" s="1617"/>
      <c r="AN74" s="1617"/>
      <c r="AO74" s="1617"/>
      <c r="AP74" s="1617"/>
      <c r="AQ74" s="1617"/>
      <c r="AR74" s="1613"/>
      <c r="AS74" s="1613"/>
      <c r="AV74" s="1617"/>
      <c r="AW74" s="1617"/>
      <c r="AX74" s="1617"/>
      <c r="AY74" s="1617"/>
      <c r="AZ74" s="1617"/>
      <c r="BA74" s="1617"/>
      <c r="BB74" s="1617"/>
      <c r="BC74" s="1617"/>
      <c r="BD74" s="1613"/>
      <c r="BE74" s="1613"/>
      <c r="BG74" s="1617"/>
      <c r="BH74" s="1617"/>
      <c r="BI74" s="1617"/>
      <c r="BJ74" s="1617"/>
      <c r="BK74" s="1617"/>
      <c r="BL74" s="1617"/>
      <c r="BM74" s="1617"/>
      <c r="BN74" s="1617"/>
      <c r="BO74" s="1613"/>
      <c r="BP74" s="1613"/>
    </row>
    <row r="75" spans="1:74" ht="14.25" customHeight="1">
      <c r="A75" s="1613"/>
      <c r="B75" s="1613"/>
      <c r="C75" s="1613"/>
      <c r="D75" s="1613"/>
      <c r="E75" s="1613"/>
      <c r="F75" s="1613"/>
      <c r="G75" s="1613"/>
      <c r="H75" s="1613"/>
      <c r="I75" s="1613"/>
      <c r="J75" s="1613"/>
      <c r="K75" s="1613"/>
      <c r="L75" s="1613"/>
      <c r="M75" s="1613"/>
      <c r="N75" s="1613"/>
      <c r="O75" s="1613"/>
      <c r="P75" s="1613"/>
      <c r="Q75" s="1613"/>
      <c r="R75" s="1613"/>
      <c r="S75" s="1613"/>
      <c r="T75" s="1613"/>
      <c r="U75" s="1613"/>
      <c r="V75" s="1613"/>
    </row>
    <row r="76" spans="1:74" ht="14.25" hidden="1" customHeight="1">
      <c r="A76" s="1613"/>
      <c r="B76" s="1613"/>
      <c r="C76" s="1628">
        <f>YEAR(I60+1)</f>
        <v>2026</v>
      </c>
      <c r="D76" s="1628">
        <f>MONTH(I60+1)</f>
        <v>4</v>
      </c>
      <c r="E76" s="1628">
        <f>DAY(I60+1)</f>
        <v>27</v>
      </c>
      <c r="F76" s="1628"/>
      <c r="G76" s="1628"/>
      <c r="H76" s="1628"/>
      <c r="I76" s="1628"/>
      <c r="J76" s="1613"/>
      <c r="K76" s="1613"/>
      <c r="L76" s="1613"/>
      <c r="M76" s="1613"/>
      <c r="N76" s="1628">
        <f>YEAR(T60+1)</f>
        <v>2026</v>
      </c>
      <c r="O76" s="1628">
        <f>MONTH(T60+1)</f>
        <v>6</v>
      </c>
      <c r="P76" s="1628">
        <f>DAY(T60+1)</f>
        <v>22</v>
      </c>
      <c r="Q76" s="1628"/>
      <c r="R76" s="1628"/>
      <c r="S76" s="1628"/>
      <c r="T76" s="1628"/>
      <c r="U76" s="1613"/>
      <c r="V76" s="1613"/>
      <c r="Y76" s="1613"/>
      <c r="Z76" s="1628">
        <f>YEAR(AF60+1)</f>
        <v>2026</v>
      </c>
      <c r="AA76" s="1628">
        <f>MONTH(AF60+1)</f>
        <v>8</v>
      </c>
      <c r="AB76" s="1628">
        <f>DAY(AF60+1)</f>
        <v>17</v>
      </c>
      <c r="AC76" s="1628"/>
      <c r="AD76" s="1628"/>
      <c r="AE76" s="1628"/>
      <c r="AF76" s="1628"/>
      <c r="AG76" s="1613"/>
      <c r="AH76" s="1613"/>
      <c r="AJ76" s="1613"/>
      <c r="AK76" s="1628">
        <f>YEAR(AQ60+1)</f>
        <v>2026</v>
      </c>
      <c r="AL76" s="1628">
        <f>MONTH(AQ60+1)</f>
        <v>10</v>
      </c>
      <c r="AM76" s="1628">
        <f>DAY(AQ60+1)</f>
        <v>12</v>
      </c>
      <c r="AN76" s="1628"/>
      <c r="AO76" s="1628"/>
      <c r="AP76" s="1628"/>
      <c r="AQ76" s="1628"/>
      <c r="AR76" s="1613"/>
      <c r="AS76" s="1613"/>
      <c r="AV76" s="1613"/>
      <c r="AW76" s="1628">
        <f>YEAR(BC60+1)</f>
        <v>2026</v>
      </c>
      <c r="AX76" s="1628">
        <f>MONTH(BC60+1)</f>
        <v>12</v>
      </c>
      <c r="AY76" s="1628">
        <f>DAY(BC60+1)</f>
        <v>7</v>
      </c>
      <c r="AZ76" s="1628"/>
      <c r="BA76" s="1628"/>
      <c r="BB76" s="1628"/>
      <c r="BC76" s="1628"/>
      <c r="BD76" s="1613"/>
      <c r="BE76" s="1613"/>
      <c r="BG76" s="1613"/>
      <c r="BH76" s="1628">
        <f>YEAR(BN60+1)</f>
        <v>2027</v>
      </c>
      <c r="BI76" s="1628">
        <f>MONTH(BN60+1)</f>
        <v>2</v>
      </c>
      <c r="BJ76" s="1628">
        <f>DAY(BN60+1)</f>
        <v>1</v>
      </c>
      <c r="BK76" s="1628"/>
      <c r="BL76" s="1628"/>
      <c r="BM76" s="1628"/>
      <c r="BN76" s="1628"/>
      <c r="BO76" s="1613"/>
      <c r="BP76" s="1613"/>
    </row>
    <row r="77" spans="1:74" ht="14.25" hidden="1" customHeight="1">
      <c r="A77" s="1613"/>
      <c r="B77" s="1613"/>
      <c r="C77" s="1629">
        <f>I60+1</f>
        <v>46139</v>
      </c>
      <c r="D77" s="1629">
        <f>C77+1</f>
        <v>46140</v>
      </c>
      <c r="E77" s="1629">
        <f t="shared" ref="E77:I77" si="49">D77+1</f>
        <v>46141</v>
      </c>
      <c r="F77" s="1629">
        <f t="shared" si="49"/>
        <v>46142</v>
      </c>
      <c r="G77" s="1629">
        <f t="shared" si="49"/>
        <v>46143</v>
      </c>
      <c r="H77" s="1629">
        <f t="shared" si="49"/>
        <v>46144</v>
      </c>
      <c r="I77" s="1629">
        <f t="shared" si="49"/>
        <v>46145</v>
      </c>
      <c r="J77" s="1613"/>
      <c r="K77" s="1613"/>
      <c r="L77" s="1613"/>
      <c r="M77" s="1613"/>
      <c r="N77" s="1629">
        <f>T60+1</f>
        <v>46195</v>
      </c>
      <c r="O77" s="1629">
        <f t="shared" ref="O77:T77" si="50">N77+1</f>
        <v>46196</v>
      </c>
      <c r="P77" s="1629">
        <f t="shared" si="50"/>
        <v>46197</v>
      </c>
      <c r="Q77" s="1629">
        <f t="shared" si="50"/>
        <v>46198</v>
      </c>
      <c r="R77" s="1629">
        <f t="shared" si="50"/>
        <v>46199</v>
      </c>
      <c r="S77" s="1629">
        <f t="shared" si="50"/>
        <v>46200</v>
      </c>
      <c r="T77" s="1629">
        <f t="shared" si="50"/>
        <v>46201</v>
      </c>
      <c r="U77" s="1613"/>
      <c r="V77" s="1613"/>
      <c r="Y77" s="1613"/>
      <c r="Z77" s="1629">
        <f>AF60+1</f>
        <v>46251</v>
      </c>
      <c r="AA77" s="1629">
        <f t="shared" ref="AA77:AF77" si="51">Z77+1</f>
        <v>46252</v>
      </c>
      <c r="AB77" s="1629">
        <f t="shared" si="51"/>
        <v>46253</v>
      </c>
      <c r="AC77" s="1629">
        <f t="shared" si="51"/>
        <v>46254</v>
      </c>
      <c r="AD77" s="1629">
        <f t="shared" si="51"/>
        <v>46255</v>
      </c>
      <c r="AE77" s="1629">
        <f t="shared" si="51"/>
        <v>46256</v>
      </c>
      <c r="AF77" s="1629">
        <f t="shared" si="51"/>
        <v>46257</v>
      </c>
      <c r="AG77" s="1613"/>
      <c r="AH77" s="1613"/>
      <c r="AJ77" s="1613"/>
      <c r="AK77" s="1629">
        <f>AQ60+1</f>
        <v>46307</v>
      </c>
      <c r="AL77" s="1629">
        <f t="shared" ref="AL77:AQ77" si="52">AK77+1</f>
        <v>46308</v>
      </c>
      <c r="AM77" s="1629">
        <f t="shared" si="52"/>
        <v>46309</v>
      </c>
      <c r="AN77" s="1629">
        <f t="shared" si="52"/>
        <v>46310</v>
      </c>
      <c r="AO77" s="1629">
        <f t="shared" si="52"/>
        <v>46311</v>
      </c>
      <c r="AP77" s="1629">
        <f t="shared" si="52"/>
        <v>46312</v>
      </c>
      <c r="AQ77" s="1629">
        <f t="shared" si="52"/>
        <v>46313</v>
      </c>
      <c r="AR77" s="1613"/>
      <c r="AS77" s="1613"/>
      <c r="AV77" s="1613"/>
      <c r="AW77" s="1629">
        <f>BC60+1</f>
        <v>46363</v>
      </c>
      <c r="AX77" s="1629">
        <f t="shared" ref="AX77:BC77" si="53">AW77+1</f>
        <v>46364</v>
      </c>
      <c r="AY77" s="1629">
        <f t="shared" si="53"/>
        <v>46365</v>
      </c>
      <c r="AZ77" s="1629">
        <f t="shared" si="53"/>
        <v>46366</v>
      </c>
      <c r="BA77" s="1629">
        <f t="shared" si="53"/>
        <v>46367</v>
      </c>
      <c r="BB77" s="1629">
        <f t="shared" si="53"/>
        <v>46368</v>
      </c>
      <c r="BC77" s="1629">
        <f t="shared" si="53"/>
        <v>46369</v>
      </c>
      <c r="BD77" s="1613"/>
      <c r="BE77" s="1613"/>
      <c r="BG77" s="1613"/>
      <c r="BH77" s="1629">
        <f>BN60+1</f>
        <v>46419</v>
      </c>
      <c r="BI77" s="1629">
        <f t="shared" ref="BI77:BN77" si="54">BH77+1</f>
        <v>46420</v>
      </c>
      <c r="BJ77" s="1629">
        <f t="shared" si="54"/>
        <v>46421</v>
      </c>
      <c r="BK77" s="1629">
        <f t="shared" si="54"/>
        <v>46422</v>
      </c>
      <c r="BL77" s="1629">
        <f t="shared" si="54"/>
        <v>46423</v>
      </c>
      <c r="BM77" s="1629">
        <f t="shared" si="54"/>
        <v>46424</v>
      </c>
      <c r="BN77" s="1629">
        <f t="shared" si="54"/>
        <v>46425</v>
      </c>
      <c r="BO77" s="1613"/>
      <c r="BP77" s="1613"/>
    </row>
    <row r="78" spans="1:74" ht="14.25" customHeight="1">
      <c r="A78" s="1613"/>
      <c r="B78" s="1630" t="s">
        <v>2266</v>
      </c>
      <c r="C78" s="1631">
        <f>DATE($C76,$D76,1)</f>
        <v>46113</v>
      </c>
      <c r="D78" s="1632"/>
      <c r="E78" s="1632"/>
      <c r="F78" s="1632"/>
      <c r="G78" s="1632"/>
      <c r="H78" s="1632"/>
      <c r="I78" s="1632"/>
      <c r="J78" s="1632"/>
      <c r="K78" s="1633"/>
      <c r="L78" s="1613"/>
      <c r="M78" s="1630" t="s">
        <v>2266</v>
      </c>
      <c r="N78" s="1631">
        <f>DATE($N76,$O76,1)</f>
        <v>46174</v>
      </c>
      <c r="O78" s="1632"/>
      <c r="P78" s="1632"/>
      <c r="Q78" s="1632"/>
      <c r="R78" s="1632"/>
      <c r="S78" s="1632"/>
      <c r="T78" s="1632"/>
      <c r="U78" s="1632"/>
      <c r="V78" s="1633"/>
      <c r="Y78" s="1630" t="s">
        <v>2266</v>
      </c>
      <c r="Z78" s="1631">
        <f>DATE($N76,$O76,1)</f>
        <v>46174</v>
      </c>
      <c r="AA78" s="1632"/>
      <c r="AB78" s="1632"/>
      <c r="AC78" s="1632"/>
      <c r="AD78" s="1632"/>
      <c r="AE78" s="1632"/>
      <c r="AF78" s="1632"/>
      <c r="AG78" s="1632"/>
      <c r="AH78" s="1633"/>
      <c r="AJ78" s="1630" t="s">
        <v>2266</v>
      </c>
      <c r="AK78" s="1631">
        <f>DATE($AK76,$AL76,1)</f>
        <v>46296</v>
      </c>
      <c r="AL78" s="1632"/>
      <c r="AM78" s="1632"/>
      <c r="AN78" s="1632"/>
      <c r="AO78" s="1632"/>
      <c r="AP78" s="1632"/>
      <c r="AQ78" s="1632"/>
      <c r="AR78" s="1632"/>
      <c r="AS78" s="1633"/>
      <c r="AV78" s="1630" t="s">
        <v>2266</v>
      </c>
      <c r="AW78" s="1631">
        <f>DATE($AW76,$AX76,1)</f>
        <v>46357</v>
      </c>
      <c r="AX78" s="1632"/>
      <c r="AY78" s="1632"/>
      <c r="AZ78" s="1632"/>
      <c r="BA78" s="1632"/>
      <c r="BB78" s="1632"/>
      <c r="BC78" s="1632"/>
      <c r="BD78" s="1632"/>
      <c r="BE78" s="1633"/>
      <c r="BG78" s="1630" t="s">
        <v>2266</v>
      </c>
      <c r="BH78" s="1631">
        <f>DATE($BH76,$BI76,1)</f>
        <v>46419</v>
      </c>
      <c r="BI78" s="1632"/>
      <c r="BJ78" s="1632"/>
      <c r="BK78" s="1632"/>
      <c r="BL78" s="1632"/>
      <c r="BM78" s="1632"/>
      <c r="BN78" s="1632"/>
      <c r="BO78" s="1632"/>
      <c r="BP78" s="1633"/>
    </row>
    <row r="79" spans="1:74" ht="14.25" customHeight="1">
      <c r="A79" s="1613"/>
      <c r="B79" s="1634" t="s">
        <v>2385</v>
      </c>
      <c r="C79" s="1635">
        <f>IF(I60&lt;$G$5,I62+1,"")</f>
        <v>46139</v>
      </c>
      <c r="D79" s="1636">
        <f t="shared" ref="D79:I79" si="55">IF(C77&lt;$G$5,C79+1,"")</f>
        <v>46140</v>
      </c>
      <c r="E79" s="1636">
        <f t="shared" si="55"/>
        <v>46141</v>
      </c>
      <c r="F79" s="1636">
        <f t="shared" si="55"/>
        <v>46142</v>
      </c>
      <c r="G79" s="1636">
        <f t="shared" si="55"/>
        <v>46143</v>
      </c>
      <c r="H79" s="1636">
        <f>IF(G77&lt;$G$5,G79+1,"")</f>
        <v>46144</v>
      </c>
      <c r="I79" s="1636">
        <f t="shared" si="55"/>
        <v>46145</v>
      </c>
      <c r="J79" s="1637" t="s">
        <v>2268</v>
      </c>
      <c r="K79" s="1638">
        <f>COUNTIFS(C80:I80,"土",C81:I81,"")+COUNTIFS(C80:I80,"日",C81:I81,"")</f>
        <v>2</v>
      </c>
      <c r="L79" s="1613"/>
      <c r="M79" s="1634" t="s">
        <v>2385</v>
      </c>
      <c r="N79" s="1635">
        <f>IF(T60&lt;$G$5,T62+1,"")</f>
        <v>46195</v>
      </c>
      <c r="O79" s="1636">
        <f t="shared" ref="O79:T79" si="56">IF(N77&lt;$G$5,N79+1,"")</f>
        <v>46196</v>
      </c>
      <c r="P79" s="1636">
        <f t="shared" si="56"/>
        <v>46197</v>
      </c>
      <c r="Q79" s="1636">
        <f t="shared" si="56"/>
        <v>46198</v>
      </c>
      <c r="R79" s="1636">
        <f t="shared" si="56"/>
        <v>46199</v>
      </c>
      <c r="S79" s="1636">
        <f t="shared" si="56"/>
        <v>46200</v>
      </c>
      <c r="T79" s="1636">
        <f t="shared" si="56"/>
        <v>46201</v>
      </c>
      <c r="U79" s="1637" t="s">
        <v>2268</v>
      </c>
      <c r="V79" s="1638">
        <f>COUNTIFS(N80:T80,"土",N81:T81,"")+COUNTIFS(N80:T80,"日",N81:T81,"")</f>
        <v>2</v>
      </c>
      <c r="Y79" s="1634" t="s">
        <v>2385</v>
      </c>
      <c r="Z79" s="1635">
        <f>IF(AF60&lt;$G$5,AF62+1,"")</f>
        <v>46251</v>
      </c>
      <c r="AA79" s="1636">
        <f t="shared" ref="AA79:AF79" si="57">IF(Z77&lt;$G$5,Z79+1,"")</f>
        <v>46252</v>
      </c>
      <c r="AB79" s="1636">
        <f t="shared" si="57"/>
        <v>46253</v>
      </c>
      <c r="AC79" s="1636">
        <f t="shared" si="57"/>
        <v>46254</v>
      </c>
      <c r="AD79" s="1636">
        <f t="shared" si="57"/>
        <v>46255</v>
      </c>
      <c r="AE79" s="1636">
        <f t="shared" si="57"/>
        <v>46256</v>
      </c>
      <c r="AF79" s="1636">
        <f t="shared" si="57"/>
        <v>46257</v>
      </c>
      <c r="AG79" s="1637" t="s">
        <v>2268</v>
      </c>
      <c r="AH79" s="1638">
        <f>COUNTIFS(Z80:AF80,"土",Z81:AF81,"")+COUNTIFS(Z80:AF80,"日",Z81:AF81,"")</f>
        <v>2</v>
      </c>
      <c r="AJ79" s="1634" t="s">
        <v>2385</v>
      </c>
      <c r="AK79" s="1635" t="str">
        <f>IF(AQ60&lt;$G$5,AQ62+1,"")</f>
        <v/>
      </c>
      <c r="AL79" s="1636" t="str">
        <f t="shared" ref="AL79:AQ79" si="58">IF(AK77&lt;$G$5,AK79+1,"")</f>
        <v/>
      </c>
      <c r="AM79" s="1636" t="str">
        <f t="shared" si="58"/>
        <v/>
      </c>
      <c r="AN79" s="1636" t="str">
        <f t="shared" si="58"/>
        <v/>
      </c>
      <c r="AO79" s="1636" t="str">
        <f t="shared" si="58"/>
        <v/>
      </c>
      <c r="AP79" s="1636" t="str">
        <f t="shared" si="58"/>
        <v/>
      </c>
      <c r="AQ79" s="1636" t="str">
        <f t="shared" si="58"/>
        <v/>
      </c>
      <c r="AR79" s="1637" t="s">
        <v>2268</v>
      </c>
      <c r="AS79" s="1638">
        <f>COUNTIFS(AK80:AQ80,"土",AK81:AQ81,"")+COUNTIFS(AK80:AQ80,"日",AK81:AQ81,"")</f>
        <v>0</v>
      </c>
      <c r="AV79" s="1634" t="s">
        <v>2385</v>
      </c>
      <c r="AW79" s="1635" t="str">
        <f>IF(BC60&lt;$G$5,BC62+1,"")</f>
        <v/>
      </c>
      <c r="AX79" s="1636" t="str">
        <f t="shared" ref="AX79:BC79" si="59">IF(AW77&lt;$G$5,AW79+1,"")</f>
        <v/>
      </c>
      <c r="AY79" s="1636" t="str">
        <f t="shared" si="59"/>
        <v/>
      </c>
      <c r="AZ79" s="1636" t="str">
        <f t="shared" si="59"/>
        <v/>
      </c>
      <c r="BA79" s="1636" t="str">
        <f t="shared" si="59"/>
        <v/>
      </c>
      <c r="BB79" s="1636" t="str">
        <f t="shared" si="59"/>
        <v/>
      </c>
      <c r="BC79" s="1636" t="str">
        <f t="shared" si="59"/>
        <v/>
      </c>
      <c r="BD79" s="1637" t="s">
        <v>2268</v>
      </c>
      <c r="BE79" s="1638">
        <f>COUNTIFS(AW80:BC80,"土",AW81:BC81,"")+COUNTIFS(AW80:BC80,"日",AW81:BC81,"")</f>
        <v>0</v>
      </c>
      <c r="BG79" s="1634" t="s">
        <v>2385</v>
      </c>
      <c r="BH79" s="1635" t="str">
        <f>IF(BN60&lt;$G$5,BN62+1,"")</f>
        <v/>
      </c>
      <c r="BI79" s="1636" t="str">
        <f t="shared" ref="BI79:BN79" si="60">IF(BH77&lt;$G$5,BH79+1,"")</f>
        <v/>
      </c>
      <c r="BJ79" s="1636" t="str">
        <f t="shared" si="60"/>
        <v/>
      </c>
      <c r="BK79" s="1636" t="str">
        <f t="shared" si="60"/>
        <v/>
      </c>
      <c r="BL79" s="1636" t="str">
        <f t="shared" si="60"/>
        <v/>
      </c>
      <c r="BM79" s="1636" t="str">
        <f t="shared" si="60"/>
        <v/>
      </c>
      <c r="BN79" s="1636" t="str">
        <f t="shared" si="60"/>
        <v/>
      </c>
      <c r="BO79" s="1637" t="s">
        <v>2268</v>
      </c>
      <c r="BP79" s="1638">
        <f>COUNTIFS(BH80:BN80,"土",BH81:BN81,"")+COUNTIFS(BH80:BN80,"日",BH81:BN81,"")</f>
        <v>0</v>
      </c>
    </row>
    <row r="80" spans="1:74" ht="14.25" customHeight="1">
      <c r="A80" s="1613"/>
      <c r="B80" s="1634" t="s">
        <v>1060</v>
      </c>
      <c r="C80" s="1639" t="str">
        <f>IF(C79="","","月")</f>
        <v>月</v>
      </c>
      <c r="D80" s="1639" t="str">
        <f>IF(D79="","","火")</f>
        <v>火</v>
      </c>
      <c r="E80" s="1639" t="str">
        <f>IF(E79="","","水")</f>
        <v>水</v>
      </c>
      <c r="F80" s="1639" t="str">
        <f>IF(F79="","","木")</f>
        <v>木</v>
      </c>
      <c r="G80" s="1639" t="str">
        <f>IF(G79="","","金")</f>
        <v>金</v>
      </c>
      <c r="H80" s="1639" t="str">
        <f>IF(H79="","","土")</f>
        <v>土</v>
      </c>
      <c r="I80" s="1639" t="str">
        <f>IF(I79="","","日")</f>
        <v>日</v>
      </c>
      <c r="J80" s="1640" t="s">
        <v>2386</v>
      </c>
      <c r="K80" s="1641">
        <f>COUNTIF(C81:I81,"夏休")+COUNTIF(C81:I81,"冬休")+COUNTIF(C81:I81,"中止")+COUNTIF(C81:I81,"制作中")</f>
        <v>0</v>
      </c>
      <c r="L80" s="1613"/>
      <c r="M80" s="1634" t="s">
        <v>1060</v>
      </c>
      <c r="N80" s="1639" t="str">
        <f>IF(N79="","","月")</f>
        <v>月</v>
      </c>
      <c r="O80" s="1639" t="str">
        <f>IF(O79="","","火")</f>
        <v>火</v>
      </c>
      <c r="P80" s="1639" t="str">
        <f>IF(P79="","","水")</f>
        <v>水</v>
      </c>
      <c r="Q80" s="1639" t="str">
        <f>IF(Q79="","","木")</f>
        <v>木</v>
      </c>
      <c r="R80" s="1639" t="str">
        <f>IF(R79="","","金")</f>
        <v>金</v>
      </c>
      <c r="S80" s="1639" t="str">
        <f>IF(S79="","","土")</f>
        <v>土</v>
      </c>
      <c r="T80" s="1639" t="str">
        <f>IF(T79="","","日")</f>
        <v>日</v>
      </c>
      <c r="U80" s="1640" t="s">
        <v>2386</v>
      </c>
      <c r="V80" s="1641">
        <f>COUNTIF(N81:T81,"夏休")+COUNTIF(N81:T81,"冬休")+COUNTIF(N81:T81,"中止")+COUNTIF(N81:T81,"制作中")</f>
        <v>0</v>
      </c>
      <c r="Y80" s="1634" t="s">
        <v>1060</v>
      </c>
      <c r="Z80" s="1639" t="str">
        <f>IF(Z79="","","月")</f>
        <v>月</v>
      </c>
      <c r="AA80" s="1639" t="str">
        <f>IF(AA79="","","火")</f>
        <v>火</v>
      </c>
      <c r="AB80" s="1639" t="str">
        <f>IF(AB79="","","水")</f>
        <v>水</v>
      </c>
      <c r="AC80" s="1639" t="str">
        <f>IF(AC79="","","木")</f>
        <v>木</v>
      </c>
      <c r="AD80" s="1639" t="str">
        <f>IF(AD79="","","金")</f>
        <v>金</v>
      </c>
      <c r="AE80" s="1639" t="str">
        <f>IF(AE79="","","土")</f>
        <v>土</v>
      </c>
      <c r="AF80" s="1639" t="str">
        <f>IF(AF79="","","日")</f>
        <v>日</v>
      </c>
      <c r="AG80" s="1640" t="s">
        <v>2386</v>
      </c>
      <c r="AH80" s="1641">
        <f>COUNTIF(Z81:AF81,"夏休")+COUNTIF(Z81:AF81,"冬休")+COUNTIF(Z81:AF81,"中止")+COUNTIF(Z81:AF81,"制作中")</f>
        <v>0</v>
      </c>
      <c r="AJ80" s="1634" t="s">
        <v>1060</v>
      </c>
      <c r="AK80" s="1639" t="str">
        <f>IF(AK79="","","月")</f>
        <v/>
      </c>
      <c r="AL80" s="1639" t="str">
        <f>IF(AL79="","","火")</f>
        <v/>
      </c>
      <c r="AM80" s="1639" t="str">
        <f>IF(AM79="","","水")</f>
        <v/>
      </c>
      <c r="AN80" s="1639" t="str">
        <f>IF(AN79="","","木")</f>
        <v/>
      </c>
      <c r="AO80" s="1639" t="str">
        <f>IF(AO79="","","金")</f>
        <v/>
      </c>
      <c r="AP80" s="1639" t="str">
        <f>IF(AP79="","","土")</f>
        <v/>
      </c>
      <c r="AQ80" s="1639" t="str">
        <f>IF(AQ79="","","日")</f>
        <v/>
      </c>
      <c r="AR80" s="1640" t="s">
        <v>2386</v>
      </c>
      <c r="AS80" s="1641">
        <f>COUNTIF(AK81:AQ81,"夏休")+COUNTIF(AK81:AQ81,"冬休")+COUNTIF(AK81:AQ81,"中止")+COUNTIF(AK81:AQ81,"制作中")</f>
        <v>0</v>
      </c>
      <c r="AV80" s="1634" t="s">
        <v>1060</v>
      </c>
      <c r="AW80" s="1639" t="str">
        <f>IF(AW79="","","月")</f>
        <v/>
      </c>
      <c r="AX80" s="1639" t="str">
        <f>IF(AX79="","","火")</f>
        <v/>
      </c>
      <c r="AY80" s="1639" t="str">
        <f>IF(AY79="","","水")</f>
        <v/>
      </c>
      <c r="AZ80" s="1639" t="str">
        <f>IF(AZ79="","","木")</f>
        <v/>
      </c>
      <c r="BA80" s="1639" t="str">
        <f>IF(BA79="","","金")</f>
        <v/>
      </c>
      <c r="BB80" s="1639" t="str">
        <f>IF(BB79="","","土")</f>
        <v/>
      </c>
      <c r="BC80" s="1639" t="str">
        <f>IF(BC79="","","日")</f>
        <v/>
      </c>
      <c r="BD80" s="1640" t="s">
        <v>2386</v>
      </c>
      <c r="BE80" s="1641">
        <f>COUNTIF(AW81:BC81,"夏休")+COUNTIF(AW81:BC81,"冬休")+COUNTIF(AW81:BC81,"中止")+COUNTIF(AW81:BC81,"制作中")</f>
        <v>0</v>
      </c>
      <c r="BG80" s="1634" t="s">
        <v>1060</v>
      </c>
      <c r="BH80" s="1639" t="str">
        <f>IF(BH79="","","月")</f>
        <v/>
      </c>
      <c r="BI80" s="1639" t="str">
        <f>IF(BI79="","","火")</f>
        <v/>
      </c>
      <c r="BJ80" s="1639" t="str">
        <f>IF(BJ79="","","水")</f>
        <v/>
      </c>
      <c r="BK80" s="1639" t="str">
        <f>IF(BK79="","","木")</f>
        <v/>
      </c>
      <c r="BL80" s="1639" t="str">
        <f>IF(BL79="","","金")</f>
        <v/>
      </c>
      <c r="BM80" s="1639" t="str">
        <f>IF(BM79="","","土")</f>
        <v/>
      </c>
      <c r="BN80" s="1639" t="str">
        <f>IF(BN79="","","日")</f>
        <v/>
      </c>
      <c r="BO80" s="1640" t="s">
        <v>2386</v>
      </c>
      <c r="BP80" s="1641">
        <f>COUNTIF(BH81:BN81,"夏休")+COUNTIF(BH81:BN81,"冬休")+COUNTIF(BH81:BN81,"中止")+COUNTIF(BH81:BN81,"制作中")</f>
        <v>0</v>
      </c>
    </row>
    <row r="81" spans="1:74" ht="14.25" customHeight="1">
      <c r="A81" s="1613"/>
      <c r="B81" s="4281" t="s">
        <v>2386</v>
      </c>
      <c r="C81" s="4289"/>
      <c r="D81" s="4285"/>
      <c r="E81" s="4285"/>
      <c r="F81" s="4285"/>
      <c r="G81" s="4285"/>
      <c r="H81" s="4285"/>
      <c r="I81" s="4287"/>
      <c r="J81" s="1640" t="s">
        <v>1061</v>
      </c>
      <c r="K81" s="1641">
        <f>COUNT(C79:I79)-K80</f>
        <v>7</v>
      </c>
      <c r="L81" s="1613"/>
      <c r="M81" s="4281" t="s">
        <v>2386</v>
      </c>
      <c r="N81" s="4289"/>
      <c r="O81" s="4285"/>
      <c r="P81" s="4285"/>
      <c r="Q81" s="4285"/>
      <c r="R81" s="4285"/>
      <c r="S81" s="4285"/>
      <c r="T81" s="4287"/>
      <c r="U81" s="1640" t="s">
        <v>1061</v>
      </c>
      <c r="V81" s="1641">
        <f>COUNT(N79:T79)-V80</f>
        <v>7</v>
      </c>
      <c r="Y81" s="4281" t="s">
        <v>2386</v>
      </c>
      <c r="Z81" s="4289"/>
      <c r="AA81" s="4285"/>
      <c r="AB81" s="4285"/>
      <c r="AC81" s="4285"/>
      <c r="AD81" s="4285"/>
      <c r="AE81" s="4285"/>
      <c r="AF81" s="4287"/>
      <c r="AG81" s="1640" t="s">
        <v>1061</v>
      </c>
      <c r="AH81" s="1641">
        <f>COUNT(Z79:AF79)-AH80</f>
        <v>7</v>
      </c>
      <c r="AJ81" s="4281" t="s">
        <v>2386</v>
      </c>
      <c r="AK81" s="4289"/>
      <c r="AL81" s="4285"/>
      <c r="AM81" s="4285"/>
      <c r="AN81" s="4285"/>
      <c r="AO81" s="4285"/>
      <c r="AP81" s="4285"/>
      <c r="AQ81" s="4287"/>
      <c r="AR81" s="1640" t="s">
        <v>1061</v>
      </c>
      <c r="AS81" s="1641">
        <f>COUNT(AK79:AQ79)-AS80</f>
        <v>0</v>
      </c>
      <c r="AV81" s="4281" t="s">
        <v>2386</v>
      </c>
      <c r="AW81" s="4289"/>
      <c r="AX81" s="4285"/>
      <c r="AY81" s="4285"/>
      <c r="AZ81" s="4285"/>
      <c r="BA81" s="4285"/>
      <c r="BB81" s="4285"/>
      <c r="BC81" s="4287"/>
      <c r="BD81" s="1640" t="s">
        <v>1061</v>
      </c>
      <c r="BE81" s="1642">
        <f>COUNT(AW79:BC79)-BE80</f>
        <v>0</v>
      </c>
      <c r="BG81" s="4281" t="s">
        <v>2386</v>
      </c>
      <c r="BH81" s="4289"/>
      <c r="BI81" s="4285"/>
      <c r="BJ81" s="4285"/>
      <c r="BK81" s="4285"/>
      <c r="BL81" s="4285"/>
      <c r="BM81" s="4285"/>
      <c r="BN81" s="4287"/>
      <c r="BO81" s="1640" t="s">
        <v>1061</v>
      </c>
      <c r="BP81" s="1641">
        <f>COUNT(BH79:BN79)-BP80</f>
        <v>0</v>
      </c>
    </row>
    <row r="82" spans="1:74" ht="14.25" customHeight="1">
      <c r="A82" s="1613"/>
      <c r="B82" s="4281"/>
      <c r="C82" s="4290"/>
      <c r="D82" s="4286"/>
      <c r="E82" s="4286"/>
      <c r="F82" s="4286"/>
      <c r="G82" s="4286"/>
      <c r="H82" s="4286"/>
      <c r="I82" s="4288"/>
      <c r="J82" s="1640" t="s">
        <v>1062</v>
      </c>
      <c r="K82" s="1641">
        <f>COUNTIF(C83:I84,"休")</f>
        <v>0</v>
      </c>
      <c r="L82" s="1613"/>
      <c r="M82" s="4281"/>
      <c r="N82" s="4290"/>
      <c r="O82" s="4286"/>
      <c r="P82" s="4286"/>
      <c r="Q82" s="4286"/>
      <c r="R82" s="4286"/>
      <c r="S82" s="4286"/>
      <c r="T82" s="4288"/>
      <c r="U82" s="1640" t="s">
        <v>1062</v>
      </c>
      <c r="V82" s="1641">
        <f>COUNTIF(N83:T84,"休")</f>
        <v>0</v>
      </c>
      <c r="Y82" s="4281"/>
      <c r="Z82" s="4290"/>
      <c r="AA82" s="4286"/>
      <c r="AB82" s="4286"/>
      <c r="AC82" s="4286"/>
      <c r="AD82" s="4286"/>
      <c r="AE82" s="4286"/>
      <c r="AF82" s="4288"/>
      <c r="AG82" s="1640" t="s">
        <v>1062</v>
      </c>
      <c r="AH82" s="1641">
        <f>COUNTIF(Z83:AF84,"休")</f>
        <v>0</v>
      </c>
      <c r="AJ82" s="4281"/>
      <c r="AK82" s="4290"/>
      <c r="AL82" s="4286"/>
      <c r="AM82" s="4286"/>
      <c r="AN82" s="4286"/>
      <c r="AO82" s="4286"/>
      <c r="AP82" s="4286"/>
      <c r="AQ82" s="4288"/>
      <c r="AR82" s="1640" t="s">
        <v>1062</v>
      </c>
      <c r="AS82" s="1641">
        <f>COUNTIF(AK83:AQ84,"休")</f>
        <v>0</v>
      </c>
      <c r="AV82" s="4281"/>
      <c r="AW82" s="4290"/>
      <c r="AX82" s="4286"/>
      <c r="AY82" s="4286"/>
      <c r="AZ82" s="4286"/>
      <c r="BA82" s="4286"/>
      <c r="BB82" s="4286"/>
      <c r="BC82" s="4288"/>
      <c r="BD82" s="1640" t="s">
        <v>1062</v>
      </c>
      <c r="BE82" s="1641">
        <f>COUNTIF(AW83:BC84,"休")</f>
        <v>0</v>
      </c>
      <c r="BG82" s="4281"/>
      <c r="BH82" s="4290"/>
      <c r="BI82" s="4286"/>
      <c r="BJ82" s="4286"/>
      <c r="BK82" s="4286"/>
      <c r="BL82" s="4286"/>
      <c r="BM82" s="4286"/>
      <c r="BN82" s="4288"/>
      <c r="BO82" s="1640" t="s">
        <v>1062</v>
      </c>
      <c r="BP82" s="1641">
        <f>COUNTIF(BH83:BN84,"休")</f>
        <v>0</v>
      </c>
    </row>
    <row r="83" spans="1:74" ht="14.25" customHeight="1">
      <c r="A83" s="1613"/>
      <c r="B83" s="4281" t="s">
        <v>1055</v>
      </c>
      <c r="C83" s="4283"/>
      <c r="D83" s="4277"/>
      <c r="E83" s="4277"/>
      <c r="F83" s="4277"/>
      <c r="G83" s="4277"/>
      <c r="H83" s="4277"/>
      <c r="I83" s="4279"/>
      <c r="J83" s="1640" t="s">
        <v>1063</v>
      </c>
      <c r="K83" s="1646">
        <f>K82/K81</f>
        <v>0</v>
      </c>
      <c r="L83" s="1613"/>
      <c r="M83" s="4281" t="s">
        <v>1055</v>
      </c>
      <c r="N83" s="4283"/>
      <c r="O83" s="4277"/>
      <c r="P83" s="4277"/>
      <c r="Q83" s="4277"/>
      <c r="R83" s="4277"/>
      <c r="S83" s="4277"/>
      <c r="T83" s="4279"/>
      <c r="U83" s="1640" t="s">
        <v>1063</v>
      </c>
      <c r="V83" s="1646">
        <f>V82/V81</f>
        <v>0</v>
      </c>
      <c r="Y83" s="4281" t="s">
        <v>1055</v>
      </c>
      <c r="Z83" s="4283"/>
      <c r="AA83" s="4277"/>
      <c r="AB83" s="4277"/>
      <c r="AC83" s="4277"/>
      <c r="AD83" s="4277"/>
      <c r="AE83" s="4277"/>
      <c r="AF83" s="4279"/>
      <c r="AG83" s="1640" t="s">
        <v>1063</v>
      </c>
      <c r="AH83" s="1646">
        <f>AH82/AH81</f>
        <v>0</v>
      </c>
      <c r="AJ83" s="4281" t="s">
        <v>1055</v>
      </c>
      <c r="AK83" s="4283"/>
      <c r="AL83" s="4277"/>
      <c r="AM83" s="4277"/>
      <c r="AN83" s="4277"/>
      <c r="AO83" s="4277"/>
      <c r="AP83" s="4277"/>
      <c r="AQ83" s="4279"/>
      <c r="AR83" s="1640" t="s">
        <v>1063</v>
      </c>
      <c r="AS83" s="1646" t="e">
        <f>AS82/AS81</f>
        <v>#DIV/0!</v>
      </c>
      <c r="AV83" s="4281" t="s">
        <v>1055</v>
      </c>
      <c r="AW83" s="4283"/>
      <c r="AX83" s="4277"/>
      <c r="AY83" s="4277"/>
      <c r="AZ83" s="4277"/>
      <c r="BA83" s="4277"/>
      <c r="BB83" s="4277"/>
      <c r="BC83" s="4279"/>
      <c r="BD83" s="1640" t="s">
        <v>1063</v>
      </c>
      <c r="BE83" s="1646" t="e">
        <f>BE82/BE81</f>
        <v>#DIV/0!</v>
      </c>
      <c r="BG83" s="4281" t="s">
        <v>1055</v>
      </c>
      <c r="BH83" s="4283"/>
      <c r="BI83" s="4277"/>
      <c r="BJ83" s="4277"/>
      <c r="BK83" s="4277"/>
      <c r="BL83" s="4277"/>
      <c r="BM83" s="4277"/>
      <c r="BN83" s="4279"/>
      <c r="BO83" s="1640" t="s">
        <v>1063</v>
      </c>
      <c r="BP83" s="1646" t="e">
        <f>BP82/BP81</f>
        <v>#DIV/0!</v>
      </c>
    </row>
    <row r="84" spans="1:74" ht="14.25" customHeight="1">
      <c r="A84" s="1613"/>
      <c r="B84" s="4281"/>
      <c r="C84" s="4283"/>
      <c r="D84" s="4277"/>
      <c r="E84" s="4277"/>
      <c r="F84" s="4277"/>
      <c r="G84" s="4277"/>
      <c r="H84" s="4277"/>
      <c r="I84" s="4279"/>
      <c r="J84" s="1640" t="s">
        <v>1051</v>
      </c>
      <c r="K84" s="1641">
        <f>COUNTA(C85:I85)</f>
        <v>0</v>
      </c>
      <c r="L84" s="1613"/>
      <c r="M84" s="4281"/>
      <c r="N84" s="4283"/>
      <c r="O84" s="4277"/>
      <c r="P84" s="4277"/>
      <c r="Q84" s="4277"/>
      <c r="R84" s="4277"/>
      <c r="S84" s="4277"/>
      <c r="T84" s="4279"/>
      <c r="U84" s="1640" t="s">
        <v>1051</v>
      </c>
      <c r="V84" s="1641">
        <f>COUNTA(N85:T85)</f>
        <v>0</v>
      </c>
      <c r="Y84" s="4281"/>
      <c r="Z84" s="4283"/>
      <c r="AA84" s="4277"/>
      <c r="AB84" s="4277"/>
      <c r="AC84" s="4277"/>
      <c r="AD84" s="4277"/>
      <c r="AE84" s="4277"/>
      <c r="AF84" s="4279"/>
      <c r="AG84" s="1640" t="s">
        <v>1051</v>
      </c>
      <c r="AH84" s="1641">
        <f>COUNTA(Z85:AF85)</f>
        <v>0</v>
      </c>
      <c r="AJ84" s="4281"/>
      <c r="AK84" s="4283"/>
      <c r="AL84" s="4277"/>
      <c r="AM84" s="4277"/>
      <c r="AN84" s="4277"/>
      <c r="AO84" s="4277"/>
      <c r="AP84" s="4277"/>
      <c r="AQ84" s="4279"/>
      <c r="AR84" s="1640" t="s">
        <v>1051</v>
      </c>
      <c r="AS84" s="1641">
        <f>COUNTA(AK85:AQ85)</f>
        <v>0</v>
      </c>
      <c r="AV84" s="4281"/>
      <c r="AW84" s="4283"/>
      <c r="AX84" s="4277"/>
      <c r="AY84" s="4277"/>
      <c r="AZ84" s="4277"/>
      <c r="BA84" s="4277"/>
      <c r="BB84" s="4277"/>
      <c r="BC84" s="4279"/>
      <c r="BD84" s="1640" t="s">
        <v>1051</v>
      </c>
      <c r="BE84" s="1641">
        <f>COUNTA(AW85:BC85)</f>
        <v>0</v>
      </c>
      <c r="BG84" s="4281"/>
      <c r="BH84" s="4283"/>
      <c r="BI84" s="4277"/>
      <c r="BJ84" s="4277"/>
      <c r="BK84" s="4277"/>
      <c r="BL84" s="4277"/>
      <c r="BM84" s="4277"/>
      <c r="BN84" s="4279"/>
      <c r="BO84" s="1640" t="s">
        <v>1051</v>
      </c>
      <c r="BP84" s="1641">
        <f>COUNTA(BH85:BN85)</f>
        <v>0</v>
      </c>
    </row>
    <row r="85" spans="1:74" ht="14.25" customHeight="1">
      <c r="A85" s="1613"/>
      <c r="B85" s="4281" t="s">
        <v>1057</v>
      </c>
      <c r="C85" s="4283"/>
      <c r="D85" s="4277"/>
      <c r="E85" s="4277"/>
      <c r="F85" s="4277"/>
      <c r="G85" s="4277"/>
      <c r="H85" s="4277"/>
      <c r="I85" s="4279"/>
      <c r="J85" s="1640" t="s">
        <v>1064</v>
      </c>
      <c r="K85" s="1646">
        <f>K84/K81</f>
        <v>0</v>
      </c>
      <c r="L85" s="1613"/>
      <c r="M85" s="4281" t="s">
        <v>1057</v>
      </c>
      <c r="N85" s="4283"/>
      <c r="O85" s="4277"/>
      <c r="P85" s="4277"/>
      <c r="Q85" s="4277"/>
      <c r="R85" s="4277"/>
      <c r="S85" s="4277"/>
      <c r="T85" s="4279"/>
      <c r="U85" s="1640" t="s">
        <v>1064</v>
      </c>
      <c r="V85" s="1646">
        <f>V84/V81</f>
        <v>0</v>
      </c>
      <c r="Y85" s="4281" t="s">
        <v>1057</v>
      </c>
      <c r="Z85" s="4283"/>
      <c r="AA85" s="4277"/>
      <c r="AB85" s="4277"/>
      <c r="AC85" s="4277"/>
      <c r="AD85" s="4277"/>
      <c r="AE85" s="4277"/>
      <c r="AF85" s="4279"/>
      <c r="AG85" s="1640" t="s">
        <v>1064</v>
      </c>
      <c r="AH85" s="1646">
        <f>AH84/AH81</f>
        <v>0</v>
      </c>
      <c r="AJ85" s="4281" t="s">
        <v>1057</v>
      </c>
      <c r="AK85" s="4283"/>
      <c r="AL85" s="4277"/>
      <c r="AM85" s="4277"/>
      <c r="AN85" s="4277"/>
      <c r="AO85" s="4277"/>
      <c r="AP85" s="4277"/>
      <c r="AQ85" s="4279"/>
      <c r="AR85" s="1640" t="s">
        <v>1064</v>
      </c>
      <c r="AS85" s="1646" t="e">
        <f>AS84/AS81</f>
        <v>#DIV/0!</v>
      </c>
      <c r="AV85" s="4281" t="s">
        <v>1057</v>
      </c>
      <c r="AW85" s="4283"/>
      <c r="AX85" s="4277"/>
      <c r="AY85" s="4277"/>
      <c r="AZ85" s="4277"/>
      <c r="BA85" s="4277"/>
      <c r="BB85" s="4277"/>
      <c r="BC85" s="4279"/>
      <c r="BD85" s="1640" t="s">
        <v>1064</v>
      </c>
      <c r="BE85" s="1646" t="e">
        <f>BE84/BE81</f>
        <v>#DIV/0!</v>
      </c>
      <c r="BG85" s="4281" t="s">
        <v>1057</v>
      </c>
      <c r="BH85" s="4283"/>
      <c r="BI85" s="4277"/>
      <c r="BJ85" s="4277"/>
      <c r="BK85" s="4277"/>
      <c r="BL85" s="4277"/>
      <c r="BM85" s="4277"/>
      <c r="BN85" s="4279"/>
      <c r="BO85" s="1640" t="s">
        <v>1064</v>
      </c>
      <c r="BP85" s="1646" t="e">
        <f>BP84/BP81</f>
        <v>#DIV/0!</v>
      </c>
    </row>
    <row r="86" spans="1:74" ht="14.25" customHeight="1">
      <c r="A86" s="1613"/>
      <c r="B86" s="4282"/>
      <c r="C86" s="4284"/>
      <c r="D86" s="4278"/>
      <c r="E86" s="4278"/>
      <c r="F86" s="4278"/>
      <c r="G86" s="4278"/>
      <c r="H86" s="4278"/>
      <c r="I86" s="4280"/>
      <c r="J86" s="1650" t="s">
        <v>2387</v>
      </c>
      <c r="K86" s="1649" t="str">
        <f>IF(1&gt;K79,"対象外",IF(K84&gt;=K79,"OK","NG"))</f>
        <v>NG</v>
      </c>
      <c r="L86" s="1613"/>
      <c r="M86" s="4282"/>
      <c r="N86" s="4284"/>
      <c r="O86" s="4278"/>
      <c r="P86" s="4278"/>
      <c r="Q86" s="4278"/>
      <c r="R86" s="4278"/>
      <c r="S86" s="4278"/>
      <c r="T86" s="4280"/>
      <c r="U86" s="1650" t="s">
        <v>2387</v>
      </c>
      <c r="V86" s="1649" t="str">
        <f>IF(1&gt;V79,"対象外",IF(V84&gt;=V79,"OK","NG"))</f>
        <v>NG</v>
      </c>
      <c r="Y86" s="4282"/>
      <c r="Z86" s="4284"/>
      <c r="AA86" s="4278"/>
      <c r="AB86" s="4278"/>
      <c r="AC86" s="4278"/>
      <c r="AD86" s="4278"/>
      <c r="AE86" s="4278"/>
      <c r="AF86" s="4280"/>
      <c r="AG86" s="1650" t="s">
        <v>2387</v>
      </c>
      <c r="AH86" s="1649" t="str">
        <f>IF(1&gt;AH79,"対象外",IF(AH84&gt;=AH79,"OK","NG"))</f>
        <v>NG</v>
      </c>
      <c r="AJ86" s="4282"/>
      <c r="AK86" s="4284"/>
      <c r="AL86" s="4278"/>
      <c r="AM86" s="4278"/>
      <c r="AN86" s="4278"/>
      <c r="AO86" s="4278"/>
      <c r="AP86" s="4278"/>
      <c r="AQ86" s="4280"/>
      <c r="AR86" s="1650" t="s">
        <v>2387</v>
      </c>
      <c r="AS86" s="1649" t="str">
        <f>IF(1&gt;AS79,"対象外",IF(AS84&gt;=AS79,"OK","NG"))</f>
        <v>対象外</v>
      </c>
      <c r="AV86" s="4282"/>
      <c r="AW86" s="4284"/>
      <c r="AX86" s="4278"/>
      <c r="AY86" s="4278"/>
      <c r="AZ86" s="4278"/>
      <c r="BA86" s="4278"/>
      <c r="BB86" s="4278"/>
      <c r="BC86" s="4280"/>
      <c r="BD86" s="1650" t="s">
        <v>2387</v>
      </c>
      <c r="BE86" s="1649" t="str">
        <f>IF(1&gt;BE79,"対象外",IF(BE84&gt;=BE79,"OK","NG"))</f>
        <v>対象外</v>
      </c>
      <c r="BG86" s="4282"/>
      <c r="BH86" s="4284"/>
      <c r="BI86" s="4278"/>
      <c r="BJ86" s="4278"/>
      <c r="BK86" s="4278"/>
      <c r="BL86" s="4278"/>
      <c r="BM86" s="4278"/>
      <c r="BN86" s="4280"/>
      <c r="BO86" s="1650" t="s">
        <v>2387</v>
      </c>
      <c r="BP86" s="1649" t="str">
        <f>IF(1&gt;BP79,"対象外",IF(BP84&gt;=BP79,"OK","NG"))</f>
        <v>対象外</v>
      </c>
      <c r="BV86" s="1615" t="str">
        <f t="shared" ref="BV86:BV141" si="61">IF(COUNTIF(K85:BP86,"NG")&gt;=1,"NG","OK")</f>
        <v>NG</v>
      </c>
    </row>
    <row r="87" spans="1:74" ht="14.25" hidden="1" customHeight="1">
      <c r="A87" s="1613"/>
      <c r="B87" s="1617"/>
      <c r="C87" s="1617"/>
      <c r="D87" s="1617"/>
      <c r="E87" s="1617"/>
      <c r="F87" s="1617"/>
      <c r="G87" s="1617"/>
      <c r="H87" s="1651">
        <f>IF(AND(DAY(H79)&gt;=22,DAY(H79)&lt;=28,H80="土"),1,0)</f>
        <v>0</v>
      </c>
      <c r="I87" s="1617"/>
      <c r="J87" s="1613"/>
      <c r="K87" s="1613"/>
      <c r="L87" s="1613"/>
      <c r="M87" s="1617"/>
      <c r="N87" s="1617"/>
      <c r="O87" s="1617"/>
      <c r="P87" s="1617"/>
      <c r="Q87" s="1617"/>
      <c r="R87" s="1617"/>
      <c r="S87" s="1651">
        <f>IF(AND(DAY(S79)&gt;=22,DAY(S79)&lt;=28,S80="土"),1,0)</f>
        <v>1</v>
      </c>
      <c r="T87" s="1617"/>
      <c r="U87" s="1613"/>
      <c r="V87" s="1613"/>
      <c r="Y87" s="1617"/>
      <c r="Z87" s="1617"/>
      <c r="AA87" s="1617"/>
      <c r="AB87" s="1617"/>
      <c r="AC87" s="1617"/>
      <c r="AD87" s="1617"/>
      <c r="AE87" s="1651">
        <f>IF(AND(DAY(AE79)&gt;=22,DAY(AE79)&lt;=28,AE80="土"),1,0)</f>
        <v>1</v>
      </c>
      <c r="AF87" s="1617"/>
      <c r="AG87" s="1613"/>
      <c r="AH87" s="1613"/>
      <c r="AJ87" s="1617"/>
      <c r="AK87" s="1617"/>
      <c r="AL87" s="1617"/>
      <c r="AM87" s="1617"/>
      <c r="AN87" s="1617"/>
      <c r="AO87" s="1617"/>
      <c r="AP87" s="1651" t="e">
        <f>IF(AND(DAY(AP79)&gt;=22,DAY(AP79)&lt;=28,AP80="土"),1,0)</f>
        <v>#VALUE!</v>
      </c>
      <c r="AQ87" s="1617"/>
      <c r="AR87" s="1613"/>
      <c r="AS87" s="1613"/>
      <c r="AV87" s="1617"/>
      <c r="AW87" s="1617"/>
      <c r="AX87" s="1617"/>
      <c r="AY87" s="1617"/>
      <c r="AZ87" s="1617"/>
      <c r="BA87" s="1617"/>
      <c r="BB87" s="1651" t="e">
        <f>IF(AND(DAY(BB79)&gt;=22,DAY(BB79)&lt;=28,BB80="土"),1,0)</f>
        <v>#VALUE!</v>
      </c>
      <c r="BC87" s="1617"/>
      <c r="BD87" s="1613"/>
      <c r="BE87" s="1613"/>
      <c r="BG87" s="1617"/>
      <c r="BH87" s="1617"/>
      <c r="BI87" s="1617"/>
      <c r="BJ87" s="1617"/>
      <c r="BK87" s="1617"/>
      <c r="BL87" s="1617"/>
      <c r="BM87" s="1651" t="e">
        <f>IF(AND(DAY(BM79)&gt;=22,DAY(BM79)&lt;=28,BM80="土"),1,0)</f>
        <v>#VALUE!</v>
      </c>
      <c r="BN87" s="1617"/>
      <c r="BO87" s="1613"/>
      <c r="BP87" s="1613"/>
      <c r="BU87" s="1615">
        <f t="shared" ref="BU87:BU141" si="62">_xlfn.AGGREGATE(9,6,C87:BN87)</f>
        <v>2</v>
      </c>
      <c r="BV87" s="1615" t="str">
        <f t="shared" si="61"/>
        <v>NG</v>
      </c>
    </row>
    <row r="88" spans="1:74" ht="14.25" hidden="1" customHeight="1">
      <c r="A88" s="1613"/>
      <c r="B88" s="1617"/>
      <c r="C88" s="1617"/>
      <c r="D88" s="1617"/>
      <c r="E88" s="1617"/>
      <c r="F88" s="1617"/>
      <c r="G88" s="1617"/>
      <c r="H88" s="1651">
        <f>IF(AND(DAY(H79)&gt;=22,DAY(H79)&lt;=28,H80="土",OR(H85="休",H85="雨")),1,0)</f>
        <v>0</v>
      </c>
      <c r="I88" s="1617"/>
      <c r="J88" s="1613"/>
      <c r="K88" s="1613"/>
      <c r="L88" s="1613"/>
      <c r="M88" s="1617"/>
      <c r="N88" s="1617"/>
      <c r="O88" s="1617"/>
      <c r="P88" s="1617"/>
      <c r="Q88" s="1617"/>
      <c r="R88" s="1617"/>
      <c r="S88" s="1651">
        <f>IF(AND(DAY(S79)&gt;=22,DAY(S79)&lt;=28,S80="土",OR(S85="休",S85="雨")),1,0)</f>
        <v>0</v>
      </c>
      <c r="T88" s="1617"/>
      <c r="U88" s="1613"/>
      <c r="V88" s="1613"/>
      <c r="Y88" s="1617"/>
      <c r="Z88" s="1617"/>
      <c r="AA88" s="1617"/>
      <c r="AB88" s="1617"/>
      <c r="AC88" s="1617"/>
      <c r="AD88" s="1617"/>
      <c r="AE88" s="1651">
        <f>IF(AND(DAY(AE79)&gt;=22,DAY(AE79)&lt;=28,AE80="土",OR(AE85="休",AE85="雨")),1,0)</f>
        <v>0</v>
      </c>
      <c r="AF88" s="1617"/>
      <c r="AG88" s="1613"/>
      <c r="AH88" s="1613"/>
      <c r="AJ88" s="1617"/>
      <c r="AK88" s="1617"/>
      <c r="AL88" s="1617"/>
      <c r="AM88" s="1617"/>
      <c r="AN88" s="1617"/>
      <c r="AO88" s="1617"/>
      <c r="AP88" s="1651" t="e">
        <f>IF(AND(DAY(AP79)&gt;=22,DAY(AP79)&lt;=28,AP80="土",OR(AP85="休",AP85="雨")),1,0)</f>
        <v>#VALUE!</v>
      </c>
      <c r="AQ88" s="1617"/>
      <c r="AR88" s="1613"/>
      <c r="AS88" s="1613"/>
      <c r="AV88" s="1617"/>
      <c r="AW88" s="1617"/>
      <c r="AX88" s="1617"/>
      <c r="AY88" s="1617"/>
      <c r="AZ88" s="1617"/>
      <c r="BA88" s="1617"/>
      <c r="BB88" s="1651" t="e">
        <f>IF(AND(DAY(BB79)&gt;=22,DAY(BB79)&lt;=28,BB80="土",OR(BB85="休",BB85="雨")),1,0)</f>
        <v>#VALUE!</v>
      </c>
      <c r="BC88" s="1617"/>
      <c r="BD88" s="1613"/>
      <c r="BE88" s="1613"/>
      <c r="BG88" s="1617"/>
      <c r="BH88" s="1617"/>
      <c r="BI88" s="1617"/>
      <c r="BJ88" s="1617"/>
      <c r="BK88" s="1617"/>
      <c r="BL88" s="1617"/>
      <c r="BM88" s="1651" t="e">
        <f>IF(AND(DAY(BM79)&gt;=22,DAY(BM79)&lt;=28,BM80="土",OR(BM85="休",BM85="雨")),1,0)</f>
        <v>#VALUE!</v>
      </c>
      <c r="BN88" s="1617"/>
      <c r="BO88" s="1613"/>
      <c r="BP88" s="1613"/>
      <c r="BU88" s="1615">
        <f t="shared" si="62"/>
        <v>0</v>
      </c>
      <c r="BV88" s="1615" t="str">
        <f t="shared" si="61"/>
        <v>OK</v>
      </c>
    </row>
    <row r="89" spans="1:74" ht="14.25" hidden="1" customHeight="1">
      <c r="A89" s="1613"/>
      <c r="B89" s="1617"/>
      <c r="C89" s="1617"/>
      <c r="D89" s="1617"/>
      <c r="E89" s="1617"/>
      <c r="F89" s="1617"/>
      <c r="G89" s="1617"/>
      <c r="H89" s="1651">
        <f>IF(AND(DAY(H79)&gt;=8,DAY(H79)&lt;=14,H80="土"),1,0)</f>
        <v>0</v>
      </c>
      <c r="I89" s="1617"/>
      <c r="J89" s="1613"/>
      <c r="K89" s="1613"/>
      <c r="L89" s="1613"/>
      <c r="M89" s="1617"/>
      <c r="N89" s="1617"/>
      <c r="O89" s="1617"/>
      <c r="P89" s="1617"/>
      <c r="Q89" s="1617"/>
      <c r="R89" s="1617"/>
      <c r="S89" s="1651">
        <f>IF(AND(DAY(S79)&gt;=8,DAY(S79)&lt;=14,S80="土"),1,0)</f>
        <v>0</v>
      </c>
      <c r="T89" s="1617"/>
      <c r="U89" s="1613"/>
      <c r="V89" s="1613"/>
      <c r="Y89" s="1617"/>
      <c r="Z89" s="1617"/>
      <c r="AA89" s="1617"/>
      <c r="AB89" s="1617"/>
      <c r="AC89" s="1617"/>
      <c r="AD89" s="1617"/>
      <c r="AE89" s="1651">
        <f>IF(AND(DAY(AE79)&gt;=8,DAY(AE79)&lt;=14,AE80="土"),1,0)</f>
        <v>0</v>
      </c>
      <c r="AF89" s="1617"/>
      <c r="AG89" s="1613"/>
      <c r="AH89" s="1613"/>
      <c r="AJ89" s="1617"/>
      <c r="AK89" s="1617"/>
      <c r="AL89" s="1617"/>
      <c r="AM89" s="1617"/>
      <c r="AN89" s="1617"/>
      <c r="AO89" s="1617"/>
      <c r="AP89" s="1651" t="e">
        <f>IF(AND(DAY(AP79)&gt;=8,DAY(AP79)&lt;=14,AP80="土"),1,0)</f>
        <v>#VALUE!</v>
      </c>
      <c r="AQ89" s="1617"/>
      <c r="AR89" s="1613"/>
      <c r="AS89" s="1613"/>
      <c r="AV89" s="1617"/>
      <c r="AW89" s="1617"/>
      <c r="AX89" s="1617"/>
      <c r="AY89" s="1617"/>
      <c r="AZ89" s="1617"/>
      <c r="BA89" s="1617"/>
      <c r="BB89" s="1651" t="e">
        <f>IF(AND(DAY(BB79)&gt;=8,DAY(BB79)&lt;=14,BB80="土"),1,0)</f>
        <v>#VALUE!</v>
      </c>
      <c r="BC89" s="1617"/>
      <c r="BD89" s="1613"/>
      <c r="BE89" s="1613"/>
      <c r="BG89" s="1617"/>
      <c r="BH89" s="1617"/>
      <c r="BI89" s="1617"/>
      <c r="BJ89" s="1617"/>
      <c r="BK89" s="1617"/>
      <c r="BL89" s="1617"/>
      <c r="BM89" s="1651" t="e">
        <f>IF(AND(DAY(BM79)&gt;=8,DAY(BM79)&lt;=14,BM80="土"),1,0)</f>
        <v>#VALUE!</v>
      </c>
      <c r="BN89" s="1617"/>
      <c r="BO89" s="1613"/>
      <c r="BP89" s="1613"/>
      <c r="BU89" s="1615">
        <f t="shared" si="62"/>
        <v>0</v>
      </c>
      <c r="BV89" s="1615" t="str">
        <f t="shared" si="61"/>
        <v>OK</v>
      </c>
    </row>
    <row r="90" spans="1:74" ht="14.25" hidden="1" customHeight="1">
      <c r="A90" s="1613"/>
      <c r="B90" s="1617"/>
      <c r="C90" s="1617"/>
      <c r="D90" s="1617"/>
      <c r="E90" s="1617"/>
      <c r="F90" s="1617"/>
      <c r="G90" s="1617"/>
      <c r="H90" s="1651">
        <f>IF(AND(DAY(H79)&gt;=8,DAY(H79)&lt;=14,H80="土",OR(H85="休",H85="雨")),1,0)</f>
        <v>0</v>
      </c>
      <c r="I90" s="1617"/>
      <c r="J90" s="1613"/>
      <c r="K90" s="1613"/>
      <c r="L90" s="1613"/>
      <c r="M90" s="1617"/>
      <c r="N90" s="1617"/>
      <c r="O90" s="1617"/>
      <c r="P90" s="1617"/>
      <c r="Q90" s="1617"/>
      <c r="R90" s="1617"/>
      <c r="S90" s="1651">
        <f>IF(AND(DAY(S79)&gt;=8,DAY(S79)&lt;=14,S80="土",OR(S85="休",S85="雨")),1,0)</f>
        <v>0</v>
      </c>
      <c r="T90" s="1617"/>
      <c r="U90" s="1613"/>
      <c r="V90" s="1613"/>
      <c r="Y90" s="1617"/>
      <c r="Z90" s="1617"/>
      <c r="AA90" s="1617"/>
      <c r="AB90" s="1617"/>
      <c r="AC90" s="1617"/>
      <c r="AD90" s="1617"/>
      <c r="AE90" s="1651">
        <f>IF(AND(DAY(AE79)&gt;=8,DAY(AE79)&lt;=14,AE80="土",OR(AE85="休",AE85="雨")),1,0)</f>
        <v>0</v>
      </c>
      <c r="AF90" s="1617"/>
      <c r="AG90" s="1613"/>
      <c r="AH90" s="1613"/>
      <c r="AJ90" s="1617"/>
      <c r="AK90" s="1617"/>
      <c r="AL90" s="1617"/>
      <c r="AM90" s="1617"/>
      <c r="AN90" s="1617"/>
      <c r="AO90" s="1617"/>
      <c r="AP90" s="1651" t="e">
        <f>IF(AND(DAY(AP79)&gt;=8,DAY(AP79)&lt;=14,AP80="土",OR(AP85="休",AP85="雨")),1,0)</f>
        <v>#VALUE!</v>
      </c>
      <c r="AQ90" s="1617"/>
      <c r="AR90" s="1613"/>
      <c r="AS90" s="1613"/>
      <c r="AV90" s="1617"/>
      <c r="AW90" s="1617"/>
      <c r="AX90" s="1617"/>
      <c r="AY90" s="1617"/>
      <c r="AZ90" s="1617"/>
      <c r="BA90" s="1617"/>
      <c r="BB90" s="1651" t="e">
        <f>IF(AND(DAY(BB79)&gt;=8,DAY(BB79)&lt;=14,BB80="土",OR(BB85="休",BB85="雨")),1,0)</f>
        <v>#VALUE!</v>
      </c>
      <c r="BC90" s="1617"/>
      <c r="BD90" s="1613"/>
      <c r="BE90" s="1613"/>
      <c r="BG90" s="1617"/>
      <c r="BH90" s="1617"/>
      <c r="BI90" s="1617"/>
      <c r="BJ90" s="1617"/>
      <c r="BK90" s="1617"/>
      <c r="BL90" s="1617"/>
      <c r="BM90" s="1651" t="e">
        <f>IF(AND(DAY(BM79)&gt;=8,DAY(BM79)&lt;=14,BM80="土",OR(BM85="休",BM85="雨")),1,0)</f>
        <v>#VALUE!</v>
      </c>
      <c r="BN90" s="1617"/>
      <c r="BO90" s="1613"/>
      <c r="BP90" s="1613"/>
      <c r="BU90" s="1615">
        <f t="shared" si="62"/>
        <v>0</v>
      </c>
      <c r="BV90" s="1615" t="str">
        <f t="shared" si="61"/>
        <v>OK</v>
      </c>
    </row>
    <row r="91" spans="1:74" ht="14.25" customHeight="1">
      <c r="A91" s="1613"/>
      <c r="B91" s="1617"/>
      <c r="C91" s="1617"/>
      <c r="D91" s="1617"/>
      <c r="E91" s="1617"/>
      <c r="F91" s="1617"/>
      <c r="G91" s="1617"/>
      <c r="H91" s="1617"/>
      <c r="I91" s="1617"/>
      <c r="J91" s="1613"/>
      <c r="K91" s="1613"/>
      <c r="L91" s="1613"/>
      <c r="M91" s="1617"/>
      <c r="N91" s="1617"/>
      <c r="O91" s="1617"/>
      <c r="P91" s="1617"/>
      <c r="Q91" s="1617"/>
      <c r="R91" s="1617"/>
      <c r="S91" s="1617"/>
      <c r="T91" s="1617"/>
      <c r="U91" s="1613"/>
      <c r="V91" s="1613"/>
      <c r="Y91" s="1617"/>
      <c r="Z91" s="1617"/>
      <c r="AA91" s="1617"/>
      <c r="AB91" s="1617"/>
      <c r="AC91" s="1617"/>
      <c r="AD91" s="1617"/>
      <c r="AE91" s="1617"/>
      <c r="AF91" s="1617"/>
      <c r="AG91" s="1613"/>
      <c r="AH91" s="1613"/>
      <c r="AJ91" s="1617"/>
      <c r="AK91" s="1617"/>
      <c r="AL91" s="1617"/>
      <c r="AM91" s="1617"/>
      <c r="AN91" s="1617"/>
      <c r="AO91" s="1617"/>
      <c r="AP91" s="1617"/>
      <c r="AQ91" s="1617"/>
      <c r="AR91" s="1613"/>
      <c r="AS91" s="1613"/>
      <c r="AV91" s="1617"/>
      <c r="AW91" s="1617"/>
      <c r="AX91" s="1617"/>
      <c r="AY91" s="1617"/>
      <c r="AZ91" s="1617"/>
      <c r="BA91" s="1617"/>
      <c r="BB91" s="1617"/>
      <c r="BC91" s="1617"/>
      <c r="BD91" s="1613"/>
      <c r="BE91" s="1613"/>
      <c r="BG91" s="1617"/>
      <c r="BH91" s="1617"/>
      <c r="BI91" s="1617"/>
      <c r="BJ91" s="1617"/>
      <c r="BK91" s="1617"/>
      <c r="BL91" s="1617"/>
      <c r="BM91" s="1617"/>
      <c r="BN91" s="1617"/>
      <c r="BO91" s="1613"/>
      <c r="BP91" s="1613"/>
    </row>
    <row r="92" spans="1:74" ht="14.25" customHeight="1">
      <c r="A92" s="1613"/>
      <c r="B92" s="1613"/>
      <c r="C92" s="1613"/>
      <c r="D92" s="1613"/>
      <c r="E92" s="1613"/>
      <c r="F92" s="1613"/>
      <c r="G92" s="1613"/>
      <c r="H92" s="1613"/>
      <c r="I92" s="1613"/>
      <c r="J92" s="1613"/>
      <c r="K92" s="1613"/>
      <c r="L92" s="1613"/>
      <c r="M92" s="1613"/>
      <c r="N92" s="1613"/>
      <c r="O92" s="1613"/>
      <c r="P92" s="1613"/>
      <c r="Q92" s="1613"/>
      <c r="R92" s="1613"/>
      <c r="S92" s="1613"/>
      <c r="T92" s="1613"/>
      <c r="U92" s="1613"/>
      <c r="V92" s="1613"/>
    </row>
    <row r="93" spans="1:74" ht="14.25" hidden="1" customHeight="1">
      <c r="A93" s="1613"/>
      <c r="B93" s="1613"/>
      <c r="C93" s="1628">
        <f>YEAR(I77+1)</f>
        <v>2026</v>
      </c>
      <c r="D93" s="1628">
        <f>MONTH(I77+1)</f>
        <v>5</v>
      </c>
      <c r="E93" s="1628">
        <f>DAY(I77+1)</f>
        <v>4</v>
      </c>
      <c r="F93" s="1628"/>
      <c r="G93" s="1628"/>
      <c r="H93" s="1628"/>
      <c r="I93" s="1628"/>
      <c r="J93" s="1613"/>
      <c r="K93" s="1613"/>
      <c r="L93" s="1613"/>
      <c r="M93" s="1613"/>
      <c r="N93" s="1628">
        <f>YEAR(T77+1)</f>
        <v>2026</v>
      </c>
      <c r="O93" s="1628">
        <f>MONTH(T77+1)</f>
        <v>6</v>
      </c>
      <c r="P93" s="1628">
        <f>DAY(T77+1)</f>
        <v>29</v>
      </c>
      <c r="Q93" s="1628"/>
      <c r="R93" s="1628"/>
      <c r="S93" s="1628"/>
      <c r="T93" s="1628"/>
      <c r="U93" s="1613"/>
      <c r="V93" s="1613"/>
      <c r="Y93" s="1613"/>
      <c r="Z93" s="1628">
        <f>YEAR(AF77+1)</f>
        <v>2026</v>
      </c>
      <c r="AA93" s="1628">
        <f>MONTH(AF77+1)</f>
        <v>8</v>
      </c>
      <c r="AB93" s="1628">
        <f>DAY(AF77+1)</f>
        <v>24</v>
      </c>
      <c r="AC93" s="1628"/>
      <c r="AD93" s="1628"/>
      <c r="AE93" s="1628"/>
      <c r="AF93" s="1628"/>
      <c r="AG93" s="1613"/>
      <c r="AH93" s="1613"/>
      <c r="AJ93" s="1613"/>
      <c r="AK93" s="1628">
        <f>YEAR(AQ77+1)</f>
        <v>2026</v>
      </c>
      <c r="AL93" s="1628">
        <f>MONTH(AQ77+1)</f>
        <v>10</v>
      </c>
      <c r="AM93" s="1628">
        <f>DAY(AQ77+1)</f>
        <v>19</v>
      </c>
      <c r="AN93" s="1628"/>
      <c r="AO93" s="1628"/>
      <c r="AP93" s="1628"/>
      <c r="AQ93" s="1628"/>
      <c r="AR93" s="1613"/>
      <c r="AS93" s="1613"/>
      <c r="AV93" s="1613"/>
      <c r="AW93" s="1628">
        <f>YEAR(BC77+1)</f>
        <v>2026</v>
      </c>
      <c r="AX93" s="1628">
        <f>MONTH(BC77+1)</f>
        <v>12</v>
      </c>
      <c r="AY93" s="1628">
        <f>DAY(BC77+1)</f>
        <v>14</v>
      </c>
      <c r="AZ93" s="1628"/>
      <c r="BA93" s="1628"/>
      <c r="BB93" s="1628"/>
      <c r="BC93" s="1628"/>
      <c r="BD93" s="1613"/>
      <c r="BE93" s="1613"/>
      <c r="BG93" s="1613"/>
      <c r="BH93" s="1628">
        <f>YEAR(BN77+1)</f>
        <v>2027</v>
      </c>
      <c r="BI93" s="1628">
        <f>MONTH(BN77+1)</f>
        <v>2</v>
      </c>
      <c r="BJ93" s="1628">
        <f>DAY(BN77+1)</f>
        <v>8</v>
      </c>
      <c r="BK93" s="1628"/>
      <c r="BL93" s="1628"/>
      <c r="BM93" s="1628"/>
      <c r="BN93" s="1628"/>
      <c r="BO93" s="1613"/>
      <c r="BP93" s="1613"/>
    </row>
    <row r="94" spans="1:74" ht="14.25" hidden="1" customHeight="1">
      <c r="A94" s="1613"/>
      <c r="B94" s="1613"/>
      <c r="C94" s="1629">
        <f>I77+1</f>
        <v>46146</v>
      </c>
      <c r="D94" s="1629">
        <f>C94+1</f>
        <v>46147</v>
      </c>
      <c r="E94" s="1629">
        <f t="shared" ref="E94:I94" si="63">D94+1</f>
        <v>46148</v>
      </c>
      <c r="F94" s="1629">
        <f t="shared" si="63"/>
        <v>46149</v>
      </c>
      <c r="G94" s="1629">
        <f t="shared" si="63"/>
        <v>46150</v>
      </c>
      <c r="H94" s="1629">
        <f t="shared" si="63"/>
        <v>46151</v>
      </c>
      <c r="I94" s="1629">
        <f t="shared" si="63"/>
        <v>46152</v>
      </c>
      <c r="J94" s="1613"/>
      <c r="K94" s="1613"/>
      <c r="L94" s="1613"/>
      <c r="M94" s="1613"/>
      <c r="N94" s="1629">
        <f>T77+1</f>
        <v>46202</v>
      </c>
      <c r="O94" s="1629">
        <f t="shared" ref="O94:T94" si="64">N94+1</f>
        <v>46203</v>
      </c>
      <c r="P94" s="1629">
        <f t="shared" si="64"/>
        <v>46204</v>
      </c>
      <c r="Q94" s="1629">
        <f t="shared" si="64"/>
        <v>46205</v>
      </c>
      <c r="R94" s="1629">
        <f t="shared" si="64"/>
        <v>46206</v>
      </c>
      <c r="S94" s="1629">
        <f t="shared" si="64"/>
        <v>46207</v>
      </c>
      <c r="T94" s="1629">
        <f t="shared" si="64"/>
        <v>46208</v>
      </c>
      <c r="U94" s="1613"/>
      <c r="V94" s="1613"/>
      <c r="Y94" s="1613"/>
      <c r="Z94" s="1629">
        <f>AF77+1</f>
        <v>46258</v>
      </c>
      <c r="AA94" s="1629">
        <f t="shared" ref="AA94:AF94" si="65">Z94+1</f>
        <v>46259</v>
      </c>
      <c r="AB94" s="1629">
        <f t="shared" si="65"/>
        <v>46260</v>
      </c>
      <c r="AC94" s="1629">
        <f t="shared" si="65"/>
        <v>46261</v>
      </c>
      <c r="AD94" s="1629">
        <f t="shared" si="65"/>
        <v>46262</v>
      </c>
      <c r="AE94" s="1629">
        <f t="shared" si="65"/>
        <v>46263</v>
      </c>
      <c r="AF94" s="1629">
        <f t="shared" si="65"/>
        <v>46264</v>
      </c>
      <c r="AG94" s="1613"/>
      <c r="AH94" s="1613"/>
      <c r="AJ94" s="1613"/>
      <c r="AK94" s="1629">
        <f>AQ77+1</f>
        <v>46314</v>
      </c>
      <c r="AL94" s="1629">
        <f t="shared" ref="AL94:AQ94" si="66">AK94+1</f>
        <v>46315</v>
      </c>
      <c r="AM94" s="1629">
        <f t="shared" si="66"/>
        <v>46316</v>
      </c>
      <c r="AN94" s="1629">
        <f t="shared" si="66"/>
        <v>46317</v>
      </c>
      <c r="AO94" s="1629">
        <f t="shared" si="66"/>
        <v>46318</v>
      </c>
      <c r="AP94" s="1629">
        <f t="shared" si="66"/>
        <v>46319</v>
      </c>
      <c r="AQ94" s="1629">
        <f t="shared" si="66"/>
        <v>46320</v>
      </c>
      <c r="AR94" s="1613"/>
      <c r="AS94" s="1613"/>
      <c r="AV94" s="1613"/>
      <c r="AW94" s="1629">
        <f>BC77+1</f>
        <v>46370</v>
      </c>
      <c r="AX94" s="1629">
        <f t="shared" ref="AX94:BC94" si="67">AW94+1</f>
        <v>46371</v>
      </c>
      <c r="AY94" s="1629">
        <f t="shared" si="67"/>
        <v>46372</v>
      </c>
      <c r="AZ94" s="1629">
        <f t="shared" si="67"/>
        <v>46373</v>
      </c>
      <c r="BA94" s="1629">
        <f t="shared" si="67"/>
        <v>46374</v>
      </c>
      <c r="BB94" s="1629">
        <f t="shared" si="67"/>
        <v>46375</v>
      </c>
      <c r="BC94" s="1629">
        <f t="shared" si="67"/>
        <v>46376</v>
      </c>
      <c r="BD94" s="1613"/>
      <c r="BE94" s="1613"/>
      <c r="BG94" s="1613"/>
      <c r="BH94" s="1629">
        <f>BN77+1</f>
        <v>46426</v>
      </c>
      <c r="BI94" s="1629">
        <f t="shared" ref="BI94:BN94" si="68">BH94+1</f>
        <v>46427</v>
      </c>
      <c r="BJ94" s="1629">
        <f t="shared" si="68"/>
        <v>46428</v>
      </c>
      <c r="BK94" s="1629">
        <f t="shared" si="68"/>
        <v>46429</v>
      </c>
      <c r="BL94" s="1629">
        <f t="shared" si="68"/>
        <v>46430</v>
      </c>
      <c r="BM94" s="1629">
        <f t="shared" si="68"/>
        <v>46431</v>
      </c>
      <c r="BN94" s="1629">
        <f t="shared" si="68"/>
        <v>46432</v>
      </c>
      <c r="BO94" s="1613"/>
      <c r="BP94" s="1613"/>
    </row>
    <row r="95" spans="1:74" ht="14.25" customHeight="1">
      <c r="A95" s="1613"/>
      <c r="B95" s="1630" t="s">
        <v>2266</v>
      </c>
      <c r="C95" s="1631">
        <f>DATE($C93,$D93,1)</f>
        <v>46143</v>
      </c>
      <c r="D95" s="1632"/>
      <c r="E95" s="1632"/>
      <c r="F95" s="1632"/>
      <c r="G95" s="1632"/>
      <c r="H95" s="1632"/>
      <c r="I95" s="1632"/>
      <c r="J95" s="1632"/>
      <c r="K95" s="1633"/>
      <c r="L95" s="1613"/>
      <c r="M95" s="1630" t="s">
        <v>2266</v>
      </c>
      <c r="N95" s="1631">
        <f>DATE($N93,$O93,1)</f>
        <v>46174</v>
      </c>
      <c r="O95" s="1632"/>
      <c r="P95" s="1632"/>
      <c r="Q95" s="1632"/>
      <c r="R95" s="1632"/>
      <c r="S95" s="1632"/>
      <c r="T95" s="1632"/>
      <c r="U95" s="1632"/>
      <c r="V95" s="1633"/>
      <c r="Y95" s="1630" t="s">
        <v>2266</v>
      </c>
      <c r="Z95" s="1631">
        <f>DATE($N93,$O93,1)</f>
        <v>46174</v>
      </c>
      <c r="AA95" s="1632"/>
      <c r="AB95" s="1632"/>
      <c r="AC95" s="1632"/>
      <c r="AD95" s="1632"/>
      <c r="AE95" s="1632"/>
      <c r="AF95" s="1632"/>
      <c r="AG95" s="1632"/>
      <c r="AH95" s="1633"/>
      <c r="AJ95" s="1630" t="s">
        <v>2266</v>
      </c>
      <c r="AK95" s="1631">
        <f>DATE($AK93,$AL93,1)</f>
        <v>46296</v>
      </c>
      <c r="AL95" s="1632"/>
      <c r="AM95" s="1632"/>
      <c r="AN95" s="1632"/>
      <c r="AO95" s="1632"/>
      <c r="AP95" s="1632"/>
      <c r="AQ95" s="1632"/>
      <c r="AR95" s="1632"/>
      <c r="AS95" s="1633"/>
      <c r="AV95" s="1630" t="s">
        <v>2266</v>
      </c>
      <c r="AW95" s="1631">
        <f>DATE($AW93,$AX93,1)</f>
        <v>46357</v>
      </c>
      <c r="AX95" s="1632"/>
      <c r="AY95" s="1632"/>
      <c r="AZ95" s="1632"/>
      <c r="BA95" s="1632"/>
      <c r="BB95" s="1632"/>
      <c r="BC95" s="1632"/>
      <c r="BD95" s="1632"/>
      <c r="BE95" s="1633"/>
      <c r="BG95" s="1630" t="s">
        <v>2266</v>
      </c>
      <c r="BH95" s="1631">
        <f>DATE($BH93,$BI93,1)</f>
        <v>46419</v>
      </c>
      <c r="BI95" s="1632"/>
      <c r="BJ95" s="1632"/>
      <c r="BK95" s="1632"/>
      <c r="BL95" s="1632"/>
      <c r="BM95" s="1632"/>
      <c r="BN95" s="1632"/>
      <c r="BO95" s="1632"/>
      <c r="BP95" s="1633"/>
    </row>
    <row r="96" spans="1:74" ht="14.25" customHeight="1">
      <c r="A96" s="1613"/>
      <c r="B96" s="1634" t="s">
        <v>2385</v>
      </c>
      <c r="C96" s="1635">
        <f>IF(I77&lt;$G$5,I79+1,"")</f>
        <v>46146</v>
      </c>
      <c r="D96" s="1636">
        <f t="shared" ref="D96:I96" si="69">IF(C94&lt;$G$5,C96+1,"")</f>
        <v>46147</v>
      </c>
      <c r="E96" s="1636">
        <f t="shared" si="69"/>
        <v>46148</v>
      </c>
      <c r="F96" s="1636">
        <f t="shared" si="69"/>
        <v>46149</v>
      </c>
      <c r="G96" s="1636">
        <f t="shared" si="69"/>
        <v>46150</v>
      </c>
      <c r="H96" s="1636">
        <f t="shared" si="69"/>
        <v>46151</v>
      </c>
      <c r="I96" s="1636">
        <f t="shared" si="69"/>
        <v>46152</v>
      </c>
      <c r="J96" s="1637" t="s">
        <v>2268</v>
      </c>
      <c r="K96" s="1638">
        <f>COUNTIFS(C97:I97,"土",C98:I98,"")+COUNTIFS(C97:I97,"日",C98:I98,"")</f>
        <v>2</v>
      </c>
      <c r="L96" s="1613"/>
      <c r="M96" s="1634" t="s">
        <v>2385</v>
      </c>
      <c r="N96" s="1635">
        <f>IF(T77&lt;$G$5,T79+1,"")</f>
        <v>46202</v>
      </c>
      <c r="O96" s="1636">
        <f t="shared" ref="O96:T96" si="70">IF(N94&lt;$G$5,N96+1,"")</f>
        <v>46203</v>
      </c>
      <c r="P96" s="1636">
        <f t="shared" si="70"/>
        <v>46204</v>
      </c>
      <c r="Q96" s="1636">
        <f t="shared" si="70"/>
        <v>46205</v>
      </c>
      <c r="R96" s="1636">
        <f t="shared" si="70"/>
        <v>46206</v>
      </c>
      <c r="S96" s="1636">
        <f t="shared" si="70"/>
        <v>46207</v>
      </c>
      <c r="T96" s="1636">
        <f t="shared" si="70"/>
        <v>46208</v>
      </c>
      <c r="U96" s="1637" t="s">
        <v>2268</v>
      </c>
      <c r="V96" s="1638">
        <f>COUNTIFS(N97:T97,"土",N98:T98,"")+COUNTIFS(N97:T97,"日",N98:T98,"")</f>
        <v>2</v>
      </c>
      <c r="Y96" s="1634" t="s">
        <v>2385</v>
      </c>
      <c r="Z96" s="1635">
        <f>IF(AF77&lt;$G$5,AF79+1,"")</f>
        <v>46258</v>
      </c>
      <c r="AA96" s="1636">
        <f t="shared" ref="AA96:AF96" si="71">IF(Z94&lt;$G$5,Z96+1,"")</f>
        <v>46259</v>
      </c>
      <c r="AB96" s="1636">
        <f t="shared" si="71"/>
        <v>46260</v>
      </c>
      <c r="AC96" s="1636">
        <f t="shared" si="71"/>
        <v>46261</v>
      </c>
      <c r="AD96" s="1636">
        <f t="shared" si="71"/>
        <v>46262</v>
      </c>
      <c r="AE96" s="1636">
        <f t="shared" si="71"/>
        <v>46263</v>
      </c>
      <c r="AF96" s="1636">
        <f t="shared" si="71"/>
        <v>46264</v>
      </c>
      <c r="AG96" s="1637" t="s">
        <v>2268</v>
      </c>
      <c r="AH96" s="1638">
        <f>COUNTIFS(Z97:AF97,"土",Z98:AF98,"")+COUNTIFS(Z97:AF97,"日",Z98:AF98,"")</f>
        <v>2</v>
      </c>
      <c r="AJ96" s="1634" t="s">
        <v>2385</v>
      </c>
      <c r="AK96" s="1635" t="str">
        <f>IF(AQ77&lt;$G$5,AQ79+1,"")</f>
        <v/>
      </c>
      <c r="AL96" s="1636" t="str">
        <f t="shared" ref="AL96:AQ96" si="72">IF(AK94&lt;$G$5,AK96+1,"")</f>
        <v/>
      </c>
      <c r="AM96" s="1636" t="str">
        <f t="shared" si="72"/>
        <v/>
      </c>
      <c r="AN96" s="1636" t="str">
        <f t="shared" si="72"/>
        <v/>
      </c>
      <c r="AO96" s="1636" t="str">
        <f t="shared" si="72"/>
        <v/>
      </c>
      <c r="AP96" s="1636" t="str">
        <f t="shared" si="72"/>
        <v/>
      </c>
      <c r="AQ96" s="1636" t="str">
        <f t="shared" si="72"/>
        <v/>
      </c>
      <c r="AR96" s="1637" t="s">
        <v>2268</v>
      </c>
      <c r="AS96" s="1638">
        <f>COUNTIFS(AK97:AQ97,"土",AK98:AQ98,"")+COUNTIFS(AK97:AQ97,"日",AK98:AQ98,"")</f>
        <v>0</v>
      </c>
      <c r="AV96" s="1634" t="s">
        <v>2385</v>
      </c>
      <c r="AW96" s="1635" t="str">
        <f>IF(BC77&lt;$G$5,BC79+1,"")</f>
        <v/>
      </c>
      <c r="AX96" s="1636" t="str">
        <f t="shared" ref="AX96:BC96" si="73">IF(AW94&lt;$G$5,AW96+1,"")</f>
        <v/>
      </c>
      <c r="AY96" s="1636" t="str">
        <f t="shared" si="73"/>
        <v/>
      </c>
      <c r="AZ96" s="1636" t="str">
        <f t="shared" si="73"/>
        <v/>
      </c>
      <c r="BA96" s="1636" t="str">
        <f t="shared" si="73"/>
        <v/>
      </c>
      <c r="BB96" s="1636" t="str">
        <f t="shared" si="73"/>
        <v/>
      </c>
      <c r="BC96" s="1636" t="str">
        <f t="shared" si="73"/>
        <v/>
      </c>
      <c r="BD96" s="1637" t="s">
        <v>2268</v>
      </c>
      <c r="BE96" s="1638">
        <f>COUNTIFS(AW97:BC97,"土",AW98:BC98,"")+COUNTIFS(AW97:BC97,"日",AW98:BC98,"")</f>
        <v>0</v>
      </c>
      <c r="BG96" s="1634" t="s">
        <v>2385</v>
      </c>
      <c r="BH96" s="1635" t="str">
        <f>IF(BN77&lt;$G$5,BN79+1,"")</f>
        <v/>
      </c>
      <c r="BI96" s="1636" t="str">
        <f t="shared" ref="BI96:BN96" si="74">IF(BH94&lt;$G$5,BH96+1,"")</f>
        <v/>
      </c>
      <c r="BJ96" s="1636" t="str">
        <f t="shared" si="74"/>
        <v/>
      </c>
      <c r="BK96" s="1636" t="str">
        <f t="shared" si="74"/>
        <v/>
      </c>
      <c r="BL96" s="1636" t="str">
        <f t="shared" si="74"/>
        <v/>
      </c>
      <c r="BM96" s="1636" t="str">
        <f t="shared" si="74"/>
        <v/>
      </c>
      <c r="BN96" s="1636" t="str">
        <f t="shared" si="74"/>
        <v/>
      </c>
      <c r="BO96" s="1637" t="s">
        <v>2268</v>
      </c>
      <c r="BP96" s="1638">
        <f>COUNTIFS(BH97:BN97,"土",BH98:BN98,"")+COUNTIFS(BH97:BN97,"日",BH98:BN98,"")</f>
        <v>0</v>
      </c>
    </row>
    <row r="97" spans="1:74" ht="14.25" customHeight="1">
      <c r="A97" s="1613"/>
      <c r="B97" s="1634" t="s">
        <v>1060</v>
      </c>
      <c r="C97" s="1639" t="str">
        <f>IF(C96="","","月")</f>
        <v>月</v>
      </c>
      <c r="D97" s="1639" t="str">
        <f>IF(D96="","","火")</f>
        <v>火</v>
      </c>
      <c r="E97" s="1639" t="str">
        <f>IF(E96="","","水")</f>
        <v>水</v>
      </c>
      <c r="F97" s="1639" t="str">
        <f>IF(F96="","","木")</f>
        <v>木</v>
      </c>
      <c r="G97" s="1639" t="str">
        <f>IF(G96="","","金")</f>
        <v>金</v>
      </c>
      <c r="H97" s="1639" t="str">
        <f>IF(H96="","","土")</f>
        <v>土</v>
      </c>
      <c r="I97" s="1639" t="str">
        <f>IF(I96="","","日")</f>
        <v>日</v>
      </c>
      <c r="J97" s="1640" t="s">
        <v>2386</v>
      </c>
      <c r="K97" s="1641">
        <f>COUNTIF(C98:I98,"夏休")+COUNTIF(C98:I98,"冬休")+COUNTIF(C98:I98,"中止")+COUNTIF(C98:I98,"制作中")</f>
        <v>0</v>
      </c>
      <c r="L97" s="1613"/>
      <c r="M97" s="1634" t="s">
        <v>1060</v>
      </c>
      <c r="N97" s="1639" t="str">
        <f>IF(N96="","","月")</f>
        <v>月</v>
      </c>
      <c r="O97" s="1639" t="str">
        <f>IF(O96="","","火")</f>
        <v>火</v>
      </c>
      <c r="P97" s="1639" t="str">
        <f>IF(P96="","","水")</f>
        <v>水</v>
      </c>
      <c r="Q97" s="1639" t="str">
        <f>IF(Q96="","","木")</f>
        <v>木</v>
      </c>
      <c r="R97" s="1639" t="str">
        <f>IF(R96="","","金")</f>
        <v>金</v>
      </c>
      <c r="S97" s="1639" t="str">
        <f>IF(S96="","","土")</f>
        <v>土</v>
      </c>
      <c r="T97" s="1639" t="str">
        <f>IF(T96="","","日")</f>
        <v>日</v>
      </c>
      <c r="U97" s="1640" t="s">
        <v>2386</v>
      </c>
      <c r="V97" s="1641">
        <f>COUNTIF(N98:T98,"夏休")+COUNTIF(N98:T98,"冬休")+COUNTIF(N98:T98,"中止")+COUNTIF(N98:T98,"制作中")</f>
        <v>0</v>
      </c>
      <c r="Y97" s="1634" t="s">
        <v>1060</v>
      </c>
      <c r="Z97" s="1639" t="str">
        <f>IF(Z96="","","月")</f>
        <v>月</v>
      </c>
      <c r="AA97" s="1639" t="str">
        <f>IF(AA96="","","火")</f>
        <v>火</v>
      </c>
      <c r="AB97" s="1639" t="str">
        <f>IF(AB96="","","水")</f>
        <v>水</v>
      </c>
      <c r="AC97" s="1639" t="str">
        <f>IF(AC96="","","木")</f>
        <v>木</v>
      </c>
      <c r="AD97" s="1639" t="str">
        <f>IF(AD96="","","金")</f>
        <v>金</v>
      </c>
      <c r="AE97" s="1639" t="str">
        <f>IF(AE96="","","土")</f>
        <v>土</v>
      </c>
      <c r="AF97" s="1639" t="str">
        <f>IF(AF96="","","日")</f>
        <v>日</v>
      </c>
      <c r="AG97" s="1640" t="s">
        <v>2386</v>
      </c>
      <c r="AH97" s="1641">
        <f>COUNTIF(Z98:AF98,"夏休")+COUNTIF(Z98:AF98,"冬休")+COUNTIF(Z98:AF98,"中止")+COUNTIF(Z98:AF98,"制作中")</f>
        <v>0</v>
      </c>
      <c r="AJ97" s="1634" t="s">
        <v>1060</v>
      </c>
      <c r="AK97" s="1639" t="str">
        <f>IF(AK96="","","月")</f>
        <v/>
      </c>
      <c r="AL97" s="1639" t="str">
        <f>IF(AL96="","","火")</f>
        <v/>
      </c>
      <c r="AM97" s="1639" t="str">
        <f>IF(AM96="","","水")</f>
        <v/>
      </c>
      <c r="AN97" s="1639" t="str">
        <f>IF(AN96="","","木")</f>
        <v/>
      </c>
      <c r="AO97" s="1639" t="str">
        <f>IF(AO96="","","金")</f>
        <v/>
      </c>
      <c r="AP97" s="1639" t="str">
        <f>IF(AP96="","","土")</f>
        <v/>
      </c>
      <c r="AQ97" s="1639" t="str">
        <f>IF(AQ96="","","日")</f>
        <v/>
      </c>
      <c r="AR97" s="1640" t="s">
        <v>2386</v>
      </c>
      <c r="AS97" s="1641">
        <f>COUNTIF(AK98:AQ98,"夏休")+COUNTIF(AK98:AQ98,"冬休")+COUNTIF(AK98:AQ98,"中止")+COUNTIF(AK98:AQ98,"制作中")</f>
        <v>0</v>
      </c>
      <c r="AV97" s="1634" t="s">
        <v>1060</v>
      </c>
      <c r="AW97" s="1639" t="str">
        <f>IF(AW96="","","月")</f>
        <v/>
      </c>
      <c r="AX97" s="1639" t="str">
        <f>IF(AX96="","","火")</f>
        <v/>
      </c>
      <c r="AY97" s="1639" t="str">
        <f>IF(AY96="","","水")</f>
        <v/>
      </c>
      <c r="AZ97" s="1639" t="str">
        <f>IF(AZ96="","","木")</f>
        <v/>
      </c>
      <c r="BA97" s="1639" t="str">
        <f>IF(BA96="","","金")</f>
        <v/>
      </c>
      <c r="BB97" s="1639" t="str">
        <f>IF(BB96="","","土")</f>
        <v/>
      </c>
      <c r="BC97" s="1639" t="str">
        <f>IF(BC96="","","日")</f>
        <v/>
      </c>
      <c r="BD97" s="1640" t="s">
        <v>2386</v>
      </c>
      <c r="BE97" s="1641">
        <f>COUNTIF(AW98:BC98,"夏休")+COUNTIF(AW98:BC98,"冬休")+COUNTIF(AW98:BC98,"中止")+COUNTIF(AW98:BC98,"制作中")</f>
        <v>0</v>
      </c>
      <c r="BG97" s="1634" t="s">
        <v>1060</v>
      </c>
      <c r="BH97" s="1639" t="str">
        <f>IF(BH96="","","月")</f>
        <v/>
      </c>
      <c r="BI97" s="1639" t="str">
        <f>IF(BI96="","","火")</f>
        <v/>
      </c>
      <c r="BJ97" s="1639" t="str">
        <f>IF(BJ96="","","水")</f>
        <v/>
      </c>
      <c r="BK97" s="1639" t="str">
        <f>IF(BK96="","","木")</f>
        <v/>
      </c>
      <c r="BL97" s="1639" t="str">
        <f>IF(BL96="","","金")</f>
        <v/>
      </c>
      <c r="BM97" s="1639" t="str">
        <f>IF(BM96="","","土")</f>
        <v/>
      </c>
      <c r="BN97" s="1639" t="str">
        <f>IF(BN96="","","日")</f>
        <v/>
      </c>
      <c r="BO97" s="1640" t="s">
        <v>2386</v>
      </c>
      <c r="BP97" s="1641">
        <f>COUNTIF(BH98:BN98,"夏休")+COUNTIF(BH98:BN98,"冬休")+COUNTIF(BH98:BN98,"中止")+COUNTIF(BH98:BN98,"制作中")</f>
        <v>0</v>
      </c>
    </row>
    <row r="98" spans="1:74" ht="14.25" customHeight="1">
      <c r="A98" s="1613"/>
      <c r="B98" s="4281" t="s">
        <v>2386</v>
      </c>
      <c r="C98" s="4289"/>
      <c r="D98" s="4285"/>
      <c r="E98" s="4285"/>
      <c r="F98" s="4285"/>
      <c r="G98" s="4285"/>
      <c r="H98" s="4285"/>
      <c r="I98" s="4287"/>
      <c r="J98" s="1640" t="s">
        <v>1061</v>
      </c>
      <c r="K98" s="1641">
        <f>COUNT(C96:I96)-K97</f>
        <v>7</v>
      </c>
      <c r="L98" s="1613"/>
      <c r="M98" s="4281" t="s">
        <v>2386</v>
      </c>
      <c r="N98" s="4289"/>
      <c r="O98" s="4285"/>
      <c r="P98" s="4285"/>
      <c r="Q98" s="4285"/>
      <c r="R98" s="4285"/>
      <c r="S98" s="4285"/>
      <c r="T98" s="4287"/>
      <c r="U98" s="1640" t="s">
        <v>1061</v>
      </c>
      <c r="V98" s="1641">
        <f>COUNT(N96:T96)-V97</f>
        <v>7</v>
      </c>
      <c r="Y98" s="4281" t="s">
        <v>2386</v>
      </c>
      <c r="Z98" s="4289"/>
      <c r="AA98" s="4285"/>
      <c r="AB98" s="4285"/>
      <c r="AC98" s="4285"/>
      <c r="AD98" s="4285"/>
      <c r="AE98" s="4285"/>
      <c r="AF98" s="4287"/>
      <c r="AG98" s="1640" t="s">
        <v>1061</v>
      </c>
      <c r="AH98" s="1641">
        <f>COUNT(Z96:AF96)-AH97</f>
        <v>7</v>
      </c>
      <c r="AJ98" s="4281" t="s">
        <v>2386</v>
      </c>
      <c r="AK98" s="4289"/>
      <c r="AL98" s="4285"/>
      <c r="AM98" s="4285"/>
      <c r="AN98" s="4285"/>
      <c r="AO98" s="4285"/>
      <c r="AP98" s="4285"/>
      <c r="AQ98" s="4287"/>
      <c r="AR98" s="1640" t="s">
        <v>1061</v>
      </c>
      <c r="AS98" s="1641">
        <f>COUNT(AK96:AQ96)-AS97</f>
        <v>0</v>
      </c>
      <c r="AV98" s="4281" t="s">
        <v>2386</v>
      </c>
      <c r="AW98" s="4289"/>
      <c r="AX98" s="4285"/>
      <c r="AY98" s="4285"/>
      <c r="AZ98" s="4285"/>
      <c r="BA98" s="4285"/>
      <c r="BB98" s="4285"/>
      <c r="BC98" s="4287"/>
      <c r="BD98" s="1640" t="s">
        <v>1061</v>
      </c>
      <c r="BE98" s="1641">
        <f>COUNT(AW96:BC96)-BE97</f>
        <v>0</v>
      </c>
      <c r="BG98" s="4281" t="s">
        <v>2386</v>
      </c>
      <c r="BH98" s="4289"/>
      <c r="BI98" s="4285"/>
      <c r="BJ98" s="4285"/>
      <c r="BK98" s="4285"/>
      <c r="BL98" s="4285"/>
      <c r="BM98" s="4285"/>
      <c r="BN98" s="4287"/>
      <c r="BO98" s="1640" t="s">
        <v>1061</v>
      </c>
      <c r="BP98" s="1641">
        <f>COUNT(BH96:BN96)-BP97</f>
        <v>0</v>
      </c>
    </row>
    <row r="99" spans="1:74" ht="14.25" customHeight="1">
      <c r="A99" s="1613"/>
      <c r="B99" s="4281"/>
      <c r="C99" s="4290"/>
      <c r="D99" s="4286"/>
      <c r="E99" s="4286"/>
      <c r="F99" s="4286"/>
      <c r="G99" s="4286"/>
      <c r="H99" s="4286"/>
      <c r="I99" s="4288"/>
      <c r="J99" s="1640" t="s">
        <v>1062</v>
      </c>
      <c r="K99" s="1641">
        <f>COUNTIF(C100:I101,"休")</f>
        <v>0</v>
      </c>
      <c r="L99" s="1613"/>
      <c r="M99" s="4281"/>
      <c r="N99" s="4290"/>
      <c r="O99" s="4286"/>
      <c r="P99" s="4286"/>
      <c r="Q99" s="4286"/>
      <c r="R99" s="4286"/>
      <c r="S99" s="4286"/>
      <c r="T99" s="4288"/>
      <c r="U99" s="1640" t="s">
        <v>1062</v>
      </c>
      <c r="V99" s="1641">
        <f>COUNTIF(N100:T101,"休")</f>
        <v>0</v>
      </c>
      <c r="Y99" s="4281"/>
      <c r="Z99" s="4290"/>
      <c r="AA99" s="4286"/>
      <c r="AB99" s="4286"/>
      <c r="AC99" s="4286"/>
      <c r="AD99" s="4286"/>
      <c r="AE99" s="4286"/>
      <c r="AF99" s="4288"/>
      <c r="AG99" s="1640" t="s">
        <v>1062</v>
      </c>
      <c r="AH99" s="1641">
        <f>COUNTIF(Z100:AF101,"休")</f>
        <v>0</v>
      </c>
      <c r="AJ99" s="4281"/>
      <c r="AK99" s="4290"/>
      <c r="AL99" s="4286"/>
      <c r="AM99" s="4286"/>
      <c r="AN99" s="4286"/>
      <c r="AO99" s="4286"/>
      <c r="AP99" s="4286"/>
      <c r="AQ99" s="4288"/>
      <c r="AR99" s="1640" t="s">
        <v>1062</v>
      </c>
      <c r="AS99" s="1641">
        <f>COUNTIF(AK100:AQ101,"休")</f>
        <v>0</v>
      </c>
      <c r="AV99" s="4281"/>
      <c r="AW99" s="4290"/>
      <c r="AX99" s="4286"/>
      <c r="AY99" s="4286"/>
      <c r="AZ99" s="4286"/>
      <c r="BA99" s="4286"/>
      <c r="BB99" s="4286"/>
      <c r="BC99" s="4288"/>
      <c r="BD99" s="1640" t="s">
        <v>1062</v>
      </c>
      <c r="BE99" s="1641">
        <f>COUNTIF(AW100:BC101,"休")</f>
        <v>0</v>
      </c>
      <c r="BG99" s="4281"/>
      <c r="BH99" s="4290"/>
      <c r="BI99" s="4286"/>
      <c r="BJ99" s="4286"/>
      <c r="BK99" s="4286"/>
      <c r="BL99" s="4286"/>
      <c r="BM99" s="4286"/>
      <c r="BN99" s="4288"/>
      <c r="BO99" s="1640" t="s">
        <v>1062</v>
      </c>
      <c r="BP99" s="1641">
        <f>COUNTIF(BH100:BN101,"休")</f>
        <v>0</v>
      </c>
    </row>
    <row r="100" spans="1:74" ht="14.25" customHeight="1">
      <c r="A100" s="1613"/>
      <c r="B100" s="4281" t="s">
        <v>1055</v>
      </c>
      <c r="C100" s="4283"/>
      <c r="D100" s="4277"/>
      <c r="E100" s="4277"/>
      <c r="F100" s="4277"/>
      <c r="G100" s="4277"/>
      <c r="H100" s="4277"/>
      <c r="I100" s="4279"/>
      <c r="J100" s="1640" t="s">
        <v>1063</v>
      </c>
      <c r="K100" s="1646">
        <f>K99/K98</f>
        <v>0</v>
      </c>
      <c r="L100" s="1613"/>
      <c r="M100" s="4281" t="s">
        <v>1055</v>
      </c>
      <c r="N100" s="4283"/>
      <c r="O100" s="4277"/>
      <c r="P100" s="4277"/>
      <c r="Q100" s="4277"/>
      <c r="R100" s="4277"/>
      <c r="S100" s="4277"/>
      <c r="T100" s="4279"/>
      <c r="U100" s="1640" t="s">
        <v>1063</v>
      </c>
      <c r="V100" s="1646">
        <f>V99/V98</f>
        <v>0</v>
      </c>
      <c r="Y100" s="4281" t="s">
        <v>1055</v>
      </c>
      <c r="Z100" s="4283"/>
      <c r="AA100" s="4277"/>
      <c r="AB100" s="4277"/>
      <c r="AC100" s="4277"/>
      <c r="AD100" s="4277"/>
      <c r="AE100" s="4277"/>
      <c r="AF100" s="4279"/>
      <c r="AG100" s="1640" t="s">
        <v>1063</v>
      </c>
      <c r="AH100" s="1646">
        <f>AH99/AH98</f>
        <v>0</v>
      </c>
      <c r="AJ100" s="4281" t="s">
        <v>1055</v>
      </c>
      <c r="AK100" s="4283"/>
      <c r="AL100" s="4277"/>
      <c r="AM100" s="4277"/>
      <c r="AN100" s="4277"/>
      <c r="AO100" s="4277"/>
      <c r="AP100" s="4277"/>
      <c r="AQ100" s="4279"/>
      <c r="AR100" s="1640" t="s">
        <v>1063</v>
      </c>
      <c r="AS100" s="1646" t="e">
        <f>AS99/AS98</f>
        <v>#DIV/0!</v>
      </c>
      <c r="AV100" s="4281" t="s">
        <v>1055</v>
      </c>
      <c r="AW100" s="4283"/>
      <c r="AX100" s="4277"/>
      <c r="AY100" s="4277"/>
      <c r="AZ100" s="4277"/>
      <c r="BA100" s="4277"/>
      <c r="BB100" s="4277"/>
      <c r="BC100" s="4279"/>
      <c r="BD100" s="1640" t="s">
        <v>1063</v>
      </c>
      <c r="BE100" s="1646" t="e">
        <f>BE99/BE98</f>
        <v>#DIV/0!</v>
      </c>
      <c r="BG100" s="4281" t="s">
        <v>1055</v>
      </c>
      <c r="BH100" s="4283"/>
      <c r="BI100" s="4277"/>
      <c r="BJ100" s="4277"/>
      <c r="BK100" s="4277"/>
      <c r="BL100" s="4277"/>
      <c r="BM100" s="4277"/>
      <c r="BN100" s="4279"/>
      <c r="BO100" s="1640" t="s">
        <v>1063</v>
      </c>
      <c r="BP100" s="1646" t="e">
        <f>BP99/BP98</f>
        <v>#DIV/0!</v>
      </c>
    </row>
    <row r="101" spans="1:74" ht="14.25" customHeight="1">
      <c r="A101" s="1613"/>
      <c r="B101" s="4281"/>
      <c r="C101" s="4283"/>
      <c r="D101" s="4277"/>
      <c r="E101" s="4277"/>
      <c r="F101" s="4277"/>
      <c r="G101" s="4277"/>
      <c r="H101" s="4277"/>
      <c r="I101" s="4279"/>
      <c r="J101" s="1640" t="s">
        <v>1051</v>
      </c>
      <c r="K101" s="1641">
        <f>COUNTA(C102:I102)</f>
        <v>0</v>
      </c>
      <c r="L101" s="1613"/>
      <c r="M101" s="4281"/>
      <c r="N101" s="4283"/>
      <c r="O101" s="4277"/>
      <c r="P101" s="4277"/>
      <c r="Q101" s="4277"/>
      <c r="R101" s="4277"/>
      <c r="S101" s="4277"/>
      <c r="T101" s="4279"/>
      <c r="U101" s="1640" t="s">
        <v>1051</v>
      </c>
      <c r="V101" s="1641">
        <f>COUNTA(N102:T102)</f>
        <v>0</v>
      </c>
      <c r="Y101" s="4281"/>
      <c r="Z101" s="4283"/>
      <c r="AA101" s="4277"/>
      <c r="AB101" s="4277"/>
      <c r="AC101" s="4277"/>
      <c r="AD101" s="4277"/>
      <c r="AE101" s="4277"/>
      <c r="AF101" s="4279"/>
      <c r="AG101" s="1640" t="s">
        <v>1051</v>
      </c>
      <c r="AH101" s="1641">
        <f>COUNTA(Z102:AF102)</f>
        <v>0</v>
      </c>
      <c r="AJ101" s="4281"/>
      <c r="AK101" s="4283"/>
      <c r="AL101" s="4277"/>
      <c r="AM101" s="4277"/>
      <c r="AN101" s="4277"/>
      <c r="AO101" s="4277"/>
      <c r="AP101" s="4277"/>
      <c r="AQ101" s="4279"/>
      <c r="AR101" s="1640" t="s">
        <v>1051</v>
      </c>
      <c r="AS101" s="1641">
        <f>COUNTA(AK102:AQ102)</f>
        <v>0</v>
      </c>
      <c r="AV101" s="4281"/>
      <c r="AW101" s="4283"/>
      <c r="AX101" s="4277"/>
      <c r="AY101" s="4277"/>
      <c r="AZ101" s="4277"/>
      <c r="BA101" s="4277"/>
      <c r="BB101" s="4277"/>
      <c r="BC101" s="4279"/>
      <c r="BD101" s="1640" t="s">
        <v>1051</v>
      </c>
      <c r="BE101" s="1641">
        <f>COUNTA(AW102:BC102)</f>
        <v>0</v>
      </c>
      <c r="BG101" s="4281"/>
      <c r="BH101" s="4283"/>
      <c r="BI101" s="4277"/>
      <c r="BJ101" s="4277"/>
      <c r="BK101" s="4277"/>
      <c r="BL101" s="4277"/>
      <c r="BM101" s="4277"/>
      <c r="BN101" s="4279"/>
      <c r="BO101" s="1640" t="s">
        <v>1051</v>
      </c>
      <c r="BP101" s="1641">
        <f>COUNTA(BH102:BN102)</f>
        <v>0</v>
      </c>
    </row>
    <row r="102" spans="1:74" ht="14.25" customHeight="1">
      <c r="A102" s="1613"/>
      <c r="B102" s="4281" t="s">
        <v>1057</v>
      </c>
      <c r="C102" s="4283"/>
      <c r="D102" s="4277"/>
      <c r="E102" s="4277"/>
      <c r="F102" s="4277"/>
      <c r="G102" s="4277"/>
      <c r="H102" s="4277"/>
      <c r="I102" s="4279"/>
      <c r="J102" s="1640" t="s">
        <v>1064</v>
      </c>
      <c r="K102" s="1646">
        <f>K101/K98</f>
        <v>0</v>
      </c>
      <c r="L102" s="1613"/>
      <c r="M102" s="4281" t="s">
        <v>1057</v>
      </c>
      <c r="N102" s="4283"/>
      <c r="O102" s="4277"/>
      <c r="P102" s="4277"/>
      <c r="Q102" s="4277"/>
      <c r="R102" s="4277"/>
      <c r="S102" s="4277"/>
      <c r="T102" s="4279"/>
      <c r="U102" s="1640" t="s">
        <v>1064</v>
      </c>
      <c r="V102" s="1646">
        <f>V101/V98</f>
        <v>0</v>
      </c>
      <c r="Y102" s="4281" t="s">
        <v>1057</v>
      </c>
      <c r="Z102" s="4283"/>
      <c r="AA102" s="4277"/>
      <c r="AB102" s="4277"/>
      <c r="AC102" s="4277"/>
      <c r="AD102" s="4277"/>
      <c r="AE102" s="4277"/>
      <c r="AF102" s="4279"/>
      <c r="AG102" s="1640" t="s">
        <v>1064</v>
      </c>
      <c r="AH102" s="1646">
        <f>AH101/AH98</f>
        <v>0</v>
      </c>
      <c r="AJ102" s="4281" t="s">
        <v>1057</v>
      </c>
      <c r="AK102" s="4283"/>
      <c r="AL102" s="4277"/>
      <c r="AM102" s="4277"/>
      <c r="AN102" s="4277"/>
      <c r="AO102" s="4277"/>
      <c r="AP102" s="4277"/>
      <c r="AQ102" s="4279"/>
      <c r="AR102" s="1640" t="s">
        <v>1064</v>
      </c>
      <c r="AS102" s="1646" t="e">
        <f>AS101/AS98</f>
        <v>#DIV/0!</v>
      </c>
      <c r="AV102" s="4281" t="s">
        <v>1057</v>
      </c>
      <c r="AW102" s="4283"/>
      <c r="AX102" s="4277"/>
      <c r="AY102" s="4277"/>
      <c r="AZ102" s="4277"/>
      <c r="BA102" s="4277"/>
      <c r="BB102" s="4277"/>
      <c r="BC102" s="4279"/>
      <c r="BD102" s="1640" t="s">
        <v>1064</v>
      </c>
      <c r="BE102" s="1646" t="e">
        <f>BE101/BE98</f>
        <v>#DIV/0!</v>
      </c>
      <c r="BG102" s="4281" t="s">
        <v>1057</v>
      </c>
      <c r="BH102" s="4283"/>
      <c r="BI102" s="4277"/>
      <c r="BJ102" s="4277"/>
      <c r="BK102" s="4277"/>
      <c r="BL102" s="4277"/>
      <c r="BM102" s="4277"/>
      <c r="BN102" s="4279"/>
      <c r="BO102" s="1640" t="s">
        <v>1064</v>
      </c>
      <c r="BP102" s="1646" t="e">
        <f>BP101/BP98</f>
        <v>#DIV/0!</v>
      </c>
    </row>
    <row r="103" spans="1:74" ht="14.25" customHeight="1">
      <c r="A103" s="1613"/>
      <c r="B103" s="4282"/>
      <c r="C103" s="4284"/>
      <c r="D103" s="4278"/>
      <c r="E103" s="4278"/>
      <c r="F103" s="4278"/>
      <c r="G103" s="4278"/>
      <c r="H103" s="4278"/>
      <c r="I103" s="4280"/>
      <c r="J103" s="1650" t="s">
        <v>2387</v>
      </c>
      <c r="K103" s="1649" t="str">
        <f>IF(1&gt;K96,"対象外",IF(K101&gt;=K96,"OK","NG"))</f>
        <v>NG</v>
      </c>
      <c r="L103" s="1613"/>
      <c r="M103" s="4282"/>
      <c r="N103" s="4284"/>
      <c r="O103" s="4278"/>
      <c r="P103" s="4278"/>
      <c r="Q103" s="4278"/>
      <c r="R103" s="4278"/>
      <c r="S103" s="4278"/>
      <c r="T103" s="4280"/>
      <c r="U103" s="1650" t="s">
        <v>2387</v>
      </c>
      <c r="V103" s="1649" t="str">
        <f>IF(1&gt;V96,"対象外",IF(V101&gt;=V96,"OK","NG"))</f>
        <v>NG</v>
      </c>
      <c r="Y103" s="4282"/>
      <c r="Z103" s="4284"/>
      <c r="AA103" s="4278"/>
      <c r="AB103" s="4278"/>
      <c r="AC103" s="4278"/>
      <c r="AD103" s="4278"/>
      <c r="AE103" s="4278"/>
      <c r="AF103" s="4280"/>
      <c r="AG103" s="1650" t="s">
        <v>2387</v>
      </c>
      <c r="AH103" s="1649" t="str">
        <f>IF(1&gt;AH96,"対象外",IF(AH101&gt;=AH96,"OK","NG"))</f>
        <v>NG</v>
      </c>
      <c r="AJ103" s="4282"/>
      <c r="AK103" s="4284"/>
      <c r="AL103" s="4278"/>
      <c r="AM103" s="4278"/>
      <c r="AN103" s="4278"/>
      <c r="AO103" s="4278"/>
      <c r="AP103" s="4278"/>
      <c r="AQ103" s="4280"/>
      <c r="AR103" s="1650" t="s">
        <v>2387</v>
      </c>
      <c r="AS103" s="1649" t="str">
        <f>IF(1&gt;AS96,"対象外",IF(AS101&gt;=AS96,"OK","NG"))</f>
        <v>対象外</v>
      </c>
      <c r="AV103" s="4282"/>
      <c r="AW103" s="4284"/>
      <c r="AX103" s="4278"/>
      <c r="AY103" s="4278"/>
      <c r="AZ103" s="4278"/>
      <c r="BA103" s="4278"/>
      <c r="BB103" s="4278"/>
      <c r="BC103" s="4280"/>
      <c r="BD103" s="1650" t="s">
        <v>2387</v>
      </c>
      <c r="BE103" s="1649" t="str">
        <f>IF(1&gt;BE96,"対象外",IF(BE101&gt;=BE96,"OK","NG"))</f>
        <v>対象外</v>
      </c>
      <c r="BG103" s="4282"/>
      <c r="BH103" s="4284"/>
      <c r="BI103" s="4278"/>
      <c r="BJ103" s="4278"/>
      <c r="BK103" s="4278"/>
      <c r="BL103" s="4278"/>
      <c r="BM103" s="4278"/>
      <c r="BN103" s="4280"/>
      <c r="BO103" s="1650" t="s">
        <v>2387</v>
      </c>
      <c r="BP103" s="1649" t="str">
        <f>IF(1&gt;BP96,"対象外",IF(BP101&gt;=BP96,"OK","NG"))</f>
        <v>対象外</v>
      </c>
      <c r="BV103" s="1615" t="str">
        <f t="shared" si="61"/>
        <v>NG</v>
      </c>
    </row>
    <row r="104" spans="1:74" ht="14.25" hidden="1" customHeight="1">
      <c r="A104" s="1613"/>
      <c r="B104" s="1617"/>
      <c r="C104" s="1617"/>
      <c r="D104" s="1617"/>
      <c r="E104" s="1617"/>
      <c r="F104" s="1617"/>
      <c r="G104" s="1617"/>
      <c r="H104" s="1651">
        <f>IF(AND(DAY(H96)&gt;=22,DAY(H96)&lt;=28,H97="土"),1,0)</f>
        <v>0</v>
      </c>
      <c r="I104" s="1617"/>
      <c r="J104" s="1613"/>
      <c r="K104" s="1613"/>
      <c r="L104" s="1613"/>
      <c r="M104" s="1617"/>
      <c r="N104" s="1617"/>
      <c r="O104" s="1617"/>
      <c r="P104" s="1617"/>
      <c r="Q104" s="1617"/>
      <c r="R104" s="1617"/>
      <c r="S104" s="1651">
        <f>IF(AND(DAY(S96)&gt;=22,DAY(S96)&lt;=28,S97="土"),1,0)</f>
        <v>0</v>
      </c>
      <c r="T104" s="1617"/>
      <c r="U104" s="1613"/>
      <c r="V104" s="1613"/>
      <c r="Y104" s="1617"/>
      <c r="Z104" s="1617"/>
      <c r="AA104" s="1617"/>
      <c r="AB104" s="1617"/>
      <c r="AC104" s="1617"/>
      <c r="AD104" s="1617"/>
      <c r="AE104" s="1651">
        <f>IF(AND(DAY(AE96)&gt;=22,DAY(AE96)&lt;=28,AE97="土"),1,0)</f>
        <v>0</v>
      </c>
      <c r="AF104" s="1617"/>
      <c r="AG104" s="1613"/>
      <c r="AH104" s="1613"/>
      <c r="AJ104" s="1617"/>
      <c r="AK104" s="1617"/>
      <c r="AL104" s="1617"/>
      <c r="AM104" s="1617"/>
      <c r="AN104" s="1617"/>
      <c r="AO104" s="1617"/>
      <c r="AP104" s="1651" t="e">
        <f>IF(AND(DAY(AP96)&gt;=22,DAY(AP96)&lt;=28,AP97="土"),1,0)</f>
        <v>#VALUE!</v>
      </c>
      <c r="AQ104" s="1617"/>
      <c r="AR104" s="1613"/>
      <c r="AS104" s="1613"/>
      <c r="AV104" s="1617"/>
      <c r="AW104" s="1617"/>
      <c r="AX104" s="1617"/>
      <c r="AY104" s="1617"/>
      <c r="AZ104" s="1617"/>
      <c r="BA104" s="1617"/>
      <c r="BB104" s="1651" t="e">
        <f>IF(AND(DAY(BB96)&gt;=22,DAY(BB96)&lt;=28,BB97="土"),1,0)</f>
        <v>#VALUE!</v>
      </c>
      <c r="BC104" s="1617"/>
      <c r="BD104" s="1613"/>
      <c r="BE104" s="1613"/>
      <c r="BG104" s="1617"/>
      <c r="BH104" s="1617"/>
      <c r="BI104" s="1617"/>
      <c r="BJ104" s="1617"/>
      <c r="BK104" s="1617"/>
      <c r="BL104" s="1617"/>
      <c r="BM104" s="1651" t="e">
        <f>IF(AND(DAY(BM96)&gt;=22,DAY(BM96)&lt;=28,BM97="土"),1,0)</f>
        <v>#VALUE!</v>
      </c>
      <c r="BN104" s="1617"/>
      <c r="BO104" s="1613"/>
      <c r="BP104" s="1613"/>
      <c r="BU104" s="1615">
        <f t="shared" si="62"/>
        <v>0</v>
      </c>
      <c r="BV104" s="1615" t="str">
        <f t="shared" si="61"/>
        <v>NG</v>
      </c>
    </row>
    <row r="105" spans="1:74" ht="14.25" hidden="1" customHeight="1">
      <c r="A105" s="1613"/>
      <c r="B105" s="1617"/>
      <c r="C105" s="1617"/>
      <c r="D105" s="1617"/>
      <c r="E105" s="1617"/>
      <c r="F105" s="1617"/>
      <c r="G105" s="1617"/>
      <c r="H105" s="1651">
        <f>IF(AND(DAY(H96)&gt;=22,DAY(H96)&lt;=28,H97="土",OR(H102="休",H102="雨")),1,0)</f>
        <v>0</v>
      </c>
      <c r="I105" s="1617"/>
      <c r="J105" s="1613"/>
      <c r="K105" s="1613"/>
      <c r="L105" s="1613"/>
      <c r="M105" s="1617"/>
      <c r="N105" s="1617"/>
      <c r="O105" s="1617"/>
      <c r="P105" s="1617"/>
      <c r="Q105" s="1617"/>
      <c r="R105" s="1617"/>
      <c r="S105" s="1651">
        <f>IF(AND(DAY(S96)&gt;=22,DAY(S96)&lt;=28,S97="土",OR(S102="休",S102="雨")),1,0)</f>
        <v>0</v>
      </c>
      <c r="T105" s="1617"/>
      <c r="U105" s="1613"/>
      <c r="V105" s="1613"/>
      <c r="Y105" s="1617"/>
      <c r="Z105" s="1617"/>
      <c r="AA105" s="1617"/>
      <c r="AB105" s="1617"/>
      <c r="AC105" s="1617"/>
      <c r="AD105" s="1617"/>
      <c r="AE105" s="1651">
        <f>IF(AND(DAY(AE96)&gt;=22,DAY(AE96)&lt;=28,AE97="土",OR(AE102="休",AE102="雨")),1,0)</f>
        <v>0</v>
      </c>
      <c r="AF105" s="1617"/>
      <c r="AG105" s="1613"/>
      <c r="AH105" s="1613"/>
      <c r="AJ105" s="1617"/>
      <c r="AK105" s="1617"/>
      <c r="AL105" s="1617"/>
      <c r="AM105" s="1617"/>
      <c r="AN105" s="1617"/>
      <c r="AO105" s="1617"/>
      <c r="AP105" s="1651" t="e">
        <f>IF(AND(DAY(AP96)&gt;=22,DAY(AP96)&lt;=28,AP97="土",OR(AP102="休",AP102="雨")),1,0)</f>
        <v>#VALUE!</v>
      </c>
      <c r="AQ105" s="1617"/>
      <c r="AR105" s="1613"/>
      <c r="AS105" s="1613"/>
      <c r="AV105" s="1617"/>
      <c r="AW105" s="1617"/>
      <c r="AX105" s="1617"/>
      <c r="AY105" s="1617"/>
      <c r="AZ105" s="1617"/>
      <c r="BA105" s="1617"/>
      <c r="BB105" s="1651" t="e">
        <f>IF(AND(DAY(BB96)&gt;=22,DAY(BB96)&lt;=28,BB97="土",OR(BB102="休",BB102="雨")),1,0)</f>
        <v>#VALUE!</v>
      </c>
      <c r="BC105" s="1617"/>
      <c r="BD105" s="1613"/>
      <c r="BE105" s="1613"/>
      <c r="BG105" s="1617"/>
      <c r="BH105" s="1617"/>
      <c r="BI105" s="1617"/>
      <c r="BJ105" s="1617"/>
      <c r="BK105" s="1617"/>
      <c r="BL105" s="1617"/>
      <c r="BM105" s="1651" t="e">
        <f>IF(AND(DAY(BM96)&gt;=22,DAY(BM96)&lt;=28,BM97="土",OR(BM102="休",BM102="雨")),1,0)</f>
        <v>#VALUE!</v>
      </c>
      <c r="BN105" s="1617"/>
      <c r="BO105" s="1613"/>
      <c r="BP105" s="1613"/>
      <c r="BU105" s="1615">
        <f t="shared" si="62"/>
        <v>0</v>
      </c>
      <c r="BV105" s="1615" t="str">
        <f t="shared" si="61"/>
        <v>OK</v>
      </c>
    </row>
    <row r="106" spans="1:74" ht="14.25" hidden="1" customHeight="1">
      <c r="A106" s="1613"/>
      <c r="B106" s="1617"/>
      <c r="C106" s="1617"/>
      <c r="D106" s="1617"/>
      <c r="E106" s="1617"/>
      <c r="F106" s="1617"/>
      <c r="G106" s="1617"/>
      <c r="H106" s="1651">
        <f>IF(AND(DAY(H96)&gt;=8,DAY(H96)&lt;=14,H97="土"),1,0)</f>
        <v>1</v>
      </c>
      <c r="I106" s="1617"/>
      <c r="J106" s="1613"/>
      <c r="K106" s="1613"/>
      <c r="L106" s="1613"/>
      <c r="M106" s="1617"/>
      <c r="N106" s="1617"/>
      <c r="O106" s="1617"/>
      <c r="P106" s="1617"/>
      <c r="Q106" s="1617"/>
      <c r="R106" s="1617"/>
      <c r="S106" s="1651">
        <f>IF(AND(DAY(S96)&gt;=8,DAY(S96)&lt;=14,S97="土"),1,0)</f>
        <v>0</v>
      </c>
      <c r="T106" s="1617"/>
      <c r="U106" s="1613"/>
      <c r="V106" s="1613"/>
      <c r="Y106" s="1617"/>
      <c r="Z106" s="1617"/>
      <c r="AA106" s="1617"/>
      <c r="AB106" s="1617"/>
      <c r="AC106" s="1617"/>
      <c r="AD106" s="1617"/>
      <c r="AE106" s="1651">
        <f>IF(AND(DAY(AE96)&gt;=8,DAY(AE96)&lt;=14,AE97="土"),1,0)</f>
        <v>0</v>
      </c>
      <c r="AF106" s="1617"/>
      <c r="AG106" s="1613"/>
      <c r="AH106" s="1613"/>
      <c r="AJ106" s="1617"/>
      <c r="AK106" s="1617"/>
      <c r="AL106" s="1617"/>
      <c r="AM106" s="1617"/>
      <c r="AN106" s="1617"/>
      <c r="AO106" s="1617"/>
      <c r="AP106" s="1651" t="e">
        <f>IF(AND(DAY(AP96)&gt;=8,DAY(AP96)&lt;=14,AP97="土"),1,0)</f>
        <v>#VALUE!</v>
      </c>
      <c r="AQ106" s="1617"/>
      <c r="AR106" s="1613"/>
      <c r="AS106" s="1613"/>
      <c r="AV106" s="1617"/>
      <c r="AW106" s="1617"/>
      <c r="AX106" s="1617"/>
      <c r="AY106" s="1617"/>
      <c r="AZ106" s="1617"/>
      <c r="BA106" s="1617"/>
      <c r="BB106" s="1651" t="e">
        <f>IF(AND(DAY(BB96)&gt;=8,DAY(BB96)&lt;=14,BB97="土"),1,0)</f>
        <v>#VALUE!</v>
      </c>
      <c r="BC106" s="1617"/>
      <c r="BD106" s="1613"/>
      <c r="BE106" s="1613"/>
      <c r="BG106" s="1617"/>
      <c r="BH106" s="1617"/>
      <c r="BI106" s="1617"/>
      <c r="BJ106" s="1617"/>
      <c r="BK106" s="1617"/>
      <c r="BL106" s="1617"/>
      <c r="BM106" s="1651" t="e">
        <f>IF(AND(DAY(BM96)&gt;=8,DAY(BM96)&lt;=14,BM97="土"),1,0)</f>
        <v>#VALUE!</v>
      </c>
      <c r="BN106" s="1617"/>
      <c r="BO106" s="1613"/>
      <c r="BP106" s="1613"/>
      <c r="BU106" s="1615">
        <f t="shared" si="62"/>
        <v>1</v>
      </c>
      <c r="BV106" s="1615" t="str">
        <f t="shared" si="61"/>
        <v>OK</v>
      </c>
    </row>
    <row r="107" spans="1:74" ht="14.25" hidden="1" customHeight="1">
      <c r="A107" s="1613"/>
      <c r="B107" s="1617"/>
      <c r="C107" s="1617"/>
      <c r="D107" s="1617"/>
      <c r="E107" s="1617"/>
      <c r="F107" s="1617"/>
      <c r="G107" s="1617"/>
      <c r="H107" s="1651">
        <f>IF(AND(DAY(H96)&gt;=8,DAY(H96)&lt;=14,H97="土",OR(H102="休",H102="雨")),1,0)</f>
        <v>0</v>
      </c>
      <c r="I107" s="1617"/>
      <c r="J107" s="1613"/>
      <c r="K107" s="1613"/>
      <c r="L107" s="1613"/>
      <c r="M107" s="1617"/>
      <c r="N107" s="1617"/>
      <c r="O107" s="1617"/>
      <c r="P107" s="1617"/>
      <c r="Q107" s="1617"/>
      <c r="R107" s="1617"/>
      <c r="S107" s="1651">
        <f>IF(AND(DAY(S96)&gt;=8,DAY(S96)&lt;=14,S97="土",OR(S102="休",S102="雨")),1,0)</f>
        <v>0</v>
      </c>
      <c r="T107" s="1617"/>
      <c r="U107" s="1613"/>
      <c r="V107" s="1613"/>
      <c r="Y107" s="1617"/>
      <c r="Z107" s="1617"/>
      <c r="AA107" s="1617"/>
      <c r="AB107" s="1617"/>
      <c r="AC107" s="1617"/>
      <c r="AD107" s="1617"/>
      <c r="AE107" s="1651">
        <f>IF(AND(DAY(AE96)&gt;=8,DAY(AE96)&lt;=14,AE97="土",OR(AE102="休",AE102="雨")),1,0)</f>
        <v>0</v>
      </c>
      <c r="AF107" s="1617"/>
      <c r="AG107" s="1613"/>
      <c r="AH107" s="1613"/>
      <c r="AJ107" s="1617"/>
      <c r="AK107" s="1617"/>
      <c r="AL107" s="1617"/>
      <c r="AM107" s="1617"/>
      <c r="AN107" s="1617"/>
      <c r="AO107" s="1617"/>
      <c r="AP107" s="1651" t="e">
        <f>IF(AND(DAY(AP96)&gt;=8,DAY(AP96)&lt;=14,AP97="土",OR(AP102="休",AP102="雨")),1,0)</f>
        <v>#VALUE!</v>
      </c>
      <c r="AQ107" s="1617"/>
      <c r="AR107" s="1613"/>
      <c r="AS107" s="1613"/>
      <c r="AV107" s="1617"/>
      <c r="AW107" s="1617"/>
      <c r="AX107" s="1617"/>
      <c r="AY107" s="1617"/>
      <c r="AZ107" s="1617"/>
      <c r="BA107" s="1617"/>
      <c r="BB107" s="1651" t="e">
        <f>IF(AND(DAY(BB96)&gt;=8,DAY(BB96)&lt;=14,BB97="土",OR(BB102="休",BB102="雨")),1,0)</f>
        <v>#VALUE!</v>
      </c>
      <c r="BC107" s="1617"/>
      <c r="BD107" s="1613"/>
      <c r="BE107" s="1613"/>
      <c r="BG107" s="1617"/>
      <c r="BH107" s="1617"/>
      <c r="BI107" s="1617"/>
      <c r="BJ107" s="1617"/>
      <c r="BK107" s="1617"/>
      <c r="BL107" s="1617"/>
      <c r="BM107" s="1651" t="e">
        <f>IF(AND(DAY(BM96)&gt;=8,DAY(BM96)&lt;=14,BM97="土",OR(BM102="休",BM102="雨")),1,0)</f>
        <v>#VALUE!</v>
      </c>
      <c r="BN107" s="1617"/>
      <c r="BO107" s="1613"/>
      <c r="BP107" s="1613"/>
      <c r="BU107" s="1615">
        <f t="shared" si="62"/>
        <v>0</v>
      </c>
      <c r="BV107" s="1615" t="str">
        <f t="shared" si="61"/>
        <v>OK</v>
      </c>
    </row>
    <row r="108" spans="1:74" ht="14.25" customHeight="1">
      <c r="A108" s="1613"/>
      <c r="B108" s="1617"/>
      <c r="C108" s="1617"/>
      <c r="D108" s="1617"/>
      <c r="E108" s="1617"/>
      <c r="F108" s="1617"/>
      <c r="G108" s="1617"/>
      <c r="H108" s="1617"/>
      <c r="I108" s="1617"/>
      <c r="J108" s="1613"/>
      <c r="K108" s="1613"/>
      <c r="L108" s="1613"/>
      <c r="M108" s="1617"/>
      <c r="N108" s="1617"/>
      <c r="O108" s="1617"/>
      <c r="P108" s="1617"/>
      <c r="Q108" s="1617"/>
      <c r="R108" s="1617"/>
      <c r="S108" s="1617"/>
      <c r="T108" s="1617"/>
      <c r="U108" s="1613"/>
      <c r="V108" s="1613"/>
      <c r="Y108" s="1617"/>
      <c r="Z108" s="1617"/>
      <c r="AA108" s="1617"/>
      <c r="AB108" s="1617"/>
      <c r="AC108" s="1617"/>
      <c r="AD108" s="1617"/>
      <c r="AE108" s="1617"/>
      <c r="AF108" s="1617"/>
      <c r="AG108" s="1613"/>
      <c r="AH108" s="1613"/>
      <c r="AJ108" s="1617"/>
      <c r="AK108" s="1617"/>
      <c r="AL108" s="1617"/>
      <c r="AM108" s="1617"/>
      <c r="AN108" s="1617"/>
      <c r="AO108" s="1617"/>
      <c r="AP108" s="1617"/>
      <c r="AQ108" s="1617"/>
      <c r="AR108" s="1613"/>
      <c r="AS108" s="1613"/>
      <c r="AV108" s="1617"/>
      <c r="AW108" s="1617"/>
      <c r="AX108" s="1617"/>
      <c r="AY108" s="1617"/>
      <c r="AZ108" s="1617"/>
      <c r="BA108" s="1617"/>
      <c r="BB108" s="1617"/>
      <c r="BC108" s="1617"/>
      <c r="BD108" s="1613"/>
      <c r="BE108" s="1613"/>
      <c r="BG108" s="1617"/>
      <c r="BH108" s="1617"/>
      <c r="BI108" s="1617"/>
      <c r="BJ108" s="1617"/>
      <c r="BK108" s="1617"/>
      <c r="BL108" s="1617"/>
      <c r="BM108" s="1617"/>
      <c r="BN108" s="1617"/>
      <c r="BO108" s="1613"/>
      <c r="BP108" s="1613"/>
    </row>
    <row r="109" spans="1:74" ht="14.25" customHeight="1">
      <c r="A109" s="1613"/>
      <c r="B109" s="1613"/>
      <c r="C109" s="1613"/>
      <c r="D109" s="1613"/>
      <c r="E109" s="1613"/>
      <c r="F109" s="1613"/>
      <c r="G109" s="1613"/>
      <c r="H109" s="1613"/>
      <c r="I109" s="1613"/>
      <c r="J109" s="1613"/>
      <c r="K109" s="1613"/>
      <c r="L109" s="1613"/>
      <c r="M109" s="1613"/>
      <c r="N109" s="1613"/>
      <c r="O109" s="1613"/>
      <c r="P109" s="1613"/>
      <c r="Q109" s="1613"/>
      <c r="R109" s="1613"/>
      <c r="S109" s="1613"/>
      <c r="T109" s="1613"/>
      <c r="U109" s="1613"/>
      <c r="V109" s="1613"/>
    </row>
    <row r="110" spans="1:74" ht="14.25" hidden="1" customHeight="1">
      <c r="A110" s="1613"/>
      <c r="B110" s="1613"/>
      <c r="C110" s="1628">
        <f>YEAR(I94+1)</f>
        <v>2026</v>
      </c>
      <c r="D110" s="1628">
        <f>MONTH(I94+1)</f>
        <v>5</v>
      </c>
      <c r="E110" s="1628">
        <f>DAY(I94+1)</f>
        <v>11</v>
      </c>
      <c r="F110" s="1628"/>
      <c r="G110" s="1628"/>
      <c r="H110" s="1628"/>
      <c r="I110" s="1628"/>
      <c r="J110" s="1613"/>
      <c r="K110" s="1613"/>
      <c r="L110" s="1613"/>
      <c r="M110" s="1613"/>
      <c r="N110" s="1628">
        <f>YEAR(T94+1)</f>
        <v>2026</v>
      </c>
      <c r="O110" s="1628">
        <f>MONTH(T94+1)</f>
        <v>7</v>
      </c>
      <c r="P110" s="1628">
        <f>DAY(T94+1)</f>
        <v>6</v>
      </c>
      <c r="Q110" s="1628"/>
      <c r="R110" s="1628"/>
      <c r="S110" s="1628"/>
      <c r="T110" s="1628"/>
      <c r="U110" s="1613"/>
      <c r="V110" s="1613"/>
      <c r="Y110" s="1613"/>
      <c r="Z110" s="1628">
        <f>YEAR(AF94+1)</f>
        <v>2026</v>
      </c>
      <c r="AA110" s="1628">
        <f>MONTH(AF94+1)</f>
        <v>8</v>
      </c>
      <c r="AB110" s="1628">
        <f>DAY(AF94+1)</f>
        <v>31</v>
      </c>
      <c r="AC110" s="1628"/>
      <c r="AD110" s="1628"/>
      <c r="AE110" s="1628"/>
      <c r="AF110" s="1628"/>
      <c r="AG110" s="1613"/>
      <c r="AH110" s="1613"/>
      <c r="AJ110" s="1613"/>
      <c r="AK110" s="1628">
        <f>YEAR(AQ94+1)</f>
        <v>2026</v>
      </c>
      <c r="AL110" s="1628">
        <f>MONTH(AQ94+1)</f>
        <v>10</v>
      </c>
      <c r="AM110" s="1628">
        <f>DAY(AQ94+1)</f>
        <v>26</v>
      </c>
      <c r="AN110" s="1628"/>
      <c r="AO110" s="1628"/>
      <c r="AP110" s="1628"/>
      <c r="AQ110" s="1628"/>
      <c r="AR110" s="1613"/>
      <c r="AS110" s="1613"/>
      <c r="AV110" s="1613"/>
      <c r="AW110" s="1628">
        <f>YEAR(BC94+1)</f>
        <v>2026</v>
      </c>
      <c r="AX110" s="1628">
        <f>MONTH(BC94+1)</f>
        <v>12</v>
      </c>
      <c r="AY110" s="1628">
        <f>DAY(BC94+1)</f>
        <v>21</v>
      </c>
      <c r="AZ110" s="1628"/>
      <c r="BA110" s="1628"/>
      <c r="BB110" s="1628"/>
      <c r="BC110" s="1628"/>
      <c r="BD110" s="1613"/>
      <c r="BE110" s="1613"/>
      <c r="BG110" s="1613"/>
      <c r="BH110" s="1628">
        <f>YEAR(BN94+1)</f>
        <v>2027</v>
      </c>
      <c r="BI110" s="1628">
        <f>MONTH(BN94+1)</f>
        <v>2</v>
      </c>
      <c r="BJ110" s="1628">
        <f>DAY(BN94+1)</f>
        <v>15</v>
      </c>
      <c r="BK110" s="1628"/>
      <c r="BL110" s="1628"/>
      <c r="BM110" s="1628"/>
      <c r="BN110" s="1628"/>
      <c r="BO110" s="1613"/>
      <c r="BP110" s="1613"/>
    </row>
    <row r="111" spans="1:74" ht="14.25" hidden="1" customHeight="1">
      <c r="A111" s="1613"/>
      <c r="B111" s="1613"/>
      <c r="C111" s="1629">
        <f>I94+1</f>
        <v>46153</v>
      </c>
      <c r="D111" s="1629">
        <f>C111+1</f>
        <v>46154</v>
      </c>
      <c r="E111" s="1629">
        <f t="shared" ref="E111:I111" si="75">D111+1</f>
        <v>46155</v>
      </c>
      <c r="F111" s="1629">
        <f t="shared" si="75"/>
        <v>46156</v>
      </c>
      <c r="G111" s="1629">
        <f t="shared" si="75"/>
        <v>46157</v>
      </c>
      <c r="H111" s="1629">
        <f t="shared" si="75"/>
        <v>46158</v>
      </c>
      <c r="I111" s="1629">
        <f t="shared" si="75"/>
        <v>46159</v>
      </c>
      <c r="J111" s="1613"/>
      <c r="K111" s="1613"/>
      <c r="L111" s="1613"/>
      <c r="M111" s="1613"/>
      <c r="N111" s="1629">
        <f>T94+1</f>
        <v>46209</v>
      </c>
      <c r="O111" s="1629">
        <f t="shared" ref="O111:T111" si="76">N111+1</f>
        <v>46210</v>
      </c>
      <c r="P111" s="1629">
        <f t="shared" si="76"/>
        <v>46211</v>
      </c>
      <c r="Q111" s="1629">
        <f t="shared" si="76"/>
        <v>46212</v>
      </c>
      <c r="R111" s="1629">
        <f t="shared" si="76"/>
        <v>46213</v>
      </c>
      <c r="S111" s="1629">
        <f t="shared" si="76"/>
        <v>46214</v>
      </c>
      <c r="T111" s="1629">
        <f t="shared" si="76"/>
        <v>46215</v>
      </c>
      <c r="U111" s="1613"/>
      <c r="V111" s="1613"/>
      <c r="Y111" s="1613"/>
      <c r="Z111" s="1629">
        <f>AF94+1</f>
        <v>46265</v>
      </c>
      <c r="AA111" s="1629">
        <f t="shared" ref="AA111:AF111" si="77">Z111+1</f>
        <v>46266</v>
      </c>
      <c r="AB111" s="1629">
        <f t="shared" si="77"/>
        <v>46267</v>
      </c>
      <c r="AC111" s="1629">
        <f t="shared" si="77"/>
        <v>46268</v>
      </c>
      <c r="AD111" s="1629">
        <f t="shared" si="77"/>
        <v>46269</v>
      </c>
      <c r="AE111" s="1629">
        <f t="shared" si="77"/>
        <v>46270</v>
      </c>
      <c r="AF111" s="1629">
        <f t="shared" si="77"/>
        <v>46271</v>
      </c>
      <c r="AG111" s="1613"/>
      <c r="AH111" s="1613"/>
      <c r="AJ111" s="1613"/>
      <c r="AK111" s="1629">
        <f>AQ94+1</f>
        <v>46321</v>
      </c>
      <c r="AL111" s="1629">
        <f t="shared" ref="AL111:AQ111" si="78">AK111+1</f>
        <v>46322</v>
      </c>
      <c r="AM111" s="1629">
        <f t="shared" si="78"/>
        <v>46323</v>
      </c>
      <c r="AN111" s="1629">
        <f t="shared" si="78"/>
        <v>46324</v>
      </c>
      <c r="AO111" s="1629">
        <f t="shared" si="78"/>
        <v>46325</v>
      </c>
      <c r="AP111" s="1629">
        <f t="shared" si="78"/>
        <v>46326</v>
      </c>
      <c r="AQ111" s="1629">
        <f t="shared" si="78"/>
        <v>46327</v>
      </c>
      <c r="AR111" s="1613"/>
      <c r="AS111" s="1613"/>
      <c r="AV111" s="1613"/>
      <c r="AW111" s="1629">
        <f>BC94+1</f>
        <v>46377</v>
      </c>
      <c r="AX111" s="1629">
        <f t="shared" ref="AX111:BC111" si="79">AW111+1</f>
        <v>46378</v>
      </c>
      <c r="AY111" s="1629">
        <f t="shared" si="79"/>
        <v>46379</v>
      </c>
      <c r="AZ111" s="1629">
        <f t="shared" si="79"/>
        <v>46380</v>
      </c>
      <c r="BA111" s="1629">
        <f t="shared" si="79"/>
        <v>46381</v>
      </c>
      <c r="BB111" s="1629">
        <f t="shared" si="79"/>
        <v>46382</v>
      </c>
      <c r="BC111" s="1629">
        <f t="shared" si="79"/>
        <v>46383</v>
      </c>
      <c r="BD111" s="1613"/>
      <c r="BE111" s="1613"/>
      <c r="BG111" s="1613"/>
      <c r="BH111" s="1629">
        <f>BN94+1</f>
        <v>46433</v>
      </c>
      <c r="BI111" s="1629">
        <f t="shared" ref="BI111:BN111" si="80">BH111+1</f>
        <v>46434</v>
      </c>
      <c r="BJ111" s="1629">
        <f t="shared" si="80"/>
        <v>46435</v>
      </c>
      <c r="BK111" s="1629">
        <f t="shared" si="80"/>
        <v>46436</v>
      </c>
      <c r="BL111" s="1629">
        <f t="shared" si="80"/>
        <v>46437</v>
      </c>
      <c r="BM111" s="1629">
        <f t="shared" si="80"/>
        <v>46438</v>
      </c>
      <c r="BN111" s="1629">
        <f t="shared" si="80"/>
        <v>46439</v>
      </c>
      <c r="BO111" s="1613"/>
      <c r="BP111" s="1613"/>
    </row>
    <row r="112" spans="1:74" ht="14.25" customHeight="1">
      <c r="A112" s="1613"/>
      <c r="B112" s="1630" t="s">
        <v>2266</v>
      </c>
      <c r="C112" s="1631">
        <f>DATE($C110,$D110,1)</f>
        <v>46143</v>
      </c>
      <c r="D112" s="1632"/>
      <c r="E112" s="1632"/>
      <c r="F112" s="1632"/>
      <c r="G112" s="1632"/>
      <c r="H112" s="1632"/>
      <c r="I112" s="1632"/>
      <c r="J112" s="1632"/>
      <c r="K112" s="1633"/>
      <c r="L112" s="1613"/>
      <c r="M112" s="1630" t="s">
        <v>2266</v>
      </c>
      <c r="N112" s="1631">
        <f>DATE($N110,$O110,1)</f>
        <v>46204</v>
      </c>
      <c r="O112" s="1632"/>
      <c r="P112" s="1632"/>
      <c r="Q112" s="1632"/>
      <c r="R112" s="1632"/>
      <c r="S112" s="1632"/>
      <c r="T112" s="1632"/>
      <c r="U112" s="1632"/>
      <c r="V112" s="1633"/>
      <c r="Y112" s="1630" t="s">
        <v>2266</v>
      </c>
      <c r="Z112" s="1631">
        <f>DATE($Z110,$AA110,1)</f>
        <v>46235</v>
      </c>
      <c r="AA112" s="1632"/>
      <c r="AB112" s="1632"/>
      <c r="AC112" s="1632"/>
      <c r="AD112" s="1632"/>
      <c r="AE112" s="1632"/>
      <c r="AF112" s="1632"/>
      <c r="AG112" s="1632"/>
      <c r="AH112" s="1633"/>
      <c r="AJ112" s="1630" t="s">
        <v>2266</v>
      </c>
      <c r="AK112" s="1631">
        <f>DATE($AK110,$AL110,1)</f>
        <v>46296</v>
      </c>
      <c r="AL112" s="1632"/>
      <c r="AM112" s="1632"/>
      <c r="AN112" s="1632"/>
      <c r="AO112" s="1632"/>
      <c r="AP112" s="1632"/>
      <c r="AQ112" s="1632"/>
      <c r="AR112" s="1632"/>
      <c r="AS112" s="1633"/>
      <c r="AV112" s="1630" t="s">
        <v>2266</v>
      </c>
      <c r="AW112" s="1631">
        <f>DATE($AW110,$AX110,1)</f>
        <v>46357</v>
      </c>
      <c r="AX112" s="1632"/>
      <c r="AY112" s="1632"/>
      <c r="AZ112" s="1632"/>
      <c r="BA112" s="1632"/>
      <c r="BB112" s="1632"/>
      <c r="BC112" s="1632"/>
      <c r="BD112" s="1632"/>
      <c r="BE112" s="1633"/>
      <c r="BG112" s="1630" t="s">
        <v>2266</v>
      </c>
      <c r="BH112" s="1631">
        <f>DATE($BH110,$BI110,1)</f>
        <v>46419</v>
      </c>
      <c r="BI112" s="1632"/>
      <c r="BJ112" s="1632"/>
      <c r="BK112" s="1632"/>
      <c r="BL112" s="1632"/>
      <c r="BM112" s="1632"/>
      <c r="BN112" s="1632"/>
      <c r="BO112" s="1632"/>
      <c r="BP112" s="1633"/>
    </row>
    <row r="113" spans="1:74" ht="14.25" customHeight="1">
      <c r="A113" s="1613"/>
      <c r="B113" s="1634" t="s">
        <v>2385</v>
      </c>
      <c r="C113" s="1635">
        <f>IF(I94&lt;$G$5,I96+1,"")</f>
        <v>46153</v>
      </c>
      <c r="D113" s="1636">
        <f t="shared" ref="D113:I113" si="81">IF(C111&lt;$G$5,C113+1,"")</f>
        <v>46154</v>
      </c>
      <c r="E113" s="1636">
        <f t="shared" si="81"/>
        <v>46155</v>
      </c>
      <c r="F113" s="1636">
        <f t="shared" si="81"/>
        <v>46156</v>
      </c>
      <c r="G113" s="1636">
        <f t="shared" si="81"/>
        <v>46157</v>
      </c>
      <c r="H113" s="1636">
        <f t="shared" si="81"/>
        <v>46158</v>
      </c>
      <c r="I113" s="1636">
        <f t="shared" si="81"/>
        <v>46159</v>
      </c>
      <c r="J113" s="1637" t="s">
        <v>2268</v>
      </c>
      <c r="K113" s="1638">
        <f>COUNTIFS(C114:I114,"土",C115:I115,"")+COUNTIFS(C114:I114,"日",C115:I115,"")</f>
        <v>2</v>
      </c>
      <c r="L113" s="1613"/>
      <c r="M113" s="1634" t="s">
        <v>2385</v>
      </c>
      <c r="N113" s="1635">
        <f>IF(T94&lt;$G$5,T96+1,"")</f>
        <v>46209</v>
      </c>
      <c r="O113" s="1636">
        <f t="shared" ref="O113:T113" si="82">IF(N111&lt;$G$5,N113+1,"")</f>
        <v>46210</v>
      </c>
      <c r="P113" s="1636">
        <f t="shared" si="82"/>
        <v>46211</v>
      </c>
      <c r="Q113" s="1636">
        <f t="shared" si="82"/>
        <v>46212</v>
      </c>
      <c r="R113" s="1636">
        <f t="shared" si="82"/>
        <v>46213</v>
      </c>
      <c r="S113" s="1636">
        <f t="shared" si="82"/>
        <v>46214</v>
      </c>
      <c r="T113" s="1636">
        <f t="shared" si="82"/>
        <v>46215</v>
      </c>
      <c r="U113" s="1637" t="s">
        <v>2268</v>
      </c>
      <c r="V113" s="1638">
        <f>COUNTIFS(N114:T114,"土",N115:T115,"")+COUNTIFS(N114:T114,"日",N115:T115,"")</f>
        <v>2</v>
      </c>
      <c r="Y113" s="1634" t="s">
        <v>2385</v>
      </c>
      <c r="Z113" s="1635">
        <f>IF(AF94&lt;$G$5,AF96+1,"")</f>
        <v>46265</v>
      </c>
      <c r="AA113" s="1636">
        <f t="shared" ref="AA113:AF113" si="83">IF(Z111&lt;$G$5,Z113+1,"")</f>
        <v>46266</v>
      </c>
      <c r="AB113" s="1636">
        <f t="shared" si="83"/>
        <v>46267</v>
      </c>
      <c r="AC113" s="1636">
        <f t="shared" si="83"/>
        <v>46268</v>
      </c>
      <c r="AD113" s="1636">
        <f t="shared" si="83"/>
        <v>46269</v>
      </c>
      <c r="AE113" s="1636">
        <f t="shared" si="83"/>
        <v>46270</v>
      </c>
      <c r="AF113" s="1636">
        <f t="shared" si="83"/>
        <v>46271</v>
      </c>
      <c r="AG113" s="1637" t="s">
        <v>2268</v>
      </c>
      <c r="AH113" s="1638">
        <f>COUNTIFS(Z114:AF114,"土",Z115:AF115,"")+COUNTIFS(Z114:AF114,"日",Z115:AF115,"")</f>
        <v>2</v>
      </c>
      <c r="AJ113" s="1634" t="s">
        <v>2385</v>
      </c>
      <c r="AK113" s="1635" t="str">
        <f>IF(AQ94&lt;$G$5,AQ96+1,"")</f>
        <v/>
      </c>
      <c r="AL113" s="1636" t="str">
        <f t="shared" ref="AL113:AQ113" si="84">IF(AK111&lt;$G$5,AK113+1,"")</f>
        <v/>
      </c>
      <c r="AM113" s="1636" t="str">
        <f t="shared" si="84"/>
        <v/>
      </c>
      <c r="AN113" s="1636" t="str">
        <f t="shared" si="84"/>
        <v/>
      </c>
      <c r="AO113" s="1636" t="str">
        <f t="shared" si="84"/>
        <v/>
      </c>
      <c r="AP113" s="1636" t="str">
        <f t="shared" si="84"/>
        <v/>
      </c>
      <c r="AQ113" s="1636" t="str">
        <f t="shared" si="84"/>
        <v/>
      </c>
      <c r="AR113" s="1637" t="s">
        <v>2268</v>
      </c>
      <c r="AS113" s="1638">
        <f>COUNTIFS(AK114:AQ114,"土",AK115:AQ115,"")+COUNTIFS(AK114:AQ114,"日",AK115:AQ115,"")</f>
        <v>0</v>
      </c>
      <c r="AV113" s="1634" t="s">
        <v>2385</v>
      </c>
      <c r="AW113" s="1635" t="str">
        <f>IF(BC94&lt;$G$5,BC96+1,"")</f>
        <v/>
      </c>
      <c r="AX113" s="1636" t="str">
        <f t="shared" ref="AX113:BC113" si="85">IF(AW111&lt;$G$5,AW113+1,"")</f>
        <v/>
      </c>
      <c r="AY113" s="1636" t="str">
        <f t="shared" si="85"/>
        <v/>
      </c>
      <c r="AZ113" s="1636" t="str">
        <f t="shared" si="85"/>
        <v/>
      </c>
      <c r="BA113" s="1636" t="str">
        <f t="shared" si="85"/>
        <v/>
      </c>
      <c r="BB113" s="1636" t="str">
        <f t="shared" si="85"/>
        <v/>
      </c>
      <c r="BC113" s="1636" t="str">
        <f t="shared" si="85"/>
        <v/>
      </c>
      <c r="BD113" s="1637" t="s">
        <v>2268</v>
      </c>
      <c r="BE113" s="1638">
        <f>COUNTIFS(AW114:BC114,"土",AW115:BC115,"")+COUNTIFS(AW114:BC114,"日",AW115:BC115,"")</f>
        <v>0</v>
      </c>
      <c r="BG113" s="1634" t="s">
        <v>2385</v>
      </c>
      <c r="BH113" s="1635" t="str">
        <f>IF(BN94&lt;$G$5,BN96+1,"")</f>
        <v/>
      </c>
      <c r="BI113" s="1636" t="str">
        <f t="shared" ref="BI113:BN113" si="86">IF(BH111&lt;$G$5,BH113+1,"")</f>
        <v/>
      </c>
      <c r="BJ113" s="1636" t="str">
        <f t="shared" si="86"/>
        <v/>
      </c>
      <c r="BK113" s="1636" t="str">
        <f t="shared" si="86"/>
        <v/>
      </c>
      <c r="BL113" s="1636" t="str">
        <f t="shared" si="86"/>
        <v/>
      </c>
      <c r="BM113" s="1636" t="str">
        <f t="shared" si="86"/>
        <v/>
      </c>
      <c r="BN113" s="1636" t="str">
        <f t="shared" si="86"/>
        <v/>
      </c>
      <c r="BO113" s="1637" t="s">
        <v>2268</v>
      </c>
      <c r="BP113" s="1638">
        <f>COUNTIFS(BH114:BN114,"土",BH115:BN115,"")+COUNTIFS(BH114:BN114,"日",BH115:BN115,"")</f>
        <v>0</v>
      </c>
    </row>
    <row r="114" spans="1:74" ht="14.25" customHeight="1">
      <c r="A114" s="1613"/>
      <c r="B114" s="1634" t="s">
        <v>1060</v>
      </c>
      <c r="C114" s="1639" t="str">
        <f>IF(C113="","","月")</f>
        <v>月</v>
      </c>
      <c r="D114" s="1639" t="str">
        <f>IF(D113="","","火")</f>
        <v>火</v>
      </c>
      <c r="E114" s="1639" t="str">
        <f>IF(E113="","","水")</f>
        <v>水</v>
      </c>
      <c r="F114" s="1639" t="str">
        <f>IF(F113="","","木")</f>
        <v>木</v>
      </c>
      <c r="G114" s="1639" t="str">
        <f>IF(G113="","","金")</f>
        <v>金</v>
      </c>
      <c r="H114" s="1639" t="str">
        <f>IF(H113="","","土")</f>
        <v>土</v>
      </c>
      <c r="I114" s="1639" t="str">
        <f>IF(I113="","","日")</f>
        <v>日</v>
      </c>
      <c r="J114" s="1640" t="s">
        <v>2386</v>
      </c>
      <c r="K114" s="1641">
        <f>COUNTIF(C115:I115,"夏休")+COUNTIF(C115:I115,"冬休")+COUNTIF(C115:I115,"中止")+COUNTIF(C115:I115,"制作中")</f>
        <v>0</v>
      </c>
      <c r="L114" s="1613"/>
      <c r="M114" s="1634" t="s">
        <v>1060</v>
      </c>
      <c r="N114" s="1639" t="str">
        <f>IF(N113="","","月")</f>
        <v>月</v>
      </c>
      <c r="O114" s="1639" t="str">
        <f>IF(O113="","","火")</f>
        <v>火</v>
      </c>
      <c r="P114" s="1639" t="str">
        <f>IF(P113="","","水")</f>
        <v>水</v>
      </c>
      <c r="Q114" s="1639" t="str">
        <f>IF(Q113="","","木")</f>
        <v>木</v>
      </c>
      <c r="R114" s="1639" t="str">
        <f>IF(R113="","","金")</f>
        <v>金</v>
      </c>
      <c r="S114" s="1639" t="str">
        <f>IF(S113="","","土")</f>
        <v>土</v>
      </c>
      <c r="T114" s="1639" t="str">
        <f>IF(T113="","","日")</f>
        <v>日</v>
      </c>
      <c r="U114" s="1640" t="s">
        <v>2386</v>
      </c>
      <c r="V114" s="1641">
        <f>COUNTIF(N115:T115,"夏休")+COUNTIF(N115:T115,"冬休")+COUNTIF(N115:T115,"中止")+COUNTIF(N115:T115,"制作中")</f>
        <v>0</v>
      </c>
      <c r="Y114" s="1634" t="s">
        <v>1060</v>
      </c>
      <c r="Z114" s="1639" t="str">
        <f>IF(Z113="","","月")</f>
        <v>月</v>
      </c>
      <c r="AA114" s="1639" t="str">
        <f>IF(AA113="","","火")</f>
        <v>火</v>
      </c>
      <c r="AB114" s="1639" t="str">
        <f>IF(AB113="","","水")</f>
        <v>水</v>
      </c>
      <c r="AC114" s="1639" t="str">
        <f>IF(AC113="","","木")</f>
        <v>木</v>
      </c>
      <c r="AD114" s="1639" t="str">
        <f>IF(AD113="","","金")</f>
        <v>金</v>
      </c>
      <c r="AE114" s="1639" t="str">
        <f>IF(AE113="","","土")</f>
        <v>土</v>
      </c>
      <c r="AF114" s="1639" t="str">
        <f>IF(AF113="","","日")</f>
        <v>日</v>
      </c>
      <c r="AG114" s="1640" t="s">
        <v>2386</v>
      </c>
      <c r="AH114" s="1641">
        <f>COUNTIF(Z115:AF115,"夏休")+COUNTIF(Z115:AF115,"冬休")+COUNTIF(Z115:AF115,"中止")+COUNTIF(Z115:AF115,"制作中")</f>
        <v>0</v>
      </c>
      <c r="AJ114" s="1634" t="s">
        <v>1060</v>
      </c>
      <c r="AK114" s="1639" t="str">
        <f>IF(AK113="","","月")</f>
        <v/>
      </c>
      <c r="AL114" s="1639" t="str">
        <f>IF(AL113="","","火")</f>
        <v/>
      </c>
      <c r="AM114" s="1639" t="str">
        <f>IF(AM113="","","水")</f>
        <v/>
      </c>
      <c r="AN114" s="1639" t="str">
        <f>IF(AN113="","","木")</f>
        <v/>
      </c>
      <c r="AO114" s="1639" t="str">
        <f>IF(AO113="","","金")</f>
        <v/>
      </c>
      <c r="AP114" s="1639" t="str">
        <f>IF(AP113="","","土")</f>
        <v/>
      </c>
      <c r="AQ114" s="1639" t="str">
        <f>IF(AQ113="","","日")</f>
        <v/>
      </c>
      <c r="AR114" s="1640" t="s">
        <v>2386</v>
      </c>
      <c r="AS114" s="1641">
        <f>COUNTIF(AK115:AQ115,"夏休")+COUNTIF(AK115:AQ115,"冬休")+COUNTIF(AK115:AQ115,"中止")+COUNTIF(AK115:AQ115,"制作中")</f>
        <v>0</v>
      </c>
      <c r="AV114" s="1634" t="s">
        <v>1060</v>
      </c>
      <c r="AW114" s="1639" t="str">
        <f>IF(AW113="","","月")</f>
        <v/>
      </c>
      <c r="AX114" s="1639" t="str">
        <f>IF(AX113="","","火")</f>
        <v/>
      </c>
      <c r="AY114" s="1639" t="str">
        <f>IF(AY113="","","水")</f>
        <v/>
      </c>
      <c r="AZ114" s="1639" t="str">
        <f>IF(AZ113="","","木")</f>
        <v/>
      </c>
      <c r="BA114" s="1639" t="str">
        <f>IF(BA113="","","金")</f>
        <v/>
      </c>
      <c r="BB114" s="1639" t="str">
        <f>IF(BB113="","","土")</f>
        <v/>
      </c>
      <c r="BC114" s="1639" t="str">
        <f>IF(BC113="","","日")</f>
        <v/>
      </c>
      <c r="BD114" s="1640" t="s">
        <v>2386</v>
      </c>
      <c r="BE114" s="1641">
        <f>COUNTIF(AW115:BC115,"夏休")+COUNTIF(AW115:BC115,"冬休")+COUNTIF(AW115:BC115,"中止")+COUNTIF(AW115:BC115,"制作中")</f>
        <v>0</v>
      </c>
      <c r="BG114" s="1634" t="s">
        <v>1060</v>
      </c>
      <c r="BH114" s="1639" t="str">
        <f>IF(BH113="","","月")</f>
        <v/>
      </c>
      <c r="BI114" s="1639" t="str">
        <f>IF(BI113="","","火")</f>
        <v/>
      </c>
      <c r="BJ114" s="1639" t="str">
        <f>IF(BJ113="","","水")</f>
        <v/>
      </c>
      <c r="BK114" s="1639" t="str">
        <f>IF(BK113="","","木")</f>
        <v/>
      </c>
      <c r="BL114" s="1639" t="str">
        <f>IF(BL113="","","金")</f>
        <v/>
      </c>
      <c r="BM114" s="1639" t="str">
        <f>IF(BM113="","","土")</f>
        <v/>
      </c>
      <c r="BN114" s="1639" t="str">
        <f>IF(BN113="","","日")</f>
        <v/>
      </c>
      <c r="BO114" s="1640" t="s">
        <v>2386</v>
      </c>
      <c r="BP114" s="1641">
        <f>COUNTIF(BH115:BN115,"夏休")+COUNTIF(BH115:BN115,"冬休")+COUNTIF(BH115:BN115,"中止")+COUNTIF(BH115:BN115,"制作中")</f>
        <v>0</v>
      </c>
    </row>
    <row r="115" spans="1:74" ht="14.25" customHeight="1">
      <c r="A115" s="1613"/>
      <c r="B115" s="4281" t="s">
        <v>2386</v>
      </c>
      <c r="C115" s="4289"/>
      <c r="D115" s="4285"/>
      <c r="E115" s="4285"/>
      <c r="F115" s="4285"/>
      <c r="G115" s="4285"/>
      <c r="H115" s="4285"/>
      <c r="I115" s="4287"/>
      <c r="J115" s="1640" t="s">
        <v>1061</v>
      </c>
      <c r="K115" s="1641">
        <f>COUNT(C113:I113)-K114</f>
        <v>7</v>
      </c>
      <c r="L115" s="1613"/>
      <c r="M115" s="4281" t="s">
        <v>2386</v>
      </c>
      <c r="N115" s="4289"/>
      <c r="O115" s="4285"/>
      <c r="P115" s="4285"/>
      <c r="Q115" s="4285"/>
      <c r="R115" s="4285"/>
      <c r="S115" s="4285"/>
      <c r="T115" s="4287"/>
      <c r="U115" s="1640" t="s">
        <v>1061</v>
      </c>
      <c r="V115" s="1641">
        <f>COUNT(N113:T113)-V114</f>
        <v>7</v>
      </c>
      <c r="Y115" s="4281" t="s">
        <v>2386</v>
      </c>
      <c r="Z115" s="4289"/>
      <c r="AA115" s="4285"/>
      <c r="AB115" s="4285"/>
      <c r="AC115" s="4285"/>
      <c r="AD115" s="4285"/>
      <c r="AE115" s="4285"/>
      <c r="AF115" s="4287"/>
      <c r="AG115" s="1640" t="s">
        <v>1061</v>
      </c>
      <c r="AH115" s="1641">
        <f>COUNT(Z113:AF113)-AH114</f>
        <v>7</v>
      </c>
      <c r="AJ115" s="4281" t="s">
        <v>2386</v>
      </c>
      <c r="AK115" s="4289"/>
      <c r="AL115" s="4285"/>
      <c r="AM115" s="4285"/>
      <c r="AN115" s="4285"/>
      <c r="AO115" s="4285"/>
      <c r="AP115" s="4285"/>
      <c r="AQ115" s="4287"/>
      <c r="AR115" s="1640" t="s">
        <v>1061</v>
      </c>
      <c r="AS115" s="1641">
        <f>COUNT(AK113:AQ113)-AS114</f>
        <v>0</v>
      </c>
      <c r="AV115" s="4281" t="s">
        <v>2386</v>
      </c>
      <c r="AW115" s="4289"/>
      <c r="AX115" s="4285"/>
      <c r="AY115" s="4285"/>
      <c r="AZ115" s="4285"/>
      <c r="BA115" s="4285"/>
      <c r="BB115" s="4285"/>
      <c r="BC115" s="4287"/>
      <c r="BD115" s="1640" t="s">
        <v>1061</v>
      </c>
      <c r="BE115" s="1641">
        <f>COUNT(AW113:BC113)-BE114</f>
        <v>0</v>
      </c>
      <c r="BG115" s="4281" t="s">
        <v>2386</v>
      </c>
      <c r="BH115" s="4289"/>
      <c r="BI115" s="4285"/>
      <c r="BJ115" s="4285"/>
      <c r="BK115" s="4285"/>
      <c r="BL115" s="4285"/>
      <c r="BM115" s="4285"/>
      <c r="BN115" s="4287"/>
      <c r="BO115" s="1640" t="s">
        <v>1061</v>
      </c>
      <c r="BP115" s="1641">
        <f>COUNT(BH113:BN113)-BP114</f>
        <v>0</v>
      </c>
    </row>
    <row r="116" spans="1:74" ht="14.25" customHeight="1">
      <c r="A116" s="1613"/>
      <c r="B116" s="4281"/>
      <c r="C116" s="4290"/>
      <c r="D116" s="4286"/>
      <c r="E116" s="4286"/>
      <c r="F116" s="4286"/>
      <c r="G116" s="4286"/>
      <c r="H116" s="4286"/>
      <c r="I116" s="4288"/>
      <c r="J116" s="1640" t="s">
        <v>1062</v>
      </c>
      <c r="K116" s="1641">
        <f>COUNTIF(C117:I118,"休")</f>
        <v>0</v>
      </c>
      <c r="L116" s="1613"/>
      <c r="M116" s="4281"/>
      <c r="N116" s="4290"/>
      <c r="O116" s="4286"/>
      <c r="P116" s="4286"/>
      <c r="Q116" s="4286"/>
      <c r="R116" s="4286"/>
      <c r="S116" s="4286"/>
      <c r="T116" s="4288"/>
      <c r="U116" s="1640" t="s">
        <v>1062</v>
      </c>
      <c r="V116" s="1641">
        <f>COUNTIF(N117:T118,"休")</f>
        <v>0</v>
      </c>
      <c r="Y116" s="4281"/>
      <c r="Z116" s="4290"/>
      <c r="AA116" s="4286"/>
      <c r="AB116" s="4286"/>
      <c r="AC116" s="4286"/>
      <c r="AD116" s="4286"/>
      <c r="AE116" s="4286"/>
      <c r="AF116" s="4288"/>
      <c r="AG116" s="1640" t="s">
        <v>1062</v>
      </c>
      <c r="AH116" s="1641">
        <f>COUNTIF(Z117:AF118,"休")</f>
        <v>0</v>
      </c>
      <c r="AJ116" s="4281"/>
      <c r="AK116" s="4290"/>
      <c r="AL116" s="4286"/>
      <c r="AM116" s="4286"/>
      <c r="AN116" s="4286"/>
      <c r="AO116" s="4286"/>
      <c r="AP116" s="4286"/>
      <c r="AQ116" s="4288"/>
      <c r="AR116" s="1640" t="s">
        <v>1062</v>
      </c>
      <c r="AS116" s="1641">
        <f>COUNTIF(AK117:AQ118,"休")</f>
        <v>0</v>
      </c>
      <c r="AV116" s="4281"/>
      <c r="AW116" s="4290"/>
      <c r="AX116" s="4286"/>
      <c r="AY116" s="4286"/>
      <c r="AZ116" s="4286"/>
      <c r="BA116" s="4286"/>
      <c r="BB116" s="4286"/>
      <c r="BC116" s="4288"/>
      <c r="BD116" s="1640" t="s">
        <v>1062</v>
      </c>
      <c r="BE116" s="1641">
        <f>COUNTIF(AW117:BC118,"休")</f>
        <v>0</v>
      </c>
      <c r="BG116" s="4281"/>
      <c r="BH116" s="4290"/>
      <c r="BI116" s="4286"/>
      <c r="BJ116" s="4286"/>
      <c r="BK116" s="4286"/>
      <c r="BL116" s="4286"/>
      <c r="BM116" s="4286"/>
      <c r="BN116" s="4288"/>
      <c r="BO116" s="1640" t="s">
        <v>1062</v>
      </c>
      <c r="BP116" s="1641">
        <f>COUNTIF(BH117:BN118,"休")</f>
        <v>0</v>
      </c>
    </row>
    <row r="117" spans="1:74" ht="14.25" customHeight="1">
      <c r="A117" s="1613"/>
      <c r="B117" s="4281" t="s">
        <v>1055</v>
      </c>
      <c r="C117" s="4283"/>
      <c r="D117" s="4277"/>
      <c r="E117" s="4277"/>
      <c r="F117" s="4277"/>
      <c r="G117" s="4277"/>
      <c r="H117" s="4277"/>
      <c r="I117" s="4279"/>
      <c r="J117" s="1640" t="s">
        <v>1063</v>
      </c>
      <c r="K117" s="1646">
        <f>K116/K115</f>
        <v>0</v>
      </c>
      <c r="L117" s="1613"/>
      <c r="M117" s="4281" t="s">
        <v>1055</v>
      </c>
      <c r="N117" s="4283"/>
      <c r="O117" s="4277"/>
      <c r="P117" s="4277"/>
      <c r="Q117" s="4277"/>
      <c r="R117" s="4277"/>
      <c r="S117" s="4277"/>
      <c r="T117" s="4279"/>
      <c r="U117" s="1640" t="s">
        <v>1063</v>
      </c>
      <c r="V117" s="1646">
        <f>V116/V115</f>
        <v>0</v>
      </c>
      <c r="Y117" s="4281" t="s">
        <v>1055</v>
      </c>
      <c r="Z117" s="4283"/>
      <c r="AA117" s="4277"/>
      <c r="AB117" s="4277"/>
      <c r="AC117" s="4277"/>
      <c r="AD117" s="4277"/>
      <c r="AE117" s="4277"/>
      <c r="AF117" s="4279"/>
      <c r="AG117" s="1640" t="s">
        <v>1063</v>
      </c>
      <c r="AH117" s="1646">
        <f>AH116/AH115</f>
        <v>0</v>
      </c>
      <c r="AJ117" s="4281" t="s">
        <v>1055</v>
      </c>
      <c r="AK117" s="4283"/>
      <c r="AL117" s="4277"/>
      <c r="AM117" s="4277"/>
      <c r="AN117" s="4277"/>
      <c r="AO117" s="4277"/>
      <c r="AP117" s="4277"/>
      <c r="AQ117" s="4279"/>
      <c r="AR117" s="1640" t="s">
        <v>1063</v>
      </c>
      <c r="AS117" s="1646" t="e">
        <f>AS116/AS115</f>
        <v>#DIV/0!</v>
      </c>
      <c r="AV117" s="4281" t="s">
        <v>1055</v>
      </c>
      <c r="AW117" s="4283"/>
      <c r="AX117" s="4277"/>
      <c r="AY117" s="4277"/>
      <c r="AZ117" s="4277"/>
      <c r="BA117" s="4277"/>
      <c r="BB117" s="4277"/>
      <c r="BC117" s="4279"/>
      <c r="BD117" s="1640" t="s">
        <v>1063</v>
      </c>
      <c r="BE117" s="1646" t="e">
        <f>BE116/BE115</f>
        <v>#DIV/0!</v>
      </c>
      <c r="BG117" s="4281" t="s">
        <v>1055</v>
      </c>
      <c r="BH117" s="4283"/>
      <c r="BI117" s="4277"/>
      <c r="BJ117" s="4277"/>
      <c r="BK117" s="4277"/>
      <c r="BL117" s="4277"/>
      <c r="BM117" s="4277"/>
      <c r="BN117" s="4279"/>
      <c r="BO117" s="1640" t="s">
        <v>1063</v>
      </c>
      <c r="BP117" s="1646" t="e">
        <f>BP116/BP115</f>
        <v>#DIV/0!</v>
      </c>
    </row>
    <row r="118" spans="1:74" ht="14.25" customHeight="1">
      <c r="A118" s="1613"/>
      <c r="B118" s="4281"/>
      <c r="C118" s="4283"/>
      <c r="D118" s="4277"/>
      <c r="E118" s="4277"/>
      <c r="F118" s="4277"/>
      <c r="G118" s="4277"/>
      <c r="H118" s="4277"/>
      <c r="I118" s="4279"/>
      <c r="J118" s="1640" t="s">
        <v>1051</v>
      </c>
      <c r="K118" s="1641">
        <f>COUNTA(C119:I119)</f>
        <v>0</v>
      </c>
      <c r="L118" s="1613"/>
      <c r="M118" s="4281"/>
      <c r="N118" s="4283"/>
      <c r="O118" s="4277"/>
      <c r="P118" s="4277"/>
      <c r="Q118" s="4277"/>
      <c r="R118" s="4277"/>
      <c r="S118" s="4277"/>
      <c r="T118" s="4279"/>
      <c r="U118" s="1640" t="s">
        <v>1051</v>
      </c>
      <c r="V118" s="1641">
        <f>COUNTA(N119:T119)</f>
        <v>0</v>
      </c>
      <c r="Y118" s="4281"/>
      <c r="Z118" s="4283"/>
      <c r="AA118" s="4277"/>
      <c r="AB118" s="4277"/>
      <c r="AC118" s="4277"/>
      <c r="AD118" s="4277"/>
      <c r="AE118" s="4277"/>
      <c r="AF118" s="4279"/>
      <c r="AG118" s="1640" t="s">
        <v>1051</v>
      </c>
      <c r="AH118" s="1641">
        <f>COUNTA(Z119:AF119)</f>
        <v>0</v>
      </c>
      <c r="AJ118" s="4281"/>
      <c r="AK118" s="4283"/>
      <c r="AL118" s="4277"/>
      <c r="AM118" s="4277"/>
      <c r="AN118" s="4277"/>
      <c r="AO118" s="4277"/>
      <c r="AP118" s="4277"/>
      <c r="AQ118" s="4279"/>
      <c r="AR118" s="1640" t="s">
        <v>1051</v>
      </c>
      <c r="AS118" s="1641">
        <f>COUNTA(AK119:AQ119)</f>
        <v>0</v>
      </c>
      <c r="AV118" s="4281"/>
      <c r="AW118" s="4283"/>
      <c r="AX118" s="4277"/>
      <c r="AY118" s="4277"/>
      <c r="AZ118" s="4277"/>
      <c r="BA118" s="4277"/>
      <c r="BB118" s="4277"/>
      <c r="BC118" s="4279"/>
      <c r="BD118" s="1640" t="s">
        <v>1051</v>
      </c>
      <c r="BE118" s="1641">
        <f>COUNTA(AW119:BC119)</f>
        <v>0</v>
      </c>
      <c r="BG118" s="4281"/>
      <c r="BH118" s="4283"/>
      <c r="BI118" s="4277"/>
      <c r="BJ118" s="4277"/>
      <c r="BK118" s="4277"/>
      <c r="BL118" s="4277"/>
      <c r="BM118" s="4277"/>
      <c r="BN118" s="4279"/>
      <c r="BO118" s="1640" t="s">
        <v>1051</v>
      </c>
      <c r="BP118" s="1641">
        <f>COUNTA(BH119:BN119)</f>
        <v>0</v>
      </c>
    </row>
    <row r="119" spans="1:74" ht="14.25" customHeight="1">
      <c r="A119" s="1613"/>
      <c r="B119" s="4281" t="s">
        <v>1057</v>
      </c>
      <c r="C119" s="4283"/>
      <c r="D119" s="4277"/>
      <c r="E119" s="4277"/>
      <c r="F119" s="4277"/>
      <c r="G119" s="4277"/>
      <c r="H119" s="4277"/>
      <c r="I119" s="4279"/>
      <c r="J119" s="1640" t="s">
        <v>1064</v>
      </c>
      <c r="K119" s="1646">
        <f>K118/K115</f>
        <v>0</v>
      </c>
      <c r="L119" s="1613"/>
      <c r="M119" s="4281" t="s">
        <v>1057</v>
      </c>
      <c r="N119" s="4283"/>
      <c r="O119" s="4277"/>
      <c r="P119" s="4277"/>
      <c r="Q119" s="4277"/>
      <c r="R119" s="4277"/>
      <c r="S119" s="4277"/>
      <c r="T119" s="4279"/>
      <c r="U119" s="1640" t="s">
        <v>1064</v>
      </c>
      <c r="V119" s="1646">
        <f>V118/V115</f>
        <v>0</v>
      </c>
      <c r="Y119" s="4281" t="s">
        <v>1057</v>
      </c>
      <c r="Z119" s="4283"/>
      <c r="AA119" s="4277"/>
      <c r="AB119" s="4277"/>
      <c r="AC119" s="4277"/>
      <c r="AD119" s="4277"/>
      <c r="AE119" s="4277"/>
      <c r="AF119" s="4279"/>
      <c r="AG119" s="1640" t="s">
        <v>1064</v>
      </c>
      <c r="AH119" s="1646">
        <f>AH118/AH115</f>
        <v>0</v>
      </c>
      <c r="AJ119" s="4281" t="s">
        <v>1057</v>
      </c>
      <c r="AK119" s="4283"/>
      <c r="AL119" s="4277"/>
      <c r="AM119" s="4277"/>
      <c r="AN119" s="4277"/>
      <c r="AO119" s="4277"/>
      <c r="AP119" s="4277"/>
      <c r="AQ119" s="4279"/>
      <c r="AR119" s="1640" t="s">
        <v>1064</v>
      </c>
      <c r="AS119" s="1646" t="e">
        <f>AS118/AS115</f>
        <v>#DIV/0!</v>
      </c>
      <c r="AV119" s="4281" t="s">
        <v>1057</v>
      </c>
      <c r="AW119" s="4283"/>
      <c r="AX119" s="4277"/>
      <c r="AY119" s="4277"/>
      <c r="AZ119" s="4277"/>
      <c r="BA119" s="4277"/>
      <c r="BB119" s="4277"/>
      <c r="BC119" s="4279"/>
      <c r="BD119" s="1640" t="s">
        <v>1064</v>
      </c>
      <c r="BE119" s="1646" t="e">
        <f>BE118/BE115</f>
        <v>#DIV/0!</v>
      </c>
      <c r="BG119" s="4281" t="s">
        <v>1057</v>
      </c>
      <c r="BH119" s="4283"/>
      <c r="BI119" s="4277"/>
      <c r="BJ119" s="4277"/>
      <c r="BK119" s="4277"/>
      <c r="BL119" s="4277"/>
      <c r="BM119" s="4277"/>
      <c r="BN119" s="4279"/>
      <c r="BO119" s="1640" t="s">
        <v>1064</v>
      </c>
      <c r="BP119" s="1646" t="e">
        <f>BP118/BP115</f>
        <v>#DIV/0!</v>
      </c>
    </row>
    <row r="120" spans="1:74" ht="14.25" customHeight="1">
      <c r="A120" s="1613"/>
      <c r="B120" s="4282"/>
      <c r="C120" s="4284"/>
      <c r="D120" s="4278"/>
      <c r="E120" s="4278"/>
      <c r="F120" s="4278"/>
      <c r="G120" s="4278"/>
      <c r="H120" s="4278"/>
      <c r="I120" s="4280"/>
      <c r="J120" s="1650" t="s">
        <v>2387</v>
      </c>
      <c r="K120" s="1649" t="str">
        <f>IF(1&gt;K113,"対象外",IF(K118&gt;=K113,"OK","NG"))</f>
        <v>NG</v>
      </c>
      <c r="L120" s="1613"/>
      <c r="M120" s="4282"/>
      <c r="N120" s="4284"/>
      <c r="O120" s="4278"/>
      <c r="P120" s="4278"/>
      <c r="Q120" s="4278"/>
      <c r="R120" s="4278"/>
      <c r="S120" s="4278"/>
      <c r="T120" s="4280"/>
      <c r="U120" s="1650" t="s">
        <v>2387</v>
      </c>
      <c r="V120" s="1649" t="str">
        <f>IF(1&gt;V113,"対象外",IF(V118&gt;=V113,"OK","NG"))</f>
        <v>NG</v>
      </c>
      <c r="Y120" s="4282"/>
      <c r="Z120" s="4284"/>
      <c r="AA120" s="4278"/>
      <c r="AB120" s="4278"/>
      <c r="AC120" s="4278"/>
      <c r="AD120" s="4278"/>
      <c r="AE120" s="4278"/>
      <c r="AF120" s="4280"/>
      <c r="AG120" s="1650" t="s">
        <v>2387</v>
      </c>
      <c r="AH120" s="1649" t="str">
        <f>IF(1&gt;AH113,"対象外",IF(AH118&gt;=AH113,"OK","NG"))</f>
        <v>NG</v>
      </c>
      <c r="AJ120" s="4282"/>
      <c r="AK120" s="4284"/>
      <c r="AL120" s="4278"/>
      <c r="AM120" s="4278"/>
      <c r="AN120" s="4278"/>
      <c r="AO120" s="4278"/>
      <c r="AP120" s="4278"/>
      <c r="AQ120" s="4280"/>
      <c r="AR120" s="1650" t="s">
        <v>2387</v>
      </c>
      <c r="AS120" s="1649" t="str">
        <f>IF(1&gt;AS113,"対象外",IF(AS118&gt;=AS113,"OK","NG"))</f>
        <v>対象外</v>
      </c>
      <c r="AV120" s="4282"/>
      <c r="AW120" s="4284"/>
      <c r="AX120" s="4278"/>
      <c r="AY120" s="4278"/>
      <c r="AZ120" s="4278"/>
      <c r="BA120" s="4278"/>
      <c r="BB120" s="4278"/>
      <c r="BC120" s="4280"/>
      <c r="BD120" s="1650" t="s">
        <v>2387</v>
      </c>
      <c r="BE120" s="1649" t="str">
        <f>IF(1&gt;BE113,"対象外",IF(BE118&gt;=BE113,"OK","NG"))</f>
        <v>対象外</v>
      </c>
      <c r="BG120" s="4282"/>
      <c r="BH120" s="4284"/>
      <c r="BI120" s="4278"/>
      <c r="BJ120" s="4278"/>
      <c r="BK120" s="4278"/>
      <c r="BL120" s="4278"/>
      <c r="BM120" s="4278"/>
      <c r="BN120" s="4280"/>
      <c r="BO120" s="1650" t="s">
        <v>2387</v>
      </c>
      <c r="BP120" s="1649" t="str">
        <f>IF(1&gt;BP113,"対象外",IF(BP118&gt;=BP113,"OK","NG"))</f>
        <v>対象外</v>
      </c>
      <c r="BV120" s="1615" t="str">
        <f t="shared" si="61"/>
        <v>NG</v>
      </c>
    </row>
    <row r="121" spans="1:74" ht="14.25" hidden="1" customHeight="1">
      <c r="A121" s="1613"/>
      <c r="B121" s="1617"/>
      <c r="C121" s="1617"/>
      <c r="D121" s="1617"/>
      <c r="E121" s="1617"/>
      <c r="F121" s="1617"/>
      <c r="G121" s="1617"/>
      <c r="H121" s="1651">
        <f>IF(AND(DAY(H113)&gt;=22,DAY(H113)&lt;=28,H114="土"),1,0)</f>
        <v>0</v>
      </c>
      <c r="I121" s="1617"/>
      <c r="J121" s="1613"/>
      <c r="K121" s="1613"/>
      <c r="L121" s="1613"/>
      <c r="M121" s="1617"/>
      <c r="N121" s="1617"/>
      <c r="O121" s="1617"/>
      <c r="P121" s="1617"/>
      <c r="Q121" s="1617"/>
      <c r="R121" s="1617"/>
      <c r="S121" s="1651">
        <f>IF(AND(DAY(S113)&gt;=22,DAY(S113)&lt;=28,S114="土"),1,0)</f>
        <v>0</v>
      </c>
      <c r="T121" s="1617"/>
      <c r="U121" s="1613"/>
      <c r="V121" s="1613"/>
      <c r="Y121" s="1617"/>
      <c r="Z121" s="1617"/>
      <c r="AA121" s="1617"/>
      <c r="AB121" s="1617"/>
      <c r="AC121" s="1617"/>
      <c r="AD121" s="1617"/>
      <c r="AE121" s="1651">
        <f>IF(AND(DAY(AE113)&gt;=22,DAY(AE113)&lt;=28,AE114="土"),1,0)</f>
        <v>0</v>
      </c>
      <c r="AF121" s="1617"/>
      <c r="AG121" s="1613"/>
      <c r="AH121" s="1613"/>
      <c r="AJ121" s="1617"/>
      <c r="AK121" s="1617"/>
      <c r="AL121" s="1617"/>
      <c r="AM121" s="1617"/>
      <c r="AN121" s="1617"/>
      <c r="AO121" s="1617"/>
      <c r="AP121" s="1651" t="e">
        <f>IF(AND(DAY(AP113)&gt;=22,DAY(AP113)&lt;=28,AP114="土"),1,0)</f>
        <v>#VALUE!</v>
      </c>
      <c r="AQ121" s="1617"/>
      <c r="AR121" s="1613"/>
      <c r="AS121" s="1613"/>
      <c r="AV121" s="1617"/>
      <c r="AW121" s="1617"/>
      <c r="AX121" s="1617"/>
      <c r="AY121" s="1617"/>
      <c r="AZ121" s="1617"/>
      <c r="BA121" s="1617"/>
      <c r="BB121" s="1651" t="e">
        <f>IF(AND(DAY(BB113)&gt;=22,DAY(BB113)&lt;=28,BB114="土"),1,0)</f>
        <v>#VALUE!</v>
      </c>
      <c r="BC121" s="1617"/>
      <c r="BD121" s="1613"/>
      <c r="BE121" s="1613"/>
      <c r="BG121" s="1617"/>
      <c r="BH121" s="1617"/>
      <c r="BI121" s="1617"/>
      <c r="BJ121" s="1617"/>
      <c r="BK121" s="1617"/>
      <c r="BL121" s="1617"/>
      <c r="BM121" s="1651" t="e">
        <f>IF(AND(DAY(BM113)&gt;=22,DAY(BM113)&lt;=28,BM114="土"),1,0)</f>
        <v>#VALUE!</v>
      </c>
      <c r="BN121" s="1617"/>
      <c r="BO121" s="1613"/>
      <c r="BP121" s="1613"/>
      <c r="BU121" s="1615">
        <f t="shared" si="62"/>
        <v>0</v>
      </c>
      <c r="BV121" s="1615" t="str">
        <f t="shared" si="61"/>
        <v>NG</v>
      </c>
    </row>
    <row r="122" spans="1:74" ht="14.25" hidden="1" customHeight="1">
      <c r="A122" s="1613"/>
      <c r="B122" s="1617"/>
      <c r="C122" s="1617"/>
      <c r="D122" s="1617"/>
      <c r="E122" s="1617"/>
      <c r="F122" s="1617"/>
      <c r="G122" s="1617"/>
      <c r="H122" s="1651">
        <f>IF(AND(DAY(H113)&gt;=22,DAY(H113)&lt;=28,H114="土",OR(H119="休",H119="雨")),1,0)</f>
        <v>0</v>
      </c>
      <c r="I122" s="1617"/>
      <c r="J122" s="1613"/>
      <c r="K122" s="1613"/>
      <c r="L122" s="1613"/>
      <c r="M122" s="1617"/>
      <c r="N122" s="1617"/>
      <c r="O122" s="1617"/>
      <c r="P122" s="1617"/>
      <c r="Q122" s="1617"/>
      <c r="R122" s="1617"/>
      <c r="S122" s="1651">
        <f>IF(AND(DAY(S113)&gt;=22,DAY(S113)&lt;=28,S114="土",OR(S119="休",S119="雨")),1,0)</f>
        <v>0</v>
      </c>
      <c r="T122" s="1617"/>
      <c r="U122" s="1613"/>
      <c r="V122" s="1613"/>
      <c r="Y122" s="1617"/>
      <c r="Z122" s="1617"/>
      <c r="AA122" s="1617"/>
      <c r="AB122" s="1617"/>
      <c r="AC122" s="1617"/>
      <c r="AD122" s="1617"/>
      <c r="AE122" s="1651">
        <f>IF(AND(DAY(AE113)&gt;=22,DAY(AE113)&lt;=28,AE114="土",OR(AE119="休",AE119="雨")),1,0)</f>
        <v>0</v>
      </c>
      <c r="AF122" s="1617"/>
      <c r="AG122" s="1613"/>
      <c r="AH122" s="1613"/>
      <c r="AJ122" s="1617"/>
      <c r="AK122" s="1617"/>
      <c r="AL122" s="1617"/>
      <c r="AM122" s="1617"/>
      <c r="AN122" s="1617"/>
      <c r="AO122" s="1617"/>
      <c r="AP122" s="1651" t="e">
        <f>IF(AND(DAY(AP113)&gt;=22,DAY(AP113)&lt;=28,AP114="土",OR(AP119="休",AP119="雨")),1,0)</f>
        <v>#VALUE!</v>
      </c>
      <c r="AQ122" s="1617"/>
      <c r="AR122" s="1613"/>
      <c r="AS122" s="1613"/>
      <c r="AV122" s="1617"/>
      <c r="AW122" s="1617"/>
      <c r="AX122" s="1617"/>
      <c r="AY122" s="1617"/>
      <c r="AZ122" s="1617"/>
      <c r="BA122" s="1617"/>
      <c r="BB122" s="1651" t="e">
        <f>IF(AND(DAY(BB113)&gt;=22,DAY(BB113)&lt;=28,BB114="土",OR(BB119="休",BB119="雨")),1,0)</f>
        <v>#VALUE!</v>
      </c>
      <c r="BC122" s="1617"/>
      <c r="BD122" s="1613"/>
      <c r="BE122" s="1613"/>
      <c r="BG122" s="1617"/>
      <c r="BH122" s="1617"/>
      <c r="BI122" s="1617"/>
      <c r="BJ122" s="1617"/>
      <c r="BK122" s="1617"/>
      <c r="BL122" s="1617"/>
      <c r="BM122" s="1651" t="e">
        <f>IF(AND(DAY(BM113)&gt;=22,DAY(BM113)&lt;=28,BM114="土",OR(BM119="休",BM119="雨")),1,0)</f>
        <v>#VALUE!</v>
      </c>
      <c r="BN122" s="1617"/>
      <c r="BO122" s="1613"/>
      <c r="BP122" s="1613"/>
      <c r="BU122" s="1615">
        <f t="shared" si="62"/>
        <v>0</v>
      </c>
      <c r="BV122" s="1615" t="str">
        <f t="shared" si="61"/>
        <v>OK</v>
      </c>
    </row>
    <row r="123" spans="1:74" ht="14.25" hidden="1" customHeight="1">
      <c r="A123" s="1613"/>
      <c r="B123" s="1617"/>
      <c r="C123" s="1617"/>
      <c r="D123" s="1617"/>
      <c r="E123" s="1617"/>
      <c r="F123" s="1617"/>
      <c r="G123" s="1617"/>
      <c r="H123" s="1651">
        <f>IF(AND(DAY(H113)&gt;=8,DAY(H113)&lt;=14,H114="土"),1,0)</f>
        <v>0</v>
      </c>
      <c r="I123" s="1617"/>
      <c r="J123" s="1613"/>
      <c r="K123" s="1613"/>
      <c r="L123" s="1613"/>
      <c r="M123" s="1617"/>
      <c r="N123" s="1617"/>
      <c r="O123" s="1617"/>
      <c r="P123" s="1617"/>
      <c r="Q123" s="1617"/>
      <c r="R123" s="1617"/>
      <c r="S123" s="1651">
        <f>IF(AND(DAY(S113)&gt;=8,DAY(S113)&lt;=14,S114="土"),1,0)</f>
        <v>1</v>
      </c>
      <c r="T123" s="1617"/>
      <c r="U123" s="1613"/>
      <c r="V123" s="1613"/>
      <c r="Y123" s="1617"/>
      <c r="Z123" s="1617"/>
      <c r="AA123" s="1617"/>
      <c r="AB123" s="1617"/>
      <c r="AC123" s="1617"/>
      <c r="AD123" s="1617"/>
      <c r="AE123" s="1651">
        <f>IF(AND(DAY(AE113)&gt;=8,DAY(AE113)&lt;=14,AE114="土"),1,0)</f>
        <v>0</v>
      </c>
      <c r="AF123" s="1617"/>
      <c r="AG123" s="1613"/>
      <c r="AH123" s="1613"/>
      <c r="AJ123" s="1617"/>
      <c r="AK123" s="1617"/>
      <c r="AL123" s="1617"/>
      <c r="AM123" s="1617"/>
      <c r="AN123" s="1617"/>
      <c r="AO123" s="1617"/>
      <c r="AP123" s="1651" t="e">
        <f>IF(AND(DAY(AP113)&gt;=8,DAY(AP113)&lt;=14,AP114="土"),1,0)</f>
        <v>#VALUE!</v>
      </c>
      <c r="AQ123" s="1617"/>
      <c r="AR123" s="1613"/>
      <c r="AS123" s="1613"/>
      <c r="AV123" s="1617"/>
      <c r="AW123" s="1617"/>
      <c r="AX123" s="1617"/>
      <c r="AY123" s="1617"/>
      <c r="AZ123" s="1617"/>
      <c r="BA123" s="1617"/>
      <c r="BB123" s="1651" t="e">
        <f>IF(AND(DAY(BB113)&gt;=8,DAY(BB113)&lt;=14,BB114="土"),1,0)</f>
        <v>#VALUE!</v>
      </c>
      <c r="BC123" s="1617"/>
      <c r="BD123" s="1613"/>
      <c r="BE123" s="1613"/>
      <c r="BG123" s="1617"/>
      <c r="BH123" s="1617"/>
      <c r="BI123" s="1617"/>
      <c r="BJ123" s="1617"/>
      <c r="BK123" s="1617"/>
      <c r="BL123" s="1617"/>
      <c r="BM123" s="1651" t="e">
        <f>IF(AND(DAY(BM113)&gt;=8,DAY(BM113)&lt;=14,BM114="土"),1,0)</f>
        <v>#VALUE!</v>
      </c>
      <c r="BN123" s="1617"/>
      <c r="BO123" s="1613"/>
      <c r="BP123" s="1613"/>
      <c r="BU123" s="1615">
        <f t="shared" si="62"/>
        <v>1</v>
      </c>
      <c r="BV123" s="1615" t="str">
        <f t="shared" si="61"/>
        <v>OK</v>
      </c>
    </row>
    <row r="124" spans="1:74" ht="14.25" hidden="1" customHeight="1">
      <c r="A124" s="1613"/>
      <c r="B124" s="1617"/>
      <c r="C124" s="1617"/>
      <c r="D124" s="1617"/>
      <c r="E124" s="1617"/>
      <c r="F124" s="1617"/>
      <c r="G124" s="1617"/>
      <c r="H124" s="1651">
        <f>IF(AND(DAY(H113)&gt;=8,DAY(H113)&lt;=14,H114="土",OR(H119="休",H119="雨")),1,0)</f>
        <v>0</v>
      </c>
      <c r="I124" s="1617"/>
      <c r="J124" s="1613"/>
      <c r="K124" s="1613"/>
      <c r="L124" s="1613"/>
      <c r="M124" s="1617"/>
      <c r="N124" s="1617"/>
      <c r="O124" s="1617"/>
      <c r="P124" s="1617"/>
      <c r="Q124" s="1617"/>
      <c r="R124" s="1617"/>
      <c r="S124" s="1651">
        <f>IF(AND(DAY(S113)&gt;=8,DAY(S113)&lt;=14,S114="土",OR(S119="休",S119="雨")),1,0)</f>
        <v>0</v>
      </c>
      <c r="T124" s="1617"/>
      <c r="U124" s="1613"/>
      <c r="V124" s="1613"/>
      <c r="Y124" s="1617"/>
      <c r="Z124" s="1617"/>
      <c r="AA124" s="1617"/>
      <c r="AB124" s="1617"/>
      <c r="AC124" s="1617"/>
      <c r="AD124" s="1617"/>
      <c r="AE124" s="1651">
        <f>IF(AND(DAY(AE113)&gt;=8,DAY(AE113)&lt;=14,AE114="土",OR(AE119="休",AE119="雨")),1,0)</f>
        <v>0</v>
      </c>
      <c r="AF124" s="1617"/>
      <c r="AG124" s="1613"/>
      <c r="AH124" s="1613"/>
      <c r="AJ124" s="1617"/>
      <c r="AK124" s="1617"/>
      <c r="AL124" s="1617"/>
      <c r="AM124" s="1617"/>
      <c r="AN124" s="1617"/>
      <c r="AO124" s="1617"/>
      <c r="AP124" s="1651" t="e">
        <f>IF(AND(DAY(AP113)&gt;=8,DAY(AP113)&lt;=14,AP114="土",OR(AP119="休",AP119="雨")),1,0)</f>
        <v>#VALUE!</v>
      </c>
      <c r="AQ124" s="1617"/>
      <c r="AR124" s="1613"/>
      <c r="AS124" s="1613"/>
      <c r="AV124" s="1617"/>
      <c r="AW124" s="1617"/>
      <c r="AX124" s="1617"/>
      <c r="AY124" s="1617"/>
      <c r="AZ124" s="1617"/>
      <c r="BA124" s="1617"/>
      <c r="BB124" s="1651" t="e">
        <f>IF(AND(DAY(BB113)&gt;=8,DAY(BB113)&lt;=14,BB114="土",OR(BB119="休",BB119="雨")),1,0)</f>
        <v>#VALUE!</v>
      </c>
      <c r="BC124" s="1617"/>
      <c r="BD124" s="1613"/>
      <c r="BE124" s="1613"/>
      <c r="BG124" s="1617"/>
      <c r="BH124" s="1617"/>
      <c r="BI124" s="1617"/>
      <c r="BJ124" s="1617"/>
      <c r="BK124" s="1617"/>
      <c r="BL124" s="1617"/>
      <c r="BM124" s="1651" t="e">
        <f>IF(AND(DAY(BM113)&gt;=8,DAY(BM113)&lt;=14,BM114="土",OR(BM119="休",BM119="雨")),1,0)</f>
        <v>#VALUE!</v>
      </c>
      <c r="BN124" s="1617"/>
      <c r="BO124" s="1613"/>
      <c r="BP124" s="1613"/>
      <c r="BU124" s="1615">
        <f t="shared" si="62"/>
        <v>0</v>
      </c>
      <c r="BV124" s="1615" t="str">
        <f t="shared" si="61"/>
        <v>OK</v>
      </c>
    </row>
    <row r="125" spans="1:74" ht="14.25" customHeight="1">
      <c r="A125" s="1613"/>
      <c r="B125" s="1617"/>
      <c r="C125" s="1617"/>
      <c r="D125" s="1617"/>
      <c r="E125" s="1617"/>
      <c r="F125" s="1617"/>
      <c r="G125" s="1617"/>
      <c r="H125" s="1617"/>
      <c r="I125" s="1617"/>
      <c r="J125" s="1613"/>
      <c r="K125" s="1613"/>
      <c r="L125" s="1613"/>
      <c r="M125" s="1617"/>
      <c r="N125" s="1617"/>
      <c r="O125" s="1617"/>
      <c r="P125" s="1617"/>
      <c r="Q125" s="1617"/>
      <c r="R125" s="1617"/>
      <c r="S125" s="1617"/>
      <c r="T125" s="1617"/>
      <c r="U125" s="1613"/>
      <c r="V125" s="1613"/>
      <c r="Y125" s="1617"/>
      <c r="Z125" s="1617"/>
      <c r="AA125" s="1617"/>
      <c r="AB125" s="1617"/>
      <c r="AC125" s="1617"/>
      <c r="AD125" s="1617"/>
      <c r="AE125" s="1617"/>
      <c r="AF125" s="1617"/>
      <c r="AG125" s="1613"/>
      <c r="AH125" s="1613"/>
      <c r="AJ125" s="1617"/>
      <c r="AK125" s="1617"/>
      <c r="AL125" s="1617"/>
      <c r="AM125" s="1617"/>
      <c r="AN125" s="1617"/>
      <c r="AO125" s="1617"/>
      <c r="AP125" s="1617"/>
      <c r="AQ125" s="1617"/>
      <c r="AR125" s="1613"/>
      <c r="AS125" s="1613"/>
      <c r="AV125" s="1617"/>
      <c r="AW125" s="1617"/>
      <c r="AX125" s="1617"/>
      <c r="AY125" s="1617"/>
      <c r="AZ125" s="1617"/>
      <c r="BA125" s="1617"/>
      <c r="BB125" s="1617"/>
      <c r="BC125" s="1617"/>
      <c r="BD125" s="1613"/>
      <c r="BE125" s="1613"/>
      <c r="BG125" s="1617"/>
      <c r="BH125" s="1617"/>
      <c r="BI125" s="1617"/>
      <c r="BJ125" s="1617"/>
      <c r="BK125" s="1617"/>
      <c r="BL125" s="1617"/>
      <c r="BM125" s="1617"/>
      <c r="BN125" s="1617"/>
      <c r="BO125" s="1613"/>
      <c r="BP125" s="1613"/>
    </row>
    <row r="126" spans="1:74" ht="14.25" customHeight="1">
      <c r="A126" s="1613"/>
      <c r="B126" s="1613"/>
      <c r="C126" s="1613"/>
      <c r="D126" s="1613"/>
      <c r="E126" s="1613"/>
      <c r="F126" s="1613"/>
      <c r="G126" s="1613"/>
      <c r="H126" s="1613"/>
      <c r="I126" s="1613"/>
      <c r="J126" s="1613"/>
      <c r="K126" s="1613"/>
      <c r="L126" s="1613"/>
      <c r="M126" s="1613"/>
      <c r="N126" s="1613"/>
      <c r="O126" s="1613"/>
      <c r="P126" s="1613"/>
      <c r="Q126" s="1613"/>
      <c r="R126" s="1613"/>
      <c r="S126" s="1613"/>
      <c r="T126" s="1613"/>
      <c r="U126" s="1613"/>
      <c r="V126" s="1613"/>
    </row>
    <row r="127" spans="1:74" ht="14.25" hidden="1" customHeight="1">
      <c r="A127" s="1613"/>
      <c r="B127" s="1613"/>
      <c r="C127" s="1628">
        <f>YEAR(I111+1)</f>
        <v>2026</v>
      </c>
      <c r="D127" s="1628">
        <f>MONTH(I111+1)</f>
        <v>5</v>
      </c>
      <c r="E127" s="1628">
        <f>DAY(I111+1)</f>
        <v>18</v>
      </c>
      <c r="F127" s="1628"/>
      <c r="G127" s="1628"/>
      <c r="H127" s="1628"/>
      <c r="I127" s="1628"/>
      <c r="J127" s="1613"/>
      <c r="K127" s="1613"/>
      <c r="L127" s="1613"/>
      <c r="M127" s="1613"/>
      <c r="N127" s="1628">
        <f>YEAR(T111+1)</f>
        <v>2026</v>
      </c>
      <c r="O127" s="1628">
        <f>MONTH(T111+1)</f>
        <v>7</v>
      </c>
      <c r="P127" s="1628">
        <f>DAY(T111+1)</f>
        <v>13</v>
      </c>
      <c r="Q127" s="1628"/>
      <c r="R127" s="1628"/>
      <c r="S127" s="1628"/>
      <c r="T127" s="1628"/>
      <c r="U127" s="1613"/>
      <c r="V127" s="1613"/>
      <c r="Y127" s="1613"/>
      <c r="Z127" s="1628">
        <f>YEAR(AF111+1)</f>
        <v>2026</v>
      </c>
      <c r="AA127" s="1628">
        <f>MONTH(AF111+1)</f>
        <v>9</v>
      </c>
      <c r="AB127" s="1628">
        <f>DAY(AF111+1)</f>
        <v>7</v>
      </c>
      <c r="AC127" s="1628"/>
      <c r="AD127" s="1628"/>
      <c r="AE127" s="1628"/>
      <c r="AF127" s="1628"/>
      <c r="AG127" s="1613"/>
      <c r="AH127" s="1613"/>
      <c r="AJ127" s="1613"/>
      <c r="AK127" s="1628">
        <f>YEAR(AQ111+1)</f>
        <v>2026</v>
      </c>
      <c r="AL127" s="1628">
        <f>MONTH(AQ111+1)</f>
        <v>11</v>
      </c>
      <c r="AM127" s="1628">
        <f>DAY(AQ111+1)</f>
        <v>2</v>
      </c>
      <c r="AN127" s="1628"/>
      <c r="AO127" s="1628"/>
      <c r="AP127" s="1628"/>
      <c r="AQ127" s="1628"/>
      <c r="AR127" s="1613"/>
      <c r="AS127" s="1613"/>
      <c r="AV127" s="1613"/>
      <c r="AW127" s="1628">
        <f>YEAR(BC111+1)</f>
        <v>2026</v>
      </c>
      <c r="AX127" s="1628">
        <f>MONTH(BC111+1)</f>
        <v>12</v>
      </c>
      <c r="AY127" s="1628">
        <f>DAY(BC111+1)</f>
        <v>28</v>
      </c>
      <c r="AZ127" s="1628"/>
      <c r="BA127" s="1628"/>
      <c r="BB127" s="1628"/>
      <c r="BC127" s="1628"/>
      <c r="BD127" s="1613"/>
      <c r="BE127" s="1613"/>
      <c r="BG127" s="1613"/>
      <c r="BH127" s="1628">
        <f>YEAR(BN111+1)</f>
        <v>2027</v>
      </c>
      <c r="BI127" s="1628">
        <f>MONTH(BN111+1)</f>
        <v>2</v>
      </c>
      <c r="BJ127" s="1628">
        <f>DAY(BN111+1)</f>
        <v>22</v>
      </c>
      <c r="BK127" s="1628"/>
      <c r="BL127" s="1628"/>
      <c r="BM127" s="1628"/>
      <c r="BN127" s="1628"/>
      <c r="BO127" s="1613"/>
      <c r="BP127" s="1613"/>
    </row>
    <row r="128" spans="1:74" ht="14.25" hidden="1" customHeight="1">
      <c r="A128" s="1613"/>
      <c r="B128" s="1613"/>
      <c r="C128" s="1629">
        <f>I111+1</f>
        <v>46160</v>
      </c>
      <c r="D128" s="1629">
        <f>C128+1</f>
        <v>46161</v>
      </c>
      <c r="E128" s="1629">
        <f t="shared" ref="E128:I128" si="87">D128+1</f>
        <v>46162</v>
      </c>
      <c r="F128" s="1629">
        <f t="shared" si="87"/>
        <v>46163</v>
      </c>
      <c r="G128" s="1629">
        <f t="shared" si="87"/>
        <v>46164</v>
      </c>
      <c r="H128" s="1629">
        <f t="shared" si="87"/>
        <v>46165</v>
      </c>
      <c r="I128" s="1629">
        <f t="shared" si="87"/>
        <v>46166</v>
      </c>
      <c r="J128" s="1613"/>
      <c r="K128" s="1613"/>
      <c r="L128" s="1613"/>
      <c r="M128" s="1613"/>
      <c r="N128" s="1629">
        <f>T111+1</f>
        <v>46216</v>
      </c>
      <c r="O128" s="1629">
        <f t="shared" ref="O128:T128" si="88">N128+1</f>
        <v>46217</v>
      </c>
      <c r="P128" s="1629">
        <f t="shared" si="88"/>
        <v>46218</v>
      </c>
      <c r="Q128" s="1629">
        <f t="shared" si="88"/>
        <v>46219</v>
      </c>
      <c r="R128" s="1629">
        <f t="shared" si="88"/>
        <v>46220</v>
      </c>
      <c r="S128" s="1629">
        <f t="shared" si="88"/>
        <v>46221</v>
      </c>
      <c r="T128" s="1629">
        <f t="shared" si="88"/>
        <v>46222</v>
      </c>
      <c r="U128" s="1613"/>
      <c r="V128" s="1613"/>
      <c r="Y128" s="1613"/>
      <c r="Z128" s="1629">
        <f>AF111+1</f>
        <v>46272</v>
      </c>
      <c r="AA128" s="1629">
        <f t="shared" ref="AA128:AF128" si="89">Z128+1</f>
        <v>46273</v>
      </c>
      <c r="AB128" s="1629">
        <f t="shared" si="89"/>
        <v>46274</v>
      </c>
      <c r="AC128" s="1629">
        <f t="shared" si="89"/>
        <v>46275</v>
      </c>
      <c r="AD128" s="1629">
        <f t="shared" si="89"/>
        <v>46276</v>
      </c>
      <c r="AE128" s="1629">
        <f t="shared" si="89"/>
        <v>46277</v>
      </c>
      <c r="AF128" s="1629">
        <f t="shared" si="89"/>
        <v>46278</v>
      </c>
      <c r="AG128" s="1613"/>
      <c r="AH128" s="1613"/>
      <c r="AJ128" s="1613"/>
      <c r="AK128" s="1629">
        <f>AQ111+1</f>
        <v>46328</v>
      </c>
      <c r="AL128" s="1629">
        <f t="shared" ref="AL128:AQ128" si="90">AK128+1</f>
        <v>46329</v>
      </c>
      <c r="AM128" s="1629">
        <f t="shared" si="90"/>
        <v>46330</v>
      </c>
      <c r="AN128" s="1629">
        <f t="shared" si="90"/>
        <v>46331</v>
      </c>
      <c r="AO128" s="1629">
        <f t="shared" si="90"/>
        <v>46332</v>
      </c>
      <c r="AP128" s="1629">
        <f t="shared" si="90"/>
        <v>46333</v>
      </c>
      <c r="AQ128" s="1629">
        <f t="shared" si="90"/>
        <v>46334</v>
      </c>
      <c r="AR128" s="1613"/>
      <c r="AS128" s="1613"/>
      <c r="AV128" s="1613"/>
      <c r="AW128" s="1629">
        <f>BC111+1</f>
        <v>46384</v>
      </c>
      <c r="AX128" s="1629">
        <f t="shared" ref="AX128:BC128" si="91">AW128+1</f>
        <v>46385</v>
      </c>
      <c r="AY128" s="1629">
        <f t="shared" si="91"/>
        <v>46386</v>
      </c>
      <c r="AZ128" s="1629">
        <f t="shared" si="91"/>
        <v>46387</v>
      </c>
      <c r="BA128" s="1629">
        <f t="shared" si="91"/>
        <v>46388</v>
      </c>
      <c r="BB128" s="1629">
        <f t="shared" si="91"/>
        <v>46389</v>
      </c>
      <c r="BC128" s="1629">
        <f t="shared" si="91"/>
        <v>46390</v>
      </c>
      <c r="BD128" s="1613"/>
      <c r="BE128" s="1613"/>
      <c r="BG128" s="1613"/>
      <c r="BH128" s="1629">
        <f>BN111+1</f>
        <v>46440</v>
      </c>
      <c r="BI128" s="1629">
        <f t="shared" ref="BI128:BN128" si="92">BH128+1</f>
        <v>46441</v>
      </c>
      <c r="BJ128" s="1629">
        <f t="shared" si="92"/>
        <v>46442</v>
      </c>
      <c r="BK128" s="1629">
        <f t="shared" si="92"/>
        <v>46443</v>
      </c>
      <c r="BL128" s="1629">
        <f t="shared" si="92"/>
        <v>46444</v>
      </c>
      <c r="BM128" s="1629">
        <f t="shared" si="92"/>
        <v>46445</v>
      </c>
      <c r="BN128" s="1629">
        <f t="shared" si="92"/>
        <v>46446</v>
      </c>
      <c r="BO128" s="1613"/>
      <c r="BP128" s="1613"/>
    </row>
    <row r="129" spans="1:74" ht="14.25" customHeight="1">
      <c r="A129" s="1613"/>
      <c r="B129" s="1630" t="s">
        <v>2266</v>
      </c>
      <c r="C129" s="1631">
        <f>DATE($C127,$D127,1)</f>
        <v>46143</v>
      </c>
      <c r="D129" s="1632"/>
      <c r="E129" s="1632"/>
      <c r="F129" s="1632"/>
      <c r="G129" s="1632"/>
      <c r="H129" s="1632"/>
      <c r="I129" s="1632"/>
      <c r="J129" s="1632"/>
      <c r="K129" s="1633"/>
      <c r="L129" s="1613"/>
      <c r="M129" s="1630" t="s">
        <v>2266</v>
      </c>
      <c r="N129" s="1631">
        <f>DATE($N127,$O127,1)</f>
        <v>46204</v>
      </c>
      <c r="O129" s="1632"/>
      <c r="P129" s="1632"/>
      <c r="Q129" s="1632"/>
      <c r="R129" s="1632"/>
      <c r="S129" s="1632"/>
      <c r="T129" s="1632"/>
      <c r="U129" s="1632"/>
      <c r="V129" s="1633"/>
      <c r="Y129" s="1630" t="s">
        <v>2266</v>
      </c>
      <c r="Z129" s="1631">
        <f>DATE($Z127,$AA127,1)</f>
        <v>46266</v>
      </c>
      <c r="AA129" s="1632"/>
      <c r="AB129" s="1632"/>
      <c r="AC129" s="1632"/>
      <c r="AD129" s="1632"/>
      <c r="AE129" s="1632"/>
      <c r="AF129" s="1632"/>
      <c r="AG129" s="1632"/>
      <c r="AH129" s="1633"/>
      <c r="AJ129" s="1630" t="s">
        <v>2266</v>
      </c>
      <c r="AK129" s="1631">
        <f>DATE($AK127,$AL127,1)</f>
        <v>46327</v>
      </c>
      <c r="AL129" s="1632"/>
      <c r="AM129" s="1632"/>
      <c r="AN129" s="1632"/>
      <c r="AO129" s="1632"/>
      <c r="AP129" s="1632"/>
      <c r="AQ129" s="1632"/>
      <c r="AR129" s="1632"/>
      <c r="AS129" s="1633"/>
      <c r="AV129" s="1630" t="s">
        <v>2266</v>
      </c>
      <c r="AW129" s="1631">
        <f>DATE($AW127,$AX127,1)</f>
        <v>46357</v>
      </c>
      <c r="AX129" s="1632"/>
      <c r="AY129" s="1632"/>
      <c r="AZ129" s="1632"/>
      <c r="BA129" s="1632"/>
      <c r="BB129" s="1632"/>
      <c r="BC129" s="1632"/>
      <c r="BD129" s="1632"/>
      <c r="BE129" s="1633"/>
      <c r="BG129" s="1630" t="s">
        <v>2266</v>
      </c>
      <c r="BH129" s="1631">
        <f>DATE($BH127,$BI127,1)</f>
        <v>46419</v>
      </c>
      <c r="BI129" s="1632"/>
      <c r="BJ129" s="1632"/>
      <c r="BK129" s="1632"/>
      <c r="BL129" s="1632"/>
      <c r="BM129" s="1632"/>
      <c r="BN129" s="1632"/>
      <c r="BO129" s="1632"/>
      <c r="BP129" s="1633"/>
    </row>
    <row r="130" spans="1:74" ht="14.25" customHeight="1">
      <c r="A130" s="1613"/>
      <c r="B130" s="1634" t="s">
        <v>2385</v>
      </c>
      <c r="C130" s="1635">
        <f>IF(I111&lt;$G$5,I113+1,"")</f>
        <v>46160</v>
      </c>
      <c r="D130" s="1636">
        <f t="shared" ref="D130:I130" si="93">IF(C128&lt;$G$5,C130+1,"")</f>
        <v>46161</v>
      </c>
      <c r="E130" s="1636">
        <f t="shared" si="93"/>
        <v>46162</v>
      </c>
      <c r="F130" s="1636">
        <f t="shared" si="93"/>
        <v>46163</v>
      </c>
      <c r="G130" s="1636">
        <f t="shared" si="93"/>
        <v>46164</v>
      </c>
      <c r="H130" s="1636">
        <f t="shared" si="93"/>
        <v>46165</v>
      </c>
      <c r="I130" s="1636">
        <f t="shared" si="93"/>
        <v>46166</v>
      </c>
      <c r="J130" s="1637" t="s">
        <v>2268</v>
      </c>
      <c r="K130" s="1638">
        <f>COUNTIFS(C131:I131,"土",C132:I132,"")+COUNTIFS(C131:I131,"日",C132:I132,"")</f>
        <v>2</v>
      </c>
      <c r="L130" s="1613"/>
      <c r="M130" s="1634" t="s">
        <v>2385</v>
      </c>
      <c r="N130" s="1635">
        <f>IF(T111&lt;$G$5,T113+1,"")</f>
        <v>46216</v>
      </c>
      <c r="O130" s="1636">
        <f t="shared" ref="O130:T130" si="94">IF(N128&lt;$G$5,N130+1,"")</f>
        <v>46217</v>
      </c>
      <c r="P130" s="1636">
        <f t="shared" si="94"/>
        <v>46218</v>
      </c>
      <c r="Q130" s="1636">
        <f t="shared" si="94"/>
        <v>46219</v>
      </c>
      <c r="R130" s="1636">
        <f t="shared" si="94"/>
        <v>46220</v>
      </c>
      <c r="S130" s="1636">
        <f t="shared" si="94"/>
        <v>46221</v>
      </c>
      <c r="T130" s="1636">
        <f t="shared" si="94"/>
        <v>46222</v>
      </c>
      <c r="U130" s="1637" t="s">
        <v>2268</v>
      </c>
      <c r="V130" s="1638">
        <f>COUNTIFS(N131:T131,"土",N132:T132,"")+COUNTIFS(N131:T131,"日",N132:T132,"")</f>
        <v>2</v>
      </c>
      <c r="Y130" s="1634" t="s">
        <v>2385</v>
      </c>
      <c r="Z130" s="1635">
        <f>IF(AF111&lt;$G$5,AF113+1,"")</f>
        <v>46272</v>
      </c>
      <c r="AA130" s="1636">
        <f t="shared" ref="AA130:AF130" si="95">IF(Z128&lt;$G$5,Z130+1,"")</f>
        <v>46273</v>
      </c>
      <c r="AB130" s="1636">
        <f t="shared" si="95"/>
        <v>46274</v>
      </c>
      <c r="AC130" s="1636">
        <f t="shared" si="95"/>
        <v>46275</v>
      </c>
      <c r="AD130" s="1636">
        <f t="shared" si="95"/>
        <v>46276</v>
      </c>
      <c r="AE130" s="1636">
        <f t="shared" si="95"/>
        <v>46277</v>
      </c>
      <c r="AF130" s="1636">
        <f t="shared" si="95"/>
        <v>46278</v>
      </c>
      <c r="AG130" s="1637" t="s">
        <v>2268</v>
      </c>
      <c r="AH130" s="1638">
        <f>COUNTIFS(Z131:AF131,"土",Z132:AF132,"")+COUNTIFS(Z131:AF131,"日",Z132:AF132,"")</f>
        <v>2</v>
      </c>
      <c r="AJ130" s="1634" t="s">
        <v>2385</v>
      </c>
      <c r="AK130" s="1635" t="str">
        <f>IF(AQ111&lt;$G$5,AQ113+1,"")</f>
        <v/>
      </c>
      <c r="AL130" s="1636" t="str">
        <f t="shared" ref="AL130:AQ130" si="96">IF(AK128&lt;$G$5,AK130+1,"")</f>
        <v/>
      </c>
      <c r="AM130" s="1636" t="str">
        <f t="shared" si="96"/>
        <v/>
      </c>
      <c r="AN130" s="1636" t="str">
        <f t="shared" si="96"/>
        <v/>
      </c>
      <c r="AO130" s="1636" t="str">
        <f t="shared" si="96"/>
        <v/>
      </c>
      <c r="AP130" s="1636" t="str">
        <f t="shared" si="96"/>
        <v/>
      </c>
      <c r="AQ130" s="1636" t="str">
        <f t="shared" si="96"/>
        <v/>
      </c>
      <c r="AR130" s="1637" t="s">
        <v>2268</v>
      </c>
      <c r="AS130" s="1638">
        <f>COUNTIFS(AK131:AQ131,"土",AK132:AQ132,"")+COUNTIFS(AK131:AQ131,"日",AK132:AQ132,"")</f>
        <v>0</v>
      </c>
      <c r="AV130" s="1634" t="s">
        <v>2385</v>
      </c>
      <c r="AW130" s="1635" t="str">
        <f>IF(BC111&lt;$G$5,BC113+1,"")</f>
        <v/>
      </c>
      <c r="AX130" s="1636" t="str">
        <f t="shared" ref="AX130:BC130" si="97">IF(AW128&lt;$G$5,AW130+1,"")</f>
        <v/>
      </c>
      <c r="AY130" s="1636" t="str">
        <f t="shared" si="97"/>
        <v/>
      </c>
      <c r="AZ130" s="1636" t="str">
        <f t="shared" si="97"/>
        <v/>
      </c>
      <c r="BA130" s="1636" t="str">
        <f t="shared" si="97"/>
        <v/>
      </c>
      <c r="BB130" s="1636" t="str">
        <f t="shared" si="97"/>
        <v/>
      </c>
      <c r="BC130" s="1636" t="str">
        <f t="shared" si="97"/>
        <v/>
      </c>
      <c r="BD130" s="1637" t="s">
        <v>2268</v>
      </c>
      <c r="BE130" s="1638">
        <f>COUNTIFS(AW131:BC131,"土",AW132:BC132,"")+COUNTIFS(AW131:BC131,"日",AW132:BC132,"")</f>
        <v>0</v>
      </c>
      <c r="BG130" s="1634" t="s">
        <v>2385</v>
      </c>
      <c r="BH130" s="1635" t="str">
        <f>IF(BN111&lt;$G$5,BN113+1,"")</f>
        <v/>
      </c>
      <c r="BI130" s="1636" t="str">
        <f t="shared" ref="BI130:BN130" si="98">IF(BH128&lt;$G$5,BH130+1,"")</f>
        <v/>
      </c>
      <c r="BJ130" s="1636" t="str">
        <f t="shared" si="98"/>
        <v/>
      </c>
      <c r="BK130" s="1636" t="str">
        <f t="shared" si="98"/>
        <v/>
      </c>
      <c r="BL130" s="1636" t="str">
        <f t="shared" si="98"/>
        <v/>
      </c>
      <c r="BM130" s="1636" t="str">
        <f t="shared" si="98"/>
        <v/>
      </c>
      <c r="BN130" s="1636" t="str">
        <f t="shared" si="98"/>
        <v/>
      </c>
      <c r="BO130" s="1637" t="s">
        <v>2268</v>
      </c>
      <c r="BP130" s="1638">
        <f>COUNTIFS(BH131:BN131,"土",BH132:BN132,"")+COUNTIFS(BH131:BN131,"日",BH132:BN132,"")</f>
        <v>0</v>
      </c>
    </row>
    <row r="131" spans="1:74" ht="14.25" customHeight="1">
      <c r="A131" s="1613"/>
      <c r="B131" s="1634" t="s">
        <v>1060</v>
      </c>
      <c r="C131" s="1639" t="str">
        <f>IF(C130="","","月")</f>
        <v>月</v>
      </c>
      <c r="D131" s="1639" t="str">
        <f>IF(D130="","","火")</f>
        <v>火</v>
      </c>
      <c r="E131" s="1639" t="str">
        <f>IF(E130="","","水")</f>
        <v>水</v>
      </c>
      <c r="F131" s="1639" t="str">
        <f>IF(F130="","","木")</f>
        <v>木</v>
      </c>
      <c r="G131" s="1639" t="str">
        <f>IF(G130="","","金")</f>
        <v>金</v>
      </c>
      <c r="H131" s="1639" t="str">
        <f>IF(H130="","","土")</f>
        <v>土</v>
      </c>
      <c r="I131" s="1639" t="str">
        <f>IF(I130="","","日")</f>
        <v>日</v>
      </c>
      <c r="J131" s="1640" t="s">
        <v>2386</v>
      </c>
      <c r="K131" s="1641">
        <f>COUNTIF(C132:I132,"夏休")+COUNTIF(C132:I132,"冬休")+COUNTIF(C132:I132,"中止")+COUNTIF(C132:I132,"制作中")</f>
        <v>0</v>
      </c>
      <c r="L131" s="1613"/>
      <c r="M131" s="1634" t="s">
        <v>1060</v>
      </c>
      <c r="N131" s="1639" t="str">
        <f>IF(N130="","","月")</f>
        <v>月</v>
      </c>
      <c r="O131" s="1639" t="str">
        <f>IF(O130="","","火")</f>
        <v>火</v>
      </c>
      <c r="P131" s="1639" t="str">
        <f>IF(P130="","","水")</f>
        <v>水</v>
      </c>
      <c r="Q131" s="1639" t="str">
        <f>IF(Q130="","","木")</f>
        <v>木</v>
      </c>
      <c r="R131" s="1639" t="str">
        <f>IF(R130="","","金")</f>
        <v>金</v>
      </c>
      <c r="S131" s="1639" t="str">
        <f>IF(S130="","","土")</f>
        <v>土</v>
      </c>
      <c r="T131" s="1639" t="str">
        <f>IF(T130="","","日")</f>
        <v>日</v>
      </c>
      <c r="U131" s="1640" t="s">
        <v>2386</v>
      </c>
      <c r="V131" s="1641">
        <f>COUNTIF(N132:T132,"夏休")+COUNTIF(N132:T132,"冬休")+COUNTIF(N132:T132,"中止")+COUNTIF(N132:T132,"制作中")</f>
        <v>0</v>
      </c>
      <c r="Y131" s="1634" t="s">
        <v>1060</v>
      </c>
      <c r="Z131" s="1639" t="str">
        <f>IF(Z130="","","月")</f>
        <v>月</v>
      </c>
      <c r="AA131" s="1639" t="str">
        <f>IF(AA130="","","火")</f>
        <v>火</v>
      </c>
      <c r="AB131" s="1639" t="str">
        <f>IF(AB130="","","水")</f>
        <v>水</v>
      </c>
      <c r="AC131" s="1639" t="str">
        <f>IF(AC130="","","木")</f>
        <v>木</v>
      </c>
      <c r="AD131" s="1639" t="str">
        <f>IF(AD130="","","金")</f>
        <v>金</v>
      </c>
      <c r="AE131" s="1639" t="str">
        <f>IF(AE130="","","土")</f>
        <v>土</v>
      </c>
      <c r="AF131" s="1639" t="str">
        <f>IF(AF130="","","日")</f>
        <v>日</v>
      </c>
      <c r="AG131" s="1640" t="s">
        <v>2386</v>
      </c>
      <c r="AH131" s="1641">
        <f>COUNTIF(Z132:AF132,"夏休")+COUNTIF(Z132:AF132,"冬休")+COUNTIF(Z132:AF132,"中止")+COUNTIF(Z132:AF132,"制作中")</f>
        <v>0</v>
      </c>
      <c r="AJ131" s="1634" t="s">
        <v>1060</v>
      </c>
      <c r="AK131" s="1639" t="str">
        <f>IF(AK130="","","月")</f>
        <v/>
      </c>
      <c r="AL131" s="1639" t="str">
        <f>IF(AL130="","","火")</f>
        <v/>
      </c>
      <c r="AM131" s="1639" t="str">
        <f>IF(AM130="","","水")</f>
        <v/>
      </c>
      <c r="AN131" s="1639" t="str">
        <f>IF(AN130="","","木")</f>
        <v/>
      </c>
      <c r="AO131" s="1639" t="str">
        <f>IF(AO130="","","金")</f>
        <v/>
      </c>
      <c r="AP131" s="1639" t="str">
        <f>IF(AP130="","","土")</f>
        <v/>
      </c>
      <c r="AQ131" s="1639" t="str">
        <f>IF(AQ130="","","日")</f>
        <v/>
      </c>
      <c r="AR131" s="1640" t="s">
        <v>2386</v>
      </c>
      <c r="AS131" s="1641">
        <f>COUNTIF(AK132:AQ132,"夏休")+COUNTIF(AK132:AQ132,"冬休")+COUNTIF(AK132:AQ132,"中止")+COUNTIF(AK132:AQ132,"制作中")</f>
        <v>0</v>
      </c>
      <c r="AV131" s="1634" t="s">
        <v>1060</v>
      </c>
      <c r="AW131" s="1639" t="str">
        <f>IF(AW130="","","月")</f>
        <v/>
      </c>
      <c r="AX131" s="1639" t="str">
        <f>IF(AX130="","","火")</f>
        <v/>
      </c>
      <c r="AY131" s="1639" t="str">
        <f>IF(AY130="","","水")</f>
        <v/>
      </c>
      <c r="AZ131" s="1639" t="str">
        <f>IF(AZ130="","","木")</f>
        <v/>
      </c>
      <c r="BA131" s="1639" t="str">
        <f>IF(BA130="","","金")</f>
        <v/>
      </c>
      <c r="BB131" s="1639" t="str">
        <f>IF(BB130="","","土")</f>
        <v/>
      </c>
      <c r="BC131" s="1639" t="str">
        <f>IF(BC130="","","日")</f>
        <v/>
      </c>
      <c r="BD131" s="1640" t="s">
        <v>2386</v>
      </c>
      <c r="BE131" s="1641">
        <f>COUNTIF(AW132:BC132,"夏休")+COUNTIF(AW132:BC132,"冬休")+COUNTIF(AW132:BC132,"中止")+COUNTIF(AW132:BC132,"制作中")</f>
        <v>0</v>
      </c>
      <c r="BG131" s="1634" t="s">
        <v>1060</v>
      </c>
      <c r="BH131" s="1639" t="str">
        <f>IF(BH130="","","月")</f>
        <v/>
      </c>
      <c r="BI131" s="1639" t="str">
        <f>IF(BI130="","","火")</f>
        <v/>
      </c>
      <c r="BJ131" s="1639" t="str">
        <f>IF(BJ130="","","水")</f>
        <v/>
      </c>
      <c r="BK131" s="1639" t="str">
        <f>IF(BK130="","","木")</f>
        <v/>
      </c>
      <c r="BL131" s="1639" t="str">
        <f>IF(BL130="","","金")</f>
        <v/>
      </c>
      <c r="BM131" s="1639" t="str">
        <f>IF(BM130="","","土")</f>
        <v/>
      </c>
      <c r="BN131" s="1639" t="str">
        <f>IF(BN130="","","日")</f>
        <v/>
      </c>
      <c r="BO131" s="1640" t="s">
        <v>2386</v>
      </c>
      <c r="BP131" s="1641">
        <f>COUNTIF(BH132:BN132,"夏休")+COUNTIF(BH132:BN132,"冬休")+COUNTIF(BH132:BN132,"中止")+COUNTIF(BH132:BN132,"制作中")</f>
        <v>0</v>
      </c>
    </row>
    <row r="132" spans="1:74" ht="14.25" customHeight="1">
      <c r="A132" s="1613"/>
      <c r="B132" s="4281" t="s">
        <v>2386</v>
      </c>
      <c r="C132" s="4289"/>
      <c r="D132" s="4285"/>
      <c r="E132" s="4285"/>
      <c r="F132" s="4285"/>
      <c r="G132" s="4285"/>
      <c r="H132" s="4285"/>
      <c r="I132" s="4287"/>
      <c r="J132" s="1640" t="s">
        <v>1061</v>
      </c>
      <c r="K132" s="1641">
        <f>COUNT(C130:I130)-K131</f>
        <v>7</v>
      </c>
      <c r="L132" s="1613"/>
      <c r="M132" s="4281" t="s">
        <v>2386</v>
      </c>
      <c r="N132" s="4289"/>
      <c r="O132" s="4285"/>
      <c r="P132" s="4285"/>
      <c r="Q132" s="4285"/>
      <c r="R132" s="4285"/>
      <c r="S132" s="4285"/>
      <c r="T132" s="4287"/>
      <c r="U132" s="1640" t="s">
        <v>1061</v>
      </c>
      <c r="V132" s="1641">
        <f>COUNT(N130:T130)-V131</f>
        <v>7</v>
      </c>
      <c r="Y132" s="4281" t="s">
        <v>2386</v>
      </c>
      <c r="Z132" s="4289"/>
      <c r="AA132" s="4285"/>
      <c r="AB132" s="4285"/>
      <c r="AC132" s="4285"/>
      <c r="AD132" s="4285"/>
      <c r="AE132" s="4285"/>
      <c r="AF132" s="4287"/>
      <c r="AG132" s="1640" t="s">
        <v>1061</v>
      </c>
      <c r="AH132" s="1641">
        <f>COUNT(Z130:AF130)-AH131</f>
        <v>7</v>
      </c>
      <c r="AJ132" s="4281" t="s">
        <v>2386</v>
      </c>
      <c r="AK132" s="4289"/>
      <c r="AL132" s="4285"/>
      <c r="AM132" s="4285"/>
      <c r="AN132" s="4285"/>
      <c r="AO132" s="4285"/>
      <c r="AP132" s="4285"/>
      <c r="AQ132" s="4287"/>
      <c r="AR132" s="1640" t="s">
        <v>1061</v>
      </c>
      <c r="AS132" s="1641">
        <f>COUNT(AK130:AQ130)-AS131</f>
        <v>0</v>
      </c>
      <c r="AV132" s="4281" t="s">
        <v>2386</v>
      </c>
      <c r="AW132" s="4289"/>
      <c r="AX132" s="4285"/>
      <c r="AY132" s="4285"/>
      <c r="AZ132" s="4285"/>
      <c r="BA132" s="4285"/>
      <c r="BB132" s="4285"/>
      <c r="BC132" s="4287"/>
      <c r="BD132" s="1640" t="s">
        <v>1061</v>
      </c>
      <c r="BE132" s="1641">
        <f>COUNT(AW130:BC130)-BE131</f>
        <v>0</v>
      </c>
      <c r="BG132" s="4281" t="s">
        <v>2386</v>
      </c>
      <c r="BH132" s="4289"/>
      <c r="BI132" s="4285"/>
      <c r="BJ132" s="4285"/>
      <c r="BK132" s="4285"/>
      <c r="BL132" s="4285"/>
      <c r="BM132" s="4285"/>
      <c r="BN132" s="4287"/>
      <c r="BO132" s="1640" t="s">
        <v>1061</v>
      </c>
      <c r="BP132" s="1641">
        <f>COUNT(BH130:BN130)-BP131</f>
        <v>0</v>
      </c>
    </row>
    <row r="133" spans="1:74" ht="14.25" customHeight="1">
      <c r="A133" s="1613"/>
      <c r="B133" s="4281"/>
      <c r="C133" s="4290"/>
      <c r="D133" s="4286"/>
      <c r="E133" s="4286"/>
      <c r="F133" s="4286"/>
      <c r="G133" s="4286"/>
      <c r="H133" s="4286"/>
      <c r="I133" s="4288"/>
      <c r="J133" s="1640" t="s">
        <v>1062</v>
      </c>
      <c r="K133" s="1641">
        <f>COUNTIF(C134:I135,"休")</f>
        <v>0</v>
      </c>
      <c r="L133" s="1613"/>
      <c r="M133" s="4281"/>
      <c r="N133" s="4290"/>
      <c r="O133" s="4286"/>
      <c r="P133" s="4286"/>
      <c r="Q133" s="4286"/>
      <c r="R133" s="4286"/>
      <c r="S133" s="4286"/>
      <c r="T133" s="4288"/>
      <c r="U133" s="1640" t="s">
        <v>1062</v>
      </c>
      <c r="V133" s="1641">
        <f>COUNTIF(N134:T135,"休")</f>
        <v>0</v>
      </c>
      <c r="Y133" s="4281"/>
      <c r="Z133" s="4290"/>
      <c r="AA133" s="4286"/>
      <c r="AB133" s="4286"/>
      <c r="AC133" s="4286"/>
      <c r="AD133" s="4286"/>
      <c r="AE133" s="4286"/>
      <c r="AF133" s="4288"/>
      <c r="AG133" s="1640" t="s">
        <v>1062</v>
      </c>
      <c r="AH133" s="1641">
        <f>COUNTIF(Z134:AF135,"休")</f>
        <v>0</v>
      </c>
      <c r="AJ133" s="4281"/>
      <c r="AK133" s="4290"/>
      <c r="AL133" s="4286"/>
      <c r="AM133" s="4286"/>
      <c r="AN133" s="4286"/>
      <c r="AO133" s="4286"/>
      <c r="AP133" s="4286"/>
      <c r="AQ133" s="4288"/>
      <c r="AR133" s="1640" t="s">
        <v>1062</v>
      </c>
      <c r="AS133" s="1641">
        <f>COUNTIF(AK134:AQ135,"休")</f>
        <v>0</v>
      </c>
      <c r="AV133" s="4281"/>
      <c r="AW133" s="4290"/>
      <c r="AX133" s="4286"/>
      <c r="AY133" s="4286"/>
      <c r="AZ133" s="4286"/>
      <c r="BA133" s="4286"/>
      <c r="BB133" s="4286"/>
      <c r="BC133" s="4288"/>
      <c r="BD133" s="1640" t="s">
        <v>1062</v>
      </c>
      <c r="BE133" s="1641">
        <f>COUNTIF(AW134:BC135,"休")</f>
        <v>0</v>
      </c>
      <c r="BG133" s="4281"/>
      <c r="BH133" s="4290"/>
      <c r="BI133" s="4286"/>
      <c r="BJ133" s="4286"/>
      <c r="BK133" s="4286"/>
      <c r="BL133" s="4286"/>
      <c r="BM133" s="4286"/>
      <c r="BN133" s="4288"/>
      <c r="BO133" s="1640" t="s">
        <v>1062</v>
      </c>
      <c r="BP133" s="1641">
        <f>COUNTIF(BH134:BN135,"休")</f>
        <v>0</v>
      </c>
    </row>
    <row r="134" spans="1:74" ht="14.25" customHeight="1">
      <c r="A134" s="1613"/>
      <c r="B134" s="4281" t="s">
        <v>1055</v>
      </c>
      <c r="C134" s="4283"/>
      <c r="D134" s="4277"/>
      <c r="E134" s="4277"/>
      <c r="F134" s="4277"/>
      <c r="G134" s="4277"/>
      <c r="H134" s="4277"/>
      <c r="I134" s="4279"/>
      <c r="J134" s="1640" t="s">
        <v>1063</v>
      </c>
      <c r="K134" s="1646">
        <f>K133/K132</f>
        <v>0</v>
      </c>
      <c r="L134" s="1613"/>
      <c r="M134" s="4281" t="s">
        <v>1055</v>
      </c>
      <c r="N134" s="4283"/>
      <c r="O134" s="4277"/>
      <c r="P134" s="4277"/>
      <c r="Q134" s="4277"/>
      <c r="R134" s="4277"/>
      <c r="S134" s="4277"/>
      <c r="T134" s="4279"/>
      <c r="U134" s="1640" t="s">
        <v>1063</v>
      </c>
      <c r="V134" s="1646">
        <f>V133/V132</f>
        <v>0</v>
      </c>
      <c r="Y134" s="4281" t="s">
        <v>1055</v>
      </c>
      <c r="Z134" s="4283"/>
      <c r="AA134" s="4277"/>
      <c r="AB134" s="4277"/>
      <c r="AC134" s="4277"/>
      <c r="AD134" s="4277"/>
      <c r="AE134" s="4277"/>
      <c r="AF134" s="4279"/>
      <c r="AG134" s="1640" t="s">
        <v>1063</v>
      </c>
      <c r="AH134" s="1646">
        <f>AH133/AH132</f>
        <v>0</v>
      </c>
      <c r="AJ134" s="4281" t="s">
        <v>1055</v>
      </c>
      <c r="AK134" s="4283"/>
      <c r="AL134" s="4277"/>
      <c r="AM134" s="4277"/>
      <c r="AN134" s="4277"/>
      <c r="AO134" s="4277"/>
      <c r="AP134" s="4277"/>
      <c r="AQ134" s="4279"/>
      <c r="AR134" s="1640" t="s">
        <v>1063</v>
      </c>
      <c r="AS134" s="1646" t="e">
        <f>AS133/AS132</f>
        <v>#DIV/0!</v>
      </c>
      <c r="AV134" s="4281" t="s">
        <v>1055</v>
      </c>
      <c r="AW134" s="4283"/>
      <c r="AX134" s="4277"/>
      <c r="AY134" s="4277"/>
      <c r="AZ134" s="4277"/>
      <c r="BA134" s="4277"/>
      <c r="BB134" s="4277"/>
      <c r="BC134" s="4279"/>
      <c r="BD134" s="1640" t="s">
        <v>1063</v>
      </c>
      <c r="BE134" s="1646" t="e">
        <f>BE133/BE132</f>
        <v>#DIV/0!</v>
      </c>
      <c r="BG134" s="4281" t="s">
        <v>1055</v>
      </c>
      <c r="BH134" s="4283"/>
      <c r="BI134" s="4277"/>
      <c r="BJ134" s="4277"/>
      <c r="BK134" s="4277"/>
      <c r="BL134" s="4277"/>
      <c r="BM134" s="4277"/>
      <c r="BN134" s="4279"/>
      <c r="BO134" s="1640" t="s">
        <v>1063</v>
      </c>
      <c r="BP134" s="1646" t="e">
        <f>BP133/BP132</f>
        <v>#DIV/0!</v>
      </c>
    </row>
    <row r="135" spans="1:74" ht="14.25" customHeight="1">
      <c r="A135" s="1613"/>
      <c r="B135" s="4281"/>
      <c r="C135" s="4283"/>
      <c r="D135" s="4277"/>
      <c r="E135" s="4277"/>
      <c r="F135" s="4277"/>
      <c r="G135" s="4277"/>
      <c r="H135" s="4277"/>
      <c r="I135" s="4279"/>
      <c r="J135" s="1640" t="s">
        <v>1051</v>
      </c>
      <c r="K135" s="1641">
        <f>COUNTA(C136:I136)</f>
        <v>0</v>
      </c>
      <c r="L135" s="1613"/>
      <c r="M135" s="4281"/>
      <c r="N135" s="4283"/>
      <c r="O135" s="4277"/>
      <c r="P135" s="4277"/>
      <c r="Q135" s="4277"/>
      <c r="R135" s="4277"/>
      <c r="S135" s="4277"/>
      <c r="T135" s="4279"/>
      <c r="U135" s="1640" t="s">
        <v>1051</v>
      </c>
      <c r="V135" s="1641">
        <f>COUNTA(N136:T136)</f>
        <v>0</v>
      </c>
      <c r="Y135" s="4281"/>
      <c r="Z135" s="4283"/>
      <c r="AA135" s="4277"/>
      <c r="AB135" s="4277"/>
      <c r="AC135" s="4277"/>
      <c r="AD135" s="4277"/>
      <c r="AE135" s="4277"/>
      <c r="AF135" s="4279"/>
      <c r="AG135" s="1640" t="s">
        <v>1051</v>
      </c>
      <c r="AH135" s="1641">
        <f>COUNTA(Z136:AF136)</f>
        <v>0</v>
      </c>
      <c r="AJ135" s="4281"/>
      <c r="AK135" s="4283"/>
      <c r="AL135" s="4277"/>
      <c r="AM135" s="4277"/>
      <c r="AN135" s="4277"/>
      <c r="AO135" s="4277"/>
      <c r="AP135" s="4277"/>
      <c r="AQ135" s="4279"/>
      <c r="AR135" s="1640" t="s">
        <v>1051</v>
      </c>
      <c r="AS135" s="1641">
        <f>COUNTA(AK136:AQ136)</f>
        <v>0</v>
      </c>
      <c r="AV135" s="4281"/>
      <c r="AW135" s="4283"/>
      <c r="AX135" s="4277"/>
      <c r="AY135" s="4277"/>
      <c r="AZ135" s="4277"/>
      <c r="BA135" s="4277"/>
      <c r="BB135" s="4277"/>
      <c r="BC135" s="4279"/>
      <c r="BD135" s="1640" t="s">
        <v>1051</v>
      </c>
      <c r="BE135" s="1641">
        <f>COUNTA(AW136:BC136)</f>
        <v>0</v>
      </c>
      <c r="BG135" s="4281"/>
      <c r="BH135" s="4283"/>
      <c r="BI135" s="4277"/>
      <c r="BJ135" s="4277"/>
      <c r="BK135" s="4277"/>
      <c r="BL135" s="4277"/>
      <c r="BM135" s="4277"/>
      <c r="BN135" s="4279"/>
      <c r="BO135" s="1640" t="s">
        <v>1051</v>
      </c>
      <c r="BP135" s="1641">
        <f>COUNTA(BH136:BN136)</f>
        <v>0</v>
      </c>
    </row>
    <row r="136" spans="1:74" ht="14.25" customHeight="1">
      <c r="A136" s="1613"/>
      <c r="B136" s="4281" t="s">
        <v>1057</v>
      </c>
      <c r="C136" s="4283"/>
      <c r="D136" s="4277"/>
      <c r="E136" s="4277"/>
      <c r="F136" s="4277"/>
      <c r="G136" s="4277"/>
      <c r="H136" s="4277"/>
      <c r="I136" s="4279"/>
      <c r="J136" s="1640" t="s">
        <v>1064</v>
      </c>
      <c r="K136" s="1646">
        <f>K135/K132</f>
        <v>0</v>
      </c>
      <c r="L136" s="1613"/>
      <c r="M136" s="4281" t="s">
        <v>1057</v>
      </c>
      <c r="N136" s="4283"/>
      <c r="O136" s="4277"/>
      <c r="P136" s="4277"/>
      <c r="Q136" s="4277"/>
      <c r="R136" s="4277"/>
      <c r="S136" s="4277"/>
      <c r="T136" s="4279"/>
      <c r="U136" s="1640" t="s">
        <v>1064</v>
      </c>
      <c r="V136" s="1646">
        <f>V135/V132</f>
        <v>0</v>
      </c>
      <c r="Y136" s="4281" t="s">
        <v>1057</v>
      </c>
      <c r="Z136" s="4283"/>
      <c r="AA136" s="4277"/>
      <c r="AB136" s="4277"/>
      <c r="AC136" s="4277"/>
      <c r="AD136" s="4277"/>
      <c r="AE136" s="4277"/>
      <c r="AF136" s="4279"/>
      <c r="AG136" s="1640" t="s">
        <v>1064</v>
      </c>
      <c r="AH136" s="1646">
        <f>AH135/AH132</f>
        <v>0</v>
      </c>
      <c r="AJ136" s="4281" t="s">
        <v>1057</v>
      </c>
      <c r="AK136" s="4283"/>
      <c r="AL136" s="4277"/>
      <c r="AM136" s="4277"/>
      <c r="AN136" s="4277"/>
      <c r="AO136" s="4277"/>
      <c r="AP136" s="4277"/>
      <c r="AQ136" s="4279"/>
      <c r="AR136" s="1640" t="s">
        <v>1064</v>
      </c>
      <c r="AS136" s="1646" t="e">
        <f>AS135/AS132</f>
        <v>#DIV/0!</v>
      </c>
      <c r="AV136" s="4281" t="s">
        <v>1057</v>
      </c>
      <c r="AW136" s="4283"/>
      <c r="AX136" s="4277"/>
      <c r="AY136" s="4277"/>
      <c r="AZ136" s="4277"/>
      <c r="BA136" s="4277"/>
      <c r="BB136" s="4277"/>
      <c r="BC136" s="4279"/>
      <c r="BD136" s="1640" t="s">
        <v>1064</v>
      </c>
      <c r="BE136" s="1646" t="e">
        <f>BE135/BE132</f>
        <v>#DIV/0!</v>
      </c>
      <c r="BG136" s="4281" t="s">
        <v>1057</v>
      </c>
      <c r="BH136" s="4283"/>
      <c r="BI136" s="4277"/>
      <c r="BJ136" s="4277"/>
      <c r="BK136" s="4277"/>
      <c r="BL136" s="4277"/>
      <c r="BM136" s="4277"/>
      <c r="BN136" s="4279"/>
      <c r="BO136" s="1640" t="s">
        <v>1064</v>
      </c>
      <c r="BP136" s="1646" t="e">
        <f>BP135/BP132</f>
        <v>#DIV/0!</v>
      </c>
    </row>
    <row r="137" spans="1:74" ht="14.25" customHeight="1">
      <c r="A137" s="1613"/>
      <c r="B137" s="4282"/>
      <c r="C137" s="4284"/>
      <c r="D137" s="4278"/>
      <c r="E137" s="4278"/>
      <c r="F137" s="4278"/>
      <c r="G137" s="4278"/>
      <c r="H137" s="4278"/>
      <c r="I137" s="4280"/>
      <c r="J137" s="1650" t="s">
        <v>2387</v>
      </c>
      <c r="K137" s="1649" t="str">
        <f>IF(1&gt;K130,"対象外",IF(K135&gt;=K130,"OK","NG"))</f>
        <v>NG</v>
      </c>
      <c r="L137" s="1613"/>
      <c r="M137" s="4282"/>
      <c r="N137" s="4284"/>
      <c r="O137" s="4278"/>
      <c r="P137" s="4278"/>
      <c r="Q137" s="4278"/>
      <c r="R137" s="4278"/>
      <c r="S137" s="4278"/>
      <c r="T137" s="4280"/>
      <c r="U137" s="1650" t="s">
        <v>2387</v>
      </c>
      <c r="V137" s="1649" t="str">
        <f>IF(1&gt;V130,"対象外",IF(V135&gt;=V130,"OK","NG"))</f>
        <v>NG</v>
      </c>
      <c r="Y137" s="4282"/>
      <c r="Z137" s="4284"/>
      <c r="AA137" s="4278"/>
      <c r="AB137" s="4278"/>
      <c r="AC137" s="4278"/>
      <c r="AD137" s="4278"/>
      <c r="AE137" s="4278"/>
      <c r="AF137" s="4280"/>
      <c r="AG137" s="1650" t="s">
        <v>2387</v>
      </c>
      <c r="AH137" s="1649" t="str">
        <f>IF(1&gt;AH130,"対象外",IF(AH135&gt;=AH130,"OK","NG"))</f>
        <v>NG</v>
      </c>
      <c r="AJ137" s="4282"/>
      <c r="AK137" s="4284"/>
      <c r="AL137" s="4278"/>
      <c r="AM137" s="4278"/>
      <c r="AN137" s="4278"/>
      <c r="AO137" s="4278"/>
      <c r="AP137" s="4278"/>
      <c r="AQ137" s="4280"/>
      <c r="AR137" s="1650" t="s">
        <v>2387</v>
      </c>
      <c r="AS137" s="1649" t="str">
        <f>IF(1&gt;AS130,"対象外",IF(AS135&gt;=AS130,"OK","NG"))</f>
        <v>対象外</v>
      </c>
      <c r="AV137" s="4282"/>
      <c r="AW137" s="4284"/>
      <c r="AX137" s="4278"/>
      <c r="AY137" s="4278"/>
      <c r="AZ137" s="4278"/>
      <c r="BA137" s="4278"/>
      <c r="BB137" s="4278"/>
      <c r="BC137" s="4280"/>
      <c r="BD137" s="1650" t="s">
        <v>2387</v>
      </c>
      <c r="BE137" s="1649" t="str">
        <f>IF(1&gt;BE130,"対象外",IF(BE135&gt;=BE130,"OK","NG"))</f>
        <v>対象外</v>
      </c>
      <c r="BG137" s="4282"/>
      <c r="BH137" s="4284"/>
      <c r="BI137" s="4278"/>
      <c r="BJ137" s="4278"/>
      <c r="BK137" s="4278"/>
      <c r="BL137" s="4278"/>
      <c r="BM137" s="4278"/>
      <c r="BN137" s="4280"/>
      <c r="BO137" s="1650" t="s">
        <v>2387</v>
      </c>
      <c r="BP137" s="1649" t="str">
        <f>IF(1&gt;BP130,"対象外",IF(BP135&gt;=BP130,"OK","NG"))</f>
        <v>対象外</v>
      </c>
      <c r="BV137" s="1615" t="str">
        <f t="shared" si="61"/>
        <v>NG</v>
      </c>
    </row>
    <row r="138" spans="1:74" ht="14.25" hidden="1" customHeight="1">
      <c r="A138" s="1613"/>
      <c r="B138" s="1617"/>
      <c r="C138" s="1617"/>
      <c r="D138" s="1617"/>
      <c r="E138" s="1617"/>
      <c r="F138" s="1617"/>
      <c r="G138" s="1617"/>
      <c r="H138" s="1651">
        <f>IF(AND(DAY(H130)&gt;=22,DAY(H130)&lt;=28,H131="土"),1,0)</f>
        <v>1</v>
      </c>
      <c r="I138" s="1617"/>
      <c r="J138" s="1613"/>
      <c r="K138" s="1613"/>
      <c r="L138" s="1613"/>
      <c r="M138" s="1617"/>
      <c r="N138" s="1617"/>
      <c r="O138" s="1617"/>
      <c r="P138" s="1617"/>
      <c r="Q138" s="1617"/>
      <c r="R138" s="1617"/>
      <c r="S138" s="1651">
        <f>IF(AND(DAY(S130)&gt;=22,DAY(S130)&lt;=28,S131="土"),1,0)</f>
        <v>0</v>
      </c>
      <c r="T138" s="1617"/>
      <c r="U138" s="1613"/>
      <c r="V138" s="1613"/>
      <c r="Y138" s="1617"/>
      <c r="Z138" s="1617"/>
      <c r="AA138" s="1617"/>
      <c r="AB138" s="1617"/>
      <c r="AC138" s="1617"/>
      <c r="AD138" s="1617"/>
      <c r="AE138" s="1651">
        <f>IF(AND(DAY(AE130)&gt;=22,DAY(AE130)&lt;=28,AE131="土"),1,0)</f>
        <v>0</v>
      </c>
      <c r="AF138" s="1617"/>
      <c r="AG138" s="1613"/>
      <c r="AH138" s="1613"/>
      <c r="AJ138" s="1617"/>
      <c r="AK138" s="1617"/>
      <c r="AL138" s="1617"/>
      <c r="AM138" s="1617"/>
      <c r="AN138" s="1617"/>
      <c r="AO138" s="1617"/>
      <c r="AP138" s="1651" t="e">
        <f>IF(AND(DAY(AP130)&gt;=22,DAY(AP130)&lt;=28,AP131="土"),1,0)</f>
        <v>#VALUE!</v>
      </c>
      <c r="AQ138" s="1617"/>
      <c r="AR138" s="1613"/>
      <c r="AS138" s="1613"/>
      <c r="AV138" s="1617"/>
      <c r="AW138" s="1617"/>
      <c r="AX138" s="1617"/>
      <c r="AY138" s="1617"/>
      <c r="AZ138" s="1617"/>
      <c r="BA138" s="1617"/>
      <c r="BB138" s="1651" t="e">
        <f>IF(AND(DAY(BB130)&gt;=22,DAY(BB130)&lt;=28,BB131="土"),1,0)</f>
        <v>#VALUE!</v>
      </c>
      <c r="BC138" s="1617"/>
      <c r="BD138" s="1613"/>
      <c r="BE138" s="1613"/>
      <c r="BG138" s="1617"/>
      <c r="BH138" s="1617"/>
      <c r="BI138" s="1617"/>
      <c r="BJ138" s="1617"/>
      <c r="BK138" s="1617"/>
      <c r="BL138" s="1617"/>
      <c r="BM138" s="1651" t="e">
        <f>IF(AND(DAY(BM130)&gt;=22,DAY(BM130)&lt;=28,BM131="土"),1,0)</f>
        <v>#VALUE!</v>
      </c>
      <c r="BN138" s="1617"/>
      <c r="BO138" s="1613"/>
      <c r="BP138" s="1613"/>
      <c r="BU138" s="1615">
        <f t="shared" si="62"/>
        <v>1</v>
      </c>
      <c r="BV138" s="1615" t="str">
        <f t="shared" si="61"/>
        <v>NG</v>
      </c>
    </row>
    <row r="139" spans="1:74" ht="14.25" hidden="1" customHeight="1">
      <c r="A139" s="1613"/>
      <c r="B139" s="1617"/>
      <c r="C139" s="1617"/>
      <c r="D139" s="1617"/>
      <c r="E139" s="1617"/>
      <c r="F139" s="1617"/>
      <c r="G139" s="1617"/>
      <c r="H139" s="1651">
        <f>IF(AND(DAY(H130)&gt;=22,DAY(H130)&lt;=28,H131="土",OR(H136="休",H136="雨")),1,0)</f>
        <v>0</v>
      </c>
      <c r="I139" s="1617"/>
      <c r="J139" s="1613"/>
      <c r="K139" s="1613"/>
      <c r="L139" s="1613"/>
      <c r="M139" s="1617"/>
      <c r="N139" s="1617"/>
      <c r="O139" s="1617"/>
      <c r="P139" s="1617"/>
      <c r="Q139" s="1617"/>
      <c r="R139" s="1617"/>
      <c r="S139" s="1651">
        <f>IF(AND(DAY(S130)&gt;=22,DAY(S130)&lt;=28,S131="土",OR(S136="休",S136="雨")),1,0)</f>
        <v>0</v>
      </c>
      <c r="T139" s="1617"/>
      <c r="U139" s="1613"/>
      <c r="V139" s="1613"/>
      <c r="Y139" s="1617"/>
      <c r="Z139" s="1617"/>
      <c r="AA139" s="1617"/>
      <c r="AB139" s="1617"/>
      <c r="AC139" s="1617"/>
      <c r="AD139" s="1617"/>
      <c r="AE139" s="1651">
        <f>IF(AND(DAY(AE130)&gt;=22,DAY(AE130)&lt;=28,AE131="土",OR(AE136="休",AE136="雨")),1,0)</f>
        <v>0</v>
      </c>
      <c r="AF139" s="1617"/>
      <c r="AG139" s="1613"/>
      <c r="AH139" s="1613"/>
      <c r="AJ139" s="1617"/>
      <c r="AK139" s="1617"/>
      <c r="AL139" s="1617"/>
      <c r="AM139" s="1617"/>
      <c r="AN139" s="1617"/>
      <c r="AO139" s="1617"/>
      <c r="AP139" s="1651" t="e">
        <f>IF(AND(DAY(AP130)&gt;=22,DAY(AP130)&lt;=28,AP131="土",OR(AP136="休",AP136="雨")),1,0)</f>
        <v>#VALUE!</v>
      </c>
      <c r="AQ139" s="1617"/>
      <c r="AR139" s="1613"/>
      <c r="AS139" s="1613"/>
      <c r="AV139" s="1617"/>
      <c r="AW139" s="1617"/>
      <c r="AX139" s="1617"/>
      <c r="AY139" s="1617"/>
      <c r="AZ139" s="1617"/>
      <c r="BA139" s="1617"/>
      <c r="BB139" s="1651" t="e">
        <f>IF(AND(DAY(BB130)&gt;=22,DAY(BB130)&lt;=28,BB131="土",OR(BB136="休",BB136="雨")),1,0)</f>
        <v>#VALUE!</v>
      </c>
      <c r="BC139" s="1617"/>
      <c r="BD139" s="1613"/>
      <c r="BE139" s="1613"/>
      <c r="BG139" s="1617"/>
      <c r="BH139" s="1617"/>
      <c r="BI139" s="1617"/>
      <c r="BJ139" s="1617"/>
      <c r="BK139" s="1617"/>
      <c r="BL139" s="1617"/>
      <c r="BM139" s="1651" t="e">
        <f>IF(AND(DAY(BM130)&gt;=22,DAY(BM130)&lt;=28,BM131="土",OR(BM136="休",BM136="雨")),1,0)</f>
        <v>#VALUE!</v>
      </c>
      <c r="BN139" s="1617"/>
      <c r="BO139" s="1613"/>
      <c r="BP139" s="1613"/>
      <c r="BU139" s="1615">
        <f t="shared" si="62"/>
        <v>0</v>
      </c>
      <c r="BV139" s="1615" t="str">
        <f t="shared" si="61"/>
        <v>OK</v>
      </c>
    </row>
    <row r="140" spans="1:74" ht="14.25" hidden="1" customHeight="1">
      <c r="A140" s="1613"/>
      <c r="B140" s="1617"/>
      <c r="C140" s="1617"/>
      <c r="D140" s="1617"/>
      <c r="E140" s="1617"/>
      <c r="F140" s="1617"/>
      <c r="G140" s="1617"/>
      <c r="H140" s="1651">
        <f>IF(AND(DAY(H130)&gt;=8,DAY(H130)&lt;=14,H131="土"),1,0)</f>
        <v>0</v>
      </c>
      <c r="I140" s="1617"/>
      <c r="J140" s="1613"/>
      <c r="K140" s="1613"/>
      <c r="L140" s="1613"/>
      <c r="M140" s="1617"/>
      <c r="N140" s="1617"/>
      <c r="O140" s="1617"/>
      <c r="P140" s="1617"/>
      <c r="Q140" s="1617"/>
      <c r="R140" s="1617"/>
      <c r="S140" s="1651">
        <f>IF(AND(DAY(S130)&gt;=8,DAY(S130)&lt;=14,S131="土"),1,0)</f>
        <v>0</v>
      </c>
      <c r="T140" s="1617"/>
      <c r="U140" s="1613"/>
      <c r="V140" s="1613"/>
      <c r="Y140" s="1617"/>
      <c r="Z140" s="1617"/>
      <c r="AA140" s="1617"/>
      <c r="AB140" s="1617"/>
      <c r="AC140" s="1617"/>
      <c r="AD140" s="1617"/>
      <c r="AE140" s="1651">
        <f>IF(AND(DAY(AE130)&gt;=8,DAY(AE130)&lt;=14,AE131="土"),1,0)</f>
        <v>1</v>
      </c>
      <c r="AF140" s="1617"/>
      <c r="AG140" s="1613"/>
      <c r="AH140" s="1613"/>
      <c r="AJ140" s="1617"/>
      <c r="AK140" s="1617"/>
      <c r="AL140" s="1617"/>
      <c r="AM140" s="1617"/>
      <c r="AN140" s="1617"/>
      <c r="AO140" s="1617"/>
      <c r="AP140" s="1651" t="e">
        <f>IF(AND(DAY(AP130)&gt;=8,DAY(AP130)&lt;=14,AP131="土"),1,0)</f>
        <v>#VALUE!</v>
      </c>
      <c r="AQ140" s="1617"/>
      <c r="AR140" s="1613"/>
      <c r="AS140" s="1613"/>
      <c r="AV140" s="1617"/>
      <c r="AW140" s="1617"/>
      <c r="AX140" s="1617"/>
      <c r="AY140" s="1617"/>
      <c r="AZ140" s="1617"/>
      <c r="BA140" s="1617"/>
      <c r="BB140" s="1651" t="e">
        <f>IF(AND(DAY(BB130)&gt;=8,DAY(BB130)&lt;=14,BB131="土"),1,0)</f>
        <v>#VALUE!</v>
      </c>
      <c r="BC140" s="1617"/>
      <c r="BD140" s="1613"/>
      <c r="BE140" s="1613"/>
      <c r="BG140" s="1617"/>
      <c r="BH140" s="1617"/>
      <c r="BI140" s="1617"/>
      <c r="BJ140" s="1617"/>
      <c r="BK140" s="1617"/>
      <c r="BL140" s="1617"/>
      <c r="BM140" s="1651" t="e">
        <f>IF(AND(DAY(BM130)&gt;=8,DAY(BM130)&lt;=14,BM131="土"),1,0)</f>
        <v>#VALUE!</v>
      </c>
      <c r="BN140" s="1617"/>
      <c r="BO140" s="1613"/>
      <c r="BP140" s="1613"/>
      <c r="BU140" s="1615">
        <f t="shared" si="62"/>
        <v>1</v>
      </c>
      <c r="BV140" s="1615" t="str">
        <f t="shared" si="61"/>
        <v>OK</v>
      </c>
    </row>
    <row r="141" spans="1:74" ht="14.25" hidden="1" customHeight="1">
      <c r="A141" s="1613"/>
      <c r="B141" s="1617"/>
      <c r="C141" s="1617"/>
      <c r="D141" s="1617"/>
      <c r="E141" s="1617"/>
      <c r="F141" s="1617"/>
      <c r="G141" s="1617"/>
      <c r="H141" s="1651">
        <f>IF(AND(DAY(H130)&gt;=8,DAY(H130)&lt;=14,H131="土",OR(H136="休",H136="雨")),1,0)</f>
        <v>0</v>
      </c>
      <c r="I141" s="1617"/>
      <c r="J141" s="1613"/>
      <c r="K141" s="1613"/>
      <c r="L141" s="1613"/>
      <c r="M141" s="1617"/>
      <c r="N141" s="1617"/>
      <c r="O141" s="1617"/>
      <c r="P141" s="1617"/>
      <c r="Q141" s="1617"/>
      <c r="R141" s="1617"/>
      <c r="S141" s="1651">
        <f>IF(AND(DAY(S130)&gt;=8,DAY(S130)&lt;=14,S131="土",OR(S136="休",S136="雨")),1,0)</f>
        <v>0</v>
      </c>
      <c r="T141" s="1617"/>
      <c r="U141" s="1613"/>
      <c r="V141" s="1613"/>
      <c r="Y141" s="1617"/>
      <c r="Z141" s="1617"/>
      <c r="AA141" s="1617"/>
      <c r="AB141" s="1617"/>
      <c r="AC141" s="1617"/>
      <c r="AD141" s="1617"/>
      <c r="AE141" s="1651">
        <f>IF(AND(DAY(AE130)&gt;=8,DAY(AE130)&lt;=14,AE131="土",OR(AE136="休",AE136="雨")),1,0)</f>
        <v>0</v>
      </c>
      <c r="AF141" s="1617"/>
      <c r="AG141" s="1613"/>
      <c r="AH141" s="1613"/>
      <c r="AJ141" s="1617"/>
      <c r="AK141" s="1617"/>
      <c r="AL141" s="1617"/>
      <c r="AM141" s="1617"/>
      <c r="AN141" s="1617"/>
      <c r="AO141" s="1617"/>
      <c r="AP141" s="1651" t="e">
        <f>IF(AND(DAY(AP130)&gt;=8,DAY(AP130)&lt;=14,AP131="土",OR(AP136="休",AP136="雨")),1,0)</f>
        <v>#VALUE!</v>
      </c>
      <c r="AQ141" s="1617"/>
      <c r="AR141" s="1613"/>
      <c r="AS141" s="1613"/>
      <c r="AV141" s="1617"/>
      <c r="AW141" s="1617"/>
      <c r="AX141" s="1617"/>
      <c r="AY141" s="1617"/>
      <c r="AZ141" s="1617"/>
      <c r="BA141" s="1617"/>
      <c r="BB141" s="1651" t="e">
        <f>IF(AND(DAY(BB130)&gt;=8,DAY(BB130)&lt;=14,BB131="土",OR(BB136="休",BB136="雨")),1,0)</f>
        <v>#VALUE!</v>
      </c>
      <c r="BC141" s="1617"/>
      <c r="BD141" s="1613"/>
      <c r="BE141" s="1613"/>
      <c r="BG141" s="1617"/>
      <c r="BH141" s="1617"/>
      <c r="BI141" s="1617"/>
      <c r="BJ141" s="1617"/>
      <c r="BK141" s="1617"/>
      <c r="BL141" s="1617"/>
      <c r="BM141" s="1651" t="e">
        <f>IF(AND(DAY(BM130)&gt;=8,DAY(BM130)&lt;=14,BM131="土",OR(BM136="休",BM136="雨")),1,0)</f>
        <v>#VALUE!</v>
      </c>
      <c r="BN141" s="1617"/>
      <c r="BO141" s="1613"/>
      <c r="BP141" s="1613"/>
      <c r="BU141" s="1615">
        <f t="shared" si="62"/>
        <v>0</v>
      </c>
      <c r="BV141" s="1615" t="str">
        <f t="shared" si="61"/>
        <v>OK</v>
      </c>
    </row>
    <row r="142" spans="1:74" ht="14.25" customHeight="1">
      <c r="A142" s="1613"/>
      <c r="B142" s="1617"/>
      <c r="C142" s="1617"/>
      <c r="D142" s="1617"/>
      <c r="E142" s="1617"/>
      <c r="F142" s="1617"/>
      <c r="G142" s="1617"/>
      <c r="H142" s="1617"/>
      <c r="I142" s="1617"/>
      <c r="J142" s="1613"/>
      <c r="K142" s="1613"/>
      <c r="L142" s="1613"/>
      <c r="M142" s="1617"/>
      <c r="N142" s="1617"/>
      <c r="O142" s="1617"/>
      <c r="P142" s="1617"/>
      <c r="Q142" s="1617"/>
      <c r="R142" s="1617"/>
      <c r="S142" s="1617"/>
      <c r="T142" s="1617"/>
      <c r="U142" s="1613"/>
      <c r="V142" s="1613"/>
      <c r="Y142" s="1617"/>
      <c r="Z142" s="1617"/>
      <c r="AA142" s="1617"/>
      <c r="AB142" s="1617"/>
      <c r="AC142" s="1617"/>
      <c r="AD142" s="1617"/>
      <c r="AE142" s="1617"/>
      <c r="AF142" s="1617"/>
      <c r="AG142" s="1613"/>
      <c r="AH142" s="1613"/>
      <c r="AJ142" s="1617"/>
      <c r="AK142" s="1617"/>
      <c r="AL142" s="1617"/>
      <c r="AM142" s="1617"/>
      <c r="AN142" s="1617"/>
      <c r="AO142" s="1617"/>
      <c r="AP142" s="1617"/>
      <c r="AQ142" s="1617"/>
      <c r="AR142" s="1613"/>
      <c r="AS142" s="1613"/>
      <c r="AV142" s="1617"/>
      <c r="AW142" s="1617"/>
      <c r="AX142" s="1617"/>
      <c r="AY142" s="1617"/>
      <c r="AZ142" s="1617"/>
      <c r="BA142" s="1617"/>
      <c r="BB142" s="1617"/>
      <c r="BC142" s="1617"/>
      <c r="BD142" s="1613"/>
      <c r="BE142" s="1613"/>
      <c r="BG142" s="1617"/>
      <c r="BH142" s="1617"/>
      <c r="BI142" s="1617"/>
      <c r="BJ142" s="1617"/>
      <c r="BK142" s="1617"/>
      <c r="BL142" s="1617"/>
      <c r="BM142" s="1617"/>
      <c r="BN142" s="1617"/>
      <c r="BO142" s="1613"/>
      <c r="BP142" s="1613"/>
    </row>
    <row r="143" spans="1:74" ht="14.25" customHeight="1">
      <c r="A143" s="1613"/>
      <c r="B143" s="1613"/>
      <c r="C143" s="1613"/>
      <c r="D143" s="1613"/>
      <c r="E143" s="1613"/>
      <c r="F143" s="1613"/>
      <c r="G143" s="1613"/>
      <c r="H143" s="1613"/>
      <c r="I143" s="1613"/>
      <c r="J143" s="1613"/>
      <c r="K143" s="1613"/>
      <c r="L143" s="1613"/>
      <c r="M143" s="1613"/>
      <c r="N143" s="1613"/>
      <c r="O143" s="1613"/>
      <c r="P143" s="1613"/>
      <c r="Q143" s="1613"/>
      <c r="R143" s="1613"/>
      <c r="S143" s="1613"/>
      <c r="T143" s="1613"/>
      <c r="U143" s="1613"/>
      <c r="V143" s="1613"/>
    </row>
    <row r="144" spans="1:74" ht="14.25" customHeight="1">
      <c r="A144" s="1613"/>
      <c r="B144" s="1613"/>
      <c r="C144" s="1613"/>
      <c r="D144" s="1613"/>
      <c r="E144" s="1613"/>
      <c r="F144" s="1613"/>
      <c r="G144" s="1613"/>
      <c r="H144" s="1613"/>
      <c r="I144" s="1613"/>
      <c r="J144" s="1613"/>
      <c r="K144" s="1613"/>
      <c r="L144" s="1613"/>
      <c r="M144" s="1613"/>
      <c r="N144" s="1613"/>
      <c r="O144" s="1613"/>
      <c r="P144" s="1613"/>
      <c r="Q144" s="1613"/>
      <c r="R144" s="1613"/>
      <c r="S144" s="1613"/>
      <c r="T144" s="1613"/>
      <c r="U144" s="1613"/>
      <c r="V144" s="1613"/>
    </row>
    <row r="145" spans="1:22" ht="14.25" customHeight="1">
      <c r="A145" s="1613"/>
      <c r="B145" s="1613"/>
      <c r="C145" s="1628"/>
      <c r="D145" s="1628"/>
      <c r="E145" s="1628"/>
      <c r="F145" s="1628"/>
      <c r="G145" s="1628"/>
      <c r="H145" s="1628"/>
      <c r="I145" s="1628"/>
      <c r="J145" s="1613"/>
      <c r="K145" s="1613"/>
      <c r="L145" s="1613"/>
      <c r="M145" s="1613"/>
      <c r="N145" s="1613"/>
      <c r="O145" s="1613"/>
      <c r="P145" s="1613"/>
      <c r="Q145" s="1613"/>
      <c r="R145" s="1613"/>
      <c r="S145" s="1613"/>
      <c r="T145" s="1613"/>
      <c r="U145" s="1613"/>
      <c r="V145" s="1613"/>
    </row>
    <row r="146" spans="1:22" ht="14.25" customHeight="1">
      <c r="A146" s="1613"/>
      <c r="B146" s="1613"/>
      <c r="C146" s="1629"/>
      <c r="D146" s="1629"/>
      <c r="E146" s="1629"/>
      <c r="F146" s="1629"/>
      <c r="G146" s="1629"/>
      <c r="H146" s="1629"/>
      <c r="I146" s="1629"/>
      <c r="J146" s="1613"/>
      <c r="K146" s="1613"/>
      <c r="L146" s="1613"/>
      <c r="M146" s="1613"/>
      <c r="N146" s="1613"/>
      <c r="O146" s="1613"/>
      <c r="P146" s="1613"/>
      <c r="Q146" s="1613"/>
      <c r="R146" s="1613"/>
      <c r="S146" s="1613"/>
      <c r="T146" s="1613"/>
      <c r="U146" s="1613"/>
      <c r="V146" s="1613"/>
    </row>
    <row r="147" spans="1:22" ht="14.25" customHeight="1">
      <c r="A147" s="1613"/>
      <c r="B147" s="1617"/>
      <c r="C147" s="1655"/>
      <c r="D147" s="1625"/>
      <c r="E147" s="1625"/>
      <c r="F147" s="1625"/>
      <c r="G147" s="1625"/>
      <c r="H147" s="1625"/>
      <c r="I147" s="1625"/>
      <c r="J147" s="1625"/>
      <c r="K147" s="1625"/>
      <c r="L147" s="1613"/>
      <c r="M147" s="1613"/>
      <c r="N147" s="1613"/>
      <c r="O147" s="1613"/>
      <c r="P147" s="1613"/>
      <c r="Q147" s="1613"/>
      <c r="R147" s="1613"/>
      <c r="S147" s="1613"/>
      <c r="T147" s="1613"/>
      <c r="U147" s="1613"/>
      <c r="V147" s="1613"/>
    </row>
    <row r="148" spans="1:22" ht="14.25" customHeight="1">
      <c r="A148" s="1613"/>
      <c r="B148" s="1617"/>
      <c r="C148" s="1656"/>
      <c r="D148" s="1656"/>
      <c r="E148" s="1656"/>
      <c r="F148" s="1656"/>
      <c r="G148" s="1656"/>
      <c r="H148" s="1656"/>
      <c r="I148" s="1656"/>
      <c r="J148" s="1613"/>
      <c r="K148" s="1613"/>
      <c r="L148" s="1613"/>
      <c r="M148" s="1613"/>
      <c r="N148" s="1613"/>
      <c r="O148" s="1613"/>
      <c r="P148" s="1613"/>
      <c r="Q148" s="1613"/>
      <c r="R148" s="1613"/>
      <c r="S148" s="1613"/>
      <c r="T148" s="1613"/>
      <c r="U148" s="1613"/>
      <c r="V148" s="1613"/>
    </row>
    <row r="149" spans="1:22" ht="14.25" customHeight="1">
      <c r="A149" s="1613"/>
      <c r="B149" s="1617"/>
      <c r="C149" s="1617"/>
      <c r="D149" s="1617"/>
      <c r="E149" s="1617"/>
      <c r="F149" s="1617"/>
      <c r="G149" s="1617"/>
      <c r="H149" s="1617"/>
      <c r="I149" s="1617"/>
      <c r="J149" s="1613"/>
      <c r="K149" s="1613"/>
      <c r="L149" s="1613"/>
      <c r="M149" s="1613"/>
      <c r="N149" s="1613"/>
      <c r="O149" s="1613"/>
      <c r="P149" s="1613"/>
      <c r="Q149" s="1613"/>
      <c r="R149" s="1613"/>
      <c r="S149" s="1613"/>
      <c r="T149" s="1613"/>
      <c r="U149" s="1613"/>
      <c r="V149" s="1613"/>
    </row>
    <row r="150" spans="1:22" ht="14.25" customHeight="1">
      <c r="A150" s="1613"/>
      <c r="B150" s="4275"/>
      <c r="C150" s="4276"/>
      <c r="D150" s="4276"/>
      <c r="E150" s="4276"/>
      <c r="F150" s="4276"/>
      <c r="G150" s="4276"/>
      <c r="H150" s="4276"/>
      <c r="I150" s="4276"/>
      <c r="J150" s="1613"/>
      <c r="K150" s="1613"/>
      <c r="L150" s="1613"/>
      <c r="M150" s="1613"/>
      <c r="N150" s="1613"/>
      <c r="O150" s="1613"/>
      <c r="P150" s="1613"/>
      <c r="Q150" s="1613"/>
      <c r="R150" s="1613"/>
      <c r="S150" s="1613"/>
      <c r="T150" s="1613"/>
      <c r="U150" s="1613"/>
      <c r="V150" s="1613"/>
    </row>
    <row r="151" spans="1:22" ht="14.25" customHeight="1">
      <c r="A151" s="1613"/>
      <c r="B151" s="4275"/>
      <c r="C151" s="4276"/>
      <c r="D151" s="4276"/>
      <c r="E151" s="4276"/>
      <c r="F151" s="4276"/>
      <c r="G151" s="4276"/>
      <c r="H151" s="4276"/>
      <c r="I151" s="4276"/>
      <c r="J151" s="1613"/>
      <c r="K151" s="1613"/>
      <c r="L151" s="1613"/>
      <c r="M151" s="1613"/>
      <c r="N151" s="1613"/>
      <c r="O151" s="1613"/>
      <c r="P151" s="1613"/>
      <c r="Q151" s="1613"/>
      <c r="R151" s="1613"/>
      <c r="S151" s="1613"/>
      <c r="T151" s="1613"/>
      <c r="U151" s="1613"/>
      <c r="V151" s="1613"/>
    </row>
    <row r="152" spans="1:22" ht="14.25" customHeight="1">
      <c r="A152" s="1613"/>
      <c r="B152" s="4275"/>
      <c r="C152" s="4275"/>
      <c r="D152" s="4275"/>
      <c r="E152" s="4275"/>
      <c r="F152" s="4275"/>
      <c r="G152" s="4275"/>
      <c r="H152" s="4275"/>
      <c r="I152" s="4275"/>
      <c r="J152" s="1613"/>
      <c r="K152" s="1657"/>
      <c r="L152" s="1613"/>
      <c r="M152" s="1613"/>
      <c r="N152" s="1613"/>
      <c r="O152" s="1613"/>
      <c r="P152" s="1613"/>
      <c r="Q152" s="1613"/>
      <c r="R152" s="1613"/>
      <c r="S152" s="1613"/>
      <c r="T152" s="1613"/>
      <c r="U152" s="1613"/>
      <c r="V152" s="1613"/>
    </row>
    <row r="153" spans="1:22" ht="14.25" customHeight="1">
      <c r="A153" s="1613"/>
      <c r="B153" s="4275"/>
      <c r="C153" s="4275"/>
      <c r="D153" s="4275"/>
      <c r="E153" s="4275"/>
      <c r="F153" s="4275"/>
      <c r="G153" s="4275"/>
      <c r="H153" s="4275"/>
      <c r="I153" s="4275"/>
      <c r="J153" s="1613"/>
      <c r="K153" s="1613"/>
      <c r="L153" s="1613"/>
      <c r="M153" s="1613"/>
      <c r="N153" s="1613"/>
      <c r="O153" s="1613"/>
      <c r="P153" s="1613"/>
      <c r="Q153" s="1613"/>
      <c r="R153" s="1613"/>
      <c r="S153" s="1613"/>
      <c r="T153" s="1613"/>
      <c r="U153" s="1613"/>
      <c r="V153" s="1613"/>
    </row>
    <row r="154" spans="1:22" ht="14.25" customHeight="1">
      <c r="A154" s="1613"/>
      <c r="B154" s="4275"/>
      <c r="C154" s="4275"/>
      <c r="D154" s="4275"/>
      <c r="E154" s="4275"/>
      <c r="F154" s="4275"/>
      <c r="G154" s="4275"/>
      <c r="H154" s="4275"/>
      <c r="I154" s="4275"/>
      <c r="J154" s="1613"/>
      <c r="K154" s="1657"/>
      <c r="L154" s="1613"/>
      <c r="M154" s="1613"/>
      <c r="N154" s="1613"/>
      <c r="O154" s="1613"/>
      <c r="P154" s="1613"/>
      <c r="Q154" s="1613"/>
      <c r="R154" s="1613"/>
      <c r="S154" s="1613"/>
      <c r="T154" s="1613"/>
      <c r="U154" s="1613"/>
      <c r="V154" s="1613"/>
    </row>
    <row r="155" spans="1:22" ht="14.25" customHeight="1">
      <c r="A155" s="1613"/>
      <c r="B155" s="4275"/>
      <c r="C155" s="4275"/>
      <c r="D155" s="4275"/>
      <c r="E155" s="4275"/>
      <c r="F155" s="4275"/>
      <c r="G155" s="4275"/>
      <c r="H155" s="4275"/>
      <c r="I155" s="4275"/>
      <c r="J155" s="1613"/>
      <c r="K155" s="1613"/>
      <c r="L155" s="1613"/>
      <c r="M155" s="1613"/>
      <c r="N155" s="1613"/>
      <c r="O155" s="1613"/>
      <c r="P155" s="1613"/>
      <c r="Q155" s="1613"/>
      <c r="R155" s="1613"/>
      <c r="S155" s="1613"/>
      <c r="T155" s="1613"/>
      <c r="U155" s="1613"/>
      <c r="V155" s="1613"/>
    </row>
    <row r="156" spans="1:22" ht="14.25" customHeight="1">
      <c r="A156" s="1613"/>
      <c r="B156" s="1613"/>
      <c r="C156" s="1613"/>
      <c r="D156" s="1613"/>
      <c r="E156" s="1613"/>
      <c r="F156" s="1613"/>
      <c r="G156" s="1613"/>
      <c r="H156" s="1613"/>
      <c r="I156" s="1613"/>
      <c r="J156" s="1613"/>
      <c r="K156" s="1613"/>
      <c r="L156" s="1613"/>
      <c r="M156" s="1613"/>
      <c r="N156" s="1613"/>
      <c r="O156" s="1613"/>
      <c r="P156" s="1613"/>
      <c r="Q156" s="1613"/>
      <c r="R156" s="1613"/>
      <c r="S156" s="1613"/>
      <c r="T156" s="1613"/>
      <c r="U156" s="1613"/>
      <c r="V156" s="1613"/>
    </row>
    <row r="157" spans="1:22" ht="14.25" customHeight="1">
      <c r="A157" s="1613"/>
      <c r="B157" s="1613"/>
      <c r="C157" s="1613"/>
      <c r="D157" s="1613"/>
      <c r="E157" s="1613"/>
      <c r="F157" s="1613"/>
      <c r="G157" s="1613"/>
      <c r="H157" s="1613"/>
      <c r="I157" s="1613"/>
      <c r="J157" s="1613"/>
      <c r="K157" s="1613"/>
      <c r="L157" s="1613"/>
      <c r="M157" s="1613"/>
      <c r="N157" s="1613"/>
      <c r="O157" s="1613"/>
      <c r="P157" s="1613"/>
      <c r="Q157" s="1613"/>
      <c r="R157" s="1613"/>
      <c r="S157" s="1613"/>
      <c r="T157" s="1613"/>
      <c r="U157" s="1613"/>
      <c r="V157" s="1613"/>
    </row>
    <row r="158" spans="1:22" ht="14.25" customHeight="1">
      <c r="A158" s="1613"/>
      <c r="B158" s="1613"/>
      <c r="C158" s="1613"/>
      <c r="D158" s="1613"/>
      <c r="E158" s="1613"/>
      <c r="F158" s="1613"/>
      <c r="G158" s="1613"/>
      <c r="H158" s="1613"/>
      <c r="I158" s="1613"/>
      <c r="J158" s="1613"/>
      <c r="K158" s="1613"/>
      <c r="L158" s="1613"/>
      <c r="M158" s="1613"/>
      <c r="N158" s="1613"/>
      <c r="O158" s="1613"/>
      <c r="P158" s="1613"/>
      <c r="Q158" s="1613"/>
      <c r="R158" s="1613"/>
      <c r="S158" s="1613"/>
      <c r="T158" s="1613"/>
      <c r="U158" s="1613"/>
      <c r="V158" s="1613"/>
    </row>
    <row r="159" spans="1:22" ht="14.25" customHeight="1">
      <c r="A159" s="1613"/>
      <c r="B159" s="1613"/>
      <c r="C159" s="1613"/>
      <c r="D159" s="1613"/>
      <c r="E159" s="1613"/>
      <c r="F159" s="1613"/>
      <c r="G159" s="1613"/>
      <c r="H159" s="1613"/>
      <c r="I159" s="1613"/>
      <c r="J159" s="1613"/>
      <c r="K159" s="1613"/>
      <c r="L159" s="1613"/>
      <c r="M159" s="1613"/>
      <c r="N159" s="1613"/>
      <c r="O159" s="1613"/>
      <c r="P159" s="1613"/>
      <c r="Q159" s="1613"/>
      <c r="R159" s="1613"/>
      <c r="S159" s="1613"/>
      <c r="T159" s="1613"/>
      <c r="U159" s="1613"/>
      <c r="V159" s="1613"/>
    </row>
    <row r="160" spans="1:22" ht="14.25" customHeight="1">
      <c r="A160" s="1613"/>
      <c r="B160" s="1613"/>
      <c r="C160" s="1613"/>
      <c r="D160" s="1613"/>
      <c r="E160" s="1613"/>
      <c r="F160" s="1613"/>
      <c r="G160" s="1613"/>
      <c r="H160" s="1613"/>
      <c r="I160" s="1613"/>
      <c r="J160" s="1613"/>
      <c r="K160" s="1613"/>
      <c r="L160" s="1613"/>
      <c r="M160" s="1613"/>
      <c r="N160" s="1613"/>
      <c r="O160" s="1613"/>
      <c r="P160" s="1613"/>
      <c r="Q160" s="1613"/>
      <c r="R160" s="1613"/>
      <c r="S160" s="1613"/>
      <c r="T160" s="1613"/>
      <c r="U160" s="1613"/>
      <c r="V160" s="1613"/>
    </row>
    <row r="161" spans="1:22" ht="14.25" customHeight="1">
      <c r="A161" s="1613"/>
      <c r="B161" s="1613"/>
      <c r="C161" s="1613"/>
      <c r="D161" s="1613"/>
      <c r="E161" s="1613"/>
      <c r="F161" s="1613"/>
      <c r="G161" s="1613"/>
      <c r="H161" s="1613"/>
      <c r="I161" s="1613"/>
      <c r="J161" s="1613"/>
      <c r="K161" s="1613"/>
      <c r="L161" s="1613"/>
      <c r="M161" s="1613"/>
      <c r="N161" s="1613"/>
      <c r="O161" s="1613"/>
      <c r="P161" s="1613"/>
      <c r="Q161" s="1613"/>
      <c r="R161" s="1613"/>
      <c r="S161" s="1613"/>
      <c r="T161" s="1613"/>
      <c r="U161" s="1613"/>
      <c r="V161" s="1613"/>
    </row>
    <row r="162" spans="1:22" ht="14.25" customHeight="1">
      <c r="A162" s="1613"/>
      <c r="B162" s="1613"/>
      <c r="C162" s="1613"/>
      <c r="D162" s="1613"/>
      <c r="E162" s="1613"/>
      <c r="F162" s="1613"/>
      <c r="G162" s="1613"/>
      <c r="H162" s="1613"/>
      <c r="I162" s="1613"/>
      <c r="J162" s="1613"/>
      <c r="K162" s="1613"/>
      <c r="L162" s="1613"/>
      <c r="M162" s="1613"/>
      <c r="N162" s="1613"/>
      <c r="O162" s="1613"/>
      <c r="P162" s="1613"/>
      <c r="Q162" s="1613"/>
      <c r="R162" s="1613"/>
      <c r="S162" s="1613"/>
      <c r="T162" s="1613"/>
      <c r="U162" s="1613"/>
      <c r="V162" s="1613"/>
    </row>
    <row r="163" spans="1:22" ht="14.25" customHeight="1">
      <c r="A163" s="1613"/>
      <c r="B163" s="1613"/>
      <c r="C163" s="1613"/>
      <c r="D163" s="1613"/>
      <c r="E163" s="1613"/>
      <c r="F163" s="1613"/>
      <c r="G163" s="1613"/>
      <c r="H163" s="1613"/>
      <c r="I163" s="1613"/>
      <c r="J163" s="1613"/>
      <c r="K163" s="1613"/>
      <c r="L163" s="1613"/>
      <c r="M163" s="1613"/>
      <c r="N163" s="1613"/>
      <c r="O163" s="1613"/>
      <c r="P163" s="1613"/>
      <c r="Q163" s="1613"/>
      <c r="R163" s="1613"/>
      <c r="S163" s="1613"/>
      <c r="T163" s="1613"/>
      <c r="U163" s="1613"/>
      <c r="V163" s="1613"/>
    </row>
    <row r="164" spans="1:22" ht="14.25" customHeight="1">
      <c r="A164" s="1613"/>
      <c r="B164" s="1613"/>
      <c r="C164" s="1613"/>
      <c r="D164" s="1613"/>
      <c r="E164" s="1613"/>
      <c r="F164" s="1613"/>
      <c r="G164" s="1613"/>
      <c r="H164" s="1613"/>
      <c r="I164" s="1613"/>
      <c r="J164" s="1613"/>
      <c r="K164" s="1613"/>
      <c r="L164" s="1613"/>
      <c r="M164" s="1613"/>
      <c r="N164" s="1613"/>
      <c r="O164" s="1613"/>
      <c r="P164" s="1613"/>
      <c r="Q164" s="1613"/>
      <c r="R164" s="1613"/>
      <c r="S164" s="1613"/>
      <c r="T164" s="1613"/>
      <c r="U164" s="1613"/>
      <c r="V164" s="1613"/>
    </row>
    <row r="165" spans="1:22" ht="14.25" customHeight="1">
      <c r="A165" s="1613"/>
      <c r="B165" s="1613"/>
      <c r="C165" s="1613"/>
      <c r="D165" s="1613"/>
      <c r="E165" s="1613"/>
      <c r="F165" s="1613"/>
      <c r="G165" s="1613"/>
      <c r="H165" s="1613"/>
      <c r="I165" s="1613"/>
      <c r="J165" s="1613"/>
      <c r="K165" s="1613"/>
      <c r="L165" s="1613"/>
      <c r="M165" s="1613"/>
      <c r="N165" s="1613"/>
      <c r="O165" s="1613"/>
      <c r="P165" s="1613"/>
      <c r="Q165" s="1613"/>
      <c r="R165" s="1613"/>
      <c r="S165" s="1613"/>
      <c r="T165" s="1613"/>
      <c r="U165" s="1613"/>
      <c r="V165" s="1613"/>
    </row>
    <row r="166" spans="1:22" ht="14.25" customHeight="1">
      <c r="A166" s="1613"/>
      <c r="B166" s="1613"/>
      <c r="C166" s="1613"/>
      <c r="D166" s="1613"/>
      <c r="E166" s="1613"/>
      <c r="F166" s="1613"/>
      <c r="G166" s="1613"/>
      <c r="H166" s="1613"/>
      <c r="I166" s="1613"/>
      <c r="J166" s="1613"/>
      <c r="K166" s="1613"/>
      <c r="L166" s="1613"/>
      <c r="M166" s="1613"/>
      <c r="N166" s="1613"/>
      <c r="O166" s="1613"/>
      <c r="P166" s="1613"/>
      <c r="Q166" s="1613"/>
      <c r="R166" s="1613"/>
      <c r="S166" s="1613"/>
      <c r="T166" s="1613"/>
      <c r="U166" s="1613"/>
      <c r="V166" s="1613"/>
    </row>
    <row r="167" spans="1:22" ht="14.25" customHeight="1">
      <c r="A167" s="1613"/>
      <c r="B167" s="1613"/>
      <c r="C167" s="1613"/>
      <c r="D167" s="1613"/>
      <c r="E167" s="1613"/>
      <c r="F167" s="1613"/>
      <c r="G167" s="1613"/>
      <c r="H167" s="1613"/>
      <c r="I167" s="1613"/>
      <c r="J167" s="1613"/>
      <c r="K167" s="1613"/>
      <c r="L167" s="1613"/>
      <c r="M167" s="1613"/>
      <c r="N167" s="1613"/>
      <c r="O167" s="1613"/>
      <c r="P167" s="1613"/>
      <c r="Q167" s="1613"/>
      <c r="R167" s="1613"/>
      <c r="S167" s="1613"/>
      <c r="T167" s="1613"/>
      <c r="U167" s="1613"/>
      <c r="V167" s="1613"/>
    </row>
    <row r="168" spans="1:22" ht="14.25" customHeight="1">
      <c r="A168" s="1613"/>
      <c r="B168" s="1613"/>
      <c r="C168" s="1613"/>
      <c r="D168" s="1613"/>
      <c r="E168" s="1613"/>
      <c r="F168" s="1613"/>
      <c r="G168" s="1613"/>
      <c r="H168" s="1613"/>
      <c r="I168" s="1613"/>
      <c r="J168" s="1613"/>
      <c r="K168" s="1613"/>
      <c r="L168" s="1613"/>
      <c r="M168" s="1613"/>
      <c r="N168" s="1613"/>
      <c r="O168" s="1613"/>
      <c r="P168" s="1613"/>
      <c r="Q168" s="1613"/>
      <c r="R168" s="1613"/>
      <c r="S168" s="1613"/>
      <c r="T168" s="1613"/>
      <c r="U168" s="1613"/>
      <c r="V168" s="1613"/>
    </row>
    <row r="169" spans="1:22" ht="14.25" customHeight="1">
      <c r="A169" s="1613"/>
      <c r="B169" s="1613"/>
      <c r="C169" s="1613"/>
      <c r="D169" s="1613"/>
      <c r="E169" s="1613"/>
      <c r="F169" s="1613"/>
      <c r="G169" s="1613"/>
      <c r="H169" s="1613"/>
      <c r="I169" s="1613"/>
      <c r="J169" s="1613"/>
      <c r="K169" s="1613"/>
      <c r="L169" s="1613"/>
      <c r="M169" s="1613"/>
      <c r="N169" s="1613"/>
      <c r="O169" s="1613"/>
      <c r="P169" s="1613"/>
      <c r="Q169" s="1613"/>
      <c r="R169" s="1613"/>
      <c r="S169" s="1613"/>
      <c r="T169" s="1613"/>
      <c r="U169" s="1613"/>
      <c r="V169" s="1613"/>
    </row>
    <row r="170" spans="1:22" ht="14.25" customHeight="1">
      <c r="A170" s="1613"/>
      <c r="B170" s="1613"/>
      <c r="C170" s="1613"/>
      <c r="D170" s="1613"/>
      <c r="E170" s="1613"/>
      <c r="F170" s="1613"/>
      <c r="G170" s="1613"/>
      <c r="H170" s="1613"/>
      <c r="I170" s="1613"/>
      <c r="J170" s="1613"/>
      <c r="K170" s="1613"/>
      <c r="L170" s="1613"/>
      <c r="M170" s="1613"/>
      <c r="N170" s="1613"/>
      <c r="O170" s="1613"/>
      <c r="P170" s="1613"/>
      <c r="Q170" s="1613"/>
      <c r="R170" s="1613"/>
      <c r="S170" s="1613"/>
      <c r="T170" s="1613"/>
      <c r="U170" s="1613"/>
      <c r="V170" s="1613"/>
    </row>
    <row r="171" spans="1:22" ht="14.25" customHeight="1">
      <c r="A171" s="1613"/>
      <c r="B171" s="1613"/>
      <c r="C171" s="1613"/>
      <c r="D171" s="1613"/>
      <c r="E171" s="1613"/>
      <c r="F171" s="1613"/>
      <c r="G171" s="1613"/>
      <c r="H171" s="1613"/>
      <c r="I171" s="1613"/>
      <c r="J171" s="1613"/>
      <c r="K171" s="1613"/>
      <c r="L171" s="1613"/>
      <c r="M171" s="1613"/>
      <c r="N171" s="1613"/>
      <c r="O171" s="1613"/>
      <c r="P171" s="1613"/>
      <c r="Q171" s="1613"/>
      <c r="R171" s="1613"/>
      <c r="S171" s="1613"/>
      <c r="T171" s="1613"/>
      <c r="U171" s="1613"/>
      <c r="V171" s="1613"/>
    </row>
    <row r="172" spans="1:22" ht="14.25" customHeight="1">
      <c r="A172" s="1613"/>
      <c r="B172" s="1613"/>
      <c r="C172" s="1613"/>
      <c r="D172" s="1613"/>
      <c r="E172" s="1613"/>
      <c r="F172" s="1613"/>
      <c r="G172" s="1613"/>
      <c r="H172" s="1613"/>
      <c r="I172" s="1613"/>
      <c r="J172" s="1613"/>
      <c r="K172" s="1613"/>
      <c r="L172" s="1613"/>
      <c r="M172" s="1613"/>
      <c r="N172" s="1613"/>
      <c r="O172" s="1613"/>
      <c r="P172" s="1613"/>
      <c r="Q172" s="1613"/>
      <c r="R172" s="1613"/>
      <c r="S172" s="1613"/>
      <c r="T172" s="1613"/>
      <c r="U172" s="1613"/>
      <c r="V172" s="1613"/>
    </row>
    <row r="173" spans="1:22" ht="14.25" customHeight="1">
      <c r="A173" s="1613"/>
      <c r="B173" s="1613"/>
      <c r="C173" s="1613"/>
      <c r="D173" s="1613"/>
      <c r="E173" s="1613"/>
      <c r="F173" s="1613"/>
      <c r="G173" s="1613"/>
      <c r="H173" s="1613"/>
      <c r="I173" s="1613"/>
      <c r="J173" s="1613"/>
      <c r="K173" s="1613"/>
      <c r="L173" s="1613"/>
      <c r="M173" s="1613"/>
      <c r="N173" s="1613"/>
      <c r="O173" s="1613"/>
      <c r="P173" s="1613"/>
      <c r="Q173" s="1613"/>
      <c r="R173" s="1613"/>
      <c r="S173" s="1613"/>
      <c r="T173" s="1613"/>
      <c r="U173" s="1613"/>
      <c r="V173" s="1613"/>
    </row>
    <row r="174" spans="1:22" ht="14.25" customHeight="1">
      <c r="A174" s="1613"/>
      <c r="B174" s="1613"/>
      <c r="C174" s="1613"/>
      <c r="D174" s="1613"/>
      <c r="E174" s="1613"/>
      <c r="F174" s="1613"/>
      <c r="G174" s="1613"/>
      <c r="H174" s="1613"/>
      <c r="I174" s="1613"/>
      <c r="J174" s="1613"/>
      <c r="K174" s="1613"/>
      <c r="L174" s="1613"/>
      <c r="M174" s="1613"/>
      <c r="N174" s="1613"/>
      <c r="O174" s="1613"/>
      <c r="P174" s="1613"/>
      <c r="Q174" s="1613"/>
      <c r="R174" s="1613"/>
      <c r="S174" s="1613"/>
      <c r="T174" s="1613"/>
      <c r="U174" s="1613"/>
      <c r="V174" s="1613"/>
    </row>
    <row r="175" spans="1:22" ht="14.25" customHeight="1">
      <c r="A175" s="1613"/>
      <c r="B175" s="1613"/>
      <c r="C175" s="1613"/>
      <c r="D175" s="1613"/>
      <c r="E175" s="1613"/>
      <c r="F175" s="1613"/>
      <c r="G175" s="1613"/>
      <c r="H175" s="1613"/>
      <c r="I175" s="1613"/>
      <c r="J175" s="1613"/>
      <c r="K175" s="1613"/>
      <c r="L175" s="1613"/>
      <c r="M175" s="1613"/>
      <c r="N175" s="1613"/>
      <c r="O175" s="1613"/>
      <c r="P175" s="1613"/>
      <c r="Q175" s="1613"/>
      <c r="R175" s="1613"/>
      <c r="S175" s="1613"/>
      <c r="T175" s="1613"/>
      <c r="U175" s="1613"/>
      <c r="V175" s="1613"/>
    </row>
    <row r="176" spans="1:22" ht="14.25" customHeight="1">
      <c r="A176" s="1613"/>
      <c r="B176" s="1613"/>
      <c r="C176" s="1613"/>
      <c r="D176" s="1613"/>
      <c r="E176" s="1613"/>
      <c r="F176" s="1613"/>
      <c r="G176" s="1613"/>
      <c r="H176" s="1613"/>
      <c r="I176" s="1613"/>
      <c r="J176" s="1613"/>
      <c r="K176" s="1613"/>
      <c r="L176" s="1613"/>
      <c r="M176" s="1613"/>
      <c r="N176" s="1613"/>
      <c r="O176" s="1613"/>
      <c r="P176" s="1613"/>
      <c r="Q176" s="1613"/>
      <c r="R176" s="1613"/>
      <c r="S176" s="1613"/>
      <c r="T176" s="1613"/>
      <c r="U176" s="1613"/>
      <c r="V176" s="1613"/>
    </row>
    <row r="177" spans="1:22" ht="14.25" customHeight="1">
      <c r="A177" s="1613"/>
      <c r="B177" s="1613"/>
      <c r="C177" s="1613"/>
      <c r="D177" s="1613"/>
      <c r="E177" s="1613"/>
      <c r="F177" s="1613"/>
      <c r="G177" s="1613"/>
      <c r="H177" s="1613"/>
      <c r="I177" s="1613"/>
      <c r="J177" s="1613"/>
      <c r="K177" s="1613"/>
      <c r="L177" s="1613"/>
      <c r="M177" s="1613"/>
      <c r="N177" s="1613"/>
      <c r="O177" s="1613"/>
      <c r="P177" s="1613"/>
      <c r="Q177" s="1613"/>
      <c r="R177" s="1613"/>
      <c r="S177" s="1613"/>
      <c r="T177" s="1613"/>
      <c r="U177" s="1613"/>
      <c r="V177" s="1613"/>
    </row>
    <row r="178" spans="1:22" ht="14.25" customHeight="1">
      <c r="A178" s="1613"/>
      <c r="B178" s="1613"/>
      <c r="C178" s="1613"/>
      <c r="D178" s="1613"/>
      <c r="E178" s="1613"/>
      <c r="F178" s="1613"/>
      <c r="G178" s="1613"/>
      <c r="H178" s="1613"/>
      <c r="I178" s="1613"/>
      <c r="J178" s="1613"/>
      <c r="K178" s="1613"/>
      <c r="L178" s="1613"/>
      <c r="M178" s="1613"/>
      <c r="N178" s="1613"/>
      <c r="O178" s="1613"/>
      <c r="P178" s="1613"/>
      <c r="Q178" s="1613"/>
      <c r="R178" s="1613"/>
      <c r="S178" s="1613"/>
      <c r="T178" s="1613"/>
      <c r="U178" s="1613"/>
      <c r="V178" s="1613"/>
    </row>
    <row r="179" spans="1:22" ht="14.25" customHeight="1">
      <c r="A179" s="1613"/>
      <c r="B179" s="1613"/>
      <c r="C179" s="1613"/>
      <c r="D179" s="1613"/>
      <c r="E179" s="1613"/>
      <c r="F179" s="1613"/>
      <c r="G179" s="1613"/>
      <c r="H179" s="1613"/>
      <c r="I179" s="1613"/>
      <c r="J179" s="1613"/>
      <c r="K179" s="1613"/>
      <c r="L179" s="1613"/>
      <c r="M179" s="1613"/>
      <c r="N179" s="1613"/>
      <c r="O179" s="1613"/>
      <c r="P179" s="1613"/>
      <c r="Q179" s="1613"/>
      <c r="R179" s="1613"/>
      <c r="S179" s="1613"/>
      <c r="T179" s="1613"/>
      <c r="U179" s="1613"/>
      <c r="V179" s="1613"/>
    </row>
    <row r="180" spans="1:22" ht="14.25" customHeight="1">
      <c r="A180" s="1613"/>
      <c r="B180" s="1613"/>
      <c r="C180" s="1613"/>
      <c r="D180" s="1613"/>
      <c r="E180" s="1613"/>
      <c r="F180" s="1613"/>
      <c r="G180" s="1613"/>
      <c r="H180" s="1613"/>
      <c r="I180" s="1613"/>
      <c r="J180" s="1613"/>
      <c r="K180" s="1613"/>
      <c r="L180" s="1613"/>
      <c r="M180" s="1613"/>
      <c r="N180" s="1613"/>
      <c r="O180" s="1613"/>
      <c r="P180" s="1613"/>
      <c r="Q180" s="1613"/>
      <c r="R180" s="1613"/>
      <c r="S180" s="1613"/>
      <c r="T180" s="1613"/>
      <c r="U180" s="1613"/>
      <c r="V180" s="1613"/>
    </row>
    <row r="181" spans="1:22" ht="14.25" customHeight="1">
      <c r="A181" s="1613"/>
      <c r="B181" s="1613"/>
      <c r="C181" s="1613"/>
      <c r="D181" s="1613"/>
      <c r="E181" s="1613"/>
      <c r="F181" s="1613"/>
      <c r="G181" s="1613"/>
      <c r="H181" s="1613"/>
      <c r="I181" s="1613"/>
      <c r="J181" s="1613"/>
      <c r="K181" s="1613"/>
      <c r="L181" s="1613"/>
      <c r="M181" s="1613"/>
      <c r="N181" s="1613"/>
      <c r="O181" s="1613"/>
      <c r="P181" s="1613"/>
      <c r="Q181" s="1613"/>
      <c r="R181" s="1613"/>
      <c r="S181" s="1613"/>
      <c r="T181" s="1613"/>
      <c r="U181" s="1613"/>
      <c r="V181" s="1613"/>
    </row>
    <row r="182" spans="1:22" ht="14.25" customHeight="1">
      <c r="A182" s="1613"/>
      <c r="B182" s="1613"/>
      <c r="C182" s="1613"/>
      <c r="D182" s="1613"/>
      <c r="E182" s="1613"/>
      <c r="F182" s="1613"/>
      <c r="G182" s="1613"/>
      <c r="H182" s="1613"/>
      <c r="I182" s="1613"/>
      <c r="J182" s="1613"/>
      <c r="K182" s="1613"/>
      <c r="L182" s="1613"/>
      <c r="M182" s="1613"/>
      <c r="N182" s="1613"/>
      <c r="O182" s="1613"/>
      <c r="P182" s="1613"/>
      <c r="Q182" s="1613"/>
      <c r="R182" s="1613"/>
      <c r="S182" s="1613"/>
      <c r="T182" s="1613"/>
      <c r="U182" s="1613"/>
      <c r="V182" s="1613"/>
    </row>
    <row r="183" spans="1:22" ht="14.25" customHeight="1">
      <c r="A183" s="1613"/>
      <c r="B183" s="1613"/>
      <c r="C183" s="1613"/>
      <c r="D183" s="1613"/>
      <c r="E183" s="1613"/>
      <c r="F183" s="1613"/>
      <c r="G183" s="1613"/>
      <c r="H183" s="1613"/>
      <c r="I183" s="1613"/>
      <c r="J183" s="1613"/>
      <c r="K183" s="1613"/>
      <c r="L183" s="1613"/>
      <c r="M183" s="1613"/>
      <c r="N183" s="1613"/>
      <c r="O183" s="1613"/>
      <c r="P183" s="1613"/>
      <c r="Q183" s="1613"/>
      <c r="R183" s="1613"/>
      <c r="S183" s="1613"/>
      <c r="T183" s="1613"/>
      <c r="U183" s="1613"/>
      <c r="V183" s="1613"/>
    </row>
    <row r="184" spans="1:22" ht="14.25" customHeight="1">
      <c r="A184" s="1613"/>
      <c r="B184" s="1613"/>
      <c r="C184" s="1613"/>
      <c r="D184" s="1613"/>
      <c r="E184" s="1613"/>
      <c r="F184" s="1613"/>
      <c r="G184" s="1613"/>
      <c r="H184" s="1613"/>
      <c r="I184" s="1613"/>
      <c r="J184" s="1613"/>
      <c r="K184" s="1613"/>
      <c r="L184" s="1613"/>
      <c r="M184" s="1613"/>
      <c r="N184" s="1613"/>
      <c r="O184" s="1613"/>
      <c r="P184" s="1613"/>
      <c r="Q184" s="1613"/>
      <c r="R184" s="1613"/>
      <c r="S184" s="1613"/>
      <c r="T184" s="1613"/>
      <c r="U184" s="1613"/>
      <c r="V184" s="1613"/>
    </row>
    <row r="185" spans="1:22" ht="14.25" customHeight="1">
      <c r="A185" s="1613"/>
      <c r="B185" s="1613"/>
      <c r="C185" s="1613"/>
      <c r="D185" s="1613"/>
      <c r="E185" s="1613"/>
      <c r="F185" s="1613"/>
      <c r="G185" s="1613"/>
      <c r="H185" s="1613"/>
      <c r="I185" s="1613"/>
      <c r="J185" s="1613"/>
      <c r="K185" s="1613"/>
      <c r="L185" s="1613"/>
      <c r="M185" s="1613"/>
      <c r="N185" s="1613"/>
      <c r="O185" s="1613"/>
      <c r="P185" s="1613"/>
      <c r="Q185" s="1613"/>
      <c r="R185" s="1613"/>
      <c r="S185" s="1613"/>
      <c r="T185" s="1613"/>
      <c r="U185" s="1613"/>
      <c r="V185" s="1613"/>
    </row>
    <row r="186" spans="1:22" ht="14.25" customHeight="1">
      <c r="A186" s="1613"/>
      <c r="B186" s="1613"/>
      <c r="C186" s="1613"/>
      <c r="D186" s="1613"/>
      <c r="E186" s="1613"/>
      <c r="F186" s="1613"/>
      <c r="G186" s="1613"/>
      <c r="H186" s="1613"/>
      <c r="I186" s="1613"/>
      <c r="J186" s="1613"/>
      <c r="K186" s="1613"/>
      <c r="L186" s="1613"/>
      <c r="M186" s="1613"/>
      <c r="N186" s="1613"/>
      <c r="O186" s="1613"/>
      <c r="P186" s="1613"/>
      <c r="Q186" s="1613"/>
      <c r="R186" s="1613"/>
      <c r="S186" s="1613"/>
      <c r="T186" s="1613"/>
      <c r="U186" s="1613"/>
      <c r="V186" s="1613"/>
    </row>
    <row r="187" spans="1:22" ht="14.25" customHeight="1">
      <c r="A187" s="1613"/>
      <c r="B187" s="1613"/>
      <c r="C187" s="1613"/>
      <c r="D187" s="1613"/>
      <c r="E187" s="1613"/>
      <c r="F187" s="1613"/>
      <c r="G187" s="1613"/>
      <c r="H187" s="1613"/>
      <c r="I187" s="1613"/>
      <c r="J187" s="1613"/>
      <c r="K187" s="1613"/>
      <c r="L187" s="1613"/>
      <c r="M187" s="1613"/>
      <c r="N187" s="1613"/>
      <c r="O187" s="1613"/>
      <c r="P187" s="1613"/>
      <c r="Q187" s="1613"/>
      <c r="R187" s="1613"/>
      <c r="S187" s="1613"/>
      <c r="T187" s="1613"/>
      <c r="U187" s="1613"/>
      <c r="V187" s="1613"/>
    </row>
    <row r="188" spans="1:22" ht="14.25" customHeight="1">
      <c r="A188" s="1613"/>
      <c r="B188" s="1613"/>
      <c r="C188" s="1613"/>
      <c r="D188" s="1613"/>
      <c r="E188" s="1613"/>
      <c r="F188" s="1613"/>
      <c r="G188" s="1613"/>
      <c r="H188" s="1613"/>
      <c r="I188" s="1613"/>
      <c r="J188" s="1613"/>
      <c r="K188" s="1613"/>
      <c r="L188" s="1613"/>
      <c r="M188" s="1613"/>
      <c r="N188" s="1613"/>
      <c r="O188" s="1613"/>
      <c r="P188" s="1613"/>
      <c r="Q188" s="1613"/>
      <c r="R188" s="1613"/>
      <c r="S188" s="1613"/>
      <c r="T188" s="1613"/>
      <c r="U188" s="1613"/>
      <c r="V188" s="1613"/>
    </row>
    <row r="189" spans="1:22" ht="14.25" customHeight="1">
      <c r="A189" s="1613"/>
      <c r="B189" s="1613"/>
      <c r="C189" s="1613"/>
      <c r="D189" s="1613"/>
      <c r="E189" s="1613"/>
      <c r="F189" s="1613"/>
      <c r="G189" s="1613"/>
      <c r="H189" s="1613"/>
      <c r="I189" s="1613"/>
      <c r="J189" s="1613"/>
      <c r="K189" s="1613"/>
      <c r="L189" s="1613"/>
      <c r="M189" s="1613"/>
      <c r="N189" s="1613"/>
      <c r="O189" s="1613"/>
      <c r="P189" s="1613"/>
      <c r="Q189" s="1613"/>
      <c r="R189" s="1613"/>
      <c r="S189" s="1613"/>
      <c r="T189" s="1613"/>
      <c r="U189" s="1613"/>
      <c r="V189" s="1613"/>
    </row>
    <row r="190" spans="1:22" ht="14.25" customHeight="1">
      <c r="A190" s="1613"/>
      <c r="B190" s="1613"/>
      <c r="C190" s="1613"/>
      <c r="D190" s="1613"/>
      <c r="E190" s="1613"/>
      <c r="F190" s="1613"/>
      <c r="G190" s="1613"/>
      <c r="H190" s="1613"/>
      <c r="I190" s="1613"/>
      <c r="J190" s="1613"/>
      <c r="K190" s="1613"/>
      <c r="L190" s="1613"/>
      <c r="M190" s="1613"/>
      <c r="N190" s="1613"/>
      <c r="O190" s="1613"/>
      <c r="P190" s="1613"/>
      <c r="Q190" s="1613"/>
      <c r="R190" s="1613"/>
      <c r="S190" s="1613"/>
      <c r="T190" s="1613"/>
      <c r="U190" s="1613"/>
      <c r="V190" s="1613"/>
    </row>
    <row r="191" spans="1:22" ht="14.25" customHeight="1">
      <c r="A191" s="1613"/>
      <c r="B191" s="1613"/>
      <c r="C191" s="1613"/>
      <c r="D191" s="1613"/>
      <c r="E191" s="1613"/>
      <c r="F191" s="1613"/>
      <c r="G191" s="1613"/>
      <c r="H191" s="1613"/>
      <c r="I191" s="1613"/>
      <c r="J191" s="1613"/>
      <c r="K191" s="1613"/>
      <c r="L191" s="1613"/>
      <c r="M191" s="1613"/>
      <c r="N191" s="1613"/>
      <c r="O191" s="1613"/>
      <c r="P191" s="1613"/>
      <c r="Q191" s="1613"/>
      <c r="R191" s="1613"/>
      <c r="S191" s="1613"/>
      <c r="T191" s="1613"/>
      <c r="U191" s="1613"/>
      <c r="V191" s="1613"/>
    </row>
    <row r="192" spans="1:22" ht="14.25" customHeight="1">
      <c r="A192" s="1613"/>
      <c r="B192" s="1613"/>
      <c r="C192" s="1613"/>
      <c r="D192" s="1613"/>
      <c r="E192" s="1613"/>
      <c r="F192" s="1613"/>
      <c r="G192" s="1613"/>
      <c r="H192" s="1613"/>
      <c r="I192" s="1613"/>
      <c r="J192" s="1613"/>
      <c r="K192" s="1613"/>
      <c r="L192" s="1613"/>
      <c r="M192" s="1613"/>
      <c r="N192" s="1613"/>
      <c r="O192" s="1613"/>
      <c r="P192" s="1613"/>
      <c r="Q192" s="1613"/>
      <c r="R192" s="1613"/>
      <c r="S192" s="1613"/>
      <c r="T192" s="1613"/>
      <c r="U192" s="1613"/>
      <c r="V192" s="1613"/>
    </row>
    <row r="193" spans="1:22" ht="14.25" customHeight="1">
      <c r="A193" s="1613"/>
      <c r="B193" s="1613"/>
      <c r="C193" s="1613"/>
      <c r="D193" s="1613"/>
      <c r="E193" s="1613"/>
      <c r="F193" s="1613"/>
      <c r="G193" s="1613"/>
      <c r="H193" s="1613"/>
      <c r="I193" s="1613"/>
      <c r="J193" s="1613"/>
      <c r="K193" s="1613"/>
      <c r="L193" s="1613"/>
      <c r="M193" s="1613"/>
      <c r="N193" s="1613"/>
      <c r="O193" s="1613"/>
      <c r="P193" s="1613"/>
      <c r="Q193" s="1613"/>
      <c r="R193" s="1613"/>
      <c r="S193" s="1613"/>
      <c r="T193" s="1613"/>
      <c r="U193" s="1613"/>
      <c r="V193" s="1613"/>
    </row>
    <row r="194" spans="1:22" ht="14.25" customHeight="1">
      <c r="A194" s="1613"/>
      <c r="B194" s="1613"/>
      <c r="C194" s="1613"/>
      <c r="D194" s="1613"/>
      <c r="E194" s="1613"/>
      <c r="F194" s="1613"/>
      <c r="G194" s="1613"/>
      <c r="H194" s="1613"/>
      <c r="I194" s="1613"/>
      <c r="J194" s="1613"/>
      <c r="K194" s="1613"/>
      <c r="L194" s="1613"/>
      <c r="M194" s="1613"/>
      <c r="N194" s="1613"/>
      <c r="O194" s="1613"/>
      <c r="P194" s="1613"/>
      <c r="Q194" s="1613"/>
      <c r="R194" s="1613"/>
      <c r="S194" s="1613"/>
      <c r="T194" s="1613"/>
      <c r="U194" s="1613"/>
      <c r="V194" s="1613"/>
    </row>
    <row r="195" spans="1:22" ht="14.25" customHeight="1">
      <c r="A195" s="1613"/>
      <c r="B195" s="1613"/>
      <c r="C195" s="1613"/>
      <c r="D195" s="1613"/>
      <c r="E195" s="1613"/>
      <c r="F195" s="1613"/>
      <c r="G195" s="1613"/>
      <c r="H195" s="1613"/>
      <c r="I195" s="1613"/>
      <c r="J195" s="1613"/>
      <c r="K195" s="1613"/>
      <c r="L195" s="1613"/>
      <c r="M195" s="1613"/>
      <c r="N195" s="1613"/>
      <c r="O195" s="1613"/>
      <c r="P195" s="1613"/>
      <c r="Q195" s="1613"/>
      <c r="R195" s="1613"/>
      <c r="S195" s="1613"/>
      <c r="T195" s="1613"/>
      <c r="U195" s="1613"/>
      <c r="V195" s="1613"/>
    </row>
    <row r="196" spans="1:22" ht="14.25" customHeight="1">
      <c r="A196" s="1613"/>
      <c r="B196" s="1613"/>
      <c r="C196" s="1613"/>
      <c r="D196" s="1613"/>
      <c r="E196" s="1613"/>
      <c r="F196" s="1613"/>
      <c r="G196" s="1613"/>
      <c r="H196" s="1613"/>
      <c r="I196" s="1613"/>
      <c r="J196" s="1613"/>
      <c r="K196" s="1613"/>
      <c r="L196" s="1613"/>
      <c r="M196" s="1613"/>
      <c r="N196" s="1613"/>
      <c r="O196" s="1613"/>
      <c r="P196" s="1613"/>
      <c r="Q196" s="1613"/>
      <c r="R196" s="1613"/>
      <c r="S196" s="1613"/>
      <c r="T196" s="1613"/>
      <c r="U196" s="1613"/>
      <c r="V196" s="1613"/>
    </row>
    <row r="197" spans="1:22" ht="14.25" customHeight="1">
      <c r="A197" s="1613"/>
      <c r="B197" s="1613"/>
      <c r="C197" s="1613"/>
      <c r="D197" s="1613"/>
      <c r="E197" s="1613"/>
      <c r="F197" s="1613"/>
      <c r="G197" s="1613"/>
      <c r="H197" s="1613"/>
      <c r="I197" s="1613"/>
      <c r="J197" s="1613"/>
      <c r="K197" s="1613"/>
      <c r="L197" s="1613"/>
      <c r="M197" s="1613"/>
      <c r="N197" s="1613"/>
      <c r="O197" s="1613"/>
      <c r="P197" s="1613"/>
      <c r="Q197" s="1613"/>
      <c r="R197" s="1613"/>
      <c r="S197" s="1613"/>
      <c r="T197" s="1613"/>
      <c r="U197" s="1613"/>
      <c r="V197" s="1613"/>
    </row>
    <row r="198" spans="1:22" ht="14.25" customHeight="1">
      <c r="A198" s="1613"/>
      <c r="B198" s="1613"/>
      <c r="C198" s="1613"/>
      <c r="D198" s="1613"/>
      <c r="E198" s="1613"/>
      <c r="F198" s="1613"/>
      <c r="G198" s="1613"/>
      <c r="H198" s="1613"/>
      <c r="I198" s="1613"/>
      <c r="J198" s="1613"/>
      <c r="K198" s="1613"/>
      <c r="L198" s="1613"/>
      <c r="M198" s="1613"/>
      <c r="N198" s="1613"/>
      <c r="O198" s="1613"/>
      <c r="P198" s="1613"/>
      <c r="Q198" s="1613"/>
      <c r="R198" s="1613"/>
      <c r="S198" s="1613"/>
      <c r="T198" s="1613"/>
      <c r="U198" s="1613"/>
      <c r="V198" s="1613"/>
    </row>
    <row r="199" spans="1:22" ht="14.25" customHeight="1">
      <c r="A199" s="1613"/>
      <c r="B199" s="1613"/>
      <c r="C199" s="1613"/>
      <c r="D199" s="1613"/>
      <c r="E199" s="1613"/>
      <c r="F199" s="1613"/>
      <c r="G199" s="1613"/>
      <c r="H199" s="1613"/>
      <c r="I199" s="1613"/>
      <c r="J199" s="1613"/>
      <c r="K199" s="1613"/>
      <c r="L199" s="1613"/>
      <c r="M199" s="1613"/>
      <c r="N199" s="1613"/>
      <c r="O199" s="1613"/>
      <c r="P199" s="1613"/>
      <c r="Q199" s="1613"/>
      <c r="R199" s="1613"/>
      <c r="S199" s="1613"/>
      <c r="T199" s="1613"/>
      <c r="U199" s="1613"/>
      <c r="V199" s="1613"/>
    </row>
    <row r="200" spans="1:22" ht="14.25" customHeight="1">
      <c r="A200" s="1613"/>
      <c r="B200" s="1613"/>
      <c r="C200" s="1613"/>
      <c r="D200" s="1613"/>
      <c r="E200" s="1613"/>
      <c r="F200" s="1613"/>
      <c r="G200" s="1613"/>
      <c r="H200" s="1613"/>
      <c r="I200" s="1613"/>
      <c r="J200" s="1613"/>
      <c r="K200" s="1613"/>
      <c r="L200" s="1613"/>
      <c r="M200" s="1613"/>
      <c r="N200" s="1613"/>
      <c r="O200" s="1613"/>
      <c r="P200" s="1613"/>
      <c r="Q200" s="1613"/>
      <c r="R200" s="1613"/>
      <c r="S200" s="1613"/>
      <c r="T200" s="1613"/>
      <c r="U200" s="1613"/>
      <c r="V200" s="1613"/>
    </row>
    <row r="201" spans="1:22" ht="14.25" customHeight="1">
      <c r="A201" s="1613"/>
      <c r="B201" s="1613"/>
      <c r="C201" s="1613"/>
      <c r="D201" s="1613"/>
      <c r="E201" s="1613"/>
      <c r="F201" s="1613"/>
      <c r="G201" s="1613"/>
      <c r="H201" s="1613"/>
      <c r="I201" s="1613"/>
      <c r="J201" s="1613"/>
      <c r="K201" s="1613"/>
      <c r="L201" s="1613"/>
      <c r="M201" s="1613"/>
      <c r="N201" s="1613"/>
      <c r="O201" s="1613"/>
      <c r="P201" s="1613"/>
      <c r="Q201" s="1613"/>
      <c r="R201" s="1613"/>
      <c r="S201" s="1613"/>
      <c r="T201" s="1613"/>
      <c r="U201" s="1613"/>
      <c r="V201" s="1613"/>
    </row>
    <row r="202" spans="1:22" ht="14.25" customHeight="1">
      <c r="A202" s="1613"/>
      <c r="B202" s="1613"/>
      <c r="C202" s="1613"/>
      <c r="D202" s="1613"/>
      <c r="E202" s="1613"/>
      <c r="F202" s="1613"/>
      <c r="G202" s="1613"/>
      <c r="H202" s="1613"/>
      <c r="I202" s="1613"/>
      <c r="J202" s="1613"/>
      <c r="K202" s="1613"/>
      <c r="L202" s="1613"/>
      <c r="M202" s="1613"/>
      <c r="N202" s="1613"/>
      <c r="O202" s="1613"/>
      <c r="P202" s="1613"/>
      <c r="Q202" s="1613"/>
      <c r="R202" s="1613"/>
      <c r="S202" s="1613"/>
      <c r="T202" s="1613"/>
      <c r="U202" s="1613"/>
      <c r="V202" s="1613"/>
    </row>
    <row r="203" spans="1:22" ht="14.25" customHeight="1">
      <c r="A203" s="1613"/>
      <c r="B203" s="1613"/>
      <c r="C203" s="1613"/>
      <c r="D203" s="1613"/>
      <c r="E203" s="1613"/>
      <c r="F203" s="1613"/>
      <c r="G203" s="1613"/>
      <c r="H203" s="1613"/>
      <c r="I203" s="1613"/>
      <c r="J203" s="1613"/>
      <c r="K203" s="1613"/>
      <c r="L203" s="1613"/>
      <c r="M203" s="1613"/>
      <c r="N203" s="1613"/>
      <c r="O203" s="1613"/>
      <c r="P203" s="1613"/>
      <c r="Q203" s="1613"/>
      <c r="R203" s="1613"/>
      <c r="S203" s="1613"/>
      <c r="T203" s="1613"/>
      <c r="U203" s="1613"/>
      <c r="V203" s="1613"/>
    </row>
    <row r="204" spans="1:22" ht="14.25" customHeight="1">
      <c r="A204" s="1613"/>
      <c r="B204" s="1613"/>
      <c r="C204" s="1613"/>
      <c r="D204" s="1613"/>
      <c r="E204" s="1613"/>
      <c r="F204" s="1613"/>
      <c r="G204" s="1613"/>
      <c r="H204" s="1613"/>
      <c r="I204" s="1613"/>
      <c r="J204" s="1613"/>
      <c r="K204" s="1613"/>
      <c r="L204" s="1613"/>
      <c r="M204" s="1613"/>
      <c r="N204" s="1613"/>
      <c r="O204" s="1613"/>
      <c r="P204" s="1613"/>
      <c r="Q204" s="1613"/>
      <c r="R204" s="1613"/>
      <c r="S204" s="1613"/>
      <c r="T204" s="1613"/>
      <c r="U204" s="1613"/>
      <c r="V204" s="1613"/>
    </row>
    <row r="205" spans="1:22" ht="14.25" customHeight="1">
      <c r="A205" s="1613"/>
      <c r="B205" s="1613"/>
      <c r="C205" s="1613"/>
      <c r="D205" s="1613"/>
      <c r="E205" s="1613"/>
      <c r="F205" s="1613"/>
      <c r="G205" s="1613"/>
      <c r="H205" s="1613"/>
      <c r="I205" s="1613"/>
      <c r="J205" s="1613"/>
      <c r="K205" s="1613"/>
      <c r="L205" s="1613"/>
      <c r="M205" s="1613"/>
      <c r="N205" s="1613"/>
      <c r="O205" s="1613"/>
      <c r="P205" s="1613"/>
      <c r="Q205" s="1613"/>
      <c r="R205" s="1613"/>
      <c r="S205" s="1613"/>
      <c r="T205" s="1613"/>
      <c r="U205" s="1613"/>
      <c r="V205" s="1613"/>
    </row>
    <row r="206" spans="1:22" ht="14.25" customHeight="1">
      <c r="A206" s="1613"/>
      <c r="B206" s="1613"/>
      <c r="C206" s="1613"/>
      <c r="D206" s="1613"/>
      <c r="E206" s="1613"/>
      <c r="F206" s="1613"/>
      <c r="G206" s="1613"/>
      <c r="H206" s="1613"/>
      <c r="I206" s="1613"/>
      <c r="J206" s="1613"/>
      <c r="K206" s="1613"/>
      <c r="L206" s="1613"/>
      <c r="M206" s="1613"/>
      <c r="N206" s="1613"/>
      <c r="O206" s="1613"/>
      <c r="P206" s="1613"/>
      <c r="Q206" s="1613"/>
      <c r="R206" s="1613"/>
      <c r="S206" s="1613"/>
      <c r="T206" s="1613"/>
      <c r="U206" s="1613"/>
      <c r="V206" s="1613"/>
    </row>
    <row r="207" spans="1:22" ht="14.25" customHeight="1">
      <c r="A207" s="1613"/>
      <c r="B207" s="1613"/>
      <c r="C207" s="1613"/>
      <c r="D207" s="1613"/>
      <c r="E207" s="1613"/>
      <c r="F207" s="1613"/>
      <c r="G207" s="1613"/>
      <c r="H207" s="1613"/>
      <c r="I207" s="1613"/>
      <c r="J207" s="1613"/>
      <c r="K207" s="1613"/>
      <c r="L207" s="1613"/>
      <c r="M207" s="1613"/>
      <c r="N207" s="1613"/>
      <c r="O207" s="1613"/>
      <c r="P207" s="1613"/>
      <c r="Q207" s="1613"/>
      <c r="R207" s="1613"/>
      <c r="S207" s="1613"/>
      <c r="T207" s="1613"/>
      <c r="U207" s="1613"/>
      <c r="V207" s="1613"/>
    </row>
    <row r="208" spans="1:22" ht="14.25" customHeight="1">
      <c r="A208" s="1613"/>
      <c r="B208" s="1613"/>
      <c r="C208" s="1613"/>
      <c r="D208" s="1613"/>
      <c r="E208" s="1613"/>
      <c r="F208" s="1613"/>
      <c r="G208" s="1613"/>
      <c r="H208" s="1613"/>
      <c r="I208" s="1613"/>
      <c r="J208" s="1613"/>
      <c r="K208" s="1613"/>
      <c r="L208" s="1613"/>
      <c r="M208" s="1613"/>
      <c r="N208" s="1613"/>
      <c r="O208" s="1613"/>
      <c r="P208" s="1613"/>
      <c r="Q208" s="1613"/>
      <c r="R208" s="1613"/>
      <c r="S208" s="1613"/>
      <c r="T208" s="1613"/>
      <c r="U208" s="1613"/>
      <c r="V208" s="1613"/>
    </row>
    <row r="209" spans="1:22" ht="14.25" customHeight="1">
      <c r="A209" s="1613"/>
      <c r="B209" s="1613"/>
      <c r="C209" s="1613"/>
      <c r="D209" s="1613"/>
      <c r="E209" s="1613"/>
      <c r="F209" s="1613"/>
      <c r="G209" s="1613"/>
      <c r="H209" s="1613"/>
      <c r="I209" s="1613"/>
      <c r="J209" s="1613"/>
      <c r="K209" s="1613"/>
      <c r="L209" s="1613"/>
      <c r="M209" s="1613"/>
      <c r="N209" s="1613"/>
      <c r="O209" s="1613"/>
      <c r="P209" s="1613"/>
      <c r="Q209" s="1613"/>
      <c r="R209" s="1613"/>
      <c r="S209" s="1613"/>
      <c r="T209" s="1613"/>
      <c r="U209" s="1613"/>
      <c r="V209" s="1613"/>
    </row>
    <row r="210" spans="1:22" ht="14.25" customHeight="1">
      <c r="A210" s="1613"/>
      <c r="B210" s="1613"/>
      <c r="C210" s="1613"/>
      <c r="D210" s="1613"/>
      <c r="E210" s="1613"/>
      <c r="F210" s="1613"/>
      <c r="G210" s="1613"/>
      <c r="H210" s="1613"/>
      <c r="I210" s="1613"/>
      <c r="J210" s="1613"/>
      <c r="K210" s="1613"/>
      <c r="L210" s="1613"/>
      <c r="M210" s="1613"/>
      <c r="N210" s="1613"/>
      <c r="O210" s="1613"/>
      <c r="P210" s="1613"/>
      <c r="Q210" s="1613"/>
      <c r="R210" s="1613"/>
      <c r="S210" s="1613"/>
      <c r="T210" s="1613"/>
      <c r="U210" s="1613"/>
      <c r="V210" s="1613"/>
    </row>
    <row r="211" spans="1:22" ht="14.25" customHeight="1">
      <c r="A211" s="1613"/>
      <c r="B211" s="1613"/>
      <c r="C211" s="1613"/>
      <c r="D211" s="1613"/>
      <c r="E211" s="1613"/>
      <c r="F211" s="1613"/>
      <c r="G211" s="1613"/>
      <c r="H211" s="1613"/>
      <c r="I211" s="1613"/>
      <c r="J211" s="1613"/>
      <c r="K211" s="1613"/>
      <c r="L211" s="1613"/>
      <c r="M211" s="1613"/>
      <c r="N211" s="1613"/>
      <c r="O211" s="1613"/>
      <c r="P211" s="1613"/>
      <c r="Q211" s="1613"/>
      <c r="R211" s="1613"/>
      <c r="S211" s="1613"/>
      <c r="T211" s="1613"/>
      <c r="U211" s="1613"/>
      <c r="V211" s="1613"/>
    </row>
    <row r="212" spans="1:22" ht="14.25" customHeight="1">
      <c r="A212" s="1613"/>
      <c r="B212" s="1613"/>
      <c r="C212" s="1613"/>
      <c r="D212" s="1613"/>
      <c r="E212" s="1613"/>
      <c r="F212" s="1613"/>
      <c r="G212" s="1613"/>
      <c r="H212" s="1613"/>
      <c r="I212" s="1613"/>
      <c r="J212" s="1613"/>
      <c r="K212" s="1613"/>
      <c r="L212" s="1613"/>
      <c r="M212" s="1613"/>
      <c r="N212" s="1613"/>
      <c r="O212" s="1613"/>
      <c r="P212" s="1613"/>
      <c r="Q212" s="1613"/>
      <c r="R212" s="1613"/>
      <c r="S212" s="1613"/>
      <c r="T212" s="1613"/>
      <c r="U212" s="1613"/>
      <c r="V212" s="1613"/>
    </row>
    <row r="213" spans="1:22" ht="14.25" customHeight="1">
      <c r="A213" s="1613"/>
      <c r="B213" s="1613"/>
      <c r="C213" s="1613"/>
      <c r="D213" s="1613"/>
      <c r="E213" s="1613"/>
      <c r="F213" s="1613"/>
      <c r="G213" s="1613"/>
      <c r="H213" s="1613"/>
      <c r="I213" s="1613"/>
      <c r="J213" s="1613"/>
      <c r="K213" s="1613"/>
      <c r="L213" s="1613"/>
      <c r="M213" s="1613"/>
      <c r="N213" s="1613"/>
      <c r="O213" s="1613"/>
      <c r="P213" s="1613"/>
      <c r="Q213" s="1613"/>
      <c r="R213" s="1613"/>
      <c r="S213" s="1613"/>
      <c r="T213" s="1613"/>
      <c r="U213" s="1613"/>
      <c r="V213" s="1613"/>
    </row>
    <row r="214" spans="1:22" ht="14.25" customHeight="1">
      <c r="A214" s="1613"/>
      <c r="B214" s="1613"/>
      <c r="C214" s="1613"/>
      <c r="D214" s="1613"/>
      <c r="E214" s="1613"/>
      <c r="F214" s="1613"/>
      <c r="G214" s="1613"/>
      <c r="H214" s="1613"/>
      <c r="I214" s="1613"/>
      <c r="J214" s="1613"/>
      <c r="K214" s="1613"/>
      <c r="L214" s="1613"/>
      <c r="M214" s="1613"/>
      <c r="N214" s="1613"/>
      <c r="O214" s="1613"/>
      <c r="P214" s="1613"/>
      <c r="Q214" s="1613"/>
      <c r="R214" s="1613"/>
      <c r="S214" s="1613"/>
      <c r="T214" s="1613"/>
      <c r="U214" s="1613"/>
      <c r="V214" s="1613"/>
    </row>
    <row r="215" spans="1:22" ht="14.25" customHeight="1">
      <c r="A215" s="1613"/>
      <c r="B215" s="1613"/>
      <c r="C215" s="1613"/>
      <c r="D215" s="1613"/>
      <c r="E215" s="1613"/>
      <c r="F215" s="1613"/>
      <c r="G215" s="1613"/>
      <c r="H215" s="1613"/>
      <c r="I215" s="1613"/>
      <c r="J215" s="1613"/>
      <c r="K215" s="1613"/>
      <c r="L215" s="1613"/>
      <c r="M215" s="1613"/>
      <c r="N215" s="1613"/>
      <c r="O215" s="1613"/>
      <c r="P215" s="1613"/>
      <c r="Q215" s="1613"/>
      <c r="R215" s="1613"/>
      <c r="S215" s="1613"/>
      <c r="T215" s="1613"/>
      <c r="U215" s="1613"/>
      <c r="V215" s="1613"/>
    </row>
    <row r="216" spans="1:22" ht="14.25" customHeight="1">
      <c r="A216" s="1613"/>
      <c r="B216" s="1613"/>
      <c r="C216" s="1613"/>
      <c r="D216" s="1613"/>
      <c r="E216" s="1613"/>
      <c r="F216" s="1613"/>
      <c r="G216" s="1613"/>
      <c r="H216" s="1613"/>
      <c r="I216" s="1613"/>
      <c r="J216" s="1613"/>
      <c r="K216" s="1613"/>
      <c r="L216" s="1613"/>
      <c r="M216" s="1613"/>
      <c r="N216" s="1613"/>
      <c r="O216" s="1613"/>
      <c r="P216" s="1613"/>
      <c r="Q216" s="1613"/>
      <c r="R216" s="1613"/>
      <c r="S216" s="1613"/>
      <c r="T216" s="1613"/>
      <c r="U216" s="1613"/>
      <c r="V216" s="1613"/>
    </row>
    <row r="217" spans="1:22" ht="14.25" customHeight="1">
      <c r="A217" s="1613"/>
      <c r="B217" s="1613"/>
      <c r="C217" s="1613"/>
      <c r="D217" s="1613"/>
      <c r="E217" s="1613"/>
      <c r="F217" s="1613"/>
      <c r="G217" s="1613"/>
      <c r="H217" s="1613"/>
      <c r="I217" s="1613"/>
      <c r="J217" s="1613"/>
      <c r="K217" s="1613"/>
      <c r="L217" s="1613"/>
      <c r="M217" s="1613"/>
      <c r="N217" s="1613"/>
      <c r="O217" s="1613"/>
      <c r="P217" s="1613"/>
      <c r="Q217" s="1613"/>
      <c r="R217" s="1613"/>
      <c r="S217" s="1613"/>
      <c r="T217" s="1613"/>
      <c r="U217" s="1613"/>
      <c r="V217" s="1613"/>
    </row>
    <row r="218" spans="1:22" ht="14.25" customHeight="1">
      <c r="A218" s="1613"/>
      <c r="B218" s="1613"/>
      <c r="C218" s="1613"/>
      <c r="D218" s="1613"/>
      <c r="E218" s="1613"/>
      <c r="F218" s="1613"/>
      <c r="G218" s="1613"/>
      <c r="H218" s="1613"/>
      <c r="I218" s="1613"/>
      <c r="J218" s="1613"/>
      <c r="K218" s="1613"/>
      <c r="L218" s="1613"/>
      <c r="M218" s="1613"/>
      <c r="N218" s="1613"/>
      <c r="O218" s="1613"/>
      <c r="P218" s="1613"/>
      <c r="Q218" s="1613"/>
      <c r="R218" s="1613"/>
      <c r="S218" s="1613"/>
      <c r="T218" s="1613"/>
      <c r="U218" s="1613"/>
      <c r="V218" s="1613"/>
    </row>
    <row r="219" spans="1:22" ht="14.25" customHeight="1">
      <c r="A219" s="1613"/>
      <c r="B219" s="1613"/>
      <c r="C219" s="1613"/>
      <c r="D219" s="1613"/>
      <c r="E219" s="1613"/>
      <c r="F219" s="1613"/>
      <c r="G219" s="1613"/>
      <c r="H219" s="1613"/>
      <c r="I219" s="1613"/>
      <c r="J219" s="1613"/>
      <c r="K219" s="1613"/>
      <c r="L219" s="1613"/>
      <c r="M219" s="1613"/>
      <c r="N219" s="1613"/>
      <c r="O219" s="1613"/>
      <c r="P219" s="1613"/>
      <c r="Q219" s="1613"/>
      <c r="R219" s="1613"/>
      <c r="S219" s="1613"/>
      <c r="T219" s="1613"/>
      <c r="U219" s="1613"/>
      <c r="V219" s="1613"/>
    </row>
    <row r="220" spans="1:22" ht="14.25" customHeight="1">
      <c r="A220" s="1613"/>
      <c r="B220" s="1613"/>
      <c r="C220" s="1613"/>
      <c r="D220" s="1613"/>
      <c r="E220" s="1613"/>
      <c r="F220" s="1613"/>
      <c r="G220" s="1613"/>
      <c r="H220" s="1613"/>
      <c r="I220" s="1613"/>
      <c r="J220" s="1613"/>
      <c r="K220" s="1613"/>
      <c r="L220" s="1613"/>
      <c r="M220" s="1613"/>
      <c r="N220" s="1613"/>
      <c r="O220" s="1613"/>
      <c r="P220" s="1613"/>
      <c r="Q220" s="1613"/>
      <c r="R220" s="1613"/>
      <c r="S220" s="1613"/>
      <c r="T220" s="1613"/>
      <c r="U220" s="1613"/>
      <c r="V220" s="1613"/>
    </row>
    <row r="221" spans="1:22" ht="14.25" customHeight="1">
      <c r="A221" s="1613"/>
      <c r="B221" s="1613"/>
      <c r="C221" s="1613"/>
      <c r="D221" s="1613"/>
      <c r="E221" s="1613"/>
      <c r="F221" s="1613"/>
      <c r="G221" s="1613"/>
      <c r="H221" s="1613"/>
      <c r="I221" s="1613"/>
      <c r="J221" s="1613"/>
      <c r="K221" s="1613"/>
      <c r="L221" s="1613"/>
      <c r="M221" s="1613"/>
      <c r="N221" s="1613"/>
      <c r="O221" s="1613"/>
      <c r="P221" s="1613"/>
      <c r="Q221" s="1613"/>
      <c r="R221" s="1613"/>
      <c r="S221" s="1613"/>
      <c r="T221" s="1613"/>
      <c r="U221" s="1613"/>
      <c r="V221" s="1613"/>
    </row>
    <row r="222" spans="1:22" ht="14.25" customHeight="1">
      <c r="A222" s="1613"/>
      <c r="B222" s="1613"/>
      <c r="C222" s="1613"/>
      <c r="D222" s="1613"/>
      <c r="E222" s="1613"/>
      <c r="F222" s="1613"/>
      <c r="G222" s="1613"/>
      <c r="H222" s="1613"/>
      <c r="I222" s="1613"/>
      <c r="J222" s="1613"/>
      <c r="K222" s="1613"/>
      <c r="L222" s="1613"/>
      <c r="M222" s="1613"/>
      <c r="N222" s="1613"/>
      <c r="O222" s="1613"/>
      <c r="P222" s="1613"/>
      <c r="Q222" s="1613"/>
      <c r="R222" s="1613"/>
      <c r="S222" s="1613"/>
      <c r="T222" s="1613"/>
      <c r="U222" s="1613"/>
      <c r="V222" s="1613"/>
    </row>
    <row r="223" spans="1:22" ht="14.25" customHeight="1">
      <c r="A223" s="1613"/>
      <c r="B223" s="1613"/>
      <c r="C223" s="1613"/>
      <c r="D223" s="1613"/>
      <c r="E223" s="1613"/>
      <c r="F223" s="1613"/>
      <c r="G223" s="1613"/>
      <c r="H223" s="1613"/>
      <c r="I223" s="1613"/>
      <c r="J223" s="1613"/>
      <c r="K223" s="1613"/>
      <c r="L223" s="1613"/>
      <c r="M223" s="1613"/>
      <c r="N223" s="1613"/>
      <c r="O223" s="1613"/>
      <c r="P223" s="1613"/>
      <c r="Q223" s="1613"/>
      <c r="R223" s="1613"/>
      <c r="S223" s="1613"/>
      <c r="T223" s="1613"/>
      <c r="U223" s="1613"/>
      <c r="V223" s="1613"/>
    </row>
    <row r="224" spans="1:22" ht="14.25" customHeight="1">
      <c r="A224" s="1613"/>
      <c r="B224" s="1613"/>
      <c r="C224" s="1613"/>
      <c r="D224" s="1613"/>
      <c r="E224" s="1613"/>
      <c r="F224" s="1613"/>
      <c r="G224" s="1613"/>
      <c r="H224" s="1613"/>
      <c r="I224" s="1613"/>
      <c r="J224" s="1613"/>
      <c r="K224" s="1613"/>
      <c r="L224" s="1613"/>
      <c r="M224" s="1613"/>
      <c r="N224" s="1613"/>
      <c r="O224" s="1613"/>
      <c r="P224" s="1613"/>
      <c r="Q224" s="1613"/>
      <c r="R224" s="1613"/>
      <c r="S224" s="1613"/>
      <c r="T224" s="1613"/>
      <c r="U224" s="1613"/>
      <c r="V224" s="1613"/>
    </row>
    <row r="225" spans="1:22" ht="14.25" customHeight="1">
      <c r="A225" s="1613"/>
      <c r="B225" s="1613"/>
      <c r="C225" s="1613"/>
      <c r="D225" s="1613"/>
      <c r="E225" s="1613"/>
      <c r="F225" s="1613"/>
      <c r="G225" s="1613"/>
      <c r="H225" s="1613"/>
      <c r="I225" s="1613"/>
      <c r="J225" s="1613"/>
      <c r="K225" s="1613"/>
      <c r="L225" s="1613"/>
      <c r="M225" s="1613"/>
      <c r="N225" s="1613"/>
      <c r="O225" s="1613"/>
      <c r="P225" s="1613"/>
      <c r="Q225" s="1613"/>
      <c r="R225" s="1613"/>
      <c r="S225" s="1613"/>
      <c r="T225" s="1613"/>
      <c r="U225" s="1613"/>
      <c r="V225" s="1613"/>
    </row>
    <row r="226" spans="1:22" ht="14.25" customHeight="1">
      <c r="A226" s="1613"/>
      <c r="B226" s="1613"/>
      <c r="C226" s="1613"/>
      <c r="D226" s="1613"/>
      <c r="E226" s="1613"/>
      <c r="F226" s="1613"/>
      <c r="G226" s="1613"/>
      <c r="H226" s="1613"/>
      <c r="I226" s="1613"/>
      <c r="J226" s="1613"/>
      <c r="K226" s="1613"/>
      <c r="L226" s="1613"/>
      <c r="M226" s="1613"/>
      <c r="N226" s="1613"/>
      <c r="O226" s="1613"/>
      <c r="P226" s="1613"/>
      <c r="Q226" s="1613"/>
      <c r="R226" s="1613"/>
      <c r="S226" s="1613"/>
      <c r="T226" s="1613"/>
      <c r="U226" s="1613"/>
      <c r="V226" s="1613"/>
    </row>
    <row r="227" spans="1:22" ht="14.25" customHeight="1">
      <c r="A227" s="1613"/>
      <c r="B227" s="1613"/>
      <c r="C227" s="1613"/>
      <c r="D227" s="1613"/>
      <c r="E227" s="1613"/>
      <c r="F227" s="1613"/>
      <c r="G227" s="1613"/>
      <c r="H227" s="1613"/>
      <c r="I227" s="1613"/>
      <c r="J227" s="1613"/>
      <c r="K227" s="1613"/>
      <c r="L227" s="1613"/>
      <c r="M227" s="1613"/>
      <c r="N227" s="1613"/>
      <c r="O227" s="1613"/>
      <c r="P227" s="1613"/>
      <c r="Q227" s="1613"/>
      <c r="R227" s="1613"/>
      <c r="S227" s="1613"/>
      <c r="T227" s="1613"/>
      <c r="U227" s="1613"/>
      <c r="V227" s="1613"/>
    </row>
    <row r="228" spans="1:22" ht="14.25" customHeight="1">
      <c r="A228" s="1613"/>
      <c r="B228" s="1613"/>
      <c r="C228" s="1613"/>
      <c r="D228" s="1613"/>
      <c r="E228" s="1613"/>
      <c r="F228" s="1613"/>
      <c r="G228" s="1613"/>
      <c r="H228" s="1613"/>
      <c r="I228" s="1613"/>
      <c r="J228" s="1613"/>
      <c r="K228" s="1613"/>
      <c r="L228" s="1613"/>
      <c r="M228" s="1613"/>
      <c r="N228" s="1613"/>
      <c r="O228" s="1613"/>
      <c r="P228" s="1613"/>
      <c r="Q228" s="1613"/>
      <c r="R228" s="1613"/>
      <c r="S228" s="1613"/>
      <c r="T228" s="1613"/>
      <c r="U228" s="1613"/>
      <c r="V228" s="1613"/>
    </row>
    <row r="229" spans="1:22" ht="14.25" customHeight="1">
      <c r="A229" s="1613"/>
      <c r="B229" s="1613"/>
      <c r="C229" s="1613"/>
      <c r="D229" s="1613"/>
      <c r="E229" s="1613"/>
      <c r="F229" s="1613"/>
      <c r="G229" s="1613"/>
      <c r="H229" s="1613"/>
      <c r="I229" s="1613"/>
      <c r="J229" s="1613"/>
      <c r="K229" s="1613"/>
      <c r="L229" s="1613"/>
      <c r="M229" s="1613"/>
      <c r="N229" s="1613"/>
      <c r="O229" s="1613"/>
      <c r="P229" s="1613"/>
      <c r="Q229" s="1613"/>
      <c r="R229" s="1613"/>
      <c r="S229" s="1613"/>
      <c r="T229" s="1613"/>
      <c r="U229" s="1613"/>
      <c r="V229" s="1613"/>
    </row>
    <row r="230" spans="1:22" ht="14.25" customHeight="1">
      <c r="A230" s="1613"/>
      <c r="B230" s="1613"/>
      <c r="C230" s="1613"/>
      <c r="D230" s="1613"/>
      <c r="E230" s="1613"/>
      <c r="F230" s="1613"/>
      <c r="G230" s="1613"/>
      <c r="H230" s="1613"/>
      <c r="I230" s="1613"/>
      <c r="J230" s="1613"/>
      <c r="K230" s="1613"/>
      <c r="L230" s="1613"/>
      <c r="M230" s="1613"/>
      <c r="N230" s="1613"/>
      <c r="O230" s="1613"/>
      <c r="P230" s="1613"/>
      <c r="Q230" s="1613"/>
      <c r="R230" s="1613"/>
      <c r="S230" s="1613"/>
      <c r="T230" s="1613"/>
      <c r="U230" s="1613"/>
      <c r="V230" s="1613"/>
    </row>
    <row r="231" spans="1:22" ht="14.25" customHeight="1">
      <c r="A231" s="1613"/>
      <c r="B231" s="1613"/>
      <c r="C231" s="1613"/>
      <c r="D231" s="1613"/>
      <c r="E231" s="1613"/>
      <c r="F231" s="1613"/>
      <c r="G231" s="1613"/>
      <c r="H231" s="1613"/>
      <c r="I231" s="1613"/>
      <c r="J231" s="1613"/>
      <c r="K231" s="1613"/>
      <c r="L231" s="1613"/>
      <c r="M231" s="1613"/>
      <c r="N231" s="1613"/>
      <c r="O231" s="1613"/>
      <c r="P231" s="1613"/>
      <c r="Q231" s="1613"/>
      <c r="R231" s="1613"/>
      <c r="S231" s="1613"/>
      <c r="T231" s="1613"/>
      <c r="U231" s="1613"/>
      <c r="V231" s="1613"/>
    </row>
    <row r="232" spans="1:22" ht="14.25" customHeight="1">
      <c r="A232" s="1613"/>
      <c r="B232" s="1613"/>
      <c r="C232" s="1613"/>
      <c r="D232" s="1613"/>
      <c r="E232" s="1613"/>
      <c r="F232" s="1613"/>
      <c r="G232" s="1613"/>
      <c r="H232" s="1613"/>
      <c r="I232" s="1613"/>
      <c r="J232" s="1613"/>
      <c r="K232" s="1613"/>
      <c r="L232" s="1613"/>
      <c r="M232" s="1613"/>
      <c r="N232" s="1613"/>
      <c r="O232" s="1613"/>
      <c r="P232" s="1613"/>
      <c r="Q232" s="1613"/>
      <c r="R232" s="1613"/>
      <c r="S232" s="1613"/>
      <c r="T232" s="1613"/>
      <c r="U232" s="1613"/>
      <c r="V232" s="1613"/>
    </row>
    <row r="233" spans="1:22" ht="14.25" customHeight="1">
      <c r="A233" s="1613"/>
      <c r="B233" s="1613"/>
      <c r="C233" s="1613"/>
      <c r="D233" s="1613"/>
      <c r="E233" s="1613"/>
      <c r="F233" s="1613"/>
      <c r="G233" s="1613"/>
      <c r="H233" s="1613"/>
      <c r="I233" s="1613"/>
      <c r="J233" s="1613"/>
      <c r="K233" s="1613"/>
      <c r="L233" s="1613"/>
      <c r="M233" s="1613"/>
      <c r="N233" s="1613"/>
      <c r="O233" s="1613"/>
      <c r="P233" s="1613"/>
      <c r="Q233" s="1613"/>
      <c r="R233" s="1613"/>
      <c r="S233" s="1613"/>
      <c r="T233" s="1613"/>
      <c r="U233" s="1613"/>
      <c r="V233" s="1613"/>
    </row>
    <row r="234" spans="1:22" ht="14.25" customHeight="1">
      <c r="A234" s="1613"/>
      <c r="B234" s="1613"/>
      <c r="C234" s="1613"/>
      <c r="D234" s="1613"/>
      <c r="E234" s="1613"/>
      <c r="F234" s="1613"/>
      <c r="G234" s="1613"/>
      <c r="H234" s="1613"/>
      <c r="I234" s="1613"/>
      <c r="J234" s="1613"/>
      <c r="K234" s="1613"/>
      <c r="L234" s="1613"/>
      <c r="M234" s="1613"/>
      <c r="N234" s="1613"/>
      <c r="O234" s="1613"/>
      <c r="P234" s="1613"/>
      <c r="Q234" s="1613"/>
      <c r="R234" s="1613"/>
      <c r="S234" s="1613"/>
      <c r="T234" s="1613"/>
      <c r="U234" s="1613"/>
      <c r="V234" s="1613"/>
    </row>
    <row r="235" spans="1:22" ht="14.25" customHeight="1">
      <c r="A235" s="1613"/>
      <c r="B235" s="1613"/>
      <c r="C235" s="1613"/>
      <c r="D235" s="1613"/>
      <c r="E235" s="1613"/>
      <c r="F235" s="1613"/>
      <c r="G235" s="1613"/>
      <c r="H235" s="1613"/>
      <c r="I235" s="1613"/>
      <c r="J235" s="1613"/>
      <c r="K235" s="1613"/>
      <c r="L235" s="1613"/>
      <c r="M235" s="1613"/>
      <c r="N235" s="1613"/>
      <c r="O235" s="1613"/>
      <c r="P235" s="1613"/>
      <c r="Q235" s="1613"/>
      <c r="R235" s="1613"/>
      <c r="S235" s="1613"/>
      <c r="T235" s="1613"/>
      <c r="U235" s="1613"/>
      <c r="V235" s="1613"/>
    </row>
    <row r="236" spans="1:22" ht="14.25" customHeight="1">
      <c r="A236" s="1613"/>
      <c r="B236" s="1613"/>
      <c r="C236" s="1613"/>
      <c r="D236" s="1613"/>
      <c r="E236" s="1613"/>
      <c r="F236" s="1613"/>
      <c r="G236" s="1613"/>
      <c r="H236" s="1613"/>
      <c r="I236" s="1613"/>
      <c r="J236" s="1613"/>
      <c r="K236" s="1613"/>
      <c r="L236" s="1613"/>
      <c r="M236" s="1613"/>
      <c r="N236" s="1613"/>
      <c r="O236" s="1613"/>
      <c r="P236" s="1613"/>
      <c r="Q236" s="1613"/>
      <c r="R236" s="1613"/>
      <c r="S236" s="1613"/>
      <c r="T236" s="1613"/>
      <c r="U236" s="1613"/>
      <c r="V236" s="1613"/>
    </row>
    <row r="237" spans="1:22" ht="14.25" customHeight="1">
      <c r="A237" s="1613"/>
      <c r="B237" s="1613"/>
      <c r="C237" s="1613"/>
      <c r="D237" s="1613"/>
      <c r="E237" s="1613"/>
      <c r="F237" s="1613"/>
      <c r="G237" s="1613"/>
      <c r="H237" s="1613"/>
      <c r="I237" s="1613"/>
      <c r="J237" s="1613"/>
      <c r="K237" s="1613"/>
      <c r="L237" s="1613"/>
      <c r="M237" s="1613"/>
      <c r="N237" s="1613"/>
      <c r="O237" s="1613"/>
      <c r="P237" s="1613"/>
      <c r="Q237" s="1613"/>
      <c r="R237" s="1613"/>
      <c r="S237" s="1613"/>
      <c r="T237" s="1613"/>
      <c r="U237" s="1613"/>
      <c r="V237" s="1613"/>
    </row>
    <row r="238" spans="1:22" ht="14.25" customHeight="1">
      <c r="A238" s="1613"/>
      <c r="B238" s="1613"/>
      <c r="C238" s="1613"/>
      <c r="D238" s="1613"/>
      <c r="E238" s="1613"/>
      <c r="F238" s="1613"/>
      <c r="G238" s="1613"/>
      <c r="H238" s="1613"/>
      <c r="I238" s="1613"/>
      <c r="J238" s="1613"/>
      <c r="K238" s="1613"/>
      <c r="L238" s="1613"/>
      <c r="M238" s="1613"/>
      <c r="N238" s="1613"/>
      <c r="O238" s="1613"/>
      <c r="P238" s="1613"/>
      <c r="Q238" s="1613"/>
      <c r="R238" s="1613"/>
      <c r="S238" s="1613"/>
      <c r="T238" s="1613"/>
      <c r="U238" s="1613"/>
      <c r="V238" s="1613"/>
    </row>
    <row r="239" spans="1:22" ht="14.25" customHeight="1">
      <c r="A239" s="1613"/>
      <c r="B239" s="1613"/>
      <c r="C239" s="1613"/>
      <c r="D239" s="1613"/>
      <c r="E239" s="1613"/>
      <c r="F239" s="1613"/>
      <c r="G239" s="1613"/>
      <c r="H239" s="1613"/>
      <c r="I239" s="1613"/>
      <c r="J239" s="1613"/>
      <c r="K239" s="1613"/>
      <c r="L239" s="1613"/>
      <c r="M239" s="1613"/>
      <c r="N239" s="1613"/>
      <c r="O239" s="1613"/>
      <c r="P239" s="1613"/>
      <c r="Q239" s="1613"/>
      <c r="R239" s="1613"/>
      <c r="S239" s="1613"/>
      <c r="T239" s="1613"/>
      <c r="U239" s="1613"/>
      <c r="V239" s="1613"/>
    </row>
    <row r="240" spans="1:22" ht="14.25" customHeight="1">
      <c r="A240" s="1613"/>
      <c r="B240" s="1613"/>
      <c r="C240" s="1613"/>
      <c r="D240" s="1613"/>
      <c r="E240" s="1613"/>
      <c r="F240" s="1613"/>
      <c r="G240" s="1613"/>
      <c r="H240" s="1613"/>
      <c r="I240" s="1613"/>
      <c r="J240" s="1613"/>
      <c r="K240" s="1613"/>
      <c r="L240" s="1613"/>
      <c r="M240" s="1613"/>
      <c r="N240" s="1613"/>
      <c r="O240" s="1613"/>
      <c r="P240" s="1613"/>
      <c r="Q240" s="1613"/>
      <c r="R240" s="1613"/>
      <c r="S240" s="1613"/>
      <c r="T240" s="1613"/>
      <c r="U240" s="1613"/>
      <c r="V240" s="1613"/>
    </row>
    <row r="241" spans="1:22" ht="14.25" customHeight="1">
      <c r="A241" s="1613"/>
      <c r="B241" s="1613"/>
      <c r="C241" s="1613"/>
      <c r="D241" s="1613"/>
      <c r="E241" s="1613"/>
      <c r="F241" s="1613"/>
      <c r="G241" s="1613"/>
      <c r="H241" s="1613"/>
      <c r="I241" s="1613"/>
      <c r="J241" s="1613"/>
      <c r="K241" s="1613"/>
      <c r="L241" s="1613"/>
      <c r="M241" s="1613"/>
      <c r="N241" s="1613"/>
      <c r="O241" s="1613"/>
      <c r="P241" s="1613"/>
      <c r="Q241" s="1613"/>
      <c r="R241" s="1613"/>
      <c r="S241" s="1613"/>
      <c r="T241" s="1613"/>
      <c r="U241" s="1613"/>
      <c r="V241" s="1613"/>
    </row>
    <row r="242" spans="1:22" ht="14.25" customHeight="1">
      <c r="A242" s="1613"/>
      <c r="B242" s="1613"/>
      <c r="C242" s="1613"/>
      <c r="D242" s="1613"/>
      <c r="E242" s="1613"/>
      <c r="F242" s="1613"/>
      <c r="G242" s="1613"/>
      <c r="H242" s="1613"/>
      <c r="I242" s="1613"/>
      <c r="J242" s="1613"/>
      <c r="K242" s="1613"/>
      <c r="L242" s="1613"/>
      <c r="M242" s="1613"/>
      <c r="N242" s="1613"/>
      <c r="O242" s="1613"/>
      <c r="P242" s="1613"/>
      <c r="Q242" s="1613"/>
      <c r="R242" s="1613"/>
      <c r="S242" s="1613"/>
      <c r="T242" s="1613"/>
      <c r="U242" s="1613"/>
      <c r="V242" s="1613"/>
    </row>
    <row r="243" spans="1:22" ht="14.25" customHeight="1">
      <c r="A243" s="1613"/>
      <c r="B243" s="1613"/>
      <c r="C243" s="1613"/>
      <c r="D243" s="1613"/>
      <c r="E243" s="1613"/>
      <c r="F243" s="1613"/>
      <c r="G243" s="1613"/>
      <c r="H243" s="1613"/>
      <c r="I243" s="1613"/>
      <c r="J243" s="1613"/>
      <c r="K243" s="1613"/>
      <c r="L243" s="1613"/>
      <c r="M243" s="1613"/>
      <c r="N243" s="1613"/>
      <c r="O243" s="1613"/>
      <c r="P243" s="1613"/>
      <c r="Q243" s="1613"/>
      <c r="R243" s="1613"/>
      <c r="S243" s="1613"/>
      <c r="T243" s="1613"/>
      <c r="U243" s="1613"/>
      <c r="V243" s="1613"/>
    </row>
    <row r="244" spans="1:22" ht="14.25" customHeight="1">
      <c r="A244" s="1613"/>
      <c r="B244" s="1613"/>
      <c r="C244" s="1613"/>
      <c r="D244" s="1613"/>
      <c r="E244" s="1613"/>
      <c r="F244" s="1613"/>
      <c r="G244" s="1613"/>
      <c r="H244" s="1613"/>
      <c r="I244" s="1613"/>
      <c r="J244" s="1613"/>
      <c r="K244" s="1613"/>
      <c r="L244" s="1613"/>
      <c r="M244" s="1613"/>
      <c r="N244" s="1613"/>
      <c r="O244" s="1613"/>
      <c r="P244" s="1613"/>
      <c r="Q244" s="1613"/>
      <c r="R244" s="1613"/>
      <c r="S244" s="1613"/>
      <c r="T244" s="1613"/>
      <c r="U244" s="1613"/>
      <c r="V244" s="1613"/>
    </row>
    <row r="245" spans="1:22" ht="14.25" customHeight="1">
      <c r="A245" s="1613"/>
      <c r="B245" s="1613"/>
      <c r="C245" s="1613"/>
      <c r="D245" s="1613"/>
      <c r="E245" s="1613"/>
      <c r="F245" s="1613"/>
      <c r="G245" s="1613"/>
      <c r="H245" s="1613"/>
      <c r="I245" s="1613"/>
      <c r="J245" s="1613"/>
      <c r="K245" s="1613"/>
      <c r="L245" s="1613"/>
      <c r="M245" s="1613"/>
      <c r="N245" s="1613"/>
      <c r="O245" s="1613"/>
      <c r="P245" s="1613"/>
      <c r="Q245" s="1613"/>
      <c r="R245" s="1613"/>
      <c r="S245" s="1613"/>
      <c r="T245" s="1613"/>
      <c r="U245" s="1613"/>
      <c r="V245" s="1613"/>
    </row>
    <row r="246" spans="1:22" ht="14.25" customHeight="1">
      <c r="A246" s="1613"/>
      <c r="B246" s="1613"/>
      <c r="C246" s="1613"/>
      <c r="D246" s="1613"/>
      <c r="E246" s="1613"/>
      <c r="F246" s="1613"/>
      <c r="G246" s="1613"/>
      <c r="H246" s="1613"/>
      <c r="I246" s="1613"/>
      <c r="J246" s="1613"/>
      <c r="K246" s="1613"/>
      <c r="L246" s="1613"/>
      <c r="M246" s="1613"/>
      <c r="N246" s="1613"/>
      <c r="O246" s="1613"/>
      <c r="P246" s="1613"/>
      <c r="Q246" s="1613"/>
      <c r="R246" s="1613"/>
      <c r="S246" s="1613"/>
      <c r="T246" s="1613"/>
      <c r="U246" s="1613"/>
      <c r="V246" s="1613"/>
    </row>
    <row r="247" spans="1:22" ht="14.25" customHeight="1">
      <c r="A247" s="1613"/>
      <c r="B247" s="1613"/>
      <c r="C247" s="1613"/>
      <c r="D247" s="1613"/>
      <c r="E247" s="1613"/>
      <c r="F247" s="1613"/>
      <c r="G247" s="1613"/>
      <c r="H247" s="1613"/>
      <c r="I247" s="1613"/>
      <c r="J247" s="1613"/>
      <c r="K247" s="1613"/>
      <c r="L247" s="1613"/>
      <c r="M247" s="1613"/>
      <c r="N247" s="1613"/>
      <c r="O247" s="1613"/>
      <c r="P247" s="1613"/>
      <c r="Q247" s="1613"/>
      <c r="R247" s="1613"/>
      <c r="S247" s="1613"/>
      <c r="T247" s="1613"/>
      <c r="U247" s="1613"/>
      <c r="V247" s="1613"/>
    </row>
    <row r="248" spans="1:22" ht="14.25" customHeight="1">
      <c r="A248" s="1613"/>
      <c r="B248" s="1613"/>
      <c r="C248" s="1613"/>
      <c r="D248" s="1613"/>
      <c r="E248" s="1613"/>
      <c r="F248" s="1613"/>
      <c r="G248" s="1613"/>
      <c r="H248" s="1613"/>
      <c r="I248" s="1613"/>
      <c r="J248" s="1613"/>
      <c r="K248" s="1613"/>
      <c r="L248" s="1613"/>
      <c r="M248" s="1613"/>
      <c r="N248" s="1613"/>
      <c r="O248" s="1613"/>
      <c r="P248" s="1613"/>
      <c r="Q248" s="1613"/>
      <c r="R248" s="1613"/>
      <c r="S248" s="1613"/>
      <c r="T248" s="1613"/>
      <c r="U248" s="1613"/>
      <c r="V248" s="1613"/>
    </row>
    <row r="249" spans="1:22" ht="14.25" customHeight="1">
      <c r="A249" s="1613"/>
      <c r="B249" s="1613"/>
      <c r="C249" s="1613"/>
      <c r="D249" s="1613"/>
      <c r="E249" s="1613"/>
      <c r="F249" s="1613"/>
      <c r="G249" s="1613"/>
      <c r="H249" s="1613"/>
      <c r="I249" s="1613"/>
      <c r="J249" s="1613"/>
      <c r="K249" s="1613"/>
      <c r="L249" s="1613"/>
      <c r="M249" s="1613"/>
      <c r="N249" s="1613"/>
      <c r="O249" s="1613"/>
      <c r="P249" s="1613"/>
      <c r="Q249" s="1613"/>
      <c r="R249" s="1613"/>
      <c r="S249" s="1613"/>
      <c r="T249" s="1613"/>
      <c r="U249" s="1613"/>
      <c r="V249" s="1613"/>
    </row>
    <row r="250" spans="1:22" ht="14.25" customHeight="1">
      <c r="A250" s="1613"/>
      <c r="B250" s="1613"/>
      <c r="C250" s="1613"/>
      <c r="D250" s="1613"/>
      <c r="E250" s="1613"/>
      <c r="F250" s="1613"/>
      <c r="G250" s="1613"/>
      <c r="H250" s="1613"/>
      <c r="I250" s="1613"/>
      <c r="J250" s="1613"/>
      <c r="K250" s="1613"/>
      <c r="L250" s="1613"/>
      <c r="M250" s="1613"/>
      <c r="N250" s="1613"/>
      <c r="O250" s="1613"/>
      <c r="P250" s="1613"/>
      <c r="Q250" s="1613"/>
      <c r="R250" s="1613"/>
      <c r="S250" s="1613"/>
      <c r="T250" s="1613"/>
      <c r="U250" s="1613"/>
      <c r="V250" s="1613"/>
    </row>
    <row r="251" spans="1:22" ht="14.25" customHeight="1">
      <c r="A251" s="1613"/>
      <c r="B251" s="1613"/>
      <c r="C251" s="1613"/>
      <c r="D251" s="1613"/>
      <c r="E251" s="1613"/>
      <c r="F251" s="1613"/>
      <c r="G251" s="1613"/>
      <c r="H251" s="1613"/>
      <c r="I251" s="1613"/>
      <c r="J251" s="1613"/>
      <c r="K251" s="1613"/>
      <c r="L251" s="1613"/>
      <c r="M251" s="1613"/>
      <c r="N251" s="1613"/>
      <c r="O251" s="1613"/>
      <c r="P251" s="1613"/>
      <c r="Q251" s="1613"/>
      <c r="R251" s="1613"/>
      <c r="S251" s="1613"/>
      <c r="T251" s="1613"/>
      <c r="U251" s="1613"/>
      <c r="V251" s="1613"/>
    </row>
    <row r="252" spans="1:22" ht="14.25" customHeight="1">
      <c r="A252" s="1613"/>
      <c r="B252" s="1613"/>
      <c r="C252" s="1613"/>
      <c r="D252" s="1613"/>
      <c r="E252" s="1613"/>
      <c r="F252" s="1613"/>
      <c r="G252" s="1613"/>
      <c r="H252" s="1613"/>
      <c r="I252" s="1613"/>
      <c r="J252" s="1613"/>
      <c r="K252" s="1613"/>
      <c r="L252" s="1613"/>
      <c r="M252" s="1613"/>
      <c r="N252" s="1613"/>
      <c r="O252" s="1613"/>
      <c r="P252" s="1613"/>
      <c r="Q252" s="1613"/>
      <c r="R252" s="1613"/>
      <c r="S252" s="1613"/>
      <c r="T252" s="1613"/>
      <c r="U252" s="1613"/>
      <c r="V252" s="1613"/>
    </row>
    <row r="253" spans="1:22" ht="14.25" customHeight="1">
      <c r="A253" s="1613"/>
      <c r="B253" s="1613"/>
      <c r="C253" s="1613"/>
      <c r="D253" s="1613"/>
      <c r="E253" s="1613"/>
      <c r="F253" s="1613"/>
      <c r="G253" s="1613"/>
      <c r="H253" s="1613"/>
      <c r="I253" s="1613"/>
      <c r="J253" s="1613"/>
      <c r="K253" s="1613"/>
      <c r="L253" s="1613"/>
      <c r="M253" s="1613"/>
      <c r="N253" s="1613"/>
      <c r="O253" s="1613"/>
      <c r="P253" s="1613"/>
      <c r="Q253" s="1613"/>
      <c r="R253" s="1613"/>
      <c r="S253" s="1613"/>
      <c r="T253" s="1613"/>
      <c r="U253" s="1613"/>
      <c r="V253" s="1613"/>
    </row>
    <row r="254" spans="1:22" ht="14.25" customHeight="1">
      <c r="A254" s="1613"/>
      <c r="B254" s="1613"/>
      <c r="C254" s="1613"/>
      <c r="D254" s="1613"/>
      <c r="E254" s="1613"/>
      <c r="F254" s="1613"/>
      <c r="G254" s="1613"/>
      <c r="H254" s="1613"/>
      <c r="I254" s="1613"/>
      <c r="J254" s="1613"/>
      <c r="K254" s="1613"/>
      <c r="L254" s="1613"/>
      <c r="M254" s="1613"/>
      <c r="N254" s="1613"/>
      <c r="O254" s="1613"/>
      <c r="P254" s="1613"/>
      <c r="Q254" s="1613"/>
      <c r="R254" s="1613"/>
      <c r="S254" s="1613"/>
      <c r="T254" s="1613"/>
      <c r="U254" s="1613"/>
      <c r="V254" s="1613"/>
    </row>
    <row r="255" spans="1:22" ht="14.25" customHeight="1">
      <c r="A255" s="1613"/>
      <c r="B255" s="1613"/>
      <c r="C255" s="1613"/>
      <c r="D255" s="1613"/>
      <c r="E255" s="1613"/>
      <c r="F255" s="1613"/>
      <c r="G255" s="1613"/>
      <c r="H255" s="1613"/>
      <c r="I255" s="1613"/>
      <c r="J255" s="1613"/>
      <c r="K255" s="1613"/>
      <c r="L255" s="1613"/>
      <c r="M255" s="1613"/>
      <c r="N255" s="1613"/>
      <c r="O255" s="1613"/>
      <c r="P255" s="1613"/>
      <c r="Q255" s="1613"/>
      <c r="R255" s="1613"/>
      <c r="S255" s="1613"/>
      <c r="T255" s="1613"/>
      <c r="U255" s="1613"/>
      <c r="V255" s="1613"/>
    </row>
    <row r="256" spans="1:22" ht="14.25" customHeight="1">
      <c r="A256" s="1613"/>
      <c r="B256" s="1613"/>
      <c r="C256" s="1613"/>
      <c r="D256" s="1613"/>
      <c r="E256" s="1613"/>
      <c r="F256" s="1613"/>
      <c r="G256" s="1613"/>
      <c r="H256" s="1613"/>
      <c r="I256" s="1613"/>
      <c r="J256" s="1613"/>
      <c r="K256" s="1613"/>
      <c r="L256" s="1613"/>
      <c r="M256" s="1613"/>
      <c r="N256" s="1613"/>
      <c r="O256" s="1613"/>
      <c r="P256" s="1613"/>
      <c r="Q256" s="1613"/>
      <c r="R256" s="1613"/>
      <c r="S256" s="1613"/>
      <c r="T256" s="1613"/>
      <c r="U256" s="1613"/>
      <c r="V256" s="1613"/>
    </row>
    <row r="257" spans="1:22" ht="14.25" customHeight="1">
      <c r="A257" s="1613"/>
      <c r="B257" s="1613"/>
      <c r="C257" s="1613"/>
      <c r="D257" s="1613"/>
      <c r="E257" s="1613"/>
      <c r="F257" s="1613"/>
      <c r="G257" s="1613"/>
      <c r="H257" s="1613"/>
      <c r="I257" s="1613"/>
      <c r="J257" s="1613"/>
      <c r="K257" s="1613"/>
      <c r="L257" s="1613"/>
      <c r="M257" s="1613"/>
      <c r="N257" s="1613"/>
      <c r="O257" s="1613"/>
      <c r="P257" s="1613"/>
      <c r="Q257" s="1613"/>
      <c r="R257" s="1613"/>
      <c r="S257" s="1613"/>
      <c r="T257" s="1613"/>
      <c r="U257" s="1613"/>
      <c r="V257" s="1613"/>
    </row>
    <row r="258" spans="1:22" ht="14.25" customHeight="1">
      <c r="A258" s="1613"/>
      <c r="B258" s="1613"/>
      <c r="C258" s="1613"/>
      <c r="D258" s="1613"/>
      <c r="E258" s="1613"/>
      <c r="F258" s="1613"/>
      <c r="G258" s="1613"/>
      <c r="H258" s="1613"/>
      <c r="I258" s="1613"/>
      <c r="J258" s="1613"/>
      <c r="K258" s="1613"/>
      <c r="L258" s="1613"/>
      <c r="M258" s="1613"/>
      <c r="N258" s="1613"/>
      <c r="O258" s="1613"/>
      <c r="P258" s="1613"/>
      <c r="Q258" s="1613"/>
      <c r="R258" s="1613"/>
      <c r="S258" s="1613"/>
      <c r="T258" s="1613"/>
      <c r="U258" s="1613"/>
      <c r="V258" s="1613"/>
    </row>
    <row r="259" spans="1:22" ht="14.25" customHeight="1">
      <c r="A259" s="1613"/>
      <c r="B259" s="1613"/>
      <c r="C259" s="1613"/>
      <c r="D259" s="1613"/>
      <c r="E259" s="1613"/>
      <c r="F259" s="1613"/>
      <c r="G259" s="1613"/>
      <c r="H259" s="1613"/>
      <c r="I259" s="1613"/>
      <c r="J259" s="1613"/>
      <c r="K259" s="1613"/>
      <c r="L259" s="1613"/>
      <c r="M259" s="1613"/>
      <c r="N259" s="1613"/>
      <c r="O259" s="1613"/>
      <c r="P259" s="1613"/>
      <c r="Q259" s="1613"/>
      <c r="R259" s="1613"/>
      <c r="S259" s="1613"/>
      <c r="T259" s="1613"/>
      <c r="U259" s="1613"/>
      <c r="V259" s="1613"/>
    </row>
    <row r="260" spans="1:22" ht="14.25" customHeight="1">
      <c r="A260" s="1613"/>
      <c r="B260" s="1613"/>
      <c r="C260" s="1613"/>
      <c r="D260" s="1613"/>
      <c r="E260" s="1613"/>
      <c r="F260" s="1613"/>
      <c r="G260" s="1613"/>
      <c r="H260" s="1613"/>
      <c r="I260" s="1613"/>
      <c r="J260" s="1613"/>
      <c r="K260" s="1613"/>
      <c r="L260" s="1613"/>
      <c r="M260" s="1613"/>
      <c r="N260" s="1613"/>
      <c r="O260" s="1613"/>
      <c r="P260" s="1613"/>
      <c r="Q260" s="1613"/>
      <c r="R260" s="1613"/>
      <c r="S260" s="1613"/>
      <c r="T260" s="1613"/>
      <c r="U260" s="1613"/>
      <c r="V260" s="1613"/>
    </row>
    <row r="261" spans="1:22" ht="14.25" customHeight="1">
      <c r="A261" s="1613"/>
      <c r="B261" s="1613"/>
      <c r="C261" s="1613"/>
      <c r="D261" s="1613"/>
      <c r="E261" s="1613"/>
      <c r="F261" s="1613"/>
      <c r="G261" s="1613"/>
      <c r="H261" s="1613"/>
      <c r="I261" s="1613"/>
      <c r="J261" s="1613"/>
      <c r="K261" s="1613"/>
      <c r="L261" s="1613"/>
      <c r="M261" s="1613"/>
      <c r="N261" s="1613"/>
      <c r="O261" s="1613"/>
      <c r="P261" s="1613"/>
      <c r="Q261" s="1613"/>
      <c r="R261" s="1613"/>
      <c r="S261" s="1613"/>
      <c r="T261" s="1613"/>
      <c r="U261" s="1613"/>
      <c r="V261" s="1613"/>
    </row>
    <row r="262" spans="1:22" ht="14.25" customHeight="1">
      <c r="A262" s="1613"/>
      <c r="B262" s="1613"/>
      <c r="C262" s="1613"/>
      <c r="D262" s="1613"/>
      <c r="E262" s="1613"/>
      <c r="F262" s="1613"/>
      <c r="G262" s="1613"/>
      <c r="H262" s="1613"/>
      <c r="I262" s="1613"/>
      <c r="J262" s="1613"/>
      <c r="K262" s="1613"/>
      <c r="L262" s="1613"/>
      <c r="M262" s="1613"/>
      <c r="N262" s="1613"/>
      <c r="O262" s="1613"/>
      <c r="P262" s="1613"/>
      <c r="Q262" s="1613"/>
      <c r="R262" s="1613"/>
      <c r="S262" s="1613"/>
      <c r="T262" s="1613"/>
      <c r="U262" s="1613"/>
      <c r="V262" s="1613"/>
    </row>
    <row r="263" spans="1:22" ht="14.25" customHeight="1">
      <c r="A263" s="1613"/>
      <c r="B263" s="1613"/>
      <c r="C263" s="1613"/>
      <c r="D263" s="1613"/>
      <c r="E263" s="1613"/>
      <c r="F263" s="1613"/>
      <c r="G263" s="1613"/>
      <c r="H263" s="1613"/>
      <c r="I263" s="1613"/>
      <c r="J263" s="1613"/>
      <c r="K263" s="1613"/>
      <c r="L263" s="1613"/>
      <c r="M263" s="1613"/>
      <c r="N263" s="1613"/>
      <c r="O263" s="1613"/>
      <c r="P263" s="1613"/>
      <c r="Q263" s="1613"/>
      <c r="R263" s="1613"/>
      <c r="S263" s="1613"/>
      <c r="T263" s="1613"/>
      <c r="U263" s="1613"/>
      <c r="V263" s="1613"/>
    </row>
    <row r="264" spans="1:22" ht="14.25" customHeight="1">
      <c r="A264" s="1613"/>
      <c r="B264" s="1613"/>
      <c r="C264" s="1613"/>
      <c r="D264" s="1613"/>
      <c r="E264" s="1613"/>
      <c r="F264" s="1613"/>
      <c r="G264" s="1613"/>
      <c r="H264" s="1613"/>
      <c r="I264" s="1613"/>
      <c r="J264" s="1613"/>
      <c r="K264" s="1613"/>
      <c r="L264" s="1613"/>
      <c r="M264" s="1613"/>
      <c r="N264" s="1613"/>
      <c r="O264" s="1613"/>
      <c r="P264" s="1613"/>
      <c r="Q264" s="1613"/>
      <c r="R264" s="1613"/>
      <c r="S264" s="1613"/>
      <c r="T264" s="1613"/>
      <c r="U264" s="1613"/>
      <c r="V264" s="1613"/>
    </row>
    <row r="265" spans="1:22" ht="14.25" customHeight="1">
      <c r="A265" s="1613"/>
      <c r="B265" s="1613"/>
      <c r="C265" s="1613"/>
      <c r="D265" s="1613"/>
      <c r="E265" s="1613"/>
      <c r="F265" s="1613"/>
      <c r="G265" s="1613"/>
      <c r="H265" s="1613"/>
      <c r="I265" s="1613"/>
      <c r="J265" s="1613"/>
      <c r="K265" s="1613"/>
      <c r="L265" s="1613"/>
      <c r="M265" s="1613"/>
      <c r="N265" s="1613"/>
      <c r="O265" s="1613"/>
      <c r="P265" s="1613"/>
      <c r="Q265" s="1613"/>
      <c r="R265" s="1613"/>
      <c r="S265" s="1613"/>
      <c r="T265" s="1613"/>
      <c r="U265" s="1613"/>
      <c r="V265" s="1613"/>
    </row>
    <row r="266" spans="1:22" ht="14.25" customHeight="1">
      <c r="A266" s="1613"/>
      <c r="B266" s="1613"/>
      <c r="C266" s="1613"/>
      <c r="D266" s="1613"/>
      <c r="E266" s="1613"/>
      <c r="F266" s="1613"/>
      <c r="G266" s="1613"/>
      <c r="H266" s="1613"/>
      <c r="I266" s="1613"/>
      <c r="J266" s="1613"/>
      <c r="K266" s="1613"/>
      <c r="L266" s="1613"/>
      <c r="M266" s="1613"/>
      <c r="N266" s="1613"/>
      <c r="O266" s="1613"/>
      <c r="P266" s="1613"/>
      <c r="Q266" s="1613"/>
      <c r="R266" s="1613"/>
      <c r="S266" s="1613"/>
      <c r="T266" s="1613"/>
      <c r="U266" s="1613"/>
      <c r="V266" s="1613"/>
    </row>
    <row r="267" spans="1:22" ht="14.25" customHeight="1">
      <c r="A267" s="1613"/>
      <c r="B267" s="1613"/>
      <c r="C267" s="1613"/>
      <c r="D267" s="1613"/>
      <c r="E267" s="1613"/>
      <c r="F267" s="1613"/>
      <c r="G267" s="1613"/>
      <c r="H267" s="1613"/>
      <c r="I267" s="1613"/>
      <c r="J267" s="1613"/>
      <c r="K267" s="1613"/>
      <c r="L267" s="1613"/>
      <c r="M267" s="1613"/>
      <c r="N267" s="1613"/>
      <c r="O267" s="1613"/>
      <c r="P267" s="1613"/>
      <c r="Q267" s="1613"/>
      <c r="R267" s="1613"/>
      <c r="S267" s="1613"/>
      <c r="T267" s="1613"/>
      <c r="U267" s="1613"/>
      <c r="V267" s="1613"/>
    </row>
    <row r="268" spans="1:22" ht="14.25" customHeight="1">
      <c r="A268" s="1613"/>
      <c r="B268" s="1613"/>
      <c r="C268" s="1613"/>
      <c r="D268" s="1613"/>
      <c r="E268" s="1613"/>
      <c r="F268" s="1613"/>
      <c r="G268" s="1613"/>
      <c r="H268" s="1613"/>
      <c r="I268" s="1613"/>
      <c r="J268" s="1613"/>
      <c r="K268" s="1613"/>
      <c r="L268" s="1613"/>
      <c r="M268" s="1613"/>
      <c r="N268" s="1613"/>
      <c r="O268" s="1613"/>
      <c r="P268" s="1613"/>
      <c r="Q268" s="1613"/>
      <c r="R268" s="1613"/>
      <c r="S268" s="1613"/>
      <c r="T268" s="1613"/>
      <c r="U268" s="1613"/>
      <c r="V268" s="1613"/>
    </row>
    <row r="269" spans="1:22" ht="14.25" customHeight="1">
      <c r="A269" s="1613"/>
      <c r="B269" s="1613"/>
      <c r="C269" s="1613"/>
      <c r="D269" s="1613"/>
      <c r="E269" s="1613"/>
      <c r="F269" s="1613"/>
      <c r="G269" s="1613"/>
      <c r="H269" s="1613"/>
      <c r="I269" s="1613"/>
      <c r="J269" s="1613"/>
      <c r="K269" s="1613"/>
      <c r="L269" s="1613"/>
      <c r="M269" s="1613"/>
      <c r="N269" s="1613"/>
      <c r="O269" s="1613"/>
      <c r="P269" s="1613"/>
      <c r="Q269" s="1613"/>
      <c r="R269" s="1613"/>
      <c r="S269" s="1613"/>
      <c r="T269" s="1613"/>
      <c r="U269" s="1613"/>
      <c r="V269" s="1613"/>
    </row>
    <row r="270" spans="1:22" ht="14.25" customHeight="1">
      <c r="A270" s="1613"/>
      <c r="B270" s="1613"/>
      <c r="C270" s="1613"/>
      <c r="D270" s="1613"/>
      <c r="E270" s="1613"/>
      <c r="F270" s="1613"/>
      <c r="G270" s="1613"/>
      <c r="H270" s="1613"/>
      <c r="I270" s="1613"/>
      <c r="J270" s="1613"/>
      <c r="K270" s="1613"/>
      <c r="L270" s="1613"/>
      <c r="M270" s="1613"/>
      <c r="N270" s="1613"/>
      <c r="O270" s="1613"/>
      <c r="P270" s="1613"/>
      <c r="Q270" s="1613"/>
      <c r="R270" s="1613"/>
      <c r="S270" s="1613"/>
      <c r="T270" s="1613"/>
      <c r="U270" s="1613"/>
      <c r="V270" s="1613"/>
    </row>
    <row r="271" spans="1:22" ht="14.25" customHeight="1">
      <c r="A271" s="1613"/>
      <c r="B271" s="1613"/>
      <c r="C271" s="1613"/>
      <c r="D271" s="1613"/>
      <c r="E271" s="1613"/>
      <c r="F271" s="1613"/>
      <c r="G271" s="1613"/>
      <c r="H271" s="1613"/>
      <c r="I271" s="1613"/>
      <c r="J271" s="1613"/>
      <c r="K271" s="1613"/>
      <c r="L271" s="1613"/>
      <c r="M271" s="1613"/>
      <c r="N271" s="1613"/>
      <c r="O271" s="1613"/>
      <c r="P271" s="1613"/>
      <c r="Q271" s="1613"/>
      <c r="R271" s="1613"/>
      <c r="S271" s="1613"/>
      <c r="T271" s="1613"/>
      <c r="U271" s="1613"/>
      <c r="V271" s="1613"/>
    </row>
    <row r="272" spans="1:22" ht="14.25" customHeight="1">
      <c r="A272" s="1613"/>
      <c r="B272" s="1613"/>
      <c r="C272" s="1613"/>
      <c r="D272" s="1613"/>
      <c r="E272" s="1613"/>
      <c r="F272" s="1613"/>
      <c r="G272" s="1613"/>
      <c r="H272" s="1613"/>
      <c r="I272" s="1613"/>
      <c r="J272" s="1613"/>
      <c r="K272" s="1613"/>
      <c r="L272" s="1613"/>
      <c r="M272" s="1613"/>
      <c r="N272" s="1613"/>
      <c r="O272" s="1613"/>
      <c r="P272" s="1613"/>
      <c r="Q272" s="1613"/>
      <c r="R272" s="1613"/>
      <c r="S272" s="1613"/>
      <c r="T272" s="1613"/>
      <c r="U272" s="1613"/>
      <c r="V272" s="1613"/>
    </row>
    <row r="273" spans="1:22" ht="14.25" customHeight="1">
      <c r="A273" s="1613"/>
      <c r="B273" s="1613"/>
      <c r="C273" s="1613"/>
      <c r="D273" s="1613"/>
      <c r="E273" s="1613"/>
      <c r="F273" s="1613"/>
      <c r="G273" s="1613"/>
      <c r="H273" s="1613"/>
      <c r="I273" s="1613"/>
      <c r="J273" s="1613"/>
      <c r="K273" s="1613"/>
      <c r="L273" s="1613"/>
      <c r="M273" s="1613"/>
      <c r="N273" s="1613"/>
      <c r="O273" s="1613"/>
      <c r="P273" s="1613"/>
      <c r="Q273" s="1613"/>
      <c r="R273" s="1613"/>
      <c r="S273" s="1613"/>
      <c r="T273" s="1613"/>
      <c r="U273" s="1613"/>
      <c r="V273" s="1613"/>
    </row>
    <row r="274" spans="1:22" ht="14.25" customHeight="1">
      <c r="A274" s="1613"/>
      <c r="B274" s="1613"/>
      <c r="C274" s="1613"/>
      <c r="D274" s="1613"/>
      <c r="E274" s="1613"/>
      <c r="F274" s="1613"/>
      <c r="G274" s="1613"/>
      <c r="H274" s="1613"/>
      <c r="I274" s="1613"/>
      <c r="J274" s="1613"/>
      <c r="K274" s="1613"/>
      <c r="L274" s="1613"/>
      <c r="M274" s="1613"/>
      <c r="N274" s="1613"/>
      <c r="O274" s="1613"/>
      <c r="P274" s="1613"/>
      <c r="Q274" s="1613"/>
      <c r="R274" s="1613"/>
      <c r="S274" s="1613"/>
      <c r="T274" s="1613"/>
      <c r="U274" s="1613"/>
      <c r="V274" s="1613"/>
    </row>
    <row r="275" spans="1:22" ht="14.25" customHeight="1">
      <c r="A275" s="1613"/>
      <c r="B275" s="1613"/>
      <c r="C275" s="1613"/>
      <c r="D275" s="1613"/>
      <c r="E275" s="1613"/>
      <c r="F275" s="1613"/>
      <c r="G275" s="1613"/>
      <c r="H275" s="1613"/>
      <c r="I275" s="1613"/>
      <c r="J275" s="1613"/>
      <c r="K275" s="1613"/>
      <c r="L275" s="1613"/>
      <c r="M275" s="1613"/>
      <c r="N275" s="1613"/>
      <c r="O275" s="1613"/>
      <c r="P275" s="1613"/>
      <c r="Q275" s="1613"/>
      <c r="R275" s="1613"/>
      <c r="S275" s="1613"/>
      <c r="T275" s="1613"/>
      <c r="U275" s="1613"/>
      <c r="V275" s="1613"/>
    </row>
    <row r="276" spans="1:22" ht="14.25" customHeight="1">
      <c r="A276" s="1613"/>
      <c r="B276" s="1613"/>
      <c r="C276" s="1613"/>
      <c r="D276" s="1613"/>
      <c r="E276" s="1613"/>
      <c r="F276" s="1613"/>
      <c r="G276" s="1613"/>
      <c r="H276" s="1613"/>
      <c r="I276" s="1613"/>
      <c r="J276" s="1613"/>
      <c r="K276" s="1613"/>
      <c r="L276" s="1613"/>
      <c r="M276" s="1613"/>
      <c r="N276" s="1613"/>
      <c r="O276" s="1613"/>
      <c r="P276" s="1613"/>
      <c r="Q276" s="1613"/>
      <c r="R276" s="1613"/>
      <c r="S276" s="1613"/>
      <c r="T276" s="1613"/>
      <c r="U276" s="1613"/>
      <c r="V276" s="1613"/>
    </row>
    <row r="277" spans="1:22" ht="14.25" customHeight="1">
      <c r="A277" s="1613"/>
      <c r="B277" s="1613"/>
      <c r="C277" s="1613"/>
      <c r="D277" s="1613"/>
      <c r="E277" s="1613"/>
      <c r="F277" s="1613"/>
      <c r="G277" s="1613"/>
      <c r="H277" s="1613"/>
      <c r="I277" s="1613"/>
      <c r="J277" s="1613"/>
      <c r="K277" s="1613"/>
      <c r="L277" s="1613"/>
      <c r="M277" s="1613"/>
      <c r="N277" s="1613"/>
      <c r="O277" s="1613"/>
      <c r="P277" s="1613"/>
      <c r="Q277" s="1613"/>
      <c r="R277" s="1613"/>
      <c r="S277" s="1613"/>
      <c r="T277" s="1613"/>
      <c r="U277" s="1613"/>
      <c r="V277" s="1613"/>
    </row>
    <row r="278" spans="1:22" ht="14.25" customHeight="1">
      <c r="A278" s="1613"/>
      <c r="B278" s="1613"/>
      <c r="C278" s="1613"/>
      <c r="D278" s="1613"/>
      <c r="E278" s="1613"/>
      <c r="F278" s="1613"/>
      <c r="G278" s="1613"/>
      <c r="H278" s="1613"/>
      <c r="I278" s="1613"/>
      <c r="J278" s="1613"/>
      <c r="K278" s="1613"/>
      <c r="L278" s="1613"/>
      <c r="M278" s="1613"/>
      <c r="N278" s="1613"/>
      <c r="O278" s="1613"/>
      <c r="P278" s="1613"/>
      <c r="Q278" s="1613"/>
      <c r="R278" s="1613"/>
      <c r="S278" s="1613"/>
      <c r="T278" s="1613"/>
      <c r="U278" s="1613"/>
      <c r="V278" s="1613"/>
    </row>
    <row r="279" spans="1:22" ht="14.25" customHeight="1">
      <c r="A279" s="1613"/>
      <c r="B279" s="1613"/>
      <c r="C279" s="1613"/>
      <c r="D279" s="1613"/>
      <c r="E279" s="1613"/>
      <c r="F279" s="1613"/>
      <c r="G279" s="1613"/>
      <c r="H279" s="1613"/>
      <c r="I279" s="1613"/>
      <c r="J279" s="1613"/>
      <c r="K279" s="1613"/>
      <c r="L279" s="1613"/>
      <c r="M279" s="1613"/>
      <c r="N279" s="1613"/>
      <c r="O279" s="1613"/>
      <c r="P279" s="1613"/>
      <c r="Q279" s="1613"/>
      <c r="R279" s="1613"/>
      <c r="S279" s="1613"/>
      <c r="T279" s="1613"/>
      <c r="U279" s="1613"/>
      <c r="V279" s="1613"/>
    </row>
    <row r="280" spans="1:22" ht="14.25" customHeight="1">
      <c r="A280" s="1613"/>
      <c r="B280" s="1613"/>
      <c r="C280" s="1613"/>
      <c r="D280" s="1613"/>
      <c r="E280" s="1613"/>
      <c r="F280" s="1613"/>
      <c r="G280" s="1613"/>
      <c r="H280" s="1613"/>
      <c r="I280" s="1613"/>
      <c r="J280" s="1613"/>
      <c r="K280" s="1613"/>
      <c r="L280" s="1613"/>
      <c r="M280" s="1613"/>
      <c r="N280" s="1613"/>
      <c r="O280" s="1613"/>
      <c r="P280" s="1613"/>
      <c r="Q280" s="1613"/>
      <c r="R280" s="1613"/>
      <c r="S280" s="1613"/>
      <c r="T280" s="1613"/>
      <c r="U280" s="1613"/>
      <c r="V280" s="1613"/>
    </row>
    <row r="281" spans="1:22" ht="14.25" customHeight="1">
      <c r="A281" s="1613"/>
      <c r="B281" s="1613"/>
      <c r="C281" s="1613"/>
      <c r="D281" s="1613"/>
      <c r="E281" s="1613"/>
      <c r="F281" s="1613"/>
      <c r="G281" s="1613"/>
      <c r="H281" s="1613"/>
      <c r="I281" s="1613"/>
      <c r="J281" s="1613"/>
      <c r="K281" s="1613"/>
      <c r="L281" s="1613"/>
      <c r="M281" s="1613"/>
      <c r="N281" s="1613"/>
      <c r="O281" s="1613"/>
      <c r="P281" s="1613"/>
      <c r="Q281" s="1613"/>
      <c r="R281" s="1613"/>
      <c r="S281" s="1613"/>
      <c r="T281" s="1613"/>
      <c r="U281" s="1613"/>
      <c r="V281" s="1613"/>
    </row>
    <row r="282" spans="1:22" ht="14.25" customHeight="1">
      <c r="A282" s="1613"/>
      <c r="B282" s="1613"/>
      <c r="C282" s="1613"/>
      <c r="D282" s="1613"/>
      <c r="E282" s="1613"/>
      <c r="F282" s="1613"/>
      <c r="G282" s="1613"/>
      <c r="H282" s="1613"/>
      <c r="I282" s="1613"/>
      <c r="J282" s="1613"/>
      <c r="K282" s="1613"/>
      <c r="L282" s="1613"/>
      <c r="M282" s="1613"/>
      <c r="N282" s="1613"/>
      <c r="O282" s="1613"/>
      <c r="P282" s="1613"/>
      <c r="Q282" s="1613"/>
      <c r="R282" s="1613"/>
      <c r="S282" s="1613"/>
      <c r="T282" s="1613"/>
      <c r="U282" s="1613"/>
      <c r="V282" s="1613"/>
    </row>
    <row r="283" spans="1:22" ht="14.25" customHeight="1">
      <c r="A283" s="1613"/>
      <c r="B283" s="1613"/>
      <c r="C283" s="1613"/>
      <c r="D283" s="1613"/>
      <c r="E283" s="1613"/>
      <c r="F283" s="1613"/>
      <c r="G283" s="1613"/>
      <c r="H283" s="1613"/>
      <c r="I283" s="1613"/>
      <c r="J283" s="1613"/>
      <c r="K283" s="1613"/>
      <c r="L283" s="1613"/>
      <c r="M283" s="1613"/>
      <c r="N283" s="1613"/>
      <c r="O283" s="1613"/>
      <c r="P283" s="1613"/>
      <c r="Q283" s="1613"/>
      <c r="R283" s="1613"/>
      <c r="S283" s="1613"/>
      <c r="T283" s="1613"/>
      <c r="U283" s="1613"/>
      <c r="V283" s="1613"/>
    </row>
    <row r="284" spans="1:22" ht="14.25" customHeight="1">
      <c r="A284" s="1613"/>
      <c r="B284" s="1613"/>
      <c r="C284" s="1613"/>
      <c r="D284" s="1613"/>
      <c r="E284" s="1613"/>
      <c r="F284" s="1613"/>
      <c r="G284" s="1613"/>
      <c r="H284" s="1613"/>
      <c r="I284" s="1613"/>
      <c r="J284" s="1613"/>
      <c r="K284" s="1613"/>
      <c r="L284" s="1613"/>
      <c r="M284" s="1613"/>
      <c r="N284" s="1613"/>
      <c r="O284" s="1613"/>
      <c r="P284" s="1613"/>
      <c r="Q284" s="1613"/>
      <c r="R284" s="1613"/>
      <c r="S284" s="1613"/>
      <c r="T284" s="1613"/>
      <c r="U284" s="1613"/>
      <c r="V284" s="1613"/>
    </row>
    <row r="285" spans="1:22" ht="14.25" customHeight="1">
      <c r="A285" s="1613"/>
      <c r="B285" s="1613"/>
      <c r="C285" s="1613"/>
      <c r="D285" s="1613"/>
      <c r="E285" s="1613"/>
      <c r="F285" s="1613"/>
      <c r="G285" s="1613"/>
      <c r="H285" s="1613"/>
      <c r="I285" s="1613"/>
      <c r="J285" s="1613"/>
      <c r="K285" s="1613"/>
      <c r="L285" s="1613"/>
      <c r="M285" s="1613"/>
      <c r="N285" s="1613"/>
      <c r="O285" s="1613"/>
      <c r="P285" s="1613"/>
      <c r="Q285" s="1613"/>
      <c r="R285" s="1613"/>
      <c r="S285" s="1613"/>
      <c r="T285" s="1613"/>
      <c r="U285" s="1613"/>
      <c r="V285" s="1613"/>
    </row>
    <row r="286" spans="1:22" ht="14.25" customHeight="1">
      <c r="A286" s="1613"/>
      <c r="B286" s="1613"/>
      <c r="C286" s="1613"/>
      <c r="D286" s="1613"/>
      <c r="E286" s="1613"/>
      <c r="F286" s="1613"/>
      <c r="G286" s="1613"/>
      <c r="H286" s="1613"/>
      <c r="I286" s="1613"/>
      <c r="J286" s="1613"/>
      <c r="K286" s="1613"/>
      <c r="L286" s="1613"/>
      <c r="M286" s="1613"/>
      <c r="N286" s="1613"/>
      <c r="O286" s="1613"/>
      <c r="P286" s="1613"/>
      <c r="Q286" s="1613"/>
      <c r="R286" s="1613"/>
      <c r="S286" s="1613"/>
      <c r="T286" s="1613"/>
      <c r="U286" s="1613"/>
      <c r="V286" s="1613"/>
    </row>
    <row r="287" spans="1:22" ht="14.25" customHeight="1">
      <c r="A287" s="1613"/>
      <c r="B287" s="1613"/>
      <c r="C287" s="1613"/>
      <c r="D287" s="1613"/>
      <c r="E287" s="1613"/>
      <c r="F287" s="1613"/>
      <c r="G287" s="1613"/>
      <c r="H287" s="1613"/>
      <c r="I287" s="1613"/>
      <c r="J287" s="1613"/>
      <c r="K287" s="1613"/>
      <c r="L287" s="1613"/>
      <c r="M287" s="1613"/>
      <c r="N287" s="1613"/>
      <c r="O287" s="1613"/>
      <c r="P287" s="1613"/>
      <c r="Q287" s="1613"/>
      <c r="R287" s="1613"/>
      <c r="S287" s="1613"/>
      <c r="T287" s="1613"/>
      <c r="U287" s="1613"/>
      <c r="V287" s="1613"/>
    </row>
    <row r="288" spans="1:22" ht="14.25" customHeight="1">
      <c r="A288" s="1613"/>
      <c r="B288" s="1613"/>
      <c r="C288" s="1613"/>
      <c r="D288" s="1613"/>
      <c r="E288" s="1613"/>
      <c r="F288" s="1613"/>
      <c r="G288" s="1613"/>
      <c r="H288" s="1613"/>
      <c r="I288" s="1613"/>
      <c r="J288" s="1613"/>
      <c r="K288" s="1613"/>
      <c r="L288" s="1613"/>
      <c r="M288" s="1613"/>
      <c r="N288" s="1613"/>
      <c r="O288" s="1613"/>
      <c r="P288" s="1613"/>
      <c r="Q288" s="1613"/>
      <c r="R288" s="1613"/>
      <c r="S288" s="1613"/>
      <c r="T288" s="1613"/>
      <c r="U288" s="1613"/>
      <c r="V288" s="1613"/>
    </row>
    <row r="289" spans="1:22" ht="14.25" customHeight="1">
      <c r="A289" s="1613"/>
      <c r="B289" s="1613"/>
      <c r="C289" s="1613"/>
      <c r="D289" s="1613"/>
      <c r="E289" s="1613"/>
      <c r="F289" s="1613"/>
      <c r="G289" s="1613"/>
      <c r="H289" s="1613"/>
      <c r="I289" s="1613"/>
      <c r="J289" s="1613"/>
      <c r="K289" s="1613"/>
      <c r="L289" s="1613"/>
      <c r="M289" s="1613"/>
      <c r="N289" s="1613"/>
      <c r="O289" s="1613"/>
      <c r="P289" s="1613"/>
      <c r="Q289" s="1613"/>
      <c r="R289" s="1613"/>
      <c r="S289" s="1613"/>
      <c r="T289" s="1613"/>
      <c r="U289" s="1613"/>
      <c r="V289" s="1613"/>
    </row>
    <row r="290" spans="1:22" ht="14.25" customHeight="1">
      <c r="A290" s="1613"/>
      <c r="B290" s="1613"/>
      <c r="C290" s="1613"/>
      <c r="D290" s="1613"/>
      <c r="E290" s="1613"/>
      <c r="F290" s="1613"/>
      <c r="G290" s="1613"/>
      <c r="H290" s="1613"/>
      <c r="I290" s="1613"/>
      <c r="J290" s="1613"/>
      <c r="K290" s="1613"/>
      <c r="L290" s="1613"/>
      <c r="M290" s="1613"/>
      <c r="N290" s="1613"/>
      <c r="O290" s="1613"/>
      <c r="P290" s="1613"/>
      <c r="Q290" s="1613"/>
      <c r="R290" s="1613"/>
      <c r="S290" s="1613"/>
      <c r="T290" s="1613"/>
      <c r="U290" s="1613"/>
      <c r="V290" s="1613"/>
    </row>
    <row r="291" spans="1:22" ht="14.25" customHeight="1">
      <c r="A291" s="1613"/>
      <c r="B291" s="1613"/>
      <c r="C291" s="1613"/>
      <c r="D291" s="1613"/>
      <c r="E291" s="1613"/>
      <c r="F291" s="1613"/>
      <c r="G291" s="1613"/>
      <c r="H291" s="1613"/>
      <c r="I291" s="1613"/>
      <c r="J291" s="1613"/>
      <c r="K291" s="1613"/>
      <c r="L291" s="1613"/>
      <c r="M291" s="1613"/>
      <c r="N291" s="1613"/>
      <c r="O291" s="1613"/>
      <c r="P291" s="1613"/>
      <c r="Q291" s="1613"/>
      <c r="R291" s="1613"/>
      <c r="S291" s="1613"/>
      <c r="T291" s="1613"/>
      <c r="U291" s="1613"/>
      <c r="V291" s="1613"/>
    </row>
    <row r="292" spans="1:22" ht="14.25" customHeight="1">
      <c r="A292" s="1613"/>
      <c r="B292" s="1613"/>
      <c r="C292" s="1613"/>
      <c r="D292" s="1613"/>
      <c r="E292" s="1613"/>
      <c r="F292" s="1613"/>
      <c r="G292" s="1613"/>
      <c r="H292" s="1613"/>
      <c r="I292" s="1613"/>
      <c r="J292" s="1613"/>
      <c r="K292" s="1613"/>
      <c r="L292" s="1613"/>
      <c r="M292" s="1613"/>
      <c r="N292" s="1613"/>
      <c r="O292" s="1613"/>
      <c r="P292" s="1613"/>
      <c r="Q292" s="1613"/>
      <c r="R292" s="1613"/>
      <c r="S292" s="1613"/>
      <c r="T292" s="1613"/>
      <c r="U292" s="1613"/>
      <c r="V292" s="1613"/>
    </row>
    <row r="293" spans="1:22" ht="14.25" customHeight="1">
      <c r="A293" s="1613"/>
      <c r="B293" s="1613"/>
      <c r="C293" s="1613"/>
      <c r="D293" s="1613"/>
      <c r="E293" s="1613"/>
      <c r="F293" s="1613"/>
      <c r="G293" s="1613"/>
      <c r="H293" s="1613"/>
      <c r="I293" s="1613"/>
      <c r="J293" s="1613"/>
      <c r="K293" s="1613"/>
      <c r="L293" s="1613"/>
      <c r="M293" s="1613"/>
      <c r="N293" s="1613"/>
      <c r="O293" s="1613"/>
      <c r="P293" s="1613"/>
      <c r="Q293" s="1613"/>
      <c r="R293" s="1613"/>
      <c r="S293" s="1613"/>
      <c r="T293" s="1613"/>
      <c r="U293" s="1613"/>
      <c r="V293" s="1613"/>
    </row>
    <row r="294" spans="1:22" ht="14.25" customHeight="1">
      <c r="A294" s="1613"/>
      <c r="B294" s="1613"/>
      <c r="C294" s="1613"/>
      <c r="D294" s="1613"/>
      <c r="E294" s="1613"/>
      <c r="F294" s="1613"/>
      <c r="G294" s="1613"/>
      <c r="H294" s="1613"/>
      <c r="I294" s="1613"/>
      <c r="J294" s="1613"/>
      <c r="K294" s="1613"/>
      <c r="L294" s="1613"/>
      <c r="M294" s="1613"/>
      <c r="N294" s="1613"/>
      <c r="O294" s="1613"/>
      <c r="P294" s="1613"/>
      <c r="Q294" s="1613"/>
      <c r="R294" s="1613"/>
      <c r="S294" s="1613"/>
      <c r="T294" s="1613"/>
      <c r="U294" s="1613"/>
      <c r="V294" s="1613"/>
    </row>
    <row r="295" spans="1:22" ht="14.25" customHeight="1">
      <c r="A295" s="1613"/>
      <c r="B295" s="1613"/>
      <c r="C295" s="1613"/>
      <c r="D295" s="1613"/>
      <c r="E295" s="1613"/>
      <c r="F295" s="1613"/>
      <c r="G295" s="1613"/>
      <c r="H295" s="1613"/>
      <c r="I295" s="1613"/>
      <c r="J295" s="1613"/>
      <c r="K295" s="1613"/>
      <c r="L295" s="1613"/>
      <c r="M295" s="1613"/>
      <c r="N295" s="1613"/>
      <c r="O295" s="1613"/>
      <c r="P295" s="1613"/>
      <c r="Q295" s="1613"/>
      <c r="R295" s="1613"/>
      <c r="S295" s="1613"/>
      <c r="T295" s="1613"/>
      <c r="U295" s="1613"/>
      <c r="V295" s="1613"/>
    </row>
    <row r="296" spans="1:22" ht="14.25" customHeight="1">
      <c r="A296" s="1613"/>
      <c r="B296" s="1613"/>
      <c r="C296" s="1613"/>
      <c r="D296" s="1613"/>
      <c r="E296" s="1613"/>
      <c r="F296" s="1613"/>
      <c r="G296" s="1613"/>
      <c r="H296" s="1613"/>
      <c r="I296" s="1613"/>
      <c r="J296" s="1613"/>
      <c r="K296" s="1613"/>
      <c r="L296" s="1613"/>
      <c r="M296" s="1613"/>
      <c r="N296" s="1613"/>
      <c r="O296" s="1613"/>
      <c r="P296" s="1613"/>
      <c r="Q296" s="1613"/>
      <c r="R296" s="1613"/>
      <c r="S296" s="1613"/>
      <c r="T296" s="1613"/>
      <c r="U296" s="1613"/>
      <c r="V296" s="1613"/>
    </row>
    <row r="297" spans="1:22" ht="14.25" customHeight="1">
      <c r="A297" s="1613"/>
      <c r="B297" s="1613"/>
      <c r="C297" s="1613"/>
      <c r="D297" s="1613"/>
      <c r="E297" s="1613"/>
      <c r="F297" s="1613"/>
      <c r="G297" s="1613"/>
      <c r="H297" s="1613"/>
      <c r="I297" s="1613"/>
      <c r="J297" s="1613"/>
      <c r="K297" s="1613"/>
      <c r="L297" s="1613"/>
      <c r="M297" s="1613"/>
      <c r="N297" s="1613"/>
      <c r="O297" s="1613"/>
      <c r="P297" s="1613"/>
      <c r="Q297" s="1613"/>
      <c r="R297" s="1613"/>
      <c r="S297" s="1613"/>
      <c r="T297" s="1613"/>
      <c r="U297" s="1613"/>
      <c r="V297" s="1613"/>
    </row>
    <row r="298" spans="1:22" ht="14.25" customHeight="1">
      <c r="A298" s="1613"/>
      <c r="B298" s="1613"/>
      <c r="C298" s="1613"/>
      <c r="D298" s="1613"/>
      <c r="E298" s="1613"/>
      <c r="F298" s="1613"/>
      <c r="G298" s="1613"/>
      <c r="H298" s="1613"/>
      <c r="I298" s="1613"/>
      <c r="J298" s="1613"/>
      <c r="K298" s="1613"/>
      <c r="L298" s="1613"/>
      <c r="M298" s="1613"/>
      <c r="N298" s="1613"/>
      <c r="O298" s="1613"/>
      <c r="P298" s="1613"/>
      <c r="Q298" s="1613"/>
      <c r="R298" s="1613"/>
      <c r="S298" s="1613"/>
      <c r="T298" s="1613"/>
      <c r="U298" s="1613"/>
      <c r="V298" s="1613"/>
    </row>
    <row r="299" spans="1:22" ht="14.25" customHeight="1">
      <c r="A299" s="1613"/>
      <c r="B299" s="1613"/>
      <c r="C299" s="1613"/>
      <c r="D299" s="1613"/>
      <c r="E299" s="1613"/>
      <c r="F299" s="1613"/>
      <c r="G299" s="1613"/>
      <c r="H299" s="1613"/>
      <c r="I299" s="1613"/>
      <c r="J299" s="1613"/>
      <c r="K299" s="1613"/>
      <c r="L299" s="1613"/>
      <c r="M299" s="1613"/>
      <c r="N299" s="1613"/>
      <c r="O299" s="1613"/>
      <c r="P299" s="1613"/>
      <c r="Q299" s="1613"/>
      <c r="R299" s="1613"/>
      <c r="S299" s="1613"/>
      <c r="T299" s="1613"/>
      <c r="U299" s="1613"/>
      <c r="V299" s="1613"/>
    </row>
    <row r="300" spans="1:22" ht="14.25" customHeight="1">
      <c r="A300" s="1613"/>
      <c r="B300" s="1613"/>
      <c r="C300" s="1613"/>
      <c r="D300" s="1613"/>
      <c r="E300" s="1613"/>
      <c r="F300" s="1613"/>
      <c r="G300" s="1613"/>
      <c r="H300" s="1613"/>
      <c r="I300" s="1613"/>
      <c r="J300" s="1613"/>
      <c r="K300" s="1613"/>
      <c r="L300" s="1613"/>
      <c r="M300" s="1613"/>
      <c r="N300" s="1613"/>
      <c r="O300" s="1613"/>
      <c r="P300" s="1613"/>
      <c r="Q300" s="1613"/>
      <c r="R300" s="1613"/>
      <c r="S300" s="1613"/>
      <c r="T300" s="1613"/>
      <c r="U300" s="1613"/>
      <c r="V300" s="1613"/>
    </row>
    <row r="301" spans="1:22" ht="14.25" customHeight="1">
      <c r="A301" s="1613"/>
      <c r="B301" s="1613"/>
      <c r="C301" s="1613"/>
      <c r="D301" s="1613"/>
      <c r="E301" s="1613"/>
      <c r="F301" s="1613"/>
      <c r="G301" s="1613"/>
      <c r="H301" s="1613"/>
      <c r="I301" s="1613"/>
      <c r="J301" s="1613"/>
      <c r="K301" s="1613"/>
      <c r="L301" s="1613"/>
      <c r="M301" s="1613"/>
      <c r="N301" s="1613"/>
      <c r="O301" s="1613"/>
      <c r="P301" s="1613"/>
      <c r="Q301" s="1613"/>
      <c r="R301" s="1613"/>
      <c r="S301" s="1613"/>
      <c r="T301" s="1613"/>
      <c r="U301" s="1613"/>
      <c r="V301" s="1613"/>
    </row>
    <row r="302" spans="1:22" ht="14.25" customHeight="1">
      <c r="A302" s="1613"/>
      <c r="B302" s="1613"/>
      <c r="C302" s="1613"/>
      <c r="D302" s="1613"/>
      <c r="E302" s="1613"/>
      <c r="F302" s="1613"/>
      <c r="G302" s="1613"/>
      <c r="H302" s="1613"/>
      <c r="I302" s="1613"/>
      <c r="J302" s="1613"/>
      <c r="K302" s="1613"/>
      <c r="L302" s="1613"/>
      <c r="M302" s="1613"/>
      <c r="N302" s="1613"/>
      <c r="O302" s="1613"/>
      <c r="P302" s="1613"/>
      <c r="Q302" s="1613"/>
      <c r="R302" s="1613"/>
      <c r="S302" s="1613"/>
      <c r="T302" s="1613"/>
      <c r="U302" s="1613"/>
      <c r="V302" s="1613"/>
    </row>
    <row r="303" spans="1:22" ht="14.25" customHeight="1">
      <c r="A303" s="1613"/>
      <c r="B303" s="1613"/>
      <c r="C303" s="1613"/>
      <c r="D303" s="1613"/>
      <c r="E303" s="1613"/>
      <c r="F303" s="1613"/>
      <c r="G303" s="1613"/>
      <c r="H303" s="1613"/>
      <c r="I303" s="1613"/>
      <c r="J303" s="1613"/>
      <c r="K303" s="1613"/>
      <c r="L303" s="1613"/>
      <c r="M303" s="1613"/>
      <c r="N303" s="1613"/>
      <c r="O303" s="1613"/>
      <c r="P303" s="1613"/>
      <c r="Q303" s="1613"/>
      <c r="R303" s="1613"/>
      <c r="S303" s="1613"/>
      <c r="T303" s="1613"/>
      <c r="U303" s="1613"/>
      <c r="V303" s="1613"/>
    </row>
    <row r="304" spans="1:22" ht="14.25" customHeight="1">
      <c r="A304" s="1613"/>
      <c r="B304" s="1613"/>
      <c r="C304" s="1613"/>
      <c r="D304" s="1613"/>
      <c r="E304" s="1613"/>
      <c r="F304" s="1613"/>
      <c r="G304" s="1613"/>
      <c r="H304" s="1613"/>
      <c r="I304" s="1613"/>
      <c r="J304" s="1613"/>
      <c r="K304" s="1613"/>
      <c r="L304" s="1613"/>
      <c r="M304" s="1613"/>
      <c r="N304" s="1613"/>
      <c r="O304" s="1613"/>
      <c r="P304" s="1613"/>
      <c r="Q304" s="1613"/>
      <c r="R304" s="1613"/>
      <c r="S304" s="1613"/>
      <c r="T304" s="1613"/>
      <c r="U304" s="1613"/>
      <c r="V304" s="1613"/>
    </row>
    <row r="305" spans="1:22" ht="14.25" customHeight="1">
      <c r="A305" s="1613"/>
      <c r="B305" s="1613"/>
      <c r="C305" s="1613"/>
      <c r="D305" s="1613"/>
      <c r="E305" s="1613"/>
      <c r="F305" s="1613"/>
      <c r="G305" s="1613"/>
      <c r="H305" s="1613"/>
      <c r="I305" s="1613"/>
      <c r="J305" s="1613"/>
      <c r="K305" s="1613"/>
      <c r="L305" s="1613"/>
      <c r="M305" s="1613"/>
      <c r="N305" s="1613"/>
      <c r="O305" s="1613"/>
      <c r="P305" s="1613"/>
      <c r="Q305" s="1613"/>
      <c r="R305" s="1613"/>
      <c r="S305" s="1613"/>
      <c r="T305" s="1613"/>
      <c r="U305" s="1613"/>
      <c r="V305" s="1613"/>
    </row>
    <row r="306" spans="1:22" ht="14.25" customHeight="1">
      <c r="A306" s="1613"/>
      <c r="B306" s="1613"/>
      <c r="C306" s="1613"/>
      <c r="D306" s="1613"/>
      <c r="E306" s="1613"/>
      <c r="F306" s="1613"/>
      <c r="G306" s="1613"/>
      <c r="H306" s="1613"/>
      <c r="I306" s="1613"/>
      <c r="J306" s="1613"/>
      <c r="K306" s="1613"/>
      <c r="L306" s="1613"/>
      <c r="M306" s="1613"/>
      <c r="N306" s="1613"/>
      <c r="O306" s="1613"/>
      <c r="P306" s="1613"/>
      <c r="Q306" s="1613"/>
      <c r="R306" s="1613"/>
      <c r="S306" s="1613"/>
      <c r="T306" s="1613"/>
      <c r="U306" s="1613"/>
      <c r="V306" s="1613"/>
    </row>
    <row r="307" spans="1:22" ht="14.25" customHeight="1">
      <c r="A307" s="1613"/>
      <c r="B307" s="1613"/>
      <c r="C307" s="1613"/>
      <c r="D307" s="1613"/>
      <c r="E307" s="1613"/>
      <c r="F307" s="1613"/>
      <c r="G307" s="1613"/>
      <c r="H307" s="1613"/>
      <c r="I307" s="1613"/>
      <c r="J307" s="1613"/>
      <c r="K307" s="1613"/>
      <c r="L307" s="1613"/>
      <c r="M307" s="1613"/>
      <c r="N307" s="1613"/>
      <c r="O307" s="1613"/>
      <c r="P307" s="1613"/>
      <c r="Q307" s="1613"/>
      <c r="R307" s="1613"/>
      <c r="S307" s="1613"/>
      <c r="T307" s="1613"/>
      <c r="U307" s="1613"/>
      <c r="V307" s="1613"/>
    </row>
    <row r="308" spans="1:22" ht="14.25" customHeight="1">
      <c r="A308" s="1613"/>
      <c r="B308" s="1613"/>
      <c r="C308" s="1613"/>
      <c r="D308" s="1613"/>
      <c r="E308" s="1613"/>
      <c r="F308" s="1613"/>
      <c r="G308" s="1613"/>
      <c r="H308" s="1613"/>
      <c r="I308" s="1613"/>
      <c r="J308" s="1613"/>
      <c r="K308" s="1613"/>
      <c r="L308" s="1613"/>
      <c r="M308" s="1613"/>
      <c r="N308" s="1613"/>
      <c r="O308" s="1613"/>
      <c r="P308" s="1613"/>
      <c r="Q308" s="1613"/>
      <c r="R308" s="1613"/>
      <c r="S308" s="1613"/>
      <c r="T308" s="1613"/>
      <c r="U308" s="1613"/>
      <c r="V308" s="1613"/>
    </row>
    <row r="309" spans="1:22" ht="14.25" customHeight="1">
      <c r="A309" s="1613"/>
      <c r="B309" s="1613"/>
      <c r="C309" s="1613"/>
      <c r="D309" s="1613"/>
      <c r="E309" s="1613"/>
      <c r="F309" s="1613"/>
      <c r="G309" s="1613"/>
      <c r="H309" s="1613"/>
      <c r="I309" s="1613"/>
      <c r="J309" s="1613"/>
      <c r="K309" s="1613"/>
      <c r="L309" s="1613"/>
      <c r="M309" s="1613"/>
      <c r="N309" s="1613"/>
      <c r="O309" s="1613"/>
      <c r="P309" s="1613"/>
      <c r="Q309" s="1613"/>
      <c r="R309" s="1613"/>
      <c r="S309" s="1613"/>
      <c r="T309" s="1613"/>
      <c r="U309" s="1613"/>
      <c r="V309" s="1613"/>
    </row>
    <row r="310" spans="1:22" ht="14.25" customHeight="1">
      <c r="A310" s="1613"/>
      <c r="B310" s="1613"/>
      <c r="C310" s="1613"/>
      <c r="D310" s="1613"/>
      <c r="E310" s="1613"/>
      <c r="F310" s="1613"/>
      <c r="G310" s="1613"/>
      <c r="H310" s="1613"/>
      <c r="I310" s="1613"/>
      <c r="J310" s="1613"/>
      <c r="K310" s="1613"/>
      <c r="L310" s="1613"/>
      <c r="M310" s="1613"/>
      <c r="N310" s="1613"/>
      <c r="O310" s="1613"/>
      <c r="P310" s="1613"/>
      <c r="Q310" s="1613"/>
      <c r="R310" s="1613"/>
      <c r="S310" s="1613"/>
      <c r="T310" s="1613"/>
      <c r="U310" s="1613"/>
      <c r="V310" s="1613"/>
    </row>
    <row r="311" spans="1:22" ht="14.25" customHeight="1">
      <c r="A311" s="1613"/>
      <c r="B311" s="1613"/>
      <c r="C311" s="1613"/>
      <c r="D311" s="1613"/>
      <c r="E311" s="1613"/>
      <c r="F311" s="1613"/>
      <c r="G311" s="1613"/>
      <c r="H311" s="1613"/>
      <c r="I311" s="1613"/>
      <c r="J311" s="1613"/>
      <c r="K311" s="1613"/>
      <c r="L311" s="1613"/>
      <c r="M311" s="1613"/>
      <c r="N311" s="1613"/>
      <c r="O311" s="1613"/>
      <c r="P311" s="1613"/>
      <c r="Q311" s="1613"/>
      <c r="R311" s="1613"/>
      <c r="S311" s="1613"/>
      <c r="T311" s="1613"/>
      <c r="U311" s="1613"/>
      <c r="V311" s="1613"/>
    </row>
    <row r="312" spans="1:22" ht="14.25" customHeight="1">
      <c r="A312" s="1613"/>
      <c r="B312" s="1613"/>
      <c r="C312" s="1613"/>
      <c r="D312" s="1613"/>
      <c r="E312" s="1613"/>
      <c r="F312" s="1613"/>
      <c r="G312" s="1613"/>
      <c r="H312" s="1613"/>
      <c r="I312" s="1613"/>
      <c r="J312" s="1613"/>
      <c r="K312" s="1613"/>
      <c r="L312" s="1613"/>
      <c r="M312" s="1613"/>
      <c r="N312" s="1613"/>
      <c r="O312" s="1613"/>
      <c r="P312" s="1613"/>
      <c r="Q312" s="1613"/>
      <c r="R312" s="1613"/>
      <c r="S312" s="1613"/>
      <c r="T312" s="1613"/>
      <c r="U312" s="1613"/>
      <c r="V312" s="1613"/>
    </row>
    <row r="313" spans="1:22" ht="14.25" customHeight="1">
      <c r="A313" s="1613"/>
      <c r="B313" s="1613"/>
      <c r="C313" s="1613"/>
      <c r="D313" s="1613"/>
      <c r="E313" s="1613"/>
      <c r="F313" s="1613"/>
      <c r="G313" s="1613"/>
      <c r="H313" s="1613"/>
      <c r="I313" s="1613"/>
      <c r="J313" s="1613"/>
      <c r="K313" s="1613"/>
      <c r="L313" s="1613"/>
      <c r="M313" s="1613"/>
      <c r="N313" s="1613"/>
      <c r="O313" s="1613"/>
      <c r="P313" s="1613"/>
      <c r="Q313" s="1613"/>
      <c r="R313" s="1613"/>
      <c r="S313" s="1613"/>
      <c r="T313" s="1613"/>
      <c r="U313" s="1613"/>
      <c r="V313" s="1613"/>
    </row>
    <row r="314" spans="1:22" ht="14.25" customHeight="1">
      <c r="A314" s="1613"/>
      <c r="B314" s="1613"/>
      <c r="C314" s="1613"/>
      <c r="D314" s="1613"/>
      <c r="E314" s="1613"/>
      <c r="F314" s="1613"/>
      <c r="G314" s="1613"/>
      <c r="H314" s="1613"/>
      <c r="I314" s="1613"/>
      <c r="J314" s="1613"/>
      <c r="K314" s="1613"/>
      <c r="L314" s="1613"/>
      <c r="M314" s="1613"/>
      <c r="N314" s="1613"/>
      <c r="O314" s="1613"/>
      <c r="P314" s="1613"/>
      <c r="Q314" s="1613"/>
      <c r="R314" s="1613"/>
      <c r="S314" s="1613"/>
      <c r="T314" s="1613"/>
      <c r="U314" s="1613"/>
      <c r="V314" s="1613"/>
    </row>
    <row r="315" spans="1:22" ht="14.25" customHeight="1">
      <c r="A315" s="1613"/>
      <c r="B315" s="1613"/>
      <c r="C315" s="1613"/>
      <c r="D315" s="1613"/>
      <c r="E315" s="1613"/>
      <c r="F315" s="1613"/>
      <c r="G315" s="1613"/>
      <c r="H315" s="1613"/>
      <c r="I315" s="1613"/>
      <c r="J315" s="1613"/>
      <c r="K315" s="1613"/>
      <c r="L315" s="1613"/>
      <c r="M315" s="1613"/>
      <c r="N315" s="1613"/>
      <c r="O315" s="1613"/>
      <c r="P315" s="1613"/>
      <c r="Q315" s="1613"/>
      <c r="R315" s="1613"/>
      <c r="S315" s="1613"/>
      <c r="T315" s="1613"/>
      <c r="U315" s="1613"/>
      <c r="V315" s="1613"/>
    </row>
    <row r="316" spans="1:22" ht="14.25" customHeight="1">
      <c r="A316" s="1613"/>
      <c r="B316" s="1613"/>
      <c r="C316" s="1613"/>
      <c r="D316" s="1613"/>
      <c r="E316" s="1613"/>
      <c r="F316" s="1613"/>
      <c r="G316" s="1613"/>
      <c r="H316" s="1613"/>
      <c r="I316" s="1613"/>
      <c r="J316" s="1613"/>
      <c r="K316" s="1613"/>
      <c r="L316" s="1613"/>
      <c r="M316" s="1613"/>
      <c r="N316" s="1613"/>
      <c r="O316" s="1613"/>
      <c r="P316" s="1613"/>
      <c r="Q316" s="1613"/>
      <c r="R316" s="1613"/>
      <c r="S316" s="1613"/>
      <c r="T316" s="1613"/>
      <c r="U316" s="1613"/>
      <c r="V316" s="1613"/>
    </row>
    <row r="317" spans="1:22" ht="14.25" customHeight="1">
      <c r="A317" s="1613"/>
      <c r="B317" s="1613"/>
      <c r="C317" s="1613"/>
      <c r="D317" s="1613"/>
      <c r="E317" s="1613"/>
      <c r="F317" s="1613"/>
      <c r="G317" s="1613"/>
      <c r="H317" s="1613"/>
      <c r="I317" s="1613"/>
      <c r="J317" s="1613"/>
      <c r="K317" s="1613"/>
      <c r="L317" s="1613"/>
      <c r="M317" s="1613"/>
      <c r="N317" s="1613"/>
      <c r="O317" s="1613"/>
      <c r="P317" s="1613"/>
      <c r="Q317" s="1613"/>
      <c r="R317" s="1613"/>
      <c r="S317" s="1613"/>
      <c r="T317" s="1613"/>
      <c r="U317" s="1613"/>
      <c r="V317" s="1613"/>
    </row>
    <row r="318" spans="1:22" ht="14.25" customHeight="1">
      <c r="A318" s="1613"/>
      <c r="B318" s="1613"/>
      <c r="C318" s="1613"/>
      <c r="D318" s="1613"/>
      <c r="E318" s="1613"/>
      <c r="F318" s="1613"/>
      <c r="G318" s="1613"/>
      <c r="H318" s="1613"/>
      <c r="I318" s="1613"/>
      <c r="J318" s="1613"/>
      <c r="K318" s="1613"/>
      <c r="L318" s="1613"/>
      <c r="M318" s="1613"/>
      <c r="N318" s="1613"/>
      <c r="O318" s="1613"/>
      <c r="P318" s="1613"/>
      <c r="Q318" s="1613"/>
      <c r="R318" s="1613"/>
      <c r="S318" s="1613"/>
      <c r="T318" s="1613"/>
      <c r="U318" s="1613"/>
      <c r="V318" s="1613"/>
    </row>
    <row r="319" spans="1:22" ht="14.25" customHeight="1">
      <c r="A319" s="1613"/>
      <c r="B319" s="1613"/>
      <c r="C319" s="1613"/>
      <c r="D319" s="1613"/>
      <c r="E319" s="1613"/>
      <c r="F319" s="1613"/>
      <c r="G319" s="1613"/>
      <c r="H319" s="1613"/>
      <c r="I319" s="1613"/>
      <c r="J319" s="1613"/>
      <c r="K319" s="1613"/>
      <c r="L319" s="1613"/>
      <c r="M319" s="1613"/>
      <c r="N319" s="1613"/>
      <c r="O319" s="1613"/>
      <c r="P319" s="1613"/>
      <c r="Q319" s="1613"/>
      <c r="R319" s="1613"/>
      <c r="S319" s="1613"/>
      <c r="T319" s="1613"/>
      <c r="U319" s="1613"/>
      <c r="V319" s="1613"/>
    </row>
    <row r="320" spans="1:22" ht="14.25" customHeight="1">
      <c r="A320" s="1613"/>
      <c r="B320" s="1613"/>
      <c r="C320" s="1613"/>
      <c r="D320" s="1613"/>
      <c r="E320" s="1613"/>
      <c r="F320" s="1613"/>
      <c r="G320" s="1613"/>
      <c r="H320" s="1613"/>
      <c r="I320" s="1613"/>
      <c r="J320" s="1613"/>
      <c r="K320" s="1613"/>
      <c r="L320" s="1613"/>
      <c r="M320" s="1613"/>
      <c r="N320" s="1613"/>
      <c r="O320" s="1613"/>
      <c r="P320" s="1613"/>
      <c r="Q320" s="1613"/>
      <c r="R320" s="1613"/>
      <c r="S320" s="1613"/>
      <c r="T320" s="1613"/>
      <c r="U320" s="1613"/>
      <c r="V320" s="1613"/>
    </row>
    <row r="321" spans="1:22" ht="14.25" customHeight="1">
      <c r="A321" s="1613"/>
      <c r="B321" s="1613"/>
      <c r="C321" s="1613"/>
      <c r="D321" s="1613"/>
      <c r="E321" s="1613"/>
      <c r="F321" s="1613"/>
      <c r="G321" s="1613"/>
      <c r="H321" s="1613"/>
      <c r="I321" s="1613"/>
      <c r="J321" s="1613"/>
      <c r="K321" s="1613"/>
      <c r="L321" s="1613"/>
      <c r="M321" s="1613"/>
      <c r="N321" s="1613"/>
      <c r="O321" s="1613"/>
      <c r="P321" s="1613"/>
      <c r="Q321" s="1613"/>
      <c r="R321" s="1613"/>
      <c r="S321" s="1613"/>
      <c r="T321" s="1613"/>
      <c r="U321" s="1613"/>
      <c r="V321" s="1613"/>
    </row>
    <row r="322" spans="1:22" ht="14.25" customHeight="1">
      <c r="A322" s="1613"/>
      <c r="B322" s="1613"/>
      <c r="C322" s="1613"/>
      <c r="D322" s="1613"/>
      <c r="E322" s="1613"/>
      <c r="F322" s="1613"/>
      <c r="G322" s="1613"/>
      <c r="H322" s="1613"/>
      <c r="I322" s="1613"/>
      <c r="J322" s="1613"/>
      <c r="K322" s="1613"/>
      <c r="L322" s="1613"/>
      <c r="M322" s="1613"/>
      <c r="N322" s="1613"/>
      <c r="O322" s="1613"/>
      <c r="P322" s="1613"/>
      <c r="Q322" s="1613"/>
      <c r="R322" s="1613"/>
      <c r="S322" s="1613"/>
      <c r="T322" s="1613"/>
      <c r="U322" s="1613"/>
      <c r="V322" s="1613"/>
    </row>
    <row r="323" spans="1:22" ht="14.25" customHeight="1">
      <c r="A323" s="1613"/>
      <c r="B323" s="1613"/>
      <c r="C323" s="1613"/>
      <c r="D323" s="1613"/>
      <c r="E323" s="1613"/>
      <c r="F323" s="1613"/>
      <c r="G323" s="1613"/>
      <c r="H323" s="1613"/>
      <c r="I323" s="1613"/>
      <c r="J323" s="1613"/>
      <c r="K323" s="1613"/>
      <c r="L323" s="1613"/>
      <c r="M323" s="1613"/>
      <c r="N323" s="1613"/>
      <c r="O323" s="1613"/>
      <c r="P323" s="1613"/>
      <c r="Q323" s="1613"/>
      <c r="R323" s="1613"/>
      <c r="S323" s="1613"/>
      <c r="T323" s="1613"/>
      <c r="U323" s="1613"/>
      <c r="V323" s="1613"/>
    </row>
    <row r="324" spans="1:22" ht="14.25" customHeight="1">
      <c r="A324" s="1613"/>
      <c r="B324" s="1613"/>
      <c r="C324" s="1613"/>
      <c r="D324" s="1613"/>
      <c r="E324" s="1613"/>
      <c r="F324" s="1613"/>
      <c r="G324" s="1613"/>
      <c r="H324" s="1613"/>
      <c r="I324" s="1613"/>
      <c r="J324" s="1613"/>
      <c r="K324" s="1613"/>
      <c r="L324" s="1613"/>
      <c r="M324" s="1613"/>
      <c r="N324" s="1613"/>
      <c r="O324" s="1613"/>
      <c r="P324" s="1613"/>
      <c r="Q324" s="1613"/>
      <c r="R324" s="1613"/>
      <c r="S324" s="1613"/>
      <c r="T324" s="1613"/>
      <c r="U324" s="1613"/>
      <c r="V324" s="1613"/>
    </row>
    <row r="325" spans="1:22" ht="14.25" customHeight="1">
      <c r="A325" s="1613"/>
      <c r="B325" s="1613"/>
      <c r="C325" s="1613"/>
      <c r="D325" s="1613"/>
      <c r="E325" s="1613"/>
      <c r="F325" s="1613"/>
      <c r="G325" s="1613"/>
      <c r="H325" s="1613"/>
      <c r="I325" s="1613"/>
      <c r="J325" s="1613"/>
      <c r="K325" s="1613"/>
      <c r="L325" s="1613"/>
      <c r="M325" s="1613"/>
      <c r="N325" s="1613"/>
      <c r="O325" s="1613"/>
      <c r="P325" s="1613"/>
      <c r="Q325" s="1613"/>
      <c r="R325" s="1613"/>
      <c r="S325" s="1613"/>
      <c r="T325" s="1613"/>
      <c r="U325" s="1613"/>
      <c r="V325" s="1613"/>
    </row>
    <row r="326" spans="1:22" ht="14.25" customHeight="1">
      <c r="A326" s="1613"/>
      <c r="B326" s="1613"/>
      <c r="C326" s="1613"/>
      <c r="D326" s="1613"/>
      <c r="E326" s="1613"/>
      <c r="F326" s="1613"/>
      <c r="G326" s="1613"/>
      <c r="H326" s="1613"/>
      <c r="I326" s="1613"/>
      <c r="J326" s="1613"/>
      <c r="K326" s="1613"/>
      <c r="L326" s="1613"/>
      <c r="M326" s="1613"/>
      <c r="N326" s="1613"/>
      <c r="O326" s="1613"/>
      <c r="P326" s="1613"/>
      <c r="Q326" s="1613"/>
      <c r="R326" s="1613"/>
      <c r="S326" s="1613"/>
      <c r="T326" s="1613"/>
      <c r="U326" s="1613"/>
      <c r="V326" s="1613"/>
    </row>
    <row r="327" spans="1:22" ht="14.25" customHeight="1">
      <c r="A327" s="1613"/>
      <c r="B327" s="1613"/>
      <c r="C327" s="1613"/>
      <c r="D327" s="1613"/>
      <c r="E327" s="1613"/>
      <c r="F327" s="1613"/>
      <c r="G327" s="1613"/>
      <c r="H327" s="1613"/>
      <c r="I327" s="1613"/>
      <c r="J327" s="1613"/>
      <c r="K327" s="1613"/>
      <c r="L327" s="1613"/>
      <c r="M327" s="1613"/>
      <c r="N327" s="1613"/>
      <c r="O327" s="1613"/>
      <c r="P327" s="1613"/>
      <c r="Q327" s="1613"/>
      <c r="R327" s="1613"/>
      <c r="S327" s="1613"/>
      <c r="T327" s="1613"/>
      <c r="U327" s="1613"/>
      <c r="V327" s="1613"/>
    </row>
    <row r="328" spans="1:22" ht="14.25" customHeight="1">
      <c r="A328" s="1613"/>
      <c r="B328" s="1613"/>
      <c r="C328" s="1613"/>
      <c r="D328" s="1613"/>
      <c r="E328" s="1613"/>
      <c r="F328" s="1613"/>
      <c r="G328" s="1613"/>
      <c r="H328" s="1613"/>
      <c r="I328" s="1613"/>
      <c r="J328" s="1613"/>
      <c r="K328" s="1613"/>
      <c r="L328" s="1613"/>
      <c r="M328" s="1613"/>
      <c r="N328" s="1613"/>
      <c r="O328" s="1613"/>
      <c r="P328" s="1613"/>
      <c r="Q328" s="1613"/>
      <c r="R328" s="1613"/>
      <c r="S328" s="1613"/>
      <c r="T328" s="1613"/>
      <c r="U328" s="1613"/>
      <c r="V328" s="1613"/>
    </row>
    <row r="329" spans="1:22" ht="14.25" customHeight="1">
      <c r="A329" s="1613"/>
      <c r="B329" s="1613"/>
      <c r="C329" s="1613"/>
      <c r="D329" s="1613"/>
      <c r="E329" s="1613"/>
      <c r="F329" s="1613"/>
      <c r="G329" s="1613"/>
      <c r="H329" s="1613"/>
      <c r="I329" s="1613"/>
      <c r="J329" s="1613"/>
      <c r="K329" s="1613"/>
      <c r="L329" s="1613"/>
      <c r="M329" s="1613"/>
      <c r="N329" s="1613"/>
      <c r="O329" s="1613"/>
      <c r="P329" s="1613"/>
      <c r="Q329" s="1613"/>
      <c r="R329" s="1613"/>
      <c r="S329" s="1613"/>
      <c r="T329" s="1613"/>
      <c r="U329" s="1613"/>
      <c r="V329" s="1613"/>
    </row>
    <row r="330" spans="1:22" ht="14.25" customHeight="1">
      <c r="A330" s="1613"/>
      <c r="B330" s="1613"/>
      <c r="C330" s="1613"/>
      <c r="D330" s="1613"/>
      <c r="E330" s="1613"/>
      <c r="F330" s="1613"/>
      <c r="G330" s="1613"/>
      <c r="H330" s="1613"/>
      <c r="I330" s="1613"/>
      <c r="J330" s="1613"/>
      <c r="K330" s="1613"/>
      <c r="L330" s="1613"/>
      <c r="M330" s="1613"/>
      <c r="N330" s="1613"/>
      <c r="O330" s="1613"/>
      <c r="P330" s="1613"/>
      <c r="Q330" s="1613"/>
      <c r="R330" s="1613"/>
      <c r="S330" s="1613"/>
      <c r="T330" s="1613"/>
      <c r="U330" s="1613"/>
      <c r="V330" s="1613"/>
    </row>
    <row r="331" spans="1:22" ht="14.25" customHeight="1">
      <c r="A331" s="1613"/>
      <c r="B331" s="1613"/>
      <c r="C331" s="1613"/>
      <c r="D331" s="1613"/>
      <c r="E331" s="1613"/>
      <c r="F331" s="1613"/>
      <c r="G331" s="1613"/>
      <c r="H331" s="1613"/>
      <c r="I331" s="1613"/>
      <c r="J331" s="1613"/>
      <c r="K331" s="1613"/>
      <c r="L331" s="1613"/>
      <c r="M331" s="1613"/>
      <c r="N331" s="1613"/>
      <c r="O331" s="1613"/>
      <c r="P331" s="1613"/>
      <c r="Q331" s="1613"/>
      <c r="R331" s="1613"/>
      <c r="S331" s="1613"/>
      <c r="T331" s="1613"/>
      <c r="U331" s="1613"/>
      <c r="V331" s="1613"/>
    </row>
    <row r="332" spans="1:22" ht="14.25" customHeight="1">
      <c r="A332" s="1613"/>
      <c r="B332" s="1613"/>
      <c r="C332" s="1613"/>
      <c r="D332" s="1613"/>
      <c r="E332" s="1613"/>
      <c r="F332" s="1613"/>
      <c r="G332" s="1613"/>
      <c r="H332" s="1613"/>
      <c r="I332" s="1613"/>
      <c r="J332" s="1613"/>
      <c r="K332" s="1613"/>
      <c r="L332" s="1613"/>
      <c r="M332" s="1613"/>
      <c r="N332" s="1613"/>
      <c r="O332" s="1613"/>
      <c r="P332" s="1613"/>
      <c r="Q332" s="1613"/>
      <c r="R332" s="1613"/>
      <c r="S332" s="1613"/>
      <c r="T332" s="1613"/>
      <c r="U332" s="1613"/>
      <c r="V332" s="1613"/>
    </row>
    <row r="333" spans="1:22" ht="14.25" customHeight="1">
      <c r="A333" s="1613"/>
      <c r="B333" s="1613"/>
      <c r="C333" s="1613"/>
      <c r="D333" s="1613"/>
      <c r="E333" s="1613"/>
      <c r="F333" s="1613"/>
      <c r="G333" s="1613"/>
      <c r="H333" s="1613"/>
      <c r="I333" s="1613"/>
      <c r="J333" s="1613"/>
      <c r="K333" s="1613"/>
      <c r="L333" s="1613"/>
      <c r="M333" s="1613"/>
      <c r="N333" s="1613"/>
      <c r="O333" s="1613"/>
      <c r="P333" s="1613"/>
      <c r="Q333" s="1613"/>
      <c r="R333" s="1613"/>
      <c r="S333" s="1613"/>
      <c r="T333" s="1613"/>
      <c r="U333" s="1613"/>
      <c r="V333" s="1613"/>
    </row>
    <row r="334" spans="1:22" ht="14.25" customHeight="1">
      <c r="A334" s="1613"/>
      <c r="B334" s="1613"/>
      <c r="C334" s="1613"/>
      <c r="D334" s="1613"/>
      <c r="E334" s="1613"/>
      <c r="F334" s="1613"/>
      <c r="G334" s="1613"/>
      <c r="H334" s="1613"/>
      <c r="I334" s="1613"/>
      <c r="J334" s="1613"/>
      <c r="K334" s="1613"/>
      <c r="L334" s="1613"/>
      <c r="M334" s="1613"/>
      <c r="N334" s="1613"/>
      <c r="O334" s="1613"/>
      <c r="P334" s="1613"/>
      <c r="Q334" s="1613"/>
      <c r="R334" s="1613"/>
      <c r="S334" s="1613"/>
      <c r="T334" s="1613"/>
      <c r="U334" s="1613"/>
      <c r="V334" s="1613"/>
    </row>
    <row r="335" spans="1:22" ht="14.25" customHeight="1">
      <c r="A335" s="1613"/>
      <c r="B335" s="1613"/>
      <c r="C335" s="1613"/>
      <c r="D335" s="1613"/>
      <c r="E335" s="1613"/>
      <c r="F335" s="1613"/>
      <c r="G335" s="1613"/>
      <c r="H335" s="1613"/>
      <c r="I335" s="1613"/>
      <c r="J335" s="1613"/>
      <c r="K335" s="1613"/>
      <c r="L335" s="1613"/>
      <c r="M335" s="1613"/>
      <c r="N335" s="1613"/>
      <c r="O335" s="1613"/>
      <c r="P335" s="1613"/>
      <c r="Q335" s="1613"/>
      <c r="R335" s="1613"/>
      <c r="S335" s="1613"/>
      <c r="T335" s="1613"/>
      <c r="U335" s="1613"/>
      <c r="V335" s="1613"/>
    </row>
    <row r="336" spans="1:22" ht="14.25" customHeight="1">
      <c r="A336" s="1613"/>
      <c r="B336" s="1613"/>
      <c r="C336" s="1613"/>
      <c r="D336" s="1613"/>
      <c r="E336" s="1613"/>
      <c r="F336" s="1613"/>
      <c r="G336" s="1613"/>
      <c r="H336" s="1613"/>
      <c r="I336" s="1613"/>
      <c r="J336" s="1613"/>
      <c r="K336" s="1613"/>
      <c r="L336" s="1613"/>
      <c r="M336" s="1613"/>
      <c r="N336" s="1613"/>
      <c r="O336" s="1613"/>
      <c r="P336" s="1613"/>
      <c r="Q336" s="1613"/>
      <c r="R336" s="1613"/>
      <c r="S336" s="1613"/>
      <c r="T336" s="1613"/>
      <c r="U336" s="1613"/>
      <c r="V336" s="1613"/>
    </row>
    <row r="337" spans="1:22" ht="14.25" customHeight="1">
      <c r="A337" s="1613"/>
      <c r="B337" s="1613"/>
      <c r="C337" s="1613"/>
      <c r="D337" s="1613"/>
      <c r="E337" s="1613"/>
      <c r="F337" s="1613"/>
      <c r="G337" s="1613"/>
      <c r="H337" s="1613"/>
      <c r="I337" s="1613"/>
      <c r="J337" s="1613"/>
      <c r="K337" s="1613"/>
      <c r="L337" s="1613"/>
      <c r="M337" s="1613"/>
      <c r="N337" s="1613"/>
      <c r="O337" s="1613"/>
      <c r="P337" s="1613"/>
      <c r="Q337" s="1613"/>
      <c r="R337" s="1613"/>
      <c r="S337" s="1613"/>
      <c r="T337" s="1613"/>
      <c r="U337" s="1613"/>
      <c r="V337" s="1613"/>
    </row>
    <row r="338" spans="1:22" ht="14.25" customHeight="1">
      <c r="A338" s="1613"/>
      <c r="B338" s="1613"/>
      <c r="C338" s="1613"/>
      <c r="D338" s="1613"/>
      <c r="E338" s="1613"/>
      <c r="F338" s="1613"/>
      <c r="G338" s="1613"/>
      <c r="H338" s="1613"/>
      <c r="I338" s="1613"/>
      <c r="J338" s="1613"/>
      <c r="K338" s="1613"/>
      <c r="L338" s="1613"/>
      <c r="M338" s="1613"/>
      <c r="N338" s="1613"/>
      <c r="O338" s="1613"/>
      <c r="P338" s="1613"/>
      <c r="Q338" s="1613"/>
      <c r="R338" s="1613"/>
      <c r="S338" s="1613"/>
      <c r="T338" s="1613"/>
      <c r="U338" s="1613"/>
      <c r="V338" s="1613"/>
    </row>
    <row r="339" spans="1:22" ht="14.25" customHeight="1">
      <c r="A339" s="1613"/>
      <c r="B339" s="1613"/>
      <c r="C339" s="1613"/>
      <c r="D339" s="1613"/>
      <c r="E339" s="1613"/>
      <c r="F339" s="1613"/>
      <c r="G339" s="1613"/>
      <c r="H339" s="1613"/>
      <c r="I339" s="1613"/>
      <c r="J339" s="1613"/>
      <c r="K339" s="1613"/>
      <c r="L339" s="1613"/>
      <c r="M339" s="1613"/>
      <c r="N339" s="1613"/>
      <c r="O339" s="1613"/>
      <c r="P339" s="1613"/>
      <c r="Q339" s="1613"/>
      <c r="R339" s="1613"/>
      <c r="S339" s="1613"/>
      <c r="T339" s="1613"/>
      <c r="U339" s="1613"/>
      <c r="V339" s="1613"/>
    </row>
    <row r="340" spans="1:22" ht="14.25" customHeight="1">
      <c r="A340" s="1613"/>
      <c r="B340" s="1613"/>
      <c r="C340" s="1613"/>
      <c r="D340" s="1613"/>
      <c r="E340" s="1613"/>
      <c r="F340" s="1613"/>
      <c r="G340" s="1613"/>
      <c r="H340" s="1613"/>
      <c r="I340" s="1613"/>
      <c r="J340" s="1613"/>
      <c r="K340" s="1613"/>
      <c r="L340" s="1613"/>
      <c r="M340" s="1613"/>
      <c r="N340" s="1613"/>
      <c r="O340" s="1613"/>
      <c r="P340" s="1613"/>
      <c r="Q340" s="1613"/>
      <c r="R340" s="1613"/>
      <c r="S340" s="1613"/>
      <c r="T340" s="1613"/>
      <c r="U340" s="1613"/>
      <c r="V340" s="1613"/>
    </row>
    <row r="341" spans="1:22" ht="14.25" customHeight="1">
      <c r="A341" s="1613"/>
      <c r="B341" s="1613"/>
      <c r="C341" s="1613"/>
      <c r="D341" s="1613"/>
      <c r="E341" s="1613"/>
      <c r="F341" s="1613"/>
      <c r="G341" s="1613"/>
      <c r="H341" s="1613"/>
      <c r="I341" s="1613"/>
      <c r="J341" s="1613"/>
      <c r="K341" s="1613"/>
      <c r="L341" s="1613"/>
      <c r="M341" s="1613"/>
      <c r="N341" s="1613"/>
      <c r="O341" s="1613"/>
      <c r="P341" s="1613"/>
      <c r="Q341" s="1613"/>
      <c r="R341" s="1613"/>
      <c r="S341" s="1613"/>
      <c r="T341" s="1613"/>
      <c r="U341" s="1613"/>
      <c r="V341" s="1613"/>
    </row>
    <row r="342" spans="1:22" ht="14.25" customHeight="1">
      <c r="A342" s="1613"/>
      <c r="B342" s="1613"/>
      <c r="C342" s="1613"/>
      <c r="D342" s="1613"/>
      <c r="E342" s="1613"/>
      <c r="F342" s="1613"/>
      <c r="G342" s="1613"/>
      <c r="H342" s="1613"/>
      <c r="I342" s="1613"/>
      <c r="J342" s="1613"/>
      <c r="K342" s="1613"/>
      <c r="L342" s="1613"/>
      <c r="M342" s="1613"/>
      <c r="N342" s="1613"/>
      <c r="O342" s="1613"/>
      <c r="P342" s="1613"/>
      <c r="Q342" s="1613"/>
      <c r="R342" s="1613"/>
      <c r="S342" s="1613"/>
      <c r="T342" s="1613"/>
      <c r="U342" s="1613"/>
      <c r="V342" s="1613"/>
    </row>
    <row r="343" spans="1:22" ht="14.25" customHeight="1">
      <c r="A343" s="1613"/>
      <c r="B343" s="1613"/>
      <c r="C343" s="1613"/>
      <c r="D343" s="1613"/>
      <c r="E343" s="1613"/>
      <c r="F343" s="1613"/>
      <c r="G343" s="1613"/>
      <c r="H343" s="1613"/>
      <c r="I343" s="1613"/>
      <c r="J343" s="1613"/>
      <c r="K343" s="1613"/>
      <c r="L343" s="1613"/>
      <c r="M343" s="1613"/>
      <c r="N343" s="1613"/>
      <c r="O343" s="1613"/>
      <c r="P343" s="1613"/>
      <c r="Q343" s="1613"/>
      <c r="R343" s="1613"/>
      <c r="S343" s="1613"/>
      <c r="T343" s="1613"/>
      <c r="U343" s="1613"/>
      <c r="V343" s="1613"/>
    </row>
    <row r="344" spans="1:22" ht="14.25" customHeight="1">
      <c r="A344" s="1613"/>
      <c r="B344" s="1613"/>
      <c r="C344" s="1613"/>
      <c r="D344" s="1613"/>
      <c r="E344" s="1613"/>
      <c r="F344" s="1613"/>
      <c r="G344" s="1613"/>
      <c r="H344" s="1613"/>
      <c r="I344" s="1613"/>
      <c r="J344" s="1613"/>
      <c r="K344" s="1613"/>
      <c r="L344" s="1613"/>
      <c r="M344" s="1613"/>
      <c r="N344" s="1613"/>
      <c r="O344" s="1613"/>
      <c r="P344" s="1613"/>
      <c r="Q344" s="1613"/>
      <c r="R344" s="1613"/>
      <c r="S344" s="1613"/>
      <c r="T344" s="1613"/>
      <c r="U344" s="1613"/>
      <c r="V344" s="1613"/>
    </row>
    <row r="345" spans="1:22" ht="14.25" customHeight="1">
      <c r="A345" s="1613"/>
      <c r="B345" s="1613"/>
      <c r="C345" s="1613"/>
      <c r="D345" s="1613"/>
      <c r="E345" s="1613"/>
      <c r="F345" s="1613"/>
      <c r="G345" s="1613"/>
      <c r="H345" s="1613"/>
      <c r="I345" s="1613"/>
      <c r="J345" s="1613"/>
      <c r="K345" s="1613"/>
      <c r="L345" s="1613"/>
      <c r="M345" s="1613"/>
      <c r="N345" s="1613"/>
      <c r="O345" s="1613"/>
      <c r="P345" s="1613"/>
      <c r="Q345" s="1613"/>
      <c r="R345" s="1613"/>
      <c r="S345" s="1613"/>
      <c r="T345" s="1613"/>
      <c r="U345" s="1613"/>
      <c r="V345" s="1613"/>
    </row>
    <row r="346" spans="1:22" ht="14.25" customHeight="1">
      <c r="A346" s="1613"/>
      <c r="B346" s="1613"/>
      <c r="C346" s="1613"/>
      <c r="D346" s="1613"/>
      <c r="E346" s="1613"/>
      <c r="F346" s="1613"/>
      <c r="G346" s="1613"/>
      <c r="H346" s="1613"/>
      <c r="I346" s="1613"/>
      <c r="J346" s="1613"/>
      <c r="K346" s="1613"/>
      <c r="L346" s="1613"/>
      <c r="M346" s="1613"/>
      <c r="N346" s="1613"/>
      <c r="O346" s="1613"/>
      <c r="P346" s="1613"/>
      <c r="Q346" s="1613"/>
      <c r="R346" s="1613"/>
      <c r="S346" s="1613"/>
      <c r="T346" s="1613"/>
      <c r="U346" s="1613"/>
      <c r="V346" s="1613"/>
    </row>
    <row r="347" spans="1:22" ht="14.25" customHeight="1">
      <c r="A347" s="1613"/>
      <c r="B347" s="1613"/>
      <c r="C347" s="1613"/>
      <c r="D347" s="1613"/>
      <c r="E347" s="1613"/>
      <c r="F347" s="1613"/>
      <c r="G347" s="1613"/>
      <c r="H347" s="1613"/>
      <c r="I347" s="1613"/>
      <c r="J347" s="1613"/>
      <c r="K347" s="1613"/>
      <c r="L347" s="1613"/>
      <c r="M347" s="1613"/>
      <c r="N347" s="1613"/>
      <c r="O347" s="1613"/>
      <c r="P347" s="1613"/>
      <c r="Q347" s="1613"/>
      <c r="R347" s="1613"/>
      <c r="S347" s="1613"/>
      <c r="T347" s="1613"/>
      <c r="U347" s="1613"/>
      <c r="V347" s="1613"/>
    </row>
    <row r="348" spans="1:22" ht="14.25" customHeight="1">
      <c r="A348" s="1613"/>
      <c r="B348" s="1613"/>
      <c r="C348" s="1613"/>
      <c r="D348" s="1613"/>
      <c r="E348" s="1613"/>
      <c r="F348" s="1613"/>
      <c r="G348" s="1613"/>
      <c r="H348" s="1613"/>
      <c r="I348" s="1613"/>
      <c r="J348" s="1613"/>
      <c r="K348" s="1613"/>
      <c r="L348" s="1613"/>
      <c r="M348" s="1613"/>
      <c r="N348" s="1613"/>
      <c r="O348" s="1613"/>
      <c r="P348" s="1613"/>
      <c r="Q348" s="1613"/>
      <c r="R348" s="1613"/>
      <c r="S348" s="1613"/>
      <c r="T348" s="1613"/>
      <c r="U348" s="1613"/>
      <c r="V348" s="1613"/>
    </row>
    <row r="349" spans="1:22" ht="14.25" customHeight="1">
      <c r="A349" s="1613"/>
      <c r="B349" s="1613"/>
      <c r="C349" s="1613"/>
      <c r="D349" s="1613"/>
      <c r="E349" s="1613"/>
      <c r="F349" s="1613"/>
      <c r="G349" s="1613"/>
      <c r="H349" s="1613"/>
      <c r="I349" s="1613"/>
      <c r="J349" s="1613"/>
      <c r="K349" s="1613"/>
      <c r="L349" s="1613"/>
      <c r="M349" s="1613"/>
      <c r="N349" s="1613"/>
      <c r="O349" s="1613"/>
      <c r="P349" s="1613"/>
      <c r="Q349" s="1613"/>
      <c r="R349" s="1613"/>
      <c r="S349" s="1613"/>
      <c r="T349" s="1613"/>
      <c r="U349" s="1613"/>
      <c r="V349" s="1613"/>
    </row>
    <row r="350" spans="1:22" ht="14.25" customHeight="1">
      <c r="A350" s="1613"/>
      <c r="B350" s="1613"/>
      <c r="C350" s="1613"/>
      <c r="D350" s="1613"/>
      <c r="E350" s="1613"/>
      <c r="F350" s="1613"/>
      <c r="G350" s="1613"/>
      <c r="H350" s="1613"/>
      <c r="I350" s="1613"/>
      <c r="J350" s="1613"/>
      <c r="K350" s="1613"/>
      <c r="L350" s="1613"/>
      <c r="M350" s="1613"/>
      <c r="N350" s="1613"/>
      <c r="O350" s="1613"/>
      <c r="P350" s="1613"/>
      <c r="Q350" s="1613"/>
      <c r="R350" s="1613"/>
      <c r="S350" s="1613"/>
      <c r="T350" s="1613"/>
      <c r="U350" s="1613"/>
      <c r="V350" s="1613"/>
    </row>
    <row r="351" spans="1:22" ht="14.25" customHeight="1">
      <c r="A351" s="1613"/>
      <c r="B351" s="1613"/>
      <c r="C351" s="1613"/>
      <c r="D351" s="1613"/>
      <c r="E351" s="1613"/>
      <c r="F351" s="1613"/>
      <c r="G351" s="1613"/>
      <c r="H351" s="1613"/>
      <c r="I351" s="1613"/>
      <c r="J351" s="1613"/>
      <c r="K351" s="1613"/>
      <c r="L351" s="1613"/>
      <c r="M351" s="1613"/>
      <c r="N351" s="1613"/>
      <c r="O351" s="1613"/>
      <c r="P351" s="1613"/>
      <c r="Q351" s="1613"/>
      <c r="R351" s="1613"/>
      <c r="S351" s="1613"/>
      <c r="T351" s="1613"/>
      <c r="U351" s="1613"/>
      <c r="V351" s="1613"/>
    </row>
    <row r="352" spans="1:22" ht="14.25" customHeight="1">
      <c r="A352" s="1613"/>
      <c r="B352" s="1613"/>
      <c r="C352" s="1613"/>
      <c r="D352" s="1613"/>
      <c r="E352" s="1613"/>
      <c r="F352" s="1613"/>
      <c r="G352" s="1613"/>
      <c r="H352" s="1613"/>
      <c r="I352" s="1613"/>
      <c r="J352" s="1613"/>
      <c r="K352" s="1613"/>
      <c r="L352" s="1613"/>
      <c r="M352" s="1613"/>
      <c r="N352" s="1613"/>
      <c r="O352" s="1613"/>
      <c r="P352" s="1613"/>
      <c r="Q352" s="1613"/>
      <c r="R352" s="1613"/>
      <c r="S352" s="1613"/>
      <c r="T352" s="1613"/>
      <c r="U352" s="1613"/>
      <c r="V352" s="1613"/>
    </row>
    <row r="353" spans="1:22" ht="14.25" customHeight="1">
      <c r="A353" s="1613"/>
      <c r="B353" s="1613"/>
      <c r="C353" s="1613"/>
      <c r="D353" s="1613"/>
      <c r="E353" s="1613"/>
      <c r="F353" s="1613"/>
      <c r="G353" s="1613"/>
      <c r="H353" s="1613"/>
      <c r="I353" s="1613"/>
      <c r="J353" s="1613"/>
      <c r="K353" s="1613"/>
      <c r="L353" s="1613"/>
      <c r="M353" s="1613"/>
      <c r="N353" s="1613"/>
      <c r="O353" s="1613"/>
      <c r="P353" s="1613"/>
      <c r="Q353" s="1613"/>
      <c r="R353" s="1613"/>
      <c r="S353" s="1613"/>
      <c r="T353" s="1613"/>
      <c r="U353" s="1613"/>
      <c r="V353" s="1613"/>
    </row>
    <row r="354" spans="1:22" ht="14.25" customHeight="1">
      <c r="A354" s="1613"/>
      <c r="B354" s="1613"/>
      <c r="C354" s="1613"/>
      <c r="D354" s="1613"/>
      <c r="E354" s="1613"/>
      <c r="F354" s="1613"/>
      <c r="G354" s="1613"/>
      <c r="H354" s="1613"/>
      <c r="I354" s="1613"/>
      <c r="J354" s="1613"/>
      <c r="K354" s="1613"/>
      <c r="L354" s="1613"/>
      <c r="M354" s="1613"/>
      <c r="N354" s="1613"/>
      <c r="O354" s="1613"/>
      <c r="P354" s="1613"/>
      <c r="Q354" s="1613"/>
      <c r="R354" s="1613"/>
      <c r="S354" s="1613"/>
      <c r="T354" s="1613"/>
      <c r="U354" s="1613"/>
      <c r="V354" s="1613"/>
    </row>
    <row r="355" spans="1:22" ht="14.25" customHeight="1">
      <c r="A355" s="1613"/>
      <c r="B355" s="1613"/>
      <c r="C355" s="1613"/>
      <c r="D355" s="1613"/>
      <c r="E355" s="1613"/>
      <c r="F355" s="1613"/>
      <c r="G355" s="1613"/>
      <c r="H355" s="1613"/>
      <c r="I355" s="1613"/>
      <c r="J355" s="1613"/>
      <c r="K355" s="1613"/>
      <c r="L355" s="1613"/>
      <c r="M355" s="1613"/>
      <c r="N355" s="1613"/>
      <c r="O355" s="1613"/>
      <c r="P355" s="1613"/>
      <c r="Q355" s="1613"/>
      <c r="R355" s="1613"/>
      <c r="S355" s="1613"/>
      <c r="T355" s="1613"/>
      <c r="U355" s="1613"/>
      <c r="V355" s="1613"/>
    </row>
    <row r="356" spans="1:22" ht="14.25" customHeight="1">
      <c r="A356" s="1613"/>
      <c r="B356" s="1613"/>
      <c r="C356" s="1613"/>
      <c r="D356" s="1613"/>
      <c r="E356" s="1613"/>
      <c r="F356" s="1613"/>
      <c r="G356" s="1613"/>
      <c r="H356" s="1613"/>
      <c r="I356" s="1613"/>
      <c r="J356" s="1613"/>
      <c r="K356" s="1613"/>
      <c r="L356" s="1613"/>
      <c r="M356" s="1613"/>
      <c r="N356" s="1613"/>
      <c r="O356" s="1613"/>
      <c r="P356" s="1613"/>
      <c r="Q356" s="1613"/>
      <c r="R356" s="1613"/>
      <c r="S356" s="1613"/>
      <c r="T356" s="1613"/>
      <c r="U356" s="1613"/>
      <c r="V356" s="1613"/>
    </row>
    <row r="357" spans="1:22" ht="14.25" customHeight="1">
      <c r="A357" s="1613"/>
      <c r="B357" s="1613"/>
      <c r="C357" s="1613"/>
      <c r="D357" s="1613"/>
      <c r="E357" s="1613"/>
      <c r="F357" s="1613"/>
      <c r="G357" s="1613"/>
      <c r="H357" s="1613"/>
      <c r="I357" s="1613"/>
      <c r="J357" s="1613"/>
      <c r="K357" s="1613"/>
      <c r="L357" s="1613"/>
      <c r="M357" s="1613"/>
      <c r="N357" s="1613"/>
      <c r="O357" s="1613"/>
      <c r="P357" s="1613"/>
      <c r="Q357" s="1613"/>
      <c r="R357" s="1613"/>
      <c r="S357" s="1613"/>
      <c r="T357" s="1613"/>
      <c r="U357" s="1613"/>
      <c r="V357" s="1613"/>
    </row>
    <row r="358" spans="1:22" ht="14.25" customHeight="1">
      <c r="A358" s="1613"/>
      <c r="B358" s="1613"/>
      <c r="C358" s="1613"/>
      <c r="D358" s="1613"/>
      <c r="E358" s="1613"/>
      <c r="F358" s="1613"/>
      <c r="G358" s="1613"/>
      <c r="H358" s="1613"/>
      <c r="I358" s="1613"/>
      <c r="J358" s="1613"/>
      <c r="K358" s="1613"/>
      <c r="L358" s="1613"/>
      <c r="M358" s="1613"/>
      <c r="N358" s="1613"/>
      <c r="O358" s="1613"/>
      <c r="P358" s="1613"/>
      <c r="Q358" s="1613"/>
      <c r="R358" s="1613"/>
      <c r="S358" s="1613"/>
      <c r="T358" s="1613"/>
      <c r="U358" s="1613"/>
      <c r="V358" s="1613"/>
    </row>
    <row r="359" spans="1:22" ht="14.25" customHeight="1">
      <c r="A359" s="1613"/>
      <c r="B359" s="1613"/>
      <c r="C359" s="1613"/>
      <c r="D359" s="1613"/>
      <c r="E359" s="1613"/>
      <c r="F359" s="1613"/>
      <c r="G359" s="1613"/>
      <c r="H359" s="1613"/>
      <c r="I359" s="1613"/>
      <c r="J359" s="1613"/>
      <c r="K359" s="1613"/>
      <c r="L359" s="1613"/>
      <c r="M359" s="1613"/>
      <c r="N359" s="1613"/>
      <c r="O359" s="1613"/>
      <c r="P359" s="1613"/>
      <c r="Q359" s="1613"/>
      <c r="R359" s="1613"/>
      <c r="S359" s="1613"/>
      <c r="T359" s="1613"/>
      <c r="U359" s="1613"/>
      <c r="V359" s="1613"/>
    </row>
    <row r="360" spans="1:22" ht="14.25" customHeight="1">
      <c r="A360" s="1613"/>
      <c r="B360" s="1613"/>
      <c r="C360" s="1613"/>
      <c r="D360" s="1613"/>
      <c r="E360" s="1613"/>
      <c r="F360" s="1613"/>
      <c r="G360" s="1613"/>
      <c r="H360" s="1613"/>
      <c r="I360" s="1613"/>
      <c r="J360" s="1613"/>
      <c r="K360" s="1613"/>
      <c r="L360" s="1613"/>
      <c r="M360" s="1613"/>
      <c r="N360" s="1613"/>
      <c r="O360" s="1613"/>
      <c r="P360" s="1613"/>
      <c r="Q360" s="1613"/>
      <c r="R360" s="1613"/>
      <c r="S360" s="1613"/>
      <c r="T360" s="1613"/>
      <c r="U360" s="1613"/>
      <c r="V360" s="1613"/>
    </row>
    <row r="361" spans="1:22" ht="14.25" customHeight="1">
      <c r="A361" s="1613"/>
      <c r="B361" s="1613"/>
      <c r="C361" s="1613"/>
      <c r="D361" s="1613"/>
      <c r="E361" s="1613"/>
      <c r="F361" s="1613"/>
      <c r="G361" s="1613"/>
      <c r="H361" s="1613"/>
      <c r="I361" s="1613"/>
      <c r="J361" s="1613"/>
      <c r="K361" s="1613"/>
      <c r="L361" s="1613"/>
      <c r="M361" s="1613"/>
      <c r="N361" s="1613"/>
      <c r="O361" s="1613"/>
      <c r="P361" s="1613"/>
      <c r="Q361" s="1613"/>
      <c r="R361" s="1613"/>
      <c r="S361" s="1613"/>
      <c r="T361" s="1613"/>
      <c r="U361" s="1613"/>
      <c r="V361" s="1613"/>
    </row>
    <row r="362" spans="1:22" ht="14.25" customHeight="1">
      <c r="A362" s="1613"/>
      <c r="B362" s="1613"/>
      <c r="C362" s="1613"/>
      <c r="D362" s="1613"/>
      <c r="E362" s="1613"/>
      <c r="F362" s="1613"/>
      <c r="G362" s="1613"/>
      <c r="H362" s="1613"/>
      <c r="I362" s="1613"/>
      <c r="J362" s="1613"/>
      <c r="K362" s="1613"/>
      <c r="L362" s="1613"/>
      <c r="M362" s="1613"/>
      <c r="N362" s="1613"/>
      <c r="O362" s="1613"/>
      <c r="P362" s="1613"/>
      <c r="Q362" s="1613"/>
      <c r="R362" s="1613"/>
      <c r="S362" s="1613"/>
      <c r="T362" s="1613"/>
      <c r="U362" s="1613"/>
      <c r="V362" s="1613"/>
    </row>
    <row r="363" spans="1:22" ht="14.25" customHeight="1">
      <c r="A363" s="1613"/>
      <c r="B363" s="1613"/>
      <c r="C363" s="1613"/>
      <c r="D363" s="1613"/>
      <c r="E363" s="1613"/>
      <c r="F363" s="1613"/>
      <c r="G363" s="1613"/>
      <c r="H363" s="1613"/>
      <c r="I363" s="1613"/>
      <c r="J363" s="1613"/>
      <c r="K363" s="1613"/>
      <c r="L363" s="1613"/>
      <c r="M363" s="1613"/>
      <c r="N363" s="1613"/>
      <c r="O363" s="1613"/>
      <c r="P363" s="1613"/>
      <c r="Q363" s="1613"/>
      <c r="R363" s="1613"/>
      <c r="S363" s="1613"/>
      <c r="T363" s="1613"/>
      <c r="U363" s="1613"/>
      <c r="V363" s="1613"/>
    </row>
    <row r="364" spans="1:22" ht="14.25" customHeight="1">
      <c r="A364" s="1613"/>
      <c r="B364" s="1613"/>
      <c r="C364" s="1613"/>
      <c r="D364" s="1613"/>
      <c r="E364" s="1613"/>
      <c r="F364" s="1613"/>
      <c r="G364" s="1613"/>
      <c r="H364" s="1613"/>
      <c r="I364" s="1613"/>
      <c r="J364" s="1613"/>
      <c r="K364" s="1613"/>
      <c r="L364" s="1613"/>
      <c r="M364" s="1613"/>
      <c r="N364" s="1613"/>
      <c r="O364" s="1613"/>
      <c r="P364" s="1613"/>
      <c r="Q364" s="1613"/>
      <c r="R364" s="1613"/>
      <c r="S364" s="1613"/>
      <c r="T364" s="1613"/>
      <c r="U364" s="1613"/>
      <c r="V364" s="1613"/>
    </row>
    <row r="365" spans="1:22" ht="14.25" customHeight="1">
      <c r="A365" s="1613"/>
      <c r="B365" s="1613"/>
      <c r="C365" s="1613"/>
      <c r="D365" s="1613"/>
      <c r="E365" s="1613"/>
      <c r="F365" s="1613"/>
      <c r="G365" s="1613"/>
      <c r="H365" s="1613"/>
      <c r="I365" s="1613"/>
      <c r="J365" s="1613"/>
      <c r="K365" s="1613"/>
      <c r="L365" s="1613"/>
      <c r="M365" s="1613"/>
      <c r="N365" s="1613"/>
      <c r="O365" s="1613"/>
      <c r="P365" s="1613"/>
      <c r="Q365" s="1613"/>
      <c r="R365" s="1613"/>
      <c r="S365" s="1613"/>
      <c r="T365" s="1613"/>
      <c r="U365" s="1613"/>
      <c r="V365" s="1613"/>
    </row>
    <row r="366" spans="1:22" ht="14.25" customHeight="1">
      <c r="A366" s="1613"/>
      <c r="B366" s="1613"/>
      <c r="C366" s="1613"/>
      <c r="D366" s="1613"/>
      <c r="E366" s="1613"/>
      <c r="F366" s="1613"/>
      <c r="G366" s="1613"/>
      <c r="H366" s="1613"/>
      <c r="I366" s="1613"/>
      <c r="J366" s="1613"/>
      <c r="K366" s="1613"/>
      <c r="L366" s="1613"/>
      <c r="M366" s="1613"/>
      <c r="N366" s="1613"/>
      <c r="O366" s="1613"/>
      <c r="P366" s="1613"/>
      <c r="Q366" s="1613"/>
      <c r="R366" s="1613"/>
      <c r="S366" s="1613"/>
      <c r="T366" s="1613"/>
      <c r="U366" s="1613"/>
      <c r="V366" s="1613"/>
    </row>
    <row r="367" spans="1:22" ht="14.25" customHeight="1">
      <c r="A367" s="1613"/>
      <c r="B367" s="1613"/>
      <c r="C367" s="1613"/>
      <c r="D367" s="1613"/>
      <c r="E367" s="1613"/>
      <c r="F367" s="1613"/>
      <c r="G367" s="1613"/>
      <c r="H367" s="1613"/>
      <c r="I367" s="1613"/>
      <c r="J367" s="1613"/>
      <c r="K367" s="1613"/>
      <c r="L367" s="1613"/>
      <c r="M367" s="1613"/>
      <c r="N367" s="1613"/>
      <c r="O367" s="1613"/>
      <c r="P367" s="1613"/>
      <c r="Q367" s="1613"/>
      <c r="R367" s="1613"/>
      <c r="S367" s="1613"/>
      <c r="T367" s="1613"/>
      <c r="U367" s="1613"/>
      <c r="V367" s="1613"/>
    </row>
    <row r="368" spans="1:22" ht="14.25" customHeight="1">
      <c r="A368" s="1613"/>
      <c r="B368" s="1613"/>
      <c r="C368" s="1613"/>
      <c r="D368" s="1613"/>
      <c r="E368" s="1613"/>
      <c r="F368" s="1613"/>
      <c r="G368" s="1613"/>
      <c r="H368" s="1613"/>
      <c r="I368" s="1613"/>
      <c r="J368" s="1613"/>
      <c r="K368" s="1613"/>
      <c r="L368" s="1613"/>
      <c r="M368" s="1613"/>
      <c r="N368" s="1613"/>
      <c r="O368" s="1613"/>
      <c r="P368" s="1613"/>
      <c r="Q368" s="1613"/>
      <c r="R368" s="1613"/>
      <c r="S368" s="1613"/>
      <c r="T368" s="1613"/>
      <c r="U368" s="1613"/>
      <c r="V368" s="1613"/>
    </row>
    <row r="369" spans="1:22" ht="14.25" customHeight="1">
      <c r="A369" s="1613"/>
      <c r="B369" s="1613"/>
      <c r="C369" s="1613"/>
      <c r="D369" s="1613"/>
      <c r="E369" s="1613"/>
      <c r="F369" s="1613"/>
      <c r="G369" s="1613"/>
      <c r="H369" s="1613"/>
      <c r="I369" s="1613"/>
      <c r="J369" s="1613"/>
      <c r="K369" s="1613"/>
      <c r="L369" s="1613"/>
      <c r="M369" s="1613"/>
      <c r="N369" s="1613"/>
      <c r="O369" s="1613"/>
      <c r="P369" s="1613"/>
      <c r="Q369" s="1613"/>
      <c r="R369" s="1613"/>
      <c r="S369" s="1613"/>
      <c r="T369" s="1613"/>
      <c r="U369" s="1613"/>
      <c r="V369" s="1613"/>
    </row>
    <row r="370" spans="1:22" ht="14.25" customHeight="1">
      <c r="A370" s="1613"/>
      <c r="B370" s="1613"/>
      <c r="C370" s="1613"/>
      <c r="D370" s="1613"/>
      <c r="E370" s="1613"/>
      <c r="F370" s="1613"/>
      <c r="G370" s="1613"/>
      <c r="H370" s="1613"/>
      <c r="I370" s="1613"/>
      <c r="J370" s="1613"/>
      <c r="K370" s="1613"/>
      <c r="L370" s="1613"/>
      <c r="M370" s="1613"/>
      <c r="N370" s="1613"/>
      <c r="O370" s="1613"/>
      <c r="P370" s="1613"/>
      <c r="Q370" s="1613"/>
      <c r="R370" s="1613"/>
      <c r="S370" s="1613"/>
      <c r="T370" s="1613"/>
      <c r="U370" s="1613"/>
      <c r="V370" s="1613"/>
    </row>
    <row r="371" spans="1:22" ht="14.25" customHeight="1">
      <c r="A371" s="1613"/>
      <c r="B371" s="1613"/>
      <c r="C371" s="1613"/>
      <c r="D371" s="1613"/>
      <c r="E371" s="1613"/>
      <c r="F371" s="1613"/>
      <c r="G371" s="1613"/>
      <c r="H371" s="1613"/>
      <c r="I371" s="1613"/>
      <c r="J371" s="1613"/>
      <c r="K371" s="1613"/>
      <c r="L371" s="1613"/>
      <c r="M371" s="1613"/>
      <c r="N371" s="1613"/>
      <c r="O371" s="1613"/>
      <c r="P371" s="1613"/>
      <c r="Q371" s="1613"/>
      <c r="R371" s="1613"/>
      <c r="S371" s="1613"/>
      <c r="T371" s="1613"/>
      <c r="U371" s="1613"/>
      <c r="V371" s="1613"/>
    </row>
    <row r="372" spans="1:22" ht="14.25" customHeight="1">
      <c r="A372" s="1613"/>
      <c r="B372" s="1613"/>
      <c r="C372" s="1613"/>
      <c r="D372" s="1613"/>
      <c r="E372" s="1613"/>
      <c r="F372" s="1613"/>
      <c r="G372" s="1613"/>
      <c r="H372" s="1613"/>
      <c r="I372" s="1613"/>
      <c r="J372" s="1613"/>
      <c r="K372" s="1613"/>
      <c r="L372" s="1613"/>
      <c r="M372" s="1613"/>
      <c r="N372" s="1613"/>
      <c r="O372" s="1613"/>
      <c r="P372" s="1613"/>
      <c r="Q372" s="1613"/>
      <c r="R372" s="1613"/>
      <c r="S372" s="1613"/>
      <c r="T372" s="1613"/>
      <c r="U372" s="1613"/>
      <c r="V372" s="1613"/>
    </row>
    <row r="373" spans="1:22" ht="14.25" customHeight="1">
      <c r="A373" s="1613"/>
      <c r="B373" s="1613"/>
      <c r="C373" s="1613"/>
      <c r="D373" s="1613"/>
      <c r="E373" s="1613"/>
      <c r="F373" s="1613"/>
      <c r="G373" s="1613"/>
      <c r="H373" s="1613"/>
      <c r="I373" s="1613"/>
      <c r="J373" s="1613"/>
      <c r="K373" s="1613"/>
      <c r="L373" s="1613"/>
      <c r="M373" s="1613"/>
      <c r="N373" s="1613"/>
      <c r="O373" s="1613"/>
      <c r="P373" s="1613"/>
      <c r="Q373" s="1613"/>
      <c r="R373" s="1613"/>
      <c r="S373" s="1613"/>
      <c r="T373" s="1613"/>
      <c r="U373" s="1613"/>
      <c r="V373" s="1613"/>
    </row>
    <row r="374" spans="1:22" ht="14.25" customHeight="1">
      <c r="A374" s="1613"/>
      <c r="B374" s="1613"/>
      <c r="C374" s="1613"/>
      <c r="D374" s="1613"/>
      <c r="E374" s="1613"/>
      <c r="F374" s="1613"/>
      <c r="G374" s="1613"/>
      <c r="H374" s="1613"/>
      <c r="I374" s="1613"/>
      <c r="J374" s="1613"/>
      <c r="K374" s="1613"/>
      <c r="L374" s="1613"/>
      <c r="M374" s="1613"/>
      <c r="N374" s="1613"/>
      <c r="O374" s="1613"/>
      <c r="P374" s="1613"/>
      <c r="Q374" s="1613"/>
      <c r="R374" s="1613"/>
      <c r="S374" s="1613"/>
      <c r="T374" s="1613"/>
      <c r="U374" s="1613"/>
      <c r="V374" s="1613"/>
    </row>
    <row r="375" spans="1:22" ht="14.25" customHeight="1">
      <c r="A375" s="1613"/>
      <c r="B375" s="1613"/>
      <c r="C375" s="1613"/>
      <c r="D375" s="1613"/>
      <c r="E375" s="1613"/>
      <c r="F375" s="1613"/>
      <c r="G375" s="1613"/>
      <c r="H375" s="1613"/>
      <c r="I375" s="1613"/>
      <c r="J375" s="1613"/>
      <c r="K375" s="1613"/>
      <c r="L375" s="1613"/>
      <c r="M375" s="1613"/>
      <c r="N375" s="1613"/>
      <c r="O375" s="1613"/>
      <c r="P375" s="1613"/>
      <c r="Q375" s="1613"/>
      <c r="R375" s="1613"/>
      <c r="S375" s="1613"/>
      <c r="T375" s="1613"/>
      <c r="U375" s="1613"/>
      <c r="V375" s="1613"/>
    </row>
    <row r="376" spans="1:22" ht="14.25" customHeight="1">
      <c r="A376" s="1613"/>
      <c r="B376" s="1613"/>
      <c r="C376" s="1613"/>
      <c r="D376" s="1613"/>
      <c r="E376" s="1613"/>
      <c r="F376" s="1613"/>
      <c r="G376" s="1613"/>
      <c r="H376" s="1613"/>
      <c r="I376" s="1613"/>
      <c r="J376" s="1613"/>
      <c r="K376" s="1613"/>
      <c r="L376" s="1613"/>
      <c r="M376" s="1613"/>
      <c r="N376" s="1613"/>
      <c r="O376" s="1613"/>
      <c r="P376" s="1613"/>
      <c r="Q376" s="1613"/>
      <c r="R376" s="1613"/>
      <c r="S376" s="1613"/>
      <c r="T376" s="1613"/>
      <c r="U376" s="1613"/>
      <c r="V376" s="1613"/>
    </row>
    <row r="377" spans="1:22" ht="14.25" customHeight="1">
      <c r="A377" s="1613"/>
      <c r="B377" s="1613"/>
      <c r="C377" s="1613"/>
      <c r="D377" s="1613"/>
      <c r="E377" s="1613"/>
      <c r="F377" s="1613"/>
      <c r="G377" s="1613"/>
      <c r="H377" s="1613"/>
      <c r="I377" s="1613"/>
      <c r="J377" s="1613"/>
      <c r="K377" s="1613"/>
      <c r="L377" s="1613"/>
      <c r="M377" s="1613"/>
      <c r="N377" s="1613"/>
      <c r="O377" s="1613"/>
      <c r="P377" s="1613"/>
      <c r="Q377" s="1613"/>
      <c r="R377" s="1613"/>
      <c r="S377" s="1613"/>
      <c r="T377" s="1613"/>
      <c r="U377" s="1613"/>
      <c r="V377" s="1613"/>
    </row>
    <row r="378" spans="1:22" ht="14.25" customHeight="1">
      <c r="A378" s="1613"/>
      <c r="B378" s="1613"/>
      <c r="C378" s="1613"/>
      <c r="D378" s="1613"/>
      <c r="E378" s="1613"/>
      <c r="F378" s="1613"/>
      <c r="G378" s="1613"/>
      <c r="H378" s="1613"/>
      <c r="I378" s="1613"/>
      <c r="J378" s="1613"/>
      <c r="K378" s="1613"/>
      <c r="L378" s="1613"/>
      <c r="M378" s="1613"/>
      <c r="N378" s="1613"/>
      <c r="O378" s="1613"/>
      <c r="P378" s="1613"/>
      <c r="Q378" s="1613"/>
      <c r="R378" s="1613"/>
      <c r="S378" s="1613"/>
      <c r="T378" s="1613"/>
      <c r="U378" s="1613"/>
      <c r="V378" s="1613"/>
    </row>
    <row r="379" spans="1:22" ht="14.25" customHeight="1">
      <c r="A379" s="1613"/>
      <c r="B379" s="1613"/>
      <c r="C379" s="1613"/>
      <c r="D379" s="1613"/>
      <c r="E379" s="1613"/>
      <c r="F379" s="1613"/>
      <c r="G379" s="1613"/>
      <c r="H379" s="1613"/>
      <c r="I379" s="1613"/>
      <c r="J379" s="1613"/>
      <c r="K379" s="1613"/>
      <c r="L379" s="1613"/>
      <c r="M379" s="1613"/>
      <c r="N379" s="1613"/>
      <c r="O379" s="1613"/>
      <c r="P379" s="1613"/>
      <c r="Q379" s="1613"/>
      <c r="R379" s="1613"/>
      <c r="S379" s="1613"/>
      <c r="T379" s="1613"/>
      <c r="U379" s="1613"/>
      <c r="V379" s="1613"/>
    </row>
    <row r="380" spans="1:22" ht="14.25" customHeight="1">
      <c r="A380" s="1613"/>
      <c r="B380" s="1613"/>
      <c r="C380" s="1613"/>
      <c r="D380" s="1613"/>
      <c r="E380" s="1613"/>
      <c r="F380" s="1613"/>
      <c r="G380" s="1613"/>
      <c r="H380" s="1613"/>
      <c r="I380" s="1613"/>
      <c r="J380" s="1613"/>
      <c r="K380" s="1613"/>
      <c r="L380" s="1613"/>
      <c r="M380" s="1613"/>
      <c r="N380" s="1613"/>
      <c r="O380" s="1613"/>
      <c r="P380" s="1613"/>
      <c r="Q380" s="1613"/>
      <c r="R380" s="1613"/>
      <c r="S380" s="1613"/>
      <c r="T380" s="1613"/>
      <c r="U380" s="1613"/>
      <c r="V380" s="1613"/>
    </row>
    <row r="381" spans="1:22" ht="14.25" customHeight="1">
      <c r="A381" s="1613"/>
      <c r="B381" s="1613"/>
      <c r="C381" s="1613"/>
      <c r="D381" s="1613"/>
      <c r="E381" s="1613"/>
      <c r="F381" s="1613"/>
      <c r="G381" s="1613"/>
      <c r="H381" s="1613"/>
      <c r="I381" s="1613"/>
      <c r="J381" s="1613"/>
      <c r="K381" s="1613"/>
      <c r="L381" s="1613"/>
      <c r="M381" s="1613"/>
      <c r="N381" s="1613"/>
      <c r="O381" s="1613"/>
      <c r="P381" s="1613"/>
      <c r="Q381" s="1613"/>
      <c r="R381" s="1613"/>
      <c r="S381" s="1613"/>
      <c r="T381" s="1613"/>
      <c r="U381" s="1613"/>
      <c r="V381" s="1613"/>
    </row>
    <row r="382" spans="1:22" ht="14.25" customHeight="1">
      <c r="A382" s="1613"/>
      <c r="B382" s="1613"/>
      <c r="C382" s="1613"/>
      <c r="D382" s="1613"/>
      <c r="E382" s="1613"/>
      <c r="F382" s="1613"/>
      <c r="G382" s="1613"/>
      <c r="H382" s="1613"/>
      <c r="I382" s="1613"/>
      <c r="J382" s="1613"/>
      <c r="K382" s="1613"/>
      <c r="L382" s="1613"/>
      <c r="M382" s="1613"/>
      <c r="N382" s="1613"/>
      <c r="O382" s="1613"/>
      <c r="P382" s="1613"/>
      <c r="Q382" s="1613"/>
      <c r="R382" s="1613"/>
      <c r="S382" s="1613"/>
      <c r="T382" s="1613"/>
      <c r="U382" s="1613"/>
      <c r="V382" s="1613"/>
    </row>
    <row r="383" spans="1:22" ht="14.25" customHeight="1">
      <c r="A383" s="1613"/>
      <c r="B383" s="1613"/>
      <c r="C383" s="1613"/>
      <c r="D383" s="1613"/>
      <c r="E383" s="1613"/>
      <c r="F383" s="1613"/>
      <c r="G383" s="1613"/>
      <c r="H383" s="1613"/>
      <c r="I383" s="1613"/>
      <c r="J383" s="1613"/>
      <c r="K383" s="1613"/>
      <c r="L383" s="1613"/>
      <c r="M383" s="1613"/>
      <c r="N383" s="1613"/>
      <c r="O383" s="1613"/>
      <c r="P383" s="1613"/>
      <c r="Q383" s="1613"/>
      <c r="R383" s="1613"/>
      <c r="S383" s="1613"/>
      <c r="T383" s="1613"/>
      <c r="U383" s="1613"/>
      <c r="V383" s="1613"/>
    </row>
    <row r="384" spans="1:22" ht="14.25" customHeight="1">
      <c r="A384" s="1613"/>
      <c r="B384" s="1613"/>
      <c r="C384" s="1613"/>
      <c r="D384" s="1613"/>
      <c r="E384" s="1613"/>
      <c r="F384" s="1613"/>
      <c r="G384" s="1613"/>
      <c r="H384" s="1613"/>
      <c r="I384" s="1613"/>
      <c r="J384" s="1613"/>
      <c r="K384" s="1613"/>
      <c r="L384" s="1613"/>
      <c r="M384" s="1613"/>
      <c r="N384" s="1613"/>
      <c r="O384" s="1613"/>
      <c r="P384" s="1613"/>
      <c r="Q384" s="1613"/>
      <c r="R384" s="1613"/>
      <c r="S384" s="1613"/>
      <c r="T384" s="1613"/>
      <c r="U384" s="1613"/>
      <c r="V384" s="1613"/>
    </row>
    <row r="385" spans="1:22" ht="14.25" customHeight="1">
      <c r="A385" s="1613"/>
      <c r="B385" s="1613"/>
      <c r="C385" s="1613"/>
      <c r="D385" s="1613"/>
      <c r="E385" s="1613"/>
      <c r="F385" s="1613"/>
      <c r="G385" s="1613"/>
      <c r="H385" s="1613"/>
      <c r="I385" s="1613"/>
      <c r="J385" s="1613"/>
      <c r="K385" s="1613"/>
      <c r="L385" s="1613"/>
      <c r="M385" s="1613"/>
      <c r="N385" s="1613"/>
      <c r="O385" s="1613"/>
      <c r="P385" s="1613"/>
      <c r="Q385" s="1613"/>
      <c r="R385" s="1613"/>
      <c r="S385" s="1613"/>
      <c r="T385" s="1613"/>
      <c r="U385" s="1613"/>
      <c r="V385" s="1613"/>
    </row>
    <row r="386" spans="1:22" ht="14.25" customHeight="1">
      <c r="A386" s="1613"/>
      <c r="B386" s="1613"/>
      <c r="C386" s="1613"/>
      <c r="D386" s="1613"/>
      <c r="E386" s="1613"/>
      <c r="F386" s="1613"/>
      <c r="G386" s="1613"/>
      <c r="H386" s="1613"/>
      <c r="I386" s="1613"/>
      <c r="J386" s="1613"/>
      <c r="K386" s="1613"/>
      <c r="L386" s="1613"/>
      <c r="M386" s="1613"/>
      <c r="N386" s="1613"/>
      <c r="O386" s="1613"/>
      <c r="P386" s="1613"/>
      <c r="Q386" s="1613"/>
      <c r="R386" s="1613"/>
      <c r="S386" s="1613"/>
      <c r="T386" s="1613"/>
      <c r="U386" s="1613"/>
      <c r="V386" s="1613"/>
    </row>
    <row r="387" spans="1:22" ht="14.25" customHeight="1">
      <c r="A387" s="1613"/>
      <c r="B387" s="1613"/>
      <c r="C387" s="1613"/>
      <c r="D387" s="1613"/>
      <c r="E387" s="1613"/>
      <c r="F387" s="1613"/>
      <c r="G387" s="1613"/>
      <c r="H387" s="1613"/>
      <c r="I387" s="1613"/>
      <c r="J387" s="1613"/>
      <c r="K387" s="1613"/>
      <c r="L387" s="1613"/>
      <c r="M387" s="1613"/>
      <c r="N387" s="1613"/>
      <c r="O387" s="1613"/>
      <c r="P387" s="1613"/>
      <c r="Q387" s="1613"/>
      <c r="R387" s="1613"/>
      <c r="S387" s="1613"/>
      <c r="T387" s="1613"/>
      <c r="U387" s="1613"/>
      <c r="V387" s="1613"/>
    </row>
    <row r="388" spans="1:22" ht="14.25" customHeight="1">
      <c r="A388" s="1613"/>
      <c r="B388" s="1613"/>
      <c r="C388" s="1613"/>
      <c r="D388" s="1613"/>
      <c r="E388" s="1613"/>
      <c r="F388" s="1613"/>
      <c r="G388" s="1613"/>
      <c r="H388" s="1613"/>
      <c r="I388" s="1613"/>
      <c r="J388" s="1613"/>
      <c r="K388" s="1613"/>
      <c r="L388" s="1613"/>
      <c r="M388" s="1613"/>
      <c r="N388" s="1613"/>
      <c r="O388" s="1613"/>
      <c r="P388" s="1613"/>
      <c r="Q388" s="1613"/>
      <c r="R388" s="1613"/>
      <c r="S388" s="1613"/>
      <c r="T388" s="1613"/>
      <c r="U388" s="1613"/>
      <c r="V388" s="1613"/>
    </row>
    <row r="389" spans="1:22" ht="14.25" customHeight="1">
      <c r="A389" s="1613"/>
      <c r="B389" s="1613"/>
      <c r="C389" s="1613"/>
      <c r="D389" s="1613"/>
      <c r="E389" s="1613"/>
      <c r="F389" s="1613"/>
      <c r="G389" s="1613"/>
      <c r="H389" s="1613"/>
      <c r="I389" s="1613"/>
      <c r="J389" s="1613"/>
      <c r="K389" s="1613"/>
      <c r="L389" s="1613"/>
      <c r="M389" s="1613"/>
      <c r="N389" s="1613"/>
      <c r="O389" s="1613"/>
      <c r="P389" s="1613"/>
      <c r="Q389" s="1613"/>
      <c r="R389" s="1613"/>
      <c r="S389" s="1613"/>
      <c r="T389" s="1613"/>
      <c r="U389" s="1613"/>
      <c r="V389" s="1613"/>
    </row>
    <row r="390" spans="1:22" ht="14.25" customHeight="1">
      <c r="A390" s="1613"/>
      <c r="B390" s="1613"/>
      <c r="C390" s="1613"/>
      <c r="D390" s="1613"/>
      <c r="E390" s="1613"/>
      <c r="F390" s="1613"/>
      <c r="G390" s="1613"/>
      <c r="H390" s="1613"/>
      <c r="I390" s="1613"/>
      <c r="J390" s="1613"/>
      <c r="K390" s="1613"/>
      <c r="L390" s="1613"/>
      <c r="M390" s="1613"/>
      <c r="N390" s="1613"/>
      <c r="O390" s="1613"/>
      <c r="P390" s="1613"/>
      <c r="Q390" s="1613"/>
      <c r="R390" s="1613"/>
      <c r="S390" s="1613"/>
      <c r="T390" s="1613"/>
      <c r="U390" s="1613"/>
      <c r="V390" s="1613"/>
    </row>
    <row r="391" spans="1:22" ht="14.25" customHeight="1">
      <c r="A391" s="1613"/>
      <c r="B391" s="1613"/>
      <c r="C391" s="1613"/>
      <c r="D391" s="1613"/>
      <c r="E391" s="1613"/>
      <c r="F391" s="1613"/>
      <c r="G391" s="1613"/>
      <c r="H391" s="1613"/>
      <c r="I391" s="1613"/>
      <c r="J391" s="1613"/>
      <c r="K391" s="1613"/>
      <c r="L391" s="1613"/>
      <c r="M391" s="1613"/>
      <c r="N391" s="1613"/>
      <c r="O391" s="1613"/>
      <c r="P391" s="1613"/>
      <c r="Q391" s="1613"/>
      <c r="R391" s="1613"/>
      <c r="S391" s="1613"/>
      <c r="T391" s="1613"/>
      <c r="U391" s="1613"/>
      <c r="V391" s="1613"/>
    </row>
    <row r="392" spans="1:22" ht="14.25" customHeight="1">
      <c r="A392" s="1613"/>
      <c r="B392" s="1613"/>
      <c r="C392" s="1613"/>
      <c r="D392" s="1613"/>
      <c r="E392" s="1613"/>
      <c r="F392" s="1613"/>
      <c r="G392" s="1613"/>
      <c r="H392" s="1613"/>
      <c r="I392" s="1613"/>
      <c r="J392" s="1613"/>
      <c r="K392" s="1613"/>
      <c r="L392" s="1613"/>
      <c r="M392" s="1613"/>
      <c r="N392" s="1613"/>
      <c r="O392" s="1613"/>
      <c r="P392" s="1613"/>
      <c r="Q392" s="1613"/>
      <c r="R392" s="1613"/>
      <c r="S392" s="1613"/>
      <c r="T392" s="1613"/>
      <c r="U392" s="1613"/>
      <c r="V392" s="1613"/>
    </row>
    <row r="393" spans="1:22" ht="14.25" customHeight="1">
      <c r="A393" s="1613"/>
      <c r="B393" s="1613"/>
      <c r="C393" s="1613"/>
      <c r="D393" s="1613"/>
      <c r="E393" s="1613"/>
      <c r="F393" s="1613"/>
      <c r="G393" s="1613"/>
      <c r="H393" s="1613"/>
      <c r="I393" s="1613"/>
      <c r="J393" s="1613"/>
      <c r="K393" s="1613"/>
      <c r="L393" s="1613"/>
      <c r="M393" s="1613"/>
      <c r="N393" s="1613"/>
      <c r="O393" s="1613"/>
      <c r="P393" s="1613"/>
      <c r="Q393" s="1613"/>
      <c r="R393" s="1613"/>
      <c r="S393" s="1613"/>
      <c r="T393" s="1613"/>
      <c r="U393" s="1613"/>
      <c r="V393" s="1613"/>
    </row>
    <row r="394" spans="1:22" ht="14.25" customHeight="1">
      <c r="A394" s="1613"/>
      <c r="B394" s="1613"/>
      <c r="C394" s="1613"/>
      <c r="D394" s="1613"/>
      <c r="E394" s="1613"/>
      <c r="F394" s="1613"/>
      <c r="G394" s="1613"/>
      <c r="H394" s="1613"/>
      <c r="I394" s="1613"/>
      <c r="J394" s="1613"/>
      <c r="K394" s="1613"/>
      <c r="L394" s="1613"/>
      <c r="M394" s="1613"/>
      <c r="N394" s="1613"/>
      <c r="O394" s="1613"/>
      <c r="P394" s="1613"/>
      <c r="Q394" s="1613"/>
      <c r="R394" s="1613"/>
      <c r="S394" s="1613"/>
      <c r="T394" s="1613"/>
      <c r="U394" s="1613"/>
      <c r="V394" s="1613"/>
    </row>
    <row r="395" spans="1:22" ht="14.25" customHeight="1">
      <c r="A395" s="1613"/>
      <c r="B395" s="1613"/>
      <c r="C395" s="1613"/>
      <c r="D395" s="1613"/>
      <c r="E395" s="1613"/>
      <c r="F395" s="1613"/>
      <c r="G395" s="1613"/>
      <c r="H395" s="1613"/>
      <c r="I395" s="1613"/>
      <c r="J395" s="1613"/>
      <c r="K395" s="1613"/>
      <c r="L395" s="1613"/>
      <c r="M395" s="1613"/>
      <c r="N395" s="1613"/>
      <c r="O395" s="1613"/>
      <c r="P395" s="1613"/>
      <c r="Q395" s="1613"/>
      <c r="R395" s="1613"/>
      <c r="S395" s="1613"/>
      <c r="T395" s="1613"/>
      <c r="U395" s="1613"/>
      <c r="V395" s="1613"/>
    </row>
    <row r="396" spans="1:22" ht="14.25" customHeight="1">
      <c r="A396" s="1613"/>
      <c r="B396" s="1613"/>
      <c r="C396" s="1613"/>
      <c r="D396" s="1613"/>
      <c r="E396" s="1613"/>
      <c r="F396" s="1613"/>
      <c r="G396" s="1613"/>
      <c r="H396" s="1613"/>
      <c r="I396" s="1613"/>
      <c r="J396" s="1613"/>
      <c r="K396" s="1613"/>
      <c r="L396" s="1613"/>
      <c r="M396" s="1613"/>
      <c r="N396" s="1613"/>
      <c r="O396" s="1613"/>
      <c r="P396" s="1613"/>
      <c r="Q396" s="1613"/>
      <c r="R396" s="1613"/>
      <c r="S396" s="1613"/>
      <c r="T396" s="1613"/>
      <c r="U396" s="1613"/>
      <c r="V396" s="1613"/>
    </row>
    <row r="397" spans="1:22" ht="14.25" customHeight="1">
      <c r="A397" s="1613"/>
      <c r="B397" s="1613"/>
      <c r="C397" s="1613"/>
      <c r="D397" s="1613"/>
      <c r="E397" s="1613"/>
      <c r="F397" s="1613"/>
      <c r="G397" s="1613"/>
      <c r="H397" s="1613"/>
      <c r="I397" s="1613"/>
      <c r="J397" s="1613"/>
      <c r="K397" s="1613"/>
      <c r="L397" s="1613"/>
      <c r="M397" s="1613"/>
      <c r="N397" s="1613"/>
      <c r="O397" s="1613"/>
      <c r="P397" s="1613"/>
      <c r="Q397" s="1613"/>
      <c r="R397" s="1613"/>
      <c r="S397" s="1613"/>
      <c r="T397" s="1613"/>
      <c r="U397" s="1613"/>
      <c r="V397" s="1613"/>
    </row>
    <row r="398" spans="1:22" ht="14.25" customHeight="1">
      <c r="A398" s="1613"/>
      <c r="B398" s="1613"/>
      <c r="C398" s="1613"/>
      <c r="D398" s="1613"/>
      <c r="E398" s="1613"/>
      <c r="F398" s="1613"/>
      <c r="G398" s="1613"/>
      <c r="H398" s="1613"/>
      <c r="I398" s="1613"/>
      <c r="J398" s="1613"/>
      <c r="K398" s="1613"/>
      <c r="L398" s="1613"/>
      <c r="M398" s="1613"/>
      <c r="N398" s="1613"/>
      <c r="O398" s="1613"/>
      <c r="P398" s="1613"/>
      <c r="Q398" s="1613"/>
      <c r="R398" s="1613"/>
      <c r="S398" s="1613"/>
      <c r="T398" s="1613"/>
      <c r="U398" s="1613"/>
      <c r="V398" s="1613"/>
    </row>
    <row r="399" spans="1:22" ht="14.25" customHeight="1">
      <c r="A399" s="1613"/>
      <c r="B399" s="1613"/>
      <c r="C399" s="1613"/>
      <c r="D399" s="1613"/>
      <c r="E399" s="1613"/>
      <c r="F399" s="1613"/>
      <c r="G399" s="1613"/>
      <c r="H399" s="1613"/>
      <c r="I399" s="1613"/>
      <c r="J399" s="1613"/>
      <c r="K399" s="1613"/>
      <c r="L399" s="1613"/>
      <c r="M399" s="1613"/>
      <c r="N399" s="1613"/>
      <c r="O399" s="1613"/>
      <c r="P399" s="1613"/>
      <c r="Q399" s="1613"/>
      <c r="R399" s="1613"/>
      <c r="S399" s="1613"/>
      <c r="T399" s="1613"/>
      <c r="U399" s="1613"/>
      <c r="V399" s="1613"/>
    </row>
    <row r="400" spans="1:22" ht="14.25" customHeight="1">
      <c r="A400" s="1613"/>
      <c r="B400" s="1613"/>
      <c r="C400" s="1613"/>
      <c r="D400" s="1613"/>
      <c r="E400" s="1613"/>
      <c r="F400" s="1613"/>
      <c r="G400" s="1613"/>
      <c r="H400" s="1613"/>
      <c r="I400" s="1613"/>
      <c r="J400" s="1613"/>
      <c r="K400" s="1613"/>
      <c r="L400" s="1613"/>
      <c r="M400" s="1613"/>
      <c r="N400" s="1613"/>
      <c r="O400" s="1613"/>
      <c r="P400" s="1613"/>
      <c r="Q400" s="1613"/>
      <c r="R400" s="1613"/>
      <c r="S400" s="1613"/>
      <c r="T400" s="1613"/>
      <c r="U400" s="1613"/>
      <c r="V400" s="1613"/>
    </row>
    <row r="401" spans="1:22" ht="14.25" customHeight="1">
      <c r="A401" s="1613"/>
      <c r="B401" s="1613"/>
      <c r="C401" s="1613"/>
      <c r="D401" s="1613"/>
      <c r="E401" s="1613"/>
      <c r="F401" s="1613"/>
      <c r="G401" s="1613"/>
      <c r="H401" s="1613"/>
      <c r="I401" s="1613"/>
      <c r="J401" s="1613"/>
      <c r="K401" s="1613"/>
      <c r="L401" s="1613"/>
      <c r="M401" s="1613"/>
      <c r="N401" s="1613"/>
      <c r="O401" s="1613"/>
      <c r="P401" s="1613"/>
      <c r="Q401" s="1613"/>
      <c r="R401" s="1613"/>
      <c r="S401" s="1613"/>
      <c r="T401" s="1613"/>
      <c r="U401" s="1613"/>
      <c r="V401" s="1613"/>
    </row>
    <row r="402" spans="1:22" ht="14.25" customHeight="1">
      <c r="A402" s="1613"/>
      <c r="B402" s="1613"/>
      <c r="C402" s="1613"/>
      <c r="D402" s="1613"/>
      <c r="E402" s="1613"/>
      <c r="F402" s="1613"/>
      <c r="G402" s="1613"/>
      <c r="H402" s="1613"/>
      <c r="I402" s="1613"/>
      <c r="J402" s="1613"/>
      <c r="K402" s="1613"/>
      <c r="L402" s="1613"/>
      <c r="M402" s="1613"/>
      <c r="N402" s="1613"/>
      <c r="O402" s="1613"/>
      <c r="P402" s="1613"/>
      <c r="Q402" s="1613"/>
      <c r="R402" s="1613"/>
      <c r="S402" s="1613"/>
      <c r="T402" s="1613"/>
      <c r="U402" s="1613"/>
      <c r="V402" s="1613"/>
    </row>
    <row r="403" spans="1:22" ht="14.25" customHeight="1">
      <c r="A403" s="1613"/>
      <c r="B403" s="1613"/>
      <c r="C403" s="1613"/>
      <c r="D403" s="1613"/>
      <c r="E403" s="1613"/>
      <c r="F403" s="1613"/>
      <c r="G403" s="1613"/>
      <c r="H403" s="1613"/>
      <c r="I403" s="1613"/>
      <c r="J403" s="1613"/>
      <c r="K403" s="1613"/>
      <c r="L403" s="1613"/>
      <c r="M403" s="1613"/>
      <c r="N403" s="1613"/>
      <c r="O403" s="1613"/>
      <c r="P403" s="1613"/>
      <c r="Q403" s="1613"/>
      <c r="R403" s="1613"/>
      <c r="S403" s="1613"/>
      <c r="T403" s="1613"/>
      <c r="U403" s="1613"/>
      <c r="V403" s="1613"/>
    </row>
    <row r="404" spans="1:22" ht="14.25" customHeight="1">
      <c r="A404" s="1613"/>
      <c r="B404" s="1613"/>
      <c r="C404" s="1613"/>
      <c r="D404" s="1613"/>
      <c r="E404" s="1613"/>
      <c r="F404" s="1613"/>
      <c r="G404" s="1613"/>
      <c r="H404" s="1613"/>
      <c r="I404" s="1613"/>
      <c r="J404" s="1613"/>
      <c r="K404" s="1613"/>
      <c r="L404" s="1613"/>
      <c r="M404" s="1613"/>
      <c r="N404" s="1613"/>
      <c r="O404" s="1613"/>
      <c r="P404" s="1613"/>
      <c r="Q404" s="1613"/>
      <c r="R404" s="1613"/>
      <c r="S404" s="1613"/>
      <c r="T404" s="1613"/>
      <c r="U404" s="1613"/>
      <c r="V404" s="1613"/>
    </row>
    <row r="405" spans="1:22" ht="14.25" customHeight="1">
      <c r="A405" s="1613"/>
      <c r="B405" s="1613"/>
      <c r="C405" s="1613"/>
      <c r="D405" s="1613"/>
      <c r="E405" s="1613"/>
      <c r="F405" s="1613"/>
      <c r="G405" s="1613"/>
      <c r="H405" s="1613"/>
      <c r="I405" s="1613"/>
      <c r="J405" s="1613"/>
      <c r="K405" s="1613"/>
      <c r="L405" s="1613"/>
      <c r="M405" s="1613"/>
      <c r="N405" s="1613"/>
      <c r="O405" s="1613"/>
      <c r="P405" s="1613"/>
      <c r="Q405" s="1613"/>
      <c r="R405" s="1613"/>
      <c r="S405" s="1613"/>
      <c r="T405" s="1613"/>
      <c r="U405" s="1613"/>
      <c r="V405" s="1613"/>
    </row>
    <row r="406" spans="1:22" ht="14.25" customHeight="1">
      <c r="A406" s="1613"/>
      <c r="B406" s="1613"/>
      <c r="C406" s="1613"/>
      <c r="D406" s="1613"/>
      <c r="E406" s="1613"/>
      <c r="F406" s="1613"/>
      <c r="G406" s="1613"/>
      <c r="H406" s="1613"/>
      <c r="I406" s="1613"/>
      <c r="J406" s="1613"/>
      <c r="K406" s="1613"/>
      <c r="L406" s="1613"/>
      <c r="M406" s="1613"/>
      <c r="N406" s="1613"/>
      <c r="O406" s="1613"/>
      <c r="P406" s="1613"/>
      <c r="Q406" s="1613"/>
      <c r="R406" s="1613"/>
      <c r="S406" s="1613"/>
      <c r="T406" s="1613"/>
      <c r="U406" s="1613"/>
      <c r="V406" s="1613"/>
    </row>
    <row r="407" spans="1:22" ht="14.25" customHeight="1">
      <c r="A407" s="1613"/>
      <c r="B407" s="1613"/>
      <c r="C407" s="1613"/>
      <c r="D407" s="1613"/>
      <c r="E407" s="1613"/>
      <c r="F407" s="1613"/>
      <c r="G407" s="1613"/>
      <c r="H407" s="1613"/>
      <c r="I407" s="1613"/>
      <c r="J407" s="1613"/>
      <c r="K407" s="1613"/>
      <c r="L407" s="1613"/>
      <c r="M407" s="1613"/>
      <c r="N407" s="1613"/>
      <c r="O407" s="1613"/>
      <c r="P407" s="1613"/>
      <c r="Q407" s="1613"/>
      <c r="R407" s="1613"/>
      <c r="S407" s="1613"/>
      <c r="T407" s="1613"/>
      <c r="U407" s="1613"/>
      <c r="V407" s="1613"/>
    </row>
    <row r="408" spans="1:22" ht="14.25" customHeight="1">
      <c r="A408" s="1613"/>
      <c r="B408" s="1613"/>
      <c r="C408" s="1613"/>
      <c r="D408" s="1613"/>
      <c r="E408" s="1613"/>
      <c r="F408" s="1613"/>
      <c r="G408" s="1613"/>
      <c r="H408" s="1613"/>
      <c r="I408" s="1613"/>
      <c r="J408" s="1613"/>
      <c r="K408" s="1613"/>
      <c r="L408" s="1613"/>
      <c r="M408" s="1613"/>
      <c r="N408" s="1613"/>
      <c r="O408" s="1613"/>
      <c r="P408" s="1613"/>
      <c r="Q408" s="1613"/>
      <c r="R408" s="1613"/>
      <c r="S408" s="1613"/>
      <c r="T408" s="1613"/>
      <c r="U408" s="1613"/>
      <c r="V408" s="1613"/>
    </row>
    <row r="409" spans="1:22" ht="14.25" customHeight="1">
      <c r="A409" s="1613"/>
      <c r="B409" s="1613"/>
      <c r="C409" s="1613"/>
      <c r="D409" s="1613"/>
      <c r="E409" s="1613"/>
      <c r="F409" s="1613"/>
      <c r="G409" s="1613"/>
      <c r="H409" s="1613"/>
      <c r="I409" s="1613"/>
      <c r="J409" s="1613"/>
      <c r="K409" s="1613"/>
      <c r="L409" s="1613"/>
      <c r="M409" s="1613"/>
      <c r="N409" s="1613"/>
      <c r="O409" s="1613"/>
      <c r="P409" s="1613"/>
      <c r="Q409" s="1613"/>
      <c r="R409" s="1613"/>
      <c r="S409" s="1613"/>
      <c r="T409" s="1613"/>
      <c r="U409" s="1613"/>
      <c r="V409" s="1613"/>
    </row>
    <row r="410" spans="1:22" ht="14.25" customHeight="1">
      <c r="A410" s="1613"/>
      <c r="B410" s="1613"/>
      <c r="C410" s="1613"/>
      <c r="D410" s="1613"/>
      <c r="E410" s="1613"/>
      <c r="F410" s="1613"/>
      <c r="G410" s="1613"/>
      <c r="H410" s="1613"/>
      <c r="I410" s="1613"/>
      <c r="J410" s="1613"/>
      <c r="K410" s="1613"/>
      <c r="L410" s="1613"/>
      <c r="M410" s="1613"/>
      <c r="N410" s="1613"/>
      <c r="O410" s="1613"/>
      <c r="P410" s="1613"/>
      <c r="Q410" s="1613"/>
      <c r="R410" s="1613"/>
      <c r="S410" s="1613"/>
      <c r="T410" s="1613"/>
      <c r="U410" s="1613"/>
      <c r="V410" s="1613"/>
    </row>
    <row r="411" spans="1:22" ht="14.25" customHeight="1">
      <c r="A411" s="1613"/>
      <c r="B411" s="1613"/>
      <c r="C411" s="1613"/>
      <c r="D411" s="1613"/>
      <c r="E411" s="1613"/>
      <c r="F411" s="1613"/>
      <c r="G411" s="1613"/>
      <c r="H411" s="1613"/>
      <c r="I411" s="1613"/>
      <c r="J411" s="1613"/>
      <c r="K411" s="1613"/>
      <c r="L411" s="1613"/>
      <c r="M411" s="1613"/>
      <c r="N411" s="1613"/>
      <c r="O411" s="1613"/>
      <c r="P411" s="1613"/>
      <c r="Q411" s="1613"/>
      <c r="R411" s="1613"/>
      <c r="S411" s="1613"/>
      <c r="T411" s="1613"/>
      <c r="U411" s="1613"/>
      <c r="V411" s="1613"/>
    </row>
    <row r="412" spans="1:22" ht="14.25" customHeight="1">
      <c r="A412" s="1613"/>
      <c r="B412" s="1613"/>
      <c r="C412" s="1613"/>
      <c r="D412" s="1613"/>
      <c r="E412" s="1613"/>
      <c r="F412" s="1613"/>
      <c r="G412" s="1613"/>
      <c r="H412" s="1613"/>
      <c r="I412" s="1613"/>
      <c r="J412" s="1613"/>
      <c r="K412" s="1613"/>
      <c r="L412" s="1613"/>
      <c r="M412" s="1613"/>
      <c r="N412" s="1613"/>
      <c r="O412" s="1613"/>
      <c r="P412" s="1613"/>
      <c r="Q412" s="1613"/>
      <c r="R412" s="1613"/>
      <c r="S412" s="1613"/>
      <c r="T412" s="1613"/>
      <c r="U412" s="1613"/>
      <c r="V412" s="1613"/>
    </row>
    <row r="413" spans="1:22" ht="14.25" customHeight="1">
      <c r="A413" s="1613"/>
      <c r="B413" s="1613"/>
      <c r="C413" s="1613"/>
      <c r="D413" s="1613"/>
      <c r="E413" s="1613"/>
      <c r="F413" s="1613"/>
      <c r="G413" s="1613"/>
      <c r="H413" s="1613"/>
      <c r="I413" s="1613"/>
      <c r="J413" s="1613"/>
      <c r="K413" s="1613"/>
      <c r="L413" s="1613"/>
      <c r="M413" s="1613"/>
      <c r="N413" s="1613"/>
      <c r="O413" s="1613"/>
      <c r="P413" s="1613"/>
      <c r="Q413" s="1613"/>
      <c r="R413" s="1613"/>
      <c r="S413" s="1613"/>
      <c r="T413" s="1613"/>
      <c r="U413" s="1613"/>
      <c r="V413" s="1613"/>
    </row>
    <row r="414" spans="1:22" ht="14.25" customHeight="1">
      <c r="A414" s="1613"/>
      <c r="B414" s="1613"/>
      <c r="C414" s="1613"/>
      <c r="D414" s="1613"/>
      <c r="E414" s="1613"/>
      <c r="F414" s="1613"/>
      <c r="G414" s="1613"/>
      <c r="H414" s="1613"/>
      <c r="I414" s="1613"/>
      <c r="J414" s="1613"/>
      <c r="K414" s="1613"/>
      <c r="L414" s="1613"/>
      <c r="M414" s="1613"/>
      <c r="N414" s="1613"/>
      <c r="O414" s="1613"/>
      <c r="P414" s="1613"/>
      <c r="Q414" s="1613"/>
      <c r="R414" s="1613"/>
      <c r="S414" s="1613"/>
      <c r="T414" s="1613"/>
      <c r="U414" s="1613"/>
      <c r="V414" s="1613"/>
    </row>
    <row r="415" spans="1:22" ht="14.25" customHeight="1">
      <c r="A415" s="1613"/>
      <c r="B415" s="1613"/>
      <c r="C415" s="1613"/>
      <c r="D415" s="1613"/>
      <c r="E415" s="1613"/>
      <c r="F415" s="1613"/>
      <c r="G415" s="1613"/>
      <c r="H415" s="1613"/>
      <c r="I415" s="1613"/>
      <c r="J415" s="1613"/>
      <c r="K415" s="1613"/>
      <c r="L415" s="1613"/>
      <c r="M415" s="1613"/>
      <c r="N415" s="1613"/>
      <c r="O415" s="1613"/>
      <c r="P415" s="1613"/>
      <c r="Q415" s="1613"/>
      <c r="R415" s="1613"/>
      <c r="S415" s="1613"/>
      <c r="T415" s="1613"/>
      <c r="U415" s="1613"/>
      <c r="V415" s="1613"/>
    </row>
    <row r="416" spans="1:22" ht="14.25" customHeight="1">
      <c r="A416" s="1613"/>
      <c r="B416" s="1613"/>
      <c r="C416" s="1613"/>
      <c r="D416" s="1613"/>
      <c r="E416" s="1613"/>
      <c r="F416" s="1613"/>
      <c r="G416" s="1613"/>
      <c r="H416" s="1613"/>
      <c r="I416" s="1613"/>
      <c r="J416" s="1613"/>
      <c r="K416" s="1613"/>
      <c r="L416" s="1613"/>
      <c r="M416" s="1613"/>
      <c r="N416" s="1613"/>
      <c r="O416" s="1613"/>
      <c r="P416" s="1613"/>
      <c r="Q416" s="1613"/>
      <c r="R416" s="1613"/>
      <c r="S416" s="1613"/>
      <c r="T416" s="1613"/>
      <c r="U416" s="1613"/>
      <c r="V416" s="1613"/>
    </row>
    <row r="417" spans="1:22" ht="14.25" customHeight="1">
      <c r="A417" s="1613"/>
      <c r="B417" s="1613"/>
      <c r="C417" s="1613"/>
      <c r="D417" s="1613"/>
      <c r="E417" s="1613"/>
      <c r="F417" s="1613"/>
      <c r="G417" s="1613"/>
      <c r="H417" s="1613"/>
      <c r="I417" s="1613"/>
      <c r="J417" s="1613"/>
      <c r="K417" s="1613"/>
      <c r="L417" s="1613"/>
      <c r="M417" s="1613"/>
      <c r="N417" s="1613"/>
      <c r="O417" s="1613"/>
      <c r="P417" s="1613"/>
      <c r="Q417" s="1613"/>
      <c r="R417" s="1613"/>
      <c r="S417" s="1613"/>
      <c r="T417" s="1613"/>
      <c r="U417" s="1613"/>
      <c r="V417" s="1613"/>
    </row>
    <row r="418" spans="1:22" ht="14.25" customHeight="1">
      <c r="A418" s="1613"/>
      <c r="B418" s="1613"/>
      <c r="C418" s="1613"/>
      <c r="D418" s="1613"/>
      <c r="E418" s="1613"/>
      <c r="F418" s="1613"/>
      <c r="G418" s="1613"/>
      <c r="H418" s="1613"/>
      <c r="I418" s="1613"/>
      <c r="J418" s="1613"/>
      <c r="K418" s="1613"/>
      <c r="L418" s="1613"/>
      <c r="M418" s="1613"/>
      <c r="N418" s="1613"/>
      <c r="O418" s="1613"/>
      <c r="P418" s="1613"/>
      <c r="Q418" s="1613"/>
      <c r="R418" s="1613"/>
      <c r="S418" s="1613"/>
      <c r="T418" s="1613"/>
      <c r="U418" s="1613"/>
      <c r="V418" s="1613"/>
    </row>
    <row r="419" spans="1:22" ht="14.25" customHeight="1">
      <c r="A419" s="1613"/>
      <c r="B419" s="1613"/>
      <c r="C419" s="1613"/>
      <c r="D419" s="1613"/>
      <c r="E419" s="1613"/>
      <c r="F419" s="1613"/>
      <c r="G419" s="1613"/>
      <c r="H419" s="1613"/>
      <c r="I419" s="1613"/>
      <c r="J419" s="1613"/>
      <c r="K419" s="1613"/>
      <c r="L419" s="1613"/>
      <c r="M419" s="1613"/>
      <c r="N419" s="1613"/>
      <c r="O419" s="1613"/>
      <c r="P419" s="1613"/>
      <c r="Q419" s="1613"/>
      <c r="R419" s="1613"/>
      <c r="S419" s="1613"/>
      <c r="T419" s="1613"/>
      <c r="U419" s="1613"/>
      <c r="V419" s="1613"/>
    </row>
    <row r="420" spans="1:22" ht="14.25" customHeight="1">
      <c r="A420" s="1613"/>
      <c r="B420" s="1613"/>
      <c r="C420" s="1613"/>
      <c r="D420" s="1613"/>
      <c r="E420" s="1613"/>
      <c r="F420" s="1613"/>
      <c r="G420" s="1613"/>
      <c r="H420" s="1613"/>
      <c r="I420" s="1613"/>
      <c r="J420" s="1613"/>
      <c r="K420" s="1613"/>
      <c r="L420" s="1613"/>
      <c r="M420" s="1613"/>
      <c r="N420" s="1613"/>
      <c r="O420" s="1613"/>
      <c r="P420" s="1613"/>
      <c r="Q420" s="1613"/>
      <c r="R420" s="1613"/>
      <c r="S420" s="1613"/>
      <c r="T420" s="1613"/>
      <c r="U420" s="1613"/>
      <c r="V420" s="1613"/>
    </row>
    <row r="421" spans="1:22" ht="14.25" customHeight="1">
      <c r="A421" s="1613"/>
      <c r="B421" s="1613"/>
      <c r="C421" s="1613"/>
      <c r="D421" s="1613"/>
      <c r="E421" s="1613"/>
      <c r="F421" s="1613"/>
      <c r="G421" s="1613"/>
      <c r="H421" s="1613"/>
      <c r="I421" s="1613"/>
      <c r="J421" s="1613"/>
      <c r="K421" s="1613"/>
      <c r="L421" s="1613"/>
      <c r="M421" s="1613"/>
      <c r="N421" s="1613"/>
      <c r="O421" s="1613"/>
      <c r="P421" s="1613"/>
      <c r="Q421" s="1613"/>
      <c r="R421" s="1613"/>
      <c r="S421" s="1613"/>
      <c r="T421" s="1613"/>
      <c r="U421" s="1613"/>
      <c r="V421" s="1613"/>
    </row>
    <row r="422" spans="1:22" ht="14.25" customHeight="1">
      <c r="A422" s="1613"/>
      <c r="B422" s="1613"/>
      <c r="C422" s="1613"/>
      <c r="D422" s="1613"/>
      <c r="E422" s="1613"/>
      <c r="F422" s="1613"/>
      <c r="G422" s="1613"/>
      <c r="H422" s="1613"/>
      <c r="I422" s="1613"/>
      <c r="J422" s="1613"/>
      <c r="K422" s="1613"/>
      <c r="L422" s="1613"/>
      <c r="M422" s="1613"/>
      <c r="N422" s="1613"/>
      <c r="O422" s="1613"/>
      <c r="P422" s="1613"/>
      <c r="Q422" s="1613"/>
      <c r="R422" s="1613"/>
      <c r="S422" s="1613"/>
      <c r="T422" s="1613"/>
      <c r="U422" s="1613"/>
      <c r="V422" s="1613"/>
    </row>
    <row r="423" spans="1:22" ht="14.25" customHeight="1">
      <c r="A423" s="1613"/>
      <c r="B423" s="1613"/>
      <c r="C423" s="1613"/>
      <c r="D423" s="1613"/>
      <c r="E423" s="1613"/>
      <c r="F423" s="1613"/>
      <c r="G423" s="1613"/>
      <c r="H423" s="1613"/>
      <c r="I423" s="1613"/>
      <c r="J423" s="1613"/>
      <c r="K423" s="1613"/>
      <c r="L423" s="1613"/>
      <c r="M423" s="1613"/>
      <c r="N423" s="1613"/>
      <c r="O423" s="1613"/>
      <c r="P423" s="1613"/>
      <c r="Q423" s="1613"/>
      <c r="R423" s="1613"/>
      <c r="S423" s="1613"/>
      <c r="T423" s="1613"/>
      <c r="U423" s="1613"/>
      <c r="V423" s="1613"/>
    </row>
    <row r="424" spans="1:22" ht="14.25" customHeight="1">
      <c r="A424" s="1613"/>
      <c r="B424" s="1613"/>
      <c r="C424" s="1613"/>
      <c r="D424" s="1613"/>
      <c r="E424" s="1613"/>
      <c r="F424" s="1613"/>
      <c r="G424" s="1613"/>
      <c r="H424" s="1613"/>
      <c r="I424" s="1613"/>
      <c r="J424" s="1613"/>
      <c r="K424" s="1613"/>
      <c r="L424" s="1613"/>
      <c r="M424" s="1613"/>
      <c r="N424" s="1613"/>
      <c r="O424" s="1613"/>
      <c r="P424" s="1613"/>
      <c r="Q424" s="1613"/>
      <c r="R424" s="1613"/>
      <c r="S424" s="1613"/>
      <c r="T424" s="1613"/>
      <c r="U424" s="1613"/>
      <c r="V424" s="1613"/>
    </row>
    <row r="425" spans="1:22" ht="14.25" customHeight="1">
      <c r="A425" s="1613"/>
      <c r="B425" s="1613"/>
      <c r="C425" s="1613"/>
      <c r="D425" s="1613"/>
      <c r="E425" s="1613"/>
      <c r="F425" s="1613"/>
      <c r="G425" s="1613"/>
      <c r="H425" s="1613"/>
      <c r="I425" s="1613"/>
      <c r="J425" s="1613"/>
      <c r="K425" s="1613"/>
      <c r="L425" s="1613"/>
      <c r="M425" s="1613"/>
      <c r="N425" s="1613"/>
      <c r="O425" s="1613"/>
      <c r="P425" s="1613"/>
      <c r="Q425" s="1613"/>
      <c r="R425" s="1613"/>
      <c r="S425" s="1613"/>
      <c r="T425" s="1613"/>
      <c r="U425" s="1613"/>
      <c r="V425" s="1613"/>
    </row>
    <row r="426" spans="1:22" ht="14.25" customHeight="1">
      <c r="A426" s="1613"/>
      <c r="B426" s="1613"/>
      <c r="C426" s="1613"/>
      <c r="D426" s="1613"/>
      <c r="E426" s="1613"/>
      <c r="F426" s="1613"/>
      <c r="G426" s="1613"/>
      <c r="H426" s="1613"/>
      <c r="I426" s="1613"/>
      <c r="J426" s="1613"/>
      <c r="K426" s="1613"/>
      <c r="L426" s="1613"/>
      <c r="M426" s="1613"/>
      <c r="N426" s="1613"/>
      <c r="O426" s="1613"/>
      <c r="P426" s="1613"/>
      <c r="Q426" s="1613"/>
      <c r="R426" s="1613"/>
      <c r="S426" s="1613"/>
      <c r="T426" s="1613"/>
      <c r="U426" s="1613"/>
      <c r="V426" s="1613"/>
    </row>
    <row r="427" spans="1:22" ht="14.25" customHeight="1">
      <c r="A427" s="1613"/>
      <c r="B427" s="1613"/>
      <c r="C427" s="1613"/>
      <c r="D427" s="1613"/>
      <c r="E427" s="1613"/>
      <c r="F427" s="1613"/>
      <c r="G427" s="1613"/>
      <c r="H427" s="1613"/>
      <c r="I427" s="1613"/>
      <c r="J427" s="1613"/>
      <c r="K427" s="1613"/>
      <c r="L427" s="1613"/>
      <c r="M427" s="1613"/>
      <c r="N427" s="1613"/>
      <c r="O427" s="1613"/>
      <c r="P427" s="1613"/>
      <c r="Q427" s="1613"/>
      <c r="R427" s="1613"/>
      <c r="S427" s="1613"/>
      <c r="T427" s="1613"/>
      <c r="U427" s="1613"/>
      <c r="V427" s="1613"/>
    </row>
    <row r="428" spans="1:22" ht="14.25" customHeight="1">
      <c r="A428" s="1613"/>
      <c r="B428" s="1613"/>
      <c r="C428" s="1613"/>
      <c r="D428" s="1613"/>
      <c r="E428" s="1613"/>
      <c r="F428" s="1613"/>
      <c r="G428" s="1613"/>
      <c r="H428" s="1613"/>
      <c r="I428" s="1613"/>
      <c r="J428" s="1613"/>
      <c r="K428" s="1613"/>
      <c r="L428" s="1613"/>
      <c r="M428" s="1613"/>
      <c r="N428" s="1613"/>
      <c r="O428" s="1613"/>
      <c r="P428" s="1613"/>
      <c r="Q428" s="1613"/>
      <c r="R428" s="1613"/>
      <c r="S428" s="1613"/>
      <c r="T428" s="1613"/>
      <c r="U428" s="1613"/>
      <c r="V428" s="1613"/>
    </row>
    <row r="429" spans="1:22" ht="14.25" customHeight="1">
      <c r="A429" s="1613"/>
      <c r="B429" s="1613"/>
      <c r="C429" s="1613"/>
      <c r="D429" s="1613"/>
      <c r="E429" s="1613"/>
      <c r="F429" s="1613"/>
      <c r="G429" s="1613"/>
      <c r="H429" s="1613"/>
      <c r="I429" s="1613"/>
      <c r="J429" s="1613"/>
      <c r="K429" s="1613"/>
      <c r="L429" s="1613"/>
      <c r="M429" s="1613"/>
      <c r="N429" s="1613"/>
      <c r="O429" s="1613"/>
      <c r="P429" s="1613"/>
      <c r="Q429" s="1613"/>
      <c r="R429" s="1613"/>
      <c r="S429" s="1613"/>
      <c r="T429" s="1613"/>
      <c r="U429" s="1613"/>
      <c r="V429" s="1613"/>
    </row>
    <row r="430" spans="1:22" ht="14.25" customHeight="1">
      <c r="A430" s="1613"/>
      <c r="B430" s="1613"/>
      <c r="C430" s="1613"/>
      <c r="D430" s="1613"/>
      <c r="E430" s="1613"/>
      <c r="F430" s="1613"/>
      <c r="G430" s="1613"/>
      <c r="H430" s="1613"/>
      <c r="I430" s="1613"/>
      <c r="J430" s="1613"/>
      <c r="K430" s="1613"/>
      <c r="L430" s="1613"/>
      <c r="M430" s="1613"/>
      <c r="N430" s="1613"/>
      <c r="O430" s="1613"/>
      <c r="P430" s="1613"/>
      <c r="Q430" s="1613"/>
      <c r="R430" s="1613"/>
      <c r="S430" s="1613"/>
      <c r="T430" s="1613"/>
      <c r="U430" s="1613"/>
      <c r="V430" s="1613"/>
    </row>
    <row r="431" spans="1:22" ht="14.25" customHeight="1">
      <c r="A431" s="1613"/>
      <c r="B431" s="1613"/>
      <c r="C431" s="1613"/>
      <c r="D431" s="1613"/>
      <c r="E431" s="1613"/>
      <c r="F431" s="1613"/>
      <c r="G431" s="1613"/>
      <c r="H431" s="1613"/>
      <c r="I431" s="1613"/>
      <c r="J431" s="1613"/>
      <c r="K431" s="1613"/>
      <c r="L431" s="1613"/>
      <c r="M431" s="1613"/>
      <c r="N431" s="1613"/>
      <c r="O431" s="1613"/>
      <c r="P431" s="1613"/>
      <c r="Q431" s="1613"/>
      <c r="R431" s="1613"/>
      <c r="S431" s="1613"/>
      <c r="T431" s="1613"/>
      <c r="U431" s="1613"/>
      <c r="V431" s="1613"/>
    </row>
    <row r="432" spans="1:22" ht="14.25" customHeight="1">
      <c r="A432" s="1613"/>
      <c r="B432" s="1613"/>
      <c r="C432" s="1613"/>
      <c r="D432" s="1613"/>
      <c r="E432" s="1613"/>
      <c r="F432" s="1613"/>
      <c r="G432" s="1613"/>
      <c r="H432" s="1613"/>
      <c r="I432" s="1613"/>
      <c r="J432" s="1613"/>
      <c r="K432" s="1613"/>
      <c r="L432" s="1613"/>
      <c r="M432" s="1613"/>
      <c r="N432" s="1613"/>
      <c r="O432" s="1613"/>
      <c r="P432" s="1613"/>
      <c r="Q432" s="1613"/>
      <c r="R432" s="1613"/>
      <c r="S432" s="1613"/>
      <c r="T432" s="1613"/>
      <c r="U432" s="1613"/>
      <c r="V432" s="1613"/>
    </row>
    <row r="433" spans="1:22" ht="14.25" customHeight="1">
      <c r="A433" s="1613"/>
      <c r="B433" s="1613"/>
      <c r="C433" s="1613"/>
      <c r="D433" s="1613"/>
      <c r="E433" s="1613"/>
      <c r="F433" s="1613"/>
      <c r="G433" s="1613"/>
      <c r="H433" s="1613"/>
      <c r="I433" s="1613"/>
      <c r="J433" s="1613"/>
      <c r="K433" s="1613"/>
      <c r="L433" s="1613"/>
      <c r="M433" s="1613"/>
      <c r="N433" s="1613"/>
      <c r="O433" s="1613"/>
      <c r="P433" s="1613"/>
      <c r="Q433" s="1613"/>
      <c r="R433" s="1613"/>
      <c r="S433" s="1613"/>
      <c r="T433" s="1613"/>
      <c r="U433" s="1613"/>
      <c r="V433" s="1613"/>
    </row>
    <row r="434" spans="1:22" ht="14.25" customHeight="1">
      <c r="A434" s="1613"/>
      <c r="B434" s="1613"/>
      <c r="C434" s="1613"/>
      <c r="D434" s="1613"/>
      <c r="E434" s="1613"/>
      <c r="F434" s="1613"/>
      <c r="G434" s="1613"/>
      <c r="H434" s="1613"/>
      <c r="I434" s="1613"/>
      <c r="J434" s="1613"/>
      <c r="K434" s="1613"/>
      <c r="L434" s="1613"/>
      <c r="M434" s="1613"/>
      <c r="N434" s="1613"/>
      <c r="O434" s="1613"/>
      <c r="P434" s="1613"/>
      <c r="Q434" s="1613"/>
      <c r="R434" s="1613"/>
      <c r="S434" s="1613"/>
      <c r="T434" s="1613"/>
      <c r="U434" s="1613"/>
      <c r="V434" s="1613"/>
    </row>
    <row r="435" spans="1:22" ht="14.25" customHeight="1">
      <c r="A435" s="1613"/>
      <c r="B435" s="1613"/>
      <c r="C435" s="1613"/>
      <c r="D435" s="1613"/>
      <c r="E435" s="1613"/>
      <c r="F435" s="1613"/>
      <c r="G435" s="1613"/>
      <c r="H435" s="1613"/>
      <c r="I435" s="1613"/>
      <c r="J435" s="1613"/>
      <c r="K435" s="1613"/>
      <c r="L435" s="1613"/>
      <c r="M435" s="1613"/>
      <c r="N435" s="1613"/>
      <c r="O435" s="1613"/>
      <c r="P435" s="1613"/>
      <c r="Q435" s="1613"/>
      <c r="R435" s="1613"/>
      <c r="S435" s="1613"/>
      <c r="T435" s="1613"/>
      <c r="U435" s="1613"/>
      <c r="V435" s="1613"/>
    </row>
    <row r="436" spans="1:22" ht="14.25" customHeight="1">
      <c r="A436" s="1613"/>
      <c r="B436" s="1613"/>
      <c r="C436" s="1613"/>
      <c r="D436" s="1613"/>
      <c r="E436" s="1613"/>
      <c r="F436" s="1613"/>
      <c r="G436" s="1613"/>
      <c r="H436" s="1613"/>
      <c r="I436" s="1613"/>
      <c r="J436" s="1613"/>
      <c r="K436" s="1613"/>
      <c r="L436" s="1613"/>
      <c r="M436" s="1613"/>
      <c r="N436" s="1613"/>
      <c r="O436" s="1613"/>
      <c r="P436" s="1613"/>
      <c r="Q436" s="1613"/>
      <c r="R436" s="1613"/>
      <c r="S436" s="1613"/>
      <c r="T436" s="1613"/>
      <c r="U436" s="1613"/>
      <c r="V436" s="1613"/>
    </row>
    <row r="437" spans="1:22" ht="14.25" customHeight="1">
      <c r="A437" s="1613"/>
      <c r="B437" s="1613"/>
      <c r="C437" s="1613"/>
      <c r="D437" s="1613"/>
      <c r="E437" s="1613"/>
      <c r="F437" s="1613"/>
      <c r="G437" s="1613"/>
      <c r="H437" s="1613"/>
      <c r="I437" s="1613"/>
      <c r="J437" s="1613"/>
      <c r="K437" s="1613"/>
      <c r="L437" s="1613"/>
      <c r="M437" s="1613"/>
      <c r="N437" s="1613"/>
      <c r="O437" s="1613"/>
      <c r="P437" s="1613"/>
      <c r="Q437" s="1613"/>
      <c r="R437" s="1613"/>
      <c r="S437" s="1613"/>
      <c r="T437" s="1613"/>
      <c r="U437" s="1613"/>
      <c r="V437" s="1613"/>
    </row>
    <row r="438" spans="1:22" ht="14.25" customHeight="1">
      <c r="A438" s="1613"/>
      <c r="B438" s="1613"/>
      <c r="C438" s="1613"/>
      <c r="D438" s="1613"/>
      <c r="E438" s="1613"/>
      <c r="F438" s="1613"/>
      <c r="G438" s="1613"/>
      <c r="H438" s="1613"/>
      <c r="I438" s="1613"/>
      <c r="J438" s="1613"/>
      <c r="K438" s="1613"/>
      <c r="L438" s="1613"/>
      <c r="M438" s="1613"/>
      <c r="N438" s="1613"/>
      <c r="O438" s="1613"/>
      <c r="P438" s="1613"/>
      <c r="Q438" s="1613"/>
      <c r="R438" s="1613"/>
      <c r="S438" s="1613"/>
      <c r="T438" s="1613"/>
      <c r="U438" s="1613"/>
      <c r="V438" s="1613"/>
    </row>
    <row r="439" spans="1:22" ht="14.25" customHeight="1">
      <c r="A439" s="1613"/>
      <c r="B439" s="1613"/>
      <c r="C439" s="1613"/>
      <c r="D439" s="1613"/>
      <c r="E439" s="1613"/>
      <c r="F439" s="1613"/>
      <c r="G439" s="1613"/>
      <c r="H439" s="1613"/>
      <c r="I439" s="1613"/>
      <c r="J439" s="1613"/>
      <c r="K439" s="1613"/>
      <c r="L439" s="1613"/>
      <c r="M439" s="1613"/>
      <c r="N439" s="1613"/>
      <c r="O439" s="1613"/>
      <c r="P439" s="1613"/>
      <c r="Q439" s="1613"/>
      <c r="R439" s="1613"/>
      <c r="S439" s="1613"/>
      <c r="T439" s="1613"/>
      <c r="U439" s="1613"/>
      <c r="V439" s="1613"/>
    </row>
    <row r="440" spans="1:22" ht="14.25" customHeight="1">
      <c r="A440" s="1613"/>
      <c r="B440" s="1613"/>
      <c r="C440" s="1613"/>
      <c r="D440" s="1613"/>
      <c r="E440" s="1613"/>
      <c r="F440" s="1613"/>
      <c r="G440" s="1613"/>
      <c r="H440" s="1613"/>
      <c r="I440" s="1613"/>
      <c r="J440" s="1613"/>
      <c r="K440" s="1613"/>
      <c r="L440" s="1613"/>
      <c r="M440" s="1613"/>
      <c r="N440" s="1613"/>
      <c r="O440" s="1613"/>
      <c r="P440" s="1613"/>
      <c r="Q440" s="1613"/>
      <c r="R440" s="1613"/>
      <c r="S440" s="1613"/>
      <c r="T440" s="1613"/>
      <c r="U440" s="1613"/>
      <c r="V440" s="1613"/>
    </row>
    <row r="441" spans="1:22" ht="14.25" customHeight="1">
      <c r="A441" s="1613"/>
      <c r="B441" s="1613"/>
      <c r="C441" s="1613"/>
      <c r="D441" s="1613"/>
      <c r="E441" s="1613"/>
      <c r="F441" s="1613"/>
      <c r="G441" s="1613"/>
      <c r="H441" s="1613"/>
      <c r="I441" s="1613"/>
      <c r="J441" s="1613"/>
      <c r="K441" s="1613"/>
      <c r="L441" s="1613"/>
      <c r="M441" s="1613"/>
      <c r="N441" s="1613"/>
      <c r="O441" s="1613"/>
      <c r="P441" s="1613"/>
      <c r="Q441" s="1613"/>
      <c r="R441" s="1613"/>
      <c r="S441" s="1613"/>
      <c r="T441" s="1613"/>
      <c r="U441" s="1613"/>
      <c r="V441" s="1613"/>
    </row>
    <row r="442" spans="1:22" ht="14.25" customHeight="1">
      <c r="A442" s="1613"/>
      <c r="B442" s="1613"/>
      <c r="C442" s="1613"/>
      <c r="D442" s="1613"/>
      <c r="E442" s="1613"/>
      <c r="F442" s="1613"/>
      <c r="G442" s="1613"/>
      <c r="H442" s="1613"/>
      <c r="I442" s="1613"/>
      <c r="J442" s="1613"/>
      <c r="K442" s="1613"/>
      <c r="L442" s="1613"/>
      <c r="M442" s="1613"/>
      <c r="N442" s="1613"/>
      <c r="O442" s="1613"/>
      <c r="P442" s="1613"/>
      <c r="Q442" s="1613"/>
      <c r="R442" s="1613"/>
      <c r="S442" s="1613"/>
      <c r="T442" s="1613"/>
      <c r="U442" s="1613"/>
      <c r="V442" s="1613"/>
    </row>
    <row r="443" spans="1:22" ht="14.25" customHeight="1">
      <c r="A443" s="1613"/>
      <c r="B443" s="1613"/>
      <c r="C443" s="1613"/>
      <c r="D443" s="1613"/>
      <c r="E443" s="1613"/>
      <c r="F443" s="1613"/>
      <c r="G443" s="1613"/>
      <c r="H443" s="1613"/>
      <c r="I443" s="1613"/>
      <c r="J443" s="1613"/>
      <c r="K443" s="1613"/>
      <c r="L443" s="1613"/>
      <c r="M443" s="1613"/>
      <c r="N443" s="1613"/>
      <c r="O443" s="1613"/>
      <c r="P443" s="1613"/>
      <c r="Q443" s="1613"/>
      <c r="R443" s="1613"/>
      <c r="S443" s="1613"/>
      <c r="T443" s="1613"/>
      <c r="U443" s="1613"/>
      <c r="V443" s="1613"/>
    </row>
    <row r="444" spans="1:22" ht="14.25" customHeight="1">
      <c r="A444" s="1613"/>
      <c r="B444" s="1613"/>
      <c r="C444" s="1613"/>
      <c r="D444" s="1613"/>
      <c r="E444" s="1613"/>
      <c r="F444" s="1613"/>
      <c r="G444" s="1613"/>
      <c r="H444" s="1613"/>
      <c r="I444" s="1613"/>
      <c r="J444" s="1613"/>
      <c r="K444" s="1613"/>
      <c r="L444" s="1613"/>
      <c r="M444" s="1613"/>
      <c r="N444" s="1613"/>
      <c r="O444" s="1613"/>
      <c r="P444" s="1613"/>
      <c r="Q444" s="1613"/>
      <c r="R444" s="1613"/>
      <c r="S444" s="1613"/>
      <c r="T444" s="1613"/>
      <c r="U444" s="1613"/>
      <c r="V444" s="1613"/>
    </row>
    <row r="445" spans="1:22" ht="14.25" customHeight="1">
      <c r="A445" s="1613"/>
      <c r="B445" s="1613"/>
      <c r="C445" s="1613"/>
      <c r="D445" s="1613"/>
      <c r="E445" s="1613"/>
      <c r="F445" s="1613"/>
      <c r="G445" s="1613"/>
      <c r="H445" s="1613"/>
      <c r="I445" s="1613"/>
      <c r="J445" s="1613"/>
      <c r="K445" s="1613"/>
      <c r="L445" s="1613"/>
      <c r="M445" s="1613"/>
      <c r="N445" s="1613"/>
      <c r="O445" s="1613"/>
      <c r="P445" s="1613"/>
      <c r="Q445" s="1613"/>
      <c r="R445" s="1613"/>
      <c r="S445" s="1613"/>
      <c r="T445" s="1613"/>
      <c r="U445" s="1613"/>
      <c r="V445" s="1613"/>
    </row>
    <row r="446" spans="1:22" ht="14.25" customHeight="1">
      <c r="A446" s="1613"/>
      <c r="B446" s="1613"/>
      <c r="C446" s="1613"/>
      <c r="D446" s="1613"/>
      <c r="E446" s="1613"/>
      <c r="F446" s="1613"/>
      <c r="G446" s="1613"/>
      <c r="H446" s="1613"/>
      <c r="I446" s="1613"/>
      <c r="J446" s="1613"/>
      <c r="K446" s="1613"/>
      <c r="L446" s="1613"/>
      <c r="M446" s="1613"/>
      <c r="N446" s="1613"/>
      <c r="O446" s="1613"/>
      <c r="P446" s="1613"/>
      <c r="Q446" s="1613"/>
      <c r="R446" s="1613"/>
      <c r="S446" s="1613"/>
      <c r="T446" s="1613"/>
      <c r="U446" s="1613"/>
      <c r="V446" s="1613"/>
    </row>
    <row r="447" spans="1:22" ht="14.25" customHeight="1">
      <c r="A447" s="1613"/>
      <c r="B447" s="1613"/>
      <c r="C447" s="1613"/>
      <c r="D447" s="1613"/>
      <c r="E447" s="1613"/>
      <c r="F447" s="1613"/>
      <c r="G447" s="1613"/>
      <c r="H447" s="1613"/>
      <c r="I447" s="1613"/>
      <c r="J447" s="1613"/>
      <c r="K447" s="1613"/>
      <c r="L447" s="1613"/>
      <c r="M447" s="1613"/>
      <c r="N447" s="1613"/>
      <c r="O447" s="1613"/>
      <c r="P447" s="1613"/>
      <c r="Q447" s="1613"/>
      <c r="R447" s="1613"/>
      <c r="S447" s="1613"/>
      <c r="T447" s="1613"/>
      <c r="U447" s="1613"/>
      <c r="V447" s="1613"/>
    </row>
    <row r="448" spans="1:22" ht="14.25" customHeight="1">
      <c r="A448" s="1613"/>
      <c r="B448" s="1613"/>
      <c r="C448" s="1613"/>
      <c r="D448" s="1613"/>
      <c r="E448" s="1613"/>
      <c r="F448" s="1613"/>
      <c r="G448" s="1613"/>
      <c r="H448" s="1613"/>
      <c r="I448" s="1613"/>
      <c r="J448" s="1613"/>
      <c r="K448" s="1613"/>
      <c r="L448" s="1613"/>
      <c r="M448" s="1613"/>
      <c r="N448" s="1613"/>
      <c r="O448" s="1613"/>
      <c r="P448" s="1613"/>
      <c r="Q448" s="1613"/>
      <c r="R448" s="1613"/>
      <c r="S448" s="1613"/>
      <c r="T448" s="1613"/>
      <c r="U448" s="1613"/>
      <c r="V448" s="1613"/>
    </row>
    <row r="449" spans="1:22" ht="14.25" customHeight="1">
      <c r="A449" s="1613"/>
      <c r="B449" s="1613"/>
      <c r="C449" s="1613"/>
      <c r="D449" s="1613"/>
      <c r="E449" s="1613"/>
      <c r="F449" s="1613"/>
      <c r="G449" s="1613"/>
      <c r="H449" s="1613"/>
      <c r="I449" s="1613"/>
      <c r="J449" s="1613"/>
      <c r="K449" s="1613"/>
      <c r="L449" s="1613"/>
      <c r="M449" s="1613"/>
      <c r="N449" s="1613"/>
      <c r="O449" s="1613"/>
      <c r="P449" s="1613"/>
      <c r="Q449" s="1613"/>
      <c r="R449" s="1613"/>
      <c r="S449" s="1613"/>
      <c r="T449" s="1613"/>
      <c r="U449" s="1613"/>
      <c r="V449" s="1613"/>
    </row>
    <row r="450" spans="1:22" ht="14.25" customHeight="1">
      <c r="A450" s="1613"/>
      <c r="B450" s="1613"/>
      <c r="C450" s="1613"/>
      <c r="D450" s="1613"/>
      <c r="E450" s="1613"/>
      <c r="F450" s="1613"/>
      <c r="G450" s="1613"/>
      <c r="H450" s="1613"/>
      <c r="I450" s="1613"/>
      <c r="J450" s="1613"/>
      <c r="K450" s="1613"/>
      <c r="L450" s="1613"/>
      <c r="M450" s="1613"/>
      <c r="N450" s="1613"/>
      <c r="O450" s="1613"/>
      <c r="P450" s="1613"/>
      <c r="Q450" s="1613"/>
      <c r="R450" s="1613"/>
      <c r="S450" s="1613"/>
      <c r="T450" s="1613"/>
      <c r="U450" s="1613"/>
      <c r="V450" s="1613"/>
    </row>
    <row r="451" spans="1:22" ht="14.25" customHeight="1">
      <c r="A451" s="1613"/>
      <c r="B451" s="1613"/>
      <c r="C451" s="1613"/>
      <c r="D451" s="1613"/>
      <c r="E451" s="1613"/>
      <c r="F451" s="1613"/>
      <c r="G451" s="1613"/>
      <c r="H451" s="1613"/>
      <c r="I451" s="1613"/>
      <c r="J451" s="1613"/>
      <c r="K451" s="1613"/>
      <c r="L451" s="1613"/>
      <c r="M451" s="1613"/>
      <c r="N451" s="1613"/>
      <c r="O451" s="1613"/>
      <c r="P451" s="1613"/>
      <c r="Q451" s="1613"/>
      <c r="R451" s="1613"/>
      <c r="S451" s="1613"/>
      <c r="T451" s="1613"/>
      <c r="U451" s="1613"/>
      <c r="V451" s="1613"/>
    </row>
  </sheetData>
  <mergeCells count="1192">
    <mergeCell ref="AV5:AY5"/>
    <mergeCell ref="B13:B14"/>
    <mergeCell ref="C13:C14"/>
    <mergeCell ref="D13:D14"/>
    <mergeCell ref="E13:E14"/>
    <mergeCell ref="F13:F14"/>
    <mergeCell ref="G13:G14"/>
    <mergeCell ref="BA3:BF3"/>
    <mergeCell ref="B4:E4"/>
    <mergeCell ref="G4:J4"/>
    <mergeCell ref="N4:S4"/>
    <mergeCell ref="Y4:AB4"/>
    <mergeCell ref="AV4:AY4"/>
    <mergeCell ref="B3:E3"/>
    <mergeCell ref="G3:L3"/>
    <mergeCell ref="M3:S3"/>
    <mergeCell ref="Y3:AB3"/>
    <mergeCell ref="AD3:AI3"/>
    <mergeCell ref="AV3:AY3"/>
    <mergeCell ref="AC13:AC14"/>
    <mergeCell ref="AD13:AD14"/>
    <mergeCell ref="AE13:AE14"/>
    <mergeCell ref="AF13:AF14"/>
    <mergeCell ref="Q13:Q14"/>
    <mergeCell ref="R13:R14"/>
    <mergeCell ref="S13:S14"/>
    <mergeCell ref="T13:T14"/>
    <mergeCell ref="Y13:Y14"/>
    <mergeCell ref="Z13:Z14"/>
    <mergeCell ref="H13:H14"/>
    <mergeCell ref="I13:I14"/>
    <mergeCell ref="M13:M14"/>
    <mergeCell ref="N13:N14"/>
    <mergeCell ref="O13:O14"/>
    <mergeCell ref="P13:P14"/>
    <mergeCell ref="B5:E5"/>
    <mergeCell ref="G5:J5"/>
    <mergeCell ref="Y5:AB5"/>
    <mergeCell ref="B15:B16"/>
    <mergeCell ref="C15:C16"/>
    <mergeCell ref="D15:D16"/>
    <mergeCell ref="E15:E16"/>
    <mergeCell ref="F15:F16"/>
    <mergeCell ref="G15:G16"/>
    <mergeCell ref="BI13:BI14"/>
    <mergeCell ref="BJ13:BJ14"/>
    <mergeCell ref="BK13:BK14"/>
    <mergeCell ref="BL13:BL14"/>
    <mergeCell ref="BM13:BM14"/>
    <mergeCell ref="AA13:AA14"/>
    <mergeCell ref="AB13:AB14"/>
    <mergeCell ref="AO15:AO16"/>
    <mergeCell ref="AA15:AA16"/>
    <mergeCell ref="AB15:AB16"/>
    <mergeCell ref="AC15:AC16"/>
    <mergeCell ref="AD15:AD16"/>
    <mergeCell ref="AE15:AE16"/>
    <mergeCell ref="AF15:AF16"/>
    <mergeCell ref="Q15:Q16"/>
    <mergeCell ref="R15:R16"/>
    <mergeCell ref="S15:S16"/>
    <mergeCell ref="T15:T16"/>
    <mergeCell ref="Y15:Y16"/>
    <mergeCell ref="Z15:Z16"/>
    <mergeCell ref="BN13:BN14"/>
    <mergeCell ref="AZ13:AZ14"/>
    <mergeCell ref="BA13:BA14"/>
    <mergeCell ref="BB13:BB14"/>
    <mergeCell ref="BC13:BC14"/>
    <mergeCell ref="BG13:BG14"/>
    <mergeCell ref="BH13:BH14"/>
    <mergeCell ref="AP13:AP14"/>
    <mergeCell ref="AQ13:AQ14"/>
    <mergeCell ref="AV13:AV14"/>
    <mergeCell ref="AW13:AW14"/>
    <mergeCell ref="AX13:AX14"/>
    <mergeCell ref="AY13:AY14"/>
    <mergeCell ref="AJ13:AJ14"/>
    <mergeCell ref="AK13:AK14"/>
    <mergeCell ref="AL13:AL14"/>
    <mergeCell ref="AM13:AM14"/>
    <mergeCell ref="AN13:AN14"/>
    <mergeCell ref="AO13:AO14"/>
    <mergeCell ref="H15:H16"/>
    <mergeCell ref="I15:I16"/>
    <mergeCell ref="M15:M16"/>
    <mergeCell ref="N15:N16"/>
    <mergeCell ref="O15:O16"/>
    <mergeCell ref="P15:P16"/>
    <mergeCell ref="N17:N18"/>
    <mergeCell ref="O17:O18"/>
    <mergeCell ref="P17:P18"/>
    <mergeCell ref="B17:B18"/>
    <mergeCell ref="C17:C18"/>
    <mergeCell ref="D17:D18"/>
    <mergeCell ref="E17:E18"/>
    <mergeCell ref="F17:F18"/>
    <mergeCell ref="G17:G18"/>
    <mergeCell ref="BI15:BI16"/>
    <mergeCell ref="BJ15:BJ16"/>
    <mergeCell ref="BK15:BK16"/>
    <mergeCell ref="BL15:BL16"/>
    <mergeCell ref="BM15:BM16"/>
    <mergeCell ref="BN15:BN16"/>
    <mergeCell ref="AZ15:AZ16"/>
    <mergeCell ref="BA15:BA16"/>
    <mergeCell ref="BB15:BB16"/>
    <mergeCell ref="BC15:BC16"/>
    <mergeCell ref="BG15:BG16"/>
    <mergeCell ref="BH15:BH16"/>
    <mergeCell ref="AP15:AP16"/>
    <mergeCell ref="AQ15:AQ16"/>
    <mergeCell ref="AV15:AV16"/>
    <mergeCell ref="AW15:AW16"/>
    <mergeCell ref="AX15:AX16"/>
    <mergeCell ref="AY15:AY16"/>
    <mergeCell ref="AJ15:AJ16"/>
    <mergeCell ref="AK15:AK16"/>
    <mergeCell ref="AL15:AL16"/>
    <mergeCell ref="AM15:AM16"/>
    <mergeCell ref="AN15:AN16"/>
    <mergeCell ref="BN17:BN18"/>
    <mergeCell ref="AZ17:AZ18"/>
    <mergeCell ref="BA17:BA18"/>
    <mergeCell ref="BB17:BB18"/>
    <mergeCell ref="BC17:BC18"/>
    <mergeCell ref="BG17:BG18"/>
    <mergeCell ref="BH17:BH18"/>
    <mergeCell ref="AP17:AP18"/>
    <mergeCell ref="AQ17:AQ18"/>
    <mergeCell ref="AV17:AV18"/>
    <mergeCell ref="AW17:AW18"/>
    <mergeCell ref="AX17:AX18"/>
    <mergeCell ref="AY17:AY18"/>
    <mergeCell ref="AJ17:AJ18"/>
    <mergeCell ref="AK17:AK18"/>
    <mergeCell ref="AL17:AL18"/>
    <mergeCell ref="AM17:AM18"/>
    <mergeCell ref="AN17:AN18"/>
    <mergeCell ref="AO17:AO18"/>
    <mergeCell ref="H30:H31"/>
    <mergeCell ref="I30:I31"/>
    <mergeCell ref="M30:M31"/>
    <mergeCell ref="N30:N31"/>
    <mergeCell ref="O30:O31"/>
    <mergeCell ref="P30:P31"/>
    <mergeCell ref="B30:B31"/>
    <mergeCell ref="C30:C31"/>
    <mergeCell ref="D30:D31"/>
    <mergeCell ref="E30:E31"/>
    <mergeCell ref="F30:F31"/>
    <mergeCell ref="G30:G31"/>
    <mergeCell ref="BI17:BI18"/>
    <mergeCell ref="BJ17:BJ18"/>
    <mergeCell ref="BK17:BK18"/>
    <mergeCell ref="BL17:BL18"/>
    <mergeCell ref="BM17:BM18"/>
    <mergeCell ref="AA17:AA18"/>
    <mergeCell ref="AB17:AB18"/>
    <mergeCell ref="AC17:AC18"/>
    <mergeCell ref="AD17:AD18"/>
    <mergeCell ref="AE17:AE18"/>
    <mergeCell ref="AF17:AF18"/>
    <mergeCell ref="Q17:Q18"/>
    <mergeCell ref="R17:R18"/>
    <mergeCell ref="S17:S18"/>
    <mergeCell ref="T17:T18"/>
    <mergeCell ref="Y17:Y18"/>
    <mergeCell ref="Z17:Z18"/>
    <mergeCell ref="H17:H18"/>
    <mergeCell ref="I17:I18"/>
    <mergeCell ref="M17:M18"/>
    <mergeCell ref="AJ30:AJ31"/>
    <mergeCell ref="AK30:AK31"/>
    <mergeCell ref="AL30:AL31"/>
    <mergeCell ref="AM30:AM31"/>
    <mergeCell ref="AN30:AN31"/>
    <mergeCell ref="AO30:AO31"/>
    <mergeCell ref="AA30:AA31"/>
    <mergeCell ref="AB30:AB31"/>
    <mergeCell ref="AC30:AC31"/>
    <mergeCell ref="AD30:AD31"/>
    <mergeCell ref="AE30:AE31"/>
    <mergeCell ref="AF30:AF31"/>
    <mergeCell ref="Q30:Q31"/>
    <mergeCell ref="R30:R31"/>
    <mergeCell ref="S30:S31"/>
    <mergeCell ref="T30:T31"/>
    <mergeCell ref="Y30:Y31"/>
    <mergeCell ref="Z30:Z31"/>
    <mergeCell ref="BI30:BI31"/>
    <mergeCell ref="BJ30:BJ31"/>
    <mergeCell ref="BK30:BK31"/>
    <mergeCell ref="BL30:BL31"/>
    <mergeCell ref="BM30:BM31"/>
    <mergeCell ref="BN30:BN31"/>
    <mergeCell ref="AZ30:AZ31"/>
    <mergeCell ref="BA30:BA31"/>
    <mergeCell ref="BB30:BB31"/>
    <mergeCell ref="BC30:BC31"/>
    <mergeCell ref="BG30:BG31"/>
    <mergeCell ref="BH30:BH31"/>
    <mergeCell ref="AP30:AP31"/>
    <mergeCell ref="AQ30:AQ31"/>
    <mergeCell ref="AV30:AV31"/>
    <mergeCell ref="AW30:AW31"/>
    <mergeCell ref="AX30:AX31"/>
    <mergeCell ref="AY30:AY31"/>
    <mergeCell ref="AC32:AC33"/>
    <mergeCell ref="AD32:AD33"/>
    <mergeCell ref="AE32:AE33"/>
    <mergeCell ref="AF32:AF33"/>
    <mergeCell ref="Q32:Q33"/>
    <mergeCell ref="R32:R33"/>
    <mergeCell ref="S32:S33"/>
    <mergeCell ref="T32:T33"/>
    <mergeCell ref="Y32:Y33"/>
    <mergeCell ref="Z32:Z33"/>
    <mergeCell ref="H32:H33"/>
    <mergeCell ref="I32:I33"/>
    <mergeCell ref="M32:M33"/>
    <mergeCell ref="N32:N33"/>
    <mergeCell ref="O32:O33"/>
    <mergeCell ref="P32:P33"/>
    <mergeCell ref="B32:B33"/>
    <mergeCell ref="C32:C33"/>
    <mergeCell ref="D32:D33"/>
    <mergeCell ref="E32:E33"/>
    <mergeCell ref="F32:F33"/>
    <mergeCell ref="G32:G33"/>
    <mergeCell ref="B34:B35"/>
    <mergeCell ref="C34:C35"/>
    <mergeCell ref="D34:D35"/>
    <mergeCell ref="E34:E35"/>
    <mergeCell ref="F34:F35"/>
    <mergeCell ref="G34:G35"/>
    <mergeCell ref="BI32:BI33"/>
    <mergeCell ref="BJ32:BJ33"/>
    <mergeCell ref="BK32:BK33"/>
    <mergeCell ref="BL32:BL33"/>
    <mergeCell ref="BM32:BM33"/>
    <mergeCell ref="BN32:BN33"/>
    <mergeCell ref="AZ32:AZ33"/>
    <mergeCell ref="BA32:BA33"/>
    <mergeCell ref="BB32:BB33"/>
    <mergeCell ref="BC32:BC33"/>
    <mergeCell ref="BG32:BG33"/>
    <mergeCell ref="BH32:BH33"/>
    <mergeCell ref="AP32:AP33"/>
    <mergeCell ref="AQ32:AQ33"/>
    <mergeCell ref="AV32:AV33"/>
    <mergeCell ref="AW32:AW33"/>
    <mergeCell ref="AX32:AX33"/>
    <mergeCell ref="AY32:AY33"/>
    <mergeCell ref="AJ32:AJ33"/>
    <mergeCell ref="AK32:AK33"/>
    <mergeCell ref="AL32:AL33"/>
    <mergeCell ref="AM32:AM33"/>
    <mergeCell ref="AN32:AN33"/>
    <mergeCell ref="AO32:AO33"/>
    <mergeCell ref="AA32:AA33"/>
    <mergeCell ref="AB32:AB33"/>
    <mergeCell ref="AO34:AO35"/>
    <mergeCell ref="AA34:AA35"/>
    <mergeCell ref="AB34:AB35"/>
    <mergeCell ref="AC34:AC35"/>
    <mergeCell ref="AD34:AD35"/>
    <mergeCell ref="AE34:AE35"/>
    <mergeCell ref="AF34:AF35"/>
    <mergeCell ref="Q34:Q35"/>
    <mergeCell ref="R34:R35"/>
    <mergeCell ref="S34:S35"/>
    <mergeCell ref="T34:T35"/>
    <mergeCell ref="Y34:Y35"/>
    <mergeCell ref="Z34:Z35"/>
    <mergeCell ref="H34:H35"/>
    <mergeCell ref="I34:I35"/>
    <mergeCell ref="M34:M35"/>
    <mergeCell ref="N34:N35"/>
    <mergeCell ref="O34:O35"/>
    <mergeCell ref="P34:P35"/>
    <mergeCell ref="N47:N48"/>
    <mergeCell ref="O47:O48"/>
    <mergeCell ref="P47:P48"/>
    <mergeCell ref="B47:B48"/>
    <mergeCell ref="C47:C48"/>
    <mergeCell ref="D47:D48"/>
    <mergeCell ref="E47:E48"/>
    <mergeCell ref="F47:F48"/>
    <mergeCell ref="G47:G48"/>
    <mergeCell ref="BI34:BI35"/>
    <mergeCell ref="BJ34:BJ35"/>
    <mergeCell ref="BK34:BK35"/>
    <mergeCell ref="BL34:BL35"/>
    <mergeCell ref="BM34:BM35"/>
    <mergeCell ref="BN34:BN35"/>
    <mergeCell ref="AZ34:AZ35"/>
    <mergeCell ref="BA34:BA35"/>
    <mergeCell ref="BB34:BB35"/>
    <mergeCell ref="BC34:BC35"/>
    <mergeCell ref="BG34:BG35"/>
    <mergeCell ref="BH34:BH35"/>
    <mergeCell ref="AP34:AP35"/>
    <mergeCell ref="AQ34:AQ35"/>
    <mergeCell ref="AV34:AV35"/>
    <mergeCell ref="AW34:AW35"/>
    <mergeCell ref="AX34:AX35"/>
    <mergeCell ref="AY34:AY35"/>
    <mergeCell ref="AJ34:AJ35"/>
    <mergeCell ref="AK34:AK35"/>
    <mergeCell ref="AL34:AL35"/>
    <mergeCell ref="AM34:AM35"/>
    <mergeCell ref="AN34:AN35"/>
    <mergeCell ref="BN47:BN48"/>
    <mergeCell ref="AZ47:AZ48"/>
    <mergeCell ref="BA47:BA48"/>
    <mergeCell ref="BB47:BB48"/>
    <mergeCell ref="BC47:BC48"/>
    <mergeCell ref="BG47:BG48"/>
    <mergeCell ref="BH47:BH48"/>
    <mergeCell ref="AP47:AP48"/>
    <mergeCell ref="AQ47:AQ48"/>
    <mergeCell ref="AV47:AV48"/>
    <mergeCell ref="AW47:AW48"/>
    <mergeCell ref="AX47:AX48"/>
    <mergeCell ref="AY47:AY48"/>
    <mergeCell ref="AJ47:AJ48"/>
    <mergeCell ref="AK47:AK48"/>
    <mergeCell ref="AL47:AL48"/>
    <mergeCell ref="AM47:AM48"/>
    <mergeCell ref="AN47:AN48"/>
    <mergeCell ref="AO47:AO48"/>
    <mergeCell ref="H49:H50"/>
    <mergeCell ref="I49:I50"/>
    <mergeCell ref="M49:M50"/>
    <mergeCell ref="N49:N50"/>
    <mergeCell ref="O49:O50"/>
    <mergeCell ref="P49:P50"/>
    <mergeCell ref="B49:B50"/>
    <mergeCell ref="C49:C50"/>
    <mergeCell ref="D49:D50"/>
    <mergeCell ref="E49:E50"/>
    <mergeCell ref="F49:F50"/>
    <mergeCell ref="G49:G50"/>
    <mergeCell ref="BI47:BI48"/>
    <mergeCell ref="BJ47:BJ48"/>
    <mergeCell ref="BK47:BK48"/>
    <mergeCell ref="BL47:BL48"/>
    <mergeCell ref="BM47:BM48"/>
    <mergeCell ref="AA47:AA48"/>
    <mergeCell ref="AB47:AB48"/>
    <mergeCell ref="AC47:AC48"/>
    <mergeCell ref="AD47:AD48"/>
    <mergeCell ref="AE47:AE48"/>
    <mergeCell ref="AF47:AF48"/>
    <mergeCell ref="Q47:Q48"/>
    <mergeCell ref="R47:R48"/>
    <mergeCell ref="S47:S48"/>
    <mergeCell ref="T47:T48"/>
    <mergeCell ref="Y47:Y48"/>
    <mergeCell ref="Z47:Z48"/>
    <mergeCell ref="H47:H48"/>
    <mergeCell ref="I47:I48"/>
    <mergeCell ref="M47:M48"/>
    <mergeCell ref="AJ49:AJ50"/>
    <mergeCell ref="AK49:AK50"/>
    <mergeCell ref="AL49:AL50"/>
    <mergeCell ref="AM49:AM50"/>
    <mergeCell ref="AN49:AN50"/>
    <mergeCell ref="AO49:AO50"/>
    <mergeCell ref="AA49:AA50"/>
    <mergeCell ref="AB49:AB50"/>
    <mergeCell ref="AC49:AC50"/>
    <mergeCell ref="AD49:AD50"/>
    <mergeCell ref="AE49:AE50"/>
    <mergeCell ref="AF49:AF50"/>
    <mergeCell ref="Q49:Q50"/>
    <mergeCell ref="R49:R50"/>
    <mergeCell ref="S49:S50"/>
    <mergeCell ref="T49:T50"/>
    <mergeCell ref="Y49:Y50"/>
    <mergeCell ref="Z49:Z50"/>
    <mergeCell ref="BI49:BI50"/>
    <mergeCell ref="BJ49:BJ50"/>
    <mergeCell ref="BK49:BK50"/>
    <mergeCell ref="BL49:BL50"/>
    <mergeCell ref="BM49:BM50"/>
    <mergeCell ref="BN49:BN50"/>
    <mergeCell ref="AZ49:AZ50"/>
    <mergeCell ref="BA49:BA50"/>
    <mergeCell ref="BB49:BB50"/>
    <mergeCell ref="BC49:BC50"/>
    <mergeCell ref="BG49:BG50"/>
    <mergeCell ref="BH49:BH50"/>
    <mergeCell ref="AP49:AP50"/>
    <mergeCell ref="AQ49:AQ50"/>
    <mergeCell ref="AV49:AV50"/>
    <mergeCell ref="AW49:AW50"/>
    <mergeCell ref="AX49:AX50"/>
    <mergeCell ref="AY49:AY50"/>
    <mergeCell ref="AC51:AC52"/>
    <mergeCell ref="AD51:AD52"/>
    <mergeCell ref="AE51:AE52"/>
    <mergeCell ref="AF51:AF52"/>
    <mergeCell ref="Q51:Q52"/>
    <mergeCell ref="R51:R52"/>
    <mergeCell ref="S51:S52"/>
    <mergeCell ref="T51:T52"/>
    <mergeCell ref="Y51:Y52"/>
    <mergeCell ref="Z51:Z52"/>
    <mergeCell ref="H51:H52"/>
    <mergeCell ref="I51:I52"/>
    <mergeCell ref="M51:M52"/>
    <mergeCell ref="N51:N52"/>
    <mergeCell ref="O51:O52"/>
    <mergeCell ref="P51:P52"/>
    <mergeCell ref="B51:B52"/>
    <mergeCell ref="C51:C52"/>
    <mergeCell ref="D51:D52"/>
    <mergeCell ref="E51:E52"/>
    <mergeCell ref="F51:F52"/>
    <mergeCell ref="G51:G52"/>
    <mergeCell ref="B64:B65"/>
    <mergeCell ref="C64:C65"/>
    <mergeCell ref="D64:D65"/>
    <mergeCell ref="E64:E65"/>
    <mergeCell ref="F64:F65"/>
    <mergeCell ref="G64:G65"/>
    <mergeCell ref="BI51:BI52"/>
    <mergeCell ref="BJ51:BJ52"/>
    <mergeCell ref="BK51:BK52"/>
    <mergeCell ref="BL51:BL52"/>
    <mergeCell ref="BM51:BM52"/>
    <mergeCell ref="BN51:BN52"/>
    <mergeCell ref="AZ51:AZ52"/>
    <mergeCell ref="BA51:BA52"/>
    <mergeCell ref="BB51:BB52"/>
    <mergeCell ref="BC51:BC52"/>
    <mergeCell ref="BG51:BG52"/>
    <mergeCell ref="BH51:BH52"/>
    <mergeCell ref="AP51:AP52"/>
    <mergeCell ref="AQ51:AQ52"/>
    <mergeCell ref="AV51:AV52"/>
    <mergeCell ref="AW51:AW52"/>
    <mergeCell ref="AX51:AX52"/>
    <mergeCell ref="AY51:AY52"/>
    <mergeCell ref="AJ51:AJ52"/>
    <mergeCell ref="AK51:AK52"/>
    <mergeCell ref="AL51:AL52"/>
    <mergeCell ref="AM51:AM52"/>
    <mergeCell ref="AN51:AN52"/>
    <mergeCell ref="AO51:AO52"/>
    <mergeCell ref="AA51:AA52"/>
    <mergeCell ref="AB51:AB52"/>
    <mergeCell ref="AO64:AO65"/>
    <mergeCell ref="AA64:AA65"/>
    <mergeCell ref="AB64:AB65"/>
    <mergeCell ref="AC64:AC65"/>
    <mergeCell ref="AD64:AD65"/>
    <mergeCell ref="AE64:AE65"/>
    <mergeCell ref="AF64:AF65"/>
    <mergeCell ref="Q64:Q65"/>
    <mergeCell ref="R64:R65"/>
    <mergeCell ref="S64:S65"/>
    <mergeCell ref="T64:T65"/>
    <mergeCell ref="Y64:Y65"/>
    <mergeCell ref="Z64:Z65"/>
    <mergeCell ref="H64:H65"/>
    <mergeCell ref="I64:I65"/>
    <mergeCell ref="M64:M65"/>
    <mergeCell ref="N64:N65"/>
    <mergeCell ref="O64:O65"/>
    <mergeCell ref="P64:P65"/>
    <mergeCell ref="N66:N67"/>
    <mergeCell ref="O66:O67"/>
    <mergeCell ref="P66:P67"/>
    <mergeCell ref="B66:B67"/>
    <mergeCell ref="C66:C67"/>
    <mergeCell ref="D66:D67"/>
    <mergeCell ref="E66:E67"/>
    <mergeCell ref="F66:F67"/>
    <mergeCell ref="G66:G67"/>
    <mergeCell ref="BI64:BI65"/>
    <mergeCell ref="BJ64:BJ65"/>
    <mergeCell ref="BK64:BK65"/>
    <mergeCell ref="BL64:BL65"/>
    <mergeCell ref="BM64:BM65"/>
    <mergeCell ref="BN64:BN65"/>
    <mergeCell ref="AZ64:AZ65"/>
    <mergeCell ref="BA64:BA65"/>
    <mergeCell ref="BB64:BB65"/>
    <mergeCell ref="BC64:BC65"/>
    <mergeCell ref="BG64:BG65"/>
    <mergeCell ref="BH64:BH65"/>
    <mergeCell ref="AP64:AP65"/>
    <mergeCell ref="AQ64:AQ65"/>
    <mergeCell ref="AV64:AV65"/>
    <mergeCell ref="AW64:AW65"/>
    <mergeCell ref="AX64:AX65"/>
    <mergeCell ref="AY64:AY65"/>
    <mergeCell ref="AJ64:AJ65"/>
    <mergeCell ref="AK64:AK65"/>
    <mergeCell ref="AL64:AL65"/>
    <mergeCell ref="AM64:AM65"/>
    <mergeCell ref="AN64:AN65"/>
    <mergeCell ref="BN66:BN67"/>
    <mergeCell ref="AZ66:AZ67"/>
    <mergeCell ref="BA66:BA67"/>
    <mergeCell ref="BB66:BB67"/>
    <mergeCell ref="BC66:BC67"/>
    <mergeCell ref="BG66:BG67"/>
    <mergeCell ref="BH66:BH67"/>
    <mergeCell ref="AP66:AP67"/>
    <mergeCell ref="AQ66:AQ67"/>
    <mergeCell ref="AV66:AV67"/>
    <mergeCell ref="AW66:AW67"/>
    <mergeCell ref="AX66:AX67"/>
    <mergeCell ref="AY66:AY67"/>
    <mergeCell ref="AJ66:AJ67"/>
    <mergeCell ref="AK66:AK67"/>
    <mergeCell ref="AL66:AL67"/>
    <mergeCell ref="AM66:AM67"/>
    <mergeCell ref="AN66:AN67"/>
    <mergeCell ref="AO66:AO67"/>
    <mergeCell ref="H68:H69"/>
    <mergeCell ref="I68:I69"/>
    <mergeCell ref="M68:M69"/>
    <mergeCell ref="N68:N69"/>
    <mergeCell ref="O68:O69"/>
    <mergeCell ref="P68:P69"/>
    <mergeCell ref="B68:B69"/>
    <mergeCell ref="C68:C69"/>
    <mergeCell ref="D68:D69"/>
    <mergeCell ref="E68:E69"/>
    <mergeCell ref="F68:F69"/>
    <mergeCell ref="G68:G69"/>
    <mergeCell ref="BI66:BI67"/>
    <mergeCell ref="BJ66:BJ67"/>
    <mergeCell ref="BK66:BK67"/>
    <mergeCell ref="BL66:BL67"/>
    <mergeCell ref="BM66:BM67"/>
    <mergeCell ref="AA66:AA67"/>
    <mergeCell ref="AB66:AB67"/>
    <mergeCell ref="AC66:AC67"/>
    <mergeCell ref="AD66:AD67"/>
    <mergeCell ref="AE66:AE67"/>
    <mergeCell ref="AF66:AF67"/>
    <mergeCell ref="Q66:Q67"/>
    <mergeCell ref="R66:R67"/>
    <mergeCell ref="S66:S67"/>
    <mergeCell ref="T66:T67"/>
    <mergeCell ref="Y66:Y67"/>
    <mergeCell ref="Z66:Z67"/>
    <mergeCell ref="H66:H67"/>
    <mergeCell ref="I66:I67"/>
    <mergeCell ref="M66:M67"/>
    <mergeCell ref="AJ68:AJ69"/>
    <mergeCell ref="AK68:AK69"/>
    <mergeCell ref="AL68:AL69"/>
    <mergeCell ref="AM68:AM69"/>
    <mergeCell ref="AN68:AN69"/>
    <mergeCell ref="AO68:AO69"/>
    <mergeCell ref="AA68:AA69"/>
    <mergeCell ref="AB68:AB69"/>
    <mergeCell ref="AC68:AC69"/>
    <mergeCell ref="AD68:AD69"/>
    <mergeCell ref="AE68:AE69"/>
    <mergeCell ref="AF68:AF69"/>
    <mergeCell ref="Q68:Q69"/>
    <mergeCell ref="R68:R69"/>
    <mergeCell ref="S68:S69"/>
    <mergeCell ref="T68:T69"/>
    <mergeCell ref="Y68:Y69"/>
    <mergeCell ref="Z68:Z69"/>
    <mergeCell ref="BI68:BI69"/>
    <mergeCell ref="BJ68:BJ69"/>
    <mergeCell ref="BK68:BK69"/>
    <mergeCell ref="BL68:BL69"/>
    <mergeCell ref="BM68:BM69"/>
    <mergeCell ref="BN68:BN69"/>
    <mergeCell ref="AZ68:AZ69"/>
    <mergeCell ref="BA68:BA69"/>
    <mergeCell ref="BB68:BB69"/>
    <mergeCell ref="BC68:BC69"/>
    <mergeCell ref="BG68:BG69"/>
    <mergeCell ref="BH68:BH69"/>
    <mergeCell ref="AP68:AP69"/>
    <mergeCell ref="AQ68:AQ69"/>
    <mergeCell ref="AV68:AV69"/>
    <mergeCell ref="AW68:AW69"/>
    <mergeCell ref="AX68:AX69"/>
    <mergeCell ref="AY68:AY69"/>
    <mergeCell ref="AC81:AC82"/>
    <mergeCell ref="AD81:AD82"/>
    <mergeCell ref="AE81:AE82"/>
    <mergeCell ref="AF81:AF82"/>
    <mergeCell ref="Q81:Q82"/>
    <mergeCell ref="R81:R82"/>
    <mergeCell ref="S81:S82"/>
    <mergeCell ref="T81:T82"/>
    <mergeCell ref="Y81:Y82"/>
    <mergeCell ref="Z81:Z82"/>
    <mergeCell ref="H81:H82"/>
    <mergeCell ref="I81:I82"/>
    <mergeCell ref="M81:M82"/>
    <mergeCell ref="N81:N82"/>
    <mergeCell ref="O81:O82"/>
    <mergeCell ref="P81:P82"/>
    <mergeCell ref="B81:B82"/>
    <mergeCell ref="C81:C82"/>
    <mergeCell ref="D81:D82"/>
    <mergeCell ref="E81:E82"/>
    <mergeCell ref="F81:F82"/>
    <mergeCell ref="G81:G82"/>
    <mergeCell ref="B83:B84"/>
    <mergeCell ref="C83:C84"/>
    <mergeCell ref="D83:D84"/>
    <mergeCell ref="E83:E84"/>
    <mergeCell ref="F83:F84"/>
    <mergeCell ref="G83:G84"/>
    <mergeCell ref="BI81:BI82"/>
    <mergeCell ref="BJ81:BJ82"/>
    <mergeCell ref="BK81:BK82"/>
    <mergeCell ref="BL81:BL82"/>
    <mergeCell ref="BM81:BM82"/>
    <mergeCell ref="BN81:BN82"/>
    <mergeCell ref="AZ81:AZ82"/>
    <mergeCell ref="BA81:BA82"/>
    <mergeCell ref="BB81:BB82"/>
    <mergeCell ref="BC81:BC82"/>
    <mergeCell ref="BG81:BG82"/>
    <mergeCell ref="BH81:BH82"/>
    <mergeCell ref="AP81:AP82"/>
    <mergeCell ref="AQ81:AQ82"/>
    <mergeCell ref="AV81:AV82"/>
    <mergeCell ref="AW81:AW82"/>
    <mergeCell ref="AX81:AX82"/>
    <mergeCell ref="AY81:AY82"/>
    <mergeCell ref="AJ81:AJ82"/>
    <mergeCell ref="AK81:AK82"/>
    <mergeCell ref="AL81:AL82"/>
    <mergeCell ref="AM81:AM82"/>
    <mergeCell ref="AN81:AN82"/>
    <mergeCell ref="AO81:AO82"/>
    <mergeCell ref="AA81:AA82"/>
    <mergeCell ref="AB81:AB82"/>
    <mergeCell ref="AO83:AO84"/>
    <mergeCell ref="AA83:AA84"/>
    <mergeCell ref="AB83:AB84"/>
    <mergeCell ref="AC83:AC84"/>
    <mergeCell ref="AD83:AD84"/>
    <mergeCell ref="AE83:AE84"/>
    <mergeCell ref="AF83:AF84"/>
    <mergeCell ref="Q83:Q84"/>
    <mergeCell ref="R83:R84"/>
    <mergeCell ref="S83:S84"/>
    <mergeCell ref="T83:T84"/>
    <mergeCell ref="Y83:Y84"/>
    <mergeCell ref="Z83:Z84"/>
    <mergeCell ref="H83:H84"/>
    <mergeCell ref="I83:I84"/>
    <mergeCell ref="M83:M84"/>
    <mergeCell ref="N83:N84"/>
    <mergeCell ref="O83:O84"/>
    <mergeCell ref="P83:P84"/>
    <mergeCell ref="N85:N86"/>
    <mergeCell ref="O85:O86"/>
    <mergeCell ref="P85:P86"/>
    <mergeCell ref="B85:B86"/>
    <mergeCell ref="C85:C86"/>
    <mergeCell ref="D85:D86"/>
    <mergeCell ref="E85:E86"/>
    <mergeCell ref="F85:F86"/>
    <mergeCell ref="G85:G86"/>
    <mergeCell ref="BI83:BI84"/>
    <mergeCell ref="BJ83:BJ84"/>
    <mergeCell ref="BK83:BK84"/>
    <mergeCell ref="BL83:BL84"/>
    <mergeCell ref="BM83:BM84"/>
    <mergeCell ref="BN83:BN84"/>
    <mergeCell ref="AZ83:AZ84"/>
    <mergeCell ref="BA83:BA84"/>
    <mergeCell ref="BB83:BB84"/>
    <mergeCell ref="BC83:BC84"/>
    <mergeCell ref="BG83:BG84"/>
    <mergeCell ref="BH83:BH84"/>
    <mergeCell ref="AP83:AP84"/>
    <mergeCell ref="AQ83:AQ84"/>
    <mergeCell ref="AV83:AV84"/>
    <mergeCell ref="AW83:AW84"/>
    <mergeCell ref="AX83:AX84"/>
    <mergeCell ref="AY83:AY84"/>
    <mergeCell ref="AJ83:AJ84"/>
    <mergeCell ref="AK83:AK84"/>
    <mergeCell ref="AL83:AL84"/>
    <mergeCell ref="AM83:AM84"/>
    <mergeCell ref="AN83:AN84"/>
    <mergeCell ref="BN85:BN86"/>
    <mergeCell ref="AZ85:AZ86"/>
    <mergeCell ref="BA85:BA86"/>
    <mergeCell ref="BB85:BB86"/>
    <mergeCell ref="BC85:BC86"/>
    <mergeCell ref="BG85:BG86"/>
    <mergeCell ref="BH85:BH86"/>
    <mergeCell ref="AP85:AP86"/>
    <mergeCell ref="AQ85:AQ86"/>
    <mergeCell ref="AV85:AV86"/>
    <mergeCell ref="AW85:AW86"/>
    <mergeCell ref="AX85:AX86"/>
    <mergeCell ref="AY85:AY86"/>
    <mergeCell ref="AJ85:AJ86"/>
    <mergeCell ref="AK85:AK86"/>
    <mergeCell ref="AL85:AL86"/>
    <mergeCell ref="AM85:AM86"/>
    <mergeCell ref="AN85:AN86"/>
    <mergeCell ref="AO85:AO86"/>
    <mergeCell ref="H98:H99"/>
    <mergeCell ref="I98:I99"/>
    <mergeCell ref="M98:M99"/>
    <mergeCell ref="N98:N99"/>
    <mergeCell ref="O98:O99"/>
    <mergeCell ref="P98:P99"/>
    <mergeCell ref="B98:B99"/>
    <mergeCell ref="C98:C99"/>
    <mergeCell ref="D98:D99"/>
    <mergeCell ref="E98:E99"/>
    <mergeCell ref="F98:F99"/>
    <mergeCell ref="G98:G99"/>
    <mergeCell ref="BI85:BI86"/>
    <mergeCell ref="BJ85:BJ86"/>
    <mergeCell ref="BK85:BK86"/>
    <mergeCell ref="BL85:BL86"/>
    <mergeCell ref="BM85:BM86"/>
    <mergeCell ref="AA85:AA86"/>
    <mergeCell ref="AB85:AB86"/>
    <mergeCell ref="AC85:AC86"/>
    <mergeCell ref="AD85:AD86"/>
    <mergeCell ref="AE85:AE86"/>
    <mergeCell ref="AF85:AF86"/>
    <mergeCell ref="Q85:Q86"/>
    <mergeCell ref="R85:R86"/>
    <mergeCell ref="S85:S86"/>
    <mergeCell ref="T85:T86"/>
    <mergeCell ref="Y85:Y86"/>
    <mergeCell ref="Z85:Z86"/>
    <mergeCell ref="H85:H86"/>
    <mergeCell ref="I85:I86"/>
    <mergeCell ref="M85:M86"/>
    <mergeCell ref="AJ98:AJ99"/>
    <mergeCell ref="AK98:AK99"/>
    <mergeCell ref="AL98:AL99"/>
    <mergeCell ref="AM98:AM99"/>
    <mergeCell ref="AN98:AN99"/>
    <mergeCell ref="AO98:AO99"/>
    <mergeCell ref="AA98:AA99"/>
    <mergeCell ref="AB98:AB99"/>
    <mergeCell ref="AC98:AC99"/>
    <mergeCell ref="AD98:AD99"/>
    <mergeCell ref="AE98:AE99"/>
    <mergeCell ref="AF98:AF99"/>
    <mergeCell ref="Q98:Q99"/>
    <mergeCell ref="R98:R99"/>
    <mergeCell ref="S98:S99"/>
    <mergeCell ref="T98:T99"/>
    <mergeCell ref="Y98:Y99"/>
    <mergeCell ref="Z98:Z99"/>
    <mergeCell ref="BI98:BI99"/>
    <mergeCell ref="BJ98:BJ99"/>
    <mergeCell ref="BK98:BK99"/>
    <mergeCell ref="BL98:BL99"/>
    <mergeCell ref="BM98:BM99"/>
    <mergeCell ref="BN98:BN99"/>
    <mergeCell ref="AZ98:AZ99"/>
    <mergeCell ref="BA98:BA99"/>
    <mergeCell ref="BB98:BB99"/>
    <mergeCell ref="BC98:BC99"/>
    <mergeCell ref="BG98:BG99"/>
    <mergeCell ref="BH98:BH99"/>
    <mergeCell ref="AP98:AP99"/>
    <mergeCell ref="AQ98:AQ99"/>
    <mergeCell ref="AV98:AV99"/>
    <mergeCell ref="AW98:AW99"/>
    <mergeCell ref="AX98:AX99"/>
    <mergeCell ref="AY98:AY99"/>
    <mergeCell ref="AC100:AC101"/>
    <mergeCell ref="AD100:AD101"/>
    <mergeCell ref="AE100:AE101"/>
    <mergeCell ref="AF100:AF101"/>
    <mergeCell ref="Q100:Q101"/>
    <mergeCell ref="R100:R101"/>
    <mergeCell ref="S100:S101"/>
    <mergeCell ref="T100:T101"/>
    <mergeCell ref="Y100:Y101"/>
    <mergeCell ref="Z100:Z101"/>
    <mergeCell ref="H100:H101"/>
    <mergeCell ref="I100:I101"/>
    <mergeCell ref="M100:M101"/>
    <mergeCell ref="N100:N101"/>
    <mergeCell ref="O100:O101"/>
    <mergeCell ref="P100:P101"/>
    <mergeCell ref="B100:B101"/>
    <mergeCell ref="C100:C101"/>
    <mergeCell ref="D100:D101"/>
    <mergeCell ref="E100:E101"/>
    <mergeCell ref="F100:F101"/>
    <mergeCell ref="G100:G101"/>
    <mergeCell ref="B102:B103"/>
    <mergeCell ref="C102:C103"/>
    <mergeCell ref="D102:D103"/>
    <mergeCell ref="E102:E103"/>
    <mergeCell ref="F102:F103"/>
    <mergeCell ref="G102:G103"/>
    <mergeCell ref="BI100:BI101"/>
    <mergeCell ref="BJ100:BJ101"/>
    <mergeCell ref="BK100:BK101"/>
    <mergeCell ref="BL100:BL101"/>
    <mergeCell ref="BM100:BM101"/>
    <mergeCell ref="BN100:BN101"/>
    <mergeCell ref="AZ100:AZ101"/>
    <mergeCell ref="BA100:BA101"/>
    <mergeCell ref="BB100:BB101"/>
    <mergeCell ref="BC100:BC101"/>
    <mergeCell ref="BG100:BG101"/>
    <mergeCell ref="BH100:BH101"/>
    <mergeCell ref="AP100:AP101"/>
    <mergeCell ref="AQ100:AQ101"/>
    <mergeCell ref="AV100:AV101"/>
    <mergeCell ref="AW100:AW101"/>
    <mergeCell ref="AX100:AX101"/>
    <mergeCell ref="AY100:AY101"/>
    <mergeCell ref="AJ100:AJ101"/>
    <mergeCell ref="AK100:AK101"/>
    <mergeCell ref="AL100:AL101"/>
    <mergeCell ref="AM100:AM101"/>
    <mergeCell ref="AN100:AN101"/>
    <mergeCell ref="AO100:AO101"/>
    <mergeCell ref="AA100:AA101"/>
    <mergeCell ref="AB100:AB101"/>
    <mergeCell ref="AO102:AO103"/>
    <mergeCell ref="AA102:AA103"/>
    <mergeCell ref="AB102:AB103"/>
    <mergeCell ref="AC102:AC103"/>
    <mergeCell ref="AD102:AD103"/>
    <mergeCell ref="AE102:AE103"/>
    <mergeCell ref="AF102:AF103"/>
    <mergeCell ref="Q102:Q103"/>
    <mergeCell ref="R102:R103"/>
    <mergeCell ref="S102:S103"/>
    <mergeCell ref="T102:T103"/>
    <mergeCell ref="Y102:Y103"/>
    <mergeCell ref="Z102:Z103"/>
    <mergeCell ref="H102:H103"/>
    <mergeCell ref="I102:I103"/>
    <mergeCell ref="M102:M103"/>
    <mergeCell ref="N102:N103"/>
    <mergeCell ref="O102:O103"/>
    <mergeCell ref="P102:P103"/>
    <mergeCell ref="N115:N116"/>
    <mergeCell ref="O115:O116"/>
    <mergeCell ref="P115:P116"/>
    <mergeCell ref="B115:B116"/>
    <mergeCell ref="C115:C116"/>
    <mergeCell ref="D115:D116"/>
    <mergeCell ref="E115:E116"/>
    <mergeCell ref="F115:F116"/>
    <mergeCell ref="G115:G116"/>
    <mergeCell ref="BI102:BI103"/>
    <mergeCell ref="BJ102:BJ103"/>
    <mergeCell ref="BK102:BK103"/>
    <mergeCell ref="BL102:BL103"/>
    <mergeCell ref="BM102:BM103"/>
    <mergeCell ref="BN102:BN103"/>
    <mergeCell ref="AZ102:AZ103"/>
    <mergeCell ref="BA102:BA103"/>
    <mergeCell ref="BB102:BB103"/>
    <mergeCell ref="BC102:BC103"/>
    <mergeCell ref="BG102:BG103"/>
    <mergeCell ref="BH102:BH103"/>
    <mergeCell ref="AP102:AP103"/>
    <mergeCell ref="AQ102:AQ103"/>
    <mergeCell ref="AV102:AV103"/>
    <mergeCell ref="AW102:AW103"/>
    <mergeCell ref="AX102:AX103"/>
    <mergeCell ref="AY102:AY103"/>
    <mergeCell ref="AJ102:AJ103"/>
    <mergeCell ref="AK102:AK103"/>
    <mergeCell ref="AL102:AL103"/>
    <mergeCell ref="AM102:AM103"/>
    <mergeCell ref="AN102:AN103"/>
    <mergeCell ref="BN115:BN116"/>
    <mergeCell ref="AZ115:AZ116"/>
    <mergeCell ref="BA115:BA116"/>
    <mergeCell ref="BB115:BB116"/>
    <mergeCell ref="BC115:BC116"/>
    <mergeCell ref="BG115:BG116"/>
    <mergeCell ref="BH115:BH116"/>
    <mergeCell ref="AP115:AP116"/>
    <mergeCell ref="AQ115:AQ116"/>
    <mergeCell ref="AV115:AV116"/>
    <mergeCell ref="AW115:AW116"/>
    <mergeCell ref="AX115:AX116"/>
    <mergeCell ref="AY115:AY116"/>
    <mergeCell ref="AJ115:AJ116"/>
    <mergeCell ref="AK115:AK116"/>
    <mergeCell ref="AL115:AL116"/>
    <mergeCell ref="AM115:AM116"/>
    <mergeCell ref="AN115:AN116"/>
    <mergeCell ref="AO115:AO116"/>
    <mergeCell ref="H117:H118"/>
    <mergeCell ref="I117:I118"/>
    <mergeCell ref="M117:M118"/>
    <mergeCell ref="N117:N118"/>
    <mergeCell ref="O117:O118"/>
    <mergeCell ref="P117:P118"/>
    <mergeCell ref="B117:B118"/>
    <mergeCell ref="C117:C118"/>
    <mergeCell ref="D117:D118"/>
    <mergeCell ref="E117:E118"/>
    <mergeCell ref="F117:F118"/>
    <mergeCell ref="G117:G118"/>
    <mergeCell ref="BI115:BI116"/>
    <mergeCell ref="BJ115:BJ116"/>
    <mergeCell ref="BK115:BK116"/>
    <mergeCell ref="BL115:BL116"/>
    <mergeCell ref="BM115:BM116"/>
    <mergeCell ref="AA115:AA116"/>
    <mergeCell ref="AB115:AB116"/>
    <mergeCell ref="AC115:AC116"/>
    <mergeCell ref="AD115:AD116"/>
    <mergeCell ref="AE115:AE116"/>
    <mergeCell ref="AF115:AF116"/>
    <mergeCell ref="Q115:Q116"/>
    <mergeCell ref="R115:R116"/>
    <mergeCell ref="S115:S116"/>
    <mergeCell ref="T115:T116"/>
    <mergeCell ref="Y115:Y116"/>
    <mergeCell ref="Z115:Z116"/>
    <mergeCell ref="H115:H116"/>
    <mergeCell ref="I115:I116"/>
    <mergeCell ref="M115:M116"/>
    <mergeCell ref="AJ117:AJ118"/>
    <mergeCell ref="AK117:AK118"/>
    <mergeCell ref="AL117:AL118"/>
    <mergeCell ref="AM117:AM118"/>
    <mergeCell ref="AN117:AN118"/>
    <mergeCell ref="AO117:AO118"/>
    <mergeCell ref="AA117:AA118"/>
    <mergeCell ref="AB117:AB118"/>
    <mergeCell ref="AC117:AC118"/>
    <mergeCell ref="AD117:AD118"/>
    <mergeCell ref="AE117:AE118"/>
    <mergeCell ref="AF117:AF118"/>
    <mergeCell ref="Q117:Q118"/>
    <mergeCell ref="R117:R118"/>
    <mergeCell ref="S117:S118"/>
    <mergeCell ref="T117:T118"/>
    <mergeCell ref="Y117:Y118"/>
    <mergeCell ref="Z117:Z118"/>
    <mergeCell ref="BI117:BI118"/>
    <mergeCell ref="BJ117:BJ118"/>
    <mergeCell ref="BK117:BK118"/>
    <mergeCell ref="BL117:BL118"/>
    <mergeCell ref="BM117:BM118"/>
    <mergeCell ref="BN117:BN118"/>
    <mergeCell ref="AZ117:AZ118"/>
    <mergeCell ref="BA117:BA118"/>
    <mergeCell ref="BB117:BB118"/>
    <mergeCell ref="BC117:BC118"/>
    <mergeCell ref="BG117:BG118"/>
    <mergeCell ref="BH117:BH118"/>
    <mergeCell ref="AP117:AP118"/>
    <mergeCell ref="AQ117:AQ118"/>
    <mergeCell ref="AV117:AV118"/>
    <mergeCell ref="AW117:AW118"/>
    <mergeCell ref="AX117:AX118"/>
    <mergeCell ref="AY117:AY118"/>
    <mergeCell ref="AC119:AC120"/>
    <mergeCell ref="AD119:AD120"/>
    <mergeCell ref="AE119:AE120"/>
    <mergeCell ref="AF119:AF120"/>
    <mergeCell ref="Q119:Q120"/>
    <mergeCell ref="R119:R120"/>
    <mergeCell ref="S119:S120"/>
    <mergeCell ref="T119:T120"/>
    <mergeCell ref="Y119:Y120"/>
    <mergeCell ref="Z119:Z120"/>
    <mergeCell ref="H119:H120"/>
    <mergeCell ref="I119:I120"/>
    <mergeCell ref="M119:M120"/>
    <mergeCell ref="N119:N120"/>
    <mergeCell ref="O119:O120"/>
    <mergeCell ref="P119:P120"/>
    <mergeCell ref="B119:B120"/>
    <mergeCell ref="C119:C120"/>
    <mergeCell ref="D119:D120"/>
    <mergeCell ref="E119:E120"/>
    <mergeCell ref="F119:F120"/>
    <mergeCell ref="G119:G120"/>
    <mergeCell ref="B132:B133"/>
    <mergeCell ref="C132:C133"/>
    <mergeCell ref="D132:D133"/>
    <mergeCell ref="E132:E133"/>
    <mergeCell ref="F132:F133"/>
    <mergeCell ref="G132:G133"/>
    <mergeCell ref="BI119:BI120"/>
    <mergeCell ref="BJ119:BJ120"/>
    <mergeCell ref="BK119:BK120"/>
    <mergeCell ref="BL119:BL120"/>
    <mergeCell ref="BM119:BM120"/>
    <mergeCell ref="BN119:BN120"/>
    <mergeCell ref="AZ119:AZ120"/>
    <mergeCell ref="BA119:BA120"/>
    <mergeCell ref="BB119:BB120"/>
    <mergeCell ref="BC119:BC120"/>
    <mergeCell ref="BG119:BG120"/>
    <mergeCell ref="BH119:BH120"/>
    <mergeCell ref="AP119:AP120"/>
    <mergeCell ref="AQ119:AQ120"/>
    <mergeCell ref="AV119:AV120"/>
    <mergeCell ref="AW119:AW120"/>
    <mergeCell ref="AX119:AX120"/>
    <mergeCell ref="AY119:AY120"/>
    <mergeCell ref="AJ119:AJ120"/>
    <mergeCell ref="AK119:AK120"/>
    <mergeCell ref="AL119:AL120"/>
    <mergeCell ref="AM119:AM120"/>
    <mergeCell ref="AN119:AN120"/>
    <mergeCell ref="AO119:AO120"/>
    <mergeCell ref="AA119:AA120"/>
    <mergeCell ref="AB119:AB120"/>
    <mergeCell ref="AO132:AO133"/>
    <mergeCell ref="AA132:AA133"/>
    <mergeCell ref="AB132:AB133"/>
    <mergeCell ref="AC132:AC133"/>
    <mergeCell ref="AD132:AD133"/>
    <mergeCell ref="AE132:AE133"/>
    <mergeCell ref="AF132:AF133"/>
    <mergeCell ref="Q132:Q133"/>
    <mergeCell ref="R132:R133"/>
    <mergeCell ref="S132:S133"/>
    <mergeCell ref="T132:T133"/>
    <mergeCell ref="Y132:Y133"/>
    <mergeCell ref="Z132:Z133"/>
    <mergeCell ref="H132:H133"/>
    <mergeCell ref="I132:I133"/>
    <mergeCell ref="M132:M133"/>
    <mergeCell ref="N132:N133"/>
    <mergeCell ref="O132:O133"/>
    <mergeCell ref="P132:P133"/>
    <mergeCell ref="N134:N135"/>
    <mergeCell ref="O134:O135"/>
    <mergeCell ref="P134:P135"/>
    <mergeCell ref="B134:B135"/>
    <mergeCell ref="C134:C135"/>
    <mergeCell ref="D134:D135"/>
    <mergeCell ref="E134:E135"/>
    <mergeCell ref="F134:F135"/>
    <mergeCell ref="G134:G135"/>
    <mergeCell ref="BI132:BI133"/>
    <mergeCell ref="BJ132:BJ133"/>
    <mergeCell ref="BK132:BK133"/>
    <mergeCell ref="BL132:BL133"/>
    <mergeCell ref="BM132:BM133"/>
    <mergeCell ref="BN132:BN133"/>
    <mergeCell ref="AZ132:AZ133"/>
    <mergeCell ref="BA132:BA133"/>
    <mergeCell ref="BB132:BB133"/>
    <mergeCell ref="BC132:BC133"/>
    <mergeCell ref="BG132:BG133"/>
    <mergeCell ref="BH132:BH133"/>
    <mergeCell ref="AP132:AP133"/>
    <mergeCell ref="AQ132:AQ133"/>
    <mergeCell ref="AV132:AV133"/>
    <mergeCell ref="AW132:AW133"/>
    <mergeCell ref="AX132:AX133"/>
    <mergeCell ref="AY132:AY133"/>
    <mergeCell ref="AJ132:AJ133"/>
    <mergeCell ref="AK132:AK133"/>
    <mergeCell ref="AL132:AL133"/>
    <mergeCell ref="AM132:AM133"/>
    <mergeCell ref="AN132:AN133"/>
    <mergeCell ref="BN134:BN135"/>
    <mergeCell ref="AZ134:AZ135"/>
    <mergeCell ref="BA134:BA135"/>
    <mergeCell ref="BB134:BB135"/>
    <mergeCell ref="BC134:BC135"/>
    <mergeCell ref="BG134:BG135"/>
    <mergeCell ref="BH134:BH135"/>
    <mergeCell ref="AP134:AP135"/>
    <mergeCell ref="AQ134:AQ135"/>
    <mergeCell ref="AV134:AV135"/>
    <mergeCell ref="AW134:AW135"/>
    <mergeCell ref="AX134:AX135"/>
    <mergeCell ref="AY134:AY135"/>
    <mergeCell ref="AJ134:AJ135"/>
    <mergeCell ref="AK134:AK135"/>
    <mergeCell ref="AL134:AL135"/>
    <mergeCell ref="AM134:AM135"/>
    <mergeCell ref="AN134:AN135"/>
    <mergeCell ref="AO134:AO135"/>
    <mergeCell ref="H136:H137"/>
    <mergeCell ref="I136:I137"/>
    <mergeCell ref="M136:M137"/>
    <mergeCell ref="N136:N137"/>
    <mergeCell ref="O136:O137"/>
    <mergeCell ref="P136:P137"/>
    <mergeCell ref="B136:B137"/>
    <mergeCell ref="C136:C137"/>
    <mergeCell ref="D136:D137"/>
    <mergeCell ref="E136:E137"/>
    <mergeCell ref="F136:F137"/>
    <mergeCell ref="G136:G137"/>
    <mergeCell ref="BI134:BI135"/>
    <mergeCell ref="BJ134:BJ135"/>
    <mergeCell ref="BK134:BK135"/>
    <mergeCell ref="BL134:BL135"/>
    <mergeCell ref="BM134:BM135"/>
    <mergeCell ref="AA134:AA135"/>
    <mergeCell ref="AB134:AB135"/>
    <mergeCell ref="AC134:AC135"/>
    <mergeCell ref="AD134:AD135"/>
    <mergeCell ref="AE134:AE135"/>
    <mergeCell ref="AF134:AF135"/>
    <mergeCell ref="Q134:Q135"/>
    <mergeCell ref="R134:R135"/>
    <mergeCell ref="S134:S135"/>
    <mergeCell ref="T134:T135"/>
    <mergeCell ref="Y134:Y135"/>
    <mergeCell ref="Z134:Z135"/>
    <mergeCell ref="H134:H135"/>
    <mergeCell ref="I134:I135"/>
    <mergeCell ref="M134:M135"/>
    <mergeCell ref="AJ136:AJ137"/>
    <mergeCell ref="AK136:AK137"/>
    <mergeCell ref="AL136:AL137"/>
    <mergeCell ref="AM136:AM137"/>
    <mergeCell ref="AN136:AN137"/>
    <mergeCell ref="AO136:AO137"/>
    <mergeCell ref="AA136:AA137"/>
    <mergeCell ref="AB136:AB137"/>
    <mergeCell ref="AC136:AC137"/>
    <mergeCell ref="AD136:AD137"/>
    <mergeCell ref="AE136:AE137"/>
    <mergeCell ref="AF136:AF137"/>
    <mergeCell ref="Q136:Q137"/>
    <mergeCell ref="R136:R137"/>
    <mergeCell ref="S136:S137"/>
    <mergeCell ref="T136:T137"/>
    <mergeCell ref="Y136:Y137"/>
    <mergeCell ref="Z136:Z137"/>
    <mergeCell ref="BI136:BI137"/>
    <mergeCell ref="BJ136:BJ137"/>
    <mergeCell ref="BK136:BK137"/>
    <mergeCell ref="BL136:BL137"/>
    <mergeCell ref="BM136:BM137"/>
    <mergeCell ref="BN136:BN137"/>
    <mergeCell ref="AZ136:AZ137"/>
    <mergeCell ref="BA136:BA137"/>
    <mergeCell ref="BB136:BB137"/>
    <mergeCell ref="BC136:BC137"/>
    <mergeCell ref="BG136:BG137"/>
    <mergeCell ref="BH136:BH137"/>
    <mergeCell ref="AP136:AP137"/>
    <mergeCell ref="AQ136:AQ137"/>
    <mergeCell ref="AV136:AV137"/>
    <mergeCell ref="AW136:AW137"/>
    <mergeCell ref="AX136:AX137"/>
    <mergeCell ref="AY136:AY137"/>
    <mergeCell ref="H154:H155"/>
    <mergeCell ref="I154:I155"/>
    <mergeCell ref="B154:B155"/>
    <mergeCell ref="C154:C155"/>
    <mergeCell ref="D154:D155"/>
    <mergeCell ref="E154:E155"/>
    <mergeCell ref="F154:F155"/>
    <mergeCell ref="G154:G155"/>
    <mergeCell ref="H150:H151"/>
    <mergeCell ref="I150:I151"/>
    <mergeCell ref="B152:B153"/>
    <mergeCell ref="C152:C153"/>
    <mergeCell ref="D152:D153"/>
    <mergeCell ref="E152:E153"/>
    <mergeCell ref="F152:F153"/>
    <mergeCell ref="G152:G153"/>
    <mergeCell ref="H152:H153"/>
    <mergeCell ref="I152:I153"/>
    <mergeCell ref="B150:B151"/>
    <mergeCell ref="C150:C151"/>
    <mergeCell ref="D150:D151"/>
    <mergeCell ref="E150:E151"/>
    <mergeCell ref="F150:F151"/>
    <mergeCell ref="G150:G151"/>
  </mergeCells>
  <phoneticPr fontId="18"/>
  <conditionalFormatting sqref="C12:I12 C29:I29 C46:I46 C63:I63 C80:I80">
    <cfRule type="containsText" dxfId="4533" priority="378" operator="containsText" text="土,日">
      <formula>NOT(ISERROR(SEARCH("土,日",C12)))</formula>
    </cfRule>
  </conditionalFormatting>
  <conditionalFormatting sqref="C15:I18">
    <cfRule type="containsText" dxfId="4532" priority="376" operator="containsText" text="休">
      <formula>NOT(ISERROR(SEARCH("休",C15)))</formula>
    </cfRule>
    <cfRule type="containsText" dxfId="4531" priority="388" operator="containsText" text="雨">
      <formula>NOT(ISERROR(SEARCH("雨",C15)))</formula>
    </cfRule>
  </conditionalFormatting>
  <conditionalFormatting sqref="C32:I35">
    <cfRule type="containsText" dxfId="4530" priority="1" operator="containsText" text="雨">
      <formula>NOT(ISERROR(SEARCH("雨",C32)))</formula>
    </cfRule>
    <cfRule type="containsText" dxfId="4529" priority="387" operator="containsText" text="休">
      <formula>NOT(ISERROR(SEARCH("休",C32)))</formula>
    </cfRule>
  </conditionalFormatting>
  <conditionalFormatting sqref="C49:I52">
    <cfRule type="containsText" dxfId="4528" priority="385" operator="containsText" text="休">
      <formula>NOT(ISERROR(SEARCH("休",C49)))</formula>
    </cfRule>
    <cfRule type="containsText" dxfId="4527" priority="386" operator="containsText" text="雨">
      <formula>NOT(ISERROR(SEARCH("雨",C49)))</formula>
    </cfRule>
  </conditionalFormatting>
  <conditionalFormatting sqref="C66:I69">
    <cfRule type="containsText" dxfId="4526" priority="384" operator="containsText" text="雨">
      <formula>NOT(ISERROR(SEARCH("雨",C66)))</formula>
    </cfRule>
    <cfRule type="containsText" dxfId="4525" priority="383" operator="containsText" text="休">
      <formula>NOT(ISERROR(SEARCH("休",C66)))</formula>
    </cfRule>
  </conditionalFormatting>
  <conditionalFormatting sqref="C83:I86">
    <cfRule type="containsText" dxfId="4524" priority="382" operator="containsText" text="雨">
      <formula>NOT(ISERROR(SEARCH("雨",C83)))</formula>
    </cfRule>
    <cfRule type="containsText" dxfId="4523" priority="381" operator="containsText" text="休">
      <formula>NOT(ISERROR(SEARCH("休",C83)))</formula>
    </cfRule>
  </conditionalFormatting>
  <conditionalFormatting sqref="C97:I97">
    <cfRule type="containsText" dxfId="4522" priority="374" operator="containsText" text="土,日">
      <formula>NOT(ISERROR(SEARCH("土,日",C97)))</formula>
    </cfRule>
  </conditionalFormatting>
  <conditionalFormatting sqref="C100:I103">
    <cfRule type="containsText" dxfId="4521" priority="373" operator="containsText" text="休">
      <formula>NOT(ISERROR(SEARCH("休",C100)))</formula>
    </cfRule>
    <cfRule type="containsText" dxfId="4520" priority="375" operator="containsText" text="雨">
      <formula>NOT(ISERROR(SEARCH("雨",C100)))</formula>
    </cfRule>
  </conditionalFormatting>
  <conditionalFormatting sqref="C114:I114">
    <cfRule type="containsText" dxfId="4519" priority="360" operator="containsText" text="土,日">
      <formula>NOT(ISERROR(SEARCH("土,日",C114)))</formula>
    </cfRule>
  </conditionalFormatting>
  <conditionalFormatting sqref="C117:I120">
    <cfRule type="containsText" dxfId="4518" priority="361" operator="containsText" text="雨">
      <formula>NOT(ISERROR(SEARCH("雨",C117)))</formula>
    </cfRule>
    <cfRule type="containsText" dxfId="4517" priority="359" operator="containsText" text="休">
      <formula>NOT(ISERROR(SEARCH("休",C117)))</formula>
    </cfRule>
  </conditionalFormatting>
  <conditionalFormatting sqref="C131:I131">
    <cfRule type="containsText" dxfId="4516" priority="358" operator="containsText" text="土,日">
      <formula>NOT(ISERROR(SEARCH("土,日",C131)))</formula>
    </cfRule>
  </conditionalFormatting>
  <conditionalFormatting sqref="C134:I137">
    <cfRule type="containsText" dxfId="4515" priority="357" operator="containsText" text="休">
      <formula>NOT(ISERROR(SEARCH("休",C134)))</formula>
    </cfRule>
  </conditionalFormatting>
  <conditionalFormatting sqref="C149:I149">
    <cfRule type="containsText" dxfId="4514" priority="354" operator="containsText" text="土,日">
      <formula>NOT(ISERROR(SEARCH("土,日",C149)))</formula>
    </cfRule>
  </conditionalFormatting>
  <conditionalFormatting sqref="C152:I155">
    <cfRule type="containsText" dxfId="4513" priority="356" operator="containsText" text="休">
      <formula>NOT(ISERROR(SEARCH("休",C152)))</formula>
    </cfRule>
    <cfRule type="containsText" dxfId="4512" priority="355" operator="containsText" text="休">
      <formula>NOT(ISERROR(SEARCH("休",C152)))</formula>
    </cfRule>
  </conditionalFormatting>
  <conditionalFormatting sqref="H11">
    <cfRule type="expression" dxfId="4511" priority="284">
      <formula>AND(WEEKDAY(H9,2)=6, OR(INT((DAY(H9)-1)/7)+1=2, INT((DAY(H9)-1)/7)+1=4))</formula>
    </cfRule>
  </conditionalFormatting>
  <conditionalFormatting sqref="H12 S12 H29 S29 H46 S46 H63 S63 H80 S80 H97 S97 H114 S114 H131 S131">
    <cfRule type="containsText" dxfId="4510" priority="286" operator="containsText" text="土">
      <formula>NOT(ISERROR(SEARCH("土",H12)))</formula>
    </cfRule>
  </conditionalFormatting>
  <conditionalFormatting sqref="H12">
    <cfRule type="containsText" dxfId="4509" priority="377" operator="containsText" text="土">
      <formula>NOT(ISERROR(SEARCH("土",H12)))</formula>
    </cfRule>
  </conditionalFormatting>
  <conditionalFormatting sqref="H28">
    <cfRule type="expression" dxfId="4508" priority="283">
      <formula>AND(WEEKDAY(H26,2)=6, OR(INT((DAY(H26)-1)/7)+1=2, INT((DAY(H26)-1)/7)+1=4))</formula>
    </cfRule>
  </conditionalFormatting>
  <conditionalFormatting sqref="H36:H39">
    <cfRule type="containsText" dxfId="4507" priority="232" operator="containsText" text="休">
      <formula>NOT(ISERROR(SEARCH("休",H36)))</formula>
    </cfRule>
    <cfRule type="containsText" dxfId="4506" priority="233" operator="containsText" text="休">
      <formula>NOT(ISERROR(SEARCH("休",H36)))</formula>
    </cfRule>
  </conditionalFormatting>
  <conditionalFormatting sqref="H45">
    <cfRule type="expression" dxfId="4505" priority="282">
      <formula>AND(WEEKDAY(H43,2)=6, OR(INT((DAY(H43)-1)/7)+1=2, INT((DAY(H43)-1)/7)+1=4))</formula>
    </cfRule>
  </conditionalFormatting>
  <conditionalFormatting sqref="H53:H56">
    <cfRule type="containsText" dxfId="4504" priority="184" operator="containsText" text="休">
      <formula>NOT(ISERROR(SEARCH("休",H53)))</formula>
    </cfRule>
    <cfRule type="containsText" dxfId="4503" priority="183" operator="containsText" text="休">
      <formula>NOT(ISERROR(SEARCH("休",H53)))</formula>
    </cfRule>
    <cfRule type="containsText" dxfId="4502" priority="182" operator="containsText" text="休">
      <formula>NOT(ISERROR(SEARCH("休",H53)))</formula>
    </cfRule>
    <cfRule type="containsText" dxfId="4501" priority="181" operator="containsText" text="休">
      <formula>NOT(ISERROR(SEARCH("休",H53)))</formula>
    </cfRule>
    <cfRule type="containsText" dxfId="4500" priority="180" operator="containsText" text="休">
      <formula>NOT(ISERROR(SEARCH("休",H53)))</formula>
    </cfRule>
  </conditionalFormatting>
  <conditionalFormatting sqref="H62">
    <cfRule type="expression" dxfId="4499" priority="281">
      <formula>AND(WEEKDAY(H60,2)=6, OR(INT((DAY(H60)-1)/7)+1=2, INT((DAY(H60)-1)/7)+1=4))</formula>
    </cfRule>
  </conditionalFormatting>
  <conditionalFormatting sqref="H70:H73">
    <cfRule type="containsText" dxfId="4498" priority="154" operator="containsText" text="休">
      <formula>NOT(ISERROR(SEARCH("休",H70)))</formula>
    </cfRule>
    <cfRule type="containsText" dxfId="4497" priority="150" operator="containsText" text="休">
      <formula>NOT(ISERROR(SEARCH("休",H70)))</formula>
    </cfRule>
    <cfRule type="containsText" dxfId="4496" priority="153" operator="containsText" text="休">
      <formula>NOT(ISERROR(SEARCH("休",H70)))</formula>
    </cfRule>
    <cfRule type="containsText" dxfId="4495" priority="151" operator="containsText" text="休">
      <formula>NOT(ISERROR(SEARCH("休",H70)))</formula>
    </cfRule>
    <cfRule type="containsText" dxfId="4494" priority="152" operator="containsText" text="休">
      <formula>NOT(ISERROR(SEARCH("休",H70)))</formula>
    </cfRule>
  </conditionalFormatting>
  <conditionalFormatting sqref="H79">
    <cfRule type="expression" dxfId="4493" priority="280">
      <formula>AND(WEEKDAY(H77,2)=6, OR(INT((DAY(H77)-1)/7)+1=2, INT((DAY(H77)-1)/7)+1=4))</formula>
    </cfRule>
  </conditionalFormatting>
  <conditionalFormatting sqref="H87:H90">
    <cfRule type="containsText" dxfId="4492" priority="124" operator="containsText" text="休">
      <formula>NOT(ISERROR(SEARCH("休",H87)))</formula>
    </cfRule>
    <cfRule type="containsText" dxfId="4491" priority="121" operator="containsText" text="休">
      <formula>NOT(ISERROR(SEARCH("休",H87)))</formula>
    </cfRule>
    <cfRule type="containsText" dxfId="4490" priority="120" operator="containsText" text="休">
      <formula>NOT(ISERROR(SEARCH("休",H87)))</formula>
    </cfRule>
    <cfRule type="containsText" dxfId="4489" priority="122" operator="containsText" text="休">
      <formula>NOT(ISERROR(SEARCH("休",H87)))</formula>
    </cfRule>
    <cfRule type="containsText" dxfId="4488" priority="123" operator="containsText" text="休">
      <formula>NOT(ISERROR(SEARCH("休",H87)))</formula>
    </cfRule>
  </conditionalFormatting>
  <conditionalFormatting sqref="H96">
    <cfRule type="expression" dxfId="4487" priority="279">
      <formula>AND(WEEKDAY(H94,2)=6, OR(INT((DAY(H94)-1)/7)+1=2, INT((DAY(H94)-1)/7)+1=4))</formula>
    </cfRule>
  </conditionalFormatting>
  <conditionalFormatting sqref="H104:H107">
    <cfRule type="containsText" dxfId="4486" priority="78" operator="containsText" text="休">
      <formula>NOT(ISERROR(SEARCH("休",H104)))</formula>
    </cfRule>
    <cfRule type="containsText" dxfId="4485" priority="77" operator="containsText" text="休">
      <formula>NOT(ISERROR(SEARCH("休",H104)))</formula>
    </cfRule>
    <cfRule type="containsText" dxfId="4484" priority="75" operator="containsText" text="休">
      <formula>NOT(ISERROR(SEARCH("休",H104)))</formula>
    </cfRule>
    <cfRule type="containsText" dxfId="4483" priority="76" operator="containsText" text="休">
      <formula>NOT(ISERROR(SEARCH("休",H104)))</formula>
    </cfRule>
    <cfRule type="containsText" dxfId="4482" priority="79" operator="containsText" text="休">
      <formula>NOT(ISERROR(SEARCH("休",H104)))</formula>
    </cfRule>
  </conditionalFormatting>
  <conditionalFormatting sqref="H113">
    <cfRule type="expression" dxfId="4481" priority="278">
      <formula>AND(WEEKDAY(H111,2)=6, OR(INT((DAY(H111)-1)/7)+1=2, INT((DAY(H111)-1)/7)+1=4))</formula>
    </cfRule>
  </conditionalFormatting>
  <conditionalFormatting sqref="H121:H124">
    <cfRule type="containsText" dxfId="4480" priority="62" operator="containsText" text="休">
      <formula>NOT(ISERROR(SEARCH("休",H121)))</formula>
    </cfRule>
    <cfRule type="containsText" dxfId="4479" priority="63" operator="containsText" text="休">
      <formula>NOT(ISERROR(SEARCH("休",H121)))</formula>
    </cfRule>
    <cfRule type="containsText" dxfId="4478" priority="64" operator="containsText" text="休">
      <formula>NOT(ISERROR(SEARCH("休",H121)))</formula>
    </cfRule>
    <cfRule type="containsText" dxfId="4477" priority="60" operator="containsText" text="休">
      <formula>NOT(ISERROR(SEARCH("休",H121)))</formula>
    </cfRule>
    <cfRule type="containsText" dxfId="4476" priority="61" operator="containsText" text="休">
      <formula>NOT(ISERROR(SEARCH("休",H121)))</formula>
    </cfRule>
  </conditionalFormatting>
  <conditionalFormatting sqref="H130">
    <cfRule type="expression" dxfId="4475" priority="277">
      <formula>AND(WEEKDAY(H128,2)=6, OR(INT((DAY(H128)-1)/7)+1=2, INT((DAY(H128)-1)/7)+1=4))</formula>
    </cfRule>
  </conditionalFormatting>
  <conditionalFormatting sqref="H138:H141">
    <cfRule type="containsText" dxfId="4474" priority="32" operator="containsText" text="休">
      <formula>NOT(ISERROR(SEARCH("休",H138)))</formula>
    </cfRule>
    <cfRule type="containsText" dxfId="4473" priority="30" operator="containsText" text="休">
      <formula>NOT(ISERROR(SEARCH("休",H138)))</formula>
    </cfRule>
    <cfRule type="containsText" dxfId="4472" priority="31" operator="containsText" text="休">
      <formula>NOT(ISERROR(SEARCH("休",H138)))</formula>
    </cfRule>
    <cfRule type="containsText" dxfId="4471" priority="33" operator="containsText" text="休">
      <formula>NOT(ISERROR(SEARCH("休",H138)))</formula>
    </cfRule>
    <cfRule type="containsText" dxfId="4470" priority="34" operator="containsText" text="休">
      <formula>NOT(ISERROR(SEARCH("休",H138)))</formula>
    </cfRule>
  </conditionalFormatting>
  <conditionalFormatting sqref="H152:I155">
    <cfRule type="containsText" dxfId="4469" priority="353" operator="containsText" text="休">
      <formula>NOT(ISERROR(SEARCH("休",H152)))</formula>
    </cfRule>
  </conditionalFormatting>
  <conditionalFormatting sqref="I12 T12 I29 T29 I46 T46 I63 T63 I80 T80 I97 T97 I114 T114 I131 T131">
    <cfRule type="containsText" dxfId="4468" priority="285" operator="containsText" text="日">
      <formula>NOT(ISERROR(SEARCH("日",I12)))</formula>
    </cfRule>
  </conditionalFormatting>
  <conditionalFormatting sqref="N15:T18">
    <cfRule type="containsText" dxfId="4467" priority="379" operator="containsText" text="休">
      <formula>NOT(ISERROR(SEARCH("休",N15)))</formula>
    </cfRule>
    <cfRule type="containsText" dxfId="4466" priority="380" operator="containsText" text="雨">
      <formula>NOT(ISERROR(SEARCH("雨",N15)))</formula>
    </cfRule>
  </conditionalFormatting>
  <conditionalFormatting sqref="N32:T35">
    <cfRule type="containsText" dxfId="4465" priority="372" operator="containsText" text="雨">
      <formula>NOT(ISERROR(SEARCH("雨",N32)))</formula>
    </cfRule>
    <cfRule type="containsText" dxfId="4464" priority="371" operator="containsText" text="休">
      <formula>NOT(ISERROR(SEARCH("休",N32)))</formula>
    </cfRule>
  </conditionalFormatting>
  <conditionalFormatting sqref="N49:T52">
    <cfRule type="containsText" dxfId="4463" priority="370" operator="containsText" text="雨">
      <formula>NOT(ISERROR(SEARCH("雨",N49)))</formula>
    </cfRule>
    <cfRule type="containsText" dxfId="4462" priority="369" operator="containsText" text="休">
      <formula>NOT(ISERROR(SEARCH("休",N49)))</formula>
    </cfRule>
  </conditionalFormatting>
  <conditionalFormatting sqref="N66:T69 N70:R73 T70:T73 N74:T74">
    <cfRule type="containsText" dxfId="4461" priority="368" operator="containsText" text="雨">
      <formula>NOT(ISERROR(SEARCH("雨",N66)))</formula>
    </cfRule>
  </conditionalFormatting>
  <conditionalFormatting sqref="N83:T86">
    <cfRule type="containsText" dxfId="4460" priority="366" operator="containsText" text="休">
      <formula>NOT(ISERROR(SEARCH("休",N83)))</formula>
    </cfRule>
    <cfRule type="containsText" dxfId="4459" priority="367" operator="containsText" text="雨">
      <formula>NOT(ISERROR(SEARCH("雨",N83)))</formula>
    </cfRule>
  </conditionalFormatting>
  <conditionalFormatting sqref="N100:T103">
    <cfRule type="containsText" dxfId="4458" priority="365" operator="containsText" text="雨">
      <formula>NOT(ISERROR(SEARCH("雨",N100)))</formula>
    </cfRule>
    <cfRule type="containsText" dxfId="4457" priority="364" operator="containsText" text="休">
      <formula>NOT(ISERROR(SEARCH("休",N100)))</formula>
    </cfRule>
  </conditionalFormatting>
  <conditionalFormatting sqref="N117:T120">
    <cfRule type="containsText" dxfId="4456" priority="351" operator="containsText" text="休">
      <formula>NOT(ISERROR(SEARCH("休",N117)))</formula>
    </cfRule>
    <cfRule type="containsText" dxfId="4455" priority="352" operator="containsText" text="雨">
      <formula>NOT(ISERROR(SEARCH("雨",N117)))</formula>
    </cfRule>
  </conditionalFormatting>
  <conditionalFormatting sqref="N134:T137">
    <cfRule type="containsText" dxfId="4454" priority="350" operator="containsText" text="雨">
      <formula>NOT(ISERROR(SEARCH("雨",N134)))</formula>
    </cfRule>
    <cfRule type="containsText" dxfId="4453" priority="349" operator="containsText" text="休">
      <formula>NOT(ISERROR(SEARCH("休",N134)))</formula>
    </cfRule>
  </conditionalFormatting>
  <conditionalFormatting sqref="S11">
    <cfRule type="expression" dxfId="4452" priority="276">
      <formula>AND(WEEKDAY(S9,2)=6, OR(INT((DAY(S9)-1)/7)+1=2, INT((DAY(S9)-1)/7)+1=4))</formula>
    </cfRule>
  </conditionalFormatting>
  <conditionalFormatting sqref="S19:S22">
    <cfRule type="containsText" dxfId="4451" priority="230" operator="containsText" text="休">
      <formula>NOT(ISERROR(SEARCH("休",S19)))</formula>
    </cfRule>
    <cfRule type="containsText" dxfId="4450" priority="231" operator="containsText" text="休">
      <formula>NOT(ISERROR(SEARCH("休",S19)))</formula>
    </cfRule>
  </conditionalFormatting>
  <conditionalFormatting sqref="S28">
    <cfRule type="expression" dxfId="4449" priority="275">
      <formula>AND(WEEKDAY(S26,2)=6, OR(INT((DAY(S26)-1)/7)+1=2, INT((DAY(S26)-1)/7)+1=4))</formula>
    </cfRule>
  </conditionalFormatting>
  <conditionalFormatting sqref="S36:S39">
    <cfRule type="containsText" dxfId="4448" priority="209" operator="containsText" text="休">
      <formula>NOT(ISERROR(SEARCH("休",S36)))</formula>
    </cfRule>
    <cfRule type="containsText" dxfId="4447" priority="208" operator="containsText" text="休">
      <formula>NOT(ISERROR(SEARCH("休",S36)))</formula>
    </cfRule>
    <cfRule type="containsText" dxfId="4446" priority="207" operator="containsText" text="休">
      <formula>NOT(ISERROR(SEARCH("休",S36)))</formula>
    </cfRule>
    <cfRule type="containsText" dxfId="4445" priority="206" operator="containsText" text="休">
      <formula>NOT(ISERROR(SEARCH("休",S36)))</formula>
    </cfRule>
    <cfRule type="containsText" dxfId="4444" priority="205" operator="containsText" text="休">
      <formula>NOT(ISERROR(SEARCH("休",S36)))</formula>
    </cfRule>
  </conditionalFormatting>
  <conditionalFormatting sqref="S45">
    <cfRule type="expression" dxfId="4443" priority="274">
      <formula>AND(WEEKDAY(S43,2)=6, OR(INT((DAY(S43)-1)/7)+1=2, INT((DAY(S43)-1)/7)+1=4))</formula>
    </cfRule>
  </conditionalFormatting>
  <conditionalFormatting sqref="S53:S56">
    <cfRule type="containsText" dxfId="4442" priority="175" operator="containsText" text="休">
      <formula>NOT(ISERROR(SEARCH("休",S53)))</formula>
    </cfRule>
    <cfRule type="containsText" dxfId="4441" priority="177" operator="containsText" text="休">
      <formula>NOT(ISERROR(SEARCH("休",S53)))</formula>
    </cfRule>
    <cfRule type="containsText" dxfId="4440" priority="178" operator="containsText" text="休">
      <formula>NOT(ISERROR(SEARCH("休",S53)))</formula>
    </cfRule>
    <cfRule type="containsText" dxfId="4439" priority="179" operator="containsText" text="休">
      <formula>NOT(ISERROR(SEARCH("休",S53)))</formula>
    </cfRule>
    <cfRule type="containsText" dxfId="4438" priority="176" operator="containsText" text="休">
      <formula>NOT(ISERROR(SEARCH("休",S53)))</formula>
    </cfRule>
  </conditionalFormatting>
  <conditionalFormatting sqref="S62">
    <cfRule type="expression" dxfId="4437" priority="273">
      <formula>AND(WEEKDAY(S60,2)=6, OR(INT((DAY(S60)-1)/7)+1=2, INT((DAY(S60)-1)/7)+1=4))</formula>
    </cfRule>
  </conditionalFormatting>
  <conditionalFormatting sqref="S70:S73">
    <cfRule type="containsText" dxfId="4436" priority="146" operator="containsText" text="休">
      <formula>NOT(ISERROR(SEARCH("休",S70)))</formula>
    </cfRule>
    <cfRule type="containsText" dxfId="4435" priority="148" operator="containsText" text="休">
      <formula>NOT(ISERROR(SEARCH("休",S70)))</formula>
    </cfRule>
    <cfRule type="containsText" dxfId="4434" priority="149" operator="containsText" text="休">
      <formula>NOT(ISERROR(SEARCH("休",S70)))</formula>
    </cfRule>
    <cfRule type="containsText" dxfId="4433" priority="145" operator="containsText" text="休">
      <formula>NOT(ISERROR(SEARCH("休",S70)))</formula>
    </cfRule>
  </conditionalFormatting>
  <conditionalFormatting sqref="S79">
    <cfRule type="expression" dxfId="4432" priority="272">
      <formula>AND(WEEKDAY(S77,2)=6, OR(INT((DAY(S77)-1)/7)+1=2, INT((DAY(S77)-1)/7)+1=4))</formula>
    </cfRule>
  </conditionalFormatting>
  <conditionalFormatting sqref="S87:S90">
    <cfRule type="containsText" dxfId="4431" priority="116" operator="containsText" text="休">
      <formula>NOT(ISERROR(SEARCH("休",S87)))</formula>
    </cfRule>
    <cfRule type="containsText" dxfId="4430" priority="119" operator="containsText" text="休">
      <formula>NOT(ISERROR(SEARCH("休",S87)))</formula>
    </cfRule>
    <cfRule type="containsText" dxfId="4429" priority="118" operator="containsText" text="休">
      <formula>NOT(ISERROR(SEARCH("休",S87)))</formula>
    </cfRule>
    <cfRule type="containsText" dxfId="4428" priority="115" operator="containsText" text="休">
      <formula>NOT(ISERROR(SEARCH("休",S87)))</formula>
    </cfRule>
  </conditionalFormatting>
  <conditionalFormatting sqref="S96">
    <cfRule type="expression" dxfId="4427" priority="271">
      <formula>AND(WEEKDAY(S94,2)=6, OR(INT((DAY(S94)-1)/7)+1=2, INT((DAY(S94)-1)/7)+1=4))</formula>
    </cfRule>
  </conditionalFormatting>
  <conditionalFormatting sqref="S104:S107">
    <cfRule type="containsText" dxfId="4426" priority="73" operator="containsText" text="休">
      <formula>NOT(ISERROR(SEARCH("休",S104)))</formula>
    </cfRule>
    <cfRule type="containsText" dxfId="4425" priority="74" operator="containsText" text="休">
      <formula>NOT(ISERROR(SEARCH("休",S104)))</formula>
    </cfRule>
    <cfRule type="containsText" dxfId="4424" priority="70" operator="containsText" text="休">
      <formula>NOT(ISERROR(SEARCH("休",S104)))</formula>
    </cfRule>
    <cfRule type="containsText" dxfId="4423" priority="71" operator="containsText" text="休">
      <formula>NOT(ISERROR(SEARCH("休",S104)))</formula>
    </cfRule>
    <cfRule type="containsText" dxfId="4422" priority="72" operator="containsText" text="休">
      <formula>NOT(ISERROR(SEARCH("休",S104)))</formula>
    </cfRule>
  </conditionalFormatting>
  <conditionalFormatting sqref="S113">
    <cfRule type="expression" dxfId="4421" priority="270">
      <formula>AND(WEEKDAY(S111,2)=6, OR(INT((DAY(S111)-1)/7)+1=2, INT((DAY(S111)-1)/7)+1=4))</formula>
    </cfRule>
  </conditionalFormatting>
  <conditionalFormatting sqref="S121:S124">
    <cfRule type="containsText" dxfId="4420" priority="56" operator="containsText" text="休">
      <formula>NOT(ISERROR(SEARCH("休",S121)))</formula>
    </cfRule>
    <cfRule type="containsText" dxfId="4419" priority="55" operator="containsText" text="休">
      <formula>NOT(ISERROR(SEARCH("休",S121)))</formula>
    </cfRule>
    <cfRule type="containsText" dxfId="4418" priority="59" operator="containsText" text="休">
      <formula>NOT(ISERROR(SEARCH("休",S121)))</formula>
    </cfRule>
    <cfRule type="containsText" dxfId="4417" priority="58" operator="containsText" text="休">
      <formula>NOT(ISERROR(SEARCH("休",S121)))</formula>
    </cfRule>
  </conditionalFormatting>
  <conditionalFormatting sqref="S130">
    <cfRule type="expression" dxfId="4416" priority="269">
      <formula>AND(WEEKDAY(S128,2)=6, OR(INT((DAY(S128)-1)/7)+1=2, INT((DAY(S128)-1)/7)+1=4))</formula>
    </cfRule>
  </conditionalFormatting>
  <conditionalFormatting sqref="S138:S141">
    <cfRule type="containsText" dxfId="4415" priority="28" operator="containsText" text="休">
      <formula>NOT(ISERROR(SEARCH("休",S138)))</formula>
    </cfRule>
    <cfRule type="containsText" dxfId="4414" priority="25" operator="containsText" text="休">
      <formula>NOT(ISERROR(SEARCH("休",S138)))</formula>
    </cfRule>
    <cfRule type="containsText" dxfId="4413" priority="26" operator="containsText" text="休">
      <formula>NOT(ISERROR(SEARCH("休",S138)))</formula>
    </cfRule>
    <cfRule type="containsText" dxfId="4412" priority="29" operator="containsText" text="休">
      <formula>NOT(ISERROR(SEARCH("休",S138)))</formula>
    </cfRule>
  </conditionalFormatting>
  <conditionalFormatting sqref="S66:T74">
    <cfRule type="containsText" dxfId="4411" priority="147" operator="containsText" text="休">
      <formula>NOT(ISERROR(SEARCH("休",S66)))</formula>
    </cfRule>
  </conditionalFormatting>
  <conditionalFormatting sqref="S87:T91">
    <cfRule type="containsText" dxfId="4410" priority="117" operator="containsText" text="休">
      <formula>NOT(ISERROR(SEARCH("休",S87)))</formula>
    </cfRule>
  </conditionalFormatting>
  <conditionalFormatting sqref="S121:T125">
    <cfRule type="containsText" dxfId="4409" priority="57" operator="containsText" text="休">
      <formula>NOT(ISERROR(SEARCH("休",S121)))</formula>
    </cfRule>
  </conditionalFormatting>
  <conditionalFormatting sqref="S138:T142">
    <cfRule type="containsText" dxfId="4408" priority="27" operator="containsText" text="休">
      <formula>NOT(ISERROR(SEARCH("休",S138)))</formula>
    </cfRule>
  </conditionalFormatting>
  <conditionalFormatting sqref="U3">
    <cfRule type="containsText" dxfId="4407" priority="2" operator="containsText" text="未達成">
      <formula>NOT(ISERROR(SEARCH("未達成",U3)))</formula>
    </cfRule>
    <cfRule type="containsText" dxfId="4406" priority="3" operator="containsText" text="達成">
      <formula>NOT(ISERROR(SEARCH("達成",U3)))</formula>
    </cfRule>
  </conditionalFormatting>
  <conditionalFormatting sqref="Z15:AF18">
    <cfRule type="containsText" dxfId="4405" priority="348" operator="containsText" text="雨">
      <formula>NOT(ISERROR(SEARCH("雨",Z15)))</formula>
    </cfRule>
    <cfRule type="containsText" dxfId="4404" priority="347" operator="containsText" text="休">
      <formula>NOT(ISERROR(SEARCH("休",Z15)))</formula>
    </cfRule>
  </conditionalFormatting>
  <conditionalFormatting sqref="Z32:AF35">
    <cfRule type="containsText" dxfId="4403" priority="363" operator="containsText" text="雨">
      <formula>NOT(ISERROR(SEARCH("雨",Z32)))</formula>
    </cfRule>
    <cfRule type="containsText" dxfId="4402" priority="362" operator="containsText" text="休">
      <formula>NOT(ISERROR(SEARCH("休",Z32)))</formula>
    </cfRule>
  </conditionalFormatting>
  <conditionalFormatting sqref="Z49:AF52">
    <cfRule type="containsText" dxfId="4401" priority="346" operator="containsText" text="雨">
      <formula>NOT(ISERROR(SEARCH("雨",Z49)))</formula>
    </cfRule>
    <cfRule type="containsText" dxfId="4400" priority="345" operator="containsText" text="休">
      <formula>NOT(ISERROR(SEARCH("休",Z49)))</formula>
    </cfRule>
  </conditionalFormatting>
  <conditionalFormatting sqref="Z66:AF69">
    <cfRule type="containsText" dxfId="4399" priority="344" operator="containsText" text="雨">
      <formula>NOT(ISERROR(SEARCH("雨",Z66)))</formula>
    </cfRule>
    <cfRule type="containsText" dxfId="4398" priority="343" operator="containsText" text="休">
      <formula>NOT(ISERROR(SEARCH("休",Z66)))</formula>
    </cfRule>
  </conditionalFormatting>
  <conditionalFormatting sqref="Z83:AF86">
    <cfRule type="containsText" dxfId="4397" priority="341" operator="containsText" text="休">
      <formula>NOT(ISERROR(SEARCH("休",Z83)))</formula>
    </cfRule>
    <cfRule type="containsText" dxfId="4396" priority="342" operator="containsText" text="雨">
      <formula>NOT(ISERROR(SEARCH("雨",Z83)))</formula>
    </cfRule>
  </conditionalFormatting>
  <conditionalFormatting sqref="Z100:AF103">
    <cfRule type="containsText" dxfId="4395" priority="339" operator="containsText" text="休">
      <formula>NOT(ISERROR(SEARCH("休",Z100)))</formula>
    </cfRule>
    <cfRule type="containsText" dxfId="4394" priority="340" operator="containsText" text="雨">
      <formula>NOT(ISERROR(SEARCH("雨",Z100)))</formula>
    </cfRule>
  </conditionalFormatting>
  <conditionalFormatting sqref="Z117:AF120">
    <cfRule type="containsText" dxfId="4393" priority="338" operator="containsText" text="雨">
      <formula>NOT(ISERROR(SEARCH("雨",Z117)))</formula>
    </cfRule>
    <cfRule type="containsText" dxfId="4392" priority="337" operator="containsText" text="休">
      <formula>NOT(ISERROR(SEARCH("休",Z117)))</formula>
    </cfRule>
  </conditionalFormatting>
  <conditionalFormatting sqref="Z134:AF135">
    <cfRule type="containsText" dxfId="4391" priority="335" operator="containsText" text="休">
      <formula>NOT(ISERROR(SEARCH("休",Z134)))</formula>
    </cfRule>
  </conditionalFormatting>
  <conditionalFormatting sqref="Z134:AF137">
    <cfRule type="containsText" dxfId="4390" priority="336" operator="containsText" text="雨">
      <formula>NOT(ISERROR(SEARCH("雨",Z134)))</formula>
    </cfRule>
  </conditionalFormatting>
  <conditionalFormatting sqref="AE11">
    <cfRule type="expression" dxfId="4389" priority="268">
      <formula>AND(WEEKDAY(AE9,2)=6, OR(INT((DAY(AE9)-1)/7)+1=2, INT((DAY(AE9)-1)/7)+1=4))</formula>
    </cfRule>
  </conditionalFormatting>
  <conditionalFormatting sqref="AE12 AP12 AE29 AP29 AE46 AP46 AE63 AP63 AE80 AP80 AE97 AP97 AE114 AP114 AE131 AP131">
    <cfRule type="containsText" dxfId="4388" priority="239" operator="containsText" text="土">
      <formula>NOT(ISERROR(SEARCH("土",AE12)))</formula>
    </cfRule>
  </conditionalFormatting>
  <conditionalFormatting sqref="AE19:AE22">
    <cfRule type="containsText" dxfId="4387" priority="229" operator="containsText" text="休">
      <formula>NOT(ISERROR(SEARCH("休",AE19)))</formula>
    </cfRule>
    <cfRule type="containsText" dxfId="4386" priority="228" operator="containsText" text="休">
      <formula>NOT(ISERROR(SEARCH("休",AE19)))</formula>
    </cfRule>
    <cfRule type="containsText" dxfId="4385" priority="226" operator="containsText" text="休">
      <formula>NOT(ISERROR(SEARCH("休",AE19)))</formula>
    </cfRule>
    <cfRule type="containsText" dxfId="4384" priority="225" operator="containsText" text="休">
      <formula>NOT(ISERROR(SEARCH("休",AE19)))</formula>
    </cfRule>
  </conditionalFormatting>
  <conditionalFormatting sqref="AE28">
    <cfRule type="expression" dxfId="4383" priority="267">
      <formula>AND(WEEKDAY(AE26,2)=6, OR(INT((DAY(AE26)-1)/7)+1=2, INT((DAY(AE26)-1)/7)+1=4))</formula>
    </cfRule>
  </conditionalFormatting>
  <conditionalFormatting sqref="AE36:AE39">
    <cfRule type="containsText" dxfId="4382" priority="200" operator="containsText" text="休">
      <formula>NOT(ISERROR(SEARCH("休",AE36)))</formula>
    </cfRule>
    <cfRule type="containsText" dxfId="4381" priority="202" operator="containsText" text="休">
      <formula>NOT(ISERROR(SEARCH("休",AE36)))</formula>
    </cfRule>
    <cfRule type="containsText" dxfId="4380" priority="204" operator="containsText" text="休">
      <formula>NOT(ISERROR(SEARCH("休",AE36)))</formula>
    </cfRule>
    <cfRule type="containsText" dxfId="4379" priority="203" operator="containsText" text="休">
      <formula>NOT(ISERROR(SEARCH("休",AE36)))</formula>
    </cfRule>
    <cfRule type="containsText" dxfId="4378" priority="201" operator="containsText" text="休">
      <formula>NOT(ISERROR(SEARCH("休",AE36)))</formula>
    </cfRule>
  </conditionalFormatting>
  <conditionalFormatting sqref="AE45">
    <cfRule type="expression" dxfId="4377" priority="266">
      <formula>AND(WEEKDAY(AE43,2)=6, OR(INT((DAY(AE43)-1)/7)+1=2, INT((DAY(AE43)-1)/7)+1=4))</formula>
    </cfRule>
  </conditionalFormatting>
  <conditionalFormatting sqref="AE53:AE56">
    <cfRule type="containsText" dxfId="4376" priority="170" operator="containsText" text="休">
      <formula>NOT(ISERROR(SEARCH("休",AE53)))</formula>
    </cfRule>
    <cfRule type="containsText" dxfId="4375" priority="171" operator="containsText" text="休">
      <formula>NOT(ISERROR(SEARCH("休",AE53)))</formula>
    </cfRule>
    <cfRule type="containsText" dxfId="4374" priority="172" operator="containsText" text="休">
      <formula>NOT(ISERROR(SEARCH("休",AE53)))</formula>
    </cfRule>
    <cfRule type="containsText" dxfId="4373" priority="173" operator="containsText" text="休">
      <formula>NOT(ISERROR(SEARCH("休",AE53)))</formula>
    </cfRule>
    <cfRule type="containsText" dxfId="4372" priority="174" operator="containsText" text="休">
      <formula>NOT(ISERROR(SEARCH("休",AE53)))</formula>
    </cfRule>
  </conditionalFormatting>
  <conditionalFormatting sqref="AE62">
    <cfRule type="expression" dxfId="4371" priority="265">
      <formula>AND(WEEKDAY(AE60,2)=6, OR(INT((DAY(AE60)-1)/7)+1=2, INT((DAY(AE60)-1)/7)+1=4))</formula>
    </cfRule>
  </conditionalFormatting>
  <conditionalFormatting sqref="AE70:AE73">
    <cfRule type="containsText" dxfId="4370" priority="144" operator="containsText" text="休">
      <formula>NOT(ISERROR(SEARCH("休",AE70)))</formula>
    </cfRule>
    <cfRule type="containsText" dxfId="4369" priority="142" operator="containsText" text="休">
      <formula>NOT(ISERROR(SEARCH("休",AE70)))</formula>
    </cfRule>
    <cfRule type="containsText" dxfId="4368" priority="141" operator="containsText" text="休">
      <formula>NOT(ISERROR(SEARCH("休",AE70)))</formula>
    </cfRule>
    <cfRule type="containsText" dxfId="4367" priority="143" operator="containsText" text="休">
      <formula>NOT(ISERROR(SEARCH("休",AE70)))</formula>
    </cfRule>
    <cfRule type="containsText" dxfId="4366" priority="140" operator="containsText" text="休">
      <formula>NOT(ISERROR(SEARCH("休",AE70)))</formula>
    </cfRule>
  </conditionalFormatting>
  <conditionalFormatting sqref="AE79">
    <cfRule type="expression" dxfId="4365" priority="264">
      <formula>AND(WEEKDAY(AE77,2)=6, OR(INT((DAY(AE77)-1)/7)+1=2, INT((DAY(AE77)-1)/7)+1=4))</formula>
    </cfRule>
  </conditionalFormatting>
  <conditionalFormatting sqref="AE87:AE90">
    <cfRule type="containsText" dxfId="4364" priority="111" operator="containsText" text="休">
      <formula>NOT(ISERROR(SEARCH("休",AE87)))</formula>
    </cfRule>
    <cfRule type="containsText" dxfId="4363" priority="112" operator="containsText" text="休">
      <formula>NOT(ISERROR(SEARCH("休",AE87)))</formula>
    </cfRule>
    <cfRule type="containsText" dxfId="4362" priority="113" operator="containsText" text="休">
      <formula>NOT(ISERROR(SEARCH("休",AE87)))</formula>
    </cfRule>
    <cfRule type="containsText" dxfId="4361" priority="110" operator="containsText" text="休">
      <formula>NOT(ISERROR(SEARCH("休",AE87)))</formula>
    </cfRule>
    <cfRule type="containsText" dxfId="4360" priority="114" operator="containsText" text="休">
      <formula>NOT(ISERROR(SEARCH("休",AE87)))</formula>
    </cfRule>
  </conditionalFormatting>
  <conditionalFormatting sqref="AE96">
    <cfRule type="expression" dxfId="4359" priority="263">
      <formula>AND(WEEKDAY(AE94,2)=6, OR(INT((DAY(AE94)-1)/7)+1=2, INT((DAY(AE94)-1)/7)+1=4))</formula>
    </cfRule>
  </conditionalFormatting>
  <conditionalFormatting sqref="AE104:AE107">
    <cfRule type="containsText" dxfId="4358" priority="69" operator="containsText" text="休">
      <formula>NOT(ISERROR(SEARCH("休",AE104)))</formula>
    </cfRule>
    <cfRule type="containsText" dxfId="4357" priority="68" operator="containsText" text="休">
      <formula>NOT(ISERROR(SEARCH("休",AE104)))</formula>
    </cfRule>
    <cfRule type="containsText" dxfId="4356" priority="67" operator="containsText" text="休">
      <formula>NOT(ISERROR(SEARCH("休",AE104)))</formula>
    </cfRule>
    <cfRule type="containsText" dxfId="4355" priority="66" operator="containsText" text="休">
      <formula>NOT(ISERROR(SEARCH("休",AE104)))</formula>
    </cfRule>
    <cfRule type="containsText" dxfId="4354" priority="65" operator="containsText" text="休">
      <formula>NOT(ISERROR(SEARCH("休",AE104)))</formula>
    </cfRule>
  </conditionalFormatting>
  <conditionalFormatting sqref="AE113">
    <cfRule type="expression" dxfId="4353" priority="262">
      <formula>AND(WEEKDAY(AE111,2)=6, OR(INT((DAY(AE111)-1)/7)+1=2, INT((DAY(AE111)-1)/7)+1=4))</formula>
    </cfRule>
  </conditionalFormatting>
  <conditionalFormatting sqref="AE121:AE124">
    <cfRule type="containsText" dxfId="4352" priority="51" operator="containsText" text="休">
      <formula>NOT(ISERROR(SEARCH("休",AE121)))</formula>
    </cfRule>
    <cfRule type="containsText" dxfId="4351" priority="50" operator="containsText" text="休">
      <formula>NOT(ISERROR(SEARCH("休",AE121)))</formula>
    </cfRule>
    <cfRule type="containsText" dxfId="4350" priority="52" operator="containsText" text="休">
      <formula>NOT(ISERROR(SEARCH("休",AE121)))</formula>
    </cfRule>
    <cfRule type="containsText" dxfId="4349" priority="54" operator="containsText" text="休">
      <formula>NOT(ISERROR(SEARCH("休",AE121)))</formula>
    </cfRule>
    <cfRule type="containsText" dxfId="4348" priority="53" operator="containsText" text="休">
      <formula>NOT(ISERROR(SEARCH("休",AE121)))</formula>
    </cfRule>
  </conditionalFormatting>
  <conditionalFormatting sqref="AE130">
    <cfRule type="expression" dxfId="4347" priority="261">
      <formula>AND(WEEKDAY(AE128,2)=6, OR(INT((DAY(AE128)-1)/7)+1=2, INT((DAY(AE128)-1)/7)+1=4))</formula>
    </cfRule>
  </conditionalFormatting>
  <conditionalFormatting sqref="AE138:AE141">
    <cfRule type="containsText" dxfId="4346" priority="21" operator="containsText" text="休">
      <formula>NOT(ISERROR(SEARCH("休",AE138)))</formula>
    </cfRule>
    <cfRule type="containsText" dxfId="4345" priority="20" operator="containsText" text="休">
      <formula>NOT(ISERROR(SEARCH("休",AE138)))</formula>
    </cfRule>
    <cfRule type="containsText" dxfId="4344" priority="22" operator="containsText" text="休">
      <formula>NOT(ISERROR(SEARCH("休",AE138)))</formula>
    </cfRule>
    <cfRule type="containsText" dxfId="4343" priority="24" operator="containsText" text="休">
      <formula>NOT(ISERROR(SEARCH("休",AE138)))</formula>
    </cfRule>
    <cfRule type="containsText" dxfId="4342" priority="23" operator="containsText" text="休">
      <formula>NOT(ISERROR(SEARCH("休",AE138)))</formula>
    </cfRule>
  </conditionalFormatting>
  <conditionalFormatting sqref="AE19:AF23">
    <cfRule type="containsText" dxfId="4341" priority="227" operator="containsText" text="休">
      <formula>NOT(ISERROR(SEARCH("休",AE19)))</formula>
    </cfRule>
  </conditionalFormatting>
  <conditionalFormatting sqref="AF12 AQ12 AF29">
    <cfRule type="containsText" dxfId="4340" priority="235" operator="containsText" text="日">
      <formula>NOT(ISERROR(SEARCH("日",AF12)))</formula>
    </cfRule>
  </conditionalFormatting>
  <conditionalFormatting sqref="AF46 AQ46 AF63 AQ63 AF80 AQ80 AF97 AQ97 AF114 AQ114 AF131 AQ131">
    <cfRule type="containsText" dxfId="4339" priority="238" operator="containsText" text="日">
      <formula>NOT(ISERROR(SEARCH("日",AF46)))</formula>
    </cfRule>
  </conditionalFormatting>
  <conditionalFormatting sqref="AK15:AQ18">
    <cfRule type="containsText" dxfId="4338" priority="334" operator="containsText" text="雨">
      <formula>NOT(ISERROR(SEARCH("雨",AK15)))</formula>
    </cfRule>
    <cfRule type="containsText" dxfId="4337" priority="333" operator="containsText" text="休">
      <formula>NOT(ISERROR(SEARCH("休",AK15)))</formula>
    </cfRule>
  </conditionalFormatting>
  <conditionalFormatting sqref="AK32:AQ35">
    <cfRule type="containsText" dxfId="4336" priority="332" operator="containsText" text="雨">
      <formula>NOT(ISERROR(SEARCH("雨",AK32)))</formula>
    </cfRule>
    <cfRule type="containsText" dxfId="4335" priority="331" operator="containsText" text="休">
      <formula>NOT(ISERROR(SEARCH("休",AK32)))</formula>
    </cfRule>
  </conditionalFormatting>
  <conditionalFormatting sqref="AK49:AQ52">
    <cfRule type="containsText" dxfId="4334" priority="330" operator="containsText" text="雨">
      <formula>NOT(ISERROR(SEARCH("雨",AK49)))</formula>
    </cfRule>
    <cfRule type="containsText" dxfId="4333" priority="329" operator="containsText" text="休">
      <formula>NOT(ISERROR(SEARCH("休",AK49)))</formula>
    </cfRule>
  </conditionalFormatting>
  <conditionalFormatting sqref="AK66:AQ69">
    <cfRule type="containsText" dxfId="4332" priority="327" operator="containsText" text="休">
      <formula>NOT(ISERROR(SEARCH("休",AK66)))</formula>
    </cfRule>
    <cfRule type="containsText" dxfId="4331" priority="328" operator="containsText" text="雨">
      <formula>NOT(ISERROR(SEARCH("雨",AK66)))</formula>
    </cfRule>
  </conditionalFormatting>
  <conditionalFormatting sqref="AK83:AQ86">
    <cfRule type="containsText" dxfId="4330" priority="326" operator="containsText" text="雨">
      <formula>NOT(ISERROR(SEARCH("雨",AK83)))</formula>
    </cfRule>
    <cfRule type="containsText" dxfId="4329" priority="325" operator="containsText" text="休">
      <formula>NOT(ISERROR(SEARCH("休",AK83)))</formula>
    </cfRule>
  </conditionalFormatting>
  <conditionalFormatting sqref="AK100:AQ103">
    <cfRule type="containsText" dxfId="4328" priority="323" operator="containsText" text="休">
      <formula>NOT(ISERROR(SEARCH("休",AK100)))</formula>
    </cfRule>
    <cfRule type="containsText" dxfId="4327" priority="324" operator="containsText" text="雨">
      <formula>NOT(ISERROR(SEARCH("雨",AK100)))</formula>
    </cfRule>
  </conditionalFormatting>
  <conditionalFormatting sqref="AK117:AQ120">
    <cfRule type="containsText" dxfId="4326" priority="322" operator="containsText" text="雨">
      <formula>NOT(ISERROR(SEARCH("雨",AK117)))</formula>
    </cfRule>
    <cfRule type="containsText" dxfId="4325" priority="321" operator="containsText" text="休">
      <formula>NOT(ISERROR(SEARCH("休",AK117)))</formula>
    </cfRule>
  </conditionalFormatting>
  <conditionalFormatting sqref="AK134:AQ137">
    <cfRule type="containsText" dxfId="4324" priority="319" operator="containsText" text="休">
      <formula>NOT(ISERROR(SEARCH("休",AK134)))</formula>
    </cfRule>
    <cfRule type="containsText" dxfId="4323" priority="320" operator="containsText" text="雨">
      <formula>NOT(ISERROR(SEARCH("雨",AK134)))</formula>
    </cfRule>
  </conditionalFormatting>
  <conditionalFormatting sqref="AP11">
    <cfRule type="expression" dxfId="4322" priority="260">
      <formula>AND(WEEKDAY(AP9,2)=6, OR(INT((DAY(AP9)-1)/7)+1=2, INT((DAY(AP9)-1)/7)+1=4))</formula>
    </cfRule>
  </conditionalFormatting>
  <conditionalFormatting sqref="AP19:AP22">
    <cfRule type="containsText" dxfId="4321" priority="220" operator="containsText" text="休">
      <formula>NOT(ISERROR(SEARCH("休",AP19)))</formula>
    </cfRule>
    <cfRule type="containsText" dxfId="4320" priority="221" operator="containsText" text="休">
      <formula>NOT(ISERROR(SEARCH("休",AP19)))</formula>
    </cfRule>
    <cfRule type="containsText" dxfId="4319" priority="222" operator="containsText" text="休">
      <formula>NOT(ISERROR(SEARCH("休",AP19)))</formula>
    </cfRule>
    <cfRule type="containsText" dxfId="4318" priority="223" operator="containsText" text="休">
      <formula>NOT(ISERROR(SEARCH("休",AP19)))</formula>
    </cfRule>
    <cfRule type="containsText" dxfId="4317" priority="224" operator="containsText" text="休">
      <formula>NOT(ISERROR(SEARCH("休",AP19)))</formula>
    </cfRule>
  </conditionalFormatting>
  <conditionalFormatting sqref="AP28">
    <cfRule type="expression" dxfId="4316" priority="259">
      <formula>AND(WEEKDAY(AP26,2)=6, OR(INT((DAY(AP26)-1)/7)+1=2, INT((DAY(AP26)-1)/7)+1=4))</formula>
    </cfRule>
  </conditionalFormatting>
  <conditionalFormatting sqref="AP36:AP39">
    <cfRule type="containsText" dxfId="4315" priority="199" operator="containsText" text="休">
      <formula>NOT(ISERROR(SEARCH("休",AP36)))</formula>
    </cfRule>
    <cfRule type="containsText" dxfId="4314" priority="195" operator="containsText" text="休">
      <formula>NOT(ISERROR(SEARCH("休",AP36)))</formula>
    </cfRule>
    <cfRule type="containsText" dxfId="4313" priority="196" operator="containsText" text="休">
      <formula>NOT(ISERROR(SEARCH("休",AP36)))</formula>
    </cfRule>
    <cfRule type="containsText" dxfId="4312" priority="197" operator="containsText" text="休">
      <formula>NOT(ISERROR(SEARCH("休",AP36)))</formula>
    </cfRule>
    <cfRule type="containsText" dxfId="4311" priority="198" operator="containsText" text="休">
      <formula>NOT(ISERROR(SEARCH("休",AP36)))</formula>
    </cfRule>
  </conditionalFormatting>
  <conditionalFormatting sqref="AP45">
    <cfRule type="expression" dxfId="4310" priority="258">
      <formula>AND(WEEKDAY(AP43,2)=6, OR(INT((DAY(AP43)-1)/7)+1=2, INT((DAY(AP43)-1)/7)+1=4))</formula>
    </cfRule>
  </conditionalFormatting>
  <conditionalFormatting sqref="AP53:AP56">
    <cfRule type="containsText" dxfId="4309" priority="165" operator="containsText" text="休">
      <formula>NOT(ISERROR(SEARCH("休",AP53)))</formula>
    </cfRule>
    <cfRule type="containsText" dxfId="4308" priority="168" operator="containsText" text="休">
      <formula>NOT(ISERROR(SEARCH("休",AP53)))</formula>
    </cfRule>
    <cfRule type="containsText" dxfId="4307" priority="169" operator="containsText" text="休">
      <formula>NOT(ISERROR(SEARCH("休",AP53)))</formula>
    </cfRule>
    <cfRule type="containsText" dxfId="4306" priority="166" operator="containsText" text="休">
      <formula>NOT(ISERROR(SEARCH("休",AP53)))</formula>
    </cfRule>
    <cfRule type="containsText" dxfId="4305" priority="167" operator="containsText" text="休">
      <formula>NOT(ISERROR(SEARCH("休",AP53)))</formula>
    </cfRule>
  </conditionalFormatting>
  <conditionalFormatting sqref="AP62">
    <cfRule type="expression" dxfId="4304" priority="257">
      <formula>AND(WEEKDAY(AP60,2)=6, OR(INT((DAY(AP60)-1)/7)+1=2, INT((DAY(AP60)-1)/7)+1=4))</formula>
    </cfRule>
  </conditionalFormatting>
  <conditionalFormatting sqref="AP70:AP73">
    <cfRule type="containsText" dxfId="4303" priority="136" operator="containsText" text="休">
      <formula>NOT(ISERROR(SEARCH("休",AP70)))</formula>
    </cfRule>
    <cfRule type="containsText" dxfId="4302" priority="135" operator="containsText" text="休">
      <formula>NOT(ISERROR(SEARCH("休",AP70)))</formula>
    </cfRule>
    <cfRule type="containsText" dxfId="4301" priority="137" operator="containsText" text="休">
      <formula>NOT(ISERROR(SEARCH("休",AP70)))</formula>
    </cfRule>
    <cfRule type="containsText" dxfId="4300" priority="139" operator="containsText" text="休">
      <formula>NOT(ISERROR(SEARCH("休",AP70)))</formula>
    </cfRule>
    <cfRule type="containsText" dxfId="4299" priority="138" operator="containsText" text="休">
      <formula>NOT(ISERROR(SEARCH("休",AP70)))</formula>
    </cfRule>
  </conditionalFormatting>
  <conditionalFormatting sqref="AP79">
    <cfRule type="expression" dxfId="4298" priority="256">
      <formula>AND(WEEKDAY(AP77,2)=6, OR(INT((DAY(AP77)-1)/7)+1=2, INT((DAY(AP77)-1)/7)+1=4))</formula>
    </cfRule>
  </conditionalFormatting>
  <conditionalFormatting sqref="AP87:AP90">
    <cfRule type="containsText" dxfId="4297" priority="105" operator="containsText" text="休">
      <formula>NOT(ISERROR(SEARCH("休",AP87)))</formula>
    </cfRule>
    <cfRule type="containsText" dxfId="4296" priority="107" operator="containsText" text="休">
      <formula>NOT(ISERROR(SEARCH("休",AP87)))</formula>
    </cfRule>
    <cfRule type="containsText" dxfId="4295" priority="108" operator="containsText" text="休">
      <formula>NOT(ISERROR(SEARCH("休",AP87)))</formula>
    </cfRule>
    <cfRule type="containsText" dxfId="4294" priority="109" operator="containsText" text="休">
      <formula>NOT(ISERROR(SEARCH("休",AP87)))</formula>
    </cfRule>
    <cfRule type="containsText" dxfId="4293" priority="106" operator="containsText" text="休">
      <formula>NOT(ISERROR(SEARCH("休",AP87)))</formula>
    </cfRule>
  </conditionalFormatting>
  <conditionalFormatting sqref="AP96">
    <cfRule type="expression" dxfId="4292" priority="255">
      <formula>AND(WEEKDAY(AP94,2)=6, OR(INT((DAY(AP94)-1)/7)+1=2, INT((DAY(AP94)-1)/7)+1=4))</formula>
    </cfRule>
  </conditionalFormatting>
  <conditionalFormatting sqref="AP104:AP107">
    <cfRule type="containsText" dxfId="4291" priority="84" operator="containsText" text="休">
      <formula>NOT(ISERROR(SEARCH("休",AP104)))</formula>
    </cfRule>
    <cfRule type="containsText" dxfId="4290" priority="83" operator="containsText" text="休">
      <formula>NOT(ISERROR(SEARCH("休",AP104)))</formula>
    </cfRule>
    <cfRule type="containsText" dxfId="4289" priority="82" operator="containsText" text="休">
      <formula>NOT(ISERROR(SEARCH("休",AP104)))</formula>
    </cfRule>
    <cfRule type="containsText" dxfId="4288" priority="80" operator="containsText" text="休">
      <formula>NOT(ISERROR(SEARCH("休",AP104)))</formula>
    </cfRule>
    <cfRule type="containsText" dxfId="4287" priority="81" operator="containsText" text="休">
      <formula>NOT(ISERROR(SEARCH("休",AP104)))</formula>
    </cfRule>
  </conditionalFormatting>
  <conditionalFormatting sqref="AP113">
    <cfRule type="expression" dxfId="4286" priority="254">
      <formula>AND(WEEKDAY(AP111,2)=6, OR(INT((DAY(AP111)-1)/7)+1=2, INT((DAY(AP111)-1)/7)+1=4))</formula>
    </cfRule>
  </conditionalFormatting>
  <conditionalFormatting sqref="AP121:AP124">
    <cfRule type="containsText" dxfId="4285" priority="47" operator="containsText" text="休">
      <formula>NOT(ISERROR(SEARCH("休",AP121)))</formula>
    </cfRule>
    <cfRule type="containsText" dxfId="4284" priority="46" operator="containsText" text="休">
      <formula>NOT(ISERROR(SEARCH("休",AP121)))</formula>
    </cfRule>
    <cfRule type="containsText" dxfId="4283" priority="45" operator="containsText" text="休">
      <formula>NOT(ISERROR(SEARCH("休",AP121)))</formula>
    </cfRule>
    <cfRule type="containsText" dxfId="4282" priority="49" operator="containsText" text="休">
      <formula>NOT(ISERROR(SEARCH("休",AP121)))</formula>
    </cfRule>
    <cfRule type="containsText" dxfId="4281" priority="48" operator="containsText" text="休">
      <formula>NOT(ISERROR(SEARCH("休",AP121)))</formula>
    </cfRule>
  </conditionalFormatting>
  <conditionalFormatting sqref="AP130">
    <cfRule type="expression" dxfId="4280" priority="253">
      <formula>AND(WEEKDAY(AP128,2)=6, OR(INT((DAY(AP128)-1)/7)+1=2, INT((DAY(AP128)-1)/7)+1=4))</formula>
    </cfRule>
  </conditionalFormatting>
  <conditionalFormatting sqref="AP138:AP141">
    <cfRule type="containsText" dxfId="4279" priority="17" operator="containsText" text="休">
      <formula>NOT(ISERROR(SEARCH("休",AP138)))</formula>
    </cfRule>
    <cfRule type="containsText" dxfId="4278" priority="16" operator="containsText" text="休">
      <formula>NOT(ISERROR(SEARCH("休",AP138)))</formula>
    </cfRule>
    <cfRule type="containsText" dxfId="4277" priority="15" operator="containsText" text="休">
      <formula>NOT(ISERROR(SEARCH("休",AP138)))</formula>
    </cfRule>
    <cfRule type="containsText" dxfId="4276" priority="19" operator="containsText" text="休">
      <formula>NOT(ISERROR(SEARCH("休",AP138)))</formula>
    </cfRule>
    <cfRule type="containsText" dxfId="4275" priority="18" operator="containsText" text="休">
      <formula>NOT(ISERROR(SEARCH("休",AP138)))</formula>
    </cfRule>
  </conditionalFormatting>
  <conditionalFormatting sqref="AQ29">
    <cfRule type="containsText" dxfId="4274" priority="234" operator="containsText" text="日">
      <formula>NOT(ISERROR(SEARCH("日",AQ29)))</formula>
    </cfRule>
  </conditionalFormatting>
  <conditionalFormatting sqref="AW15:BC18">
    <cfRule type="containsText" dxfId="4273" priority="317" operator="containsText" text="休">
      <formula>NOT(ISERROR(SEARCH("休",AW15)))</formula>
    </cfRule>
    <cfRule type="containsText" dxfId="4272" priority="318" operator="containsText" text="雨">
      <formula>NOT(ISERROR(SEARCH("雨",AW15)))</formula>
    </cfRule>
  </conditionalFormatting>
  <conditionalFormatting sqref="AW32:BC35">
    <cfRule type="containsText" dxfId="4271" priority="315" operator="containsText" text="休">
      <formula>NOT(ISERROR(SEARCH("休",AW32)))</formula>
    </cfRule>
    <cfRule type="containsText" dxfId="4270" priority="316" operator="containsText" text="雨">
      <formula>NOT(ISERROR(SEARCH("雨",AW32)))</formula>
    </cfRule>
  </conditionalFormatting>
  <conditionalFormatting sqref="AW49:BC52">
    <cfRule type="containsText" dxfId="4269" priority="313" operator="containsText" text="休">
      <formula>NOT(ISERROR(SEARCH("休",AW49)))</formula>
    </cfRule>
    <cfRule type="containsText" dxfId="4268" priority="314" operator="containsText" text="雨">
      <formula>NOT(ISERROR(SEARCH("雨",AW49)))</formula>
    </cfRule>
  </conditionalFormatting>
  <conditionalFormatting sqref="AW66:BC69">
    <cfRule type="containsText" dxfId="4267" priority="311" operator="containsText" text="休">
      <formula>NOT(ISERROR(SEARCH("休",AW66)))</formula>
    </cfRule>
    <cfRule type="containsText" dxfId="4266" priority="312" operator="containsText" text="雨">
      <formula>NOT(ISERROR(SEARCH("雨",AW66)))</formula>
    </cfRule>
  </conditionalFormatting>
  <conditionalFormatting sqref="AW83:BC86">
    <cfRule type="containsText" dxfId="4265" priority="309" operator="containsText" text="休">
      <formula>NOT(ISERROR(SEARCH("休",AW83)))</formula>
    </cfRule>
    <cfRule type="containsText" dxfId="4264" priority="310" operator="containsText" text="雨">
      <formula>NOT(ISERROR(SEARCH("雨",AW83)))</formula>
    </cfRule>
  </conditionalFormatting>
  <conditionalFormatting sqref="AW100:BC103">
    <cfRule type="containsText" dxfId="4263" priority="307" operator="containsText" text="休">
      <formula>NOT(ISERROR(SEARCH("休",AW100)))</formula>
    </cfRule>
    <cfRule type="containsText" dxfId="4262" priority="308" operator="containsText" text="雨">
      <formula>NOT(ISERROR(SEARCH("雨",AW100)))</formula>
    </cfRule>
  </conditionalFormatting>
  <conditionalFormatting sqref="AW117:BC120">
    <cfRule type="containsText" dxfId="4261" priority="305" operator="containsText" text="休">
      <formula>NOT(ISERROR(SEARCH("休",AW117)))</formula>
    </cfRule>
    <cfRule type="containsText" dxfId="4260" priority="306" operator="containsText" text="雨">
      <formula>NOT(ISERROR(SEARCH("雨",AW117)))</formula>
    </cfRule>
  </conditionalFormatting>
  <conditionalFormatting sqref="AW134:BC137">
    <cfRule type="containsText" dxfId="4259" priority="303" operator="containsText" text="休">
      <formula>NOT(ISERROR(SEARCH("休",AW134)))</formula>
    </cfRule>
    <cfRule type="containsText" dxfId="4258" priority="304" operator="containsText" text="雨">
      <formula>NOT(ISERROR(SEARCH("雨",AW134)))</formula>
    </cfRule>
  </conditionalFormatting>
  <conditionalFormatting sqref="BB11">
    <cfRule type="expression" dxfId="4257" priority="252">
      <formula>AND(WEEKDAY(BB9,2)=6, OR(INT((DAY(BB9)-1)/7)+1=2, INT((DAY(BB9)-1)/7)+1=4))</formula>
    </cfRule>
  </conditionalFormatting>
  <conditionalFormatting sqref="BB12 BM12 BB29 BM29 BB46 BM46 BB63 BM63 BB80 BM80 BB97 BM97 BB114 BM114 BB131 BM131">
    <cfRule type="containsText" dxfId="4256" priority="237" operator="containsText" text="土">
      <formula>NOT(ISERROR(SEARCH("土",BB12)))</formula>
    </cfRule>
  </conditionalFormatting>
  <conditionalFormatting sqref="BB19:BB22">
    <cfRule type="containsText" dxfId="4255" priority="219" operator="containsText" text="休">
      <formula>NOT(ISERROR(SEARCH("休",BB19)))</formula>
    </cfRule>
    <cfRule type="containsText" dxfId="4254" priority="215" operator="containsText" text="休">
      <formula>NOT(ISERROR(SEARCH("休",BB19)))</formula>
    </cfRule>
    <cfRule type="containsText" dxfId="4253" priority="217" operator="containsText" text="休">
      <formula>NOT(ISERROR(SEARCH("休",BB19)))</formula>
    </cfRule>
    <cfRule type="containsText" dxfId="4252" priority="218" operator="containsText" text="休">
      <formula>NOT(ISERROR(SEARCH("休",BB19)))</formula>
    </cfRule>
    <cfRule type="containsText" dxfId="4251" priority="216" operator="containsText" text="休">
      <formula>NOT(ISERROR(SEARCH("休",BB19)))</formula>
    </cfRule>
  </conditionalFormatting>
  <conditionalFormatting sqref="BB28">
    <cfRule type="expression" dxfId="4250" priority="251">
      <formula>AND(WEEKDAY(BB26,2)=6, OR(INT((DAY(BB26)-1)/7)+1=2, INT((DAY(BB26)-1)/7)+1=4))</formula>
    </cfRule>
  </conditionalFormatting>
  <conditionalFormatting sqref="BB36:BB39">
    <cfRule type="containsText" dxfId="4249" priority="191" operator="containsText" text="休">
      <formula>NOT(ISERROR(SEARCH("休",BB36)))</formula>
    </cfRule>
    <cfRule type="containsText" dxfId="4248" priority="194" operator="containsText" text="休">
      <formula>NOT(ISERROR(SEARCH("休",BB36)))</formula>
    </cfRule>
    <cfRule type="containsText" dxfId="4247" priority="190" operator="containsText" text="休">
      <formula>NOT(ISERROR(SEARCH("休",BB36)))</formula>
    </cfRule>
    <cfRule type="containsText" dxfId="4246" priority="192" operator="containsText" text="休">
      <formula>NOT(ISERROR(SEARCH("休",BB36)))</formula>
    </cfRule>
    <cfRule type="containsText" dxfId="4245" priority="193" operator="containsText" text="休">
      <formula>NOT(ISERROR(SEARCH("休",BB36)))</formula>
    </cfRule>
  </conditionalFormatting>
  <conditionalFormatting sqref="BB45">
    <cfRule type="expression" dxfId="4244" priority="250">
      <formula>AND(WEEKDAY(BB43,2)=6, OR(INT((DAY(BB43)-1)/7)+1=2, INT((DAY(BB43)-1)/7)+1=4))</formula>
    </cfRule>
  </conditionalFormatting>
  <conditionalFormatting sqref="BB53:BB56">
    <cfRule type="containsText" dxfId="4243" priority="160" operator="containsText" text="休">
      <formula>NOT(ISERROR(SEARCH("休",BB53)))</formula>
    </cfRule>
    <cfRule type="containsText" dxfId="4242" priority="161" operator="containsText" text="休">
      <formula>NOT(ISERROR(SEARCH("休",BB53)))</formula>
    </cfRule>
    <cfRule type="containsText" dxfId="4241" priority="162" operator="containsText" text="休">
      <formula>NOT(ISERROR(SEARCH("休",BB53)))</formula>
    </cfRule>
    <cfRule type="containsText" dxfId="4240" priority="163" operator="containsText" text="休">
      <formula>NOT(ISERROR(SEARCH("休",BB53)))</formula>
    </cfRule>
    <cfRule type="containsText" dxfId="4239" priority="164" operator="containsText" text="休">
      <formula>NOT(ISERROR(SEARCH("休",BB53)))</formula>
    </cfRule>
  </conditionalFormatting>
  <conditionalFormatting sqref="BB62">
    <cfRule type="expression" dxfId="4238" priority="249">
      <formula>AND(WEEKDAY(BB60,2)=6, OR(INT((DAY(BB60)-1)/7)+1=2, INT((DAY(BB60)-1)/7)+1=4))</formula>
    </cfRule>
  </conditionalFormatting>
  <conditionalFormatting sqref="BB70:BB73">
    <cfRule type="containsText" dxfId="4237" priority="131" operator="containsText" text="休">
      <formula>NOT(ISERROR(SEARCH("休",BB70)))</formula>
    </cfRule>
    <cfRule type="containsText" dxfId="4236" priority="130" operator="containsText" text="休">
      <formula>NOT(ISERROR(SEARCH("休",BB70)))</formula>
    </cfRule>
    <cfRule type="containsText" dxfId="4235" priority="134" operator="containsText" text="休">
      <formula>NOT(ISERROR(SEARCH("休",BB70)))</formula>
    </cfRule>
    <cfRule type="containsText" dxfId="4234" priority="133" operator="containsText" text="休">
      <formula>NOT(ISERROR(SEARCH("休",BB70)))</formula>
    </cfRule>
  </conditionalFormatting>
  <conditionalFormatting sqref="BB79">
    <cfRule type="expression" dxfId="4233" priority="248">
      <formula>AND(WEEKDAY(BB77,2)=6, OR(INT((DAY(BB77)-1)/7)+1=2, INT((DAY(BB77)-1)/7)+1=4))</formula>
    </cfRule>
  </conditionalFormatting>
  <conditionalFormatting sqref="BB87:BB90">
    <cfRule type="containsText" dxfId="4232" priority="101" operator="containsText" text="休">
      <formula>NOT(ISERROR(SEARCH("休",BB87)))</formula>
    </cfRule>
    <cfRule type="containsText" dxfId="4231" priority="103" operator="containsText" text="休">
      <formula>NOT(ISERROR(SEARCH("休",BB87)))</formula>
    </cfRule>
    <cfRule type="containsText" dxfId="4230" priority="104" operator="containsText" text="休">
      <formula>NOT(ISERROR(SEARCH("休",BB87)))</formula>
    </cfRule>
    <cfRule type="containsText" dxfId="4229" priority="100" operator="containsText" text="休">
      <formula>NOT(ISERROR(SEARCH("休",BB87)))</formula>
    </cfRule>
  </conditionalFormatting>
  <conditionalFormatting sqref="BB96">
    <cfRule type="expression" dxfId="4228" priority="247">
      <formula>AND(WEEKDAY(BB94,2)=6, OR(INT((DAY(BB94)-1)/7)+1=2, INT((DAY(BB94)-1)/7)+1=4))</formula>
    </cfRule>
  </conditionalFormatting>
  <conditionalFormatting sqref="BB104:BB107">
    <cfRule type="containsText" dxfId="4227" priority="89" operator="containsText" text="休">
      <formula>NOT(ISERROR(SEARCH("休",BB104)))</formula>
    </cfRule>
    <cfRule type="containsText" dxfId="4226" priority="88" operator="containsText" text="休">
      <formula>NOT(ISERROR(SEARCH("休",BB104)))</formula>
    </cfRule>
    <cfRule type="containsText" dxfId="4225" priority="85" operator="containsText" text="休">
      <formula>NOT(ISERROR(SEARCH("休",BB104)))</formula>
    </cfRule>
    <cfRule type="containsText" dxfId="4224" priority="86" operator="containsText" text="休">
      <formula>NOT(ISERROR(SEARCH("休",BB104)))</formula>
    </cfRule>
  </conditionalFormatting>
  <conditionalFormatting sqref="BB113">
    <cfRule type="expression" dxfId="4223" priority="246">
      <formula>AND(WEEKDAY(BB111,2)=6, OR(INT((DAY(BB111)-1)/7)+1=2, INT((DAY(BB111)-1)/7)+1=4))</formula>
    </cfRule>
  </conditionalFormatting>
  <conditionalFormatting sqref="BB121:BB124">
    <cfRule type="containsText" dxfId="4222" priority="44" operator="containsText" text="休">
      <formula>NOT(ISERROR(SEARCH("休",BB121)))</formula>
    </cfRule>
    <cfRule type="containsText" dxfId="4221" priority="43" operator="containsText" text="休">
      <formula>NOT(ISERROR(SEARCH("休",BB121)))</formula>
    </cfRule>
    <cfRule type="containsText" dxfId="4220" priority="41" operator="containsText" text="休">
      <formula>NOT(ISERROR(SEARCH("休",BB121)))</formula>
    </cfRule>
    <cfRule type="containsText" dxfId="4219" priority="40" operator="containsText" text="休">
      <formula>NOT(ISERROR(SEARCH("休",BB121)))</formula>
    </cfRule>
  </conditionalFormatting>
  <conditionalFormatting sqref="BB130">
    <cfRule type="expression" dxfId="4218" priority="245">
      <formula>AND(WEEKDAY(BB128,2)=6, OR(INT((DAY(BB128)-1)/7)+1=2, INT((DAY(BB128)-1)/7)+1=4))</formula>
    </cfRule>
  </conditionalFormatting>
  <conditionalFormatting sqref="BB138:BB141">
    <cfRule type="containsText" dxfId="4217" priority="10" operator="containsText" text="休">
      <formula>NOT(ISERROR(SEARCH("休",BB138)))</formula>
    </cfRule>
    <cfRule type="containsText" dxfId="4216" priority="11" operator="containsText" text="休">
      <formula>NOT(ISERROR(SEARCH("休",BB138)))</formula>
    </cfRule>
    <cfRule type="containsText" dxfId="4215" priority="13" operator="containsText" text="休">
      <formula>NOT(ISERROR(SEARCH("休",BB138)))</formula>
    </cfRule>
    <cfRule type="containsText" dxfId="4214" priority="14" operator="containsText" text="休">
      <formula>NOT(ISERROR(SEARCH("休",BB138)))</formula>
    </cfRule>
  </conditionalFormatting>
  <conditionalFormatting sqref="BB70:BC74">
    <cfRule type="containsText" dxfId="4213" priority="132" operator="containsText" text="休">
      <formula>NOT(ISERROR(SEARCH("休",BB70)))</formula>
    </cfRule>
  </conditionalFormatting>
  <conditionalFormatting sqref="BB87:BC91">
    <cfRule type="containsText" dxfId="4212" priority="102" operator="containsText" text="休">
      <formula>NOT(ISERROR(SEARCH("休",BB87)))</formula>
    </cfRule>
  </conditionalFormatting>
  <conditionalFormatting sqref="BB104:BC108">
    <cfRule type="containsText" dxfId="4211" priority="87" operator="containsText" text="休">
      <formula>NOT(ISERROR(SEARCH("休",BB104)))</formula>
    </cfRule>
  </conditionalFormatting>
  <conditionalFormatting sqref="BB121:BC125">
    <cfRule type="containsText" dxfId="4210" priority="42" operator="containsText" text="休">
      <formula>NOT(ISERROR(SEARCH("休",BB121)))</formula>
    </cfRule>
  </conditionalFormatting>
  <conditionalFormatting sqref="BB138:BC142">
    <cfRule type="containsText" dxfId="4209" priority="12" operator="containsText" text="休">
      <formula>NOT(ISERROR(SEARCH("休",BB138)))</formula>
    </cfRule>
  </conditionalFormatting>
  <conditionalFormatting sqref="BC12 BN12 BC29 BN29 BC46 BN46 BC63 BN63 BC80 BN80 BC97 BN97 BC114 BN114 BC131 BN131">
    <cfRule type="containsText" dxfId="4208" priority="236" operator="containsText" text="日">
      <formula>NOT(ISERROR(SEARCH("日",BC12)))</formula>
    </cfRule>
  </conditionalFormatting>
  <conditionalFormatting sqref="BH15:BN18">
    <cfRule type="containsText" dxfId="4207" priority="302" operator="containsText" text="雨">
      <formula>NOT(ISERROR(SEARCH("雨",BH15)))</formula>
    </cfRule>
    <cfRule type="containsText" dxfId="4206" priority="301" operator="containsText" text="休">
      <formula>NOT(ISERROR(SEARCH("休",BH15)))</formula>
    </cfRule>
  </conditionalFormatting>
  <conditionalFormatting sqref="BH32:BN35">
    <cfRule type="containsText" dxfId="4205" priority="300" operator="containsText" text="雨">
      <formula>NOT(ISERROR(SEARCH("雨",BH32)))</formula>
    </cfRule>
    <cfRule type="containsText" dxfId="4204" priority="299" operator="containsText" text="休">
      <formula>NOT(ISERROR(SEARCH("休",BH32)))</formula>
    </cfRule>
  </conditionalFormatting>
  <conditionalFormatting sqref="BH49:BN52">
    <cfRule type="containsText" dxfId="4203" priority="298" operator="containsText" text="雨">
      <formula>NOT(ISERROR(SEARCH("雨",BH49)))</formula>
    </cfRule>
    <cfRule type="containsText" dxfId="4202" priority="297" operator="containsText" text="休">
      <formula>NOT(ISERROR(SEARCH("休",BH49)))</formula>
    </cfRule>
  </conditionalFormatting>
  <conditionalFormatting sqref="BH66:BN69">
    <cfRule type="containsText" dxfId="4201" priority="296" operator="containsText" text="雨">
      <formula>NOT(ISERROR(SEARCH("雨",BH66)))</formula>
    </cfRule>
    <cfRule type="containsText" dxfId="4200" priority="295" operator="containsText" text="休">
      <formula>NOT(ISERROR(SEARCH("休",BH66)))</formula>
    </cfRule>
  </conditionalFormatting>
  <conditionalFormatting sqref="BH83:BN86">
    <cfRule type="containsText" dxfId="4199" priority="294" operator="containsText" text="雨">
      <formula>NOT(ISERROR(SEARCH("雨",BH83)))</formula>
    </cfRule>
    <cfRule type="containsText" dxfId="4198" priority="293" operator="containsText" text="休">
      <formula>NOT(ISERROR(SEARCH("休",BH83)))</formula>
    </cfRule>
  </conditionalFormatting>
  <conditionalFormatting sqref="BH100:BN103">
    <cfRule type="containsText" dxfId="4197" priority="291" operator="containsText" text="休">
      <formula>NOT(ISERROR(SEARCH("休",BH100)))</formula>
    </cfRule>
    <cfRule type="containsText" dxfId="4196" priority="292" operator="containsText" text="雨">
      <formula>NOT(ISERROR(SEARCH("雨",BH100)))</formula>
    </cfRule>
  </conditionalFormatting>
  <conditionalFormatting sqref="BH117:BN120">
    <cfRule type="containsText" dxfId="4195" priority="289" operator="containsText" text="休">
      <formula>NOT(ISERROR(SEARCH("休",BH117)))</formula>
    </cfRule>
    <cfRule type="containsText" dxfId="4194" priority="290" operator="containsText" text="雨">
      <formula>NOT(ISERROR(SEARCH("雨",BH117)))</formula>
    </cfRule>
  </conditionalFormatting>
  <conditionalFormatting sqref="BH134:BN137">
    <cfRule type="containsText" dxfId="4193" priority="288" operator="containsText" text="雨">
      <formula>NOT(ISERROR(SEARCH("雨",BH134)))</formula>
    </cfRule>
    <cfRule type="containsText" dxfId="4192" priority="287" operator="containsText" text="休">
      <formula>NOT(ISERROR(SEARCH("休",BH134)))</formula>
    </cfRule>
  </conditionalFormatting>
  <conditionalFormatting sqref="BM11">
    <cfRule type="expression" dxfId="4191" priority="241">
      <formula>AND(WEEKDAY(BM9,2)=6, OR(INT((DAY(BM9)-1)/7)+1=2, INT((DAY(BM9)-1)/7)+1=4))</formula>
    </cfRule>
  </conditionalFormatting>
  <conditionalFormatting sqref="BM19:BM22">
    <cfRule type="containsText" dxfId="4190" priority="214" operator="containsText" text="休">
      <formula>NOT(ISERROR(SEARCH("休",BM19)))</formula>
    </cfRule>
    <cfRule type="containsText" dxfId="4189" priority="213" operator="containsText" text="休">
      <formula>NOT(ISERROR(SEARCH("休",BM19)))</formula>
    </cfRule>
    <cfRule type="containsText" dxfId="4188" priority="212" operator="containsText" text="休">
      <formula>NOT(ISERROR(SEARCH("休",BM19)))</formula>
    </cfRule>
    <cfRule type="containsText" dxfId="4187" priority="211" operator="containsText" text="休">
      <formula>NOT(ISERROR(SEARCH("休",BM19)))</formula>
    </cfRule>
    <cfRule type="containsText" dxfId="4186" priority="210" operator="containsText" text="休">
      <formula>NOT(ISERROR(SEARCH("休",BM19)))</formula>
    </cfRule>
  </conditionalFormatting>
  <conditionalFormatting sqref="BM28">
    <cfRule type="expression" dxfId="4185" priority="240">
      <formula>AND(WEEKDAY(BM26,2)=6, OR(INT((DAY(BM26)-1)/7)+1=2, INT((DAY(BM26)-1)/7)+1=4))</formula>
    </cfRule>
  </conditionalFormatting>
  <conditionalFormatting sqref="BM36:BM39">
    <cfRule type="containsText" dxfId="4184" priority="189" operator="containsText" text="休">
      <formula>NOT(ISERROR(SEARCH("休",BM36)))</formula>
    </cfRule>
    <cfRule type="containsText" dxfId="4183" priority="188" operator="containsText" text="休">
      <formula>NOT(ISERROR(SEARCH("休",BM36)))</formula>
    </cfRule>
    <cfRule type="containsText" dxfId="4182" priority="185" operator="containsText" text="休">
      <formula>NOT(ISERROR(SEARCH("休",BM36)))</formula>
    </cfRule>
    <cfRule type="containsText" dxfId="4181" priority="186" operator="containsText" text="休">
      <formula>NOT(ISERROR(SEARCH("休",BM36)))</formula>
    </cfRule>
  </conditionalFormatting>
  <conditionalFormatting sqref="BM45">
    <cfRule type="expression" dxfId="4180" priority="244">
      <formula>AND(WEEKDAY(BM43,2)=6, OR(INT((DAY(BM43)-1)/7)+1=2, INT((DAY(BM43)-1)/7)+1=4))</formula>
    </cfRule>
  </conditionalFormatting>
  <conditionalFormatting sqref="BM53:BM56">
    <cfRule type="containsText" dxfId="4179" priority="155" operator="containsText" text="休">
      <formula>NOT(ISERROR(SEARCH("休",BM53)))</formula>
    </cfRule>
    <cfRule type="containsText" dxfId="4178" priority="158" operator="containsText" text="休">
      <formula>NOT(ISERROR(SEARCH("休",BM53)))</formula>
    </cfRule>
    <cfRule type="containsText" dxfId="4177" priority="159" operator="containsText" text="休">
      <formula>NOT(ISERROR(SEARCH("休",BM53)))</formula>
    </cfRule>
    <cfRule type="containsText" dxfId="4176" priority="156" operator="containsText" text="休">
      <formula>NOT(ISERROR(SEARCH("休",BM53)))</formula>
    </cfRule>
  </conditionalFormatting>
  <conditionalFormatting sqref="BM62">
    <cfRule type="expression" dxfId="4175" priority="243">
      <formula>AND(WEEKDAY(BM60,2)=6, OR(INT((DAY(BM60)-1)/7)+1=2, INT((DAY(BM60)-1)/7)+1=4))</formula>
    </cfRule>
  </conditionalFormatting>
  <conditionalFormatting sqref="BM70:BM73">
    <cfRule type="containsText" dxfId="4174" priority="126" operator="containsText" text="休">
      <formula>NOT(ISERROR(SEARCH("休",BM70)))</formula>
    </cfRule>
    <cfRule type="containsText" dxfId="4173" priority="129" operator="containsText" text="休">
      <formula>NOT(ISERROR(SEARCH("休",BM70)))</formula>
    </cfRule>
    <cfRule type="containsText" dxfId="4172" priority="125" operator="containsText" text="休">
      <formula>NOT(ISERROR(SEARCH("休",BM70)))</formula>
    </cfRule>
    <cfRule type="containsText" dxfId="4171" priority="128" operator="containsText" text="休">
      <formula>NOT(ISERROR(SEARCH("休",BM70)))</formula>
    </cfRule>
  </conditionalFormatting>
  <conditionalFormatting sqref="BM87:BM90">
    <cfRule type="containsText" dxfId="4170" priority="99" operator="containsText" text="休">
      <formula>NOT(ISERROR(SEARCH("休",BM87)))</formula>
    </cfRule>
    <cfRule type="containsText" dxfId="4169" priority="95" operator="containsText" text="休">
      <formula>NOT(ISERROR(SEARCH("休",BM87)))</formula>
    </cfRule>
    <cfRule type="containsText" dxfId="4168" priority="96" operator="containsText" text="休">
      <formula>NOT(ISERROR(SEARCH("休",BM87)))</formula>
    </cfRule>
    <cfRule type="containsText" dxfId="4167" priority="98" operator="containsText" text="休">
      <formula>NOT(ISERROR(SEARCH("休",BM87)))</formula>
    </cfRule>
    <cfRule type="containsText" dxfId="4166" priority="97" operator="containsText" text="休">
      <formula>NOT(ISERROR(SEARCH("休",BM87)))</formula>
    </cfRule>
  </conditionalFormatting>
  <conditionalFormatting sqref="BM96">
    <cfRule type="expression" dxfId="4165" priority="4">
      <formula>AND(WEEKDAY(BM96,2)=6, OR(INT((DAY(BM96)-1)/7)+1=2, INT((DAY(BM96)-1)/7)+1=4))</formula>
    </cfRule>
  </conditionalFormatting>
  <conditionalFormatting sqref="BM104:BM107">
    <cfRule type="containsText" dxfId="4164" priority="92" operator="containsText" text="休">
      <formula>NOT(ISERROR(SEARCH("休",BM104)))</formula>
    </cfRule>
    <cfRule type="containsText" dxfId="4163" priority="94" operator="containsText" text="休">
      <formula>NOT(ISERROR(SEARCH("休",BM104)))</formula>
    </cfRule>
    <cfRule type="containsText" dxfId="4162" priority="93" operator="containsText" text="休">
      <formula>NOT(ISERROR(SEARCH("休",BM104)))</formula>
    </cfRule>
    <cfRule type="containsText" dxfId="4161" priority="91" operator="containsText" text="休">
      <formula>NOT(ISERROR(SEARCH("休",BM104)))</formula>
    </cfRule>
    <cfRule type="containsText" dxfId="4160" priority="90" operator="containsText" text="休">
      <formula>NOT(ISERROR(SEARCH("休",BM104)))</formula>
    </cfRule>
  </conditionalFormatting>
  <conditionalFormatting sqref="BM121:BM124">
    <cfRule type="containsText" dxfId="4159" priority="37" operator="containsText" text="休">
      <formula>NOT(ISERROR(SEARCH("休",BM121)))</formula>
    </cfRule>
    <cfRule type="containsText" dxfId="4158" priority="36" operator="containsText" text="休">
      <formula>NOT(ISERROR(SEARCH("休",BM121)))</formula>
    </cfRule>
    <cfRule type="containsText" dxfId="4157" priority="35" operator="containsText" text="休">
      <formula>NOT(ISERROR(SEARCH("休",BM121)))</formula>
    </cfRule>
    <cfRule type="containsText" dxfId="4156" priority="39" operator="containsText" text="休">
      <formula>NOT(ISERROR(SEARCH("休",BM121)))</formula>
    </cfRule>
    <cfRule type="containsText" dxfId="4155" priority="38" operator="containsText" text="休">
      <formula>NOT(ISERROR(SEARCH("休",BM121)))</formula>
    </cfRule>
  </conditionalFormatting>
  <conditionalFormatting sqref="BM130">
    <cfRule type="expression" dxfId="4154" priority="242">
      <formula>AND(WEEKDAY(BM128,2)=6, OR(INT((DAY(BM128)-1)/7)+1=2, INT((DAY(BM128)-1)/7)+1=4))</formula>
    </cfRule>
  </conditionalFormatting>
  <conditionalFormatting sqref="BM138:BM141">
    <cfRule type="containsText" dxfId="4153" priority="5" operator="containsText" text="休">
      <formula>NOT(ISERROR(SEARCH("休",BM138)))</formula>
    </cfRule>
    <cfRule type="containsText" dxfId="4152" priority="6" operator="containsText" text="休">
      <formula>NOT(ISERROR(SEARCH("休",BM138)))</formula>
    </cfRule>
    <cfRule type="containsText" dxfId="4151" priority="8" operator="containsText" text="休">
      <formula>NOT(ISERROR(SEARCH("休",BM138)))</formula>
    </cfRule>
    <cfRule type="containsText" dxfId="4150" priority="9" operator="containsText" text="休">
      <formula>NOT(ISERROR(SEARCH("休",BM138)))</formula>
    </cfRule>
  </conditionalFormatting>
  <conditionalFormatting sqref="BM36:BN40">
    <cfRule type="containsText" dxfId="4149" priority="187" operator="containsText" text="休">
      <formula>NOT(ISERROR(SEARCH("休",BM36)))</formula>
    </cfRule>
  </conditionalFormatting>
  <conditionalFormatting sqref="BM53:BN57">
    <cfRule type="containsText" dxfId="4148" priority="157" operator="containsText" text="休">
      <formula>NOT(ISERROR(SEARCH("休",BM53)))</formula>
    </cfRule>
  </conditionalFormatting>
  <conditionalFormatting sqref="BM70:BN74">
    <cfRule type="containsText" dxfId="4147" priority="127" operator="containsText" text="休">
      <formula>NOT(ISERROR(SEARCH("休",BM70)))</formula>
    </cfRule>
  </conditionalFormatting>
  <conditionalFormatting sqref="BM138:BN142">
    <cfRule type="containsText" dxfId="4146" priority="7" operator="containsText" text="休">
      <formula>NOT(ISERROR(SEARCH("休",BM138)))</formula>
    </cfRule>
  </conditionalFormatting>
  <dataValidations count="3">
    <dataValidation type="list" allowBlank="1" showInputMessage="1" showErrorMessage="1" sqref="N17:T18 N34:T35 N51:T52 N68:T69 N85:T86 Z17:AF18 N102:T103 Z34:AF35 Z51:AF52 Z68:AF69 Z85:AF86 Z102:AF103 AK34:AQ35 N119:T120 N136:T137 C154:I155 Z119:AF120 Z136:AF137 AK17:AQ18 AK51:AQ52 AK68:AQ69 AK85:AQ86 AK102:AQ103 AK119:AQ120 AK136:AQ137 AW17:BC18 AW34:BC35 AW51:BC52 AW68:BC69 AW85:BC86 AW102:BC103 AW119:BC120 AW136:BC137 BH17:BN18 BH34:BN35 BH51:BN52 BH68:BN69 BH85:BN86 BH102:BN103 BH119:BN120 BH136:BN137 C34:I35 C51:I52 C68:I69 C85:I86 C102:I103 C119:I120 C136:I137 C17:I18" xr:uid="{16EB52FD-8599-4AA5-ABFE-35E0DA110643}">
      <formula1>"休,雨"</formula1>
    </dataValidation>
    <dataValidation type="list" allowBlank="1" showInputMessage="1" showErrorMessage="1" sqref="C15:I16 C32:I33 C49:I50 C66:I67 C83:I84 N15:T16 C100:I101 N32:T33 N49:T50 N66:T67 N83:T84 N100:T101 Z32:AF33 C117:I118 C134:I135 C152:I153 N117:T118 N134:T135 Z15:AF16 Z49:AF50 Z66:AF67 Z83:AF84 Z100:AF101 Z117:AF118 Z134:AF135 AK15:AQ16 AK32:AQ33 AK49:AQ50 AK66:AQ67 AK83:AQ84 AK100:AQ101 AK117:AQ118 AK134:AQ135 AW15:BC16 AW32:BC33 AW49:BC50 AW66:BC67 AW83:BC84 AW100:BC101 AW117:BC118 AW134:BC135 BH15:BN16 BH32:BN33 BH49:BN50 BH66:BN67 BH83:BN84 BH100:BN101 BH117:BN118 BH134:BN135" xr:uid="{8E5A90CE-28E6-4B8E-88E4-389E22375A91}">
      <formula1>"休"</formula1>
    </dataValidation>
    <dataValidation type="list" allowBlank="1" showInputMessage="1" showErrorMessage="1" sqref="C13:I14 C30:I31 C47:I48 C64:I65 C81:I82 N13:T14 C98:I99 N30:T31 N47:T48 N64:T65 N81:T82 N98:T99 Z30:AF31 C115:I116 C132:I133 C150:I151 N115:T116 N132:T133 Z13:AF14 Z47:AF48 Z64:AF65 Z81:AF82 Z98:AF99 Z115:AF116 Z132:AF133 AK13:AQ14 AK30:AQ31 AK47:AQ48 AK64:AQ65 AK81:AQ82 AK98:AQ99 AK115:AQ116 AK132:AQ133 AW13:BC14 AW30:BC31 AW47:BC48 AW64:BC65 AW81:BC82 AW98:BC99 AW115:BC116 AW132:BC133 BH13:BN14 BH30:BN31 BH47:BN48 BH64:BN65 BH81:BN82 BH98:BN99 BH115:BN116 BH132:BN133" xr:uid="{EDBC1BE7-2523-4201-9956-3B094C5D0E1D}">
      <formula1>"夏休,冬休,中止,制作,その他"</formula1>
    </dataValidation>
  </dataValidations>
  <pageMargins left="0.23622047244094491" right="0.23622047244094491" top="0.74803149606299213" bottom="0.74803149606299213" header="0.31496062992125984" footer="0.31496062992125984"/>
  <pageSetup paperSize="9" scale="52" orientation="portrait" r:id="rId1"/>
  <rowBreaks count="1" manualBreakCount="1">
    <brk id="144" max="23" man="1"/>
  </rowBreaks>
  <colBreaks count="2" manualBreakCount="2">
    <brk id="23" max="141" man="1"/>
    <brk id="46" max="141" man="1"/>
  </colBreaks>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91BA1-AF55-4CCF-8AB7-73700441AB94}">
  <dimension ref="A1:AR531"/>
  <sheetViews>
    <sheetView view="pageBreakPreview" zoomScale="85" zoomScaleNormal="70" zoomScaleSheetLayoutView="85" workbookViewId="0">
      <selection activeCell="Q17" sqref="Q17"/>
    </sheetView>
  </sheetViews>
  <sheetFormatPr defaultColWidth="9" defaultRowHeight="13.2"/>
  <cols>
    <col min="1" max="1" width="1.77734375" style="1664" customWidth="1"/>
    <col min="2" max="2" width="5.33203125" style="1664" customWidth="1"/>
    <col min="3" max="4" width="7.77734375" style="1664" customWidth="1"/>
    <col min="5" max="5" width="10" style="1665" customWidth="1"/>
    <col min="6" max="36" width="3.77734375" style="1665" customWidth="1"/>
    <col min="37" max="37" width="7.109375" style="1664" customWidth="1"/>
    <col min="38" max="38" width="7.109375" style="1665" customWidth="1"/>
    <col min="39" max="39" width="7.109375" style="1664" customWidth="1"/>
    <col min="40" max="40" width="9.77734375" style="1667" customWidth="1"/>
    <col min="41" max="41" width="9.109375" style="1664" customWidth="1"/>
    <col min="42" max="16384" width="9" style="1664"/>
  </cols>
  <sheetData>
    <row r="1" spans="1:41" ht="19.2">
      <c r="A1" s="1662" t="s">
        <v>2274</v>
      </c>
      <c r="B1" s="1663"/>
      <c r="P1" s="1666"/>
      <c r="AK1" s="1665"/>
      <c r="AO1" s="1668"/>
    </row>
    <row r="2" spans="1:41" ht="19.2">
      <c r="B2" s="1663"/>
      <c r="P2" s="1666"/>
      <c r="AI2" s="1664"/>
      <c r="AJ2" s="1669"/>
      <c r="AK2" s="1669"/>
      <c r="AL2" s="1669" t="s">
        <v>2275</v>
      </c>
      <c r="AM2" s="4348" t="s">
        <v>2534</v>
      </c>
      <c r="AN2" s="4348"/>
      <c r="AO2" s="4348"/>
    </row>
    <row r="3" spans="1:41" ht="19.2">
      <c r="B3" s="1663"/>
      <c r="P3" s="1666"/>
      <c r="AL3" s="1668"/>
    </row>
    <row r="4" spans="1:41" ht="19.8" thickBot="1">
      <c r="B4" s="1663"/>
      <c r="P4" s="1666"/>
      <c r="AL4" s="1668"/>
      <c r="AM4" s="4349" t="s">
        <v>2276</v>
      </c>
      <c r="AN4" s="4349"/>
      <c r="AO4" s="4349"/>
    </row>
    <row r="5" spans="1:41" ht="13.5" customHeight="1">
      <c r="B5" s="1670" t="s">
        <v>2277</v>
      </c>
      <c r="C5" s="1670"/>
      <c r="E5" s="1665" t="s">
        <v>1054</v>
      </c>
      <c r="F5" s="4350" t="str">
        <f>入力シート!C10</f>
        <v>○○校区道路改良工事</v>
      </c>
      <c r="G5" s="4350"/>
      <c r="H5" s="4350"/>
      <c r="I5" s="4350"/>
      <c r="J5" s="4350"/>
      <c r="K5" s="4350"/>
      <c r="L5" s="4350"/>
      <c r="M5" s="4350"/>
      <c r="N5" s="1664"/>
      <c r="O5" s="1671"/>
      <c r="P5" s="4351" t="s">
        <v>2278</v>
      </c>
      <c r="Q5" s="4352"/>
      <c r="R5" s="4352"/>
      <c r="S5" s="4352"/>
      <c r="T5" s="4352"/>
      <c r="U5" s="4355" t="str">
        <f>IF(AND(U7="未達成",AO8&lt;0.285),"未達成","達成")</f>
        <v>未達成</v>
      </c>
      <c r="V5" s="4355"/>
      <c r="W5" s="4355"/>
      <c r="X5" s="4356"/>
      <c r="Y5" s="1664"/>
      <c r="Z5" s="1664"/>
      <c r="AA5" s="4359" t="s">
        <v>2279</v>
      </c>
      <c r="AB5" s="4359"/>
      <c r="AC5" s="4341" t="s">
        <v>2280</v>
      </c>
      <c r="AD5" s="4341"/>
      <c r="AE5" s="4341"/>
      <c r="AF5" s="4341"/>
      <c r="AG5" s="4341" t="s">
        <v>2281</v>
      </c>
      <c r="AH5" s="4341"/>
      <c r="AI5" s="4341"/>
      <c r="AJ5" s="4341"/>
      <c r="AK5" s="4301" t="s">
        <v>1050</v>
      </c>
      <c r="AL5" s="4360" t="s">
        <v>2282</v>
      </c>
      <c r="AM5" s="4301" t="s">
        <v>2283</v>
      </c>
      <c r="AN5" s="4333" t="s">
        <v>2284</v>
      </c>
      <c r="AO5" s="4301" t="s">
        <v>2285</v>
      </c>
    </row>
    <row r="6" spans="1:41" ht="13.5" customHeight="1">
      <c r="B6" s="1670" t="s">
        <v>2286</v>
      </c>
      <c r="C6" s="1670"/>
      <c r="E6" s="1665" t="s">
        <v>1054</v>
      </c>
      <c r="F6" s="4361">
        <v>46114</v>
      </c>
      <c r="G6" s="4361"/>
      <c r="H6" s="4361"/>
      <c r="I6" s="4361"/>
      <c r="J6" s="4361"/>
      <c r="K6" s="1675"/>
      <c r="L6" s="1676"/>
      <c r="M6" s="1676"/>
      <c r="N6" s="1664"/>
      <c r="O6" s="1677"/>
      <c r="P6" s="4353"/>
      <c r="Q6" s="4354"/>
      <c r="R6" s="4354"/>
      <c r="S6" s="4354"/>
      <c r="T6" s="4354"/>
      <c r="U6" s="4357"/>
      <c r="V6" s="4357"/>
      <c r="W6" s="4357"/>
      <c r="X6" s="4358"/>
      <c r="Y6" s="1664"/>
      <c r="Z6" s="1664"/>
      <c r="AA6" s="4359"/>
      <c r="AB6" s="4359"/>
      <c r="AC6" s="4341"/>
      <c r="AD6" s="4341"/>
      <c r="AE6" s="4341"/>
      <c r="AF6" s="4341"/>
      <c r="AG6" s="4341"/>
      <c r="AH6" s="4341"/>
      <c r="AI6" s="4341"/>
      <c r="AJ6" s="4341"/>
      <c r="AK6" s="4301"/>
      <c r="AL6" s="4360"/>
      <c r="AM6" s="4301"/>
      <c r="AN6" s="4333"/>
      <c r="AO6" s="4301"/>
    </row>
    <row r="7" spans="1:41" ht="13.5" customHeight="1">
      <c r="B7" s="1670" t="s">
        <v>2287</v>
      </c>
      <c r="C7" s="1670"/>
      <c r="E7" s="1665" t="s">
        <v>1054</v>
      </c>
      <c r="F7" s="4362">
        <f>入力シート!C15</f>
        <v>46295</v>
      </c>
      <c r="G7" s="4362"/>
      <c r="H7" s="4362"/>
      <c r="I7" s="4362"/>
      <c r="J7" s="4362"/>
      <c r="K7" s="1675"/>
      <c r="L7" s="1676"/>
      <c r="M7" s="1676"/>
      <c r="N7" s="1664"/>
      <c r="O7" s="1678"/>
      <c r="P7" s="4363" t="s">
        <v>2288</v>
      </c>
      <c r="Q7" s="4364"/>
      <c r="R7" s="4364"/>
      <c r="S7" s="4364"/>
      <c r="T7" s="4364"/>
      <c r="U7" s="4367" t="str">
        <f>IF(COUNTIF(AO24:AO525,"NG")&gt;=1,"未達成","達成")</f>
        <v>未達成</v>
      </c>
      <c r="V7" s="4367"/>
      <c r="W7" s="4367"/>
      <c r="X7" s="4368"/>
      <c r="Y7" s="1664"/>
      <c r="Z7" s="1664"/>
      <c r="AA7" s="4359"/>
      <c r="AB7" s="4359"/>
      <c r="AC7" s="4341"/>
      <c r="AD7" s="4341"/>
      <c r="AE7" s="4341"/>
      <c r="AF7" s="4341"/>
      <c r="AG7" s="4341"/>
      <c r="AH7" s="4341"/>
      <c r="AI7" s="4341"/>
      <c r="AJ7" s="4341"/>
      <c r="AK7" s="1679" t="s">
        <v>2289</v>
      </c>
      <c r="AL7" s="1680" t="s">
        <v>2290</v>
      </c>
      <c r="AM7" s="1681" t="s">
        <v>2291</v>
      </c>
      <c r="AN7" s="1682" t="s">
        <v>2292</v>
      </c>
      <c r="AO7" s="1679" t="s">
        <v>2293</v>
      </c>
    </row>
    <row r="8" spans="1:41" ht="13.5" customHeight="1" thickBot="1">
      <c r="B8" s="1683"/>
      <c r="C8" s="1684"/>
      <c r="E8" s="1669"/>
      <c r="F8" s="1675"/>
      <c r="G8" s="1684"/>
      <c r="H8" s="1675"/>
      <c r="I8" s="1675"/>
      <c r="J8" s="1675"/>
      <c r="K8" s="1675"/>
      <c r="L8" s="1675"/>
      <c r="M8" s="1675"/>
      <c r="N8" s="1664"/>
      <c r="O8" s="1664"/>
      <c r="P8" s="4365"/>
      <c r="Q8" s="4366"/>
      <c r="R8" s="4366"/>
      <c r="S8" s="4366"/>
      <c r="T8" s="4366"/>
      <c r="U8" s="4369"/>
      <c r="V8" s="4369"/>
      <c r="W8" s="4369"/>
      <c r="X8" s="4370"/>
      <c r="Y8" s="1664"/>
      <c r="Z8" s="1664"/>
      <c r="AA8" s="4371" t="s">
        <v>2294</v>
      </c>
      <c r="AB8" s="4371"/>
      <c r="AC8" s="4372" t="s">
        <v>2295</v>
      </c>
      <c r="AD8" s="4372"/>
      <c r="AE8" s="4372"/>
      <c r="AF8" s="4372"/>
      <c r="AG8" s="4373" t="s">
        <v>2296</v>
      </c>
      <c r="AH8" s="4373"/>
      <c r="AI8" s="4373"/>
      <c r="AJ8" s="4373"/>
      <c r="AK8" s="1685">
        <f>IFERROR((AK29+AK53+AK77+AK101+AK125+AK149+AK173+AK197+AK221+AK245+AK269+AK293+AK317+AK341+AK365+AK389+AK413+AK437+AK461+AK485+AK509),"")</f>
        <v>182</v>
      </c>
      <c r="AL8" s="1685">
        <f>IFERROR((AL29+AL53+AL77+AL101+AL125+AL149+AL173+AL197+AL221+AL245+AL269+AL293+AL317+AL341+AL365+AL389+AL413+AL437+AL461+AL485+AL509),"")</f>
        <v>0</v>
      </c>
      <c r="AM8" s="1685">
        <f>IFERROR((AM29+AM53+AM77+AM101+AM125+AM149+AM173+AM197+AM221+AM245+AM269+AM293+AM317+AM341+AM365+AM389+AM413+AM437+AM461+AM485+AM509),"")</f>
        <v>0</v>
      </c>
      <c r="AN8" s="1686">
        <f>IFERROR(ROUND(AM8/AK8,3),"")</f>
        <v>0</v>
      </c>
      <c r="AO8" s="4374">
        <f>ROUND(AVERAGE(AN8:AN21),3)</f>
        <v>0</v>
      </c>
    </row>
    <row r="9" spans="1:41" ht="13.5" customHeight="1">
      <c r="B9" s="4336" t="s">
        <v>1059</v>
      </c>
      <c r="C9" s="4336"/>
      <c r="E9" s="1665" t="s">
        <v>1054</v>
      </c>
      <c r="F9" s="4337">
        <f>+F7-F6+1</f>
        <v>182</v>
      </c>
      <c r="G9" s="4337"/>
      <c r="H9" s="4337"/>
      <c r="I9" s="1687"/>
      <c r="J9" s="1675"/>
      <c r="K9" s="1675"/>
      <c r="L9" s="1675"/>
      <c r="M9" s="1675"/>
      <c r="N9" s="1664"/>
      <c r="O9" s="1664"/>
      <c r="P9" s="1664"/>
      <c r="Q9" s="1664"/>
      <c r="R9" s="1664"/>
      <c r="S9" s="1664"/>
      <c r="T9" s="1664"/>
      <c r="U9" s="1664"/>
      <c r="V9" s="1664"/>
      <c r="W9" s="1664"/>
      <c r="X9" s="1664"/>
      <c r="Y9" s="1688"/>
      <c r="Z9" s="1664"/>
      <c r="AA9" s="4371"/>
      <c r="AB9" s="4371"/>
      <c r="AC9" s="4372"/>
      <c r="AD9" s="4372"/>
      <c r="AE9" s="4372"/>
      <c r="AF9" s="4372"/>
      <c r="AG9" s="4338" t="s">
        <v>2297</v>
      </c>
      <c r="AH9" s="4338"/>
      <c r="AI9" s="4338"/>
      <c r="AJ9" s="4338"/>
      <c r="AK9" s="1689">
        <f t="shared" ref="AK9:AM13" si="0">IFERROR((AK30+AK54+AK78+AK102+AK126+AK150+AK174+AK198+AK222+AK246+AK270+AK294+AK318+AK342+AK366+AK390+AK414+AK438+AK462+AK486+AK510),"")</f>
        <v>182</v>
      </c>
      <c r="AL9" s="1689">
        <f t="shared" si="0"/>
        <v>0</v>
      </c>
      <c r="AM9" s="1689">
        <f t="shared" si="0"/>
        <v>0</v>
      </c>
      <c r="AN9" s="1690">
        <f t="shared" ref="AN9:AN12" si="1">IFERROR(ROUND(AM9/AK9,3),"")</f>
        <v>0</v>
      </c>
      <c r="AO9" s="4374"/>
    </row>
    <row r="10" spans="1:41" ht="13.5" customHeight="1">
      <c r="B10" s="1691"/>
      <c r="E10" s="1664"/>
      <c r="F10" s="1664"/>
      <c r="G10" s="1664"/>
      <c r="H10" s="1664"/>
      <c r="I10" s="1664"/>
      <c r="J10" s="1664"/>
      <c r="K10" s="1664"/>
      <c r="L10" s="1664"/>
      <c r="M10" s="1664"/>
      <c r="N10" s="1664"/>
      <c r="O10" s="1664"/>
      <c r="P10" s="1664"/>
      <c r="Q10" s="1664"/>
      <c r="R10" s="1692"/>
      <c r="S10" s="1692"/>
      <c r="T10" s="1693"/>
      <c r="U10" s="1693"/>
      <c r="V10" s="1693"/>
      <c r="X10" s="1688"/>
      <c r="Y10" s="1688"/>
      <c r="Z10" s="1664"/>
      <c r="AA10" s="4371"/>
      <c r="AB10" s="4371"/>
      <c r="AC10" s="4372"/>
      <c r="AD10" s="4372"/>
      <c r="AE10" s="4372"/>
      <c r="AF10" s="4372"/>
      <c r="AG10" s="4338" t="s">
        <v>2298</v>
      </c>
      <c r="AH10" s="4338"/>
      <c r="AI10" s="4338"/>
      <c r="AJ10" s="4338"/>
      <c r="AK10" s="1689">
        <f t="shared" si="0"/>
        <v>182</v>
      </c>
      <c r="AL10" s="1689">
        <f t="shared" si="0"/>
        <v>0</v>
      </c>
      <c r="AM10" s="1689">
        <f t="shared" si="0"/>
        <v>0</v>
      </c>
      <c r="AN10" s="1690">
        <f t="shared" si="1"/>
        <v>0</v>
      </c>
      <c r="AO10" s="4374"/>
    </row>
    <row r="11" spans="1:41" ht="13.5" customHeight="1">
      <c r="B11" s="1691"/>
      <c r="C11" s="1677"/>
      <c r="D11" s="1677"/>
      <c r="E11" s="1669"/>
      <c r="F11" s="1669"/>
      <c r="G11" s="1669"/>
      <c r="H11" s="1664"/>
      <c r="I11" s="1664"/>
      <c r="J11" s="1664"/>
      <c r="K11" s="1664"/>
      <c r="L11" s="1664"/>
      <c r="M11" s="1664"/>
      <c r="N11" s="1664"/>
      <c r="O11" s="1664"/>
      <c r="P11" s="1664"/>
      <c r="Q11" s="1664"/>
      <c r="R11" s="1692"/>
      <c r="S11" s="1692"/>
      <c r="T11" s="1693"/>
      <c r="U11" s="1693"/>
      <c r="V11" s="1693"/>
      <c r="X11" s="1688"/>
      <c r="Y11" s="1688"/>
      <c r="Z11" s="1664"/>
      <c r="AA11" s="4371"/>
      <c r="AB11" s="4371"/>
      <c r="AC11" s="4372"/>
      <c r="AD11" s="4372"/>
      <c r="AE11" s="4372"/>
      <c r="AF11" s="4372"/>
      <c r="AG11" s="4338" t="s">
        <v>2299</v>
      </c>
      <c r="AH11" s="4338"/>
      <c r="AI11" s="4338"/>
      <c r="AJ11" s="4338"/>
      <c r="AK11" s="1689">
        <f t="shared" si="0"/>
        <v>182</v>
      </c>
      <c r="AL11" s="1689">
        <f t="shared" si="0"/>
        <v>0</v>
      </c>
      <c r="AM11" s="1689">
        <f t="shared" si="0"/>
        <v>0</v>
      </c>
      <c r="AN11" s="1690">
        <f t="shared" si="1"/>
        <v>0</v>
      </c>
      <c r="AO11" s="4374"/>
    </row>
    <row r="12" spans="1:41" ht="13.5" customHeight="1">
      <c r="B12" s="1691"/>
      <c r="C12" s="1677"/>
      <c r="D12" s="1677"/>
      <c r="E12" s="1669"/>
      <c r="F12" s="1669"/>
      <c r="G12" s="1669"/>
      <c r="H12" s="1664"/>
      <c r="I12" s="1664"/>
      <c r="J12" s="1664"/>
      <c r="K12" s="1664"/>
      <c r="L12" s="1664"/>
      <c r="M12" s="1664"/>
      <c r="N12" s="1664"/>
      <c r="O12" s="1664"/>
      <c r="P12" s="1664"/>
      <c r="Q12" s="1664"/>
      <c r="R12" s="1692"/>
      <c r="S12" s="1692"/>
      <c r="T12" s="1693"/>
      <c r="U12" s="1693"/>
      <c r="V12" s="1693"/>
      <c r="Z12" s="1664"/>
      <c r="AA12" s="4371"/>
      <c r="AB12" s="4371"/>
      <c r="AC12" s="4372"/>
      <c r="AD12" s="4372"/>
      <c r="AE12" s="4372"/>
      <c r="AF12" s="4372"/>
      <c r="AG12" s="4339" t="s">
        <v>2300</v>
      </c>
      <c r="AH12" s="4339"/>
      <c r="AI12" s="4339"/>
      <c r="AJ12" s="4339"/>
      <c r="AK12" s="1689">
        <f t="shared" si="0"/>
        <v>182</v>
      </c>
      <c r="AL12" s="1689">
        <f t="shared" si="0"/>
        <v>0</v>
      </c>
      <c r="AM12" s="1689">
        <f t="shared" si="0"/>
        <v>0</v>
      </c>
      <c r="AN12" s="1690">
        <f t="shared" si="1"/>
        <v>0</v>
      </c>
      <c r="AO12" s="4374"/>
    </row>
    <row r="13" spans="1:41" ht="13.5" customHeight="1">
      <c r="B13" s="1691"/>
      <c r="C13" s="1677"/>
      <c r="D13" s="1677"/>
      <c r="E13" s="1669"/>
      <c r="F13" s="1669"/>
      <c r="G13" s="1669"/>
      <c r="H13" s="1664"/>
      <c r="I13" s="1664"/>
      <c r="J13" s="1664"/>
      <c r="K13" s="1664"/>
      <c r="L13" s="1664"/>
      <c r="M13" s="1664"/>
      <c r="N13" s="1664"/>
      <c r="O13" s="1664"/>
      <c r="P13" s="1664"/>
      <c r="Q13" s="1664"/>
      <c r="R13" s="1692"/>
      <c r="S13" s="1692"/>
      <c r="T13" s="1693"/>
      <c r="U13" s="1693"/>
      <c r="V13" s="1693"/>
      <c r="Z13" s="1664"/>
      <c r="AA13" s="4371"/>
      <c r="AB13" s="4371"/>
      <c r="AC13" s="4372"/>
      <c r="AD13" s="4372"/>
      <c r="AE13" s="4372"/>
      <c r="AF13" s="4372"/>
      <c r="AG13" s="4340"/>
      <c r="AH13" s="4340"/>
      <c r="AI13" s="4340"/>
      <c r="AJ13" s="4340"/>
      <c r="AK13" s="1694" t="str">
        <f t="shared" si="0"/>
        <v/>
      </c>
      <c r="AL13" s="1695" t="str">
        <f t="shared" si="0"/>
        <v/>
      </c>
      <c r="AM13" s="1695" t="str">
        <f t="shared" si="0"/>
        <v/>
      </c>
      <c r="AN13" s="1696" t="str">
        <f>IFERROR(ROUND(AM13/AK13,3),"")</f>
        <v/>
      </c>
      <c r="AO13" s="4374"/>
    </row>
    <row r="14" spans="1:41" ht="13.5" customHeight="1">
      <c r="B14" s="1691"/>
      <c r="C14" s="1677"/>
      <c r="D14" s="1677"/>
      <c r="E14" s="1669"/>
      <c r="F14" s="1669"/>
      <c r="G14" s="1669"/>
      <c r="H14" s="1664"/>
      <c r="I14" s="1664"/>
      <c r="J14" s="1664"/>
      <c r="K14" s="1664"/>
      <c r="L14" s="1664"/>
      <c r="M14" s="1664"/>
      <c r="N14" s="1664"/>
      <c r="O14" s="1664"/>
      <c r="P14" s="1664"/>
      <c r="Q14" s="1664"/>
      <c r="R14" s="1692"/>
      <c r="S14" s="1692"/>
      <c r="T14" s="1693"/>
      <c r="U14" s="1693"/>
      <c r="V14" s="1693"/>
      <c r="Y14" s="1664"/>
      <c r="Z14" s="1664"/>
      <c r="AA14" s="4341" t="s">
        <v>2301</v>
      </c>
      <c r="AB14" s="4341"/>
      <c r="AC14" s="4342" t="s">
        <v>2302</v>
      </c>
      <c r="AD14" s="4342"/>
      <c r="AE14" s="4342"/>
      <c r="AF14" s="4342"/>
      <c r="AG14" s="4343" t="s">
        <v>2296</v>
      </c>
      <c r="AH14" s="4343"/>
      <c r="AI14" s="4343"/>
      <c r="AJ14" s="4344"/>
      <c r="AK14" s="1685">
        <f>IFERROR((AK36+AK60+AK84+AK108+AK132+AK156+AK180+AK204+AK228+AK252+AK276+AK300+AK324+AK348+AK372+AK396+AK420+AK444+AK468+AK492+AK516),"")</f>
        <v>182</v>
      </c>
      <c r="AL14" s="1685">
        <f t="shared" ref="AL14:AM15" si="2">IFERROR((AL36+AL60+AL84+AL108+AL132+AL156+AL180+AL204+AL228+AL252+AL276+AL300+AL324+AL348+AL372+AL396+AL420+AL444+AL468+AL492+AL516),"")</f>
        <v>0</v>
      </c>
      <c r="AM14" s="1685">
        <f t="shared" si="2"/>
        <v>0</v>
      </c>
      <c r="AN14" s="1686">
        <f>IFERROR(ROUND(AM14/AK14,3),"")</f>
        <v>0</v>
      </c>
      <c r="AO14" s="4374"/>
    </row>
    <row r="15" spans="1:41" ht="13.5" customHeight="1">
      <c r="B15" s="1691"/>
      <c r="C15" s="1677"/>
      <c r="D15" s="1677"/>
      <c r="E15" s="1669"/>
      <c r="F15" s="1669"/>
      <c r="G15" s="1669"/>
      <c r="H15" s="1664"/>
      <c r="I15" s="1664"/>
      <c r="J15" s="1664"/>
      <c r="K15" s="1664"/>
      <c r="L15" s="1664"/>
      <c r="M15" s="1664"/>
      <c r="N15" s="1664"/>
      <c r="O15" s="1664"/>
      <c r="P15" s="1664"/>
      <c r="Q15" s="1664"/>
      <c r="R15" s="1692"/>
      <c r="S15" s="1692"/>
      <c r="T15" s="1693"/>
      <c r="U15" s="1693"/>
      <c r="V15" s="1693"/>
      <c r="Z15" s="1664"/>
      <c r="AA15" s="4341"/>
      <c r="AB15" s="4341"/>
      <c r="AC15" s="4342"/>
      <c r="AD15" s="4342"/>
      <c r="AE15" s="4342"/>
      <c r="AF15" s="4342"/>
      <c r="AG15" s="4345" t="s">
        <v>2297</v>
      </c>
      <c r="AH15" s="4346"/>
      <c r="AI15" s="4346"/>
      <c r="AJ15" s="4347"/>
      <c r="AK15" s="1689">
        <f>IFERROR((AK37+AK61+AK85+AK109+AK133+AK157+AK181+AK205+AK229+AK253+AK277+AK301+AK325+AK349+AK373+AK397+AK421+AK445+AK469+AK493+AK517),"")</f>
        <v>182</v>
      </c>
      <c r="AL15" s="1689">
        <f t="shared" si="2"/>
        <v>0</v>
      </c>
      <c r="AM15" s="1689">
        <f t="shared" si="2"/>
        <v>0</v>
      </c>
      <c r="AN15" s="1690">
        <f t="shared" ref="AN15:AN17" si="3">IFERROR(ROUND(AM15/AK15,3),"")</f>
        <v>0</v>
      </c>
      <c r="AO15" s="4374"/>
    </row>
    <row r="16" spans="1:41" ht="13.5" customHeight="1">
      <c r="B16" s="1691"/>
      <c r="C16" s="1677"/>
      <c r="D16" s="1677"/>
      <c r="E16" s="1669"/>
      <c r="F16" s="1669"/>
      <c r="G16" s="1669"/>
      <c r="H16" s="1664"/>
      <c r="I16" s="1664"/>
      <c r="J16" s="1664"/>
      <c r="K16" s="1664"/>
      <c r="L16" s="1664"/>
      <c r="M16" s="1664"/>
      <c r="N16" s="1664"/>
      <c r="O16" s="1664"/>
      <c r="P16" s="1664"/>
      <c r="Q16" s="1664"/>
      <c r="R16" s="1692"/>
      <c r="S16" s="1692"/>
      <c r="T16" s="1693"/>
      <c r="U16" s="1693"/>
      <c r="V16" s="1693"/>
      <c r="Z16" s="1664"/>
      <c r="AA16" s="4341"/>
      <c r="AB16" s="4341"/>
      <c r="AC16" s="4342"/>
      <c r="AD16" s="4342"/>
      <c r="AE16" s="4342"/>
      <c r="AF16" s="4342"/>
      <c r="AG16" s="4345"/>
      <c r="AH16" s="4346"/>
      <c r="AI16" s="4346"/>
      <c r="AJ16" s="4347"/>
      <c r="AK16" s="1689" t="str">
        <f t="shared" ref="AK16:AM17" si="4">IFERROR((AK38+AK62+AK86+AK110+AK134+AK158+AK182+AK206+AK230+AK254+AK278+AK302+AK326+AK350+AK374+AK398+AK422+AK446+AK470+AK494+AK518),"")</f>
        <v/>
      </c>
      <c r="AL16" s="1689" t="str">
        <f t="shared" si="4"/>
        <v/>
      </c>
      <c r="AM16" s="1689" t="str">
        <f t="shared" si="4"/>
        <v/>
      </c>
      <c r="AN16" s="1690" t="str">
        <f t="shared" si="3"/>
        <v/>
      </c>
      <c r="AO16" s="4374"/>
    </row>
    <row r="17" spans="1:44" ht="13.5" customHeight="1">
      <c r="B17" s="1691"/>
      <c r="C17" s="1677"/>
      <c r="D17" s="1677"/>
      <c r="E17" s="1669"/>
      <c r="F17" s="1669"/>
      <c r="G17" s="1669"/>
      <c r="H17" s="1664"/>
      <c r="I17" s="1664"/>
      <c r="J17" s="1664"/>
      <c r="K17" s="1664"/>
      <c r="L17" s="1664"/>
      <c r="M17" s="1664"/>
      <c r="N17" s="1664"/>
      <c r="O17" s="1664"/>
      <c r="P17" s="1664"/>
      <c r="Q17" s="1664"/>
      <c r="R17" s="1692"/>
      <c r="S17" s="1692"/>
      <c r="T17" s="1693"/>
      <c r="U17" s="1693"/>
      <c r="V17" s="1693"/>
      <c r="Z17" s="1664"/>
      <c r="AA17" s="4341"/>
      <c r="AB17" s="4341"/>
      <c r="AC17" s="4342"/>
      <c r="AD17" s="4342"/>
      <c r="AE17" s="4342"/>
      <c r="AF17" s="4342"/>
      <c r="AG17" s="4340"/>
      <c r="AH17" s="4340"/>
      <c r="AI17" s="4340"/>
      <c r="AJ17" s="4340"/>
      <c r="AK17" s="1695" t="str">
        <f t="shared" si="4"/>
        <v/>
      </c>
      <c r="AL17" s="1695" t="str">
        <f t="shared" si="4"/>
        <v/>
      </c>
      <c r="AM17" s="1695" t="str">
        <f t="shared" si="4"/>
        <v/>
      </c>
      <c r="AN17" s="1696" t="str">
        <f t="shared" si="3"/>
        <v/>
      </c>
      <c r="AO17" s="4374"/>
    </row>
    <row r="18" spans="1:44" ht="13.5" customHeight="1">
      <c r="B18" s="1691"/>
      <c r="C18" s="1677"/>
      <c r="D18" s="1677"/>
      <c r="E18" s="1669"/>
      <c r="F18" s="1669"/>
      <c r="G18" s="1669"/>
      <c r="H18" s="1664"/>
      <c r="I18" s="1664"/>
      <c r="J18" s="1664"/>
      <c r="K18" s="1664"/>
      <c r="L18" s="1664"/>
      <c r="M18" s="1664"/>
      <c r="N18" s="1664"/>
      <c r="O18" s="1664"/>
      <c r="P18" s="1664"/>
      <c r="Q18" s="1664"/>
      <c r="R18" s="1692"/>
      <c r="S18" s="1692"/>
      <c r="T18" s="1693"/>
      <c r="U18" s="1693"/>
      <c r="V18" s="1693"/>
      <c r="Z18" s="1664"/>
      <c r="AA18" s="4341"/>
      <c r="AB18" s="4341"/>
      <c r="AC18" s="4342" t="s">
        <v>2303</v>
      </c>
      <c r="AD18" s="4342"/>
      <c r="AE18" s="4342"/>
      <c r="AF18" s="4342"/>
      <c r="AG18" s="4342" t="s">
        <v>2297</v>
      </c>
      <c r="AH18" s="4342"/>
      <c r="AI18" s="4342"/>
      <c r="AJ18" s="4342"/>
      <c r="AK18" s="1685">
        <f>IFERROR((AK41+AK65+AK89+AK113+AK137+AK161+AK185+AK209+AK233+AK257+AK281+AK305+AK329+AK353+AK377+AK401+AK425+AK449+AK473+AK497+AK521),"")</f>
        <v>182</v>
      </c>
      <c r="AL18" s="1685">
        <f t="shared" ref="AL18:AM18" si="5">IFERROR((AL41+AL65+AL89+AL113+AL137+AL161+AL185+AL209+AL233+AL257+AL281+AL305+AL329+AL353+AL377+AL401+AL425+AL449+AL473+AL497+AL521),"")</f>
        <v>0</v>
      </c>
      <c r="AM18" s="1685">
        <f t="shared" si="5"/>
        <v>0</v>
      </c>
      <c r="AN18" s="1686">
        <f>IFERROR(ROUND(AM18/AK18,3),"")</f>
        <v>0</v>
      </c>
      <c r="AO18" s="4374"/>
    </row>
    <row r="19" spans="1:44" ht="13.5" customHeight="1">
      <c r="B19" s="1691"/>
      <c r="C19" s="1677"/>
      <c r="D19" s="1677"/>
      <c r="E19" s="1669"/>
      <c r="F19" s="1669"/>
      <c r="G19" s="1669"/>
      <c r="H19" s="1664"/>
      <c r="I19" s="1664"/>
      <c r="J19" s="1664"/>
      <c r="K19" s="1664"/>
      <c r="L19" s="1664"/>
      <c r="M19" s="1664"/>
      <c r="N19" s="1664"/>
      <c r="O19" s="1664"/>
      <c r="P19" s="1664"/>
      <c r="Q19" s="1664"/>
      <c r="R19" s="1692"/>
      <c r="S19" s="1692"/>
      <c r="T19" s="1693"/>
      <c r="U19" s="1693"/>
      <c r="V19" s="1693"/>
      <c r="AA19" s="4341"/>
      <c r="AB19" s="4341"/>
      <c r="AC19" s="4342"/>
      <c r="AD19" s="4342"/>
      <c r="AE19" s="4342"/>
      <c r="AF19" s="4342"/>
      <c r="AG19" s="4342"/>
      <c r="AH19" s="4342"/>
      <c r="AI19" s="4342"/>
      <c r="AJ19" s="4342"/>
      <c r="AK19" s="1689" t="str">
        <f t="shared" ref="AK19:AM21" si="6">IFERROR((AK42+AK66+AK90+AK114+AK138+AK162+AK186+AK210+AK234+AK258+AK282+AK306+AK330+AK354+AK378+AK402+AK426+AK450+AK474+AK498+AK522),"")</f>
        <v/>
      </c>
      <c r="AL19" s="1689" t="str">
        <f t="shared" si="6"/>
        <v/>
      </c>
      <c r="AM19" s="1689" t="str">
        <f t="shared" si="6"/>
        <v/>
      </c>
      <c r="AN19" s="1690" t="str">
        <f t="shared" ref="AN19:AN21" si="7">IFERROR(ROUND(AM19/AK19,3),"")</f>
        <v/>
      </c>
      <c r="AO19" s="4374"/>
    </row>
    <row r="20" spans="1:44" ht="13.5" customHeight="1">
      <c r="B20" s="1691"/>
      <c r="C20" s="1677"/>
      <c r="D20" s="1677"/>
      <c r="E20" s="1669"/>
      <c r="F20" s="1669"/>
      <c r="G20" s="1669"/>
      <c r="H20" s="1664"/>
      <c r="I20" s="1664"/>
      <c r="J20" s="1664"/>
      <c r="K20" s="1664"/>
      <c r="L20" s="1664"/>
      <c r="M20" s="1664"/>
      <c r="N20" s="1664"/>
      <c r="O20" s="1664"/>
      <c r="P20" s="1664"/>
      <c r="Q20" s="1664"/>
      <c r="R20" s="1692"/>
      <c r="S20" s="1692"/>
      <c r="T20" s="1693"/>
      <c r="U20" s="1693"/>
      <c r="V20" s="1693"/>
      <c r="W20" s="1697"/>
      <c r="X20" s="1697"/>
      <c r="Y20" s="1697"/>
      <c r="Z20" s="1697"/>
      <c r="AA20" s="4341"/>
      <c r="AB20" s="4341"/>
      <c r="AC20" s="4342"/>
      <c r="AD20" s="4342"/>
      <c r="AE20" s="4342"/>
      <c r="AF20" s="4342"/>
      <c r="AG20" s="4342"/>
      <c r="AH20" s="4342"/>
      <c r="AI20" s="4342"/>
      <c r="AJ20" s="4342"/>
      <c r="AK20" s="1689" t="str">
        <f t="shared" si="6"/>
        <v/>
      </c>
      <c r="AL20" s="1689" t="str">
        <f t="shared" si="6"/>
        <v/>
      </c>
      <c r="AM20" s="1689" t="str">
        <f t="shared" si="6"/>
        <v/>
      </c>
      <c r="AN20" s="1690" t="str">
        <f t="shared" si="7"/>
        <v/>
      </c>
      <c r="AO20" s="4374"/>
    </row>
    <row r="21" spans="1:44" ht="13.5" customHeight="1">
      <c r="B21" s="1691"/>
      <c r="C21" s="1677"/>
      <c r="D21" s="1677"/>
      <c r="E21" s="1669"/>
      <c r="F21" s="1669"/>
      <c r="G21" s="1669"/>
      <c r="H21" s="1664"/>
      <c r="I21" s="1664"/>
      <c r="J21" s="1664"/>
      <c r="K21" s="1664"/>
      <c r="L21" s="1664"/>
      <c r="M21" s="1664"/>
      <c r="N21" s="1664"/>
      <c r="O21" s="1664"/>
      <c r="P21" s="1664"/>
      <c r="Q21" s="1664"/>
      <c r="R21" s="1692"/>
      <c r="S21" s="1692"/>
      <c r="T21" s="1693"/>
      <c r="U21" s="1693"/>
      <c r="V21" s="1693"/>
      <c r="W21" s="1697"/>
      <c r="X21" s="1697"/>
      <c r="Y21" s="1697"/>
      <c r="Z21" s="1697"/>
      <c r="AA21" s="4341"/>
      <c r="AB21" s="4341"/>
      <c r="AC21" s="4342"/>
      <c r="AD21" s="4342"/>
      <c r="AE21" s="4342"/>
      <c r="AF21" s="4342"/>
      <c r="AG21" s="4342"/>
      <c r="AH21" s="4342"/>
      <c r="AI21" s="4342"/>
      <c r="AJ21" s="4342"/>
      <c r="AK21" s="1698" t="str">
        <f t="shared" si="6"/>
        <v/>
      </c>
      <c r="AL21" s="1698" t="str">
        <f t="shared" si="6"/>
        <v/>
      </c>
      <c r="AM21" s="1698" t="str">
        <f t="shared" si="6"/>
        <v/>
      </c>
      <c r="AN21" s="1699" t="str">
        <f t="shared" si="7"/>
        <v/>
      </c>
      <c r="AO21" s="4374"/>
    </row>
    <row r="22" spans="1:44" ht="18" customHeight="1">
      <c r="E22" s="1700"/>
      <c r="F22" s="1700"/>
      <c r="G22" s="1700"/>
      <c r="H22" s="1700"/>
      <c r="J22" s="1701"/>
      <c r="K22" s="1701"/>
      <c r="L22" s="1701"/>
      <c r="M22" s="1701"/>
      <c r="N22" s="1702"/>
      <c r="O22" s="1703"/>
      <c r="P22" s="1703"/>
      <c r="Q22" s="1703"/>
      <c r="S22" s="1704"/>
      <c r="T22" s="1704"/>
      <c r="U22" s="1704"/>
      <c r="AD22" s="1705"/>
      <c r="AE22" s="1706"/>
      <c r="AF22" s="1706"/>
      <c r="AG22" s="1706"/>
      <c r="AH22" s="1706"/>
      <c r="AI22" s="1706"/>
      <c r="AJ22" s="1706"/>
      <c r="AK22" s="1706"/>
      <c r="AL22" s="1707"/>
    </row>
    <row r="23" spans="1:44" ht="13.5" hidden="1" customHeight="1">
      <c r="F23" s="1664">
        <f>YEAR(F6)</f>
        <v>2026</v>
      </c>
      <c r="G23" s="1664">
        <f>MONTH(F6)</f>
        <v>4</v>
      </c>
      <c r="H23" s="1664"/>
      <c r="I23" s="1708">
        <f>DATE(F23,G23,1)</f>
        <v>46113</v>
      </c>
    </row>
    <row r="24" spans="1:44" ht="13.5" customHeight="1">
      <c r="B24" s="4313"/>
      <c r="C24" s="4314"/>
      <c r="D24" s="4315"/>
      <c r="E24" s="1710" t="s">
        <v>2266</v>
      </c>
      <c r="F24" s="4322">
        <f>F25</f>
        <v>46113</v>
      </c>
      <c r="G24" s="4323"/>
      <c r="H24" s="4323"/>
      <c r="I24" s="4323"/>
      <c r="J24" s="4323"/>
      <c r="K24" s="4323"/>
      <c r="L24" s="4323"/>
      <c r="M24" s="4323"/>
      <c r="N24" s="4323"/>
      <c r="O24" s="4323"/>
      <c r="P24" s="4323"/>
      <c r="Q24" s="4323"/>
      <c r="R24" s="4323"/>
      <c r="S24" s="4323"/>
      <c r="T24" s="4323"/>
      <c r="U24" s="4323"/>
      <c r="V24" s="4323"/>
      <c r="W24" s="4323"/>
      <c r="X24" s="4323"/>
      <c r="Y24" s="4323"/>
      <c r="Z24" s="4323"/>
      <c r="AA24" s="4323"/>
      <c r="AB24" s="4323"/>
      <c r="AC24" s="4323"/>
      <c r="AD24" s="4323"/>
      <c r="AE24" s="4323"/>
      <c r="AF24" s="4323"/>
      <c r="AG24" s="4323"/>
      <c r="AH24" s="4323"/>
      <c r="AI24" s="4323"/>
      <c r="AJ24" s="4323"/>
      <c r="AK24" s="4301" t="s">
        <v>2304</v>
      </c>
      <c r="AL24" s="4334" t="s">
        <v>2305</v>
      </c>
      <c r="AM24" s="4301" t="s">
        <v>2283</v>
      </c>
      <c r="AN24" s="4333" t="s">
        <v>2306</v>
      </c>
      <c r="AO24" s="4301" t="s">
        <v>2307</v>
      </c>
      <c r="AQ24" s="4302" t="s">
        <v>2308</v>
      </c>
      <c r="AR24" s="4302" t="s">
        <v>2309</v>
      </c>
    </row>
    <row r="25" spans="1:44" ht="13.5" hidden="1" customHeight="1">
      <c r="B25" s="4316"/>
      <c r="C25" s="4317"/>
      <c r="D25" s="4318"/>
      <c r="E25" s="1712"/>
      <c r="F25" s="1713">
        <f>DATE($F23,$G23,1)</f>
        <v>46113</v>
      </c>
      <c r="G25" s="1714">
        <f>F25+1</f>
        <v>46114</v>
      </c>
      <c r="H25" s="1714">
        <f t="shared" ref="H25:AJ25" si="8">G25+1</f>
        <v>46115</v>
      </c>
      <c r="I25" s="1714">
        <f t="shared" si="8"/>
        <v>46116</v>
      </c>
      <c r="J25" s="1714">
        <f t="shared" si="8"/>
        <v>46117</v>
      </c>
      <c r="K25" s="1714">
        <f t="shared" si="8"/>
        <v>46118</v>
      </c>
      <c r="L25" s="1714">
        <f t="shared" si="8"/>
        <v>46119</v>
      </c>
      <c r="M25" s="1714">
        <f t="shared" si="8"/>
        <v>46120</v>
      </c>
      <c r="N25" s="1714">
        <f t="shared" si="8"/>
        <v>46121</v>
      </c>
      <c r="O25" s="1714">
        <f t="shared" si="8"/>
        <v>46122</v>
      </c>
      <c r="P25" s="1714">
        <f t="shared" si="8"/>
        <v>46123</v>
      </c>
      <c r="Q25" s="1714">
        <f t="shared" si="8"/>
        <v>46124</v>
      </c>
      <c r="R25" s="1714">
        <f t="shared" si="8"/>
        <v>46125</v>
      </c>
      <c r="S25" s="1714">
        <f t="shared" si="8"/>
        <v>46126</v>
      </c>
      <c r="T25" s="1714">
        <f t="shared" si="8"/>
        <v>46127</v>
      </c>
      <c r="U25" s="1714">
        <f t="shared" si="8"/>
        <v>46128</v>
      </c>
      <c r="V25" s="1714">
        <f t="shared" si="8"/>
        <v>46129</v>
      </c>
      <c r="W25" s="1714">
        <f t="shared" si="8"/>
        <v>46130</v>
      </c>
      <c r="X25" s="1714">
        <f t="shared" si="8"/>
        <v>46131</v>
      </c>
      <c r="Y25" s="1714">
        <f t="shared" si="8"/>
        <v>46132</v>
      </c>
      <c r="Z25" s="1714">
        <f t="shared" si="8"/>
        <v>46133</v>
      </c>
      <c r="AA25" s="1714">
        <f t="shared" si="8"/>
        <v>46134</v>
      </c>
      <c r="AB25" s="1714">
        <f t="shared" si="8"/>
        <v>46135</v>
      </c>
      <c r="AC25" s="1714">
        <f t="shared" si="8"/>
        <v>46136</v>
      </c>
      <c r="AD25" s="1714">
        <f t="shared" si="8"/>
        <v>46137</v>
      </c>
      <c r="AE25" s="1714">
        <f t="shared" si="8"/>
        <v>46138</v>
      </c>
      <c r="AF25" s="1714">
        <f t="shared" si="8"/>
        <v>46139</v>
      </c>
      <c r="AG25" s="1714">
        <f t="shared" si="8"/>
        <v>46140</v>
      </c>
      <c r="AH25" s="1714">
        <f t="shared" si="8"/>
        <v>46141</v>
      </c>
      <c r="AI25" s="1714">
        <f t="shared" si="8"/>
        <v>46142</v>
      </c>
      <c r="AJ25" s="1715">
        <f t="shared" si="8"/>
        <v>46143</v>
      </c>
      <c r="AK25" s="4301"/>
      <c r="AL25" s="4334"/>
      <c r="AM25" s="4301"/>
      <c r="AN25" s="4333"/>
      <c r="AO25" s="4301"/>
      <c r="AQ25" s="4302"/>
      <c r="AR25" s="4302"/>
    </row>
    <row r="26" spans="1:44" ht="13.5" customHeight="1">
      <c r="B26" s="4316"/>
      <c r="C26" s="4317"/>
      <c r="D26" s="4318"/>
      <c r="E26" s="1712" t="s">
        <v>2267</v>
      </c>
      <c r="F26" s="1716" t="str">
        <f>IF(F25&gt;=F6,F25,"")</f>
        <v/>
      </c>
      <c r="G26" s="1717">
        <f t="shared" ref="G26:AH26" si="9">IF(G25&lt;$F6,"",IF(F25=EOMONTH(DATE($F23,$G23,1),0),"",IF(F25="","",F25+1)))</f>
        <v>46114</v>
      </c>
      <c r="H26" s="1717">
        <f t="shared" si="9"/>
        <v>46115</v>
      </c>
      <c r="I26" s="1717">
        <f t="shared" si="9"/>
        <v>46116</v>
      </c>
      <c r="J26" s="1717">
        <f t="shared" si="9"/>
        <v>46117</v>
      </c>
      <c r="K26" s="1717">
        <f t="shared" si="9"/>
        <v>46118</v>
      </c>
      <c r="L26" s="1717">
        <f t="shared" si="9"/>
        <v>46119</v>
      </c>
      <c r="M26" s="1717">
        <f t="shared" si="9"/>
        <v>46120</v>
      </c>
      <c r="N26" s="1717">
        <f t="shared" si="9"/>
        <v>46121</v>
      </c>
      <c r="O26" s="1717">
        <f t="shared" si="9"/>
        <v>46122</v>
      </c>
      <c r="P26" s="1717">
        <f t="shared" si="9"/>
        <v>46123</v>
      </c>
      <c r="Q26" s="1717">
        <f t="shared" si="9"/>
        <v>46124</v>
      </c>
      <c r="R26" s="1717">
        <f t="shared" si="9"/>
        <v>46125</v>
      </c>
      <c r="S26" s="1717">
        <f t="shared" si="9"/>
        <v>46126</v>
      </c>
      <c r="T26" s="1717">
        <f t="shared" si="9"/>
        <v>46127</v>
      </c>
      <c r="U26" s="1717">
        <f t="shared" si="9"/>
        <v>46128</v>
      </c>
      <c r="V26" s="1717">
        <f t="shared" si="9"/>
        <v>46129</v>
      </c>
      <c r="W26" s="1717">
        <f t="shared" si="9"/>
        <v>46130</v>
      </c>
      <c r="X26" s="1717">
        <f t="shared" si="9"/>
        <v>46131</v>
      </c>
      <c r="Y26" s="1717">
        <f t="shared" si="9"/>
        <v>46132</v>
      </c>
      <c r="Z26" s="1717">
        <f t="shared" si="9"/>
        <v>46133</v>
      </c>
      <c r="AA26" s="1717">
        <f t="shared" si="9"/>
        <v>46134</v>
      </c>
      <c r="AB26" s="1717">
        <f t="shared" si="9"/>
        <v>46135</v>
      </c>
      <c r="AC26" s="1717">
        <f t="shared" si="9"/>
        <v>46136</v>
      </c>
      <c r="AD26" s="1717">
        <f t="shared" si="9"/>
        <v>46137</v>
      </c>
      <c r="AE26" s="1717">
        <f t="shared" si="9"/>
        <v>46138</v>
      </c>
      <c r="AF26" s="1717">
        <f t="shared" si="9"/>
        <v>46139</v>
      </c>
      <c r="AG26" s="1717">
        <f t="shared" si="9"/>
        <v>46140</v>
      </c>
      <c r="AH26" s="1717">
        <f t="shared" si="9"/>
        <v>46141</v>
      </c>
      <c r="AI26" s="1717">
        <f>IF(AI25&lt;$F6,"",IF(AH25=EOMONTH(DATE($F23,$G23,1),0),"",IF(AH26="","",AH26+1)))</f>
        <v>46142</v>
      </c>
      <c r="AJ26" s="1718" t="str">
        <f>IF(AJ25&lt;$F6,"",IF(AI26=EOMONTH(DATE($F23,$G23,1),0),"",IF(AI26="","",AI26+1)))</f>
        <v/>
      </c>
      <c r="AK26" s="4301"/>
      <c r="AL26" s="4334"/>
      <c r="AM26" s="4301"/>
      <c r="AN26" s="4333"/>
      <c r="AO26" s="4301"/>
      <c r="AQ26" s="4302"/>
      <c r="AR26" s="4302"/>
    </row>
    <row r="27" spans="1:44">
      <c r="B27" s="4319"/>
      <c r="C27" s="4320"/>
      <c r="D27" s="4321"/>
      <c r="E27" s="1722" t="s">
        <v>1060</v>
      </c>
      <c r="F27" s="1723" t="str">
        <f>IFERROR(TEXT(WEEKDAY(+F26),"aaa"),"")</f>
        <v/>
      </c>
      <c r="G27" s="1723" t="str">
        <f t="shared" ref="G27:AJ27" si="10">IFERROR(TEXT(WEEKDAY(+G26),"aaa"),"")</f>
        <v>木</v>
      </c>
      <c r="H27" s="1723" t="str">
        <f t="shared" si="10"/>
        <v>金</v>
      </c>
      <c r="I27" s="1723" t="str">
        <f t="shared" si="10"/>
        <v>土</v>
      </c>
      <c r="J27" s="1723" t="str">
        <f t="shared" si="10"/>
        <v>日</v>
      </c>
      <c r="K27" s="1723" t="str">
        <f>IFERROR(TEXT(WEEKDAY(+K26),"aaa"),"")</f>
        <v>月</v>
      </c>
      <c r="L27" s="1723" t="str">
        <f t="shared" si="10"/>
        <v>火</v>
      </c>
      <c r="M27" s="1723" t="str">
        <f t="shared" si="10"/>
        <v>水</v>
      </c>
      <c r="N27" s="1723" t="str">
        <f t="shared" si="10"/>
        <v>木</v>
      </c>
      <c r="O27" s="1723" t="str">
        <f t="shared" si="10"/>
        <v>金</v>
      </c>
      <c r="P27" s="1723" t="str">
        <f t="shared" si="10"/>
        <v>土</v>
      </c>
      <c r="Q27" s="1723" t="str">
        <f t="shared" si="10"/>
        <v>日</v>
      </c>
      <c r="R27" s="1723" t="str">
        <f t="shared" si="10"/>
        <v>月</v>
      </c>
      <c r="S27" s="1723" t="str">
        <f t="shared" si="10"/>
        <v>火</v>
      </c>
      <c r="T27" s="1723" t="str">
        <f t="shared" si="10"/>
        <v>水</v>
      </c>
      <c r="U27" s="1723" t="str">
        <f t="shared" si="10"/>
        <v>木</v>
      </c>
      <c r="V27" s="1723" t="str">
        <f t="shared" si="10"/>
        <v>金</v>
      </c>
      <c r="W27" s="1723" t="str">
        <f t="shared" si="10"/>
        <v>土</v>
      </c>
      <c r="X27" s="1723" t="str">
        <f t="shared" si="10"/>
        <v>日</v>
      </c>
      <c r="Y27" s="1723" t="str">
        <f t="shared" si="10"/>
        <v>月</v>
      </c>
      <c r="Z27" s="1723" t="str">
        <f t="shared" si="10"/>
        <v>火</v>
      </c>
      <c r="AA27" s="1723" t="str">
        <f t="shared" si="10"/>
        <v>水</v>
      </c>
      <c r="AB27" s="1723" t="str">
        <f t="shared" si="10"/>
        <v>木</v>
      </c>
      <c r="AC27" s="1723" t="str">
        <f t="shared" si="10"/>
        <v>金</v>
      </c>
      <c r="AD27" s="1723" t="str">
        <f t="shared" si="10"/>
        <v>土</v>
      </c>
      <c r="AE27" s="1723" t="str">
        <f t="shared" si="10"/>
        <v>日</v>
      </c>
      <c r="AF27" s="1723" t="str">
        <f t="shared" si="10"/>
        <v>月</v>
      </c>
      <c r="AG27" s="1723" t="str">
        <f t="shared" si="10"/>
        <v>火</v>
      </c>
      <c r="AH27" s="1723" t="str">
        <f t="shared" si="10"/>
        <v>水</v>
      </c>
      <c r="AI27" s="1723" t="str">
        <f t="shared" si="10"/>
        <v>木</v>
      </c>
      <c r="AJ27" s="1724" t="str">
        <f t="shared" si="10"/>
        <v/>
      </c>
      <c r="AK27" s="4301"/>
      <c r="AL27" s="4334"/>
      <c r="AM27" s="4301"/>
      <c r="AN27" s="4333"/>
      <c r="AO27" s="4301"/>
      <c r="AQ27" s="4302"/>
      <c r="AR27" s="4302"/>
    </row>
    <row r="28" spans="1:44" ht="21" customHeight="1">
      <c r="A28" s="4335"/>
      <c r="B28" s="1726" t="s">
        <v>2310</v>
      </c>
      <c r="C28" s="1727" t="s">
        <v>2280</v>
      </c>
      <c r="D28" s="1728" t="s">
        <v>2281</v>
      </c>
      <c r="E28" s="1729" t="s">
        <v>2270</v>
      </c>
      <c r="F28" s="1730"/>
      <c r="G28" s="1731"/>
      <c r="H28" s="1731"/>
      <c r="I28" s="1731"/>
      <c r="J28" s="1731"/>
      <c r="K28" s="1731"/>
      <c r="L28" s="1731"/>
      <c r="M28" s="1731"/>
      <c r="N28" s="1731"/>
      <c r="O28" s="1731"/>
      <c r="P28" s="1731"/>
      <c r="Q28" s="1731"/>
      <c r="R28" s="1731"/>
      <c r="S28" s="1731"/>
      <c r="T28" s="1731"/>
      <c r="U28" s="1731"/>
      <c r="V28" s="1731"/>
      <c r="W28" s="1731"/>
      <c r="X28" s="1731"/>
      <c r="Y28" s="1731"/>
      <c r="Z28" s="1731"/>
      <c r="AA28" s="1731"/>
      <c r="AB28" s="1731"/>
      <c r="AC28" s="1731"/>
      <c r="AD28" s="1731"/>
      <c r="AE28" s="1731"/>
      <c r="AF28" s="1731"/>
      <c r="AG28" s="1731"/>
      <c r="AH28" s="1731"/>
      <c r="AI28" s="1731"/>
      <c r="AJ28" s="1731"/>
      <c r="AK28" s="1673" t="s">
        <v>2289</v>
      </c>
      <c r="AL28" s="1673" t="s">
        <v>2290</v>
      </c>
      <c r="AM28" s="1673" t="s">
        <v>2291</v>
      </c>
      <c r="AN28" s="1674" t="s">
        <v>2292</v>
      </c>
      <c r="AO28" s="1673" t="s">
        <v>2293</v>
      </c>
      <c r="AQ28" s="4303"/>
      <c r="AR28" s="4303"/>
    </row>
    <row r="29" spans="1:44" ht="13.5" customHeight="1">
      <c r="A29" s="4317"/>
      <c r="B29" s="4304" t="s">
        <v>2294</v>
      </c>
      <c r="C29" s="4307" t="s">
        <v>2295</v>
      </c>
      <c r="D29" s="1732" t="s">
        <v>2296</v>
      </c>
      <c r="E29" s="1733"/>
      <c r="F29" s="1734"/>
      <c r="G29" s="1735"/>
      <c r="H29" s="1735"/>
      <c r="I29" s="1664"/>
      <c r="J29" s="1664"/>
      <c r="K29" s="1735"/>
      <c r="L29" s="1735"/>
      <c r="M29" s="1735"/>
      <c r="N29" s="1735"/>
      <c r="O29" s="1735"/>
      <c r="P29" s="1735"/>
      <c r="Q29" s="1735"/>
      <c r="R29" s="1735"/>
      <c r="S29" s="1735"/>
      <c r="T29" s="1735"/>
      <c r="U29" s="1735"/>
      <c r="V29" s="1735"/>
      <c r="W29" s="1735"/>
      <c r="X29" s="1735"/>
      <c r="Y29" s="1735"/>
      <c r="Z29" s="1735"/>
      <c r="AA29" s="1735"/>
      <c r="AB29" s="1735"/>
      <c r="AC29" s="1735"/>
      <c r="AD29" s="1735"/>
      <c r="AE29" s="1735"/>
      <c r="AF29" s="1735"/>
      <c r="AG29" s="1735"/>
      <c r="AH29" s="1735"/>
      <c r="AI29" s="1736"/>
      <c r="AJ29" s="1736"/>
      <c r="AK29" s="1737">
        <f>IF(D29="","",COUNT($F$26:$AJ$26)-AL29)</f>
        <v>29</v>
      </c>
      <c r="AL29" s="1738">
        <f>IF(D29="","",AQ29+AR29)</f>
        <v>0</v>
      </c>
      <c r="AM29" s="1738">
        <f t="shared" ref="AM29:AM33" si="11">IF(D29="","",COUNTIF(F29:AJ29,"休"))</f>
        <v>0</v>
      </c>
      <c r="AN29" s="1705">
        <f t="shared" ref="AN29:AN34" si="12">IF(D29="","",IFERROR(ROUND(AM29/AK29,3),""))</f>
        <v>0</v>
      </c>
      <c r="AO29" s="4310">
        <f>ROUND(AVERAGE(AN29:AN44),3)</f>
        <v>0</v>
      </c>
      <c r="AQ29" s="1672">
        <f t="shared" ref="AQ29:AQ31" si="13">IF(D29="","",COUNTIF(F29:AJ29,"－"))</f>
        <v>0</v>
      </c>
      <c r="AR29" s="1672">
        <f t="shared" ref="AR29:AR32" si="14">IF(D29="","",COUNTIF(F29:AJ29,"外"))</f>
        <v>0</v>
      </c>
    </row>
    <row r="30" spans="1:44" ht="13.5" customHeight="1">
      <c r="B30" s="4305"/>
      <c r="C30" s="4308"/>
      <c r="D30" s="1739" t="s">
        <v>2297</v>
      </c>
      <c r="E30" s="1733"/>
      <c r="F30" s="1740"/>
      <c r="G30" s="1741"/>
      <c r="H30" s="1741"/>
      <c r="I30" s="1664"/>
      <c r="J30" s="1664"/>
      <c r="K30" s="1741"/>
      <c r="L30" s="1741"/>
      <c r="M30" s="1741"/>
      <c r="N30" s="1741"/>
      <c r="O30" s="1741"/>
      <c r="P30" s="1741"/>
      <c r="Q30" s="1741"/>
      <c r="R30" s="1741"/>
      <c r="S30" s="1741"/>
      <c r="T30" s="1741"/>
      <c r="U30" s="1741"/>
      <c r="V30" s="1741"/>
      <c r="W30" s="1741"/>
      <c r="X30" s="1741"/>
      <c r="Y30" s="1741"/>
      <c r="Z30" s="1741"/>
      <c r="AA30" s="1741"/>
      <c r="AB30" s="1741"/>
      <c r="AC30" s="1741"/>
      <c r="AD30" s="1741"/>
      <c r="AE30" s="1741"/>
      <c r="AF30" s="1741"/>
      <c r="AG30" s="1741"/>
      <c r="AH30" s="1741"/>
      <c r="AI30" s="1742"/>
      <c r="AJ30" s="1742"/>
      <c r="AK30" s="1737">
        <f>IF(D30="","",COUNT($F$26:$AJ$26)-AL30)</f>
        <v>29</v>
      </c>
      <c r="AL30" s="1712">
        <f t="shared" ref="AL30:AL33" si="15">IF(D30="","",AQ30+AR30)</f>
        <v>0</v>
      </c>
      <c r="AM30" s="1712">
        <f t="shared" si="11"/>
        <v>0</v>
      </c>
      <c r="AN30" s="1743">
        <f t="shared" si="12"/>
        <v>0</v>
      </c>
      <c r="AO30" s="4311"/>
      <c r="AQ30" s="1672">
        <f t="shared" si="13"/>
        <v>0</v>
      </c>
      <c r="AR30" s="1672">
        <f t="shared" si="14"/>
        <v>0</v>
      </c>
    </row>
    <row r="31" spans="1:44">
      <c r="B31" s="4305"/>
      <c r="C31" s="4308"/>
      <c r="D31" s="1744" t="s">
        <v>2298</v>
      </c>
      <c r="E31" s="1733"/>
      <c r="F31" s="1740"/>
      <c r="G31" s="1741"/>
      <c r="H31" s="1741"/>
      <c r="I31" s="1741"/>
      <c r="J31" s="1741"/>
      <c r="K31" s="1741"/>
      <c r="L31" s="1741"/>
      <c r="M31" s="1741"/>
      <c r="N31" s="1741"/>
      <c r="O31" s="1741"/>
      <c r="P31" s="1741"/>
      <c r="Q31" s="1741"/>
      <c r="R31" s="1741"/>
      <c r="S31" s="1741"/>
      <c r="T31" s="1741"/>
      <c r="U31" s="1741"/>
      <c r="V31" s="1741"/>
      <c r="W31" s="1741"/>
      <c r="X31" s="1741"/>
      <c r="Y31" s="1741"/>
      <c r="Z31" s="1741"/>
      <c r="AA31" s="1741"/>
      <c r="AB31" s="1741"/>
      <c r="AC31" s="1741"/>
      <c r="AD31" s="1741"/>
      <c r="AE31" s="1741"/>
      <c r="AF31" s="1741"/>
      <c r="AG31" s="1741"/>
      <c r="AH31" s="1742"/>
      <c r="AI31" s="1742"/>
      <c r="AJ31" s="1742"/>
      <c r="AK31" s="1737">
        <f t="shared" ref="AK31:AK33" si="16">IF(D31="","",COUNT($F$26:$AJ$26)-AL31)</f>
        <v>29</v>
      </c>
      <c r="AL31" s="1712">
        <f t="shared" si="15"/>
        <v>0</v>
      </c>
      <c r="AM31" s="1712">
        <f t="shared" si="11"/>
        <v>0</v>
      </c>
      <c r="AN31" s="1743">
        <f t="shared" si="12"/>
        <v>0</v>
      </c>
      <c r="AO31" s="4311"/>
      <c r="AQ31" s="1672">
        <f t="shared" si="13"/>
        <v>0</v>
      </c>
      <c r="AR31" s="1672">
        <f t="shared" si="14"/>
        <v>0</v>
      </c>
    </row>
    <row r="32" spans="1:44">
      <c r="B32" s="4305"/>
      <c r="C32" s="4308"/>
      <c r="D32" s="1744" t="s">
        <v>2299</v>
      </c>
      <c r="E32" s="1711"/>
      <c r="F32" s="1740"/>
      <c r="G32" s="1741"/>
      <c r="H32" s="1741"/>
      <c r="I32" s="1741"/>
      <c r="J32" s="1741"/>
      <c r="K32" s="1741"/>
      <c r="L32" s="1741"/>
      <c r="M32" s="1741"/>
      <c r="N32" s="1741"/>
      <c r="O32" s="1741"/>
      <c r="P32" s="1741"/>
      <c r="Q32" s="1741"/>
      <c r="R32" s="1741"/>
      <c r="S32" s="1741"/>
      <c r="T32" s="1741"/>
      <c r="U32" s="1741"/>
      <c r="V32" s="1741"/>
      <c r="W32" s="1741"/>
      <c r="X32" s="1741"/>
      <c r="Y32" s="1741"/>
      <c r="Z32" s="1741"/>
      <c r="AA32" s="1741"/>
      <c r="AB32" s="1741"/>
      <c r="AC32" s="1741"/>
      <c r="AD32" s="1741"/>
      <c r="AE32" s="1741"/>
      <c r="AF32" s="1741"/>
      <c r="AG32" s="1741"/>
      <c r="AH32" s="1742"/>
      <c r="AI32" s="1742"/>
      <c r="AJ32" s="1742"/>
      <c r="AK32" s="1737">
        <f t="shared" si="16"/>
        <v>29</v>
      </c>
      <c r="AL32" s="1712">
        <f>IF(D32="","",AQ32+AR32)</f>
        <v>0</v>
      </c>
      <c r="AM32" s="1712">
        <f t="shared" si="11"/>
        <v>0</v>
      </c>
      <c r="AN32" s="1743">
        <f t="shared" si="12"/>
        <v>0</v>
      </c>
      <c r="AO32" s="4311"/>
      <c r="AQ32" s="1672">
        <f>IF(D32="","",COUNTIF(F32:AJ32,"－"))</f>
        <v>0</v>
      </c>
      <c r="AR32" s="1672">
        <f t="shared" si="14"/>
        <v>0</v>
      </c>
    </row>
    <row r="33" spans="1:44">
      <c r="B33" s="4305"/>
      <c r="C33" s="4308"/>
      <c r="D33" s="1744" t="s">
        <v>2300</v>
      </c>
      <c r="E33" s="1733"/>
      <c r="F33" s="1740"/>
      <c r="G33" s="1741"/>
      <c r="H33" s="1741"/>
      <c r="I33" s="1741"/>
      <c r="J33" s="1741"/>
      <c r="K33" s="1741"/>
      <c r="L33" s="1741"/>
      <c r="M33" s="1741"/>
      <c r="N33" s="1741"/>
      <c r="O33" s="1741"/>
      <c r="P33" s="1741"/>
      <c r="Q33" s="1741"/>
      <c r="R33" s="1741"/>
      <c r="S33" s="1741"/>
      <c r="T33" s="1741"/>
      <c r="U33" s="1741"/>
      <c r="V33" s="1741"/>
      <c r="W33" s="1741"/>
      <c r="X33" s="1741"/>
      <c r="Y33" s="1741"/>
      <c r="Z33" s="1741"/>
      <c r="AA33" s="1741"/>
      <c r="AB33" s="1741"/>
      <c r="AC33" s="1741"/>
      <c r="AD33" s="1741"/>
      <c r="AE33" s="1741"/>
      <c r="AF33" s="1741"/>
      <c r="AG33" s="1741"/>
      <c r="AH33" s="1741"/>
      <c r="AI33" s="1741"/>
      <c r="AJ33" s="1741"/>
      <c r="AK33" s="1737">
        <f t="shared" si="16"/>
        <v>29</v>
      </c>
      <c r="AL33" s="1712">
        <f t="shared" si="15"/>
        <v>0</v>
      </c>
      <c r="AM33" s="1712">
        <f t="shared" si="11"/>
        <v>0</v>
      </c>
      <c r="AN33" s="1743">
        <f>IF(D33="","",IFERROR(ROUND(AM33/AK33,3),""))</f>
        <v>0</v>
      </c>
      <c r="AO33" s="4311"/>
      <c r="AQ33" s="1672">
        <f>IF(D33="","",COUNTIF(F33:AJ33,"－"))</f>
        <v>0</v>
      </c>
      <c r="AR33" s="1672">
        <f>IF(D33="","",COUNTIF(F33:AJ33,"外"))</f>
        <v>0</v>
      </c>
    </row>
    <row r="34" spans="1:44">
      <c r="B34" s="4306"/>
      <c r="C34" s="4309"/>
      <c r="D34" s="1745"/>
      <c r="E34" s="1746"/>
      <c r="F34" s="1747"/>
      <c r="G34" s="1748"/>
      <c r="H34" s="1749"/>
      <c r="I34" s="1749"/>
      <c r="J34" s="1749"/>
      <c r="K34" s="1749"/>
      <c r="L34" s="1749"/>
      <c r="M34" s="1749"/>
      <c r="N34" s="1749"/>
      <c r="O34" s="1749"/>
      <c r="P34" s="1749"/>
      <c r="Q34" s="1749"/>
      <c r="R34" s="1749"/>
      <c r="S34" s="1749"/>
      <c r="T34" s="1749"/>
      <c r="U34" s="1749"/>
      <c r="V34" s="1749"/>
      <c r="W34" s="1749"/>
      <c r="X34" s="1749"/>
      <c r="Y34" s="1749"/>
      <c r="Z34" s="1749"/>
      <c r="AA34" s="1749"/>
      <c r="AB34" s="1749"/>
      <c r="AC34" s="1749"/>
      <c r="AD34" s="1749"/>
      <c r="AE34" s="1749"/>
      <c r="AF34" s="1749"/>
      <c r="AG34" s="1750"/>
      <c r="AH34" s="1750"/>
      <c r="AI34" s="1750"/>
      <c r="AJ34" s="1750"/>
      <c r="AK34" s="1737" t="str">
        <f>IF(D34="","",COUNT($F$26:$AJ$26)-AL34)</f>
        <v/>
      </c>
      <c r="AL34" s="1738" t="str">
        <f>IF(D34="","",AQ34+AR34)</f>
        <v/>
      </c>
      <c r="AM34" s="1751" t="str">
        <f>IF(D34="","",COUNTIF(F34:AJ34,"休"))</f>
        <v/>
      </c>
      <c r="AN34" s="1743" t="str">
        <f t="shared" si="12"/>
        <v/>
      </c>
      <c r="AO34" s="4311"/>
      <c r="AQ34" s="1672" t="str">
        <f>IF(D34="","",COUNTIF(F34:AJ34,"－"))</f>
        <v/>
      </c>
      <c r="AR34" s="1672" t="str">
        <f>IF(D34="","",COUNTIF(F34:AJ34,"外"))</f>
        <v/>
      </c>
    </row>
    <row r="35" spans="1:44" ht="23.25" customHeight="1">
      <c r="A35" s="4335"/>
      <c r="B35" s="4304" t="s">
        <v>2301</v>
      </c>
      <c r="C35" s="4307" t="s">
        <v>2302</v>
      </c>
      <c r="D35" s="1728" t="s">
        <v>2281</v>
      </c>
      <c r="E35" s="1752" t="s">
        <v>2270</v>
      </c>
      <c r="F35" s="1730"/>
      <c r="G35" s="1731"/>
      <c r="H35" s="1731"/>
      <c r="I35" s="1731"/>
      <c r="J35" s="1731"/>
      <c r="K35" s="1731"/>
      <c r="L35" s="1731"/>
      <c r="M35" s="1731"/>
      <c r="N35" s="1731"/>
      <c r="O35" s="1731"/>
      <c r="P35" s="1731"/>
      <c r="Q35" s="1731"/>
      <c r="R35" s="1731"/>
      <c r="S35" s="1731"/>
      <c r="T35" s="1731"/>
      <c r="U35" s="1731"/>
      <c r="V35" s="1731"/>
      <c r="W35" s="1731"/>
      <c r="X35" s="1731"/>
      <c r="Y35" s="1731"/>
      <c r="Z35" s="1731"/>
      <c r="AA35" s="1731"/>
      <c r="AB35" s="1731"/>
      <c r="AC35" s="1731"/>
      <c r="AD35" s="1731"/>
      <c r="AE35" s="1731"/>
      <c r="AF35" s="1731"/>
      <c r="AG35" s="1753"/>
      <c r="AH35" s="1753"/>
      <c r="AI35" s="1753"/>
      <c r="AJ35" s="1753"/>
      <c r="AK35" s="1754"/>
      <c r="AL35" s="1672"/>
      <c r="AM35" s="1721"/>
      <c r="AN35" s="1755"/>
      <c r="AO35" s="4311"/>
    </row>
    <row r="36" spans="1:44" ht="13.5" customHeight="1">
      <c r="A36" s="4317"/>
      <c r="B36" s="4305"/>
      <c r="C36" s="4308"/>
      <c r="D36" s="1756" t="s">
        <v>2296</v>
      </c>
      <c r="E36" s="1733"/>
      <c r="F36" s="1734"/>
      <c r="G36" s="1735"/>
      <c r="H36" s="1735"/>
      <c r="I36" s="1735"/>
      <c r="J36" s="1735"/>
      <c r="K36" s="1735"/>
      <c r="L36" s="1735"/>
      <c r="M36" s="1735"/>
      <c r="N36" s="1735"/>
      <c r="O36" s="1735"/>
      <c r="P36" s="1735"/>
      <c r="Q36" s="1735"/>
      <c r="R36" s="1735"/>
      <c r="S36" s="1735"/>
      <c r="T36" s="1735"/>
      <c r="U36" s="1735"/>
      <c r="V36" s="1735"/>
      <c r="W36" s="1735"/>
      <c r="X36" s="1735"/>
      <c r="Y36" s="1735"/>
      <c r="Z36" s="1735"/>
      <c r="AA36" s="1735"/>
      <c r="AB36" s="1735"/>
      <c r="AC36" s="1735"/>
      <c r="AD36" s="1735"/>
      <c r="AE36" s="1735"/>
      <c r="AF36" s="1735"/>
      <c r="AG36" s="1735"/>
      <c r="AH36" s="1736"/>
      <c r="AI36" s="1736"/>
      <c r="AJ36" s="1742"/>
      <c r="AK36" s="1737">
        <f>IF(D36="","",COUNT($F$26:$AJ$26)-AL36)</f>
        <v>29</v>
      </c>
      <c r="AL36" s="1738">
        <f>IF(D36="","",AQ36+AR36)</f>
        <v>0</v>
      </c>
      <c r="AM36" s="1738">
        <f t="shared" ref="AM36:AM39" si="17">IF(D36="","",COUNTIF(F36:AJ36,"休"))</f>
        <v>0</v>
      </c>
      <c r="AN36" s="1705">
        <f t="shared" ref="AN36:AN39" si="18">IF(D36="","",IFERROR(ROUND(AM36/AK36,3),""))</f>
        <v>0</v>
      </c>
      <c r="AO36" s="4311"/>
      <c r="AQ36" s="1672">
        <f>+COUNTIF(F36:AI36,"－")</f>
        <v>0</v>
      </c>
      <c r="AR36" s="1672">
        <f>+COUNTIF(F36:AI36,"外")</f>
        <v>0</v>
      </c>
    </row>
    <row r="37" spans="1:44" ht="13.5" customHeight="1">
      <c r="B37" s="4305"/>
      <c r="C37" s="4308"/>
      <c r="D37" s="1739" t="s">
        <v>2297</v>
      </c>
      <c r="E37" s="1757"/>
      <c r="F37" s="1740"/>
      <c r="G37" s="1741"/>
      <c r="H37" s="1741"/>
      <c r="I37" s="1741"/>
      <c r="J37" s="1741"/>
      <c r="K37" s="1741"/>
      <c r="L37" s="1741"/>
      <c r="M37" s="1741"/>
      <c r="N37" s="1741"/>
      <c r="O37" s="1741"/>
      <c r="P37" s="1741"/>
      <c r="Q37" s="1741"/>
      <c r="R37" s="1741"/>
      <c r="S37" s="1741"/>
      <c r="T37" s="1741"/>
      <c r="U37" s="1741"/>
      <c r="V37" s="1741"/>
      <c r="W37" s="1741"/>
      <c r="X37" s="1741"/>
      <c r="Y37" s="1741"/>
      <c r="Z37" s="1741"/>
      <c r="AA37" s="1741"/>
      <c r="AB37" s="1741"/>
      <c r="AC37" s="1741"/>
      <c r="AD37" s="1741"/>
      <c r="AE37" s="1741"/>
      <c r="AF37" s="1741"/>
      <c r="AG37" s="1741"/>
      <c r="AH37" s="1742"/>
      <c r="AI37" s="1742"/>
      <c r="AJ37" s="1742"/>
      <c r="AK37" s="1737">
        <f>IF(D37="","",COUNT($F$26:$AJ$26)-AL37)</f>
        <v>29</v>
      </c>
      <c r="AL37" s="1712">
        <f t="shared" ref="AL37:AL39" si="19">IF(D37="","",AQ37+AR37)</f>
        <v>0</v>
      </c>
      <c r="AM37" s="1712">
        <f t="shared" si="17"/>
        <v>0</v>
      </c>
      <c r="AN37" s="1743">
        <f t="shared" si="18"/>
        <v>0</v>
      </c>
      <c r="AO37" s="4311"/>
      <c r="AQ37" s="1672">
        <f>+COUNTIF(F37:AI37,"－")</f>
        <v>0</v>
      </c>
      <c r="AR37" s="1672">
        <f>+COUNTIF(F37:AI37,"外")</f>
        <v>0</v>
      </c>
    </row>
    <row r="38" spans="1:44">
      <c r="B38" s="4305"/>
      <c r="C38" s="4308"/>
      <c r="E38" s="1757"/>
      <c r="F38" s="1740"/>
      <c r="G38" s="1741"/>
      <c r="H38" s="1741"/>
      <c r="I38" s="1741"/>
      <c r="J38" s="1741"/>
      <c r="K38" s="1741"/>
      <c r="L38" s="1741"/>
      <c r="M38" s="1741"/>
      <c r="N38" s="1741"/>
      <c r="O38" s="1741"/>
      <c r="P38" s="1741"/>
      <c r="Q38" s="1741"/>
      <c r="R38" s="1741"/>
      <c r="S38" s="1741"/>
      <c r="T38" s="1741"/>
      <c r="U38" s="1741"/>
      <c r="V38" s="1741"/>
      <c r="W38" s="1741"/>
      <c r="X38" s="1741"/>
      <c r="Y38" s="1741"/>
      <c r="Z38" s="1741"/>
      <c r="AA38" s="1741"/>
      <c r="AB38" s="1741"/>
      <c r="AC38" s="1741"/>
      <c r="AD38" s="1741"/>
      <c r="AE38" s="1741"/>
      <c r="AF38" s="1741"/>
      <c r="AG38" s="1742"/>
      <c r="AH38" s="1742"/>
      <c r="AI38" s="1742"/>
      <c r="AJ38" s="1741"/>
      <c r="AK38" s="1737" t="str">
        <f t="shared" ref="AK38:AK39" si="20">IF(D38="","",COUNT($F$26:$AJ$26)-AL38)</f>
        <v/>
      </c>
      <c r="AL38" s="1712" t="str">
        <f t="shared" si="19"/>
        <v/>
      </c>
      <c r="AM38" s="1712" t="str">
        <f t="shared" si="17"/>
        <v/>
      </c>
      <c r="AN38" s="1743" t="str">
        <f t="shared" si="18"/>
        <v/>
      </c>
      <c r="AO38" s="4311"/>
      <c r="AQ38" s="1672">
        <f>+COUNTIF(F38:AJ38,"－")</f>
        <v>0</v>
      </c>
      <c r="AR38" s="1672">
        <f>+COUNTIF(F38:AJ38,"外")</f>
        <v>0</v>
      </c>
    </row>
    <row r="39" spans="1:44">
      <c r="B39" s="4305"/>
      <c r="C39" s="4309"/>
      <c r="D39" s="1758"/>
      <c r="E39" s="1751"/>
      <c r="F39" s="1740"/>
      <c r="G39" s="1759"/>
      <c r="H39" s="1759"/>
      <c r="I39" s="1759"/>
      <c r="J39" s="1759"/>
      <c r="K39" s="1759"/>
      <c r="L39" s="1759"/>
      <c r="M39" s="1759"/>
      <c r="N39" s="1759"/>
      <c r="O39" s="1759"/>
      <c r="P39" s="1759"/>
      <c r="Q39" s="1759"/>
      <c r="R39" s="1759"/>
      <c r="S39" s="1759"/>
      <c r="T39" s="1759"/>
      <c r="U39" s="1759"/>
      <c r="V39" s="1759"/>
      <c r="W39" s="1759"/>
      <c r="X39" s="1759"/>
      <c r="Y39" s="1759"/>
      <c r="Z39" s="1759"/>
      <c r="AA39" s="1759"/>
      <c r="AB39" s="1759"/>
      <c r="AC39" s="1759"/>
      <c r="AD39" s="1759"/>
      <c r="AE39" s="1759"/>
      <c r="AF39" s="1759"/>
      <c r="AG39" s="1736"/>
      <c r="AH39" s="1736"/>
      <c r="AI39" s="1736"/>
      <c r="AJ39" s="1750"/>
      <c r="AK39" s="1737" t="str">
        <f t="shared" si="20"/>
        <v/>
      </c>
      <c r="AL39" s="1738" t="str">
        <f t="shared" si="19"/>
        <v/>
      </c>
      <c r="AM39" s="1712" t="str">
        <f t="shared" si="17"/>
        <v/>
      </c>
      <c r="AN39" s="1743" t="str">
        <f t="shared" si="18"/>
        <v/>
      </c>
      <c r="AO39" s="4311"/>
      <c r="AQ39" s="1672">
        <f>+COUNTIF(F39:AJ39,"－")</f>
        <v>0</v>
      </c>
      <c r="AR39" s="1672">
        <f>+COUNTIF(F39:AJ39,"外")</f>
        <v>0</v>
      </c>
    </row>
    <row r="40" spans="1:44" ht="23.25" customHeight="1">
      <c r="A40" s="4335"/>
      <c r="B40" s="4305"/>
      <c r="C40" s="4307" t="s">
        <v>2303</v>
      </c>
      <c r="D40" s="1728" t="s">
        <v>2281</v>
      </c>
      <c r="E40" s="1760" t="s">
        <v>2270</v>
      </c>
      <c r="F40" s="1730"/>
      <c r="G40" s="1731"/>
      <c r="H40" s="1731"/>
      <c r="I40" s="1731"/>
      <c r="J40" s="1731"/>
      <c r="K40" s="1731"/>
      <c r="L40" s="1731"/>
      <c r="M40" s="1731"/>
      <c r="N40" s="1731"/>
      <c r="O40" s="1731"/>
      <c r="P40" s="1731"/>
      <c r="Q40" s="1731"/>
      <c r="R40" s="1731"/>
      <c r="S40" s="1731"/>
      <c r="T40" s="1731"/>
      <c r="U40" s="1731"/>
      <c r="V40" s="1731"/>
      <c r="W40" s="1731"/>
      <c r="X40" s="1731"/>
      <c r="Y40" s="1731"/>
      <c r="Z40" s="1731"/>
      <c r="AA40" s="1731"/>
      <c r="AB40" s="1731"/>
      <c r="AC40" s="1731"/>
      <c r="AD40" s="1731"/>
      <c r="AE40" s="1731"/>
      <c r="AF40" s="1731"/>
      <c r="AG40" s="1753"/>
      <c r="AH40" s="1753"/>
      <c r="AI40" s="1753"/>
      <c r="AJ40" s="1753"/>
      <c r="AK40" s="1754"/>
      <c r="AL40" s="1672"/>
      <c r="AM40" s="1761"/>
      <c r="AN40" s="1755"/>
      <c r="AO40" s="4311"/>
    </row>
    <row r="41" spans="1:44" ht="13.5" customHeight="1">
      <c r="A41" s="4317"/>
      <c r="B41" s="4305"/>
      <c r="C41" s="4308"/>
      <c r="D41" s="1762" t="s">
        <v>2297</v>
      </c>
      <c r="E41" s="1733"/>
      <c r="F41" s="1734"/>
      <c r="G41" s="1735"/>
      <c r="H41" s="1735"/>
      <c r="I41" s="1735"/>
      <c r="J41" s="1735"/>
      <c r="K41" s="1735"/>
      <c r="L41" s="1735"/>
      <c r="M41" s="1735"/>
      <c r="N41" s="1735"/>
      <c r="O41" s="1735"/>
      <c r="P41" s="1735"/>
      <c r="Q41" s="1735"/>
      <c r="R41" s="1735"/>
      <c r="S41" s="1735"/>
      <c r="T41" s="1735"/>
      <c r="U41" s="1735"/>
      <c r="V41" s="1735"/>
      <c r="W41" s="1735"/>
      <c r="X41" s="1735"/>
      <c r="Y41" s="1735"/>
      <c r="Z41" s="1735"/>
      <c r="AA41" s="1735"/>
      <c r="AB41" s="1735"/>
      <c r="AC41" s="1735"/>
      <c r="AD41" s="1735"/>
      <c r="AE41" s="1735"/>
      <c r="AF41" s="1735"/>
      <c r="AG41" s="1735"/>
      <c r="AH41" s="1763"/>
      <c r="AI41" s="1763"/>
      <c r="AJ41" s="1763"/>
      <c r="AK41" s="1737">
        <f>IF(D41="","",COUNT($F$26:$AJ$26)-AL41)</f>
        <v>29</v>
      </c>
      <c r="AL41" s="1738">
        <f>IF(D41="","",AQ41+AR41)</f>
        <v>0</v>
      </c>
      <c r="AM41" s="1738">
        <f t="shared" ref="AM41:AM44" si="21">IF(D41="","",COUNTIF(F41:AJ41,"休"))</f>
        <v>0</v>
      </c>
      <c r="AN41" s="1705">
        <f t="shared" ref="AN41:AN44" si="22">IF(D41="","",IFERROR(ROUND(AM41/AK41,3),""))</f>
        <v>0</v>
      </c>
      <c r="AO41" s="4311"/>
      <c r="AQ41" s="1672">
        <f>+COUNTIF(F41:AJ41,"－")</f>
        <v>0</v>
      </c>
      <c r="AR41" s="1672">
        <f>+COUNTIF(F41:AJ41,"外")</f>
        <v>0</v>
      </c>
    </row>
    <row r="42" spans="1:44" ht="13.5" customHeight="1">
      <c r="B42" s="4305"/>
      <c r="C42" s="4308"/>
      <c r="E42" s="1757"/>
      <c r="F42" s="1740"/>
      <c r="G42" s="1741"/>
      <c r="H42" s="1741"/>
      <c r="I42" s="1741"/>
      <c r="J42" s="1741"/>
      <c r="K42" s="1741"/>
      <c r="L42" s="1741"/>
      <c r="M42" s="1741"/>
      <c r="N42" s="1741"/>
      <c r="O42" s="1741"/>
      <c r="P42" s="1741"/>
      <c r="Q42" s="1741"/>
      <c r="R42" s="1741"/>
      <c r="S42" s="1741"/>
      <c r="T42" s="1741"/>
      <c r="U42" s="1741"/>
      <c r="V42" s="1741"/>
      <c r="W42" s="1741"/>
      <c r="X42" s="1741"/>
      <c r="Y42" s="1741"/>
      <c r="Z42" s="1741"/>
      <c r="AA42" s="1741"/>
      <c r="AB42" s="1741"/>
      <c r="AC42" s="1741"/>
      <c r="AD42" s="1741"/>
      <c r="AE42" s="1741"/>
      <c r="AF42" s="1741"/>
      <c r="AG42" s="1742"/>
      <c r="AH42" s="1742"/>
      <c r="AI42" s="1742"/>
      <c r="AJ42" s="1742"/>
      <c r="AK42" s="1737" t="str">
        <f>IF(D42="","",COUNT($F$26:$AJ$26)-AL42)</f>
        <v/>
      </c>
      <c r="AL42" s="1712" t="str">
        <f t="shared" ref="AL42:AL44" si="23">IF(D42="","",AQ42+AR42)</f>
        <v/>
      </c>
      <c r="AM42" s="1712" t="str">
        <f t="shared" si="21"/>
        <v/>
      </c>
      <c r="AN42" s="1743" t="str">
        <f t="shared" si="22"/>
        <v/>
      </c>
      <c r="AO42" s="4311"/>
      <c r="AQ42" s="1672">
        <f>+COUNTIF(F42:AJ42,"－")</f>
        <v>0</v>
      </c>
      <c r="AR42" s="1672">
        <f>+COUNTIF(F42:AJ42,"外")</f>
        <v>0</v>
      </c>
    </row>
    <row r="43" spans="1:44">
      <c r="B43" s="4305"/>
      <c r="C43" s="4308"/>
      <c r="E43" s="1757"/>
      <c r="F43" s="1740"/>
      <c r="G43" s="1741"/>
      <c r="H43" s="1741"/>
      <c r="I43" s="1741"/>
      <c r="J43" s="1741"/>
      <c r="K43" s="1741"/>
      <c r="L43" s="1741"/>
      <c r="M43" s="1741"/>
      <c r="N43" s="1741"/>
      <c r="O43" s="1741"/>
      <c r="P43" s="1741"/>
      <c r="Q43" s="1741"/>
      <c r="R43" s="1741"/>
      <c r="S43" s="1741"/>
      <c r="T43" s="1741"/>
      <c r="U43" s="1741"/>
      <c r="V43" s="1741"/>
      <c r="W43" s="1741"/>
      <c r="X43" s="1741"/>
      <c r="Y43" s="1741"/>
      <c r="Z43" s="1741"/>
      <c r="AA43" s="1741"/>
      <c r="AB43" s="1741"/>
      <c r="AC43" s="1741"/>
      <c r="AD43" s="1741"/>
      <c r="AE43" s="1741"/>
      <c r="AF43" s="1741"/>
      <c r="AG43" s="1742"/>
      <c r="AH43" s="1742"/>
      <c r="AI43" s="1742"/>
      <c r="AJ43" s="1742"/>
      <c r="AK43" s="1737" t="str">
        <f t="shared" ref="AK43:AK44" si="24">IF(D43="","",COUNT($F$26:$AJ$26)-AL43)</f>
        <v/>
      </c>
      <c r="AL43" s="1712" t="str">
        <f t="shared" si="23"/>
        <v/>
      </c>
      <c r="AM43" s="1712" t="str">
        <f t="shared" si="21"/>
        <v/>
      </c>
      <c r="AN43" s="1743" t="str">
        <f t="shared" si="22"/>
        <v/>
      </c>
      <c r="AO43" s="4311"/>
      <c r="AQ43" s="1672">
        <f>+COUNTIF(F43:AJ43,"－")</f>
        <v>0</v>
      </c>
      <c r="AR43" s="1672">
        <f>+COUNTIF(F43:AJ43,"外")</f>
        <v>0</v>
      </c>
    </row>
    <row r="44" spans="1:44" ht="13.8" thickBot="1">
      <c r="B44" s="4306"/>
      <c r="C44" s="4309"/>
      <c r="D44" s="1758"/>
      <c r="E44" s="1751"/>
      <c r="F44" s="1764"/>
      <c r="G44" s="1748"/>
      <c r="H44" s="1748"/>
      <c r="I44" s="1748"/>
      <c r="J44" s="1748"/>
      <c r="K44" s="1748"/>
      <c r="L44" s="1748"/>
      <c r="M44" s="1748"/>
      <c r="N44" s="1748"/>
      <c r="O44" s="1748"/>
      <c r="P44" s="1748"/>
      <c r="Q44" s="1748"/>
      <c r="R44" s="1748"/>
      <c r="S44" s="1748"/>
      <c r="T44" s="1748"/>
      <c r="U44" s="1748"/>
      <c r="V44" s="1748"/>
      <c r="W44" s="1748"/>
      <c r="X44" s="1748"/>
      <c r="Y44" s="1748"/>
      <c r="Z44" s="1748"/>
      <c r="AA44" s="1748"/>
      <c r="AB44" s="1748"/>
      <c r="AC44" s="1748"/>
      <c r="AD44" s="1748"/>
      <c r="AE44" s="1748"/>
      <c r="AF44" s="1748"/>
      <c r="AG44" s="1765"/>
      <c r="AH44" s="1765"/>
      <c r="AI44" s="1765"/>
      <c r="AJ44" s="1765"/>
      <c r="AK44" s="1766" t="str">
        <f t="shared" si="24"/>
        <v/>
      </c>
      <c r="AL44" s="1751" t="str">
        <f t="shared" si="23"/>
        <v/>
      </c>
      <c r="AM44" s="1722" t="str">
        <f t="shared" si="21"/>
        <v/>
      </c>
      <c r="AN44" s="1743" t="str">
        <f t="shared" si="22"/>
        <v/>
      </c>
      <c r="AO44" s="4312"/>
      <c r="AQ44" s="1672">
        <f>+COUNTIF(F44:AJ44,"－")</f>
        <v>0</v>
      </c>
      <c r="AR44" s="1672">
        <f>+COUNTIF(F44:AJ44,"外")</f>
        <v>0</v>
      </c>
    </row>
    <row r="45" spans="1:44" ht="13.8" thickBot="1">
      <c r="B45" s="1767"/>
      <c r="C45" s="1725"/>
      <c r="F45" s="1736"/>
      <c r="G45" s="1736"/>
      <c r="H45" s="1736"/>
      <c r="I45" s="1736"/>
      <c r="J45" s="1736"/>
      <c r="K45" s="1736"/>
      <c r="L45" s="1736"/>
      <c r="M45" s="1736"/>
      <c r="N45" s="1736"/>
      <c r="O45" s="1736"/>
      <c r="P45" s="1736"/>
      <c r="Q45" s="1736"/>
      <c r="R45" s="1736"/>
      <c r="S45" s="1736"/>
      <c r="T45" s="1736"/>
      <c r="U45" s="1736"/>
      <c r="V45" s="1736"/>
      <c r="W45" s="1736"/>
      <c r="X45" s="1736"/>
      <c r="Y45" s="1736"/>
      <c r="Z45" s="1736"/>
      <c r="AA45" s="1736"/>
      <c r="AB45" s="1736"/>
      <c r="AC45" s="1736"/>
      <c r="AD45" s="1736"/>
      <c r="AE45" s="1736"/>
      <c r="AF45" s="1736"/>
      <c r="AG45" s="1736"/>
      <c r="AH45" s="1736"/>
      <c r="AI45" s="1736"/>
      <c r="AJ45" s="1736"/>
      <c r="AK45" s="1768"/>
      <c r="AN45" s="1769" t="s">
        <v>2271</v>
      </c>
      <c r="AO45" s="1770" t="str">
        <f>IF(AO29&gt;=0.285,"OK","NG")</f>
        <v>NG</v>
      </c>
      <c r="AQ45" s="1665"/>
      <c r="AR45" s="1665"/>
    </row>
    <row r="46" spans="1:44">
      <c r="F46" s="1771"/>
      <c r="G46" s="1771"/>
      <c r="H46" s="1771"/>
      <c r="I46" s="1771"/>
      <c r="J46" s="1771"/>
      <c r="K46" s="1771"/>
      <c r="L46" s="1771"/>
      <c r="M46" s="1771"/>
      <c r="N46" s="1771"/>
      <c r="O46" s="1771"/>
      <c r="P46" s="1771"/>
      <c r="Q46" s="1771"/>
      <c r="R46" s="1771"/>
      <c r="S46" s="1771"/>
      <c r="T46" s="1771"/>
      <c r="U46" s="1771"/>
      <c r="V46" s="1771"/>
      <c r="W46" s="1771"/>
      <c r="X46" s="1771"/>
      <c r="Y46" s="1771"/>
      <c r="Z46" s="1771"/>
      <c r="AA46" s="1771"/>
      <c r="AB46" s="1771"/>
      <c r="AC46" s="1771"/>
      <c r="AD46" s="1771"/>
      <c r="AE46" s="1771"/>
      <c r="AF46" s="1771"/>
      <c r="AG46" s="1771"/>
      <c r="AH46" s="1771"/>
      <c r="AI46" s="1771"/>
      <c r="AJ46" s="1771"/>
    </row>
    <row r="47" spans="1:44" hidden="1">
      <c r="F47" s="1665">
        <f>YEAR(F50)</f>
        <v>2026</v>
      </c>
      <c r="G47" s="1665">
        <f>MONTH(F50)</f>
        <v>5</v>
      </c>
    </row>
    <row r="48" spans="1:44" ht="13.5" customHeight="1">
      <c r="B48" s="4313"/>
      <c r="C48" s="4314"/>
      <c r="D48" s="4315"/>
      <c r="E48" s="1772" t="s">
        <v>2266</v>
      </c>
      <c r="F48" s="4322">
        <f>F50</f>
        <v>46143</v>
      </c>
      <c r="G48" s="4323"/>
      <c r="H48" s="4323"/>
      <c r="I48" s="4323"/>
      <c r="J48" s="4323"/>
      <c r="K48" s="4323"/>
      <c r="L48" s="4323"/>
      <c r="M48" s="4323"/>
      <c r="N48" s="4323"/>
      <c r="O48" s="4323"/>
      <c r="P48" s="4323"/>
      <c r="Q48" s="4323"/>
      <c r="R48" s="4323"/>
      <c r="S48" s="4323"/>
      <c r="T48" s="4323"/>
      <c r="U48" s="4323"/>
      <c r="V48" s="4323"/>
      <c r="W48" s="4323"/>
      <c r="X48" s="4323"/>
      <c r="Y48" s="4323"/>
      <c r="Z48" s="4323"/>
      <c r="AA48" s="4323"/>
      <c r="AB48" s="4323"/>
      <c r="AC48" s="4323"/>
      <c r="AD48" s="4323"/>
      <c r="AE48" s="4323"/>
      <c r="AF48" s="4323"/>
      <c r="AG48" s="4323"/>
      <c r="AH48" s="4323"/>
      <c r="AI48" s="4323"/>
      <c r="AJ48" s="4323"/>
      <c r="AK48" s="4301" t="s">
        <v>2304</v>
      </c>
      <c r="AL48" s="4334" t="s">
        <v>2305</v>
      </c>
      <c r="AM48" s="4301" t="s">
        <v>2283</v>
      </c>
      <c r="AN48" s="4333" t="s">
        <v>2306</v>
      </c>
      <c r="AO48" s="4301" t="s">
        <v>2307</v>
      </c>
      <c r="AQ48" s="4302" t="s">
        <v>2308</v>
      </c>
      <c r="AR48" s="4302" t="s">
        <v>2309</v>
      </c>
    </row>
    <row r="49" spans="2:44" ht="13.5" hidden="1" customHeight="1">
      <c r="B49" s="4316"/>
      <c r="C49" s="4317"/>
      <c r="D49" s="4318"/>
      <c r="E49" s="1773"/>
      <c r="F49" s="1717">
        <f>DATE($F47,$G47,1)</f>
        <v>46143</v>
      </c>
      <c r="G49" s="1717">
        <f>F49+1</f>
        <v>46144</v>
      </c>
      <c r="H49" s="1717">
        <f t="shared" ref="H49:AJ49" si="25">G49+1</f>
        <v>46145</v>
      </c>
      <c r="I49" s="1717">
        <f t="shared" si="25"/>
        <v>46146</v>
      </c>
      <c r="J49" s="1717">
        <f t="shared" si="25"/>
        <v>46147</v>
      </c>
      <c r="K49" s="1717">
        <f t="shared" si="25"/>
        <v>46148</v>
      </c>
      <c r="L49" s="1717">
        <f t="shared" si="25"/>
        <v>46149</v>
      </c>
      <c r="M49" s="1717">
        <f t="shared" si="25"/>
        <v>46150</v>
      </c>
      <c r="N49" s="1717">
        <f t="shared" si="25"/>
        <v>46151</v>
      </c>
      <c r="O49" s="1717">
        <f t="shared" si="25"/>
        <v>46152</v>
      </c>
      <c r="P49" s="1717">
        <f t="shared" si="25"/>
        <v>46153</v>
      </c>
      <c r="Q49" s="1717">
        <f t="shared" si="25"/>
        <v>46154</v>
      </c>
      <c r="R49" s="1717">
        <f t="shared" si="25"/>
        <v>46155</v>
      </c>
      <c r="S49" s="1717">
        <f t="shared" si="25"/>
        <v>46156</v>
      </c>
      <c r="T49" s="1717">
        <f t="shared" si="25"/>
        <v>46157</v>
      </c>
      <c r="U49" s="1717">
        <f t="shared" si="25"/>
        <v>46158</v>
      </c>
      <c r="V49" s="1717">
        <f t="shared" si="25"/>
        <v>46159</v>
      </c>
      <c r="W49" s="1717">
        <f t="shared" si="25"/>
        <v>46160</v>
      </c>
      <c r="X49" s="1717">
        <f t="shared" si="25"/>
        <v>46161</v>
      </c>
      <c r="Y49" s="1717">
        <f t="shared" si="25"/>
        <v>46162</v>
      </c>
      <c r="Z49" s="1717">
        <f t="shared" si="25"/>
        <v>46163</v>
      </c>
      <c r="AA49" s="1717">
        <f t="shared" si="25"/>
        <v>46164</v>
      </c>
      <c r="AB49" s="1717">
        <f t="shared" si="25"/>
        <v>46165</v>
      </c>
      <c r="AC49" s="1717">
        <f t="shared" si="25"/>
        <v>46166</v>
      </c>
      <c r="AD49" s="1717">
        <f t="shared" si="25"/>
        <v>46167</v>
      </c>
      <c r="AE49" s="1717">
        <f t="shared" si="25"/>
        <v>46168</v>
      </c>
      <c r="AF49" s="1717">
        <f t="shared" si="25"/>
        <v>46169</v>
      </c>
      <c r="AG49" s="1717">
        <f t="shared" si="25"/>
        <v>46170</v>
      </c>
      <c r="AH49" s="1717">
        <f t="shared" si="25"/>
        <v>46171</v>
      </c>
      <c r="AI49" s="1717">
        <f t="shared" si="25"/>
        <v>46172</v>
      </c>
      <c r="AJ49" s="1717">
        <f t="shared" si="25"/>
        <v>46173</v>
      </c>
      <c r="AK49" s="4301"/>
      <c r="AL49" s="4334"/>
      <c r="AM49" s="4301"/>
      <c r="AN49" s="4333"/>
      <c r="AO49" s="4301"/>
      <c r="AQ49" s="4302"/>
      <c r="AR49" s="4302"/>
    </row>
    <row r="50" spans="2:44">
      <c r="B50" s="4316"/>
      <c r="C50" s="4317"/>
      <c r="D50" s="4318"/>
      <c r="E50" s="1774" t="s">
        <v>2267</v>
      </c>
      <c r="F50" s="1775">
        <f>IF(EDATE(F25,1)&gt;$F$7,"",EDATE(F25,1))</f>
        <v>46143</v>
      </c>
      <c r="G50" s="1717">
        <f t="shared" ref="G50:AJ50" si="26">IF(G49&gt;$F$7,"",IF(F50=EOMONTH(DATE($F47,$G47,1),0),"",IF(F50="","",F50+1)))</f>
        <v>46144</v>
      </c>
      <c r="H50" s="1717">
        <f t="shared" si="26"/>
        <v>46145</v>
      </c>
      <c r="I50" s="1717">
        <f t="shared" si="26"/>
        <v>46146</v>
      </c>
      <c r="J50" s="1717">
        <f t="shared" si="26"/>
        <v>46147</v>
      </c>
      <c r="K50" s="1717">
        <f t="shared" si="26"/>
        <v>46148</v>
      </c>
      <c r="L50" s="1717">
        <f t="shared" si="26"/>
        <v>46149</v>
      </c>
      <c r="M50" s="1717">
        <f t="shared" si="26"/>
        <v>46150</v>
      </c>
      <c r="N50" s="1717">
        <f t="shared" si="26"/>
        <v>46151</v>
      </c>
      <c r="O50" s="1717">
        <f t="shared" si="26"/>
        <v>46152</v>
      </c>
      <c r="P50" s="1717">
        <f t="shared" si="26"/>
        <v>46153</v>
      </c>
      <c r="Q50" s="1717">
        <f t="shared" si="26"/>
        <v>46154</v>
      </c>
      <c r="R50" s="1717">
        <f t="shared" si="26"/>
        <v>46155</v>
      </c>
      <c r="S50" s="1717">
        <f t="shared" si="26"/>
        <v>46156</v>
      </c>
      <c r="T50" s="1717">
        <f t="shared" si="26"/>
        <v>46157</v>
      </c>
      <c r="U50" s="1717">
        <f t="shared" si="26"/>
        <v>46158</v>
      </c>
      <c r="V50" s="1717">
        <f t="shared" si="26"/>
        <v>46159</v>
      </c>
      <c r="W50" s="1717">
        <f t="shared" si="26"/>
        <v>46160</v>
      </c>
      <c r="X50" s="1717">
        <f t="shared" si="26"/>
        <v>46161</v>
      </c>
      <c r="Y50" s="1717">
        <f t="shared" si="26"/>
        <v>46162</v>
      </c>
      <c r="Z50" s="1717">
        <f t="shared" si="26"/>
        <v>46163</v>
      </c>
      <c r="AA50" s="1717">
        <f t="shared" si="26"/>
        <v>46164</v>
      </c>
      <c r="AB50" s="1717">
        <f t="shared" si="26"/>
        <v>46165</v>
      </c>
      <c r="AC50" s="1717">
        <f t="shared" si="26"/>
        <v>46166</v>
      </c>
      <c r="AD50" s="1717">
        <f t="shared" si="26"/>
        <v>46167</v>
      </c>
      <c r="AE50" s="1717">
        <f t="shared" si="26"/>
        <v>46168</v>
      </c>
      <c r="AF50" s="1717">
        <f t="shared" si="26"/>
        <v>46169</v>
      </c>
      <c r="AG50" s="1717">
        <f t="shared" si="26"/>
        <v>46170</v>
      </c>
      <c r="AH50" s="1717">
        <f t="shared" si="26"/>
        <v>46171</v>
      </c>
      <c r="AI50" s="1717">
        <f t="shared" si="26"/>
        <v>46172</v>
      </c>
      <c r="AJ50" s="1717">
        <f t="shared" si="26"/>
        <v>46173</v>
      </c>
      <c r="AK50" s="4301"/>
      <c r="AL50" s="4334"/>
      <c r="AM50" s="4301"/>
      <c r="AN50" s="4333"/>
      <c r="AO50" s="4301"/>
      <c r="AQ50" s="4302"/>
      <c r="AR50" s="4302"/>
    </row>
    <row r="51" spans="2:44">
      <c r="B51" s="4319"/>
      <c r="C51" s="4320"/>
      <c r="D51" s="4321"/>
      <c r="E51" s="1712" t="s">
        <v>1060</v>
      </c>
      <c r="F51" s="1776" t="str">
        <f>IFERROR(TEXT(WEEKDAY(+F50),"aaa"),"")</f>
        <v>金</v>
      </c>
      <c r="G51" s="1776" t="str">
        <f t="shared" ref="G51:AJ51" si="27">IFERROR(TEXT(WEEKDAY(+G50),"aaa"),"")</f>
        <v>土</v>
      </c>
      <c r="H51" s="1776" t="str">
        <f t="shared" si="27"/>
        <v>日</v>
      </c>
      <c r="I51" s="1776" t="str">
        <f t="shared" si="27"/>
        <v>月</v>
      </c>
      <c r="J51" s="1776" t="str">
        <f t="shared" si="27"/>
        <v>火</v>
      </c>
      <c r="K51" s="1776" t="str">
        <f t="shared" si="27"/>
        <v>水</v>
      </c>
      <c r="L51" s="1776" t="str">
        <f t="shared" si="27"/>
        <v>木</v>
      </c>
      <c r="M51" s="1776" t="str">
        <f t="shared" si="27"/>
        <v>金</v>
      </c>
      <c r="N51" s="1776" t="str">
        <f t="shared" si="27"/>
        <v>土</v>
      </c>
      <c r="O51" s="1776" t="str">
        <f t="shared" si="27"/>
        <v>日</v>
      </c>
      <c r="P51" s="1776" t="str">
        <f t="shared" si="27"/>
        <v>月</v>
      </c>
      <c r="Q51" s="1776" t="str">
        <f t="shared" si="27"/>
        <v>火</v>
      </c>
      <c r="R51" s="1776" t="str">
        <f t="shared" si="27"/>
        <v>水</v>
      </c>
      <c r="S51" s="1776" t="str">
        <f t="shared" si="27"/>
        <v>木</v>
      </c>
      <c r="T51" s="1776" t="str">
        <f t="shared" si="27"/>
        <v>金</v>
      </c>
      <c r="U51" s="1776" t="str">
        <f t="shared" si="27"/>
        <v>土</v>
      </c>
      <c r="V51" s="1776" t="str">
        <f t="shared" si="27"/>
        <v>日</v>
      </c>
      <c r="W51" s="1776" t="str">
        <f t="shared" si="27"/>
        <v>月</v>
      </c>
      <c r="X51" s="1776" t="str">
        <f t="shared" si="27"/>
        <v>火</v>
      </c>
      <c r="Y51" s="1776" t="str">
        <f t="shared" si="27"/>
        <v>水</v>
      </c>
      <c r="Z51" s="1776" t="str">
        <f t="shared" si="27"/>
        <v>木</v>
      </c>
      <c r="AA51" s="1776" t="str">
        <f t="shared" si="27"/>
        <v>金</v>
      </c>
      <c r="AB51" s="1776" t="str">
        <f t="shared" si="27"/>
        <v>土</v>
      </c>
      <c r="AC51" s="1776" t="str">
        <f t="shared" si="27"/>
        <v>日</v>
      </c>
      <c r="AD51" s="1776" t="str">
        <f>IFERROR(TEXT(WEEKDAY(+AD50),"aaa"),"")</f>
        <v>月</v>
      </c>
      <c r="AE51" s="1776" t="str">
        <f t="shared" si="27"/>
        <v>火</v>
      </c>
      <c r="AF51" s="1776" t="str">
        <f t="shared" si="27"/>
        <v>水</v>
      </c>
      <c r="AG51" s="1776" t="str">
        <f t="shared" si="27"/>
        <v>木</v>
      </c>
      <c r="AH51" s="1776" t="str">
        <f t="shared" si="27"/>
        <v>金</v>
      </c>
      <c r="AI51" s="1776" t="str">
        <f t="shared" si="27"/>
        <v>土</v>
      </c>
      <c r="AJ51" s="1776" t="str">
        <f t="shared" si="27"/>
        <v>日</v>
      </c>
      <c r="AK51" s="4301"/>
      <c r="AL51" s="4334"/>
      <c r="AM51" s="4301"/>
      <c r="AN51" s="4333"/>
      <c r="AO51" s="4301"/>
      <c r="AQ51" s="4302"/>
      <c r="AR51" s="4302"/>
    </row>
    <row r="52" spans="2:44" ht="21" customHeight="1">
      <c r="B52" s="1777" t="s">
        <v>2310</v>
      </c>
      <c r="C52" s="1778" t="s">
        <v>2280</v>
      </c>
      <c r="D52" s="1728" t="s">
        <v>2281</v>
      </c>
      <c r="E52" s="1729" t="s">
        <v>2270</v>
      </c>
      <c r="F52" s="1730"/>
      <c r="G52" s="1731"/>
      <c r="H52" s="1731"/>
      <c r="I52" s="1731"/>
      <c r="J52" s="1731"/>
      <c r="K52" s="1731"/>
      <c r="L52" s="1731"/>
      <c r="M52" s="1731"/>
      <c r="N52" s="1731"/>
      <c r="O52" s="1731"/>
      <c r="P52" s="1731"/>
      <c r="Q52" s="1731"/>
      <c r="R52" s="1731"/>
      <c r="S52" s="1731"/>
      <c r="T52" s="1731"/>
      <c r="U52" s="1731"/>
      <c r="V52" s="1731"/>
      <c r="W52" s="1731"/>
      <c r="X52" s="1731"/>
      <c r="Y52" s="1731"/>
      <c r="Z52" s="1731"/>
      <c r="AA52" s="1731"/>
      <c r="AB52" s="1731"/>
      <c r="AC52" s="1731"/>
      <c r="AD52" s="1731"/>
      <c r="AE52" s="1731"/>
      <c r="AF52" s="1731"/>
      <c r="AG52" s="1753"/>
      <c r="AH52" s="1753"/>
      <c r="AI52" s="1753"/>
      <c r="AJ52" s="1753"/>
      <c r="AK52" s="1673" t="s">
        <v>2289</v>
      </c>
      <c r="AL52" s="1673" t="s">
        <v>2290</v>
      </c>
      <c r="AM52" s="1673" t="s">
        <v>2291</v>
      </c>
      <c r="AN52" s="1674" t="s">
        <v>2292</v>
      </c>
      <c r="AO52" s="1673" t="s">
        <v>2293</v>
      </c>
      <c r="AQ52" s="4303"/>
      <c r="AR52" s="4303"/>
    </row>
    <row r="53" spans="2:44" ht="13.5" customHeight="1">
      <c r="B53" s="4304" t="s">
        <v>2294</v>
      </c>
      <c r="C53" s="4307" t="s">
        <v>2295</v>
      </c>
      <c r="D53" s="1732" t="s">
        <v>2296</v>
      </c>
      <c r="E53" s="1733"/>
      <c r="F53" s="1779"/>
      <c r="G53" s="1780"/>
      <c r="H53" s="1763"/>
      <c r="I53" s="1735"/>
      <c r="J53" s="1735"/>
      <c r="K53" s="1735"/>
      <c r="L53" s="1735"/>
      <c r="M53" s="1735"/>
      <c r="N53" s="1735"/>
      <c r="O53" s="1735"/>
      <c r="P53" s="1735"/>
      <c r="Q53" s="1735"/>
      <c r="R53" s="1735"/>
      <c r="S53" s="1735"/>
      <c r="T53" s="1735"/>
      <c r="U53" s="1735"/>
      <c r="V53" s="1735"/>
      <c r="W53" s="1735"/>
      <c r="X53" s="1735"/>
      <c r="Y53" s="1735"/>
      <c r="Z53" s="1735"/>
      <c r="AA53" s="1735"/>
      <c r="AB53" s="1735"/>
      <c r="AC53" s="1735"/>
      <c r="AD53" s="1735"/>
      <c r="AE53" s="1735"/>
      <c r="AF53" s="1735"/>
      <c r="AG53" s="1735"/>
      <c r="AH53" s="1735"/>
      <c r="AI53" s="1736"/>
      <c r="AJ53" s="1736"/>
      <c r="AK53" s="1737">
        <f>IF(D53="","",COUNT($F$50:$AJ$50)-AL53)</f>
        <v>31</v>
      </c>
      <c r="AL53" s="1738">
        <f>IF(D53="","",AQ53+AR53)</f>
        <v>0</v>
      </c>
      <c r="AM53" s="1738">
        <f>IF(D53="","",COUNTIF(F53:AJ53,"休"))</f>
        <v>0</v>
      </c>
      <c r="AN53" s="1705">
        <f>IF(D53="","",IFERROR(ROUND(AM53/AK53,3),""))</f>
        <v>0</v>
      </c>
      <c r="AO53" s="4310">
        <f>ROUND(AVERAGE(AN53:AN68),3)</f>
        <v>0</v>
      </c>
      <c r="AQ53" s="1672">
        <f>+COUNTIF(F53:AJ53,"－")</f>
        <v>0</v>
      </c>
      <c r="AR53" s="1672">
        <f t="shared" ref="AR53:AR58" si="28">+COUNTIF(H53:AJ53,"外")</f>
        <v>0</v>
      </c>
    </row>
    <row r="54" spans="2:44" ht="13.5" customHeight="1">
      <c r="B54" s="4305"/>
      <c r="C54" s="4308"/>
      <c r="D54" s="1739" t="s">
        <v>2297</v>
      </c>
      <c r="E54" s="1733"/>
      <c r="F54" s="1781"/>
      <c r="G54" s="1782"/>
      <c r="H54" s="1742"/>
      <c r="I54" s="1741"/>
      <c r="J54" s="1741"/>
      <c r="K54" s="1741"/>
      <c r="L54" s="1741"/>
      <c r="M54" s="1741"/>
      <c r="N54" s="1741"/>
      <c r="O54" s="1741"/>
      <c r="P54" s="1741"/>
      <c r="Q54" s="1741"/>
      <c r="R54" s="1741"/>
      <c r="S54" s="1741"/>
      <c r="T54" s="1741"/>
      <c r="U54" s="1741"/>
      <c r="V54" s="1741"/>
      <c r="W54" s="1741"/>
      <c r="X54" s="1741"/>
      <c r="Y54" s="1741"/>
      <c r="Z54" s="1741"/>
      <c r="AA54" s="1741"/>
      <c r="AB54" s="1741"/>
      <c r="AC54" s="1741"/>
      <c r="AD54" s="1741"/>
      <c r="AE54" s="1741"/>
      <c r="AF54" s="1741"/>
      <c r="AG54" s="1741"/>
      <c r="AH54" s="1741"/>
      <c r="AI54" s="1742"/>
      <c r="AJ54" s="1742"/>
      <c r="AK54" s="1737">
        <f t="shared" ref="AK54:AK58" si="29">IF(D54="","",COUNT($F$50:$AJ$50)-AL54)</f>
        <v>31</v>
      </c>
      <c r="AL54" s="1738">
        <f t="shared" ref="AL54:AL58" si="30">IF(D54="","",AQ54+AR54)</f>
        <v>0</v>
      </c>
      <c r="AM54" s="1738">
        <f t="shared" ref="AM54:AM58" si="31">IF(D54="","",COUNTIF(F54:AJ54,"休"))</f>
        <v>0</v>
      </c>
      <c r="AN54" s="1705">
        <f t="shared" ref="AN54:AN58" si="32">IF(D54="","",IFERROR(ROUND(AM54/AK54,3),""))</f>
        <v>0</v>
      </c>
      <c r="AO54" s="4311"/>
      <c r="AQ54" s="1672">
        <f>+COUNTIF(F54:AJ54,"－")</f>
        <v>0</v>
      </c>
      <c r="AR54" s="1672">
        <f t="shared" si="28"/>
        <v>0</v>
      </c>
    </row>
    <row r="55" spans="2:44">
      <c r="B55" s="4305"/>
      <c r="C55" s="4308"/>
      <c r="D55" s="1744" t="s">
        <v>2298</v>
      </c>
      <c r="E55" s="1733"/>
      <c r="F55" s="1781"/>
      <c r="G55" s="1741"/>
      <c r="H55" s="1783"/>
      <c r="I55" s="1741"/>
      <c r="J55" s="1741"/>
      <c r="K55" s="1741"/>
      <c r="L55" s="1741"/>
      <c r="M55" s="1741"/>
      <c r="N55" s="1741"/>
      <c r="O55" s="1741"/>
      <c r="P55" s="1741"/>
      <c r="Q55" s="1741"/>
      <c r="R55" s="1741"/>
      <c r="S55" s="1741"/>
      <c r="T55" s="1741"/>
      <c r="U55" s="1741"/>
      <c r="V55" s="1741"/>
      <c r="W55" s="1741"/>
      <c r="X55" s="1741"/>
      <c r="Y55" s="1741"/>
      <c r="Z55" s="1741"/>
      <c r="AA55" s="1741"/>
      <c r="AB55" s="1741"/>
      <c r="AC55" s="1741"/>
      <c r="AD55" s="1741"/>
      <c r="AE55" s="1741"/>
      <c r="AF55" s="1741"/>
      <c r="AG55" s="1741"/>
      <c r="AH55" s="1741"/>
      <c r="AI55" s="1741"/>
      <c r="AJ55" s="1742"/>
      <c r="AK55" s="1737">
        <f t="shared" si="29"/>
        <v>31</v>
      </c>
      <c r="AL55" s="1738">
        <f t="shared" si="30"/>
        <v>0</v>
      </c>
      <c r="AM55" s="1738">
        <f t="shared" si="31"/>
        <v>0</v>
      </c>
      <c r="AN55" s="1705">
        <f t="shared" si="32"/>
        <v>0</v>
      </c>
      <c r="AO55" s="4311"/>
      <c r="AQ55" s="1672">
        <f t="shared" ref="AQ55:AQ58" si="33">+COUNTIF(F55:AJ55,"－")</f>
        <v>0</v>
      </c>
      <c r="AR55" s="1672">
        <f t="shared" si="28"/>
        <v>0</v>
      </c>
    </row>
    <row r="56" spans="2:44">
      <c r="B56" s="4305"/>
      <c r="C56" s="4308"/>
      <c r="D56" s="1744" t="s">
        <v>2299</v>
      </c>
      <c r="E56" s="1711"/>
      <c r="F56" s="1781"/>
      <c r="G56" s="1782"/>
      <c r="H56" s="1783"/>
      <c r="I56" s="1741"/>
      <c r="J56" s="1741"/>
      <c r="K56" s="1741"/>
      <c r="L56" s="1741"/>
      <c r="M56" s="1741"/>
      <c r="N56" s="1741"/>
      <c r="O56" s="1741"/>
      <c r="P56" s="1741"/>
      <c r="Q56" s="1741"/>
      <c r="R56" s="1741"/>
      <c r="S56" s="1741"/>
      <c r="T56" s="1741"/>
      <c r="U56" s="1741"/>
      <c r="V56" s="1741"/>
      <c r="W56" s="1741"/>
      <c r="X56" s="1741"/>
      <c r="Y56" s="1741"/>
      <c r="Z56" s="1741"/>
      <c r="AA56" s="1741"/>
      <c r="AB56" s="1741"/>
      <c r="AC56" s="1741"/>
      <c r="AD56" s="1741"/>
      <c r="AE56" s="1741"/>
      <c r="AF56" s="1741"/>
      <c r="AG56" s="1741"/>
      <c r="AH56" s="1741"/>
      <c r="AI56" s="1742"/>
      <c r="AJ56" s="1741"/>
      <c r="AK56" s="1737">
        <f t="shared" si="29"/>
        <v>31</v>
      </c>
      <c r="AL56" s="1738">
        <f t="shared" si="30"/>
        <v>0</v>
      </c>
      <c r="AM56" s="1738">
        <f t="shared" si="31"/>
        <v>0</v>
      </c>
      <c r="AN56" s="1705">
        <f t="shared" si="32"/>
        <v>0</v>
      </c>
      <c r="AO56" s="4311"/>
      <c r="AQ56" s="1672">
        <f t="shared" si="33"/>
        <v>0</v>
      </c>
      <c r="AR56" s="1672">
        <f t="shared" si="28"/>
        <v>0</v>
      </c>
    </row>
    <row r="57" spans="2:44">
      <c r="B57" s="4305"/>
      <c r="C57" s="4308"/>
      <c r="D57" s="1744" t="s">
        <v>2300</v>
      </c>
      <c r="E57" s="1733"/>
      <c r="F57" s="1781"/>
      <c r="G57" s="1782"/>
      <c r="H57" s="1742"/>
      <c r="I57" s="1741"/>
      <c r="J57" s="1741"/>
      <c r="K57" s="1741"/>
      <c r="L57" s="1741"/>
      <c r="M57" s="1741"/>
      <c r="N57" s="1741"/>
      <c r="O57" s="1741"/>
      <c r="P57" s="1741"/>
      <c r="Q57" s="1741"/>
      <c r="R57" s="1741"/>
      <c r="S57" s="1741"/>
      <c r="T57" s="1741"/>
      <c r="U57" s="1741"/>
      <c r="V57" s="1741"/>
      <c r="W57" s="1741"/>
      <c r="X57" s="1741"/>
      <c r="Y57" s="1741"/>
      <c r="Z57" s="1741"/>
      <c r="AA57" s="1741"/>
      <c r="AB57" s="1741"/>
      <c r="AC57" s="1741"/>
      <c r="AD57" s="1741"/>
      <c r="AE57" s="1741"/>
      <c r="AF57" s="1741"/>
      <c r="AG57" s="1741"/>
      <c r="AH57" s="1741"/>
      <c r="AI57" s="1742"/>
      <c r="AJ57" s="1742"/>
      <c r="AK57" s="1737">
        <f t="shared" si="29"/>
        <v>31</v>
      </c>
      <c r="AL57" s="1738">
        <f t="shared" si="30"/>
        <v>0</v>
      </c>
      <c r="AM57" s="1738">
        <f t="shared" si="31"/>
        <v>0</v>
      </c>
      <c r="AN57" s="1705">
        <f t="shared" si="32"/>
        <v>0</v>
      </c>
      <c r="AO57" s="4311"/>
      <c r="AQ57" s="1672">
        <f t="shared" si="33"/>
        <v>0</v>
      </c>
      <c r="AR57" s="1672">
        <f t="shared" si="28"/>
        <v>0</v>
      </c>
    </row>
    <row r="58" spans="2:44">
      <c r="B58" s="4306"/>
      <c r="C58" s="4309"/>
      <c r="D58" s="1745">
        <f>E$29</f>
        <v>0</v>
      </c>
      <c r="E58" s="1746"/>
      <c r="F58" s="1764"/>
      <c r="G58" s="1784"/>
      <c r="H58" s="1765"/>
      <c r="I58" s="1749"/>
      <c r="J58" s="1749"/>
      <c r="K58" s="1749"/>
      <c r="L58" s="1749"/>
      <c r="M58" s="1749"/>
      <c r="N58" s="1749"/>
      <c r="O58" s="1749"/>
      <c r="P58" s="1749"/>
      <c r="Q58" s="1749"/>
      <c r="R58" s="1749"/>
      <c r="S58" s="1749"/>
      <c r="T58" s="1749"/>
      <c r="U58" s="1749"/>
      <c r="V58" s="1749"/>
      <c r="W58" s="1749"/>
      <c r="X58" s="1749"/>
      <c r="Y58" s="1749"/>
      <c r="Z58" s="1749"/>
      <c r="AA58" s="1749"/>
      <c r="AB58" s="1749"/>
      <c r="AC58" s="1749"/>
      <c r="AD58" s="1749"/>
      <c r="AE58" s="1749"/>
      <c r="AF58" s="1749"/>
      <c r="AG58" s="1749"/>
      <c r="AH58" s="1749"/>
      <c r="AI58" s="1750"/>
      <c r="AJ58" s="1750"/>
      <c r="AK58" s="1737">
        <f t="shared" si="29"/>
        <v>31</v>
      </c>
      <c r="AL58" s="1738">
        <f t="shared" si="30"/>
        <v>0</v>
      </c>
      <c r="AM58" s="1751">
        <f t="shared" si="31"/>
        <v>0</v>
      </c>
      <c r="AN58" s="1705">
        <f t="shared" si="32"/>
        <v>0</v>
      </c>
      <c r="AO58" s="4311"/>
      <c r="AQ58" s="1672">
        <f t="shared" si="33"/>
        <v>0</v>
      </c>
      <c r="AR58" s="1672">
        <f t="shared" si="28"/>
        <v>0</v>
      </c>
    </row>
    <row r="59" spans="2:44">
      <c r="B59" s="4304" t="s">
        <v>2301</v>
      </c>
      <c r="C59" s="4307" t="s">
        <v>2302</v>
      </c>
      <c r="D59" s="1728" t="s">
        <v>2281</v>
      </c>
      <c r="E59" s="1785" t="s">
        <v>2270</v>
      </c>
      <c r="F59" s="1730"/>
      <c r="G59" s="1753"/>
      <c r="H59" s="1731"/>
      <c r="I59" s="1731"/>
      <c r="J59" s="1731"/>
      <c r="K59" s="1731"/>
      <c r="L59" s="1731"/>
      <c r="M59" s="1731"/>
      <c r="N59" s="1731"/>
      <c r="O59" s="1731"/>
      <c r="P59" s="1731"/>
      <c r="Q59" s="1731"/>
      <c r="R59" s="1731"/>
      <c r="S59" s="1731"/>
      <c r="T59" s="1731"/>
      <c r="U59" s="1731"/>
      <c r="V59" s="1731"/>
      <c r="W59" s="1731"/>
      <c r="X59" s="1731"/>
      <c r="Y59" s="1731"/>
      <c r="Z59" s="1731"/>
      <c r="AA59" s="1731"/>
      <c r="AB59" s="1731"/>
      <c r="AC59" s="1731"/>
      <c r="AD59" s="1731"/>
      <c r="AE59" s="1731"/>
      <c r="AF59" s="1731"/>
      <c r="AG59" s="1753"/>
      <c r="AH59" s="1753"/>
      <c r="AI59" s="1753"/>
      <c r="AJ59" s="1753"/>
      <c r="AK59" s="1754"/>
      <c r="AL59" s="1672"/>
      <c r="AM59" s="1721"/>
      <c r="AN59" s="1755"/>
      <c r="AO59" s="4311"/>
    </row>
    <row r="60" spans="2:44">
      <c r="B60" s="4305"/>
      <c r="C60" s="4308"/>
      <c r="D60" s="1756" t="s">
        <v>2296</v>
      </c>
      <c r="E60" s="1733"/>
      <c r="F60" s="1779"/>
      <c r="G60" s="1786"/>
      <c r="H60" s="1786"/>
      <c r="I60" s="1786"/>
      <c r="J60" s="1786"/>
      <c r="K60" s="1786"/>
      <c r="L60" s="1786"/>
      <c r="M60" s="1786"/>
      <c r="N60" s="1786"/>
      <c r="O60" s="1786"/>
      <c r="P60" s="1786"/>
      <c r="Q60" s="1786"/>
      <c r="R60" s="1786"/>
      <c r="S60" s="1786"/>
      <c r="T60" s="1786"/>
      <c r="U60" s="1786"/>
      <c r="V60" s="1786"/>
      <c r="W60" s="1786"/>
      <c r="X60" s="1786"/>
      <c r="Y60" s="1786"/>
      <c r="Z60" s="1786"/>
      <c r="AA60" s="1786"/>
      <c r="AB60" s="1786"/>
      <c r="AC60" s="1786"/>
      <c r="AD60" s="1786"/>
      <c r="AE60" s="1786"/>
      <c r="AF60" s="1786"/>
      <c r="AG60" s="1786"/>
      <c r="AH60" s="1786"/>
      <c r="AI60" s="1786"/>
      <c r="AJ60" s="1787"/>
      <c r="AK60" s="1737">
        <f>IF(D60="","",COUNT($F$50:$AJ$50)-AL60)</f>
        <v>31</v>
      </c>
      <c r="AL60" s="1738">
        <f>IF(D60="","",AQ60+AR60)</f>
        <v>0</v>
      </c>
      <c r="AM60" s="1738">
        <f>IF(D60="","",COUNTIF(F60:AJ60,"休"))</f>
        <v>0</v>
      </c>
      <c r="AN60" s="1705">
        <f>IF(D60="","",IFERROR(ROUND(AM60/AK60,3),""))</f>
        <v>0</v>
      </c>
      <c r="AO60" s="4311"/>
      <c r="AQ60" s="1672">
        <f>+COUNTIF(F60:AJ60,"－")</f>
        <v>0</v>
      </c>
      <c r="AR60" s="1672">
        <f>+COUNTIF(F60:AJ60,"外")</f>
        <v>0</v>
      </c>
    </row>
    <row r="61" spans="2:44">
      <c r="B61" s="4305"/>
      <c r="C61" s="4308"/>
      <c r="D61" s="1739" t="s">
        <v>2297</v>
      </c>
      <c r="E61" s="1733"/>
      <c r="F61" s="1788"/>
      <c r="G61" s="1749"/>
      <c r="H61" s="1749"/>
      <c r="I61" s="1749"/>
      <c r="J61" s="1749"/>
      <c r="K61" s="1759"/>
      <c r="L61" s="1759"/>
      <c r="M61" s="1749"/>
      <c r="N61" s="1749"/>
      <c r="O61" s="1749"/>
      <c r="P61" s="1749"/>
      <c r="Q61" s="1759"/>
      <c r="R61" s="1759"/>
      <c r="S61" s="1749"/>
      <c r="T61" s="1749"/>
      <c r="U61" s="1749"/>
      <c r="V61" s="1749"/>
      <c r="W61" s="1749"/>
      <c r="X61" s="1749"/>
      <c r="Y61" s="1759"/>
      <c r="Z61" s="1749"/>
      <c r="AA61" s="1749"/>
      <c r="AB61" s="1749"/>
      <c r="AC61" s="1749"/>
      <c r="AD61" s="1749"/>
      <c r="AE61" s="1749"/>
      <c r="AF61" s="1759"/>
      <c r="AG61" s="1749"/>
      <c r="AH61" s="1749"/>
      <c r="AI61" s="1750"/>
      <c r="AJ61" s="1750"/>
      <c r="AK61" s="1737">
        <f t="shared" ref="AK61:AK63" si="34">IF(D61="","",COUNT($F$50:$AJ$50)-AL61)</f>
        <v>31</v>
      </c>
      <c r="AL61" s="1738">
        <f t="shared" ref="AL61:AL63" si="35">IF(D61="","",AQ61+AR61)</f>
        <v>0</v>
      </c>
      <c r="AM61" s="1738">
        <f t="shared" ref="AM61:AM63" si="36">IF(D61="","",COUNTIF(F61:AJ61,"休"))</f>
        <v>0</v>
      </c>
      <c r="AN61" s="1705">
        <f t="shared" ref="AN61:AN63" si="37">IF(D61="","",IFERROR(ROUND(AM61/AK61,3),""))</f>
        <v>0</v>
      </c>
      <c r="AO61" s="4311"/>
      <c r="AQ61" s="1672">
        <f>+COUNTIF(F61:AJ61,"－")</f>
        <v>0</v>
      </c>
      <c r="AR61" s="1672">
        <f>+COUNTIF(F61:AJ61,"外")</f>
        <v>0</v>
      </c>
    </row>
    <row r="62" spans="2:44">
      <c r="B62" s="4305"/>
      <c r="C62" s="4308"/>
      <c r="E62" s="1733"/>
      <c r="F62" s="1781"/>
      <c r="G62" s="1741"/>
      <c r="H62" s="1741"/>
      <c r="I62" s="1741"/>
      <c r="J62" s="1741"/>
      <c r="K62" s="1741"/>
      <c r="L62" s="1741"/>
      <c r="M62" s="1741"/>
      <c r="N62" s="1741"/>
      <c r="O62" s="1741"/>
      <c r="P62" s="1741"/>
      <c r="Q62" s="1741"/>
      <c r="R62" s="1741"/>
      <c r="S62" s="1741"/>
      <c r="T62" s="1741"/>
      <c r="U62" s="1741"/>
      <c r="V62" s="1741"/>
      <c r="W62" s="1741"/>
      <c r="X62" s="1741"/>
      <c r="Y62" s="1741"/>
      <c r="Z62" s="1741"/>
      <c r="AA62" s="1741"/>
      <c r="AB62" s="1741"/>
      <c r="AC62" s="1741"/>
      <c r="AD62" s="1741"/>
      <c r="AE62" s="1741"/>
      <c r="AF62" s="1741"/>
      <c r="AG62" s="1742"/>
      <c r="AH62" s="1742"/>
      <c r="AI62" s="1742"/>
      <c r="AJ62" s="1742"/>
      <c r="AK62" s="1737" t="str">
        <f t="shared" si="34"/>
        <v/>
      </c>
      <c r="AL62" s="1738" t="str">
        <f t="shared" si="35"/>
        <v/>
      </c>
      <c r="AM62" s="1738" t="str">
        <f t="shared" si="36"/>
        <v/>
      </c>
      <c r="AN62" s="1705" t="str">
        <f t="shared" si="37"/>
        <v/>
      </c>
      <c r="AO62" s="4311"/>
      <c r="AQ62" s="1672">
        <f>+COUNTIF(F62:AJ62,"－")</f>
        <v>0</v>
      </c>
      <c r="AR62" s="1672">
        <f>+COUNTIF(F62:AJ62,"外")</f>
        <v>0</v>
      </c>
    </row>
    <row r="63" spans="2:44">
      <c r="B63" s="4305"/>
      <c r="C63" s="4309"/>
      <c r="D63" s="1758"/>
      <c r="E63" s="1719"/>
      <c r="F63" s="1789"/>
      <c r="G63" s="1750"/>
      <c r="H63" s="1759"/>
      <c r="I63" s="1759"/>
      <c r="J63" s="1759"/>
      <c r="K63" s="1759"/>
      <c r="L63" s="1759"/>
      <c r="M63" s="1759"/>
      <c r="N63" s="1759"/>
      <c r="O63" s="1759"/>
      <c r="P63" s="1759"/>
      <c r="Q63" s="1759"/>
      <c r="R63" s="1759"/>
      <c r="S63" s="1759"/>
      <c r="T63" s="1759"/>
      <c r="U63" s="1759"/>
      <c r="V63" s="1759"/>
      <c r="W63" s="1759"/>
      <c r="X63" s="1759"/>
      <c r="Y63" s="1759"/>
      <c r="Z63" s="1759"/>
      <c r="AA63" s="1759"/>
      <c r="AB63" s="1759"/>
      <c r="AC63" s="1759"/>
      <c r="AD63" s="1759"/>
      <c r="AE63" s="1759"/>
      <c r="AF63" s="1759"/>
      <c r="AG63" s="1736"/>
      <c r="AH63" s="1736"/>
      <c r="AI63" s="1736"/>
      <c r="AJ63" s="1736"/>
      <c r="AK63" s="1737" t="str">
        <f t="shared" si="34"/>
        <v/>
      </c>
      <c r="AL63" s="1738" t="str">
        <f t="shared" si="35"/>
        <v/>
      </c>
      <c r="AM63" s="1738" t="str">
        <f t="shared" si="36"/>
        <v/>
      </c>
      <c r="AN63" s="1705" t="str">
        <f t="shared" si="37"/>
        <v/>
      </c>
      <c r="AO63" s="4311"/>
      <c r="AQ63" s="1672">
        <f>+COUNTIF(F63:AJ63,"－")</f>
        <v>0</v>
      </c>
      <c r="AR63" s="1672">
        <f>+COUNTIF(F63:AJ63,"外")</f>
        <v>0</v>
      </c>
    </row>
    <row r="64" spans="2:44">
      <c r="B64" s="4305"/>
      <c r="C64" s="4307" t="s">
        <v>2303</v>
      </c>
      <c r="D64" s="1728" t="s">
        <v>2281</v>
      </c>
      <c r="E64" s="1729" t="s">
        <v>2270</v>
      </c>
      <c r="F64" s="1730"/>
      <c r="G64" s="1753"/>
      <c r="H64" s="1731"/>
      <c r="I64" s="1731"/>
      <c r="J64" s="1731"/>
      <c r="K64" s="1731"/>
      <c r="L64" s="1731"/>
      <c r="M64" s="1731"/>
      <c r="N64" s="1731"/>
      <c r="O64" s="1731"/>
      <c r="P64" s="1731"/>
      <c r="Q64" s="1731"/>
      <c r="R64" s="1731"/>
      <c r="S64" s="1731"/>
      <c r="T64" s="1731"/>
      <c r="U64" s="1731"/>
      <c r="V64" s="1731"/>
      <c r="W64" s="1731"/>
      <c r="X64" s="1731"/>
      <c r="Y64" s="1731"/>
      <c r="Z64" s="1731"/>
      <c r="AA64" s="1731"/>
      <c r="AB64" s="1731"/>
      <c r="AC64" s="1731"/>
      <c r="AD64" s="1731"/>
      <c r="AE64" s="1731"/>
      <c r="AF64" s="1731"/>
      <c r="AG64" s="1753"/>
      <c r="AH64" s="1753"/>
      <c r="AI64" s="1753"/>
      <c r="AJ64" s="1753"/>
      <c r="AK64" s="1754"/>
      <c r="AL64" s="1672"/>
      <c r="AM64" s="1761"/>
      <c r="AN64" s="1755"/>
      <c r="AO64" s="4311"/>
    </row>
    <row r="65" spans="2:44">
      <c r="B65" s="4305"/>
      <c r="C65" s="4308"/>
      <c r="D65" s="1762" t="s">
        <v>2297</v>
      </c>
      <c r="E65" s="1733"/>
      <c r="F65" s="1779"/>
      <c r="G65" s="1786"/>
      <c r="H65" s="1735"/>
      <c r="I65" s="1735"/>
      <c r="J65" s="1735"/>
      <c r="K65" s="1735"/>
      <c r="L65" s="1735"/>
      <c r="M65" s="1735"/>
      <c r="N65" s="1735"/>
      <c r="O65" s="1735"/>
      <c r="P65" s="1735"/>
      <c r="Q65" s="1735"/>
      <c r="R65" s="1735"/>
      <c r="S65" s="1735"/>
      <c r="T65" s="1735"/>
      <c r="U65" s="1735"/>
      <c r="V65" s="1735"/>
      <c r="W65" s="1735"/>
      <c r="X65" s="1735"/>
      <c r="Y65" s="1786"/>
      <c r="Z65" s="1786"/>
      <c r="AA65" s="1735"/>
      <c r="AB65" s="1735"/>
      <c r="AC65" s="1735"/>
      <c r="AD65" s="1735"/>
      <c r="AE65" s="1735"/>
      <c r="AF65" s="1735"/>
      <c r="AG65" s="1763"/>
      <c r="AH65" s="1763"/>
      <c r="AI65" s="1735"/>
      <c r="AJ65" s="1735"/>
      <c r="AK65" s="1737">
        <f>IF(D65="","",COUNT($F$50:$AJ$50)-AL65)</f>
        <v>31</v>
      </c>
      <c r="AL65" s="1738">
        <f>IF(D65="","",AQ65+AR65)</f>
        <v>0</v>
      </c>
      <c r="AM65" s="1738">
        <f>IF(D65="","",COUNTIF(F65:AJ65,"休"))</f>
        <v>0</v>
      </c>
      <c r="AN65" s="1705">
        <f>IF(D65="","",IFERROR(ROUND(AM65/AK65,3),""))</f>
        <v>0</v>
      </c>
      <c r="AO65" s="4311"/>
      <c r="AQ65" s="1672">
        <f>+COUNTIF(F65:AJ65,"－")</f>
        <v>0</v>
      </c>
      <c r="AR65" s="1672">
        <f>+COUNTIF(F65:AJ65,"外")</f>
        <v>0</v>
      </c>
    </row>
    <row r="66" spans="2:44">
      <c r="B66" s="4305"/>
      <c r="C66" s="4308"/>
      <c r="E66" s="1733"/>
      <c r="F66" s="1781"/>
      <c r="G66" s="1741"/>
      <c r="H66" s="1741"/>
      <c r="I66" s="1741"/>
      <c r="J66" s="1741"/>
      <c r="K66" s="1741"/>
      <c r="L66" s="1741"/>
      <c r="M66" s="1741"/>
      <c r="N66" s="1741"/>
      <c r="O66" s="1741"/>
      <c r="P66" s="1741"/>
      <c r="Q66" s="1741"/>
      <c r="R66" s="1741"/>
      <c r="S66" s="1741"/>
      <c r="T66" s="1741"/>
      <c r="U66" s="1741"/>
      <c r="V66" s="1741"/>
      <c r="W66" s="1741"/>
      <c r="X66" s="1741"/>
      <c r="Y66" s="1741"/>
      <c r="Z66" s="1741"/>
      <c r="AA66" s="1741"/>
      <c r="AB66" s="1741"/>
      <c r="AC66" s="1741"/>
      <c r="AD66" s="1741"/>
      <c r="AE66" s="1741"/>
      <c r="AF66" s="1741"/>
      <c r="AG66" s="1742"/>
      <c r="AH66" s="1742"/>
      <c r="AI66" s="1742"/>
      <c r="AJ66" s="1742"/>
      <c r="AK66" s="1737" t="str">
        <f t="shared" ref="AK66:AK68" si="38">IF(D66="","",COUNT($F$50:$AJ$50)-AL66)</f>
        <v/>
      </c>
      <c r="AL66" s="1738" t="str">
        <f t="shared" ref="AL66:AL68" si="39">IF(D66="","",AQ66+AR66)</f>
        <v/>
      </c>
      <c r="AM66" s="1738" t="str">
        <f t="shared" ref="AM66:AM68" si="40">IF(D66="","",COUNTIF(F66:AJ66,"休"))</f>
        <v/>
      </c>
      <c r="AN66" s="1705" t="str">
        <f t="shared" ref="AN66:AN68" si="41">IF(D66="","",IFERROR(ROUND(AM66/AK66,3),""))</f>
        <v/>
      </c>
      <c r="AO66" s="4311"/>
      <c r="AQ66" s="1672">
        <f>+COUNTIF(F66:AJ66,"－")</f>
        <v>0</v>
      </c>
      <c r="AR66" s="1672">
        <f>+COUNTIF(F66:AJ66,"外")</f>
        <v>0</v>
      </c>
    </row>
    <row r="67" spans="2:44">
      <c r="B67" s="4305"/>
      <c r="C67" s="4308"/>
      <c r="E67" s="1733"/>
      <c r="F67" s="1781"/>
      <c r="G67" s="1741"/>
      <c r="H67" s="1741"/>
      <c r="I67" s="1741"/>
      <c r="J67" s="1741"/>
      <c r="K67" s="1741"/>
      <c r="L67" s="1741"/>
      <c r="M67" s="1741"/>
      <c r="N67" s="1741"/>
      <c r="O67" s="1741"/>
      <c r="P67" s="1741"/>
      <c r="Q67" s="1741"/>
      <c r="R67" s="1741"/>
      <c r="S67" s="1741"/>
      <c r="T67" s="1741"/>
      <c r="U67" s="1741"/>
      <c r="V67" s="1741"/>
      <c r="W67" s="1741"/>
      <c r="X67" s="1741"/>
      <c r="Y67" s="1741"/>
      <c r="Z67" s="1741"/>
      <c r="AA67" s="1741"/>
      <c r="AB67" s="1741"/>
      <c r="AC67" s="1741"/>
      <c r="AD67" s="1741"/>
      <c r="AE67" s="1741"/>
      <c r="AF67" s="1741"/>
      <c r="AG67" s="1742"/>
      <c r="AH67" s="1742"/>
      <c r="AI67" s="1742"/>
      <c r="AJ67" s="1742"/>
      <c r="AK67" s="1737" t="str">
        <f t="shared" si="38"/>
        <v/>
      </c>
      <c r="AL67" s="1738" t="str">
        <f t="shared" si="39"/>
        <v/>
      </c>
      <c r="AM67" s="1738" t="str">
        <f t="shared" si="40"/>
        <v/>
      </c>
      <c r="AN67" s="1705" t="str">
        <f t="shared" si="41"/>
        <v/>
      </c>
      <c r="AO67" s="4311"/>
      <c r="AQ67" s="1672">
        <f>+COUNTIF(F67:AJ67,"－")</f>
        <v>0</v>
      </c>
      <c r="AR67" s="1672">
        <f>+COUNTIF(F67:AJ67,"外")</f>
        <v>0</v>
      </c>
    </row>
    <row r="68" spans="2:44" ht="13.8" thickBot="1">
      <c r="B68" s="4306"/>
      <c r="C68" s="4309"/>
      <c r="D68" s="1758"/>
      <c r="E68" s="1719"/>
      <c r="F68" s="1764"/>
      <c r="G68" s="1790"/>
      <c r="H68" s="1790"/>
      <c r="I68" s="1748"/>
      <c r="J68" s="1748"/>
      <c r="K68" s="1748"/>
      <c r="L68" s="1748"/>
      <c r="M68" s="1748"/>
      <c r="N68" s="1748"/>
      <c r="O68" s="1748"/>
      <c r="P68" s="1748"/>
      <c r="Q68" s="1748"/>
      <c r="R68" s="1748"/>
      <c r="S68" s="1748"/>
      <c r="T68" s="1748"/>
      <c r="U68" s="1748"/>
      <c r="V68" s="1748"/>
      <c r="W68" s="1748"/>
      <c r="X68" s="1748"/>
      <c r="Y68" s="1748"/>
      <c r="Z68" s="1748"/>
      <c r="AA68" s="1748"/>
      <c r="AB68" s="1748"/>
      <c r="AC68" s="1748"/>
      <c r="AD68" s="1748"/>
      <c r="AE68" s="1748"/>
      <c r="AF68" s="1748"/>
      <c r="AG68" s="1765"/>
      <c r="AH68" s="1765"/>
      <c r="AI68" s="1765"/>
      <c r="AJ68" s="1765"/>
      <c r="AK68" s="1766" t="str">
        <f t="shared" si="38"/>
        <v/>
      </c>
      <c r="AL68" s="1751" t="str">
        <f t="shared" si="39"/>
        <v/>
      </c>
      <c r="AM68" s="1751" t="str">
        <f t="shared" si="40"/>
        <v/>
      </c>
      <c r="AN68" s="1705" t="str">
        <f t="shared" si="41"/>
        <v/>
      </c>
      <c r="AO68" s="4312"/>
      <c r="AQ68" s="1672">
        <f>+COUNTIF(F68:AJ68,"－")</f>
        <v>0</v>
      </c>
      <c r="AR68" s="1672">
        <f>+COUNTIF(F68:AJ68,"外")</f>
        <v>0</v>
      </c>
    </row>
    <row r="69" spans="2:44" ht="13.8" thickBot="1">
      <c r="B69" s="1767"/>
      <c r="C69" s="1725"/>
      <c r="F69" s="1736"/>
      <c r="G69" s="1736"/>
      <c r="H69" s="1736"/>
      <c r="I69" s="1736"/>
      <c r="J69" s="1736"/>
      <c r="K69" s="1736"/>
      <c r="L69" s="1736"/>
      <c r="M69" s="1736"/>
      <c r="N69" s="1736"/>
      <c r="O69" s="1736"/>
      <c r="P69" s="1736"/>
      <c r="Q69" s="1736"/>
      <c r="R69" s="1736"/>
      <c r="S69" s="1736"/>
      <c r="T69" s="1736"/>
      <c r="U69" s="1736"/>
      <c r="V69" s="1736"/>
      <c r="W69" s="1736"/>
      <c r="X69" s="1736"/>
      <c r="Y69" s="1736"/>
      <c r="Z69" s="1736"/>
      <c r="AA69" s="1736"/>
      <c r="AB69" s="1736"/>
      <c r="AC69" s="1736"/>
      <c r="AD69" s="1736"/>
      <c r="AE69" s="1736"/>
      <c r="AF69" s="1736"/>
      <c r="AG69" s="1736"/>
      <c r="AH69" s="1736"/>
      <c r="AI69" s="1736"/>
      <c r="AJ69" s="1736"/>
      <c r="AK69" s="1768"/>
      <c r="AN69" s="1769" t="s">
        <v>2271</v>
      </c>
      <c r="AO69" s="1770" t="str">
        <f>IF(AO53&gt;=0.285,"OK","NG")</f>
        <v>NG</v>
      </c>
      <c r="AQ69" s="1665"/>
      <c r="AR69" s="1665"/>
    </row>
    <row r="70" spans="2:44">
      <c r="F70" s="1771"/>
      <c r="G70" s="1771"/>
      <c r="H70" s="1771"/>
      <c r="I70" s="1771"/>
      <c r="J70" s="1771"/>
      <c r="K70" s="1771"/>
      <c r="L70" s="1771"/>
      <c r="M70" s="1771"/>
      <c r="N70" s="1771"/>
      <c r="O70" s="1771"/>
      <c r="P70" s="1771"/>
      <c r="Q70" s="1771"/>
      <c r="R70" s="1771"/>
      <c r="S70" s="1771"/>
      <c r="T70" s="1771"/>
      <c r="U70" s="1771"/>
      <c r="V70" s="1771"/>
      <c r="W70" s="1771"/>
      <c r="X70" s="1771"/>
      <c r="Y70" s="1771"/>
      <c r="Z70" s="1771"/>
      <c r="AA70" s="1771"/>
      <c r="AB70" s="1771"/>
      <c r="AC70" s="1771"/>
      <c r="AD70" s="1771"/>
      <c r="AE70" s="1771"/>
      <c r="AF70" s="1771"/>
      <c r="AG70" s="1771"/>
      <c r="AH70" s="1771"/>
      <c r="AI70" s="1771"/>
      <c r="AJ70" s="1771"/>
    </row>
    <row r="71" spans="2:44" hidden="1">
      <c r="F71" s="1665">
        <f>YEAR(F74)</f>
        <v>2026</v>
      </c>
      <c r="G71" s="1665">
        <f>MONTH(F74)</f>
        <v>6</v>
      </c>
    </row>
    <row r="72" spans="2:44" ht="13.5" customHeight="1">
      <c r="B72" s="4313"/>
      <c r="C72" s="4314"/>
      <c r="D72" s="4315"/>
      <c r="E72" s="1772" t="s">
        <v>2266</v>
      </c>
      <c r="F72" s="4322">
        <f>F74</f>
        <v>46174</v>
      </c>
      <c r="G72" s="4323"/>
      <c r="H72" s="4323"/>
      <c r="I72" s="4323"/>
      <c r="J72" s="4323"/>
      <c r="K72" s="4323"/>
      <c r="L72" s="4323"/>
      <c r="M72" s="4323"/>
      <c r="N72" s="4323"/>
      <c r="O72" s="4323"/>
      <c r="P72" s="4323"/>
      <c r="Q72" s="4323"/>
      <c r="R72" s="4323"/>
      <c r="S72" s="4323"/>
      <c r="T72" s="4323"/>
      <c r="U72" s="4323"/>
      <c r="V72" s="4323"/>
      <c r="W72" s="4323"/>
      <c r="X72" s="4323"/>
      <c r="Y72" s="4323"/>
      <c r="Z72" s="4323"/>
      <c r="AA72" s="4323"/>
      <c r="AB72" s="4323"/>
      <c r="AC72" s="4323"/>
      <c r="AD72" s="4323"/>
      <c r="AE72" s="4323"/>
      <c r="AF72" s="4323"/>
      <c r="AG72" s="4323"/>
      <c r="AH72" s="4323"/>
      <c r="AI72" s="4323"/>
      <c r="AJ72" s="4323"/>
      <c r="AK72" s="4324" t="s">
        <v>2304</v>
      </c>
      <c r="AL72" s="4327" t="s">
        <v>2305</v>
      </c>
      <c r="AM72" s="4330" t="s">
        <v>2283</v>
      </c>
      <c r="AN72" s="4333" t="s">
        <v>2306</v>
      </c>
      <c r="AO72" s="4301" t="s">
        <v>2307</v>
      </c>
      <c r="AQ72" s="4302" t="s">
        <v>2308</v>
      </c>
      <c r="AR72" s="4302" t="s">
        <v>2309</v>
      </c>
    </row>
    <row r="73" spans="2:44" ht="13.5" hidden="1" customHeight="1">
      <c r="B73" s="4316"/>
      <c r="C73" s="4317"/>
      <c r="D73" s="4318"/>
      <c r="E73" s="1773"/>
      <c r="F73" s="1717">
        <f>DATE($F71,$G71,1)</f>
        <v>46174</v>
      </c>
      <c r="G73" s="1717">
        <f t="shared" ref="G73:AJ73" si="42">F73+1</f>
        <v>46175</v>
      </c>
      <c r="H73" s="1717">
        <f t="shared" si="42"/>
        <v>46176</v>
      </c>
      <c r="I73" s="1717">
        <f t="shared" si="42"/>
        <v>46177</v>
      </c>
      <c r="J73" s="1717">
        <f t="shared" si="42"/>
        <v>46178</v>
      </c>
      <c r="K73" s="1717">
        <f t="shared" si="42"/>
        <v>46179</v>
      </c>
      <c r="L73" s="1717">
        <f t="shared" si="42"/>
        <v>46180</v>
      </c>
      <c r="M73" s="1717">
        <f t="shared" si="42"/>
        <v>46181</v>
      </c>
      <c r="N73" s="1717">
        <f t="shared" si="42"/>
        <v>46182</v>
      </c>
      <c r="O73" s="1717">
        <f t="shared" si="42"/>
        <v>46183</v>
      </c>
      <c r="P73" s="1717">
        <f t="shared" si="42"/>
        <v>46184</v>
      </c>
      <c r="Q73" s="1717">
        <f t="shared" si="42"/>
        <v>46185</v>
      </c>
      <c r="R73" s="1717">
        <f t="shared" si="42"/>
        <v>46186</v>
      </c>
      <c r="S73" s="1717">
        <f t="shared" si="42"/>
        <v>46187</v>
      </c>
      <c r="T73" s="1717">
        <f t="shared" si="42"/>
        <v>46188</v>
      </c>
      <c r="U73" s="1717">
        <f t="shared" si="42"/>
        <v>46189</v>
      </c>
      <c r="V73" s="1717">
        <f t="shared" si="42"/>
        <v>46190</v>
      </c>
      <c r="W73" s="1717">
        <f t="shared" si="42"/>
        <v>46191</v>
      </c>
      <c r="X73" s="1717">
        <f t="shared" si="42"/>
        <v>46192</v>
      </c>
      <c r="Y73" s="1717">
        <f t="shared" si="42"/>
        <v>46193</v>
      </c>
      <c r="Z73" s="1717">
        <f t="shared" si="42"/>
        <v>46194</v>
      </c>
      <c r="AA73" s="1717">
        <f t="shared" si="42"/>
        <v>46195</v>
      </c>
      <c r="AB73" s="1717">
        <f t="shared" si="42"/>
        <v>46196</v>
      </c>
      <c r="AC73" s="1717">
        <f t="shared" si="42"/>
        <v>46197</v>
      </c>
      <c r="AD73" s="1717">
        <f t="shared" si="42"/>
        <v>46198</v>
      </c>
      <c r="AE73" s="1717">
        <f t="shared" si="42"/>
        <v>46199</v>
      </c>
      <c r="AF73" s="1717">
        <f t="shared" si="42"/>
        <v>46200</v>
      </c>
      <c r="AG73" s="1717">
        <f t="shared" si="42"/>
        <v>46201</v>
      </c>
      <c r="AH73" s="1717">
        <f t="shared" si="42"/>
        <v>46202</v>
      </c>
      <c r="AI73" s="1717">
        <f t="shared" si="42"/>
        <v>46203</v>
      </c>
      <c r="AJ73" s="1717">
        <f t="shared" si="42"/>
        <v>46204</v>
      </c>
      <c r="AK73" s="4325"/>
      <c r="AL73" s="4328"/>
      <c r="AM73" s="4331"/>
      <c r="AN73" s="4333"/>
      <c r="AO73" s="4301"/>
      <c r="AQ73" s="4302"/>
      <c r="AR73" s="4302"/>
    </row>
    <row r="74" spans="2:44">
      <c r="B74" s="4316"/>
      <c r="C74" s="4317"/>
      <c r="D74" s="4318"/>
      <c r="E74" s="1774" t="s">
        <v>2267</v>
      </c>
      <c r="F74" s="1775">
        <f>IF(EDATE(F49,1)&gt;$F$7,"",EDATE(F49,1))</f>
        <v>46174</v>
      </c>
      <c r="G74" s="1717">
        <f t="shared" ref="G74:AJ74" si="43">IF(G73&gt;$F$7,"",IF(F74=EOMONTH(DATE($F71,$G71,1),0),"",IF(F74="","",F74+1)))</f>
        <v>46175</v>
      </c>
      <c r="H74" s="1717">
        <f t="shared" si="43"/>
        <v>46176</v>
      </c>
      <c r="I74" s="1717">
        <f t="shared" si="43"/>
        <v>46177</v>
      </c>
      <c r="J74" s="1717">
        <f t="shared" si="43"/>
        <v>46178</v>
      </c>
      <c r="K74" s="1717">
        <f t="shared" si="43"/>
        <v>46179</v>
      </c>
      <c r="L74" s="1717">
        <f t="shared" si="43"/>
        <v>46180</v>
      </c>
      <c r="M74" s="1717">
        <f t="shared" si="43"/>
        <v>46181</v>
      </c>
      <c r="N74" s="1717">
        <f t="shared" si="43"/>
        <v>46182</v>
      </c>
      <c r="O74" s="1717">
        <f t="shared" si="43"/>
        <v>46183</v>
      </c>
      <c r="P74" s="1717">
        <f t="shared" si="43"/>
        <v>46184</v>
      </c>
      <c r="Q74" s="1717">
        <f t="shared" si="43"/>
        <v>46185</v>
      </c>
      <c r="R74" s="1717">
        <f t="shared" si="43"/>
        <v>46186</v>
      </c>
      <c r="S74" s="1717">
        <f t="shared" si="43"/>
        <v>46187</v>
      </c>
      <c r="T74" s="1717">
        <f t="shared" si="43"/>
        <v>46188</v>
      </c>
      <c r="U74" s="1717">
        <f t="shared" si="43"/>
        <v>46189</v>
      </c>
      <c r="V74" s="1717">
        <f t="shared" si="43"/>
        <v>46190</v>
      </c>
      <c r="W74" s="1717">
        <f t="shared" si="43"/>
        <v>46191</v>
      </c>
      <c r="X74" s="1717">
        <f t="shared" si="43"/>
        <v>46192</v>
      </c>
      <c r="Y74" s="1717">
        <f t="shared" si="43"/>
        <v>46193</v>
      </c>
      <c r="Z74" s="1717">
        <f t="shared" si="43"/>
        <v>46194</v>
      </c>
      <c r="AA74" s="1717">
        <f t="shared" si="43"/>
        <v>46195</v>
      </c>
      <c r="AB74" s="1717">
        <f t="shared" si="43"/>
        <v>46196</v>
      </c>
      <c r="AC74" s="1717">
        <f t="shared" si="43"/>
        <v>46197</v>
      </c>
      <c r="AD74" s="1717">
        <f t="shared" si="43"/>
        <v>46198</v>
      </c>
      <c r="AE74" s="1717">
        <f t="shared" si="43"/>
        <v>46199</v>
      </c>
      <c r="AF74" s="1717">
        <f t="shared" si="43"/>
        <v>46200</v>
      </c>
      <c r="AG74" s="1717">
        <f t="shared" si="43"/>
        <v>46201</v>
      </c>
      <c r="AH74" s="1717">
        <f t="shared" si="43"/>
        <v>46202</v>
      </c>
      <c r="AI74" s="1717">
        <f t="shared" si="43"/>
        <v>46203</v>
      </c>
      <c r="AJ74" s="1717" t="str">
        <f t="shared" si="43"/>
        <v/>
      </c>
      <c r="AK74" s="4325"/>
      <c r="AL74" s="4328"/>
      <c r="AM74" s="4331"/>
      <c r="AN74" s="4333"/>
      <c r="AO74" s="4301"/>
      <c r="AQ74" s="4302"/>
      <c r="AR74" s="4302"/>
    </row>
    <row r="75" spans="2:44">
      <c r="B75" s="4319"/>
      <c r="C75" s="4320"/>
      <c r="D75" s="4321"/>
      <c r="E75" s="1712" t="s">
        <v>1060</v>
      </c>
      <c r="F75" s="1776" t="str">
        <f>IFERROR(TEXT(WEEKDAY(+F74),"aaa"),"")</f>
        <v>月</v>
      </c>
      <c r="G75" s="1776" t="str">
        <f t="shared" ref="G75:AJ75" si="44">IFERROR(TEXT(WEEKDAY(+G74),"aaa"),"")</f>
        <v>火</v>
      </c>
      <c r="H75" s="1776" t="str">
        <f t="shared" si="44"/>
        <v>水</v>
      </c>
      <c r="I75" s="1776" t="str">
        <f t="shared" si="44"/>
        <v>木</v>
      </c>
      <c r="J75" s="1776" t="str">
        <f t="shared" si="44"/>
        <v>金</v>
      </c>
      <c r="K75" s="1776" t="str">
        <f t="shared" si="44"/>
        <v>土</v>
      </c>
      <c r="L75" s="1776" t="str">
        <f t="shared" si="44"/>
        <v>日</v>
      </c>
      <c r="M75" s="1776" t="str">
        <f t="shared" si="44"/>
        <v>月</v>
      </c>
      <c r="N75" s="1776" t="str">
        <f t="shared" si="44"/>
        <v>火</v>
      </c>
      <c r="O75" s="1776" t="str">
        <f t="shared" si="44"/>
        <v>水</v>
      </c>
      <c r="P75" s="1776" t="str">
        <f t="shared" si="44"/>
        <v>木</v>
      </c>
      <c r="Q75" s="1776" t="str">
        <f t="shared" si="44"/>
        <v>金</v>
      </c>
      <c r="R75" s="1776" t="str">
        <f t="shared" si="44"/>
        <v>土</v>
      </c>
      <c r="S75" s="1776" t="str">
        <f t="shared" si="44"/>
        <v>日</v>
      </c>
      <c r="T75" s="1776" t="str">
        <f t="shared" si="44"/>
        <v>月</v>
      </c>
      <c r="U75" s="1776" t="str">
        <f t="shared" si="44"/>
        <v>火</v>
      </c>
      <c r="V75" s="1776" t="str">
        <f t="shared" si="44"/>
        <v>水</v>
      </c>
      <c r="W75" s="1776" t="str">
        <f t="shared" si="44"/>
        <v>木</v>
      </c>
      <c r="X75" s="1776" t="str">
        <f t="shared" si="44"/>
        <v>金</v>
      </c>
      <c r="Y75" s="1776" t="str">
        <f t="shared" si="44"/>
        <v>土</v>
      </c>
      <c r="Z75" s="1776" t="str">
        <f t="shared" si="44"/>
        <v>日</v>
      </c>
      <c r="AA75" s="1776" t="str">
        <f t="shared" si="44"/>
        <v>月</v>
      </c>
      <c r="AB75" s="1776" t="str">
        <f t="shared" si="44"/>
        <v>火</v>
      </c>
      <c r="AC75" s="1776" t="str">
        <f t="shared" si="44"/>
        <v>水</v>
      </c>
      <c r="AD75" s="1776" t="str">
        <f t="shared" si="44"/>
        <v>木</v>
      </c>
      <c r="AE75" s="1776" t="str">
        <f t="shared" si="44"/>
        <v>金</v>
      </c>
      <c r="AF75" s="1776" t="str">
        <f t="shared" si="44"/>
        <v>土</v>
      </c>
      <c r="AG75" s="1776" t="str">
        <f t="shared" si="44"/>
        <v>日</v>
      </c>
      <c r="AH75" s="1776" t="str">
        <f t="shared" si="44"/>
        <v>月</v>
      </c>
      <c r="AI75" s="1776" t="str">
        <f t="shared" si="44"/>
        <v>火</v>
      </c>
      <c r="AJ75" s="1776" t="str">
        <f t="shared" si="44"/>
        <v/>
      </c>
      <c r="AK75" s="4325"/>
      <c r="AL75" s="4328"/>
      <c r="AM75" s="4331"/>
      <c r="AN75" s="4333"/>
      <c r="AO75" s="4301"/>
      <c r="AQ75" s="4302"/>
      <c r="AR75" s="4302"/>
    </row>
    <row r="76" spans="2:44" ht="21" customHeight="1">
      <c r="B76" s="1777" t="s">
        <v>2310</v>
      </c>
      <c r="C76" s="1778" t="s">
        <v>2280</v>
      </c>
      <c r="D76" s="1728" t="s">
        <v>2281</v>
      </c>
      <c r="E76" s="1729" t="s">
        <v>2270</v>
      </c>
      <c r="F76" s="1730"/>
      <c r="G76" s="1731"/>
      <c r="H76" s="1731"/>
      <c r="I76" s="1731"/>
      <c r="J76" s="1731"/>
      <c r="K76" s="1731"/>
      <c r="L76" s="1731"/>
      <c r="M76" s="1731"/>
      <c r="N76" s="1731"/>
      <c r="O76" s="1731"/>
      <c r="P76" s="1731"/>
      <c r="Q76" s="1731"/>
      <c r="R76" s="1731"/>
      <c r="S76" s="1731"/>
      <c r="T76" s="1731"/>
      <c r="U76" s="1731"/>
      <c r="V76" s="1731"/>
      <c r="W76" s="1731"/>
      <c r="X76" s="1731"/>
      <c r="Y76" s="1731"/>
      <c r="Z76" s="1731"/>
      <c r="AA76" s="1731"/>
      <c r="AB76" s="1731"/>
      <c r="AC76" s="1731"/>
      <c r="AD76" s="1731"/>
      <c r="AE76" s="1731"/>
      <c r="AF76" s="1731"/>
      <c r="AG76" s="1753"/>
      <c r="AH76" s="1753"/>
      <c r="AI76" s="1753"/>
      <c r="AJ76" s="1753"/>
      <c r="AK76" s="4326"/>
      <c r="AL76" s="4329"/>
      <c r="AM76" s="4332"/>
      <c r="AN76" s="1674" t="s">
        <v>2292</v>
      </c>
      <c r="AO76" s="1673" t="s">
        <v>2293</v>
      </c>
      <c r="AQ76" s="4303"/>
      <c r="AR76" s="4303"/>
    </row>
    <row r="77" spans="2:44" ht="13.5" customHeight="1">
      <c r="B77" s="4304" t="s">
        <v>2294</v>
      </c>
      <c r="C77" s="4307" t="s">
        <v>2295</v>
      </c>
      <c r="D77" s="1732" t="s">
        <v>2296</v>
      </c>
      <c r="E77" s="1733"/>
      <c r="F77" s="1734"/>
      <c r="G77" s="1735"/>
      <c r="H77" s="1735"/>
      <c r="I77" s="1735"/>
      <c r="J77" s="1735"/>
      <c r="K77" s="1735"/>
      <c r="L77" s="1735"/>
      <c r="M77" s="1735"/>
      <c r="N77" s="1735"/>
      <c r="O77" s="1735"/>
      <c r="P77" s="1735"/>
      <c r="Q77" s="1735"/>
      <c r="R77" s="1735"/>
      <c r="S77" s="1735"/>
      <c r="T77" s="1735"/>
      <c r="U77" s="1735"/>
      <c r="V77" s="1735"/>
      <c r="W77" s="1735"/>
      <c r="X77" s="1735"/>
      <c r="Y77" s="1735"/>
      <c r="Z77" s="1735"/>
      <c r="AA77" s="1735"/>
      <c r="AB77" s="1735"/>
      <c r="AC77" s="1735"/>
      <c r="AD77" s="1735"/>
      <c r="AE77" s="1735"/>
      <c r="AF77" s="1735"/>
      <c r="AG77" s="1791"/>
      <c r="AH77" s="1791"/>
      <c r="AI77" s="1791"/>
      <c r="AJ77" s="1791"/>
      <c r="AK77" s="1737">
        <f>IF(D77="","",COUNT($F$74:$AJ$74)-AL77)</f>
        <v>30</v>
      </c>
      <c r="AL77" s="1738">
        <f>IF(D77="","",AQ77+AR77)</f>
        <v>0</v>
      </c>
      <c r="AM77" s="1738">
        <f>IF(D77="","",COUNTIF(F77:AJ77,"休"))</f>
        <v>0</v>
      </c>
      <c r="AN77" s="1705">
        <f>IF(D77="","",IFERROR(ROUND(AM77/AK77,3),""))</f>
        <v>0</v>
      </c>
      <c r="AO77" s="4310">
        <f>ROUND(AVERAGE(AN77:AN92),3)</f>
        <v>0</v>
      </c>
      <c r="AQ77" s="1672">
        <f>+COUNTIF(F77:AJ77,"－")</f>
        <v>0</v>
      </c>
      <c r="AR77" s="1672">
        <f>+COUNTIF(F77:AJ77,"外")</f>
        <v>0</v>
      </c>
    </row>
    <row r="78" spans="2:44" ht="13.5" customHeight="1">
      <c r="B78" s="4305"/>
      <c r="C78" s="4308"/>
      <c r="D78" s="1739" t="s">
        <v>2297</v>
      </c>
      <c r="E78" s="1733"/>
      <c r="F78" s="1781"/>
      <c r="G78" s="1741"/>
      <c r="H78" s="1741"/>
      <c r="I78" s="1741"/>
      <c r="J78" s="1741"/>
      <c r="K78" s="1741"/>
      <c r="L78" s="1741"/>
      <c r="M78" s="1741"/>
      <c r="N78" s="1741"/>
      <c r="O78" s="1741"/>
      <c r="P78" s="1741"/>
      <c r="Q78" s="1741"/>
      <c r="R78" s="1741"/>
      <c r="S78" s="1741"/>
      <c r="T78" s="1741"/>
      <c r="U78" s="1741"/>
      <c r="V78" s="1741"/>
      <c r="W78" s="1741"/>
      <c r="X78" s="1741"/>
      <c r="Y78" s="1741"/>
      <c r="Z78" s="1741"/>
      <c r="AA78" s="1741"/>
      <c r="AB78" s="1741"/>
      <c r="AC78" s="1741"/>
      <c r="AD78" s="1741"/>
      <c r="AE78" s="1741"/>
      <c r="AF78" s="1741"/>
      <c r="AG78" s="1782"/>
      <c r="AH78" s="1741"/>
      <c r="AI78" s="1741"/>
      <c r="AJ78" s="1782"/>
      <c r="AK78" s="1737">
        <f t="shared" ref="AK78:AK82" si="45">IF(D78="","",COUNT($F$74:$AJ$74)-AL78)</f>
        <v>30</v>
      </c>
      <c r="AL78" s="1738">
        <f t="shared" ref="AL78:AL82" si="46">IF(D78="","",AQ78+AR78)</f>
        <v>0</v>
      </c>
      <c r="AM78" s="1738">
        <f t="shared" ref="AM78:AM82" si="47">IF(D78="","",COUNTIF(F78:AJ78,"休"))</f>
        <v>0</v>
      </c>
      <c r="AN78" s="1705">
        <f t="shared" ref="AN78:AN82" si="48">IF(D78="","",IFERROR(ROUND(AM78/AK78,3),""))</f>
        <v>0</v>
      </c>
      <c r="AO78" s="4311"/>
      <c r="AQ78" s="1672">
        <f>+COUNTIF(F78:AJ78,"－")</f>
        <v>0</v>
      </c>
      <c r="AR78" s="1672">
        <f>+COUNTIF(F78:AJ78,"外")</f>
        <v>0</v>
      </c>
    </row>
    <row r="79" spans="2:44">
      <c r="B79" s="4305"/>
      <c r="C79" s="4308"/>
      <c r="D79" s="1744" t="s">
        <v>2298</v>
      </c>
      <c r="E79" s="1733"/>
      <c r="F79" s="1781"/>
      <c r="G79" s="1741"/>
      <c r="H79" s="1741"/>
      <c r="I79" s="1741"/>
      <c r="J79" s="1741"/>
      <c r="K79" s="1741"/>
      <c r="L79" s="1741"/>
      <c r="M79" s="1741"/>
      <c r="N79" s="1741"/>
      <c r="O79" s="1741"/>
      <c r="P79" s="1741"/>
      <c r="Q79" s="1741"/>
      <c r="R79" s="1741"/>
      <c r="S79" s="1741"/>
      <c r="T79" s="1741"/>
      <c r="U79" s="1741"/>
      <c r="V79" s="1741"/>
      <c r="W79" s="1741"/>
      <c r="X79" s="1741"/>
      <c r="Y79" s="1741"/>
      <c r="Z79" s="1741"/>
      <c r="AA79" s="1741"/>
      <c r="AB79" s="1741"/>
      <c r="AC79" s="1741"/>
      <c r="AD79" s="1741"/>
      <c r="AE79" s="1741"/>
      <c r="AF79" s="1741"/>
      <c r="AG79" s="1782"/>
      <c r="AH79" s="1782"/>
      <c r="AI79" s="1782"/>
      <c r="AJ79" s="1782"/>
      <c r="AK79" s="1737">
        <f t="shared" si="45"/>
        <v>30</v>
      </c>
      <c r="AL79" s="1738">
        <f t="shared" si="46"/>
        <v>0</v>
      </c>
      <c r="AM79" s="1738">
        <f t="shared" si="47"/>
        <v>0</v>
      </c>
      <c r="AN79" s="1705">
        <f t="shared" si="48"/>
        <v>0</v>
      </c>
      <c r="AO79" s="4311"/>
      <c r="AQ79" s="1672">
        <f>+COUNTIF(F79:AJ79,"－")</f>
        <v>0</v>
      </c>
      <c r="AR79" s="1672">
        <f t="shared" ref="AR79:AR82" si="49">+COUNTIF(F79:AJ79,"外")</f>
        <v>0</v>
      </c>
    </row>
    <row r="80" spans="2:44">
      <c r="B80" s="4305"/>
      <c r="C80" s="4308"/>
      <c r="D80" s="1744" t="s">
        <v>2299</v>
      </c>
      <c r="E80" s="1711"/>
      <c r="F80" s="1781"/>
      <c r="G80" s="1741"/>
      <c r="H80" s="1741"/>
      <c r="I80" s="1741"/>
      <c r="J80" s="1741"/>
      <c r="K80" s="1741"/>
      <c r="L80" s="1741"/>
      <c r="M80" s="1741"/>
      <c r="N80" s="1741"/>
      <c r="O80" s="1741"/>
      <c r="P80" s="1741"/>
      <c r="Q80" s="1741"/>
      <c r="R80" s="1741"/>
      <c r="S80" s="1741"/>
      <c r="T80" s="1741"/>
      <c r="U80" s="1741"/>
      <c r="V80" s="1741"/>
      <c r="W80" s="1741"/>
      <c r="X80" s="1741"/>
      <c r="Y80" s="1741"/>
      <c r="Z80" s="1741"/>
      <c r="AA80" s="1741"/>
      <c r="AB80" s="1741"/>
      <c r="AC80" s="1741"/>
      <c r="AD80" s="1741"/>
      <c r="AE80" s="1741"/>
      <c r="AF80" s="1741"/>
      <c r="AG80" s="1741"/>
      <c r="AH80" s="1782"/>
      <c r="AI80" s="1782"/>
      <c r="AJ80" s="1782"/>
      <c r="AK80" s="1737">
        <f t="shared" si="45"/>
        <v>30</v>
      </c>
      <c r="AL80" s="1738">
        <f t="shared" si="46"/>
        <v>0</v>
      </c>
      <c r="AM80" s="1738">
        <f t="shared" si="47"/>
        <v>0</v>
      </c>
      <c r="AN80" s="1705">
        <f t="shared" si="48"/>
        <v>0</v>
      </c>
      <c r="AO80" s="4311"/>
      <c r="AQ80" s="1672">
        <f>+COUNTIF(F80:AJ80,"－")</f>
        <v>0</v>
      </c>
      <c r="AR80" s="1672">
        <f t="shared" si="49"/>
        <v>0</v>
      </c>
    </row>
    <row r="81" spans="2:44">
      <c r="B81" s="4305"/>
      <c r="C81" s="4308"/>
      <c r="D81" s="1744" t="s">
        <v>2300</v>
      </c>
      <c r="E81" s="1733"/>
      <c r="F81" s="1781"/>
      <c r="G81" s="1741"/>
      <c r="H81" s="1741"/>
      <c r="I81" s="1741"/>
      <c r="J81" s="1741"/>
      <c r="K81" s="1741"/>
      <c r="L81" s="1741"/>
      <c r="M81" s="1741"/>
      <c r="N81" s="1741"/>
      <c r="O81" s="1741"/>
      <c r="P81" s="1741"/>
      <c r="Q81" s="1741"/>
      <c r="R81" s="1741"/>
      <c r="S81" s="1741"/>
      <c r="T81" s="1741"/>
      <c r="U81" s="1741"/>
      <c r="V81" s="1741"/>
      <c r="W81" s="1741"/>
      <c r="X81" s="1741"/>
      <c r="Y81" s="1741"/>
      <c r="Z81" s="1741"/>
      <c r="AA81" s="1741"/>
      <c r="AB81" s="1741"/>
      <c r="AC81" s="1741"/>
      <c r="AD81" s="1741"/>
      <c r="AE81" s="1741"/>
      <c r="AF81" s="1741"/>
      <c r="AG81" s="1741"/>
      <c r="AH81" s="1741"/>
      <c r="AI81" s="1741"/>
      <c r="AJ81" s="1741"/>
      <c r="AK81" s="1737">
        <f t="shared" si="45"/>
        <v>30</v>
      </c>
      <c r="AL81" s="1738">
        <f>IF(D81="","",AQ81+AR81)</f>
        <v>0</v>
      </c>
      <c r="AM81" s="1738">
        <f t="shared" si="47"/>
        <v>0</v>
      </c>
      <c r="AN81" s="1705">
        <f t="shared" si="48"/>
        <v>0</v>
      </c>
      <c r="AO81" s="4311"/>
      <c r="AQ81" s="1672">
        <f t="shared" ref="AQ81:AQ82" si="50">+COUNTIF(F81:AJ81,"－")</f>
        <v>0</v>
      </c>
      <c r="AR81" s="1672">
        <f t="shared" si="49"/>
        <v>0</v>
      </c>
    </row>
    <row r="82" spans="2:44">
      <c r="B82" s="4306"/>
      <c r="C82" s="4309"/>
      <c r="D82" s="1745">
        <f>E$29</f>
        <v>0</v>
      </c>
      <c r="E82" s="1746"/>
      <c r="F82" s="1792"/>
      <c r="G82" s="1749"/>
      <c r="H82" s="1749"/>
      <c r="I82" s="1749"/>
      <c r="J82" s="1749"/>
      <c r="K82" s="1749"/>
      <c r="L82" s="1749"/>
      <c r="M82" s="1749"/>
      <c r="N82" s="1749"/>
      <c r="O82" s="1749"/>
      <c r="P82" s="1749"/>
      <c r="Q82" s="1749"/>
      <c r="R82" s="1749"/>
      <c r="S82" s="1749"/>
      <c r="T82" s="1749"/>
      <c r="U82" s="1749"/>
      <c r="V82" s="1749"/>
      <c r="W82" s="1749"/>
      <c r="X82" s="1749"/>
      <c r="Y82" s="1749"/>
      <c r="Z82" s="1749"/>
      <c r="AA82" s="1749"/>
      <c r="AB82" s="1749"/>
      <c r="AC82" s="1749"/>
      <c r="AD82" s="1749"/>
      <c r="AE82" s="1749"/>
      <c r="AF82" s="1749"/>
      <c r="AG82" s="1750"/>
      <c r="AH82" s="1750"/>
      <c r="AI82" s="1750"/>
      <c r="AJ82" s="1750"/>
      <c r="AK82" s="1737">
        <f t="shared" si="45"/>
        <v>30</v>
      </c>
      <c r="AL82" s="1738">
        <f t="shared" si="46"/>
        <v>0</v>
      </c>
      <c r="AM82" s="1751">
        <f t="shared" si="47"/>
        <v>0</v>
      </c>
      <c r="AN82" s="1705">
        <f t="shared" si="48"/>
        <v>0</v>
      </c>
      <c r="AO82" s="4311"/>
      <c r="AQ82" s="1672">
        <f t="shared" si="50"/>
        <v>0</v>
      </c>
      <c r="AR82" s="1672">
        <f t="shared" si="49"/>
        <v>0</v>
      </c>
    </row>
    <row r="83" spans="2:44" ht="15" customHeight="1">
      <c r="B83" s="4304" t="s">
        <v>2301</v>
      </c>
      <c r="C83" s="4307" t="s">
        <v>2302</v>
      </c>
      <c r="D83" s="1728" t="s">
        <v>2281</v>
      </c>
      <c r="E83" s="1752" t="s">
        <v>2270</v>
      </c>
      <c r="F83" s="1730"/>
      <c r="G83" s="1731"/>
      <c r="H83" s="1731"/>
      <c r="I83" s="1731"/>
      <c r="J83" s="1731"/>
      <c r="K83" s="1731"/>
      <c r="L83" s="1731"/>
      <c r="M83" s="1731"/>
      <c r="N83" s="1731"/>
      <c r="O83" s="1731"/>
      <c r="P83" s="1731"/>
      <c r="Q83" s="1731"/>
      <c r="R83" s="1731"/>
      <c r="S83" s="1731"/>
      <c r="T83" s="1731"/>
      <c r="U83" s="1731"/>
      <c r="V83" s="1731"/>
      <c r="W83" s="1731"/>
      <c r="X83" s="1731"/>
      <c r="Y83" s="1731"/>
      <c r="Z83" s="1731"/>
      <c r="AA83" s="1731"/>
      <c r="AB83" s="1731"/>
      <c r="AC83" s="1731"/>
      <c r="AD83" s="1731"/>
      <c r="AE83" s="1731"/>
      <c r="AF83" s="1731"/>
      <c r="AG83" s="1753"/>
      <c r="AH83" s="1753"/>
      <c r="AI83" s="1753"/>
      <c r="AJ83" s="1753"/>
      <c r="AK83" s="1754"/>
      <c r="AL83" s="1672"/>
      <c r="AM83" s="1721"/>
      <c r="AN83" s="1755"/>
      <c r="AO83" s="4311"/>
    </row>
    <row r="84" spans="2:44">
      <c r="B84" s="4305"/>
      <c r="C84" s="4308"/>
      <c r="D84" s="1756" t="s">
        <v>2296</v>
      </c>
      <c r="E84" s="1733"/>
      <c r="F84" s="1779"/>
      <c r="G84" s="1786"/>
      <c r="H84" s="1786"/>
      <c r="I84" s="1786"/>
      <c r="J84" s="1786"/>
      <c r="K84" s="1786"/>
      <c r="L84" s="1786"/>
      <c r="M84" s="1786"/>
      <c r="N84" s="1786"/>
      <c r="O84" s="1786"/>
      <c r="P84" s="1786"/>
      <c r="Q84" s="1786"/>
      <c r="R84" s="1786"/>
      <c r="S84" s="1786"/>
      <c r="T84" s="1786"/>
      <c r="U84" s="1786"/>
      <c r="V84" s="1786"/>
      <c r="W84" s="1786"/>
      <c r="X84" s="1786"/>
      <c r="Y84" s="1786"/>
      <c r="Z84" s="1786"/>
      <c r="AA84" s="1786"/>
      <c r="AB84" s="1786"/>
      <c r="AC84" s="1786"/>
      <c r="AD84" s="1786"/>
      <c r="AE84" s="1786"/>
      <c r="AF84" s="1786"/>
      <c r="AG84" s="1786"/>
      <c r="AH84" s="1786"/>
      <c r="AI84" s="1786"/>
      <c r="AJ84" s="1786"/>
      <c r="AK84" s="1737">
        <f>IF(D84="","",COUNT($F$74:$AJ$74)-AL84)</f>
        <v>30</v>
      </c>
      <c r="AL84" s="1738">
        <f>IF(D84="","",AQ84+AR84)</f>
        <v>0</v>
      </c>
      <c r="AM84" s="1738">
        <f>IF(D84="","",COUNTIF(F84:AJ84,"休"))</f>
        <v>0</v>
      </c>
      <c r="AN84" s="1705">
        <f>IF(D84="","",IFERROR(ROUND(AM84/AK84,3),""))</f>
        <v>0</v>
      </c>
      <c r="AO84" s="4311"/>
      <c r="AQ84" s="1672">
        <f>+COUNTIF(F84:AJ84,"－")</f>
        <v>0</v>
      </c>
      <c r="AR84" s="1672">
        <f>+COUNTIF(F84:AJ84,"外")</f>
        <v>0</v>
      </c>
    </row>
    <row r="85" spans="2:44">
      <c r="B85" s="4305"/>
      <c r="C85" s="4308"/>
      <c r="D85" s="1739" t="s">
        <v>2297</v>
      </c>
      <c r="E85" s="1757"/>
      <c r="F85" s="1788"/>
      <c r="G85" s="1749"/>
      <c r="H85" s="1759"/>
      <c r="I85" s="1759"/>
      <c r="J85" s="1749"/>
      <c r="K85" s="1749"/>
      <c r="L85" s="1749"/>
      <c r="M85" s="1749"/>
      <c r="N85" s="1749"/>
      <c r="O85" s="1749"/>
      <c r="P85" s="1749"/>
      <c r="Q85" s="1759"/>
      <c r="R85" s="1759"/>
      <c r="S85" s="1749"/>
      <c r="T85" s="1749"/>
      <c r="U85" s="1749"/>
      <c r="V85" s="1759"/>
      <c r="W85" s="1759"/>
      <c r="X85" s="1749"/>
      <c r="Y85" s="1749"/>
      <c r="Z85" s="1749"/>
      <c r="AA85" s="1749"/>
      <c r="AB85" s="1749"/>
      <c r="AC85" s="1749"/>
      <c r="AD85" s="1749"/>
      <c r="AE85" s="1749"/>
      <c r="AF85" s="1749"/>
      <c r="AG85" s="1749"/>
      <c r="AH85" s="1749"/>
      <c r="AI85" s="1749"/>
      <c r="AJ85" s="1749"/>
      <c r="AK85" s="1737">
        <f t="shared" ref="AK85:AK87" si="51">IF(D85="","",COUNT($F$74:$AJ$74)-AL85)</f>
        <v>30</v>
      </c>
      <c r="AL85" s="1738">
        <f t="shared" ref="AL85:AL87" si="52">IF(D85="","",AQ85+AR85)</f>
        <v>0</v>
      </c>
      <c r="AM85" s="1738">
        <f t="shared" ref="AM85:AM87" si="53">IF(D85="","",COUNTIF(F85:AJ85,"休"))</f>
        <v>0</v>
      </c>
      <c r="AN85" s="1705">
        <f t="shared" ref="AN85:AN87" si="54">IF(D85="","",IFERROR(ROUND(AM85/AK85,3),""))</f>
        <v>0</v>
      </c>
      <c r="AO85" s="4311"/>
      <c r="AQ85" s="1672">
        <f>+COUNTIF(F85:AJ85,"－")</f>
        <v>0</v>
      </c>
      <c r="AR85" s="1672">
        <f>+COUNTIF(F85:AJ85,"外")</f>
        <v>0</v>
      </c>
    </row>
    <row r="86" spans="2:44">
      <c r="B86" s="4305"/>
      <c r="C86" s="4308"/>
      <c r="E86" s="1757"/>
      <c r="F86" s="1781"/>
      <c r="G86" s="1741"/>
      <c r="H86" s="1741"/>
      <c r="I86" s="1741"/>
      <c r="J86" s="1741"/>
      <c r="K86" s="1741"/>
      <c r="L86" s="1741"/>
      <c r="M86" s="1741"/>
      <c r="N86" s="1741"/>
      <c r="O86" s="1741"/>
      <c r="P86" s="1741"/>
      <c r="Q86" s="1741"/>
      <c r="R86" s="1741"/>
      <c r="S86" s="1741"/>
      <c r="T86" s="1741"/>
      <c r="U86" s="1741"/>
      <c r="V86" s="1741"/>
      <c r="W86" s="1741"/>
      <c r="X86" s="1741"/>
      <c r="Y86" s="1741"/>
      <c r="Z86" s="1741"/>
      <c r="AA86" s="1741"/>
      <c r="AB86" s="1741"/>
      <c r="AC86" s="1741"/>
      <c r="AD86" s="1741"/>
      <c r="AE86" s="1741"/>
      <c r="AF86" s="1741"/>
      <c r="AG86" s="1742"/>
      <c r="AH86" s="1742"/>
      <c r="AI86" s="1742"/>
      <c r="AJ86" s="1742"/>
      <c r="AK86" s="1737" t="str">
        <f t="shared" si="51"/>
        <v/>
      </c>
      <c r="AL86" s="1738" t="str">
        <f t="shared" si="52"/>
        <v/>
      </c>
      <c r="AM86" s="1738" t="str">
        <f t="shared" si="53"/>
        <v/>
      </c>
      <c r="AN86" s="1705" t="str">
        <f t="shared" si="54"/>
        <v/>
      </c>
      <c r="AO86" s="4311"/>
      <c r="AQ86" s="1672">
        <f>+COUNTIF(F86:AJ86,"－")</f>
        <v>0</v>
      </c>
      <c r="AR86" s="1672">
        <f>+COUNTIF(F86:AJ86,"外")</f>
        <v>0</v>
      </c>
    </row>
    <row r="87" spans="2:44">
      <c r="B87" s="4305"/>
      <c r="C87" s="4309"/>
      <c r="D87" s="1758"/>
      <c r="E87" s="1751"/>
      <c r="F87" s="1793"/>
      <c r="G87" s="1759"/>
      <c r="H87" s="1759"/>
      <c r="I87" s="1759"/>
      <c r="J87" s="1759"/>
      <c r="K87" s="1759"/>
      <c r="L87" s="1759"/>
      <c r="M87" s="1759"/>
      <c r="N87" s="1759"/>
      <c r="O87" s="1759"/>
      <c r="P87" s="1759"/>
      <c r="Q87" s="1759"/>
      <c r="R87" s="1759"/>
      <c r="S87" s="1759"/>
      <c r="T87" s="1759"/>
      <c r="U87" s="1759"/>
      <c r="V87" s="1759"/>
      <c r="W87" s="1759"/>
      <c r="X87" s="1759"/>
      <c r="Y87" s="1759"/>
      <c r="Z87" s="1759"/>
      <c r="AA87" s="1759"/>
      <c r="AB87" s="1759"/>
      <c r="AC87" s="1759"/>
      <c r="AD87" s="1759"/>
      <c r="AE87" s="1759"/>
      <c r="AF87" s="1759"/>
      <c r="AG87" s="1736"/>
      <c r="AH87" s="1736"/>
      <c r="AI87" s="1736"/>
      <c r="AJ87" s="1736"/>
      <c r="AK87" s="1737" t="str">
        <f t="shared" si="51"/>
        <v/>
      </c>
      <c r="AL87" s="1738" t="str">
        <f t="shared" si="52"/>
        <v/>
      </c>
      <c r="AM87" s="1738" t="str">
        <f t="shared" si="53"/>
        <v/>
      </c>
      <c r="AN87" s="1705" t="str">
        <f t="shared" si="54"/>
        <v/>
      </c>
      <c r="AO87" s="4311"/>
      <c r="AQ87" s="1672">
        <f>+COUNTIF(F87:AJ87,"－")</f>
        <v>0</v>
      </c>
      <c r="AR87" s="1672">
        <f>+COUNTIF(F87:AJ87,"外")</f>
        <v>0</v>
      </c>
    </row>
    <row r="88" spans="2:44" ht="15" customHeight="1">
      <c r="B88" s="4305"/>
      <c r="C88" s="4307" t="s">
        <v>2303</v>
      </c>
      <c r="D88" s="1728" t="s">
        <v>2281</v>
      </c>
      <c r="E88" s="1760" t="s">
        <v>2270</v>
      </c>
      <c r="F88" s="1730"/>
      <c r="G88" s="1731"/>
      <c r="H88" s="1731"/>
      <c r="I88" s="1731"/>
      <c r="J88" s="1731"/>
      <c r="K88" s="1731"/>
      <c r="L88" s="1731"/>
      <c r="M88" s="1731"/>
      <c r="N88" s="1731"/>
      <c r="O88" s="1731"/>
      <c r="P88" s="1731"/>
      <c r="Q88" s="1731"/>
      <c r="R88" s="1731"/>
      <c r="S88" s="1731"/>
      <c r="T88" s="1731"/>
      <c r="U88" s="1731"/>
      <c r="V88" s="1731"/>
      <c r="W88" s="1731"/>
      <c r="X88" s="1731"/>
      <c r="Y88" s="1731"/>
      <c r="Z88" s="1731"/>
      <c r="AA88" s="1731"/>
      <c r="AB88" s="1731"/>
      <c r="AC88" s="1731"/>
      <c r="AD88" s="1731"/>
      <c r="AE88" s="1731"/>
      <c r="AF88" s="1731"/>
      <c r="AG88" s="1753"/>
      <c r="AH88" s="1753"/>
      <c r="AI88" s="1753"/>
      <c r="AJ88" s="1753"/>
      <c r="AK88" s="1754"/>
      <c r="AL88" s="1672"/>
      <c r="AM88" s="1761"/>
      <c r="AN88" s="1755"/>
      <c r="AO88" s="4311"/>
    </row>
    <row r="89" spans="2:44">
      <c r="B89" s="4305"/>
      <c r="C89" s="4308"/>
      <c r="D89" s="1762" t="s">
        <v>2297</v>
      </c>
      <c r="E89" s="1733"/>
      <c r="F89" s="1734"/>
      <c r="G89" s="1735"/>
      <c r="H89" s="1735"/>
      <c r="I89" s="1786"/>
      <c r="J89" s="1786"/>
      <c r="K89" s="1735"/>
      <c r="L89" s="1735"/>
      <c r="M89" s="1735"/>
      <c r="N89" s="1735"/>
      <c r="O89" s="1786"/>
      <c r="P89" s="1786"/>
      <c r="Q89" s="1735"/>
      <c r="R89" s="1735"/>
      <c r="S89" s="1735"/>
      <c r="T89" s="1735"/>
      <c r="U89" s="1786"/>
      <c r="V89" s="1786"/>
      <c r="W89" s="1735"/>
      <c r="X89" s="1735"/>
      <c r="Y89" s="1735"/>
      <c r="Z89" s="1735"/>
      <c r="AA89" s="1786"/>
      <c r="AB89" s="1786"/>
      <c r="AC89" s="1786"/>
      <c r="AD89" s="1786"/>
      <c r="AE89" s="1786"/>
      <c r="AF89" s="1786"/>
      <c r="AG89" s="1786"/>
      <c r="AH89" s="1786"/>
      <c r="AI89" s="1786"/>
      <c r="AJ89" s="1786"/>
      <c r="AK89" s="1737">
        <f>IF(D89="","",COUNT($F$74:$AJ$74)-AL89)</f>
        <v>30</v>
      </c>
      <c r="AL89" s="1738">
        <f>IF(D89="","",AQ89+AR89)</f>
        <v>0</v>
      </c>
      <c r="AM89" s="1738">
        <f>IF(D89="","",COUNTIF(F89:AJ89,"休"))</f>
        <v>0</v>
      </c>
      <c r="AN89" s="1705">
        <f>IF(D89="","",IFERROR(ROUND(AM89/AK89,3),""))</f>
        <v>0</v>
      </c>
      <c r="AO89" s="4311"/>
      <c r="AQ89" s="1672">
        <f>+COUNTIF(F89:AJ89,"－")</f>
        <v>0</v>
      </c>
      <c r="AR89" s="1672">
        <f>+COUNTIF(F89:AJ89,"外")</f>
        <v>0</v>
      </c>
    </row>
    <row r="90" spans="2:44">
      <c r="B90" s="4305"/>
      <c r="C90" s="4308"/>
      <c r="E90" s="1757"/>
      <c r="F90" s="1740"/>
      <c r="G90" s="1741"/>
      <c r="H90" s="1741"/>
      <c r="I90" s="1741"/>
      <c r="J90" s="1741"/>
      <c r="K90" s="1741"/>
      <c r="L90" s="1741"/>
      <c r="M90" s="1741"/>
      <c r="N90" s="1741"/>
      <c r="O90" s="1741"/>
      <c r="P90" s="1741"/>
      <c r="Q90" s="1741"/>
      <c r="R90" s="1741"/>
      <c r="S90" s="1741"/>
      <c r="T90" s="1741"/>
      <c r="U90" s="1741"/>
      <c r="V90" s="1741"/>
      <c r="W90" s="1741"/>
      <c r="X90" s="1741"/>
      <c r="Y90" s="1741"/>
      <c r="Z90" s="1741"/>
      <c r="AA90" s="1741"/>
      <c r="AB90" s="1741"/>
      <c r="AC90" s="1741"/>
      <c r="AD90" s="1741"/>
      <c r="AE90" s="1741"/>
      <c r="AF90" s="1741"/>
      <c r="AG90" s="1742"/>
      <c r="AH90" s="1742"/>
      <c r="AI90" s="1742"/>
      <c r="AJ90" s="1742"/>
      <c r="AK90" s="1737" t="str">
        <f>IF(D90="","",COUNT($F$74:$AJ$74)-AL90)</f>
        <v/>
      </c>
      <c r="AL90" s="1738" t="str">
        <f>IF(D90="","",AQ90+AR90)</f>
        <v/>
      </c>
      <c r="AM90" s="1738" t="str">
        <f t="shared" ref="AM90:AM92" si="55">IF(D90="","",COUNTIF(F90:AJ90,"休"))</f>
        <v/>
      </c>
      <c r="AN90" s="1705" t="str">
        <f t="shared" ref="AN90:AN92" si="56">IF(D90="","",IFERROR(ROUND(AM90/AK90,3),""))</f>
        <v/>
      </c>
      <c r="AO90" s="4311"/>
      <c r="AQ90" s="1672">
        <f>+COUNTIF(F90:AJ90,"－")</f>
        <v>0</v>
      </c>
      <c r="AR90" s="1672">
        <f>+COUNTIF(F90:AJ90,"外")</f>
        <v>0</v>
      </c>
    </row>
    <row r="91" spans="2:44">
      <c r="B91" s="4305"/>
      <c r="C91" s="4308"/>
      <c r="E91" s="1757"/>
      <c r="F91" s="1740"/>
      <c r="G91" s="1741"/>
      <c r="H91" s="1741"/>
      <c r="I91" s="1741"/>
      <c r="J91" s="1741"/>
      <c r="K91" s="1741"/>
      <c r="L91" s="1741"/>
      <c r="M91" s="1741"/>
      <c r="N91" s="1741"/>
      <c r="O91" s="1741"/>
      <c r="P91" s="1741"/>
      <c r="Q91" s="1741"/>
      <c r="R91" s="1741"/>
      <c r="S91" s="1741"/>
      <c r="T91" s="1741"/>
      <c r="U91" s="1741"/>
      <c r="V91" s="1741"/>
      <c r="W91" s="1741"/>
      <c r="X91" s="1741"/>
      <c r="Y91" s="1741"/>
      <c r="Z91" s="1741"/>
      <c r="AA91" s="1741"/>
      <c r="AB91" s="1741"/>
      <c r="AC91" s="1741"/>
      <c r="AD91" s="1741"/>
      <c r="AE91" s="1741"/>
      <c r="AF91" s="1741"/>
      <c r="AG91" s="1742"/>
      <c r="AH91" s="1742"/>
      <c r="AI91" s="1742"/>
      <c r="AJ91" s="1742"/>
      <c r="AK91" s="1737" t="str">
        <f>IF(D91="","",COUNT($F$74:$AJ$74)-AL91)</f>
        <v/>
      </c>
      <c r="AL91" s="1738" t="str">
        <f t="shared" ref="AL91:AL92" si="57">IF(D91="","",AQ91+AR91)</f>
        <v/>
      </c>
      <c r="AM91" s="1738" t="str">
        <f t="shared" si="55"/>
        <v/>
      </c>
      <c r="AN91" s="1705" t="str">
        <f t="shared" si="56"/>
        <v/>
      </c>
      <c r="AO91" s="4311"/>
      <c r="AQ91" s="1672">
        <f>+COUNTIF(F91:AJ91,"－")</f>
        <v>0</v>
      </c>
      <c r="AR91" s="1672">
        <f>+COUNTIF(F91:AJ91,"外")</f>
        <v>0</v>
      </c>
    </row>
    <row r="92" spans="2:44" ht="13.8" thickBot="1">
      <c r="B92" s="4306"/>
      <c r="C92" s="4309"/>
      <c r="D92" s="1758"/>
      <c r="E92" s="1751"/>
      <c r="F92" s="1792"/>
      <c r="G92" s="1748"/>
      <c r="H92" s="1748"/>
      <c r="I92" s="1748"/>
      <c r="J92" s="1748"/>
      <c r="K92" s="1748"/>
      <c r="L92" s="1748"/>
      <c r="M92" s="1748"/>
      <c r="N92" s="1748"/>
      <c r="O92" s="1748"/>
      <c r="P92" s="1748"/>
      <c r="Q92" s="1748"/>
      <c r="R92" s="1748"/>
      <c r="S92" s="1748"/>
      <c r="T92" s="1748"/>
      <c r="U92" s="1748"/>
      <c r="V92" s="1748"/>
      <c r="W92" s="1748"/>
      <c r="X92" s="1748"/>
      <c r="Y92" s="1748"/>
      <c r="Z92" s="1748"/>
      <c r="AA92" s="1748"/>
      <c r="AB92" s="1748"/>
      <c r="AC92" s="1748"/>
      <c r="AD92" s="1748"/>
      <c r="AE92" s="1748"/>
      <c r="AF92" s="1748"/>
      <c r="AG92" s="1765"/>
      <c r="AH92" s="1765"/>
      <c r="AI92" s="1765"/>
      <c r="AJ92" s="1765"/>
      <c r="AK92" s="1766" t="str">
        <f t="shared" ref="AK92" si="58">IF(D92="","",COUNT($F$74:$AJ$74)-AL92)</f>
        <v/>
      </c>
      <c r="AL92" s="1751" t="str">
        <f t="shared" si="57"/>
        <v/>
      </c>
      <c r="AM92" s="1751" t="str">
        <f t="shared" si="55"/>
        <v/>
      </c>
      <c r="AN92" s="1705" t="str">
        <f t="shared" si="56"/>
        <v/>
      </c>
      <c r="AO92" s="4312"/>
      <c r="AQ92" s="1672">
        <f>+COUNTIF(F92:AJ92,"－")</f>
        <v>0</v>
      </c>
      <c r="AR92" s="1672">
        <f>+COUNTIF(F92:AJ92,"外")</f>
        <v>0</v>
      </c>
    </row>
    <row r="93" spans="2:44" ht="13.8" thickBot="1">
      <c r="B93" s="1767"/>
      <c r="C93" s="1725"/>
      <c r="F93" s="1736"/>
      <c r="G93" s="1736"/>
      <c r="H93" s="1736"/>
      <c r="I93" s="1736"/>
      <c r="J93" s="1736"/>
      <c r="K93" s="1736"/>
      <c r="L93" s="1736"/>
      <c r="M93" s="1736"/>
      <c r="N93" s="1736"/>
      <c r="O93" s="1736"/>
      <c r="P93" s="1736"/>
      <c r="Q93" s="1736"/>
      <c r="R93" s="1736"/>
      <c r="S93" s="1736"/>
      <c r="T93" s="1736"/>
      <c r="U93" s="1736"/>
      <c r="V93" s="1736"/>
      <c r="W93" s="1736"/>
      <c r="X93" s="1736"/>
      <c r="Y93" s="1736"/>
      <c r="Z93" s="1736"/>
      <c r="AA93" s="1736"/>
      <c r="AB93" s="1736"/>
      <c r="AC93" s="1736"/>
      <c r="AD93" s="1736"/>
      <c r="AE93" s="1736"/>
      <c r="AF93" s="1736"/>
      <c r="AG93" s="1736"/>
      <c r="AH93" s="1736"/>
      <c r="AI93" s="1736"/>
      <c r="AJ93" s="1736"/>
      <c r="AK93" s="1768"/>
      <c r="AN93" s="1769" t="s">
        <v>2271</v>
      </c>
      <c r="AO93" s="1770" t="str">
        <f>IF(AO77&gt;=0.285,"OK","NG")</f>
        <v>NG</v>
      </c>
      <c r="AQ93" s="1665"/>
      <c r="AR93" s="1665"/>
    </row>
    <row r="95" spans="2:44" hidden="1">
      <c r="F95" s="1665">
        <f>YEAR(F98)</f>
        <v>2026</v>
      </c>
      <c r="G95" s="1665">
        <f>MONTH(F98)</f>
        <v>7</v>
      </c>
    </row>
    <row r="96" spans="2:44">
      <c r="B96" s="4313"/>
      <c r="C96" s="4314"/>
      <c r="D96" s="4315"/>
      <c r="E96" s="1772" t="s">
        <v>2266</v>
      </c>
      <c r="F96" s="4322">
        <f>F98</f>
        <v>46204</v>
      </c>
      <c r="G96" s="4323"/>
      <c r="H96" s="4323"/>
      <c r="I96" s="4323"/>
      <c r="J96" s="4323"/>
      <c r="K96" s="4323"/>
      <c r="L96" s="4323"/>
      <c r="M96" s="4323"/>
      <c r="N96" s="4323"/>
      <c r="O96" s="4323"/>
      <c r="P96" s="4323"/>
      <c r="Q96" s="4323"/>
      <c r="R96" s="4323"/>
      <c r="S96" s="4323"/>
      <c r="T96" s="4323"/>
      <c r="U96" s="4323"/>
      <c r="V96" s="4323"/>
      <c r="W96" s="4323"/>
      <c r="X96" s="4323"/>
      <c r="Y96" s="4323"/>
      <c r="Z96" s="4323"/>
      <c r="AA96" s="4323"/>
      <c r="AB96" s="4323"/>
      <c r="AC96" s="4323"/>
      <c r="AD96" s="4323"/>
      <c r="AE96" s="4323"/>
      <c r="AF96" s="4323"/>
      <c r="AG96" s="4323"/>
      <c r="AH96" s="4323"/>
      <c r="AI96" s="4323"/>
      <c r="AJ96" s="4323"/>
      <c r="AK96" s="4324" t="s">
        <v>2304</v>
      </c>
      <c r="AL96" s="4327" t="s">
        <v>2305</v>
      </c>
      <c r="AM96" s="4330" t="s">
        <v>2283</v>
      </c>
      <c r="AN96" s="4333" t="s">
        <v>2306</v>
      </c>
      <c r="AO96" s="4301" t="s">
        <v>2307</v>
      </c>
      <c r="AQ96" s="4302" t="s">
        <v>2308</v>
      </c>
      <c r="AR96" s="4302" t="s">
        <v>2309</v>
      </c>
    </row>
    <row r="97" spans="2:44" ht="13.5" hidden="1" customHeight="1">
      <c r="B97" s="4316"/>
      <c r="C97" s="4317"/>
      <c r="D97" s="4318"/>
      <c r="E97" s="1773"/>
      <c r="F97" s="1717">
        <f>DATE($F95,$G95,1)</f>
        <v>46204</v>
      </c>
      <c r="G97" s="1717">
        <f t="shared" ref="G97:AJ97" si="59">F97+1</f>
        <v>46205</v>
      </c>
      <c r="H97" s="1717">
        <f t="shared" si="59"/>
        <v>46206</v>
      </c>
      <c r="I97" s="1717">
        <f t="shared" si="59"/>
        <v>46207</v>
      </c>
      <c r="J97" s="1717">
        <f t="shared" si="59"/>
        <v>46208</v>
      </c>
      <c r="K97" s="1717">
        <f t="shared" si="59"/>
        <v>46209</v>
      </c>
      <c r="L97" s="1717">
        <f t="shared" si="59"/>
        <v>46210</v>
      </c>
      <c r="M97" s="1717">
        <f t="shared" si="59"/>
        <v>46211</v>
      </c>
      <c r="N97" s="1717">
        <f t="shared" si="59"/>
        <v>46212</v>
      </c>
      <c r="O97" s="1717">
        <f t="shared" si="59"/>
        <v>46213</v>
      </c>
      <c r="P97" s="1717">
        <f t="shared" si="59"/>
        <v>46214</v>
      </c>
      <c r="Q97" s="1717">
        <f t="shared" si="59"/>
        <v>46215</v>
      </c>
      <c r="R97" s="1717">
        <f t="shared" si="59"/>
        <v>46216</v>
      </c>
      <c r="S97" s="1717">
        <f t="shared" si="59"/>
        <v>46217</v>
      </c>
      <c r="T97" s="1717">
        <f t="shared" si="59"/>
        <v>46218</v>
      </c>
      <c r="U97" s="1717">
        <f t="shared" si="59"/>
        <v>46219</v>
      </c>
      <c r="V97" s="1717">
        <f t="shared" si="59"/>
        <v>46220</v>
      </c>
      <c r="W97" s="1717">
        <f t="shared" si="59"/>
        <v>46221</v>
      </c>
      <c r="X97" s="1717">
        <f t="shared" si="59"/>
        <v>46222</v>
      </c>
      <c r="Y97" s="1717">
        <f t="shared" si="59"/>
        <v>46223</v>
      </c>
      <c r="Z97" s="1717">
        <f t="shared" si="59"/>
        <v>46224</v>
      </c>
      <c r="AA97" s="1717">
        <f t="shared" si="59"/>
        <v>46225</v>
      </c>
      <c r="AB97" s="1717">
        <f t="shared" si="59"/>
        <v>46226</v>
      </c>
      <c r="AC97" s="1717">
        <f t="shared" si="59"/>
        <v>46227</v>
      </c>
      <c r="AD97" s="1717">
        <f t="shared" si="59"/>
        <v>46228</v>
      </c>
      <c r="AE97" s="1717">
        <f t="shared" si="59"/>
        <v>46229</v>
      </c>
      <c r="AF97" s="1717">
        <f t="shared" si="59"/>
        <v>46230</v>
      </c>
      <c r="AG97" s="1717">
        <f t="shared" si="59"/>
        <v>46231</v>
      </c>
      <c r="AH97" s="1717">
        <f t="shared" si="59"/>
        <v>46232</v>
      </c>
      <c r="AI97" s="1717">
        <f t="shared" si="59"/>
        <v>46233</v>
      </c>
      <c r="AJ97" s="1717">
        <f t="shared" si="59"/>
        <v>46234</v>
      </c>
      <c r="AK97" s="4325"/>
      <c r="AL97" s="4328"/>
      <c r="AM97" s="4331"/>
      <c r="AN97" s="4333"/>
      <c r="AO97" s="4301"/>
      <c r="AQ97" s="4302"/>
      <c r="AR97" s="4302"/>
    </row>
    <row r="98" spans="2:44">
      <c r="B98" s="4316"/>
      <c r="C98" s="4317"/>
      <c r="D98" s="4318"/>
      <c r="E98" s="1774" t="s">
        <v>2267</v>
      </c>
      <c r="F98" s="1775">
        <f>IF(EDATE(F73,1)&gt;$F$7,"",EDATE(F73,1))</f>
        <v>46204</v>
      </c>
      <c r="G98" s="1717">
        <f t="shared" ref="G98:AJ98" si="60">IF(G97&gt;$F$7,"",IF(F98=EOMONTH(DATE($F95,$G95,1),0),"",IF(F98="","",F98+1)))</f>
        <v>46205</v>
      </c>
      <c r="H98" s="1717">
        <f t="shared" si="60"/>
        <v>46206</v>
      </c>
      <c r="I98" s="1717">
        <f t="shared" si="60"/>
        <v>46207</v>
      </c>
      <c r="J98" s="1717">
        <f t="shared" si="60"/>
        <v>46208</v>
      </c>
      <c r="K98" s="1717">
        <f t="shared" si="60"/>
        <v>46209</v>
      </c>
      <c r="L98" s="1717">
        <f t="shared" si="60"/>
        <v>46210</v>
      </c>
      <c r="M98" s="1717">
        <f t="shared" si="60"/>
        <v>46211</v>
      </c>
      <c r="N98" s="1717">
        <f t="shared" si="60"/>
        <v>46212</v>
      </c>
      <c r="O98" s="1717">
        <f t="shared" si="60"/>
        <v>46213</v>
      </c>
      <c r="P98" s="1717">
        <f t="shared" si="60"/>
        <v>46214</v>
      </c>
      <c r="Q98" s="1717">
        <f t="shared" si="60"/>
        <v>46215</v>
      </c>
      <c r="R98" s="1717">
        <f t="shared" si="60"/>
        <v>46216</v>
      </c>
      <c r="S98" s="1717">
        <f t="shared" si="60"/>
        <v>46217</v>
      </c>
      <c r="T98" s="1717">
        <f t="shared" si="60"/>
        <v>46218</v>
      </c>
      <c r="U98" s="1717">
        <f t="shared" si="60"/>
        <v>46219</v>
      </c>
      <c r="V98" s="1717">
        <f t="shared" si="60"/>
        <v>46220</v>
      </c>
      <c r="W98" s="1717">
        <f t="shared" si="60"/>
        <v>46221</v>
      </c>
      <c r="X98" s="1717">
        <f t="shared" si="60"/>
        <v>46222</v>
      </c>
      <c r="Y98" s="1717">
        <f t="shared" si="60"/>
        <v>46223</v>
      </c>
      <c r="Z98" s="1717">
        <f t="shared" si="60"/>
        <v>46224</v>
      </c>
      <c r="AA98" s="1717">
        <f t="shared" si="60"/>
        <v>46225</v>
      </c>
      <c r="AB98" s="1717">
        <f t="shared" si="60"/>
        <v>46226</v>
      </c>
      <c r="AC98" s="1717">
        <f t="shared" si="60"/>
        <v>46227</v>
      </c>
      <c r="AD98" s="1717">
        <f t="shared" si="60"/>
        <v>46228</v>
      </c>
      <c r="AE98" s="1717">
        <f t="shared" si="60"/>
        <v>46229</v>
      </c>
      <c r="AF98" s="1717">
        <f t="shared" si="60"/>
        <v>46230</v>
      </c>
      <c r="AG98" s="1717">
        <f t="shared" si="60"/>
        <v>46231</v>
      </c>
      <c r="AH98" s="1717">
        <f t="shared" si="60"/>
        <v>46232</v>
      </c>
      <c r="AI98" s="1717">
        <f t="shared" si="60"/>
        <v>46233</v>
      </c>
      <c r="AJ98" s="1717">
        <f t="shared" si="60"/>
        <v>46234</v>
      </c>
      <c r="AK98" s="4325"/>
      <c r="AL98" s="4328"/>
      <c r="AM98" s="4331"/>
      <c r="AN98" s="4333"/>
      <c r="AO98" s="4301"/>
      <c r="AQ98" s="4302"/>
      <c r="AR98" s="4302"/>
    </row>
    <row r="99" spans="2:44">
      <c r="B99" s="4319"/>
      <c r="C99" s="4320"/>
      <c r="D99" s="4321"/>
      <c r="E99" s="1712" t="s">
        <v>1060</v>
      </c>
      <c r="F99" s="1776" t="str">
        <f>IFERROR(TEXT(WEEKDAY(+F98),"aaa"),"")</f>
        <v>水</v>
      </c>
      <c r="G99" s="1776" t="str">
        <f t="shared" ref="G99:AJ99" si="61">IFERROR(TEXT(WEEKDAY(+G98),"aaa"),"")</f>
        <v>木</v>
      </c>
      <c r="H99" s="1776" t="str">
        <f t="shared" si="61"/>
        <v>金</v>
      </c>
      <c r="I99" s="1776" t="str">
        <f t="shared" si="61"/>
        <v>土</v>
      </c>
      <c r="J99" s="1776" t="str">
        <f t="shared" si="61"/>
        <v>日</v>
      </c>
      <c r="K99" s="1776" t="str">
        <f t="shared" si="61"/>
        <v>月</v>
      </c>
      <c r="L99" s="1776" t="str">
        <f t="shared" si="61"/>
        <v>火</v>
      </c>
      <c r="M99" s="1776" t="str">
        <f t="shared" si="61"/>
        <v>水</v>
      </c>
      <c r="N99" s="1776" t="str">
        <f t="shared" si="61"/>
        <v>木</v>
      </c>
      <c r="O99" s="1776" t="str">
        <f t="shared" si="61"/>
        <v>金</v>
      </c>
      <c r="P99" s="1776" t="str">
        <f t="shared" si="61"/>
        <v>土</v>
      </c>
      <c r="Q99" s="1776" t="str">
        <f t="shared" si="61"/>
        <v>日</v>
      </c>
      <c r="R99" s="1776" t="str">
        <f t="shared" si="61"/>
        <v>月</v>
      </c>
      <c r="S99" s="1776" t="str">
        <f t="shared" si="61"/>
        <v>火</v>
      </c>
      <c r="T99" s="1776" t="str">
        <f t="shared" si="61"/>
        <v>水</v>
      </c>
      <c r="U99" s="1776" t="str">
        <f t="shared" si="61"/>
        <v>木</v>
      </c>
      <c r="V99" s="1776" t="str">
        <f t="shared" si="61"/>
        <v>金</v>
      </c>
      <c r="W99" s="1776" t="str">
        <f t="shared" si="61"/>
        <v>土</v>
      </c>
      <c r="X99" s="1776" t="str">
        <f t="shared" si="61"/>
        <v>日</v>
      </c>
      <c r="Y99" s="1776" t="str">
        <f t="shared" si="61"/>
        <v>月</v>
      </c>
      <c r="Z99" s="1776" t="str">
        <f t="shared" si="61"/>
        <v>火</v>
      </c>
      <c r="AA99" s="1776" t="str">
        <f t="shared" si="61"/>
        <v>水</v>
      </c>
      <c r="AB99" s="1776" t="str">
        <f t="shared" si="61"/>
        <v>木</v>
      </c>
      <c r="AC99" s="1776" t="str">
        <f t="shared" si="61"/>
        <v>金</v>
      </c>
      <c r="AD99" s="1776" t="str">
        <f t="shared" si="61"/>
        <v>土</v>
      </c>
      <c r="AE99" s="1776" t="str">
        <f t="shared" si="61"/>
        <v>日</v>
      </c>
      <c r="AF99" s="1776" t="str">
        <f t="shared" si="61"/>
        <v>月</v>
      </c>
      <c r="AG99" s="1776" t="str">
        <f t="shared" si="61"/>
        <v>火</v>
      </c>
      <c r="AH99" s="1776" t="str">
        <f t="shared" si="61"/>
        <v>水</v>
      </c>
      <c r="AI99" s="1776" t="str">
        <f t="shared" si="61"/>
        <v>木</v>
      </c>
      <c r="AJ99" s="1776" t="str">
        <f t="shared" si="61"/>
        <v>金</v>
      </c>
      <c r="AK99" s="4325"/>
      <c r="AL99" s="4328"/>
      <c r="AM99" s="4331"/>
      <c r="AN99" s="4333"/>
      <c r="AO99" s="4301"/>
      <c r="AQ99" s="4302"/>
      <c r="AR99" s="4302"/>
    </row>
    <row r="100" spans="2:44" ht="21" customHeight="1">
      <c r="B100" s="1777" t="s">
        <v>2310</v>
      </c>
      <c r="C100" s="1778" t="s">
        <v>2280</v>
      </c>
      <c r="D100" s="1728" t="s">
        <v>2281</v>
      </c>
      <c r="E100" s="1729" t="s">
        <v>2270</v>
      </c>
      <c r="F100" s="1730"/>
      <c r="G100" s="1731"/>
      <c r="H100" s="1731"/>
      <c r="I100" s="1731"/>
      <c r="J100" s="1731"/>
      <c r="K100" s="1731"/>
      <c r="L100" s="1731"/>
      <c r="M100" s="1731"/>
      <c r="N100" s="1731"/>
      <c r="O100" s="1731"/>
      <c r="P100" s="1731"/>
      <c r="Q100" s="1731"/>
      <c r="R100" s="1731"/>
      <c r="S100" s="1731"/>
      <c r="T100" s="1731"/>
      <c r="U100" s="1731"/>
      <c r="V100" s="1731"/>
      <c r="W100" s="1731"/>
      <c r="X100" s="1731"/>
      <c r="Y100" s="1731"/>
      <c r="Z100" s="1731"/>
      <c r="AA100" s="1731"/>
      <c r="AB100" s="1731"/>
      <c r="AC100" s="1731"/>
      <c r="AD100" s="1731"/>
      <c r="AE100" s="1731"/>
      <c r="AF100" s="1731"/>
      <c r="AG100" s="1753"/>
      <c r="AH100" s="1753"/>
      <c r="AI100" s="1753"/>
      <c r="AJ100" s="1753"/>
      <c r="AK100" s="4326"/>
      <c r="AL100" s="4329"/>
      <c r="AM100" s="4332"/>
      <c r="AN100" s="1674" t="s">
        <v>2292</v>
      </c>
      <c r="AO100" s="1673" t="s">
        <v>2293</v>
      </c>
      <c r="AQ100" s="4303"/>
      <c r="AR100" s="4303"/>
    </row>
    <row r="101" spans="2:44" ht="13.5" customHeight="1">
      <c r="B101" s="4304" t="s">
        <v>2294</v>
      </c>
      <c r="C101" s="4307" t="s">
        <v>2295</v>
      </c>
      <c r="D101" s="1732" t="s">
        <v>2296</v>
      </c>
      <c r="E101" s="1733"/>
      <c r="F101" s="1734"/>
      <c r="G101" s="1735"/>
      <c r="H101" s="1735"/>
      <c r="I101" s="1735"/>
      <c r="J101" s="1786"/>
      <c r="K101" s="1786"/>
      <c r="L101" s="1786"/>
      <c r="M101" s="1786"/>
      <c r="N101" s="1786"/>
      <c r="O101" s="1786"/>
      <c r="P101" s="1786"/>
      <c r="Q101" s="1786"/>
      <c r="R101" s="1786"/>
      <c r="S101" s="1786"/>
      <c r="T101" s="1786"/>
      <c r="U101" s="1786"/>
      <c r="V101" s="1786"/>
      <c r="W101" s="1786"/>
      <c r="X101" s="1786"/>
      <c r="Y101" s="1786"/>
      <c r="Z101" s="1786"/>
      <c r="AA101" s="1786"/>
      <c r="AB101" s="1786"/>
      <c r="AC101" s="1786"/>
      <c r="AD101" s="1786"/>
      <c r="AE101" s="1786"/>
      <c r="AF101" s="1786"/>
      <c r="AG101" s="1786"/>
      <c r="AH101" s="1786"/>
      <c r="AI101" s="1791"/>
      <c r="AJ101" s="1791"/>
      <c r="AK101" s="1737">
        <f>IF(D101="","",COUNT($F$98:$AJ$98)-AL101)</f>
        <v>31</v>
      </c>
      <c r="AL101" s="1738">
        <f>IF(D101="","",AQ101+AR101)</f>
        <v>0</v>
      </c>
      <c r="AM101" s="1738">
        <f>IF(D101="","",COUNTIF(F101:AJ101,"休"))</f>
        <v>0</v>
      </c>
      <c r="AN101" s="1705">
        <f>IF(D101="","",IFERROR(ROUND(AM101/AK101,3),""))</f>
        <v>0</v>
      </c>
      <c r="AO101" s="4310">
        <f>ROUND(AVERAGE(AN101:AN116),3)</f>
        <v>0</v>
      </c>
      <c r="AQ101" s="1672">
        <f>+COUNTIF(F101:AJ101,"－")</f>
        <v>0</v>
      </c>
      <c r="AR101" s="1672">
        <f>+COUNTIF(F101:AJ101,"外")</f>
        <v>0</v>
      </c>
    </row>
    <row r="102" spans="2:44" ht="13.5" customHeight="1">
      <c r="B102" s="4305"/>
      <c r="C102" s="4308"/>
      <c r="D102" s="1739" t="s">
        <v>2297</v>
      </c>
      <c r="E102" s="1733"/>
      <c r="F102" s="1781"/>
      <c r="G102" s="1741"/>
      <c r="H102" s="1741"/>
      <c r="I102" s="1741"/>
      <c r="J102" s="1759"/>
      <c r="K102" s="1759"/>
      <c r="L102" s="1749"/>
      <c r="M102" s="1749"/>
      <c r="N102" s="1749"/>
      <c r="O102" s="1749"/>
      <c r="P102" s="1749"/>
      <c r="Q102" s="1759"/>
      <c r="R102" s="1759"/>
      <c r="S102" s="1749"/>
      <c r="T102" s="1749"/>
      <c r="U102" s="1749"/>
      <c r="V102" s="1749"/>
      <c r="W102" s="1749"/>
      <c r="X102" s="1759"/>
      <c r="Y102" s="1759"/>
      <c r="Z102" s="1749"/>
      <c r="AA102" s="1749"/>
      <c r="AB102" s="1749"/>
      <c r="AC102" s="1749"/>
      <c r="AD102" s="1749"/>
      <c r="AE102" s="1759"/>
      <c r="AF102" s="1759"/>
      <c r="AG102" s="1794"/>
      <c r="AH102" s="1749"/>
      <c r="AI102" s="1741"/>
      <c r="AJ102" s="1782"/>
      <c r="AK102" s="1737">
        <f t="shared" ref="AK102:AK106" si="62">IF(D102="","",COUNT($F$98:$AJ$98)-AL102)</f>
        <v>31</v>
      </c>
      <c r="AL102" s="1738">
        <f t="shared" ref="AL102:AL106" si="63">IF(D102="","",AQ102+AR102)</f>
        <v>0</v>
      </c>
      <c r="AM102" s="1738">
        <f t="shared" ref="AM102:AM106" si="64">IF(D102="","",COUNTIF(F102:AJ102,"休"))</f>
        <v>0</v>
      </c>
      <c r="AN102" s="1705">
        <f t="shared" ref="AN102:AN106" si="65">IF(D102="","",IFERROR(ROUND(AM102/AK102,3),""))</f>
        <v>0</v>
      </c>
      <c r="AO102" s="4311"/>
      <c r="AQ102" s="1672">
        <f>+COUNTIF(F102:AJ102,"－")</f>
        <v>0</v>
      </c>
      <c r="AR102" s="1672">
        <f>+COUNTIF(F102:AJ102,"外")</f>
        <v>0</v>
      </c>
    </row>
    <row r="103" spans="2:44">
      <c r="B103" s="4305"/>
      <c r="C103" s="4308"/>
      <c r="D103" s="1744" t="s">
        <v>2298</v>
      </c>
      <c r="E103" s="1733"/>
      <c r="F103" s="1781"/>
      <c r="G103" s="1741"/>
      <c r="H103" s="1741"/>
      <c r="I103" s="1741"/>
      <c r="J103" s="1741"/>
      <c r="K103" s="1741"/>
      <c r="L103" s="1741"/>
      <c r="M103" s="1741"/>
      <c r="N103" s="1741"/>
      <c r="O103" s="1741"/>
      <c r="P103" s="1741"/>
      <c r="Q103" s="1741"/>
      <c r="R103" s="1741"/>
      <c r="S103" s="1741"/>
      <c r="T103" s="1741"/>
      <c r="U103" s="1741"/>
      <c r="V103" s="1741"/>
      <c r="W103" s="1741"/>
      <c r="X103" s="1741"/>
      <c r="Y103" s="1741"/>
      <c r="Z103" s="1741"/>
      <c r="AA103" s="1741"/>
      <c r="AB103" s="1741"/>
      <c r="AC103" s="1741"/>
      <c r="AD103" s="1741"/>
      <c r="AE103" s="1741"/>
      <c r="AF103" s="1741"/>
      <c r="AG103" s="1782"/>
      <c r="AH103" s="1782"/>
      <c r="AI103" s="1782"/>
      <c r="AJ103" s="1782"/>
      <c r="AK103" s="1737">
        <f t="shared" si="62"/>
        <v>31</v>
      </c>
      <c r="AL103" s="1738">
        <f t="shared" si="63"/>
        <v>0</v>
      </c>
      <c r="AM103" s="1738">
        <f t="shared" si="64"/>
        <v>0</v>
      </c>
      <c r="AN103" s="1705">
        <f t="shared" si="65"/>
        <v>0</v>
      </c>
      <c r="AO103" s="4311"/>
      <c r="AQ103" s="1672">
        <f>+COUNTIF(F103:AJ103,"－")</f>
        <v>0</v>
      </c>
      <c r="AR103" s="1672">
        <f t="shared" ref="AR103:AR106" si="66">+COUNTIF(F103:AJ103,"外")</f>
        <v>0</v>
      </c>
    </row>
    <row r="104" spans="2:44">
      <c r="B104" s="4305"/>
      <c r="C104" s="4308"/>
      <c r="D104" s="1744" t="s">
        <v>2299</v>
      </c>
      <c r="E104" s="1711"/>
      <c r="F104" s="1781"/>
      <c r="G104" s="1741"/>
      <c r="H104" s="1741"/>
      <c r="I104" s="1741"/>
      <c r="J104" s="1741"/>
      <c r="K104" s="1741"/>
      <c r="L104" s="1741"/>
      <c r="M104" s="1741"/>
      <c r="N104" s="1741"/>
      <c r="O104" s="1741"/>
      <c r="P104" s="1741"/>
      <c r="Q104" s="1741"/>
      <c r="R104" s="1741"/>
      <c r="S104" s="1741"/>
      <c r="T104" s="1741"/>
      <c r="U104" s="1741"/>
      <c r="V104" s="1741"/>
      <c r="W104" s="1741"/>
      <c r="X104" s="1741"/>
      <c r="Y104" s="1741"/>
      <c r="Z104" s="1741"/>
      <c r="AA104" s="1741"/>
      <c r="AB104" s="1741"/>
      <c r="AC104" s="1741"/>
      <c r="AD104" s="1741"/>
      <c r="AE104" s="1741"/>
      <c r="AF104" s="1741"/>
      <c r="AG104" s="1741"/>
      <c r="AH104" s="1782"/>
      <c r="AI104" s="1782"/>
      <c r="AJ104" s="1782"/>
      <c r="AK104" s="1737">
        <f t="shared" si="62"/>
        <v>31</v>
      </c>
      <c r="AL104" s="1738">
        <f t="shared" si="63"/>
        <v>0</v>
      </c>
      <c r="AM104" s="1738">
        <f t="shared" si="64"/>
        <v>0</v>
      </c>
      <c r="AN104" s="1705">
        <f t="shared" si="65"/>
        <v>0</v>
      </c>
      <c r="AO104" s="4311"/>
      <c r="AQ104" s="1672">
        <f>+COUNTIF(F104:AJ104,"－")</f>
        <v>0</v>
      </c>
      <c r="AR104" s="1672">
        <f t="shared" si="66"/>
        <v>0</v>
      </c>
    </row>
    <row r="105" spans="2:44">
      <c r="B105" s="4305"/>
      <c r="C105" s="4308"/>
      <c r="D105" s="1744" t="s">
        <v>2300</v>
      </c>
      <c r="E105" s="1733"/>
      <c r="F105" s="1781"/>
      <c r="G105" s="1741"/>
      <c r="H105" s="1741"/>
      <c r="I105" s="1741"/>
      <c r="J105" s="1741"/>
      <c r="K105" s="1741"/>
      <c r="L105" s="1741"/>
      <c r="M105" s="1741"/>
      <c r="N105" s="1741"/>
      <c r="O105" s="1741"/>
      <c r="P105" s="1741"/>
      <c r="Q105" s="1741"/>
      <c r="R105" s="1741"/>
      <c r="S105" s="1741"/>
      <c r="T105" s="1741"/>
      <c r="U105" s="1741"/>
      <c r="V105" s="1741"/>
      <c r="W105" s="1741"/>
      <c r="X105" s="1741"/>
      <c r="Y105" s="1741"/>
      <c r="Z105" s="1741"/>
      <c r="AA105" s="1741"/>
      <c r="AB105" s="1741"/>
      <c r="AC105" s="1741"/>
      <c r="AD105" s="1741"/>
      <c r="AE105" s="1741"/>
      <c r="AF105" s="1741"/>
      <c r="AG105" s="1741"/>
      <c r="AH105" s="1741"/>
      <c r="AI105" s="1741"/>
      <c r="AJ105" s="1741"/>
      <c r="AK105" s="1737">
        <f t="shared" si="62"/>
        <v>31</v>
      </c>
      <c r="AL105" s="1738">
        <f t="shared" si="63"/>
        <v>0</v>
      </c>
      <c r="AM105" s="1738">
        <f t="shared" si="64"/>
        <v>0</v>
      </c>
      <c r="AN105" s="1705">
        <f t="shared" si="65"/>
        <v>0</v>
      </c>
      <c r="AO105" s="4311"/>
      <c r="AQ105" s="1672">
        <f t="shared" ref="AQ105:AQ106" si="67">+COUNTIF(F105:AJ105,"－")</f>
        <v>0</v>
      </c>
      <c r="AR105" s="1672">
        <f t="shared" si="66"/>
        <v>0</v>
      </c>
    </row>
    <row r="106" spans="2:44">
      <c r="B106" s="4306"/>
      <c r="C106" s="4309"/>
      <c r="D106" s="1745">
        <f>E$29</f>
        <v>0</v>
      </c>
      <c r="E106" s="1746"/>
      <c r="F106" s="1792"/>
      <c r="G106" s="1749"/>
      <c r="H106" s="1749"/>
      <c r="I106" s="1749"/>
      <c r="J106" s="1749"/>
      <c r="K106" s="1749"/>
      <c r="L106" s="1749"/>
      <c r="M106" s="1749"/>
      <c r="N106" s="1749"/>
      <c r="O106" s="1749"/>
      <c r="P106" s="1749"/>
      <c r="Q106" s="1749"/>
      <c r="R106" s="1749"/>
      <c r="S106" s="1749"/>
      <c r="T106" s="1749"/>
      <c r="U106" s="1749"/>
      <c r="V106" s="1749"/>
      <c r="W106" s="1749"/>
      <c r="X106" s="1749"/>
      <c r="Y106" s="1749"/>
      <c r="Z106" s="1749"/>
      <c r="AA106" s="1749"/>
      <c r="AB106" s="1749"/>
      <c r="AC106" s="1749"/>
      <c r="AD106" s="1749"/>
      <c r="AE106" s="1749"/>
      <c r="AF106" s="1749"/>
      <c r="AG106" s="1750"/>
      <c r="AH106" s="1750"/>
      <c r="AI106" s="1750"/>
      <c r="AJ106" s="1750"/>
      <c r="AK106" s="1737">
        <f t="shared" si="62"/>
        <v>31</v>
      </c>
      <c r="AL106" s="1738">
        <f t="shared" si="63"/>
        <v>0</v>
      </c>
      <c r="AM106" s="1751">
        <f t="shared" si="64"/>
        <v>0</v>
      </c>
      <c r="AN106" s="1705">
        <f t="shared" si="65"/>
        <v>0</v>
      </c>
      <c r="AO106" s="4311"/>
      <c r="AQ106" s="1672">
        <f t="shared" si="67"/>
        <v>0</v>
      </c>
      <c r="AR106" s="1672">
        <f t="shared" si="66"/>
        <v>0</v>
      </c>
    </row>
    <row r="107" spans="2:44">
      <c r="B107" s="4304" t="s">
        <v>2301</v>
      </c>
      <c r="C107" s="4307" t="s">
        <v>2302</v>
      </c>
      <c r="D107" s="1728" t="s">
        <v>2281</v>
      </c>
      <c r="E107" s="1752" t="s">
        <v>2270</v>
      </c>
      <c r="F107" s="1730"/>
      <c r="G107" s="1731"/>
      <c r="H107" s="1731"/>
      <c r="I107" s="1731"/>
      <c r="J107" s="1731"/>
      <c r="K107" s="1731"/>
      <c r="L107" s="1731"/>
      <c r="M107" s="1731"/>
      <c r="N107" s="1731"/>
      <c r="O107" s="1731"/>
      <c r="P107" s="1731"/>
      <c r="Q107" s="1731"/>
      <c r="R107" s="1731"/>
      <c r="S107" s="1731"/>
      <c r="T107" s="1731"/>
      <c r="U107" s="1731"/>
      <c r="V107" s="1731"/>
      <c r="W107" s="1731"/>
      <c r="X107" s="1731"/>
      <c r="Y107" s="1731"/>
      <c r="Z107" s="1731"/>
      <c r="AA107" s="1731"/>
      <c r="AB107" s="1731"/>
      <c r="AC107" s="1731"/>
      <c r="AD107" s="1731"/>
      <c r="AE107" s="1731"/>
      <c r="AF107" s="1731"/>
      <c r="AG107" s="1753"/>
      <c r="AH107" s="1753"/>
      <c r="AI107" s="1753"/>
      <c r="AJ107" s="1753"/>
      <c r="AK107" s="1754"/>
      <c r="AL107" s="1672"/>
      <c r="AM107" s="1721"/>
      <c r="AN107" s="1755"/>
      <c r="AO107" s="4311"/>
    </row>
    <row r="108" spans="2:44">
      <c r="B108" s="4305"/>
      <c r="C108" s="4308"/>
      <c r="D108" s="1756" t="s">
        <v>2296</v>
      </c>
      <c r="E108" s="1733"/>
      <c r="F108" s="1779"/>
      <c r="G108" s="1786"/>
      <c r="H108" s="1786"/>
      <c r="I108" s="1786"/>
      <c r="J108" s="1786"/>
      <c r="K108" s="1786"/>
      <c r="L108" s="1786"/>
      <c r="M108" s="1786"/>
      <c r="N108" s="1786"/>
      <c r="O108" s="1786"/>
      <c r="P108" s="1786"/>
      <c r="Q108" s="1786"/>
      <c r="R108" s="1786"/>
      <c r="S108" s="1786"/>
      <c r="T108" s="1786"/>
      <c r="U108" s="1786"/>
      <c r="V108" s="1786"/>
      <c r="W108" s="1786"/>
      <c r="X108" s="1786"/>
      <c r="Y108" s="1786"/>
      <c r="Z108" s="1786"/>
      <c r="AA108" s="1786"/>
      <c r="AB108" s="1786"/>
      <c r="AC108" s="1786"/>
      <c r="AD108" s="1786"/>
      <c r="AE108" s="1786"/>
      <c r="AF108" s="1786"/>
      <c r="AG108" s="1786"/>
      <c r="AH108" s="1786"/>
      <c r="AI108" s="1786"/>
      <c r="AJ108" s="1786"/>
      <c r="AK108" s="1737">
        <f>IF(D108="","",COUNT($F$98:$AJ$98)-AL108)</f>
        <v>31</v>
      </c>
      <c r="AL108" s="1738">
        <f>IF(D108="","",AQ108+AR108)</f>
        <v>0</v>
      </c>
      <c r="AM108" s="1738">
        <f>IF(D108="","",COUNTIF(F108:AJ108,"休"))</f>
        <v>0</v>
      </c>
      <c r="AN108" s="1705">
        <f>IF(D108="","",IFERROR(ROUND(AM108/AK108,3),""))</f>
        <v>0</v>
      </c>
      <c r="AO108" s="4311"/>
      <c r="AQ108" s="1672">
        <f>+COUNTIF(F108:AJ108,"－")</f>
        <v>0</v>
      </c>
      <c r="AR108" s="1672">
        <f>+COUNTIF(F108:AJ108,"外")</f>
        <v>0</v>
      </c>
    </row>
    <row r="109" spans="2:44">
      <c r="B109" s="4305"/>
      <c r="C109" s="4308"/>
      <c r="D109" s="1739" t="s">
        <v>2297</v>
      </c>
      <c r="E109" s="1757"/>
      <c r="F109" s="1788"/>
      <c r="G109" s="1749"/>
      <c r="H109" s="1759"/>
      <c r="I109" s="1759"/>
      <c r="J109" s="1749"/>
      <c r="K109" s="1749"/>
      <c r="L109" s="1749"/>
      <c r="M109" s="1749"/>
      <c r="N109" s="1749"/>
      <c r="O109" s="1759"/>
      <c r="P109" s="1759"/>
      <c r="Q109" s="1759"/>
      <c r="R109" s="1759"/>
      <c r="S109" s="1749"/>
      <c r="T109" s="1749"/>
      <c r="U109" s="1749"/>
      <c r="V109" s="1759"/>
      <c r="W109" s="1759"/>
      <c r="X109" s="1749"/>
      <c r="Y109" s="1749"/>
      <c r="Z109" s="1749"/>
      <c r="AA109" s="1749"/>
      <c r="AB109" s="1749"/>
      <c r="AC109" s="1759"/>
      <c r="AD109" s="1759"/>
      <c r="AE109" s="1749"/>
      <c r="AF109" s="1749"/>
      <c r="AG109" s="1749"/>
      <c r="AH109" s="1749"/>
      <c r="AI109" s="1749"/>
      <c r="AJ109" s="1749"/>
      <c r="AK109" s="1737">
        <f t="shared" ref="AK109:AK111" si="68">IF(D109="","",COUNT($F$98:$AJ$98)-AL109)</f>
        <v>31</v>
      </c>
      <c r="AL109" s="1738">
        <f t="shared" ref="AL109:AL111" si="69">IF(D109="","",AQ109+AR109)</f>
        <v>0</v>
      </c>
      <c r="AM109" s="1738">
        <f t="shared" ref="AM109:AM111" si="70">IF(D109="","",COUNTIF(F109:AJ109,"休"))</f>
        <v>0</v>
      </c>
      <c r="AN109" s="1705">
        <f t="shared" ref="AN109:AN111" si="71">IF(D109="","",IFERROR(ROUND(AM109/AK109,3),""))</f>
        <v>0</v>
      </c>
      <c r="AO109" s="4311"/>
      <c r="AQ109" s="1672">
        <f>+COUNTIF(F109:AJ109,"－")</f>
        <v>0</v>
      </c>
      <c r="AR109" s="1672">
        <f>+COUNTIF(F109:AJ109,"外")</f>
        <v>0</v>
      </c>
    </row>
    <row r="110" spans="2:44">
      <c r="B110" s="4305"/>
      <c r="C110" s="4308"/>
      <c r="E110" s="1757"/>
      <c r="F110" s="1781"/>
      <c r="G110" s="1741"/>
      <c r="H110" s="1741"/>
      <c r="I110" s="1741"/>
      <c r="J110" s="1741"/>
      <c r="K110" s="1741"/>
      <c r="L110" s="1741"/>
      <c r="M110" s="1741"/>
      <c r="N110" s="1741"/>
      <c r="O110" s="1741"/>
      <c r="P110" s="1741"/>
      <c r="Q110" s="1741"/>
      <c r="R110" s="1741"/>
      <c r="S110" s="1741"/>
      <c r="T110" s="1741"/>
      <c r="U110" s="1741"/>
      <c r="V110" s="1741"/>
      <c r="W110" s="1741"/>
      <c r="X110" s="1741"/>
      <c r="Y110" s="1741"/>
      <c r="Z110" s="1741"/>
      <c r="AA110" s="1741"/>
      <c r="AB110" s="1741"/>
      <c r="AC110" s="1741"/>
      <c r="AD110" s="1741"/>
      <c r="AE110" s="1741"/>
      <c r="AF110" s="1741"/>
      <c r="AG110" s="1742"/>
      <c r="AH110" s="1742"/>
      <c r="AI110" s="1742"/>
      <c r="AJ110" s="1742"/>
      <c r="AK110" s="1737" t="str">
        <f t="shared" si="68"/>
        <v/>
      </c>
      <c r="AL110" s="1738" t="str">
        <f t="shared" si="69"/>
        <v/>
      </c>
      <c r="AM110" s="1738" t="str">
        <f t="shared" si="70"/>
        <v/>
      </c>
      <c r="AN110" s="1705" t="str">
        <f t="shared" si="71"/>
        <v/>
      </c>
      <c r="AO110" s="4311"/>
      <c r="AQ110" s="1672">
        <f>+COUNTIF(F110:AJ110,"－")</f>
        <v>0</v>
      </c>
      <c r="AR110" s="1672">
        <f>+COUNTIF(F110:AJ110,"外")</f>
        <v>0</v>
      </c>
    </row>
    <row r="111" spans="2:44">
      <c r="B111" s="4305"/>
      <c r="C111" s="4309"/>
      <c r="D111" s="1758"/>
      <c r="E111" s="1751"/>
      <c r="F111" s="1793"/>
      <c r="G111" s="1759"/>
      <c r="H111" s="1759"/>
      <c r="I111" s="1759"/>
      <c r="J111" s="1759"/>
      <c r="K111" s="1759"/>
      <c r="L111" s="1759"/>
      <c r="M111" s="1759"/>
      <c r="N111" s="1759"/>
      <c r="O111" s="1759"/>
      <c r="P111" s="1759"/>
      <c r="Q111" s="1759"/>
      <c r="R111" s="1759"/>
      <c r="S111" s="1759"/>
      <c r="T111" s="1759"/>
      <c r="U111" s="1759"/>
      <c r="V111" s="1759"/>
      <c r="W111" s="1759"/>
      <c r="X111" s="1759"/>
      <c r="Y111" s="1759"/>
      <c r="Z111" s="1759"/>
      <c r="AA111" s="1759"/>
      <c r="AB111" s="1759"/>
      <c r="AC111" s="1759"/>
      <c r="AD111" s="1759"/>
      <c r="AE111" s="1759"/>
      <c r="AF111" s="1759"/>
      <c r="AG111" s="1736"/>
      <c r="AH111" s="1736"/>
      <c r="AI111" s="1736"/>
      <c r="AJ111" s="1736"/>
      <c r="AK111" s="1737" t="str">
        <f t="shared" si="68"/>
        <v/>
      </c>
      <c r="AL111" s="1738" t="str">
        <f t="shared" si="69"/>
        <v/>
      </c>
      <c r="AM111" s="1738" t="str">
        <f t="shared" si="70"/>
        <v/>
      </c>
      <c r="AN111" s="1705" t="str">
        <f t="shared" si="71"/>
        <v/>
      </c>
      <c r="AO111" s="4311"/>
      <c r="AQ111" s="1672">
        <f>+COUNTIF(F111:AJ111,"－")</f>
        <v>0</v>
      </c>
      <c r="AR111" s="1672">
        <f>+COUNTIF(F111:AJ111,"外")</f>
        <v>0</v>
      </c>
    </row>
    <row r="112" spans="2:44">
      <c r="B112" s="4305"/>
      <c r="C112" s="4307" t="s">
        <v>2303</v>
      </c>
      <c r="D112" s="1728" t="s">
        <v>2281</v>
      </c>
      <c r="E112" s="1760" t="s">
        <v>2270</v>
      </c>
      <c r="F112" s="1730"/>
      <c r="G112" s="1731"/>
      <c r="H112" s="1731"/>
      <c r="I112" s="1731"/>
      <c r="J112" s="1731"/>
      <c r="K112" s="1731"/>
      <c r="L112" s="1731"/>
      <c r="M112" s="1731"/>
      <c r="N112" s="1731"/>
      <c r="O112" s="1731"/>
      <c r="P112" s="1731"/>
      <c r="Q112" s="1731"/>
      <c r="R112" s="1731"/>
      <c r="S112" s="1731"/>
      <c r="T112" s="1731"/>
      <c r="U112" s="1731"/>
      <c r="V112" s="1731"/>
      <c r="W112" s="1731"/>
      <c r="X112" s="1731"/>
      <c r="Y112" s="1731"/>
      <c r="Z112" s="1731"/>
      <c r="AA112" s="1731"/>
      <c r="AB112" s="1731"/>
      <c r="AC112" s="1731"/>
      <c r="AD112" s="1731"/>
      <c r="AE112" s="1731"/>
      <c r="AF112" s="1731"/>
      <c r="AG112" s="1753"/>
      <c r="AH112" s="1753"/>
      <c r="AI112" s="1753"/>
      <c r="AJ112" s="1753"/>
      <c r="AK112" s="1754"/>
      <c r="AL112" s="1672"/>
      <c r="AM112" s="1761"/>
      <c r="AN112" s="1755"/>
      <c r="AO112" s="4311"/>
    </row>
    <row r="113" spans="2:44">
      <c r="B113" s="4305"/>
      <c r="C113" s="4308"/>
      <c r="D113" s="1762" t="s">
        <v>2297</v>
      </c>
      <c r="E113" s="1733"/>
      <c r="F113" s="1734"/>
      <c r="G113" s="1735"/>
      <c r="H113" s="1735"/>
      <c r="I113" s="1786"/>
      <c r="J113" s="1786"/>
      <c r="K113" s="1735"/>
      <c r="L113" s="1735"/>
      <c r="M113" s="1735"/>
      <c r="N113" s="1735"/>
      <c r="O113" s="1786"/>
      <c r="P113" s="1786"/>
      <c r="Q113" s="1735"/>
      <c r="R113" s="1735"/>
      <c r="S113" s="1735"/>
      <c r="T113" s="1735"/>
      <c r="U113" s="1786"/>
      <c r="V113" s="1735"/>
      <c r="W113" s="1786"/>
      <c r="X113" s="1786"/>
      <c r="Y113" s="1735"/>
      <c r="Z113" s="1735"/>
      <c r="AA113" s="1735"/>
      <c r="AB113" s="1735"/>
      <c r="AC113" s="1786"/>
      <c r="AD113" s="1735"/>
      <c r="AE113" s="1786"/>
      <c r="AF113" s="1786"/>
      <c r="AG113" s="1735"/>
      <c r="AH113" s="1735"/>
      <c r="AI113" s="1735"/>
      <c r="AJ113" s="1735"/>
      <c r="AK113" s="1737">
        <f>IF(D113="","",COUNT($F$98:$AJ$98)-AL113)</f>
        <v>31</v>
      </c>
      <c r="AL113" s="1738">
        <f>IF(D113="","",AQ113+AR113)</f>
        <v>0</v>
      </c>
      <c r="AM113" s="1738">
        <f>IF(D113="","",COUNTIF(F113:AJ113,"休"))</f>
        <v>0</v>
      </c>
      <c r="AN113" s="1705">
        <f>IF(D113="","",IFERROR(ROUND(AM113/AK113,3),""))</f>
        <v>0</v>
      </c>
      <c r="AO113" s="4311"/>
      <c r="AQ113" s="1672">
        <f>+COUNTIF(F113:AJ113,"－")</f>
        <v>0</v>
      </c>
      <c r="AR113" s="1672">
        <f>+COUNTIF(F113:AJ113,"外")</f>
        <v>0</v>
      </c>
    </row>
    <row r="114" spans="2:44">
      <c r="B114" s="4305"/>
      <c r="C114" s="4308"/>
      <c r="E114" s="1757"/>
      <c r="F114" s="1740"/>
      <c r="G114" s="1741"/>
      <c r="H114" s="1741"/>
      <c r="I114" s="1741"/>
      <c r="J114" s="1741"/>
      <c r="K114" s="1741"/>
      <c r="L114" s="1741"/>
      <c r="M114" s="1741"/>
      <c r="N114" s="1741"/>
      <c r="O114" s="1741"/>
      <c r="P114" s="1741"/>
      <c r="Q114" s="1741"/>
      <c r="R114" s="1741"/>
      <c r="S114" s="1741"/>
      <c r="T114" s="1741"/>
      <c r="U114" s="1741"/>
      <c r="V114" s="1741"/>
      <c r="W114" s="1741"/>
      <c r="X114" s="1741"/>
      <c r="Y114" s="1741"/>
      <c r="Z114" s="1741"/>
      <c r="AA114" s="1741"/>
      <c r="AB114" s="1741"/>
      <c r="AC114" s="1741"/>
      <c r="AD114" s="1741"/>
      <c r="AE114" s="1741"/>
      <c r="AF114" s="1741"/>
      <c r="AG114" s="1742"/>
      <c r="AH114" s="1742"/>
      <c r="AI114" s="1742"/>
      <c r="AJ114" s="1742"/>
      <c r="AK114" s="1737" t="str">
        <f t="shared" ref="AK114:AK116" si="72">IF(D114="","",COUNT($F$98:$AJ$98)-AL114)</f>
        <v/>
      </c>
      <c r="AL114" s="1738" t="str">
        <f t="shared" ref="AL114:AL116" si="73">IF(D114="","",AQ114+AR114)</f>
        <v/>
      </c>
      <c r="AM114" s="1738" t="str">
        <f t="shared" ref="AM114:AM116" si="74">IF(D114="","",COUNTIF(F114:AJ114,"休"))</f>
        <v/>
      </c>
      <c r="AN114" s="1705" t="str">
        <f t="shared" ref="AN114:AN116" si="75">IF(D114="","",IFERROR(ROUND(AM114/AK114,3),""))</f>
        <v/>
      </c>
      <c r="AO114" s="4311"/>
      <c r="AQ114" s="1672">
        <f>+COUNTIF(F114:AJ114,"－")</f>
        <v>0</v>
      </c>
      <c r="AR114" s="1672">
        <f>+COUNTIF(F114:AJ114,"外")</f>
        <v>0</v>
      </c>
    </row>
    <row r="115" spans="2:44">
      <c r="B115" s="4305"/>
      <c r="C115" s="4308"/>
      <c r="E115" s="1757"/>
      <c r="F115" s="1740"/>
      <c r="G115" s="1741"/>
      <c r="H115" s="1741"/>
      <c r="I115" s="1741"/>
      <c r="J115" s="1741"/>
      <c r="K115" s="1741"/>
      <c r="L115" s="1741"/>
      <c r="M115" s="1741"/>
      <c r="N115" s="1741"/>
      <c r="O115" s="1741"/>
      <c r="P115" s="1741"/>
      <c r="Q115" s="1741"/>
      <c r="R115" s="1741"/>
      <c r="S115" s="1741"/>
      <c r="T115" s="1741"/>
      <c r="U115" s="1741"/>
      <c r="V115" s="1741"/>
      <c r="W115" s="1741"/>
      <c r="X115" s="1741"/>
      <c r="Y115" s="1741"/>
      <c r="Z115" s="1741"/>
      <c r="AA115" s="1741"/>
      <c r="AB115" s="1741"/>
      <c r="AC115" s="1741"/>
      <c r="AD115" s="1741"/>
      <c r="AE115" s="1741"/>
      <c r="AF115" s="1741"/>
      <c r="AG115" s="1742"/>
      <c r="AH115" s="1742"/>
      <c r="AI115" s="1742"/>
      <c r="AJ115" s="1742"/>
      <c r="AK115" s="1737" t="str">
        <f t="shared" si="72"/>
        <v/>
      </c>
      <c r="AL115" s="1738" t="str">
        <f t="shared" si="73"/>
        <v/>
      </c>
      <c r="AM115" s="1738" t="str">
        <f t="shared" si="74"/>
        <v/>
      </c>
      <c r="AN115" s="1705" t="str">
        <f t="shared" si="75"/>
        <v/>
      </c>
      <c r="AO115" s="4311"/>
      <c r="AQ115" s="1672">
        <f>+COUNTIF(F115:AJ115,"－")</f>
        <v>0</v>
      </c>
      <c r="AR115" s="1672">
        <f>+COUNTIF(F115:AJ115,"外")</f>
        <v>0</v>
      </c>
    </row>
    <row r="116" spans="2:44" ht="13.8" thickBot="1">
      <c r="B116" s="4306"/>
      <c r="C116" s="4309"/>
      <c r="D116" s="1758"/>
      <c r="E116" s="1751"/>
      <c r="F116" s="1792"/>
      <c r="G116" s="1748"/>
      <c r="H116" s="1748"/>
      <c r="I116" s="1748"/>
      <c r="J116" s="1748"/>
      <c r="K116" s="1748"/>
      <c r="L116" s="1748"/>
      <c r="M116" s="1748"/>
      <c r="N116" s="1748"/>
      <c r="O116" s="1748"/>
      <c r="P116" s="1748"/>
      <c r="Q116" s="1748"/>
      <c r="R116" s="1748"/>
      <c r="S116" s="1748"/>
      <c r="T116" s="1748"/>
      <c r="U116" s="1748"/>
      <c r="V116" s="1748"/>
      <c r="W116" s="1748"/>
      <c r="X116" s="1748"/>
      <c r="Y116" s="1748"/>
      <c r="Z116" s="1748"/>
      <c r="AA116" s="1748"/>
      <c r="AB116" s="1748"/>
      <c r="AC116" s="1748"/>
      <c r="AD116" s="1748"/>
      <c r="AE116" s="1748"/>
      <c r="AF116" s="1748"/>
      <c r="AG116" s="1765"/>
      <c r="AH116" s="1765"/>
      <c r="AI116" s="1765"/>
      <c r="AJ116" s="1765"/>
      <c r="AK116" s="1766" t="str">
        <f t="shared" si="72"/>
        <v/>
      </c>
      <c r="AL116" s="1751" t="str">
        <f t="shared" si="73"/>
        <v/>
      </c>
      <c r="AM116" s="1751" t="str">
        <f t="shared" si="74"/>
        <v/>
      </c>
      <c r="AN116" s="1705" t="str">
        <f t="shared" si="75"/>
        <v/>
      </c>
      <c r="AO116" s="4312"/>
      <c r="AQ116" s="1672">
        <f>+COUNTIF(F116:AJ116,"－")</f>
        <v>0</v>
      </c>
      <c r="AR116" s="1672">
        <f>+COUNTIF(F116:AJ116,"外")</f>
        <v>0</v>
      </c>
    </row>
    <row r="117" spans="2:44" ht="13.8" thickBot="1">
      <c r="B117" s="1767"/>
      <c r="C117" s="1725"/>
      <c r="F117" s="1736"/>
      <c r="G117" s="1736"/>
      <c r="H117" s="1736"/>
      <c r="I117" s="1736"/>
      <c r="J117" s="1736"/>
      <c r="K117" s="1736"/>
      <c r="L117" s="1736"/>
      <c r="M117" s="1736"/>
      <c r="N117" s="1736"/>
      <c r="O117" s="1736"/>
      <c r="P117" s="1736"/>
      <c r="Q117" s="1736"/>
      <c r="R117" s="1736"/>
      <c r="S117" s="1736"/>
      <c r="T117" s="1736"/>
      <c r="U117" s="1736"/>
      <c r="V117" s="1736"/>
      <c r="W117" s="1736"/>
      <c r="X117" s="1736"/>
      <c r="Y117" s="1736"/>
      <c r="Z117" s="1736"/>
      <c r="AA117" s="1736"/>
      <c r="AB117" s="1736"/>
      <c r="AC117" s="1736"/>
      <c r="AD117" s="1736"/>
      <c r="AE117" s="1736"/>
      <c r="AF117" s="1736"/>
      <c r="AG117" s="1736"/>
      <c r="AH117" s="1736"/>
      <c r="AI117" s="1736"/>
      <c r="AJ117" s="1736"/>
      <c r="AK117" s="1768"/>
      <c r="AN117" s="1769" t="s">
        <v>2271</v>
      </c>
      <c r="AO117" s="1770" t="str">
        <f>IF(AO101&gt;=0.285,"OK","NG")</f>
        <v>NG</v>
      </c>
      <c r="AQ117" s="1665"/>
      <c r="AR117" s="1665"/>
    </row>
    <row r="119" spans="2:44" hidden="1">
      <c r="F119" s="1665">
        <f>YEAR(F122)</f>
        <v>2026</v>
      </c>
      <c r="G119" s="1665">
        <f>MONTH(F122)</f>
        <v>8</v>
      </c>
    </row>
    <row r="120" spans="2:44">
      <c r="B120" s="4313"/>
      <c r="C120" s="4314"/>
      <c r="D120" s="4315"/>
      <c r="E120" s="1772" t="s">
        <v>2266</v>
      </c>
      <c r="F120" s="4322">
        <f>F122</f>
        <v>46235</v>
      </c>
      <c r="G120" s="4323"/>
      <c r="H120" s="4323"/>
      <c r="I120" s="4323"/>
      <c r="J120" s="4323"/>
      <c r="K120" s="4323"/>
      <c r="L120" s="4323"/>
      <c r="M120" s="4323"/>
      <c r="N120" s="4323"/>
      <c r="O120" s="4323"/>
      <c r="P120" s="4323"/>
      <c r="Q120" s="4323"/>
      <c r="R120" s="4323"/>
      <c r="S120" s="4323"/>
      <c r="T120" s="4323"/>
      <c r="U120" s="4323"/>
      <c r="V120" s="4323"/>
      <c r="W120" s="4323"/>
      <c r="X120" s="4323"/>
      <c r="Y120" s="4323"/>
      <c r="Z120" s="4323"/>
      <c r="AA120" s="4323"/>
      <c r="AB120" s="4323"/>
      <c r="AC120" s="4323"/>
      <c r="AD120" s="4323"/>
      <c r="AE120" s="4323"/>
      <c r="AF120" s="4323"/>
      <c r="AG120" s="4323"/>
      <c r="AH120" s="4323"/>
      <c r="AI120" s="4323"/>
      <c r="AJ120" s="4323"/>
      <c r="AK120" s="4324" t="s">
        <v>2304</v>
      </c>
      <c r="AL120" s="4327" t="s">
        <v>2305</v>
      </c>
      <c r="AM120" s="4330" t="s">
        <v>2283</v>
      </c>
      <c r="AN120" s="4333" t="s">
        <v>2306</v>
      </c>
      <c r="AO120" s="4301" t="s">
        <v>2307</v>
      </c>
      <c r="AQ120" s="4302" t="s">
        <v>2308</v>
      </c>
      <c r="AR120" s="4302" t="s">
        <v>2309</v>
      </c>
    </row>
    <row r="121" spans="2:44" ht="13.5" hidden="1" customHeight="1">
      <c r="B121" s="4316"/>
      <c r="C121" s="4317"/>
      <c r="D121" s="4318"/>
      <c r="E121" s="1773"/>
      <c r="F121" s="1717">
        <f>DATE($F119,$G119,1)</f>
        <v>46235</v>
      </c>
      <c r="G121" s="1717">
        <f t="shared" ref="G121:AJ121" si="76">F121+1</f>
        <v>46236</v>
      </c>
      <c r="H121" s="1717">
        <f t="shared" si="76"/>
        <v>46237</v>
      </c>
      <c r="I121" s="1717">
        <f t="shared" si="76"/>
        <v>46238</v>
      </c>
      <c r="J121" s="1717">
        <f t="shared" si="76"/>
        <v>46239</v>
      </c>
      <c r="K121" s="1717">
        <f t="shared" si="76"/>
        <v>46240</v>
      </c>
      <c r="L121" s="1717">
        <f t="shared" si="76"/>
        <v>46241</v>
      </c>
      <c r="M121" s="1717">
        <f t="shared" si="76"/>
        <v>46242</v>
      </c>
      <c r="N121" s="1717">
        <f t="shared" si="76"/>
        <v>46243</v>
      </c>
      <c r="O121" s="1717">
        <f t="shared" si="76"/>
        <v>46244</v>
      </c>
      <c r="P121" s="1717">
        <f t="shared" si="76"/>
        <v>46245</v>
      </c>
      <c r="Q121" s="1717">
        <f t="shared" si="76"/>
        <v>46246</v>
      </c>
      <c r="R121" s="1717">
        <f t="shared" si="76"/>
        <v>46247</v>
      </c>
      <c r="S121" s="1717">
        <f t="shared" si="76"/>
        <v>46248</v>
      </c>
      <c r="T121" s="1717">
        <f t="shared" si="76"/>
        <v>46249</v>
      </c>
      <c r="U121" s="1717">
        <f t="shared" si="76"/>
        <v>46250</v>
      </c>
      <c r="V121" s="1717">
        <f t="shared" si="76"/>
        <v>46251</v>
      </c>
      <c r="W121" s="1717">
        <f t="shared" si="76"/>
        <v>46252</v>
      </c>
      <c r="X121" s="1717">
        <f t="shared" si="76"/>
        <v>46253</v>
      </c>
      <c r="Y121" s="1717">
        <f t="shared" si="76"/>
        <v>46254</v>
      </c>
      <c r="Z121" s="1717">
        <f t="shared" si="76"/>
        <v>46255</v>
      </c>
      <c r="AA121" s="1717">
        <f t="shared" si="76"/>
        <v>46256</v>
      </c>
      <c r="AB121" s="1717">
        <f t="shared" si="76"/>
        <v>46257</v>
      </c>
      <c r="AC121" s="1717">
        <f t="shared" si="76"/>
        <v>46258</v>
      </c>
      <c r="AD121" s="1717">
        <f t="shared" si="76"/>
        <v>46259</v>
      </c>
      <c r="AE121" s="1717">
        <f t="shared" si="76"/>
        <v>46260</v>
      </c>
      <c r="AF121" s="1717">
        <f t="shared" si="76"/>
        <v>46261</v>
      </c>
      <c r="AG121" s="1717">
        <f t="shared" si="76"/>
        <v>46262</v>
      </c>
      <c r="AH121" s="1717">
        <f t="shared" si="76"/>
        <v>46263</v>
      </c>
      <c r="AI121" s="1717">
        <f t="shared" si="76"/>
        <v>46264</v>
      </c>
      <c r="AJ121" s="1717">
        <f t="shared" si="76"/>
        <v>46265</v>
      </c>
      <c r="AK121" s="4325"/>
      <c r="AL121" s="4328"/>
      <c r="AM121" s="4331"/>
      <c r="AN121" s="4333"/>
      <c r="AO121" s="4301"/>
      <c r="AQ121" s="4302"/>
      <c r="AR121" s="4302"/>
    </row>
    <row r="122" spans="2:44">
      <c r="B122" s="4316"/>
      <c r="C122" s="4317"/>
      <c r="D122" s="4318"/>
      <c r="E122" s="1774" t="s">
        <v>2267</v>
      </c>
      <c r="F122" s="1775">
        <f>IF(EDATE(F97,1)&gt;$F$7,"",EDATE(F97,1))</f>
        <v>46235</v>
      </c>
      <c r="G122" s="1717">
        <f t="shared" ref="G122:AJ122" si="77">IF(G121&gt;$F$7,"",IF(F122=EOMONTH(DATE($F119,$G119,1),0),"",IF(F122="","",F122+1)))</f>
        <v>46236</v>
      </c>
      <c r="H122" s="1717">
        <f t="shared" si="77"/>
        <v>46237</v>
      </c>
      <c r="I122" s="1717">
        <f t="shared" si="77"/>
        <v>46238</v>
      </c>
      <c r="J122" s="1717">
        <f t="shared" si="77"/>
        <v>46239</v>
      </c>
      <c r="K122" s="1717">
        <f t="shared" si="77"/>
        <v>46240</v>
      </c>
      <c r="L122" s="1717">
        <f t="shared" si="77"/>
        <v>46241</v>
      </c>
      <c r="M122" s="1717">
        <f t="shared" si="77"/>
        <v>46242</v>
      </c>
      <c r="N122" s="1717">
        <f t="shared" si="77"/>
        <v>46243</v>
      </c>
      <c r="O122" s="1717">
        <f t="shared" si="77"/>
        <v>46244</v>
      </c>
      <c r="P122" s="1717">
        <f t="shared" si="77"/>
        <v>46245</v>
      </c>
      <c r="Q122" s="1717">
        <f t="shared" si="77"/>
        <v>46246</v>
      </c>
      <c r="R122" s="1717">
        <f t="shared" si="77"/>
        <v>46247</v>
      </c>
      <c r="S122" s="1717">
        <f t="shared" si="77"/>
        <v>46248</v>
      </c>
      <c r="T122" s="1717">
        <f t="shared" si="77"/>
        <v>46249</v>
      </c>
      <c r="U122" s="1717">
        <f t="shared" si="77"/>
        <v>46250</v>
      </c>
      <c r="V122" s="1717">
        <f t="shared" si="77"/>
        <v>46251</v>
      </c>
      <c r="W122" s="1717">
        <f t="shared" si="77"/>
        <v>46252</v>
      </c>
      <c r="X122" s="1717">
        <f t="shared" si="77"/>
        <v>46253</v>
      </c>
      <c r="Y122" s="1717">
        <f t="shared" si="77"/>
        <v>46254</v>
      </c>
      <c r="Z122" s="1717">
        <f t="shared" si="77"/>
        <v>46255</v>
      </c>
      <c r="AA122" s="1717">
        <f t="shared" si="77"/>
        <v>46256</v>
      </c>
      <c r="AB122" s="1717">
        <f t="shared" si="77"/>
        <v>46257</v>
      </c>
      <c r="AC122" s="1717">
        <f t="shared" si="77"/>
        <v>46258</v>
      </c>
      <c r="AD122" s="1717">
        <f t="shared" si="77"/>
        <v>46259</v>
      </c>
      <c r="AE122" s="1717">
        <f t="shared" si="77"/>
        <v>46260</v>
      </c>
      <c r="AF122" s="1717">
        <f t="shared" si="77"/>
        <v>46261</v>
      </c>
      <c r="AG122" s="1717">
        <f t="shared" si="77"/>
        <v>46262</v>
      </c>
      <c r="AH122" s="1717">
        <f t="shared" si="77"/>
        <v>46263</v>
      </c>
      <c r="AI122" s="1717">
        <f t="shared" si="77"/>
        <v>46264</v>
      </c>
      <c r="AJ122" s="1717">
        <f t="shared" si="77"/>
        <v>46265</v>
      </c>
      <c r="AK122" s="4325"/>
      <c r="AL122" s="4328"/>
      <c r="AM122" s="4331"/>
      <c r="AN122" s="4333"/>
      <c r="AO122" s="4301"/>
      <c r="AQ122" s="4302"/>
      <c r="AR122" s="4302"/>
    </row>
    <row r="123" spans="2:44">
      <c r="B123" s="4319"/>
      <c r="C123" s="4320"/>
      <c r="D123" s="4321"/>
      <c r="E123" s="1712" t="s">
        <v>1060</v>
      </c>
      <c r="F123" s="1776" t="str">
        <f>IFERROR(TEXT(WEEKDAY(+F122),"aaa"),"")</f>
        <v>土</v>
      </c>
      <c r="G123" s="1776" t="str">
        <f t="shared" ref="G123:AJ123" si="78">IFERROR(TEXT(WEEKDAY(+G122),"aaa"),"")</f>
        <v>日</v>
      </c>
      <c r="H123" s="1776" t="str">
        <f t="shared" si="78"/>
        <v>月</v>
      </c>
      <c r="I123" s="1776" t="str">
        <f t="shared" si="78"/>
        <v>火</v>
      </c>
      <c r="J123" s="1776" t="str">
        <f t="shared" si="78"/>
        <v>水</v>
      </c>
      <c r="K123" s="1776" t="str">
        <f t="shared" si="78"/>
        <v>木</v>
      </c>
      <c r="L123" s="1776" t="str">
        <f t="shared" si="78"/>
        <v>金</v>
      </c>
      <c r="M123" s="1776" t="str">
        <f t="shared" si="78"/>
        <v>土</v>
      </c>
      <c r="N123" s="1776" t="str">
        <f t="shared" si="78"/>
        <v>日</v>
      </c>
      <c r="O123" s="1776" t="str">
        <f t="shared" si="78"/>
        <v>月</v>
      </c>
      <c r="P123" s="1776" t="str">
        <f t="shared" si="78"/>
        <v>火</v>
      </c>
      <c r="Q123" s="1776" t="str">
        <f t="shared" si="78"/>
        <v>水</v>
      </c>
      <c r="R123" s="1776" t="str">
        <f t="shared" si="78"/>
        <v>木</v>
      </c>
      <c r="S123" s="1776" t="str">
        <f t="shared" si="78"/>
        <v>金</v>
      </c>
      <c r="T123" s="1776" t="str">
        <f t="shared" si="78"/>
        <v>土</v>
      </c>
      <c r="U123" s="1776" t="str">
        <f t="shared" si="78"/>
        <v>日</v>
      </c>
      <c r="V123" s="1776" t="str">
        <f t="shared" si="78"/>
        <v>月</v>
      </c>
      <c r="W123" s="1776" t="str">
        <f t="shared" si="78"/>
        <v>火</v>
      </c>
      <c r="X123" s="1776" t="str">
        <f t="shared" si="78"/>
        <v>水</v>
      </c>
      <c r="Y123" s="1776" t="str">
        <f t="shared" si="78"/>
        <v>木</v>
      </c>
      <c r="Z123" s="1776" t="str">
        <f t="shared" si="78"/>
        <v>金</v>
      </c>
      <c r="AA123" s="1776" t="str">
        <f t="shared" si="78"/>
        <v>土</v>
      </c>
      <c r="AB123" s="1776" t="str">
        <f t="shared" si="78"/>
        <v>日</v>
      </c>
      <c r="AC123" s="1776" t="str">
        <f t="shared" si="78"/>
        <v>月</v>
      </c>
      <c r="AD123" s="1776" t="str">
        <f t="shared" si="78"/>
        <v>火</v>
      </c>
      <c r="AE123" s="1776" t="str">
        <f t="shared" si="78"/>
        <v>水</v>
      </c>
      <c r="AF123" s="1776" t="str">
        <f t="shared" si="78"/>
        <v>木</v>
      </c>
      <c r="AG123" s="1776" t="str">
        <f t="shared" si="78"/>
        <v>金</v>
      </c>
      <c r="AH123" s="1776" t="str">
        <f t="shared" si="78"/>
        <v>土</v>
      </c>
      <c r="AI123" s="1776" t="str">
        <f t="shared" si="78"/>
        <v>日</v>
      </c>
      <c r="AJ123" s="1776" t="str">
        <f t="shared" si="78"/>
        <v>月</v>
      </c>
      <c r="AK123" s="4325"/>
      <c r="AL123" s="4328"/>
      <c r="AM123" s="4331"/>
      <c r="AN123" s="4333"/>
      <c r="AO123" s="4301"/>
      <c r="AQ123" s="4302"/>
      <c r="AR123" s="4302"/>
    </row>
    <row r="124" spans="2:44" ht="21" customHeight="1">
      <c r="B124" s="1777" t="s">
        <v>2310</v>
      </c>
      <c r="C124" s="1778" t="s">
        <v>2280</v>
      </c>
      <c r="D124" s="1728" t="s">
        <v>2281</v>
      </c>
      <c r="E124" s="1729" t="s">
        <v>2270</v>
      </c>
      <c r="F124" s="1730"/>
      <c r="G124" s="1731"/>
      <c r="H124" s="1731"/>
      <c r="I124" s="1731"/>
      <c r="J124" s="1731"/>
      <c r="K124" s="1731"/>
      <c r="L124" s="1731"/>
      <c r="M124" s="1731"/>
      <c r="N124" s="1731"/>
      <c r="O124" s="1731"/>
      <c r="P124" s="1731"/>
      <c r="Q124" s="1731"/>
      <c r="R124" s="1731"/>
      <c r="S124" s="1731"/>
      <c r="T124" s="1731"/>
      <c r="U124" s="1731"/>
      <c r="V124" s="1731"/>
      <c r="W124" s="1731"/>
      <c r="X124" s="1731"/>
      <c r="Y124" s="1731"/>
      <c r="Z124" s="1731"/>
      <c r="AA124" s="1731"/>
      <c r="AB124" s="1731"/>
      <c r="AC124" s="1731"/>
      <c r="AD124" s="1731"/>
      <c r="AE124" s="1731"/>
      <c r="AF124" s="1731"/>
      <c r="AG124" s="1753"/>
      <c r="AH124" s="1753"/>
      <c r="AI124" s="1753"/>
      <c r="AJ124" s="1753"/>
      <c r="AK124" s="4326"/>
      <c r="AL124" s="4329"/>
      <c r="AM124" s="4332"/>
      <c r="AN124" s="1674" t="s">
        <v>2292</v>
      </c>
      <c r="AO124" s="1673" t="s">
        <v>2293</v>
      </c>
      <c r="AQ124" s="4303"/>
      <c r="AR124" s="4303"/>
    </row>
    <row r="125" spans="2:44" ht="13.5" customHeight="1">
      <c r="B125" s="4304" t="s">
        <v>2294</v>
      </c>
      <c r="C125" s="4307" t="s">
        <v>2295</v>
      </c>
      <c r="D125" s="1732" t="s">
        <v>2296</v>
      </c>
      <c r="E125" s="1733"/>
      <c r="F125" s="1734"/>
      <c r="G125" s="1735"/>
      <c r="H125" s="1735"/>
      <c r="I125" s="1735"/>
      <c r="J125" s="1786"/>
      <c r="K125" s="1786"/>
      <c r="L125" s="1786"/>
      <c r="M125" s="1786"/>
      <c r="N125" s="1786"/>
      <c r="O125" s="1786"/>
      <c r="P125" s="1786"/>
      <c r="Q125" s="1786"/>
      <c r="R125" s="1786"/>
      <c r="S125" s="1786"/>
      <c r="T125" s="1786"/>
      <c r="U125" s="1786"/>
      <c r="V125" s="1786"/>
      <c r="W125" s="1786"/>
      <c r="X125" s="1786"/>
      <c r="Y125" s="1786"/>
      <c r="Z125" s="1786"/>
      <c r="AA125" s="1786"/>
      <c r="AB125" s="1786"/>
      <c r="AC125" s="1786"/>
      <c r="AD125" s="1786"/>
      <c r="AE125" s="1786"/>
      <c r="AF125" s="1786"/>
      <c r="AG125" s="1786"/>
      <c r="AH125" s="1786"/>
      <c r="AI125" s="1791"/>
      <c r="AJ125" s="1791"/>
      <c r="AK125" s="1737">
        <f>IF(D125="","",COUNT($F$122:$AJ$122)-AL125)</f>
        <v>31</v>
      </c>
      <c r="AL125" s="1738">
        <f>IF(D125="","",AQ125+AR125)</f>
        <v>0</v>
      </c>
      <c r="AM125" s="1738">
        <f>IF(D125="","",COUNTIF(F125:AJ125,"休"))</f>
        <v>0</v>
      </c>
      <c r="AN125" s="1705">
        <f>IF(D125="","",IFERROR(ROUND(AM125/AK125,3),""))</f>
        <v>0</v>
      </c>
      <c r="AO125" s="4310">
        <f>ROUND(AVERAGE(AN125:AN140),3)</f>
        <v>0</v>
      </c>
      <c r="AQ125" s="1672">
        <f>+COUNTIF(F125:AJ125,"－")</f>
        <v>0</v>
      </c>
      <c r="AR125" s="1672">
        <f>+COUNTIF(F125:AJ125,"外")</f>
        <v>0</v>
      </c>
    </row>
    <row r="126" spans="2:44" ht="13.5" customHeight="1">
      <c r="B126" s="4305"/>
      <c r="C126" s="4308"/>
      <c r="D126" s="1739" t="s">
        <v>2297</v>
      </c>
      <c r="E126" s="1733"/>
      <c r="F126" s="1781"/>
      <c r="G126" s="1741"/>
      <c r="H126" s="1759"/>
      <c r="I126" s="1759"/>
      <c r="J126" s="1759"/>
      <c r="K126" s="1759"/>
      <c r="L126" s="1749"/>
      <c r="M126" s="1749"/>
      <c r="N126" s="1749"/>
      <c r="O126" s="1759"/>
      <c r="P126" s="1759"/>
      <c r="Q126" s="1759"/>
      <c r="R126" s="1759"/>
      <c r="S126" s="1749"/>
      <c r="T126" s="1749"/>
      <c r="U126" s="1749"/>
      <c r="V126" s="1759"/>
      <c r="W126" s="1759"/>
      <c r="X126" s="1759"/>
      <c r="Y126" s="1759"/>
      <c r="Z126" s="1749"/>
      <c r="AA126" s="1749"/>
      <c r="AB126" s="1749"/>
      <c r="AC126" s="1759"/>
      <c r="AD126" s="1759"/>
      <c r="AE126" s="1759"/>
      <c r="AF126" s="1759"/>
      <c r="AG126" s="1794"/>
      <c r="AH126" s="1749"/>
      <c r="AI126" s="1741"/>
      <c r="AJ126" s="1782"/>
      <c r="AK126" s="1737">
        <f t="shared" ref="AK126:AK130" si="79">IF(D126="","",COUNT($F$122:$AJ$122)-AL126)</f>
        <v>31</v>
      </c>
      <c r="AL126" s="1738">
        <f t="shared" ref="AL126:AL130" si="80">IF(D126="","",AQ126+AR126)</f>
        <v>0</v>
      </c>
      <c r="AM126" s="1738">
        <f t="shared" ref="AM126:AM130" si="81">IF(D126="","",COUNTIF(F126:AJ126,"休"))</f>
        <v>0</v>
      </c>
      <c r="AN126" s="1705">
        <f t="shared" ref="AN126:AN130" si="82">IF(D126="","",IFERROR(ROUND(AM126/AK126,3),""))</f>
        <v>0</v>
      </c>
      <c r="AO126" s="4311"/>
      <c r="AQ126" s="1672">
        <f>+COUNTIF(F126:AJ126,"－")</f>
        <v>0</v>
      </c>
      <c r="AR126" s="1672">
        <f>+COUNTIF(F126:AJ126,"外")</f>
        <v>0</v>
      </c>
    </row>
    <row r="127" spans="2:44">
      <c r="B127" s="4305"/>
      <c r="C127" s="4308"/>
      <c r="D127" s="1744" t="s">
        <v>2298</v>
      </c>
      <c r="E127" s="1733"/>
      <c r="F127" s="1781"/>
      <c r="G127" s="1741"/>
      <c r="H127" s="1741"/>
      <c r="I127" s="1741"/>
      <c r="J127" s="1741"/>
      <c r="K127" s="1741"/>
      <c r="L127" s="1741"/>
      <c r="M127" s="1741"/>
      <c r="N127" s="1741"/>
      <c r="O127" s="1741"/>
      <c r="P127" s="1741"/>
      <c r="Q127" s="1741"/>
      <c r="R127" s="1741"/>
      <c r="S127" s="1741"/>
      <c r="T127" s="1741"/>
      <c r="U127" s="1741"/>
      <c r="V127" s="1741"/>
      <c r="W127" s="1741"/>
      <c r="X127" s="1741"/>
      <c r="Y127" s="1741"/>
      <c r="Z127" s="1741"/>
      <c r="AA127" s="1741"/>
      <c r="AB127" s="1741"/>
      <c r="AC127" s="1741"/>
      <c r="AD127" s="1741"/>
      <c r="AE127" s="1741"/>
      <c r="AF127" s="1741"/>
      <c r="AG127" s="1782"/>
      <c r="AH127" s="1782"/>
      <c r="AI127" s="1782"/>
      <c r="AJ127" s="1782"/>
      <c r="AK127" s="1737">
        <f t="shared" si="79"/>
        <v>31</v>
      </c>
      <c r="AL127" s="1738">
        <f t="shared" si="80"/>
        <v>0</v>
      </c>
      <c r="AM127" s="1738">
        <f t="shared" si="81"/>
        <v>0</v>
      </c>
      <c r="AN127" s="1705">
        <f t="shared" si="82"/>
        <v>0</v>
      </c>
      <c r="AO127" s="4311"/>
      <c r="AQ127" s="1672">
        <f>+COUNTIF(F127:AJ127,"－")</f>
        <v>0</v>
      </c>
      <c r="AR127" s="1672">
        <f t="shared" ref="AR127:AR130" si="83">+COUNTIF(F127:AJ127,"外")</f>
        <v>0</v>
      </c>
    </row>
    <row r="128" spans="2:44">
      <c r="B128" s="4305"/>
      <c r="C128" s="4308"/>
      <c r="D128" s="1744" t="s">
        <v>2299</v>
      </c>
      <c r="E128" s="1711"/>
      <c r="F128" s="1781"/>
      <c r="G128" s="1741"/>
      <c r="H128" s="1741"/>
      <c r="I128" s="1741"/>
      <c r="J128" s="1741"/>
      <c r="K128" s="1741"/>
      <c r="L128" s="1741"/>
      <c r="M128" s="1741"/>
      <c r="N128" s="1741"/>
      <c r="O128" s="1741"/>
      <c r="P128" s="1741"/>
      <c r="Q128" s="1741"/>
      <c r="R128" s="1741"/>
      <c r="S128" s="1741"/>
      <c r="T128" s="1741"/>
      <c r="U128" s="1741"/>
      <c r="V128" s="1741"/>
      <c r="W128" s="1741"/>
      <c r="X128" s="1741"/>
      <c r="Y128" s="1741"/>
      <c r="Z128" s="1741"/>
      <c r="AA128" s="1741"/>
      <c r="AB128" s="1741"/>
      <c r="AC128" s="1741"/>
      <c r="AD128" s="1741"/>
      <c r="AE128" s="1741"/>
      <c r="AF128" s="1741"/>
      <c r="AG128" s="1741"/>
      <c r="AH128" s="1782"/>
      <c r="AI128" s="1782"/>
      <c r="AJ128" s="1782"/>
      <c r="AK128" s="1737">
        <f t="shared" si="79"/>
        <v>31</v>
      </c>
      <c r="AL128" s="1738">
        <f t="shared" si="80"/>
        <v>0</v>
      </c>
      <c r="AM128" s="1738">
        <f t="shared" si="81"/>
        <v>0</v>
      </c>
      <c r="AN128" s="1705">
        <f t="shared" si="82"/>
        <v>0</v>
      </c>
      <c r="AO128" s="4311"/>
      <c r="AQ128" s="1672">
        <f>+COUNTIF(F128:AJ128,"－")</f>
        <v>0</v>
      </c>
      <c r="AR128" s="1672">
        <f t="shared" si="83"/>
        <v>0</v>
      </c>
    </row>
    <row r="129" spans="2:44">
      <c r="B129" s="4305"/>
      <c r="C129" s="4308"/>
      <c r="D129" s="1744" t="s">
        <v>2300</v>
      </c>
      <c r="E129" s="1733"/>
      <c r="F129" s="1781"/>
      <c r="G129" s="1741"/>
      <c r="H129" s="1741"/>
      <c r="I129" s="1741"/>
      <c r="J129" s="1741"/>
      <c r="K129" s="1741"/>
      <c r="L129" s="1741"/>
      <c r="M129" s="1741"/>
      <c r="N129" s="1741"/>
      <c r="O129" s="1741"/>
      <c r="P129" s="1741"/>
      <c r="Q129" s="1741"/>
      <c r="R129" s="1741"/>
      <c r="S129" s="1741"/>
      <c r="T129" s="1741"/>
      <c r="U129" s="1741"/>
      <c r="V129" s="1741"/>
      <c r="W129" s="1741"/>
      <c r="X129" s="1741"/>
      <c r="Y129" s="1741"/>
      <c r="Z129" s="1741"/>
      <c r="AA129" s="1741"/>
      <c r="AB129" s="1741"/>
      <c r="AC129" s="1741"/>
      <c r="AD129" s="1741"/>
      <c r="AE129" s="1741"/>
      <c r="AF129" s="1741"/>
      <c r="AG129" s="1741"/>
      <c r="AH129" s="1741"/>
      <c r="AI129" s="1741"/>
      <c r="AJ129" s="1741"/>
      <c r="AK129" s="1737">
        <f t="shared" si="79"/>
        <v>31</v>
      </c>
      <c r="AL129" s="1738">
        <f t="shared" si="80"/>
        <v>0</v>
      </c>
      <c r="AM129" s="1738">
        <f t="shared" si="81"/>
        <v>0</v>
      </c>
      <c r="AN129" s="1705">
        <f t="shared" si="82"/>
        <v>0</v>
      </c>
      <c r="AO129" s="4311"/>
      <c r="AQ129" s="1672">
        <f t="shared" ref="AQ129:AQ130" si="84">+COUNTIF(F129:AJ129,"－")</f>
        <v>0</v>
      </c>
      <c r="AR129" s="1672">
        <f t="shared" si="83"/>
        <v>0</v>
      </c>
    </row>
    <row r="130" spans="2:44">
      <c r="B130" s="4306"/>
      <c r="C130" s="4309"/>
      <c r="D130" s="1745">
        <f>E$29</f>
        <v>0</v>
      </c>
      <c r="E130" s="1746"/>
      <c r="F130" s="1792"/>
      <c r="G130" s="1749"/>
      <c r="H130" s="1749"/>
      <c r="I130" s="1749"/>
      <c r="J130" s="1749"/>
      <c r="K130" s="1749"/>
      <c r="L130" s="1749"/>
      <c r="M130" s="1749"/>
      <c r="N130" s="1749"/>
      <c r="O130" s="1749"/>
      <c r="P130" s="1749"/>
      <c r="Q130" s="1749"/>
      <c r="R130" s="1749"/>
      <c r="S130" s="1749"/>
      <c r="T130" s="1749"/>
      <c r="U130" s="1749"/>
      <c r="V130" s="1749"/>
      <c r="W130" s="1749"/>
      <c r="X130" s="1749"/>
      <c r="Y130" s="1749"/>
      <c r="Z130" s="1749"/>
      <c r="AA130" s="1749"/>
      <c r="AB130" s="1749"/>
      <c r="AC130" s="1749"/>
      <c r="AD130" s="1749"/>
      <c r="AE130" s="1749"/>
      <c r="AF130" s="1749"/>
      <c r="AG130" s="1750"/>
      <c r="AH130" s="1750"/>
      <c r="AI130" s="1750"/>
      <c r="AJ130" s="1750"/>
      <c r="AK130" s="1737">
        <f t="shared" si="79"/>
        <v>31</v>
      </c>
      <c r="AL130" s="1738">
        <f t="shared" si="80"/>
        <v>0</v>
      </c>
      <c r="AM130" s="1751">
        <f t="shared" si="81"/>
        <v>0</v>
      </c>
      <c r="AN130" s="1705">
        <f t="shared" si="82"/>
        <v>0</v>
      </c>
      <c r="AO130" s="4311"/>
      <c r="AQ130" s="1672">
        <f t="shared" si="84"/>
        <v>0</v>
      </c>
      <c r="AR130" s="1672">
        <f t="shared" si="83"/>
        <v>0</v>
      </c>
    </row>
    <row r="131" spans="2:44">
      <c r="B131" s="4304" t="s">
        <v>2301</v>
      </c>
      <c r="C131" s="4307" t="s">
        <v>2302</v>
      </c>
      <c r="D131" s="1728" t="s">
        <v>2281</v>
      </c>
      <c r="E131" s="1752" t="s">
        <v>2270</v>
      </c>
      <c r="F131" s="1730"/>
      <c r="G131" s="1731"/>
      <c r="H131" s="1731"/>
      <c r="I131" s="1731"/>
      <c r="J131" s="1731"/>
      <c r="K131" s="1731"/>
      <c r="L131" s="1731"/>
      <c r="M131" s="1731"/>
      <c r="N131" s="1731"/>
      <c r="O131" s="1731"/>
      <c r="P131" s="1731"/>
      <c r="Q131" s="1731"/>
      <c r="R131" s="1731"/>
      <c r="S131" s="1731"/>
      <c r="T131" s="1731"/>
      <c r="U131" s="1731"/>
      <c r="V131" s="1731"/>
      <c r="W131" s="1731"/>
      <c r="X131" s="1731"/>
      <c r="Y131" s="1731"/>
      <c r="Z131" s="1731"/>
      <c r="AA131" s="1731"/>
      <c r="AB131" s="1731"/>
      <c r="AC131" s="1731"/>
      <c r="AD131" s="1731"/>
      <c r="AE131" s="1731"/>
      <c r="AF131" s="1731"/>
      <c r="AG131" s="1753"/>
      <c r="AH131" s="1753"/>
      <c r="AI131" s="1753"/>
      <c r="AJ131" s="1753"/>
      <c r="AK131" s="1754"/>
      <c r="AL131" s="1672"/>
      <c r="AM131" s="1721"/>
      <c r="AN131" s="1755"/>
      <c r="AO131" s="4311"/>
    </row>
    <row r="132" spans="2:44">
      <c r="B132" s="4305"/>
      <c r="C132" s="4308"/>
      <c r="D132" s="1756" t="s">
        <v>2296</v>
      </c>
      <c r="E132" s="1733"/>
      <c r="F132" s="1779"/>
      <c r="G132" s="1786"/>
      <c r="H132" s="1786"/>
      <c r="I132" s="1786"/>
      <c r="J132" s="1786"/>
      <c r="K132" s="1786"/>
      <c r="L132" s="1786"/>
      <c r="M132" s="1786"/>
      <c r="N132" s="1786"/>
      <c r="O132" s="1786"/>
      <c r="P132" s="1786"/>
      <c r="Q132" s="1786"/>
      <c r="R132" s="1786"/>
      <c r="S132" s="1786"/>
      <c r="T132" s="1786"/>
      <c r="U132" s="1786"/>
      <c r="V132" s="1786"/>
      <c r="W132" s="1786"/>
      <c r="X132" s="1786"/>
      <c r="Y132" s="1786"/>
      <c r="Z132" s="1786"/>
      <c r="AA132" s="1786"/>
      <c r="AB132" s="1786"/>
      <c r="AC132" s="1786"/>
      <c r="AD132" s="1786"/>
      <c r="AE132" s="1786"/>
      <c r="AF132" s="1786"/>
      <c r="AG132" s="1786"/>
      <c r="AH132" s="1786"/>
      <c r="AI132" s="1786"/>
      <c r="AJ132" s="1786"/>
      <c r="AK132" s="1737">
        <f>IF(D132="","",COUNT($F$122:$AJ$122)-AL132)</f>
        <v>31</v>
      </c>
      <c r="AL132" s="1738">
        <f>IF(D132="","",AQ132+AR132)</f>
        <v>0</v>
      </c>
      <c r="AM132" s="1738">
        <f>IF(D132="","",COUNTIF(F132:AJ132,"休"))</f>
        <v>0</v>
      </c>
      <c r="AN132" s="1705">
        <f>IF(D132="","",IFERROR(ROUND(AM132/AK132,3),""))</f>
        <v>0</v>
      </c>
      <c r="AO132" s="4311"/>
      <c r="AQ132" s="1672">
        <f>+COUNTIF(F132:AJ132,"－")</f>
        <v>0</v>
      </c>
      <c r="AR132" s="1672">
        <f>+COUNTIF(F132:AJ132,"外")</f>
        <v>0</v>
      </c>
    </row>
    <row r="133" spans="2:44">
      <c r="B133" s="4305"/>
      <c r="C133" s="4308"/>
      <c r="D133" s="1739" t="s">
        <v>2297</v>
      </c>
      <c r="E133" s="1757"/>
      <c r="F133" s="1788"/>
      <c r="G133" s="1749"/>
      <c r="H133" s="1759"/>
      <c r="I133" s="1759"/>
      <c r="J133" s="1749"/>
      <c r="K133" s="1749"/>
      <c r="L133" s="1749"/>
      <c r="M133" s="1749"/>
      <c r="N133" s="1749"/>
      <c r="O133" s="1759"/>
      <c r="P133" s="1759"/>
      <c r="Q133" s="1759"/>
      <c r="R133" s="1759"/>
      <c r="S133" s="1749"/>
      <c r="T133" s="1749"/>
      <c r="U133" s="1749"/>
      <c r="V133" s="1759"/>
      <c r="W133" s="1759"/>
      <c r="X133" s="1749"/>
      <c r="Y133" s="1749"/>
      <c r="Z133" s="1749"/>
      <c r="AA133" s="1749"/>
      <c r="AB133" s="1749"/>
      <c r="AC133" s="1759"/>
      <c r="AD133" s="1759"/>
      <c r="AE133" s="1749"/>
      <c r="AF133" s="1749"/>
      <c r="AG133" s="1749"/>
      <c r="AH133" s="1749"/>
      <c r="AI133" s="1749"/>
      <c r="AJ133" s="1749"/>
      <c r="AK133" s="1737">
        <f t="shared" ref="AK133:AK135" si="85">IF(D133="","",COUNT($F$122:$AJ$122)-AL133)</f>
        <v>31</v>
      </c>
      <c r="AL133" s="1738">
        <f t="shared" ref="AL133:AL135" si="86">IF(D133="","",AQ133+AR133)</f>
        <v>0</v>
      </c>
      <c r="AM133" s="1738">
        <f t="shared" ref="AM133:AM135" si="87">IF(D133="","",COUNTIF(F133:AJ133,"休"))</f>
        <v>0</v>
      </c>
      <c r="AN133" s="1705">
        <f t="shared" ref="AN133:AN135" si="88">IF(D133="","",IFERROR(ROUND(AM133/AK133,3),""))</f>
        <v>0</v>
      </c>
      <c r="AO133" s="4311"/>
      <c r="AQ133" s="1672">
        <f>+COUNTIF(F133:AJ133,"－")</f>
        <v>0</v>
      </c>
      <c r="AR133" s="1672">
        <f>+COUNTIF(F133:AJ133,"外")</f>
        <v>0</v>
      </c>
    </row>
    <row r="134" spans="2:44">
      <c r="B134" s="4305"/>
      <c r="C134" s="4308"/>
      <c r="E134" s="1757"/>
      <c r="F134" s="1781"/>
      <c r="G134" s="1741"/>
      <c r="H134" s="1741"/>
      <c r="I134" s="1741"/>
      <c r="J134" s="1741"/>
      <c r="K134" s="1741"/>
      <c r="L134" s="1741"/>
      <c r="M134" s="1741"/>
      <c r="N134" s="1741"/>
      <c r="O134" s="1741"/>
      <c r="P134" s="1741"/>
      <c r="Q134" s="1741"/>
      <c r="R134" s="1741"/>
      <c r="S134" s="1741"/>
      <c r="T134" s="1741"/>
      <c r="U134" s="1741"/>
      <c r="V134" s="1741"/>
      <c r="W134" s="1741"/>
      <c r="X134" s="1741"/>
      <c r="Y134" s="1741"/>
      <c r="Z134" s="1741"/>
      <c r="AA134" s="1741"/>
      <c r="AB134" s="1741"/>
      <c r="AC134" s="1741"/>
      <c r="AD134" s="1741"/>
      <c r="AE134" s="1741"/>
      <c r="AF134" s="1741"/>
      <c r="AG134" s="1742"/>
      <c r="AH134" s="1742"/>
      <c r="AI134" s="1742"/>
      <c r="AJ134" s="1742"/>
      <c r="AK134" s="1737" t="str">
        <f t="shared" si="85"/>
        <v/>
      </c>
      <c r="AL134" s="1738" t="str">
        <f t="shared" si="86"/>
        <v/>
      </c>
      <c r="AM134" s="1738" t="str">
        <f t="shared" si="87"/>
        <v/>
      </c>
      <c r="AN134" s="1705" t="str">
        <f t="shared" si="88"/>
        <v/>
      </c>
      <c r="AO134" s="4311"/>
      <c r="AQ134" s="1672">
        <f>+COUNTIF(F134:AJ134,"－")</f>
        <v>0</v>
      </c>
      <c r="AR134" s="1672">
        <f>+COUNTIF(F134:AJ134,"外")</f>
        <v>0</v>
      </c>
    </row>
    <row r="135" spans="2:44">
      <c r="B135" s="4305"/>
      <c r="C135" s="4309"/>
      <c r="D135" s="1758"/>
      <c r="E135" s="1751"/>
      <c r="F135" s="1793"/>
      <c r="G135" s="1759"/>
      <c r="H135" s="1759"/>
      <c r="I135" s="1759"/>
      <c r="J135" s="1759"/>
      <c r="K135" s="1759"/>
      <c r="L135" s="1759"/>
      <c r="M135" s="1759"/>
      <c r="N135" s="1759"/>
      <c r="O135" s="1759"/>
      <c r="P135" s="1759"/>
      <c r="Q135" s="1759"/>
      <c r="R135" s="1759"/>
      <c r="S135" s="1759"/>
      <c r="T135" s="1759"/>
      <c r="U135" s="1759"/>
      <c r="V135" s="1759"/>
      <c r="W135" s="1759"/>
      <c r="X135" s="1759"/>
      <c r="Y135" s="1759"/>
      <c r="Z135" s="1759"/>
      <c r="AA135" s="1759"/>
      <c r="AB135" s="1759"/>
      <c r="AC135" s="1759"/>
      <c r="AD135" s="1759"/>
      <c r="AE135" s="1759"/>
      <c r="AF135" s="1759"/>
      <c r="AG135" s="1736"/>
      <c r="AH135" s="1736"/>
      <c r="AI135" s="1736"/>
      <c r="AJ135" s="1736"/>
      <c r="AK135" s="1737" t="str">
        <f t="shared" si="85"/>
        <v/>
      </c>
      <c r="AL135" s="1738" t="str">
        <f t="shared" si="86"/>
        <v/>
      </c>
      <c r="AM135" s="1738" t="str">
        <f t="shared" si="87"/>
        <v/>
      </c>
      <c r="AN135" s="1705" t="str">
        <f t="shared" si="88"/>
        <v/>
      </c>
      <c r="AO135" s="4311"/>
      <c r="AQ135" s="1672">
        <f>+COUNTIF(F135:AJ135,"－")</f>
        <v>0</v>
      </c>
      <c r="AR135" s="1672">
        <f>+COUNTIF(F135:AJ135,"外")</f>
        <v>0</v>
      </c>
    </row>
    <row r="136" spans="2:44">
      <c r="B136" s="4305"/>
      <c r="C136" s="4307" t="s">
        <v>2303</v>
      </c>
      <c r="D136" s="1728" t="s">
        <v>2281</v>
      </c>
      <c r="E136" s="1760" t="s">
        <v>2270</v>
      </c>
      <c r="F136" s="1730"/>
      <c r="G136" s="1731"/>
      <c r="H136" s="1731"/>
      <c r="I136" s="1731"/>
      <c r="J136" s="1731"/>
      <c r="K136" s="1731"/>
      <c r="L136" s="1731"/>
      <c r="M136" s="1731"/>
      <c r="N136" s="1731"/>
      <c r="O136" s="1731"/>
      <c r="P136" s="1731"/>
      <c r="Q136" s="1731"/>
      <c r="R136" s="1731"/>
      <c r="S136" s="1731"/>
      <c r="T136" s="1731"/>
      <c r="U136" s="1731"/>
      <c r="V136" s="1731"/>
      <c r="W136" s="1731"/>
      <c r="X136" s="1731"/>
      <c r="Y136" s="1731"/>
      <c r="Z136" s="1731"/>
      <c r="AA136" s="1731"/>
      <c r="AB136" s="1731"/>
      <c r="AC136" s="1731"/>
      <c r="AD136" s="1731"/>
      <c r="AE136" s="1731"/>
      <c r="AF136" s="1731"/>
      <c r="AG136" s="1753"/>
      <c r="AH136" s="1753"/>
      <c r="AI136" s="1753"/>
      <c r="AJ136" s="1753"/>
      <c r="AK136" s="1754"/>
      <c r="AL136" s="1672"/>
      <c r="AM136" s="1761"/>
      <c r="AN136" s="1755"/>
      <c r="AO136" s="4311"/>
    </row>
    <row r="137" spans="2:44">
      <c r="B137" s="4305"/>
      <c r="C137" s="4308"/>
      <c r="D137" s="1762" t="s">
        <v>2297</v>
      </c>
      <c r="E137" s="1733"/>
      <c r="F137" s="1734"/>
      <c r="G137" s="1735"/>
      <c r="H137" s="1735"/>
      <c r="I137" s="1786"/>
      <c r="J137" s="1786"/>
      <c r="K137" s="1735"/>
      <c r="L137" s="1735"/>
      <c r="M137" s="1735"/>
      <c r="N137" s="1735"/>
      <c r="O137" s="1786"/>
      <c r="P137" s="1786"/>
      <c r="Q137" s="1735"/>
      <c r="R137" s="1735"/>
      <c r="S137" s="1735"/>
      <c r="T137" s="1735"/>
      <c r="U137" s="1786"/>
      <c r="V137" s="1786"/>
      <c r="W137" s="1735"/>
      <c r="X137" s="1735"/>
      <c r="Y137" s="1735"/>
      <c r="Z137" s="1735"/>
      <c r="AA137" s="1786"/>
      <c r="AB137" s="1786"/>
      <c r="AC137" s="1735"/>
      <c r="AD137" s="1735"/>
      <c r="AE137" s="1786"/>
      <c r="AF137" s="1786"/>
      <c r="AG137" s="1735"/>
      <c r="AH137" s="1735"/>
      <c r="AI137" s="1735"/>
      <c r="AJ137" s="1735"/>
      <c r="AK137" s="1737">
        <f>IF(D137="","",COUNT($F$122:$AJ$122)-AL137)</f>
        <v>31</v>
      </c>
      <c r="AL137" s="1738">
        <f>IF(D137="","",AQ137+AR137)</f>
        <v>0</v>
      </c>
      <c r="AM137" s="1738">
        <f>IF(D137="","",COUNTIF(F137:AJ137,"休"))</f>
        <v>0</v>
      </c>
      <c r="AN137" s="1705">
        <f>IF(D137="","",IFERROR(ROUND(AM137/AK137,3),""))</f>
        <v>0</v>
      </c>
      <c r="AO137" s="4311"/>
      <c r="AQ137" s="1672">
        <f>+COUNTIF(F137:AJ137,"－")</f>
        <v>0</v>
      </c>
      <c r="AR137" s="1672">
        <f>+COUNTIF(F137:AJ137,"外")</f>
        <v>0</v>
      </c>
    </row>
    <row r="138" spans="2:44">
      <c r="B138" s="4305"/>
      <c r="C138" s="4308"/>
      <c r="E138" s="1757"/>
      <c r="F138" s="1740"/>
      <c r="G138" s="1741"/>
      <c r="H138" s="1741"/>
      <c r="I138" s="1741"/>
      <c r="J138" s="1741"/>
      <c r="K138" s="1741"/>
      <c r="L138" s="1741"/>
      <c r="M138" s="1741"/>
      <c r="N138" s="1741"/>
      <c r="O138" s="1741"/>
      <c r="P138" s="1741"/>
      <c r="Q138" s="1741"/>
      <c r="R138" s="1741"/>
      <c r="S138" s="1741"/>
      <c r="T138" s="1741"/>
      <c r="U138" s="1741"/>
      <c r="V138" s="1741"/>
      <c r="W138" s="1741"/>
      <c r="X138" s="1741"/>
      <c r="Y138" s="1741"/>
      <c r="Z138" s="1741"/>
      <c r="AA138" s="1741"/>
      <c r="AB138" s="1741"/>
      <c r="AC138" s="1741"/>
      <c r="AD138" s="1741"/>
      <c r="AE138" s="1741"/>
      <c r="AF138" s="1741"/>
      <c r="AG138" s="1742"/>
      <c r="AH138" s="1742"/>
      <c r="AI138" s="1742"/>
      <c r="AJ138" s="1742"/>
      <c r="AK138" s="1737" t="str">
        <f t="shared" ref="AK138:AK140" si="89">IF(D138="","",COUNT($F$122:$AJ$122)-AL138)</f>
        <v/>
      </c>
      <c r="AL138" s="1738" t="str">
        <f t="shared" ref="AL138:AL140" si="90">IF(D138="","",AQ138+AR138)</f>
        <v/>
      </c>
      <c r="AM138" s="1738" t="str">
        <f t="shared" ref="AM138:AM140" si="91">IF(D138="","",COUNTIF(F138:AJ138,"休"))</f>
        <v/>
      </c>
      <c r="AN138" s="1705" t="str">
        <f t="shared" ref="AN138:AN140" si="92">IF(D138="","",IFERROR(ROUND(AM138/AK138,3),""))</f>
        <v/>
      </c>
      <c r="AO138" s="4311"/>
      <c r="AQ138" s="1672">
        <f>+COUNTIF(F138:AJ138,"－")</f>
        <v>0</v>
      </c>
      <c r="AR138" s="1672">
        <f>+COUNTIF(F138:AJ138,"外")</f>
        <v>0</v>
      </c>
    </row>
    <row r="139" spans="2:44">
      <c r="B139" s="4305"/>
      <c r="C139" s="4308"/>
      <c r="E139" s="1757"/>
      <c r="F139" s="1740"/>
      <c r="G139" s="1741"/>
      <c r="H139" s="1741"/>
      <c r="I139" s="1741"/>
      <c r="J139" s="1741"/>
      <c r="K139" s="1741"/>
      <c r="L139" s="1741"/>
      <c r="M139" s="1741"/>
      <c r="N139" s="1741"/>
      <c r="O139" s="1741"/>
      <c r="P139" s="1741"/>
      <c r="Q139" s="1741"/>
      <c r="R139" s="1741"/>
      <c r="S139" s="1741"/>
      <c r="T139" s="1741"/>
      <c r="U139" s="1741"/>
      <c r="V139" s="1741"/>
      <c r="W139" s="1741"/>
      <c r="X139" s="1741"/>
      <c r="Y139" s="1741"/>
      <c r="Z139" s="1741"/>
      <c r="AA139" s="1741"/>
      <c r="AB139" s="1741"/>
      <c r="AC139" s="1741"/>
      <c r="AD139" s="1741"/>
      <c r="AE139" s="1741"/>
      <c r="AF139" s="1741"/>
      <c r="AG139" s="1742"/>
      <c r="AH139" s="1742"/>
      <c r="AI139" s="1742"/>
      <c r="AJ139" s="1742"/>
      <c r="AK139" s="1737" t="str">
        <f t="shared" si="89"/>
        <v/>
      </c>
      <c r="AL139" s="1738" t="str">
        <f t="shared" si="90"/>
        <v/>
      </c>
      <c r="AM139" s="1738" t="str">
        <f t="shared" si="91"/>
        <v/>
      </c>
      <c r="AN139" s="1705" t="str">
        <f t="shared" si="92"/>
        <v/>
      </c>
      <c r="AO139" s="4311"/>
      <c r="AQ139" s="1672">
        <f>+COUNTIF(F139:AJ139,"－")</f>
        <v>0</v>
      </c>
      <c r="AR139" s="1672">
        <f>+COUNTIF(F139:AJ139,"外")</f>
        <v>0</v>
      </c>
    </row>
    <row r="140" spans="2:44" ht="13.8" thickBot="1">
      <c r="B140" s="4306"/>
      <c r="C140" s="4309"/>
      <c r="D140" s="1758"/>
      <c r="E140" s="1751"/>
      <c r="F140" s="1792"/>
      <c r="G140" s="1748"/>
      <c r="H140" s="1748"/>
      <c r="I140" s="1748"/>
      <c r="J140" s="1748"/>
      <c r="K140" s="1748"/>
      <c r="L140" s="1748"/>
      <c r="M140" s="1748"/>
      <c r="N140" s="1748"/>
      <c r="O140" s="1748"/>
      <c r="P140" s="1748"/>
      <c r="Q140" s="1748"/>
      <c r="R140" s="1748"/>
      <c r="S140" s="1748"/>
      <c r="T140" s="1748"/>
      <c r="U140" s="1748"/>
      <c r="V140" s="1748"/>
      <c r="W140" s="1748"/>
      <c r="X140" s="1748"/>
      <c r="Y140" s="1748"/>
      <c r="Z140" s="1748"/>
      <c r="AA140" s="1748"/>
      <c r="AB140" s="1748"/>
      <c r="AC140" s="1748"/>
      <c r="AD140" s="1748"/>
      <c r="AE140" s="1748"/>
      <c r="AF140" s="1748"/>
      <c r="AG140" s="1765"/>
      <c r="AH140" s="1765"/>
      <c r="AI140" s="1765"/>
      <c r="AJ140" s="1765"/>
      <c r="AK140" s="1766" t="str">
        <f t="shared" si="89"/>
        <v/>
      </c>
      <c r="AL140" s="1751" t="str">
        <f t="shared" si="90"/>
        <v/>
      </c>
      <c r="AM140" s="1751" t="str">
        <f t="shared" si="91"/>
        <v/>
      </c>
      <c r="AN140" s="1705" t="str">
        <f t="shared" si="92"/>
        <v/>
      </c>
      <c r="AO140" s="4312"/>
      <c r="AQ140" s="1672">
        <f>+COUNTIF(F140:AJ140,"－")</f>
        <v>0</v>
      </c>
      <c r="AR140" s="1672">
        <f>+COUNTIF(F140:AJ140,"外")</f>
        <v>0</v>
      </c>
    </row>
    <row r="141" spans="2:44" ht="13.8" thickBot="1">
      <c r="B141" s="1767"/>
      <c r="C141" s="1725"/>
      <c r="F141" s="1736"/>
      <c r="G141" s="1736"/>
      <c r="H141" s="1736"/>
      <c r="I141" s="1736"/>
      <c r="J141" s="1736"/>
      <c r="K141" s="1736"/>
      <c r="L141" s="1736"/>
      <c r="M141" s="1736"/>
      <c r="N141" s="1736"/>
      <c r="O141" s="1736"/>
      <c r="P141" s="1736"/>
      <c r="Q141" s="1736"/>
      <c r="R141" s="1736"/>
      <c r="S141" s="1736"/>
      <c r="T141" s="1736"/>
      <c r="U141" s="1736"/>
      <c r="V141" s="1736"/>
      <c r="W141" s="1736"/>
      <c r="X141" s="1736"/>
      <c r="Y141" s="1736"/>
      <c r="Z141" s="1736"/>
      <c r="AA141" s="1736"/>
      <c r="AB141" s="1736"/>
      <c r="AC141" s="1736"/>
      <c r="AD141" s="1736"/>
      <c r="AE141" s="1736"/>
      <c r="AF141" s="1736"/>
      <c r="AG141" s="1736"/>
      <c r="AH141" s="1736"/>
      <c r="AI141" s="1736"/>
      <c r="AJ141" s="1736"/>
      <c r="AK141" s="1768"/>
      <c r="AN141" s="1769" t="s">
        <v>2271</v>
      </c>
      <c r="AO141" s="1770" t="str">
        <f>IF(AO125&gt;=0.285,"OK","NG")</f>
        <v>NG</v>
      </c>
      <c r="AQ141" s="1665"/>
      <c r="AR141" s="1665"/>
    </row>
    <row r="142" spans="2:44">
      <c r="B142" s="1767"/>
      <c r="C142" s="1725"/>
      <c r="F142" s="1736"/>
      <c r="G142" s="1736"/>
      <c r="H142" s="1736"/>
      <c r="I142" s="1736"/>
      <c r="J142" s="1736"/>
      <c r="K142" s="1736"/>
      <c r="L142" s="1736"/>
      <c r="M142" s="1736"/>
      <c r="N142" s="1736"/>
      <c r="O142" s="1736"/>
      <c r="P142" s="1736"/>
      <c r="Q142" s="1736"/>
      <c r="R142" s="1736"/>
      <c r="S142" s="1736"/>
      <c r="T142" s="1736"/>
      <c r="U142" s="1736"/>
      <c r="V142" s="1736"/>
      <c r="W142" s="1736"/>
      <c r="X142" s="1736"/>
      <c r="Y142" s="1736"/>
      <c r="Z142" s="1736"/>
      <c r="AA142" s="1736"/>
      <c r="AB142" s="1736"/>
      <c r="AC142" s="1736"/>
      <c r="AD142" s="1736"/>
      <c r="AE142" s="1736"/>
      <c r="AF142" s="1736"/>
      <c r="AG142" s="1736"/>
      <c r="AH142" s="1736"/>
      <c r="AI142" s="1736"/>
      <c r="AJ142" s="1736"/>
      <c r="AK142" s="1768"/>
      <c r="AN142" s="1795"/>
      <c r="AO142" s="1705"/>
      <c r="AQ142" s="1665"/>
      <c r="AR142" s="1665"/>
    </row>
    <row r="143" spans="2:44" hidden="1">
      <c r="F143" s="1665">
        <f>YEAR(F146)</f>
        <v>2026</v>
      </c>
      <c r="G143" s="1665">
        <f>MONTH(F146)</f>
        <v>9</v>
      </c>
    </row>
    <row r="144" spans="2:44">
      <c r="B144" s="4313"/>
      <c r="C144" s="4314"/>
      <c r="D144" s="4315"/>
      <c r="E144" s="1772" t="s">
        <v>2266</v>
      </c>
      <c r="F144" s="4322">
        <f>F146</f>
        <v>46266</v>
      </c>
      <c r="G144" s="4323"/>
      <c r="H144" s="4323"/>
      <c r="I144" s="4323"/>
      <c r="J144" s="4323"/>
      <c r="K144" s="4323"/>
      <c r="L144" s="4323"/>
      <c r="M144" s="4323"/>
      <c r="N144" s="4323"/>
      <c r="O144" s="4323"/>
      <c r="P144" s="4323"/>
      <c r="Q144" s="4323"/>
      <c r="R144" s="4323"/>
      <c r="S144" s="4323"/>
      <c r="T144" s="4323"/>
      <c r="U144" s="4323"/>
      <c r="V144" s="4323"/>
      <c r="W144" s="4323"/>
      <c r="X144" s="4323"/>
      <c r="Y144" s="4323"/>
      <c r="Z144" s="4323"/>
      <c r="AA144" s="4323"/>
      <c r="AB144" s="4323"/>
      <c r="AC144" s="4323"/>
      <c r="AD144" s="4323"/>
      <c r="AE144" s="4323"/>
      <c r="AF144" s="4323"/>
      <c r="AG144" s="4323"/>
      <c r="AH144" s="4323"/>
      <c r="AI144" s="4323"/>
      <c r="AJ144" s="4323"/>
      <c r="AK144" s="4324" t="s">
        <v>2304</v>
      </c>
      <c r="AL144" s="4327" t="s">
        <v>2305</v>
      </c>
      <c r="AM144" s="4330" t="s">
        <v>2283</v>
      </c>
      <c r="AN144" s="4333" t="s">
        <v>2306</v>
      </c>
      <c r="AO144" s="4301" t="s">
        <v>2307</v>
      </c>
      <c r="AQ144" s="4302" t="s">
        <v>2308</v>
      </c>
      <c r="AR144" s="4302" t="s">
        <v>2309</v>
      </c>
    </row>
    <row r="145" spans="2:44" ht="13.5" hidden="1" customHeight="1">
      <c r="B145" s="4316"/>
      <c r="C145" s="4317"/>
      <c r="D145" s="4318"/>
      <c r="E145" s="1773"/>
      <c r="F145" s="1717">
        <f>DATE($F143,$G143,1)</f>
        <v>46266</v>
      </c>
      <c r="G145" s="1717">
        <f t="shared" ref="G145:AJ145" si="93">F145+1</f>
        <v>46267</v>
      </c>
      <c r="H145" s="1717">
        <f t="shared" si="93"/>
        <v>46268</v>
      </c>
      <c r="I145" s="1717">
        <f t="shared" si="93"/>
        <v>46269</v>
      </c>
      <c r="J145" s="1717">
        <f t="shared" si="93"/>
        <v>46270</v>
      </c>
      <c r="K145" s="1717">
        <f t="shared" si="93"/>
        <v>46271</v>
      </c>
      <c r="L145" s="1717">
        <f t="shared" si="93"/>
        <v>46272</v>
      </c>
      <c r="M145" s="1717">
        <f t="shared" si="93"/>
        <v>46273</v>
      </c>
      <c r="N145" s="1717">
        <f t="shared" si="93"/>
        <v>46274</v>
      </c>
      <c r="O145" s="1717">
        <f t="shared" si="93"/>
        <v>46275</v>
      </c>
      <c r="P145" s="1717">
        <f t="shared" si="93"/>
        <v>46276</v>
      </c>
      <c r="Q145" s="1717">
        <f t="shared" si="93"/>
        <v>46277</v>
      </c>
      <c r="R145" s="1717">
        <f t="shared" si="93"/>
        <v>46278</v>
      </c>
      <c r="S145" s="1717">
        <f t="shared" si="93"/>
        <v>46279</v>
      </c>
      <c r="T145" s="1717">
        <f t="shared" si="93"/>
        <v>46280</v>
      </c>
      <c r="U145" s="1717">
        <f t="shared" si="93"/>
        <v>46281</v>
      </c>
      <c r="V145" s="1717">
        <f t="shared" si="93"/>
        <v>46282</v>
      </c>
      <c r="W145" s="1717">
        <f t="shared" si="93"/>
        <v>46283</v>
      </c>
      <c r="X145" s="1717">
        <f t="shared" si="93"/>
        <v>46284</v>
      </c>
      <c r="Y145" s="1717">
        <f t="shared" si="93"/>
        <v>46285</v>
      </c>
      <c r="Z145" s="1717">
        <f t="shared" si="93"/>
        <v>46286</v>
      </c>
      <c r="AA145" s="1717">
        <f t="shared" si="93"/>
        <v>46287</v>
      </c>
      <c r="AB145" s="1717">
        <f t="shared" si="93"/>
        <v>46288</v>
      </c>
      <c r="AC145" s="1717">
        <f t="shared" si="93"/>
        <v>46289</v>
      </c>
      <c r="AD145" s="1717">
        <f t="shared" si="93"/>
        <v>46290</v>
      </c>
      <c r="AE145" s="1717">
        <f t="shared" si="93"/>
        <v>46291</v>
      </c>
      <c r="AF145" s="1717">
        <f t="shared" si="93"/>
        <v>46292</v>
      </c>
      <c r="AG145" s="1717">
        <f t="shared" si="93"/>
        <v>46293</v>
      </c>
      <c r="AH145" s="1717">
        <f t="shared" si="93"/>
        <v>46294</v>
      </c>
      <c r="AI145" s="1717">
        <f t="shared" si="93"/>
        <v>46295</v>
      </c>
      <c r="AJ145" s="1717">
        <f t="shared" si="93"/>
        <v>46296</v>
      </c>
      <c r="AK145" s="4325"/>
      <c r="AL145" s="4328"/>
      <c r="AM145" s="4331"/>
      <c r="AN145" s="4333"/>
      <c r="AO145" s="4301"/>
      <c r="AQ145" s="4302"/>
      <c r="AR145" s="4302"/>
    </row>
    <row r="146" spans="2:44">
      <c r="B146" s="4316"/>
      <c r="C146" s="4317"/>
      <c r="D146" s="4318"/>
      <c r="E146" s="1774" t="s">
        <v>2267</v>
      </c>
      <c r="F146" s="1775">
        <f>IF(EDATE(F121,1)&gt;$F$7,"",EDATE(F121,1))</f>
        <v>46266</v>
      </c>
      <c r="G146" s="1717">
        <f t="shared" ref="G146:AJ146" si="94">IF(G145&gt;$F$7,"",IF(F146=EOMONTH(DATE($F143,$G143,1),0),"",IF(F146="","",F146+1)))</f>
        <v>46267</v>
      </c>
      <c r="H146" s="1717">
        <f t="shared" si="94"/>
        <v>46268</v>
      </c>
      <c r="I146" s="1717">
        <f t="shared" si="94"/>
        <v>46269</v>
      </c>
      <c r="J146" s="1717">
        <f t="shared" si="94"/>
        <v>46270</v>
      </c>
      <c r="K146" s="1717">
        <f t="shared" si="94"/>
        <v>46271</v>
      </c>
      <c r="L146" s="1717">
        <f t="shared" si="94"/>
        <v>46272</v>
      </c>
      <c r="M146" s="1717">
        <f t="shared" si="94"/>
        <v>46273</v>
      </c>
      <c r="N146" s="1717">
        <f t="shared" si="94"/>
        <v>46274</v>
      </c>
      <c r="O146" s="1717">
        <f t="shared" si="94"/>
        <v>46275</v>
      </c>
      <c r="P146" s="1717">
        <f t="shared" si="94"/>
        <v>46276</v>
      </c>
      <c r="Q146" s="1717">
        <f t="shared" si="94"/>
        <v>46277</v>
      </c>
      <c r="R146" s="1717">
        <f t="shared" si="94"/>
        <v>46278</v>
      </c>
      <c r="S146" s="1717">
        <f t="shared" si="94"/>
        <v>46279</v>
      </c>
      <c r="T146" s="1717">
        <f t="shared" si="94"/>
        <v>46280</v>
      </c>
      <c r="U146" s="1717">
        <f t="shared" si="94"/>
        <v>46281</v>
      </c>
      <c r="V146" s="1717">
        <f t="shared" si="94"/>
        <v>46282</v>
      </c>
      <c r="W146" s="1717">
        <f t="shared" si="94"/>
        <v>46283</v>
      </c>
      <c r="X146" s="1717">
        <f t="shared" si="94"/>
        <v>46284</v>
      </c>
      <c r="Y146" s="1717">
        <f t="shared" si="94"/>
        <v>46285</v>
      </c>
      <c r="Z146" s="1717">
        <f t="shared" si="94"/>
        <v>46286</v>
      </c>
      <c r="AA146" s="1717">
        <f t="shared" si="94"/>
        <v>46287</v>
      </c>
      <c r="AB146" s="1717">
        <f t="shared" si="94"/>
        <v>46288</v>
      </c>
      <c r="AC146" s="1717">
        <f t="shared" si="94"/>
        <v>46289</v>
      </c>
      <c r="AD146" s="1717">
        <f t="shared" si="94"/>
        <v>46290</v>
      </c>
      <c r="AE146" s="1717">
        <f t="shared" si="94"/>
        <v>46291</v>
      </c>
      <c r="AF146" s="1717">
        <f t="shared" si="94"/>
        <v>46292</v>
      </c>
      <c r="AG146" s="1717">
        <f t="shared" si="94"/>
        <v>46293</v>
      </c>
      <c r="AH146" s="1717">
        <f t="shared" si="94"/>
        <v>46294</v>
      </c>
      <c r="AI146" s="1717">
        <f t="shared" si="94"/>
        <v>46295</v>
      </c>
      <c r="AJ146" s="1717" t="str">
        <f t="shared" si="94"/>
        <v/>
      </c>
      <c r="AK146" s="4325"/>
      <c r="AL146" s="4328"/>
      <c r="AM146" s="4331"/>
      <c r="AN146" s="4333"/>
      <c r="AO146" s="4301"/>
      <c r="AQ146" s="4302"/>
      <c r="AR146" s="4302"/>
    </row>
    <row r="147" spans="2:44">
      <c r="B147" s="4319"/>
      <c r="C147" s="4320"/>
      <c r="D147" s="4321"/>
      <c r="E147" s="1712" t="s">
        <v>1060</v>
      </c>
      <c r="F147" s="1776" t="str">
        <f>IFERROR(TEXT(WEEKDAY(+F146),"aaa"),"")</f>
        <v>火</v>
      </c>
      <c r="G147" s="1776" t="str">
        <f t="shared" ref="G147:AJ147" si="95">IFERROR(TEXT(WEEKDAY(+G146),"aaa"),"")</f>
        <v>水</v>
      </c>
      <c r="H147" s="1776" t="str">
        <f t="shared" si="95"/>
        <v>木</v>
      </c>
      <c r="I147" s="1776" t="str">
        <f t="shared" si="95"/>
        <v>金</v>
      </c>
      <c r="J147" s="1776" t="str">
        <f t="shared" si="95"/>
        <v>土</v>
      </c>
      <c r="K147" s="1776" t="str">
        <f t="shared" si="95"/>
        <v>日</v>
      </c>
      <c r="L147" s="1776" t="str">
        <f t="shared" si="95"/>
        <v>月</v>
      </c>
      <c r="M147" s="1776" t="str">
        <f t="shared" si="95"/>
        <v>火</v>
      </c>
      <c r="N147" s="1776" t="str">
        <f t="shared" si="95"/>
        <v>水</v>
      </c>
      <c r="O147" s="1776" t="str">
        <f t="shared" si="95"/>
        <v>木</v>
      </c>
      <c r="P147" s="1776" t="str">
        <f t="shared" si="95"/>
        <v>金</v>
      </c>
      <c r="Q147" s="1776" t="str">
        <f t="shared" si="95"/>
        <v>土</v>
      </c>
      <c r="R147" s="1776" t="str">
        <f t="shared" si="95"/>
        <v>日</v>
      </c>
      <c r="S147" s="1776" t="str">
        <f t="shared" si="95"/>
        <v>月</v>
      </c>
      <c r="T147" s="1776" t="str">
        <f t="shared" si="95"/>
        <v>火</v>
      </c>
      <c r="U147" s="1776" t="str">
        <f t="shared" si="95"/>
        <v>水</v>
      </c>
      <c r="V147" s="1776" t="str">
        <f t="shared" si="95"/>
        <v>木</v>
      </c>
      <c r="W147" s="1776" t="str">
        <f t="shared" si="95"/>
        <v>金</v>
      </c>
      <c r="X147" s="1776" t="str">
        <f t="shared" si="95"/>
        <v>土</v>
      </c>
      <c r="Y147" s="1776" t="str">
        <f t="shared" si="95"/>
        <v>日</v>
      </c>
      <c r="Z147" s="1776" t="str">
        <f t="shared" si="95"/>
        <v>月</v>
      </c>
      <c r="AA147" s="1776" t="str">
        <f t="shared" si="95"/>
        <v>火</v>
      </c>
      <c r="AB147" s="1776" t="str">
        <f t="shared" si="95"/>
        <v>水</v>
      </c>
      <c r="AC147" s="1776" t="str">
        <f t="shared" si="95"/>
        <v>木</v>
      </c>
      <c r="AD147" s="1776" t="str">
        <f t="shared" si="95"/>
        <v>金</v>
      </c>
      <c r="AE147" s="1776" t="str">
        <f t="shared" si="95"/>
        <v>土</v>
      </c>
      <c r="AF147" s="1776" t="str">
        <f t="shared" si="95"/>
        <v>日</v>
      </c>
      <c r="AG147" s="1776" t="str">
        <f t="shared" si="95"/>
        <v>月</v>
      </c>
      <c r="AH147" s="1776" t="str">
        <f t="shared" si="95"/>
        <v>火</v>
      </c>
      <c r="AI147" s="1776" t="str">
        <f t="shared" si="95"/>
        <v>水</v>
      </c>
      <c r="AJ147" s="1776" t="str">
        <f t="shared" si="95"/>
        <v/>
      </c>
      <c r="AK147" s="4325"/>
      <c r="AL147" s="4328"/>
      <c r="AM147" s="4331"/>
      <c r="AN147" s="4333"/>
      <c r="AO147" s="4301"/>
      <c r="AQ147" s="4302"/>
      <c r="AR147" s="4302"/>
    </row>
    <row r="148" spans="2:44" ht="21" customHeight="1">
      <c r="B148" s="1777" t="s">
        <v>2310</v>
      </c>
      <c r="C148" s="1778" t="s">
        <v>2280</v>
      </c>
      <c r="D148" s="1728" t="s">
        <v>2281</v>
      </c>
      <c r="E148" s="1729" t="s">
        <v>2270</v>
      </c>
      <c r="F148" s="1730"/>
      <c r="G148" s="1731"/>
      <c r="H148" s="1731"/>
      <c r="I148" s="1731"/>
      <c r="J148" s="1731"/>
      <c r="K148" s="1731"/>
      <c r="L148" s="1731"/>
      <c r="M148" s="1731"/>
      <c r="N148" s="1731"/>
      <c r="O148" s="1731"/>
      <c r="P148" s="1731"/>
      <c r="Q148" s="1731"/>
      <c r="R148" s="1731"/>
      <c r="S148" s="1731"/>
      <c r="T148" s="1731"/>
      <c r="U148" s="1731"/>
      <c r="V148" s="1731"/>
      <c r="W148" s="1731"/>
      <c r="X148" s="1731"/>
      <c r="Y148" s="1731"/>
      <c r="Z148" s="1731"/>
      <c r="AA148" s="1731"/>
      <c r="AB148" s="1731"/>
      <c r="AC148" s="1731"/>
      <c r="AD148" s="1731"/>
      <c r="AE148" s="1731"/>
      <c r="AF148" s="1731"/>
      <c r="AG148" s="1753"/>
      <c r="AH148" s="1753"/>
      <c r="AI148" s="1753"/>
      <c r="AJ148" s="1753"/>
      <c r="AK148" s="4326"/>
      <c r="AL148" s="4329"/>
      <c r="AM148" s="4332"/>
      <c r="AN148" s="1674" t="s">
        <v>2292</v>
      </c>
      <c r="AO148" s="1673" t="s">
        <v>2293</v>
      </c>
      <c r="AQ148" s="4303"/>
      <c r="AR148" s="4303"/>
    </row>
    <row r="149" spans="2:44" ht="13.5" customHeight="1">
      <c r="B149" s="4304" t="s">
        <v>2294</v>
      </c>
      <c r="C149" s="4307" t="s">
        <v>2295</v>
      </c>
      <c r="D149" s="1732" t="s">
        <v>2296</v>
      </c>
      <c r="E149" s="1733"/>
      <c r="F149" s="1734"/>
      <c r="G149" s="1735"/>
      <c r="H149" s="1735"/>
      <c r="I149" s="1735"/>
      <c r="J149" s="1786"/>
      <c r="K149" s="1786"/>
      <c r="L149" s="1786"/>
      <c r="M149" s="1786"/>
      <c r="N149" s="1735"/>
      <c r="O149" s="1735"/>
      <c r="P149" s="1786"/>
      <c r="Q149" s="1786"/>
      <c r="R149" s="1786"/>
      <c r="S149" s="1786"/>
      <c r="T149" s="1786"/>
      <c r="U149" s="1735"/>
      <c r="V149" s="1735"/>
      <c r="W149" s="1786"/>
      <c r="X149" s="1786"/>
      <c r="Y149" s="1786"/>
      <c r="Z149" s="1786"/>
      <c r="AA149" s="1786"/>
      <c r="AB149" s="1735"/>
      <c r="AC149" s="1735"/>
      <c r="AD149" s="1786"/>
      <c r="AE149" s="1786"/>
      <c r="AF149" s="1786"/>
      <c r="AG149" s="1786"/>
      <c r="AH149" s="1786"/>
      <c r="AI149" s="1791"/>
      <c r="AJ149" s="1791"/>
      <c r="AK149" s="1737">
        <f>IF(D149="","",COUNT($F$146:$AJ$146)-AL149)</f>
        <v>30</v>
      </c>
      <c r="AL149" s="1738">
        <f>IF(D149="","",AQ149+AR149)</f>
        <v>0</v>
      </c>
      <c r="AM149" s="1738">
        <f>IF(D149="","",COUNTIF(F149:AJ149,"休"))</f>
        <v>0</v>
      </c>
      <c r="AN149" s="1705">
        <f>IF(D149="","",IFERROR(ROUND(AM149/AK149,3),""))</f>
        <v>0</v>
      </c>
      <c r="AO149" s="4310">
        <f>ROUND(AVERAGE(AN149:AN164),3)</f>
        <v>0</v>
      </c>
      <c r="AQ149" s="1672">
        <f>+COUNTIF(F149:AJ149,"－")</f>
        <v>0</v>
      </c>
      <c r="AR149" s="1672">
        <f>+COUNTIF(F149:AJ149,"外")</f>
        <v>0</v>
      </c>
    </row>
    <row r="150" spans="2:44" ht="13.5" customHeight="1">
      <c r="B150" s="4305"/>
      <c r="C150" s="4308"/>
      <c r="D150" s="1739" t="s">
        <v>2297</v>
      </c>
      <c r="E150" s="1733"/>
      <c r="F150" s="1781"/>
      <c r="G150" s="1741"/>
      <c r="H150" s="1759"/>
      <c r="I150" s="1759"/>
      <c r="J150" s="1759"/>
      <c r="K150" s="1759"/>
      <c r="L150" s="1749"/>
      <c r="M150" s="1749"/>
      <c r="N150" s="1749"/>
      <c r="O150" s="1759"/>
      <c r="P150" s="1759"/>
      <c r="Q150" s="1759"/>
      <c r="R150" s="1759"/>
      <c r="S150" s="1749"/>
      <c r="T150" s="1749"/>
      <c r="U150" s="1749"/>
      <c r="V150" s="1759"/>
      <c r="W150" s="1759"/>
      <c r="X150" s="1759"/>
      <c r="Y150" s="1759"/>
      <c r="Z150" s="1749"/>
      <c r="AA150" s="1749"/>
      <c r="AB150" s="1749"/>
      <c r="AC150" s="1759"/>
      <c r="AD150" s="1759"/>
      <c r="AE150" s="1759"/>
      <c r="AF150" s="1759"/>
      <c r="AG150" s="1749"/>
      <c r="AH150" s="1749"/>
      <c r="AI150" s="1741"/>
      <c r="AJ150" s="1782"/>
      <c r="AK150" s="1737">
        <f t="shared" ref="AK150:AK154" si="96">IF(D150="","",COUNT($F$146:$AJ$146)-AL150)</f>
        <v>30</v>
      </c>
      <c r="AL150" s="1738">
        <f t="shared" ref="AL150:AL154" si="97">IF(D150="","",AQ150+AR150)</f>
        <v>0</v>
      </c>
      <c r="AM150" s="1738">
        <f t="shared" ref="AM150:AM154" si="98">IF(D150="","",COUNTIF(F150:AJ150,"休"))</f>
        <v>0</v>
      </c>
      <c r="AN150" s="1705">
        <f t="shared" ref="AN150:AN154" si="99">IF(D150="","",IFERROR(ROUND(AM150/AK150,3),""))</f>
        <v>0</v>
      </c>
      <c r="AO150" s="4311"/>
      <c r="AQ150" s="1672">
        <f>+COUNTIF(F150:AJ150,"－")</f>
        <v>0</v>
      </c>
      <c r="AR150" s="1672">
        <f>+COUNTIF(F150:AJ150,"外")</f>
        <v>0</v>
      </c>
    </row>
    <row r="151" spans="2:44">
      <c r="B151" s="4305"/>
      <c r="C151" s="4308"/>
      <c r="D151" s="1744" t="s">
        <v>2298</v>
      </c>
      <c r="E151" s="1733"/>
      <c r="F151" s="1781"/>
      <c r="G151" s="1741"/>
      <c r="H151" s="1741"/>
      <c r="I151" s="1741"/>
      <c r="J151" s="1741"/>
      <c r="K151" s="1741"/>
      <c r="L151" s="1741"/>
      <c r="M151" s="1741"/>
      <c r="N151" s="1741"/>
      <c r="O151" s="1741"/>
      <c r="P151" s="1741"/>
      <c r="Q151" s="1741"/>
      <c r="R151" s="1741"/>
      <c r="S151" s="1741"/>
      <c r="T151" s="1741"/>
      <c r="U151" s="1741"/>
      <c r="V151" s="1741"/>
      <c r="W151" s="1741"/>
      <c r="X151" s="1741"/>
      <c r="Y151" s="1741"/>
      <c r="Z151" s="1741"/>
      <c r="AA151" s="1741"/>
      <c r="AB151" s="1741"/>
      <c r="AC151" s="1741"/>
      <c r="AD151" s="1741"/>
      <c r="AE151" s="1741"/>
      <c r="AF151" s="1741"/>
      <c r="AG151" s="1782"/>
      <c r="AH151" s="1782"/>
      <c r="AI151" s="1782"/>
      <c r="AJ151" s="1782"/>
      <c r="AK151" s="1737">
        <f t="shared" si="96"/>
        <v>30</v>
      </c>
      <c r="AL151" s="1738">
        <f t="shared" si="97"/>
        <v>0</v>
      </c>
      <c r="AM151" s="1738">
        <f t="shared" si="98"/>
        <v>0</v>
      </c>
      <c r="AN151" s="1705">
        <f t="shared" si="99"/>
        <v>0</v>
      </c>
      <c r="AO151" s="4311"/>
      <c r="AQ151" s="1672">
        <f>+COUNTIF(F151:AJ151,"－")</f>
        <v>0</v>
      </c>
      <c r="AR151" s="1672">
        <f t="shared" ref="AR151:AR154" si="100">+COUNTIF(F151:AJ151,"外")</f>
        <v>0</v>
      </c>
    </row>
    <row r="152" spans="2:44">
      <c r="B152" s="4305"/>
      <c r="C152" s="4308"/>
      <c r="D152" s="1744" t="s">
        <v>2299</v>
      </c>
      <c r="E152" s="1711"/>
      <c r="F152" s="1781"/>
      <c r="G152" s="1741"/>
      <c r="H152" s="1741"/>
      <c r="I152" s="1741"/>
      <c r="J152" s="1741"/>
      <c r="K152" s="1741"/>
      <c r="L152" s="1741"/>
      <c r="M152" s="1741"/>
      <c r="N152" s="1741"/>
      <c r="O152" s="1741"/>
      <c r="P152" s="1741"/>
      <c r="Q152" s="1741"/>
      <c r="R152" s="1741"/>
      <c r="S152" s="1741"/>
      <c r="T152" s="1741"/>
      <c r="U152" s="1741"/>
      <c r="V152" s="1741"/>
      <c r="W152" s="1741"/>
      <c r="X152" s="1741"/>
      <c r="Y152" s="1741"/>
      <c r="Z152" s="1741"/>
      <c r="AA152" s="1741"/>
      <c r="AB152" s="1741"/>
      <c r="AC152" s="1741"/>
      <c r="AD152" s="1741"/>
      <c r="AE152" s="1741"/>
      <c r="AF152" s="1741"/>
      <c r="AG152" s="1741"/>
      <c r="AH152" s="1782"/>
      <c r="AI152" s="1782"/>
      <c r="AJ152" s="1782"/>
      <c r="AK152" s="1737">
        <f t="shared" si="96"/>
        <v>30</v>
      </c>
      <c r="AL152" s="1738">
        <f t="shared" si="97"/>
        <v>0</v>
      </c>
      <c r="AM152" s="1738">
        <f t="shared" si="98"/>
        <v>0</v>
      </c>
      <c r="AN152" s="1705">
        <f t="shared" si="99"/>
        <v>0</v>
      </c>
      <c r="AO152" s="4311"/>
      <c r="AQ152" s="1672">
        <f>+COUNTIF(F152:AJ152,"－")</f>
        <v>0</v>
      </c>
      <c r="AR152" s="1672">
        <f t="shared" si="100"/>
        <v>0</v>
      </c>
    </row>
    <row r="153" spans="2:44">
      <c r="B153" s="4305"/>
      <c r="C153" s="4308"/>
      <c r="D153" s="1744" t="s">
        <v>2300</v>
      </c>
      <c r="E153" s="1733"/>
      <c r="F153" s="1781"/>
      <c r="G153" s="1741"/>
      <c r="H153" s="1741"/>
      <c r="I153" s="1741"/>
      <c r="J153" s="1741"/>
      <c r="K153" s="1741"/>
      <c r="L153" s="1741"/>
      <c r="M153" s="1741"/>
      <c r="N153" s="1741"/>
      <c r="O153" s="1741"/>
      <c r="P153" s="1741"/>
      <c r="Q153" s="1741"/>
      <c r="R153" s="1741"/>
      <c r="S153" s="1741"/>
      <c r="T153" s="1741"/>
      <c r="U153" s="1741"/>
      <c r="V153" s="1741"/>
      <c r="W153" s="1741"/>
      <c r="X153" s="1741"/>
      <c r="Y153" s="1741"/>
      <c r="Z153" s="1741"/>
      <c r="AA153" s="1741"/>
      <c r="AB153" s="1741"/>
      <c r="AC153" s="1741"/>
      <c r="AD153" s="1741"/>
      <c r="AE153" s="1741"/>
      <c r="AF153" s="1741"/>
      <c r="AG153" s="1741"/>
      <c r="AH153" s="1741"/>
      <c r="AI153" s="1741"/>
      <c r="AJ153" s="1741"/>
      <c r="AK153" s="1737">
        <f t="shared" si="96"/>
        <v>30</v>
      </c>
      <c r="AL153" s="1738">
        <f t="shared" si="97"/>
        <v>0</v>
      </c>
      <c r="AM153" s="1738">
        <f t="shared" si="98"/>
        <v>0</v>
      </c>
      <c r="AN153" s="1705">
        <f t="shared" si="99"/>
        <v>0</v>
      </c>
      <c r="AO153" s="4311"/>
      <c r="AQ153" s="1672">
        <f t="shared" ref="AQ153:AQ154" si="101">+COUNTIF(F153:AJ153,"－")</f>
        <v>0</v>
      </c>
      <c r="AR153" s="1672">
        <f t="shared" si="100"/>
        <v>0</v>
      </c>
    </row>
    <row r="154" spans="2:44">
      <c r="B154" s="4306"/>
      <c r="C154" s="4309"/>
      <c r="D154" s="1745">
        <f>E$29</f>
        <v>0</v>
      </c>
      <c r="E154" s="1746"/>
      <c r="F154" s="1792"/>
      <c r="G154" s="1749"/>
      <c r="H154" s="1749"/>
      <c r="I154" s="1749"/>
      <c r="J154" s="1749"/>
      <c r="K154" s="1749"/>
      <c r="L154" s="1749"/>
      <c r="M154" s="1749"/>
      <c r="N154" s="1749"/>
      <c r="O154" s="1749"/>
      <c r="P154" s="1749"/>
      <c r="Q154" s="1749"/>
      <c r="R154" s="1749"/>
      <c r="S154" s="1749"/>
      <c r="T154" s="1749"/>
      <c r="U154" s="1749"/>
      <c r="V154" s="1749"/>
      <c r="W154" s="1749"/>
      <c r="X154" s="1749"/>
      <c r="Y154" s="1749"/>
      <c r="Z154" s="1749"/>
      <c r="AA154" s="1749"/>
      <c r="AB154" s="1749"/>
      <c r="AC154" s="1749"/>
      <c r="AD154" s="1749"/>
      <c r="AE154" s="1749"/>
      <c r="AF154" s="1749"/>
      <c r="AG154" s="1750"/>
      <c r="AH154" s="1750"/>
      <c r="AI154" s="1750"/>
      <c r="AJ154" s="1750"/>
      <c r="AK154" s="1737">
        <f t="shared" si="96"/>
        <v>30</v>
      </c>
      <c r="AL154" s="1738">
        <f t="shared" si="97"/>
        <v>0</v>
      </c>
      <c r="AM154" s="1751">
        <f t="shared" si="98"/>
        <v>0</v>
      </c>
      <c r="AN154" s="1705">
        <f t="shared" si="99"/>
        <v>0</v>
      </c>
      <c r="AO154" s="4311"/>
      <c r="AQ154" s="1672">
        <f t="shared" si="101"/>
        <v>0</v>
      </c>
      <c r="AR154" s="1672">
        <f t="shared" si="100"/>
        <v>0</v>
      </c>
    </row>
    <row r="155" spans="2:44">
      <c r="B155" s="4304" t="s">
        <v>2301</v>
      </c>
      <c r="C155" s="4307" t="s">
        <v>2302</v>
      </c>
      <c r="D155" s="1728" t="s">
        <v>2281</v>
      </c>
      <c r="E155" s="1752" t="s">
        <v>2270</v>
      </c>
      <c r="F155" s="1730"/>
      <c r="G155" s="1731"/>
      <c r="H155" s="1731"/>
      <c r="I155" s="1731"/>
      <c r="J155" s="1731"/>
      <c r="K155" s="1731"/>
      <c r="L155" s="1731"/>
      <c r="M155" s="1731"/>
      <c r="N155" s="1731"/>
      <c r="O155" s="1731"/>
      <c r="P155" s="1731"/>
      <c r="Q155" s="1731"/>
      <c r="R155" s="1731"/>
      <c r="S155" s="1731"/>
      <c r="T155" s="1731"/>
      <c r="U155" s="1731"/>
      <c r="V155" s="1731"/>
      <c r="W155" s="1731"/>
      <c r="X155" s="1731"/>
      <c r="Y155" s="1731"/>
      <c r="Z155" s="1731"/>
      <c r="AA155" s="1731"/>
      <c r="AB155" s="1731"/>
      <c r="AC155" s="1731"/>
      <c r="AD155" s="1731"/>
      <c r="AE155" s="1731"/>
      <c r="AF155" s="1731"/>
      <c r="AG155" s="1753"/>
      <c r="AH155" s="1753"/>
      <c r="AI155" s="1753"/>
      <c r="AJ155" s="1753"/>
      <c r="AK155" s="1754"/>
      <c r="AL155" s="1672"/>
      <c r="AM155" s="1721"/>
      <c r="AN155" s="1755"/>
      <c r="AO155" s="4311"/>
    </row>
    <row r="156" spans="2:44">
      <c r="B156" s="4305"/>
      <c r="C156" s="4308"/>
      <c r="D156" s="1756" t="s">
        <v>2296</v>
      </c>
      <c r="E156" s="1733"/>
      <c r="F156" s="1779"/>
      <c r="G156" s="1786"/>
      <c r="H156" s="1786"/>
      <c r="I156" s="1786"/>
      <c r="J156" s="1786"/>
      <c r="K156" s="1786"/>
      <c r="L156" s="1786"/>
      <c r="M156" s="1786"/>
      <c r="N156" s="1786"/>
      <c r="O156" s="1786"/>
      <c r="P156" s="1786"/>
      <c r="Q156" s="1786"/>
      <c r="R156" s="1786"/>
      <c r="S156" s="1786"/>
      <c r="T156" s="1786"/>
      <c r="U156" s="1786"/>
      <c r="V156" s="1786"/>
      <c r="W156" s="1786"/>
      <c r="X156" s="1786"/>
      <c r="Y156" s="1786"/>
      <c r="Z156" s="1786"/>
      <c r="AA156" s="1786"/>
      <c r="AB156" s="1786"/>
      <c r="AC156" s="1786"/>
      <c r="AD156" s="1786"/>
      <c r="AE156" s="1786"/>
      <c r="AF156" s="1786"/>
      <c r="AG156" s="1786"/>
      <c r="AH156" s="1786"/>
      <c r="AI156" s="1786"/>
      <c r="AJ156" s="1786"/>
      <c r="AK156" s="1737">
        <f>IF(D156="","",COUNT($F$146:$AJ$146)-AL156)</f>
        <v>30</v>
      </c>
      <c r="AL156" s="1738">
        <f>IF(D156="","",AQ156+AR156)</f>
        <v>0</v>
      </c>
      <c r="AM156" s="1738">
        <f>IF(D156="","",COUNTIF(F156:AJ156,"休"))</f>
        <v>0</v>
      </c>
      <c r="AN156" s="1705">
        <f>IF(D156="","",IFERROR(ROUND(AM156/AK156,3),""))</f>
        <v>0</v>
      </c>
      <c r="AO156" s="4311"/>
      <c r="AQ156" s="1672">
        <f>+COUNTIF(F156:AJ156,"－")</f>
        <v>0</v>
      </c>
      <c r="AR156" s="1672">
        <f>+COUNTIF(F156:AJ156,"外")</f>
        <v>0</v>
      </c>
    </row>
    <row r="157" spans="2:44">
      <c r="B157" s="4305"/>
      <c r="C157" s="4308"/>
      <c r="D157" s="1739" t="s">
        <v>2297</v>
      </c>
      <c r="E157" s="1757"/>
      <c r="F157" s="1788"/>
      <c r="G157" s="1749"/>
      <c r="H157" s="1759"/>
      <c r="I157" s="1759"/>
      <c r="J157" s="1749"/>
      <c r="K157" s="1749"/>
      <c r="L157" s="1749"/>
      <c r="M157" s="1749"/>
      <c r="N157" s="1749"/>
      <c r="O157" s="1759"/>
      <c r="P157" s="1759"/>
      <c r="Q157" s="1749"/>
      <c r="R157" s="1749"/>
      <c r="S157" s="1749"/>
      <c r="T157" s="1749"/>
      <c r="U157" s="1749"/>
      <c r="V157" s="1759"/>
      <c r="W157" s="1759"/>
      <c r="X157" s="1749"/>
      <c r="Y157" s="1749"/>
      <c r="Z157" s="1749"/>
      <c r="AA157" s="1749"/>
      <c r="AB157" s="1749"/>
      <c r="AC157" s="1759"/>
      <c r="AD157" s="1759"/>
      <c r="AE157" s="1749"/>
      <c r="AF157" s="1749"/>
      <c r="AG157" s="1749"/>
      <c r="AH157" s="1749"/>
      <c r="AI157" s="1749"/>
      <c r="AJ157" s="1749"/>
      <c r="AK157" s="1737">
        <f t="shared" ref="AK157:AK159" si="102">IF(D157="","",COUNT($F$146:$AJ$146)-AL157)</f>
        <v>30</v>
      </c>
      <c r="AL157" s="1738">
        <f t="shared" ref="AL157:AL159" si="103">IF(D157="","",AQ157+AR157)</f>
        <v>0</v>
      </c>
      <c r="AM157" s="1738">
        <f t="shared" ref="AM157:AM159" si="104">IF(D157="","",COUNTIF(F157:AJ157,"休"))</f>
        <v>0</v>
      </c>
      <c r="AN157" s="1705">
        <f t="shared" ref="AN157:AN159" si="105">IF(D157="","",IFERROR(ROUND(AM157/AK157,3),""))</f>
        <v>0</v>
      </c>
      <c r="AO157" s="4311"/>
      <c r="AQ157" s="1672">
        <f>+COUNTIF(F157:AJ157,"－")</f>
        <v>0</v>
      </c>
      <c r="AR157" s="1672">
        <f>+COUNTIF(F157:AJ157,"外")</f>
        <v>0</v>
      </c>
    </row>
    <row r="158" spans="2:44">
      <c r="B158" s="4305"/>
      <c r="C158" s="4308"/>
      <c r="E158" s="1757"/>
      <c r="F158" s="1781"/>
      <c r="G158" s="1741"/>
      <c r="H158" s="1741"/>
      <c r="I158" s="1741"/>
      <c r="J158" s="1741"/>
      <c r="K158" s="1741"/>
      <c r="L158" s="1741"/>
      <c r="M158" s="1741"/>
      <c r="N158" s="1741"/>
      <c r="O158" s="1741"/>
      <c r="P158" s="1741"/>
      <c r="Q158" s="1741"/>
      <c r="R158" s="1741"/>
      <c r="S158" s="1741"/>
      <c r="T158" s="1741"/>
      <c r="U158" s="1741"/>
      <c r="V158" s="1741"/>
      <c r="W158" s="1741"/>
      <c r="X158" s="1741"/>
      <c r="Y158" s="1741"/>
      <c r="Z158" s="1741"/>
      <c r="AA158" s="1741"/>
      <c r="AB158" s="1741"/>
      <c r="AC158" s="1741"/>
      <c r="AD158" s="1741"/>
      <c r="AE158" s="1741"/>
      <c r="AF158" s="1741"/>
      <c r="AG158" s="1742"/>
      <c r="AH158" s="1742"/>
      <c r="AI158" s="1742"/>
      <c r="AJ158" s="1742"/>
      <c r="AK158" s="1737" t="str">
        <f t="shared" si="102"/>
        <v/>
      </c>
      <c r="AL158" s="1738" t="str">
        <f t="shared" si="103"/>
        <v/>
      </c>
      <c r="AM158" s="1738" t="str">
        <f t="shared" si="104"/>
        <v/>
      </c>
      <c r="AN158" s="1705" t="str">
        <f t="shared" si="105"/>
        <v/>
      </c>
      <c r="AO158" s="4311"/>
      <c r="AQ158" s="1672">
        <f>+COUNTIF(F158:AJ158,"－")</f>
        <v>0</v>
      </c>
      <c r="AR158" s="1672">
        <f>+COUNTIF(F158:AJ158,"外")</f>
        <v>0</v>
      </c>
    </row>
    <row r="159" spans="2:44">
      <c r="B159" s="4305"/>
      <c r="C159" s="4309"/>
      <c r="D159" s="1758"/>
      <c r="E159" s="1751"/>
      <c r="F159" s="1793"/>
      <c r="G159" s="1759"/>
      <c r="H159" s="1759"/>
      <c r="I159" s="1759"/>
      <c r="J159" s="1759"/>
      <c r="K159" s="1759"/>
      <c r="L159" s="1759"/>
      <c r="M159" s="1759"/>
      <c r="N159" s="1759"/>
      <c r="O159" s="1759"/>
      <c r="P159" s="1759"/>
      <c r="Q159" s="1759"/>
      <c r="R159" s="1759"/>
      <c r="S159" s="1759"/>
      <c r="T159" s="1759"/>
      <c r="U159" s="1759"/>
      <c r="V159" s="1759"/>
      <c r="W159" s="1759"/>
      <c r="X159" s="1759"/>
      <c r="Y159" s="1759"/>
      <c r="Z159" s="1759"/>
      <c r="AA159" s="1759"/>
      <c r="AB159" s="1759"/>
      <c r="AC159" s="1759"/>
      <c r="AD159" s="1759"/>
      <c r="AE159" s="1759"/>
      <c r="AF159" s="1759"/>
      <c r="AG159" s="1736"/>
      <c r="AH159" s="1736"/>
      <c r="AI159" s="1736"/>
      <c r="AJ159" s="1736"/>
      <c r="AK159" s="1737" t="str">
        <f t="shared" si="102"/>
        <v/>
      </c>
      <c r="AL159" s="1738" t="str">
        <f t="shared" si="103"/>
        <v/>
      </c>
      <c r="AM159" s="1738" t="str">
        <f t="shared" si="104"/>
        <v/>
      </c>
      <c r="AN159" s="1705" t="str">
        <f t="shared" si="105"/>
        <v/>
      </c>
      <c r="AO159" s="4311"/>
      <c r="AQ159" s="1672">
        <f>+COUNTIF(F159:AJ159,"－")</f>
        <v>0</v>
      </c>
      <c r="AR159" s="1672">
        <f>+COUNTIF(F159:AJ159,"外")</f>
        <v>0</v>
      </c>
    </row>
    <row r="160" spans="2:44">
      <c r="B160" s="4305"/>
      <c r="C160" s="4307" t="s">
        <v>2303</v>
      </c>
      <c r="D160" s="1728" t="s">
        <v>2281</v>
      </c>
      <c r="E160" s="1760" t="s">
        <v>2270</v>
      </c>
      <c r="F160" s="1730"/>
      <c r="G160" s="1731"/>
      <c r="H160" s="1731"/>
      <c r="I160" s="1731"/>
      <c r="J160" s="1731"/>
      <c r="K160" s="1731"/>
      <c r="L160" s="1731"/>
      <c r="M160" s="1731"/>
      <c r="N160" s="1731"/>
      <c r="O160" s="1731"/>
      <c r="P160" s="1731"/>
      <c r="Q160" s="1731"/>
      <c r="R160" s="1731"/>
      <c r="S160" s="1731"/>
      <c r="T160" s="1731"/>
      <c r="U160" s="1731"/>
      <c r="V160" s="1731"/>
      <c r="W160" s="1731"/>
      <c r="X160" s="1731"/>
      <c r="Y160" s="1731"/>
      <c r="Z160" s="1731"/>
      <c r="AA160" s="1731"/>
      <c r="AB160" s="1731"/>
      <c r="AC160" s="1731"/>
      <c r="AD160" s="1731"/>
      <c r="AE160" s="1731"/>
      <c r="AF160" s="1731"/>
      <c r="AG160" s="1753"/>
      <c r="AH160" s="1753"/>
      <c r="AI160" s="1753"/>
      <c r="AJ160" s="1753"/>
      <c r="AK160" s="1754"/>
      <c r="AL160" s="1672"/>
      <c r="AM160" s="1761"/>
      <c r="AN160" s="1755"/>
      <c r="AO160" s="4311"/>
    </row>
    <row r="161" spans="2:44">
      <c r="B161" s="4305"/>
      <c r="C161" s="4308"/>
      <c r="D161" s="1762" t="s">
        <v>2297</v>
      </c>
      <c r="E161" s="1733"/>
      <c r="F161" s="1734"/>
      <c r="G161" s="1735"/>
      <c r="H161" s="1735"/>
      <c r="I161" s="1786"/>
      <c r="J161" s="1786"/>
      <c r="K161" s="1735"/>
      <c r="L161" s="1735"/>
      <c r="M161" s="1735"/>
      <c r="N161" s="1735"/>
      <c r="O161" s="1786"/>
      <c r="P161" s="1786"/>
      <c r="Q161" s="1735"/>
      <c r="R161" s="1735"/>
      <c r="S161" s="1735"/>
      <c r="T161" s="1735"/>
      <c r="U161" s="1786"/>
      <c r="V161" s="1786"/>
      <c r="W161" s="1735"/>
      <c r="X161" s="1735"/>
      <c r="Y161" s="1735"/>
      <c r="Z161" s="1735"/>
      <c r="AA161" s="1786"/>
      <c r="AB161" s="1786"/>
      <c r="AC161" s="1735"/>
      <c r="AD161" s="1735"/>
      <c r="AE161" s="1735"/>
      <c r="AF161" s="1735"/>
      <c r="AG161" s="1786"/>
      <c r="AH161" s="1786"/>
      <c r="AI161" s="1735"/>
      <c r="AJ161" s="1735"/>
      <c r="AK161" s="1737">
        <f>IF(D161="","",COUNT($F$146:$AJ$146)-AL161)</f>
        <v>30</v>
      </c>
      <c r="AL161" s="1738">
        <f>IF(D161="","",AQ161+AR161)</f>
        <v>0</v>
      </c>
      <c r="AM161" s="1738">
        <f>IF(D161="","",COUNTIF(F161:AJ161,"休"))</f>
        <v>0</v>
      </c>
      <c r="AN161" s="1705">
        <f>IF(D161="","",IFERROR(ROUND(AM161/AK161,3),""))</f>
        <v>0</v>
      </c>
      <c r="AO161" s="4311"/>
      <c r="AQ161" s="1672">
        <f>+COUNTIF(F161:AJ161,"－")</f>
        <v>0</v>
      </c>
      <c r="AR161" s="1672">
        <f>+COUNTIF(F161:AJ161,"外")</f>
        <v>0</v>
      </c>
    </row>
    <row r="162" spans="2:44">
      <c r="B162" s="4305"/>
      <c r="C162" s="4308"/>
      <c r="E162" s="1757"/>
      <c r="F162" s="1740"/>
      <c r="G162" s="1741"/>
      <c r="H162" s="1741"/>
      <c r="I162" s="1741"/>
      <c r="J162" s="1741"/>
      <c r="K162" s="1741"/>
      <c r="L162" s="1741"/>
      <c r="M162" s="1741"/>
      <c r="N162" s="1741"/>
      <c r="O162" s="1741"/>
      <c r="P162" s="1741"/>
      <c r="Q162" s="1741"/>
      <c r="R162" s="1741"/>
      <c r="S162" s="1741"/>
      <c r="T162" s="1741"/>
      <c r="U162" s="1741"/>
      <c r="V162" s="1741"/>
      <c r="W162" s="1741"/>
      <c r="X162" s="1741"/>
      <c r="Y162" s="1741"/>
      <c r="Z162" s="1741"/>
      <c r="AA162" s="1741"/>
      <c r="AB162" s="1741"/>
      <c r="AC162" s="1741"/>
      <c r="AD162" s="1741"/>
      <c r="AE162" s="1741"/>
      <c r="AF162" s="1741"/>
      <c r="AG162" s="1742"/>
      <c r="AH162" s="1742"/>
      <c r="AI162" s="1742"/>
      <c r="AJ162" s="1742"/>
      <c r="AK162" s="1737" t="str">
        <f t="shared" ref="AK162:AK164" si="106">IF(D162="","",COUNT($F$146:$AJ$146)-AL162)</f>
        <v/>
      </c>
      <c r="AL162" s="1738" t="str">
        <f t="shared" ref="AL162:AL164" si="107">IF(D162="","",AQ162+AR162)</f>
        <v/>
      </c>
      <c r="AM162" s="1738" t="str">
        <f t="shared" ref="AM162:AM164" si="108">IF(D162="","",COUNTIF(F162:AJ162,"休"))</f>
        <v/>
      </c>
      <c r="AN162" s="1705" t="str">
        <f t="shared" ref="AN162:AN164" si="109">IF(D162="","",IFERROR(ROUND(AM162/AK162,3),""))</f>
        <v/>
      </c>
      <c r="AO162" s="4311"/>
      <c r="AQ162" s="1672">
        <f>+COUNTIF(F162:AJ162,"－")</f>
        <v>0</v>
      </c>
      <c r="AR162" s="1672">
        <f>+COUNTIF(F162:AJ162,"外")</f>
        <v>0</v>
      </c>
    </row>
    <row r="163" spans="2:44">
      <c r="B163" s="4305"/>
      <c r="C163" s="4308"/>
      <c r="E163" s="1757"/>
      <c r="F163" s="1740"/>
      <c r="G163" s="1741"/>
      <c r="H163" s="1741"/>
      <c r="I163" s="1741"/>
      <c r="J163" s="1741"/>
      <c r="K163" s="1741"/>
      <c r="L163" s="1741"/>
      <c r="M163" s="1741"/>
      <c r="N163" s="1741"/>
      <c r="O163" s="1741"/>
      <c r="P163" s="1741"/>
      <c r="Q163" s="1741"/>
      <c r="R163" s="1741"/>
      <c r="S163" s="1741"/>
      <c r="T163" s="1741"/>
      <c r="U163" s="1741"/>
      <c r="V163" s="1741"/>
      <c r="W163" s="1741"/>
      <c r="X163" s="1741"/>
      <c r="Y163" s="1741"/>
      <c r="Z163" s="1741"/>
      <c r="AA163" s="1741"/>
      <c r="AB163" s="1741"/>
      <c r="AC163" s="1741"/>
      <c r="AD163" s="1741"/>
      <c r="AE163" s="1741"/>
      <c r="AF163" s="1741"/>
      <c r="AG163" s="1742"/>
      <c r="AH163" s="1742"/>
      <c r="AI163" s="1742"/>
      <c r="AJ163" s="1742"/>
      <c r="AK163" s="1737" t="str">
        <f t="shared" si="106"/>
        <v/>
      </c>
      <c r="AL163" s="1738" t="str">
        <f t="shared" si="107"/>
        <v/>
      </c>
      <c r="AM163" s="1738" t="str">
        <f t="shared" si="108"/>
        <v/>
      </c>
      <c r="AN163" s="1705" t="str">
        <f t="shared" si="109"/>
        <v/>
      </c>
      <c r="AO163" s="4311"/>
      <c r="AQ163" s="1672">
        <f>+COUNTIF(F163:AJ163,"－")</f>
        <v>0</v>
      </c>
      <c r="AR163" s="1672">
        <f>+COUNTIF(F163:AJ163,"外")</f>
        <v>0</v>
      </c>
    </row>
    <row r="164" spans="2:44" ht="13.8" thickBot="1">
      <c r="B164" s="4306"/>
      <c r="C164" s="4309"/>
      <c r="D164" s="1758"/>
      <c r="E164" s="1751"/>
      <c r="F164" s="1792"/>
      <c r="G164" s="1748"/>
      <c r="H164" s="1748"/>
      <c r="I164" s="1748"/>
      <c r="J164" s="1748"/>
      <c r="K164" s="1748"/>
      <c r="L164" s="1748"/>
      <c r="M164" s="1748"/>
      <c r="N164" s="1748"/>
      <c r="O164" s="1748"/>
      <c r="P164" s="1748"/>
      <c r="Q164" s="1748"/>
      <c r="R164" s="1748"/>
      <c r="S164" s="1748"/>
      <c r="T164" s="1748"/>
      <c r="U164" s="1748"/>
      <c r="V164" s="1748"/>
      <c r="W164" s="1748"/>
      <c r="X164" s="1748"/>
      <c r="Y164" s="1748"/>
      <c r="Z164" s="1748"/>
      <c r="AA164" s="1748"/>
      <c r="AB164" s="1748"/>
      <c r="AC164" s="1748"/>
      <c r="AD164" s="1748"/>
      <c r="AE164" s="1748"/>
      <c r="AF164" s="1748"/>
      <c r="AG164" s="1765"/>
      <c r="AH164" s="1765"/>
      <c r="AI164" s="1765"/>
      <c r="AJ164" s="1765"/>
      <c r="AK164" s="1766" t="str">
        <f t="shared" si="106"/>
        <v/>
      </c>
      <c r="AL164" s="1751" t="str">
        <f t="shared" si="107"/>
        <v/>
      </c>
      <c r="AM164" s="1751" t="str">
        <f t="shared" si="108"/>
        <v/>
      </c>
      <c r="AN164" s="1705" t="str">
        <f t="shared" si="109"/>
        <v/>
      </c>
      <c r="AO164" s="4312"/>
      <c r="AQ164" s="1672">
        <f>+COUNTIF(F164:AJ164,"－")</f>
        <v>0</v>
      </c>
      <c r="AR164" s="1672">
        <f>+COUNTIF(F164:AJ164,"外")</f>
        <v>0</v>
      </c>
    </row>
    <row r="165" spans="2:44" ht="13.8" thickBot="1">
      <c r="B165" s="1767"/>
      <c r="C165" s="1725"/>
      <c r="F165" s="1736"/>
      <c r="G165" s="1736"/>
      <c r="H165" s="1736"/>
      <c r="I165" s="1736"/>
      <c r="J165" s="1736"/>
      <c r="K165" s="1736"/>
      <c r="L165" s="1736"/>
      <c r="M165" s="1736"/>
      <c r="N165" s="1736"/>
      <c r="O165" s="1736"/>
      <c r="P165" s="1736"/>
      <c r="Q165" s="1736"/>
      <c r="R165" s="1736"/>
      <c r="S165" s="1736"/>
      <c r="T165" s="1736"/>
      <c r="U165" s="1736"/>
      <c r="V165" s="1736"/>
      <c r="W165" s="1736"/>
      <c r="X165" s="1736"/>
      <c r="Y165" s="1736"/>
      <c r="Z165" s="1736"/>
      <c r="AA165" s="1736"/>
      <c r="AB165" s="1736"/>
      <c r="AC165" s="1736"/>
      <c r="AD165" s="1736"/>
      <c r="AE165" s="1736"/>
      <c r="AF165" s="1736"/>
      <c r="AG165" s="1736"/>
      <c r="AH165" s="1736"/>
      <c r="AI165" s="1736"/>
      <c r="AJ165" s="1736"/>
      <c r="AK165" s="1768"/>
      <c r="AN165" s="1769" t="s">
        <v>2271</v>
      </c>
      <c r="AO165" s="1770" t="str">
        <f>IF(AO149&gt;=0.285,"OK","NG")</f>
        <v>NG</v>
      </c>
      <c r="AQ165" s="1665"/>
      <c r="AR165" s="1665"/>
    </row>
    <row r="166" spans="2:44">
      <c r="B166" s="1767"/>
      <c r="C166" s="1725"/>
      <c r="F166" s="1736"/>
      <c r="G166" s="1736"/>
      <c r="H166" s="1736"/>
      <c r="I166" s="1736"/>
      <c r="J166" s="1736"/>
      <c r="K166" s="1736"/>
      <c r="L166" s="1736"/>
      <c r="M166" s="1736"/>
      <c r="N166" s="1736"/>
      <c r="O166" s="1736"/>
      <c r="P166" s="1736"/>
      <c r="Q166" s="1736"/>
      <c r="R166" s="1736"/>
      <c r="S166" s="1736"/>
      <c r="T166" s="1736"/>
      <c r="U166" s="1736"/>
      <c r="V166" s="1736"/>
      <c r="W166" s="1736"/>
      <c r="X166" s="1736"/>
      <c r="Y166" s="1736"/>
      <c r="Z166" s="1736"/>
      <c r="AA166" s="1736"/>
      <c r="AB166" s="1736"/>
      <c r="AC166" s="1736"/>
      <c r="AD166" s="1736"/>
      <c r="AE166" s="1736"/>
      <c r="AF166" s="1736"/>
      <c r="AG166" s="1736"/>
      <c r="AH166" s="1736"/>
      <c r="AI166" s="1736"/>
      <c r="AJ166" s="1736"/>
      <c r="AK166" s="1768"/>
      <c r="AN166" s="1795"/>
      <c r="AO166" s="1705"/>
      <c r="AQ166" s="1665"/>
      <c r="AR166" s="1665"/>
    </row>
    <row r="167" spans="2:44" hidden="1">
      <c r="F167" s="1665" t="e">
        <f>YEAR(F170)</f>
        <v>#VALUE!</v>
      </c>
      <c r="G167" s="1665" t="e">
        <f>MONTH(F170)</f>
        <v>#VALUE!</v>
      </c>
    </row>
    <row r="168" spans="2:44">
      <c r="B168" s="4313"/>
      <c r="C168" s="4314"/>
      <c r="D168" s="4315"/>
      <c r="E168" s="1772" t="s">
        <v>2266</v>
      </c>
      <c r="F168" s="4322" t="str">
        <f>F170</f>
        <v/>
      </c>
      <c r="G168" s="4323"/>
      <c r="H168" s="4323"/>
      <c r="I168" s="4323"/>
      <c r="J168" s="4323"/>
      <c r="K168" s="4323"/>
      <c r="L168" s="4323"/>
      <c r="M168" s="4323"/>
      <c r="N168" s="4323"/>
      <c r="O168" s="4323"/>
      <c r="P168" s="4323"/>
      <c r="Q168" s="4323"/>
      <c r="R168" s="4323"/>
      <c r="S168" s="4323"/>
      <c r="T168" s="4323"/>
      <c r="U168" s="4323"/>
      <c r="V168" s="4323"/>
      <c r="W168" s="4323"/>
      <c r="X168" s="4323"/>
      <c r="Y168" s="4323"/>
      <c r="Z168" s="4323"/>
      <c r="AA168" s="4323"/>
      <c r="AB168" s="4323"/>
      <c r="AC168" s="4323"/>
      <c r="AD168" s="4323"/>
      <c r="AE168" s="4323"/>
      <c r="AF168" s="4323"/>
      <c r="AG168" s="4323"/>
      <c r="AH168" s="4323"/>
      <c r="AI168" s="4323"/>
      <c r="AJ168" s="4323"/>
      <c r="AK168" s="4324" t="s">
        <v>2304</v>
      </c>
      <c r="AL168" s="4327" t="s">
        <v>2305</v>
      </c>
      <c r="AM168" s="4330" t="s">
        <v>2283</v>
      </c>
      <c r="AN168" s="4333" t="s">
        <v>2306</v>
      </c>
      <c r="AO168" s="4301" t="s">
        <v>2307</v>
      </c>
      <c r="AQ168" s="4302" t="s">
        <v>2308</v>
      </c>
      <c r="AR168" s="4302" t="s">
        <v>2309</v>
      </c>
    </row>
    <row r="169" spans="2:44" ht="13.5" hidden="1" customHeight="1">
      <c r="B169" s="4316"/>
      <c r="C169" s="4317"/>
      <c r="D169" s="4318"/>
      <c r="E169" s="1773"/>
      <c r="F169" s="1717" t="e">
        <f>DATE($F167,$G167,1)</f>
        <v>#VALUE!</v>
      </c>
      <c r="G169" s="1717" t="e">
        <f t="shared" ref="G169:AJ169" si="110">F169+1</f>
        <v>#VALUE!</v>
      </c>
      <c r="H169" s="1717" t="e">
        <f t="shared" si="110"/>
        <v>#VALUE!</v>
      </c>
      <c r="I169" s="1717" t="e">
        <f t="shared" si="110"/>
        <v>#VALUE!</v>
      </c>
      <c r="J169" s="1717" t="e">
        <f t="shared" si="110"/>
        <v>#VALUE!</v>
      </c>
      <c r="K169" s="1717" t="e">
        <f t="shared" si="110"/>
        <v>#VALUE!</v>
      </c>
      <c r="L169" s="1717" t="e">
        <f t="shared" si="110"/>
        <v>#VALUE!</v>
      </c>
      <c r="M169" s="1717" t="e">
        <f t="shared" si="110"/>
        <v>#VALUE!</v>
      </c>
      <c r="N169" s="1717" t="e">
        <f t="shared" si="110"/>
        <v>#VALUE!</v>
      </c>
      <c r="O169" s="1717" t="e">
        <f t="shared" si="110"/>
        <v>#VALUE!</v>
      </c>
      <c r="P169" s="1717" t="e">
        <f t="shared" si="110"/>
        <v>#VALUE!</v>
      </c>
      <c r="Q169" s="1717" t="e">
        <f t="shared" si="110"/>
        <v>#VALUE!</v>
      </c>
      <c r="R169" s="1717" t="e">
        <f t="shared" si="110"/>
        <v>#VALUE!</v>
      </c>
      <c r="S169" s="1717" t="e">
        <f t="shared" si="110"/>
        <v>#VALUE!</v>
      </c>
      <c r="T169" s="1717" t="e">
        <f t="shared" si="110"/>
        <v>#VALUE!</v>
      </c>
      <c r="U169" s="1717" t="e">
        <f t="shared" si="110"/>
        <v>#VALUE!</v>
      </c>
      <c r="V169" s="1717" t="e">
        <f t="shared" si="110"/>
        <v>#VALUE!</v>
      </c>
      <c r="W169" s="1717" t="e">
        <f t="shared" si="110"/>
        <v>#VALUE!</v>
      </c>
      <c r="X169" s="1717" t="e">
        <f t="shared" si="110"/>
        <v>#VALUE!</v>
      </c>
      <c r="Y169" s="1717" t="e">
        <f t="shared" si="110"/>
        <v>#VALUE!</v>
      </c>
      <c r="Z169" s="1717" t="e">
        <f t="shared" si="110"/>
        <v>#VALUE!</v>
      </c>
      <c r="AA169" s="1717" t="e">
        <f t="shared" si="110"/>
        <v>#VALUE!</v>
      </c>
      <c r="AB169" s="1717" t="e">
        <f t="shared" si="110"/>
        <v>#VALUE!</v>
      </c>
      <c r="AC169" s="1717" t="e">
        <f t="shared" si="110"/>
        <v>#VALUE!</v>
      </c>
      <c r="AD169" s="1717" t="e">
        <f t="shared" si="110"/>
        <v>#VALUE!</v>
      </c>
      <c r="AE169" s="1717" t="e">
        <f t="shared" si="110"/>
        <v>#VALUE!</v>
      </c>
      <c r="AF169" s="1717" t="e">
        <f t="shared" si="110"/>
        <v>#VALUE!</v>
      </c>
      <c r="AG169" s="1717" t="e">
        <f t="shared" si="110"/>
        <v>#VALUE!</v>
      </c>
      <c r="AH169" s="1717" t="e">
        <f t="shared" si="110"/>
        <v>#VALUE!</v>
      </c>
      <c r="AI169" s="1717" t="e">
        <f t="shared" si="110"/>
        <v>#VALUE!</v>
      </c>
      <c r="AJ169" s="1717" t="e">
        <f t="shared" si="110"/>
        <v>#VALUE!</v>
      </c>
      <c r="AK169" s="4325"/>
      <c r="AL169" s="4328"/>
      <c r="AM169" s="4331"/>
      <c r="AN169" s="4333"/>
      <c r="AO169" s="4301"/>
      <c r="AQ169" s="4302"/>
      <c r="AR169" s="4302"/>
    </row>
    <row r="170" spans="2:44">
      <c r="B170" s="4316"/>
      <c r="C170" s="4317"/>
      <c r="D170" s="4318"/>
      <c r="E170" s="1774" t="s">
        <v>2267</v>
      </c>
      <c r="F170" s="1775" t="str">
        <f>IF(EDATE(F145,1)&gt;$F$7,"",EDATE(F145,1))</f>
        <v/>
      </c>
      <c r="G170" s="1717" t="e">
        <f t="shared" ref="G170:AJ170" si="111">IF(G169&gt;$F$7,"",IF(F170=EOMONTH(DATE($F167,$G167,1),0),"",IF(F170="","",F170+1)))</f>
        <v>#VALUE!</v>
      </c>
      <c r="H170" s="1717" t="e">
        <f t="shared" si="111"/>
        <v>#VALUE!</v>
      </c>
      <c r="I170" s="1717" t="e">
        <f t="shared" si="111"/>
        <v>#VALUE!</v>
      </c>
      <c r="J170" s="1717" t="e">
        <f t="shared" si="111"/>
        <v>#VALUE!</v>
      </c>
      <c r="K170" s="1717" t="e">
        <f t="shared" si="111"/>
        <v>#VALUE!</v>
      </c>
      <c r="L170" s="1717" t="e">
        <f t="shared" si="111"/>
        <v>#VALUE!</v>
      </c>
      <c r="M170" s="1717" t="e">
        <f t="shared" si="111"/>
        <v>#VALUE!</v>
      </c>
      <c r="N170" s="1717" t="e">
        <f t="shared" si="111"/>
        <v>#VALUE!</v>
      </c>
      <c r="O170" s="1717" t="e">
        <f t="shared" si="111"/>
        <v>#VALUE!</v>
      </c>
      <c r="P170" s="1717" t="e">
        <f t="shared" si="111"/>
        <v>#VALUE!</v>
      </c>
      <c r="Q170" s="1717" t="e">
        <f t="shared" si="111"/>
        <v>#VALUE!</v>
      </c>
      <c r="R170" s="1717" t="e">
        <f t="shared" si="111"/>
        <v>#VALUE!</v>
      </c>
      <c r="S170" s="1717" t="e">
        <f t="shared" si="111"/>
        <v>#VALUE!</v>
      </c>
      <c r="T170" s="1717" t="e">
        <f t="shared" si="111"/>
        <v>#VALUE!</v>
      </c>
      <c r="U170" s="1717" t="e">
        <f t="shared" si="111"/>
        <v>#VALUE!</v>
      </c>
      <c r="V170" s="1717" t="e">
        <f t="shared" si="111"/>
        <v>#VALUE!</v>
      </c>
      <c r="W170" s="1717" t="e">
        <f t="shared" si="111"/>
        <v>#VALUE!</v>
      </c>
      <c r="X170" s="1717" t="e">
        <f t="shared" si="111"/>
        <v>#VALUE!</v>
      </c>
      <c r="Y170" s="1717" t="e">
        <f t="shared" si="111"/>
        <v>#VALUE!</v>
      </c>
      <c r="Z170" s="1717" t="e">
        <f t="shared" si="111"/>
        <v>#VALUE!</v>
      </c>
      <c r="AA170" s="1717" t="e">
        <f t="shared" si="111"/>
        <v>#VALUE!</v>
      </c>
      <c r="AB170" s="1717" t="e">
        <f t="shared" si="111"/>
        <v>#VALUE!</v>
      </c>
      <c r="AC170" s="1717" t="e">
        <f t="shared" si="111"/>
        <v>#VALUE!</v>
      </c>
      <c r="AD170" s="1717" t="e">
        <f t="shared" si="111"/>
        <v>#VALUE!</v>
      </c>
      <c r="AE170" s="1717" t="e">
        <f t="shared" si="111"/>
        <v>#VALUE!</v>
      </c>
      <c r="AF170" s="1717" t="e">
        <f t="shared" si="111"/>
        <v>#VALUE!</v>
      </c>
      <c r="AG170" s="1717" t="e">
        <f t="shared" si="111"/>
        <v>#VALUE!</v>
      </c>
      <c r="AH170" s="1717" t="e">
        <f t="shared" si="111"/>
        <v>#VALUE!</v>
      </c>
      <c r="AI170" s="1717" t="e">
        <f t="shared" si="111"/>
        <v>#VALUE!</v>
      </c>
      <c r="AJ170" s="1717" t="e">
        <f t="shared" si="111"/>
        <v>#VALUE!</v>
      </c>
      <c r="AK170" s="4325"/>
      <c r="AL170" s="4328"/>
      <c r="AM170" s="4331"/>
      <c r="AN170" s="4333"/>
      <c r="AO170" s="4301"/>
      <c r="AQ170" s="4302"/>
      <c r="AR170" s="4302"/>
    </row>
    <row r="171" spans="2:44">
      <c r="B171" s="4319"/>
      <c r="C171" s="4320"/>
      <c r="D171" s="4321"/>
      <c r="E171" s="1712" t="s">
        <v>1060</v>
      </c>
      <c r="F171" s="1776" t="str">
        <f>IFERROR(TEXT(WEEKDAY(+F170),"aaa"),"")</f>
        <v/>
      </c>
      <c r="G171" s="1776" t="str">
        <f t="shared" ref="G171:AJ171" si="112">IFERROR(TEXT(WEEKDAY(+G170),"aaa"),"")</f>
        <v/>
      </c>
      <c r="H171" s="1776" t="str">
        <f t="shared" si="112"/>
        <v/>
      </c>
      <c r="I171" s="1776" t="str">
        <f t="shared" si="112"/>
        <v/>
      </c>
      <c r="J171" s="1776" t="str">
        <f t="shared" si="112"/>
        <v/>
      </c>
      <c r="K171" s="1776" t="str">
        <f t="shared" si="112"/>
        <v/>
      </c>
      <c r="L171" s="1776" t="str">
        <f t="shared" si="112"/>
        <v/>
      </c>
      <c r="M171" s="1776" t="str">
        <f t="shared" si="112"/>
        <v/>
      </c>
      <c r="N171" s="1776" t="str">
        <f t="shared" si="112"/>
        <v/>
      </c>
      <c r="O171" s="1776" t="str">
        <f t="shared" si="112"/>
        <v/>
      </c>
      <c r="P171" s="1776" t="str">
        <f t="shared" si="112"/>
        <v/>
      </c>
      <c r="Q171" s="1776" t="str">
        <f t="shared" si="112"/>
        <v/>
      </c>
      <c r="R171" s="1776" t="str">
        <f t="shared" si="112"/>
        <v/>
      </c>
      <c r="S171" s="1776" t="str">
        <f t="shared" si="112"/>
        <v/>
      </c>
      <c r="T171" s="1776" t="str">
        <f t="shared" si="112"/>
        <v/>
      </c>
      <c r="U171" s="1776" t="str">
        <f t="shared" si="112"/>
        <v/>
      </c>
      <c r="V171" s="1776" t="str">
        <f t="shared" si="112"/>
        <v/>
      </c>
      <c r="W171" s="1776" t="str">
        <f t="shared" si="112"/>
        <v/>
      </c>
      <c r="X171" s="1776" t="str">
        <f t="shared" si="112"/>
        <v/>
      </c>
      <c r="Y171" s="1776" t="str">
        <f t="shared" si="112"/>
        <v/>
      </c>
      <c r="Z171" s="1776" t="str">
        <f t="shared" si="112"/>
        <v/>
      </c>
      <c r="AA171" s="1776" t="str">
        <f t="shared" si="112"/>
        <v/>
      </c>
      <c r="AB171" s="1776" t="str">
        <f t="shared" si="112"/>
        <v/>
      </c>
      <c r="AC171" s="1776" t="str">
        <f t="shared" si="112"/>
        <v/>
      </c>
      <c r="AD171" s="1776" t="str">
        <f t="shared" si="112"/>
        <v/>
      </c>
      <c r="AE171" s="1776" t="str">
        <f t="shared" si="112"/>
        <v/>
      </c>
      <c r="AF171" s="1776" t="str">
        <f t="shared" si="112"/>
        <v/>
      </c>
      <c r="AG171" s="1776" t="str">
        <f t="shared" si="112"/>
        <v/>
      </c>
      <c r="AH171" s="1776" t="str">
        <f t="shared" si="112"/>
        <v/>
      </c>
      <c r="AI171" s="1776" t="str">
        <f t="shared" si="112"/>
        <v/>
      </c>
      <c r="AJ171" s="1776" t="str">
        <f t="shared" si="112"/>
        <v/>
      </c>
      <c r="AK171" s="4325"/>
      <c r="AL171" s="4328"/>
      <c r="AM171" s="4331"/>
      <c r="AN171" s="4333"/>
      <c r="AO171" s="4301"/>
      <c r="AQ171" s="4302"/>
      <c r="AR171" s="4302"/>
    </row>
    <row r="172" spans="2:44" ht="21" customHeight="1">
      <c r="B172" s="1777" t="s">
        <v>2310</v>
      </c>
      <c r="C172" s="1778" t="s">
        <v>2280</v>
      </c>
      <c r="D172" s="1728" t="s">
        <v>2281</v>
      </c>
      <c r="E172" s="1729" t="s">
        <v>2270</v>
      </c>
      <c r="F172" s="1730"/>
      <c r="G172" s="1731"/>
      <c r="H172" s="1731"/>
      <c r="I172" s="1731"/>
      <c r="J172" s="1731"/>
      <c r="K172" s="1731"/>
      <c r="L172" s="1731"/>
      <c r="M172" s="1731"/>
      <c r="N172" s="1731"/>
      <c r="O172" s="1731"/>
      <c r="P172" s="1731"/>
      <c r="Q172" s="1731"/>
      <c r="R172" s="1731"/>
      <c r="S172" s="1731"/>
      <c r="T172" s="1731"/>
      <c r="U172" s="1731"/>
      <c r="V172" s="1731"/>
      <c r="W172" s="1731"/>
      <c r="X172" s="1731"/>
      <c r="Y172" s="1731"/>
      <c r="Z172" s="1731"/>
      <c r="AA172" s="1731"/>
      <c r="AB172" s="1731"/>
      <c r="AC172" s="1731"/>
      <c r="AD172" s="1731"/>
      <c r="AE172" s="1731"/>
      <c r="AF172" s="1731"/>
      <c r="AG172" s="1753"/>
      <c r="AH172" s="1753"/>
      <c r="AI172" s="1753"/>
      <c r="AJ172" s="1753"/>
      <c r="AK172" s="4326"/>
      <c r="AL172" s="4329"/>
      <c r="AM172" s="4332"/>
      <c r="AN172" s="1674" t="s">
        <v>2292</v>
      </c>
      <c r="AO172" s="1673" t="s">
        <v>2293</v>
      </c>
      <c r="AQ172" s="4303"/>
      <c r="AR172" s="4303"/>
    </row>
    <row r="173" spans="2:44" ht="13.5" customHeight="1">
      <c r="B173" s="4304" t="s">
        <v>2294</v>
      </c>
      <c r="C173" s="4307" t="s">
        <v>2295</v>
      </c>
      <c r="D173" s="1732" t="s">
        <v>2296</v>
      </c>
      <c r="E173" s="1733"/>
      <c r="F173" s="1734"/>
      <c r="G173" s="1735"/>
      <c r="H173" s="1735"/>
      <c r="I173" s="1735"/>
      <c r="J173" s="1786"/>
      <c r="K173" s="1786"/>
      <c r="L173" s="1786"/>
      <c r="M173" s="1786"/>
      <c r="N173" s="1735"/>
      <c r="O173" s="1735"/>
      <c r="P173" s="1786"/>
      <c r="Q173" s="1786"/>
      <c r="R173" s="1786"/>
      <c r="S173" s="1786"/>
      <c r="T173" s="1786"/>
      <c r="U173" s="1735"/>
      <c r="V173" s="1735"/>
      <c r="W173" s="1786"/>
      <c r="X173" s="1786"/>
      <c r="Y173" s="1786"/>
      <c r="Z173" s="1786"/>
      <c r="AA173" s="1786"/>
      <c r="AB173" s="1735"/>
      <c r="AC173" s="1735"/>
      <c r="AD173" s="1786"/>
      <c r="AE173" s="1786"/>
      <c r="AF173" s="1786"/>
      <c r="AG173" s="1786"/>
      <c r="AH173" s="1786"/>
      <c r="AI173" s="1786"/>
      <c r="AJ173" s="1791"/>
      <c r="AK173" s="1737">
        <f>IF(D173="","",COUNT($F$170:$AJ$170)-AL173)</f>
        <v>0</v>
      </c>
      <c r="AL173" s="1738">
        <f>IF(D173="","",AQ173+AR173)</f>
        <v>0</v>
      </c>
      <c r="AM173" s="1738">
        <f>IF(D173="","",COUNTIF(F173:AJ173,"休"))</f>
        <v>0</v>
      </c>
      <c r="AN173" s="1705" t="str">
        <f>IF(D173="","",IFERROR(ROUND(AM173/AK173,3),""))</f>
        <v/>
      </c>
      <c r="AO173" s="4310" t="e">
        <f>ROUND(AVERAGE(AN173:AN188),3)</f>
        <v>#DIV/0!</v>
      </c>
      <c r="AQ173" s="1672">
        <f>+COUNTIF(F173:AJ173,"－")</f>
        <v>0</v>
      </c>
      <c r="AR173" s="1672">
        <f>+COUNTIF(F173:AJ173,"外")</f>
        <v>0</v>
      </c>
    </row>
    <row r="174" spans="2:44" ht="13.5" customHeight="1">
      <c r="B174" s="4305"/>
      <c r="C174" s="4308"/>
      <c r="D174" s="1739" t="s">
        <v>2297</v>
      </c>
      <c r="E174" s="1733"/>
      <c r="F174" s="1781"/>
      <c r="G174" s="1741"/>
      <c r="H174" s="1759"/>
      <c r="I174" s="1759"/>
      <c r="J174" s="1759"/>
      <c r="K174" s="1759"/>
      <c r="L174" s="1749"/>
      <c r="M174" s="1749"/>
      <c r="N174" s="1749"/>
      <c r="O174" s="1759"/>
      <c r="P174" s="1759"/>
      <c r="Q174" s="1759"/>
      <c r="R174" s="1759"/>
      <c r="S174" s="1749"/>
      <c r="T174" s="1749"/>
      <c r="U174" s="1749"/>
      <c r="V174" s="1759"/>
      <c r="W174" s="1759"/>
      <c r="X174" s="1759"/>
      <c r="Y174" s="1759"/>
      <c r="Z174" s="1749"/>
      <c r="AA174" s="1749"/>
      <c r="AB174" s="1749"/>
      <c r="AC174" s="1759"/>
      <c r="AD174" s="1759"/>
      <c r="AE174" s="1759"/>
      <c r="AF174" s="1759"/>
      <c r="AG174" s="1749"/>
      <c r="AH174" s="1749"/>
      <c r="AI174" s="1749"/>
      <c r="AJ174" s="1782"/>
      <c r="AK174" s="1737">
        <f t="shared" ref="AK174:AK178" si="113">IF(D174="","",COUNT($F$170:$AJ$170)-AL174)</f>
        <v>0</v>
      </c>
      <c r="AL174" s="1738">
        <f t="shared" ref="AL174:AL178" si="114">IF(D174="","",AQ174+AR174)</f>
        <v>0</v>
      </c>
      <c r="AM174" s="1738">
        <f t="shared" ref="AM174:AM178" si="115">IF(D174="","",COUNTIF(F174:AJ174,"休"))</f>
        <v>0</v>
      </c>
      <c r="AN174" s="1705" t="str">
        <f t="shared" ref="AN174:AN178" si="116">IF(D174="","",IFERROR(ROUND(AM174/AK174,3),""))</f>
        <v/>
      </c>
      <c r="AO174" s="4311"/>
      <c r="AQ174" s="1672">
        <f>+COUNTIF(F174:AJ174,"－")</f>
        <v>0</v>
      </c>
      <c r="AR174" s="1672">
        <f>+COUNTIF(F174:AJ174,"外")</f>
        <v>0</v>
      </c>
    </row>
    <row r="175" spans="2:44">
      <c r="B175" s="4305"/>
      <c r="C175" s="4308"/>
      <c r="D175" s="1744" t="s">
        <v>2298</v>
      </c>
      <c r="E175" s="1733"/>
      <c r="F175" s="1781"/>
      <c r="G175" s="1741"/>
      <c r="H175" s="1741"/>
      <c r="I175" s="1741"/>
      <c r="J175" s="1741"/>
      <c r="K175" s="1741"/>
      <c r="L175" s="1741"/>
      <c r="M175" s="1741"/>
      <c r="N175" s="1741"/>
      <c r="O175" s="1741"/>
      <c r="P175" s="1741"/>
      <c r="Q175" s="1741"/>
      <c r="R175" s="1741"/>
      <c r="S175" s="1741"/>
      <c r="T175" s="1741"/>
      <c r="U175" s="1741"/>
      <c r="V175" s="1741"/>
      <c r="W175" s="1741"/>
      <c r="X175" s="1741"/>
      <c r="Y175" s="1741"/>
      <c r="Z175" s="1741"/>
      <c r="AA175" s="1741"/>
      <c r="AB175" s="1741"/>
      <c r="AC175" s="1741"/>
      <c r="AD175" s="1741"/>
      <c r="AE175" s="1741"/>
      <c r="AF175" s="1741"/>
      <c r="AG175" s="1782"/>
      <c r="AH175" s="1782"/>
      <c r="AI175" s="1782"/>
      <c r="AJ175" s="1782"/>
      <c r="AK175" s="1737">
        <f t="shared" si="113"/>
        <v>0</v>
      </c>
      <c r="AL175" s="1738">
        <f t="shared" si="114"/>
        <v>0</v>
      </c>
      <c r="AM175" s="1738">
        <f t="shared" si="115"/>
        <v>0</v>
      </c>
      <c r="AN175" s="1705" t="str">
        <f t="shared" si="116"/>
        <v/>
      </c>
      <c r="AO175" s="4311"/>
      <c r="AQ175" s="1672">
        <f>+COUNTIF(F175:AJ175,"－")</f>
        <v>0</v>
      </c>
      <c r="AR175" s="1672">
        <f t="shared" ref="AR175:AR178" si="117">+COUNTIF(F175:AJ175,"外")</f>
        <v>0</v>
      </c>
    </row>
    <row r="176" spans="2:44">
      <c r="B176" s="4305"/>
      <c r="C176" s="4308"/>
      <c r="D176" s="1744" t="s">
        <v>2299</v>
      </c>
      <c r="E176" s="1711"/>
      <c r="F176" s="1781"/>
      <c r="G176" s="1741"/>
      <c r="H176" s="1741"/>
      <c r="I176" s="1741"/>
      <c r="J176" s="1741"/>
      <c r="K176" s="1741"/>
      <c r="L176" s="1741"/>
      <c r="M176" s="1741"/>
      <c r="N176" s="1741"/>
      <c r="O176" s="1741"/>
      <c r="P176" s="1741"/>
      <c r="Q176" s="1741"/>
      <c r="R176" s="1741"/>
      <c r="S176" s="1741"/>
      <c r="T176" s="1741"/>
      <c r="U176" s="1741"/>
      <c r="V176" s="1741"/>
      <c r="W176" s="1741"/>
      <c r="X176" s="1741"/>
      <c r="Y176" s="1741"/>
      <c r="Z176" s="1741"/>
      <c r="AA176" s="1741"/>
      <c r="AB176" s="1741"/>
      <c r="AC176" s="1741"/>
      <c r="AD176" s="1741"/>
      <c r="AE176" s="1741"/>
      <c r="AF176" s="1741"/>
      <c r="AG176" s="1741"/>
      <c r="AH176" s="1782"/>
      <c r="AI176" s="1782"/>
      <c r="AJ176" s="1782"/>
      <c r="AK176" s="1737">
        <f t="shared" si="113"/>
        <v>0</v>
      </c>
      <c r="AL176" s="1738">
        <f t="shared" si="114"/>
        <v>0</v>
      </c>
      <c r="AM176" s="1738">
        <f t="shared" si="115"/>
        <v>0</v>
      </c>
      <c r="AN176" s="1705" t="str">
        <f t="shared" si="116"/>
        <v/>
      </c>
      <c r="AO176" s="4311"/>
      <c r="AQ176" s="1672">
        <f>+COUNTIF(F176:AJ176,"－")</f>
        <v>0</v>
      </c>
      <c r="AR176" s="1672">
        <f t="shared" si="117"/>
        <v>0</v>
      </c>
    </row>
    <row r="177" spans="2:44">
      <c r="B177" s="4305"/>
      <c r="C177" s="4308"/>
      <c r="D177" s="1744" t="s">
        <v>2300</v>
      </c>
      <c r="E177" s="1733"/>
      <c r="F177" s="1781"/>
      <c r="G177" s="1741"/>
      <c r="H177" s="1741"/>
      <c r="I177" s="1741"/>
      <c r="J177" s="1741"/>
      <c r="K177" s="1741"/>
      <c r="L177" s="1741"/>
      <c r="M177" s="1741"/>
      <c r="N177" s="1741"/>
      <c r="O177" s="1741"/>
      <c r="P177" s="1741"/>
      <c r="Q177" s="1741"/>
      <c r="R177" s="1741"/>
      <c r="S177" s="1741"/>
      <c r="T177" s="1741"/>
      <c r="U177" s="1741"/>
      <c r="V177" s="1741"/>
      <c r="W177" s="1741"/>
      <c r="X177" s="1741"/>
      <c r="Y177" s="1741"/>
      <c r="Z177" s="1741"/>
      <c r="AA177" s="1741"/>
      <c r="AB177" s="1741"/>
      <c r="AC177" s="1741"/>
      <c r="AD177" s="1741"/>
      <c r="AE177" s="1741"/>
      <c r="AF177" s="1741"/>
      <c r="AG177" s="1741"/>
      <c r="AH177" s="1741"/>
      <c r="AI177" s="1741"/>
      <c r="AJ177" s="1741"/>
      <c r="AK177" s="1737">
        <f t="shared" si="113"/>
        <v>0</v>
      </c>
      <c r="AL177" s="1738">
        <f t="shared" si="114"/>
        <v>0</v>
      </c>
      <c r="AM177" s="1738">
        <f t="shared" si="115"/>
        <v>0</v>
      </c>
      <c r="AN177" s="1705" t="str">
        <f t="shared" si="116"/>
        <v/>
      </c>
      <c r="AO177" s="4311"/>
      <c r="AQ177" s="1672">
        <f t="shared" ref="AQ177:AQ178" si="118">+COUNTIF(F177:AJ177,"－")</f>
        <v>0</v>
      </c>
      <c r="AR177" s="1672">
        <f t="shared" si="117"/>
        <v>0</v>
      </c>
    </row>
    <row r="178" spans="2:44">
      <c r="B178" s="4306"/>
      <c r="C178" s="4309"/>
      <c r="D178" s="1745">
        <f>E$29</f>
        <v>0</v>
      </c>
      <c r="E178" s="1746"/>
      <c r="F178" s="1792"/>
      <c r="G178" s="1749"/>
      <c r="H178" s="1749"/>
      <c r="I178" s="1749"/>
      <c r="J178" s="1749"/>
      <c r="K178" s="1749"/>
      <c r="L178" s="1749"/>
      <c r="M178" s="1749"/>
      <c r="N178" s="1749"/>
      <c r="O178" s="1749"/>
      <c r="P178" s="1749"/>
      <c r="Q178" s="1749"/>
      <c r="R178" s="1749"/>
      <c r="S178" s="1749"/>
      <c r="T178" s="1749"/>
      <c r="U178" s="1749"/>
      <c r="V178" s="1749"/>
      <c r="W178" s="1749"/>
      <c r="X178" s="1749"/>
      <c r="Y178" s="1749"/>
      <c r="Z178" s="1749"/>
      <c r="AA178" s="1749"/>
      <c r="AB178" s="1749"/>
      <c r="AC178" s="1749"/>
      <c r="AD178" s="1749"/>
      <c r="AE178" s="1749"/>
      <c r="AF178" s="1749"/>
      <c r="AG178" s="1750"/>
      <c r="AH178" s="1750"/>
      <c r="AI178" s="1750"/>
      <c r="AJ178" s="1750"/>
      <c r="AK178" s="1737">
        <f t="shared" si="113"/>
        <v>0</v>
      </c>
      <c r="AL178" s="1738">
        <f t="shared" si="114"/>
        <v>0</v>
      </c>
      <c r="AM178" s="1751">
        <f t="shared" si="115"/>
        <v>0</v>
      </c>
      <c r="AN178" s="1705" t="str">
        <f t="shared" si="116"/>
        <v/>
      </c>
      <c r="AO178" s="4311"/>
      <c r="AQ178" s="1672">
        <f t="shared" si="118"/>
        <v>0</v>
      </c>
      <c r="AR178" s="1672">
        <f t="shared" si="117"/>
        <v>0</v>
      </c>
    </row>
    <row r="179" spans="2:44" ht="15" customHeight="1">
      <c r="B179" s="4304" t="s">
        <v>2301</v>
      </c>
      <c r="C179" s="4307" t="s">
        <v>2302</v>
      </c>
      <c r="D179" s="1728" t="s">
        <v>2281</v>
      </c>
      <c r="E179" s="1752" t="s">
        <v>2270</v>
      </c>
      <c r="F179" s="1730"/>
      <c r="G179" s="1731"/>
      <c r="H179" s="1731"/>
      <c r="I179" s="1731"/>
      <c r="J179" s="1731"/>
      <c r="K179" s="1731"/>
      <c r="L179" s="1731"/>
      <c r="M179" s="1731"/>
      <c r="N179" s="1731"/>
      <c r="O179" s="1731"/>
      <c r="P179" s="1731"/>
      <c r="Q179" s="1731"/>
      <c r="R179" s="1731"/>
      <c r="S179" s="1731"/>
      <c r="T179" s="1731"/>
      <c r="U179" s="1731"/>
      <c r="V179" s="1731"/>
      <c r="W179" s="1731"/>
      <c r="X179" s="1731"/>
      <c r="Y179" s="1731"/>
      <c r="Z179" s="1731"/>
      <c r="AA179" s="1731"/>
      <c r="AB179" s="1731"/>
      <c r="AC179" s="1731"/>
      <c r="AD179" s="1731"/>
      <c r="AE179" s="1731"/>
      <c r="AF179" s="1731"/>
      <c r="AG179" s="1753"/>
      <c r="AH179" s="1753"/>
      <c r="AI179" s="1753"/>
      <c r="AJ179" s="1753"/>
      <c r="AK179" s="1754"/>
      <c r="AL179" s="1672"/>
      <c r="AM179" s="1721"/>
      <c r="AN179" s="1755"/>
      <c r="AO179" s="4311"/>
    </row>
    <row r="180" spans="2:44">
      <c r="B180" s="4305"/>
      <c r="C180" s="4308"/>
      <c r="D180" s="1756" t="s">
        <v>2296</v>
      </c>
      <c r="E180" s="1733"/>
      <c r="F180" s="1779"/>
      <c r="G180" s="1786"/>
      <c r="H180" s="1786"/>
      <c r="I180" s="1786"/>
      <c r="J180" s="1786"/>
      <c r="K180" s="1786"/>
      <c r="L180" s="1786"/>
      <c r="M180" s="1786"/>
      <c r="N180" s="1786"/>
      <c r="O180" s="1786"/>
      <c r="P180" s="1786"/>
      <c r="Q180" s="1786"/>
      <c r="R180" s="1786"/>
      <c r="S180" s="1786"/>
      <c r="T180" s="1786"/>
      <c r="U180" s="1786"/>
      <c r="V180" s="1786"/>
      <c r="W180" s="1786"/>
      <c r="X180" s="1786"/>
      <c r="Y180" s="1786"/>
      <c r="Z180" s="1786"/>
      <c r="AA180" s="1786"/>
      <c r="AB180" s="1786"/>
      <c r="AC180" s="1786"/>
      <c r="AD180" s="1786"/>
      <c r="AE180" s="1786"/>
      <c r="AF180" s="1786"/>
      <c r="AG180" s="1786"/>
      <c r="AH180" s="1786"/>
      <c r="AI180" s="1786"/>
      <c r="AJ180" s="1786"/>
      <c r="AK180" s="1737">
        <f>IF(D180="","",COUNT($F$170:$AJ$170)-AL180)</f>
        <v>0</v>
      </c>
      <c r="AL180" s="1738">
        <f>IF(D180="","",AQ180+AR180)</f>
        <v>0</v>
      </c>
      <c r="AM180" s="1738">
        <f>IF(D180="","",COUNTIF(F180:AJ180,"休"))</f>
        <v>0</v>
      </c>
      <c r="AN180" s="1705" t="str">
        <f>IF(D180="","",IFERROR(ROUND(AM180/AK180,3),""))</f>
        <v/>
      </c>
      <c r="AO180" s="4311"/>
      <c r="AQ180" s="1672">
        <f>+COUNTIF(F180:AJ180,"－")</f>
        <v>0</v>
      </c>
      <c r="AR180" s="1672">
        <f>+COUNTIF(F180:AJ180,"外")</f>
        <v>0</v>
      </c>
    </row>
    <row r="181" spans="2:44">
      <c r="B181" s="4305"/>
      <c r="C181" s="4308"/>
      <c r="D181" s="1739" t="s">
        <v>2297</v>
      </c>
      <c r="E181" s="1757"/>
      <c r="F181" s="1788"/>
      <c r="G181" s="1749"/>
      <c r="H181" s="1759"/>
      <c r="I181" s="1759"/>
      <c r="J181" s="1749"/>
      <c r="K181" s="1749"/>
      <c r="L181" s="1749"/>
      <c r="M181" s="1749"/>
      <c r="N181" s="1749"/>
      <c r="O181" s="1759"/>
      <c r="P181" s="1759"/>
      <c r="Q181" s="1749"/>
      <c r="R181" s="1749"/>
      <c r="S181" s="1749"/>
      <c r="T181" s="1749"/>
      <c r="U181" s="1749"/>
      <c r="V181" s="1759"/>
      <c r="W181" s="1759"/>
      <c r="X181" s="1749"/>
      <c r="Y181" s="1749"/>
      <c r="Z181" s="1749"/>
      <c r="AA181" s="1749"/>
      <c r="AB181" s="1749"/>
      <c r="AC181" s="1759"/>
      <c r="AD181" s="1759"/>
      <c r="AE181" s="1749"/>
      <c r="AF181" s="1749"/>
      <c r="AG181" s="1749"/>
      <c r="AH181" s="1749"/>
      <c r="AI181" s="1749"/>
      <c r="AJ181" s="1749"/>
      <c r="AK181" s="1737">
        <f t="shared" ref="AK181:AK183" si="119">IF(D181="","",COUNT($F$170:$AJ$170)-AL181)</f>
        <v>0</v>
      </c>
      <c r="AL181" s="1738">
        <f t="shared" ref="AL181:AL183" si="120">IF(D181="","",AQ181+AR181)</f>
        <v>0</v>
      </c>
      <c r="AM181" s="1738">
        <f t="shared" ref="AM181:AM183" si="121">IF(D181="","",COUNTIF(F181:AJ181,"休"))</f>
        <v>0</v>
      </c>
      <c r="AN181" s="1705" t="str">
        <f t="shared" ref="AN181:AN183" si="122">IF(D181="","",IFERROR(ROUND(AM181/AK181,3),""))</f>
        <v/>
      </c>
      <c r="AO181" s="4311"/>
      <c r="AQ181" s="1672">
        <f>+COUNTIF(F181:AJ181,"－")</f>
        <v>0</v>
      </c>
      <c r="AR181" s="1672">
        <f>+COUNTIF(F181:AJ181,"外")</f>
        <v>0</v>
      </c>
    </row>
    <row r="182" spans="2:44">
      <c r="B182" s="4305"/>
      <c r="C182" s="4308"/>
      <c r="E182" s="1757"/>
      <c r="F182" s="1781"/>
      <c r="G182" s="1741"/>
      <c r="H182" s="1741"/>
      <c r="I182" s="1741"/>
      <c r="J182" s="1741"/>
      <c r="K182" s="1741"/>
      <c r="L182" s="1741"/>
      <c r="M182" s="1741"/>
      <c r="N182" s="1741"/>
      <c r="O182" s="1741"/>
      <c r="P182" s="1741"/>
      <c r="Q182" s="1741"/>
      <c r="R182" s="1741"/>
      <c r="S182" s="1741"/>
      <c r="T182" s="1741"/>
      <c r="U182" s="1741"/>
      <c r="V182" s="1741"/>
      <c r="W182" s="1741"/>
      <c r="X182" s="1741"/>
      <c r="Y182" s="1741"/>
      <c r="Z182" s="1741"/>
      <c r="AA182" s="1741"/>
      <c r="AB182" s="1741"/>
      <c r="AC182" s="1741"/>
      <c r="AD182" s="1741"/>
      <c r="AE182" s="1741"/>
      <c r="AF182" s="1741"/>
      <c r="AG182" s="1742"/>
      <c r="AH182" s="1742"/>
      <c r="AI182" s="1742"/>
      <c r="AJ182" s="1742"/>
      <c r="AK182" s="1737" t="str">
        <f t="shared" si="119"/>
        <v/>
      </c>
      <c r="AL182" s="1738" t="str">
        <f t="shared" si="120"/>
        <v/>
      </c>
      <c r="AM182" s="1738" t="str">
        <f t="shared" si="121"/>
        <v/>
      </c>
      <c r="AN182" s="1705" t="str">
        <f t="shared" si="122"/>
        <v/>
      </c>
      <c r="AO182" s="4311"/>
      <c r="AQ182" s="1672">
        <f>+COUNTIF(F182:AJ182,"－")</f>
        <v>0</v>
      </c>
      <c r="AR182" s="1672">
        <f>+COUNTIF(F182:AJ182,"外")</f>
        <v>0</v>
      </c>
    </row>
    <row r="183" spans="2:44">
      <c r="B183" s="4305"/>
      <c r="C183" s="4309"/>
      <c r="D183" s="1758"/>
      <c r="E183" s="1751"/>
      <c r="F183" s="1793"/>
      <c r="G183" s="1759"/>
      <c r="H183" s="1759"/>
      <c r="I183" s="1759"/>
      <c r="J183" s="1759"/>
      <c r="K183" s="1759"/>
      <c r="L183" s="1759"/>
      <c r="M183" s="1759"/>
      <c r="N183" s="1759"/>
      <c r="O183" s="1759"/>
      <c r="P183" s="1759"/>
      <c r="Q183" s="1759"/>
      <c r="R183" s="1759"/>
      <c r="S183" s="1759"/>
      <c r="T183" s="1759"/>
      <c r="U183" s="1759"/>
      <c r="V183" s="1759"/>
      <c r="W183" s="1759"/>
      <c r="X183" s="1759"/>
      <c r="Y183" s="1759"/>
      <c r="Z183" s="1759"/>
      <c r="AA183" s="1759"/>
      <c r="AB183" s="1759"/>
      <c r="AC183" s="1759"/>
      <c r="AD183" s="1759"/>
      <c r="AE183" s="1759"/>
      <c r="AF183" s="1759"/>
      <c r="AG183" s="1736"/>
      <c r="AH183" s="1736"/>
      <c r="AI183" s="1736"/>
      <c r="AJ183" s="1736"/>
      <c r="AK183" s="1737" t="str">
        <f t="shared" si="119"/>
        <v/>
      </c>
      <c r="AL183" s="1738" t="str">
        <f t="shared" si="120"/>
        <v/>
      </c>
      <c r="AM183" s="1738" t="str">
        <f t="shared" si="121"/>
        <v/>
      </c>
      <c r="AN183" s="1705" t="str">
        <f t="shared" si="122"/>
        <v/>
      </c>
      <c r="AO183" s="4311"/>
      <c r="AQ183" s="1672">
        <f>+COUNTIF(F183:AJ183,"－")</f>
        <v>0</v>
      </c>
      <c r="AR183" s="1672">
        <f>+COUNTIF(F183:AJ183,"外")</f>
        <v>0</v>
      </c>
    </row>
    <row r="184" spans="2:44" ht="15" customHeight="1">
      <c r="B184" s="4305"/>
      <c r="C184" s="4307" t="s">
        <v>2303</v>
      </c>
      <c r="D184" s="1728" t="s">
        <v>2281</v>
      </c>
      <c r="E184" s="1760" t="s">
        <v>2270</v>
      </c>
      <c r="F184" s="1730"/>
      <c r="G184" s="1731"/>
      <c r="H184" s="1731"/>
      <c r="I184" s="1731"/>
      <c r="J184" s="1731"/>
      <c r="K184" s="1731"/>
      <c r="L184" s="1731"/>
      <c r="M184" s="1731"/>
      <c r="N184" s="1731"/>
      <c r="O184" s="1731"/>
      <c r="P184" s="1731"/>
      <c r="Q184" s="1731"/>
      <c r="R184" s="1731"/>
      <c r="S184" s="1731"/>
      <c r="T184" s="1731"/>
      <c r="U184" s="1731"/>
      <c r="V184" s="1731"/>
      <c r="W184" s="1731"/>
      <c r="X184" s="1731"/>
      <c r="Y184" s="1731"/>
      <c r="Z184" s="1731"/>
      <c r="AA184" s="1731"/>
      <c r="AB184" s="1731"/>
      <c r="AC184" s="1731"/>
      <c r="AD184" s="1731"/>
      <c r="AE184" s="1731"/>
      <c r="AF184" s="1731"/>
      <c r="AG184" s="1753"/>
      <c r="AH184" s="1753"/>
      <c r="AI184" s="1753"/>
      <c r="AJ184" s="1753"/>
      <c r="AK184" s="1754"/>
      <c r="AL184" s="1672"/>
      <c r="AM184" s="1761"/>
      <c r="AN184" s="1755"/>
      <c r="AO184" s="4311"/>
    </row>
    <row r="185" spans="2:44">
      <c r="B185" s="4305"/>
      <c r="C185" s="4308"/>
      <c r="D185" s="1762" t="s">
        <v>2297</v>
      </c>
      <c r="E185" s="1733"/>
      <c r="F185" s="1734"/>
      <c r="G185" s="1735"/>
      <c r="H185" s="1735"/>
      <c r="I185" s="1786"/>
      <c r="J185" s="1786"/>
      <c r="K185" s="1735"/>
      <c r="L185" s="1735"/>
      <c r="M185" s="1735"/>
      <c r="N185" s="1735"/>
      <c r="O185" s="1786"/>
      <c r="P185" s="1786"/>
      <c r="Q185" s="1735"/>
      <c r="R185" s="1735"/>
      <c r="S185" s="1735"/>
      <c r="T185" s="1735"/>
      <c r="U185" s="1786"/>
      <c r="V185" s="1786"/>
      <c r="W185" s="1735"/>
      <c r="X185" s="1735"/>
      <c r="Y185" s="1735"/>
      <c r="Z185" s="1735"/>
      <c r="AA185" s="1786"/>
      <c r="AB185" s="1786"/>
      <c r="AC185" s="1735"/>
      <c r="AD185" s="1735"/>
      <c r="AE185" s="1735"/>
      <c r="AF185" s="1735"/>
      <c r="AG185" s="1786"/>
      <c r="AH185" s="1786"/>
      <c r="AI185" s="1735"/>
      <c r="AJ185" s="1735"/>
      <c r="AK185" s="1737">
        <f>IF(D185="","",COUNT($F$170:$AJ$170)-AL185)</f>
        <v>0</v>
      </c>
      <c r="AL185" s="1738">
        <f>IF(D185="","",AQ185+AR185)</f>
        <v>0</v>
      </c>
      <c r="AM185" s="1738">
        <f>IF(D185="","",COUNTIF(F185:AJ185,"休"))</f>
        <v>0</v>
      </c>
      <c r="AN185" s="1705" t="str">
        <f>IF(D185="","",IFERROR(ROUND(AM185/AK185,3),""))</f>
        <v/>
      </c>
      <c r="AO185" s="4311"/>
      <c r="AQ185" s="1672">
        <f>+COUNTIF(F185:AJ185,"－")</f>
        <v>0</v>
      </c>
      <c r="AR185" s="1672">
        <f>+COUNTIF(F185:AJ185,"外")</f>
        <v>0</v>
      </c>
    </row>
    <row r="186" spans="2:44">
      <c r="B186" s="4305"/>
      <c r="C186" s="4308"/>
      <c r="E186" s="1757"/>
      <c r="F186" s="1740"/>
      <c r="G186" s="1741"/>
      <c r="H186" s="1741"/>
      <c r="I186" s="1741"/>
      <c r="J186" s="1741"/>
      <c r="K186" s="1741"/>
      <c r="L186" s="1741"/>
      <c r="M186" s="1741"/>
      <c r="N186" s="1741"/>
      <c r="O186" s="1741"/>
      <c r="P186" s="1741"/>
      <c r="Q186" s="1741"/>
      <c r="R186" s="1741"/>
      <c r="S186" s="1741"/>
      <c r="T186" s="1741"/>
      <c r="U186" s="1741"/>
      <c r="V186" s="1741"/>
      <c r="W186" s="1741"/>
      <c r="X186" s="1741"/>
      <c r="Y186" s="1741"/>
      <c r="Z186" s="1741"/>
      <c r="AA186" s="1741"/>
      <c r="AB186" s="1741"/>
      <c r="AC186" s="1741"/>
      <c r="AD186" s="1741"/>
      <c r="AE186" s="1741"/>
      <c r="AF186" s="1741"/>
      <c r="AG186" s="1742"/>
      <c r="AH186" s="1742"/>
      <c r="AI186" s="1742"/>
      <c r="AJ186" s="1742"/>
      <c r="AK186" s="1737" t="str">
        <f t="shared" ref="AK186:AK188" si="123">IF(D186="","",COUNT($F$170:$AJ$170)-AL186)</f>
        <v/>
      </c>
      <c r="AL186" s="1738" t="str">
        <f t="shared" ref="AL186:AL188" si="124">IF(D186="","",AQ186+AR186)</f>
        <v/>
      </c>
      <c r="AM186" s="1738" t="str">
        <f t="shared" ref="AM186:AM188" si="125">IF(D186="","",COUNTIF(F186:AJ186,"休"))</f>
        <v/>
      </c>
      <c r="AN186" s="1705" t="str">
        <f t="shared" ref="AN186:AN188" si="126">IF(D186="","",IFERROR(ROUND(AM186/AK186,3),""))</f>
        <v/>
      </c>
      <c r="AO186" s="4311"/>
      <c r="AQ186" s="1672">
        <f>+COUNTIF(F186:AJ186,"－")</f>
        <v>0</v>
      </c>
      <c r="AR186" s="1672">
        <f>+COUNTIF(F186:AJ186,"外")</f>
        <v>0</v>
      </c>
    </row>
    <row r="187" spans="2:44">
      <c r="B187" s="4305"/>
      <c r="C187" s="4308"/>
      <c r="E187" s="1757"/>
      <c r="F187" s="1740"/>
      <c r="G187" s="1741"/>
      <c r="H187" s="1741"/>
      <c r="I187" s="1741"/>
      <c r="J187" s="1741"/>
      <c r="K187" s="1741"/>
      <c r="L187" s="1741"/>
      <c r="M187" s="1741"/>
      <c r="N187" s="1741"/>
      <c r="O187" s="1741"/>
      <c r="P187" s="1741"/>
      <c r="Q187" s="1741"/>
      <c r="R187" s="1741"/>
      <c r="S187" s="1741"/>
      <c r="T187" s="1741"/>
      <c r="U187" s="1741"/>
      <c r="V187" s="1741"/>
      <c r="W187" s="1741"/>
      <c r="X187" s="1741"/>
      <c r="Y187" s="1741"/>
      <c r="Z187" s="1741"/>
      <c r="AA187" s="1741"/>
      <c r="AB187" s="1741"/>
      <c r="AC187" s="1741"/>
      <c r="AD187" s="1741"/>
      <c r="AE187" s="1741"/>
      <c r="AF187" s="1741"/>
      <c r="AG187" s="1742"/>
      <c r="AH187" s="1742"/>
      <c r="AI187" s="1742"/>
      <c r="AJ187" s="1742"/>
      <c r="AK187" s="1737" t="str">
        <f t="shared" si="123"/>
        <v/>
      </c>
      <c r="AL187" s="1738" t="str">
        <f t="shared" si="124"/>
        <v/>
      </c>
      <c r="AM187" s="1738" t="str">
        <f t="shared" si="125"/>
        <v/>
      </c>
      <c r="AN187" s="1705" t="str">
        <f t="shared" si="126"/>
        <v/>
      </c>
      <c r="AO187" s="4311"/>
      <c r="AQ187" s="1672">
        <f>+COUNTIF(F187:AJ187,"－")</f>
        <v>0</v>
      </c>
      <c r="AR187" s="1672">
        <f>+COUNTIF(F187:AJ187,"外")</f>
        <v>0</v>
      </c>
    </row>
    <row r="188" spans="2:44" ht="13.8" thickBot="1">
      <c r="B188" s="4306"/>
      <c r="C188" s="4309"/>
      <c r="D188" s="1758"/>
      <c r="E188" s="1751"/>
      <c r="F188" s="1792"/>
      <c r="G188" s="1748"/>
      <c r="H188" s="1748"/>
      <c r="I188" s="1748"/>
      <c r="J188" s="1748"/>
      <c r="K188" s="1748"/>
      <c r="L188" s="1748"/>
      <c r="M188" s="1748"/>
      <c r="N188" s="1748"/>
      <c r="O188" s="1748"/>
      <c r="P188" s="1748"/>
      <c r="Q188" s="1748"/>
      <c r="R188" s="1748"/>
      <c r="S188" s="1748"/>
      <c r="T188" s="1748"/>
      <c r="U188" s="1748"/>
      <c r="V188" s="1748"/>
      <c r="W188" s="1748"/>
      <c r="X188" s="1748"/>
      <c r="Y188" s="1748"/>
      <c r="Z188" s="1748"/>
      <c r="AA188" s="1748"/>
      <c r="AB188" s="1748"/>
      <c r="AC188" s="1748"/>
      <c r="AD188" s="1748"/>
      <c r="AE188" s="1748"/>
      <c r="AF188" s="1748"/>
      <c r="AG188" s="1765"/>
      <c r="AH188" s="1765"/>
      <c r="AI188" s="1765"/>
      <c r="AJ188" s="1765"/>
      <c r="AK188" s="1766" t="str">
        <f t="shared" si="123"/>
        <v/>
      </c>
      <c r="AL188" s="1751" t="str">
        <f t="shared" si="124"/>
        <v/>
      </c>
      <c r="AM188" s="1751" t="str">
        <f t="shared" si="125"/>
        <v/>
      </c>
      <c r="AN188" s="1705" t="str">
        <f t="shared" si="126"/>
        <v/>
      </c>
      <c r="AO188" s="4312"/>
      <c r="AQ188" s="1672">
        <f>+COUNTIF(F188:AJ188,"－")</f>
        <v>0</v>
      </c>
      <c r="AR188" s="1672">
        <f>+COUNTIF(F188:AJ188,"外")</f>
        <v>0</v>
      </c>
    </row>
    <row r="189" spans="2:44" ht="13.8" thickBot="1">
      <c r="B189" s="1767"/>
      <c r="C189" s="1725"/>
      <c r="F189" s="1736"/>
      <c r="G189" s="1736"/>
      <c r="H189" s="1736"/>
      <c r="I189" s="1736"/>
      <c r="J189" s="1736"/>
      <c r="K189" s="1736"/>
      <c r="L189" s="1736"/>
      <c r="M189" s="1736"/>
      <c r="N189" s="1736"/>
      <c r="O189" s="1736"/>
      <c r="P189" s="1736"/>
      <c r="Q189" s="1736"/>
      <c r="R189" s="1736"/>
      <c r="S189" s="1736"/>
      <c r="T189" s="1736"/>
      <c r="U189" s="1736"/>
      <c r="V189" s="1736"/>
      <c r="W189" s="1736"/>
      <c r="X189" s="1736"/>
      <c r="Y189" s="1736"/>
      <c r="Z189" s="1736"/>
      <c r="AA189" s="1736"/>
      <c r="AB189" s="1736"/>
      <c r="AC189" s="1736"/>
      <c r="AD189" s="1736"/>
      <c r="AE189" s="1736"/>
      <c r="AF189" s="1736"/>
      <c r="AG189" s="1736"/>
      <c r="AH189" s="1736"/>
      <c r="AI189" s="1736"/>
      <c r="AJ189" s="1736"/>
      <c r="AK189" s="1768"/>
      <c r="AN189" s="1769" t="s">
        <v>2271</v>
      </c>
      <c r="AO189" s="1770" t="e">
        <f>IF(AO173&gt;=0.285,"OK","NG")</f>
        <v>#DIV/0!</v>
      </c>
      <c r="AQ189" s="1665"/>
      <c r="AR189" s="1665"/>
    </row>
    <row r="190" spans="2:44">
      <c r="B190" s="1767"/>
      <c r="C190" s="1725"/>
      <c r="F190" s="1736"/>
      <c r="G190" s="1736"/>
      <c r="H190" s="1736"/>
      <c r="I190" s="1736"/>
      <c r="J190" s="1736"/>
      <c r="K190" s="1736"/>
      <c r="L190" s="1736"/>
      <c r="M190" s="1736"/>
      <c r="N190" s="1736"/>
      <c r="O190" s="1736"/>
      <c r="P190" s="1736"/>
      <c r="Q190" s="1736"/>
      <c r="R190" s="1736"/>
      <c r="S190" s="1736"/>
      <c r="T190" s="1736"/>
      <c r="U190" s="1736"/>
      <c r="V190" s="1736"/>
      <c r="W190" s="1736"/>
      <c r="X190" s="1736"/>
      <c r="Y190" s="1736"/>
      <c r="Z190" s="1736"/>
      <c r="AA190" s="1736"/>
      <c r="AB190" s="1736"/>
      <c r="AC190" s="1736"/>
      <c r="AD190" s="1736"/>
      <c r="AE190" s="1736"/>
      <c r="AF190" s="1736"/>
      <c r="AG190" s="1736"/>
      <c r="AH190" s="1736"/>
      <c r="AI190" s="1736"/>
      <c r="AJ190" s="1736"/>
      <c r="AK190" s="1768"/>
      <c r="AN190" s="1795"/>
      <c r="AO190" s="1705"/>
      <c r="AQ190" s="1665"/>
      <c r="AR190" s="1665"/>
    </row>
    <row r="191" spans="2:44" hidden="1">
      <c r="F191" s="1665" t="e">
        <f>YEAR(F194)</f>
        <v>#VALUE!</v>
      </c>
      <c r="G191" s="1665" t="e">
        <f>MONTH(F194)</f>
        <v>#VALUE!</v>
      </c>
    </row>
    <row r="192" spans="2:44">
      <c r="B192" s="4313"/>
      <c r="C192" s="4314"/>
      <c r="D192" s="4315"/>
      <c r="E192" s="1772" t="s">
        <v>2266</v>
      </c>
      <c r="F192" s="4322" t="e">
        <f>F194</f>
        <v>#VALUE!</v>
      </c>
      <c r="G192" s="4323"/>
      <c r="H192" s="4323"/>
      <c r="I192" s="4323"/>
      <c r="J192" s="4323"/>
      <c r="K192" s="4323"/>
      <c r="L192" s="4323"/>
      <c r="M192" s="4323"/>
      <c r="N192" s="4323"/>
      <c r="O192" s="4323"/>
      <c r="P192" s="4323"/>
      <c r="Q192" s="4323"/>
      <c r="R192" s="4323"/>
      <c r="S192" s="4323"/>
      <c r="T192" s="4323"/>
      <c r="U192" s="4323"/>
      <c r="V192" s="4323"/>
      <c r="W192" s="4323"/>
      <c r="X192" s="4323"/>
      <c r="Y192" s="4323"/>
      <c r="Z192" s="4323"/>
      <c r="AA192" s="4323"/>
      <c r="AB192" s="4323"/>
      <c r="AC192" s="4323"/>
      <c r="AD192" s="4323"/>
      <c r="AE192" s="4323"/>
      <c r="AF192" s="4323"/>
      <c r="AG192" s="4323"/>
      <c r="AH192" s="4323"/>
      <c r="AI192" s="4323"/>
      <c r="AJ192" s="4323"/>
      <c r="AK192" s="4324" t="s">
        <v>2304</v>
      </c>
      <c r="AL192" s="4327" t="s">
        <v>2305</v>
      </c>
      <c r="AM192" s="4330" t="s">
        <v>2283</v>
      </c>
      <c r="AN192" s="4333" t="s">
        <v>2306</v>
      </c>
      <c r="AO192" s="4301" t="s">
        <v>2307</v>
      </c>
      <c r="AQ192" s="4302" t="s">
        <v>2308</v>
      </c>
      <c r="AR192" s="4302" t="s">
        <v>2309</v>
      </c>
    </row>
    <row r="193" spans="2:44" ht="13.5" hidden="1" customHeight="1">
      <c r="B193" s="4316"/>
      <c r="C193" s="4317"/>
      <c r="D193" s="4318"/>
      <c r="E193" s="1773"/>
      <c r="F193" s="1717" t="e">
        <f>DATE($F191,$G191,1)</f>
        <v>#VALUE!</v>
      </c>
      <c r="G193" s="1717" t="e">
        <f t="shared" ref="G193:AJ193" si="127">F193+1</f>
        <v>#VALUE!</v>
      </c>
      <c r="H193" s="1717" t="e">
        <f t="shared" si="127"/>
        <v>#VALUE!</v>
      </c>
      <c r="I193" s="1717" t="e">
        <f t="shared" si="127"/>
        <v>#VALUE!</v>
      </c>
      <c r="J193" s="1717" t="e">
        <f t="shared" si="127"/>
        <v>#VALUE!</v>
      </c>
      <c r="K193" s="1717" t="e">
        <f t="shared" si="127"/>
        <v>#VALUE!</v>
      </c>
      <c r="L193" s="1717" t="e">
        <f t="shared" si="127"/>
        <v>#VALUE!</v>
      </c>
      <c r="M193" s="1717" t="e">
        <f t="shared" si="127"/>
        <v>#VALUE!</v>
      </c>
      <c r="N193" s="1717" t="e">
        <f t="shared" si="127"/>
        <v>#VALUE!</v>
      </c>
      <c r="O193" s="1717" t="e">
        <f t="shared" si="127"/>
        <v>#VALUE!</v>
      </c>
      <c r="P193" s="1717" t="e">
        <f t="shared" si="127"/>
        <v>#VALUE!</v>
      </c>
      <c r="Q193" s="1717" t="e">
        <f t="shared" si="127"/>
        <v>#VALUE!</v>
      </c>
      <c r="R193" s="1717" t="e">
        <f t="shared" si="127"/>
        <v>#VALUE!</v>
      </c>
      <c r="S193" s="1717" t="e">
        <f t="shared" si="127"/>
        <v>#VALUE!</v>
      </c>
      <c r="T193" s="1717" t="e">
        <f t="shared" si="127"/>
        <v>#VALUE!</v>
      </c>
      <c r="U193" s="1717" t="e">
        <f t="shared" si="127"/>
        <v>#VALUE!</v>
      </c>
      <c r="V193" s="1717" t="e">
        <f t="shared" si="127"/>
        <v>#VALUE!</v>
      </c>
      <c r="W193" s="1717" t="e">
        <f t="shared" si="127"/>
        <v>#VALUE!</v>
      </c>
      <c r="X193" s="1717" t="e">
        <f t="shared" si="127"/>
        <v>#VALUE!</v>
      </c>
      <c r="Y193" s="1717" t="e">
        <f t="shared" si="127"/>
        <v>#VALUE!</v>
      </c>
      <c r="Z193" s="1717" t="e">
        <f t="shared" si="127"/>
        <v>#VALUE!</v>
      </c>
      <c r="AA193" s="1717" t="e">
        <f t="shared" si="127"/>
        <v>#VALUE!</v>
      </c>
      <c r="AB193" s="1717" t="e">
        <f t="shared" si="127"/>
        <v>#VALUE!</v>
      </c>
      <c r="AC193" s="1717" t="e">
        <f t="shared" si="127"/>
        <v>#VALUE!</v>
      </c>
      <c r="AD193" s="1717" t="e">
        <f t="shared" si="127"/>
        <v>#VALUE!</v>
      </c>
      <c r="AE193" s="1717" t="e">
        <f t="shared" si="127"/>
        <v>#VALUE!</v>
      </c>
      <c r="AF193" s="1717" t="e">
        <f t="shared" si="127"/>
        <v>#VALUE!</v>
      </c>
      <c r="AG193" s="1717" t="e">
        <f t="shared" si="127"/>
        <v>#VALUE!</v>
      </c>
      <c r="AH193" s="1717" t="e">
        <f t="shared" si="127"/>
        <v>#VALUE!</v>
      </c>
      <c r="AI193" s="1717" t="e">
        <f t="shared" si="127"/>
        <v>#VALUE!</v>
      </c>
      <c r="AJ193" s="1717" t="e">
        <f t="shared" si="127"/>
        <v>#VALUE!</v>
      </c>
      <c r="AK193" s="4325"/>
      <c r="AL193" s="4328"/>
      <c r="AM193" s="4331"/>
      <c r="AN193" s="4333"/>
      <c r="AO193" s="4301"/>
      <c r="AQ193" s="4302"/>
      <c r="AR193" s="4302"/>
    </row>
    <row r="194" spans="2:44">
      <c r="B194" s="4316"/>
      <c r="C194" s="4317"/>
      <c r="D194" s="4318"/>
      <c r="E194" s="1774" t="s">
        <v>2267</v>
      </c>
      <c r="F194" s="1775" t="e">
        <f>IF(EDATE(F169,1)&gt;$F$7,"",EDATE(F169,1))</f>
        <v>#VALUE!</v>
      </c>
      <c r="G194" s="1717" t="e">
        <f t="shared" ref="G194:AJ194" si="128">IF(G193&gt;$F$7,"",IF(F194=EOMONTH(DATE($F191,$G191,1),0),"",IF(F194="","",F194+1)))</f>
        <v>#VALUE!</v>
      </c>
      <c r="H194" s="1717" t="e">
        <f t="shared" si="128"/>
        <v>#VALUE!</v>
      </c>
      <c r="I194" s="1717" t="e">
        <f t="shared" si="128"/>
        <v>#VALUE!</v>
      </c>
      <c r="J194" s="1717" t="e">
        <f t="shared" si="128"/>
        <v>#VALUE!</v>
      </c>
      <c r="K194" s="1717" t="e">
        <f t="shared" si="128"/>
        <v>#VALUE!</v>
      </c>
      <c r="L194" s="1717" t="e">
        <f t="shared" si="128"/>
        <v>#VALUE!</v>
      </c>
      <c r="M194" s="1717" t="e">
        <f t="shared" si="128"/>
        <v>#VALUE!</v>
      </c>
      <c r="N194" s="1717" t="e">
        <f t="shared" si="128"/>
        <v>#VALUE!</v>
      </c>
      <c r="O194" s="1717" t="e">
        <f t="shared" si="128"/>
        <v>#VALUE!</v>
      </c>
      <c r="P194" s="1717" t="e">
        <f t="shared" si="128"/>
        <v>#VALUE!</v>
      </c>
      <c r="Q194" s="1717" t="e">
        <f t="shared" si="128"/>
        <v>#VALUE!</v>
      </c>
      <c r="R194" s="1717" t="e">
        <f t="shared" si="128"/>
        <v>#VALUE!</v>
      </c>
      <c r="S194" s="1717" t="e">
        <f t="shared" si="128"/>
        <v>#VALUE!</v>
      </c>
      <c r="T194" s="1717" t="e">
        <f t="shared" si="128"/>
        <v>#VALUE!</v>
      </c>
      <c r="U194" s="1717" t="e">
        <f t="shared" si="128"/>
        <v>#VALUE!</v>
      </c>
      <c r="V194" s="1717" t="e">
        <f t="shared" si="128"/>
        <v>#VALUE!</v>
      </c>
      <c r="W194" s="1717" t="e">
        <f t="shared" si="128"/>
        <v>#VALUE!</v>
      </c>
      <c r="X194" s="1717" t="e">
        <f t="shared" si="128"/>
        <v>#VALUE!</v>
      </c>
      <c r="Y194" s="1717" t="e">
        <f t="shared" si="128"/>
        <v>#VALUE!</v>
      </c>
      <c r="Z194" s="1717" t="e">
        <f t="shared" si="128"/>
        <v>#VALUE!</v>
      </c>
      <c r="AA194" s="1717" t="e">
        <f t="shared" si="128"/>
        <v>#VALUE!</v>
      </c>
      <c r="AB194" s="1717" t="e">
        <f t="shared" si="128"/>
        <v>#VALUE!</v>
      </c>
      <c r="AC194" s="1717" t="e">
        <f t="shared" si="128"/>
        <v>#VALUE!</v>
      </c>
      <c r="AD194" s="1717" t="e">
        <f t="shared" si="128"/>
        <v>#VALUE!</v>
      </c>
      <c r="AE194" s="1717" t="e">
        <f t="shared" si="128"/>
        <v>#VALUE!</v>
      </c>
      <c r="AF194" s="1717" t="e">
        <f t="shared" si="128"/>
        <v>#VALUE!</v>
      </c>
      <c r="AG194" s="1717" t="e">
        <f t="shared" si="128"/>
        <v>#VALUE!</v>
      </c>
      <c r="AH194" s="1717" t="e">
        <f t="shared" si="128"/>
        <v>#VALUE!</v>
      </c>
      <c r="AI194" s="1717" t="e">
        <f t="shared" si="128"/>
        <v>#VALUE!</v>
      </c>
      <c r="AJ194" s="1717" t="e">
        <f t="shared" si="128"/>
        <v>#VALUE!</v>
      </c>
      <c r="AK194" s="4325"/>
      <c r="AL194" s="4328"/>
      <c r="AM194" s="4331"/>
      <c r="AN194" s="4333"/>
      <c r="AO194" s="4301"/>
      <c r="AQ194" s="4302"/>
      <c r="AR194" s="4302"/>
    </row>
    <row r="195" spans="2:44">
      <c r="B195" s="4319"/>
      <c r="C195" s="4320"/>
      <c r="D195" s="4321"/>
      <c r="E195" s="1712" t="s">
        <v>1060</v>
      </c>
      <c r="F195" s="1776" t="str">
        <f>IFERROR(TEXT(WEEKDAY(+F194),"aaa"),"")</f>
        <v/>
      </c>
      <c r="G195" s="1776" t="str">
        <f t="shared" ref="G195:AJ195" si="129">IFERROR(TEXT(WEEKDAY(+G194),"aaa"),"")</f>
        <v/>
      </c>
      <c r="H195" s="1776" t="str">
        <f t="shared" si="129"/>
        <v/>
      </c>
      <c r="I195" s="1776" t="str">
        <f t="shared" si="129"/>
        <v/>
      </c>
      <c r="J195" s="1776" t="str">
        <f t="shared" si="129"/>
        <v/>
      </c>
      <c r="K195" s="1776" t="str">
        <f t="shared" si="129"/>
        <v/>
      </c>
      <c r="L195" s="1776" t="str">
        <f t="shared" si="129"/>
        <v/>
      </c>
      <c r="M195" s="1776" t="str">
        <f t="shared" si="129"/>
        <v/>
      </c>
      <c r="N195" s="1776" t="str">
        <f t="shared" si="129"/>
        <v/>
      </c>
      <c r="O195" s="1776" t="str">
        <f t="shared" si="129"/>
        <v/>
      </c>
      <c r="P195" s="1776" t="str">
        <f t="shared" si="129"/>
        <v/>
      </c>
      <c r="Q195" s="1776" t="str">
        <f t="shared" si="129"/>
        <v/>
      </c>
      <c r="R195" s="1776" t="str">
        <f t="shared" si="129"/>
        <v/>
      </c>
      <c r="S195" s="1776" t="str">
        <f t="shared" si="129"/>
        <v/>
      </c>
      <c r="T195" s="1776" t="str">
        <f t="shared" si="129"/>
        <v/>
      </c>
      <c r="U195" s="1776" t="str">
        <f t="shared" si="129"/>
        <v/>
      </c>
      <c r="V195" s="1776" t="str">
        <f t="shared" si="129"/>
        <v/>
      </c>
      <c r="W195" s="1776" t="str">
        <f t="shared" si="129"/>
        <v/>
      </c>
      <c r="X195" s="1776" t="str">
        <f t="shared" si="129"/>
        <v/>
      </c>
      <c r="Y195" s="1776" t="str">
        <f t="shared" si="129"/>
        <v/>
      </c>
      <c r="Z195" s="1776" t="str">
        <f t="shared" si="129"/>
        <v/>
      </c>
      <c r="AA195" s="1776" t="str">
        <f t="shared" si="129"/>
        <v/>
      </c>
      <c r="AB195" s="1776" t="str">
        <f t="shared" si="129"/>
        <v/>
      </c>
      <c r="AC195" s="1776" t="str">
        <f t="shared" si="129"/>
        <v/>
      </c>
      <c r="AD195" s="1776" t="str">
        <f t="shared" si="129"/>
        <v/>
      </c>
      <c r="AE195" s="1776" t="str">
        <f t="shared" si="129"/>
        <v/>
      </c>
      <c r="AF195" s="1776" t="str">
        <f t="shared" si="129"/>
        <v/>
      </c>
      <c r="AG195" s="1776" t="str">
        <f t="shared" si="129"/>
        <v/>
      </c>
      <c r="AH195" s="1776" t="str">
        <f t="shared" si="129"/>
        <v/>
      </c>
      <c r="AI195" s="1776" t="str">
        <f t="shared" si="129"/>
        <v/>
      </c>
      <c r="AJ195" s="1776" t="str">
        <f t="shared" si="129"/>
        <v/>
      </c>
      <c r="AK195" s="4325"/>
      <c r="AL195" s="4328"/>
      <c r="AM195" s="4331"/>
      <c r="AN195" s="4333"/>
      <c r="AO195" s="4301"/>
      <c r="AQ195" s="4302"/>
      <c r="AR195" s="4302"/>
    </row>
    <row r="196" spans="2:44" ht="21" customHeight="1">
      <c r="B196" s="1777" t="s">
        <v>2310</v>
      </c>
      <c r="C196" s="1778" t="s">
        <v>2280</v>
      </c>
      <c r="D196" s="1728" t="s">
        <v>2281</v>
      </c>
      <c r="E196" s="1729" t="s">
        <v>2270</v>
      </c>
      <c r="F196" s="1730"/>
      <c r="G196" s="1731"/>
      <c r="H196" s="1731"/>
      <c r="I196" s="1731"/>
      <c r="J196" s="1731"/>
      <c r="K196" s="1731"/>
      <c r="L196" s="1731"/>
      <c r="M196" s="1731"/>
      <c r="N196" s="1731"/>
      <c r="O196" s="1731"/>
      <c r="P196" s="1731"/>
      <c r="Q196" s="1731"/>
      <c r="R196" s="1731"/>
      <c r="S196" s="1731"/>
      <c r="T196" s="1731"/>
      <c r="U196" s="1731"/>
      <c r="V196" s="1731"/>
      <c r="W196" s="1731"/>
      <c r="X196" s="1731"/>
      <c r="Y196" s="1731"/>
      <c r="Z196" s="1731"/>
      <c r="AA196" s="1731"/>
      <c r="AB196" s="1731"/>
      <c r="AC196" s="1731"/>
      <c r="AD196" s="1731"/>
      <c r="AE196" s="1731"/>
      <c r="AF196" s="1731"/>
      <c r="AG196" s="1753"/>
      <c r="AH196" s="1753"/>
      <c r="AI196" s="1753"/>
      <c r="AJ196" s="1753"/>
      <c r="AK196" s="4326"/>
      <c r="AL196" s="4329"/>
      <c r="AM196" s="4332"/>
      <c r="AN196" s="1674" t="s">
        <v>2292</v>
      </c>
      <c r="AO196" s="1673" t="s">
        <v>2293</v>
      </c>
      <c r="AQ196" s="4303"/>
      <c r="AR196" s="4303"/>
    </row>
    <row r="197" spans="2:44" ht="13.5" customHeight="1">
      <c r="B197" s="4304" t="s">
        <v>2294</v>
      </c>
      <c r="C197" s="4307" t="s">
        <v>2295</v>
      </c>
      <c r="D197" s="1732" t="s">
        <v>2296</v>
      </c>
      <c r="E197" s="1733"/>
      <c r="F197" s="1734"/>
      <c r="G197" s="1735"/>
      <c r="H197" s="1735"/>
      <c r="I197" s="1735"/>
      <c r="J197" s="1786"/>
      <c r="K197" s="1786"/>
      <c r="L197" s="1786"/>
      <c r="M197" s="1786"/>
      <c r="N197" s="1735"/>
      <c r="O197" s="1735"/>
      <c r="P197" s="1735"/>
      <c r="Q197" s="1786"/>
      <c r="R197" s="1786"/>
      <c r="S197" s="1786"/>
      <c r="T197" s="1786"/>
      <c r="U197" s="1735"/>
      <c r="V197" s="1735"/>
      <c r="W197" s="1735"/>
      <c r="X197" s="1786"/>
      <c r="Y197" s="1786"/>
      <c r="Z197" s="1786"/>
      <c r="AA197" s="1786"/>
      <c r="AB197" s="1735"/>
      <c r="AC197" s="1735"/>
      <c r="AD197" s="1786"/>
      <c r="AE197" s="1786"/>
      <c r="AF197" s="1786"/>
      <c r="AG197" s="1786"/>
      <c r="AH197" s="1786"/>
      <c r="AI197" s="1786"/>
      <c r="AJ197" s="1791"/>
      <c r="AK197" s="1737">
        <f>IF(D197="","",COUNT($F$194:$AJ$194)-AL197)</f>
        <v>0</v>
      </c>
      <c r="AL197" s="1738">
        <f>IF(D197="","",AQ197+AR197)</f>
        <v>0</v>
      </c>
      <c r="AM197" s="1738">
        <f>IF(D197="","",COUNTIF(F197:AJ197,"休"))</f>
        <v>0</v>
      </c>
      <c r="AN197" s="1705" t="str">
        <f>IF(D197="","",IFERROR(ROUND(AM197/AK197,3),""))</f>
        <v/>
      </c>
      <c r="AO197" s="4310" t="e">
        <f>ROUND(AVERAGE(AN197:AN212),3)</f>
        <v>#DIV/0!</v>
      </c>
      <c r="AQ197" s="1672">
        <f>+COUNTIF(F197:AJ197,"－")</f>
        <v>0</v>
      </c>
      <c r="AR197" s="1672">
        <f>+COUNTIF(F197:AJ197,"外")</f>
        <v>0</v>
      </c>
    </row>
    <row r="198" spans="2:44" ht="13.5" customHeight="1">
      <c r="B198" s="4305"/>
      <c r="C198" s="4308"/>
      <c r="D198" s="1739" t="s">
        <v>2297</v>
      </c>
      <c r="E198" s="1733"/>
      <c r="F198" s="1781"/>
      <c r="G198" s="1741"/>
      <c r="H198" s="1741"/>
      <c r="I198" s="1759"/>
      <c r="J198" s="1759"/>
      <c r="K198" s="1759"/>
      <c r="L198" s="1749"/>
      <c r="M198" s="1749"/>
      <c r="N198" s="1749"/>
      <c r="O198" s="1759"/>
      <c r="P198" s="1759"/>
      <c r="Q198" s="1759"/>
      <c r="R198" s="1759"/>
      <c r="S198" s="1749"/>
      <c r="T198" s="1749"/>
      <c r="U198" s="1749"/>
      <c r="V198" s="1759"/>
      <c r="W198" s="1759"/>
      <c r="X198" s="1759"/>
      <c r="Y198" s="1759"/>
      <c r="Z198" s="1749"/>
      <c r="AA198" s="1749"/>
      <c r="AB198" s="1749"/>
      <c r="AC198" s="1759"/>
      <c r="AD198" s="1759"/>
      <c r="AE198" s="1759"/>
      <c r="AF198" s="1759"/>
      <c r="AG198" s="1749"/>
      <c r="AH198" s="1749"/>
      <c r="AI198" s="1749"/>
      <c r="AJ198" s="1782"/>
      <c r="AK198" s="1737">
        <f t="shared" ref="AK198:AK202" si="130">IF(D198="","",COUNT($F$194:$AJ$194)-AL198)</f>
        <v>0</v>
      </c>
      <c r="AL198" s="1738">
        <f t="shared" ref="AL198:AL202" si="131">IF(D198="","",AQ198+AR198)</f>
        <v>0</v>
      </c>
      <c r="AM198" s="1738">
        <f t="shared" ref="AM198:AM202" si="132">IF(D198="","",COUNTIF(F198:AJ198,"休"))</f>
        <v>0</v>
      </c>
      <c r="AN198" s="1705" t="str">
        <f t="shared" ref="AN198:AN202" si="133">IF(D198="","",IFERROR(ROUND(AM198/AK198,3),""))</f>
        <v/>
      </c>
      <c r="AO198" s="4311"/>
      <c r="AQ198" s="1672">
        <f>+COUNTIF(F198:AJ198,"－")</f>
        <v>0</v>
      </c>
      <c r="AR198" s="1672">
        <f>+COUNTIF(F198:AJ198,"外")</f>
        <v>0</v>
      </c>
    </row>
    <row r="199" spans="2:44">
      <c r="B199" s="4305"/>
      <c r="C199" s="4308"/>
      <c r="D199" s="1744" t="s">
        <v>2298</v>
      </c>
      <c r="E199" s="1733"/>
      <c r="F199" s="1781"/>
      <c r="G199" s="1741"/>
      <c r="H199" s="1741"/>
      <c r="I199" s="1741"/>
      <c r="J199" s="1741"/>
      <c r="K199" s="1741"/>
      <c r="L199" s="1741"/>
      <c r="M199" s="1741"/>
      <c r="N199" s="1741"/>
      <c r="O199" s="1741"/>
      <c r="P199" s="1741"/>
      <c r="Q199" s="1741"/>
      <c r="R199" s="1741"/>
      <c r="S199" s="1741"/>
      <c r="T199" s="1741"/>
      <c r="U199" s="1741"/>
      <c r="V199" s="1741"/>
      <c r="W199" s="1741"/>
      <c r="X199" s="1741"/>
      <c r="Y199" s="1741"/>
      <c r="Z199" s="1741"/>
      <c r="AA199" s="1741"/>
      <c r="AB199" s="1741"/>
      <c r="AC199" s="1741"/>
      <c r="AD199" s="1741"/>
      <c r="AE199" s="1741"/>
      <c r="AF199" s="1741"/>
      <c r="AG199" s="1782"/>
      <c r="AH199" s="1782"/>
      <c r="AI199" s="1782"/>
      <c r="AJ199" s="1782"/>
      <c r="AK199" s="1737">
        <f t="shared" si="130"/>
        <v>0</v>
      </c>
      <c r="AL199" s="1738">
        <f t="shared" si="131"/>
        <v>0</v>
      </c>
      <c r="AM199" s="1738">
        <f t="shared" si="132"/>
        <v>0</v>
      </c>
      <c r="AN199" s="1705" t="str">
        <f t="shared" si="133"/>
        <v/>
      </c>
      <c r="AO199" s="4311"/>
      <c r="AQ199" s="1672">
        <f>+COUNTIF(F199:AJ199,"－")</f>
        <v>0</v>
      </c>
      <c r="AR199" s="1672">
        <f t="shared" ref="AR199:AR202" si="134">+COUNTIF(F199:AJ199,"外")</f>
        <v>0</v>
      </c>
    </row>
    <row r="200" spans="2:44">
      <c r="B200" s="4305"/>
      <c r="C200" s="4308"/>
      <c r="D200" s="1744" t="s">
        <v>2299</v>
      </c>
      <c r="E200" s="1711"/>
      <c r="F200" s="1781"/>
      <c r="G200" s="1741"/>
      <c r="H200" s="1741"/>
      <c r="I200" s="1741"/>
      <c r="J200" s="1741"/>
      <c r="K200" s="1741"/>
      <c r="L200" s="1741"/>
      <c r="M200" s="1741"/>
      <c r="N200" s="1741"/>
      <c r="O200" s="1741"/>
      <c r="P200" s="1741"/>
      <c r="Q200" s="1741"/>
      <c r="R200" s="1741"/>
      <c r="S200" s="1741"/>
      <c r="T200" s="1741"/>
      <c r="U200" s="1741"/>
      <c r="V200" s="1741"/>
      <c r="W200" s="1741"/>
      <c r="X200" s="1741"/>
      <c r="Y200" s="1741"/>
      <c r="Z200" s="1741"/>
      <c r="AA200" s="1741"/>
      <c r="AB200" s="1741"/>
      <c r="AC200" s="1741"/>
      <c r="AD200" s="1741"/>
      <c r="AE200" s="1741"/>
      <c r="AF200" s="1741"/>
      <c r="AG200" s="1741"/>
      <c r="AH200" s="1782"/>
      <c r="AI200" s="1782"/>
      <c r="AJ200" s="1782"/>
      <c r="AK200" s="1737">
        <f t="shared" si="130"/>
        <v>0</v>
      </c>
      <c r="AL200" s="1738">
        <f t="shared" si="131"/>
        <v>0</v>
      </c>
      <c r="AM200" s="1738">
        <f t="shared" si="132"/>
        <v>0</v>
      </c>
      <c r="AN200" s="1705" t="str">
        <f t="shared" si="133"/>
        <v/>
      </c>
      <c r="AO200" s="4311"/>
      <c r="AQ200" s="1672">
        <f>+COUNTIF(F200:AJ200,"－")</f>
        <v>0</v>
      </c>
      <c r="AR200" s="1672">
        <f t="shared" si="134"/>
        <v>0</v>
      </c>
    </row>
    <row r="201" spans="2:44">
      <c r="B201" s="4305"/>
      <c r="C201" s="4308"/>
      <c r="D201" s="1744" t="s">
        <v>2300</v>
      </c>
      <c r="E201" s="1733"/>
      <c r="F201" s="1781"/>
      <c r="G201" s="1741"/>
      <c r="H201" s="1741"/>
      <c r="I201" s="1741"/>
      <c r="J201" s="1741"/>
      <c r="K201" s="1741"/>
      <c r="L201" s="1741"/>
      <c r="M201" s="1741"/>
      <c r="N201" s="1741"/>
      <c r="O201" s="1741"/>
      <c r="P201" s="1741"/>
      <c r="Q201" s="1741"/>
      <c r="R201" s="1741"/>
      <c r="S201" s="1741"/>
      <c r="T201" s="1741"/>
      <c r="U201" s="1741"/>
      <c r="V201" s="1741"/>
      <c r="W201" s="1741"/>
      <c r="X201" s="1741"/>
      <c r="Y201" s="1741"/>
      <c r="Z201" s="1741"/>
      <c r="AA201" s="1741"/>
      <c r="AB201" s="1741"/>
      <c r="AC201" s="1741"/>
      <c r="AD201" s="1741"/>
      <c r="AE201" s="1741"/>
      <c r="AF201" s="1741"/>
      <c r="AG201" s="1741"/>
      <c r="AH201" s="1741"/>
      <c r="AI201" s="1741"/>
      <c r="AJ201" s="1741"/>
      <c r="AK201" s="1737">
        <f t="shared" si="130"/>
        <v>0</v>
      </c>
      <c r="AL201" s="1738">
        <f t="shared" si="131"/>
        <v>0</v>
      </c>
      <c r="AM201" s="1738">
        <f t="shared" si="132"/>
        <v>0</v>
      </c>
      <c r="AN201" s="1705" t="str">
        <f t="shared" si="133"/>
        <v/>
      </c>
      <c r="AO201" s="4311"/>
      <c r="AQ201" s="1672">
        <f t="shared" ref="AQ201:AQ202" si="135">+COUNTIF(F201:AJ201,"－")</f>
        <v>0</v>
      </c>
      <c r="AR201" s="1672">
        <f t="shared" si="134"/>
        <v>0</v>
      </c>
    </row>
    <row r="202" spans="2:44">
      <c r="B202" s="4306"/>
      <c r="C202" s="4309"/>
      <c r="D202" s="1745">
        <f>E$29</f>
        <v>0</v>
      </c>
      <c r="E202" s="1746"/>
      <c r="F202" s="1792"/>
      <c r="G202" s="1749"/>
      <c r="H202" s="1749"/>
      <c r="I202" s="1749"/>
      <c r="J202" s="1749"/>
      <c r="K202" s="1749"/>
      <c r="L202" s="1749"/>
      <c r="M202" s="1749"/>
      <c r="N202" s="1749"/>
      <c r="O202" s="1749"/>
      <c r="P202" s="1749"/>
      <c r="Q202" s="1749"/>
      <c r="R202" s="1749"/>
      <c r="S202" s="1749"/>
      <c r="T202" s="1749"/>
      <c r="U202" s="1749"/>
      <c r="V202" s="1749"/>
      <c r="W202" s="1749"/>
      <c r="X202" s="1749"/>
      <c r="Y202" s="1749"/>
      <c r="Z202" s="1749"/>
      <c r="AA202" s="1749"/>
      <c r="AB202" s="1749"/>
      <c r="AC202" s="1749"/>
      <c r="AD202" s="1749"/>
      <c r="AE202" s="1749"/>
      <c r="AF202" s="1749"/>
      <c r="AG202" s="1750"/>
      <c r="AH202" s="1750"/>
      <c r="AI202" s="1750"/>
      <c r="AJ202" s="1750"/>
      <c r="AK202" s="1737">
        <f t="shared" si="130"/>
        <v>0</v>
      </c>
      <c r="AL202" s="1738">
        <f t="shared" si="131"/>
        <v>0</v>
      </c>
      <c r="AM202" s="1751">
        <f t="shared" si="132"/>
        <v>0</v>
      </c>
      <c r="AN202" s="1705" t="str">
        <f t="shared" si="133"/>
        <v/>
      </c>
      <c r="AO202" s="4311"/>
      <c r="AQ202" s="1672">
        <f t="shared" si="135"/>
        <v>0</v>
      </c>
      <c r="AR202" s="1672">
        <f t="shared" si="134"/>
        <v>0</v>
      </c>
    </row>
    <row r="203" spans="2:44" ht="15" customHeight="1">
      <c r="B203" s="4304" t="s">
        <v>2301</v>
      </c>
      <c r="C203" s="4307" t="s">
        <v>2302</v>
      </c>
      <c r="D203" s="1728" t="s">
        <v>2281</v>
      </c>
      <c r="E203" s="1752" t="s">
        <v>2270</v>
      </c>
      <c r="F203" s="1730"/>
      <c r="G203" s="1731"/>
      <c r="H203" s="1731"/>
      <c r="I203" s="1731"/>
      <c r="J203" s="1731"/>
      <c r="K203" s="1731"/>
      <c r="L203" s="1731"/>
      <c r="M203" s="1731"/>
      <c r="N203" s="1731"/>
      <c r="O203" s="1731"/>
      <c r="P203" s="1731"/>
      <c r="Q203" s="1731"/>
      <c r="R203" s="1731"/>
      <c r="S203" s="1731"/>
      <c r="T203" s="1731"/>
      <c r="U203" s="1731"/>
      <c r="V203" s="1731"/>
      <c r="W203" s="1731"/>
      <c r="X203" s="1731"/>
      <c r="Y203" s="1731"/>
      <c r="Z203" s="1731"/>
      <c r="AA203" s="1731"/>
      <c r="AB203" s="1731"/>
      <c r="AC203" s="1731"/>
      <c r="AD203" s="1731"/>
      <c r="AE203" s="1731"/>
      <c r="AF203" s="1731"/>
      <c r="AG203" s="1753"/>
      <c r="AH203" s="1753"/>
      <c r="AI203" s="1753"/>
      <c r="AJ203" s="1753"/>
      <c r="AK203" s="1754"/>
      <c r="AL203" s="1672"/>
      <c r="AM203" s="1721"/>
      <c r="AN203" s="1755"/>
      <c r="AO203" s="4311"/>
    </row>
    <row r="204" spans="2:44">
      <c r="B204" s="4305"/>
      <c r="C204" s="4308"/>
      <c r="D204" s="1756" t="s">
        <v>2296</v>
      </c>
      <c r="E204" s="1733"/>
      <c r="F204" s="1779"/>
      <c r="G204" s="1786"/>
      <c r="H204" s="1786"/>
      <c r="I204" s="1786"/>
      <c r="J204" s="1786"/>
      <c r="K204" s="1786"/>
      <c r="L204" s="1786"/>
      <c r="M204" s="1786"/>
      <c r="N204" s="1786"/>
      <c r="O204" s="1786"/>
      <c r="P204" s="1786"/>
      <c r="Q204" s="1786"/>
      <c r="R204" s="1786"/>
      <c r="S204" s="1786"/>
      <c r="T204" s="1786"/>
      <c r="U204" s="1786"/>
      <c r="V204" s="1786"/>
      <c r="W204" s="1786"/>
      <c r="X204" s="1786"/>
      <c r="Y204" s="1786"/>
      <c r="Z204" s="1786"/>
      <c r="AA204" s="1786"/>
      <c r="AB204" s="1786"/>
      <c r="AC204" s="1786"/>
      <c r="AD204" s="1786"/>
      <c r="AE204" s="1786"/>
      <c r="AF204" s="1786"/>
      <c r="AG204" s="1786"/>
      <c r="AH204" s="1786"/>
      <c r="AI204" s="1786"/>
      <c r="AJ204" s="1786"/>
      <c r="AK204" s="1737">
        <f>IF(D204="","",COUNT($F$194:$AJ$194)-AL204)</f>
        <v>0</v>
      </c>
      <c r="AL204" s="1738">
        <f>IF(D204="","",AQ204+AR204)</f>
        <v>0</v>
      </c>
      <c r="AM204" s="1738">
        <f>IF(D204="","",COUNTIF(F204:AJ204,"休"))</f>
        <v>0</v>
      </c>
      <c r="AN204" s="1705" t="str">
        <f>IF(D204="","",IFERROR(ROUND(AM204/AK204,3),""))</f>
        <v/>
      </c>
      <c r="AO204" s="4311"/>
      <c r="AQ204" s="1672">
        <f>+COUNTIF(F204:AJ204,"－")</f>
        <v>0</v>
      </c>
      <c r="AR204" s="1672">
        <f>+COUNTIF(F204:AJ204,"外")</f>
        <v>0</v>
      </c>
    </row>
    <row r="205" spans="2:44">
      <c r="B205" s="4305"/>
      <c r="C205" s="4308"/>
      <c r="D205" s="1739" t="s">
        <v>2297</v>
      </c>
      <c r="E205" s="1757"/>
      <c r="F205" s="1788"/>
      <c r="G205" s="1749"/>
      <c r="H205" s="1749"/>
      <c r="I205" s="1749"/>
      <c r="J205" s="1749"/>
      <c r="K205" s="1749"/>
      <c r="L205" s="1749"/>
      <c r="M205" s="1749"/>
      <c r="N205" s="1749"/>
      <c r="O205" s="1749"/>
      <c r="P205" s="1749"/>
      <c r="Q205" s="1749"/>
      <c r="R205" s="1749"/>
      <c r="S205" s="1749"/>
      <c r="T205" s="1749"/>
      <c r="U205" s="1749"/>
      <c r="V205" s="1749"/>
      <c r="W205" s="1749"/>
      <c r="X205" s="1749"/>
      <c r="Y205" s="1749"/>
      <c r="Z205" s="1749"/>
      <c r="AA205" s="1749"/>
      <c r="AB205" s="1749"/>
      <c r="AC205" s="1749"/>
      <c r="AD205" s="1749"/>
      <c r="AE205" s="1749"/>
      <c r="AF205" s="1749"/>
      <c r="AG205" s="1749"/>
      <c r="AH205" s="1749"/>
      <c r="AI205" s="1749"/>
      <c r="AJ205" s="1749"/>
      <c r="AK205" s="1737">
        <f t="shared" ref="AK205:AK207" si="136">IF(D205="","",COUNT($F$194:$AJ$194)-AL205)</f>
        <v>0</v>
      </c>
      <c r="AL205" s="1738">
        <f t="shared" ref="AL205:AL207" si="137">IF(D205="","",AQ205+AR205)</f>
        <v>0</v>
      </c>
      <c r="AM205" s="1738">
        <f t="shared" ref="AM205:AM207" si="138">IF(D205="","",COUNTIF(F205:AJ205,"休"))</f>
        <v>0</v>
      </c>
      <c r="AN205" s="1705" t="str">
        <f t="shared" ref="AN205:AN207" si="139">IF(D205="","",IFERROR(ROUND(AM205/AK205,3),""))</f>
        <v/>
      </c>
      <c r="AO205" s="4311"/>
      <c r="AQ205" s="1672">
        <f>+COUNTIF(F205:AJ205,"－")</f>
        <v>0</v>
      </c>
      <c r="AR205" s="1672">
        <f>+COUNTIF(F205:AJ205,"外")</f>
        <v>0</v>
      </c>
    </row>
    <row r="206" spans="2:44">
      <c r="B206" s="4305"/>
      <c r="C206" s="4308"/>
      <c r="E206" s="1757"/>
      <c r="F206" s="1781"/>
      <c r="G206" s="1741"/>
      <c r="H206" s="1741"/>
      <c r="I206" s="1741"/>
      <c r="J206" s="1741"/>
      <c r="K206" s="1741"/>
      <c r="L206" s="1741"/>
      <c r="M206" s="1741"/>
      <c r="N206" s="1741"/>
      <c r="O206" s="1741"/>
      <c r="P206" s="1741"/>
      <c r="Q206" s="1741"/>
      <c r="R206" s="1741"/>
      <c r="S206" s="1741"/>
      <c r="T206" s="1741"/>
      <c r="U206" s="1741"/>
      <c r="V206" s="1741"/>
      <c r="W206" s="1741"/>
      <c r="X206" s="1741"/>
      <c r="Y206" s="1741"/>
      <c r="Z206" s="1741"/>
      <c r="AA206" s="1741"/>
      <c r="AB206" s="1741"/>
      <c r="AC206" s="1741"/>
      <c r="AD206" s="1741"/>
      <c r="AE206" s="1741"/>
      <c r="AF206" s="1741"/>
      <c r="AG206" s="1742"/>
      <c r="AH206" s="1742"/>
      <c r="AI206" s="1742"/>
      <c r="AJ206" s="1742"/>
      <c r="AK206" s="1737" t="str">
        <f t="shared" si="136"/>
        <v/>
      </c>
      <c r="AL206" s="1738" t="str">
        <f t="shared" si="137"/>
        <v/>
      </c>
      <c r="AM206" s="1738" t="str">
        <f t="shared" si="138"/>
        <v/>
      </c>
      <c r="AN206" s="1705" t="str">
        <f t="shared" si="139"/>
        <v/>
      </c>
      <c r="AO206" s="4311"/>
      <c r="AQ206" s="1672">
        <f>+COUNTIF(F206:AJ206,"－")</f>
        <v>0</v>
      </c>
      <c r="AR206" s="1672">
        <f>+COUNTIF(F206:AJ206,"外")</f>
        <v>0</v>
      </c>
    </row>
    <row r="207" spans="2:44">
      <c r="B207" s="4305"/>
      <c r="C207" s="4309"/>
      <c r="D207" s="1758"/>
      <c r="E207" s="1751"/>
      <c r="F207" s="1793"/>
      <c r="G207" s="1759"/>
      <c r="H207" s="1759"/>
      <c r="I207" s="1759"/>
      <c r="J207" s="1759"/>
      <c r="K207" s="1759"/>
      <c r="L207" s="1759"/>
      <c r="M207" s="1759"/>
      <c r="N207" s="1759"/>
      <c r="O207" s="1759"/>
      <c r="P207" s="1759"/>
      <c r="Q207" s="1759"/>
      <c r="R207" s="1759"/>
      <c r="S207" s="1759"/>
      <c r="T207" s="1759"/>
      <c r="U207" s="1759"/>
      <c r="V207" s="1759"/>
      <c r="W207" s="1759"/>
      <c r="X207" s="1759"/>
      <c r="Y207" s="1759"/>
      <c r="Z207" s="1759"/>
      <c r="AA207" s="1759"/>
      <c r="AB207" s="1759"/>
      <c r="AC207" s="1759"/>
      <c r="AD207" s="1759"/>
      <c r="AE207" s="1759"/>
      <c r="AF207" s="1759"/>
      <c r="AG207" s="1736"/>
      <c r="AH207" s="1736"/>
      <c r="AI207" s="1736"/>
      <c r="AJ207" s="1736"/>
      <c r="AK207" s="1737" t="str">
        <f t="shared" si="136"/>
        <v/>
      </c>
      <c r="AL207" s="1738" t="str">
        <f t="shared" si="137"/>
        <v/>
      </c>
      <c r="AM207" s="1738" t="str">
        <f t="shared" si="138"/>
        <v/>
      </c>
      <c r="AN207" s="1705" t="str">
        <f t="shared" si="139"/>
        <v/>
      </c>
      <c r="AO207" s="4311"/>
      <c r="AQ207" s="1672">
        <f>+COUNTIF(F207:AJ207,"－")</f>
        <v>0</v>
      </c>
      <c r="AR207" s="1672">
        <f>+COUNTIF(F207:AJ207,"外")</f>
        <v>0</v>
      </c>
    </row>
    <row r="208" spans="2:44" ht="15" customHeight="1">
      <c r="B208" s="4305"/>
      <c r="C208" s="4307" t="s">
        <v>2303</v>
      </c>
      <c r="D208" s="1728" t="s">
        <v>2281</v>
      </c>
      <c r="E208" s="1760" t="s">
        <v>2270</v>
      </c>
      <c r="F208" s="1730"/>
      <c r="G208" s="1731"/>
      <c r="H208" s="1731"/>
      <c r="I208" s="1731"/>
      <c r="J208" s="1731"/>
      <c r="K208" s="1731"/>
      <c r="L208" s="1731"/>
      <c r="M208" s="1731"/>
      <c r="N208" s="1731"/>
      <c r="O208" s="1731"/>
      <c r="P208" s="1731"/>
      <c r="Q208" s="1731"/>
      <c r="R208" s="1731"/>
      <c r="S208" s="1731"/>
      <c r="T208" s="1731"/>
      <c r="U208" s="1731"/>
      <c r="V208" s="1731"/>
      <c r="W208" s="1731"/>
      <c r="X208" s="1731"/>
      <c r="Y208" s="1731"/>
      <c r="Z208" s="1731"/>
      <c r="AA208" s="1731"/>
      <c r="AB208" s="1731"/>
      <c r="AC208" s="1731"/>
      <c r="AD208" s="1731"/>
      <c r="AE208" s="1731"/>
      <c r="AF208" s="1731"/>
      <c r="AG208" s="1753"/>
      <c r="AH208" s="1753"/>
      <c r="AI208" s="1753"/>
      <c r="AJ208" s="1753"/>
      <c r="AK208" s="1754"/>
      <c r="AL208" s="1672"/>
      <c r="AM208" s="1761"/>
      <c r="AN208" s="1755"/>
      <c r="AO208" s="4311"/>
    </row>
    <row r="209" spans="2:44">
      <c r="B209" s="4305"/>
      <c r="C209" s="4308"/>
      <c r="D209" s="1762" t="s">
        <v>2297</v>
      </c>
      <c r="E209" s="1733"/>
      <c r="F209" s="1734"/>
      <c r="G209" s="1735"/>
      <c r="H209" s="1735"/>
      <c r="I209" s="1786"/>
      <c r="J209" s="1786"/>
      <c r="K209" s="1735"/>
      <c r="L209" s="1735"/>
      <c r="M209" s="1735"/>
      <c r="N209" s="1735"/>
      <c r="O209" s="1786"/>
      <c r="P209" s="1786"/>
      <c r="Q209" s="1735"/>
      <c r="R209" s="1786"/>
      <c r="S209" s="1735"/>
      <c r="T209" s="1735"/>
      <c r="U209" s="1735"/>
      <c r="V209" s="1735"/>
      <c r="W209" s="1786"/>
      <c r="X209" s="1786"/>
      <c r="Y209" s="1735"/>
      <c r="Z209" s="1786"/>
      <c r="AA209" s="1735"/>
      <c r="AB209" s="1735"/>
      <c r="AC209" s="1735"/>
      <c r="AD209" s="1735"/>
      <c r="AE209" s="1786"/>
      <c r="AF209" s="1786"/>
      <c r="AG209" s="1786"/>
      <c r="AH209" s="1786"/>
      <c r="AI209" s="1735"/>
      <c r="AJ209" s="1735"/>
      <c r="AK209" s="1737">
        <f>IF(D209="","",COUNT($F$194:$AJ$194)-AL209)</f>
        <v>0</v>
      </c>
      <c r="AL209" s="1738">
        <f>IF(D209="","",AQ209+AR209)</f>
        <v>0</v>
      </c>
      <c r="AM209" s="1738">
        <f>IF(D209="","",COUNTIF(F209:AJ209,"休"))</f>
        <v>0</v>
      </c>
      <c r="AN209" s="1705" t="str">
        <f>IF(D209="","",IFERROR(ROUND(AM209/AK209,3),""))</f>
        <v/>
      </c>
      <c r="AO209" s="4311"/>
      <c r="AQ209" s="1672">
        <f>+COUNTIF(F209:AJ209,"－")</f>
        <v>0</v>
      </c>
      <c r="AR209" s="1672">
        <f>+COUNTIF(F209:AJ209,"外")</f>
        <v>0</v>
      </c>
    </row>
    <row r="210" spans="2:44">
      <c r="B210" s="4305"/>
      <c r="C210" s="4308"/>
      <c r="E210" s="1757"/>
      <c r="F210" s="1740"/>
      <c r="G210" s="1741"/>
      <c r="H210" s="1741"/>
      <c r="I210" s="1741"/>
      <c r="J210" s="1741"/>
      <c r="K210" s="1741"/>
      <c r="L210" s="1741"/>
      <c r="M210" s="1741"/>
      <c r="N210" s="1741"/>
      <c r="O210" s="1741"/>
      <c r="P210" s="1741"/>
      <c r="Q210" s="1741"/>
      <c r="R210" s="1741"/>
      <c r="S210" s="1741"/>
      <c r="T210" s="1741"/>
      <c r="U210" s="1741"/>
      <c r="V210" s="1741"/>
      <c r="W210" s="1741"/>
      <c r="X210" s="1741"/>
      <c r="Y210" s="1741"/>
      <c r="Z210" s="1741"/>
      <c r="AA210" s="1741"/>
      <c r="AB210" s="1741"/>
      <c r="AC210" s="1741"/>
      <c r="AD210" s="1741"/>
      <c r="AE210" s="1741"/>
      <c r="AF210" s="1741"/>
      <c r="AG210" s="1742"/>
      <c r="AH210" s="1742"/>
      <c r="AI210" s="1742"/>
      <c r="AJ210" s="1742"/>
      <c r="AK210" s="1737" t="str">
        <f t="shared" ref="AK210:AK212" si="140">IF(D210="","",COUNT($F$194:$AJ$194)-AL210)</f>
        <v/>
      </c>
      <c r="AL210" s="1738" t="str">
        <f t="shared" ref="AL210:AL212" si="141">IF(D210="","",AQ210+AR210)</f>
        <v/>
      </c>
      <c r="AM210" s="1738" t="str">
        <f t="shared" ref="AM210:AM212" si="142">IF(D210="","",COUNTIF(F210:AJ210,"休"))</f>
        <v/>
      </c>
      <c r="AN210" s="1705" t="str">
        <f t="shared" ref="AN210:AN212" si="143">IF(D210="","",IFERROR(ROUND(AM210/AK210,3),""))</f>
        <v/>
      </c>
      <c r="AO210" s="4311"/>
      <c r="AQ210" s="1672">
        <f>+COUNTIF(F210:AJ210,"－")</f>
        <v>0</v>
      </c>
      <c r="AR210" s="1672">
        <f>+COUNTIF(F210:AJ210,"外")</f>
        <v>0</v>
      </c>
    </row>
    <row r="211" spans="2:44">
      <c r="B211" s="4305"/>
      <c r="C211" s="4308"/>
      <c r="E211" s="1757"/>
      <c r="F211" s="1740"/>
      <c r="G211" s="1741"/>
      <c r="H211" s="1741"/>
      <c r="I211" s="1741"/>
      <c r="J211" s="1741"/>
      <c r="K211" s="1741"/>
      <c r="L211" s="1741"/>
      <c r="M211" s="1741"/>
      <c r="N211" s="1741"/>
      <c r="O211" s="1741"/>
      <c r="P211" s="1741"/>
      <c r="Q211" s="1741"/>
      <c r="R211" s="1741"/>
      <c r="S211" s="1741"/>
      <c r="T211" s="1741"/>
      <c r="U211" s="1741"/>
      <c r="V211" s="1741"/>
      <c r="W211" s="1741"/>
      <c r="X211" s="1741"/>
      <c r="Y211" s="1741"/>
      <c r="Z211" s="1741"/>
      <c r="AA211" s="1741"/>
      <c r="AB211" s="1741"/>
      <c r="AC211" s="1741"/>
      <c r="AD211" s="1741"/>
      <c r="AE211" s="1741"/>
      <c r="AF211" s="1741"/>
      <c r="AG211" s="1742"/>
      <c r="AH211" s="1742"/>
      <c r="AI211" s="1742"/>
      <c r="AJ211" s="1742"/>
      <c r="AK211" s="1737" t="str">
        <f t="shared" si="140"/>
        <v/>
      </c>
      <c r="AL211" s="1738" t="str">
        <f t="shared" si="141"/>
        <v/>
      </c>
      <c r="AM211" s="1738" t="str">
        <f t="shared" si="142"/>
        <v/>
      </c>
      <c r="AN211" s="1705" t="str">
        <f t="shared" si="143"/>
        <v/>
      </c>
      <c r="AO211" s="4311"/>
      <c r="AQ211" s="1672">
        <f>+COUNTIF(F211:AJ211,"－")</f>
        <v>0</v>
      </c>
      <c r="AR211" s="1672">
        <f>+COUNTIF(F211:AJ211,"外")</f>
        <v>0</v>
      </c>
    </row>
    <row r="212" spans="2:44" ht="13.8" thickBot="1">
      <c r="B212" s="4306"/>
      <c r="C212" s="4309"/>
      <c r="D212" s="1758"/>
      <c r="E212" s="1751"/>
      <c r="F212" s="1792"/>
      <c r="G212" s="1748"/>
      <c r="H212" s="1748"/>
      <c r="I212" s="1748"/>
      <c r="J212" s="1748"/>
      <c r="K212" s="1748"/>
      <c r="L212" s="1748"/>
      <c r="M212" s="1748"/>
      <c r="N212" s="1748"/>
      <c r="O212" s="1748"/>
      <c r="P212" s="1748"/>
      <c r="Q212" s="1748"/>
      <c r="R212" s="1748"/>
      <c r="S212" s="1748"/>
      <c r="T212" s="1748"/>
      <c r="U212" s="1748"/>
      <c r="V212" s="1748"/>
      <c r="W212" s="1748"/>
      <c r="X212" s="1748"/>
      <c r="Y212" s="1748"/>
      <c r="Z212" s="1748"/>
      <c r="AA212" s="1748"/>
      <c r="AB212" s="1748"/>
      <c r="AC212" s="1748"/>
      <c r="AD212" s="1748"/>
      <c r="AE212" s="1748"/>
      <c r="AF212" s="1748"/>
      <c r="AG212" s="1765"/>
      <c r="AH212" s="1765"/>
      <c r="AI212" s="1765"/>
      <c r="AJ212" s="1765"/>
      <c r="AK212" s="1766" t="str">
        <f t="shared" si="140"/>
        <v/>
      </c>
      <c r="AL212" s="1751" t="str">
        <f t="shared" si="141"/>
        <v/>
      </c>
      <c r="AM212" s="1751" t="str">
        <f t="shared" si="142"/>
        <v/>
      </c>
      <c r="AN212" s="1705" t="str">
        <f t="shared" si="143"/>
        <v/>
      </c>
      <c r="AO212" s="4312"/>
      <c r="AQ212" s="1672">
        <f>+COUNTIF(F212:AJ212,"－")</f>
        <v>0</v>
      </c>
      <c r="AR212" s="1672">
        <f>+COUNTIF(F212:AJ212,"外")</f>
        <v>0</v>
      </c>
    </row>
    <row r="213" spans="2:44" ht="13.8" thickBot="1">
      <c r="B213" s="1767"/>
      <c r="C213" s="1725"/>
      <c r="F213" s="1736"/>
      <c r="G213" s="1736"/>
      <c r="H213" s="1736"/>
      <c r="I213" s="1736"/>
      <c r="J213" s="1736"/>
      <c r="K213" s="1736"/>
      <c r="L213" s="1736"/>
      <c r="M213" s="1736"/>
      <c r="N213" s="1736"/>
      <c r="O213" s="1736"/>
      <c r="P213" s="1736"/>
      <c r="Q213" s="1736"/>
      <c r="R213" s="1736"/>
      <c r="S213" s="1736"/>
      <c r="T213" s="1736"/>
      <c r="U213" s="1736"/>
      <c r="V213" s="1736"/>
      <c r="W213" s="1736"/>
      <c r="X213" s="1736"/>
      <c r="Y213" s="1736"/>
      <c r="Z213" s="1736"/>
      <c r="AA213" s="1736"/>
      <c r="AB213" s="1736"/>
      <c r="AC213" s="1736"/>
      <c r="AD213" s="1736"/>
      <c r="AE213" s="1736"/>
      <c r="AF213" s="1736"/>
      <c r="AG213" s="1736"/>
      <c r="AH213" s="1736"/>
      <c r="AI213" s="1736"/>
      <c r="AJ213" s="1736"/>
      <c r="AK213" s="1768"/>
      <c r="AN213" s="1769" t="s">
        <v>2271</v>
      </c>
      <c r="AO213" s="1770" t="e">
        <f>IF(AO197&gt;=0.285,"OK","NG")</f>
        <v>#DIV/0!</v>
      </c>
      <c r="AQ213" s="1665"/>
      <c r="AR213" s="1665"/>
    </row>
    <row r="214" spans="2:44">
      <c r="B214" s="1767"/>
      <c r="C214" s="1725"/>
      <c r="F214" s="1736"/>
      <c r="G214" s="1736"/>
      <c r="H214" s="1736"/>
      <c r="I214" s="1736"/>
      <c r="J214" s="1736"/>
      <c r="K214" s="1736"/>
      <c r="L214" s="1736"/>
      <c r="M214" s="1736"/>
      <c r="N214" s="1736"/>
      <c r="O214" s="1736"/>
      <c r="P214" s="1736"/>
      <c r="Q214" s="1736"/>
      <c r="R214" s="1736"/>
      <c r="S214" s="1736"/>
      <c r="T214" s="1736"/>
      <c r="U214" s="1736"/>
      <c r="V214" s="1736"/>
      <c r="W214" s="1736"/>
      <c r="X214" s="1736"/>
      <c r="Y214" s="1736"/>
      <c r="Z214" s="1736"/>
      <c r="AA214" s="1736"/>
      <c r="AB214" s="1736"/>
      <c r="AC214" s="1736"/>
      <c r="AD214" s="1736"/>
      <c r="AE214" s="1736"/>
      <c r="AF214" s="1736"/>
      <c r="AG214" s="1736"/>
      <c r="AH214" s="1736"/>
      <c r="AI214" s="1736"/>
      <c r="AJ214" s="1736"/>
      <c r="AK214" s="1768"/>
      <c r="AN214" s="1795"/>
      <c r="AO214" s="1705"/>
      <c r="AQ214" s="1665"/>
      <c r="AR214" s="1665"/>
    </row>
    <row r="215" spans="2:44" hidden="1">
      <c r="F215" s="1665" t="e">
        <f>YEAR(F218)</f>
        <v>#VALUE!</v>
      </c>
      <c r="G215" s="1665" t="e">
        <f>MONTH(F218)</f>
        <v>#VALUE!</v>
      </c>
    </row>
    <row r="216" spans="2:44">
      <c r="B216" s="4313"/>
      <c r="C216" s="4314"/>
      <c r="D216" s="4315"/>
      <c r="E216" s="1772" t="s">
        <v>2266</v>
      </c>
      <c r="F216" s="4322" t="e">
        <f>F218</f>
        <v>#VALUE!</v>
      </c>
      <c r="G216" s="4323"/>
      <c r="H216" s="4323"/>
      <c r="I216" s="4323"/>
      <c r="J216" s="4323"/>
      <c r="K216" s="4323"/>
      <c r="L216" s="4323"/>
      <c r="M216" s="4323"/>
      <c r="N216" s="4323"/>
      <c r="O216" s="4323"/>
      <c r="P216" s="4323"/>
      <c r="Q216" s="4323"/>
      <c r="R216" s="4323"/>
      <c r="S216" s="4323"/>
      <c r="T216" s="4323"/>
      <c r="U216" s="4323"/>
      <c r="V216" s="4323"/>
      <c r="W216" s="4323"/>
      <c r="X216" s="4323"/>
      <c r="Y216" s="4323"/>
      <c r="Z216" s="4323"/>
      <c r="AA216" s="4323"/>
      <c r="AB216" s="4323"/>
      <c r="AC216" s="4323"/>
      <c r="AD216" s="4323"/>
      <c r="AE216" s="4323"/>
      <c r="AF216" s="4323"/>
      <c r="AG216" s="4323"/>
      <c r="AH216" s="4323"/>
      <c r="AI216" s="4323"/>
      <c r="AJ216" s="4323"/>
      <c r="AK216" s="4324" t="s">
        <v>2304</v>
      </c>
      <c r="AL216" s="4327" t="s">
        <v>2305</v>
      </c>
      <c r="AM216" s="4330" t="s">
        <v>2283</v>
      </c>
      <c r="AN216" s="4333" t="s">
        <v>2306</v>
      </c>
      <c r="AO216" s="4301" t="s">
        <v>2307</v>
      </c>
      <c r="AQ216" s="4302" t="s">
        <v>2308</v>
      </c>
      <c r="AR216" s="4302" t="s">
        <v>2309</v>
      </c>
    </row>
    <row r="217" spans="2:44" ht="13.5" hidden="1" customHeight="1">
      <c r="B217" s="4316"/>
      <c r="C217" s="4317"/>
      <c r="D217" s="4318"/>
      <c r="E217" s="1773"/>
      <c r="F217" s="1717" t="e">
        <f>DATE($F215,$G215,1)</f>
        <v>#VALUE!</v>
      </c>
      <c r="G217" s="1717" t="e">
        <f t="shared" ref="G217:AJ217" si="144">F217+1</f>
        <v>#VALUE!</v>
      </c>
      <c r="H217" s="1717" t="e">
        <f t="shared" si="144"/>
        <v>#VALUE!</v>
      </c>
      <c r="I217" s="1717" t="e">
        <f t="shared" si="144"/>
        <v>#VALUE!</v>
      </c>
      <c r="J217" s="1717" t="e">
        <f t="shared" si="144"/>
        <v>#VALUE!</v>
      </c>
      <c r="K217" s="1717" t="e">
        <f t="shared" si="144"/>
        <v>#VALUE!</v>
      </c>
      <c r="L217" s="1717" t="e">
        <f t="shared" si="144"/>
        <v>#VALUE!</v>
      </c>
      <c r="M217" s="1717" t="e">
        <f t="shared" si="144"/>
        <v>#VALUE!</v>
      </c>
      <c r="N217" s="1717" t="e">
        <f t="shared" si="144"/>
        <v>#VALUE!</v>
      </c>
      <c r="O217" s="1717" t="e">
        <f t="shared" si="144"/>
        <v>#VALUE!</v>
      </c>
      <c r="P217" s="1717" t="e">
        <f t="shared" si="144"/>
        <v>#VALUE!</v>
      </c>
      <c r="Q217" s="1717" t="e">
        <f t="shared" si="144"/>
        <v>#VALUE!</v>
      </c>
      <c r="R217" s="1717" t="e">
        <f t="shared" si="144"/>
        <v>#VALUE!</v>
      </c>
      <c r="S217" s="1717" t="e">
        <f t="shared" si="144"/>
        <v>#VALUE!</v>
      </c>
      <c r="T217" s="1717" t="e">
        <f t="shared" si="144"/>
        <v>#VALUE!</v>
      </c>
      <c r="U217" s="1717" t="e">
        <f t="shared" si="144"/>
        <v>#VALUE!</v>
      </c>
      <c r="V217" s="1717" t="e">
        <f t="shared" si="144"/>
        <v>#VALUE!</v>
      </c>
      <c r="W217" s="1717" t="e">
        <f t="shared" si="144"/>
        <v>#VALUE!</v>
      </c>
      <c r="X217" s="1717" t="e">
        <f t="shared" si="144"/>
        <v>#VALUE!</v>
      </c>
      <c r="Y217" s="1717" t="e">
        <f t="shared" si="144"/>
        <v>#VALUE!</v>
      </c>
      <c r="Z217" s="1717" t="e">
        <f t="shared" si="144"/>
        <v>#VALUE!</v>
      </c>
      <c r="AA217" s="1717" t="e">
        <f t="shared" si="144"/>
        <v>#VALUE!</v>
      </c>
      <c r="AB217" s="1717" t="e">
        <f t="shared" si="144"/>
        <v>#VALUE!</v>
      </c>
      <c r="AC217" s="1717" t="e">
        <f t="shared" si="144"/>
        <v>#VALUE!</v>
      </c>
      <c r="AD217" s="1717" t="e">
        <f t="shared" si="144"/>
        <v>#VALUE!</v>
      </c>
      <c r="AE217" s="1717" t="e">
        <f t="shared" si="144"/>
        <v>#VALUE!</v>
      </c>
      <c r="AF217" s="1717" t="e">
        <f t="shared" si="144"/>
        <v>#VALUE!</v>
      </c>
      <c r="AG217" s="1717" t="e">
        <f t="shared" si="144"/>
        <v>#VALUE!</v>
      </c>
      <c r="AH217" s="1717" t="e">
        <f t="shared" si="144"/>
        <v>#VALUE!</v>
      </c>
      <c r="AI217" s="1717" t="e">
        <f t="shared" si="144"/>
        <v>#VALUE!</v>
      </c>
      <c r="AJ217" s="1717" t="e">
        <f t="shared" si="144"/>
        <v>#VALUE!</v>
      </c>
      <c r="AK217" s="4325"/>
      <c r="AL217" s="4328"/>
      <c r="AM217" s="4331"/>
      <c r="AN217" s="4333"/>
      <c r="AO217" s="4301"/>
      <c r="AQ217" s="4302"/>
      <c r="AR217" s="4302"/>
    </row>
    <row r="218" spans="2:44">
      <c r="B218" s="4316"/>
      <c r="C218" s="4317"/>
      <c r="D218" s="4318"/>
      <c r="E218" s="1774" t="s">
        <v>2267</v>
      </c>
      <c r="F218" s="1775" t="e">
        <f>IF(EDATE(F193,1)&gt;$F$7,"",EDATE(F193,1))</f>
        <v>#VALUE!</v>
      </c>
      <c r="G218" s="1717" t="e">
        <f t="shared" ref="G218:AJ218" si="145">IF(G217&gt;$F$7,"",IF(F218=EOMONTH(DATE($F215,$G215,1),0),"",IF(F218="","",F218+1)))</f>
        <v>#VALUE!</v>
      </c>
      <c r="H218" s="1717" t="e">
        <f t="shared" si="145"/>
        <v>#VALUE!</v>
      </c>
      <c r="I218" s="1717" t="e">
        <f t="shared" si="145"/>
        <v>#VALUE!</v>
      </c>
      <c r="J218" s="1717" t="e">
        <f t="shared" si="145"/>
        <v>#VALUE!</v>
      </c>
      <c r="K218" s="1717" t="e">
        <f t="shared" si="145"/>
        <v>#VALUE!</v>
      </c>
      <c r="L218" s="1717" t="e">
        <f t="shared" si="145"/>
        <v>#VALUE!</v>
      </c>
      <c r="M218" s="1717" t="e">
        <f t="shared" si="145"/>
        <v>#VALUE!</v>
      </c>
      <c r="N218" s="1717" t="e">
        <f t="shared" si="145"/>
        <v>#VALUE!</v>
      </c>
      <c r="O218" s="1717" t="e">
        <f t="shared" si="145"/>
        <v>#VALUE!</v>
      </c>
      <c r="P218" s="1717" t="e">
        <f t="shared" si="145"/>
        <v>#VALUE!</v>
      </c>
      <c r="Q218" s="1717" t="e">
        <f t="shared" si="145"/>
        <v>#VALUE!</v>
      </c>
      <c r="R218" s="1717" t="e">
        <f t="shared" si="145"/>
        <v>#VALUE!</v>
      </c>
      <c r="S218" s="1717" t="e">
        <f t="shared" si="145"/>
        <v>#VALUE!</v>
      </c>
      <c r="T218" s="1717" t="e">
        <f t="shared" si="145"/>
        <v>#VALUE!</v>
      </c>
      <c r="U218" s="1717" t="e">
        <f t="shared" si="145"/>
        <v>#VALUE!</v>
      </c>
      <c r="V218" s="1717" t="e">
        <f t="shared" si="145"/>
        <v>#VALUE!</v>
      </c>
      <c r="W218" s="1717" t="e">
        <f t="shared" si="145"/>
        <v>#VALUE!</v>
      </c>
      <c r="X218" s="1717" t="e">
        <f t="shared" si="145"/>
        <v>#VALUE!</v>
      </c>
      <c r="Y218" s="1717" t="e">
        <f t="shared" si="145"/>
        <v>#VALUE!</v>
      </c>
      <c r="Z218" s="1717" t="e">
        <f t="shared" si="145"/>
        <v>#VALUE!</v>
      </c>
      <c r="AA218" s="1717" t="e">
        <f t="shared" si="145"/>
        <v>#VALUE!</v>
      </c>
      <c r="AB218" s="1717" t="e">
        <f t="shared" si="145"/>
        <v>#VALUE!</v>
      </c>
      <c r="AC218" s="1717" t="e">
        <f t="shared" si="145"/>
        <v>#VALUE!</v>
      </c>
      <c r="AD218" s="1717" t="e">
        <f t="shared" si="145"/>
        <v>#VALUE!</v>
      </c>
      <c r="AE218" s="1717" t="e">
        <f t="shared" si="145"/>
        <v>#VALUE!</v>
      </c>
      <c r="AF218" s="1717" t="e">
        <f t="shared" si="145"/>
        <v>#VALUE!</v>
      </c>
      <c r="AG218" s="1717" t="e">
        <f t="shared" si="145"/>
        <v>#VALUE!</v>
      </c>
      <c r="AH218" s="1717" t="e">
        <f t="shared" si="145"/>
        <v>#VALUE!</v>
      </c>
      <c r="AI218" s="1717" t="e">
        <f t="shared" si="145"/>
        <v>#VALUE!</v>
      </c>
      <c r="AJ218" s="1717" t="e">
        <f t="shared" si="145"/>
        <v>#VALUE!</v>
      </c>
      <c r="AK218" s="4325"/>
      <c r="AL218" s="4328"/>
      <c r="AM218" s="4331"/>
      <c r="AN218" s="4333"/>
      <c r="AO218" s="4301"/>
      <c r="AQ218" s="4302"/>
      <c r="AR218" s="4302"/>
    </row>
    <row r="219" spans="2:44">
      <c r="B219" s="4319"/>
      <c r="C219" s="4320"/>
      <c r="D219" s="4321"/>
      <c r="E219" s="1712" t="s">
        <v>1060</v>
      </c>
      <c r="F219" s="1776" t="str">
        <f>IFERROR(TEXT(WEEKDAY(+F218),"aaa"),"")</f>
        <v/>
      </c>
      <c r="G219" s="1776" t="str">
        <f t="shared" ref="G219:AJ219" si="146">IFERROR(TEXT(WEEKDAY(+G218),"aaa"),"")</f>
        <v/>
      </c>
      <c r="H219" s="1776" t="str">
        <f t="shared" si="146"/>
        <v/>
      </c>
      <c r="I219" s="1776" t="str">
        <f t="shared" si="146"/>
        <v/>
      </c>
      <c r="J219" s="1776" t="str">
        <f t="shared" si="146"/>
        <v/>
      </c>
      <c r="K219" s="1776" t="str">
        <f t="shared" si="146"/>
        <v/>
      </c>
      <c r="L219" s="1776" t="str">
        <f t="shared" si="146"/>
        <v/>
      </c>
      <c r="M219" s="1776" t="str">
        <f t="shared" si="146"/>
        <v/>
      </c>
      <c r="N219" s="1776" t="str">
        <f t="shared" si="146"/>
        <v/>
      </c>
      <c r="O219" s="1776" t="str">
        <f t="shared" si="146"/>
        <v/>
      </c>
      <c r="P219" s="1776" t="str">
        <f t="shared" si="146"/>
        <v/>
      </c>
      <c r="Q219" s="1776" t="str">
        <f t="shared" si="146"/>
        <v/>
      </c>
      <c r="R219" s="1776" t="str">
        <f t="shared" si="146"/>
        <v/>
      </c>
      <c r="S219" s="1776" t="str">
        <f t="shared" si="146"/>
        <v/>
      </c>
      <c r="T219" s="1776" t="str">
        <f t="shared" si="146"/>
        <v/>
      </c>
      <c r="U219" s="1776" t="str">
        <f t="shared" si="146"/>
        <v/>
      </c>
      <c r="V219" s="1776" t="str">
        <f t="shared" si="146"/>
        <v/>
      </c>
      <c r="W219" s="1776" t="str">
        <f t="shared" si="146"/>
        <v/>
      </c>
      <c r="X219" s="1776" t="str">
        <f t="shared" si="146"/>
        <v/>
      </c>
      <c r="Y219" s="1776" t="str">
        <f t="shared" si="146"/>
        <v/>
      </c>
      <c r="Z219" s="1776" t="str">
        <f t="shared" si="146"/>
        <v/>
      </c>
      <c r="AA219" s="1776" t="str">
        <f t="shared" si="146"/>
        <v/>
      </c>
      <c r="AB219" s="1776" t="str">
        <f t="shared" si="146"/>
        <v/>
      </c>
      <c r="AC219" s="1776" t="str">
        <f t="shared" si="146"/>
        <v/>
      </c>
      <c r="AD219" s="1776" t="str">
        <f t="shared" si="146"/>
        <v/>
      </c>
      <c r="AE219" s="1776" t="str">
        <f t="shared" si="146"/>
        <v/>
      </c>
      <c r="AF219" s="1776" t="str">
        <f t="shared" si="146"/>
        <v/>
      </c>
      <c r="AG219" s="1776" t="str">
        <f t="shared" si="146"/>
        <v/>
      </c>
      <c r="AH219" s="1776" t="str">
        <f t="shared" si="146"/>
        <v/>
      </c>
      <c r="AI219" s="1776" t="str">
        <f t="shared" si="146"/>
        <v/>
      </c>
      <c r="AJ219" s="1776" t="str">
        <f t="shared" si="146"/>
        <v/>
      </c>
      <c r="AK219" s="4325"/>
      <c r="AL219" s="4328"/>
      <c r="AM219" s="4331"/>
      <c r="AN219" s="4333"/>
      <c r="AO219" s="4301"/>
      <c r="AQ219" s="4302"/>
      <c r="AR219" s="4302"/>
    </row>
    <row r="220" spans="2:44" ht="21" customHeight="1">
      <c r="B220" s="1777" t="s">
        <v>2310</v>
      </c>
      <c r="C220" s="1778" t="s">
        <v>2280</v>
      </c>
      <c r="D220" s="1728" t="s">
        <v>2281</v>
      </c>
      <c r="E220" s="1729" t="s">
        <v>2270</v>
      </c>
      <c r="F220" s="1730" t="s">
        <v>2311</v>
      </c>
      <c r="G220" s="1731" t="s">
        <v>2311</v>
      </c>
      <c r="H220" s="1731" t="s">
        <v>2311</v>
      </c>
      <c r="I220" s="1731" t="s">
        <v>2311</v>
      </c>
      <c r="J220" s="1731" t="s">
        <v>2311</v>
      </c>
      <c r="K220" s="1731" t="s">
        <v>2311</v>
      </c>
      <c r="L220" s="1731" t="s">
        <v>2311</v>
      </c>
      <c r="M220" s="1731" t="s">
        <v>2311</v>
      </c>
      <c r="N220" s="1731" t="s">
        <v>2311</v>
      </c>
      <c r="O220" s="1731" t="s">
        <v>2311</v>
      </c>
      <c r="P220" s="1731" t="s">
        <v>2311</v>
      </c>
      <c r="Q220" s="1731" t="s">
        <v>2311</v>
      </c>
      <c r="R220" s="1731" t="s">
        <v>2311</v>
      </c>
      <c r="S220" s="1731" t="s">
        <v>2311</v>
      </c>
      <c r="T220" s="1731" t="s">
        <v>2311</v>
      </c>
      <c r="U220" s="1731" t="s">
        <v>2311</v>
      </c>
      <c r="V220" s="1731" t="s">
        <v>2311</v>
      </c>
      <c r="W220" s="1731" t="s">
        <v>2311</v>
      </c>
      <c r="X220" s="1731" t="s">
        <v>2311</v>
      </c>
      <c r="Y220" s="1731" t="s">
        <v>2311</v>
      </c>
      <c r="Z220" s="1731" t="s">
        <v>2311</v>
      </c>
      <c r="AA220" s="1731" t="s">
        <v>2311</v>
      </c>
      <c r="AB220" s="1731" t="s">
        <v>2311</v>
      </c>
      <c r="AC220" s="1731" t="s">
        <v>2311</v>
      </c>
      <c r="AD220" s="1731" t="s">
        <v>2311</v>
      </c>
      <c r="AE220" s="1731" t="s">
        <v>2311</v>
      </c>
      <c r="AF220" s="1731" t="s">
        <v>2311</v>
      </c>
      <c r="AG220" s="1731" t="s">
        <v>2311</v>
      </c>
      <c r="AH220" s="1731" t="s">
        <v>2311</v>
      </c>
      <c r="AI220" s="1731" t="s">
        <v>2311</v>
      </c>
      <c r="AJ220" s="1796" t="s">
        <v>2311</v>
      </c>
      <c r="AK220" s="4326"/>
      <c r="AL220" s="4329"/>
      <c r="AM220" s="4332"/>
      <c r="AN220" s="1674" t="s">
        <v>2292</v>
      </c>
      <c r="AO220" s="1673" t="s">
        <v>2293</v>
      </c>
      <c r="AQ220" s="4303"/>
      <c r="AR220" s="4303"/>
    </row>
    <row r="221" spans="2:44" ht="13.5" customHeight="1">
      <c r="B221" s="4304" t="s">
        <v>2294</v>
      </c>
      <c r="C221" s="4307" t="s">
        <v>2295</v>
      </c>
      <c r="D221" s="1732" t="s">
        <v>2296</v>
      </c>
      <c r="E221" s="1733"/>
      <c r="F221" s="1797"/>
      <c r="G221" s="1786"/>
      <c r="H221" s="1786"/>
      <c r="I221" s="1786"/>
      <c r="J221" s="1786"/>
      <c r="K221" s="1786"/>
      <c r="L221" s="1786"/>
      <c r="M221" s="1786"/>
      <c r="N221" s="1786"/>
      <c r="O221" s="1786"/>
      <c r="P221" s="1786"/>
      <c r="Q221" s="1786"/>
      <c r="R221" s="1786"/>
      <c r="S221" s="1786"/>
      <c r="T221" s="1786"/>
      <c r="U221" s="1786"/>
      <c r="V221" s="1786"/>
      <c r="W221" s="1786"/>
      <c r="X221" s="1786"/>
      <c r="Y221" s="1786"/>
      <c r="Z221" s="1786"/>
      <c r="AA221" s="1786"/>
      <c r="AB221" s="1786"/>
      <c r="AC221" s="1786"/>
      <c r="AD221" s="1786"/>
      <c r="AE221" s="1786"/>
      <c r="AF221" s="1786"/>
      <c r="AG221" s="1786"/>
      <c r="AH221" s="1786"/>
      <c r="AI221" s="1786"/>
      <c r="AJ221" s="1798"/>
      <c r="AK221" s="1737">
        <f>IF(D221="","",COUNT($F$218:$AJ$218)-AL221)</f>
        <v>0</v>
      </c>
      <c r="AL221" s="1738">
        <f>IF(D221="","",AQ221+AR221)</f>
        <v>0</v>
      </c>
      <c r="AM221" s="1738">
        <f>IF(D221="","",COUNTIF(F221:AJ221,"休"))</f>
        <v>0</v>
      </c>
      <c r="AN221" s="1705" t="str">
        <f>IF(D221="","",IFERROR(ROUND(AM221/AK221,3),""))</f>
        <v/>
      </c>
      <c r="AO221" s="4310" t="e">
        <f>ROUND(AVERAGE(AN221:AN236),3)</f>
        <v>#DIV/0!</v>
      </c>
      <c r="AQ221" s="1672">
        <f>+COUNTIF(F221:AJ221,"－")</f>
        <v>0</v>
      </c>
      <c r="AR221" s="1672">
        <f>+COUNTIF(F221:AJ221,"外")</f>
        <v>0</v>
      </c>
    </row>
    <row r="222" spans="2:44" ht="13.5" customHeight="1">
      <c r="B222" s="4305"/>
      <c r="C222" s="4308"/>
      <c r="D222" s="1739" t="s">
        <v>2297</v>
      </c>
      <c r="E222" s="1733"/>
      <c r="F222" s="1740"/>
      <c r="G222" s="1741"/>
      <c r="H222" s="1741"/>
      <c r="I222" s="1741"/>
      <c r="J222" s="1741"/>
      <c r="K222" s="1741"/>
      <c r="L222" s="1741"/>
      <c r="M222" s="1741"/>
      <c r="N222" s="1741"/>
      <c r="O222" s="1741"/>
      <c r="P222" s="1741"/>
      <c r="Q222" s="1741"/>
      <c r="R222" s="1741"/>
      <c r="S222" s="1741"/>
      <c r="T222" s="1741"/>
      <c r="U222" s="1741"/>
      <c r="V222" s="1741"/>
      <c r="W222" s="1741"/>
      <c r="X222" s="1741"/>
      <c r="Y222" s="1741"/>
      <c r="Z222" s="1741"/>
      <c r="AA222" s="1741"/>
      <c r="AB222" s="1741"/>
      <c r="AC222" s="1741"/>
      <c r="AD222" s="1741"/>
      <c r="AE222" s="1741"/>
      <c r="AF222" s="1741"/>
      <c r="AG222" s="1741"/>
      <c r="AH222" s="1741"/>
      <c r="AI222" s="1741"/>
      <c r="AJ222" s="1783"/>
      <c r="AK222" s="1737">
        <f t="shared" ref="AK222:AK226" si="147">IF(D222="","",COUNT($F$218:$AJ$218)-AL222)</f>
        <v>0</v>
      </c>
      <c r="AL222" s="1738">
        <f t="shared" ref="AL222:AL226" si="148">IF(D222="","",AQ222+AR222)</f>
        <v>0</v>
      </c>
      <c r="AM222" s="1738">
        <f t="shared" ref="AM222:AM226" si="149">IF(D222="","",COUNTIF(F222:AJ222,"休"))</f>
        <v>0</v>
      </c>
      <c r="AN222" s="1705" t="str">
        <f t="shared" ref="AN222:AN226" si="150">IF(D222="","",IFERROR(ROUND(AM222/AK222,3),""))</f>
        <v/>
      </c>
      <c r="AO222" s="4311"/>
      <c r="AQ222" s="1672">
        <f>+COUNTIF(F222:AJ222,"－")</f>
        <v>0</v>
      </c>
      <c r="AR222" s="1672">
        <f>+COUNTIF(F222:AJ222,"外")</f>
        <v>0</v>
      </c>
    </row>
    <row r="223" spans="2:44">
      <c r="B223" s="4305"/>
      <c r="C223" s="4308"/>
      <c r="D223" s="1744" t="s">
        <v>2298</v>
      </c>
      <c r="E223" s="1733"/>
      <c r="F223" s="1740"/>
      <c r="G223" s="1741"/>
      <c r="H223" s="1741"/>
      <c r="I223" s="1741"/>
      <c r="J223" s="1741"/>
      <c r="K223" s="1741"/>
      <c r="L223" s="1741"/>
      <c r="M223" s="1741"/>
      <c r="N223" s="1741"/>
      <c r="O223" s="1741"/>
      <c r="P223" s="1741"/>
      <c r="Q223" s="1741"/>
      <c r="R223" s="1741"/>
      <c r="S223" s="1741"/>
      <c r="T223" s="1741"/>
      <c r="U223" s="1741"/>
      <c r="V223" s="1741"/>
      <c r="W223" s="1741"/>
      <c r="X223" s="1741"/>
      <c r="Y223" s="1741"/>
      <c r="Z223" s="1741"/>
      <c r="AA223" s="1741"/>
      <c r="AB223" s="1741"/>
      <c r="AC223" s="1741"/>
      <c r="AD223" s="1741"/>
      <c r="AE223" s="1741"/>
      <c r="AF223" s="1741"/>
      <c r="AG223" s="1741"/>
      <c r="AH223" s="1741"/>
      <c r="AI223" s="1741"/>
      <c r="AJ223" s="1783"/>
      <c r="AK223" s="1737">
        <f t="shared" si="147"/>
        <v>0</v>
      </c>
      <c r="AL223" s="1738">
        <f t="shared" si="148"/>
        <v>0</v>
      </c>
      <c r="AM223" s="1738">
        <f t="shared" si="149"/>
        <v>0</v>
      </c>
      <c r="AN223" s="1705" t="str">
        <f t="shared" si="150"/>
        <v/>
      </c>
      <c r="AO223" s="4311"/>
      <c r="AQ223" s="1672">
        <f>+COUNTIF(F223:AJ223,"－")</f>
        <v>0</v>
      </c>
      <c r="AR223" s="1672">
        <f t="shared" ref="AR223:AR226" si="151">+COUNTIF(F223:AJ223,"外")</f>
        <v>0</v>
      </c>
    </row>
    <row r="224" spans="2:44">
      <c r="B224" s="4305"/>
      <c r="C224" s="4308"/>
      <c r="D224" s="1744" t="s">
        <v>2299</v>
      </c>
      <c r="E224" s="1711"/>
      <c r="F224" s="1740"/>
      <c r="G224" s="1741"/>
      <c r="H224" s="1741"/>
      <c r="I224" s="1741"/>
      <c r="J224" s="1741"/>
      <c r="K224" s="1741"/>
      <c r="L224" s="1741"/>
      <c r="M224" s="1741"/>
      <c r="N224" s="1741"/>
      <c r="O224" s="1741"/>
      <c r="P224" s="1741"/>
      <c r="Q224" s="1741"/>
      <c r="R224" s="1741"/>
      <c r="S224" s="1741"/>
      <c r="T224" s="1741"/>
      <c r="U224" s="1741"/>
      <c r="V224" s="1741"/>
      <c r="W224" s="1741"/>
      <c r="X224" s="1741"/>
      <c r="Y224" s="1741"/>
      <c r="Z224" s="1741"/>
      <c r="AA224" s="1741"/>
      <c r="AB224" s="1741"/>
      <c r="AC224" s="1741"/>
      <c r="AD224" s="1741"/>
      <c r="AE224" s="1741"/>
      <c r="AF224" s="1741"/>
      <c r="AG224" s="1741"/>
      <c r="AH224" s="1741"/>
      <c r="AI224" s="1741"/>
      <c r="AJ224" s="1783"/>
      <c r="AK224" s="1737">
        <f t="shared" si="147"/>
        <v>0</v>
      </c>
      <c r="AL224" s="1738">
        <f t="shared" si="148"/>
        <v>0</v>
      </c>
      <c r="AM224" s="1738">
        <f t="shared" si="149"/>
        <v>0</v>
      </c>
      <c r="AN224" s="1705" t="str">
        <f t="shared" si="150"/>
        <v/>
      </c>
      <c r="AO224" s="4311"/>
      <c r="AQ224" s="1672">
        <f>+COUNTIF(F224:AJ224,"－")</f>
        <v>0</v>
      </c>
      <c r="AR224" s="1672">
        <f t="shared" si="151"/>
        <v>0</v>
      </c>
    </row>
    <row r="225" spans="2:44">
      <c r="B225" s="4305"/>
      <c r="C225" s="4308"/>
      <c r="D225" s="1744" t="s">
        <v>2300</v>
      </c>
      <c r="E225" s="1733"/>
      <c r="F225" s="1740"/>
      <c r="G225" s="1741"/>
      <c r="H225" s="1741"/>
      <c r="I225" s="1741"/>
      <c r="J225" s="1741"/>
      <c r="K225" s="1741"/>
      <c r="L225" s="1741"/>
      <c r="M225" s="1741"/>
      <c r="N225" s="1741"/>
      <c r="O225" s="1741"/>
      <c r="P225" s="1741"/>
      <c r="Q225" s="1741"/>
      <c r="R225" s="1741"/>
      <c r="S225" s="1741"/>
      <c r="T225" s="1741"/>
      <c r="U225" s="1741"/>
      <c r="V225" s="1741"/>
      <c r="W225" s="1741"/>
      <c r="X225" s="1741"/>
      <c r="Y225" s="1741"/>
      <c r="Z225" s="1741"/>
      <c r="AA225" s="1741"/>
      <c r="AB225" s="1741"/>
      <c r="AC225" s="1741"/>
      <c r="AD225" s="1741"/>
      <c r="AE225" s="1741"/>
      <c r="AF225" s="1741"/>
      <c r="AG225" s="1741"/>
      <c r="AH225" s="1741"/>
      <c r="AI225" s="1741"/>
      <c r="AJ225" s="1783"/>
      <c r="AK225" s="1737">
        <f t="shared" si="147"/>
        <v>0</v>
      </c>
      <c r="AL225" s="1738">
        <f t="shared" si="148"/>
        <v>0</v>
      </c>
      <c r="AM225" s="1738">
        <f t="shared" si="149"/>
        <v>0</v>
      </c>
      <c r="AN225" s="1705" t="str">
        <f t="shared" si="150"/>
        <v/>
      </c>
      <c r="AO225" s="4311"/>
      <c r="AQ225" s="1672">
        <f t="shared" ref="AQ225:AQ226" si="152">+COUNTIF(F225:AJ225,"－")</f>
        <v>0</v>
      </c>
      <c r="AR225" s="1672">
        <f t="shared" si="151"/>
        <v>0</v>
      </c>
    </row>
    <row r="226" spans="2:44">
      <c r="B226" s="4306"/>
      <c r="C226" s="4309"/>
      <c r="D226" s="1745">
        <f>E$29</f>
        <v>0</v>
      </c>
      <c r="E226" s="1746"/>
      <c r="F226" s="1799"/>
      <c r="G226" s="1790"/>
      <c r="H226" s="1790"/>
      <c r="I226" s="1790"/>
      <c r="J226" s="1790"/>
      <c r="K226" s="1790"/>
      <c r="L226" s="1790"/>
      <c r="M226" s="1790"/>
      <c r="N226" s="1790"/>
      <c r="O226" s="1790"/>
      <c r="P226" s="1790"/>
      <c r="Q226" s="1790"/>
      <c r="R226" s="1790"/>
      <c r="S226" s="1790"/>
      <c r="T226" s="1790"/>
      <c r="U226" s="1790"/>
      <c r="V226" s="1790"/>
      <c r="W226" s="1790"/>
      <c r="X226" s="1790"/>
      <c r="Y226" s="1790"/>
      <c r="Z226" s="1790"/>
      <c r="AA226" s="1790"/>
      <c r="AB226" s="1790"/>
      <c r="AC226" s="1790"/>
      <c r="AD226" s="1790"/>
      <c r="AE226" s="1790"/>
      <c r="AF226" s="1790"/>
      <c r="AG226" s="1790"/>
      <c r="AH226" s="1790"/>
      <c r="AI226" s="1790"/>
      <c r="AJ226" s="1800"/>
      <c r="AK226" s="1737">
        <f t="shared" si="147"/>
        <v>0</v>
      </c>
      <c r="AL226" s="1738">
        <f t="shared" si="148"/>
        <v>0</v>
      </c>
      <c r="AM226" s="1751">
        <f t="shared" si="149"/>
        <v>0</v>
      </c>
      <c r="AN226" s="1705" t="str">
        <f t="shared" si="150"/>
        <v/>
      </c>
      <c r="AO226" s="4311"/>
      <c r="AQ226" s="1672">
        <f t="shared" si="152"/>
        <v>0</v>
      </c>
      <c r="AR226" s="1672">
        <f t="shared" si="151"/>
        <v>0</v>
      </c>
    </row>
    <row r="227" spans="2:44" ht="14.4">
      <c r="B227" s="4304" t="s">
        <v>2301</v>
      </c>
      <c r="C227" s="4307" t="s">
        <v>2302</v>
      </c>
      <c r="D227" s="1728" t="s">
        <v>2281</v>
      </c>
      <c r="E227" s="1752" t="s">
        <v>2270</v>
      </c>
      <c r="F227" s="1730" t="s">
        <v>2312</v>
      </c>
      <c r="G227" s="1731" t="s">
        <v>2312</v>
      </c>
      <c r="H227" s="1731" t="s">
        <v>2312</v>
      </c>
      <c r="I227" s="1731" t="s">
        <v>2312</v>
      </c>
      <c r="J227" s="1731" t="s">
        <v>2312</v>
      </c>
      <c r="K227" s="1731" t="s">
        <v>2312</v>
      </c>
      <c r="L227" s="1731" t="s">
        <v>2312</v>
      </c>
      <c r="M227" s="1731" t="s">
        <v>2312</v>
      </c>
      <c r="N227" s="1731" t="s">
        <v>2312</v>
      </c>
      <c r="O227" s="1731" t="s">
        <v>2312</v>
      </c>
      <c r="P227" s="1731" t="s">
        <v>2312</v>
      </c>
      <c r="Q227" s="1731" t="s">
        <v>2312</v>
      </c>
      <c r="R227" s="1731" t="s">
        <v>2312</v>
      </c>
      <c r="S227" s="1731" t="s">
        <v>2312</v>
      </c>
      <c r="T227" s="1731" t="s">
        <v>2312</v>
      </c>
      <c r="U227" s="1731" t="s">
        <v>2312</v>
      </c>
      <c r="V227" s="1731" t="s">
        <v>2312</v>
      </c>
      <c r="W227" s="1731" t="s">
        <v>2312</v>
      </c>
      <c r="X227" s="1731" t="s">
        <v>2312</v>
      </c>
      <c r="Y227" s="1731" t="s">
        <v>2312</v>
      </c>
      <c r="Z227" s="1731" t="s">
        <v>2312</v>
      </c>
      <c r="AA227" s="1731" t="s">
        <v>2312</v>
      </c>
      <c r="AB227" s="1731" t="s">
        <v>2312</v>
      </c>
      <c r="AC227" s="1731" t="s">
        <v>2312</v>
      </c>
      <c r="AD227" s="1731" t="s">
        <v>2312</v>
      </c>
      <c r="AE227" s="1731" t="s">
        <v>2312</v>
      </c>
      <c r="AF227" s="1731" t="s">
        <v>2312</v>
      </c>
      <c r="AG227" s="1731" t="s">
        <v>2312</v>
      </c>
      <c r="AH227" s="1731" t="s">
        <v>2312</v>
      </c>
      <c r="AI227" s="1731" t="s">
        <v>2312</v>
      </c>
      <c r="AJ227" s="1796" t="s">
        <v>2312</v>
      </c>
      <c r="AK227" s="1754"/>
      <c r="AL227" s="1672"/>
      <c r="AM227" s="1721"/>
      <c r="AN227" s="1755"/>
      <c r="AO227" s="4311"/>
    </row>
    <row r="228" spans="2:44">
      <c r="B228" s="4305"/>
      <c r="C228" s="4308"/>
      <c r="D228" s="1756" t="s">
        <v>2296</v>
      </c>
      <c r="E228" s="1733"/>
      <c r="F228" s="1789"/>
      <c r="G228" s="1749"/>
      <c r="H228" s="1749"/>
      <c r="I228" s="1749"/>
      <c r="J228" s="1749"/>
      <c r="K228" s="1749"/>
      <c r="L228" s="1749"/>
      <c r="M228" s="1749"/>
      <c r="N228" s="1749"/>
      <c r="O228" s="1749"/>
      <c r="P228" s="1749"/>
      <c r="Q228" s="1749"/>
      <c r="R228" s="1749"/>
      <c r="S228" s="1749"/>
      <c r="T228" s="1749"/>
      <c r="U228" s="1749"/>
      <c r="V228" s="1749"/>
      <c r="W228" s="1749"/>
      <c r="X228" s="1749"/>
      <c r="Y228" s="1749"/>
      <c r="Z228" s="1749"/>
      <c r="AA228" s="1749"/>
      <c r="AB228" s="1749"/>
      <c r="AC228" s="1749"/>
      <c r="AD228" s="1749"/>
      <c r="AE228" s="1749"/>
      <c r="AF228" s="1749"/>
      <c r="AG228" s="1749"/>
      <c r="AH228" s="1749"/>
      <c r="AI228" s="1749"/>
      <c r="AJ228" s="1801"/>
      <c r="AK228" s="1737">
        <f>IF(D228="","",COUNT($F$218:$AJ$218)-AL228)</f>
        <v>0</v>
      </c>
      <c r="AL228" s="1738">
        <f>IF(D228="","",AQ228+AR228)</f>
        <v>0</v>
      </c>
      <c r="AM228" s="1738">
        <f>IF(D228="","",COUNTIF(F228:AJ228,"休"))</f>
        <v>0</v>
      </c>
      <c r="AN228" s="1705" t="str">
        <f>IF(D228="","",IFERROR(ROUND(AM228/AK228,3),""))</f>
        <v/>
      </c>
      <c r="AO228" s="4311"/>
      <c r="AQ228" s="1672">
        <f>+COUNTIF(F228:AJ228,"－")</f>
        <v>0</v>
      </c>
      <c r="AR228" s="1672">
        <f>+COUNTIF(F228:AJ228,"外")</f>
        <v>0</v>
      </c>
    </row>
    <row r="229" spans="2:44">
      <c r="B229" s="4305"/>
      <c r="C229" s="4308"/>
      <c r="D229" s="1739" t="s">
        <v>2297</v>
      </c>
      <c r="E229" s="1757"/>
      <c r="F229" s="1740"/>
      <c r="G229" s="1741"/>
      <c r="H229" s="1741"/>
      <c r="I229" s="1741"/>
      <c r="J229" s="1741"/>
      <c r="K229" s="1741"/>
      <c r="L229" s="1741"/>
      <c r="M229" s="1741"/>
      <c r="N229" s="1741"/>
      <c r="O229" s="1741"/>
      <c r="P229" s="1741"/>
      <c r="Q229" s="1741"/>
      <c r="R229" s="1741"/>
      <c r="S229" s="1741"/>
      <c r="T229" s="1741"/>
      <c r="U229" s="1741"/>
      <c r="V229" s="1741"/>
      <c r="W229" s="1741"/>
      <c r="X229" s="1741"/>
      <c r="Y229" s="1741"/>
      <c r="Z229" s="1741"/>
      <c r="AA229" s="1741"/>
      <c r="AB229" s="1741"/>
      <c r="AC229" s="1741"/>
      <c r="AD229" s="1741"/>
      <c r="AE229" s="1741"/>
      <c r="AF229" s="1741"/>
      <c r="AG229" s="1741"/>
      <c r="AH229" s="1741"/>
      <c r="AI229" s="1741"/>
      <c r="AJ229" s="1783"/>
      <c r="AK229" s="1737">
        <f t="shared" ref="AK229:AK231" si="153">IF(D229="","",COUNT($F$218:$AJ$218)-AL229)</f>
        <v>0</v>
      </c>
      <c r="AL229" s="1738">
        <f t="shared" ref="AL229:AL231" si="154">IF(D229="","",AQ229+AR229)</f>
        <v>0</v>
      </c>
      <c r="AM229" s="1738">
        <f t="shared" ref="AM229:AM231" si="155">IF(D229="","",COUNTIF(F229:AJ229,"休"))</f>
        <v>0</v>
      </c>
      <c r="AN229" s="1705" t="str">
        <f t="shared" ref="AN229:AN231" si="156">IF(D229="","",IFERROR(ROUND(AM229/AK229,3),""))</f>
        <v/>
      </c>
      <c r="AO229" s="4311"/>
      <c r="AQ229" s="1672">
        <f>+COUNTIF(F229:AJ229,"－")</f>
        <v>0</v>
      </c>
      <c r="AR229" s="1672">
        <f>+COUNTIF(F229:AJ229,"外")</f>
        <v>0</v>
      </c>
    </row>
    <row r="230" spans="2:44">
      <c r="B230" s="4305"/>
      <c r="C230" s="4308"/>
      <c r="E230" s="1757"/>
      <c r="F230" s="1740"/>
      <c r="G230" s="1741"/>
      <c r="H230" s="1741"/>
      <c r="I230" s="1741"/>
      <c r="J230" s="1741"/>
      <c r="K230" s="1741"/>
      <c r="L230" s="1741"/>
      <c r="M230" s="1741"/>
      <c r="N230" s="1741"/>
      <c r="O230" s="1741"/>
      <c r="P230" s="1741"/>
      <c r="Q230" s="1741"/>
      <c r="R230" s="1741"/>
      <c r="S230" s="1741"/>
      <c r="T230" s="1741"/>
      <c r="U230" s="1741"/>
      <c r="V230" s="1741"/>
      <c r="W230" s="1741"/>
      <c r="X230" s="1741"/>
      <c r="Y230" s="1741"/>
      <c r="Z230" s="1741"/>
      <c r="AA230" s="1741"/>
      <c r="AB230" s="1741"/>
      <c r="AC230" s="1741"/>
      <c r="AD230" s="1741"/>
      <c r="AE230" s="1741"/>
      <c r="AF230" s="1741"/>
      <c r="AG230" s="1741"/>
      <c r="AH230" s="1741"/>
      <c r="AI230" s="1741"/>
      <c r="AJ230" s="1783"/>
      <c r="AK230" s="1737" t="str">
        <f t="shared" si="153"/>
        <v/>
      </c>
      <c r="AL230" s="1738" t="str">
        <f t="shared" si="154"/>
        <v/>
      </c>
      <c r="AM230" s="1738" t="str">
        <f t="shared" si="155"/>
        <v/>
      </c>
      <c r="AN230" s="1705" t="str">
        <f t="shared" si="156"/>
        <v/>
      </c>
      <c r="AO230" s="4311"/>
      <c r="AQ230" s="1672">
        <f>+COUNTIF(F230:AJ230,"－")</f>
        <v>0</v>
      </c>
      <c r="AR230" s="1672">
        <f>+COUNTIF(F230:AJ230,"外")</f>
        <v>0</v>
      </c>
    </row>
    <row r="231" spans="2:44">
      <c r="B231" s="4305"/>
      <c r="C231" s="4309"/>
      <c r="D231" s="1758"/>
      <c r="E231" s="1751"/>
      <c r="F231" s="1799"/>
      <c r="G231" s="1790"/>
      <c r="H231" s="1790"/>
      <c r="I231" s="1790"/>
      <c r="J231" s="1790"/>
      <c r="K231" s="1790"/>
      <c r="L231" s="1790"/>
      <c r="M231" s="1790"/>
      <c r="N231" s="1790"/>
      <c r="O231" s="1790"/>
      <c r="P231" s="1790"/>
      <c r="Q231" s="1790"/>
      <c r="R231" s="1790"/>
      <c r="S231" s="1790"/>
      <c r="T231" s="1790"/>
      <c r="U231" s="1790"/>
      <c r="V231" s="1790"/>
      <c r="W231" s="1790"/>
      <c r="X231" s="1790"/>
      <c r="Y231" s="1790"/>
      <c r="Z231" s="1790"/>
      <c r="AA231" s="1790"/>
      <c r="AB231" s="1790"/>
      <c r="AC231" s="1790"/>
      <c r="AD231" s="1790"/>
      <c r="AE231" s="1790"/>
      <c r="AF231" s="1790"/>
      <c r="AG231" s="1790"/>
      <c r="AH231" s="1790"/>
      <c r="AI231" s="1790"/>
      <c r="AJ231" s="1800"/>
      <c r="AK231" s="1737" t="str">
        <f t="shared" si="153"/>
        <v/>
      </c>
      <c r="AL231" s="1738" t="str">
        <f t="shared" si="154"/>
        <v/>
      </c>
      <c r="AM231" s="1738" t="str">
        <f t="shared" si="155"/>
        <v/>
      </c>
      <c r="AN231" s="1705" t="str">
        <f t="shared" si="156"/>
        <v/>
      </c>
      <c r="AO231" s="4311"/>
      <c r="AQ231" s="1672">
        <f>+COUNTIF(F231:AJ231,"－")</f>
        <v>0</v>
      </c>
      <c r="AR231" s="1672">
        <f>+COUNTIF(F231:AJ231,"外")</f>
        <v>0</v>
      </c>
    </row>
    <row r="232" spans="2:44" ht="14.4">
      <c r="B232" s="4305"/>
      <c r="C232" s="4307" t="s">
        <v>2303</v>
      </c>
      <c r="D232" s="1728" t="s">
        <v>2281</v>
      </c>
      <c r="E232" s="1760" t="s">
        <v>2270</v>
      </c>
      <c r="F232" s="1730" t="s">
        <v>2311</v>
      </c>
      <c r="G232" s="1731" t="s">
        <v>2311</v>
      </c>
      <c r="H232" s="1731" t="s">
        <v>2311</v>
      </c>
      <c r="I232" s="1731" t="s">
        <v>2311</v>
      </c>
      <c r="J232" s="1731" t="s">
        <v>2311</v>
      </c>
      <c r="K232" s="1731" t="s">
        <v>2311</v>
      </c>
      <c r="L232" s="1731" t="s">
        <v>2311</v>
      </c>
      <c r="M232" s="1731" t="s">
        <v>2311</v>
      </c>
      <c r="N232" s="1731" t="s">
        <v>2311</v>
      </c>
      <c r="O232" s="1731" t="s">
        <v>2311</v>
      </c>
      <c r="P232" s="1731" t="s">
        <v>2311</v>
      </c>
      <c r="Q232" s="1731" t="s">
        <v>2311</v>
      </c>
      <c r="R232" s="1731" t="s">
        <v>2311</v>
      </c>
      <c r="S232" s="1731" t="s">
        <v>2311</v>
      </c>
      <c r="T232" s="1731" t="s">
        <v>2311</v>
      </c>
      <c r="U232" s="1731" t="s">
        <v>2311</v>
      </c>
      <c r="V232" s="1731" t="s">
        <v>2311</v>
      </c>
      <c r="W232" s="1731" t="s">
        <v>2311</v>
      </c>
      <c r="X232" s="1731" t="s">
        <v>2311</v>
      </c>
      <c r="Y232" s="1731" t="s">
        <v>2311</v>
      </c>
      <c r="Z232" s="1731" t="s">
        <v>2311</v>
      </c>
      <c r="AA232" s="1731" t="s">
        <v>2311</v>
      </c>
      <c r="AB232" s="1731" t="s">
        <v>2311</v>
      </c>
      <c r="AC232" s="1731" t="s">
        <v>2311</v>
      </c>
      <c r="AD232" s="1731" t="s">
        <v>2311</v>
      </c>
      <c r="AE232" s="1731" t="s">
        <v>2311</v>
      </c>
      <c r="AF232" s="1731" t="s">
        <v>2311</v>
      </c>
      <c r="AG232" s="1731" t="s">
        <v>2311</v>
      </c>
      <c r="AH232" s="1731" t="s">
        <v>2311</v>
      </c>
      <c r="AI232" s="1731" t="s">
        <v>2311</v>
      </c>
      <c r="AJ232" s="1796" t="s">
        <v>2311</v>
      </c>
      <c r="AK232" s="1754"/>
      <c r="AL232" s="1672"/>
      <c r="AM232" s="1761"/>
      <c r="AN232" s="1755"/>
      <c r="AO232" s="4311"/>
    </row>
    <row r="233" spans="2:44">
      <c r="B233" s="4305"/>
      <c r="C233" s="4308"/>
      <c r="D233" s="1762" t="s">
        <v>2297</v>
      </c>
      <c r="E233" s="1733"/>
      <c r="F233" s="1789"/>
      <c r="G233" s="1749"/>
      <c r="H233" s="1749"/>
      <c r="I233" s="1749"/>
      <c r="J233" s="1749"/>
      <c r="K233" s="1749"/>
      <c r="L233" s="1749"/>
      <c r="M233" s="1749"/>
      <c r="N233" s="1749"/>
      <c r="O233" s="1749"/>
      <c r="P233" s="1749"/>
      <c r="Q233" s="1749"/>
      <c r="R233" s="1749"/>
      <c r="S233" s="1749"/>
      <c r="T233" s="1749"/>
      <c r="U233" s="1749"/>
      <c r="V233" s="1749"/>
      <c r="W233" s="1749"/>
      <c r="X233" s="1749"/>
      <c r="Y233" s="1749"/>
      <c r="Z233" s="1749"/>
      <c r="AA233" s="1749"/>
      <c r="AB233" s="1749"/>
      <c r="AC233" s="1749"/>
      <c r="AD233" s="1749"/>
      <c r="AE233" s="1749"/>
      <c r="AF233" s="1749"/>
      <c r="AG233" s="1749"/>
      <c r="AH233" s="1749"/>
      <c r="AI233" s="1749"/>
      <c r="AJ233" s="1801"/>
      <c r="AK233" s="1737">
        <f>IF(D233="","",COUNT($F$218:$AJ$218)-AL233)</f>
        <v>0</v>
      </c>
      <c r="AL233" s="1738">
        <f>IF(D233="","",AQ233+AR233)</f>
        <v>0</v>
      </c>
      <c r="AM233" s="1738">
        <f>IF(D233="","",COUNTIF(F233:AJ233,"休"))</f>
        <v>0</v>
      </c>
      <c r="AN233" s="1705" t="str">
        <f>IF(D233="","",IFERROR(ROUND(AM233/AK233,3),""))</f>
        <v/>
      </c>
      <c r="AO233" s="4311"/>
      <c r="AQ233" s="1672">
        <f>+COUNTIF(F233:AJ233,"－")</f>
        <v>0</v>
      </c>
      <c r="AR233" s="1672">
        <f>+COUNTIF(F233:AJ233,"外")</f>
        <v>0</v>
      </c>
    </row>
    <row r="234" spans="2:44">
      <c r="B234" s="4305"/>
      <c r="C234" s="4308"/>
      <c r="E234" s="1757"/>
      <c r="F234" s="1740"/>
      <c r="G234" s="1741"/>
      <c r="H234" s="1741"/>
      <c r="I234" s="1741"/>
      <c r="J234" s="1741"/>
      <c r="K234" s="1741"/>
      <c r="L234" s="1741"/>
      <c r="M234" s="1741"/>
      <c r="N234" s="1741"/>
      <c r="O234" s="1741"/>
      <c r="P234" s="1741"/>
      <c r="Q234" s="1741"/>
      <c r="R234" s="1741"/>
      <c r="S234" s="1741"/>
      <c r="T234" s="1741"/>
      <c r="U234" s="1741"/>
      <c r="V234" s="1741"/>
      <c r="W234" s="1741"/>
      <c r="X234" s="1741"/>
      <c r="Y234" s="1741"/>
      <c r="Z234" s="1741"/>
      <c r="AA234" s="1741"/>
      <c r="AB234" s="1741"/>
      <c r="AC234" s="1741"/>
      <c r="AD234" s="1741"/>
      <c r="AE234" s="1741"/>
      <c r="AF234" s="1741"/>
      <c r="AG234" s="1741"/>
      <c r="AH234" s="1741"/>
      <c r="AI234" s="1741"/>
      <c r="AJ234" s="1783"/>
      <c r="AK234" s="1737" t="str">
        <f t="shared" ref="AK234:AK236" si="157">IF(D234="","",COUNT($F$218:$AJ$218)-AL234)</f>
        <v/>
      </c>
      <c r="AL234" s="1738" t="str">
        <f t="shared" ref="AL234:AL236" si="158">IF(D234="","",AQ234+AR234)</f>
        <v/>
      </c>
      <c r="AM234" s="1738" t="str">
        <f t="shared" ref="AM234:AM236" si="159">IF(D234="","",COUNTIF(F234:AJ234,"休"))</f>
        <v/>
      </c>
      <c r="AN234" s="1705" t="str">
        <f t="shared" ref="AN234:AN236" si="160">IF(D234="","",IFERROR(ROUND(AM234/AK234,3),""))</f>
        <v/>
      </c>
      <c r="AO234" s="4311"/>
      <c r="AQ234" s="1672">
        <f>+COUNTIF(F234:AJ234,"－")</f>
        <v>0</v>
      </c>
      <c r="AR234" s="1672">
        <f>+COUNTIF(F234:AJ234,"外")</f>
        <v>0</v>
      </c>
    </row>
    <row r="235" spans="2:44">
      <c r="B235" s="4305"/>
      <c r="C235" s="4308"/>
      <c r="E235" s="1757"/>
      <c r="F235" s="1740"/>
      <c r="G235" s="1741"/>
      <c r="H235" s="1741"/>
      <c r="I235" s="1741"/>
      <c r="J235" s="1741"/>
      <c r="K235" s="1741"/>
      <c r="L235" s="1741"/>
      <c r="M235" s="1741"/>
      <c r="N235" s="1741"/>
      <c r="O235" s="1741"/>
      <c r="P235" s="1741"/>
      <c r="Q235" s="1741"/>
      <c r="R235" s="1741"/>
      <c r="S235" s="1741"/>
      <c r="T235" s="1741"/>
      <c r="U235" s="1741"/>
      <c r="V235" s="1741"/>
      <c r="W235" s="1741"/>
      <c r="X235" s="1741"/>
      <c r="Y235" s="1741"/>
      <c r="Z235" s="1741"/>
      <c r="AA235" s="1741"/>
      <c r="AB235" s="1741"/>
      <c r="AC235" s="1741"/>
      <c r="AD235" s="1741"/>
      <c r="AE235" s="1741"/>
      <c r="AF235" s="1741"/>
      <c r="AG235" s="1741"/>
      <c r="AH235" s="1741"/>
      <c r="AI235" s="1741"/>
      <c r="AJ235" s="1783"/>
      <c r="AK235" s="1737" t="str">
        <f t="shared" si="157"/>
        <v/>
      </c>
      <c r="AL235" s="1738" t="str">
        <f t="shared" si="158"/>
        <v/>
      </c>
      <c r="AM235" s="1738" t="str">
        <f t="shared" si="159"/>
        <v/>
      </c>
      <c r="AN235" s="1705" t="str">
        <f t="shared" si="160"/>
        <v/>
      </c>
      <c r="AO235" s="4311"/>
      <c r="AQ235" s="1672">
        <f>+COUNTIF(F235:AJ235,"－")</f>
        <v>0</v>
      </c>
      <c r="AR235" s="1672">
        <f>+COUNTIF(F235:AJ235,"外")</f>
        <v>0</v>
      </c>
    </row>
    <row r="236" spans="2:44" ht="13.8" thickBot="1">
      <c r="B236" s="4306"/>
      <c r="C236" s="4309"/>
      <c r="D236" s="1758"/>
      <c r="E236" s="1751"/>
      <c r="F236" s="1799"/>
      <c r="G236" s="1790"/>
      <c r="H236" s="1790"/>
      <c r="I236" s="1790"/>
      <c r="J236" s="1790"/>
      <c r="K236" s="1790"/>
      <c r="L236" s="1790"/>
      <c r="M236" s="1790"/>
      <c r="N236" s="1790"/>
      <c r="O236" s="1790"/>
      <c r="P236" s="1790"/>
      <c r="Q236" s="1790"/>
      <c r="R236" s="1790"/>
      <c r="S236" s="1790"/>
      <c r="T236" s="1790"/>
      <c r="U236" s="1790"/>
      <c r="V236" s="1790"/>
      <c r="W236" s="1790"/>
      <c r="X236" s="1790"/>
      <c r="Y236" s="1790"/>
      <c r="Z236" s="1790"/>
      <c r="AA236" s="1790"/>
      <c r="AB236" s="1790"/>
      <c r="AC236" s="1790"/>
      <c r="AD236" s="1790"/>
      <c r="AE236" s="1790"/>
      <c r="AF236" s="1790"/>
      <c r="AG236" s="1790"/>
      <c r="AH236" s="1790"/>
      <c r="AI236" s="1790"/>
      <c r="AJ236" s="1800"/>
      <c r="AK236" s="1766" t="str">
        <f t="shared" si="157"/>
        <v/>
      </c>
      <c r="AL236" s="1751" t="str">
        <f t="shared" si="158"/>
        <v/>
      </c>
      <c r="AM236" s="1751" t="str">
        <f t="shared" si="159"/>
        <v/>
      </c>
      <c r="AN236" s="1705" t="str">
        <f t="shared" si="160"/>
        <v/>
      </c>
      <c r="AO236" s="4312"/>
      <c r="AQ236" s="1672">
        <f>+COUNTIF(F236:AJ236,"－")</f>
        <v>0</v>
      </c>
      <c r="AR236" s="1672">
        <f>+COUNTIF(F236:AJ236,"外")</f>
        <v>0</v>
      </c>
    </row>
    <row r="237" spans="2:44" ht="13.8" thickBot="1">
      <c r="B237" s="1767"/>
      <c r="C237" s="1725"/>
      <c r="F237" s="1736"/>
      <c r="G237" s="1736"/>
      <c r="H237" s="1736"/>
      <c r="I237" s="1736"/>
      <c r="J237" s="1736"/>
      <c r="K237" s="1736"/>
      <c r="L237" s="1736"/>
      <c r="M237" s="1736"/>
      <c r="N237" s="1736"/>
      <c r="O237" s="1736"/>
      <c r="P237" s="1736"/>
      <c r="Q237" s="1736"/>
      <c r="R237" s="1736"/>
      <c r="S237" s="1736"/>
      <c r="T237" s="1736"/>
      <c r="U237" s="1736"/>
      <c r="V237" s="1736"/>
      <c r="W237" s="1736"/>
      <c r="X237" s="1736"/>
      <c r="Y237" s="1736"/>
      <c r="Z237" s="1736"/>
      <c r="AA237" s="1736"/>
      <c r="AB237" s="1736"/>
      <c r="AC237" s="1736"/>
      <c r="AD237" s="1736"/>
      <c r="AE237" s="1736"/>
      <c r="AF237" s="1736"/>
      <c r="AG237" s="1736"/>
      <c r="AH237" s="1736"/>
      <c r="AI237" s="1736"/>
      <c r="AJ237" s="1736"/>
      <c r="AK237" s="1768"/>
      <c r="AN237" s="1769" t="s">
        <v>2271</v>
      </c>
      <c r="AO237" s="1770" t="e">
        <f>IF(AO221&gt;=0.285,"OK","NG")</f>
        <v>#DIV/0!</v>
      </c>
      <c r="AQ237" s="1665"/>
      <c r="AR237" s="1665"/>
    </row>
    <row r="238" spans="2:44" hidden="1">
      <c r="F238" s="1665" t="e">
        <f>YEAR(F242)</f>
        <v>#VALUE!</v>
      </c>
      <c r="G238" s="1665" t="e">
        <f>MONTH(F242)</f>
        <v>#VALUE!</v>
      </c>
    </row>
    <row r="239" spans="2:44">
      <c r="B239" s="1802"/>
      <c r="C239" s="1802"/>
      <c r="D239" s="1802"/>
      <c r="E239" s="1802"/>
      <c r="F239" s="1802"/>
      <c r="G239" s="1802"/>
      <c r="H239" s="1802"/>
      <c r="I239" s="1802"/>
      <c r="J239" s="1802"/>
      <c r="K239" s="1802"/>
      <c r="L239" s="1802"/>
      <c r="M239" s="1802"/>
      <c r="N239" s="1802"/>
      <c r="O239" s="1802"/>
      <c r="P239" s="1802"/>
      <c r="Q239" s="1802"/>
      <c r="R239" s="1802"/>
      <c r="S239" s="1802"/>
      <c r="T239" s="1802"/>
      <c r="U239" s="1802"/>
      <c r="V239" s="1802"/>
      <c r="W239" s="1802"/>
      <c r="X239" s="1802"/>
      <c r="Y239" s="1802"/>
      <c r="Z239" s="1802"/>
      <c r="AA239" s="1802"/>
      <c r="AB239" s="1802"/>
      <c r="AC239" s="1802"/>
      <c r="AD239" s="1802"/>
      <c r="AE239" s="1802"/>
      <c r="AF239" s="1802"/>
      <c r="AG239" s="1802"/>
      <c r="AH239" s="1802"/>
      <c r="AI239" s="1802"/>
      <c r="AJ239" s="1802"/>
      <c r="AK239" s="1802"/>
      <c r="AL239" s="1802"/>
      <c r="AM239" s="1802"/>
      <c r="AN239" s="1802"/>
      <c r="AO239" s="1802"/>
      <c r="AP239" s="1802"/>
      <c r="AQ239" s="1802"/>
      <c r="AR239" s="1802"/>
    </row>
    <row r="240" spans="2:44">
      <c r="B240" s="4313"/>
      <c r="C240" s="4314"/>
      <c r="D240" s="4315"/>
      <c r="E240" s="1772" t="s">
        <v>2266</v>
      </c>
      <c r="F240" s="4322" t="e">
        <f>F242</f>
        <v>#VALUE!</v>
      </c>
      <c r="G240" s="4323"/>
      <c r="H240" s="4323"/>
      <c r="I240" s="4323"/>
      <c r="J240" s="4323"/>
      <c r="K240" s="4323"/>
      <c r="L240" s="4323"/>
      <c r="M240" s="4323"/>
      <c r="N240" s="4323"/>
      <c r="O240" s="4323"/>
      <c r="P240" s="4323"/>
      <c r="Q240" s="4323"/>
      <c r="R240" s="4323"/>
      <c r="S240" s="4323"/>
      <c r="T240" s="4323"/>
      <c r="U240" s="4323"/>
      <c r="V240" s="4323"/>
      <c r="W240" s="4323"/>
      <c r="X240" s="4323"/>
      <c r="Y240" s="4323"/>
      <c r="Z240" s="4323"/>
      <c r="AA240" s="4323"/>
      <c r="AB240" s="4323"/>
      <c r="AC240" s="4323"/>
      <c r="AD240" s="4323"/>
      <c r="AE240" s="4323"/>
      <c r="AF240" s="4323"/>
      <c r="AG240" s="4323"/>
      <c r="AH240" s="4323"/>
      <c r="AI240" s="4323"/>
      <c r="AJ240" s="4323"/>
      <c r="AK240" s="4324" t="s">
        <v>2304</v>
      </c>
      <c r="AL240" s="4327" t="s">
        <v>2305</v>
      </c>
      <c r="AM240" s="4330" t="s">
        <v>2283</v>
      </c>
      <c r="AN240" s="4333" t="s">
        <v>2306</v>
      </c>
      <c r="AO240" s="4301" t="s">
        <v>2307</v>
      </c>
      <c r="AQ240" s="4302" t="s">
        <v>2308</v>
      </c>
      <c r="AR240" s="4302" t="s">
        <v>2309</v>
      </c>
    </row>
    <row r="241" spans="2:44" ht="13.5" hidden="1" customHeight="1">
      <c r="B241" s="4316"/>
      <c r="C241" s="4317"/>
      <c r="D241" s="4318"/>
      <c r="E241" s="1773"/>
      <c r="F241" s="1717" t="e">
        <f>DATE($F238,$G238,1)</f>
        <v>#VALUE!</v>
      </c>
      <c r="G241" s="1717" t="e">
        <f t="shared" ref="G241:AJ241" si="161">F241+1</f>
        <v>#VALUE!</v>
      </c>
      <c r="H241" s="1717" t="e">
        <f t="shared" si="161"/>
        <v>#VALUE!</v>
      </c>
      <c r="I241" s="1717" t="e">
        <f t="shared" si="161"/>
        <v>#VALUE!</v>
      </c>
      <c r="J241" s="1717" t="e">
        <f t="shared" si="161"/>
        <v>#VALUE!</v>
      </c>
      <c r="K241" s="1717" t="e">
        <f t="shared" si="161"/>
        <v>#VALUE!</v>
      </c>
      <c r="L241" s="1717" t="e">
        <f t="shared" si="161"/>
        <v>#VALUE!</v>
      </c>
      <c r="M241" s="1717" t="e">
        <f t="shared" si="161"/>
        <v>#VALUE!</v>
      </c>
      <c r="N241" s="1717" t="e">
        <f t="shared" si="161"/>
        <v>#VALUE!</v>
      </c>
      <c r="O241" s="1717" t="e">
        <f t="shared" si="161"/>
        <v>#VALUE!</v>
      </c>
      <c r="P241" s="1717" t="e">
        <f t="shared" si="161"/>
        <v>#VALUE!</v>
      </c>
      <c r="Q241" s="1717" t="e">
        <f t="shared" si="161"/>
        <v>#VALUE!</v>
      </c>
      <c r="R241" s="1717" t="e">
        <f t="shared" si="161"/>
        <v>#VALUE!</v>
      </c>
      <c r="S241" s="1717" t="e">
        <f t="shared" si="161"/>
        <v>#VALUE!</v>
      </c>
      <c r="T241" s="1717" t="e">
        <f t="shared" si="161"/>
        <v>#VALUE!</v>
      </c>
      <c r="U241" s="1717" t="e">
        <f t="shared" si="161"/>
        <v>#VALUE!</v>
      </c>
      <c r="V241" s="1717" t="e">
        <f t="shared" si="161"/>
        <v>#VALUE!</v>
      </c>
      <c r="W241" s="1717" t="e">
        <f t="shared" si="161"/>
        <v>#VALUE!</v>
      </c>
      <c r="X241" s="1717" t="e">
        <f t="shared" si="161"/>
        <v>#VALUE!</v>
      </c>
      <c r="Y241" s="1717" t="e">
        <f t="shared" si="161"/>
        <v>#VALUE!</v>
      </c>
      <c r="Z241" s="1717" t="e">
        <f t="shared" si="161"/>
        <v>#VALUE!</v>
      </c>
      <c r="AA241" s="1717" t="e">
        <f t="shared" si="161"/>
        <v>#VALUE!</v>
      </c>
      <c r="AB241" s="1717" t="e">
        <f t="shared" si="161"/>
        <v>#VALUE!</v>
      </c>
      <c r="AC241" s="1717" t="e">
        <f t="shared" si="161"/>
        <v>#VALUE!</v>
      </c>
      <c r="AD241" s="1717" t="e">
        <f t="shared" si="161"/>
        <v>#VALUE!</v>
      </c>
      <c r="AE241" s="1717" t="e">
        <f t="shared" si="161"/>
        <v>#VALUE!</v>
      </c>
      <c r="AF241" s="1717" t="e">
        <f t="shared" si="161"/>
        <v>#VALUE!</v>
      </c>
      <c r="AG241" s="1717" t="e">
        <f t="shared" si="161"/>
        <v>#VALUE!</v>
      </c>
      <c r="AH241" s="1717" t="e">
        <f t="shared" si="161"/>
        <v>#VALUE!</v>
      </c>
      <c r="AI241" s="1717" t="e">
        <f t="shared" si="161"/>
        <v>#VALUE!</v>
      </c>
      <c r="AJ241" s="1717" t="e">
        <f t="shared" si="161"/>
        <v>#VALUE!</v>
      </c>
      <c r="AK241" s="4325"/>
      <c r="AL241" s="4328"/>
      <c r="AM241" s="4331"/>
      <c r="AN241" s="4333"/>
      <c r="AO241" s="4301"/>
      <c r="AQ241" s="4302"/>
      <c r="AR241" s="4302"/>
    </row>
    <row r="242" spans="2:44">
      <c r="B242" s="4316"/>
      <c r="C242" s="4317"/>
      <c r="D242" s="4318"/>
      <c r="E242" s="1774" t="s">
        <v>2267</v>
      </c>
      <c r="F242" s="1775" t="e">
        <f>IF(EDATE(F217,1)&gt;$F$7,"",EDATE(F217,1))</f>
        <v>#VALUE!</v>
      </c>
      <c r="G242" s="1717" t="e">
        <f t="shared" ref="G242:AJ242" si="162">IF(G241&gt;$F$7,"",IF(F242=EOMONTH(DATE($F238,$G238,1),0),"",IF(F242="","",F242+1)))</f>
        <v>#VALUE!</v>
      </c>
      <c r="H242" s="1717" t="e">
        <f t="shared" si="162"/>
        <v>#VALUE!</v>
      </c>
      <c r="I242" s="1717" t="e">
        <f t="shared" si="162"/>
        <v>#VALUE!</v>
      </c>
      <c r="J242" s="1717" t="e">
        <f t="shared" si="162"/>
        <v>#VALUE!</v>
      </c>
      <c r="K242" s="1717" t="e">
        <f t="shared" si="162"/>
        <v>#VALUE!</v>
      </c>
      <c r="L242" s="1717" t="e">
        <f t="shared" si="162"/>
        <v>#VALUE!</v>
      </c>
      <c r="M242" s="1717" t="e">
        <f t="shared" si="162"/>
        <v>#VALUE!</v>
      </c>
      <c r="N242" s="1717" t="e">
        <f t="shared" si="162"/>
        <v>#VALUE!</v>
      </c>
      <c r="O242" s="1717" t="e">
        <f t="shared" si="162"/>
        <v>#VALUE!</v>
      </c>
      <c r="P242" s="1717" t="e">
        <f t="shared" si="162"/>
        <v>#VALUE!</v>
      </c>
      <c r="Q242" s="1717" t="e">
        <f t="shared" si="162"/>
        <v>#VALUE!</v>
      </c>
      <c r="R242" s="1717" t="e">
        <f t="shared" si="162"/>
        <v>#VALUE!</v>
      </c>
      <c r="S242" s="1717" t="e">
        <f t="shared" si="162"/>
        <v>#VALUE!</v>
      </c>
      <c r="T242" s="1717" t="e">
        <f t="shared" si="162"/>
        <v>#VALUE!</v>
      </c>
      <c r="U242" s="1717" t="e">
        <f t="shared" si="162"/>
        <v>#VALUE!</v>
      </c>
      <c r="V242" s="1717" t="e">
        <f t="shared" si="162"/>
        <v>#VALUE!</v>
      </c>
      <c r="W242" s="1717" t="e">
        <f t="shared" si="162"/>
        <v>#VALUE!</v>
      </c>
      <c r="X242" s="1717" t="e">
        <f t="shared" si="162"/>
        <v>#VALUE!</v>
      </c>
      <c r="Y242" s="1717" t="e">
        <f t="shared" si="162"/>
        <v>#VALUE!</v>
      </c>
      <c r="Z242" s="1717" t="e">
        <f t="shared" si="162"/>
        <v>#VALUE!</v>
      </c>
      <c r="AA242" s="1717" t="e">
        <f t="shared" si="162"/>
        <v>#VALUE!</v>
      </c>
      <c r="AB242" s="1717" t="e">
        <f t="shared" si="162"/>
        <v>#VALUE!</v>
      </c>
      <c r="AC242" s="1717" t="e">
        <f t="shared" si="162"/>
        <v>#VALUE!</v>
      </c>
      <c r="AD242" s="1717" t="e">
        <f t="shared" si="162"/>
        <v>#VALUE!</v>
      </c>
      <c r="AE242" s="1717" t="e">
        <f t="shared" si="162"/>
        <v>#VALUE!</v>
      </c>
      <c r="AF242" s="1717" t="e">
        <f t="shared" si="162"/>
        <v>#VALUE!</v>
      </c>
      <c r="AG242" s="1717" t="e">
        <f t="shared" si="162"/>
        <v>#VALUE!</v>
      </c>
      <c r="AH242" s="1717" t="e">
        <f t="shared" si="162"/>
        <v>#VALUE!</v>
      </c>
      <c r="AI242" s="1717" t="e">
        <f t="shared" si="162"/>
        <v>#VALUE!</v>
      </c>
      <c r="AJ242" s="1717" t="e">
        <f t="shared" si="162"/>
        <v>#VALUE!</v>
      </c>
      <c r="AK242" s="4325"/>
      <c r="AL242" s="4328"/>
      <c r="AM242" s="4331"/>
      <c r="AN242" s="4333"/>
      <c r="AO242" s="4301"/>
      <c r="AQ242" s="4302"/>
      <c r="AR242" s="4302"/>
    </row>
    <row r="243" spans="2:44">
      <c r="B243" s="4319"/>
      <c r="C243" s="4320"/>
      <c r="D243" s="4321"/>
      <c r="E243" s="1712" t="s">
        <v>1060</v>
      </c>
      <c r="F243" s="1776" t="str">
        <f>IFERROR(TEXT(WEEKDAY(+F242),"aaa"),"")</f>
        <v/>
      </c>
      <c r="G243" s="1776" t="str">
        <f t="shared" ref="G243:AJ243" si="163">IFERROR(TEXT(WEEKDAY(+G242),"aaa"),"")</f>
        <v/>
      </c>
      <c r="H243" s="1776" t="str">
        <f t="shared" si="163"/>
        <v/>
      </c>
      <c r="I243" s="1776" t="str">
        <f t="shared" si="163"/>
        <v/>
      </c>
      <c r="J243" s="1776" t="str">
        <f t="shared" si="163"/>
        <v/>
      </c>
      <c r="K243" s="1776" t="str">
        <f t="shared" si="163"/>
        <v/>
      </c>
      <c r="L243" s="1776" t="str">
        <f t="shared" si="163"/>
        <v/>
      </c>
      <c r="M243" s="1776" t="str">
        <f t="shared" si="163"/>
        <v/>
      </c>
      <c r="N243" s="1776" t="str">
        <f t="shared" si="163"/>
        <v/>
      </c>
      <c r="O243" s="1776" t="str">
        <f t="shared" si="163"/>
        <v/>
      </c>
      <c r="P243" s="1776" t="str">
        <f t="shared" si="163"/>
        <v/>
      </c>
      <c r="Q243" s="1776" t="str">
        <f t="shared" si="163"/>
        <v/>
      </c>
      <c r="R243" s="1776" t="str">
        <f t="shared" si="163"/>
        <v/>
      </c>
      <c r="S243" s="1776" t="str">
        <f t="shared" si="163"/>
        <v/>
      </c>
      <c r="T243" s="1776" t="str">
        <f t="shared" si="163"/>
        <v/>
      </c>
      <c r="U243" s="1776" t="str">
        <f t="shared" si="163"/>
        <v/>
      </c>
      <c r="V243" s="1776" t="str">
        <f t="shared" si="163"/>
        <v/>
      </c>
      <c r="W243" s="1776" t="str">
        <f t="shared" si="163"/>
        <v/>
      </c>
      <c r="X243" s="1776" t="str">
        <f t="shared" si="163"/>
        <v/>
      </c>
      <c r="Y243" s="1776" t="str">
        <f t="shared" si="163"/>
        <v/>
      </c>
      <c r="Z243" s="1776" t="str">
        <f t="shared" si="163"/>
        <v/>
      </c>
      <c r="AA243" s="1776" t="str">
        <f t="shared" si="163"/>
        <v/>
      </c>
      <c r="AB243" s="1776" t="str">
        <f t="shared" si="163"/>
        <v/>
      </c>
      <c r="AC243" s="1776" t="str">
        <f t="shared" si="163"/>
        <v/>
      </c>
      <c r="AD243" s="1776" t="str">
        <f t="shared" si="163"/>
        <v/>
      </c>
      <c r="AE243" s="1776" t="str">
        <f t="shared" si="163"/>
        <v/>
      </c>
      <c r="AF243" s="1776" t="str">
        <f t="shared" si="163"/>
        <v/>
      </c>
      <c r="AG243" s="1776" t="str">
        <f t="shared" si="163"/>
        <v/>
      </c>
      <c r="AH243" s="1776" t="str">
        <f t="shared" si="163"/>
        <v/>
      </c>
      <c r="AI243" s="1776" t="str">
        <f t="shared" si="163"/>
        <v/>
      </c>
      <c r="AJ243" s="1776" t="str">
        <f t="shared" si="163"/>
        <v/>
      </c>
      <c r="AK243" s="4325"/>
      <c r="AL243" s="4328"/>
      <c r="AM243" s="4331"/>
      <c r="AN243" s="4333"/>
      <c r="AO243" s="4301"/>
      <c r="AQ243" s="4302"/>
      <c r="AR243" s="4302"/>
    </row>
    <row r="244" spans="2:44" ht="21" customHeight="1">
      <c r="B244" s="1777" t="s">
        <v>2310</v>
      </c>
      <c r="C244" s="1778" t="s">
        <v>2280</v>
      </c>
      <c r="D244" s="1728" t="s">
        <v>2281</v>
      </c>
      <c r="E244" s="1729" t="s">
        <v>2270</v>
      </c>
      <c r="F244" s="1730" t="s">
        <v>2311</v>
      </c>
      <c r="G244" s="1731" t="s">
        <v>2311</v>
      </c>
      <c r="H244" s="1731" t="s">
        <v>2311</v>
      </c>
      <c r="I244" s="1731" t="s">
        <v>2311</v>
      </c>
      <c r="J244" s="1731" t="s">
        <v>2311</v>
      </c>
      <c r="K244" s="1731" t="s">
        <v>2311</v>
      </c>
      <c r="L244" s="1731" t="s">
        <v>2311</v>
      </c>
      <c r="M244" s="1731" t="s">
        <v>2311</v>
      </c>
      <c r="N244" s="1731" t="s">
        <v>2311</v>
      </c>
      <c r="O244" s="1731" t="s">
        <v>2311</v>
      </c>
      <c r="P244" s="1731" t="s">
        <v>2311</v>
      </c>
      <c r="Q244" s="1731" t="s">
        <v>2311</v>
      </c>
      <c r="R244" s="1731" t="s">
        <v>2311</v>
      </c>
      <c r="S244" s="1731" t="s">
        <v>2311</v>
      </c>
      <c r="T244" s="1731" t="s">
        <v>2311</v>
      </c>
      <c r="U244" s="1731" t="s">
        <v>2311</v>
      </c>
      <c r="V244" s="1731" t="s">
        <v>2311</v>
      </c>
      <c r="W244" s="1731" t="s">
        <v>2311</v>
      </c>
      <c r="X244" s="1731" t="s">
        <v>2311</v>
      </c>
      <c r="Y244" s="1731" t="s">
        <v>2311</v>
      </c>
      <c r="Z244" s="1731" t="s">
        <v>2311</v>
      </c>
      <c r="AA244" s="1731" t="s">
        <v>2311</v>
      </c>
      <c r="AB244" s="1731" t="s">
        <v>2311</v>
      </c>
      <c r="AC244" s="1731" t="s">
        <v>2311</v>
      </c>
      <c r="AD244" s="1731" t="s">
        <v>2311</v>
      </c>
      <c r="AE244" s="1731" t="s">
        <v>2311</v>
      </c>
      <c r="AF244" s="1731" t="s">
        <v>2311</v>
      </c>
      <c r="AG244" s="1731" t="s">
        <v>2311</v>
      </c>
      <c r="AH244" s="1731" t="s">
        <v>2311</v>
      </c>
      <c r="AI244" s="1731" t="s">
        <v>2311</v>
      </c>
      <c r="AJ244" s="1796" t="s">
        <v>2311</v>
      </c>
      <c r="AK244" s="4326"/>
      <c r="AL244" s="4329"/>
      <c r="AM244" s="4332"/>
      <c r="AN244" s="1674" t="s">
        <v>2292</v>
      </c>
      <c r="AO244" s="1673" t="s">
        <v>2293</v>
      </c>
      <c r="AQ244" s="4303"/>
      <c r="AR244" s="4303"/>
    </row>
    <row r="245" spans="2:44" ht="13.5" customHeight="1">
      <c r="B245" s="4304" t="s">
        <v>2294</v>
      </c>
      <c r="C245" s="4307" t="s">
        <v>2295</v>
      </c>
      <c r="D245" s="1732" t="s">
        <v>2296</v>
      </c>
      <c r="E245" s="1733"/>
      <c r="F245" s="1797"/>
      <c r="G245" s="1786"/>
      <c r="H245" s="1786"/>
      <c r="I245" s="1786"/>
      <c r="J245" s="1786"/>
      <c r="K245" s="1786"/>
      <c r="L245" s="1786"/>
      <c r="M245" s="1786"/>
      <c r="N245" s="1786"/>
      <c r="O245" s="1786"/>
      <c r="P245" s="1786"/>
      <c r="Q245" s="1786"/>
      <c r="R245" s="1786"/>
      <c r="S245" s="1786"/>
      <c r="T245" s="1786"/>
      <c r="U245" s="1786"/>
      <c r="V245" s="1786"/>
      <c r="W245" s="1786"/>
      <c r="X245" s="1786"/>
      <c r="Y245" s="1786"/>
      <c r="Z245" s="1786"/>
      <c r="AA245" s="1786"/>
      <c r="AB245" s="1786"/>
      <c r="AC245" s="1786"/>
      <c r="AD245" s="1786"/>
      <c r="AE245" s="1786"/>
      <c r="AF245" s="1786"/>
      <c r="AG245" s="1786"/>
      <c r="AH245" s="1786"/>
      <c r="AI245" s="1786"/>
      <c r="AJ245" s="1798"/>
      <c r="AK245" s="1737">
        <f>IF(D245="","",COUNT($F$242:$AJ$242)-AL245)</f>
        <v>0</v>
      </c>
      <c r="AL245" s="1738">
        <f>IF(D245="","",AQ245+AR245)</f>
        <v>0</v>
      </c>
      <c r="AM245" s="1738">
        <f>IF(D245="","",COUNTIF(F245:AJ245,"休"))</f>
        <v>0</v>
      </c>
      <c r="AN245" s="1705" t="str">
        <f>IF(D245="","",IFERROR(ROUND(AM245/AK245,3),""))</f>
        <v/>
      </c>
      <c r="AO245" s="4310" t="e">
        <f>ROUND(AVERAGE(AN245:AN260),3)</f>
        <v>#DIV/0!</v>
      </c>
      <c r="AQ245" s="1672">
        <f>+COUNTIF(F245:AJ245,"－")</f>
        <v>0</v>
      </c>
      <c r="AR245" s="1672">
        <f>+COUNTIF(F245:AJ245,"外")</f>
        <v>0</v>
      </c>
    </row>
    <row r="246" spans="2:44" ht="13.5" customHeight="1">
      <c r="B246" s="4305"/>
      <c r="C246" s="4308"/>
      <c r="D246" s="1739" t="s">
        <v>2297</v>
      </c>
      <c r="E246" s="1733"/>
      <c r="F246" s="1740"/>
      <c r="G246" s="1741"/>
      <c r="H246" s="1741"/>
      <c r="I246" s="1741"/>
      <c r="J246" s="1741"/>
      <c r="K246" s="1741"/>
      <c r="L246" s="1741"/>
      <c r="M246" s="1741"/>
      <c r="N246" s="1741"/>
      <c r="O246" s="1741"/>
      <c r="P246" s="1741"/>
      <c r="Q246" s="1741"/>
      <c r="R246" s="1741"/>
      <c r="S246" s="1741"/>
      <c r="T246" s="1741"/>
      <c r="U246" s="1741"/>
      <c r="V246" s="1741"/>
      <c r="W246" s="1741"/>
      <c r="X246" s="1741"/>
      <c r="Y246" s="1741"/>
      <c r="Z246" s="1741"/>
      <c r="AA246" s="1741"/>
      <c r="AB246" s="1741"/>
      <c r="AC246" s="1741"/>
      <c r="AD246" s="1741"/>
      <c r="AE246" s="1741"/>
      <c r="AF246" s="1741"/>
      <c r="AG246" s="1741"/>
      <c r="AH246" s="1741"/>
      <c r="AI246" s="1741"/>
      <c r="AJ246" s="1783"/>
      <c r="AK246" s="1737">
        <f t="shared" ref="AK246:AK250" si="164">IF(D246="","",COUNT($F$242:$AJ$242)-AL246)</f>
        <v>0</v>
      </c>
      <c r="AL246" s="1738">
        <f t="shared" ref="AL246:AL250" si="165">IF(D246="","",AQ246+AR246)</f>
        <v>0</v>
      </c>
      <c r="AM246" s="1738">
        <f t="shared" ref="AM246:AM250" si="166">IF(D246="","",COUNTIF(F246:AJ246,"休"))</f>
        <v>0</v>
      </c>
      <c r="AN246" s="1705" t="str">
        <f t="shared" ref="AN246:AN250" si="167">IF(D246="","",IFERROR(ROUND(AM246/AK246,3),""))</f>
        <v/>
      </c>
      <c r="AO246" s="4311"/>
      <c r="AQ246" s="1672">
        <f>+COUNTIF(F246:AJ246,"－")</f>
        <v>0</v>
      </c>
      <c r="AR246" s="1672">
        <f>+COUNTIF(F246:AJ246,"外")</f>
        <v>0</v>
      </c>
    </row>
    <row r="247" spans="2:44">
      <c r="B247" s="4305"/>
      <c r="C247" s="4308"/>
      <c r="D247" s="1744" t="s">
        <v>2298</v>
      </c>
      <c r="E247" s="1733"/>
      <c r="F247" s="1740"/>
      <c r="G247" s="1741"/>
      <c r="H247" s="1741"/>
      <c r="I247" s="1741"/>
      <c r="J247" s="1741"/>
      <c r="K247" s="1741"/>
      <c r="L247" s="1741"/>
      <c r="M247" s="1741"/>
      <c r="N247" s="1741"/>
      <c r="O247" s="1741"/>
      <c r="P247" s="1741"/>
      <c r="Q247" s="1741"/>
      <c r="R247" s="1741"/>
      <c r="S247" s="1741"/>
      <c r="T247" s="1741"/>
      <c r="U247" s="1741"/>
      <c r="V247" s="1741"/>
      <c r="W247" s="1741"/>
      <c r="X247" s="1741"/>
      <c r="Y247" s="1741"/>
      <c r="Z247" s="1741"/>
      <c r="AA247" s="1741"/>
      <c r="AB247" s="1741"/>
      <c r="AC247" s="1741"/>
      <c r="AD247" s="1741"/>
      <c r="AE247" s="1741"/>
      <c r="AF247" s="1741"/>
      <c r="AG247" s="1741"/>
      <c r="AH247" s="1741"/>
      <c r="AI247" s="1741"/>
      <c r="AJ247" s="1783"/>
      <c r="AK247" s="1737">
        <f t="shared" si="164"/>
        <v>0</v>
      </c>
      <c r="AL247" s="1738">
        <f t="shared" si="165"/>
        <v>0</v>
      </c>
      <c r="AM247" s="1738">
        <f t="shared" si="166"/>
        <v>0</v>
      </c>
      <c r="AN247" s="1705" t="str">
        <f t="shared" si="167"/>
        <v/>
      </c>
      <c r="AO247" s="4311"/>
      <c r="AQ247" s="1672">
        <f>+COUNTIF(F247:AJ247,"－")</f>
        <v>0</v>
      </c>
      <c r="AR247" s="1672">
        <f t="shared" ref="AR247:AR250" si="168">+COUNTIF(F247:AJ247,"外")</f>
        <v>0</v>
      </c>
    </row>
    <row r="248" spans="2:44">
      <c r="B248" s="4305"/>
      <c r="C248" s="4308"/>
      <c r="D248" s="1744" t="s">
        <v>2299</v>
      </c>
      <c r="E248" s="1711"/>
      <c r="F248" s="1740"/>
      <c r="G248" s="1741"/>
      <c r="H248" s="1741"/>
      <c r="I248" s="1741"/>
      <c r="J248" s="1741"/>
      <c r="K248" s="1741"/>
      <c r="L248" s="1741"/>
      <c r="M248" s="1741"/>
      <c r="N248" s="1741"/>
      <c r="O248" s="1741"/>
      <c r="P248" s="1741"/>
      <c r="Q248" s="1741"/>
      <c r="R248" s="1741"/>
      <c r="S248" s="1741"/>
      <c r="T248" s="1741"/>
      <c r="U248" s="1741"/>
      <c r="V248" s="1741"/>
      <c r="W248" s="1741"/>
      <c r="X248" s="1741"/>
      <c r="Y248" s="1741"/>
      <c r="Z248" s="1741"/>
      <c r="AA248" s="1741"/>
      <c r="AB248" s="1741"/>
      <c r="AC248" s="1741"/>
      <c r="AD248" s="1741"/>
      <c r="AE248" s="1741"/>
      <c r="AF248" s="1741"/>
      <c r="AG248" s="1741"/>
      <c r="AH248" s="1741"/>
      <c r="AI248" s="1741"/>
      <c r="AJ248" s="1783"/>
      <c r="AK248" s="1737">
        <f t="shared" si="164"/>
        <v>0</v>
      </c>
      <c r="AL248" s="1738">
        <f t="shared" si="165"/>
        <v>0</v>
      </c>
      <c r="AM248" s="1738">
        <f t="shared" si="166"/>
        <v>0</v>
      </c>
      <c r="AN248" s="1705" t="str">
        <f t="shared" si="167"/>
        <v/>
      </c>
      <c r="AO248" s="4311"/>
      <c r="AQ248" s="1672">
        <f>+COUNTIF(F248:AJ248,"－")</f>
        <v>0</v>
      </c>
      <c r="AR248" s="1672">
        <f t="shared" si="168"/>
        <v>0</v>
      </c>
    </row>
    <row r="249" spans="2:44">
      <c r="B249" s="4305"/>
      <c r="C249" s="4308"/>
      <c r="D249" s="1744" t="s">
        <v>2300</v>
      </c>
      <c r="E249" s="1733"/>
      <c r="F249" s="1740"/>
      <c r="G249" s="1741"/>
      <c r="H249" s="1741"/>
      <c r="I249" s="1741"/>
      <c r="J249" s="1741"/>
      <c r="K249" s="1741"/>
      <c r="L249" s="1741"/>
      <c r="M249" s="1741"/>
      <c r="N249" s="1741"/>
      <c r="O249" s="1741"/>
      <c r="P249" s="1741"/>
      <c r="Q249" s="1741"/>
      <c r="R249" s="1741"/>
      <c r="S249" s="1741"/>
      <c r="T249" s="1741"/>
      <c r="U249" s="1741"/>
      <c r="V249" s="1741"/>
      <c r="W249" s="1741"/>
      <c r="X249" s="1741"/>
      <c r="Y249" s="1741"/>
      <c r="Z249" s="1741"/>
      <c r="AA249" s="1741"/>
      <c r="AB249" s="1741"/>
      <c r="AC249" s="1741"/>
      <c r="AD249" s="1741"/>
      <c r="AE249" s="1741"/>
      <c r="AF249" s="1741"/>
      <c r="AG249" s="1741"/>
      <c r="AH249" s="1741"/>
      <c r="AI249" s="1741"/>
      <c r="AJ249" s="1783"/>
      <c r="AK249" s="1737">
        <f t="shared" si="164"/>
        <v>0</v>
      </c>
      <c r="AL249" s="1738">
        <f t="shared" si="165"/>
        <v>0</v>
      </c>
      <c r="AM249" s="1738">
        <f t="shared" si="166"/>
        <v>0</v>
      </c>
      <c r="AN249" s="1705" t="str">
        <f t="shared" si="167"/>
        <v/>
      </c>
      <c r="AO249" s="4311"/>
      <c r="AQ249" s="1672">
        <f t="shared" ref="AQ249:AQ250" si="169">+COUNTIF(F249:AJ249,"－")</f>
        <v>0</v>
      </c>
      <c r="AR249" s="1672">
        <f t="shared" si="168"/>
        <v>0</v>
      </c>
    </row>
    <row r="250" spans="2:44">
      <c r="B250" s="4306"/>
      <c r="C250" s="4309"/>
      <c r="D250" s="1745">
        <f>E$29</f>
        <v>0</v>
      </c>
      <c r="E250" s="1746"/>
      <c r="F250" s="1799"/>
      <c r="G250" s="1790"/>
      <c r="H250" s="1790"/>
      <c r="I250" s="1790"/>
      <c r="J250" s="1790"/>
      <c r="K250" s="1790"/>
      <c r="L250" s="1790"/>
      <c r="M250" s="1790"/>
      <c r="N250" s="1790"/>
      <c r="O250" s="1790"/>
      <c r="P250" s="1790"/>
      <c r="Q250" s="1790"/>
      <c r="R250" s="1790"/>
      <c r="S250" s="1790"/>
      <c r="T250" s="1790"/>
      <c r="U250" s="1790"/>
      <c r="V250" s="1790"/>
      <c r="W250" s="1790"/>
      <c r="X250" s="1790"/>
      <c r="Y250" s="1790"/>
      <c r="Z250" s="1790"/>
      <c r="AA250" s="1790"/>
      <c r="AB250" s="1790"/>
      <c r="AC250" s="1790"/>
      <c r="AD250" s="1790"/>
      <c r="AE250" s="1790"/>
      <c r="AF250" s="1790"/>
      <c r="AG250" s="1790"/>
      <c r="AH250" s="1790"/>
      <c r="AI250" s="1790"/>
      <c r="AJ250" s="1800"/>
      <c r="AK250" s="1737">
        <f t="shared" si="164"/>
        <v>0</v>
      </c>
      <c r="AL250" s="1738">
        <f t="shared" si="165"/>
        <v>0</v>
      </c>
      <c r="AM250" s="1751">
        <f t="shared" si="166"/>
        <v>0</v>
      </c>
      <c r="AN250" s="1705" t="str">
        <f t="shared" si="167"/>
        <v/>
      </c>
      <c r="AO250" s="4311"/>
      <c r="AQ250" s="1672">
        <f t="shared" si="169"/>
        <v>0</v>
      </c>
      <c r="AR250" s="1672">
        <f t="shared" si="168"/>
        <v>0</v>
      </c>
    </row>
    <row r="251" spans="2:44" ht="14.4">
      <c r="B251" s="4304" t="s">
        <v>2301</v>
      </c>
      <c r="C251" s="4307" t="s">
        <v>2302</v>
      </c>
      <c r="D251" s="1728" t="s">
        <v>2281</v>
      </c>
      <c r="E251" s="1752" t="s">
        <v>2270</v>
      </c>
      <c r="F251" s="1730" t="s">
        <v>2312</v>
      </c>
      <c r="G251" s="1731" t="s">
        <v>2312</v>
      </c>
      <c r="H251" s="1731" t="s">
        <v>2312</v>
      </c>
      <c r="I251" s="1731" t="s">
        <v>2312</v>
      </c>
      <c r="J251" s="1731" t="s">
        <v>2312</v>
      </c>
      <c r="K251" s="1731" t="s">
        <v>2312</v>
      </c>
      <c r="L251" s="1731" t="s">
        <v>2312</v>
      </c>
      <c r="M251" s="1731" t="s">
        <v>2312</v>
      </c>
      <c r="N251" s="1731" t="s">
        <v>2312</v>
      </c>
      <c r="O251" s="1731" t="s">
        <v>2312</v>
      </c>
      <c r="P251" s="1731" t="s">
        <v>2312</v>
      </c>
      <c r="Q251" s="1731" t="s">
        <v>2312</v>
      </c>
      <c r="R251" s="1731" t="s">
        <v>2312</v>
      </c>
      <c r="S251" s="1731" t="s">
        <v>2312</v>
      </c>
      <c r="T251" s="1731" t="s">
        <v>2312</v>
      </c>
      <c r="U251" s="1731" t="s">
        <v>2312</v>
      </c>
      <c r="V251" s="1731" t="s">
        <v>2312</v>
      </c>
      <c r="W251" s="1731" t="s">
        <v>2312</v>
      </c>
      <c r="X251" s="1731" t="s">
        <v>2312</v>
      </c>
      <c r="Y251" s="1731" t="s">
        <v>2312</v>
      </c>
      <c r="Z251" s="1731" t="s">
        <v>2312</v>
      </c>
      <c r="AA251" s="1731" t="s">
        <v>2312</v>
      </c>
      <c r="AB251" s="1731" t="s">
        <v>2312</v>
      </c>
      <c r="AC251" s="1731" t="s">
        <v>2312</v>
      </c>
      <c r="AD251" s="1731" t="s">
        <v>2312</v>
      </c>
      <c r="AE251" s="1731" t="s">
        <v>2312</v>
      </c>
      <c r="AF251" s="1731" t="s">
        <v>2312</v>
      </c>
      <c r="AG251" s="1731" t="s">
        <v>2312</v>
      </c>
      <c r="AH251" s="1731" t="s">
        <v>2312</v>
      </c>
      <c r="AI251" s="1731" t="s">
        <v>2312</v>
      </c>
      <c r="AJ251" s="1796" t="s">
        <v>2312</v>
      </c>
      <c r="AK251" s="1754"/>
      <c r="AL251" s="1672"/>
      <c r="AM251" s="1721"/>
      <c r="AN251" s="1755"/>
      <c r="AO251" s="4311"/>
    </row>
    <row r="252" spans="2:44">
      <c r="B252" s="4305"/>
      <c r="C252" s="4308"/>
      <c r="D252" s="1756" t="s">
        <v>2296</v>
      </c>
      <c r="E252" s="1733"/>
      <c r="F252" s="1789"/>
      <c r="G252" s="1749"/>
      <c r="H252" s="1749"/>
      <c r="I252" s="1749"/>
      <c r="J252" s="1749"/>
      <c r="K252" s="1749"/>
      <c r="L252" s="1749"/>
      <c r="M252" s="1749"/>
      <c r="N252" s="1749"/>
      <c r="O252" s="1749"/>
      <c r="P252" s="1749"/>
      <c r="Q252" s="1749"/>
      <c r="R252" s="1749"/>
      <c r="S252" s="1749"/>
      <c r="T252" s="1749"/>
      <c r="U252" s="1749"/>
      <c r="V252" s="1749"/>
      <c r="W252" s="1749"/>
      <c r="X252" s="1749"/>
      <c r="Y252" s="1749"/>
      <c r="Z252" s="1749"/>
      <c r="AA252" s="1749"/>
      <c r="AB252" s="1749"/>
      <c r="AC252" s="1749"/>
      <c r="AD252" s="1749"/>
      <c r="AE252" s="1749"/>
      <c r="AF252" s="1749"/>
      <c r="AG252" s="1749"/>
      <c r="AH252" s="1749"/>
      <c r="AI252" s="1749"/>
      <c r="AJ252" s="1801"/>
      <c r="AK252" s="1737">
        <f>IF(D252="","",COUNT($F$242:$AJ$242)-AL252)</f>
        <v>0</v>
      </c>
      <c r="AL252" s="1738">
        <f>IF(D252="","",AQ252+AR252)</f>
        <v>0</v>
      </c>
      <c r="AM252" s="1738">
        <f>IF(D252="","",COUNTIF(F252:AJ252,"休"))</f>
        <v>0</v>
      </c>
      <c r="AN252" s="1705" t="str">
        <f>IF(D252="","",IFERROR(ROUND(AM252/AK252,3),""))</f>
        <v/>
      </c>
      <c r="AO252" s="4311"/>
      <c r="AQ252" s="1672">
        <f>+COUNTIF(F252:AJ252,"－")</f>
        <v>0</v>
      </c>
      <c r="AR252" s="1672">
        <f>+COUNTIF(F252:AJ252,"外")</f>
        <v>0</v>
      </c>
    </row>
    <row r="253" spans="2:44">
      <c r="B253" s="4305"/>
      <c r="C253" s="4308"/>
      <c r="D253" s="1739" t="s">
        <v>2297</v>
      </c>
      <c r="E253" s="1757"/>
      <c r="F253" s="1740"/>
      <c r="G253" s="1741"/>
      <c r="H253" s="1741"/>
      <c r="I253" s="1741"/>
      <c r="J253" s="1741"/>
      <c r="K253" s="1741"/>
      <c r="L253" s="1741"/>
      <c r="M253" s="1741"/>
      <c r="N253" s="1741"/>
      <c r="O253" s="1741"/>
      <c r="P253" s="1741"/>
      <c r="Q253" s="1741"/>
      <c r="R253" s="1741"/>
      <c r="S253" s="1741"/>
      <c r="T253" s="1741"/>
      <c r="U253" s="1741"/>
      <c r="V253" s="1741"/>
      <c r="W253" s="1741"/>
      <c r="X253" s="1741"/>
      <c r="Y253" s="1741"/>
      <c r="Z253" s="1741"/>
      <c r="AA253" s="1741"/>
      <c r="AB253" s="1741"/>
      <c r="AC253" s="1741"/>
      <c r="AD253" s="1741"/>
      <c r="AE253" s="1741"/>
      <c r="AF253" s="1741"/>
      <c r="AG253" s="1741"/>
      <c r="AH253" s="1741"/>
      <c r="AI253" s="1741"/>
      <c r="AJ253" s="1783"/>
      <c r="AK253" s="1737">
        <f t="shared" ref="AK253:AK255" si="170">IF(D253="","",COUNT($F$242:$AJ$242)-AL253)</f>
        <v>0</v>
      </c>
      <c r="AL253" s="1738">
        <f t="shared" ref="AL253:AL255" si="171">IF(D253="","",AQ253+AR253)</f>
        <v>0</v>
      </c>
      <c r="AM253" s="1738">
        <f t="shared" ref="AM253:AM255" si="172">IF(D253="","",COUNTIF(F253:AJ253,"休"))</f>
        <v>0</v>
      </c>
      <c r="AN253" s="1705" t="str">
        <f t="shared" ref="AN253:AN255" si="173">IF(D253="","",IFERROR(ROUND(AM253/AK253,3),""))</f>
        <v/>
      </c>
      <c r="AO253" s="4311"/>
      <c r="AQ253" s="1672">
        <f>+COUNTIF(F253:AJ253,"－")</f>
        <v>0</v>
      </c>
      <c r="AR253" s="1672">
        <f>+COUNTIF(F253:AJ253,"外")</f>
        <v>0</v>
      </c>
    </row>
    <row r="254" spans="2:44">
      <c r="B254" s="4305"/>
      <c r="C254" s="4308"/>
      <c r="E254" s="1757"/>
      <c r="F254" s="1740"/>
      <c r="G254" s="1741"/>
      <c r="H254" s="1741"/>
      <c r="I254" s="1741"/>
      <c r="J254" s="1741"/>
      <c r="K254" s="1741"/>
      <c r="L254" s="1741"/>
      <c r="M254" s="1741"/>
      <c r="N254" s="1741"/>
      <c r="O254" s="1741"/>
      <c r="P254" s="1741"/>
      <c r="Q254" s="1741"/>
      <c r="R254" s="1741"/>
      <c r="S254" s="1741"/>
      <c r="T254" s="1741"/>
      <c r="U254" s="1741"/>
      <c r="V254" s="1741"/>
      <c r="W254" s="1741"/>
      <c r="X254" s="1741"/>
      <c r="Y254" s="1741"/>
      <c r="Z254" s="1741"/>
      <c r="AA254" s="1741"/>
      <c r="AB254" s="1741"/>
      <c r="AC254" s="1741"/>
      <c r="AD254" s="1741"/>
      <c r="AE254" s="1741"/>
      <c r="AF254" s="1741"/>
      <c r="AG254" s="1741"/>
      <c r="AH254" s="1741"/>
      <c r="AI254" s="1741"/>
      <c r="AJ254" s="1783"/>
      <c r="AK254" s="1737" t="str">
        <f t="shared" si="170"/>
        <v/>
      </c>
      <c r="AL254" s="1738" t="str">
        <f t="shared" si="171"/>
        <v/>
      </c>
      <c r="AM254" s="1738" t="str">
        <f t="shared" si="172"/>
        <v/>
      </c>
      <c r="AN254" s="1705" t="str">
        <f t="shared" si="173"/>
        <v/>
      </c>
      <c r="AO254" s="4311"/>
      <c r="AQ254" s="1672">
        <f>+COUNTIF(F254:AJ254,"－")</f>
        <v>0</v>
      </c>
      <c r="AR254" s="1672">
        <f>+COUNTIF(F254:AJ254,"外")</f>
        <v>0</v>
      </c>
    </row>
    <row r="255" spans="2:44">
      <c r="B255" s="4305"/>
      <c r="C255" s="4309"/>
      <c r="D255" s="1758"/>
      <c r="E255" s="1751"/>
      <c r="F255" s="1799"/>
      <c r="G255" s="1790"/>
      <c r="H255" s="1790"/>
      <c r="I255" s="1790"/>
      <c r="J255" s="1790"/>
      <c r="K255" s="1790"/>
      <c r="L255" s="1790"/>
      <c r="M255" s="1790"/>
      <c r="N255" s="1790"/>
      <c r="O255" s="1790"/>
      <c r="P255" s="1790"/>
      <c r="Q255" s="1790"/>
      <c r="R255" s="1790"/>
      <c r="S255" s="1790"/>
      <c r="T255" s="1790"/>
      <c r="U255" s="1790"/>
      <c r="V255" s="1790"/>
      <c r="W255" s="1790"/>
      <c r="X255" s="1790"/>
      <c r="Y255" s="1790"/>
      <c r="Z255" s="1790"/>
      <c r="AA255" s="1790"/>
      <c r="AB255" s="1790"/>
      <c r="AC255" s="1790"/>
      <c r="AD255" s="1790"/>
      <c r="AE255" s="1790"/>
      <c r="AF255" s="1790"/>
      <c r="AG255" s="1790"/>
      <c r="AH255" s="1790"/>
      <c r="AI255" s="1790"/>
      <c r="AJ255" s="1800"/>
      <c r="AK255" s="1737" t="str">
        <f t="shared" si="170"/>
        <v/>
      </c>
      <c r="AL255" s="1738" t="str">
        <f t="shared" si="171"/>
        <v/>
      </c>
      <c r="AM255" s="1738" t="str">
        <f t="shared" si="172"/>
        <v/>
      </c>
      <c r="AN255" s="1705" t="str">
        <f t="shared" si="173"/>
        <v/>
      </c>
      <c r="AO255" s="4311"/>
      <c r="AQ255" s="1672">
        <f>+COUNTIF(F255:AJ255,"－")</f>
        <v>0</v>
      </c>
      <c r="AR255" s="1672">
        <f>+COUNTIF(F255:AJ255,"外")</f>
        <v>0</v>
      </c>
    </row>
    <row r="256" spans="2:44" ht="14.4">
      <c r="B256" s="4305"/>
      <c r="C256" s="4307" t="s">
        <v>2303</v>
      </c>
      <c r="D256" s="1728" t="s">
        <v>2281</v>
      </c>
      <c r="E256" s="1760" t="s">
        <v>2270</v>
      </c>
      <c r="F256" s="1730" t="s">
        <v>2311</v>
      </c>
      <c r="G256" s="1731" t="s">
        <v>2311</v>
      </c>
      <c r="H256" s="1731" t="s">
        <v>2311</v>
      </c>
      <c r="I256" s="1731" t="s">
        <v>2311</v>
      </c>
      <c r="J256" s="1731" t="s">
        <v>2311</v>
      </c>
      <c r="K256" s="1731" t="s">
        <v>2311</v>
      </c>
      <c r="L256" s="1731" t="s">
        <v>2311</v>
      </c>
      <c r="M256" s="1731" t="s">
        <v>2311</v>
      </c>
      <c r="N256" s="1731" t="s">
        <v>2311</v>
      </c>
      <c r="O256" s="1731" t="s">
        <v>2311</v>
      </c>
      <c r="P256" s="1731" t="s">
        <v>2311</v>
      </c>
      <c r="Q256" s="1731" t="s">
        <v>2311</v>
      </c>
      <c r="R256" s="1731" t="s">
        <v>2311</v>
      </c>
      <c r="S256" s="1731" t="s">
        <v>2311</v>
      </c>
      <c r="T256" s="1731" t="s">
        <v>2311</v>
      </c>
      <c r="U256" s="1731" t="s">
        <v>2311</v>
      </c>
      <c r="V256" s="1731" t="s">
        <v>2311</v>
      </c>
      <c r="W256" s="1731" t="s">
        <v>2311</v>
      </c>
      <c r="X256" s="1731" t="s">
        <v>2311</v>
      </c>
      <c r="Y256" s="1731" t="s">
        <v>2311</v>
      </c>
      <c r="Z256" s="1731" t="s">
        <v>2311</v>
      </c>
      <c r="AA256" s="1731" t="s">
        <v>2311</v>
      </c>
      <c r="AB256" s="1731" t="s">
        <v>2311</v>
      </c>
      <c r="AC256" s="1731" t="s">
        <v>2311</v>
      </c>
      <c r="AD256" s="1731" t="s">
        <v>2311</v>
      </c>
      <c r="AE256" s="1731" t="s">
        <v>2311</v>
      </c>
      <c r="AF256" s="1731" t="s">
        <v>2311</v>
      </c>
      <c r="AG256" s="1731" t="s">
        <v>2311</v>
      </c>
      <c r="AH256" s="1731" t="s">
        <v>2311</v>
      </c>
      <c r="AI256" s="1731" t="s">
        <v>2311</v>
      </c>
      <c r="AJ256" s="1796" t="s">
        <v>2311</v>
      </c>
      <c r="AK256" s="1754"/>
      <c r="AL256" s="1672"/>
      <c r="AM256" s="1761"/>
      <c r="AN256" s="1755"/>
      <c r="AO256" s="4311"/>
    </row>
    <row r="257" spans="2:44">
      <c r="B257" s="4305"/>
      <c r="C257" s="4308"/>
      <c r="D257" s="1762" t="s">
        <v>2297</v>
      </c>
      <c r="E257" s="1733"/>
      <c r="F257" s="1789"/>
      <c r="G257" s="1749"/>
      <c r="H257" s="1749"/>
      <c r="I257" s="1749"/>
      <c r="J257" s="1749"/>
      <c r="K257" s="1749"/>
      <c r="L257" s="1749"/>
      <c r="M257" s="1749"/>
      <c r="N257" s="1749"/>
      <c r="O257" s="1749"/>
      <c r="P257" s="1749"/>
      <c r="Q257" s="1749"/>
      <c r="R257" s="1749"/>
      <c r="S257" s="1749"/>
      <c r="T257" s="1749"/>
      <c r="U257" s="1749"/>
      <c r="V257" s="1749"/>
      <c r="W257" s="1749"/>
      <c r="X257" s="1749"/>
      <c r="Y257" s="1749"/>
      <c r="Z257" s="1749"/>
      <c r="AA257" s="1749"/>
      <c r="AB257" s="1749"/>
      <c r="AC257" s="1749"/>
      <c r="AD257" s="1749"/>
      <c r="AE257" s="1749"/>
      <c r="AF257" s="1749"/>
      <c r="AG257" s="1749"/>
      <c r="AH257" s="1749"/>
      <c r="AI257" s="1749"/>
      <c r="AJ257" s="1801"/>
      <c r="AK257" s="1737">
        <f>IF(D257="","",COUNT($F$242:$AJ$242)-AL257)</f>
        <v>0</v>
      </c>
      <c r="AL257" s="1738">
        <f>IF(D257="","",AQ257+AR257)</f>
        <v>0</v>
      </c>
      <c r="AM257" s="1738">
        <f>IF(D257="","",COUNTIF(F257:AJ257,"休"))</f>
        <v>0</v>
      </c>
      <c r="AN257" s="1705" t="str">
        <f>IF(D257="","",IFERROR(ROUND(AM257/AK257,3),""))</f>
        <v/>
      </c>
      <c r="AO257" s="4311"/>
      <c r="AQ257" s="1672">
        <f>+COUNTIF(F257:AJ257,"－")</f>
        <v>0</v>
      </c>
      <c r="AR257" s="1672">
        <f>+COUNTIF(F257:AJ257,"外")</f>
        <v>0</v>
      </c>
    </row>
    <row r="258" spans="2:44">
      <c r="B258" s="4305"/>
      <c r="C258" s="4308"/>
      <c r="E258" s="1757"/>
      <c r="F258" s="1740"/>
      <c r="G258" s="1741"/>
      <c r="H258" s="1741"/>
      <c r="I258" s="1741"/>
      <c r="J258" s="1741"/>
      <c r="K258" s="1741"/>
      <c r="L258" s="1741"/>
      <c r="M258" s="1741"/>
      <c r="N258" s="1741"/>
      <c r="O258" s="1741"/>
      <c r="P258" s="1741"/>
      <c r="Q258" s="1741"/>
      <c r="R258" s="1741"/>
      <c r="S258" s="1741"/>
      <c r="T258" s="1741"/>
      <c r="U258" s="1741"/>
      <c r="V258" s="1741"/>
      <c r="W258" s="1741"/>
      <c r="X258" s="1741"/>
      <c r="Y258" s="1741"/>
      <c r="Z258" s="1741"/>
      <c r="AA258" s="1741"/>
      <c r="AB258" s="1741"/>
      <c r="AC258" s="1741"/>
      <c r="AD258" s="1741"/>
      <c r="AE258" s="1741"/>
      <c r="AF258" s="1741"/>
      <c r="AG258" s="1741"/>
      <c r="AH258" s="1741"/>
      <c r="AI258" s="1741"/>
      <c r="AJ258" s="1783"/>
      <c r="AK258" s="1737" t="str">
        <f t="shared" ref="AK258:AK260" si="174">IF(D258="","",COUNT($F$242:$AJ$242)-AL258)</f>
        <v/>
      </c>
      <c r="AL258" s="1738" t="str">
        <f t="shared" ref="AL258:AL260" si="175">IF(D258="","",AQ258+AR258)</f>
        <v/>
      </c>
      <c r="AM258" s="1738" t="str">
        <f t="shared" ref="AM258:AM260" si="176">IF(D258="","",COUNTIF(F258:AJ258,"休"))</f>
        <v/>
      </c>
      <c r="AN258" s="1705" t="str">
        <f t="shared" ref="AN258:AN260" si="177">IF(D258="","",IFERROR(ROUND(AM258/AK258,3),""))</f>
        <v/>
      </c>
      <c r="AO258" s="4311"/>
      <c r="AQ258" s="1672">
        <f>+COUNTIF(F258:AJ258,"－")</f>
        <v>0</v>
      </c>
      <c r="AR258" s="1672">
        <f>+COUNTIF(F258:AJ258,"外")</f>
        <v>0</v>
      </c>
    </row>
    <row r="259" spans="2:44">
      <c r="B259" s="4305"/>
      <c r="C259" s="4308"/>
      <c r="E259" s="1757"/>
      <c r="F259" s="1740"/>
      <c r="G259" s="1741"/>
      <c r="H259" s="1741"/>
      <c r="I259" s="1741"/>
      <c r="J259" s="1741"/>
      <c r="K259" s="1741"/>
      <c r="L259" s="1741"/>
      <c r="M259" s="1741"/>
      <c r="N259" s="1741"/>
      <c r="O259" s="1741"/>
      <c r="P259" s="1741"/>
      <c r="Q259" s="1741"/>
      <c r="R259" s="1741"/>
      <c r="S259" s="1741"/>
      <c r="T259" s="1741"/>
      <c r="U259" s="1741"/>
      <c r="V259" s="1741"/>
      <c r="W259" s="1741"/>
      <c r="X259" s="1741"/>
      <c r="Y259" s="1741"/>
      <c r="Z259" s="1741"/>
      <c r="AA259" s="1741"/>
      <c r="AB259" s="1741"/>
      <c r="AC259" s="1741"/>
      <c r="AD259" s="1741"/>
      <c r="AE259" s="1741"/>
      <c r="AF259" s="1741"/>
      <c r="AG259" s="1741"/>
      <c r="AH259" s="1741"/>
      <c r="AI259" s="1741"/>
      <c r="AJ259" s="1783"/>
      <c r="AK259" s="1737" t="str">
        <f t="shared" si="174"/>
        <v/>
      </c>
      <c r="AL259" s="1738" t="str">
        <f t="shared" si="175"/>
        <v/>
      </c>
      <c r="AM259" s="1738" t="str">
        <f t="shared" si="176"/>
        <v/>
      </c>
      <c r="AN259" s="1705" t="str">
        <f t="shared" si="177"/>
        <v/>
      </c>
      <c r="AO259" s="4311"/>
      <c r="AQ259" s="1672">
        <f>+COUNTIF(F259:AJ259,"－")</f>
        <v>0</v>
      </c>
      <c r="AR259" s="1672">
        <f>+COUNTIF(F259:AJ259,"外")</f>
        <v>0</v>
      </c>
    </row>
    <row r="260" spans="2:44" ht="13.8" thickBot="1">
      <c r="B260" s="4306"/>
      <c r="C260" s="4309"/>
      <c r="D260" s="1758"/>
      <c r="E260" s="1751"/>
      <c r="F260" s="1799"/>
      <c r="G260" s="1790"/>
      <c r="H260" s="1790"/>
      <c r="I260" s="1790"/>
      <c r="J260" s="1790"/>
      <c r="K260" s="1790"/>
      <c r="L260" s="1790"/>
      <c r="M260" s="1790"/>
      <c r="N260" s="1790"/>
      <c r="O260" s="1790"/>
      <c r="P260" s="1790"/>
      <c r="Q260" s="1790"/>
      <c r="R260" s="1790"/>
      <c r="S260" s="1790"/>
      <c r="T260" s="1790"/>
      <c r="U260" s="1790"/>
      <c r="V260" s="1790"/>
      <c r="W260" s="1790"/>
      <c r="X260" s="1790"/>
      <c r="Y260" s="1790"/>
      <c r="Z260" s="1790"/>
      <c r="AA260" s="1790"/>
      <c r="AB260" s="1790"/>
      <c r="AC260" s="1790"/>
      <c r="AD260" s="1790"/>
      <c r="AE260" s="1790"/>
      <c r="AF260" s="1790"/>
      <c r="AG260" s="1790"/>
      <c r="AH260" s="1790"/>
      <c r="AI260" s="1790"/>
      <c r="AJ260" s="1800"/>
      <c r="AK260" s="1766" t="str">
        <f t="shared" si="174"/>
        <v/>
      </c>
      <c r="AL260" s="1751" t="str">
        <f t="shared" si="175"/>
        <v/>
      </c>
      <c r="AM260" s="1751" t="str">
        <f t="shared" si="176"/>
        <v/>
      </c>
      <c r="AN260" s="1705" t="str">
        <f t="shared" si="177"/>
        <v/>
      </c>
      <c r="AO260" s="4312"/>
      <c r="AQ260" s="1672">
        <f>+COUNTIF(F260:AJ260,"－")</f>
        <v>0</v>
      </c>
      <c r="AR260" s="1672">
        <f>+COUNTIF(F260:AJ260,"外")</f>
        <v>0</v>
      </c>
    </row>
    <row r="261" spans="2:44" ht="13.8" thickBot="1">
      <c r="B261" s="1767"/>
      <c r="C261" s="1725"/>
      <c r="F261" s="1736"/>
      <c r="G261" s="1736"/>
      <c r="H261" s="1736"/>
      <c r="I261" s="1736"/>
      <c r="J261" s="1736"/>
      <c r="K261" s="1736"/>
      <c r="L261" s="1736"/>
      <c r="M261" s="1736"/>
      <c r="N261" s="1736"/>
      <c r="O261" s="1736"/>
      <c r="P261" s="1736"/>
      <c r="Q261" s="1736"/>
      <c r="R261" s="1736"/>
      <c r="S261" s="1736"/>
      <c r="T261" s="1736"/>
      <c r="U261" s="1736"/>
      <c r="V261" s="1736"/>
      <c r="W261" s="1736"/>
      <c r="X261" s="1736"/>
      <c r="Y261" s="1736"/>
      <c r="Z261" s="1736"/>
      <c r="AA261" s="1736"/>
      <c r="AB261" s="1736"/>
      <c r="AC261" s="1736"/>
      <c r="AD261" s="1736"/>
      <c r="AE261" s="1736"/>
      <c r="AF261" s="1736"/>
      <c r="AG261" s="1736"/>
      <c r="AH261" s="1736"/>
      <c r="AI261" s="1736"/>
      <c r="AJ261" s="1736"/>
      <c r="AK261" s="1768"/>
      <c r="AN261" s="1769" t="s">
        <v>2271</v>
      </c>
      <c r="AO261" s="1770" t="e">
        <f>IF(AO245&gt;=0.285,"OK","NG")</f>
        <v>#DIV/0!</v>
      </c>
      <c r="AQ261" s="1665"/>
      <c r="AR261" s="1665"/>
    </row>
    <row r="262" spans="2:44">
      <c r="B262" s="1767"/>
      <c r="C262" s="1725"/>
      <c r="F262" s="1736"/>
      <c r="G262" s="1736"/>
      <c r="H262" s="1736"/>
      <c r="I262" s="1736"/>
      <c r="J262" s="1736"/>
      <c r="K262" s="1736"/>
      <c r="L262" s="1736"/>
      <c r="M262" s="1736"/>
      <c r="N262" s="1736"/>
      <c r="O262" s="1736"/>
      <c r="P262" s="1736"/>
      <c r="Q262" s="1736"/>
      <c r="R262" s="1736"/>
      <c r="S262" s="1736"/>
      <c r="T262" s="1736"/>
      <c r="U262" s="1736"/>
      <c r="V262" s="1736"/>
      <c r="W262" s="1736"/>
      <c r="X262" s="1736"/>
      <c r="Y262" s="1736"/>
      <c r="Z262" s="1736"/>
      <c r="AA262" s="1736"/>
      <c r="AB262" s="1736"/>
      <c r="AC262" s="1736"/>
      <c r="AD262" s="1736"/>
      <c r="AE262" s="1736"/>
      <c r="AF262" s="1736"/>
      <c r="AG262" s="1736"/>
      <c r="AH262" s="1736"/>
      <c r="AI262" s="1736"/>
      <c r="AJ262" s="1736"/>
      <c r="AK262" s="1768"/>
      <c r="AN262" s="1795"/>
      <c r="AO262" s="1705"/>
      <c r="AQ262" s="1665"/>
      <c r="AR262" s="1665"/>
    </row>
    <row r="263" spans="2:44" hidden="1">
      <c r="F263" s="1665" t="e">
        <f>YEAR(F266)</f>
        <v>#VALUE!</v>
      </c>
      <c r="G263" s="1665" t="e">
        <f>MONTH(F266)</f>
        <v>#VALUE!</v>
      </c>
    </row>
    <row r="264" spans="2:44">
      <c r="B264" s="4313"/>
      <c r="C264" s="4314"/>
      <c r="D264" s="4315"/>
      <c r="E264" s="1772" t="s">
        <v>2266</v>
      </c>
      <c r="F264" s="4322" t="e">
        <f>F266</f>
        <v>#VALUE!</v>
      </c>
      <c r="G264" s="4323"/>
      <c r="H264" s="4323"/>
      <c r="I264" s="4323"/>
      <c r="J264" s="4323"/>
      <c r="K264" s="4323"/>
      <c r="L264" s="4323"/>
      <c r="M264" s="4323"/>
      <c r="N264" s="4323"/>
      <c r="O264" s="4323"/>
      <c r="P264" s="4323"/>
      <c r="Q264" s="4323"/>
      <c r="R264" s="4323"/>
      <c r="S264" s="4323"/>
      <c r="T264" s="4323"/>
      <c r="U264" s="4323"/>
      <c r="V264" s="4323"/>
      <c r="W264" s="4323"/>
      <c r="X264" s="4323"/>
      <c r="Y264" s="4323"/>
      <c r="Z264" s="4323"/>
      <c r="AA264" s="4323"/>
      <c r="AB264" s="4323"/>
      <c r="AC264" s="4323"/>
      <c r="AD264" s="4323"/>
      <c r="AE264" s="4323"/>
      <c r="AF264" s="4323"/>
      <c r="AG264" s="4323"/>
      <c r="AH264" s="4323"/>
      <c r="AI264" s="4323"/>
      <c r="AJ264" s="4323"/>
      <c r="AK264" s="4324" t="s">
        <v>2304</v>
      </c>
      <c r="AL264" s="4327" t="s">
        <v>2305</v>
      </c>
      <c r="AM264" s="4330" t="s">
        <v>2283</v>
      </c>
      <c r="AN264" s="4333" t="s">
        <v>2306</v>
      </c>
      <c r="AO264" s="4301" t="s">
        <v>2307</v>
      </c>
      <c r="AQ264" s="4302" t="s">
        <v>2308</v>
      </c>
      <c r="AR264" s="4302" t="s">
        <v>2309</v>
      </c>
    </row>
    <row r="265" spans="2:44" ht="13.5" hidden="1" customHeight="1">
      <c r="B265" s="4316"/>
      <c r="C265" s="4317"/>
      <c r="D265" s="4318"/>
      <c r="E265" s="1773"/>
      <c r="F265" s="1717" t="e">
        <f>DATE($F263,$G263,1)</f>
        <v>#VALUE!</v>
      </c>
      <c r="G265" s="1717" t="e">
        <f t="shared" ref="G265:AJ265" si="178">F265+1</f>
        <v>#VALUE!</v>
      </c>
      <c r="H265" s="1717" t="e">
        <f t="shared" si="178"/>
        <v>#VALUE!</v>
      </c>
      <c r="I265" s="1717" t="e">
        <f t="shared" si="178"/>
        <v>#VALUE!</v>
      </c>
      <c r="J265" s="1717" t="e">
        <f t="shared" si="178"/>
        <v>#VALUE!</v>
      </c>
      <c r="K265" s="1717" t="e">
        <f t="shared" si="178"/>
        <v>#VALUE!</v>
      </c>
      <c r="L265" s="1717" t="e">
        <f t="shared" si="178"/>
        <v>#VALUE!</v>
      </c>
      <c r="M265" s="1717" t="e">
        <f t="shared" si="178"/>
        <v>#VALUE!</v>
      </c>
      <c r="N265" s="1717" t="e">
        <f t="shared" si="178"/>
        <v>#VALUE!</v>
      </c>
      <c r="O265" s="1717" t="e">
        <f t="shared" si="178"/>
        <v>#VALUE!</v>
      </c>
      <c r="P265" s="1717" t="e">
        <f t="shared" si="178"/>
        <v>#VALUE!</v>
      </c>
      <c r="Q265" s="1717" t="e">
        <f t="shared" si="178"/>
        <v>#VALUE!</v>
      </c>
      <c r="R265" s="1717" t="e">
        <f t="shared" si="178"/>
        <v>#VALUE!</v>
      </c>
      <c r="S265" s="1717" t="e">
        <f t="shared" si="178"/>
        <v>#VALUE!</v>
      </c>
      <c r="T265" s="1717" t="e">
        <f t="shared" si="178"/>
        <v>#VALUE!</v>
      </c>
      <c r="U265" s="1717" t="e">
        <f t="shared" si="178"/>
        <v>#VALUE!</v>
      </c>
      <c r="V265" s="1717" t="e">
        <f t="shared" si="178"/>
        <v>#VALUE!</v>
      </c>
      <c r="W265" s="1717" t="e">
        <f t="shared" si="178"/>
        <v>#VALUE!</v>
      </c>
      <c r="X265" s="1717" t="e">
        <f t="shared" si="178"/>
        <v>#VALUE!</v>
      </c>
      <c r="Y265" s="1717" t="e">
        <f t="shared" si="178"/>
        <v>#VALUE!</v>
      </c>
      <c r="Z265" s="1717" t="e">
        <f t="shared" si="178"/>
        <v>#VALUE!</v>
      </c>
      <c r="AA265" s="1717" t="e">
        <f t="shared" si="178"/>
        <v>#VALUE!</v>
      </c>
      <c r="AB265" s="1717" t="e">
        <f t="shared" si="178"/>
        <v>#VALUE!</v>
      </c>
      <c r="AC265" s="1717" t="e">
        <f t="shared" si="178"/>
        <v>#VALUE!</v>
      </c>
      <c r="AD265" s="1717" t="e">
        <f t="shared" si="178"/>
        <v>#VALUE!</v>
      </c>
      <c r="AE265" s="1717" t="e">
        <f t="shared" si="178"/>
        <v>#VALUE!</v>
      </c>
      <c r="AF265" s="1717" t="e">
        <f t="shared" si="178"/>
        <v>#VALUE!</v>
      </c>
      <c r="AG265" s="1717" t="e">
        <f t="shared" si="178"/>
        <v>#VALUE!</v>
      </c>
      <c r="AH265" s="1717" t="e">
        <f t="shared" si="178"/>
        <v>#VALUE!</v>
      </c>
      <c r="AI265" s="1717" t="e">
        <f t="shared" si="178"/>
        <v>#VALUE!</v>
      </c>
      <c r="AJ265" s="1717" t="e">
        <f t="shared" si="178"/>
        <v>#VALUE!</v>
      </c>
      <c r="AK265" s="4325"/>
      <c r="AL265" s="4328"/>
      <c r="AM265" s="4331"/>
      <c r="AN265" s="4333"/>
      <c r="AO265" s="4301"/>
      <c r="AQ265" s="4302"/>
      <c r="AR265" s="4302"/>
    </row>
    <row r="266" spans="2:44">
      <c r="B266" s="4316"/>
      <c r="C266" s="4317"/>
      <c r="D266" s="4318"/>
      <c r="E266" s="1774" t="s">
        <v>2267</v>
      </c>
      <c r="F266" s="1775" t="e">
        <f>IF(EDATE(F241,1)&gt;$F$7,"",EDATE(F241,1))</f>
        <v>#VALUE!</v>
      </c>
      <c r="G266" s="1717" t="e">
        <f t="shared" ref="G266:AJ266" si="179">IF(G265&gt;$F$7,"",IF(F266=EOMONTH(DATE($F263,$G263,1),0),"",IF(F266="","",F266+1)))</f>
        <v>#VALUE!</v>
      </c>
      <c r="H266" s="1717" t="e">
        <f t="shared" si="179"/>
        <v>#VALUE!</v>
      </c>
      <c r="I266" s="1717" t="e">
        <f t="shared" si="179"/>
        <v>#VALUE!</v>
      </c>
      <c r="J266" s="1717" t="e">
        <f t="shared" si="179"/>
        <v>#VALUE!</v>
      </c>
      <c r="K266" s="1717" t="e">
        <f t="shared" si="179"/>
        <v>#VALUE!</v>
      </c>
      <c r="L266" s="1717" t="e">
        <f t="shared" si="179"/>
        <v>#VALUE!</v>
      </c>
      <c r="M266" s="1717" t="e">
        <f t="shared" si="179"/>
        <v>#VALUE!</v>
      </c>
      <c r="N266" s="1717" t="e">
        <f t="shared" si="179"/>
        <v>#VALUE!</v>
      </c>
      <c r="O266" s="1717" t="e">
        <f t="shared" si="179"/>
        <v>#VALUE!</v>
      </c>
      <c r="P266" s="1717" t="e">
        <f t="shared" si="179"/>
        <v>#VALUE!</v>
      </c>
      <c r="Q266" s="1717" t="e">
        <f t="shared" si="179"/>
        <v>#VALUE!</v>
      </c>
      <c r="R266" s="1717" t="e">
        <f t="shared" si="179"/>
        <v>#VALUE!</v>
      </c>
      <c r="S266" s="1717" t="e">
        <f t="shared" si="179"/>
        <v>#VALUE!</v>
      </c>
      <c r="T266" s="1717" t="e">
        <f t="shared" si="179"/>
        <v>#VALUE!</v>
      </c>
      <c r="U266" s="1717" t="e">
        <f t="shared" si="179"/>
        <v>#VALUE!</v>
      </c>
      <c r="V266" s="1717" t="e">
        <f t="shared" si="179"/>
        <v>#VALUE!</v>
      </c>
      <c r="W266" s="1717" t="e">
        <f t="shared" si="179"/>
        <v>#VALUE!</v>
      </c>
      <c r="X266" s="1717" t="e">
        <f t="shared" si="179"/>
        <v>#VALUE!</v>
      </c>
      <c r="Y266" s="1717" t="e">
        <f t="shared" si="179"/>
        <v>#VALUE!</v>
      </c>
      <c r="Z266" s="1717" t="e">
        <f t="shared" si="179"/>
        <v>#VALUE!</v>
      </c>
      <c r="AA266" s="1717" t="e">
        <f t="shared" si="179"/>
        <v>#VALUE!</v>
      </c>
      <c r="AB266" s="1717" t="e">
        <f t="shared" si="179"/>
        <v>#VALUE!</v>
      </c>
      <c r="AC266" s="1717" t="e">
        <f t="shared" si="179"/>
        <v>#VALUE!</v>
      </c>
      <c r="AD266" s="1717" t="e">
        <f t="shared" si="179"/>
        <v>#VALUE!</v>
      </c>
      <c r="AE266" s="1717" t="e">
        <f t="shared" si="179"/>
        <v>#VALUE!</v>
      </c>
      <c r="AF266" s="1717" t="e">
        <f t="shared" si="179"/>
        <v>#VALUE!</v>
      </c>
      <c r="AG266" s="1717" t="e">
        <f t="shared" si="179"/>
        <v>#VALUE!</v>
      </c>
      <c r="AH266" s="1717" t="e">
        <f t="shared" si="179"/>
        <v>#VALUE!</v>
      </c>
      <c r="AI266" s="1717" t="e">
        <f t="shared" si="179"/>
        <v>#VALUE!</v>
      </c>
      <c r="AJ266" s="1717" t="e">
        <f t="shared" si="179"/>
        <v>#VALUE!</v>
      </c>
      <c r="AK266" s="4325"/>
      <c r="AL266" s="4328"/>
      <c r="AM266" s="4331"/>
      <c r="AN266" s="4333"/>
      <c r="AO266" s="4301"/>
      <c r="AQ266" s="4302"/>
      <c r="AR266" s="4302"/>
    </row>
    <row r="267" spans="2:44">
      <c r="B267" s="4319"/>
      <c r="C267" s="4320"/>
      <c r="D267" s="4321"/>
      <c r="E267" s="1712" t="s">
        <v>1060</v>
      </c>
      <c r="F267" s="1776" t="str">
        <f>IFERROR(TEXT(WEEKDAY(+F266),"aaa"),"")</f>
        <v/>
      </c>
      <c r="G267" s="1776" t="str">
        <f t="shared" ref="G267:AJ267" si="180">IFERROR(TEXT(WEEKDAY(+G266),"aaa"),"")</f>
        <v/>
      </c>
      <c r="H267" s="1776" t="str">
        <f t="shared" si="180"/>
        <v/>
      </c>
      <c r="I267" s="1776" t="str">
        <f t="shared" si="180"/>
        <v/>
      </c>
      <c r="J267" s="1776" t="str">
        <f t="shared" si="180"/>
        <v/>
      </c>
      <c r="K267" s="1776" t="str">
        <f t="shared" si="180"/>
        <v/>
      </c>
      <c r="L267" s="1776" t="str">
        <f t="shared" si="180"/>
        <v/>
      </c>
      <c r="M267" s="1776" t="str">
        <f t="shared" si="180"/>
        <v/>
      </c>
      <c r="N267" s="1776" t="str">
        <f t="shared" si="180"/>
        <v/>
      </c>
      <c r="O267" s="1776" t="str">
        <f t="shared" si="180"/>
        <v/>
      </c>
      <c r="P267" s="1776" t="str">
        <f t="shared" si="180"/>
        <v/>
      </c>
      <c r="Q267" s="1776" t="str">
        <f t="shared" si="180"/>
        <v/>
      </c>
      <c r="R267" s="1776" t="str">
        <f t="shared" si="180"/>
        <v/>
      </c>
      <c r="S267" s="1776" t="str">
        <f t="shared" si="180"/>
        <v/>
      </c>
      <c r="T267" s="1776" t="str">
        <f t="shared" si="180"/>
        <v/>
      </c>
      <c r="U267" s="1776" t="str">
        <f t="shared" si="180"/>
        <v/>
      </c>
      <c r="V267" s="1776" t="str">
        <f t="shared" si="180"/>
        <v/>
      </c>
      <c r="W267" s="1776" t="str">
        <f t="shared" si="180"/>
        <v/>
      </c>
      <c r="X267" s="1776" t="str">
        <f t="shared" si="180"/>
        <v/>
      </c>
      <c r="Y267" s="1776" t="str">
        <f t="shared" si="180"/>
        <v/>
      </c>
      <c r="Z267" s="1776" t="str">
        <f t="shared" si="180"/>
        <v/>
      </c>
      <c r="AA267" s="1776" t="str">
        <f t="shared" si="180"/>
        <v/>
      </c>
      <c r="AB267" s="1776" t="str">
        <f t="shared" si="180"/>
        <v/>
      </c>
      <c r="AC267" s="1776" t="str">
        <f t="shared" si="180"/>
        <v/>
      </c>
      <c r="AD267" s="1776" t="str">
        <f t="shared" si="180"/>
        <v/>
      </c>
      <c r="AE267" s="1776" t="str">
        <f t="shared" si="180"/>
        <v/>
      </c>
      <c r="AF267" s="1776" t="str">
        <f t="shared" si="180"/>
        <v/>
      </c>
      <c r="AG267" s="1776" t="str">
        <f t="shared" si="180"/>
        <v/>
      </c>
      <c r="AH267" s="1776" t="str">
        <f t="shared" si="180"/>
        <v/>
      </c>
      <c r="AI267" s="1776" t="str">
        <f t="shared" si="180"/>
        <v/>
      </c>
      <c r="AJ267" s="1776" t="str">
        <f t="shared" si="180"/>
        <v/>
      </c>
      <c r="AK267" s="4325"/>
      <c r="AL267" s="4328"/>
      <c r="AM267" s="4331"/>
      <c r="AN267" s="4333"/>
      <c r="AO267" s="4301"/>
      <c r="AQ267" s="4302"/>
      <c r="AR267" s="4302"/>
    </row>
    <row r="268" spans="2:44" ht="21" customHeight="1">
      <c r="B268" s="1777" t="s">
        <v>2310</v>
      </c>
      <c r="C268" s="1778" t="s">
        <v>2280</v>
      </c>
      <c r="D268" s="1728" t="s">
        <v>2281</v>
      </c>
      <c r="E268" s="1729" t="s">
        <v>2270</v>
      </c>
      <c r="F268" s="1730" t="s">
        <v>2311</v>
      </c>
      <c r="G268" s="1731" t="s">
        <v>2311</v>
      </c>
      <c r="H268" s="1731" t="s">
        <v>2311</v>
      </c>
      <c r="I268" s="1731" t="s">
        <v>2311</v>
      </c>
      <c r="J268" s="1731" t="s">
        <v>2311</v>
      </c>
      <c r="K268" s="1731" t="s">
        <v>2311</v>
      </c>
      <c r="L268" s="1731" t="s">
        <v>2311</v>
      </c>
      <c r="M268" s="1731" t="s">
        <v>2311</v>
      </c>
      <c r="N268" s="1731" t="s">
        <v>2311</v>
      </c>
      <c r="O268" s="1731" t="s">
        <v>2311</v>
      </c>
      <c r="P268" s="1731" t="s">
        <v>2311</v>
      </c>
      <c r="Q268" s="1731" t="s">
        <v>2311</v>
      </c>
      <c r="R268" s="1731" t="s">
        <v>2311</v>
      </c>
      <c r="S268" s="1731" t="s">
        <v>2311</v>
      </c>
      <c r="T268" s="1731" t="s">
        <v>2311</v>
      </c>
      <c r="U268" s="1731" t="s">
        <v>2311</v>
      </c>
      <c r="V268" s="1731" t="s">
        <v>2311</v>
      </c>
      <c r="W268" s="1731" t="s">
        <v>2311</v>
      </c>
      <c r="X268" s="1731" t="s">
        <v>2311</v>
      </c>
      <c r="Y268" s="1731" t="s">
        <v>2311</v>
      </c>
      <c r="Z268" s="1731" t="s">
        <v>2311</v>
      </c>
      <c r="AA268" s="1731" t="s">
        <v>2311</v>
      </c>
      <c r="AB268" s="1731" t="s">
        <v>2311</v>
      </c>
      <c r="AC268" s="1731" t="s">
        <v>2311</v>
      </c>
      <c r="AD268" s="1731" t="s">
        <v>2311</v>
      </c>
      <c r="AE268" s="1731" t="s">
        <v>2311</v>
      </c>
      <c r="AF268" s="1731" t="s">
        <v>2311</v>
      </c>
      <c r="AG268" s="1731" t="s">
        <v>2311</v>
      </c>
      <c r="AH268" s="1731" t="s">
        <v>2311</v>
      </c>
      <c r="AI268" s="1731" t="s">
        <v>2311</v>
      </c>
      <c r="AJ268" s="1796" t="s">
        <v>2311</v>
      </c>
      <c r="AK268" s="4326"/>
      <c r="AL268" s="4329"/>
      <c r="AM268" s="4332"/>
      <c r="AN268" s="1674" t="s">
        <v>2292</v>
      </c>
      <c r="AO268" s="1673" t="s">
        <v>2293</v>
      </c>
      <c r="AQ268" s="4303"/>
      <c r="AR268" s="4303"/>
    </row>
    <row r="269" spans="2:44" ht="13.5" customHeight="1">
      <c r="B269" s="4304" t="s">
        <v>2294</v>
      </c>
      <c r="C269" s="4307" t="s">
        <v>2295</v>
      </c>
      <c r="D269" s="1732" t="s">
        <v>2296</v>
      </c>
      <c r="E269" s="1733"/>
      <c r="F269" s="1797"/>
      <c r="G269" s="1786"/>
      <c r="H269" s="1786"/>
      <c r="I269" s="1786"/>
      <c r="J269" s="1786"/>
      <c r="K269" s="1786"/>
      <c r="L269" s="1786"/>
      <c r="M269" s="1786"/>
      <c r="N269" s="1786"/>
      <c r="O269" s="1786"/>
      <c r="P269" s="1786"/>
      <c r="Q269" s="1786"/>
      <c r="R269" s="1786"/>
      <c r="S269" s="1786"/>
      <c r="T269" s="1786"/>
      <c r="U269" s="1786"/>
      <c r="V269" s="1786"/>
      <c r="W269" s="1786"/>
      <c r="X269" s="1786"/>
      <c r="Y269" s="1786"/>
      <c r="Z269" s="1786"/>
      <c r="AA269" s="1786"/>
      <c r="AB269" s="1786"/>
      <c r="AC269" s="1786"/>
      <c r="AD269" s="1786"/>
      <c r="AE269" s="1786"/>
      <c r="AF269" s="1786"/>
      <c r="AG269" s="1786"/>
      <c r="AH269" s="1786"/>
      <c r="AI269" s="1786"/>
      <c r="AJ269" s="1798"/>
      <c r="AK269" s="1737">
        <f>IF(D269="","",COUNT($F$266:$AJ$266)-AL269)</f>
        <v>0</v>
      </c>
      <c r="AL269" s="1738">
        <f>IF(D269="","",AQ269+AR269)</f>
        <v>0</v>
      </c>
      <c r="AM269" s="1738">
        <f>IF(D269="","",COUNTIF(F269:AJ269,"休"))</f>
        <v>0</v>
      </c>
      <c r="AN269" s="1705" t="str">
        <f>IF(D269="","",IFERROR(ROUND(AM269/AK269,3),""))</f>
        <v/>
      </c>
      <c r="AO269" s="4310" t="e">
        <f>ROUND(AVERAGE(AN269:AN284),3)</f>
        <v>#DIV/0!</v>
      </c>
      <c r="AQ269" s="1672">
        <f>+COUNTIF(F269:AJ269,"－")</f>
        <v>0</v>
      </c>
      <c r="AR269" s="1672">
        <f>+COUNTIF(F269:AJ269,"外")</f>
        <v>0</v>
      </c>
    </row>
    <row r="270" spans="2:44" ht="13.5" customHeight="1">
      <c r="B270" s="4305"/>
      <c r="C270" s="4308"/>
      <c r="D270" s="1739" t="s">
        <v>2297</v>
      </c>
      <c r="E270" s="1733"/>
      <c r="F270" s="1740"/>
      <c r="G270" s="1741"/>
      <c r="H270" s="1741"/>
      <c r="I270" s="1741"/>
      <c r="J270" s="1741"/>
      <c r="K270" s="1741"/>
      <c r="L270" s="1741"/>
      <c r="M270" s="1741"/>
      <c r="N270" s="1741"/>
      <c r="O270" s="1741"/>
      <c r="P270" s="1741"/>
      <c r="Q270" s="1741"/>
      <c r="R270" s="1741"/>
      <c r="S270" s="1741"/>
      <c r="T270" s="1741"/>
      <c r="U270" s="1741"/>
      <c r="V270" s="1741"/>
      <c r="W270" s="1741"/>
      <c r="X270" s="1741"/>
      <c r="Y270" s="1741"/>
      <c r="Z270" s="1741"/>
      <c r="AA270" s="1741"/>
      <c r="AB270" s="1741"/>
      <c r="AC270" s="1741"/>
      <c r="AD270" s="1741"/>
      <c r="AE270" s="1741"/>
      <c r="AF270" s="1741"/>
      <c r="AG270" s="1741"/>
      <c r="AH270" s="1741"/>
      <c r="AI270" s="1741"/>
      <c r="AJ270" s="1783"/>
      <c r="AK270" s="1737">
        <f t="shared" ref="AK270:AK274" si="181">IF(D270="","",COUNT($F$266:$AJ$266)-AL270)</f>
        <v>0</v>
      </c>
      <c r="AL270" s="1738">
        <f t="shared" ref="AL270:AL274" si="182">IF(D270="","",AQ270+AR270)</f>
        <v>0</v>
      </c>
      <c r="AM270" s="1738">
        <f t="shared" ref="AM270:AM274" si="183">IF(D270="","",COUNTIF(F270:AJ270,"休"))</f>
        <v>0</v>
      </c>
      <c r="AN270" s="1705" t="str">
        <f t="shared" ref="AN270:AN274" si="184">IF(D270="","",IFERROR(ROUND(AM270/AK270,3),""))</f>
        <v/>
      </c>
      <c r="AO270" s="4311"/>
      <c r="AQ270" s="1672">
        <f>+COUNTIF(F270:AJ270,"－")</f>
        <v>0</v>
      </c>
      <c r="AR270" s="1672">
        <f>+COUNTIF(F270:AJ270,"外")</f>
        <v>0</v>
      </c>
    </row>
    <row r="271" spans="2:44">
      <c r="B271" s="4305"/>
      <c r="C271" s="4308"/>
      <c r="D271" s="1744" t="s">
        <v>2298</v>
      </c>
      <c r="E271" s="1733"/>
      <c r="F271" s="1740"/>
      <c r="G271" s="1741"/>
      <c r="H271" s="1741"/>
      <c r="I271" s="1741"/>
      <c r="J271" s="1741"/>
      <c r="K271" s="1741"/>
      <c r="L271" s="1741"/>
      <c r="M271" s="1741"/>
      <c r="N271" s="1741"/>
      <c r="O271" s="1741"/>
      <c r="P271" s="1741"/>
      <c r="Q271" s="1741"/>
      <c r="R271" s="1741"/>
      <c r="S271" s="1741"/>
      <c r="T271" s="1741"/>
      <c r="U271" s="1741"/>
      <c r="V271" s="1741"/>
      <c r="W271" s="1741"/>
      <c r="X271" s="1741"/>
      <c r="Y271" s="1741"/>
      <c r="Z271" s="1741"/>
      <c r="AA271" s="1741"/>
      <c r="AB271" s="1741"/>
      <c r="AC271" s="1741"/>
      <c r="AD271" s="1741"/>
      <c r="AE271" s="1741"/>
      <c r="AF271" s="1741"/>
      <c r="AG271" s="1741"/>
      <c r="AH271" s="1741"/>
      <c r="AI271" s="1741"/>
      <c r="AJ271" s="1783"/>
      <c r="AK271" s="1737">
        <f t="shared" si="181"/>
        <v>0</v>
      </c>
      <c r="AL271" s="1738">
        <f t="shared" si="182"/>
        <v>0</v>
      </c>
      <c r="AM271" s="1738">
        <f t="shared" si="183"/>
        <v>0</v>
      </c>
      <c r="AN271" s="1705" t="str">
        <f t="shared" si="184"/>
        <v/>
      </c>
      <c r="AO271" s="4311"/>
      <c r="AQ271" s="1672">
        <f>+COUNTIF(F271:AJ271,"－")</f>
        <v>0</v>
      </c>
      <c r="AR271" s="1672">
        <f t="shared" ref="AR271:AR274" si="185">+COUNTIF(F271:AJ271,"外")</f>
        <v>0</v>
      </c>
    </row>
    <row r="272" spans="2:44">
      <c r="B272" s="4305"/>
      <c r="C272" s="4308"/>
      <c r="D272" s="1744" t="s">
        <v>2299</v>
      </c>
      <c r="E272" s="1711"/>
      <c r="F272" s="1740"/>
      <c r="G272" s="1741"/>
      <c r="H272" s="1741"/>
      <c r="I272" s="1741"/>
      <c r="J272" s="1741"/>
      <c r="K272" s="1741"/>
      <c r="L272" s="1741"/>
      <c r="M272" s="1741"/>
      <c r="N272" s="1741"/>
      <c r="O272" s="1741"/>
      <c r="P272" s="1741"/>
      <c r="Q272" s="1741"/>
      <c r="R272" s="1741"/>
      <c r="S272" s="1741"/>
      <c r="T272" s="1741"/>
      <c r="U272" s="1741"/>
      <c r="V272" s="1741"/>
      <c r="W272" s="1741"/>
      <c r="X272" s="1741"/>
      <c r="Y272" s="1741"/>
      <c r="Z272" s="1741"/>
      <c r="AA272" s="1741"/>
      <c r="AB272" s="1741"/>
      <c r="AC272" s="1741"/>
      <c r="AD272" s="1741"/>
      <c r="AE272" s="1741"/>
      <c r="AF272" s="1741"/>
      <c r="AG272" s="1741"/>
      <c r="AH272" s="1741"/>
      <c r="AI272" s="1741"/>
      <c r="AJ272" s="1783"/>
      <c r="AK272" s="1737">
        <f t="shared" si="181"/>
        <v>0</v>
      </c>
      <c r="AL272" s="1738">
        <f t="shared" si="182"/>
        <v>0</v>
      </c>
      <c r="AM272" s="1738">
        <f t="shared" si="183"/>
        <v>0</v>
      </c>
      <c r="AN272" s="1705" t="str">
        <f t="shared" si="184"/>
        <v/>
      </c>
      <c r="AO272" s="4311"/>
      <c r="AQ272" s="1672">
        <f>+COUNTIF(F272:AJ272,"－")</f>
        <v>0</v>
      </c>
      <c r="AR272" s="1672">
        <f t="shared" si="185"/>
        <v>0</v>
      </c>
    </row>
    <row r="273" spans="2:44">
      <c r="B273" s="4305"/>
      <c r="C273" s="4308"/>
      <c r="D273" s="1744" t="s">
        <v>2300</v>
      </c>
      <c r="E273" s="1733"/>
      <c r="F273" s="1740"/>
      <c r="G273" s="1741"/>
      <c r="H273" s="1741"/>
      <c r="I273" s="1741"/>
      <c r="J273" s="1741"/>
      <c r="K273" s="1741"/>
      <c r="L273" s="1741"/>
      <c r="M273" s="1741"/>
      <c r="N273" s="1741"/>
      <c r="O273" s="1741"/>
      <c r="P273" s="1741"/>
      <c r="Q273" s="1741"/>
      <c r="R273" s="1741"/>
      <c r="S273" s="1741"/>
      <c r="T273" s="1741"/>
      <c r="U273" s="1741"/>
      <c r="V273" s="1741"/>
      <c r="W273" s="1741"/>
      <c r="X273" s="1741"/>
      <c r="Y273" s="1741"/>
      <c r="Z273" s="1741"/>
      <c r="AA273" s="1741"/>
      <c r="AB273" s="1741"/>
      <c r="AC273" s="1741"/>
      <c r="AD273" s="1741"/>
      <c r="AE273" s="1741"/>
      <c r="AF273" s="1741"/>
      <c r="AG273" s="1741"/>
      <c r="AH273" s="1741"/>
      <c r="AI273" s="1741"/>
      <c r="AJ273" s="1783"/>
      <c r="AK273" s="1737">
        <f t="shared" si="181"/>
        <v>0</v>
      </c>
      <c r="AL273" s="1738">
        <f t="shared" si="182"/>
        <v>0</v>
      </c>
      <c r="AM273" s="1738">
        <f t="shared" si="183"/>
        <v>0</v>
      </c>
      <c r="AN273" s="1705" t="str">
        <f t="shared" si="184"/>
        <v/>
      </c>
      <c r="AO273" s="4311"/>
      <c r="AQ273" s="1672">
        <f t="shared" ref="AQ273:AQ274" si="186">+COUNTIF(F273:AJ273,"－")</f>
        <v>0</v>
      </c>
      <c r="AR273" s="1672">
        <f t="shared" si="185"/>
        <v>0</v>
      </c>
    </row>
    <row r="274" spans="2:44">
      <c r="B274" s="4306"/>
      <c r="C274" s="4309"/>
      <c r="D274" s="1745">
        <f>E$29</f>
        <v>0</v>
      </c>
      <c r="E274" s="1746"/>
      <c r="F274" s="1799"/>
      <c r="G274" s="1790"/>
      <c r="H274" s="1790"/>
      <c r="I274" s="1790"/>
      <c r="J274" s="1790"/>
      <c r="K274" s="1790"/>
      <c r="L274" s="1790"/>
      <c r="M274" s="1790"/>
      <c r="N274" s="1790"/>
      <c r="O274" s="1790"/>
      <c r="P274" s="1790"/>
      <c r="Q274" s="1790"/>
      <c r="R274" s="1790"/>
      <c r="S274" s="1790"/>
      <c r="T274" s="1790"/>
      <c r="U274" s="1790"/>
      <c r="V274" s="1790"/>
      <c r="W274" s="1790"/>
      <c r="X274" s="1790"/>
      <c r="Y274" s="1790"/>
      <c r="Z274" s="1790"/>
      <c r="AA274" s="1790"/>
      <c r="AB274" s="1790"/>
      <c r="AC274" s="1790"/>
      <c r="AD274" s="1790"/>
      <c r="AE274" s="1790"/>
      <c r="AF274" s="1790"/>
      <c r="AG274" s="1790"/>
      <c r="AH274" s="1790"/>
      <c r="AI274" s="1790"/>
      <c r="AJ274" s="1800"/>
      <c r="AK274" s="1737">
        <f t="shared" si="181"/>
        <v>0</v>
      </c>
      <c r="AL274" s="1738">
        <f t="shared" si="182"/>
        <v>0</v>
      </c>
      <c r="AM274" s="1751">
        <f t="shared" si="183"/>
        <v>0</v>
      </c>
      <c r="AN274" s="1705" t="str">
        <f t="shared" si="184"/>
        <v/>
      </c>
      <c r="AO274" s="4311"/>
      <c r="AQ274" s="1672">
        <f t="shared" si="186"/>
        <v>0</v>
      </c>
      <c r="AR274" s="1672">
        <f t="shared" si="185"/>
        <v>0</v>
      </c>
    </row>
    <row r="275" spans="2:44" ht="14.4">
      <c r="B275" s="4304" t="s">
        <v>2301</v>
      </c>
      <c r="C275" s="4307" t="s">
        <v>2302</v>
      </c>
      <c r="D275" s="1728" t="s">
        <v>2281</v>
      </c>
      <c r="E275" s="1752" t="s">
        <v>2270</v>
      </c>
      <c r="F275" s="1730" t="s">
        <v>2312</v>
      </c>
      <c r="G275" s="1731" t="s">
        <v>2312</v>
      </c>
      <c r="H275" s="1731" t="s">
        <v>2312</v>
      </c>
      <c r="I275" s="1731" t="s">
        <v>2312</v>
      </c>
      <c r="J275" s="1731" t="s">
        <v>2312</v>
      </c>
      <c r="K275" s="1731" t="s">
        <v>2312</v>
      </c>
      <c r="L275" s="1731" t="s">
        <v>2312</v>
      </c>
      <c r="M275" s="1731" t="s">
        <v>2312</v>
      </c>
      <c r="N275" s="1731" t="s">
        <v>2312</v>
      </c>
      <c r="O275" s="1731" t="s">
        <v>2312</v>
      </c>
      <c r="P275" s="1731" t="s">
        <v>2312</v>
      </c>
      <c r="Q275" s="1731" t="s">
        <v>2312</v>
      </c>
      <c r="R275" s="1731" t="s">
        <v>2312</v>
      </c>
      <c r="S275" s="1731" t="s">
        <v>2312</v>
      </c>
      <c r="T275" s="1731" t="s">
        <v>2312</v>
      </c>
      <c r="U275" s="1731" t="s">
        <v>2312</v>
      </c>
      <c r="V275" s="1731" t="s">
        <v>2312</v>
      </c>
      <c r="W275" s="1731" t="s">
        <v>2312</v>
      </c>
      <c r="X275" s="1731" t="s">
        <v>2312</v>
      </c>
      <c r="Y275" s="1731" t="s">
        <v>2312</v>
      </c>
      <c r="Z275" s="1731" t="s">
        <v>2312</v>
      </c>
      <c r="AA275" s="1731" t="s">
        <v>2312</v>
      </c>
      <c r="AB275" s="1731" t="s">
        <v>2312</v>
      </c>
      <c r="AC275" s="1731" t="s">
        <v>2312</v>
      </c>
      <c r="AD275" s="1731" t="s">
        <v>2312</v>
      </c>
      <c r="AE275" s="1731" t="s">
        <v>2312</v>
      </c>
      <c r="AF275" s="1731" t="s">
        <v>2312</v>
      </c>
      <c r="AG275" s="1731" t="s">
        <v>2312</v>
      </c>
      <c r="AH275" s="1731" t="s">
        <v>2312</v>
      </c>
      <c r="AI275" s="1731" t="s">
        <v>2312</v>
      </c>
      <c r="AJ275" s="1796" t="s">
        <v>2312</v>
      </c>
      <c r="AK275" s="1754"/>
      <c r="AL275" s="1672"/>
      <c r="AM275" s="1721"/>
      <c r="AN275" s="1755"/>
      <c r="AO275" s="4311"/>
    </row>
    <row r="276" spans="2:44">
      <c r="B276" s="4305"/>
      <c r="C276" s="4308"/>
      <c r="D276" s="1756" t="s">
        <v>2296</v>
      </c>
      <c r="E276" s="1733"/>
      <c r="F276" s="1789"/>
      <c r="G276" s="1749"/>
      <c r="H276" s="1749"/>
      <c r="I276" s="1749"/>
      <c r="J276" s="1749"/>
      <c r="K276" s="1749"/>
      <c r="L276" s="1749"/>
      <c r="M276" s="1749"/>
      <c r="N276" s="1749"/>
      <c r="O276" s="1749"/>
      <c r="P276" s="1749"/>
      <c r="Q276" s="1749"/>
      <c r="R276" s="1749"/>
      <c r="S276" s="1749"/>
      <c r="T276" s="1749"/>
      <c r="U276" s="1749"/>
      <c r="V276" s="1749"/>
      <c r="W276" s="1749"/>
      <c r="X276" s="1749"/>
      <c r="Y276" s="1749"/>
      <c r="Z276" s="1749"/>
      <c r="AA276" s="1749"/>
      <c r="AB276" s="1749"/>
      <c r="AC276" s="1749"/>
      <c r="AD276" s="1749"/>
      <c r="AE276" s="1749"/>
      <c r="AF276" s="1749"/>
      <c r="AG276" s="1749"/>
      <c r="AH276" s="1749"/>
      <c r="AI276" s="1749"/>
      <c r="AJ276" s="1801"/>
      <c r="AK276" s="1737">
        <f>IF(D276="","",COUNT($F$266:$AJ$266)-AL276)</f>
        <v>0</v>
      </c>
      <c r="AL276" s="1738">
        <f>IF(D276="","",AQ276+AR276)</f>
        <v>0</v>
      </c>
      <c r="AM276" s="1738">
        <f>IF(D276="","",COUNTIF(F276:AJ276,"休"))</f>
        <v>0</v>
      </c>
      <c r="AN276" s="1705" t="str">
        <f>IF(D276="","",IFERROR(ROUND(AM276/AK276,3),""))</f>
        <v/>
      </c>
      <c r="AO276" s="4311"/>
      <c r="AQ276" s="1672">
        <f>+COUNTIF(F276:AJ276,"－")</f>
        <v>0</v>
      </c>
      <c r="AR276" s="1672">
        <f>+COUNTIF(F276:AJ276,"外")</f>
        <v>0</v>
      </c>
    </row>
    <row r="277" spans="2:44">
      <c r="B277" s="4305"/>
      <c r="C277" s="4308"/>
      <c r="D277" s="1739" t="s">
        <v>2297</v>
      </c>
      <c r="E277" s="1757"/>
      <c r="F277" s="1740"/>
      <c r="G277" s="1741"/>
      <c r="H277" s="1741"/>
      <c r="I277" s="1741"/>
      <c r="J277" s="1741"/>
      <c r="K277" s="1741"/>
      <c r="L277" s="1741"/>
      <c r="M277" s="1741"/>
      <c r="N277" s="1741"/>
      <c r="O277" s="1741"/>
      <c r="P277" s="1741"/>
      <c r="Q277" s="1741"/>
      <c r="R277" s="1741"/>
      <c r="S277" s="1741"/>
      <c r="T277" s="1741"/>
      <c r="U277" s="1741"/>
      <c r="V277" s="1741"/>
      <c r="W277" s="1741"/>
      <c r="X277" s="1741"/>
      <c r="Y277" s="1741"/>
      <c r="Z277" s="1741"/>
      <c r="AA277" s="1741"/>
      <c r="AB277" s="1741"/>
      <c r="AC277" s="1741"/>
      <c r="AD277" s="1741"/>
      <c r="AE277" s="1741"/>
      <c r="AF277" s="1741"/>
      <c r="AG277" s="1741"/>
      <c r="AH277" s="1741"/>
      <c r="AI277" s="1741"/>
      <c r="AJ277" s="1783"/>
      <c r="AK277" s="1737">
        <f t="shared" ref="AK277:AK279" si="187">IF(D277="","",COUNT($F$266:$AJ$266)-AL277)</f>
        <v>0</v>
      </c>
      <c r="AL277" s="1738">
        <f t="shared" ref="AL277:AL279" si="188">IF(D277="","",AQ277+AR277)</f>
        <v>0</v>
      </c>
      <c r="AM277" s="1738">
        <f t="shared" ref="AM277:AM279" si="189">IF(D277="","",COUNTIF(F277:AJ277,"休"))</f>
        <v>0</v>
      </c>
      <c r="AN277" s="1705" t="str">
        <f t="shared" ref="AN277:AN279" si="190">IF(D277="","",IFERROR(ROUND(AM277/AK277,3),""))</f>
        <v/>
      </c>
      <c r="AO277" s="4311"/>
      <c r="AQ277" s="1672">
        <f>+COUNTIF(F277:AJ277,"－")</f>
        <v>0</v>
      </c>
      <c r="AR277" s="1672">
        <f>+COUNTIF(F277:AJ277,"外")</f>
        <v>0</v>
      </c>
    </row>
    <row r="278" spans="2:44">
      <c r="B278" s="4305"/>
      <c r="C278" s="4308"/>
      <c r="E278" s="1757"/>
      <c r="F278" s="1740"/>
      <c r="G278" s="1741"/>
      <c r="H278" s="1741"/>
      <c r="I278" s="1741"/>
      <c r="J278" s="1741"/>
      <c r="K278" s="1741"/>
      <c r="L278" s="1741"/>
      <c r="M278" s="1741"/>
      <c r="N278" s="1741"/>
      <c r="O278" s="1741"/>
      <c r="P278" s="1741"/>
      <c r="Q278" s="1741"/>
      <c r="R278" s="1741"/>
      <c r="S278" s="1741"/>
      <c r="T278" s="1741"/>
      <c r="U278" s="1741"/>
      <c r="V278" s="1741"/>
      <c r="W278" s="1741"/>
      <c r="X278" s="1741"/>
      <c r="Y278" s="1741"/>
      <c r="Z278" s="1741"/>
      <c r="AA278" s="1741"/>
      <c r="AB278" s="1741"/>
      <c r="AC278" s="1741"/>
      <c r="AD278" s="1741"/>
      <c r="AE278" s="1741"/>
      <c r="AF278" s="1741"/>
      <c r="AG278" s="1741"/>
      <c r="AH278" s="1741"/>
      <c r="AI278" s="1741"/>
      <c r="AJ278" s="1783"/>
      <c r="AK278" s="1737" t="str">
        <f t="shared" si="187"/>
        <v/>
      </c>
      <c r="AL278" s="1738" t="str">
        <f t="shared" si="188"/>
        <v/>
      </c>
      <c r="AM278" s="1738" t="str">
        <f t="shared" si="189"/>
        <v/>
      </c>
      <c r="AN278" s="1705" t="str">
        <f t="shared" si="190"/>
        <v/>
      </c>
      <c r="AO278" s="4311"/>
      <c r="AQ278" s="1672">
        <f>+COUNTIF(F278:AJ278,"－")</f>
        <v>0</v>
      </c>
      <c r="AR278" s="1672">
        <f>+COUNTIF(F278:AJ278,"外")</f>
        <v>0</v>
      </c>
    </row>
    <row r="279" spans="2:44">
      <c r="B279" s="4305"/>
      <c r="C279" s="4309"/>
      <c r="D279" s="1758"/>
      <c r="E279" s="1751"/>
      <c r="F279" s="1799"/>
      <c r="G279" s="1790"/>
      <c r="H279" s="1790"/>
      <c r="I279" s="1790"/>
      <c r="J279" s="1790"/>
      <c r="K279" s="1790"/>
      <c r="L279" s="1790"/>
      <c r="M279" s="1790"/>
      <c r="N279" s="1790"/>
      <c r="O279" s="1790"/>
      <c r="P279" s="1790"/>
      <c r="Q279" s="1790"/>
      <c r="R279" s="1790"/>
      <c r="S279" s="1790"/>
      <c r="T279" s="1790"/>
      <c r="U279" s="1790"/>
      <c r="V279" s="1790"/>
      <c r="W279" s="1790"/>
      <c r="X279" s="1790"/>
      <c r="Y279" s="1790"/>
      <c r="Z279" s="1790"/>
      <c r="AA279" s="1790"/>
      <c r="AB279" s="1790"/>
      <c r="AC279" s="1790"/>
      <c r="AD279" s="1790"/>
      <c r="AE279" s="1790"/>
      <c r="AF279" s="1790"/>
      <c r="AG279" s="1790"/>
      <c r="AH279" s="1790"/>
      <c r="AI279" s="1790"/>
      <c r="AJ279" s="1800"/>
      <c r="AK279" s="1737" t="str">
        <f t="shared" si="187"/>
        <v/>
      </c>
      <c r="AL279" s="1738" t="str">
        <f t="shared" si="188"/>
        <v/>
      </c>
      <c r="AM279" s="1738" t="str">
        <f t="shared" si="189"/>
        <v/>
      </c>
      <c r="AN279" s="1705" t="str">
        <f t="shared" si="190"/>
        <v/>
      </c>
      <c r="AO279" s="4311"/>
      <c r="AQ279" s="1672">
        <f>+COUNTIF(F279:AJ279,"－")</f>
        <v>0</v>
      </c>
      <c r="AR279" s="1672">
        <f>+COUNTIF(F279:AJ279,"外")</f>
        <v>0</v>
      </c>
    </row>
    <row r="280" spans="2:44" ht="14.4">
      <c r="B280" s="4305"/>
      <c r="C280" s="4307" t="s">
        <v>2303</v>
      </c>
      <c r="D280" s="1728" t="s">
        <v>2281</v>
      </c>
      <c r="E280" s="1760" t="s">
        <v>2270</v>
      </c>
      <c r="F280" s="1730" t="s">
        <v>2311</v>
      </c>
      <c r="G280" s="1731" t="s">
        <v>2311</v>
      </c>
      <c r="H280" s="1731" t="s">
        <v>2311</v>
      </c>
      <c r="I280" s="1731" t="s">
        <v>2311</v>
      </c>
      <c r="J280" s="1731" t="s">
        <v>2311</v>
      </c>
      <c r="K280" s="1731" t="s">
        <v>2311</v>
      </c>
      <c r="L280" s="1731" t="s">
        <v>2311</v>
      </c>
      <c r="M280" s="1731" t="s">
        <v>2311</v>
      </c>
      <c r="N280" s="1731" t="s">
        <v>2311</v>
      </c>
      <c r="O280" s="1731" t="s">
        <v>2311</v>
      </c>
      <c r="P280" s="1731" t="s">
        <v>2311</v>
      </c>
      <c r="Q280" s="1731" t="s">
        <v>2311</v>
      </c>
      <c r="R280" s="1731" t="s">
        <v>2311</v>
      </c>
      <c r="S280" s="1731" t="s">
        <v>2311</v>
      </c>
      <c r="T280" s="1731" t="s">
        <v>2311</v>
      </c>
      <c r="U280" s="1731" t="s">
        <v>2311</v>
      </c>
      <c r="V280" s="1731" t="s">
        <v>2311</v>
      </c>
      <c r="W280" s="1731" t="s">
        <v>2311</v>
      </c>
      <c r="X280" s="1731" t="s">
        <v>2311</v>
      </c>
      <c r="Y280" s="1731" t="s">
        <v>2311</v>
      </c>
      <c r="Z280" s="1731" t="s">
        <v>2311</v>
      </c>
      <c r="AA280" s="1731" t="s">
        <v>2311</v>
      </c>
      <c r="AB280" s="1731" t="s">
        <v>2311</v>
      </c>
      <c r="AC280" s="1731" t="s">
        <v>2311</v>
      </c>
      <c r="AD280" s="1731" t="s">
        <v>2311</v>
      </c>
      <c r="AE280" s="1731" t="s">
        <v>2311</v>
      </c>
      <c r="AF280" s="1731" t="s">
        <v>2311</v>
      </c>
      <c r="AG280" s="1731" t="s">
        <v>2311</v>
      </c>
      <c r="AH280" s="1731" t="s">
        <v>2311</v>
      </c>
      <c r="AI280" s="1731" t="s">
        <v>2311</v>
      </c>
      <c r="AJ280" s="1796" t="s">
        <v>2311</v>
      </c>
      <c r="AK280" s="1754"/>
      <c r="AL280" s="1672"/>
      <c r="AM280" s="1761"/>
      <c r="AN280" s="1755"/>
      <c r="AO280" s="4311"/>
    </row>
    <row r="281" spans="2:44">
      <c r="B281" s="4305"/>
      <c r="C281" s="4308"/>
      <c r="D281" s="1762" t="s">
        <v>2297</v>
      </c>
      <c r="E281" s="1733"/>
      <c r="F281" s="1789"/>
      <c r="G281" s="1749"/>
      <c r="H281" s="1749"/>
      <c r="I281" s="1749"/>
      <c r="J281" s="1749"/>
      <c r="K281" s="1749"/>
      <c r="L281" s="1749"/>
      <c r="M281" s="1749"/>
      <c r="N281" s="1749"/>
      <c r="O281" s="1749"/>
      <c r="P281" s="1749"/>
      <c r="Q281" s="1749"/>
      <c r="R281" s="1749"/>
      <c r="S281" s="1749"/>
      <c r="T281" s="1749"/>
      <c r="U281" s="1749"/>
      <c r="V281" s="1749"/>
      <c r="W281" s="1749"/>
      <c r="X281" s="1749"/>
      <c r="Y281" s="1749"/>
      <c r="Z281" s="1749"/>
      <c r="AA281" s="1749"/>
      <c r="AB281" s="1749"/>
      <c r="AC281" s="1749"/>
      <c r="AD281" s="1749"/>
      <c r="AE281" s="1749"/>
      <c r="AF281" s="1749"/>
      <c r="AG281" s="1749"/>
      <c r="AH281" s="1749"/>
      <c r="AI281" s="1749"/>
      <c r="AJ281" s="1801"/>
      <c r="AK281" s="1737">
        <f>IF(D281="","",COUNT($F$266:$AJ$266)-AL281)</f>
        <v>0</v>
      </c>
      <c r="AL281" s="1738">
        <f>IF(D281="","",AQ281+AR281)</f>
        <v>0</v>
      </c>
      <c r="AM281" s="1738">
        <f>IF(D281="","",COUNTIF(F281:AJ281,"休"))</f>
        <v>0</v>
      </c>
      <c r="AN281" s="1705" t="str">
        <f>IF(D281="","",IFERROR(ROUND(AM281/AK281,3),""))</f>
        <v/>
      </c>
      <c r="AO281" s="4311"/>
      <c r="AQ281" s="1672">
        <f>+COUNTIF(F281:AJ281,"－")</f>
        <v>0</v>
      </c>
      <c r="AR281" s="1672">
        <f>+COUNTIF(F281:AJ281,"外")</f>
        <v>0</v>
      </c>
    </row>
    <row r="282" spans="2:44">
      <c r="B282" s="4305"/>
      <c r="C282" s="4308"/>
      <c r="E282" s="1757"/>
      <c r="F282" s="1740"/>
      <c r="G282" s="1741"/>
      <c r="H282" s="1741"/>
      <c r="I282" s="1741"/>
      <c r="J282" s="1741"/>
      <c r="K282" s="1741"/>
      <c r="L282" s="1741"/>
      <c r="M282" s="1741"/>
      <c r="N282" s="1741"/>
      <c r="O282" s="1741"/>
      <c r="P282" s="1741"/>
      <c r="Q282" s="1741"/>
      <c r="R282" s="1741"/>
      <c r="S282" s="1741"/>
      <c r="T282" s="1741"/>
      <c r="U282" s="1741"/>
      <c r="V282" s="1741"/>
      <c r="W282" s="1741"/>
      <c r="X282" s="1741"/>
      <c r="Y282" s="1741"/>
      <c r="Z282" s="1741"/>
      <c r="AA282" s="1741"/>
      <c r="AB282" s="1741"/>
      <c r="AC282" s="1741"/>
      <c r="AD282" s="1741"/>
      <c r="AE282" s="1741"/>
      <c r="AF282" s="1741"/>
      <c r="AG282" s="1741"/>
      <c r="AH282" s="1741"/>
      <c r="AI282" s="1741"/>
      <c r="AJ282" s="1783"/>
      <c r="AK282" s="1737" t="str">
        <f t="shared" ref="AK282:AK284" si="191">IF(D282="","",COUNT($F$266:$AJ$266)-AL282)</f>
        <v/>
      </c>
      <c r="AL282" s="1738" t="str">
        <f t="shared" ref="AL282:AL284" si="192">IF(D282="","",AQ282+AR282)</f>
        <v/>
      </c>
      <c r="AM282" s="1738" t="str">
        <f t="shared" ref="AM282:AM284" si="193">IF(D282="","",COUNTIF(F282:AJ282,"休"))</f>
        <v/>
      </c>
      <c r="AN282" s="1705" t="str">
        <f t="shared" ref="AN282:AN284" si="194">IF(D282="","",IFERROR(ROUND(AM282/AK282,3),""))</f>
        <v/>
      </c>
      <c r="AO282" s="4311"/>
      <c r="AQ282" s="1672">
        <f>+COUNTIF(F282:AJ282,"－")</f>
        <v>0</v>
      </c>
      <c r="AR282" s="1672">
        <f>+COUNTIF(F282:AJ282,"外")</f>
        <v>0</v>
      </c>
    </row>
    <row r="283" spans="2:44">
      <c r="B283" s="4305"/>
      <c r="C283" s="4308"/>
      <c r="E283" s="1757"/>
      <c r="F283" s="1740"/>
      <c r="G283" s="1741"/>
      <c r="H283" s="1741"/>
      <c r="I283" s="1741"/>
      <c r="J283" s="1741"/>
      <c r="K283" s="1741"/>
      <c r="L283" s="1741"/>
      <c r="M283" s="1741"/>
      <c r="N283" s="1741"/>
      <c r="O283" s="1741"/>
      <c r="P283" s="1741"/>
      <c r="Q283" s="1741"/>
      <c r="R283" s="1741"/>
      <c r="S283" s="1741"/>
      <c r="T283" s="1741"/>
      <c r="U283" s="1741"/>
      <c r="V283" s="1741"/>
      <c r="W283" s="1741"/>
      <c r="X283" s="1741"/>
      <c r="Y283" s="1741"/>
      <c r="Z283" s="1741"/>
      <c r="AA283" s="1741"/>
      <c r="AB283" s="1741"/>
      <c r="AC283" s="1741"/>
      <c r="AD283" s="1741"/>
      <c r="AE283" s="1741"/>
      <c r="AF283" s="1741"/>
      <c r="AG283" s="1741"/>
      <c r="AH283" s="1741"/>
      <c r="AI283" s="1741"/>
      <c r="AJ283" s="1783"/>
      <c r="AK283" s="1737" t="str">
        <f t="shared" si="191"/>
        <v/>
      </c>
      <c r="AL283" s="1738" t="str">
        <f t="shared" si="192"/>
        <v/>
      </c>
      <c r="AM283" s="1738" t="str">
        <f t="shared" si="193"/>
        <v/>
      </c>
      <c r="AN283" s="1705" t="str">
        <f t="shared" si="194"/>
        <v/>
      </c>
      <c r="AO283" s="4311"/>
      <c r="AQ283" s="1672">
        <f>+COUNTIF(F283:AJ283,"－")</f>
        <v>0</v>
      </c>
      <c r="AR283" s="1672">
        <f>+COUNTIF(F283:AJ283,"外")</f>
        <v>0</v>
      </c>
    </row>
    <row r="284" spans="2:44" ht="13.8" thickBot="1">
      <c r="B284" s="4306"/>
      <c r="C284" s="4309"/>
      <c r="D284" s="1758"/>
      <c r="E284" s="1751"/>
      <c r="F284" s="1799"/>
      <c r="G284" s="1790"/>
      <c r="H284" s="1790"/>
      <c r="I284" s="1790"/>
      <c r="J284" s="1790"/>
      <c r="K284" s="1790"/>
      <c r="L284" s="1790"/>
      <c r="M284" s="1790"/>
      <c r="N284" s="1790"/>
      <c r="O284" s="1790"/>
      <c r="P284" s="1790"/>
      <c r="Q284" s="1790"/>
      <c r="R284" s="1790"/>
      <c r="S284" s="1790"/>
      <c r="T284" s="1790"/>
      <c r="U284" s="1790"/>
      <c r="V284" s="1790"/>
      <c r="W284" s="1790"/>
      <c r="X284" s="1790"/>
      <c r="Y284" s="1790"/>
      <c r="Z284" s="1790"/>
      <c r="AA284" s="1790"/>
      <c r="AB284" s="1790"/>
      <c r="AC284" s="1790"/>
      <c r="AD284" s="1790"/>
      <c r="AE284" s="1790"/>
      <c r="AF284" s="1790"/>
      <c r="AG284" s="1790"/>
      <c r="AH284" s="1790"/>
      <c r="AI284" s="1790"/>
      <c r="AJ284" s="1800"/>
      <c r="AK284" s="1766" t="str">
        <f t="shared" si="191"/>
        <v/>
      </c>
      <c r="AL284" s="1751" t="str">
        <f t="shared" si="192"/>
        <v/>
      </c>
      <c r="AM284" s="1751" t="str">
        <f t="shared" si="193"/>
        <v/>
      </c>
      <c r="AN284" s="1705" t="str">
        <f t="shared" si="194"/>
        <v/>
      </c>
      <c r="AO284" s="4312"/>
      <c r="AQ284" s="1672">
        <f>+COUNTIF(F284:AJ284,"－")</f>
        <v>0</v>
      </c>
      <c r="AR284" s="1672">
        <f>+COUNTIF(F284:AJ284,"外")</f>
        <v>0</v>
      </c>
    </row>
    <row r="285" spans="2:44" ht="13.8" thickBot="1">
      <c r="B285" s="1767"/>
      <c r="C285" s="1725"/>
      <c r="F285" s="1736"/>
      <c r="G285" s="1736"/>
      <c r="H285" s="1736"/>
      <c r="I285" s="1736"/>
      <c r="J285" s="1736"/>
      <c r="K285" s="1736"/>
      <c r="L285" s="1736"/>
      <c r="M285" s="1736"/>
      <c r="N285" s="1736"/>
      <c r="O285" s="1736"/>
      <c r="P285" s="1736"/>
      <c r="Q285" s="1736"/>
      <c r="R285" s="1736"/>
      <c r="S285" s="1736"/>
      <c r="T285" s="1736"/>
      <c r="U285" s="1736"/>
      <c r="V285" s="1736"/>
      <c r="W285" s="1736"/>
      <c r="X285" s="1736"/>
      <c r="Y285" s="1736"/>
      <c r="Z285" s="1736"/>
      <c r="AA285" s="1736"/>
      <c r="AB285" s="1736"/>
      <c r="AC285" s="1736"/>
      <c r="AD285" s="1736"/>
      <c r="AE285" s="1736"/>
      <c r="AF285" s="1736"/>
      <c r="AG285" s="1736"/>
      <c r="AH285" s="1736"/>
      <c r="AI285" s="1736"/>
      <c r="AJ285" s="1736"/>
      <c r="AK285" s="1768"/>
      <c r="AN285" s="1769" t="s">
        <v>2271</v>
      </c>
      <c r="AO285" s="1770" t="e">
        <f>IF(AO269&gt;=0.285,"OK","NG")</f>
        <v>#DIV/0!</v>
      </c>
      <c r="AQ285" s="1665"/>
      <c r="AR285" s="1665"/>
    </row>
    <row r="286" spans="2:44">
      <c r="I286" s="1803"/>
    </row>
    <row r="287" spans="2:44" hidden="1">
      <c r="F287" s="1665" t="e">
        <f>YEAR(F290)</f>
        <v>#VALUE!</v>
      </c>
      <c r="G287" s="1665" t="e">
        <f>MONTH(F290)</f>
        <v>#VALUE!</v>
      </c>
    </row>
    <row r="288" spans="2:44">
      <c r="B288" s="4313"/>
      <c r="C288" s="4314"/>
      <c r="D288" s="4315"/>
      <c r="E288" s="1772" t="s">
        <v>2266</v>
      </c>
      <c r="F288" s="4322" t="e">
        <f>F290</f>
        <v>#VALUE!</v>
      </c>
      <c r="G288" s="4323"/>
      <c r="H288" s="4323"/>
      <c r="I288" s="4323"/>
      <c r="J288" s="4323"/>
      <c r="K288" s="4323"/>
      <c r="L288" s="4323"/>
      <c r="M288" s="4323"/>
      <c r="N288" s="4323"/>
      <c r="O288" s="4323"/>
      <c r="P288" s="4323"/>
      <c r="Q288" s="4323"/>
      <c r="R288" s="4323"/>
      <c r="S288" s="4323"/>
      <c r="T288" s="4323"/>
      <c r="U288" s="4323"/>
      <c r="V288" s="4323"/>
      <c r="W288" s="4323"/>
      <c r="X288" s="4323"/>
      <c r="Y288" s="4323"/>
      <c r="Z288" s="4323"/>
      <c r="AA288" s="4323"/>
      <c r="AB288" s="4323"/>
      <c r="AC288" s="4323"/>
      <c r="AD288" s="4323"/>
      <c r="AE288" s="4323"/>
      <c r="AF288" s="4323"/>
      <c r="AG288" s="4323"/>
      <c r="AH288" s="4323"/>
      <c r="AI288" s="4323"/>
      <c r="AJ288" s="4323"/>
      <c r="AK288" s="4324" t="s">
        <v>2304</v>
      </c>
      <c r="AL288" s="4327" t="s">
        <v>2305</v>
      </c>
      <c r="AM288" s="4330" t="s">
        <v>2283</v>
      </c>
      <c r="AN288" s="4333" t="s">
        <v>2306</v>
      </c>
      <c r="AO288" s="4301" t="s">
        <v>2307</v>
      </c>
      <c r="AQ288" s="4302" t="s">
        <v>2308</v>
      </c>
      <c r="AR288" s="4302" t="s">
        <v>2309</v>
      </c>
    </row>
    <row r="289" spans="2:44" ht="13.5" hidden="1" customHeight="1">
      <c r="B289" s="4316"/>
      <c r="C289" s="4317"/>
      <c r="D289" s="4318"/>
      <c r="E289" s="1773"/>
      <c r="F289" s="1717" t="e">
        <f>DATE($F287,$G287,1)</f>
        <v>#VALUE!</v>
      </c>
      <c r="G289" s="1717" t="e">
        <f t="shared" ref="G289:AJ289" si="195">F289+1</f>
        <v>#VALUE!</v>
      </c>
      <c r="H289" s="1717" t="e">
        <f t="shared" si="195"/>
        <v>#VALUE!</v>
      </c>
      <c r="I289" s="1717" t="e">
        <f t="shared" si="195"/>
        <v>#VALUE!</v>
      </c>
      <c r="J289" s="1717" t="e">
        <f t="shared" si="195"/>
        <v>#VALUE!</v>
      </c>
      <c r="K289" s="1717" t="e">
        <f t="shared" si="195"/>
        <v>#VALUE!</v>
      </c>
      <c r="L289" s="1717" t="e">
        <f t="shared" si="195"/>
        <v>#VALUE!</v>
      </c>
      <c r="M289" s="1717" t="e">
        <f t="shared" si="195"/>
        <v>#VALUE!</v>
      </c>
      <c r="N289" s="1717" t="e">
        <f t="shared" si="195"/>
        <v>#VALUE!</v>
      </c>
      <c r="O289" s="1717" t="e">
        <f t="shared" si="195"/>
        <v>#VALUE!</v>
      </c>
      <c r="P289" s="1717" t="e">
        <f t="shared" si="195"/>
        <v>#VALUE!</v>
      </c>
      <c r="Q289" s="1717" t="e">
        <f t="shared" si="195"/>
        <v>#VALUE!</v>
      </c>
      <c r="R289" s="1717" t="e">
        <f t="shared" si="195"/>
        <v>#VALUE!</v>
      </c>
      <c r="S289" s="1717" t="e">
        <f t="shared" si="195"/>
        <v>#VALUE!</v>
      </c>
      <c r="T289" s="1717" t="e">
        <f t="shared" si="195"/>
        <v>#VALUE!</v>
      </c>
      <c r="U289" s="1717" t="e">
        <f t="shared" si="195"/>
        <v>#VALUE!</v>
      </c>
      <c r="V289" s="1717" t="e">
        <f t="shared" si="195"/>
        <v>#VALUE!</v>
      </c>
      <c r="W289" s="1717" t="e">
        <f t="shared" si="195"/>
        <v>#VALUE!</v>
      </c>
      <c r="X289" s="1717" t="e">
        <f t="shared" si="195"/>
        <v>#VALUE!</v>
      </c>
      <c r="Y289" s="1717" t="e">
        <f t="shared" si="195"/>
        <v>#VALUE!</v>
      </c>
      <c r="Z289" s="1717" t="e">
        <f t="shared" si="195"/>
        <v>#VALUE!</v>
      </c>
      <c r="AA289" s="1717" t="e">
        <f t="shared" si="195"/>
        <v>#VALUE!</v>
      </c>
      <c r="AB289" s="1717" t="e">
        <f t="shared" si="195"/>
        <v>#VALUE!</v>
      </c>
      <c r="AC289" s="1717" t="e">
        <f t="shared" si="195"/>
        <v>#VALUE!</v>
      </c>
      <c r="AD289" s="1717" t="e">
        <f t="shared" si="195"/>
        <v>#VALUE!</v>
      </c>
      <c r="AE289" s="1717" t="e">
        <f t="shared" si="195"/>
        <v>#VALUE!</v>
      </c>
      <c r="AF289" s="1717" t="e">
        <f t="shared" si="195"/>
        <v>#VALUE!</v>
      </c>
      <c r="AG289" s="1717" t="e">
        <f t="shared" si="195"/>
        <v>#VALUE!</v>
      </c>
      <c r="AH289" s="1717" t="e">
        <f t="shared" si="195"/>
        <v>#VALUE!</v>
      </c>
      <c r="AI289" s="1717" t="e">
        <f t="shared" si="195"/>
        <v>#VALUE!</v>
      </c>
      <c r="AJ289" s="1717" t="e">
        <f t="shared" si="195"/>
        <v>#VALUE!</v>
      </c>
      <c r="AK289" s="4325"/>
      <c r="AL289" s="4328"/>
      <c r="AM289" s="4331"/>
      <c r="AN289" s="4333"/>
      <c r="AO289" s="4301"/>
      <c r="AQ289" s="4302"/>
      <c r="AR289" s="4302"/>
    </row>
    <row r="290" spans="2:44">
      <c r="B290" s="4316"/>
      <c r="C290" s="4317"/>
      <c r="D290" s="4318"/>
      <c r="E290" s="1774" t="s">
        <v>2267</v>
      </c>
      <c r="F290" s="1775" t="e">
        <f>IF(EDATE(F265,1)&gt;$F$7,"",EDATE(F265,1))</f>
        <v>#VALUE!</v>
      </c>
      <c r="G290" s="1717" t="e">
        <f t="shared" ref="G290:AJ290" si="196">IF(G289&gt;$F$7,"",IF(F290=EOMONTH(DATE($F287,$G287,1),0),"",IF(F290="","",F290+1)))</f>
        <v>#VALUE!</v>
      </c>
      <c r="H290" s="1717" t="e">
        <f t="shared" si="196"/>
        <v>#VALUE!</v>
      </c>
      <c r="I290" s="1717" t="e">
        <f t="shared" si="196"/>
        <v>#VALUE!</v>
      </c>
      <c r="J290" s="1717" t="e">
        <f t="shared" si="196"/>
        <v>#VALUE!</v>
      </c>
      <c r="K290" s="1717" t="e">
        <f t="shared" si="196"/>
        <v>#VALUE!</v>
      </c>
      <c r="L290" s="1717" t="e">
        <f t="shared" si="196"/>
        <v>#VALUE!</v>
      </c>
      <c r="M290" s="1717" t="e">
        <f t="shared" si="196"/>
        <v>#VALUE!</v>
      </c>
      <c r="N290" s="1717" t="e">
        <f t="shared" si="196"/>
        <v>#VALUE!</v>
      </c>
      <c r="O290" s="1717" t="e">
        <f t="shared" si="196"/>
        <v>#VALUE!</v>
      </c>
      <c r="P290" s="1717" t="e">
        <f t="shared" si="196"/>
        <v>#VALUE!</v>
      </c>
      <c r="Q290" s="1717" t="e">
        <f t="shared" si="196"/>
        <v>#VALUE!</v>
      </c>
      <c r="R290" s="1717" t="e">
        <f t="shared" si="196"/>
        <v>#VALUE!</v>
      </c>
      <c r="S290" s="1717" t="e">
        <f t="shared" si="196"/>
        <v>#VALUE!</v>
      </c>
      <c r="T290" s="1717" t="e">
        <f t="shared" si="196"/>
        <v>#VALUE!</v>
      </c>
      <c r="U290" s="1717" t="e">
        <f t="shared" si="196"/>
        <v>#VALUE!</v>
      </c>
      <c r="V290" s="1717" t="e">
        <f t="shared" si="196"/>
        <v>#VALUE!</v>
      </c>
      <c r="W290" s="1717" t="e">
        <f t="shared" si="196"/>
        <v>#VALUE!</v>
      </c>
      <c r="X290" s="1717" t="e">
        <f t="shared" si="196"/>
        <v>#VALUE!</v>
      </c>
      <c r="Y290" s="1717" t="e">
        <f t="shared" si="196"/>
        <v>#VALUE!</v>
      </c>
      <c r="Z290" s="1717" t="e">
        <f t="shared" si="196"/>
        <v>#VALUE!</v>
      </c>
      <c r="AA290" s="1717" t="e">
        <f t="shared" si="196"/>
        <v>#VALUE!</v>
      </c>
      <c r="AB290" s="1717" t="e">
        <f t="shared" si="196"/>
        <v>#VALUE!</v>
      </c>
      <c r="AC290" s="1717" t="e">
        <f t="shared" si="196"/>
        <v>#VALUE!</v>
      </c>
      <c r="AD290" s="1717" t="e">
        <f t="shared" si="196"/>
        <v>#VALUE!</v>
      </c>
      <c r="AE290" s="1717" t="e">
        <f t="shared" si="196"/>
        <v>#VALUE!</v>
      </c>
      <c r="AF290" s="1717" t="e">
        <f t="shared" si="196"/>
        <v>#VALUE!</v>
      </c>
      <c r="AG290" s="1717" t="e">
        <f t="shared" si="196"/>
        <v>#VALUE!</v>
      </c>
      <c r="AH290" s="1717" t="e">
        <f t="shared" si="196"/>
        <v>#VALUE!</v>
      </c>
      <c r="AI290" s="1717" t="e">
        <f t="shared" si="196"/>
        <v>#VALUE!</v>
      </c>
      <c r="AJ290" s="1717" t="e">
        <f t="shared" si="196"/>
        <v>#VALUE!</v>
      </c>
      <c r="AK290" s="4325"/>
      <c r="AL290" s="4328"/>
      <c r="AM290" s="4331"/>
      <c r="AN290" s="4333"/>
      <c r="AO290" s="4301"/>
      <c r="AQ290" s="4302"/>
      <c r="AR290" s="4302"/>
    </row>
    <row r="291" spans="2:44">
      <c r="B291" s="4319"/>
      <c r="C291" s="4320"/>
      <c r="D291" s="4321"/>
      <c r="E291" s="1712" t="s">
        <v>1060</v>
      </c>
      <c r="F291" s="1776" t="str">
        <f>IFERROR(TEXT(WEEKDAY(+F290),"aaa"),"")</f>
        <v/>
      </c>
      <c r="G291" s="1776" t="str">
        <f t="shared" ref="G291:AJ291" si="197">IFERROR(TEXT(WEEKDAY(+G290),"aaa"),"")</f>
        <v/>
      </c>
      <c r="H291" s="1776" t="str">
        <f t="shared" si="197"/>
        <v/>
      </c>
      <c r="I291" s="1776" t="str">
        <f t="shared" si="197"/>
        <v/>
      </c>
      <c r="J291" s="1776" t="str">
        <f t="shared" si="197"/>
        <v/>
      </c>
      <c r="K291" s="1776" t="str">
        <f t="shared" si="197"/>
        <v/>
      </c>
      <c r="L291" s="1776" t="str">
        <f t="shared" si="197"/>
        <v/>
      </c>
      <c r="M291" s="1776" t="str">
        <f t="shared" si="197"/>
        <v/>
      </c>
      <c r="N291" s="1776" t="str">
        <f t="shared" si="197"/>
        <v/>
      </c>
      <c r="O291" s="1776" t="str">
        <f t="shared" si="197"/>
        <v/>
      </c>
      <c r="P291" s="1776" t="str">
        <f t="shared" si="197"/>
        <v/>
      </c>
      <c r="Q291" s="1776" t="str">
        <f t="shared" si="197"/>
        <v/>
      </c>
      <c r="R291" s="1776" t="str">
        <f t="shared" si="197"/>
        <v/>
      </c>
      <c r="S291" s="1776" t="str">
        <f t="shared" si="197"/>
        <v/>
      </c>
      <c r="T291" s="1776" t="str">
        <f t="shared" si="197"/>
        <v/>
      </c>
      <c r="U291" s="1776" t="str">
        <f t="shared" si="197"/>
        <v/>
      </c>
      <c r="V291" s="1776" t="str">
        <f t="shared" si="197"/>
        <v/>
      </c>
      <c r="W291" s="1776" t="str">
        <f t="shared" si="197"/>
        <v/>
      </c>
      <c r="X291" s="1776" t="str">
        <f t="shared" si="197"/>
        <v/>
      </c>
      <c r="Y291" s="1776" t="str">
        <f t="shared" si="197"/>
        <v/>
      </c>
      <c r="Z291" s="1776" t="str">
        <f t="shared" si="197"/>
        <v/>
      </c>
      <c r="AA291" s="1776" t="str">
        <f t="shared" si="197"/>
        <v/>
      </c>
      <c r="AB291" s="1776" t="str">
        <f t="shared" si="197"/>
        <v/>
      </c>
      <c r="AC291" s="1776" t="str">
        <f t="shared" si="197"/>
        <v/>
      </c>
      <c r="AD291" s="1776" t="str">
        <f t="shared" si="197"/>
        <v/>
      </c>
      <c r="AE291" s="1776" t="str">
        <f t="shared" si="197"/>
        <v/>
      </c>
      <c r="AF291" s="1776" t="str">
        <f t="shared" si="197"/>
        <v/>
      </c>
      <c r="AG291" s="1776" t="str">
        <f t="shared" si="197"/>
        <v/>
      </c>
      <c r="AH291" s="1776" t="str">
        <f t="shared" si="197"/>
        <v/>
      </c>
      <c r="AI291" s="1776" t="str">
        <f t="shared" si="197"/>
        <v/>
      </c>
      <c r="AJ291" s="1776" t="str">
        <f t="shared" si="197"/>
        <v/>
      </c>
      <c r="AK291" s="4325"/>
      <c r="AL291" s="4328"/>
      <c r="AM291" s="4331"/>
      <c r="AN291" s="4333"/>
      <c r="AO291" s="4301"/>
      <c r="AQ291" s="4302"/>
      <c r="AR291" s="4302"/>
    </row>
    <row r="292" spans="2:44" ht="21" customHeight="1">
      <c r="B292" s="1777" t="s">
        <v>2310</v>
      </c>
      <c r="C292" s="1778" t="s">
        <v>2280</v>
      </c>
      <c r="D292" s="1728" t="s">
        <v>2281</v>
      </c>
      <c r="E292" s="1729" t="s">
        <v>2270</v>
      </c>
      <c r="F292" s="1730" t="s">
        <v>2311</v>
      </c>
      <c r="G292" s="1731" t="s">
        <v>2311</v>
      </c>
      <c r="H292" s="1731" t="s">
        <v>2311</v>
      </c>
      <c r="I292" s="1731" t="s">
        <v>2311</v>
      </c>
      <c r="J292" s="1731" t="s">
        <v>2311</v>
      </c>
      <c r="K292" s="1731" t="s">
        <v>2311</v>
      </c>
      <c r="L292" s="1731" t="s">
        <v>2311</v>
      </c>
      <c r="M292" s="1731" t="s">
        <v>2311</v>
      </c>
      <c r="N292" s="1731" t="s">
        <v>2311</v>
      </c>
      <c r="O292" s="1731" t="s">
        <v>2311</v>
      </c>
      <c r="P292" s="1731" t="s">
        <v>2311</v>
      </c>
      <c r="Q292" s="1731" t="s">
        <v>2311</v>
      </c>
      <c r="R292" s="1731" t="s">
        <v>2311</v>
      </c>
      <c r="S292" s="1731" t="s">
        <v>2311</v>
      </c>
      <c r="T292" s="1731" t="s">
        <v>2311</v>
      </c>
      <c r="U292" s="1731" t="s">
        <v>2311</v>
      </c>
      <c r="V292" s="1731" t="s">
        <v>2311</v>
      </c>
      <c r="W292" s="1731" t="s">
        <v>2311</v>
      </c>
      <c r="X292" s="1731" t="s">
        <v>2311</v>
      </c>
      <c r="Y292" s="1731" t="s">
        <v>2311</v>
      </c>
      <c r="Z292" s="1731" t="s">
        <v>2311</v>
      </c>
      <c r="AA292" s="1731" t="s">
        <v>2311</v>
      </c>
      <c r="AB292" s="1731" t="s">
        <v>2311</v>
      </c>
      <c r="AC292" s="1731" t="s">
        <v>2311</v>
      </c>
      <c r="AD292" s="1731" t="s">
        <v>2311</v>
      </c>
      <c r="AE292" s="1731" t="s">
        <v>2311</v>
      </c>
      <c r="AF292" s="1731" t="s">
        <v>2311</v>
      </c>
      <c r="AG292" s="1731" t="s">
        <v>2311</v>
      </c>
      <c r="AH292" s="1731" t="s">
        <v>2311</v>
      </c>
      <c r="AI292" s="1731" t="s">
        <v>2311</v>
      </c>
      <c r="AJ292" s="1796" t="s">
        <v>2311</v>
      </c>
      <c r="AK292" s="4326"/>
      <c r="AL292" s="4329"/>
      <c r="AM292" s="4332"/>
      <c r="AN292" s="1674" t="s">
        <v>2292</v>
      </c>
      <c r="AO292" s="1673" t="s">
        <v>2293</v>
      </c>
      <c r="AQ292" s="4303"/>
      <c r="AR292" s="4303"/>
    </row>
    <row r="293" spans="2:44" ht="13.5" customHeight="1">
      <c r="B293" s="4304" t="s">
        <v>2294</v>
      </c>
      <c r="C293" s="4307" t="s">
        <v>2295</v>
      </c>
      <c r="D293" s="1732" t="s">
        <v>2296</v>
      </c>
      <c r="E293" s="1733"/>
      <c r="F293" s="1797"/>
      <c r="G293" s="1786"/>
      <c r="H293" s="1786"/>
      <c r="I293" s="1786"/>
      <c r="J293" s="1786"/>
      <c r="K293" s="1786"/>
      <c r="L293" s="1786"/>
      <c r="M293" s="1786"/>
      <c r="N293" s="1786"/>
      <c r="O293" s="1786"/>
      <c r="P293" s="1786"/>
      <c r="Q293" s="1786"/>
      <c r="R293" s="1786"/>
      <c r="S293" s="1786"/>
      <c r="T293" s="1786"/>
      <c r="U293" s="1786"/>
      <c r="V293" s="1786"/>
      <c r="W293" s="1786"/>
      <c r="X293" s="1786"/>
      <c r="Y293" s="1786"/>
      <c r="Z293" s="1786"/>
      <c r="AA293" s="1786"/>
      <c r="AB293" s="1786"/>
      <c r="AC293" s="1786"/>
      <c r="AD293" s="1786"/>
      <c r="AE293" s="1786"/>
      <c r="AF293" s="1786"/>
      <c r="AG293" s="1786"/>
      <c r="AH293" s="1786"/>
      <c r="AI293" s="1786"/>
      <c r="AJ293" s="1798"/>
      <c r="AK293" s="1737">
        <f>IF(D293="","",COUNT($F$290:$AJ$290)-AL293)</f>
        <v>0</v>
      </c>
      <c r="AL293" s="1738">
        <f>IF(D293="","",AQ293+AR293)</f>
        <v>0</v>
      </c>
      <c r="AM293" s="1738">
        <f>IF(D293="","",COUNTIF(F293:AJ293,"休"))</f>
        <v>0</v>
      </c>
      <c r="AN293" s="1705" t="str">
        <f>IF(D293="","",IFERROR(ROUND(AM293/AK293,3),""))</f>
        <v/>
      </c>
      <c r="AO293" s="4310" t="e">
        <f>ROUND(AVERAGE(AN293:AN308),3)</f>
        <v>#DIV/0!</v>
      </c>
      <c r="AQ293" s="1672">
        <f>+COUNTIF(F293:AJ293,"－")</f>
        <v>0</v>
      </c>
      <c r="AR293" s="1672">
        <f>+COUNTIF(F293:AJ293,"外")</f>
        <v>0</v>
      </c>
    </row>
    <row r="294" spans="2:44" ht="13.5" customHeight="1">
      <c r="B294" s="4305"/>
      <c r="C294" s="4308"/>
      <c r="D294" s="1739" t="s">
        <v>2297</v>
      </c>
      <c r="E294" s="1733"/>
      <c r="F294" s="1740"/>
      <c r="G294" s="1741"/>
      <c r="H294" s="1741"/>
      <c r="I294" s="1741"/>
      <c r="J294" s="1741"/>
      <c r="K294" s="1741"/>
      <c r="L294" s="1741"/>
      <c r="M294" s="1741"/>
      <c r="N294" s="1741"/>
      <c r="O294" s="1741"/>
      <c r="P294" s="1741"/>
      <c r="Q294" s="1741"/>
      <c r="R294" s="1741"/>
      <c r="S294" s="1741"/>
      <c r="T294" s="1741"/>
      <c r="U294" s="1741"/>
      <c r="V294" s="1741"/>
      <c r="W294" s="1741"/>
      <c r="X294" s="1741"/>
      <c r="Y294" s="1741"/>
      <c r="Z294" s="1741"/>
      <c r="AA294" s="1741"/>
      <c r="AB294" s="1741"/>
      <c r="AC294" s="1741"/>
      <c r="AD294" s="1741"/>
      <c r="AE294" s="1741"/>
      <c r="AF294" s="1741"/>
      <c r="AG294" s="1741"/>
      <c r="AH294" s="1741"/>
      <c r="AI294" s="1741"/>
      <c r="AJ294" s="1783"/>
      <c r="AK294" s="1737">
        <f t="shared" ref="AK294:AK298" si="198">IF(D294="","",COUNT($F$290:$AJ$290)-AL294)</f>
        <v>0</v>
      </c>
      <c r="AL294" s="1738">
        <f t="shared" ref="AL294:AL298" si="199">IF(D294="","",AQ294+AR294)</f>
        <v>0</v>
      </c>
      <c r="AM294" s="1738">
        <f t="shared" ref="AM294:AM298" si="200">IF(D294="","",COUNTIF(F294:AJ294,"休"))</f>
        <v>0</v>
      </c>
      <c r="AN294" s="1705" t="str">
        <f t="shared" ref="AN294:AN298" si="201">IF(D294="","",IFERROR(ROUND(AM294/AK294,3),""))</f>
        <v/>
      </c>
      <c r="AO294" s="4311"/>
      <c r="AQ294" s="1672">
        <f>+COUNTIF(F294:AJ294,"－")</f>
        <v>0</v>
      </c>
      <c r="AR294" s="1672">
        <f>+COUNTIF(F294:AJ294,"外")</f>
        <v>0</v>
      </c>
    </row>
    <row r="295" spans="2:44">
      <c r="B295" s="4305"/>
      <c r="C295" s="4308"/>
      <c r="D295" s="1744" t="s">
        <v>2298</v>
      </c>
      <c r="E295" s="1733"/>
      <c r="F295" s="1740"/>
      <c r="G295" s="1741"/>
      <c r="H295" s="1741"/>
      <c r="I295" s="1741"/>
      <c r="J295" s="1741"/>
      <c r="K295" s="1741"/>
      <c r="L295" s="1741"/>
      <c r="M295" s="1741"/>
      <c r="N295" s="1741"/>
      <c r="O295" s="1741"/>
      <c r="P295" s="1741"/>
      <c r="Q295" s="1741"/>
      <c r="R295" s="1741"/>
      <c r="S295" s="1741"/>
      <c r="T295" s="1741"/>
      <c r="U295" s="1741"/>
      <c r="V295" s="1741"/>
      <c r="W295" s="1741"/>
      <c r="X295" s="1741"/>
      <c r="Y295" s="1741"/>
      <c r="Z295" s="1741"/>
      <c r="AA295" s="1741"/>
      <c r="AB295" s="1741"/>
      <c r="AC295" s="1741"/>
      <c r="AD295" s="1741"/>
      <c r="AE295" s="1741"/>
      <c r="AF295" s="1741"/>
      <c r="AG295" s="1741"/>
      <c r="AH295" s="1741"/>
      <c r="AI295" s="1741"/>
      <c r="AJ295" s="1783"/>
      <c r="AK295" s="1737">
        <f t="shared" si="198"/>
        <v>0</v>
      </c>
      <c r="AL295" s="1738">
        <f t="shared" si="199"/>
        <v>0</v>
      </c>
      <c r="AM295" s="1738">
        <f t="shared" si="200"/>
        <v>0</v>
      </c>
      <c r="AN295" s="1705" t="str">
        <f t="shared" si="201"/>
        <v/>
      </c>
      <c r="AO295" s="4311"/>
      <c r="AQ295" s="1672">
        <f>+COUNTIF(F295:AJ295,"－")</f>
        <v>0</v>
      </c>
      <c r="AR295" s="1672">
        <f t="shared" ref="AR295:AR298" si="202">+COUNTIF(F295:AJ295,"外")</f>
        <v>0</v>
      </c>
    </row>
    <row r="296" spans="2:44">
      <c r="B296" s="4305"/>
      <c r="C296" s="4308"/>
      <c r="D296" s="1744" t="s">
        <v>2299</v>
      </c>
      <c r="E296" s="1711"/>
      <c r="F296" s="1740"/>
      <c r="G296" s="1741"/>
      <c r="H296" s="1741"/>
      <c r="I296" s="1741"/>
      <c r="J296" s="1741"/>
      <c r="K296" s="1741"/>
      <c r="L296" s="1741"/>
      <c r="M296" s="1741"/>
      <c r="N296" s="1741"/>
      <c r="O296" s="1741"/>
      <c r="P296" s="1741"/>
      <c r="Q296" s="1741"/>
      <c r="R296" s="1741"/>
      <c r="S296" s="1741"/>
      <c r="T296" s="1741"/>
      <c r="U296" s="1741"/>
      <c r="V296" s="1741"/>
      <c r="W296" s="1741"/>
      <c r="X296" s="1741"/>
      <c r="Y296" s="1741"/>
      <c r="Z296" s="1741"/>
      <c r="AA296" s="1741"/>
      <c r="AB296" s="1741"/>
      <c r="AC296" s="1741"/>
      <c r="AD296" s="1741"/>
      <c r="AE296" s="1741"/>
      <c r="AF296" s="1741"/>
      <c r="AG296" s="1741"/>
      <c r="AH296" s="1741"/>
      <c r="AI296" s="1741"/>
      <c r="AJ296" s="1783"/>
      <c r="AK296" s="1737">
        <f t="shared" si="198"/>
        <v>0</v>
      </c>
      <c r="AL296" s="1738">
        <f t="shared" si="199"/>
        <v>0</v>
      </c>
      <c r="AM296" s="1738">
        <f t="shared" si="200"/>
        <v>0</v>
      </c>
      <c r="AN296" s="1705" t="str">
        <f t="shared" si="201"/>
        <v/>
      </c>
      <c r="AO296" s="4311"/>
      <c r="AQ296" s="1672">
        <f>+COUNTIF(F296:AJ296,"－")</f>
        <v>0</v>
      </c>
      <c r="AR296" s="1672">
        <f t="shared" si="202"/>
        <v>0</v>
      </c>
    </row>
    <row r="297" spans="2:44">
      <c r="B297" s="4305"/>
      <c r="C297" s="4308"/>
      <c r="D297" s="1744" t="s">
        <v>2300</v>
      </c>
      <c r="E297" s="1733"/>
      <c r="F297" s="1740"/>
      <c r="G297" s="1741"/>
      <c r="H297" s="1741"/>
      <c r="I297" s="1741"/>
      <c r="J297" s="1741"/>
      <c r="K297" s="1741"/>
      <c r="L297" s="1741"/>
      <c r="M297" s="1741"/>
      <c r="N297" s="1741"/>
      <c r="O297" s="1741"/>
      <c r="P297" s="1741"/>
      <c r="Q297" s="1741"/>
      <c r="R297" s="1741"/>
      <c r="S297" s="1741"/>
      <c r="T297" s="1741"/>
      <c r="U297" s="1741"/>
      <c r="V297" s="1741"/>
      <c r="W297" s="1741"/>
      <c r="X297" s="1741"/>
      <c r="Y297" s="1741"/>
      <c r="Z297" s="1741"/>
      <c r="AA297" s="1741"/>
      <c r="AB297" s="1741"/>
      <c r="AC297" s="1741"/>
      <c r="AD297" s="1741"/>
      <c r="AE297" s="1741"/>
      <c r="AF297" s="1741"/>
      <c r="AG297" s="1741"/>
      <c r="AH297" s="1741"/>
      <c r="AI297" s="1741"/>
      <c r="AJ297" s="1783"/>
      <c r="AK297" s="1737">
        <f t="shared" si="198"/>
        <v>0</v>
      </c>
      <c r="AL297" s="1738">
        <f t="shared" si="199"/>
        <v>0</v>
      </c>
      <c r="AM297" s="1738">
        <f t="shared" si="200"/>
        <v>0</v>
      </c>
      <c r="AN297" s="1705" t="str">
        <f t="shared" si="201"/>
        <v/>
      </c>
      <c r="AO297" s="4311"/>
      <c r="AQ297" s="1672">
        <f t="shared" ref="AQ297:AQ298" si="203">+COUNTIF(F297:AJ297,"－")</f>
        <v>0</v>
      </c>
      <c r="AR297" s="1672">
        <f t="shared" si="202"/>
        <v>0</v>
      </c>
    </row>
    <row r="298" spans="2:44">
      <c r="B298" s="4306"/>
      <c r="C298" s="4309"/>
      <c r="D298" s="1745">
        <f>E$29</f>
        <v>0</v>
      </c>
      <c r="E298" s="1746"/>
      <c r="F298" s="1799"/>
      <c r="G298" s="1790"/>
      <c r="H298" s="1790"/>
      <c r="I298" s="1790"/>
      <c r="J298" s="1790"/>
      <c r="K298" s="1790"/>
      <c r="L298" s="1790"/>
      <c r="M298" s="1790"/>
      <c r="N298" s="1790"/>
      <c r="O298" s="1790"/>
      <c r="P298" s="1790"/>
      <c r="Q298" s="1790"/>
      <c r="R298" s="1790"/>
      <c r="S298" s="1790"/>
      <c r="T298" s="1790"/>
      <c r="U298" s="1790"/>
      <c r="V298" s="1790"/>
      <c r="W298" s="1790"/>
      <c r="X298" s="1790"/>
      <c r="Y298" s="1790"/>
      <c r="Z298" s="1790"/>
      <c r="AA298" s="1790"/>
      <c r="AB298" s="1790"/>
      <c r="AC298" s="1790"/>
      <c r="AD298" s="1790"/>
      <c r="AE298" s="1790"/>
      <c r="AF298" s="1790"/>
      <c r="AG298" s="1790"/>
      <c r="AH298" s="1790"/>
      <c r="AI298" s="1790"/>
      <c r="AJ298" s="1800"/>
      <c r="AK298" s="1737">
        <f t="shared" si="198"/>
        <v>0</v>
      </c>
      <c r="AL298" s="1738">
        <f t="shared" si="199"/>
        <v>0</v>
      </c>
      <c r="AM298" s="1751">
        <f t="shared" si="200"/>
        <v>0</v>
      </c>
      <c r="AN298" s="1705" t="str">
        <f t="shared" si="201"/>
        <v/>
      </c>
      <c r="AO298" s="4311"/>
      <c r="AQ298" s="1672">
        <f t="shared" si="203"/>
        <v>0</v>
      </c>
      <c r="AR298" s="1672">
        <f t="shared" si="202"/>
        <v>0</v>
      </c>
    </row>
    <row r="299" spans="2:44" ht="14.4">
      <c r="B299" s="4304" t="s">
        <v>2301</v>
      </c>
      <c r="C299" s="4307" t="s">
        <v>2302</v>
      </c>
      <c r="D299" s="1728" t="s">
        <v>2281</v>
      </c>
      <c r="E299" s="1752" t="s">
        <v>2270</v>
      </c>
      <c r="F299" s="1730" t="s">
        <v>2312</v>
      </c>
      <c r="G299" s="1731" t="s">
        <v>2312</v>
      </c>
      <c r="H299" s="1731" t="s">
        <v>2312</v>
      </c>
      <c r="I299" s="1731" t="s">
        <v>2312</v>
      </c>
      <c r="J299" s="1731" t="s">
        <v>2312</v>
      </c>
      <c r="K299" s="1731" t="s">
        <v>2312</v>
      </c>
      <c r="L299" s="1731" t="s">
        <v>2312</v>
      </c>
      <c r="M299" s="1731" t="s">
        <v>2312</v>
      </c>
      <c r="N299" s="1731" t="s">
        <v>2312</v>
      </c>
      <c r="O299" s="1731" t="s">
        <v>2312</v>
      </c>
      <c r="P299" s="1731" t="s">
        <v>2312</v>
      </c>
      <c r="Q299" s="1731" t="s">
        <v>2312</v>
      </c>
      <c r="R299" s="1731" t="s">
        <v>2312</v>
      </c>
      <c r="S299" s="1731" t="s">
        <v>2312</v>
      </c>
      <c r="T299" s="1731" t="s">
        <v>2312</v>
      </c>
      <c r="U299" s="1731" t="s">
        <v>2312</v>
      </c>
      <c r="V299" s="1731" t="s">
        <v>2312</v>
      </c>
      <c r="W299" s="1731" t="s">
        <v>2312</v>
      </c>
      <c r="X299" s="1731" t="s">
        <v>2312</v>
      </c>
      <c r="Y299" s="1731" t="s">
        <v>2312</v>
      </c>
      <c r="Z299" s="1731" t="s">
        <v>2312</v>
      </c>
      <c r="AA299" s="1731" t="s">
        <v>2312</v>
      </c>
      <c r="AB299" s="1731" t="s">
        <v>2312</v>
      </c>
      <c r="AC299" s="1731" t="s">
        <v>2312</v>
      </c>
      <c r="AD299" s="1731" t="s">
        <v>2312</v>
      </c>
      <c r="AE299" s="1731" t="s">
        <v>2312</v>
      </c>
      <c r="AF299" s="1731" t="s">
        <v>2312</v>
      </c>
      <c r="AG299" s="1731" t="s">
        <v>2312</v>
      </c>
      <c r="AH299" s="1731" t="s">
        <v>2312</v>
      </c>
      <c r="AI299" s="1731" t="s">
        <v>2312</v>
      </c>
      <c r="AJ299" s="1796" t="s">
        <v>2312</v>
      </c>
      <c r="AK299" s="1754"/>
      <c r="AL299" s="1672"/>
      <c r="AM299" s="1721"/>
      <c r="AN299" s="1755"/>
      <c r="AO299" s="4311"/>
    </row>
    <row r="300" spans="2:44">
      <c r="B300" s="4305"/>
      <c r="C300" s="4308"/>
      <c r="D300" s="1756" t="s">
        <v>2296</v>
      </c>
      <c r="E300" s="1733"/>
      <c r="F300" s="1789"/>
      <c r="G300" s="1749"/>
      <c r="H300" s="1749"/>
      <c r="I300" s="1749"/>
      <c r="J300" s="1749"/>
      <c r="K300" s="1749"/>
      <c r="L300" s="1749"/>
      <c r="M300" s="1749"/>
      <c r="N300" s="1749"/>
      <c r="O300" s="1749"/>
      <c r="P300" s="1749"/>
      <c r="Q300" s="1749"/>
      <c r="R300" s="1749"/>
      <c r="S300" s="1749"/>
      <c r="T300" s="1749"/>
      <c r="U300" s="1749"/>
      <c r="V300" s="1749"/>
      <c r="W300" s="1749"/>
      <c r="X300" s="1749"/>
      <c r="Y300" s="1749"/>
      <c r="Z300" s="1749"/>
      <c r="AA300" s="1749"/>
      <c r="AB300" s="1749"/>
      <c r="AC300" s="1749"/>
      <c r="AD300" s="1749"/>
      <c r="AE300" s="1749"/>
      <c r="AF300" s="1749"/>
      <c r="AG300" s="1749"/>
      <c r="AH300" s="1749"/>
      <c r="AI300" s="1749"/>
      <c r="AJ300" s="1801"/>
      <c r="AK300" s="1737">
        <f>IF(D300="","",COUNT($F$290:$AJ$290)-AL300)</f>
        <v>0</v>
      </c>
      <c r="AL300" s="1738">
        <f>IF(D300="","",AQ300+AR300)</f>
        <v>0</v>
      </c>
      <c r="AM300" s="1738">
        <f>IF(D300="","",COUNTIF(F300:AJ300,"休"))</f>
        <v>0</v>
      </c>
      <c r="AN300" s="1705" t="str">
        <f>IF(D300="","",IFERROR(ROUND(AM300/AK300,3),""))</f>
        <v/>
      </c>
      <c r="AO300" s="4311"/>
      <c r="AQ300" s="1672">
        <f>+COUNTIF(F300:AJ300,"－")</f>
        <v>0</v>
      </c>
      <c r="AR300" s="1672">
        <f>+COUNTIF(F300:AJ300,"外")</f>
        <v>0</v>
      </c>
    </row>
    <row r="301" spans="2:44">
      <c r="B301" s="4305"/>
      <c r="C301" s="4308"/>
      <c r="D301" s="1739" t="s">
        <v>2297</v>
      </c>
      <c r="E301" s="1757"/>
      <c r="F301" s="1740"/>
      <c r="G301" s="1741"/>
      <c r="H301" s="1741"/>
      <c r="I301" s="1741"/>
      <c r="J301" s="1741"/>
      <c r="K301" s="1741"/>
      <c r="L301" s="1741"/>
      <c r="M301" s="1741"/>
      <c r="N301" s="1741"/>
      <c r="O301" s="1741"/>
      <c r="P301" s="1741"/>
      <c r="Q301" s="1741"/>
      <c r="R301" s="1741"/>
      <c r="S301" s="1741"/>
      <c r="T301" s="1741"/>
      <c r="U301" s="1741"/>
      <c r="V301" s="1741"/>
      <c r="W301" s="1741"/>
      <c r="X301" s="1741"/>
      <c r="Y301" s="1741"/>
      <c r="Z301" s="1741"/>
      <c r="AA301" s="1741"/>
      <c r="AB301" s="1741"/>
      <c r="AC301" s="1741"/>
      <c r="AD301" s="1741"/>
      <c r="AE301" s="1741"/>
      <c r="AF301" s="1741"/>
      <c r="AG301" s="1741"/>
      <c r="AH301" s="1741"/>
      <c r="AI301" s="1741"/>
      <c r="AJ301" s="1783"/>
      <c r="AK301" s="1737">
        <f t="shared" ref="AK301:AK303" si="204">IF(D301="","",COUNT($F$290:$AJ$290)-AL301)</f>
        <v>0</v>
      </c>
      <c r="AL301" s="1738">
        <f t="shared" ref="AL301:AL303" si="205">IF(D301="","",AQ301+AR301)</f>
        <v>0</v>
      </c>
      <c r="AM301" s="1738">
        <f t="shared" ref="AM301:AM303" si="206">IF(D301="","",COUNTIF(F301:AJ301,"休"))</f>
        <v>0</v>
      </c>
      <c r="AN301" s="1705" t="str">
        <f t="shared" ref="AN301:AN303" si="207">IF(D301="","",IFERROR(ROUND(AM301/AK301,3),""))</f>
        <v/>
      </c>
      <c r="AO301" s="4311"/>
      <c r="AQ301" s="1672">
        <f>+COUNTIF(F301:AJ301,"－")</f>
        <v>0</v>
      </c>
      <c r="AR301" s="1672">
        <f>+COUNTIF(F301:AJ301,"外")</f>
        <v>0</v>
      </c>
    </row>
    <row r="302" spans="2:44">
      <c r="B302" s="4305"/>
      <c r="C302" s="4308"/>
      <c r="E302" s="1757"/>
      <c r="F302" s="1740"/>
      <c r="G302" s="1741"/>
      <c r="H302" s="1741"/>
      <c r="I302" s="1741"/>
      <c r="J302" s="1741"/>
      <c r="K302" s="1741"/>
      <c r="L302" s="1741"/>
      <c r="M302" s="1741"/>
      <c r="N302" s="1741"/>
      <c r="O302" s="1741"/>
      <c r="P302" s="1741"/>
      <c r="Q302" s="1741"/>
      <c r="R302" s="1741"/>
      <c r="S302" s="1741"/>
      <c r="T302" s="1741"/>
      <c r="U302" s="1741"/>
      <c r="V302" s="1741"/>
      <c r="W302" s="1741"/>
      <c r="X302" s="1741"/>
      <c r="Y302" s="1741"/>
      <c r="Z302" s="1741"/>
      <c r="AA302" s="1741"/>
      <c r="AB302" s="1741"/>
      <c r="AC302" s="1741"/>
      <c r="AD302" s="1741"/>
      <c r="AE302" s="1741"/>
      <c r="AF302" s="1741"/>
      <c r="AG302" s="1741"/>
      <c r="AH302" s="1741"/>
      <c r="AI302" s="1741"/>
      <c r="AJ302" s="1783"/>
      <c r="AK302" s="1737" t="str">
        <f t="shared" si="204"/>
        <v/>
      </c>
      <c r="AL302" s="1738" t="str">
        <f t="shared" si="205"/>
        <v/>
      </c>
      <c r="AM302" s="1738" t="str">
        <f t="shared" si="206"/>
        <v/>
      </c>
      <c r="AN302" s="1705" t="str">
        <f t="shared" si="207"/>
        <v/>
      </c>
      <c r="AO302" s="4311"/>
      <c r="AQ302" s="1672">
        <f>+COUNTIF(F302:AJ302,"－")</f>
        <v>0</v>
      </c>
      <c r="AR302" s="1672">
        <f>+COUNTIF(F302:AJ302,"外")</f>
        <v>0</v>
      </c>
    </row>
    <row r="303" spans="2:44">
      <c r="B303" s="4305"/>
      <c r="C303" s="4309"/>
      <c r="D303" s="1758"/>
      <c r="E303" s="1751"/>
      <c r="F303" s="1799"/>
      <c r="G303" s="1790"/>
      <c r="H303" s="1790"/>
      <c r="I303" s="1790"/>
      <c r="J303" s="1790"/>
      <c r="K303" s="1790"/>
      <c r="L303" s="1790"/>
      <c r="M303" s="1790"/>
      <c r="N303" s="1790"/>
      <c r="O303" s="1790"/>
      <c r="P303" s="1790"/>
      <c r="Q303" s="1790"/>
      <c r="R303" s="1790"/>
      <c r="S303" s="1790"/>
      <c r="T303" s="1790"/>
      <c r="U303" s="1790"/>
      <c r="V303" s="1790"/>
      <c r="W303" s="1790"/>
      <c r="X303" s="1790"/>
      <c r="Y303" s="1790"/>
      <c r="Z303" s="1790"/>
      <c r="AA303" s="1790"/>
      <c r="AB303" s="1790"/>
      <c r="AC303" s="1790"/>
      <c r="AD303" s="1790"/>
      <c r="AE303" s="1790"/>
      <c r="AF303" s="1790"/>
      <c r="AG303" s="1790"/>
      <c r="AH303" s="1790"/>
      <c r="AI303" s="1790"/>
      <c r="AJ303" s="1800"/>
      <c r="AK303" s="1737" t="str">
        <f t="shared" si="204"/>
        <v/>
      </c>
      <c r="AL303" s="1738" t="str">
        <f t="shared" si="205"/>
        <v/>
      </c>
      <c r="AM303" s="1738" t="str">
        <f t="shared" si="206"/>
        <v/>
      </c>
      <c r="AN303" s="1705" t="str">
        <f t="shared" si="207"/>
        <v/>
      </c>
      <c r="AO303" s="4311"/>
      <c r="AQ303" s="1672">
        <f>+COUNTIF(F303:AJ303,"－")</f>
        <v>0</v>
      </c>
      <c r="AR303" s="1672">
        <f>+COUNTIF(F303:AJ303,"外")</f>
        <v>0</v>
      </c>
    </row>
    <row r="304" spans="2:44" ht="14.4">
      <c r="B304" s="4305"/>
      <c r="C304" s="4307" t="s">
        <v>2303</v>
      </c>
      <c r="D304" s="1728" t="s">
        <v>2281</v>
      </c>
      <c r="E304" s="1760" t="s">
        <v>2270</v>
      </c>
      <c r="F304" s="1730" t="s">
        <v>2311</v>
      </c>
      <c r="G304" s="1731" t="s">
        <v>2311</v>
      </c>
      <c r="H304" s="1731" t="s">
        <v>2311</v>
      </c>
      <c r="I304" s="1731" t="s">
        <v>2311</v>
      </c>
      <c r="J304" s="1731" t="s">
        <v>2311</v>
      </c>
      <c r="K304" s="1731" t="s">
        <v>2311</v>
      </c>
      <c r="L304" s="1731" t="s">
        <v>2311</v>
      </c>
      <c r="M304" s="1731" t="s">
        <v>2311</v>
      </c>
      <c r="N304" s="1731" t="s">
        <v>2311</v>
      </c>
      <c r="O304" s="1731" t="s">
        <v>2311</v>
      </c>
      <c r="P304" s="1731" t="s">
        <v>2311</v>
      </c>
      <c r="Q304" s="1731" t="s">
        <v>2311</v>
      </c>
      <c r="R304" s="1731" t="s">
        <v>2311</v>
      </c>
      <c r="S304" s="1731" t="s">
        <v>2311</v>
      </c>
      <c r="T304" s="1731" t="s">
        <v>2311</v>
      </c>
      <c r="U304" s="1731" t="s">
        <v>2311</v>
      </c>
      <c r="V304" s="1731" t="s">
        <v>2311</v>
      </c>
      <c r="W304" s="1731" t="s">
        <v>2311</v>
      </c>
      <c r="X304" s="1731" t="s">
        <v>2311</v>
      </c>
      <c r="Y304" s="1731" t="s">
        <v>2311</v>
      </c>
      <c r="Z304" s="1731" t="s">
        <v>2311</v>
      </c>
      <c r="AA304" s="1731" t="s">
        <v>2311</v>
      </c>
      <c r="AB304" s="1731" t="s">
        <v>2311</v>
      </c>
      <c r="AC304" s="1731" t="s">
        <v>2311</v>
      </c>
      <c r="AD304" s="1731" t="s">
        <v>2311</v>
      </c>
      <c r="AE304" s="1731" t="s">
        <v>2311</v>
      </c>
      <c r="AF304" s="1731" t="s">
        <v>2311</v>
      </c>
      <c r="AG304" s="1731" t="s">
        <v>2311</v>
      </c>
      <c r="AH304" s="1731" t="s">
        <v>2311</v>
      </c>
      <c r="AI304" s="1731" t="s">
        <v>2311</v>
      </c>
      <c r="AJ304" s="1796" t="s">
        <v>2311</v>
      </c>
      <c r="AK304" s="1754"/>
      <c r="AL304" s="1672"/>
      <c r="AM304" s="1761"/>
      <c r="AN304" s="1755"/>
      <c r="AO304" s="4311"/>
    </row>
    <row r="305" spans="2:44">
      <c r="B305" s="4305"/>
      <c r="C305" s="4308"/>
      <c r="D305" s="1762" t="s">
        <v>2297</v>
      </c>
      <c r="E305" s="1733"/>
      <c r="F305" s="1789"/>
      <c r="G305" s="1749"/>
      <c r="H305" s="1749"/>
      <c r="I305" s="1749"/>
      <c r="J305" s="1749"/>
      <c r="K305" s="1749"/>
      <c r="L305" s="1749"/>
      <c r="M305" s="1749"/>
      <c r="N305" s="1749"/>
      <c r="O305" s="1749"/>
      <c r="P305" s="1749"/>
      <c r="Q305" s="1749"/>
      <c r="R305" s="1749"/>
      <c r="S305" s="1749"/>
      <c r="T305" s="1749"/>
      <c r="U305" s="1749"/>
      <c r="V305" s="1749"/>
      <c r="W305" s="1749"/>
      <c r="X305" s="1749"/>
      <c r="Y305" s="1749"/>
      <c r="Z305" s="1749"/>
      <c r="AA305" s="1749"/>
      <c r="AB305" s="1749"/>
      <c r="AC305" s="1749"/>
      <c r="AD305" s="1749"/>
      <c r="AE305" s="1749"/>
      <c r="AF305" s="1749"/>
      <c r="AG305" s="1749"/>
      <c r="AH305" s="1749"/>
      <c r="AI305" s="1749"/>
      <c r="AJ305" s="1801"/>
      <c r="AK305" s="1737">
        <f>IF(D305="","",COUNT($F$290:$AJ$290)-AL305)</f>
        <v>0</v>
      </c>
      <c r="AL305" s="1738">
        <f>IF(D305="","",AQ305+AR305)</f>
        <v>0</v>
      </c>
      <c r="AM305" s="1738">
        <f>IF(D305="","",COUNTIF(F305:AJ305,"休"))</f>
        <v>0</v>
      </c>
      <c r="AN305" s="1705" t="str">
        <f>IF(D305="","",IFERROR(ROUND(AM305/AK305,3),""))</f>
        <v/>
      </c>
      <c r="AO305" s="4311"/>
      <c r="AQ305" s="1672">
        <f>+COUNTIF(F305:AJ305,"－")</f>
        <v>0</v>
      </c>
      <c r="AR305" s="1672">
        <f>+COUNTIF(F305:AJ305,"外")</f>
        <v>0</v>
      </c>
    </row>
    <row r="306" spans="2:44">
      <c r="B306" s="4305"/>
      <c r="C306" s="4308"/>
      <c r="E306" s="1757"/>
      <c r="F306" s="1740"/>
      <c r="G306" s="1741"/>
      <c r="H306" s="1741"/>
      <c r="I306" s="1741"/>
      <c r="J306" s="1741"/>
      <c r="K306" s="1741"/>
      <c r="L306" s="1741"/>
      <c r="M306" s="1741"/>
      <c r="N306" s="1741"/>
      <c r="O306" s="1741"/>
      <c r="P306" s="1741"/>
      <c r="Q306" s="1741"/>
      <c r="R306" s="1741"/>
      <c r="S306" s="1741"/>
      <c r="T306" s="1741"/>
      <c r="U306" s="1741"/>
      <c r="V306" s="1741"/>
      <c r="W306" s="1741"/>
      <c r="X306" s="1741"/>
      <c r="Y306" s="1741"/>
      <c r="Z306" s="1741"/>
      <c r="AA306" s="1741"/>
      <c r="AB306" s="1741"/>
      <c r="AC306" s="1741"/>
      <c r="AD306" s="1741"/>
      <c r="AE306" s="1741"/>
      <c r="AF306" s="1741"/>
      <c r="AG306" s="1741"/>
      <c r="AH306" s="1741"/>
      <c r="AI306" s="1741"/>
      <c r="AJ306" s="1783"/>
      <c r="AK306" s="1737" t="str">
        <f>IF(D306="","",COUNT($F$290:$AJ$290)-AL306)</f>
        <v/>
      </c>
      <c r="AL306" s="1738" t="str">
        <f t="shared" ref="AL306:AL308" si="208">IF(D306="","",AQ306+AR306)</f>
        <v/>
      </c>
      <c r="AM306" s="1738" t="str">
        <f t="shared" ref="AM306:AM308" si="209">IF(D306="","",COUNTIF(F306:AJ306,"休"))</f>
        <v/>
      </c>
      <c r="AN306" s="1705" t="str">
        <f t="shared" ref="AN306:AN308" si="210">IF(D306="","",IFERROR(ROUND(AM306/AK306,3),""))</f>
        <v/>
      </c>
      <c r="AO306" s="4311"/>
      <c r="AQ306" s="1672">
        <f>+COUNTIF(F306:AJ306,"－")</f>
        <v>0</v>
      </c>
      <c r="AR306" s="1672">
        <f>+COUNTIF(F306:AJ306,"外")</f>
        <v>0</v>
      </c>
    </row>
    <row r="307" spans="2:44">
      <c r="B307" s="4305"/>
      <c r="C307" s="4308"/>
      <c r="E307" s="1757"/>
      <c r="F307" s="1740"/>
      <c r="G307" s="1741"/>
      <c r="H307" s="1741"/>
      <c r="I307" s="1741"/>
      <c r="J307" s="1741"/>
      <c r="K307" s="1741"/>
      <c r="L307" s="1741"/>
      <c r="M307" s="1741"/>
      <c r="N307" s="1741"/>
      <c r="O307" s="1741"/>
      <c r="P307" s="1741"/>
      <c r="Q307" s="1741"/>
      <c r="R307" s="1741"/>
      <c r="S307" s="1741"/>
      <c r="T307" s="1741"/>
      <c r="U307" s="1741"/>
      <c r="V307" s="1741"/>
      <c r="W307" s="1741"/>
      <c r="X307" s="1741"/>
      <c r="Y307" s="1741"/>
      <c r="Z307" s="1741"/>
      <c r="AA307" s="1741"/>
      <c r="AB307" s="1741"/>
      <c r="AC307" s="1741"/>
      <c r="AD307" s="1741"/>
      <c r="AE307" s="1741"/>
      <c r="AF307" s="1741"/>
      <c r="AG307" s="1741"/>
      <c r="AH307" s="1741"/>
      <c r="AI307" s="1741"/>
      <c r="AJ307" s="1783"/>
      <c r="AK307" s="1737" t="str">
        <f t="shared" ref="AK307:AK308" si="211">IF(D307="","",COUNT($F$290:$AJ$290)-AL307)</f>
        <v/>
      </c>
      <c r="AL307" s="1738" t="str">
        <f t="shared" si="208"/>
        <v/>
      </c>
      <c r="AM307" s="1738" t="str">
        <f t="shared" si="209"/>
        <v/>
      </c>
      <c r="AN307" s="1705" t="str">
        <f t="shared" si="210"/>
        <v/>
      </c>
      <c r="AO307" s="4311"/>
      <c r="AQ307" s="1672">
        <f>+COUNTIF(F307:AJ307,"－")</f>
        <v>0</v>
      </c>
      <c r="AR307" s="1672">
        <f>+COUNTIF(F307:AJ307,"外")</f>
        <v>0</v>
      </c>
    </row>
    <row r="308" spans="2:44" ht="13.8" thickBot="1">
      <c r="B308" s="4306"/>
      <c r="C308" s="4309"/>
      <c r="D308" s="1758"/>
      <c r="E308" s="1751"/>
      <c r="F308" s="1799"/>
      <c r="G308" s="1790"/>
      <c r="H308" s="1790"/>
      <c r="I308" s="1790"/>
      <c r="J308" s="1790"/>
      <c r="K308" s="1790"/>
      <c r="L308" s="1790"/>
      <c r="M308" s="1790"/>
      <c r="N308" s="1790"/>
      <c r="O308" s="1790"/>
      <c r="P308" s="1790"/>
      <c r="Q308" s="1790"/>
      <c r="R308" s="1790"/>
      <c r="S308" s="1790"/>
      <c r="T308" s="1790"/>
      <c r="U308" s="1790"/>
      <c r="V308" s="1790"/>
      <c r="W308" s="1790"/>
      <c r="X308" s="1790"/>
      <c r="Y308" s="1790"/>
      <c r="Z308" s="1790"/>
      <c r="AA308" s="1790"/>
      <c r="AB308" s="1790"/>
      <c r="AC308" s="1790"/>
      <c r="AD308" s="1790"/>
      <c r="AE308" s="1790"/>
      <c r="AF308" s="1790"/>
      <c r="AG308" s="1790"/>
      <c r="AH308" s="1790"/>
      <c r="AI308" s="1790"/>
      <c r="AJ308" s="1800"/>
      <c r="AK308" s="1766" t="str">
        <f t="shared" si="211"/>
        <v/>
      </c>
      <c r="AL308" s="1751" t="str">
        <f t="shared" si="208"/>
        <v/>
      </c>
      <c r="AM308" s="1751" t="str">
        <f t="shared" si="209"/>
        <v/>
      </c>
      <c r="AN308" s="1705" t="str">
        <f t="shared" si="210"/>
        <v/>
      </c>
      <c r="AO308" s="4312"/>
      <c r="AQ308" s="1672">
        <f>+COUNTIF(F308:AJ308,"－")</f>
        <v>0</v>
      </c>
      <c r="AR308" s="1672">
        <f>+COUNTIF(F308:AJ308,"外")</f>
        <v>0</v>
      </c>
    </row>
    <row r="309" spans="2:44" ht="13.8" thickBot="1">
      <c r="B309" s="1767"/>
      <c r="C309" s="1725"/>
      <c r="F309" s="1736"/>
      <c r="G309" s="1736"/>
      <c r="H309" s="1736"/>
      <c r="I309" s="1736"/>
      <c r="J309" s="1736"/>
      <c r="K309" s="1736"/>
      <c r="L309" s="1736"/>
      <c r="M309" s="1736"/>
      <c r="N309" s="1736"/>
      <c r="O309" s="1736"/>
      <c r="P309" s="1736"/>
      <c r="Q309" s="1736"/>
      <c r="R309" s="1736"/>
      <c r="S309" s="1736"/>
      <c r="T309" s="1736"/>
      <c r="U309" s="1736"/>
      <c r="V309" s="1736"/>
      <c r="W309" s="1736"/>
      <c r="X309" s="1736"/>
      <c r="Y309" s="1736"/>
      <c r="Z309" s="1736"/>
      <c r="AA309" s="1736"/>
      <c r="AB309" s="1736"/>
      <c r="AC309" s="1736"/>
      <c r="AD309" s="1736"/>
      <c r="AE309" s="1736"/>
      <c r="AF309" s="1736"/>
      <c r="AG309" s="1736"/>
      <c r="AH309" s="1736"/>
      <c r="AI309" s="1736"/>
      <c r="AJ309" s="1736"/>
      <c r="AK309" s="1768"/>
      <c r="AN309" s="1769" t="s">
        <v>2271</v>
      </c>
      <c r="AO309" s="1770" t="e">
        <f>IF(AO293&gt;=0.285,"OK","NG")</f>
        <v>#DIV/0!</v>
      </c>
      <c r="AQ309" s="1665"/>
      <c r="AR309" s="1665"/>
    </row>
    <row r="310" spans="2:44">
      <c r="B310" s="1767"/>
      <c r="C310" s="1725"/>
      <c r="F310" s="1736"/>
      <c r="G310" s="1736"/>
      <c r="H310" s="1736"/>
      <c r="I310" s="1736"/>
      <c r="J310" s="1736"/>
      <c r="K310" s="1736"/>
      <c r="L310" s="1736"/>
      <c r="M310" s="1736"/>
      <c r="N310" s="1736"/>
      <c r="O310" s="1736"/>
      <c r="P310" s="1736"/>
      <c r="Q310" s="1736"/>
      <c r="R310" s="1736"/>
      <c r="S310" s="1736"/>
      <c r="T310" s="1736"/>
      <c r="U310" s="1736"/>
      <c r="V310" s="1736"/>
      <c r="W310" s="1736"/>
      <c r="X310" s="1736"/>
      <c r="Y310" s="1736"/>
      <c r="Z310" s="1736"/>
      <c r="AA310" s="1736"/>
      <c r="AB310" s="1736"/>
      <c r="AC310" s="1736"/>
      <c r="AD310" s="1736"/>
      <c r="AE310" s="1736"/>
      <c r="AF310" s="1736"/>
      <c r="AG310" s="1736"/>
      <c r="AH310" s="1736"/>
      <c r="AI310" s="1736"/>
      <c r="AJ310" s="1736"/>
      <c r="AK310" s="1768"/>
      <c r="AN310" s="1795"/>
      <c r="AO310" s="1705"/>
      <c r="AQ310" s="1665"/>
      <c r="AR310" s="1665"/>
    </row>
    <row r="311" spans="2:44" hidden="1">
      <c r="F311" s="1665" t="e">
        <f>YEAR(F314)</f>
        <v>#VALUE!</v>
      </c>
      <c r="G311" s="1665" t="e">
        <f>MONTH(F314)</f>
        <v>#VALUE!</v>
      </c>
    </row>
    <row r="312" spans="2:44">
      <c r="B312" s="4313"/>
      <c r="C312" s="4314"/>
      <c r="D312" s="4315"/>
      <c r="E312" s="1772" t="s">
        <v>2266</v>
      </c>
      <c r="F312" s="4322" t="e">
        <f>F314</f>
        <v>#VALUE!</v>
      </c>
      <c r="G312" s="4323"/>
      <c r="H312" s="4323"/>
      <c r="I312" s="4323"/>
      <c r="J312" s="4323"/>
      <c r="K312" s="4323"/>
      <c r="L312" s="4323"/>
      <c r="M312" s="4323"/>
      <c r="N312" s="4323"/>
      <c r="O312" s="4323"/>
      <c r="P312" s="4323"/>
      <c r="Q312" s="4323"/>
      <c r="R312" s="4323"/>
      <c r="S312" s="4323"/>
      <c r="T312" s="4323"/>
      <c r="U312" s="4323"/>
      <c r="V312" s="4323"/>
      <c r="W312" s="4323"/>
      <c r="X312" s="4323"/>
      <c r="Y312" s="4323"/>
      <c r="Z312" s="4323"/>
      <c r="AA312" s="4323"/>
      <c r="AB312" s="4323"/>
      <c r="AC312" s="4323"/>
      <c r="AD312" s="4323"/>
      <c r="AE312" s="4323"/>
      <c r="AF312" s="4323"/>
      <c r="AG312" s="4323"/>
      <c r="AH312" s="4323"/>
      <c r="AI312" s="4323"/>
      <c r="AJ312" s="4323"/>
      <c r="AK312" s="4324" t="s">
        <v>2304</v>
      </c>
      <c r="AL312" s="4327" t="s">
        <v>2305</v>
      </c>
      <c r="AM312" s="4330" t="s">
        <v>2283</v>
      </c>
      <c r="AN312" s="4333" t="s">
        <v>2306</v>
      </c>
      <c r="AO312" s="4301" t="s">
        <v>2307</v>
      </c>
      <c r="AQ312" s="4302" t="s">
        <v>2308</v>
      </c>
      <c r="AR312" s="4302" t="s">
        <v>2309</v>
      </c>
    </row>
    <row r="313" spans="2:44" hidden="1">
      <c r="B313" s="4316"/>
      <c r="C313" s="4317"/>
      <c r="D313" s="4318"/>
      <c r="E313" s="1773"/>
      <c r="F313" s="1717" t="e">
        <f>DATE($F311,$G311,1)</f>
        <v>#VALUE!</v>
      </c>
      <c r="G313" s="1717" t="e">
        <f t="shared" ref="G313:AJ313" si="212">F313+1</f>
        <v>#VALUE!</v>
      </c>
      <c r="H313" s="1717" t="e">
        <f t="shared" si="212"/>
        <v>#VALUE!</v>
      </c>
      <c r="I313" s="1717" t="e">
        <f t="shared" si="212"/>
        <v>#VALUE!</v>
      </c>
      <c r="J313" s="1717" t="e">
        <f t="shared" si="212"/>
        <v>#VALUE!</v>
      </c>
      <c r="K313" s="1717" t="e">
        <f t="shared" si="212"/>
        <v>#VALUE!</v>
      </c>
      <c r="L313" s="1717" t="e">
        <f t="shared" si="212"/>
        <v>#VALUE!</v>
      </c>
      <c r="M313" s="1717" t="e">
        <f t="shared" si="212"/>
        <v>#VALUE!</v>
      </c>
      <c r="N313" s="1717" t="e">
        <f t="shared" si="212"/>
        <v>#VALUE!</v>
      </c>
      <c r="O313" s="1717" t="e">
        <f t="shared" si="212"/>
        <v>#VALUE!</v>
      </c>
      <c r="P313" s="1717" t="e">
        <f t="shared" si="212"/>
        <v>#VALUE!</v>
      </c>
      <c r="Q313" s="1717" t="e">
        <f t="shared" si="212"/>
        <v>#VALUE!</v>
      </c>
      <c r="R313" s="1717" t="e">
        <f t="shared" si="212"/>
        <v>#VALUE!</v>
      </c>
      <c r="S313" s="1717" t="e">
        <f t="shared" si="212"/>
        <v>#VALUE!</v>
      </c>
      <c r="T313" s="1717" t="e">
        <f t="shared" si="212"/>
        <v>#VALUE!</v>
      </c>
      <c r="U313" s="1717" t="e">
        <f t="shared" si="212"/>
        <v>#VALUE!</v>
      </c>
      <c r="V313" s="1717" t="e">
        <f t="shared" si="212"/>
        <v>#VALUE!</v>
      </c>
      <c r="W313" s="1717" t="e">
        <f t="shared" si="212"/>
        <v>#VALUE!</v>
      </c>
      <c r="X313" s="1717" t="e">
        <f t="shared" si="212"/>
        <v>#VALUE!</v>
      </c>
      <c r="Y313" s="1717" t="e">
        <f t="shared" si="212"/>
        <v>#VALUE!</v>
      </c>
      <c r="Z313" s="1717" t="e">
        <f t="shared" si="212"/>
        <v>#VALUE!</v>
      </c>
      <c r="AA313" s="1717" t="e">
        <f t="shared" si="212"/>
        <v>#VALUE!</v>
      </c>
      <c r="AB313" s="1717" t="e">
        <f t="shared" si="212"/>
        <v>#VALUE!</v>
      </c>
      <c r="AC313" s="1717" t="e">
        <f t="shared" si="212"/>
        <v>#VALUE!</v>
      </c>
      <c r="AD313" s="1717" t="e">
        <f t="shared" si="212"/>
        <v>#VALUE!</v>
      </c>
      <c r="AE313" s="1717" t="e">
        <f t="shared" si="212"/>
        <v>#VALUE!</v>
      </c>
      <c r="AF313" s="1717" t="e">
        <f t="shared" si="212"/>
        <v>#VALUE!</v>
      </c>
      <c r="AG313" s="1717" t="e">
        <f t="shared" si="212"/>
        <v>#VALUE!</v>
      </c>
      <c r="AH313" s="1717" t="e">
        <f t="shared" si="212"/>
        <v>#VALUE!</v>
      </c>
      <c r="AI313" s="1717" t="e">
        <f t="shared" si="212"/>
        <v>#VALUE!</v>
      </c>
      <c r="AJ313" s="1717" t="e">
        <f t="shared" si="212"/>
        <v>#VALUE!</v>
      </c>
      <c r="AK313" s="4325"/>
      <c r="AL313" s="4328"/>
      <c r="AM313" s="4331"/>
      <c r="AN313" s="4333"/>
      <c r="AO313" s="4301"/>
      <c r="AQ313" s="4302"/>
      <c r="AR313" s="4302"/>
    </row>
    <row r="314" spans="2:44">
      <c r="B314" s="4316"/>
      <c r="C314" s="4317"/>
      <c r="D314" s="4318"/>
      <c r="E314" s="1774" t="s">
        <v>2267</v>
      </c>
      <c r="F314" s="1775" t="e">
        <f>IF(EDATE(F289,1)&gt;$F$7,"",EDATE(F289,1))</f>
        <v>#VALUE!</v>
      </c>
      <c r="G314" s="1717" t="e">
        <f t="shared" ref="G314:AJ314" si="213">IF(G313&gt;$F$7,"",IF(F314=EOMONTH(DATE($F311,$G311,1),0),"",IF(F314="","",F314+1)))</f>
        <v>#VALUE!</v>
      </c>
      <c r="H314" s="1717" t="e">
        <f t="shared" si="213"/>
        <v>#VALUE!</v>
      </c>
      <c r="I314" s="1717" t="e">
        <f t="shared" si="213"/>
        <v>#VALUE!</v>
      </c>
      <c r="J314" s="1717" t="e">
        <f t="shared" si="213"/>
        <v>#VALUE!</v>
      </c>
      <c r="K314" s="1717" t="e">
        <f t="shared" si="213"/>
        <v>#VALUE!</v>
      </c>
      <c r="L314" s="1717" t="e">
        <f t="shared" si="213"/>
        <v>#VALUE!</v>
      </c>
      <c r="M314" s="1717" t="e">
        <f t="shared" si="213"/>
        <v>#VALUE!</v>
      </c>
      <c r="N314" s="1717" t="e">
        <f t="shared" si="213"/>
        <v>#VALUE!</v>
      </c>
      <c r="O314" s="1717" t="e">
        <f t="shared" si="213"/>
        <v>#VALUE!</v>
      </c>
      <c r="P314" s="1717" t="e">
        <f t="shared" si="213"/>
        <v>#VALUE!</v>
      </c>
      <c r="Q314" s="1717" t="e">
        <f t="shared" si="213"/>
        <v>#VALUE!</v>
      </c>
      <c r="R314" s="1717" t="e">
        <f t="shared" si="213"/>
        <v>#VALUE!</v>
      </c>
      <c r="S314" s="1717" t="e">
        <f t="shared" si="213"/>
        <v>#VALUE!</v>
      </c>
      <c r="T314" s="1717" t="e">
        <f t="shared" si="213"/>
        <v>#VALUE!</v>
      </c>
      <c r="U314" s="1717" t="e">
        <f t="shared" si="213"/>
        <v>#VALUE!</v>
      </c>
      <c r="V314" s="1717" t="e">
        <f t="shared" si="213"/>
        <v>#VALUE!</v>
      </c>
      <c r="W314" s="1717" t="e">
        <f t="shared" si="213"/>
        <v>#VALUE!</v>
      </c>
      <c r="X314" s="1717" t="e">
        <f t="shared" si="213"/>
        <v>#VALUE!</v>
      </c>
      <c r="Y314" s="1717" t="e">
        <f t="shared" si="213"/>
        <v>#VALUE!</v>
      </c>
      <c r="Z314" s="1717" t="e">
        <f t="shared" si="213"/>
        <v>#VALUE!</v>
      </c>
      <c r="AA314" s="1717" t="e">
        <f t="shared" si="213"/>
        <v>#VALUE!</v>
      </c>
      <c r="AB314" s="1717" t="e">
        <f t="shared" si="213"/>
        <v>#VALUE!</v>
      </c>
      <c r="AC314" s="1717" t="e">
        <f t="shared" si="213"/>
        <v>#VALUE!</v>
      </c>
      <c r="AD314" s="1717" t="e">
        <f t="shared" si="213"/>
        <v>#VALUE!</v>
      </c>
      <c r="AE314" s="1717" t="e">
        <f t="shared" si="213"/>
        <v>#VALUE!</v>
      </c>
      <c r="AF314" s="1717" t="e">
        <f t="shared" si="213"/>
        <v>#VALUE!</v>
      </c>
      <c r="AG314" s="1717" t="e">
        <f t="shared" si="213"/>
        <v>#VALUE!</v>
      </c>
      <c r="AH314" s="1717" t="e">
        <f t="shared" si="213"/>
        <v>#VALUE!</v>
      </c>
      <c r="AI314" s="1717" t="e">
        <f t="shared" si="213"/>
        <v>#VALUE!</v>
      </c>
      <c r="AJ314" s="1717" t="e">
        <f t="shared" si="213"/>
        <v>#VALUE!</v>
      </c>
      <c r="AK314" s="4325"/>
      <c r="AL314" s="4328"/>
      <c r="AM314" s="4331"/>
      <c r="AN314" s="4333"/>
      <c r="AO314" s="4301"/>
      <c r="AQ314" s="4302"/>
      <c r="AR314" s="4302"/>
    </row>
    <row r="315" spans="2:44">
      <c r="B315" s="4319"/>
      <c r="C315" s="4320"/>
      <c r="D315" s="4321"/>
      <c r="E315" s="1712" t="s">
        <v>1060</v>
      </c>
      <c r="F315" s="1776" t="str">
        <f>IFERROR(TEXT(WEEKDAY(+F314),"aaa"),"")</f>
        <v/>
      </c>
      <c r="G315" s="1776" t="str">
        <f t="shared" ref="G315:AJ315" si="214">IFERROR(TEXT(WEEKDAY(+G314),"aaa"),"")</f>
        <v/>
      </c>
      <c r="H315" s="1776" t="str">
        <f t="shared" si="214"/>
        <v/>
      </c>
      <c r="I315" s="1776" t="str">
        <f t="shared" si="214"/>
        <v/>
      </c>
      <c r="J315" s="1776" t="str">
        <f t="shared" si="214"/>
        <v/>
      </c>
      <c r="K315" s="1776" t="str">
        <f t="shared" si="214"/>
        <v/>
      </c>
      <c r="L315" s="1776" t="str">
        <f t="shared" si="214"/>
        <v/>
      </c>
      <c r="M315" s="1776" t="str">
        <f t="shared" si="214"/>
        <v/>
      </c>
      <c r="N315" s="1776" t="str">
        <f t="shared" si="214"/>
        <v/>
      </c>
      <c r="O315" s="1776" t="str">
        <f t="shared" si="214"/>
        <v/>
      </c>
      <c r="P315" s="1776" t="str">
        <f t="shared" si="214"/>
        <v/>
      </c>
      <c r="Q315" s="1776" t="str">
        <f t="shared" si="214"/>
        <v/>
      </c>
      <c r="R315" s="1776" t="str">
        <f t="shared" si="214"/>
        <v/>
      </c>
      <c r="S315" s="1776" t="str">
        <f t="shared" si="214"/>
        <v/>
      </c>
      <c r="T315" s="1776" t="str">
        <f t="shared" si="214"/>
        <v/>
      </c>
      <c r="U315" s="1776" t="str">
        <f t="shared" si="214"/>
        <v/>
      </c>
      <c r="V315" s="1776" t="str">
        <f t="shared" si="214"/>
        <v/>
      </c>
      <c r="W315" s="1776" t="str">
        <f t="shared" si="214"/>
        <v/>
      </c>
      <c r="X315" s="1776" t="str">
        <f t="shared" si="214"/>
        <v/>
      </c>
      <c r="Y315" s="1776" t="str">
        <f t="shared" si="214"/>
        <v/>
      </c>
      <c r="Z315" s="1776" t="str">
        <f t="shared" si="214"/>
        <v/>
      </c>
      <c r="AA315" s="1776" t="str">
        <f t="shared" si="214"/>
        <v/>
      </c>
      <c r="AB315" s="1776" t="str">
        <f t="shared" si="214"/>
        <v/>
      </c>
      <c r="AC315" s="1776" t="str">
        <f t="shared" si="214"/>
        <v/>
      </c>
      <c r="AD315" s="1776" t="str">
        <f t="shared" si="214"/>
        <v/>
      </c>
      <c r="AE315" s="1776" t="str">
        <f t="shared" si="214"/>
        <v/>
      </c>
      <c r="AF315" s="1776" t="str">
        <f t="shared" si="214"/>
        <v/>
      </c>
      <c r="AG315" s="1776" t="str">
        <f t="shared" si="214"/>
        <v/>
      </c>
      <c r="AH315" s="1776" t="str">
        <f t="shared" si="214"/>
        <v/>
      </c>
      <c r="AI315" s="1776" t="str">
        <f t="shared" si="214"/>
        <v/>
      </c>
      <c r="AJ315" s="1776" t="str">
        <f t="shared" si="214"/>
        <v/>
      </c>
      <c r="AK315" s="4325"/>
      <c r="AL315" s="4328"/>
      <c r="AM315" s="4331"/>
      <c r="AN315" s="4333"/>
      <c r="AO315" s="4301"/>
      <c r="AQ315" s="4302"/>
      <c r="AR315" s="4302"/>
    </row>
    <row r="316" spans="2:44" ht="21" customHeight="1">
      <c r="B316" s="1777" t="s">
        <v>2310</v>
      </c>
      <c r="C316" s="1778" t="s">
        <v>2280</v>
      </c>
      <c r="D316" s="1728" t="s">
        <v>2281</v>
      </c>
      <c r="E316" s="1729" t="s">
        <v>2270</v>
      </c>
      <c r="F316" s="1730" t="s">
        <v>2311</v>
      </c>
      <c r="G316" s="1731" t="s">
        <v>2311</v>
      </c>
      <c r="H316" s="1731" t="s">
        <v>2311</v>
      </c>
      <c r="I316" s="1731" t="s">
        <v>2311</v>
      </c>
      <c r="J316" s="1731" t="s">
        <v>2311</v>
      </c>
      <c r="K316" s="1731" t="s">
        <v>2311</v>
      </c>
      <c r="L316" s="1731" t="s">
        <v>2311</v>
      </c>
      <c r="M316" s="1731" t="s">
        <v>2311</v>
      </c>
      <c r="N316" s="1731" t="s">
        <v>2311</v>
      </c>
      <c r="O316" s="1731" t="s">
        <v>2311</v>
      </c>
      <c r="P316" s="1731" t="s">
        <v>2311</v>
      </c>
      <c r="Q316" s="1731" t="s">
        <v>2311</v>
      </c>
      <c r="R316" s="1731" t="s">
        <v>2311</v>
      </c>
      <c r="S316" s="1731" t="s">
        <v>2311</v>
      </c>
      <c r="T316" s="1731" t="s">
        <v>2311</v>
      </c>
      <c r="U316" s="1731" t="s">
        <v>2311</v>
      </c>
      <c r="V316" s="1731" t="s">
        <v>2311</v>
      </c>
      <c r="W316" s="1731" t="s">
        <v>2311</v>
      </c>
      <c r="X316" s="1731" t="s">
        <v>2311</v>
      </c>
      <c r="Y316" s="1731" t="s">
        <v>2311</v>
      </c>
      <c r="Z316" s="1731" t="s">
        <v>2311</v>
      </c>
      <c r="AA316" s="1731" t="s">
        <v>2311</v>
      </c>
      <c r="AB316" s="1731" t="s">
        <v>2311</v>
      </c>
      <c r="AC316" s="1731" t="s">
        <v>2311</v>
      </c>
      <c r="AD316" s="1731" t="s">
        <v>2311</v>
      </c>
      <c r="AE316" s="1731" t="s">
        <v>2311</v>
      </c>
      <c r="AF316" s="1731" t="s">
        <v>2311</v>
      </c>
      <c r="AG316" s="1731" t="s">
        <v>2311</v>
      </c>
      <c r="AH316" s="1731" t="s">
        <v>2311</v>
      </c>
      <c r="AI316" s="1731" t="s">
        <v>2311</v>
      </c>
      <c r="AJ316" s="1796" t="s">
        <v>2311</v>
      </c>
      <c r="AK316" s="4326"/>
      <c r="AL316" s="4329"/>
      <c r="AM316" s="4332"/>
      <c r="AN316" s="1674" t="s">
        <v>2292</v>
      </c>
      <c r="AO316" s="1673" t="s">
        <v>2293</v>
      </c>
      <c r="AQ316" s="4303"/>
      <c r="AR316" s="4303"/>
    </row>
    <row r="317" spans="2:44" ht="13.5" customHeight="1">
      <c r="B317" s="4304" t="s">
        <v>2294</v>
      </c>
      <c r="C317" s="4307" t="s">
        <v>2295</v>
      </c>
      <c r="D317" s="1732" t="s">
        <v>2296</v>
      </c>
      <c r="E317" s="1733"/>
      <c r="F317" s="1797"/>
      <c r="G317" s="1786"/>
      <c r="H317" s="1786"/>
      <c r="I317" s="1786"/>
      <c r="J317" s="1786"/>
      <c r="K317" s="1786"/>
      <c r="L317" s="1786"/>
      <c r="M317" s="1786"/>
      <c r="N317" s="1786"/>
      <c r="O317" s="1786"/>
      <c r="P317" s="1786"/>
      <c r="Q317" s="1786"/>
      <c r="R317" s="1786"/>
      <c r="S317" s="1786"/>
      <c r="T317" s="1786"/>
      <c r="U317" s="1786"/>
      <c r="V317" s="1786"/>
      <c r="W317" s="1786"/>
      <c r="X317" s="1786"/>
      <c r="Y317" s="1786"/>
      <c r="Z317" s="1786"/>
      <c r="AA317" s="1786"/>
      <c r="AB317" s="1786"/>
      <c r="AC317" s="1786"/>
      <c r="AD317" s="1786"/>
      <c r="AE317" s="1786"/>
      <c r="AF317" s="1786"/>
      <c r="AG317" s="1786"/>
      <c r="AH317" s="1786"/>
      <c r="AI317" s="1786"/>
      <c r="AJ317" s="1798"/>
      <c r="AK317" s="1737">
        <f>IF(D317="","",COUNT($F$314:$AJ$314)-AL317)</f>
        <v>0</v>
      </c>
      <c r="AL317" s="1738">
        <f>IF(D317="","",AQ317+AR317)</f>
        <v>0</v>
      </c>
      <c r="AM317" s="1738">
        <f>IF(D317="","",COUNTIF(F317:AJ317,"休"))</f>
        <v>0</v>
      </c>
      <c r="AN317" s="1705" t="str">
        <f>IF(D317="","",IFERROR(ROUND(AM317/AK317,3),""))</f>
        <v/>
      </c>
      <c r="AO317" s="4310" t="e">
        <f>ROUND(AVERAGE(AN317:AN332),3)</f>
        <v>#DIV/0!</v>
      </c>
      <c r="AQ317" s="1672">
        <f>+COUNTIF(F317:AJ317,"－")</f>
        <v>0</v>
      </c>
      <c r="AR317" s="1672">
        <f>+COUNTIF(F317:AJ317,"外")</f>
        <v>0</v>
      </c>
    </row>
    <row r="318" spans="2:44" ht="13.5" customHeight="1">
      <c r="B318" s="4305"/>
      <c r="C318" s="4308"/>
      <c r="D318" s="1739" t="s">
        <v>2297</v>
      </c>
      <c r="E318" s="1733"/>
      <c r="F318" s="1740"/>
      <c r="G318" s="1741"/>
      <c r="H318" s="1741"/>
      <c r="I318" s="1741"/>
      <c r="J318" s="1741"/>
      <c r="K318" s="1741"/>
      <c r="L318" s="1741"/>
      <c r="M318" s="1741"/>
      <c r="N318" s="1741"/>
      <c r="O318" s="1741"/>
      <c r="P318" s="1741"/>
      <c r="Q318" s="1741"/>
      <c r="R318" s="1741"/>
      <c r="S318" s="1741"/>
      <c r="T318" s="1741"/>
      <c r="U318" s="1741"/>
      <c r="V318" s="1741"/>
      <c r="W318" s="1741"/>
      <c r="X318" s="1741"/>
      <c r="Y318" s="1741"/>
      <c r="Z318" s="1741"/>
      <c r="AA318" s="1741"/>
      <c r="AB318" s="1741"/>
      <c r="AC318" s="1741"/>
      <c r="AD318" s="1741"/>
      <c r="AE318" s="1741"/>
      <c r="AF318" s="1741"/>
      <c r="AG318" s="1741"/>
      <c r="AH318" s="1741"/>
      <c r="AI318" s="1741"/>
      <c r="AJ318" s="1783"/>
      <c r="AK318" s="1737">
        <f>IF(D318="","",COUNT($F$314:$AJ$314)-AL318)</f>
        <v>0</v>
      </c>
      <c r="AL318" s="1738">
        <f t="shared" ref="AL318:AL322" si="215">IF(D318="","",AQ318+AR318)</f>
        <v>0</v>
      </c>
      <c r="AM318" s="1738">
        <f t="shared" ref="AM318:AM322" si="216">IF(D318="","",COUNTIF(F318:AJ318,"休"))</f>
        <v>0</v>
      </c>
      <c r="AN318" s="1705" t="str">
        <f t="shared" ref="AN318:AN322" si="217">IF(D318="","",IFERROR(ROUND(AM318/AK318,3),""))</f>
        <v/>
      </c>
      <c r="AO318" s="4311"/>
      <c r="AQ318" s="1672">
        <f>+COUNTIF(F318:AJ318,"－")</f>
        <v>0</v>
      </c>
      <c r="AR318" s="1672">
        <f>+COUNTIF(F318:AJ318,"外")</f>
        <v>0</v>
      </c>
    </row>
    <row r="319" spans="2:44">
      <c r="B319" s="4305"/>
      <c r="C319" s="4308"/>
      <c r="D319" s="1744" t="s">
        <v>2298</v>
      </c>
      <c r="E319" s="1733"/>
      <c r="F319" s="1740"/>
      <c r="G319" s="1741"/>
      <c r="H319" s="1741"/>
      <c r="I319" s="1741"/>
      <c r="J319" s="1741"/>
      <c r="K319" s="1741"/>
      <c r="L319" s="1741"/>
      <c r="M319" s="1741"/>
      <c r="N319" s="1741"/>
      <c r="O319" s="1741"/>
      <c r="P319" s="1741"/>
      <c r="Q319" s="1741"/>
      <c r="R319" s="1741"/>
      <c r="S319" s="1741"/>
      <c r="T319" s="1741"/>
      <c r="U319" s="1741"/>
      <c r="V319" s="1741"/>
      <c r="W319" s="1741"/>
      <c r="X319" s="1741"/>
      <c r="Y319" s="1741"/>
      <c r="Z319" s="1741"/>
      <c r="AA319" s="1741"/>
      <c r="AB319" s="1741"/>
      <c r="AC319" s="1741"/>
      <c r="AD319" s="1741"/>
      <c r="AE319" s="1741"/>
      <c r="AF319" s="1741"/>
      <c r="AG319" s="1741"/>
      <c r="AH319" s="1741"/>
      <c r="AI319" s="1741"/>
      <c r="AJ319" s="1783"/>
      <c r="AK319" s="1737">
        <f>IF(D319="","",COUNT($F$314:$AJ$314)-AL319)</f>
        <v>0</v>
      </c>
      <c r="AL319" s="1738">
        <f t="shared" si="215"/>
        <v>0</v>
      </c>
      <c r="AM319" s="1738">
        <f t="shared" si="216"/>
        <v>0</v>
      </c>
      <c r="AN319" s="1705" t="str">
        <f t="shared" si="217"/>
        <v/>
      </c>
      <c r="AO319" s="4311"/>
      <c r="AQ319" s="1672">
        <f>+COUNTIF(F319:AJ319,"－")</f>
        <v>0</v>
      </c>
      <c r="AR319" s="1672">
        <f t="shared" ref="AR319:AR322" si="218">+COUNTIF(F319:AJ319,"外")</f>
        <v>0</v>
      </c>
    </row>
    <row r="320" spans="2:44">
      <c r="B320" s="4305"/>
      <c r="C320" s="4308"/>
      <c r="D320" s="1744" t="s">
        <v>2299</v>
      </c>
      <c r="E320" s="1711"/>
      <c r="F320" s="1740"/>
      <c r="G320" s="1741"/>
      <c r="H320" s="1741"/>
      <c r="I320" s="1741"/>
      <c r="J320" s="1741"/>
      <c r="K320" s="1741"/>
      <c r="L320" s="1741"/>
      <c r="M320" s="1741"/>
      <c r="N320" s="1741"/>
      <c r="O320" s="1741"/>
      <c r="P320" s="1741"/>
      <c r="Q320" s="1741"/>
      <c r="R320" s="1741"/>
      <c r="S320" s="1741"/>
      <c r="T320" s="1741"/>
      <c r="U320" s="1741"/>
      <c r="V320" s="1741"/>
      <c r="W320" s="1741"/>
      <c r="X320" s="1741"/>
      <c r="Y320" s="1741"/>
      <c r="Z320" s="1741"/>
      <c r="AA320" s="1741"/>
      <c r="AB320" s="1741"/>
      <c r="AC320" s="1741"/>
      <c r="AD320" s="1741"/>
      <c r="AE320" s="1741"/>
      <c r="AF320" s="1741"/>
      <c r="AG320" s="1741"/>
      <c r="AH320" s="1741"/>
      <c r="AI320" s="1741"/>
      <c r="AJ320" s="1783"/>
      <c r="AK320" s="1737">
        <f t="shared" ref="AK320:AK322" si="219">IF(D320="","",COUNT($F$314:$AJ$314)-AL320)</f>
        <v>0</v>
      </c>
      <c r="AL320" s="1738">
        <f t="shared" si="215"/>
        <v>0</v>
      </c>
      <c r="AM320" s="1738">
        <f t="shared" si="216"/>
        <v>0</v>
      </c>
      <c r="AN320" s="1705" t="str">
        <f t="shared" si="217"/>
        <v/>
      </c>
      <c r="AO320" s="4311"/>
      <c r="AQ320" s="1672">
        <f>+COUNTIF(F320:AJ320,"－")</f>
        <v>0</v>
      </c>
      <c r="AR320" s="1672">
        <f t="shared" si="218"/>
        <v>0</v>
      </c>
    </row>
    <row r="321" spans="2:44">
      <c r="B321" s="4305"/>
      <c r="C321" s="4308"/>
      <c r="D321" s="1744" t="s">
        <v>2300</v>
      </c>
      <c r="E321" s="1733"/>
      <c r="F321" s="1740"/>
      <c r="G321" s="1741"/>
      <c r="H321" s="1741"/>
      <c r="I321" s="1741"/>
      <c r="J321" s="1741"/>
      <c r="K321" s="1741"/>
      <c r="L321" s="1741"/>
      <c r="M321" s="1741"/>
      <c r="N321" s="1741"/>
      <c r="O321" s="1741"/>
      <c r="P321" s="1741"/>
      <c r="Q321" s="1741"/>
      <c r="R321" s="1741"/>
      <c r="S321" s="1741"/>
      <c r="T321" s="1741"/>
      <c r="U321" s="1741"/>
      <c r="V321" s="1741"/>
      <c r="W321" s="1741"/>
      <c r="X321" s="1741"/>
      <c r="Y321" s="1741"/>
      <c r="Z321" s="1741"/>
      <c r="AA321" s="1741"/>
      <c r="AB321" s="1741"/>
      <c r="AC321" s="1741"/>
      <c r="AD321" s="1741"/>
      <c r="AE321" s="1741"/>
      <c r="AF321" s="1741"/>
      <c r="AG321" s="1741"/>
      <c r="AH321" s="1741"/>
      <c r="AI321" s="1741"/>
      <c r="AJ321" s="1783"/>
      <c r="AK321" s="1737">
        <f t="shared" si="219"/>
        <v>0</v>
      </c>
      <c r="AL321" s="1738">
        <f t="shared" si="215"/>
        <v>0</v>
      </c>
      <c r="AM321" s="1738">
        <f t="shared" si="216"/>
        <v>0</v>
      </c>
      <c r="AN321" s="1705" t="str">
        <f t="shared" si="217"/>
        <v/>
      </c>
      <c r="AO321" s="4311"/>
      <c r="AQ321" s="1672">
        <f t="shared" ref="AQ321:AQ322" si="220">+COUNTIF(F321:AJ321,"－")</f>
        <v>0</v>
      </c>
      <c r="AR321" s="1672">
        <f t="shared" si="218"/>
        <v>0</v>
      </c>
    </row>
    <row r="322" spans="2:44">
      <c r="B322" s="4306"/>
      <c r="C322" s="4309"/>
      <c r="D322" s="1745">
        <f>E$29</f>
        <v>0</v>
      </c>
      <c r="E322" s="1746"/>
      <c r="F322" s="1799"/>
      <c r="G322" s="1790"/>
      <c r="H322" s="1790"/>
      <c r="I322" s="1790"/>
      <c r="J322" s="1790"/>
      <c r="K322" s="1790"/>
      <c r="L322" s="1790"/>
      <c r="M322" s="1790"/>
      <c r="N322" s="1790"/>
      <c r="O322" s="1790"/>
      <c r="P322" s="1790"/>
      <c r="Q322" s="1790"/>
      <c r="R322" s="1790"/>
      <c r="S322" s="1790"/>
      <c r="T322" s="1790"/>
      <c r="U322" s="1790"/>
      <c r="V322" s="1790"/>
      <c r="W322" s="1790"/>
      <c r="X322" s="1790"/>
      <c r="Y322" s="1790"/>
      <c r="Z322" s="1790"/>
      <c r="AA322" s="1790"/>
      <c r="AB322" s="1790"/>
      <c r="AC322" s="1790"/>
      <c r="AD322" s="1790"/>
      <c r="AE322" s="1790"/>
      <c r="AF322" s="1790"/>
      <c r="AG322" s="1790"/>
      <c r="AH322" s="1790"/>
      <c r="AI322" s="1790"/>
      <c r="AJ322" s="1800"/>
      <c r="AK322" s="1737">
        <f t="shared" si="219"/>
        <v>0</v>
      </c>
      <c r="AL322" s="1738">
        <f t="shared" si="215"/>
        <v>0</v>
      </c>
      <c r="AM322" s="1751">
        <f t="shared" si="216"/>
        <v>0</v>
      </c>
      <c r="AN322" s="1705" t="str">
        <f t="shared" si="217"/>
        <v/>
      </c>
      <c r="AO322" s="4311"/>
      <c r="AQ322" s="1672">
        <f t="shared" si="220"/>
        <v>0</v>
      </c>
      <c r="AR322" s="1672">
        <f t="shared" si="218"/>
        <v>0</v>
      </c>
    </row>
    <row r="323" spans="2:44" ht="14.4">
      <c r="B323" s="4304" t="s">
        <v>2301</v>
      </c>
      <c r="C323" s="4307" t="s">
        <v>2302</v>
      </c>
      <c r="D323" s="1728" t="s">
        <v>2281</v>
      </c>
      <c r="E323" s="1752" t="s">
        <v>2270</v>
      </c>
      <c r="F323" s="1730" t="s">
        <v>2312</v>
      </c>
      <c r="G323" s="1731" t="s">
        <v>2312</v>
      </c>
      <c r="H323" s="1731" t="s">
        <v>2312</v>
      </c>
      <c r="I323" s="1731" t="s">
        <v>2312</v>
      </c>
      <c r="J323" s="1731" t="s">
        <v>2312</v>
      </c>
      <c r="K323" s="1731" t="s">
        <v>2312</v>
      </c>
      <c r="L323" s="1731" t="s">
        <v>2312</v>
      </c>
      <c r="M323" s="1731" t="s">
        <v>2312</v>
      </c>
      <c r="N323" s="1731" t="s">
        <v>2312</v>
      </c>
      <c r="O323" s="1731" t="s">
        <v>2312</v>
      </c>
      <c r="P323" s="1731" t="s">
        <v>2312</v>
      </c>
      <c r="Q323" s="1731" t="s">
        <v>2312</v>
      </c>
      <c r="R323" s="1731" t="s">
        <v>2312</v>
      </c>
      <c r="S323" s="1731" t="s">
        <v>2312</v>
      </c>
      <c r="T323" s="1731" t="s">
        <v>2312</v>
      </c>
      <c r="U323" s="1731" t="s">
        <v>2312</v>
      </c>
      <c r="V323" s="1731" t="s">
        <v>2312</v>
      </c>
      <c r="W323" s="1731" t="s">
        <v>2312</v>
      </c>
      <c r="X323" s="1731" t="s">
        <v>2312</v>
      </c>
      <c r="Y323" s="1731" t="s">
        <v>2312</v>
      </c>
      <c r="Z323" s="1731" t="s">
        <v>2312</v>
      </c>
      <c r="AA323" s="1731" t="s">
        <v>2312</v>
      </c>
      <c r="AB323" s="1731" t="s">
        <v>2312</v>
      </c>
      <c r="AC323" s="1731" t="s">
        <v>2312</v>
      </c>
      <c r="AD323" s="1731" t="s">
        <v>2312</v>
      </c>
      <c r="AE323" s="1731" t="s">
        <v>2312</v>
      </c>
      <c r="AF323" s="1731" t="s">
        <v>2312</v>
      </c>
      <c r="AG323" s="1731" t="s">
        <v>2312</v>
      </c>
      <c r="AH323" s="1731" t="s">
        <v>2312</v>
      </c>
      <c r="AI323" s="1731" t="s">
        <v>2312</v>
      </c>
      <c r="AJ323" s="1796" t="s">
        <v>2312</v>
      </c>
      <c r="AK323" s="1754"/>
      <c r="AL323" s="1672"/>
      <c r="AM323" s="1721"/>
      <c r="AN323" s="1755"/>
      <c r="AO323" s="4311"/>
    </row>
    <row r="324" spans="2:44">
      <c r="B324" s="4305"/>
      <c r="C324" s="4308"/>
      <c r="D324" s="1756" t="s">
        <v>2296</v>
      </c>
      <c r="E324" s="1733"/>
      <c r="F324" s="1789"/>
      <c r="G324" s="1749"/>
      <c r="H324" s="1749"/>
      <c r="I324" s="1749"/>
      <c r="J324" s="1749"/>
      <c r="K324" s="1749"/>
      <c r="L324" s="1749"/>
      <c r="M324" s="1749"/>
      <c r="N324" s="1749"/>
      <c r="O324" s="1749"/>
      <c r="P324" s="1749"/>
      <c r="Q324" s="1749"/>
      <c r="R324" s="1749"/>
      <c r="S324" s="1749"/>
      <c r="T324" s="1749"/>
      <c r="U324" s="1749"/>
      <c r="V324" s="1749"/>
      <c r="W324" s="1749"/>
      <c r="X324" s="1749"/>
      <c r="Y324" s="1749"/>
      <c r="Z324" s="1749"/>
      <c r="AA324" s="1749"/>
      <c r="AB324" s="1749"/>
      <c r="AC324" s="1749"/>
      <c r="AD324" s="1749"/>
      <c r="AE324" s="1749"/>
      <c r="AF324" s="1749"/>
      <c r="AG324" s="1749"/>
      <c r="AH324" s="1749"/>
      <c r="AI324" s="1749"/>
      <c r="AJ324" s="1801"/>
      <c r="AK324" s="1737">
        <f>IF(D324="","",COUNT($F$314:$AJ$314)-AL324)</f>
        <v>0</v>
      </c>
      <c r="AL324" s="1738">
        <f>IF(D324="","",AQ324+AR324)</f>
        <v>0</v>
      </c>
      <c r="AM324" s="1738">
        <f>IF(D324="","",COUNTIF(F324:AJ324,"休"))</f>
        <v>0</v>
      </c>
      <c r="AN324" s="1705" t="str">
        <f>IF(D324="","",IFERROR(ROUND(AM324/AK324,3),""))</f>
        <v/>
      </c>
      <c r="AO324" s="4311"/>
      <c r="AQ324" s="1672">
        <f>+COUNTIF(F324:AJ324,"－")</f>
        <v>0</v>
      </c>
      <c r="AR324" s="1672">
        <f>+COUNTIF(F324:AJ324,"外")</f>
        <v>0</v>
      </c>
    </row>
    <row r="325" spans="2:44">
      <c r="B325" s="4305"/>
      <c r="C325" s="4308"/>
      <c r="D325" s="1739" t="s">
        <v>2297</v>
      </c>
      <c r="E325" s="1757"/>
      <c r="F325" s="1740"/>
      <c r="G325" s="1741"/>
      <c r="H325" s="1741"/>
      <c r="I325" s="1741"/>
      <c r="J325" s="1741"/>
      <c r="K325" s="1741"/>
      <c r="L325" s="1741"/>
      <c r="M325" s="1741"/>
      <c r="N325" s="1741"/>
      <c r="O325" s="1741"/>
      <c r="P325" s="1741"/>
      <c r="Q325" s="1741"/>
      <c r="R325" s="1741"/>
      <c r="S325" s="1741"/>
      <c r="T325" s="1741"/>
      <c r="U325" s="1741"/>
      <c r="V325" s="1741"/>
      <c r="W325" s="1741"/>
      <c r="X325" s="1741"/>
      <c r="Y325" s="1741"/>
      <c r="Z325" s="1741"/>
      <c r="AA325" s="1741"/>
      <c r="AB325" s="1741"/>
      <c r="AC325" s="1741"/>
      <c r="AD325" s="1741"/>
      <c r="AE325" s="1741"/>
      <c r="AF325" s="1741"/>
      <c r="AG325" s="1741"/>
      <c r="AH325" s="1741"/>
      <c r="AI325" s="1741"/>
      <c r="AJ325" s="1783"/>
      <c r="AK325" s="1737">
        <f>IF(D325="","",COUNT($F$314:$AJ$314)-AL325)</f>
        <v>0</v>
      </c>
      <c r="AL325" s="1738">
        <f t="shared" ref="AL325:AL327" si="221">IF(D325="","",AQ325+AR325)</f>
        <v>0</v>
      </c>
      <c r="AM325" s="1738">
        <f t="shared" ref="AM325:AM327" si="222">IF(D325="","",COUNTIF(F325:AJ325,"休"))</f>
        <v>0</v>
      </c>
      <c r="AN325" s="1705" t="str">
        <f t="shared" ref="AN325:AN327" si="223">IF(D325="","",IFERROR(ROUND(AM325/AK325,3),""))</f>
        <v/>
      </c>
      <c r="AO325" s="4311"/>
      <c r="AQ325" s="1672">
        <f>+COUNTIF(F325:AJ325,"－")</f>
        <v>0</v>
      </c>
      <c r="AR325" s="1672">
        <f>+COUNTIF(F325:AJ325,"外")</f>
        <v>0</v>
      </c>
    </row>
    <row r="326" spans="2:44">
      <c r="B326" s="4305"/>
      <c r="C326" s="4308"/>
      <c r="E326" s="1757"/>
      <c r="F326" s="1740"/>
      <c r="G326" s="1741"/>
      <c r="H326" s="1741"/>
      <c r="I326" s="1741"/>
      <c r="J326" s="1741"/>
      <c r="K326" s="1741"/>
      <c r="L326" s="1741"/>
      <c r="M326" s="1741"/>
      <c r="N326" s="1741"/>
      <c r="O326" s="1741"/>
      <c r="P326" s="1741"/>
      <c r="Q326" s="1741"/>
      <c r="R326" s="1741"/>
      <c r="S326" s="1741"/>
      <c r="T326" s="1741"/>
      <c r="U326" s="1741"/>
      <c r="V326" s="1741"/>
      <c r="W326" s="1741"/>
      <c r="X326" s="1741"/>
      <c r="Y326" s="1741"/>
      <c r="Z326" s="1741"/>
      <c r="AA326" s="1741"/>
      <c r="AB326" s="1741"/>
      <c r="AC326" s="1741"/>
      <c r="AD326" s="1741"/>
      <c r="AE326" s="1741"/>
      <c r="AF326" s="1741"/>
      <c r="AG326" s="1741"/>
      <c r="AH326" s="1741"/>
      <c r="AI326" s="1741"/>
      <c r="AJ326" s="1783"/>
      <c r="AK326" s="1737" t="str">
        <f>IF(D326="","",COUNT($F$314:$AJ$314)-AL326)</f>
        <v/>
      </c>
      <c r="AL326" s="1738" t="str">
        <f t="shared" si="221"/>
        <v/>
      </c>
      <c r="AM326" s="1738" t="str">
        <f t="shared" si="222"/>
        <v/>
      </c>
      <c r="AN326" s="1705" t="str">
        <f t="shared" si="223"/>
        <v/>
      </c>
      <c r="AO326" s="4311"/>
      <c r="AQ326" s="1672">
        <f>+COUNTIF(F326:AJ326,"－")</f>
        <v>0</v>
      </c>
      <c r="AR326" s="1672">
        <f>+COUNTIF(F326:AJ326,"外")</f>
        <v>0</v>
      </c>
    </row>
    <row r="327" spans="2:44">
      <c r="B327" s="4305"/>
      <c r="C327" s="4309"/>
      <c r="D327" s="1758"/>
      <c r="E327" s="1751"/>
      <c r="F327" s="1799"/>
      <c r="G327" s="1790"/>
      <c r="H327" s="1790"/>
      <c r="I327" s="1790"/>
      <c r="J327" s="1790"/>
      <c r="K327" s="1790"/>
      <c r="L327" s="1790"/>
      <c r="M327" s="1790"/>
      <c r="N327" s="1790"/>
      <c r="O327" s="1790"/>
      <c r="P327" s="1790"/>
      <c r="Q327" s="1790"/>
      <c r="R327" s="1790"/>
      <c r="S327" s="1790"/>
      <c r="T327" s="1790"/>
      <c r="U327" s="1790"/>
      <c r="V327" s="1790"/>
      <c r="W327" s="1790"/>
      <c r="X327" s="1790"/>
      <c r="Y327" s="1790"/>
      <c r="Z327" s="1790"/>
      <c r="AA327" s="1790"/>
      <c r="AB327" s="1790"/>
      <c r="AC327" s="1790"/>
      <c r="AD327" s="1790"/>
      <c r="AE327" s="1790"/>
      <c r="AF327" s="1790"/>
      <c r="AG327" s="1790"/>
      <c r="AH327" s="1790"/>
      <c r="AI327" s="1790"/>
      <c r="AJ327" s="1800"/>
      <c r="AK327" s="1737" t="str">
        <f t="shared" ref="AK327" si="224">IF(D327="","",COUNT($F$314:$AJ$314)-AL327)</f>
        <v/>
      </c>
      <c r="AL327" s="1738" t="str">
        <f t="shared" si="221"/>
        <v/>
      </c>
      <c r="AM327" s="1738" t="str">
        <f t="shared" si="222"/>
        <v/>
      </c>
      <c r="AN327" s="1705" t="str">
        <f t="shared" si="223"/>
        <v/>
      </c>
      <c r="AO327" s="4311"/>
      <c r="AQ327" s="1672">
        <f>+COUNTIF(F327:AJ327,"－")</f>
        <v>0</v>
      </c>
      <c r="AR327" s="1672">
        <f>+COUNTIF(F327:AJ327,"外")</f>
        <v>0</v>
      </c>
    </row>
    <row r="328" spans="2:44" ht="14.4">
      <c r="B328" s="4305"/>
      <c r="C328" s="4307" t="s">
        <v>2303</v>
      </c>
      <c r="D328" s="1728" t="s">
        <v>2281</v>
      </c>
      <c r="E328" s="1760" t="s">
        <v>2270</v>
      </c>
      <c r="F328" s="1730" t="s">
        <v>2311</v>
      </c>
      <c r="G328" s="1731" t="s">
        <v>2311</v>
      </c>
      <c r="H328" s="1731" t="s">
        <v>2311</v>
      </c>
      <c r="I328" s="1731" t="s">
        <v>2311</v>
      </c>
      <c r="J328" s="1731" t="s">
        <v>2311</v>
      </c>
      <c r="K328" s="1731" t="s">
        <v>2311</v>
      </c>
      <c r="L328" s="1731" t="s">
        <v>2311</v>
      </c>
      <c r="M328" s="1731" t="s">
        <v>2311</v>
      </c>
      <c r="N328" s="1731" t="s">
        <v>2311</v>
      </c>
      <c r="O328" s="1731" t="s">
        <v>2311</v>
      </c>
      <c r="P328" s="1731" t="s">
        <v>2311</v>
      </c>
      <c r="Q328" s="1731" t="s">
        <v>2311</v>
      </c>
      <c r="R328" s="1731" t="s">
        <v>2311</v>
      </c>
      <c r="S328" s="1731" t="s">
        <v>2311</v>
      </c>
      <c r="T328" s="1731" t="s">
        <v>2311</v>
      </c>
      <c r="U328" s="1731" t="s">
        <v>2311</v>
      </c>
      <c r="V328" s="1731" t="s">
        <v>2311</v>
      </c>
      <c r="W328" s="1731" t="s">
        <v>2311</v>
      </c>
      <c r="X328" s="1731" t="s">
        <v>2311</v>
      </c>
      <c r="Y328" s="1731" t="s">
        <v>2311</v>
      </c>
      <c r="Z328" s="1731" t="s">
        <v>2311</v>
      </c>
      <c r="AA328" s="1731" t="s">
        <v>2311</v>
      </c>
      <c r="AB328" s="1731" t="s">
        <v>2311</v>
      </c>
      <c r="AC328" s="1731" t="s">
        <v>2311</v>
      </c>
      <c r="AD328" s="1731" t="s">
        <v>2311</v>
      </c>
      <c r="AE328" s="1731" t="s">
        <v>2311</v>
      </c>
      <c r="AF328" s="1731" t="s">
        <v>2311</v>
      </c>
      <c r="AG328" s="1731" t="s">
        <v>2311</v>
      </c>
      <c r="AH328" s="1731" t="s">
        <v>2311</v>
      </c>
      <c r="AI328" s="1731" t="s">
        <v>2311</v>
      </c>
      <c r="AJ328" s="1796" t="s">
        <v>2311</v>
      </c>
      <c r="AK328" s="1754"/>
      <c r="AL328" s="1672"/>
      <c r="AM328" s="1761"/>
      <c r="AN328" s="1755"/>
      <c r="AO328" s="4311"/>
    </row>
    <row r="329" spans="2:44">
      <c r="B329" s="4305"/>
      <c r="C329" s="4308"/>
      <c r="D329" s="1762" t="s">
        <v>2297</v>
      </c>
      <c r="E329" s="1733"/>
      <c r="F329" s="1789"/>
      <c r="G329" s="1749"/>
      <c r="H329" s="1749"/>
      <c r="I329" s="1749"/>
      <c r="J329" s="1749"/>
      <c r="K329" s="1749"/>
      <c r="L329" s="1749"/>
      <c r="M329" s="1749"/>
      <c r="N329" s="1749"/>
      <c r="O329" s="1749"/>
      <c r="P329" s="1749"/>
      <c r="Q329" s="1749"/>
      <c r="R329" s="1749"/>
      <c r="S329" s="1749"/>
      <c r="T329" s="1749"/>
      <c r="U329" s="1749"/>
      <c r="V329" s="1749"/>
      <c r="W329" s="1749"/>
      <c r="X329" s="1749"/>
      <c r="Y329" s="1749"/>
      <c r="Z329" s="1749"/>
      <c r="AA329" s="1749"/>
      <c r="AB329" s="1749"/>
      <c r="AC329" s="1749"/>
      <c r="AD329" s="1749"/>
      <c r="AE329" s="1749"/>
      <c r="AF329" s="1749"/>
      <c r="AG329" s="1749"/>
      <c r="AH329" s="1749"/>
      <c r="AI329" s="1749"/>
      <c r="AJ329" s="1801"/>
      <c r="AK329" s="1737">
        <f>IF(D329="","",COUNT($F$314:$AJ$314)-AL329)</f>
        <v>0</v>
      </c>
      <c r="AL329" s="1738">
        <f>IF(D329="","",AQ329+AR329)</f>
        <v>0</v>
      </c>
      <c r="AM329" s="1738">
        <f>IF(D329="","",COUNTIF(F329:AJ329,"休"))</f>
        <v>0</v>
      </c>
      <c r="AN329" s="1705" t="str">
        <f>IF(D329="","",IFERROR(ROUND(AM329/AK329,3),""))</f>
        <v/>
      </c>
      <c r="AO329" s="4311"/>
      <c r="AQ329" s="1672">
        <f>+COUNTIF(F329:AJ329,"－")</f>
        <v>0</v>
      </c>
      <c r="AR329" s="1672">
        <f>+COUNTIF(F329:AJ329,"外")</f>
        <v>0</v>
      </c>
    </row>
    <row r="330" spans="2:44">
      <c r="B330" s="4305"/>
      <c r="C330" s="4308"/>
      <c r="E330" s="1757"/>
      <c r="F330" s="1740"/>
      <c r="G330" s="1741"/>
      <c r="H330" s="1741"/>
      <c r="I330" s="1741"/>
      <c r="J330" s="1741"/>
      <c r="K330" s="1741"/>
      <c r="L330" s="1741"/>
      <c r="M330" s="1741"/>
      <c r="N330" s="1741"/>
      <c r="O330" s="1741"/>
      <c r="P330" s="1741"/>
      <c r="Q330" s="1741"/>
      <c r="R330" s="1741"/>
      <c r="S330" s="1741"/>
      <c r="T330" s="1741"/>
      <c r="U330" s="1741"/>
      <c r="V330" s="1741"/>
      <c r="W330" s="1741"/>
      <c r="X330" s="1741"/>
      <c r="Y330" s="1741"/>
      <c r="Z330" s="1741"/>
      <c r="AA330" s="1741"/>
      <c r="AB330" s="1741"/>
      <c r="AC330" s="1741"/>
      <c r="AD330" s="1741"/>
      <c r="AE330" s="1741"/>
      <c r="AF330" s="1741"/>
      <c r="AG330" s="1741"/>
      <c r="AH330" s="1741"/>
      <c r="AI330" s="1741"/>
      <c r="AJ330" s="1783"/>
      <c r="AK330" s="1737" t="str">
        <f t="shared" ref="AK330:AK332" si="225">IF(D330="","",COUNT($F$314:$AJ$314)-AL330)</f>
        <v/>
      </c>
      <c r="AL330" s="1738" t="str">
        <f t="shared" ref="AL330:AL332" si="226">IF(D330="","",AQ330+AR330)</f>
        <v/>
      </c>
      <c r="AM330" s="1738" t="str">
        <f t="shared" ref="AM330:AM332" si="227">IF(D330="","",COUNTIF(F330:AJ330,"休"))</f>
        <v/>
      </c>
      <c r="AN330" s="1705" t="str">
        <f t="shared" ref="AN330:AN332" si="228">IF(D330="","",IFERROR(ROUND(AM330/AK330,3),""))</f>
        <v/>
      </c>
      <c r="AO330" s="4311"/>
      <c r="AQ330" s="1672">
        <f>+COUNTIF(F330:AJ330,"－")</f>
        <v>0</v>
      </c>
      <c r="AR330" s="1672">
        <f>+COUNTIF(F330:AJ330,"外")</f>
        <v>0</v>
      </c>
    </row>
    <row r="331" spans="2:44">
      <c r="B331" s="4305"/>
      <c r="C331" s="4308"/>
      <c r="E331" s="1757"/>
      <c r="F331" s="1740"/>
      <c r="G331" s="1741"/>
      <c r="H331" s="1741"/>
      <c r="I331" s="1741"/>
      <c r="J331" s="1741"/>
      <c r="K331" s="1741"/>
      <c r="L331" s="1741"/>
      <c r="M331" s="1741"/>
      <c r="N331" s="1741"/>
      <c r="O331" s="1741"/>
      <c r="P331" s="1741"/>
      <c r="Q331" s="1741"/>
      <c r="R331" s="1741"/>
      <c r="S331" s="1741"/>
      <c r="T331" s="1741"/>
      <c r="U331" s="1741"/>
      <c r="V331" s="1741"/>
      <c r="W331" s="1741"/>
      <c r="X331" s="1741"/>
      <c r="Y331" s="1741"/>
      <c r="Z331" s="1741"/>
      <c r="AA331" s="1741"/>
      <c r="AB331" s="1741"/>
      <c r="AC331" s="1741"/>
      <c r="AD331" s="1741"/>
      <c r="AE331" s="1741"/>
      <c r="AF331" s="1741"/>
      <c r="AG331" s="1741"/>
      <c r="AH331" s="1741"/>
      <c r="AI331" s="1741"/>
      <c r="AJ331" s="1783"/>
      <c r="AK331" s="1737" t="str">
        <f>IF(D331="","",COUNT($F$314:$AJ$314)-AL331)</f>
        <v/>
      </c>
      <c r="AL331" s="1738" t="str">
        <f t="shared" si="226"/>
        <v/>
      </c>
      <c r="AM331" s="1738" t="str">
        <f t="shared" si="227"/>
        <v/>
      </c>
      <c r="AN331" s="1705" t="str">
        <f t="shared" si="228"/>
        <v/>
      </c>
      <c r="AO331" s="4311"/>
      <c r="AQ331" s="1672">
        <f>+COUNTIF(F331:AJ331,"－")</f>
        <v>0</v>
      </c>
      <c r="AR331" s="1672">
        <f>+COUNTIF(F331:AJ331,"外")</f>
        <v>0</v>
      </c>
    </row>
    <row r="332" spans="2:44" ht="13.8" thickBot="1">
      <c r="B332" s="4306"/>
      <c r="C332" s="4309"/>
      <c r="D332" s="1758"/>
      <c r="E332" s="1751"/>
      <c r="F332" s="1799"/>
      <c r="G332" s="1790"/>
      <c r="H332" s="1790"/>
      <c r="I332" s="1790"/>
      <c r="J332" s="1790"/>
      <c r="K332" s="1790"/>
      <c r="L332" s="1790"/>
      <c r="M332" s="1790"/>
      <c r="N332" s="1790"/>
      <c r="O332" s="1790"/>
      <c r="P332" s="1790"/>
      <c r="Q332" s="1790"/>
      <c r="R332" s="1790"/>
      <c r="S332" s="1790"/>
      <c r="T332" s="1790"/>
      <c r="U332" s="1790"/>
      <c r="V332" s="1790"/>
      <c r="W332" s="1790"/>
      <c r="X332" s="1790"/>
      <c r="Y332" s="1790"/>
      <c r="Z332" s="1790"/>
      <c r="AA332" s="1790"/>
      <c r="AB332" s="1790"/>
      <c r="AC332" s="1790"/>
      <c r="AD332" s="1790"/>
      <c r="AE332" s="1790"/>
      <c r="AF332" s="1790"/>
      <c r="AG332" s="1790"/>
      <c r="AH332" s="1790"/>
      <c r="AI332" s="1790"/>
      <c r="AJ332" s="1800"/>
      <c r="AK332" s="1766" t="str">
        <f t="shared" si="225"/>
        <v/>
      </c>
      <c r="AL332" s="1751" t="str">
        <f t="shared" si="226"/>
        <v/>
      </c>
      <c r="AM332" s="1751" t="str">
        <f t="shared" si="227"/>
        <v/>
      </c>
      <c r="AN332" s="1705" t="str">
        <f t="shared" si="228"/>
        <v/>
      </c>
      <c r="AO332" s="4312"/>
      <c r="AQ332" s="1672">
        <f>+COUNTIF(F332:AJ332,"－")</f>
        <v>0</v>
      </c>
      <c r="AR332" s="1672">
        <f>+COUNTIF(F332:AJ332,"外")</f>
        <v>0</v>
      </c>
    </row>
    <row r="333" spans="2:44" ht="13.8" thickBot="1">
      <c r="B333" s="1767"/>
      <c r="C333" s="1725"/>
      <c r="F333" s="1736"/>
      <c r="G333" s="1736"/>
      <c r="H333" s="1736"/>
      <c r="I333" s="1736"/>
      <c r="J333" s="1736"/>
      <c r="K333" s="1736"/>
      <c r="L333" s="1736"/>
      <c r="M333" s="1736"/>
      <c r="N333" s="1736"/>
      <c r="O333" s="1736"/>
      <c r="P333" s="1736"/>
      <c r="Q333" s="1736"/>
      <c r="R333" s="1736"/>
      <c r="S333" s="1736"/>
      <c r="T333" s="1736"/>
      <c r="U333" s="1736"/>
      <c r="V333" s="1736"/>
      <c r="W333" s="1736"/>
      <c r="X333" s="1736"/>
      <c r="Y333" s="1736"/>
      <c r="Z333" s="1736"/>
      <c r="AA333" s="1736"/>
      <c r="AB333" s="1736"/>
      <c r="AC333" s="1736"/>
      <c r="AD333" s="1736"/>
      <c r="AE333" s="1736"/>
      <c r="AF333" s="1736"/>
      <c r="AG333" s="1736"/>
      <c r="AH333" s="1736"/>
      <c r="AI333" s="1736"/>
      <c r="AJ333" s="1736"/>
      <c r="AK333" s="1768"/>
      <c r="AN333" s="1769" t="s">
        <v>2271</v>
      </c>
      <c r="AO333" s="1770" t="e">
        <f>IF(AO317&gt;=0.285,"OK","NG")</f>
        <v>#DIV/0!</v>
      </c>
      <c r="AQ333" s="1665"/>
      <c r="AR333" s="1665"/>
    </row>
    <row r="334" spans="2:44">
      <c r="B334" s="1767"/>
      <c r="C334" s="1725"/>
      <c r="F334" s="1736"/>
      <c r="G334" s="1736"/>
      <c r="H334" s="1736"/>
      <c r="I334" s="1736"/>
      <c r="J334" s="1736"/>
      <c r="K334" s="1736"/>
      <c r="L334" s="1736"/>
      <c r="M334" s="1736"/>
      <c r="N334" s="1736"/>
      <c r="O334" s="1736"/>
      <c r="P334" s="1736"/>
      <c r="Q334" s="1736"/>
      <c r="R334" s="1736"/>
      <c r="S334" s="1736"/>
      <c r="T334" s="1736"/>
      <c r="U334" s="1736"/>
      <c r="V334" s="1736"/>
      <c r="W334" s="1736"/>
      <c r="X334" s="1736"/>
      <c r="Y334" s="1736"/>
      <c r="Z334" s="1736"/>
      <c r="AA334" s="1736"/>
      <c r="AB334" s="1736"/>
      <c r="AC334" s="1736"/>
      <c r="AD334" s="1736"/>
      <c r="AE334" s="1736"/>
      <c r="AF334" s="1736"/>
      <c r="AG334" s="1736"/>
      <c r="AH334" s="1736"/>
      <c r="AI334" s="1736"/>
      <c r="AJ334" s="1736"/>
      <c r="AK334" s="1768"/>
      <c r="AN334" s="1795"/>
      <c r="AO334" s="1705"/>
      <c r="AQ334" s="1665"/>
      <c r="AR334" s="1665"/>
    </row>
    <row r="335" spans="2:44" hidden="1">
      <c r="F335" s="1665" t="e">
        <f>YEAR(F338)</f>
        <v>#VALUE!</v>
      </c>
      <c r="G335" s="1665" t="e">
        <f>MONTH(F338)</f>
        <v>#VALUE!</v>
      </c>
    </row>
    <row r="336" spans="2:44" ht="13.5" customHeight="1">
      <c r="B336" s="4313"/>
      <c r="C336" s="4314"/>
      <c r="D336" s="4315"/>
      <c r="E336" s="1772" t="s">
        <v>2266</v>
      </c>
      <c r="F336" s="4322" t="e">
        <f>F338</f>
        <v>#VALUE!</v>
      </c>
      <c r="G336" s="4323"/>
      <c r="H336" s="4323"/>
      <c r="I336" s="4323"/>
      <c r="J336" s="4323"/>
      <c r="K336" s="4323"/>
      <c r="L336" s="4323"/>
      <c r="M336" s="4323"/>
      <c r="N336" s="4323"/>
      <c r="O336" s="4323"/>
      <c r="P336" s="4323"/>
      <c r="Q336" s="4323"/>
      <c r="R336" s="4323"/>
      <c r="S336" s="4323"/>
      <c r="T336" s="4323"/>
      <c r="U336" s="4323"/>
      <c r="V336" s="4323"/>
      <c r="W336" s="4323"/>
      <c r="X336" s="4323"/>
      <c r="Y336" s="4323"/>
      <c r="Z336" s="4323"/>
      <c r="AA336" s="4323"/>
      <c r="AB336" s="4323"/>
      <c r="AC336" s="4323"/>
      <c r="AD336" s="4323"/>
      <c r="AE336" s="4323"/>
      <c r="AF336" s="4323"/>
      <c r="AG336" s="4323"/>
      <c r="AH336" s="4323"/>
      <c r="AI336" s="4323"/>
      <c r="AJ336" s="4323"/>
      <c r="AK336" s="4324" t="s">
        <v>2304</v>
      </c>
      <c r="AL336" s="4327" t="s">
        <v>2305</v>
      </c>
      <c r="AM336" s="4330" t="s">
        <v>2283</v>
      </c>
      <c r="AN336" s="4333" t="s">
        <v>2306</v>
      </c>
      <c r="AO336" s="4301" t="s">
        <v>2307</v>
      </c>
      <c r="AQ336" s="4302" t="s">
        <v>2308</v>
      </c>
      <c r="AR336" s="4302" t="s">
        <v>2309</v>
      </c>
    </row>
    <row r="337" spans="2:44" hidden="1">
      <c r="B337" s="4316"/>
      <c r="C337" s="4317"/>
      <c r="D337" s="4318"/>
      <c r="E337" s="1773"/>
      <c r="F337" s="1717" t="e">
        <f>DATE($F335,$G335,1)</f>
        <v>#VALUE!</v>
      </c>
      <c r="G337" s="1717" t="e">
        <f t="shared" ref="G337:AJ337" si="229">F337+1</f>
        <v>#VALUE!</v>
      </c>
      <c r="H337" s="1717" t="e">
        <f t="shared" si="229"/>
        <v>#VALUE!</v>
      </c>
      <c r="I337" s="1717" t="e">
        <f t="shared" si="229"/>
        <v>#VALUE!</v>
      </c>
      <c r="J337" s="1717" t="e">
        <f t="shared" si="229"/>
        <v>#VALUE!</v>
      </c>
      <c r="K337" s="1717" t="e">
        <f t="shared" si="229"/>
        <v>#VALUE!</v>
      </c>
      <c r="L337" s="1717" t="e">
        <f t="shared" si="229"/>
        <v>#VALUE!</v>
      </c>
      <c r="M337" s="1717" t="e">
        <f t="shared" si="229"/>
        <v>#VALUE!</v>
      </c>
      <c r="N337" s="1717" t="e">
        <f t="shared" si="229"/>
        <v>#VALUE!</v>
      </c>
      <c r="O337" s="1717" t="e">
        <f t="shared" si="229"/>
        <v>#VALUE!</v>
      </c>
      <c r="P337" s="1717" t="e">
        <f t="shared" si="229"/>
        <v>#VALUE!</v>
      </c>
      <c r="Q337" s="1717" t="e">
        <f t="shared" si="229"/>
        <v>#VALUE!</v>
      </c>
      <c r="R337" s="1717" t="e">
        <f t="shared" si="229"/>
        <v>#VALUE!</v>
      </c>
      <c r="S337" s="1717" t="e">
        <f t="shared" si="229"/>
        <v>#VALUE!</v>
      </c>
      <c r="T337" s="1717" t="e">
        <f t="shared" si="229"/>
        <v>#VALUE!</v>
      </c>
      <c r="U337" s="1717" t="e">
        <f t="shared" si="229"/>
        <v>#VALUE!</v>
      </c>
      <c r="V337" s="1717" t="e">
        <f t="shared" si="229"/>
        <v>#VALUE!</v>
      </c>
      <c r="W337" s="1717" t="e">
        <f t="shared" si="229"/>
        <v>#VALUE!</v>
      </c>
      <c r="X337" s="1717" t="e">
        <f t="shared" si="229"/>
        <v>#VALUE!</v>
      </c>
      <c r="Y337" s="1717" t="e">
        <f t="shared" si="229"/>
        <v>#VALUE!</v>
      </c>
      <c r="Z337" s="1717" t="e">
        <f t="shared" si="229"/>
        <v>#VALUE!</v>
      </c>
      <c r="AA337" s="1717" t="e">
        <f t="shared" si="229"/>
        <v>#VALUE!</v>
      </c>
      <c r="AB337" s="1717" t="e">
        <f t="shared" si="229"/>
        <v>#VALUE!</v>
      </c>
      <c r="AC337" s="1717" t="e">
        <f t="shared" si="229"/>
        <v>#VALUE!</v>
      </c>
      <c r="AD337" s="1717" t="e">
        <f t="shared" si="229"/>
        <v>#VALUE!</v>
      </c>
      <c r="AE337" s="1717" t="e">
        <f t="shared" si="229"/>
        <v>#VALUE!</v>
      </c>
      <c r="AF337" s="1717" t="e">
        <f t="shared" si="229"/>
        <v>#VALUE!</v>
      </c>
      <c r="AG337" s="1717" t="e">
        <f t="shared" si="229"/>
        <v>#VALUE!</v>
      </c>
      <c r="AH337" s="1717" t="e">
        <f t="shared" si="229"/>
        <v>#VALUE!</v>
      </c>
      <c r="AI337" s="1717" t="e">
        <f t="shared" si="229"/>
        <v>#VALUE!</v>
      </c>
      <c r="AJ337" s="1717" t="e">
        <f t="shared" si="229"/>
        <v>#VALUE!</v>
      </c>
      <c r="AK337" s="4325"/>
      <c r="AL337" s="4328"/>
      <c r="AM337" s="4331"/>
      <c r="AN337" s="4333"/>
      <c r="AO337" s="4301"/>
      <c r="AQ337" s="4302"/>
      <c r="AR337" s="4302"/>
    </row>
    <row r="338" spans="2:44">
      <c r="B338" s="4316"/>
      <c r="C338" s="4317"/>
      <c r="D338" s="4318"/>
      <c r="E338" s="1774" t="s">
        <v>2267</v>
      </c>
      <c r="F338" s="1775" t="e">
        <f>IF(EDATE(F313,1)&gt;$F$7,"",EDATE(F313,1))</f>
        <v>#VALUE!</v>
      </c>
      <c r="G338" s="1717" t="e">
        <f t="shared" ref="G338:AJ338" si="230">IF(G337&gt;$F$7,"",IF(F338=EOMONTH(DATE($F335,$G335,1),0),"",IF(F338="","",F338+1)))</f>
        <v>#VALUE!</v>
      </c>
      <c r="H338" s="1717" t="e">
        <f t="shared" si="230"/>
        <v>#VALUE!</v>
      </c>
      <c r="I338" s="1717" t="e">
        <f t="shared" si="230"/>
        <v>#VALUE!</v>
      </c>
      <c r="J338" s="1717" t="e">
        <f t="shared" si="230"/>
        <v>#VALUE!</v>
      </c>
      <c r="K338" s="1717" t="e">
        <f t="shared" si="230"/>
        <v>#VALUE!</v>
      </c>
      <c r="L338" s="1717" t="e">
        <f t="shared" si="230"/>
        <v>#VALUE!</v>
      </c>
      <c r="M338" s="1717" t="e">
        <f t="shared" si="230"/>
        <v>#VALUE!</v>
      </c>
      <c r="N338" s="1717" t="e">
        <f t="shared" si="230"/>
        <v>#VALUE!</v>
      </c>
      <c r="O338" s="1717" t="e">
        <f t="shared" si="230"/>
        <v>#VALUE!</v>
      </c>
      <c r="P338" s="1717" t="e">
        <f t="shared" si="230"/>
        <v>#VALUE!</v>
      </c>
      <c r="Q338" s="1717" t="e">
        <f t="shared" si="230"/>
        <v>#VALUE!</v>
      </c>
      <c r="R338" s="1717" t="e">
        <f t="shared" si="230"/>
        <v>#VALUE!</v>
      </c>
      <c r="S338" s="1717" t="e">
        <f t="shared" si="230"/>
        <v>#VALUE!</v>
      </c>
      <c r="T338" s="1717" t="e">
        <f t="shared" si="230"/>
        <v>#VALUE!</v>
      </c>
      <c r="U338" s="1717" t="e">
        <f t="shared" si="230"/>
        <v>#VALUE!</v>
      </c>
      <c r="V338" s="1717" t="e">
        <f t="shared" si="230"/>
        <v>#VALUE!</v>
      </c>
      <c r="W338" s="1717" t="e">
        <f t="shared" si="230"/>
        <v>#VALUE!</v>
      </c>
      <c r="X338" s="1717" t="e">
        <f t="shared" si="230"/>
        <v>#VALUE!</v>
      </c>
      <c r="Y338" s="1717" t="e">
        <f t="shared" si="230"/>
        <v>#VALUE!</v>
      </c>
      <c r="Z338" s="1717" t="e">
        <f t="shared" si="230"/>
        <v>#VALUE!</v>
      </c>
      <c r="AA338" s="1717" t="e">
        <f t="shared" si="230"/>
        <v>#VALUE!</v>
      </c>
      <c r="AB338" s="1717" t="e">
        <f t="shared" si="230"/>
        <v>#VALUE!</v>
      </c>
      <c r="AC338" s="1717" t="e">
        <f t="shared" si="230"/>
        <v>#VALUE!</v>
      </c>
      <c r="AD338" s="1717" t="e">
        <f t="shared" si="230"/>
        <v>#VALUE!</v>
      </c>
      <c r="AE338" s="1717" t="e">
        <f t="shared" si="230"/>
        <v>#VALUE!</v>
      </c>
      <c r="AF338" s="1717" t="e">
        <f t="shared" si="230"/>
        <v>#VALUE!</v>
      </c>
      <c r="AG338" s="1717" t="e">
        <f t="shared" si="230"/>
        <v>#VALUE!</v>
      </c>
      <c r="AH338" s="1717" t="e">
        <f t="shared" si="230"/>
        <v>#VALUE!</v>
      </c>
      <c r="AI338" s="1717" t="e">
        <f t="shared" si="230"/>
        <v>#VALUE!</v>
      </c>
      <c r="AJ338" s="1717" t="e">
        <f t="shared" si="230"/>
        <v>#VALUE!</v>
      </c>
      <c r="AK338" s="4325"/>
      <c r="AL338" s="4328"/>
      <c r="AM338" s="4331"/>
      <c r="AN338" s="4333"/>
      <c r="AO338" s="4301"/>
      <c r="AQ338" s="4302"/>
      <c r="AR338" s="4302"/>
    </row>
    <row r="339" spans="2:44">
      <c r="B339" s="4319"/>
      <c r="C339" s="4320"/>
      <c r="D339" s="4321"/>
      <c r="E339" s="1712" t="s">
        <v>1060</v>
      </c>
      <c r="F339" s="1776" t="str">
        <f>IFERROR(TEXT(WEEKDAY(+F338),"aaa"),"")</f>
        <v/>
      </c>
      <c r="G339" s="1776" t="str">
        <f t="shared" ref="G339:AJ339" si="231">IFERROR(TEXT(WEEKDAY(+G338),"aaa"),"")</f>
        <v/>
      </c>
      <c r="H339" s="1776" t="str">
        <f t="shared" si="231"/>
        <v/>
      </c>
      <c r="I339" s="1776" t="str">
        <f t="shared" si="231"/>
        <v/>
      </c>
      <c r="J339" s="1776" t="str">
        <f t="shared" si="231"/>
        <v/>
      </c>
      <c r="K339" s="1776" t="str">
        <f t="shared" si="231"/>
        <v/>
      </c>
      <c r="L339" s="1776" t="str">
        <f t="shared" si="231"/>
        <v/>
      </c>
      <c r="M339" s="1776" t="str">
        <f t="shared" si="231"/>
        <v/>
      </c>
      <c r="N339" s="1776" t="str">
        <f t="shared" si="231"/>
        <v/>
      </c>
      <c r="O339" s="1776" t="str">
        <f t="shared" si="231"/>
        <v/>
      </c>
      <c r="P339" s="1776" t="str">
        <f t="shared" si="231"/>
        <v/>
      </c>
      <c r="Q339" s="1776" t="str">
        <f t="shared" si="231"/>
        <v/>
      </c>
      <c r="R339" s="1776" t="str">
        <f t="shared" si="231"/>
        <v/>
      </c>
      <c r="S339" s="1776" t="str">
        <f t="shared" si="231"/>
        <v/>
      </c>
      <c r="T339" s="1776" t="str">
        <f t="shared" si="231"/>
        <v/>
      </c>
      <c r="U339" s="1776" t="str">
        <f t="shared" si="231"/>
        <v/>
      </c>
      <c r="V339" s="1776" t="str">
        <f t="shared" si="231"/>
        <v/>
      </c>
      <c r="W339" s="1776" t="str">
        <f t="shared" si="231"/>
        <v/>
      </c>
      <c r="X339" s="1776" t="str">
        <f t="shared" si="231"/>
        <v/>
      </c>
      <c r="Y339" s="1776" t="str">
        <f t="shared" si="231"/>
        <v/>
      </c>
      <c r="Z339" s="1776" t="str">
        <f t="shared" si="231"/>
        <v/>
      </c>
      <c r="AA339" s="1776" t="str">
        <f t="shared" si="231"/>
        <v/>
      </c>
      <c r="AB339" s="1776" t="str">
        <f t="shared" si="231"/>
        <v/>
      </c>
      <c r="AC339" s="1776" t="str">
        <f t="shared" si="231"/>
        <v/>
      </c>
      <c r="AD339" s="1776" t="str">
        <f t="shared" si="231"/>
        <v/>
      </c>
      <c r="AE339" s="1776" t="str">
        <f t="shared" si="231"/>
        <v/>
      </c>
      <c r="AF339" s="1776" t="str">
        <f t="shared" si="231"/>
        <v/>
      </c>
      <c r="AG339" s="1776" t="str">
        <f t="shared" si="231"/>
        <v/>
      </c>
      <c r="AH339" s="1776" t="str">
        <f t="shared" si="231"/>
        <v/>
      </c>
      <c r="AI339" s="1776" t="str">
        <f t="shared" si="231"/>
        <v/>
      </c>
      <c r="AJ339" s="1776" t="str">
        <f t="shared" si="231"/>
        <v/>
      </c>
      <c r="AK339" s="4325"/>
      <c r="AL339" s="4328"/>
      <c r="AM339" s="4331"/>
      <c r="AN339" s="4333"/>
      <c r="AO339" s="4301"/>
      <c r="AQ339" s="4302"/>
      <c r="AR339" s="4302"/>
    </row>
    <row r="340" spans="2:44" ht="21" customHeight="1">
      <c r="B340" s="1777" t="s">
        <v>2310</v>
      </c>
      <c r="C340" s="1778" t="s">
        <v>2280</v>
      </c>
      <c r="D340" s="1728" t="s">
        <v>2281</v>
      </c>
      <c r="E340" s="1729" t="s">
        <v>2270</v>
      </c>
      <c r="F340" s="1730" t="s">
        <v>2311</v>
      </c>
      <c r="G340" s="1731" t="s">
        <v>2311</v>
      </c>
      <c r="H340" s="1731" t="s">
        <v>2311</v>
      </c>
      <c r="I340" s="1731" t="s">
        <v>2311</v>
      </c>
      <c r="J340" s="1731" t="s">
        <v>2311</v>
      </c>
      <c r="K340" s="1731" t="s">
        <v>2311</v>
      </c>
      <c r="L340" s="1731" t="s">
        <v>2311</v>
      </c>
      <c r="M340" s="1731" t="s">
        <v>2311</v>
      </c>
      <c r="N340" s="1731" t="s">
        <v>2311</v>
      </c>
      <c r="O340" s="1731" t="s">
        <v>2311</v>
      </c>
      <c r="P340" s="1731" t="s">
        <v>2311</v>
      </c>
      <c r="Q340" s="1731" t="s">
        <v>2311</v>
      </c>
      <c r="R340" s="1731" t="s">
        <v>2311</v>
      </c>
      <c r="S340" s="1731" t="s">
        <v>2311</v>
      </c>
      <c r="T340" s="1731" t="s">
        <v>2311</v>
      </c>
      <c r="U340" s="1731" t="s">
        <v>2311</v>
      </c>
      <c r="V340" s="1731" t="s">
        <v>2311</v>
      </c>
      <c r="W340" s="1731" t="s">
        <v>2311</v>
      </c>
      <c r="X340" s="1731" t="s">
        <v>2311</v>
      </c>
      <c r="Y340" s="1731" t="s">
        <v>2311</v>
      </c>
      <c r="Z340" s="1731" t="s">
        <v>2311</v>
      </c>
      <c r="AA340" s="1731" t="s">
        <v>2311</v>
      </c>
      <c r="AB340" s="1731" t="s">
        <v>2311</v>
      </c>
      <c r="AC340" s="1731" t="s">
        <v>2311</v>
      </c>
      <c r="AD340" s="1731" t="s">
        <v>2311</v>
      </c>
      <c r="AE340" s="1731" t="s">
        <v>2311</v>
      </c>
      <c r="AF340" s="1731" t="s">
        <v>2311</v>
      </c>
      <c r="AG340" s="1731" t="s">
        <v>2311</v>
      </c>
      <c r="AH340" s="1731" t="s">
        <v>2311</v>
      </c>
      <c r="AI340" s="1731" t="s">
        <v>2311</v>
      </c>
      <c r="AJ340" s="1796" t="s">
        <v>2311</v>
      </c>
      <c r="AK340" s="4326"/>
      <c r="AL340" s="4329"/>
      <c r="AM340" s="4332"/>
      <c r="AN340" s="1674" t="s">
        <v>2292</v>
      </c>
      <c r="AO340" s="1673" t="s">
        <v>2293</v>
      </c>
      <c r="AQ340" s="4303"/>
      <c r="AR340" s="4303"/>
    </row>
    <row r="341" spans="2:44" ht="13.5" customHeight="1">
      <c r="B341" s="4304" t="s">
        <v>2294</v>
      </c>
      <c r="C341" s="4307" t="s">
        <v>2295</v>
      </c>
      <c r="D341" s="1732" t="s">
        <v>2296</v>
      </c>
      <c r="E341" s="1733"/>
      <c r="F341" s="1797"/>
      <c r="G341" s="1786"/>
      <c r="H341" s="1786"/>
      <c r="I341" s="1786"/>
      <c r="J341" s="1786"/>
      <c r="K341" s="1786"/>
      <c r="L341" s="1786"/>
      <c r="M341" s="1786"/>
      <c r="N341" s="1786"/>
      <c r="O341" s="1786"/>
      <c r="P341" s="1786"/>
      <c r="Q341" s="1786"/>
      <c r="R341" s="1786"/>
      <c r="S341" s="1786"/>
      <c r="T341" s="1786"/>
      <c r="U341" s="1786"/>
      <c r="V341" s="1786"/>
      <c r="W341" s="1786"/>
      <c r="X341" s="1786"/>
      <c r="Y341" s="1786"/>
      <c r="Z341" s="1786"/>
      <c r="AA341" s="1786"/>
      <c r="AB341" s="1786"/>
      <c r="AC341" s="1786"/>
      <c r="AD341" s="1786"/>
      <c r="AE341" s="1786"/>
      <c r="AF341" s="1786"/>
      <c r="AG341" s="1786"/>
      <c r="AH341" s="1786"/>
      <c r="AI341" s="1786"/>
      <c r="AJ341" s="1798"/>
      <c r="AK341" s="1737">
        <f>IF(D341="","",COUNT($F$338:$AJ$338)-AL341)</f>
        <v>0</v>
      </c>
      <c r="AL341" s="1738">
        <f>IF(D341="","",AQ341+AR341)</f>
        <v>0</v>
      </c>
      <c r="AM341" s="1738">
        <f>IF(D341="","",COUNTIF(F341:AJ341,"休"))</f>
        <v>0</v>
      </c>
      <c r="AN341" s="1705" t="str">
        <f>IF(D341="","",IFERROR(ROUND(AM341/AK341,3),""))</f>
        <v/>
      </c>
      <c r="AO341" s="4310" t="e">
        <f>ROUND(AVERAGE(AN341:AN356),3)</f>
        <v>#DIV/0!</v>
      </c>
      <c r="AQ341" s="1672">
        <f>+COUNTIF(F341:AJ341,"－")</f>
        <v>0</v>
      </c>
      <c r="AR341" s="1672">
        <f>+COUNTIF(F341:AJ341,"外")</f>
        <v>0</v>
      </c>
    </row>
    <row r="342" spans="2:44" ht="13.5" customHeight="1">
      <c r="B342" s="4305"/>
      <c r="C342" s="4308"/>
      <c r="D342" s="1739" t="s">
        <v>2297</v>
      </c>
      <c r="E342" s="1733"/>
      <c r="F342" s="1740"/>
      <c r="G342" s="1741"/>
      <c r="H342" s="1741"/>
      <c r="I342" s="1741"/>
      <c r="J342" s="1741"/>
      <c r="K342" s="1741"/>
      <c r="L342" s="1741"/>
      <c r="M342" s="1741"/>
      <c r="N342" s="1741"/>
      <c r="O342" s="1741"/>
      <c r="P342" s="1741"/>
      <c r="Q342" s="1741"/>
      <c r="R342" s="1741"/>
      <c r="S342" s="1741"/>
      <c r="T342" s="1741"/>
      <c r="U342" s="1741"/>
      <c r="V342" s="1741"/>
      <c r="W342" s="1741"/>
      <c r="X342" s="1741"/>
      <c r="Y342" s="1741"/>
      <c r="Z342" s="1741"/>
      <c r="AA342" s="1741"/>
      <c r="AB342" s="1741"/>
      <c r="AC342" s="1741"/>
      <c r="AD342" s="1741"/>
      <c r="AE342" s="1741"/>
      <c r="AF342" s="1741"/>
      <c r="AG342" s="1741"/>
      <c r="AH342" s="1741"/>
      <c r="AI342" s="1741"/>
      <c r="AJ342" s="1783"/>
      <c r="AK342" s="1737">
        <f t="shared" ref="AK342:AK346" si="232">IF(D342="","",COUNT($F$338:$AJ$338)-AL342)</f>
        <v>0</v>
      </c>
      <c r="AL342" s="1738">
        <f t="shared" ref="AL342:AL346" si="233">IF(D342="","",AQ342+AR342)</f>
        <v>0</v>
      </c>
      <c r="AM342" s="1738">
        <f t="shared" ref="AM342:AM346" si="234">IF(D342="","",COUNTIF(F342:AJ342,"休"))</f>
        <v>0</v>
      </c>
      <c r="AN342" s="1705" t="str">
        <f t="shared" ref="AN342:AN346" si="235">IF(D342="","",IFERROR(ROUND(AM342/AK342,3),""))</f>
        <v/>
      </c>
      <c r="AO342" s="4311"/>
      <c r="AQ342" s="1672">
        <f>+COUNTIF(F342:AJ342,"－")</f>
        <v>0</v>
      </c>
      <c r="AR342" s="1672">
        <f>+COUNTIF(F342:AJ342,"外")</f>
        <v>0</v>
      </c>
    </row>
    <row r="343" spans="2:44">
      <c r="B343" s="4305"/>
      <c r="C343" s="4308"/>
      <c r="D343" s="1744" t="s">
        <v>2298</v>
      </c>
      <c r="E343" s="1733"/>
      <c r="F343" s="1740"/>
      <c r="G343" s="1741"/>
      <c r="H343" s="1741"/>
      <c r="I343" s="1741"/>
      <c r="J343" s="1741"/>
      <c r="K343" s="1741"/>
      <c r="L343" s="1741"/>
      <c r="M343" s="1741"/>
      <c r="N343" s="1741"/>
      <c r="O343" s="1741"/>
      <c r="P343" s="1741"/>
      <c r="Q343" s="1741"/>
      <c r="R343" s="1741"/>
      <c r="S343" s="1741"/>
      <c r="T343" s="1741"/>
      <c r="U343" s="1741"/>
      <c r="V343" s="1741"/>
      <c r="W343" s="1741"/>
      <c r="X343" s="1741"/>
      <c r="Y343" s="1741"/>
      <c r="Z343" s="1741"/>
      <c r="AA343" s="1741"/>
      <c r="AB343" s="1741"/>
      <c r="AC343" s="1741"/>
      <c r="AD343" s="1741"/>
      <c r="AE343" s="1741"/>
      <c r="AF343" s="1741"/>
      <c r="AG343" s="1741"/>
      <c r="AH343" s="1741"/>
      <c r="AI343" s="1741"/>
      <c r="AJ343" s="1783"/>
      <c r="AK343" s="1737">
        <f t="shared" si="232"/>
        <v>0</v>
      </c>
      <c r="AL343" s="1738">
        <f t="shared" si="233"/>
        <v>0</v>
      </c>
      <c r="AM343" s="1738">
        <f t="shared" si="234"/>
        <v>0</v>
      </c>
      <c r="AN343" s="1705" t="str">
        <f t="shared" si="235"/>
        <v/>
      </c>
      <c r="AO343" s="4311"/>
      <c r="AQ343" s="1672">
        <f>+COUNTIF(F343:AJ343,"－")</f>
        <v>0</v>
      </c>
      <c r="AR343" s="1672">
        <f t="shared" ref="AR343:AR346" si="236">+COUNTIF(F343:AJ343,"外")</f>
        <v>0</v>
      </c>
    </row>
    <row r="344" spans="2:44">
      <c r="B344" s="4305"/>
      <c r="C344" s="4308"/>
      <c r="D344" s="1744" t="s">
        <v>2299</v>
      </c>
      <c r="E344" s="1711"/>
      <c r="F344" s="1740"/>
      <c r="G344" s="1741"/>
      <c r="H344" s="1741"/>
      <c r="I344" s="1741"/>
      <c r="J344" s="1741"/>
      <c r="K344" s="1741"/>
      <c r="L344" s="1741"/>
      <c r="M344" s="1741"/>
      <c r="N344" s="1741"/>
      <c r="O344" s="1741"/>
      <c r="P344" s="1741"/>
      <c r="Q344" s="1741"/>
      <c r="R344" s="1741"/>
      <c r="S344" s="1741"/>
      <c r="T344" s="1741"/>
      <c r="U344" s="1741"/>
      <c r="V344" s="1741"/>
      <c r="W344" s="1741"/>
      <c r="X344" s="1741"/>
      <c r="Y344" s="1741"/>
      <c r="Z344" s="1741"/>
      <c r="AA344" s="1741"/>
      <c r="AB344" s="1741"/>
      <c r="AC344" s="1741"/>
      <c r="AD344" s="1741"/>
      <c r="AE344" s="1741"/>
      <c r="AF344" s="1741"/>
      <c r="AG344" s="1741"/>
      <c r="AH344" s="1741"/>
      <c r="AI344" s="1741"/>
      <c r="AJ344" s="1783"/>
      <c r="AK344" s="1737">
        <f>IF(D344="","",COUNT($F$338:$AJ$338)-AL344)</f>
        <v>0</v>
      </c>
      <c r="AL344" s="1738">
        <f t="shared" si="233"/>
        <v>0</v>
      </c>
      <c r="AM344" s="1738">
        <f t="shared" si="234"/>
        <v>0</v>
      </c>
      <c r="AN344" s="1705" t="str">
        <f t="shared" si="235"/>
        <v/>
      </c>
      <c r="AO344" s="4311"/>
      <c r="AQ344" s="1672">
        <f>+COUNTIF(F344:AJ344,"－")</f>
        <v>0</v>
      </c>
      <c r="AR344" s="1672">
        <f t="shared" si="236"/>
        <v>0</v>
      </c>
    </row>
    <row r="345" spans="2:44">
      <c r="B345" s="4305"/>
      <c r="C345" s="4308"/>
      <c r="D345" s="1744" t="s">
        <v>2300</v>
      </c>
      <c r="E345" s="1733"/>
      <c r="F345" s="1740"/>
      <c r="G345" s="1741"/>
      <c r="H345" s="1741"/>
      <c r="I345" s="1741"/>
      <c r="J345" s="1741"/>
      <c r="K345" s="1741"/>
      <c r="L345" s="1741"/>
      <c r="M345" s="1741"/>
      <c r="N345" s="1741"/>
      <c r="O345" s="1741"/>
      <c r="P345" s="1741"/>
      <c r="Q345" s="1741"/>
      <c r="R345" s="1741"/>
      <c r="S345" s="1741"/>
      <c r="T345" s="1741"/>
      <c r="U345" s="1741"/>
      <c r="V345" s="1741"/>
      <c r="W345" s="1741"/>
      <c r="X345" s="1741"/>
      <c r="Y345" s="1741"/>
      <c r="Z345" s="1741"/>
      <c r="AA345" s="1741"/>
      <c r="AB345" s="1741"/>
      <c r="AC345" s="1741"/>
      <c r="AD345" s="1741"/>
      <c r="AE345" s="1741"/>
      <c r="AF345" s="1741"/>
      <c r="AG345" s="1741"/>
      <c r="AH345" s="1741"/>
      <c r="AI345" s="1741"/>
      <c r="AJ345" s="1783"/>
      <c r="AK345" s="1737">
        <f t="shared" si="232"/>
        <v>0</v>
      </c>
      <c r="AL345" s="1738">
        <f t="shared" si="233"/>
        <v>0</v>
      </c>
      <c r="AM345" s="1738">
        <f t="shared" si="234"/>
        <v>0</v>
      </c>
      <c r="AN345" s="1705" t="str">
        <f t="shared" si="235"/>
        <v/>
      </c>
      <c r="AO345" s="4311"/>
      <c r="AQ345" s="1672">
        <f t="shared" ref="AQ345:AQ346" si="237">+COUNTIF(F345:AJ345,"－")</f>
        <v>0</v>
      </c>
      <c r="AR345" s="1672">
        <f t="shared" si="236"/>
        <v>0</v>
      </c>
    </row>
    <row r="346" spans="2:44">
      <c r="B346" s="4306"/>
      <c r="C346" s="4309"/>
      <c r="D346" s="1745">
        <f>E$29</f>
        <v>0</v>
      </c>
      <c r="E346" s="1746"/>
      <c r="F346" s="1799"/>
      <c r="G346" s="1790"/>
      <c r="H346" s="1790"/>
      <c r="I346" s="1790"/>
      <c r="J346" s="1790"/>
      <c r="K346" s="1790"/>
      <c r="L346" s="1790"/>
      <c r="M346" s="1790"/>
      <c r="N346" s="1790"/>
      <c r="O346" s="1790"/>
      <c r="P346" s="1790"/>
      <c r="Q346" s="1790"/>
      <c r="R346" s="1790"/>
      <c r="S346" s="1790"/>
      <c r="T346" s="1790"/>
      <c r="U346" s="1790"/>
      <c r="V346" s="1790"/>
      <c r="W346" s="1790"/>
      <c r="X346" s="1790"/>
      <c r="Y346" s="1790"/>
      <c r="Z346" s="1790"/>
      <c r="AA346" s="1790"/>
      <c r="AB346" s="1790"/>
      <c r="AC346" s="1790"/>
      <c r="AD346" s="1790"/>
      <c r="AE346" s="1790"/>
      <c r="AF346" s="1790"/>
      <c r="AG346" s="1790"/>
      <c r="AH346" s="1790"/>
      <c r="AI346" s="1790"/>
      <c r="AJ346" s="1800"/>
      <c r="AK346" s="1737">
        <f t="shared" si="232"/>
        <v>0</v>
      </c>
      <c r="AL346" s="1738">
        <f t="shared" si="233"/>
        <v>0</v>
      </c>
      <c r="AM346" s="1751">
        <f t="shared" si="234"/>
        <v>0</v>
      </c>
      <c r="AN346" s="1705" t="str">
        <f t="shared" si="235"/>
        <v/>
      </c>
      <c r="AO346" s="4311"/>
      <c r="AQ346" s="1672">
        <f t="shared" si="237"/>
        <v>0</v>
      </c>
      <c r="AR346" s="1672">
        <f t="shared" si="236"/>
        <v>0</v>
      </c>
    </row>
    <row r="347" spans="2:44" ht="14.4">
      <c r="B347" s="4304" t="s">
        <v>2301</v>
      </c>
      <c r="C347" s="4307" t="s">
        <v>2302</v>
      </c>
      <c r="D347" s="1728" t="s">
        <v>2281</v>
      </c>
      <c r="E347" s="1752" t="s">
        <v>2270</v>
      </c>
      <c r="F347" s="1730" t="s">
        <v>2312</v>
      </c>
      <c r="G347" s="1731" t="s">
        <v>2312</v>
      </c>
      <c r="H347" s="1731" t="s">
        <v>2312</v>
      </c>
      <c r="I347" s="1731" t="s">
        <v>2312</v>
      </c>
      <c r="J347" s="1731" t="s">
        <v>2312</v>
      </c>
      <c r="K347" s="1731" t="s">
        <v>2312</v>
      </c>
      <c r="L347" s="1731" t="s">
        <v>2312</v>
      </c>
      <c r="M347" s="1731" t="s">
        <v>2312</v>
      </c>
      <c r="N347" s="1731" t="s">
        <v>2312</v>
      </c>
      <c r="O347" s="1731" t="s">
        <v>2312</v>
      </c>
      <c r="P347" s="1731" t="s">
        <v>2312</v>
      </c>
      <c r="Q347" s="1731" t="s">
        <v>2312</v>
      </c>
      <c r="R347" s="1731" t="s">
        <v>2312</v>
      </c>
      <c r="S347" s="1731" t="s">
        <v>2312</v>
      </c>
      <c r="T347" s="1731" t="s">
        <v>2312</v>
      </c>
      <c r="U347" s="1731" t="s">
        <v>2312</v>
      </c>
      <c r="V347" s="1731" t="s">
        <v>2312</v>
      </c>
      <c r="W347" s="1731" t="s">
        <v>2312</v>
      </c>
      <c r="X347" s="1731" t="s">
        <v>2312</v>
      </c>
      <c r="Y347" s="1731" t="s">
        <v>2312</v>
      </c>
      <c r="Z347" s="1731" t="s">
        <v>2312</v>
      </c>
      <c r="AA347" s="1731" t="s">
        <v>2312</v>
      </c>
      <c r="AB347" s="1731" t="s">
        <v>2312</v>
      </c>
      <c r="AC347" s="1731" t="s">
        <v>2312</v>
      </c>
      <c r="AD347" s="1731" t="s">
        <v>2312</v>
      </c>
      <c r="AE347" s="1731" t="s">
        <v>2312</v>
      </c>
      <c r="AF347" s="1731" t="s">
        <v>2312</v>
      </c>
      <c r="AG347" s="1731" t="s">
        <v>2312</v>
      </c>
      <c r="AH347" s="1731" t="s">
        <v>2312</v>
      </c>
      <c r="AI347" s="1731" t="s">
        <v>2312</v>
      </c>
      <c r="AJ347" s="1796" t="s">
        <v>2312</v>
      </c>
      <c r="AK347" s="1754"/>
      <c r="AL347" s="1672"/>
      <c r="AM347" s="1721"/>
      <c r="AN347" s="1755"/>
      <c r="AO347" s="4311"/>
    </row>
    <row r="348" spans="2:44">
      <c r="B348" s="4305"/>
      <c r="C348" s="4308"/>
      <c r="D348" s="1756" t="s">
        <v>2296</v>
      </c>
      <c r="E348" s="1733"/>
      <c r="F348" s="1789"/>
      <c r="G348" s="1749"/>
      <c r="H348" s="1749"/>
      <c r="I348" s="1749"/>
      <c r="J348" s="1749"/>
      <c r="K348" s="1749"/>
      <c r="L348" s="1749"/>
      <c r="M348" s="1749"/>
      <c r="N348" s="1749"/>
      <c r="O348" s="1749"/>
      <c r="P348" s="1749"/>
      <c r="Q348" s="1749"/>
      <c r="R348" s="1749"/>
      <c r="S348" s="1749"/>
      <c r="T348" s="1749"/>
      <c r="U348" s="1749"/>
      <c r="V348" s="1749"/>
      <c r="W348" s="1749"/>
      <c r="X348" s="1749"/>
      <c r="Y348" s="1749"/>
      <c r="Z348" s="1749"/>
      <c r="AA348" s="1749"/>
      <c r="AB348" s="1749"/>
      <c r="AC348" s="1749"/>
      <c r="AD348" s="1749"/>
      <c r="AE348" s="1749"/>
      <c r="AF348" s="1749"/>
      <c r="AG348" s="1749"/>
      <c r="AH348" s="1749"/>
      <c r="AI348" s="1749"/>
      <c r="AJ348" s="1801"/>
      <c r="AK348" s="1737">
        <f>IF(D348="","",COUNT($F$338:$AJ$338)-AL348)</f>
        <v>0</v>
      </c>
      <c r="AL348" s="1738">
        <f>IF(D348="","",AQ348+AR348)</f>
        <v>0</v>
      </c>
      <c r="AM348" s="1738">
        <f>IF(D348="","",COUNTIF(F348:AJ348,"休"))</f>
        <v>0</v>
      </c>
      <c r="AN348" s="1705" t="str">
        <f>IF(D348="","",IFERROR(ROUND(AM348/AK348,3),""))</f>
        <v/>
      </c>
      <c r="AO348" s="4311"/>
      <c r="AQ348" s="1672">
        <f>+COUNTIF(F348:AJ348,"－")</f>
        <v>0</v>
      </c>
      <c r="AR348" s="1672">
        <f>+COUNTIF(F348:AJ348,"外")</f>
        <v>0</v>
      </c>
    </row>
    <row r="349" spans="2:44">
      <c r="B349" s="4305"/>
      <c r="C349" s="4308"/>
      <c r="D349" s="1739" t="s">
        <v>2297</v>
      </c>
      <c r="E349" s="1757"/>
      <c r="F349" s="1740"/>
      <c r="G349" s="1741"/>
      <c r="H349" s="1741"/>
      <c r="I349" s="1741"/>
      <c r="J349" s="1741"/>
      <c r="K349" s="1741"/>
      <c r="L349" s="1741"/>
      <c r="M349" s="1741"/>
      <c r="N349" s="1741"/>
      <c r="O349" s="1741"/>
      <c r="P349" s="1741"/>
      <c r="Q349" s="1741"/>
      <c r="R349" s="1741"/>
      <c r="S349" s="1741"/>
      <c r="T349" s="1741"/>
      <c r="U349" s="1741"/>
      <c r="V349" s="1741"/>
      <c r="W349" s="1741"/>
      <c r="X349" s="1741"/>
      <c r="Y349" s="1741"/>
      <c r="Z349" s="1741"/>
      <c r="AA349" s="1741"/>
      <c r="AB349" s="1741"/>
      <c r="AC349" s="1741"/>
      <c r="AD349" s="1741"/>
      <c r="AE349" s="1741"/>
      <c r="AF349" s="1741"/>
      <c r="AG349" s="1741"/>
      <c r="AH349" s="1741"/>
      <c r="AI349" s="1741"/>
      <c r="AJ349" s="1783"/>
      <c r="AK349" s="1737">
        <f t="shared" ref="AK349:AK351" si="238">IF(D349="","",COUNT($F$338:$AJ$338)-AL349)</f>
        <v>0</v>
      </c>
      <c r="AL349" s="1738">
        <f t="shared" ref="AL349:AL351" si="239">IF(D349="","",AQ349+AR349)</f>
        <v>0</v>
      </c>
      <c r="AM349" s="1738">
        <f t="shared" ref="AM349:AM351" si="240">IF(D349="","",COUNTIF(F349:AJ349,"休"))</f>
        <v>0</v>
      </c>
      <c r="AN349" s="1705" t="str">
        <f t="shared" ref="AN349:AN351" si="241">IF(D349="","",IFERROR(ROUND(AM349/AK349,3),""))</f>
        <v/>
      </c>
      <c r="AO349" s="4311"/>
      <c r="AQ349" s="1672">
        <f>+COUNTIF(F349:AJ349,"－")</f>
        <v>0</v>
      </c>
      <c r="AR349" s="1672">
        <f>+COUNTIF(F349:AJ349,"外")</f>
        <v>0</v>
      </c>
    </row>
    <row r="350" spans="2:44">
      <c r="B350" s="4305"/>
      <c r="C350" s="4308"/>
      <c r="E350" s="1757"/>
      <c r="F350" s="1740"/>
      <c r="G350" s="1741"/>
      <c r="H350" s="1741"/>
      <c r="I350" s="1741"/>
      <c r="J350" s="1741"/>
      <c r="K350" s="1741"/>
      <c r="L350" s="1741"/>
      <c r="M350" s="1741"/>
      <c r="N350" s="1741"/>
      <c r="O350" s="1741"/>
      <c r="P350" s="1741"/>
      <c r="Q350" s="1741"/>
      <c r="R350" s="1741"/>
      <c r="S350" s="1741"/>
      <c r="T350" s="1741"/>
      <c r="U350" s="1741"/>
      <c r="V350" s="1741"/>
      <c r="W350" s="1741"/>
      <c r="X350" s="1741"/>
      <c r="Y350" s="1741"/>
      <c r="Z350" s="1741"/>
      <c r="AA350" s="1741"/>
      <c r="AB350" s="1741"/>
      <c r="AC350" s="1741"/>
      <c r="AD350" s="1741"/>
      <c r="AE350" s="1741"/>
      <c r="AF350" s="1741"/>
      <c r="AG350" s="1741"/>
      <c r="AH350" s="1741"/>
      <c r="AI350" s="1741"/>
      <c r="AJ350" s="1783"/>
      <c r="AK350" s="1737" t="str">
        <f t="shared" si="238"/>
        <v/>
      </c>
      <c r="AL350" s="1738" t="str">
        <f t="shared" si="239"/>
        <v/>
      </c>
      <c r="AM350" s="1738" t="str">
        <f t="shared" si="240"/>
        <v/>
      </c>
      <c r="AN350" s="1705" t="str">
        <f t="shared" si="241"/>
        <v/>
      </c>
      <c r="AO350" s="4311"/>
      <c r="AQ350" s="1672">
        <f>+COUNTIF(F350:AJ350,"－")</f>
        <v>0</v>
      </c>
      <c r="AR350" s="1672">
        <f>+COUNTIF(F350:AJ350,"外")</f>
        <v>0</v>
      </c>
    </row>
    <row r="351" spans="2:44">
      <c r="B351" s="4305"/>
      <c r="C351" s="4309"/>
      <c r="D351" s="1758"/>
      <c r="E351" s="1751"/>
      <c r="F351" s="1799"/>
      <c r="G351" s="1790"/>
      <c r="H351" s="1790"/>
      <c r="I351" s="1790"/>
      <c r="J351" s="1790"/>
      <c r="K351" s="1790"/>
      <c r="L351" s="1790"/>
      <c r="M351" s="1790"/>
      <c r="N351" s="1790"/>
      <c r="O351" s="1790"/>
      <c r="P351" s="1790"/>
      <c r="Q351" s="1790"/>
      <c r="R351" s="1790"/>
      <c r="S351" s="1790"/>
      <c r="T351" s="1790"/>
      <c r="U351" s="1790"/>
      <c r="V351" s="1790"/>
      <c r="W351" s="1790"/>
      <c r="X351" s="1790"/>
      <c r="Y351" s="1790"/>
      <c r="Z351" s="1790"/>
      <c r="AA351" s="1790"/>
      <c r="AB351" s="1790"/>
      <c r="AC351" s="1790"/>
      <c r="AD351" s="1790"/>
      <c r="AE351" s="1790"/>
      <c r="AF351" s="1790"/>
      <c r="AG351" s="1790"/>
      <c r="AH351" s="1790"/>
      <c r="AI351" s="1790"/>
      <c r="AJ351" s="1800"/>
      <c r="AK351" s="1737" t="str">
        <f t="shared" si="238"/>
        <v/>
      </c>
      <c r="AL351" s="1738" t="str">
        <f t="shared" si="239"/>
        <v/>
      </c>
      <c r="AM351" s="1738" t="str">
        <f t="shared" si="240"/>
        <v/>
      </c>
      <c r="AN351" s="1705" t="str">
        <f t="shared" si="241"/>
        <v/>
      </c>
      <c r="AO351" s="4311"/>
      <c r="AQ351" s="1672">
        <f>+COUNTIF(F351:AJ351,"－")</f>
        <v>0</v>
      </c>
      <c r="AR351" s="1672">
        <f>+COUNTIF(F351:AJ351,"外")</f>
        <v>0</v>
      </c>
    </row>
    <row r="352" spans="2:44" ht="14.4">
      <c r="B352" s="4305"/>
      <c r="C352" s="4307" t="s">
        <v>2303</v>
      </c>
      <c r="D352" s="1728" t="s">
        <v>2281</v>
      </c>
      <c r="E352" s="1760" t="s">
        <v>2270</v>
      </c>
      <c r="F352" s="1730" t="s">
        <v>2311</v>
      </c>
      <c r="G352" s="1731" t="s">
        <v>2311</v>
      </c>
      <c r="H352" s="1731" t="s">
        <v>2311</v>
      </c>
      <c r="I352" s="1731" t="s">
        <v>2311</v>
      </c>
      <c r="J352" s="1731" t="s">
        <v>2311</v>
      </c>
      <c r="K352" s="1731" t="s">
        <v>2311</v>
      </c>
      <c r="L352" s="1731" t="s">
        <v>2311</v>
      </c>
      <c r="M352" s="1731" t="s">
        <v>2311</v>
      </c>
      <c r="N352" s="1731" t="s">
        <v>2311</v>
      </c>
      <c r="O352" s="1731" t="s">
        <v>2311</v>
      </c>
      <c r="P352" s="1731" t="s">
        <v>2311</v>
      </c>
      <c r="Q352" s="1731" t="s">
        <v>2311</v>
      </c>
      <c r="R352" s="1731" t="s">
        <v>2311</v>
      </c>
      <c r="S352" s="1731" t="s">
        <v>2311</v>
      </c>
      <c r="T352" s="1731" t="s">
        <v>2311</v>
      </c>
      <c r="U352" s="1731" t="s">
        <v>2311</v>
      </c>
      <c r="V352" s="1731" t="s">
        <v>2311</v>
      </c>
      <c r="W352" s="1731" t="s">
        <v>2311</v>
      </c>
      <c r="X352" s="1731" t="s">
        <v>2311</v>
      </c>
      <c r="Y352" s="1731" t="s">
        <v>2311</v>
      </c>
      <c r="Z352" s="1731" t="s">
        <v>2311</v>
      </c>
      <c r="AA352" s="1731" t="s">
        <v>2311</v>
      </c>
      <c r="AB352" s="1731" t="s">
        <v>2311</v>
      </c>
      <c r="AC352" s="1731" t="s">
        <v>2311</v>
      </c>
      <c r="AD352" s="1731" t="s">
        <v>2311</v>
      </c>
      <c r="AE352" s="1731" t="s">
        <v>2311</v>
      </c>
      <c r="AF352" s="1731" t="s">
        <v>2311</v>
      </c>
      <c r="AG352" s="1731" t="s">
        <v>2311</v>
      </c>
      <c r="AH352" s="1731" t="s">
        <v>2311</v>
      </c>
      <c r="AI352" s="1731" t="s">
        <v>2311</v>
      </c>
      <c r="AJ352" s="1796" t="s">
        <v>2311</v>
      </c>
      <c r="AK352" s="1754"/>
      <c r="AL352" s="1672"/>
      <c r="AM352" s="1761"/>
      <c r="AN352" s="1755"/>
      <c r="AO352" s="4311"/>
    </row>
    <row r="353" spans="2:44">
      <c r="B353" s="4305"/>
      <c r="C353" s="4308"/>
      <c r="D353" s="1762" t="s">
        <v>2297</v>
      </c>
      <c r="E353" s="1733"/>
      <c r="F353" s="1789"/>
      <c r="G353" s="1749"/>
      <c r="H353" s="1749"/>
      <c r="I353" s="1749"/>
      <c r="J353" s="1749"/>
      <c r="K353" s="1749"/>
      <c r="L353" s="1749"/>
      <c r="M353" s="1749"/>
      <c r="N353" s="1749"/>
      <c r="O353" s="1749"/>
      <c r="P353" s="1749"/>
      <c r="Q353" s="1749"/>
      <c r="R353" s="1749"/>
      <c r="S353" s="1749"/>
      <c r="T353" s="1749"/>
      <c r="U353" s="1749"/>
      <c r="V353" s="1749"/>
      <c r="W353" s="1749"/>
      <c r="X353" s="1749"/>
      <c r="Y353" s="1749"/>
      <c r="Z353" s="1749"/>
      <c r="AA353" s="1749"/>
      <c r="AB353" s="1749"/>
      <c r="AC353" s="1749"/>
      <c r="AD353" s="1749"/>
      <c r="AE353" s="1749"/>
      <c r="AF353" s="1749"/>
      <c r="AG353" s="1749"/>
      <c r="AH353" s="1749"/>
      <c r="AI353" s="1749"/>
      <c r="AJ353" s="1801"/>
      <c r="AK353" s="1737">
        <f>IF(D353="","",COUNT($F$338:$AJ$338)-AL353)</f>
        <v>0</v>
      </c>
      <c r="AL353" s="1738">
        <f>IF(D353="","",AQ353+AR353)</f>
        <v>0</v>
      </c>
      <c r="AM353" s="1738">
        <f>IF(D353="","",COUNTIF(F353:AJ353,"休"))</f>
        <v>0</v>
      </c>
      <c r="AN353" s="1705" t="str">
        <f>IF(D353="","",IFERROR(ROUND(AM353/AK353,3),""))</f>
        <v/>
      </c>
      <c r="AO353" s="4311"/>
      <c r="AQ353" s="1672">
        <f>+COUNTIF(F353:AJ353,"－")</f>
        <v>0</v>
      </c>
      <c r="AR353" s="1672">
        <f>+COUNTIF(F353:AJ353,"外")</f>
        <v>0</v>
      </c>
    </row>
    <row r="354" spans="2:44">
      <c r="B354" s="4305"/>
      <c r="C354" s="4308"/>
      <c r="E354" s="1757"/>
      <c r="F354" s="1740"/>
      <c r="G354" s="1741"/>
      <c r="H354" s="1741"/>
      <c r="I354" s="1741"/>
      <c r="J354" s="1741"/>
      <c r="K354" s="1741"/>
      <c r="L354" s="1741"/>
      <c r="M354" s="1741"/>
      <c r="N354" s="1741"/>
      <c r="O354" s="1741"/>
      <c r="P354" s="1741"/>
      <c r="Q354" s="1741"/>
      <c r="R354" s="1741"/>
      <c r="S354" s="1741"/>
      <c r="T354" s="1741"/>
      <c r="U354" s="1741"/>
      <c r="V354" s="1741"/>
      <c r="W354" s="1741"/>
      <c r="X354" s="1741"/>
      <c r="Y354" s="1741"/>
      <c r="Z354" s="1741"/>
      <c r="AA354" s="1741"/>
      <c r="AB354" s="1741"/>
      <c r="AC354" s="1741"/>
      <c r="AD354" s="1741"/>
      <c r="AE354" s="1741"/>
      <c r="AF354" s="1741"/>
      <c r="AG354" s="1741"/>
      <c r="AH354" s="1741"/>
      <c r="AI354" s="1741"/>
      <c r="AJ354" s="1783"/>
      <c r="AK354" s="1737" t="str">
        <f t="shared" ref="AK354:AK356" si="242">IF(D354="","",COUNT($F$338:$AJ$338)-AL354)</f>
        <v/>
      </c>
      <c r="AL354" s="1738" t="str">
        <f t="shared" ref="AL354:AL356" si="243">IF(D354="","",AQ354+AR354)</f>
        <v/>
      </c>
      <c r="AM354" s="1738" t="str">
        <f t="shared" ref="AM354:AM356" si="244">IF(D354="","",COUNTIF(F354:AJ354,"休"))</f>
        <v/>
      </c>
      <c r="AN354" s="1705" t="str">
        <f t="shared" ref="AN354:AN356" si="245">IF(D354="","",IFERROR(ROUND(AM354/AK354,3),""))</f>
        <v/>
      </c>
      <c r="AO354" s="4311"/>
      <c r="AQ354" s="1672">
        <f>+COUNTIF(F354:AJ354,"－")</f>
        <v>0</v>
      </c>
      <c r="AR354" s="1672">
        <f>+COUNTIF(F354:AJ354,"外")</f>
        <v>0</v>
      </c>
    </row>
    <row r="355" spans="2:44">
      <c r="B355" s="4305"/>
      <c r="C355" s="4308"/>
      <c r="E355" s="1757"/>
      <c r="F355" s="1740"/>
      <c r="G355" s="1741"/>
      <c r="H355" s="1741"/>
      <c r="I355" s="1741"/>
      <c r="J355" s="1741"/>
      <c r="K355" s="1741"/>
      <c r="L355" s="1741"/>
      <c r="M355" s="1741"/>
      <c r="N355" s="1741"/>
      <c r="O355" s="1741"/>
      <c r="P355" s="1741"/>
      <c r="Q355" s="1741"/>
      <c r="R355" s="1741"/>
      <c r="S355" s="1741"/>
      <c r="T355" s="1741"/>
      <c r="U355" s="1741"/>
      <c r="V355" s="1741"/>
      <c r="W355" s="1741"/>
      <c r="X355" s="1741"/>
      <c r="Y355" s="1741"/>
      <c r="Z355" s="1741"/>
      <c r="AA355" s="1741"/>
      <c r="AB355" s="1741"/>
      <c r="AC355" s="1741"/>
      <c r="AD355" s="1741"/>
      <c r="AE355" s="1741"/>
      <c r="AF355" s="1741"/>
      <c r="AG355" s="1741"/>
      <c r="AH355" s="1741"/>
      <c r="AI355" s="1741"/>
      <c r="AJ355" s="1783"/>
      <c r="AK355" s="1737" t="str">
        <f t="shared" si="242"/>
        <v/>
      </c>
      <c r="AL355" s="1738" t="str">
        <f t="shared" si="243"/>
        <v/>
      </c>
      <c r="AM355" s="1738" t="str">
        <f t="shared" si="244"/>
        <v/>
      </c>
      <c r="AN355" s="1705" t="str">
        <f t="shared" si="245"/>
        <v/>
      </c>
      <c r="AO355" s="4311"/>
      <c r="AQ355" s="1672">
        <f>+COUNTIF(F355:AJ355,"－")</f>
        <v>0</v>
      </c>
      <c r="AR355" s="1672">
        <f>+COUNTIF(F355:AJ355,"外")</f>
        <v>0</v>
      </c>
    </row>
    <row r="356" spans="2:44" ht="13.8" thickBot="1">
      <c r="B356" s="4306"/>
      <c r="C356" s="4309"/>
      <c r="D356" s="1758"/>
      <c r="E356" s="1751"/>
      <c r="F356" s="1799"/>
      <c r="G356" s="1790"/>
      <c r="H356" s="1790"/>
      <c r="I356" s="1790"/>
      <c r="J356" s="1790"/>
      <c r="K356" s="1790"/>
      <c r="L356" s="1790"/>
      <c r="M356" s="1790"/>
      <c r="N356" s="1790"/>
      <c r="O356" s="1790"/>
      <c r="P356" s="1790"/>
      <c r="Q356" s="1790"/>
      <c r="R356" s="1790"/>
      <c r="S356" s="1790"/>
      <c r="T356" s="1790"/>
      <c r="U356" s="1790"/>
      <c r="V356" s="1790"/>
      <c r="W356" s="1790"/>
      <c r="X356" s="1790"/>
      <c r="Y356" s="1790"/>
      <c r="Z356" s="1790"/>
      <c r="AA356" s="1790"/>
      <c r="AB356" s="1790"/>
      <c r="AC356" s="1790"/>
      <c r="AD356" s="1790"/>
      <c r="AE356" s="1790"/>
      <c r="AF356" s="1790"/>
      <c r="AG356" s="1790"/>
      <c r="AH356" s="1790"/>
      <c r="AI356" s="1790"/>
      <c r="AJ356" s="1800"/>
      <c r="AK356" s="1766" t="str">
        <f t="shared" si="242"/>
        <v/>
      </c>
      <c r="AL356" s="1751" t="str">
        <f t="shared" si="243"/>
        <v/>
      </c>
      <c r="AM356" s="1751" t="str">
        <f t="shared" si="244"/>
        <v/>
      </c>
      <c r="AN356" s="1705" t="str">
        <f t="shared" si="245"/>
        <v/>
      </c>
      <c r="AO356" s="4312"/>
      <c r="AQ356" s="1672">
        <f>+COUNTIF(F356:AJ356,"－")</f>
        <v>0</v>
      </c>
      <c r="AR356" s="1672">
        <f>+COUNTIF(F356:AJ356,"外")</f>
        <v>0</v>
      </c>
    </row>
    <row r="357" spans="2:44" ht="13.8" thickBot="1">
      <c r="B357" s="1767"/>
      <c r="C357" s="1725"/>
      <c r="F357" s="1736"/>
      <c r="G357" s="1736"/>
      <c r="H357" s="1736"/>
      <c r="I357" s="1736"/>
      <c r="J357" s="1736"/>
      <c r="K357" s="1736"/>
      <c r="L357" s="1736"/>
      <c r="M357" s="1736"/>
      <c r="N357" s="1736"/>
      <c r="O357" s="1736"/>
      <c r="P357" s="1736"/>
      <c r="Q357" s="1736"/>
      <c r="R357" s="1736"/>
      <c r="S357" s="1736"/>
      <c r="T357" s="1736"/>
      <c r="U357" s="1736"/>
      <c r="V357" s="1736"/>
      <c r="W357" s="1736"/>
      <c r="X357" s="1736"/>
      <c r="Y357" s="1736"/>
      <c r="Z357" s="1736"/>
      <c r="AA357" s="1736"/>
      <c r="AB357" s="1736"/>
      <c r="AC357" s="1736"/>
      <c r="AD357" s="1736"/>
      <c r="AE357" s="1736"/>
      <c r="AF357" s="1736"/>
      <c r="AG357" s="1736"/>
      <c r="AH357" s="1736"/>
      <c r="AI357" s="1736"/>
      <c r="AJ357" s="1736"/>
      <c r="AK357" s="1768"/>
      <c r="AN357" s="1769" t="s">
        <v>2271</v>
      </c>
      <c r="AO357" s="1770" t="e">
        <f>IF(AO341&gt;=0.285,"OK","NG")</f>
        <v>#DIV/0!</v>
      </c>
      <c r="AQ357" s="1665"/>
      <c r="AR357" s="1665"/>
    </row>
    <row r="358" spans="2:44">
      <c r="B358" s="1767"/>
      <c r="C358" s="1725"/>
      <c r="F358" s="1736"/>
      <c r="G358" s="1736"/>
      <c r="H358" s="1736"/>
      <c r="I358" s="1736"/>
      <c r="J358" s="1736"/>
      <c r="K358" s="1736"/>
      <c r="L358" s="1736"/>
      <c r="M358" s="1736"/>
      <c r="N358" s="1736"/>
      <c r="O358" s="1736"/>
      <c r="P358" s="1736"/>
      <c r="Q358" s="1736"/>
      <c r="R358" s="1736"/>
      <c r="S358" s="1736"/>
      <c r="T358" s="1736"/>
      <c r="U358" s="1736"/>
      <c r="V358" s="1736"/>
      <c r="W358" s="1736"/>
      <c r="X358" s="1736"/>
      <c r="Y358" s="1736"/>
      <c r="Z358" s="1736"/>
      <c r="AA358" s="1736"/>
      <c r="AB358" s="1736"/>
      <c r="AC358" s="1736"/>
      <c r="AD358" s="1736"/>
      <c r="AE358" s="1736"/>
      <c r="AF358" s="1736"/>
      <c r="AG358" s="1736"/>
      <c r="AH358" s="1736"/>
      <c r="AI358" s="1736"/>
      <c r="AJ358" s="1736"/>
      <c r="AK358" s="1768"/>
      <c r="AN358" s="1795"/>
      <c r="AO358" s="1705"/>
      <c r="AQ358" s="1665"/>
      <c r="AR358" s="1665"/>
    </row>
    <row r="359" spans="2:44" hidden="1">
      <c r="F359" s="1665" t="e">
        <f>YEAR(F362)</f>
        <v>#VALUE!</v>
      </c>
      <c r="G359" s="1665" t="e">
        <f>MONTH(F362)</f>
        <v>#VALUE!</v>
      </c>
    </row>
    <row r="360" spans="2:44">
      <c r="B360" s="4313"/>
      <c r="C360" s="4314"/>
      <c r="D360" s="4315"/>
      <c r="E360" s="1772" t="s">
        <v>2266</v>
      </c>
      <c r="F360" s="4322" t="e">
        <f>F362</f>
        <v>#VALUE!</v>
      </c>
      <c r="G360" s="4323"/>
      <c r="H360" s="4323"/>
      <c r="I360" s="4323"/>
      <c r="J360" s="4323"/>
      <c r="K360" s="4323"/>
      <c r="L360" s="4323"/>
      <c r="M360" s="4323"/>
      <c r="N360" s="4323"/>
      <c r="O360" s="4323"/>
      <c r="P360" s="4323"/>
      <c r="Q360" s="4323"/>
      <c r="R360" s="4323"/>
      <c r="S360" s="4323"/>
      <c r="T360" s="4323"/>
      <c r="U360" s="4323"/>
      <c r="V360" s="4323"/>
      <c r="W360" s="4323"/>
      <c r="X360" s="4323"/>
      <c r="Y360" s="4323"/>
      <c r="Z360" s="4323"/>
      <c r="AA360" s="4323"/>
      <c r="AB360" s="4323"/>
      <c r="AC360" s="4323"/>
      <c r="AD360" s="4323"/>
      <c r="AE360" s="4323"/>
      <c r="AF360" s="4323"/>
      <c r="AG360" s="4323"/>
      <c r="AH360" s="4323"/>
      <c r="AI360" s="4323"/>
      <c r="AJ360" s="4323"/>
      <c r="AK360" s="4324" t="s">
        <v>2304</v>
      </c>
      <c r="AL360" s="4327" t="s">
        <v>2305</v>
      </c>
      <c r="AM360" s="4330" t="s">
        <v>2283</v>
      </c>
      <c r="AN360" s="4333" t="s">
        <v>2306</v>
      </c>
      <c r="AO360" s="4301" t="s">
        <v>2307</v>
      </c>
      <c r="AQ360" s="4302" t="s">
        <v>2308</v>
      </c>
      <c r="AR360" s="4302" t="s">
        <v>2309</v>
      </c>
    </row>
    <row r="361" spans="2:44" hidden="1">
      <c r="B361" s="4316"/>
      <c r="C361" s="4317"/>
      <c r="D361" s="4318"/>
      <c r="E361" s="1773"/>
      <c r="F361" s="1717" t="e">
        <f>DATE($F359,$G359,1)</f>
        <v>#VALUE!</v>
      </c>
      <c r="G361" s="1717" t="e">
        <f t="shared" ref="G361:AJ361" si="246">F361+1</f>
        <v>#VALUE!</v>
      </c>
      <c r="H361" s="1717" t="e">
        <f t="shared" si="246"/>
        <v>#VALUE!</v>
      </c>
      <c r="I361" s="1717" t="e">
        <f t="shared" si="246"/>
        <v>#VALUE!</v>
      </c>
      <c r="J361" s="1717" t="e">
        <f t="shared" si="246"/>
        <v>#VALUE!</v>
      </c>
      <c r="K361" s="1717" t="e">
        <f t="shared" si="246"/>
        <v>#VALUE!</v>
      </c>
      <c r="L361" s="1717" t="e">
        <f t="shared" si="246"/>
        <v>#VALUE!</v>
      </c>
      <c r="M361" s="1717" t="e">
        <f t="shared" si="246"/>
        <v>#VALUE!</v>
      </c>
      <c r="N361" s="1717" t="e">
        <f t="shared" si="246"/>
        <v>#VALUE!</v>
      </c>
      <c r="O361" s="1717" t="e">
        <f t="shared" si="246"/>
        <v>#VALUE!</v>
      </c>
      <c r="P361" s="1717" t="e">
        <f t="shared" si="246"/>
        <v>#VALUE!</v>
      </c>
      <c r="Q361" s="1717" t="e">
        <f t="shared" si="246"/>
        <v>#VALUE!</v>
      </c>
      <c r="R361" s="1717" t="e">
        <f t="shared" si="246"/>
        <v>#VALUE!</v>
      </c>
      <c r="S361" s="1717" t="e">
        <f t="shared" si="246"/>
        <v>#VALUE!</v>
      </c>
      <c r="T361" s="1717" t="e">
        <f t="shared" si="246"/>
        <v>#VALUE!</v>
      </c>
      <c r="U361" s="1717" t="e">
        <f t="shared" si="246"/>
        <v>#VALUE!</v>
      </c>
      <c r="V361" s="1717" t="e">
        <f t="shared" si="246"/>
        <v>#VALUE!</v>
      </c>
      <c r="W361" s="1717" t="e">
        <f t="shared" si="246"/>
        <v>#VALUE!</v>
      </c>
      <c r="X361" s="1717" t="e">
        <f t="shared" si="246"/>
        <v>#VALUE!</v>
      </c>
      <c r="Y361" s="1717" t="e">
        <f t="shared" si="246"/>
        <v>#VALUE!</v>
      </c>
      <c r="Z361" s="1717" t="e">
        <f t="shared" si="246"/>
        <v>#VALUE!</v>
      </c>
      <c r="AA361" s="1717" t="e">
        <f t="shared" si="246"/>
        <v>#VALUE!</v>
      </c>
      <c r="AB361" s="1717" t="e">
        <f t="shared" si="246"/>
        <v>#VALUE!</v>
      </c>
      <c r="AC361" s="1717" t="e">
        <f t="shared" si="246"/>
        <v>#VALUE!</v>
      </c>
      <c r="AD361" s="1717" t="e">
        <f t="shared" si="246"/>
        <v>#VALUE!</v>
      </c>
      <c r="AE361" s="1717" t="e">
        <f t="shared" si="246"/>
        <v>#VALUE!</v>
      </c>
      <c r="AF361" s="1717" t="e">
        <f t="shared" si="246"/>
        <v>#VALUE!</v>
      </c>
      <c r="AG361" s="1717" t="e">
        <f t="shared" si="246"/>
        <v>#VALUE!</v>
      </c>
      <c r="AH361" s="1717" t="e">
        <f t="shared" si="246"/>
        <v>#VALUE!</v>
      </c>
      <c r="AI361" s="1717" t="e">
        <f t="shared" si="246"/>
        <v>#VALUE!</v>
      </c>
      <c r="AJ361" s="1717" t="e">
        <f t="shared" si="246"/>
        <v>#VALUE!</v>
      </c>
      <c r="AK361" s="4325"/>
      <c r="AL361" s="4328"/>
      <c r="AM361" s="4331"/>
      <c r="AN361" s="4333"/>
      <c r="AO361" s="4301"/>
      <c r="AQ361" s="4302"/>
      <c r="AR361" s="4302"/>
    </row>
    <row r="362" spans="2:44">
      <c r="B362" s="4316"/>
      <c r="C362" s="4317"/>
      <c r="D362" s="4318"/>
      <c r="E362" s="1774" t="s">
        <v>2267</v>
      </c>
      <c r="F362" s="1775" t="e">
        <f>IF(EDATE(F337,1)&gt;$F$7,"",EDATE(F337,1))</f>
        <v>#VALUE!</v>
      </c>
      <c r="G362" s="1717" t="e">
        <f t="shared" ref="G362:AJ362" si="247">IF(G361&gt;$F$7,"",IF(F362=EOMONTH(DATE($F359,$G359,1),0),"",IF(F362="","",F362+1)))</f>
        <v>#VALUE!</v>
      </c>
      <c r="H362" s="1717" t="e">
        <f t="shared" si="247"/>
        <v>#VALUE!</v>
      </c>
      <c r="I362" s="1717" t="e">
        <f t="shared" si="247"/>
        <v>#VALUE!</v>
      </c>
      <c r="J362" s="1717" t="e">
        <f t="shared" si="247"/>
        <v>#VALUE!</v>
      </c>
      <c r="K362" s="1717" t="e">
        <f t="shared" si="247"/>
        <v>#VALUE!</v>
      </c>
      <c r="L362" s="1717" t="e">
        <f t="shared" si="247"/>
        <v>#VALUE!</v>
      </c>
      <c r="M362" s="1717" t="e">
        <f t="shared" si="247"/>
        <v>#VALUE!</v>
      </c>
      <c r="N362" s="1717" t="e">
        <f t="shared" si="247"/>
        <v>#VALUE!</v>
      </c>
      <c r="O362" s="1717" t="e">
        <f t="shared" si="247"/>
        <v>#VALUE!</v>
      </c>
      <c r="P362" s="1717" t="e">
        <f t="shared" si="247"/>
        <v>#VALUE!</v>
      </c>
      <c r="Q362" s="1717" t="e">
        <f t="shared" si="247"/>
        <v>#VALUE!</v>
      </c>
      <c r="R362" s="1717" t="e">
        <f t="shared" si="247"/>
        <v>#VALUE!</v>
      </c>
      <c r="S362" s="1717" t="e">
        <f t="shared" si="247"/>
        <v>#VALUE!</v>
      </c>
      <c r="T362" s="1717" t="e">
        <f t="shared" si="247"/>
        <v>#VALUE!</v>
      </c>
      <c r="U362" s="1717" t="e">
        <f t="shared" si="247"/>
        <v>#VALUE!</v>
      </c>
      <c r="V362" s="1717" t="e">
        <f t="shared" si="247"/>
        <v>#VALUE!</v>
      </c>
      <c r="W362" s="1717" t="e">
        <f t="shared" si="247"/>
        <v>#VALUE!</v>
      </c>
      <c r="X362" s="1717" t="e">
        <f t="shared" si="247"/>
        <v>#VALUE!</v>
      </c>
      <c r="Y362" s="1717" t="e">
        <f t="shared" si="247"/>
        <v>#VALUE!</v>
      </c>
      <c r="Z362" s="1717" t="e">
        <f t="shared" si="247"/>
        <v>#VALUE!</v>
      </c>
      <c r="AA362" s="1717" t="e">
        <f t="shared" si="247"/>
        <v>#VALUE!</v>
      </c>
      <c r="AB362" s="1717" t="e">
        <f t="shared" si="247"/>
        <v>#VALUE!</v>
      </c>
      <c r="AC362" s="1717" t="e">
        <f t="shared" si="247"/>
        <v>#VALUE!</v>
      </c>
      <c r="AD362" s="1717" t="e">
        <f t="shared" si="247"/>
        <v>#VALUE!</v>
      </c>
      <c r="AE362" s="1717" t="e">
        <f t="shared" si="247"/>
        <v>#VALUE!</v>
      </c>
      <c r="AF362" s="1717" t="e">
        <f t="shared" si="247"/>
        <v>#VALUE!</v>
      </c>
      <c r="AG362" s="1717" t="e">
        <f t="shared" si="247"/>
        <v>#VALUE!</v>
      </c>
      <c r="AH362" s="1717" t="e">
        <f t="shared" si="247"/>
        <v>#VALUE!</v>
      </c>
      <c r="AI362" s="1717" t="e">
        <f t="shared" si="247"/>
        <v>#VALUE!</v>
      </c>
      <c r="AJ362" s="1717" t="e">
        <f t="shared" si="247"/>
        <v>#VALUE!</v>
      </c>
      <c r="AK362" s="4325"/>
      <c r="AL362" s="4328"/>
      <c r="AM362" s="4331"/>
      <c r="AN362" s="4333"/>
      <c r="AO362" s="4301"/>
      <c r="AQ362" s="4302"/>
      <c r="AR362" s="4302"/>
    </row>
    <row r="363" spans="2:44">
      <c r="B363" s="4319"/>
      <c r="C363" s="4320"/>
      <c r="D363" s="4321"/>
      <c r="E363" s="1712" t="s">
        <v>1060</v>
      </c>
      <c r="F363" s="1776" t="str">
        <f>IFERROR(TEXT(WEEKDAY(+F362),"aaa"),"")</f>
        <v/>
      </c>
      <c r="G363" s="1776" t="str">
        <f t="shared" ref="G363:AJ363" si="248">IFERROR(TEXT(WEEKDAY(+G362),"aaa"),"")</f>
        <v/>
      </c>
      <c r="H363" s="1776" t="str">
        <f t="shared" si="248"/>
        <v/>
      </c>
      <c r="I363" s="1776" t="str">
        <f t="shared" si="248"/>
        <v/>
      </c>
      <c r="J363" s="1776" t="str">
        <f t="shared" si="248"/>
        <v/>
      </c>
      <c r="K363" s="1776" t="str">
        <f t="shared" si="248"/>
        <v/>
      </c>
      <c r="L363" s="1776" t="str">
        <f t="shared" si="248"/>
        <v/>
      </c>
      <c r="M363" s="1776" t="str">
        <f t="shared" si="248"/>
        <v/>
      </c>
      <c r="N363" s="1776" t="str">
        <f t="shared" si="248"/>
        <v/>
      </c>
      <c r="O363" s="1776" t="str">
        <f t="shared" si="248"/>
        <v/>
      </c>
      <c r="P363" s="1776" t="str">
        <f t="shared" si="248"/>
        <v/>
      </c>
      <c r="Q363" s="1776" t="str">
        <f t="shared" si="248"/>
        <v/>
      </c>
      <c r="R363" s="1776" t="str">
        <f t="shared" si="248"/>
        <v/>
      </c>
      <c r="S363" s="1776" t="str">
        <f t="shared" si="248"/>
        <v/>
      </c>
      <c r="T363" s="1776" t="str">
        <f t="shared" si="248"/>
        <v/>
      </c>
      <c r="U363" s="1776" t="str">
        <f t="shared" si="248"/>
        <v/>
      </c>
      <c r="V363" s="1776" t="str">
        <f t="shared" si="248"/>
        <v/>
      </c>
      <c r="W363" s="1776" t="str">
        <f t="shared" si="248"/>
        <v/>
      </c>
      <c r="X363" s="1776" t="str">
        <f t="shared" si="248"/>
        <v/>
      </c>
      <c r="Y363" s="1776" t="str">
        <f t="shared" si="248"/>
        <v/>
      </c>
      <c r="Z363" s="1776" t="str">
        <f t="shared" si="248"/>
        <v/>
      </c>
      <c r="AA363" s="1776" t="str">
        <f t="shared" si="248"/>
        <v/>
      </c>
      <c r="AB363" s="1776" t="str">
        <f t="shared" si="248"/>
        <v/>
      </c>
      <c r="AC363" s="1776" t="str">
        <f t="shared" si="248"/>
        <v/>
      </c>
      <c r="AD363" s="1776" t="str">
        <f t="shared" si="248"/>
        <v/>
      </c>
      <c r="AE363" s="1776" t="str">
        <f t="shared" si="248"/>
        <v/>
      </c>
      <c r="AF363" s="1776" t="str">
        <f t="shared" si="248"/>
        <v/>
      </c>
      <c r="AG363" s="1776" t="str">
        <f t="shared" si="248"/>
        <v/>
      </c>
      <c r="AH363" s="1776" t="str">
        <f t="shared" si="248"/>
        <v/>
      </c>
      <c r="AI363" s="1776" t="str">
        <f t="shared" si="248"/>
        <v/>
      </c>
      <c r="AJ363" s="1776" t="str">
        <f t="shared" si="248"/>
        <v/>
      </c>
      <c r="AK363" s="4325"/>
      <c r="AL363" s="4328"/>
      <c r="AM363" s="4331"/>
      <c r="AN363" s="4333"/>
      <c r="AO363" s="4301"/>
      <c r="AQ363" s="4302"/>
      <c r="AR363" s="4302"/>
    </row>
    <row r="364" spans="2:44" ht="21" customHeight="1">
      <c r="B364" s="1777" t="s">
        <v>2310</v>
      </c>
      <c r="C364" s="1778" t="s">
        <v>2280</v>
      </c>
      <c r="D364" s="1728" t="s">
        <v>2281</v>
      </c>
      <c r="E364" s="1729" t="s">
        <v>2270</v>
      </c>
      <c r="F364" s="1730" t="s">
        <v>2311</v>
      </c>
      <c r="G364" s="1731" t="s">
        <v>2311</v>
      </c>
      <c r="H364" s="1731" t="s">
        <v>2311</v>
      </c>
      <c r="I364" s="1731" t="s">
        <v>2311</v>
      </c>
      <c r="J364" s="1731" t="s">
        <v>2311</v>
      </c>
      <c r="K364" s="1731" t="s">
        <v>2311</v>
      </c>
      <c r="L364" s="1731" t="s">
        <v>2311</v>
      </c>
      <c r="M364" s="1731" t="s">
        <v>2311</v>
      </c>
      <c r="N364" s="1731" t="s">
        <v>2311</v>
      </c>
      <c r="O364" s="1731" t="s">
        <v>2311</v>
      </c>
      <c r="P364" s="1731" t="s">
        <v>2311</v>
      </c>
      <c r="Q364" s="1731" t="s">
        <v>2311</v>
      </c>
      <c r="R364" s="1731" t="s">
        <v>2311</v>
      </c>
      <c r="S364" s="1731" t="s">
        <v>2311</v>
      </c>
      <c r="T364" s="1731" t="s">
        <v>2311</v>
      </c>
      <c r="U364" s="1731" t="s">
        <v>2311</v>
      </c>
      <c r="V364" s="1731" t="s">
        <v>2311</v>
      </c>
      <c r="W364" s="1731" t="s">
        <v>2311</v>
      </c>
      <c r="X364" s="1731" t="s">
        <v>2311</v>
      </c>
      <c r="Y364" s="1731" t="s">
        <v>2311</v>
      </c>
      <c r="Z364" s="1731" t="s">
        <v>2311</v>
      </c>
      <c r="AA364" s="1731" t="s">
        <v>2311</v>
      </c>
      <c r="AB364" s="1731" t="s">
        <v>2311</v>
      </c>
      <c r="AC364" s="1731" t="s">
        <v>2311</v>
      </c>
      <c r="AD364" s="1731" t="s">
        <v>2311</v>
      </c>
      <c r="AE364" s="1731" t="s">
        <v>2311</v>
      </c>
      <c r="AF364" s="1731" t="s">
        <v>2311</v>
      </c>
      <c r="AG364" s="1731" t="s">
        <v>2311</v>
      </c>
      <c r="AH364" s="1731" t="s">
        <v>2311</v>
      </c>
      <c r="AI364" s="1731" t="s">
        <v>2311</v>
      </c>
      <c r="AJ364" s="1796" t="s">
        <v>2311</v>
      </c>
      <c r="AK364" s="4326"/>
      <c r="AL364" s="4329"/>
      <c r="AM364" s="4332"/>
      <c r="AN364" s="1674" t="s">
        <v>2292</v>
      </c>
      <c r="AO364" s="1673" t="s">
        <v>2293</v>
      </c>
      <c r="AQ364" s="4303"/>
      <c r="AR364" s="4303"/>
    </row>
    <row r="365" spans="2:44" ht="13.5" customHeight="1">
      <c r="B365" s="4304" t="s">
        <v>2294</v>
      </c>
      <c r="C365" s="4307" t="s">
        <v>2295</v>
      </c>
      <c r="D365" s="1732" t="s">
        <v>2296</v>
      </c>
      <c r="E365" s="1733"/>
      <c r="F365" s="1797"/>
      <c r="G365" s="1786"/>
      <c r="H365" s="1786"/>
      <c r="I365" s="1786"/>
      <c r="J365" s="1786"/>
      <c r="K365" s="1786"/>
      <c r="L365" s="1786"/>
      <c r="M365" s="1786"/>
      <c r="N365" s="1786"/>
      <c r="O365" s="1786"/>
      <c r="P365" s="1786"/>
      <c r="Q365" s="1786"/>
      <c r="R365" s="1786"/>
      <c r="S365" s="1786"/>
      <c r="T365" s="1786"/>
      <c r="U365" s="1786"/>
      <c r="V365" s="1786"/>
      <c r="W365" s="1786"/>
      <c r="X365" s="1786"/>
      <c r="Y365" s="1786"/>
      <c r="Z365" s="1786"/>
      <c r="AA365" s="1786"/>
      <c r="AB365" s="1786"/>
      <c r="AC365" s="1786"/>
      <c r="AD365" s="1786"/>
      <c r="AE365" s="1786"/>
      <c r="AF365" s="1786"/>
      <c r="AG365" s="1786"/>
      <c r="AH365" s="1786"/>
      <c r="AI365" s="1786"/>
      <c r="AJ365" s="1798"/>
      <c r="AK365" s="1737">
        <f>IF(D365="","",COUNT($F$362:$AJ$362)-AL365)</f>
        <v>0</v>
      </c>
      <c r="AL365" s="1738">
        <f>IF(D365="","",AQ365+AR365)</f>
        <v>0</v>
      </c>
      <c r="AM365" s="1738">
        <f>IF(D365="","",COUNTIF(F365:AJ365,"休"))</f>
        <v>0</v>
      </c>
      <c r="AN365" s="1705" t="str">
        <f>IF(D365="","",IFERROR(ROUND(AM365/AK365,3),""))</f>
        <v/>
      </c>
      <c r="AO365" s="4310" t="e">
        <f>ROUND(AVERAGE(AN365:AN380),3)</f>
        <v>#DIV/0!</v>
      </c>
      <c r="AQ365" s="1672">
        <f>+COUNTIF(F365:AJ365,"－")</f>
        <v>0</v>
      </c>
      <c r="AR365" s="1672">
        <f>+COUNTIF(F365:AJ365,"外")</f>
        <v>0</v>
      </c>
    </row>
    <row r="366" spans="2:44" ht="13.5" customHeight="1">
      <c r="B366" s="4305"/>
      <c r="C366" s="4308"/>
      <c r="D366" s="1739" t="s">
        <v>2297</v>
      </c>
      <c r="E366" s="1733"/>
      <c r="F366" s="1740"/>
      <c r="G366" s="1741"/>
      <c r="H366" s="1741"/>
      <c r="I366" s="1741"/>
      <c r="J366" s="1741"/>
      <c r="K366" s="1741"/>
      <c r="L366" s="1741"/>
      <c r="M366" s="1741"/>
      <c r="N366" s="1741"/>
      <c r="O366" s="1741"/>
      <c r="P366" s="1741"/>
      <c r="Q366" s="1741"/>
      <c r="R366" s="1741"/>
      <c r="S366" s="1741"/>
      <c r="T366" s="1741"/>
      <c r="U366" s="1741"/>
      <c r="V366" s="1741"/>
      <c r="W366" s="1741"/>
      <c r="X366" s="1741"/>
      <c r="Y366" s="1741"/>
      <c r="Z366" s="1741"/>
      <c r="AA366" s="1741"/>
      <c r="AB366" s="1741"/>
      <c r="AC366" s="1741"/>
      <c r="AD366" s="1741"/>
      <c r="AE366" s="1741"/>
      <c r="AF366" s="1741"/>
      <c r="AG366" s="1741"/>
      <c r="AH366" s="1741"/>
      <c r="AI366" s="1741"/>
      <c r="AJ366" s="1783"/>
      <c r="AK366" s="1737">
        <f t="shared" ref="AK366:AK370" si="249">IF(D366="","",COUNT($F$362:$AJ$362)-AL366)</f>
        <v>0</v>
      </c>
      <c r="AL366" s="1738">
        <f t="shared" ref="AL366:AL370" si="250">IF(D366="","",AQ366+AR366)</f>
        <v>0</v>
      </c>
      <c r="AM366" s="1738">
        <f t="shared" ref="AM366:AM370" si="251">IF(D366="","",COUNTIF(F366:AJ366,"休"))</f>
        <v>0</v>
      </c>
      <c r="AN366" s="1705" t="str">
        <f t="shared" ref="AN366:AN370" si="252">IF(D366="","",IFERROR(ROUND(AM366/AK366,3),""))</f>
        <v/>
      </c>
      <c r="AO366" s="4311"/>
      <c r="AQ366" s="1672">
        <f>+COUNTIF(F366:AJ366,"－")</f>
        <v>0</v>
      </c>
      <c r="AR366" s="1672">
        <f>+COUNTIF(F366:AJ366,"外")</f>
        <v>0</v>
      </c>
    </row>
    <row r="367" spans="2:44">
      <c r="B367" s="4305"/>
      <c r="C367" s="4308"/>
      <c r="D367" s="1744" t="s">
        <v>2298</v>
      </c>
      <c r="E367" s="1733"/>
      <c r="F367" s="1740"/>
      <c r="G367" s="1741"/>
      <c r="H367" s="1741"/>
      <c r="I367" s="1741"/>
      <c r="J367" s="1741"/>
      <c r="K367" s="1741"/>
      <c r="L367" s="1741"/>
      <c r="M367" s="1741"/>
      <c r="N367" s="1741"/>
      <c r="O367" s="1741"/>
      <c r="P367" s="1741"/>
      <c r="Q367" s="1741"/>
      <c r="R367" s="1741"/>
      <c r="S367" s="1741"/>
      <c r="T367" s="1741"/>
      <c r="U367" s="1741"/>
      <c r="V367" s="1741"/>
      <c r="W367" s="1741"/>
      <c r="X367" s="1741"/>
      <c r="Y367" s="1741"/>
      <c r="Z367" s="1741"/>
      <c r="AA367" s="1741"/>
      <c r="AB367" s="1741"/>
      <c r="AC367" s="1741"/>
      <c r="AD367" s="1741"/>
      <c r="AE367" s="1741"/>
      <c r="AF367" s="1741"/>
      <c r="AG367" s="1741"/>
      <c r="AH367" s="1741"/>
      <c r="AI367" s="1741"/>
      <c r="AJ367" s="1783"/>
      <c r="AK367" s="1737">
        <f t="shared" si="249"/>
        <v>0</v>
      </c>
      <c r="AL367" s="1738">
        <f t="shared" si="250"/>
        <v>0</v>
      </c>
      <c r="AM367" s="1738">
        <f t="shared" si="251"/>
        <v>0</v>
      </c>
      <c r="AN367" s="1705" t="str">
        <f t="shared" si="252"/>
        <v/>
      </c>
      <c r="AO367" s="4311"/>
      <c r="AQ367" s="1672">
        <f>+COUNTIF(F367:AJ367,"－")</f>
        <v>0</v>
      </c>
      <c r="AR367" s="1672">
        <f t="shared" ref="AR367:AR370" si="253">+COUNTIF(F367:AJ367,"外")</f>
        <v>0</v>
      </c>
    </row>
    <row r="368" spans="2:44">
      <c r="B368" s="4305"/>
      <c r="C368" s="4308"/>
      <c r="D368" s="1744" t="s">
        <v>2299</v>
      </c>
      <c r="E368" s="1711"/>
      <c r="F368" s="1740"/>
      <c r="G368" s="1741"/>
      <c r="H368" s="1741"/>
      <c r="I368" s="1741"/>
      <c r="J368" s="1741"/>
      <c r="K368" s="1741"/>
      <c r="L368" s="1741"/>
      <c r="M368" s="1741"/>
      <c r="N368" s="1741"/>
      <c r="O368" s="1741"/>
      <c r="P368" s="1741"/>
      <c r="Q368" s="1741"/>
      <c r="R368" s="1741"/>
      <c r="S368" s="1741"/>
      <c r="T368" s="1741"/>
      <c r="U368" s="1741"/>
      <c r="V368" s="1741"/>
      <c r="W368" s="1741"/>
      <c r="X368" s="1741"/>
      <c r="Y368" s="1741"/>
      <c r="Z368" s="1741"/>
      <c r="AA368" s="1741"/>
      <c r="AB368" s="1741"/>
      <c r="AC368" s="1741"/>
      <c r="AD368" s="1741"/>
      <c r="AE368" s="1741"/>
      <c r="AF368" s="1741"/>
      <c r="AG368" s="1741"/>
      <c r="AH368" s="1741"/>
      <c r="AI368" s="1741"/>
      <c r="AJ368" s="1783"/>
      <c r="AK368" s="1737">
        <f t="shared" si="249"/>
        <v>0</v>
      </c>
      <c r="AL368" s="1738">
        <f t="shared" si="250"/>
        <v>0</v>
      </c>
      <c r="AM368" s="1738">
        <f t="shared" si="251"/>
        <v>0</v>
      </c>
      <c r="AN368" s="1705" t="str">
        <f t="shared" si="252"/>
        <v/>
      </c>
      <c r="AO368" s="4311"/>
      <c r="AQ368" s="1672">
        <f>+COUNTIF(F368:AJ368,"－")</f>
        <v>0</v>
      </c>
      <c r="AR368" s="1672">
        <f t="shared" si="253"/>
        <v>0</v>
      </c>
    </row>
    <row r="369" spans="2:44">
      <c r="B369" s="4305"/>
      <c r="C369" s="4308"/>
      <c r="D369" s="1744" t="s">
        <v>2300</v>
      </c>
      <c r="E369" s="1733"/>
      <c r="F369" s="1740"/>
      <c r="G369" s="1741"/>
      <c r="H369" s="1741"/>
      <c r="I369" s="1741"/>
      <c r="J369" s="1741"/>
      <c r="K369" s="1741"/>
      <c r="L369" s="1741"/>
      <c r="M369" s="1741"/>
      <c r="N369" s="1741"/>
      <c r="O369" s="1741"/>
      <c r="P369" s="1741"/>
      <c r="Q369" s="1741"/>
      <c r="R369" s="1741"/>
      <c r="S369" s="1741"/>
      <c r="T369" s="1741"/>
      <c r="U369" s="1741"/>
      <c r="V369" s="1741"/>
      <c r="W369" s="1741"/>
      <c r="X369" s="1741"/>
      <c r="Y369" s="1741"/>
      <c r="Z369" s="1741"/>
      <c r="AA369" s="1741"/>
      <c r="AB369" s="1741"/>
      <c r="AC369" s="1741"/>
      <c r="AD369" s="1741"/>
      <c r="AE369" s="1741"/>
      <c r="AF369" s="1741"/>
      <c r="AG369" s="1741"/>
      <c r="AH369" s="1741"/>
      <c r="AI369" s="1741"/>
      <c r="AJ369" s="1783"/>
      <c r="AK369" s="1737">
        <f t="shared" si="249"/>
        <v>0</v>
      </c>
      <c r="AL369" s="1738">
        <f t="shared" si="250"/>
        <v>0</v>
      </c>
      <c r="AM369" s="1738">
        <f t="shared" si="251"/>
        <v>0</v>
      </c>
      <c r="AN369" s="1705" t="str">
        <f t="shared" si="252"/>
        <v/>
      </c>
      <c r="AO369" s="4311"/>
      <c r="AQ369" s="1672">
        <f t="shared" ref="AQ369:AQ370" si="254">+COUNTIF(F369:AJ369,"－")</f>
        <v>0</v>
      </c>
      <c r="AR369" s="1672">
        <f t="shared" si="253"/>
        <v>0</v>
      </c>
    </row>
    <row r="370" spans="2:44">
      <c r="B370" s="4306"/>
      <c r="C370" s="4309"/>
      <c r="D370" s="1745">
        <f>E$29</f>
        <v>0</v>
      </c>
      <c r="E370" s="1746"/>
      <c r="F370" s="1799"/>
      <c r="G370" s="1790"/>
      <c r="H370" s="1790"/>
      <c r="I370" s="1790"/>
      <c r="J370" s="1790"/>
      <c r="K370" s="1790"/>
      <c r="L370" s="1790"/>
      <c r="M370" s="1790"/>
      <c r="N370" s="1790"/>
      <c r="O370" s="1790"/>
      <c r="P370" s="1790"/>
      <c r="Q370" s="1790"/>
      <c r="R370" s="1790"/>
      <c r="S370" s="1790"/>
      <c r="T370" s="1790"/>
      <c r="U370" s="1790"/>
      <c r="V370" s="1790"/>
      <c r="W370" s="1790"/>
      <c r="X370" s="1790"/>
      <c r="Y370" s="1790"/>
      <c r="Z370" s="1790"/>
      <c r="AA370" s="1790"/>
      <c r="AB370" s="1790"/>
      <c r="AC370" s="1790"/>
      <c r="AD370" s="1790"/>
      <c r="AE370" s="1790"/>
      <c r="AF370" s="1790"/>
      <c r="AG370" s="1790"/>
      <c r="AH370" s="1790"/>
      <c r="AI370" s="1790"/>
      <c r="AJ370" s="1800"/>
      <c r="AK370" s="1737">
        <f t="shared" si="249"/>
        <v>0</v>
      </c>
      <c r="AL370" s="1738">
        <f t="shared" si="250"/>
        <v>0</v>
      </c>
      <c r="AM370" s="1751">
        <f t="shared" si="251"/>
        <v>0</v>
      </c>
      <c r="AN370" s="1705" t="str">
        <f t="shared" si="252"/>
        <v/>
      </c>
      <c r="AO370" s="4311"/>
      <c r="AQ370" s="1672">
        <f t="shared" si="254"/>
        <v>0</v>
      </c>
      <c r="AR370" s="1672">
        <f t="shared" si="253"/>
        <v>0</v>
      </c>
    </row>
    <row r="371" spans="2:44" ht="14.4">
      <c r="B371" s="4304" t="s">
        <v>2301</v>
      </c>
      <c r="C371" s="4307" t="s">
        <v>2302</v>
      </c>
      <c r="D371" s="1728" t="s">
        <v>2281</v>
      </c>
      <c r="E371" s="1752" t="s">
        <v>2270</v>
      </c>
      <c r="F371" s="1730" t="s">
        <v>2312</v>
      </c>
      <c r="G371" s="1731" t="s">
        <v>2312</v>
      </c>
      <c r="H371" s="1731" t="s">
        <v>2312</v>
      </c>
      <c r="I371" s="1731" t="s">
        <v>2312</v>
      </c>
      <c r="J371" s="1731" t="s">
        <v>2312</v>
      </c>
      <c r="K371" s="1731" t="s">
        <v>2312</v>
      </c>
      <c r="L371" s="1731" t="s">
        <v>2312</v>
      </c>
      <c r="M371" s="1731" t="s">
        <v>2312</v>
      </c>
      <c r="N371" s="1731" t="s">
        <v>2312</v>
      </c>
      <c r="O371" s="1731" t="s">
        <v>2312</v>
      </c>
      <c r="P371" s="1731" t="s">
        <v>2312</v>
      </c>
      <c r="Q371" s="1731" t="s">
        <v>2312</v>
      </c>
      <c r="R371" s="1731" t="s">
        <v>2312</v>
      </c>
      <c r="S371" s="1731" t="s">
        <v>2312</v>
      </c>
      <c r="T371" s="1731" t="s">
        <v>2312</v>
      </c>
      <c r="U371" s="1731" t="s">
        <v>2312</v>
      </c>
      <c r="V371" s="1731" t="s">
        <v>2312</v>
      </c>
      <c r="W371" s="1731" t="s">
        <v>2312</v>
      </c>
      <c r="X371" s="1731" t="s">
        <v>2312</v>
      </c>
      <c r="Y371" s="1731" t="s">
        <v>2312</v>
      </c>
      <c r="Z371" s="1731" t="s">
        <v>2312</v>
      </c>
      <c r="AA371" s="1731" t="s">
        <v>2312</v>
      </c>
      <c r="AB371" s="1731" t="s">
        <v>2312</v>
      </c>
      <c r="AC371" s="1731" t="s">
        <v>2312</v>
      </c>
      <c r="AD371" s="1731" t="s">
        <v>2312</v>
      </c>
      <c r="AE371" s="1731" t="s">
        <v>2312</v>
      </c>
      <c r="AF371" s="1731" t="s">
        <v>2312</v>
      </c>
      <c r="AG371" s="1731" t="s">
        <v>2312</v>
      </c>
      <c r="AH371" s="1731" t="s">
        <v>2312</v>
      </c>
      <c r="AI371" s="1731" t="s">
        <v>2312</v>
      </c>
      <c r="AJ371" s="1796" t="s">
        <v>2312</v>
      </c>
      <c r="AK371" s="1754"/>
      <c r="AL371" s="1672"/>
      <c r="AM371" s="1721"/>
      <c r="AN371" s="1755"/>
      <c r="AO371" s="4311"/>
    </row>
    <row r="372" spans="2:44">
      <c r="B372" s="4305"/>
      <c r="C372" s="4308"/>
      <c r="D372" s="1756" t="s">
        <v>2296</v>
      </c>
      <c r="E372" s="1733"/>
      <c r="F372" s="1789"/>
      <c r="G372" s="1749"/>
      <c r="H372" s="1749"/>
      <c r="I372" s="1749"/>
      <c r="J372" s="1749"/>
      <c r="K372" s="1749"/>
      <c r="L372" s="1749"/>
      <c r="M372" s="1749"/>
      <c r="N372" s="1749"/>
      <c r="O372" s="1749"/>
      <c r="P372" s="1749"/>
      <c r="Q372" s="1749"/>
      <c r="R372" s="1749"/>
      <c r="S372" s="1749"/>
      <c r="T372" s="1749"/>
      <c r="U372" s="1749"/>
      <c r="V372" s="1749"/>
      <c r="W372" s="1749"/>
      <c r="X372" s="1749"/>
      <c r="Y372" s="1749"/>
      <c r="Z372" s="1749"/>
      <c r="AA372" s="1749"/>
      <c r="AB372" s="1749"/>
      <c r="AC372" s="1749"/>
      <c r="AD372" s="1749"/>
      <c r="AE372" s="1749"/>
      <c r="AF372" s="1749"/>
      <c r="AG372" s="1749"/>
      <c r="AH372" s="1749"/>
      <c r="AI372" s="1749"/>
      <c r="AJ372" s="1801"/>
      <c r="AK372" s="1737">
        <f>IF(D372="","",COUNT($F$362:$AJ$362)-AL372)</f>
        <v>0</v>
      </c>
      <c r="AL372" s="1738">
        <f>IF(D372="","",AQ372+AR372)</f>
        <v>0</v>
      </c>
      <c r="AM372" s="1738">
        <f>IF(D372="","",COUNTIF(F372:AJ372,"休"))</f>
        <v>0</v>
      </c>
      <c r="AN372" s="1705" t="str">
        <f>IF(D372="","",IFERROR(ROUND(AM372/AK372,3),""))</f>
        <v/>
      </c>
      <c r="AO372" s="4311"/>
      <c r="AQ372" s="1672">
        <f>+COUNTIF(F372:AJ372,"－")</f>
        <v>0</v>
      </c>
      <c r="AR372" s="1672">
        <f>+COUNTIF(F372:AJ372,"外")</f>
        <v>0</v>
      </c>
    </row>
    <row r="373" spans="2:44">
      <c r="B373" s="4305"/>
      <c r="C373" s="4308"/>
      <c r="D373" s="1739" t="s">
        <v>2297</v>
      </c>
      <c r="E373" s="1757"/>
      <c r="F373" s="1740"/>
      <c r="G373" s="1741"/>
      <c r="H373" s="1741"/>
      <c r="I373" s="1741"/>
      <c r="J373" s="1741"/>
      <c r="K373" s="1741"/>
      <c r="L373" s="1741"/>
      <c r="M373" s="1741"/>
      <c r="N373" s="1741"/>
      <c r="O373" s="1741"/>
      <c r="P373" s="1741"/>
      <c r="Q373" s="1741"/>
      <c r="R373" s="1741"/>
      <c r="S373" s="1741"/>
      <c r="T373" s="1741"/>
      <c r="U373" s="1741"/>
      <c r="V373" s="1741"/>
      <c r="W373" s="1741"/>
      <c r="X373" s="1741"/>
      <c r="Y373" s="1741"/>
      <c r="Z373" s="1741"/>
      <c r="AA373" s="1741"/>
      <c r="AB373" s="1741"/>
      <c r="AC373" s="1741"/>
      <c r="AD373" s="1741"/>
      <c r="AE373" s="1741"/>
      <c r="AF373" s="1741"/>
      <c r="AG373" s="1741"/>
      <c r="AH373" s="1741"/>
      <c r="AI373" s="1741"/>
      <c r="AJ373" s="1783"/>
      <c r="AK373" s="1737">
        <f t="shared" ref="AK373:AK375" si="255">IF(D373="","",COUNT($F$362:$AJ$362)-AL373)</f>
        <v>0</v>
      </c>
      <c r="AL373" s="1738">
        <f t="shared" ref="AL373:AL375" si="256">IF(D373="","",AQ373+AR373)</f>
        <v>0</v>
      </c>
      <c r="AM373" s="1738">
        <f t="shared" ref="AM373:AM375" si="257">IF(D373="","",COUNTIF(F373:AJ373,"休"))</f>
        <v>0</v>
      </c>
      <c r="AN373" s="1705" t="str">
        <f t="shared" ref="AN373:AN375" si="258">IF(D373="","",IFERROR(ROUND(AM373/AK373,3),""))</f>
        <v/>
      </c>
      <c r="AO373" s="4311"/>
      <c r="AQ373" s="1672">
        <f>+COUNTIF(F373:AJ373,"－")</f>
        <v>0</v>
      </c>
      <c r="AR373" s="1672">
        <f>+COUNTIF(F373:AJ373,"外")</f>
        <v>0</v>
      </c>
    </row>
    <row r="374" spans="2:44">
      <c r="B374" s="4305"/>
      <c r="C374" s="4308"/>
      <c r="E374" s="1757"/>
      <c r="F374" s="1740"/>
      <c r="G374" s="1741"/>
      <c r="H374" s="1741"/>
      <c r="I374" s="1741"/>
      <c r="J374" s="1741"/>
      <c r="K374" s="1741"/>
      <c r="L374" s="1741"/>
      <c r="M374" s="1741"/>
      <c r="N374" s="1741"/>
      <c r="O374" s="1741"/>
      <c r="P374" s="1741"/>
      <c r="Q374" s="1741"/>
      <c r="R374" s="1741"/>
      <c r="S374" s="1741"/>
      <c r="T374" s="1741"/>
      <c r="U374" s="1741"/>
      <c r="V374" s="1741"/>
      <c r="W374" s="1741"/>
      <c r="X374" s="1741"/>
      <c r="Y374" s="1741"/>
      <c r="Z374" s="1741"/>
      <c r="AA374" s="1741"/>
      <c r="AB374" s="1741"/>
      <c r="AC374" s="1741"/>
      <c r="AD374" s="1741"/>
      <c r="AE374" s="1741"/>
      <c r="AF374" s="1741"/>
      <c r="AG374" s="1741"/>
      <c r="AH374" s="1741"/>
      <c r="AI374" s="1741"/>
      <c r="AJ374" s="1783"/>
      <c r="AK374" s="1737" t="str">
        <f t="shared" si="255"/>
        <v/>
      </c>
      <c r="AL374" s="1738" t="str">
        <f t="shared" si="256"/>
        <v/>
      </c>
      <c r="AM374" s="1738" t="str">
        <f t="shared" si="257"/>
        <v/>
      </c>
      <c r="AN374" s="1705" t="str">
        <f t="shared" si="258"/>
        <v/>
      </c>
      <c r="AO374" s="4311"/>
      <c r="AQ374" s="1672">
        <f>+COUNTIF(F374:AJ374,"－")</f>
        <v>0</v>
      </c>
      <c r="AR374" s="1672">
        <f>+COUNTIF(F374:AJ374,"外")</f>
        <v>0</v>
      </c>
    </row>
    <row r="375" spans="2:44">
      <c r="B375" s="4305"/>
      <c r="C375" s="4309"/>
      <c r="D375" s="1758"/>
      <c r="E375" s="1751"/>
      <c r="F375" s="1799"/>
      <c r="G375" s="1790"/>
      <c r="H375" s="1790"/>
      <c r="I375" s="1790"/>
      <c r="J375" s="1790"/>
      <c r="K375" s="1790"/>
      <c r="L375" s="1790"/>
      <c r="M375" s="1790"/>
      <c r="N375" s="1790"/>
      <c r="O375" s="1790"/>
      <c r="P375" s="1790"/>
      <c r="Q375" s="1790"/>
      <c r="R375" s="1790"/>
      <c r="S375" s="1790"/>
      <c r="T375" s="1790"/>
      <c r="U375" s="1790"/>
      <c r="V375" s="1790"/>
      <c r="W375" s="1790"/>
      <c r="X375" s="1790"/>
      <c r="Y375" s="1790"/>
      <c r="Z375" s="1790"/>
      <c r="AA375" s="1790"/>
      <c r="AB375" s="1790"/>
      <c r="AC375" s="1790"/>
      <c r="AD375" s="1790"/>
      <c r="AE375" s="1790"/>
      <c r="AF375" s="1790"/>
      <c r="AG375" s="1790"/>
      <c r="AH375" s="1790"/>
      <c r="AI375" s="1790"/>
      <c r="AJ375" s="1800"/>
      <c r="AK375" s="1737" t="str">
        <f t="shared" si="255"/>
        <v/>
      </c>
      <c r="AL375" s="1738" t="str">
        <f t="shared" si="256"/>
        <v/>
      </c>
      <c r="AM375" s="1738" t="str">
        <f t="shared" si="257"/>
        <v/>
      </c>
      <c r="AN375" s="1705" t="str">
        <f t="shared" si="258"/>
        <v/>
      </c>
      <c r="AO375" s="4311"/>
      <c r="AQ375" s="1672">
        <f>+COUNTIF(F375:AJ375,"－")</f>
        <v>0</v>
      </c>
      <c r="AR375" s="1672">
        <f>+COUNTIF(F375:AJ375,"外")</f>
        <v>0</v>
      </c>
    </row>
    <row r="376" spans="2:44" ht="14.4">
      <c r="B376" s="4305"/>
      <c r="C376" s="4307" t="s">
        <v>2303</v>
      </c>
      <c r="D376" s="1728" t="s">
        <v>2281</v>
      </c>
      <c r="E376" s="1760" t="s">
        <v>2270</v>
      </c>
      <c r="F376" s="1730" t="s">
        <v>2311</v>
      </c>
      <c r="G376" s="1731" t="s">
        <v>2311</v>
      </c>
      <c r="H376" s="1731" t="s">
        <v>2311</v>
      </c>
      <c r="I376" s="1731" t="s">
        <v>2311</v>
      </c>
      <c r="J376" s="1731" t="s">
        <v>2311</v>
      </c>
      <c r="K376" s="1731" t="s">
        <v>2311</v>
      </c>
      <c r="L376" s="1731" t="s">
        <v>2311</v>
      </c>
      <c r="M376" s="1731" t="s">
        <v>2311</v>
      </c>
      <c r="N376" s="1731" t="s">
        <v>2311</v>
      </c>
      <c r="O376" s="1731" t="s">
        <v>2311</v>
      </c>
      <c r="P376" s="1731" t="s">
        <v>2311</v>
      </c>
      <c r="Q376" s="1731" t="s">
        <v>2311</v>
      </c>
      <c r="R376" s="1731" t="s">
        <v>2311</v>
      </c>
      <c r="S376" s="1731" t="s">
        <v>2311</v>
      </c>
      <c r="T376" s="1731" t="s">
        <v>2311</v>
      </c>
      <c r="U376" s="1731" t="s">
        <v>2311</v>
      </c>
      <c r="V376" s="1731" t="s">
        <v>2311</v>
      </c>
      <c r="W376" s="1731" t="s">
        <v>2311</v>
      </c>
      <c r="X376" s="1731" t="s">
        <v>2311</v>
      </c>
      <c r="Y376" s="1731" t="s">
        <v>2311</v>
      </c>
      <c r="Z376" s="1731" t="s">
        <v>2311</v>
      </c>
      <c r="AA376" s="1731" t="s">
        <v>2311</v>
      </c>
      <c r="AB376" s="1731" t="s">
        <v>2311</v>
      </c>
      <c r="AC376" s="1731" t="s">
        <v>2311</v>
      </c>
      <c r="AD376" s="1731" t="s">
        <v>2311</v>
      </c>
      <c r="AE376" s="1731" t="s">
        <v>2311</v>
      </c>
      <c r="AF376" s="1731" t="s">
        <v>2311</v>
      </c>
      <c r="AG376" s="1731" t="s">
        <v>2311</v>
      </c>
      <c r="AH376" s="1731" t="s">
        <v>2311</v>
      </c>
      <c r="AI376" s="1731" t="s">
        <v>2311</v>
      </c>
      <c r="AJ376" s="1796" t="s">
        <v>2311</v>
      </c>
      <c r="AK376" s="1754"/>
      <c r="AL376" s="1672"/>
      <c r="AM376" s="1761"/>
      <c r="AN376" s="1755"/>
      <c r="AO376" s="4311"/>
    </row>
    <row r="377" spans="2:44">
      <c r="B377" s="4305"/>
      <c r="C377" s="4308"/>
      <c r="D377" s="1762" t="s">
        <v>2297</v>
      </c>
      <c r="E377" s="1733"/>
      <c r="F377" s="1789"/>
      <c r="G377" s="1749"/>
      <c r="H377" s="1749"/>
      <c r="I377" s="1749"/>
      <c r="J377" s="1749"/>
      <c r="K377" s="1749"/>
      <c r="L377" s="1749"/>
      <c r="M377" s="1749"/>
      <c r="N377" s="1749"/>
      <c r="O377" s="1749"/>
      <c r="P377" s="1749"/>
      <c r="Q377" s="1749"/>
      <c r="R377" s="1749"/>
      <c r="S377" s="1749"/>
      <c r="T377" s="1749"/>
      <c r="U377" s="1749"/>
      <c r="V377" s="1749"/>
      <c r="W377" s="1749"/>
      <c r="X377" s="1749"/>
      <c r="Y377" s="1749"/>
      <c r="Z377" s="1749"/>
      <c r="AA377" s="1749"/>
      <c r="AB377" s="1749"/>
      <c r="AC377" s="1749"/>
      <c r="AD377" s="1749"/>
      <c r="AE377" s="1749"/>
      <c r="AF377" s="1749"/>
      <c r="AG377" s="1749"/>
      <c r="AH377" s="1749"/>
      <c r="AI377" s="1749"/>
      <c r="AJ377" s="1801"/>
      <c r="AK377" s="1737">
        <f>IF(D377="","",COUNT($F$362:$AJ$362)-AL377)</f>
        <v>0</v>
      </c>
      <c r="AL377" s="1738">
        <f>IF(D377="","",AQ377+AR377)</f>
        <v>0</v>
      </c>
      <c r="AM377" s="1738">
        <f>IF(D377="","",COUNTIF(F377:AJ377,"休"))</f>
        <v>0</v>
      </c>
      <c r="AN377" s="1705" t="str">
        <f>IF(D377="","",IFERROR(ROUND(AM377/AK377,3),""))</f>
        <v/>
      </c>
      <c r="AO377" s="4311"/>
      <c r="AQ377" s="1672">
        <f>+COUNTIF(F377:AJ377,"－")</f>
        <v>0</v>
      </c>
      <c r="AR377" s="1672">
        <f>+COUNTIF(F377:AJ377,"外")</f>
        <v>0</v>
      </c>
    </row>
    <row r="378" spans="2:44">
      <c r="B378" s="4305"/>
      <c r="C378" s="4308"/>
      <c r="E378" s="1757"/>
      <c r="F378" s="1740"/>
      <c r="G378" s="1741"/>
      <c r="H378" s="1741"/>
      <c r="I378" s="1741"/>
      <c r="J378" s="1741"/>
      <c r="K378" s="1741"/>
      <c r="L378" s="1741"/>
      <c r="M378" s="1741"/>
      <c r="N378" s="1741"/>
      <c r="O378" s="1741"/>
      <c r="P378" s="1741"/>
      <c r="Q378" s="1741"/>
      <c r="R378" s="1741"/>
      <c r="S378" s="1741"/>
      <c r="T378" s="1741"/>
      <c r="U378" s="1741"/>
      <c r="V378" s="1741"/>
      <c r="W378" s="1741"/>
      <c r="X378" s="1741"/>
      <c r="Y378" s="1741"/>
      <c r="Z378" s="1741"/>
      <c r="AA378" s="1741"/>
      <c r="AB378" s="1741"/>
      <c r="AC378" s="1741"/>
      <c r="AD378" s="1741"/>
      <c r="AE378" s="1741"/>
      <c r="AF378" s="1741"/>
      <c r="AG378" s="1741"/>
      <c r="AH378" s="1741"/>
      <c r="AI378" s="1741"/>
      <c r="AJ378" s="1783"/>
      <c r="AK378" s="1737" t="str">
        <f t="shared" ref="AK378:AK380" si="259">IF(D378="","",COUNT($F$362:$AJ$362)-AL378)</f>
        <v/>
      </c>
      <c r="AL378" s="1738" t="str">
        <f t="shared" ref="AL378:AL380" si="260">IF(D378="","",AQ378+AR378)</f>
        <v/>
      </c>
      <c r="AM378" s="1738" t="str">
        <f t="shared" ref="AM378:AM380" si="261">IF(D378="","",COUNTIF(F378:AJ378,"休"))</f>
        <v/>
      </c>
      <c r="AN378" s="1705" t="str">
        <f t="shared" ref="AN378:AN380" si="262">IF(D378="","",IFERROR(ROUND(AM378/AK378,3),""))</f>
        <v/>
      </c>
      <c r="AO378" s="4311"/>
      <c r="AQ378" s="1672">
        <f>+COUNTIF(F378:AJ378,"－")</f>
        <v>0</v>
      </c>
      <c r="AR378" s="1672">
        <f>+COUNTIF(F378:AJ378,"外")</f>
        <v>0</v>
      </c>
    </row>
    <row r="379" spans="2:44">
      <c r="B379" s="4305"/>
      <c r="C379" s="4308"/>
      <c r="E379" s="1757"/>
      <c r="F379" s="1740"/>
      <c r="G379" s="1741"/>
      <c r="H379" s="1741"/>
      <c r="I379" s="1741"/>
      <c r="J379" s="1741"/>
      <c r="K379" s="1741"/>
      <c r="L379" s="1741"/>
      <c r="M379" s="1741"/>
      <c r="N379" s="1741"/>
      <c r="O379" s="1741"/>
      <c r="P379" s="1741"/>
      <c r="Q379" s="1741"/>
      <c r="R379" s="1741"/>
      <c r="S379" s="1741"/>
      <c r="T379" s="1741"/>
      <c r="U379" s="1741"/>
      <c r="V379" s="1741"/>
      <c r="W379" s="1741"/>
      <c r="X379" s="1741"/>
      <c r="Y379" s="1741"/>
      <c r="Z379" s="1741"/>
      <c r="AA379" s="1741"/>
      <c r="AB379" s="1741"/>
      <c r="AC379" s="1741"/>
      <c r="AD379" s="1741"/>
      <c r="AE379" s="1741"/>
      <c r="AF379" s="1741"/>
      <c r="AG379" s="1741"/>
      <c r="AH379" s="1741"/>
      <c r="AI379" s="1741"/>
      <c r="AJ379" s="1783"/>
      <c r="AK379" s="1737" t="str">
        <f t="shared" si="259"/>
        <v/>
      </c>
      <c r="AL379" s="1738" t="str">
        <f t="shared" si="260"/>
        <v/>
      </c>
      <c r="AM379" s="1738" t="str">
        <f t="shared" si="261"/>
        <v/>
      </c>
      <c r="AN379" s="1705" t="str">
        <f t="shared" si="262"/>
        <v/>
      </c>
      <c r="AO379" s="4311"/>
      <c r="AQ379" s="1672">
        <f>+COUNTIF(F379:AJ379,"－")</f>
        <v>0</v>
      </c>
      <c r="AR379" s="1672">
        <f>+COUNTIF(F379:AJ379,"外")</f>
        <v>0</v>
      </c>
    </row>
    <row r="380" spans="2:44" ht="13.8" thickBot="1">
      <c r="B380" s="4306"/>
      <c r="C380" s="4309"/>
      <c r="D380" s="1758"/>
      <c r="E380" s="1751"/>
      <c r="F380" s="1799"/>
      <c r="G380" s="1790"/>
      <c r="H380" s="1790"/>
      <c r="I380" s="1790"/>
      <c r="J380" s="1790"/>
      <c r="K380" s="1790"/>
      <c r="L380" s="1790"/>
      <c r="M380" s="1790"/>
      <c r="N380" s="1790"/>
      <c r="O380" s="1790"/>
      <c r="P380" s="1790"/>
      <c r="Q380" s="1790"/>
      <c r="R380" s="1790"/>
      <c r="S380" s="1790"/>
      <c r="T380" s="1790"/>
      <c r="U380" s="1790"/>
      <c r="V380" s="1790"/>
      <c r="W380" s="1790"/>
      <c r="X380" s="1790"/>
      <c r="Y380" s="1790"/>
      <c r="Z380" s="1790"/>
      <c r="AA380" s="1790"/>
      <c r="AB380" s="1790"/>
      <c r="AC380" s="1790"/>
      <c r="AD380" s="1790"/>
      <c r="AE380" s="1790"/>
      <c r="AF380" s="1790"/>
      <c r="AG380" s="1790"/>
      <c r="AH380" s="1790"/>
      <c r="AI380" s="1790"/>
      <c r="AJ380" s="1800"/>
      <c r="AK380" s="1766" t="str">
        <f t="shared" si="259"/>
        <v/>
      </c>
      <c r="AL380" s="1751" t="str">
        <f t="shared" si="260"/>
        <v/>
      </c>
      <c r="AM380" s="1751" t="str">
        <f t="shared" si="261"/>
        <v/>
      </c>
      <c r="AN380" s="1705" t="str">
        <f t="shared" si="262"/>
        <v/>
      </c>
      <c r="AO380" s="4312"/>
      <c r="AQ380" s="1672">
        <f>+COUNTIF(F380:AJ380,"－")</f>
        <v>0</v>
      </c>
      <c r="AR380" s="1672">
        <f>+COUNTIF(F380:AJ380,"外")</f>
        <v>0</v>
      </c>
    </row>
    <row r="381" spans="2:44" ht="13.8" thickBot="1">
      <c r="B381" s="1767"/>
      <c r="C381" s="1725"/>
      <c r="F381" s="1736"/>
      <c r="G381" s="1736"/>
      <c r="H381" s="1736"/>
      <c r="I381" s="1736"/>
      <c r="J381" s="1736"/>
      <c r="K381" s="1736"/>
      <c r="L381" s="1736"/>
      <c r="M381" s="1736"/>
      <c r="N381" s="1736"/>
      <c r="O381" s="1736"/>
      <c r="P381" s="1736"/>
      <c r="Q381" s="1736"/>
      <c r="R381" s="1736"/>
      <c r="S381" s="1736"/>
      <c r="T381" s="1736"/>
      <c r="U381" s="1736"/>
      <c r="V381" s="1736"/>
      <c r="W381" s="1736"/>
      <c r="X381" s="1736"/>
      <c r="Y381" s="1736"/>
      <c r="Z381" s="1736"/>
      <c r="AA381" s="1736"/>
      <c r="AB381" s="1736"/>
      <c r="AC381" s="1736"/>
      <c r="AD381" s="1736"/>
      <c r="AE381" s="1736"/>
      <c r="AF381" s="1736"/>
      <c r="AG381" s="1736"/>
      <c r="AH381" s="1736"/>
      <c r="AI381" s="1736"/>
      <c r="AJ381" s="1736"/>
      <c r="AK381" s="1768"/>
      <c r="AN381" s="1769" t="s">
        <v>2271</v>
      </c>
      <c r="AO381" s="1770" t="e">
        <f>IF(AO365&gt;=0.285,"OK","NG")</f>
        <v>#DIV/0!</v>
      </c>
      <c r="AQ381" s="1665"/>
      <c r="AR381" s="1665"/>
    </row>
    <row r="383" spans="2:44" hidden="1">
      <c r="F383" s="1665" t="e">
        <f>YEAR(F386)</f>
        <v>#VALUE!</v>
      </c>
      <c r="G383" s="1665" t="e">
        <f>MONTH(F386)</f>
        <v>#VALUE!</v>
      </c>
    </row>
    <row r="384" spans="2:44">
      <c r="B384" s="4313"/>
      <c r="C384" s="4314"/>
      <c r="D384" s="4315"/>
      <c r="E384" s="1772" t="s">
        <v>2266</v>
      </c>
      <c r="F384" s="4322" t="e">
        <f>F386</f>
        <v>#VALUE!</v>
      </c>
      <c r="G384" s="4323"/>
      <c r="H384" s="4323"/>
      <c r="I384" s="4323"/>
      <c r="J384" s="4323"/>
      <c r="K384" s="4323"/>
      <c r="L384" s="4323"/>
      <c r="M384" s="4323"/>
      <c r="N384" s="4323"/>
      <c r="O384" s="4323"/>
      <c r="P384" s="4323"/>
      <c r="Q384" s="4323"/>
      <c r="R384" s="4323"/>
      <c r="S384" s="4323"/>
      <c r="T384" s="4323"/>
      <c r="U384" s="4323"/>
      <c r="V384" s="4323"/>
      <c r="W384" s="4323"/>
      <c r="X384" s="4323"/>
      <c r="Y384" s="4323"/>
      <c r="Z384" s="4323"/>
      <c r="AA384" s="4323"/>
      <c r="AB384" s="4323"/>
      <c r="AC384" s="4323"/>
      <c r="AD384" s="4323"/>
      <c r="AE384" s="4323"/>
      <c r="AF384" s="4323"/>
      <c r="AG384" s="4323"/>
      <c r="AH384" s="4323"/>
      <c r="AI384" s="4323"/>
      <c r="AJ384" s="4323"/>
      <c r="AK384" s="4324" t="s">
        <v>2304</v>
      </c>
      <c r="AL384" s="4327" t="s">
        <v>2305</v>
      </c>
      <c r="AM384" s="4330" t="s">
        <v>2283</v>
      </c>
      <c r="AN384" s="4333" t="s">
        <v>2306</v>
      </c>
      <c r="AO384" s="4301" t="s">
        <v>2307</v>
      </c>
      <c r="AQ384" s="4302" t="s">
        <v>2308</v>
      </c>
      <c r="AR384" s="4302" t="s">
        <v>2309</v>
      </c>
    </row>
    <row r="385" spans="2:44" hidden="1">
      <c r="B385" s="4316"/>
      <c r="C385" s="4317"/>
      <c r="D385" s="4318"/>
      <c r="E385" s="1773"/>
      <c r="F385" s="1717" t="e">
        <f>DATE($F383,$G383,1)</f>
        <v>#VALUE!</v>
      </c>
      <c r="G385" s="1717" t="e">
        <f t="shared" ref="G385:AJ385" si="263">F385+1</f>
        <v>#VALUE!</v>
      </c>
      <c r="H385" s="1717" t="e">
        <f t="shared" si="263"/>
        <v>#VALUE!</v>
      </c>
      <c r="I385" s="1717" t="e">
        <f t="shared" si="263"/>
        <v>#VALUE!</v>
      </c>
      <c r="J385" s="1717" t="e">
        <f t="shared" si="263"/>
        <v>#VALUE!</v>
      </c>
      <c r="K385" s="1717" t="e">
        <f t="shared" si="263"/>
        <v>#VALUE!</v>
      </c>
      <c r="L385" s="1717" t="e">
        <f t="shared" si="263"/>
        <v>#VALUE!</v>
      </c>
      <c r="M385" s="1717" t="e">
        <f t="shared" si="263"/>
        <v>#VALUE!</v>
      </c>
      <c r="N385" s="1717" t="e">
        <f t="shared" si="263"/>
        <v>#VALUE!</v>
      </c>
      <c r="O385" s="1717" t="e">
        <f t="shared" si="263"/>
        <v>#VALUE!</v>
      </c>
      <c r="P385" s="1717" t="e">
        <f t="shared" si="263"/>
        <v>#VALUE!</v>
      </c>
      <c r="Q385" s="1717" t="e">
        <f t="shared" si="263"/>
        <v>#VALUE!</v>
      </c>
      <c r="R385" s="1717" t="e">
        <f t="shared" si="263"/>
        <v>#VALUE!</v>
      </c>
      <c r="S385" s="1717" t="e">
        <f t="shared" si="263"/>
        <v>#VALUE!</v>
      </c>
      <c r="T385" s="1717" t="e">
        <f t="shared" si="263"/>
        <v>#VALUE!</v>
      </c>
      <c r="U385" s="1717" t="e">
        <f t="shared" si="263"/>
        <v>#VALUE!</v>
      </c>
      <c r="V385" s="1717" t="e">
        <f t="shared" si="263"/>
        <v>#VALUE!</v>
      </c>
      <c r="W385" s="1717" t="e">
        <f t="shared" si="263"/>
        <v>#VALUE!</v>
      </c>
      <c r="X385" s="1717" t="e">
        <f t="shared" si="263"/>
        <v>#VALUE!</v>
      </c>
      <c r="Y385" s="1717" t="e">
        <f t="shared" si="263"/>
        <v>#VALUE!</v>
      </c>
      <c r="Z385" s="1717" t="e">
        <f t="shared" si="263"/>
        <v>#VALUE!</v>
      </c>
      <c r="AA385" s="1717" t="e">
        <f t="shared" si="263"/>
        <v>#VALUE!</v>
      </c>
      <c r="AB385" s="1717" t="e">
        <f t="shared" si="263"/>
        <v>#VALUE!</v>
      </c>
      <c r="AC385" s="1717" t="e">
        <f t="shared" si="263"/>
        <v>#VALUE!</v>
      </c>
      <c r="AD385" s="1717" t="e">
        <f t="shared" si="263"/>
        <v>#VALUE!</v>
      </c>
      <c r="AE385" s="1717" t="e">
        <f t="shared" si="263"/>
        <v>#VALUE!</v>
      </c>
      <c r="AF385" s="1717" t="e">
        <f t="shared" si="263"/>
        <v>#VALUE!</v>
      </c>
      <c r="AG385" s="1717" t="e">
        <f t="shared" si="263"/>
        <v>#VALUE!</v>
      </c>
      <c r="AH385" s="1717" t="e">
        <f t="shared" si="263"/>
        <v>#VALUE!</v>
      </c>
      <c r="AI385" s="1717" t="e">
        <f t="shared" si="263"/>
        <v>#VALUE!</v>
      </c>
      <c r="AJ385" s="1717" t="e">
        <f t="shared" si="263"/>
        <v>#VALUE!</v>
      </c>
      <c r="AK385" s="4325"/>
      <c r="AL385" s="4328"/>
      <c r="AM385" s="4331"/>
      <c r="AN385" s="4333"/>
      <c r="AO385" s="4301"/>
      <c r="AQ385" s="4302"/>
      <c r="AR385" s="4302"/>
    </row>
    <row r="386" spans="2:44">
      <c r="B386" s="4316"/>
      <c r="C386" s="4317"/>
      <c r="D386" s="4318"/>
      <c r="E386" s="1774" t="s">
        <v>2267</v>
      </c>
      <c r="F386" s="1775" t="e">
        <f>IF(EDATE(F361,1)&gt;$F$7,"",EDATE(F361,1))</f>
        <v>#VALUE!</v>
      </c>
      <c r="G386" s="1717" t="e">
        <f t="shared" ref="G386:AJ386" si="264">IF(G385&gt;$F$7,"",IF(F386=EOMONTH(DATE($F383,$G383,1),0),"",IF(F386="","",F386+1)))</f>
        <v>#VALUE!</v>
      </c>
      <c r="H386" s="1717" t="e">
        <f t="shared" si="264"/>
        <v>#VALUE!</v>
      </c>
      <c r="I386" s="1717" t="e">
        <f t="shared" si="264"/>
        <v>#VALUE!</v>
      </c>
      <c r="J386" s="1717" t="e">
        <f t="shared" si="264"/>
        <v>#VALUE!</v>
      </c>
      <c r="K386" s="1717" t="e">
        <f t="shared" si="264"/>
        <v>#VALUE!</v>
      </c>
      <c r="L386" s="1717" t="e">
        <f t="shared" si="264"/>
        <v>#VALUE!</v>
      </c>
      <c r="M386" s="1717" t="e">
        <f t="shared" si="264"/>
        <v>#VALUE!</v>
      </c>
      <c r="N386" s="1717" t="e">
        <f t="shared" si="264"/>
        <v>#VALUE!</v>
      </c>
      <c r="O386" s="1717" t="e">
        <f t="shared" si="264"/>
        <v>#VALUE!</v>
      </c>
      <c r="P386" s="1717" t="e">
        <f t="shared" si="264"/>
        <v>#VALUE!</v>
      </c>
      <c r="Q386" s="1717" t="e">
        <f t="shared" si="264"/>
        <v>#VALUE!</v>
      </c>
      <c r="R386" s="1717" t="e">
        <f t="shared" si="264"/>
        <v>#VALUE!</v>
      </c>
      <c r="S386" s="1717" t="e">
        <f t="shared" si="264"/>
        <v>#VALUE!</v>
      </c>
      <c r="T386" s="1717" t="e">
        <f t="shared" si="264"/>
        <v>#VALUE!</v>
      </c>
      <c r="U386" s="1717" t="e">
        <f t="shared" si="264"/>
        <v>#VALUE!</v>
      </c>
      <c r="V386" s="1717" t="e">
        <f t="shared" si="264"/>
        <v>#VALUE!</v>
      </c>
      <c r="W386" s="1717" t="e">
        <f t="shared" si="264"/>
        <v>#VALUE!</v>
      </c>
      <c r="X386" s="1717" t="e">
        <f t="shared" si="264"/>
        <v>#VALUE!</v>
      </c>
      <c r="Y386" s="1717" t="e">
        <f t="shared" si="264"/>
        <v>#VALUE!</v>
      </c>
      <c r="Z386" s="1717" t="e">
        <f t="shared" si="264"/>
        <v>#VALUE!</v>
      </c>
      <c r="AA386" s="1717" t="e">
        <f t="shared" si="264"/>
        <v>#VALUE!</v>
      </c>
      <c r="AB386" s="1717" t="e">
        <f t="shared" si="264"/>
        <v>#VALUE!</v>
      </c>
      <c r="AC386" s="1717" t="e">
        <f t="shared" si="264"/>
        <v>#VALUE!</v>
      </c>
      <c r="AD386" s="1717" t="e">
        <f t="shared" si="264"/>
        <v>#VALUE!</v>
      </c>
      <c r="AE386" s="1717" t="e">
        <f t="shared" si="264"/>
        <v>#VALUE!</v>
      </c>
      <c r="AF386" s="1717" t="e">
        <f t="shared" si="264"/>
        <v>#VALUE!</v>
      </c>
      <c r="AG386" s="1717" t="e">
        <f t="shared" si="264"/>
        <v>#VALUE!</v>
      </c>
      <c r="AH386" s="1717" t="e">
        <f t="shared" si="264"/>
        <v>#VALUE!</v>
      </c>
      <c r="AI386" s="1717" t="e">
        <f t="shared" si="264"/>
        <v>#VALUE!</v>
      </c>
      <c r="AJ386" s="1717" t="e">
        <f t="shared" si="264"/>
        <v>#VALUE!</v>
      </c>
      <c r="AK386" s="4325"/>
      <c r="AL386" s="4328"/>
      <c r="AM386" s="4331"/>
      <c r="AN386" s="4333"/>
      <c r="AO386" s="4301"/>
      <c r="AQ386" s="4302"/>
      <c r="AR386" s="4302"/>
    </row>
    <row r="387" spans="2:44">
      <c r="B387" s="4319"/>
      <c r="C387" s="4320"/>
      <c r="D387" s="4321"/>
      <c r="E387" s="1712" t="s">
        <v>1060</v>
      </c>
      <c r="F387" s="1776" t="str">
        <f>IFERROR(TEXT(WEEKDAY(+F386),"aaa"),"")</f>
        <v/>
      </c>
      <c r="G387" s="1776" t="str">
        <f t="shared" ref="G387:AJ387" si="265">IFERROR(TEXT(WEEKDAY(+G386),"aaa"),"")</f>
        <v/>
      </c>
      <c r="H387" s="1776" t="str">
        <f t="shared" si="265"/>
        <v/>
      </c>
      <c r="I387" s="1776" t="str">
        <f t="shared" si="265"/>
        <v/>
      </c>
      <c r="J387" s="1776" t="str">
        <f t="shared" si="265"/>
        <v/>
      </c>
      <c r="K387" s="1776" t="str">
        <f t="shared" si="265"/>
        <v/>
      </c>
      <c r="L387" s="1776" t="str">
        <f t="shared" si="265"/>
        <v/>
      </c>
      <c r="M387" s="1776" t="str">
        <f t="shared" si="265"/>
        <v/>
      </c>
      <c r="N387" s="1776" t="str">
        <f t="shared" si="265"/>
        <v/>
      </c>
      <c r="O387" s="1776" t="str">
        <f t="shared" si="265"/>
        <v/>
      </c>
      <c r="P387" s="1776" t="str">
        <f t="shared" si="265"/>
        <v/>
      </c>
      <c r="Q387" s="1776" t="str">
        <f t="shared" si="265"/>
        <v/>
      </c>
      <c r="R387" s="1776" t="str">
        <f t="shared" si="265"/>
        <v/>
      </c>
      <c r="S387" s="1776" t="str">
        <f t="shared" si="265"/>
        <v/>
      </c>
      <c r="T387" s="1776" t="str">
        <f t="shared" si="265"/>
        <v/>
      </c>
      <c r="U387" s="1776" t="str">
        <f t="shared" si="265"/>
        <v/>
      </c>
      <c r="V387" s="1776" t="str">
        <f t="shared" si="265"/>
        <v/>
      </c>
      <c r="W387" s="1776" t="str">
        <f t="shared" si="265"/>
        <v/>
      </c>
      <c r="X387" s="1776" t="str">
        <f t="shared" si="265"/>
        <v/>
      </c>
      <c r="Y387" s="1776" t="str">
        <f t="shared" si="265"/>
        <v/>
      </c>
      <c r="Z387" s="1776" t="str">
        <f t="shared" si="265"/>
        <v/>
      </c>
      <c r="AA387" s="1776" t="str">
        <f t="shared" si="265"/>
        <v/>
      </c>
      <c r="AB387" s="1776" t="str">
        <f t="shared" si="265"/>
        <v/>
      </c>
      <c r="AC387" s="1776" t="str">
        <f t="shared" si="265"/>
        <v/>
      </c>
      <c r="AD387" s="1776" t="str">
        <f t="shared" si="265"/>
        <v/>
      </c>
      <c r="AE387" s="1776" t="str">
        <f t="shared" si="265"/>
        <v/>
      </c>
      <c r="AF387" s="1776" t="str">
        <f t="shared" si="265"/>
        <v/>
      </c>
      <c r="AG387" s="1776" t="str">
        <f t="shared" si="265"/>
        <v/>
      </c>
      <c r="AH387" s="1776" t="str">
        <f t="shared" si="265"/>
        <v/>
      </c>
      <c r="AI387" s="1776" t="str">
        <f t="shared" si="265"/>
        <v/>
      </c>
      <c r="AJ387" s="1776" t="str">
        <f t="shared" si="265"/>
        <v/>
      </c>
      <c r="AK387" s="4325"/>
      <c r="AL387" s="4328"/>
      <c r="AM387" s="4331"/>
      <c r="AN387" s="4333"/>
      <c r="AO387" s="4301"/>
      <c r="AQ387" s="4302"/>
      <c r="AR387" s="4302"/>
    </row>
    <row r="388" spans="2:44" ht="21" customHeight="1">
      <c r="B388" s="1777" t="s">
        <v>2310</v>
      </c>
      <c r="C388" s="1778" t="s">
        <v>2280</v>
      </c>
      <c r="D388" s="1728" t="s">
        <v>2281</v>
      </c>
      <c r="E388" s="1729" t="s">
        <v>2270</v>
      </c>
      <c r="F388" s="1730" t="s">
        <v>2311</v>
      </c>
      <c r="G388" s="1731" t="s">
        <v>2311</v>
      </c>
      <c r="H388" s="1731" t="s">
        <v>2311</v>
      </c>
      <c r="I388" s="1731" t="s">
        <v>2311</v>
      </c>
      <c r="J388" s="1731" t="s">
        <v>2311</v>
      </c>
      <c r="K388" s="1731" t="s">
        <v>2311</v>
      </c>
      <c r="L388" s="1731" t="s">
        <v>2311</v>
      </c>
      <c r="M388" s="1731" t="s">
        <v>2311</v>
      </c>
      <c r="N388" s="1731" t="s">
        <v>2311</v>
      </c>
      <c r="O388" s="1731" t="s">
        <v>2311</v>
      </c>
      <c r="P388" s="1731" t="s">
        <v>2311</v>
      </c>
      <c r="Q388" s="1731" t="s">
        <v>2311</v>
      </c>
      <c r="R388" s="1731" t="s">
        <v>2311</v>
      </c>
      <c r="S388" s="1731" t="s">
        <v>2311</v>
      </c>
      <c r="T388" s="1731" t="s">
        <v>2311</v>
      </c>
      <c r="U388" s="1731" t="s">
        <v>2311</v>
      </c>
      <c r="V388" s="1731" t="s">
        <v>2311</v>
      </c>
      <c r="W388" s="1731" t="s">
        <v>2311</v>
      </c>
      <c r="X388" s="1731" t="s">
        <v>2311</v>
      </c>
      <c r="Y388" s="1731" t="s">
        <v>2311</v>
      </c>
      <c r="Z388" s="1731" t="s">
        <v>2311</v>
      </c>
      <c r="AA388" s="1731" t="s">
        <v>2311</v>
      </c>
      <c r="AB388" s="1731" t="s">
        <v>2311</v>
      </c>
      <c r="AC388" s="1731" t="s">
        <v>2311</v>
      </c>
      <c r="AD388" s="1731" t="s">
        <v>2311</v>
      </c>
      <c r="AE388" s="1731" t="s">
        <v>2311</v>
      </c>
      <c r="AF388" s="1731" t="s">
        <v>2311</v>
      </c>
      <c r="AG388" s="1731" t="s">
        <v>2311</v>
      </c>
      <c r="AH388" s="1731" t="s">
        <v>2311</v>
      </c>
      <c r="AI388" s="1731" t="s">
        <v>2311</v>
      </c>
      <c r="AJ388" s="1796" t="s">
        <v>2311</v>
      </c>
      <c r="AK388" s="4326"/>
      <c r="AL388" s="4329"/>
      <c r="AM388" s="4332"/>
      <c r="AN388" s="1674" t="s">
        <v>2292</v>
      </c>
      <c r="AO388" s="1673" t="s">
        <v>2293</v>
      </c>
      <c r="AQ388" s="4303"/>
      <c r="AR388" s="4303"/>
    </row>
    <row r="389" spans="2:44" ht="13.5" customHeight="1">
      <c r="B389" s="4304" t="s">
        <v>2294</v>
      </c>
      <c r="C389" s="4307" t="s">
        <v>2295</v>
      </c>
      <c r="D389" s="1732" t="s">
        <v>2296</v>
      </c>
      <c r="E389" s="1733"/>
      <c r="F389" s="1797"/>
      <c r="G389" s="1786"/>
      <c r="H389" s="1786"/>
      <c r="I389" s="1786"/>
      <c r="J389" s="1786"/>
      <c r="K389" s="1786"/>
      <c r="L389" s="1786"/>
      <c r="M389" s="1786"/>
      <c r="N389" s="1786"/>
      <c r="O389" s="1786"/>
      <c r="P389" s="1786"/>
      <c r="Q389" s="1786"/>
      <c r="R389" s="1786"/>
      <c r="S389" s="1786"/>
      <c r="T389" s="1786"/>
      <c r="U389" s="1786"/>
      <c r="V389" s="1786"/>
      <c r="W389" s="1786"/>
      <c r="X389" s="1786"/>
      <c r="Y389" s="1786"/>
      <c r="Z389" s="1786"/>
      <c r="AA389" s="1786"/>
      <c r="AB389" s="1786"/>
      <c r="AC389" s="1786"/>
      <c r="AD389" s="1786"/>
      <c r="AE389" s="1786"/>
      <c r="AF389" s="1786"/>
      <c r="AG389" s="1786"/>
      <c r="AH389" s="1786"/>
      <c r="AI389" s="1786"/>
      <c r="AJ389" s="1798"/>
      <c r="AK389" s="1737">
        <f>IF(D389="","",COUNT($F$386:$AJ$386)-AL389)</f>
        <v>0</v>
      </c>
      <c r="AL389" s="1738">
        <f>IF(D389="","",AQ389+AR389)</f>
        <v>0</v>
      </c>
      <c r="AM389" s="1738">
        <f>IF(D389="","",COUNTIF(F389:AJ389,"休"))</f>
        <v>0</v>
      </c>
      <c r="AN389" s="1705" t="str">
        <f>IF(D389="","",IFERROR(ROUND(AM389/AK389,3),""))</f>
        <v/>
      </c>
      <c r="AO389" s="4310" t="e">
        <f>ROUND(AVERAGE(AN389:AN404),3)</f>
        <v>#DIV/0!</v>
      </c>
      <c r="AQ389" s="1672">
        <f>+COUNTIF(F389:AJ389,"－")</f>
        <v>0</v>
      </c>
      <c r="AR389" s="1672">
        <f>+COUNTIF(F389:AJ389,"外")</f>
        <v>0</v>
      </c>
    </row>
    <row r="390" spans="2:44" ht="13.5" customHeight="1">
      <c r="B390" s="4305"/>
      <c r="C390" s="4308"/>
      <c r="D390" s="1739" t="s">
        <v>2297</v>
      </c>
      <c r="E390" s="1733"/>
      <c r="F390" s="1740"/>
      <c r="G390" s="1741"/>
      <c r="H390" s="1741"/>
      <c r="I390" s="1741"/>
      <c r="J390" s="1741"/>
      <c r="K390" s="1741"/>
      <c r="L390" s="1741"/>
      <c r="M390" s="1741"/>
      <c r="N390" s="1741"/>
      <c r="O390" s="1741"/>
      <c r="P390" s="1741"/>
      <c r="Q390" s="1741"/>
      <c r="R390" s="1741"/>
      <c r="S390" s="1741"/>
      <c r="T390" s="1741"/>
      <c r="U390" s="1741"/>
      <c r="V390" s="1741"/>
      <c r="W390" s="1741"/>
      <c r="X390" s="1741"/>
      <c r="Y390" s="1741"/>
      <c r="Z390" s="1741"/>
      <c r="AA390" s="1741"/>
      <c r="AB390" s="1741"/>
      <c r="AC390" s="1741"/>
      <c r="AD390" s="1741"/>
      <c r="AE390" s="1741"/>
      <c r="AF390" s="1741"/>
      <c r="AG390" s="1741"/>
      <c r="AH390" s="1741"/>
      <c r="AI390" s="1741"/>
      <c r="AJ390" s="1783"/>
      <c r="AK390" s="1737">
        <f t="shared" ref="AK390:AK394" si="266">IF(D390="","",COUNT($F$386:$AJ$386)-AL390)</f>
        <v>0</v>
      </c>
      <c r="AL390" s="1738">
        <f t="shared" ref="AL390:AL394" si="267">IF(D390="","",AQ390+AR390)</f>
        <v>0</v>
      </c>
      <c r="AM390" s="1738">
        <f t="shared" ref="AM390:AM394" si="268">IF(D390="","",COUNTIF(F390:AJ390,"休"))</f>
        <v>0</v>
      </c>
      <c r="AN390" s="1705" t="str">
        <f t="shared" ref="AN390:AN394" si="269">IF(D390="","",IFERROR(ROUND(AM390/AK390,3),""))</f>
        <v/>
      </c>
      <c r="AO390" s="4311"/>
      <c r="AQ390" s="1672">
        <f>+COUNTIF(F390:AJ390,"－")</f>
        <v>0</v>
      </c>
      <c r="AR390" s="1672">
        <f>+COUNTIF(F390:AJ390,"外")</f>
        <v>0</v>
      </c>
    </row>
    <row r="391" spans="2:44">
      <c r="B391" s="4305"/>
      <c r="C391" s="4308"/>
      <c r="D391" s="1744" t="s">
        <v>2298</v>
      </c>
      <c r="E391" s="1733"/>
      <c r="F391" s="1740"/>
      <c r="G391" s="1741"/>
      <c r="H391" s="1741"/>
      <c r="I391" s="1741"/>
      <c r="J391" s="1741"/>
      <c r="K391" s="1741"/>
      <c r="L391" s="1741"/>
      <c r="M391" s="1741"/>
      <c r="N391" s="1741"/>
      <c r="O391" s="1741"/>
      <c r="P391" s="1741"/>
      <c r="Q391" s="1741"/>
      <c r="R391" s="1741"/>
      <c r="S391" s="1741"/>
      <c r="T391" s="1741"/>
      <c r="U391" s="1741"/>
      <c r="V391" s="1741"/>
      <c r="W391" s="1741"/>
      <c r="X391" s="1741"/>
      <c r="Y391" s="1741"/>
      <c r="Z391" s="1741"/>
      <c r="AA391" s="1741"/>
      <c r="AB391" s="1741"/>
      <c r="AC391" s="1741"/>
      <c r="AD391" s="1741"/>
      <c r="AE391" s="1741"/>
      <c r="AF391" s="1741"/>
      <c r="AG391" s="1741"/>
      <c r="AH391" s="1741"/>
      <c r="AI391" s="1741"/>
      <c r="AJ391" s="1783"/>
      <c r="AK391" s="1737">
        <f t="shared" si="266"/>
        <v>0</v>
      </c>
      <c r="AL391" s="1738">
        <f t="shared" si="267"/>
        <v>0</v>
      </c>
      <c r="AM391" s="1738">
        <f t="shared" si="268"/>
        <v>0</v>
      </c>
      <c r="AN391" s="1705" t="str">
        <f t="shared" si="269"/>
        <v/>
      </c>
      <c r="AO391" s="4311"/>
      <c r="AQ391" s="1672">
        <f>+COUNTIF(F391:AJ391,"－")</f>
        <v>0</v>
      </c>
      <c r="AR391" s="1672">
        <f t="shared" ref="AR391:AR394" si="270">+COUNTIF(F391:AJ391,"外")</f>
        <v>0</v>
      </c>
    </row>
    <row r="392" spans="2:44">
      <c r="B392" s="4305"/>
      <c r="C392" s="4308"/>
      <c r="D392" s="1744" t="s">
        <v>2299</v>
      </c>
      <c r="E392" s="1711"/>
      <c r="F392" s="1740"/>
      <c r="G392" s="1741"/>
      <c r="H392" s="1741"/>
      <c r="I392" s="1741"/>
      <c r="J392" s="1741"/>
      <c r="K392" s="1741"/>
      <c r="L392" s="1741"/>
      <c r="M392" s="1741"/>
      <c r="N392" s="1741"/>
      <c r="O392" s="1741"/>
      <c r="P392" s="1741"/>
      <c r="Q392" s="1741"/>
      <c r="R392" s="1741"/>
      <c r="S392" s="1741"/>
      <c r="T392" s="1741"/>
      <c r="U392" s="1741"/>
      <c r="V392" s="1741"/>
      <c r="W392" s="1741"/>
      <c r="X392" s="1741"/>
      <c r="Y392" s="1741"/>
      <c r="Z392" s="1741"/>
      <c r="AA392" s="1741"/>
      <c r="AB392" s="1741"/>
      <c r="AC392" s="1741"/>
      <c r="AD392" s="1741"/>
      <c r="AE392" s="1741"/>
      <c r="AF392" s="1741"/>
      <c r="AG392" s="1741"/>
      <c r="AH392" s="1741"/>
      <c r="AI392" s="1741"/>
      <c r="AJ392" s="1783"/>
      <c r="AK392" s="1737">
        <f t="shared" si="266"/>
        <v>0</v>
      </c>
      <c r="AL392" s="1738">
        <f t="shared" si="267"/>
        <v>0</v>
      </c>
      <c r="AM392" s="1738">
        <f t="shared" si="268"/>
        <v>0</v>
      </c>
      <c r="AN392" s="1705" t="str">
        <f t="shared" si="269"/>
        <v/>
      </c>
      <c r="AO392" s="4311"/>
      <c r="AQ392" s="1672">
        <f>+COUNTIF(F392:AJ392,"－")</f>
        <v>0</v>
      </c>
      <c r="AR392" s="1672">
        <f t="shared" si="270"/>
        <v>0</v>
      </c>
    </row>
    <row r="393" spans="2:44">
      <c r="B393" s="4305"/>
      <c r="C393" s="4308"/>
      <c r="D393" s="1744" t="s">
        <v>2300</v>
      </c>
      <c r="E393" s="1733"/>
      <c r="F393" s="1740"/>
      <c r="G393" s="1741"/>
      <c r="H393" s="1741"/>
      <c r="I393" s="1741"/>
      <c r="J393" s="1741"/>
      <c r="K393" s="1741"/>
      <c r="L393" s="1741"/>
      <c r="M393" s="1741"/>
      <c r="N393" s="1741"/>
      <c r="O393" s="1741"/>
      <c r="P393" s="1741"/>
      <c r="Q393" s="1741"/>
      <c r="R393" s="1741"/>
      <c r="S393" s="1741"/>
      <c r="T393" s="1741"/>
      <c r="U393" s="1741"/>
      <c r="V393" s="1741"/>
      <c r="W393" s="1741"/>
      <c r="X393" s="1741"/>
      <c r="Y393" s="1741"/>
      <c r="Z393" s="1741"/>
      <c r="AA393" s="1741"/>
      <c r="AB393" s="1741"/>
      <c r="AC393" s="1741"/>
      <c r="AD393" s="1741"/>
      <c r="AE393" s="1741"/>
      <c r="AF393" s="1741"/>
      <c r="AG393" s="1741"/>
      <c r="AH393" s="1741"/>
      <c r="AI393" s="1741"/>
      <c r="AJ393" s="1783"/>
      <c r="AK393" s="1737">
        <f t="shared" si="266"/>
        <v>0</v>
      </c>
      <c r="AL393" s="1738">
        <f t="shared" si="267"/>
        <v>0</v>
      </c>
      <c r="AM393" s="1738">
        <f t="shared" si="268"/>
        <v>0</v>
      </c>
      <c r="AN393" s="1705" t="str">
        <f t="shared" si="269"/>
        <v/>
      </c>
      <c r="AO393" s="4311"/>
      <c r="AQ393" s="1672">
        <f t="shared" ref="AQ393:AQ394" si="271">+COUNTIF(F393:AJ393,"－")</f>
        <v>0</v>
      </c>
      <c r="AR393" s="1672">
        <f t="shared" si="270"/>
        <v>0</v>
      </c>
    </row>
    <row r="394" spans="2:44">
      <c r="B394" s="4306"/>
      <c r="C394" s="4309"/>
      <c r="D394" s="1745">
        <f>E$29</f>
        <v>0</v>
      </c>
      <c r="E394" s="1746"/>
      <c r="F394" s="1799"/>
      <c r="G394" s="1790"/>
      <c r="H394" s="1790"/>
      <c r="I394" s="1790"/>
      <c r="J394" s="1790"/>
      <c r="K394" s="1790"/>
      <c r="L394" s="1790"/>
      <c r="M394" s="1790"/>
      <c r="N394" s="1790"/>
      <c r="O394" s="1790"/>
      <c r="P394" s="1790"/>
      <c r="Q394" s="1790"/>
      <c r="R394" s="1790"/>
      <c r="S394" s="1790"/>
      <c r="T394" s="1790"/>
      <c r="U394" s="1790"/>
      <c r="V394" s="1790"/>
      <c r="W394" s="1790"/>
      <c r="X394" s="1790"/>
      <c r="Y394" s="1790"/>
      <c r="Z394" s="1790"/>
      <c r="AA394" s="1790"/>
      <c r="AB394" s="1790"/>
      <c r="AC394" s="1790"/>
      <c r="AD394" s="1790"/>
      <c r="AE394" s="1790"/>
      <c r="AF394" s="1790"/>
      <c r="AG394" s="1790"/>
      <c r="AH394" s="1790"/>
      <c r="AI394" s="1790"/>
      <c r="AJ394" s="1800"/>
      <c r="AK394" s="1737">
        <f t="shared" si="266"/>
        <v>0</v>
      </c>
      <c r="AL394" s="1738">
        <f t="shared" si="267"/>
        <v>0</v>
      </c>
      <c r="AM394" s="1751">
        <f t="shared" si="268"/>
        <v>0</v>
      </c>
      <c r="AN394" s="1705" t="str">
        <f t="shared" si="269"/>
        <v/>
      </c>
      <c r="AO394" s="4311"/>
      <c r="AQ394" s="1672">
        <f t="shared" si="271"/>
        <v>0</v>
      </c>
      <c r="AR394" s="1672">
        <f t="shared" si="270"/>
        <v>0</v>
      </c>
    </row>
    <row r="395" spans="2:44" ht="14.4">
      <c r="B395" s="4304" t="s">
        <v>2301</v>
      </c>
      <c r="C395" s="4307" t="s">
        <v>2302</v>
      </c>
      <c r="D395" s="1728" t="s">
        <v>2281</v>
      </c>
      <c r="E395" s="1752" t="s">
        <v>2270</v>
      </c>
      <c r="F395" s="1730" t="s">
        <v>2312</v>
      </c>
      <c r="G395" s="1731" t="s">
        <v>2312</v>
      </c>
      <c r="H395" s="1731" t="s">
        <v>2312</v>
      </c>
      <c r="I395" s="1731" t="s">
        <v>2312</v>
      </c>
      <c r="J395" s="1731" t="s">
        <v>2312</v>
      </c>
      <c r="K395" s="1731" t="s">
        <v>2312</v>
      </c>
      <c r="L395" s="1731" t="s">
        <v>2312</v>
      </c>
      <c r="M395" s="1731" t="s">
        <v>2312</v>
      </c>
      <c r="N395" s="1731" t="s">
        <v>2312</v>
      </c>
      <c r="O395" s="1731" t="s">
        <v>2312</v>
      </c>
      <c r="P395" s="1731" t="s">
        <v>2312</v>
      </c>
      <c r="Q395" s="1731" t="s">
        <v>2312</v>
      </c>
      <c r="R395" s="1731" t="s">
        <v>2312</v>
      </c>
      <c r="S395" s="1731" t="s">
        <v>2312</v>
      </c>
      <c r="T395" s="1731" t="s">
        <v>2312</v>
      </c>
      <c r="U395" s="1731" t="s">
        <v>2312</v>
      </c>
      <c r="V395" s="1731" t="s">
        <v>2312</v>
      </c>
      <c r="W395" s="1731" t="s">
        <v>2312</v>
      </c>
      <c r="X395" s="1731" t="s">
        <v>2312</v>
      </c>
      <c r="Y395" s="1731" t="s">
        <v>2312</v>
      </c>
      <c r="Z395" s="1731" t="s">
        <v>2312</v>
      </c>
      <c r="AA395" s="1731" t="s">
        <v>2312</v>
      </c>
      <c r="AB395" s="1731" t="s">
        <v>2312</v>
      </c>
      <c r="AC395" s="1731" t="s">
        <v>2312</v>
      </c>
      <c r="AD395" s="1731" t="s">
        <v>2312</v>
      </c>
      <c r="AE395" s="1731" t="s">
        <v>2312</v>
      </c>
      <c r="AF395" s="1731" t="s">
        <v>2312</v>
      </c>
      <c r="AG395" s="1731" t="s">
        <v>2312</v>
      </c>
      <c r="AH395" s="1731" t="s">
        <v>2312</v>
      </c>
      <c r="AI395" s="1731" t="s">
        <v>2312</v>
      </c>
      <c r="AJ395" s="1796" t="s">
        <v>2312</v>
      </c>
      <c r="AK395" s="1754"/>
      <c r="AL395" s="1672"/>
      <c r="AM395" s="1721"/>
      <c r="AN395" s="1755"/>
      <c r="AO395" s="4311"/>
    </row>
    <row r="396" spans="2:44">
      <c r="B396" s="4305"/>
      <c r="C396" s="4308"/>
      <c r="D396" s="1756" t="s">
        <v>2296</v>
      </c>
      <c r="E396" s="1733"/>
      <c r="F396" s="1789"/>
      <c r="G396" s="1749"/>
      <c r="H396" s="1749"/>
      <c r="I396" s="1749"/>
      <c r="J396" s="1749"/>
      <c r="K396" s="1749"/>
      <c r="L396" s="1749"/>
      <c r="M396" s="1749"/>
      <c r="N396" s="1749"/>
      <c r="O396" s="1749"/>
      <c r="P396" s="1749"/>
      <c r="Q396" s="1749"/>
      <c r="R396" s="1749"/>
      <c r="S396" s="1749"/>
      <c r="T396" s="1749"/>
      <c r="U396" s="1749"/>
      <c r="V396" s="1749"/>
      <c r="W396" s="1749"/>
      <c r="X396" s="1749"/>
      <c r="Y396" s="1749"/>
      <c r="Z396" s="1749"/>
      <c r="AA396" s="1749"/>
      <c r="AB396" s="1749"/>
      <c r="AC396" s="1749"/>
      <c r="AD396" s="1749"/>
      <c r="AE396" s="1749"/>
      <c r="AF396" s="1749"/>
      <c r="AG396" s="1749"/>
      <c r="AH396" s="1749"/>
      <c r="AI396" s="1749"/>
      <c r="AJ396" s="1801"/>
      <c r="AK396" s="1737">
        <f>IF(D396="","",COUNT($F$386:$AJ$386)-AL396)</f>
        <v>0</v>
      </c>
      <c r="AL396" s="1738">
        <f>IF(D396="","",AQ396+AR396)</f>
        <v>0</v>
      </c>
      <c r="AM396" s="1738">
        <f>IF(D396="","",COUNTIF(F396:AJ396,"休"))</f>
        <v>0</v>
      </c>
      <c r="AN396" s="1705" t="str">
        <f>IF(D396="","",IFERROR(ROUND(AM396/AK396,3),""))</f>
        <v/>
      </c>
      <c r="AO396" s="4311"/>
      <c r="AQ396" s="1672">
        <f>+COUNTIF(F396:AJ396,"－")</f>
        <v>0</v>
      </c>
      <c r="AR396" s="1672">
        <f>+COUNTIF(F396:AJ396,"外")</f>
        <v>0</v>
      </c>
    </row>
    <row r="397" spans="2:44">
      <c r="B397" s="4305"/>
      <c r="C397" s="4308"/>
      <c r="D397" s="1739" t="s">
        <v>2297</v>
      </c>
      <c r="E397" s="1757"/>
      <c r="F397" s="1740"/>
      <c r="G397" s="1741"/>
      <c r="H397" s="1741"/>
      <c r="I397" s="1741"/>
      <c r="J397" s="1741"/>
      <c r="K397" s="1741"/>
      <c r="L397" s="1741"/>
      <c r="M397" s="1741"/>
      <c r="N397" s="1741"/>
      <c r="O397" s="1741"/>
      <c r="P397" s="1741"/>
      <c r="Q397" s="1741"/>
      <c r="R397" s="1741"/>
      <c r="S397" s="1741"/>
      <c r="T397" s="1741"/>
      <c r="U397" s="1741"/>
      <c r="V397" s="1741"/>
      <c r="W397" s="1741"/>
      <c r="X397" s="1741"/>
      <c r="Y397" s="1741"/>
      <c r="Z397" s="1741"/>
      <c r="AA397" s="1741"/>
      <c r="AB397" s="1741"/>
      <c r="AC397" s="1741"/>
      <c r="AD397" s="1741"/>
      <c r="AE397" s="1741"/>
      <c r="AF397" s="1741"/>
      <c r="AG397" s="1741"/>
      <c r="AH397" s="1741"/>
      <c r="AI397" s="1741"/>
      <c r="AJ397" s="1783"/>
      <c r="AK397" s="1737">
        <f t="shared" ref="AK397:AK399" si="272">IF(D397="","",COUNT($F$386:$AJ$386)-AL397)</f>
        <v>0</v>
      </c>
      <c r="AL397" s="1738">
        <f t="shared" ref="AL397:AL399" si="273">IF(D397="","",AQ397+AR397)</f>
        <v>0</v>
      </c>
      <c r="AM397" s="1738">
        <f t="shared" ref="AM397:AM399" si="274">IF(D397="","",COUNTIF(F397:AJ397,"休"))</f>
        <v>0</v>
      </c>
      <c r="AN397" s="1705" t="str">
        <f t="shared" ref="AN397:AN399" si="275">IF(D397="","",IFERROR(ROUND(AM397/AK397,3),""))</f>
        <v/>
      </c>
      <c r="AO397" s="4311"/>
      <c r="AQ397" s="1672">
        <f>+COUNTIF(F397:AJ397,"－")</f>
        <v>0</v>
      </c>
      <c r="AR397" s="1672">
        <f>+COUNTIF(F397:AJ397,"外")</f>
        <v>0</v>
      </c>
    </row>
    <row r="398" spans="2:44">
      <c r="B398" s="4305"/>
      <c r="C398" s="4308"/>
      <c r="E398" s="1757"/>
      <c r="F398" s="1740"/>
      <c r="G398" s="1741"/>
      <c r="H398" s="1741"/>
      <c r="I398" s="1741"/>
      <c r="J398" s="1741"/>
      <c r="K398" s="1741"/>
      <c r="L398" s="1741"/>
      <c r="M398" s="1741"/>
      <c r="N398" s="1741"/>
      <c r="O398" s="1741"/>
      <c r="P398" s="1741"/>
      <c r="Q398" s="1741"/>
      <c r="R398" s="1741"/>
      <c r="S398" s="1741"/>
      <c r="T398" s="1741"/>
      <c r="U398" s="1741"/>
      <c r="V398" s="1741"/>
      <c r="W398" s="1741"/>
      <c r="X398" s="1741"/>
      <c r="Y398" s="1741"/>
      <c r="Z398" s="1741"/>
      <c r="AA398" s="1741"/>
      <c r="AB398" s="1741"/>
      <c r="AC398" s="1741"/>
      <c r="AD398" s="1741"/>
      <c r="AE398" s="1741"/>
      <c r="AF398" s="1741"/>
      <c r="AG398" s="1741"/>
      <c r="AH398" s="1741"/>
      <c r="AI398" s="1741"/>
      <c r="AJ398" s="1783"/>
      <c r="AK398" s="1737" t="str">
        <f t="shared" si="272"/>
        <v/>
      </c>
      <c r="AL398" s="1738" t="str">
        <f t="shared" si="273"/>
        <v/>
      </c>
      <c r="AM398" s="1738" t="str">
        <f t="shared" si="274"/>
        <v/>
      </c>
      <c r="AN398" s="1705" t="str">
        <f t="shared" si="275"/>
        <v/>
      </c>
      <c r="AO398" s="4311"/>
      <c r="AQ398" s="1672">
        <f>+COUNTIF(F398:AJ398,"－")</f>
        <v>0</v>
      </c>
      <c r="AR398" s="1672">
        <f>+COUNTIF(F398:AJ398,"外")</f>
        <v>0</v>
      </c>
    </row>
    <row r="399" spans="2:44">
      <c r="B399" s="4305"/>
      <c r="C399" s="4309"/>
      <c r="D399" s="1758"/>
      <c r="E399" s="1751"/>
      <c r="F399" s="1799"/>
      <c r="G399" s="1790"/>
      <c r="H399" s="1790"/>
      <c r="I399" s="1790"/>
      <c r="J399" s="1790"/>
      <c r="K399" s="1790"/>
      <c r="L399" s="1790"/>
      <c r="M399" s="1790"/>
      <c r="N399" s="1790"/>
      <c r="O399" s="1790"/>
      <c r="P399" s="1790"/>
      <c r="Q399" s="1790"/>
      <c r="R399" s="1790"/>
      <c r="S399" s="1790"/>
      <c r="T399" s="1790"/>
      <c r="U399" s="1790"/>
      <c r="V399" s="1790"/>
      <c r="W399" s="1790"/>
      <c r="X399" s="1790"/>
      <c r="Y399" s="1790"/>
      <c r="Z399" s="1790"/>
      <c r="AA399" s="1790"/>
      <c r="AB399" s="1790"/>
      <c r="AC399" s="1790"/>
      <c r="AD399" s="1790"/>
      <c r="AE399" s="1790"/>
      <c r="AF399" s="1790"/>
      <c r="AG399" s="1790"/>
      <c r="AH399" s="1790"/>
      <c r="AI399" s="1790"/>
      <c r="AJ399" s="1800"/>
      <c r="AK399" s="1737" t="str">
        <f t="shared" si="272"/>
        <v/>
      </c>
      <c r="AL399" s="1738" t="str">
        <f t="shared" si="273"/>
        <v/>
      </c>
      <c r="AM399" s="1738" t="str">
        <f t="shared" si="274"/>
        <v/>
      </c>
      <c r="AN399" s="1705" t="str">
        <f t="shared" si="275"/>
        <v/>
      </c>
      <c r="AO399" s="4311"/>
      <c r="AQ399" s="1672">
        <f>+COUNTIF(F399:AJ399,"－")</f>
        <v>0</v>
      </c>
      <c r="AR399" s="1672">
        <f>+COUNTIF(F399:AJ399,"外")</f>
        <v>0</v>
      </c>
    </row>
    <row r="400" spans="2:44" ht="14.4">
      <c r="B400" s="4305"/>
      <c r="C400" s="4307" t="s">
        <v>2303</v>
      </c>
      <c r="D400" s="1728" t="s">
        <v>2281</v>
      </c>
      <c r="E400" s="1760" t="s">
        <v>2270</v>
      </c>
      <c r="F400" s="1730" t="s">
        <v>2311</v>
      </c>
      <c r="G400" s="1731" t="s">
        <v>2311</v>
      </c>
      <c r="H400" s="1731" t="s">
        <v>2311</v>
      </c>
      <c r="I400" s="1731" t="s">
        <v>2311</v>
      </c>
      <c r="J400" s="1731" t="s">
        <v>2311</v>
      </c>
      <c r="K400" s="1731" t="s">
        <v>2311</v>
      </c>
      <c r="L400" s="1731" t="s">
        <v>2311</v>
      </c>
      <c r="M400" s="1731" t="s">
        <v>2311</v>
      </c>
      <c r="N400" s="1731" t="s">
        <v>2311</v>
      </c>
      <c r="O400" s="1731" t="s">
        <v>2311</v>
      </c>
      <c r="P400" s="1731" t="s">
        <v>2311</v>
      </c>
      <c r="Q400" s="1731" t="s">
        <v>2311</v>
      </c>
      <c r="R400" s="1731" t="s">
        <v>2311</v>
      </c>
      <c r="S400" s="1731" t="s">
        <v>2311</v>
      </c>
      <c r="T400" s="1731" t="s">
        <v>2311</v>
      </c>
      <c r="U400" s="1731" t="s">
        <v>2311</v>
      </c>
      <c r="V400" s="1731" t="s">
        <v>2311</v>
      </c>
      <c r="W400" s="1731" t="s">
        <v>2311</v>
      </c>
      <c r="X400" s="1731" t="s">
        <v>2311</v>
      </c>
      <c r="Y400" s="1731" t="s">
        <v>2311</v>
      </c>
      <c r="Z400" s="1731" t="s">
        <v>2311</v>
      </c>
      <c r="AA400" s="1731" t="s">
        <v>2311</v>
      </c>
      <c r="AB400" s="1731" t="s">
        <v>2311</v>
      </c>
      <c r="AC400" s="1731" t="s">
        <v>2311</v>
      </c>
      <c r="AD400" s="1731" t="s">
        <v>2311</v>
      </c>
      <c r="AE400" s="1731" t="s">
        <v>2311</v>
      </c>
      <c r="AF400" s="1731" t="s">
        <v>2311</v>
      </c>
      <c r="AG400" s="1731" t="s">
        <v>2311</v>
      </c>
      <c r="AH400" s="1731" t="s">
        <v>2311</v>
      </c>
      <c r="AI400" s="1731" t="s">
        <v>2311</v>
      </c>
      <c r="AJ400" s="1796" t="s">
        <v>2311</v>
      </c>
      <c r="AK400" s="1754"/>
      <c r="AL400" s="1672"/>
      <c r="AM400" s="1761"/>
      <c r="AN400" s="1755"/>
      <c r="AO400" s="4311"/>
    </row>
    <row r="401" spans="2:44">
      <c r="B401" s="4305"/>
      <c r="C401" s="4308"/>
      <c r="D401" s="1762" t="s">
        <v>2297</v>
      </c>
      <c r="E401" s="1733"/>
      <c r="F401" s="1789"/>
      <c r="G401" s="1749"/>
      <c r="H401" s="1749"/>
      <c r="I401" s="1749"/>
      <c r="J401" s="1749"/>
      <c r="K401" s="1749"/>
      <c r="L401" s="1749"/>
      <c r="M401" s="1749"/>
      <c r="N401" s="1749"/>
      <c r="O401" s="1749"/>
      <c r="P401" s="1749"/>
      <c r="Q401" s="1749"/>
      <c r="R401" s="1749"/>
      <c r="S401" s="1749"/>
      <c r="T401" s="1749"/>
      <c r="U401" s="1749"/>
      <c r="V401" s="1749"/>
      <c r="W401" s="1749"/>
      <c r="X401" s="1749"/>
      <c r="Y401" s="1749"/>
      <c r="Z401" s="1749"/>
      <c r="AA401" s="1749"/>
      <c r="AB401" s="1749"/>
      <c r="AC401" s="1749"/>
      <c r="AD401" s="1749"/>
      <c r="AE401" s="1749"/>
      <c r="AF401" s="1749"/>
      <c r="AG401" s="1749"/>
      <c r="AH401" s="1749"/>
      <c r="AI401" s="1749"/>
      <c r="AJ401" s="1801"/>
      <c r="AK401" s="1737">
        <f>IF(D401="","",COUNT($F$386:$AJ$386)-AL401)</f>
        <v>0</v>
      </c>
      <c r="AL401" s="1738">
        <f>IF(D401="","",AQ401+AR401)</f>
        <v>0</v>
      </c>
      <c r="AM401" s="1738">
        <f>IF(D401="","",COUNTIF(F401:AJ401,"休"))</f>
        <v>0</v>
      </c>
      <c r="AN401" s="1705" t="str">
        <f>IF(D401="","",IFERROR(ROUND(AM401/AK401,3),""))</f>
        <v/>
      </c>
      <c r="AO401" s="4311"/>
      <c r="AQ401" s="1672">
        <f>+COUNTIF(F401:AJ401,"－")</f>
        <v>0</v>
      </c>
      <c r="AR401" s="1672">
        <f>+COUNTIF(F401:AJ401,"外")</f>
        <v>0</v>
      </c>
    </row>
    <row r="402" spans="2:44">
      <c r="B402" s="4305"/>
      <c r="C402" s="4308"/>
      <c r="E402" s="1757"/>
      <c r="F402" s="1740"/>
      <c r="G402" s="1741"/>
      <c r="H402" s="1741"/>
      <c r="I402" s="1741"/>
      <c r="J402" s="1741"/>
      <c r="K402" s="1741"/>
      <c r="L402" s="1741"/>
      <c r="M402" s="1741"/>
      <c r="N402" s="1741"/>
      <c r="O402" s="1741"/>
      <c r="P402" s="1741"/>
      <c r="Q402" s="1741"/>
      <c r="R402" s="1741"/>
      <c r="S402" s="1741"/>
      <c r="T402" s="1741"/>
      <c r="U402" s="1741"/>
      <c r="V402" s="1741"/>
      <c r="W402" s="1741"/>
      <c r="X402" s="1741"/>
      <c r="Y402" s="1741"/>
      <c r="Z402" s="1741"/>
      <c r="AA402" s="1741"/>
      <c r="AB402" s="1741"/>
      <c r="AC402" s="1741"/>
      <c r="AD402" s="1741"/>
      <c r="AE402" s="1741"/>
      <c r="AF402" s="1741"/>
      <c r="AG402" s="1741"/>
      <c r="AH402" s="1741"/>
      <c r="AI402" s="1741"/>
      <c r="AJ402" s="1783"/>
      <c r="AK402" s="1737" t="str">
        <f t="shared" ref="AK402:AK404" si="276">IF(D402="","",COUNT($F$386:$AJ$386)-AL402)</f>
        <v/>
      </c>
      <c r="AL402" s="1738" t="str">
        <f t="shared" ref="AL402:AL404" si="277">IF(D402="","",AQ402+AR402)</f>
        <v/>
      </c>
      <c r="AM402" s="1738" t="str">
        <f t="shared" ref="AM402:AM404" si="278">IF(D402="","",COUNTIF(F402:AJ402,"休"))</f>
        <v/>
      </c>
      <c r="AN402" s="1705" t="str">
        <f t="shared" ref="AN402:AN404" si="279">IF(D402="","",IFERROR(ROUND(AM402/AK402,3),""))</f>
        <v/>
      </c>
      <c r="AO402" s="4311"/>
      <c r="AQ402" s="1672">
        <f>+COUNTIF(F402:AJ402,"－")</f>
        <v>0</v>
      </c>
      <c r="AR402" s="1672">
        <f>+COUNTIF(F402:AJ402,"外")</f>
        <v>0</v>
      </c>
    </row>
    <row r="403" spans="2:44">
      <c r="B403" s="4305"/>
      <c r="C403" s="4308"/>
      <c r="E403" s="1757"/>
      <c r="F403" s="1740"/>
      <c r="G403" s="1741"/>
      <c r="H403" s="1741"/>
      <c r="I403" s="1741"/>
      <c r="J403" s="1741"/>
      <c r="K403" s="1741"/>
      <c r="L403" s="1741"/>
      <c r="M403" s="1741"/>
      <c r="N403" s="1741"/>
      <c r="O403" s="1741"/>
      <c r="P403" s="1741"/>
      <c r="Q403" s="1741"/>
      <c r="R403" s="1741"/>
      <c r="S403" s="1741"/>
      <c r="T403" s="1741"/>
      <c r="U403" s="1741"/>
      <c r="V403" s="1741"/>
      <c r="W403" s="1741"/>
      <c r="X403" s="1741"/>
      <c r="Y403" s="1741"/>
      <c r="Z403" s="1741"/>
      <c r="AA403" s="1741"/>
      <c r="AB403" s="1741"/>
      <c r="AC403" s="1741"/>
      <c r="AD403" s="1741"/>
      <c r="AE403" s="1741"/>
      <c r="AF403" s="1741"/>
      <c r="AG403" s="1741"/>
      <c r="AH403" s="1741"/>
      <c r="AI403" s="1741"/>
      <c r="AJ403" s="1783"/>
      <c r="AK403" s="1737" t="str">
        <f t="shared" si="276"/>
        <v/>
      </c>
      <c r="AL403" s="1738" t="str">
        <f t="shared" si="277"/>
        <v/>
      </c>
      <c r="AM403" s="1738" t="str">
        <f t="shared" si="278"/>
        <v/>
      </c>
      <c r="AN403" s="1705" t="str">
        <f t="shared" si="279"/>
        <v/>
      </c>
      <c r="AO403" s="4311"/>
      <c r="AQ403" s="1672">
        <f>+COUNTIF(F403:AJ403,"－")</f>
        <v>0</v>
      </c>
      <c r="AR403" s="1672">
        <f>+COUNTIF(F403:AJ403,"外")</f>
        <v>0</v>
      </c>
    </row>
    <row r="404" spans="2:44" ht="13.8" thickBot="1">
      <c r="B404" s="4306"/>
      <c r="C404" s="4309"/>
      <c r="D404" s="1758"/>
      <c r="E404" s="1751"/>
      <c r="F404" s="1799"/>
      <c r="G404" s="1790"/>
      <c r="H404" s="1790"/>
      <c r="I404" s="1790"/>
      <c r="J404" s="1790"/>
      <c r="K404" s="1790"/>
      <c r="L404" s="1790"/>
      <c r="M404" s="1790"/>
      <c r="N404" s="1790"/>
      <c r="O404" s="1790"/>
      <c r="P404" s="1790"/>
      <c r="Q404" s="1790"/>
      <c r="R404" s="1790"/>
      <c r="S404" s="1790"/>
      <c r="T404" s="1790"/>
      <c r="U404" s="1790"/>
      <c r="V404" s="1790"/>
      <c r="W404" s="1790"/>
      <c r="X404" s="1790"/>
      <c r="Y404" s="1790"/>
      <c r="Z404" s="1790"/>
      <c r="AA404" s="1790"/>
      <c r="AB404" s="1790"/>
      <c r="AC404" s="1790"/>
      <c r="AD404" s="1790"/>
      <c r="AE404" s="1790"/>
      <c r="AF404" s="1790"/>
      <c r="AG404" s="1790"/>
      <c r="AH404" s="1790"/>
      <c r="AI404" s="1790"/>
      <c r="AJ404" s="1800"/>
      <c r="AK404" s="1766" t="str">
        <f t="shared" si="276"/>
        <v/>
      </c>
      <c r="AL404" s="1751" t="str">
        <f t="shared" si="277"/>
        <v/>
      </c>
      <c r="AM404" s="1751" t="str">
        <f t="shared" si="278"/>
        <v/>
      </c>
      <c r="AN404" s="1705" t="str">
        <f t="shared" si="279"/>
        <v/>
      </c>
      <c r="AO404" s="4312"/>
      <c r="AQ404" s="1672">
        <f>+COUNTIF(F404:AJ404,"－")</f>
        <v>0</v>
      </c>
      <c r="AR404" s="1672">
        <f>+COUNTIF(F404:AJ404,"外")</f>
        <v>0</v>
      </c>
    </row>
    <row r="405" spans="2:44" ht="13.8" thickBot="1">
      <c r="B405" s="1767"/>
      <c r="C405" s="1725"/>
      <c r="F405" s="1736"/>
      <c r="G405" s="1736"/>
      <c r="H405" s="1736"/>
      <c r="I405" s="1736"/>
      <c r="J405" s="1736"/>
      <c r="K405" s="1736"/>
      <c r="L405" s="1736"/>
      <c r="M405" s="1736"/>
      <c r="N405" s="1736"/>
      <c r="O405" s="1736"/>
      <c r="P405" s="1736"/>
      <c r="Q405" s="1736"/>
      <c r="R405" s="1736"/>
      <c r="S405" s="1736"/>
      <c r="T405" s="1736"/>
      <c r="U405" s="1736"/>
      <c r="V405" s="1736"/>
      <c r="W405" s="1736"/>
      <c r="X405" s="1736"/>
      <c r="Y405" s="1736"/>
      <c r="Z405" s="1736"/>
      <c r="AA405" s="1736"/>
      <c r="AB405" s="1736"/>
      <c r="AC405" s="1736"/>
      <c r="AD405" s="1736"/>
      <c r="AE405" s="1736"/>
      <c r="AF405" s="1736"/>
      <c r="AG405" s="1736"/>
      <c r="AH405" s="1736"/>
      <c r="AI405" s="1736"/>
      <c r="AJ405" s="1736"/>
      <c r="AK405" s="1768"/>
      <c r="AM405" s="1665"/>
      <c r="AN405" s="1769" t="s">
        <v>2271</v>
      </c>
      <c r="AO405" s="1770" t="e">
        <f>IF(AO389&gt;=0.285,"OK","NG")</f>
        <v>#DIV/0!</v>
      </c>
      <c r="AQ405" s="1665"/>
      <c r="AR405" s="1665"/>
    </row>
    <row r="407" spans="2:44" hidden="1">
      <c r="F407" s="1665" t="e">
        <f>YEAR(F410)</f>
        <v>#VALUE!</v>
      </c>
      <c r="G407" s="1665" t="e">
        <f>MONTH(F410)</f>
        <v>#VALUE!</v>
      </c>
    </row>
    <row r="408" spans="2:44">
      <c r="B408" s="4313"/>
      <c r="C408" s="4314"/>
      <c r="D408" s="4315"/>
      <c r="E408" s="1772" t="s">
        <v>2266</v>
      </c>
      <c r="F408" s="4322" t="e">
        <f>F410</f>
        <v>#VALUE!</v>
      </c>
      <c r="G408" s="4323"/>
      <c r="H408" s="4323"/>
      <c r="I408" s="4323"/>
      <c r="J408" s="4323"/>
      <c r="K408" s="4323"/>
      <c r="L408" s="4323"/>
      <c r="M408" s="4323"/>
      <c r="N408" s="4323"/>
      <c r="O408" s="4323"/>
      <c r="P408" s="4323"/>
      <c r="Q408" s="4323"/>
      <c r="R408" s="4323"/>
      <c r="S408" s="4323"/>
      <c r="T408" s="4323"/>
      <c r="U408" s="4323"/>
      <c r="V408" s="4323"/>
      <c r="W408" s="4323"/>
      <c r="X408" s="4323"/>
      <c r="Y408" s="4323"/>
      <c r="Z408" s="4323"/>
      <c r="AA408" s="4323"/>
      <c r="AB408" s="4323"/>
      <c r="AC408" s="4323"/>
      <c r="AD408" s="4323"/>
      <c r="AE408" s="4323"/>
      <c r="AF408" s="4323"/>
      <c r="AG408" s="4323"/>
      <c r="AH408" s="4323"/>
      <c r="AI408" s="4323"/>
      <c r="AJ408" s="4323"/>
      <c r="AK408" s="4324" t="s">
        <v>2304</v>
      </c>
      <c r="AL408" s="4327" t="s">
        <v>2305</v>
      </c>
      <c r="AM408" s="4330" t="s">
        <v>2283</v>
      </c>
      <c r="AN408" s="4333" t="s">
        <v>2306</v>
      </c>
      <c r="AO408" s="4301" t="s">
        <v>2307</v>
      </c>
      <c r="AQ408" s="4302" t="s">
        <v>2308</v>
      </c>
      <c r="AR408" s="4302" t="s">
        <v>2309</v>
      </c>
    </row>
    <row r="409" spans="2:44" hidden="1">
      <c r="B409" s="4316"/>
      <c r="C409" s="4317"/>
      <c r="D409" s="4318"/>
      <c r="E409" s="1773"/>
      <c r="F409" s="1717" t="e">
        <f>DATE($F407,$G407,1)</f>
        <v>#VALUE!</v>
      </c>
      <c r="G409" s="1717" t="e">
        <f t="shared" ref="G409:AJ409" si="280">F409+1</f>
        <v>#VALUE!</v>
      </c>
      <c r="H409" s="1717" t="e">
        <f t="shared" si="280"/>
        <v>#VALUE!</v>
      </c>
      <c r="I409" s="1717" t="e">
        <f t="shared" si="280"/>
        <v>#VALUE!</v>
      </c>
      <c r="J409" s="1717" t="e">
        <f t="shared" si="280"/>
        <v>#VALUE!</v>
      </c>
      <c r="K409" s="1717" t="e">
        <f t="shared" si="280"/>
        <v>#VALUE!</v>
      </c>
      <c r="L409" s="1717" t="e">
        <f t="shared" si="280"/>
        <v>#VALUE!</v>
      </c>
      <c r="M409" s="1717" t="e">
        <f t="shared" si="280"/>
        <v>#VALUE!</v>
      </c>
      <c r="N409" s="1717" t="e">
        <f t="shared" si="280"/>
        <v>#VALUE!</v>
      </c>
      <c r="O409" s="1717" t="e">
        <f t="shared" si="280"/>
        <v>#VALUE!</v>
      </c>
      <c r="P409" s="1717" t="e">
        <f t="shared" si="280"/>
        <v>#VALUE!</v>
      </c>
      <c r="Q409" s="1717" t="e">
        <f t="shared" si="280"/>
        <v>#VALUE!</v>
      </c>
      <c r="R409" s="1717" t="e">
        <f t="shared" si="280"/>
        <v>#VALUE!</v>
      </c>
      <c r="S409" s="1717" t="e">
        <f t="shared" si="280"/>
        <v>#VALUE!</v>
      </c>
      <c r="T409" s="1717" t="e">
        <f t="shared" si="280"/>
        <v>#VALUE!</v>
      </c>
      <c r="U409" s="1717" t="e">
        <f t="shared" si="280"/>
        <v>#VALUE!</v>
      </c>
      <c r="V409" s="1717" t="e">
        <f t="shared" si="280"/>
        <v>#VALUE!</v>
      </c>
      <c r="W409" s="1717" t="e">
        <f t="shared" si="280"/>
        <v>#VALUE!</v>
      </c>
      <c r="X409" s="1717" t="e">
        <f t="shared" si="280"/>
        <v>#VALUE!</v>
      </c>
      <c r="Y409" s="1717" t="e">
        <f t="shared" si="280"/>
        <v>#VALUE!</v>
      </c>
      <c r="Z409" s="1717" t="e">
        <f t="shared" si="280"/>
        <v>#VALUE!</v>
      </c>
      <c r="AA409" s="1717" t="e">
        <f t="shared" si="280"/>
        <v>#VALUE!</v>
      </c>
      <c r="AB409" s="1717" t="e">
        <f t="shared" si="280"/>
        <v>#VALUE!</v>
      </c>
      <c r="AC409" s="1717" t="e">
        <f t="shared" si="280"/>
        <v>#VALUE!</v>
      </c>
      <c r="AD409" s="1717" t="e">
        <f t="shared" si="280"/>
        <v>#VALUE!</v>
      </c>
      <c r="AE409" s="1717" t="e">
        <f t="shared" si="280"/>
        <v>#VALUE!</v>
      </c>
      <c r="AF409" s="1717" t="e">
        <f t="shared" si="280"/>
        <v>#VALUE!</v>
      </c>
      <c r="AG409" s="1717" t="e">
        <f t="shared" si="280"/>
        <v>#VALUE!</v>
      </c>
      <c r="AH409" s="1717" t="e">
        <f t="shared" si="280"/>
        <v>#VALUE!</v>
      </c>
      <c r="AI409" s="1717" t="e">
        <f t="shared" si="280"/>
        <v>#VALUE!</v>
      </c>
      <c r="AJ409" s="1717" t="e">
        <f t="shared" si="280"/>
        <v>#VALUE!</v>
      </c>
      <c r="AK409" s="4325"/>
      <c r="AL409" s="4328"/>
      <c r="AM409" s="4331"/>
      <c r="AN409" s="4333"/>
      <c r="AO409" s="4301"/>
      <c r="AQ409" s="4302"/>
      <c r="AR409" s="4302"/>
    </row>
    <row r="410" spans="2:44">
      <c r="B410" s="4316"/>
      <c r="C410" s="4317"/>
      <c r="D410" s="4318"/>
      <c r="E410" s="1774" t="s">
        <v>2267</v>
      </c>
      <c r="F410" s="1775" t="e">
        <f>IF(EDATE(F385,1)&gt;$F$7,"",EDATE(F385,1))</f>
        <v>#VALUE!</v>
      </c>
      <c r="G410" s="1717" t="e">
        <f t="shared" ref="G410:AJ410" si="281">IF(G409&gt;$F$7,"",IF(F410=EOMONTH(DATE($F407,$G407,1),0),"",IF(F410="","",F410+1)))</f>
        <v>#VALUE!</v>
      </c>
      <c r="H410" s="1717" t="e">
        <f t="shared" si="281"/>
        <v>#VALUE!</v>
      </c>
      <c r="I410" s="1717" t="e">
        <f t="shared" si="281"/>
        <v>#VALUE!</v>
      </c>
      <c r="J410" s="1717" t="e">
        <f t="shared" si="281"/>
        <v>#VALUE!</v>
      </c>
      <c r="K410" s="1717" t="e">
        <f t="shared" si="281"/>
        <v>#VALUE!</v>
      </c>
      <c r="L410" s="1717" t="e">
        <f t="shared" si="281"/>
        <v>#VALUE!</v>
      </c>
      <c r="M410" s="1717" t="e">
        <f t="shared" si="281"/>
        <v>#VALUE!</v>
      </c>
      <c r="N410" s="1717" t="e">
        <f t="shared" si="281"/>
        <v>#VALUE!</v>
      </c>
      <c r="O410" s="1717" t="e">
        <f t="shared" si="281"/>
        <v>#VALUE!</v>
      </c>
      <c r="P410" s="1717" t="e">
        <f t="shared" si="281"/>
        <v>#VALUE!</v>
      </c>
      <c r="Q410" s="1717" t="e">
        <f t="shared" si="281"/>
        <v>#VALUE!</v>
      </c>
      <c r="R410" s="1717" t="e">
        <f t="shared" si="281"/>
        <v>#VALUE!</v>
      </c>
      <c r="S410" s="1717" t="e">
        <f t="shared" si="281"/>
        <v>#VALUE!</v>
      </c>
      <c r="T410" s="1717" t="e">
        <f t="shared" si="281"/>
        <v>#VALUE!</v>
      </c>
      <c r="U410" s="1717" t="e">
        <f t="shared" si="281"/>
        <v>#VALUE!</v>
      </c>
      <c r="V410" s="1717" t="e">
        <f t="shared" si="281"/>
        <v>#VALUE!</v>
      </c>
      <c r="W410" s="1717" t="e">
        <f t="shared" si="281"/>
        <v>#VALUE!</v>
      </c>
      <c r="X410" s="1717" t="e">
        <f t="shared" si="281"/>
        <v>#VALUE!</v>
      </c>
      <c r="Y410" s="1717" t="e">
        <f t="shared" si="281"/>
        <v>#VALUE!</v>
      </c>
      <c r="Z410" s="1717" t="e">
        <f t="shared" si="281"/>
        <v>#VALUE!</v>
      </c>
      <c r="AA410" s="1717" t="e">
        <f t="shared" si="281"/>
        <v>#VALUE!</v>
      </c>
      <c r="AB410" s="1717" t="e">
        <f t="shared" si="281"/>
        <v>#VALUE!</v>
      </c>
      <c r="AC410" s="1717" t="e">
        <f t="shared" si="281"/>
        <v>#VALUE!</v>
      </c>
      <c r="AD410" s="1717" t="e">
        <f t="shared" si="281"/>
        <v>#VALUE!</v>
      </c>
      <c r="AE410" s="1717" t="e">
        <f t="shared" si="281"/>
        <v>#VALUE!</v>
      </c>
      <c r="AF410" s="1717" t="e">
        <f t="shared" si="281"/>
        <v>#VALUE!</v>
      </c>
      <c r="AG410" s="1717" t="e">
        <f t="shared" si="281"/>
        <v>#VALUE!</v>
      </c>
      <c r="AH410" s="1717" t="e">
        <f t="shared" si="281"/>
        <v>#VALUE!</v>
      </c>
      <c r="AI410" s="1717" t="e">
        <f t="shared" si="281"/>
        <v>#VALUE!</v>
      </c>
      <c r="AJ410" s="1717" t="e">
        <f t="shared" si="281"/>
        <v>#VALUE!</v>
      </c>
      <c r="AK410" s="4325"/>
      <c r="AL410" s="4328"/>
      <c r="AM410" s="4331"/>
      <c r="AN410" s="4333"/>
      <c r="AO410" s="4301"/>
      <c r="AQ410" s="4302"/>
      <c r="AR410" s="4302"/>
    </row>
    <row r="411" spans="2:44">
      <c r="B411" s="4319"/>
      <c r="C411" s="4320"/>
      <c r="D411" s="4321"/>
      <c r="E411" s="1712" t="s">
        <v>1060</v>
      </c>
      <c r="F411" s="1776" t="str">
        <f>IFERROR(TEXT(WEEKDAY(+F410),"aaa"),"")</f>
        <v/>
      </c>
      <c r="G411" s="1776" t="str">
        <f t="shared" ref="G411:AJ411" si="282">IFERROR(TEXT(WEEKDAY(+G410),"aaa"),"")</f>
        <v/>
      </c>
      <c r="H411" s="1776" t="str">
        <f t="shared" si="282"/>
        <v/>
      </c>
      <c r="I411" s="1776" t="str">
        <f t="shared" si="282"/>
        <v/>
      </c>
      <c r="J411" s="1776" t="str">
        <f t="shared" si="282"/>
        <v/>
      </c>
      <c r="K411" s="1776" t="str">
        <f t="shared" si="282"/>
        <v/>
      </c>
      <c r="L411" s="1776" t="str">
        <f t="shared" si="282"/>
        <v/>
      </c>
      <c r="M411" s="1776" t="str">
        <f t="shared" si="282"/>
        <v/>
      </c>
      <c r="N411" s="1776" t="str">
        <f t="shared" si="282"/>
        <v/>
      </c>
      <c r="O411" s="1776" t="str">
        <f t="shared" si="282"/>
        <v/>
      </c>
      <c r="P411" s="1776" t="str">
        <f t="shared" si="282"/>
        <v/>
      </c>
      <c r="Q411" s="1776" t="str">
        <f t="shared" si="282"/>
        <v/>
      </c>
      <c r="R411" s="1776" t="str">
        <f t="shared" si="282"/>
        <v/>
      </c>
      <c r="S411" s="1776" t="str">
        <f t="shared" si="282"/>
        <v/>
      </c>
      <c r="T411" s="1776" t="str">
        <f t="shared" si="282"/>
        <v/>
      </c>
      <c r="U411" s="1776" t="str">
        <f t="shared" si="282"/>
        <v/>
      </c>
      <c r="V411" s="1776" t="str">
        <f t="shared" si="282"/>
        <v/>
      </c>
      <c r="W411" s="1776" t="str">
        <f t="shared" si="282"/>
        <v/>
      </c>
      <c r="X411" s="1776" t="str">
        <f t="shared" si="282"/>
        <v/>
      </c>
      <c r="Y411" s="1776" t="str">
        <f t="shared" si="282"/>
        <v/>
      </c>
      <c r="Z411" s="1776" t="str">
        <f t="shared" si="282"/>
        <v/>
      </c>
      <c r="AA411" s="1776" t="str">
        <f t="shared" si="282"/>
        <v/>
      </c>
      <c r="AB411" s="1776" t="str">
        <f t="shared" si="282"/>
        <v/>
      </c>
      <c r="AC411" s="1776" t="str">
        <f t="shared" si="282"/>
        <v/>
      </c>
      <c r="AD411" s="1776" t="str">
        <f t="shared" si="282"/>
        <v/>
      </c>
      <c r="AE411" s="1776" t="str">
        <f t="shared" si="282"/>
        <v/>
      </c>
      <c r="AF411" s="1776" t="str">
        <f t="shared" si="282"/>
        <v/>
      </c>
      <c r="AG411" s="1776" t="str">
        <f t="shared" si="282"/>
        <v/>
      </c>
      <c r="AH411" s="1776" t="str">
        <f t="shared" si="282"/>
        <v/>
      </c>
      <c r="AI411" s="1776" t="str">
        <f t="shared" si="282"/>
        <v/>
      </c>
      <c r="AJ411" s="1776" t="str">
        <f t="shared" si="282"/>
        <v/>
      </c>
      <c r="AK411" s="4325"/>
      <c r="AL411" s="4328"/>
      <c r="AM411" s="4331"/>
      <c r="AN411" s="4333"/>
      <c r="AO411" s="4301"/>
      <c r="AQ411" s="4302"/>
      <c r="AR411" s="4302"/>
    </row>
    <row r="412" spans="2:44" ht="21" customHeight="1">
      <c r="B412" s="1777" t="s">
        <v>2310</v>
      </c>
      <c r="C412" s="1778" t="s">
        <v>2280</v>
      </c>
      <c r="D412" s="1728" t="s">
        <v>2281</v>
      </c>
      <c r="E412" s="1729" t="s">
        <v>2270</v>
      </c>
      <c r="F412" s="1730" t="s">
        <v>2311</v>
      </c>
      <c r="G412" s="1731" t="s">
        <v>2311</v>
      </c>
      <c r="H412" s="1731" t="s">
        <v>2311</v>
      </c>
      <c r="I412" s="1731" t="s">
        <v>2311</v>
      </c>
      <c r="J412" s="1731" t="s">
        <v>2311</v>
      </c>
      <c r="K412" s="1731" t="s">
        <v>2311</v>
      </c>
      <c r="L412" s="1731" t="s">
        <v>2311</v>
      </c>
      <c r="M412" s="1731" t="s">
        <v>2311</v>
      </c>
      <c r="N412" s="1731" t="s">
        <v>2311</v>
      </c>
      <c r="O412" s="1731" t="s">
        <v>2311</v>
      </c>
      <c r="P412" s="1731" t="s">
        <v>2311</v>
      </c>
      <c r="Q412" s="1731" t="s">
        <v>2311</v>
      </c>
      <c r="R412" s="1731" t="s">
        <v>2311</v>
      </c>
      <c r="S412" s="1731" t="s">
        <v>2311</v>
      </c>
      <c r="T412" s="1731" t="s">
        <v>2311</v>
      </c>
      <c r="U412" s="1731" t="s">
        <v>2311</v>
      </c>
      <c r="V412" s="1731" t="s">
        <v>2311</v>
      </c>
      <c r="W412" s="1731" t="s">
        <v>2311</v>
      </c>
      <c r="X412" s="1731" t="s">
        <v>2311</v>
      </c>
      <c r="Y412" s="1731" t="s">
        <v>2311</v>
      </c>
      <c r="Z412" s="1731" t="s">
        <v>2311</v>
      </c>
      <c r="AA412" s="1731" t="s">
        <v>2311</v>
      </c>
      <c r="AB412" s="1731" t="s">
        <v>2311</v>
      </c>
      <c r="AC412" s="1731" t="s">
        <v>2311</v>
      </c>
      <c r="AD412" s="1731" t="s">
        <v>2311</v>
      </c>
      <c r="AE412" s="1731" t="s">
        <v>2311</v>
      </c>
      <c r="AF412" s="1731" t="s">
        <v>2311</v>
      </c>
      <c r="AG412" s="1731" t="s">
        <v>2311</v>
      </c>
      <c r="AH412" s="1731" t="s">
        <v>2311</v>
      </c>
      <c r="AI412" s="1731" t="s">
        <v>2311</v>
      </c>
      <c r="AJ412" s="1796" t="s">
        <v>2311</v>
      </c>
      <c r="AK412" s="4326"/>
      <c r="AL412" s="4329"/>
      <c r="AM412" s="4332"/>
      <c r="AN412" s="1674" t="s">
        <v>2292</v>
      </c>
      <c r="AO412" s="1673" t="s">
        <v>2293</v>
      </c>
      <c r="AQ412" s="4303"/>
      <c r="AR412" s="4303"/>
    </row>
    <row r="413" spans="2:44" ht="13.5" customHeight="1">
      <c r="B413" s="4304" t="s">
        <v>2294</v>
      </c>
      <c r="C413" s="4307" t="s">
        <v>2295</v>
      </c>
      <c r="D413" s="1732" t="s">
        <v>2296</v>
      </c>
      <c r="E413" s="1733"/>
      <c r="F413" s="1797"/>
      <c r="G413" s="1786"/>
      <c r="H413" s="1786"/>
      <c r="I413" s="1786"/>
      <c r="J413" s="1786"/>
      <c r="K413" s="1786"/>
      <c r="L413" s="1786"/>
      <c r="M413" s="1786"/>
      <c r="N413" s="1786"/>
      <c r="O413" s="1786"/>
      <c r="P413" s="1786"/>
      <c r="Q413" s="1786"/>
      <c r="R413" s="1786"/>
      <c r="S413" s="1786"/>
      <c r="T413" s="1786"/>
      <c r="U413" s="1786"/>
      <c r="V413" s="1786"/>
      <c r="W413" s="1786"/>
      <c r="X413" s="1786"/>
      <c r="Y413" s="1786"/>
      <c r="Z413" s="1786"/>
      <c r="AA413" s="1786"/>
      <c r="AB413" s="1786"/>
      <c r="AC413" s="1786"/>
      <c r="AD413" s="1786"/>
      <c r="AE413" s="1786"/>
      <c r="AF413" s="1786"/>
      <c r="AG413" s="1786"/>
      <c r="AH413" s="1786"/>
      <c r="AI413" s="1786"/>
      <c r="AJ413" s="1798"/>
      <c r="AK413" s="1737">
        <f>IF(D413="","",COUNT($F$410:$AJ$410)-AL413)</f>
        <v>0</v>
      </c>
      <c r="AL413" s="1738">
        <f>IF(D413="","",AQ413+AR413)</f>
        <v>0</v>
      </c>
      <c r="AM413" s="1738">
        <f>IF(D413="","",COUNTIF(F413:AJ413,"休"))</f>
        <v>0</v>
      </c>
      <c r="AN413" s="1705" t="str">
        <f>IF(D413="","",IFERROR(ROUND(AM413/AK413,3),""))</f>
        <v/>
      </c>
      <c r="AO413" s="4310" t="e">
        <f>ROUND(AVERAGE(AN413:AN428),3)</f>
        <v>#DIV/0!</v>
      </c>
      <c r="AQ413" s="1672">
        <f>+COUNTIF(F413:AJ413,"－")</f>
        <v>0</v>
      </c>
      <c r="AR413" s="1672">
        <f>+COUNTIF(F413:AJ413,"外")</f>
        <v>0</v>
      </c>
    </row>
    <row r="414" spans="2:44" ht="13.5" customHeight="1">
      <c r="B414" s="4305"/>
      <c r="C414" s="4308"/>
      <c r="D414" s="1739" t="s">
        <v>2297</v>
      </c>
      <c r="E414" s="1733"/>
      <c r="F414" s="1740"/>
      <c r="G414" s="1741"/>
      <c r="H414" s="1741"/>
      <c r="I414" s="1741"/>
      <c r="J414" s="1741"/>
      <c r="K414" s="1741"/>
      <c r="L414" s="1741"/>
      <c r="M414" s="1741"/>
      <c r="N414" s="1741"/>
      <c r="O414" s="1741"/>
      <c r="P414" s="1741"/>
      <c r="Q414" s="1741"/>
      <c r="R414" s="1741"/>
      <c r="S414" s="1741"/>
      <c r="T414" s="1741"/>
      <c r="U414" s="1741"/>
      <c r="V414" s="1741"/>
      <c r="W414" s="1741"/>
      <c r="X414" s="1741"/>
      <c r="Y414" s="1741"/>
      <c r="Z414" s="1741"/>
      <c r="AA414" s="1741"/>
      <c r="AB414" s="1741"/>
      <c r="AC414" s="1741"/>
      <c r="AD414" s="1741"/>
      <c r="AE414" s="1741"/>
      <c r="AF414" s="1741"/>
      <c r="AG414" s="1741"/>
      <c r="AH414" s="1741"/>
      <c r="AI414" s="1741"/>
      <c r="AJ414" s="1783"/>
      <c r="AK414" s="1737">
        <f t="shared" ref="AK414:AK418" si="283">IF(D414="","",COUNT($F$410:$AJ$410)-AL414)</f>
        <v>0</v>
      </c>
      <c r="AL414" s="1738">
        <f t="shared" ref="AL414:AL418" si="284">IF(D414="","",AQ414+AR414)</f>
        <v>0</v>
      </c>
      <c r="AM414" s="1738">
        <f t="shared" ref="AM414:AM418" si="285">IF(D414="","",COUNTIF(F414:AJ414,"休"))</f>
        <v>0</v>
      </c>
      <c r="AN414" s="1705" t="str">
        <f t="shared" ref="AN414:AN418" si="286">IF(D414="","",IFERROR(ROUND(AM414/AK414,3),""))</f>
        <v/>
      </c>
      <c r="AO414" s="4311"/>
      <c r="AQ414" s="1672">
        <f>+COUNTIF(F414:AJ414,"－")</f>
        <v>0</v>
      </c>
      <c r="AR414" s="1672">
        <f>+COUNTIF(F414:AJ414,"外")</f>
        <v>0</v>
      </c>
    </row>
    <row r="415" spans="2:44">
      <c r="B415" s="4305"/>
      <c r="C415" s="4308"/>
      <c r="D415" s="1744" t="s">
        <v>2298</v>
      </c>
      <c r="E415" s="1733"/>
      <c r="F415" s="1740"/>
      <c r="G415" s="1741"/>
      <c r="H415" s="1741"/>
      <c r="I415" s="1741"/>
      <c r="J415" s="1741"/>
      <c r="K415" s="1741"/>
      <c r="L415" s="1741"/>
      <c r="M415" s="1741"/>
      <c r="N415" s="1741"/>
      <c r="O415" s="1741"/>
      <c r="P415" s="1741"/>
      <c r="Q415" s="1741"/>
      <c r="R415" s="1741"/>
      <c r="S415" s="1741"/>
      <c r="T415" s="1741"/>
      <c r="U415" s="1741"/>
      <c r="V415" s="1741"/>
      <c r="W415" s="1741"/>
      <c r="X415" s="1741"/>
      <c r="Y415" s="1741"/>
      <c r="Z415" s="1741"/>
      <c r="AA415" s="1741"/>
      <c r="AB415" s="1741"/>
      <c r="AC415" s="1741"/>
      <c r="AD415" s="1741"/>
      <c r="AE415" s="1741"/>
      <c r="AF415" s="1741"/>
      <c r="AG415" s="1741"/>
      <c r="AH415" s="1741"/>
      <c r="AI415" s="1741"/>
      <c r="AJ415" s="1783"/>
      <c r="AK415" s="1737">
        <f t="shared" si="283"/>
        <v>0</v>
      </c>
      <c r="AL415" s="1738">
        <f t="shared" si="284"/>
        <v>0</v>
      </c>
      <c r="AM415" s="1738">
        <f t="shared" si="285"/>
        <v>0</v>
      </c>
      <c r="AN415" s="1705" t="str">
        <f t="shared" si="286"/>
        <v/>
      </c>
      <c r="AO415" s="4311"/>
      <c r="AQ415" s="1672">
        <f>+COUNTIF(F415:AJ415,"－")</f>
        <v>0</v>
      </c>
      <c r="AR415" s="1672">
        <f t="shared" ref="AR415:AR418" si="287">+COUNTIF(F415:AJ415,"外")</f>
        <v>0</v>
      </c>
    </row>
    <row r="416" spans="2:44">
      <c r="B416" s="4305"/>
      <c r="C416" s="4308"/>
      <c r="D416" s="1744" t="s">
        <v>2299</v>
      </c>
      <c r="E416" s="1711"/>
      <c r="F416" s="1740"/>
      <c r="G416" s="1741"/>
      <c r="H416" s="1741"/>
      <c r="I416" s="1741"/>
      <c r="J416" s="1741"/>
      <c r="K416" s="1741"/>
      <c r="L416" s="1741"/>
      <c r="M416" s="1741"/>
      <c r="N416" s="1741"/>
      <c r="O416" s="1741"/>
      <c r="P416" s="1741"/>
      <c r="Q416" s="1741"/>
      <c r="R416" s="1741"/>
      <c r="S416" s="1741"/>
      <c r="T416" s="1741"/>
      <c r="U416" s="1741"/>
      <c r="V416" s="1741"/>
      <c r="W416" s="1741"/>
      <c r="X416" s="1741"/>
      <c r="Y416" s="1741"/>
      <c r="Z416" s="1741"/>
      <c r="AA416" s="1741"/>
      <c r="AB416" s="1741"/>
      <c r="AC416" s="1741"/>
      <c r="AD416" s="1741"/>
      <c r="AE416" s="1741"/>
      <c r="AF416" s="1741"/>
      <c r="AG416" s="1741"/>
      <c r="AH416" s="1741"/>
      <c r="AI416" s="1741"/>
      <c r="AJ416" s="1783"/>
      <c r="AK416" s="1737">
        <f t="shared" si="283"/>
        <v>0</v>
      </c>
      <c r="AL416" s="1738">
        <f t="shared" si="284"/>
        <v>0</v>
      </c>
      <c r="AM416" s="1738">
        <f t="shared" si="285"/>
        <v>0</v>
      </c>
      <c r="AN416" s="1705" t="str">
        <f t="shared" si="286"/>
        <v/>
      </c>
      <c r="AO416" s="4311"/>
      <c r="AQ416" s="1672">
        <f>+COUNTIF(F416:AJ416,"－")</f>
        <v>0</v>
      </c>
      <c r="AR416" s="1672">
        <f t="shared" si="287"/>
        <v>0</v>
      </c>
    </row>
    <row r="417" spans="2:44">
      <c r="B417" s="4305"/>
      <c r="C417" s="4308"/>
      <c r="D417" s="1744" t="s">
        <v>2300</v>
      </c>
      <c r="E417" s="1733"/>
      <c r="F417" s="1740"/>
      <c r="G417" s="1741"/>
      <c r="H417" s="1741"/>
      <c r="I417" s="1741"/>
      <c r="J417" s="1741"/>
      <c r="K417" s="1741"/>
      <c r="L417" s="1741"/>
      <c r="M417" s="1741"/>
      <c r="N417" s="1741"/>
      <c r="O417" s="1741"/>
      <c r="P417" s="1741"/>
      <c r="Q417" s="1741"/>
      <c r="R417" s="1741"/>
      <c r="S417" s="1741"/>
      <c r="T417" s="1741"/>
      <c r="U417" s="1741"/>
      <c r="V417" s="1741"/>
      <c r="W417" s="1741"/>
      <c r="X417" s="1741"/>
      <c r="Y417" s="1741"/>
      <c r="Z417" s="1741"/>
      <c r="AA417" s="1741"/>
      <c r="AB417" s="1741"/>
      <c r="AC417" s="1741"/>
      <c r="AD417" s="1741"/>
      <c r="AE417" s="1741"/>
      <c r="AF417" s="1741"/>
      <c r="AG417" s="1741"/>
      <c r="AH417" s="1741"/>
      <c r="AI417" s="1741"/>
      <c r="AJ417" s="1783"/>
      <c r="AK417" s="1737">
        <f t="shared" si="283"/>
        <v>0</v>
      </c>
      <c r="AL417" s="1738">
        <f t="shared" si="284"/>
        <v>0</v>
      </c>
      <c r="AM417" s="1738">
        <f t="shared" si="285"/>
        <v>0</v>
      </c>
      <c r="AN417" s="1705" t="str">
        <f t="shared" si="286"/>
        <v/>
      </c>
      <c r="AO417" s="4311"/>
      <c r="AQ417" s="1672">
        <f t="shared" ref="AQ417:AQ418" si="288">+COUNTIF(F417:AJ417,"－")</f>
        <v>0</v>
      </c>
      <c r="AR417" s="1672">
        <f t="shared" si="287"/>
        <v>0</v>
      </c>
    </row>
    <row r="418" spans="2:44">
      <c r="B418" s="4306"/>
      <c r="C418" s="4309"/>
      <c r="D418" s="1745">
        <f>E$29</f>
        <v>0</v>
      </c>
      <c r="E418" s="1746"/>
      <c r="F418" s="1799"/>
      <c r="G418" s="1790"/>
      <c r="H418" s="1790"/>
      <c r="I418" s="1790"/>
      <c r="J418" s="1790"/>
      <c r="K418" s="1790"/>
      <c r="L418" s="1790"/>
      <c r="M418" s="1790"/>
      <c r="N418" s="1790"/>
      <c r="O418" s="1790"/>
      <c r="P418" s="1790"/>
      <c r="Q418" s="1790"/>
      <c r="R418" s="1790"/>
      <c r="S418" s="1790"/>
      <c r="T418" s="1790"/>
      <c r="U418" s="1790"/>
      <c r="V418" s="1790"/>
      <c r="W418" s="1790"/>
      <c r="X418" s="1790"/>
      <c r="Y418" s="1790"/>
      <c r="Z418" s="1790"/>
      <c r="AA418" s="1790"/>
      <c r="AB418" s="1790"/>
      <c r="AC418" s="1790"/>
      <c r="AD418" s="1790"/>
      <c r="AE418" s="1790"/>
      <c r="AF418" s="1790"/>
      <c r="AG418" s="1790"/>
      <c r="AH418" s="1790"/>
      <c r="AI418" s="1790"/>
      <c r="AJ418" s="1800"/>
      <c r="AK418" s="1737">
        <f t="shared" si="283"/>
        <v>0</v>
      </c>
      <c r="AL418" s="1738">
        <f t="shared" si="284"/>
        <v>0</v>
      </c>
      <c r="AM418" s="1751">
        <f t="shared" si="285"/>
        <v>0</v>
      </c>
      <c r="AN418" s="1705" t="str">
        <f t="shared" si="286"/>
        <v/>
      </c>
      <c r="AO418" s="4311"/>
      <c r="AQ418" s="1672">
        <f t="shared" si="288"/>
        <v>0</v>
      </c>
      <c r="AR418" s="1672">
        <f t="shared" si="287"/>
        <v>0</v>
      </c>
    </row>
    <row r="419" spans="2:44" ht="14.4">
      <c r="B419" s="4304" t="s">
        <v>2301</v>
      </c>
      <c r="C419" s="4307" t="s">
        <v>2302</v>
      </c>
      <c r="D419" s="1728" t="s">
        <v>2281</v>
      </c>
      <c r="E419" s="1752" t="s">
        <v>2270</v>
      </c>
      <c r="F419" s="1730" t="s">
        <v>2312</v>
      </c>
      <c r="G419" s="1731" t="s">
        <v>2312</v>
      </c>
      <c r="H419" s="1731" t="s">
        <v>2312</v>
      </c>
      <c r="I419" s="1731" t="s">
        <v>2312</v>
      </c>
      <c r="J419" s="1731" t="s">
        <v>2312</v>
      </c>
      <c r="K419" s="1731" t="s">
        <v>2312</v>
      </c>
      <c r="L419" s="1731" t="s">
        <v>2312</v>
      </c>
      <c r="M419" s="1731" t="s">
        <v>2312</v>
      </c>
      <c r="N419" s="1731" t="s">
        <v>2312</v>
      </c>
      <c r="O419" s="1731" t="s">
        <v>2312</v>
      </c>
      <c r="P419" s="1731" t="s">
        <v>2312</v>
      </c>
      <c r="Q419" s="1731" t="s">
        <v>2312</v>
      </c>
      <c r="R419" s="1731" t="s">
        <v>2312</v>
      </c>
      <c r="S419" s="1731" t="s">
        <v>2312</v>
      </c>
      <c r="T419" s="1731" t="s">
        <v>2312</v>
      </c>
      <c r="U419" s="1731" t="s">
        <v>2312</v>
      </c>
      <c r="V419" s="1731" t="s">
        <v>2312</v>
      </c>
      <c r="W419" s="1731" t="s">
        <v>2312</v>
      </c>
      <c r="X419" s="1731" t="s">
        <v>2312</v>
      </c>
      <c r="Y419" s="1731" t="s">
        <v>2312</v>
      </c>
      <c r="Z419" s="1731" t="s">
        <v>2312</v>
      </c>
      <c r="AA419" s="1731" t="s">
        <v>2312</v>
      </c>
      <c r="AB419" s="1731" t="s">
        <v>2312</v>
      </c>
      <c r="AC419" s="1731" t="s">
        <v>2312</v>
      </c>
      <c r="AD419" s="1731" t="s">
        <v>2312</v>
      </c>
      <c r="AE419" s="1731" t="s">
        <v>2312</v>
      </c>
      <c r="AF419" s="1731" t="s">
        <v>2312</v>
      </c>
      <c r="AG419" s="1731" t="s">
        <v>2312</v>
      </c>
      <c r="AH419" s="1731" t="s">
        <v>2312</v>
      </c>
      <c r="AI419" s="1731" t="s">
        <v>2312</v>
      </c>
      <c r="AJ419" s="1796" t="s">
        <v>2312</v>
      </c>
      <c r="AK419" s="1754"/>
      <c r="AL419" s="1672"/>
      <c r="AM419" s="1721"/>
      <c r="AN419" s="1755"/>
      <c r="AO419" s="4311"/>
    </row>
    <row r="420" spans="2:44">
      <c r="B420" s="4305"/>
      <c r="C420" s="4308"/>
      <c r="D420" s="1756" t="s">
        <v>2296</v>
      </c>
      <c r="E420" s="1733"/>
      <c r="F420" s="1789"/>
      <c r="G420" s="1749"/>
      <c r="H420" s="1749"/>
      <c r="I420" s="1749"/>
      <c r="J420" s="1749"/>
      <c r="K420" s="1749"/>
      <c r="L420" s="1749"/>
      <c r="M420" s="1749"/>
      <c r="N420" s="1749"/>
      <c r="O420" s="1749"/>
      <c r="P420" s="1749"/>
      <c r="Q420" s="1749"/>
      <c r="R420" s="1749"/>
      <c r="S420" s="1749"/>
      <c r="T420" s="1749"/>
      <c r="U420" s="1749"/>
      <c r="V420" s="1749"/>
      <c r="W420" s="1749"/>
      <c r="X420" s="1749"/>
      <c r="Y420" s="1749"/>
      <c r="Z420" s="1749"/>
      <c r="AA420" s="1749"/>
      <c r="AB420" s="1749"/>
      <c r="AC420" s="1749"/>
      <c r="AD420" s="1749"/>
      <c r="AE420" s="1749"/>
      <c r="AF420" s="1749"/>
      <c r="AG420" s="1749"/>
      <c r="AH420" s="1749"/>
      <c r="AI420" s="1749"/>
      <c r="AJ420" s="1801"/>
      <c r="AK420" s="1737">
        <f>IF(D420="","",COUNT($F$410:$AJ$410)-AL420)</f>
        <v>0</v>
      </c>
      <c r="AL420" s="1738">
        <f>IF(D420="","",AQ420+AR420)</f>
        <v>0</v>
      </c>
      <c r="AM420" s="1738">
        <f>IF(D420="","",COUNTIF(F420:AJ420,"休"))</f>
        <v>0</v>
      </c>
      <c r="AN420" s="1705" t="str">
        <f>IF(D420="","",IFERROR(ROUND(AM420/AK420,3),""))</f>
        <v/>
      </c>
      <c r="AO420" s="4311"/>
      <c r="AQ420" s="1672">
        <f>+COUNTIF(F420:AJ420,"－")</f>
        <v>0</v>
      </c>
      <c r="AR420" s="1672">
        <f>+COUNTIF(F420:AJ420,"外")</f>
        <v>0</v>
      </c>
    </row>
    <row r="421" spans="2:44">
      <c r="B421" s="4305"/>
      <c r="C421" s="4308"/>
      <c r="D421" s="1739" t="s">
        <v>2297</v>
      </c>
      <c r="E421" s="1757"/>
      <c r="F421" s="1740"/>
      <c r="G421" s="1741"/>
      <c r="H421" s="1741"/>
      <c r="I421" s="1741"/>
      <c r="J421" s="1741"/>
      <c r="K421" s="1741"/>
      <c r="L421" s="1741"/>
      <c r="M421" s="1741"/>
      <c r="N421" s="1741"/>
      <c r="O421" s="1741"/>
      <c r="P421" s="1741"/>
      <c r="Q421" s="1741"/>
      <c r="R421" s="1741"/>
      <c r="S421" s="1741"/>
      <c r="T421" s="1741"/>
      <c r="U421" s="1741"/>
      <c r="V421" s="1741"/>
      <c r="W421" s="1741"/>
      <c r="X421" s="1741"/>
      <c r="Y421" s="1741"/>
      <c r="Z421" s="1741"/>
      <c r="AA421" s="1741"/>
      <c r="AB421" s="1741"/>
      <c r="AC421" s="1741"/>
      <c r="AD421" s="1741"/>
      <c r="AE421" s="1741"/>
      <c r="AF421" s="1741"/>
      <c r="AG421" s="1741"/>
      <c r="AH421" s="1741"/>
      <c r="AI421" s="1741"/>
      <c r="AJ421" s="1783"/>
      <c r="AK421" s="1737">
        <f t="shared" ref="AK421:AK423" si="289">IF(D421="","",COUNT($F$410:$AJ$410)-AL421)</f>
        <v>0</v>
      </c>
      <c r="AL421" s="1738">
        <f t="shared" ref="AL421:AL423" si="290">IF(D421="","",AQ421+AR421)</f>
        <v>0</v>
      </c>
      <c r="AM421" s="1738">
        <f t="shared" ref="AM421:AM423" si="291">IF(D421="","",COUNTIF(F421:AJ421,"休"))</f>
        <v>0</v>
      </c>
      <c r="AN421" s="1705" t="str">
        <f t="shared" ref="AN421:AN423" si="292">IF(D421="","",IFERROR(ROUND(AM421/AK421,3),""))</f>
        <v/>
      </c>
      <c r="AO421" s="4311"/>
      <c r="AQ421" s="1672">
        <f>+COUNTIF(F421:AJ421,"－")</f>
        <v>0</v>
      </c>
      <c r="AR421" s="1672">
        <f>+COUNTIF(F421:AJ421,"外")</f>
        <v>0</v>
      </c>
    </row>
    <row r="422" spans="2:44">
      <c r="B422" s="4305"/>
      <c r="C422" s="4308"/>
      <c r="E422" s="1757"/>
      <c r="F422" s="1740"/>
      <c r="G422" s="1741"/>
      <c r="H422" s="1741"/>
      <c r="I422" s="1741"/>
      <c r="J422" s="1741"/>
      <c r="K422" s="1741"/>
      <c r="L422" s="1741"/>
      <c r="M422" s="1741"/>
      <c r="N422" s="1741"/>
      <c r="O422" s="1741"/>
      <c r="P422" s="1741"/>
      <c r="Q422" s="1741"/>
      <c r="R422" s="1741"/>
      <c r="S422" s="1741"/>
      <c r="T422" s="1741"/>
      <c r="U422" s="1741"/>
      <c r="V422" s="1741"/>
      <c r="W422" s="1741"/>
      <c r="X422" s="1741"/>
      <c r="Y422" s="1741"/>
      <c r="Z422" s="1741"/>
      <c r="AA422" s="1741"/>
      <c r="AB422" s="1741"/>
      <c r="AC422" s="1741"/>
      <c r="AD422" s="1741"/>
      <c r="AE422" s="1741"/>
      <c r="AF422" s="1741"/>
      <c r="AG422" s="1741"/>
      <c r="AH422" s="1741"/>
      <c r="AI422" s="1741"/>
      <c r="AJ422" s="1783"/>
      <c r="AK422" s="1737" t="str">
        <f t="shared" si="289"/>
        <v/>
      </c>
      <c r="AL422" s="1738" t="str">
        <f t="shared" si="290"/>
        <v/>
      </c>
      <c r="AM422" s="1738" t="str">
        <f t="shared" si="291"/>
        <v/>
      </c>
      <c r="AN422" s="1705" t="str">
        <f t="shared" si="292"/>
        <v/>
      </c>
      <c r="AO422" s="4311"/>
      <c r="AQ422" s="1672">
        <f>+COUNTIF(F422:AJ422,"－")</f>
        <v>0</v>
      </c>
      <c r="AR422" s="1672">
        <f>+COUNTIF(F422:AJ422,"外")</f>
        <v>0</v>
      </c>
    </row>
    <row r="423" spans="2:44">
      <c r="B423" s="4305"/>
      <c r="C423" s="4309"/>
      <c r="D423" s="1758"/>
      <c r="E423" s="1751"/>
      <c r="F423" s="1799"/>
      <c r="G423" s="1790"/>
      <c r="H423" s="1790"/>
      <c r="I423" s="1790"/>
      <c r="J423" s="1790"/>
      <c r="K423" s="1790"/>
      <c r="L423" s="1790"/>
      <c r="M423" s="1790"/>
      <c r="N423" s="1790"/>
      <c r="O423" s="1790"/>
      <c r="P423" s="1790"/>
      <c r="Q423" s="1790"/>
      <c r="R423" s="1790"/>
      <c r="S423" s="1790"/>
      <c r="T423" s="1790"/>
      <c r="U423" s="1790"/>
      <c r="V423" s="1790"/>
      <c r="W423" s="1790"/>
      <c r="X423" s="1790"/>
      <c r="Y423" s="1790"/>
      <c r="Z423" s="1790"/>
      <c r="AA423" s="1790"/>
      <c r="AB423" s="1790"/>
      <c r="AC423" s="1790"/>
      <c r="AD423" s="1790"/>
      <c r="AE423" s="1790"/>
      <c r="AF423" s="1790"/>
      <c r="AG423" s="1790"/>
      <c r="AH423" s="1790"/>
      <c r="AI423" s="1790"/>
      <c r="AJ423" s="1800"/>
      <c r="AK423" s="1737" t="str">
        <f t="shared" si="289"/>
        <v/>
      </c>
      <c r="AL423" s="1738" t="str">
        <f t="shared" si="290"/>
        <v/>
      </c>
      <c r="AM423" s="1738" t="str">
        <f t="shared" si="291"/>
        <v/>
      </c>
      <c r="AN423" s="1705" t="str">
        <f t="shared" si="292"/>
        <v/>
      </c>
      <c r="AO423" s="4311"/>
      <c r="AQ423" s="1672">
        <f>+COUNTIF(F423:AJ423,"－")</f>
        <v>0</v>
      </c>
      <c r="AR423" s="1672">
        <f>+COUNTIF(F423:AJ423,"外")</f>
        <v>0</v>
      </c>
    </row>
    <row r="424" spans="2:44" ht="14.4">
      <c r="B424" s="4305"/>
      <c r="C424" s="4307" t="s">
        <v>2303</v>
      </c>
      <c r="D424" s="1728" t="s">
        <v>2281</v>
      </c>
      <c r="E424" s="1760" t="s">
        <v>2270</v>
      </c>
      <c r="F424" s="1730" t="s">
        <v>2311</v>
      </c>
      <c r="G424" s="1731" t="s">
        <v>2311</v>
      </c>
      <c r="H424" s="1731" t="s">
        <v>2311</v>
      </c>
      <c r="I424" s="1731" t="s">
        <v>2311</v>
      </c>
      <c r="J424" s="1731" t="s">
        <v>2311</v>
      </c>
      <c r="K424" s="1731" t="s">
        <v>2311</v>
      </c>
      <c r="L424" s="1731" t="s">
        <v>2311</v>
      </c>
      <c r="M424" s="1731" t="s">
        <v>2311</v>
      </c>
      <c r="N424" s="1731" t="s">
        <v>2311</v>
      </c>
      <c r="O424" s="1731" t="s">
        <v>2311</v>
      </c>
      <c r="P424" s="1731" t="s">
        <v>2311</v>
      </c>
      <c r="Q424" s="1731" t="s">
        <v>2311</v>
      </c>
      <c r="R424" s="1731" t="s">
        <v>2311</v>
      </c>
      <c r="S424" s="1731" t="s">
        <v>2311</v>
      </c>
      <c r="T424" s="1731" t="s">
        <v>2311</v>
      </c>
      <c r="U424" s="1731" t="s">
        <v>2311</v>
      </c>
      <c r="V424" s="1731" t="s">
        <v>2311</v>
      </c>
      <c r="W424" s="1731" t="s">
        <v>2311</v>
      </c>
      <c r="X424" s="1731" t="s">
        <v>2311</v>
      </c>
      <c r="Y424" s="1731" t="s">
        <v>2311</v>
      </c>
      <c r="Z424" s="1731" t="s">
        <v>2311</v>
      </c>
      <c r="AA424" s="1731" t="s">
        <v>2311</v>
      </c>
      <c r="AB424" s="1731" t="s">
        <v>2311</v>
      </c>
      <c r="AC424" s="1731" t="s">
        <v>2311</v>
      </c>
      <c r="AD424" s="1731" t="s">
        <v>2311</v>
      </c>
      <c r="AE424" s="1731" t="s">
        <v>2311</v>
      </c>
      <c r="AF424" s="1731" t="s">
        <v>2311</v>
      </c>
      <c r="AG424" s="1731" t="s">
        <v>2311</v>
      </c>
      <c r="AH424" s="1731" t="s">
        <v>2311</v>
      </c>
      <c r="AI424" s="1731" t="s">
        <v>2311</v>
      </c>
      <c r="AJ424" s="1796" t="s">
        <v>2311</v>
      </c>
      <c r="AK424" s="1754"/>
      <c r="AL424" s="1672"/>
      <c r="AM424" s="1761"/>
      <c r="AN424" s="1755"/>
      <c r="AO424" s="4311"/>
    </row>
    <row r="425" spans="2:44">
      <c r="B425" s="4305"/>
      <c r="C425" s="4308"/>
      <c r="D425" s="1762" t="s">
        <v>2297</v>
      </c>
      <c r="E425" s="1733"/>
      <c r="F425" s="1789"/>
      <c r="G425" s="1749"/>
      <c r="H425" s="1749"/>
      <c r="I425" s="1749"/>
      <c r="J425" s="1749"/>
      <c r="K425" s="1749"/>
      <c r="L425" s="1749"/>
      <c r="M425" s="1749"/>
      <c r="N425" s="1749"/>
      <c r="O425" s="1749"/>
      <c r="P425" s="1749"/>
      <c r="Q425" s="1749"/>
      <c r="R425" s="1749"/>
      <c r="S425" s="1749"/>
      <c r="T425" s="1749"/>
      <c r="U425" s="1749"/>
      <c r="V425" s="1749"/>
      <c r="W425" s="1749"/>
      <c r="X425" s="1749"/>
      <c r="Y425" s="1749"/>
      <c r="Z425" s="1749"/>
      <c r="AA425" s="1749"/>
      <c r="AB425" s="1749"/>
      <c r="AC425" s="1749"/>
      <c r="AD425" s="1749"/>
      <c r="AE425" s="1749"/>
      <c r="AF425" s="1749"/>
      <c r="AG425" s="1749"/>
      <c r="AH425" s="1749"/>
      <c r="AI425" s="1749"/>
      <c r="AJ425" s="1801"/>
      <c r="AK425" s="1737">
        <f>IF(D425="","",COUNT($F$410:$AJ$410)-AL425)</f>
        <v>0</v>
      </c>
      <c r="AL425" s="1738">
        <f>IF(D425="","",AQ425+AR425)</f>
        <v>0</v>
      </c>
      <c r="AM425" s="1738">
        <f>IF(D425="","",COUNTIF(F425:AJ425,"休"))</f>
        <v>0</v>
      </c>
      <c r="AN425" s="1705" t="str">
        <f>IF(D425="","",IFERROR(ROUND(AM425/AK425,3),""))</f>
        <v/>
      </c>
      <c r="AO425" s="4311"/>
      <c r="AQ425" s="1672">
        <f>+COUNTIF(F425:AJ425,"－")</f>
        <v>0</v>
      </c>
      <c r="AR425" s="1672">
        <f>+COUNTIF(F425:AJ425,"外")</f>
        <v>0</v>
      </c>
    </row>
    <row r="426" spans="2:44">
      <c r="B426" s="4305"/>
      <c r="C426" s="4308"/>
      <c r="E426" s="1757"/>
      <c r="F426" s="1740"/>
      <c r="G426" s="1741"/>
      <c r="H426" s="1741"/>
      <c r="I426" s="1741"/>
      <c r="J426" s="1741"/>
      <c r="K426" s="1741"/>
      <c r="L426" s="1741"/>
      <c r="M426" s="1741"/>
      <c r="N426" s="1741"/>
      <c r="O426" s="1741"/>
      <c r="P426" s="1741"/>
      <c r="Q426" s="1741"/>
      <c r="R426" s="1741"/>
      <c r="S426" s="1741"/>
      <c r="T426" s="1741"/>
      <c r="U426" s="1741"/>
      <c r="V426" s="1741"/>
      <c r="W426" s="1741"/>
      <c r="X426" s="1741"/>
      <c r="Y426" s="1741"/>
      <c r="Z426" s="1741"/>
      <c r="AA426" s="1741"/>
      <c r="AB426" s="1741"/>
      <c r="AC426" s="1741"/>
      <c r="AD426" s="1741"/>
      <c r="AE426" s="1741"/>
      <c r="AF426" s="1741"/>
      <c r="AG426" s="1741"/>
      <c r="AH426" s="1741"/>
      <c r="AI426" s="1741"/>
      <c r="AJ426" s="1783"/>
      <c r="AK426" s="1737" t="str">
        <f t="shared" ref="AK426:AK428" si="293">IF(D426="","",COUNT($F$410:$AJ$410)-AL426)</f>
        <v/>
      </c>
      <c r="AL426" s="1738" t="str">
        <f t="shared" ref="AL426:AL428" si="294">IF(D426="","",AQ426+AR426)</f>
        <v/>
      </c>
      <c r="AM426" s="1738" t="str">
        <f t="shared" ref="AM426:AM428" si="295">IF(D426="","",COUNTIF(F426:AJ426,"休"))</f>
        <v/>
      </c>
      <c r="AN426" s="1705" t="str">
        <f t="shared" ref="AN426:AN428" si="296">IF(D426="","",IFERROR(ROUND(AM426/AK426,3),""))</f>
        <v/>
      </c>
      <c r="AO426" s="4311"/>
      <c r="AQ426" s="1672">
        <f>+COUNTIF(F426:AJ426,"－")</f>
        <v>0</v>
      </c>
      <c r="AR426" s="1672">
        <f>+COUNTIF(F426:AJ426,"外")</f>
        <v>0</v>
      </c>
    </row>
    <row r="427" spans="2:44">
      <c r="B427" s="4305"/>
      <c r="C427" s="4308"/>
      <c r="E427" s="1757"/>
      <c r="F427" s="1740"/>
      <c r="G427" s="1741"/>
      <c r="H427" s="1741"/>
      <c r="I427" s="1741"/>
      <c r="J427" s="1741"/>
      <c r="K427" s="1741"/>
      <c r="L427" s="1741"/>
      <c r="M427" s="1741"/>
      <c r="N427" s="1741"/>
      <c r="O427" s="1741"/>
      <c r="P427" s="1741"/>
      <c r="Q427" s="1741"/>
      <c r="R427" s="1741"/>
      <c r="S427" s="1741"/>
      <c r="T427" s="1741"/>
      <c r="U427" s="1741"/>
      <c r="V427" s="1741"/>
      <c r="W427" s="1741"/>
      <c r="X427" s="1741"/>
      <c r="Y427" s="1741"/>
      <c r="Z427" s="1741"/>
      <c r="AA427" s="1741"/>
      <c r="AB427" s="1741"/>
      <c r="AC427" s="1741"/>
      <c r="AD427" s="1741"/>
      <c r="AE427" s="1741"/>
      <c r="AF427" s="1741"/>
      <c r="AG427" s="1741"/>
      <c r="AH427" s="1741"/>
      <c r="AI427" s="1741"/>
      <c r="AJ427" s="1783"/>
      <c r="AK427" s="1737" t="str">
        <f t="shared" si="293"/>
        <v/>
      </c>
      <c r="AL427" s="1738" t="str">
        <f t="shared" si="294"/>
        <v/>
      </c>
      <c r="AM427" s="1738" t="str">
        <f t="shared" si="295"/>
        <v/>
      </c>
      <c r="AN427" s="1705" t="str">
        <f t="shared" si="296"/>
        <v/>
      </c>
      <c r="AO427" s="4311"/>
      <c r="AQ427" s="1672">
        <f>+COUNTIF(F427:AJ427,"－")</f>
        <v>0</v>
      </c>
      <c r="AR427" s="1672">
        <f>+COUNTIF(F427:AJ427,"外")</f>
        <v>0</v>
      </c>
    </row>
    <row r="428" spans="2:44" ht="13.8" thickBot="1">
      <c r="B428" s="4306"/>
      <c r="C428" s="4309"/>
      <c r="D428" s="1758"/>
      <c r="E428" s="1751"/>
      <c r="F428" s="1799"/>
      <c r="G428" s="1790"/>
      <c r="H428" s="1790"/>
      <c r="I428" s="1790"/>
      <c r="J428" s="1790"/>
      <c r="K428" s="1790"/>
      <c r="L428" s="1790"/>
      <c r="M428" s="1790"/>
      <c r="N428" s="1790"/>
      <c r="O428" s="1790"/>
      <c r="P428" s="1790"/>
      <c r="Q428" s="1790"/>
      <c r="R428" s="1790"/>
      <c r="S428" s="1790"/>
      <c r="T428" s="1790"/>
      <c r="U428" s="1790"/>
      <c r="V428" s="1790"/>
      <c r="W428" s="1790"/>
      <c r="X428" s="1790"/>
      <c r="Y428" s="1790"/>
      <c r="Z428" s="1790"/>
      <c r="AA428" s="1790"/>
      <c r="AB428" s="1790"/>
      <c r="AC428" s="1790"/>
      <c r="AD428" s="1790"/>
      <c r="AE428" s="1790"/>
      <c r="AF428" s="1790"/>
      <c r="AG428" s="1790"/>
      <c r="AH428" s="1790"/>
      <c r="AI428" s="1790"/>
      <c r="AJ428" s="1800"/>
      <c r="AK428" s="1766" t="str">
        <f t="shared" si="293"/>
        <v/>
      </c>
      <c r="AL428" s="1751" t="str">
        <f t="shared" si="294"/>
        <v/>
      </c>
      <c r="AM428" s="1751" t="str">
        <f t="shared" si="295"/>
        <v/>
      </c>
      <c r="AN428" s="1705" t="str">
        <f t="shared" si="296"/>
        <v/>
      </c>
      <c r="AO428" s="4312"/>
      <c r="AQ428" s="1672">
        <f>+COUNTIF(F428:AJ428,"－")</f>
        <v>0</v>
      </c>
      <c r="AR428" s="1672">
        <f>+COUNTIF(F428:AJ428,"外")</f>
        <v>0</v>
      </c>
    </row>
    <row r="429" spans="2:44" ht="13.8" thickBot="1">
      <c r="B429" s="1767"/>
      <c r="C429" s="1725"/>
      <c r="F429" s="1736"/>
      <c r="G429" s="1736"/>
      <c r="H429" s="1736"/>
      <c r="I429" s="1736"/>
      <c r="J429" s="1736"/>
      <c r="K429" s="1736"/>
      <c r="L429" s="1736"/>
      <c r="M429" s="1736"/>
      <c r="N429" s="1736"/>
      <c r="O429" s="1736"/>
      <c r="P429" s="1736"/>
      <c r="Q429" s="1736"/>
      <c r="R429" s="1736"/>
      <c r="S429" s="1736"/>
      <c r="T429" s="1736"/>
      <c r="U429" s="1736"/>
      <c r="V429" s="1736"/>
      <c r="W429" s="1736"/>
      <c r="X429" s="1736"/>
      <c r="Y429" s="1736"/>
      <c r="Z429" s="1736"/>
      <c r="AA429" s="1736"/>
      <c r="AB429" s="1736"/>
      <c r="AC429" s="1736"/>
      <c r="AD429" s="1736"/>
      <c r="AE429" s="1736"/>
      <c r="AF429" s="1736"/>
      <c r="AG429" s="1736"/>
      <c r="AH429" s="1736"/>
      <c r="AI429" s="1736"/>
      <c r="AJ429" s="1736"/>
      <c r="AK429" s="1768"/>
      <c r="AM429" s="1665"/>
      <c r="AN429" s="1769" t="s">
        <v>2271</v>
      </c>
      <c r="AO429" s="1770" t="e">
        <f>IF(AO413&gt;=0.285,"OK","NG")</f>
        <v>#DIV/0!</v>
      </c>
      <c r="AQ429" s="1665"/>
      <c r="AR429" s="1665"/>
    </row>
    <row r="431" spans="2:44" hidden="1">
      <c r="F431" s="1665" t="e">
        <f>YEAR(F434)</f>
        <v>#VALUE!</v>
      </c>
      <c r="G431" s="1665" t="e">
        <f>MONTH(F434)</f>
        <v>#VALUE!</v>
      </c>
    </row>
    <row r="432" spans="2:44">
      <c r="B432" s="4313"/>
      <c r="C432" s="4314"/>
      <c r="D432" s="4315"/>
      <c r="E432" s="1772" t="s">
        <v>2266</v>
      </c>
      <c r="F432" s="4322" t="e">
        <f>F434</f>
        <v>#VALUE!</v>
      </c>
      <c r="G432" s="4323"/>
      <c r="H432" s="4323"/>
      <c r="I432" s="4323"/>
      <c r="J432" s="4323"/>
      <c r="K432" s="4323"/>
      <c r="L432" s="4323"/>
      <c r="M432" s="4323"/>
      <c r="N432" s="4323"/>
      <c r="O432" s="4323"/>
      <c r="P432" s="4323"/>
      <c r="Q432" s="4323"/>
      <c r="R432" s="4323"/>
      <c r="S432" s="4323"/>
      <c r="T432" s="4323"/>
      <c r="U432" s="4323"/>
      <c r="V432" s="4323"/>
      <c r="W432" s="4323"/>
      <c r="X432" s="4323"/>
      <c r="Y432" s="4323"/>
      <c r="Z432" s="4323"/>
      <c r="AA432" s="4323"/>
      <c r="AB432" s="4323"/>
      <c r="AC432" s="4323"/>
      <c r="AD432" s="4323"/>
      <c r="AE432" s="4323"/>
      <c r="AF432" s="4323"/>
      <c r="AG432" s="4323"/>
      <c r="AH432" s="4323"/>
      <c r="AI432" s="4323"/>
      <c r="AJ432" s="4323"/>
      <c r="AK432" s="4324" t="s">
        <v>2304</v>
      </c>
      <c r="AL432" s="4327" t="s">
        <v>2305</v>
      </c>
      <c r="AM432" s="4330" t="s">
        <v>2283</v>
      </c>
      <c r="AN432" s="4333" t="s">
        <v>2306</v>
      </c>
      <c r="AO432" s="4301" t="s">
        <v>2307</v>
      </c>
      <c r="AQ432" s="4302" t="s">
        <v>2308</v>
      </c>
      <c r="AR432" s="4302" t="s">
        <v>2309</v>
      </c>
    </row>
    <row r="433" spans="2:44" hidden="1">
      <c r="B433" s="4316"/>
      <c r="C433" s="4317"/>
      <c r="D433" s="4318"/>
      <c r="E433" s="1773"/>
      <c r="F433" s="1717" t="e">
        <f>DATE($F431,$G431,1)</f>
        <v>#VALUE!</v>
      </c>
      <c r="G433" s="1717" t="e">
        <f t="shared" ref="G433:AJ433" si="297">F433+1</f>
        <v>#VALUE!</v>
      </c>
      <c r="H433" s="1717" t="e">
        <f t="shared" si="297"/>
        <v>#VALUE!</v>
      </c>
      <c r="I433" s="1717" t="e">
        <f t="shared" si="297"/>
        <v>#VALUE!</v>
      </c>
      <c r="J433" s="1717" t="e">
        <f t="shared" si="297"/>
        <v>#VALUE!</v>
      </c>
      <c r="K433" s="1717" t="e">
        <f t="shared" si="297"/>
        <v>#VALUE!</v>
      </c>
      <c r="L433" s="1717" t="e">
        <f t="shared" si="297"/>
        <v>#VALUE!</v>
      </c>
      <c r="M433" s="1717" t="e">
        <f t="shared" si="297"/>
        <v>#VALUE!</v>
      </c>
      <c r="N433" s="1717" t="e">
        <f t="shared" si="297"/>
        <v>#VALUE!</v>
      </c>
      <c r="O433" s="1717" t="e">
        <f t="shared" si="297"/>
        <v>#VALUE!</v>
      </c>
      <c r="P433" s="1717" t="e">
        <f t="shared" si="297"/>
        <v>#VALUE!</v>
      </c>
      <c r="Q433" s="1717" t="e">
        <f t="shared" si="297"/>
        <v>#VALUE!</v>
      </c>
      <c r="R433" s="1717" t="e">
        <f t="shared" si="297"/>
        <v>#VALUE!</v>
      </c>
      <c r="S433" s="1717" t="e">
        <f t="shared" si="297"/>
        <v>#VALUE!</v>
      </c>
      <c r="T433" s="1717" t="e">
        <f t="shared" si="297"/>
        <v>#VALUE!</v>
      </c>
      <c r="U433" s="1717" t="e">
        <f t="shared" si="297"/>
        <v>#VALUE!</v>
      </c>
      <c r="V433" s="1717" t="e">
        <f t="shared" si="297"/>
        <v>#VALUE!</v>
      </c>
      <c r="W433" s="1717" t="e">
        <f t="shared" si="297"/>
        <v>#VALUE!</v>
      </c>
      <c r="X433" s="1717" t="e">
        <f t="shared" si="297"/>
        <v>#VALUE!</v>
      </c>
      <c r="Y433" s="1717" t="e">
        <f t="shared" si="297"/>
        <v>#VALUE!</v>
      </c>
      <c r="Z433" s="1717" t="e">
        <f t="shared" si="297"/>
        <v>#VALUE!</v>
      </c>
      <c r="AA433" s="1717" t="e">
        <f t="shared" si="297"/>
        <v>#VALUE!</v>
      </c>
      <c r="AB433" s="1717" t="e">
        <f t="shared" si="297"/>
        <v>#VALUE!</v>
      </c>
      <c r="AC433" s="1717" t="e">
        <f t="shared" si="297"/>
        <v>#VALUE!</v>
      </c>
      <c r="AD433" s="1717" t="e">
        <f t="shared" si="297"/>
        <v>#VALUE!</v>
      </c>
      <c r="AE433" s="1717" t="e">
        <f t="shared" si="297"/>
        <v>#VALUE!</v>
      </c>
      <c r="AF433" s="1717" t="e">
        <f t="shared" si="297"/>
        <v>#VALUE!</v>
      </c>
      <c r="AG433" s="1717" t="e">
        <f t="shared" si="297"/>
        <v>#VALUE!</v>
      </c>
      <c r="AH433" s="1717" t="e">
        <f t="shared" si="297"/>
        <v>#VALUE!</v>
      </c>
      <c r="AI433" s="1717" t="e">
        <f t="shared" si="297"/>
        <v>#VALUE!</v>
      </c>
      <c r="AJ433" s="1717" t="e">
        <f t="shared" si="297"/>
        <v>#VALUE!</v>
      </c>
      <c r="AK433" s="4325"/>
      <c r="AL433" s="4328"/>
      <c r="AM433" s="4331"/>
      <c r="AN433" s="4333"/>
      <c r="AO433" s="4301"/>
      <c r="AQ433" s="4302"/>
      <c r="AR433" s="4302"/>
    </row>
    <row r="434" spans="2:44">
      <c r="B434" s="4316"/>
      <c r="C434" s="4317"/>
      <c r="D434" s="4318"/>
      <c r="E434" s="1774" t="s">
        <v>2267</v>
      </c>
      <c r="F434" s="1775" t="e">
        <f>IF(EDATE(F409,1)&gt;$F$7,"",EDATE(F409,1))</f>
        <v>#VALUE!</v>
      </c>
      <c r="G434" s="1717" t="e">
        <f t="shared" ref="G434:AJ434" si="298">IF(G433&gt;$F$7,"",IF(F434=EOMONTH(DATE($F431,$G431,1),0),"",IF(F434="","",F434+1)))</f>
        <v>#VALUE!</v>
      </c>
      <c r="H434" s="1717" t="e">
        <f t="shared" si="298"/>
        <v>#VALUE!</v>
      </c>
      <c r="I434" s="1717" t="e">
        <f t="shared" si="298"/>
        <v>#VALUE!</v>
      </c>
      <c r="J434" s="1717" t="e">
        <f t="shared" si="298"/>
        <v>#VALUE!</v>
      </c>
      <c r="K434" s="1717" t="e">
        <f t="shared" si="298"/>
        <v>#VALUE!</v>
      </c>
      <c r="L434" s="1717" t="e">
        <f t="shared" si="298"/>
        <v>#VALUE!</v>
      </c>
      <c r="M434" s="1717" t="e">
        <f t="shared" si="298"/>
        <v>#VALUE!</v>
      </c>
      <c r="N434" s="1717" t="e">
        <f t="shared" si="298"/>
        <v>#VALUE!</v>
      </c>
      <c r="O434" s="1717" t="e">
        <f t="shared" si="298"/>
        <v>#VALUE!</v>
      </c>
      <c r="P434" s="1717" t="e">
        <f t="shared" si="298"/>
        <v>#VALUE!</v>
      </c>
      <c r="Q434" s="1717" t="e">
        <f t="shared" si="298"/>
        <v>#VALUE!</v>
      </c>
      <c r="R434" s="1717" t="e">
        <f t="shared" si="298"/>
        <v>#VALUE!</v>
      </c>
      <c r="S434" s="1717" t="e">
        <f t="shared" si="298"/>
        <v>#VALUE!</v>
      </c>
      <c r="T434" s="1717" t="e">
        <f t="shared" si="298"/>
        <v>#VALUE!</v>
      </c>
      <c r="U434" s="1717" t="e">
        <f t="shared" si="298"/>
        <v>#VALUE!</v>
      </c>
      <c r="V434" s="1717" t="e">
        <f t="shared" si="298"/>
        <v>#VALUE!</v>
      </c>
      <c r="W434" s="1717" t="e">
        <f t="shared" si="298"/>
        <v>#VALUE!</v>
      </c>
      <c r="X434" s="1717" t="e">
        <f t="shared" si="298"/>
        <v>#VALUE!</v>
      </c>
      <c r="Y434" s="1717" t="e">
        <f t="shared" si="298"/>
        <v>#VALUE!</v>
      </c>
      <c r="Z434" s="1717" t="e">
        <f t="shared" si="298"/>
        <v>#VALUE!</v>
      </c>
      <c r="AA434" s="1717" t="e">
        <f t="shared" si="298"/>
        <v>#VALUE!</v>
      </c>
      <c r="AB434" s="1717" t="e">
        <f t="shared" si="298"/>
        <v>#VALUE!</v>
      </c>
      <c r="AC434" s="1717" t="e">
        <f t="shared" si="298"/>
        <v>#VALUE!</v>
      </c>
      <c r="AD434" s="1717" t="e">
        <f t="shared" si="298"/>
        <v>#VALUE!</v>
      </c>
      <c r="AE434" s="1717" t="e">
        <f t="shared" si="298"/>
        <v>#VALUE!</v>
      </c>
      <c r="AF434" s="1717" t="e">
        <f t="shared" si="298"/>
        <v>#VALUE!</v>
      </c>
      <c r="AG434" s="1717" t="e">
        <f t="shared" si="298"/>
        <v>#VALUE!</v>
      </c>
      <c r="AH434" s="1717" t="e">
        <f t="shared" si="298"/>
        <v>#VALUE!</v>
      </c>
      <c r="AI434" s="1717" t="e">
        <f t="shared" si="298"/>
        <v>#VALUE!</v>
      </c>
      <c r="AJ434" s="1717" t="e">
        <f t="shared" si="298"/>
        <v>#VALUE!</v>
      </c>
      <c r="AK434" s="4325"/>
      <c r="AL434" s="4328"/>
      <c r="AM434" s="4331"/>
      <c r="AN434" s="4333"/>
      <c r="AO434" s="4301"/>
      <c r="AQ434" s="4302"/>
      <c r="AR434" s="4302"/>
    </row>
    <row r="435" spans="2:44">
      <c r="B435" s="4319"/>
      <c r="C435" s="4320"/>
      <c r="D435" s="4321"/>
      <c r="E435" s="1712" t="s">
        <v>1060</v>
      </c>
      <c r="F435" s="1776" t="str">
        <f>IFERROR(TEXT(WEEKDAY(+F434),"aaa"),"")</f>
        <v/>
      </c>
      <c r="G435" s="1776" t="str">
        <f t="shared" ref="G435:AJ435" si="299">IFERROR(TEXT(WEEKDAY(+G434),"aaa"),"")</f>
        <v/>
      </c>
      <c r="H435" s="1776" t="str">
        <f t="shared" si="299"/>
        <v/>
      </c>
      <c r="I435" s="1776" t="str">
        <f t="shared" si="299"/>
        <v/>
      </c>
      <c r="J435" s="1776" t="str">
        <f t="shared" si="299"/>
        <v/>
      </c>
      <c r="K435" s="1776" t="str">
        <f t="shared" si="299"/>
        <v/>
      </c>
      <c r="L435" s="1776" t="str">
        <f t="shared" si="299"/>
        <v/>
      </c>
      <c r="M435" s="1776" t="str">
        <f t="shared" si="299"/>
        <v/>
      </c>
      <c r="N435" s="1776" t="str">
        <f t="shared" si="299"/>
        <v/>
      </c>
      <c r="O435" s="1776" t="str">
        <f t="shared" si="299"/>
        <v/>
      </c>
      <c r="P435" s="1776" t="str">
        <f t="shared" si="299"/>
        <v/>
      </c>
      <c r="Q435" s="1776" t="str">
        <f t="shared" si="299"/>
        <v/>
      </c>
      <c r="R435" s="1776" t="str">
        <f t="shared" si="299"/>
        <v/>
      </c>
      <c r="S435" s="1776" t="str">
        <f t="shared" si="299"/>
        <v/>
      </c>
      <c r="T435" s="1776" t="str">
        <f t="shared" si="299"/>
        <v/>
      </c>
      <c r="U435" s="1776" t="str">
        <f t="shared" si="299"/>
        <v/>
      </c>
      <c r="V435" s="1776" t="str">
        <f t="shared" si="299"/>
        <v/>
      </c>
      <c r="W435" s="1776" t="str">
        <f t="shared" si="299"/>
        <v/>
      </c>
      <c r="X435" s="1776" t="str">
        <f t="shared" si="299"/>
        <v/>
      </c>
      <c r="Y435" s="1776" t="str">
        <f t="shared" si="299"/>
        <v/>
      </c>
      <c r="Z435" s="1776" t="str">
        <f t="shared" si="299"/>
        <v/>
      </c>
      <c r="AA435" s="1776" t="str">
        <f t="shared" si="299"/>
        <v/>
      </c>
      <c r="AB435" s="1776" t="str">
        <f t="shared" si="299"/>
        <v/>
      </c>
      <c r="AC435" s="1776" t="str">
        <f t="shared" si="299"/>
        <v/>
      </c>
      <c r="AD435" s="1776" t="str">
        <f t="shared" si="299"/>
        <v/>
      </c>
      <c r="AE435" s="1776" t="str">
        <f t="shared" si="299"/>
        <v/>
      </c>
      <c r="AF435" s="1776" t="str">
        <f t="shared" si="299"/>
        <v/>
      </c>
      <c r="AG435" s="1776" t="str">
        <f t="shared" si="299"/>
        <v/>
      </c>
      <c r="AH435" s="1776" t="str">
        <f t="shared" si="299"/>
        <v/>
      </c>
      <c r="AI435" s="1776" t="str">
        <f t="shared" si="299"/>
        <v/>
      </c>
      <c r="AJ435" s="1776" t="str">
        <f t="shared" si="299"/>
        <v/>
      </c>
      <c r="AK435" s="4325"/>
      <c r="AL435" s="4328"/>
      <c r="AM435" s="4331"/>
      <c r="AN435" s="4333"/>
      <c r="AO435" s="4301"/>
      <c r="AQ435" s="4302"/>
      <c r="AR435" s="4302"/>
    </row>
    <row r="436" spans="2:44" ht="21" customHeight="1">
      <c r="B436" s="1777" t="s">
        <v>2310</v>
      </c>
      <c r="C436" s="1778" t="s">
        <v>2280</v>
      </c>
      <c r="D436" s="1728" t="s">
        <v>2281</v>
      </c>
      <c r="E436" s="1729" t="s">
        <v>2270</v>
      </c>
      <c r="F436" s="1730" t="s">
        <v>2311</v>
      </c>
      <c r="G436" s="1731" t="s">
        <v>2311</v>
      </c>
      <c r="H436" s="1731" t="s">
        <v>2311</v>
      </c>
      <c r="I436" s="1731" t="s">
        <v>2311</v>
      </c>
      <c r="J436" s="1731" t="s">
        <v>2311</v>
      </c>
      <c r="K436" s="1731" t="s">
        <v>2311</v>
      </c>
      <c r="L436" s="1731" t="s">
        <v>2311</v>
      </c>
      <c r="M436" s="1731" t="s">
        <v>2311</v>
      </c>
      <c r="N436" s="1731" t="s">
        <v>2311</v>
      </c>
      <c r="O436" s="1731" t="s">
        <v>2311</v>
      </c>
      <c r="P436" s="1731" t="s">
        <v>2311</v>
      </c>
      <c r="Q436" s="1731" t="s">
        <v>2311</v>
      </c>
      <c r="R436" s="1731" t="s">
        <v>2311</v>
      </c>
      <c r="S436" s="1731" t="s">
        <v>2311</v>
      </c>
      <c r="T436" s="1731" t="s">
        <v>2311</v>
      </c>
      <c r="U436" s="1731" t="s">
        <v>2311</v>
      </c>
      <c r="V436" s="1731" t="s">
        <v>2311</v>
      </c>
      <c r="W436" s="1731" t="s">
        <v>2311</v>
      </c>
      <c r="X436" s="1731" t="s">
        <v>2311</v>
      </c>
      <c r="Y436" s="1731" t="s">
        <v>2311</v>
      </c>
      <c r="Z436" s="1731" t="s">
        <v>2311</v>
      </c>
      <c r="AA436" s="1731" t="s">
        <v>2311</v>
      </c>
      <c r="AB436" s="1731" t="s">
        <v>2311</v>
      </c>
      <c r="AC436" s="1731" t="s">
        <v>2311</v>
      </c>
      <c r="AD436" s="1731" t="s">
        <v>2311</v>
      </c>
      <c r="AE436" s="1731" t="s">
        <v>2311</v>
      </c>
      <c r="AF436" s="1731" t="s">
        <v>2311</v>
      </c>
      <c r="AG436" s="1731" t="s">
        <v>2311</v>
      </c>
      <c r="AH436" s="1731" t="s">
        <v>2311</v>
      </c>
      <c r="AI436" s="1731" t="s">
        <v>2311</v>
      </c>
      <c r="AJ436" s="1796" t="s">
        <v>2311</v>
      </c>
      <c r="AK436" s="4326"/>
      <c r="AL436" s="4329"/>
      <c r="AM436" s="4332"/>
      <c r="AN436" s="1674" t="s">
        <v>2292</v>
      </c>
      <c r="AO436" s="1673" t="s">
        <v>2293</v>
      </c>
      <c r="AQ436" s="4303"/>
      <c r="AR436" s="4303"/>
    </row>
    <row r="437" spans="2:44" ht="13.5" customHeight="1">
      <c r="B437" s="4304" t="s">
        <v>2294</v>
      </c>
      <c r="C437" s="4307" t="s">
        <v>2295</v>
      </c>
      <c r="D437" s="1732" t="s">
        <v>2296</v>
      </c>
      <c r="E437" s="1733"/>
      <c r="F437" s="1797"/>
      <c r="G437" s="1786"/>
      <c r="H437" s="1786"/>
      <c r="I437" s="1786"/>
      <c r="J437" s="1786"/>
      <c r="K437" s="1786"/>
      <c r="L437" s="1786"/>
      <c r="M437" s="1786"/>
      <c r="N437" s="1786"/>
      <c r="O437" s="1786"/>
      <c r="P437" s="1786"/>
      <c r="Q437" s="1786"/>
      <c r="R437" s="1786"/>
      <c r="S437" s="1786"/>
      <c r="T437" s="1786"/>
      <c r="U437" s="1786"/>
      <c r="V437" s="1786"/>
      <c r="W437" s="1786"/>
      <c r="X437" s="1786"/>
      <c r="Y437" s="1786"/>
      <c r="Z437" s="1786"/>
      <c r="AA437" s="1786"/>
      <c r="AB437" s="1786"/>
      <c r="AC437" s="1786"/>
      <c r="AD437" s="1786"/>
      <c r="AE437" s="1786"/>
      <c r="AF437" s="1786"/>
      <c r="AG437" s="1786"/>
      <c r="AH437" s="1786"/>
      <c r="AI437" s="1786"/>
      <c r="AJ437" s="1798"/>
      <c r="AK437" s="1737">
        <f>IF(D437="","",COUNT($F$434:$AJ$434)-AL437)</f>
        <v>0</v>
      </c>
      <c r="AL437" s="1738">
        <f>IF(D437="","",AQ437+AR437)</f>
        <v>0</v>
      </c>
      <c r="AM437" s="1738">
        <f>IF(D437="","",COUNTIF(F437:AJ437,"休"))</f>
        <v>0</v>
      </c>
      <c r="AN437" s="1705" t="str">
        <f>IF(D437="","",IFERROR(ROUND(AM437/AK437,3),""))</f>
        <v/>
      </c>
      <c r="AO437" s="4310" t="e">
        <f>ROUND(AVERAGE(AN437:AN452),3)</f>
        <v>#DIV/0!</v>
      </c>
      <c r="AQ437" s="1672">
        <f>+COUNTIF(F437:AJ437,"－")</f>
        <v>0</v>
      </c>
      <c r="AR437" s="1672">
        <f>+COUNTIF(F437:AJ437,"外")</f>
        <v>0</v>
      </c>
    </row>
    <row r="438" spans="2:44" ht="13.5" customHeight="1">
      <c r="B438" s="4305"/>
      <c r="C438" s="4308"/>
      <c r="D438" s="1739" t="s">
        <v>2297</v>
      </c>
      <c r="E438" s="1733"/>
      <c r="F438" s="1740"/>
      <c r="G438" s="1741"/>
      <c r="H438" s="1741"/>
      <c r="I438" s="1741"/>
      <c r="J438" s="1741"/>
      <c r="K438" s="1741"/>
      <c r="L438" s="1741"/>
      <c r="M438" s="1741"/>
      <c r="N438" s="1741"/>
      <c r="O438" s="1741"/>
      <c r="P438" s="1741"/>
      <c r="Q438" s="1741"/>
      <c r="R438" s="1741"/>
      <c r="S438" s="1741"/>
      <c r="T438" s="1741"/>
      <c r="U438" s="1741"/>
      <c r="V438" s="1741"/>
      <c r="W438" s="1741"/>
      <c r="X438" s="1741"/>
      <c r="Y438" s="1741"/>
      <c r="Z438" s="1741"/>
      <c r="AA438" s="1741"/>
      <c r="AB438" s="1741"/>
      <c r="AC438" s="1741"/>
      <c r="AD438" s="1741"/>
      <c r="AE438" s="1741"/>
      <c r="AF438" s="1741"/>
      <c r="AG438" s="1741"/>
      <c r="AH438" s="1741"/>
      <c r="AI438" s="1741"/>
      <c r="AJ438" s="1783"/>
      <c r="AK438" s="1737">
        <f t="shared" ref="AK438:AK442" si="300">IF(D438="","",COUNT($F$434:$AJ$434)-AL438)</f>
        <v>0</v>
      </c>
      <c r="AL438" s="1738">
        <f t="shared" ref="AL438:AL442" si="301">IF(D438="","",AQ438+AR438)</f>
        <v>0</v>
      </c>
      <c r="AM438" s="1738">
        <f t="shared" ref="AM438:AM442" si="302">IF(D438="","",COUNTIF(F438:AJ438,"休"))</f>
        <v>0</v>
      </c>
      <c r="AN438" s="1705" t="str">
        <f t="shared" ref="AN438:AN442" si="303">IF(D438="","",IFERROR(ROUND(AM438/AK438,3),""))</f>
        <v/>
      </c>
      <c r="AO438" s="4311"/>
      <c r="AQ438" s="1672">
        <f>+COUNTIF(F438:AJ438,"－")</f>
        <v>0</v>
      </c>
      <c r="AR438" s="1672">
        <f>+COUNTIF(F438:AJ438,"外")</f>
        <v>0</v>
      </c>
    </row>
    <row r="439" spans="2:44">
      <c r="B439" s="4305"/>
      <c r="C439" s="4308"/>
      <c r="D439" s="1744" t="s">
        <v>2298</v>
      </c>
      <c r="E439" s="1733"/>
      <c r="F439" s="1740"/>
      <c r="G439" s="1741"/>
      <c r="H439" s="1741"/>
      <c r="I439" s="1741"/>
      <c r="J439" s="1741"/>
      <c r="K439" s="1741"/>
      <c r="L439" s="1741"/>
      <c r="M439" s="1741"/>
      <c r="N439" s="1741"/>
      <c r="O439" s="1741"/>
      <c r="P439" s="1741"/>
      <c r="Q439" s="1741"/>
      <c r="R439" s="1741"/>
      <c r="S439" s="1741"/>
      <c r="T439" s="1741"/>
      <c r="U439" s="1741"/>
      <c r="V439" s="1741"/>
      <c r="W439" s="1741"/>
      <c r="X439" s="1741"/>
      <c r="Y439" s="1741"/>
      <c r="Z439" s="1741"/>
      <c r="AA439" s="1741"/>
      <c r="AB439" s="1741"/>
      <c r="AC439" s="1741"/>
      <c r="AD439" s="1741"/>
      <c r="AE439" s="1741"/>
      <c r="AF439" s="1741"/>
      <c r="AG439" s="1741"/>
      <c r="AH439" s="1741"/>
      <c r="AI439" s="1741"/>
      <c r="AJ439" s="1783"/>
      <c r="AK439" s="1737">
        <f t="shared" si="300"/>
        <v>0</v>
      </c>
      <c r="AL439" s="1738">
        <f t="shared" si="301"/>
        <v>0</v>
      </c>
      <c r="AM439" s="1738">
        <f t="shared" si="302"/>
        <v>0</v>
      </c>
      <c r="AN439" s="1705" t="str">
        <f t="shared" si="303"/>
        <v/>
      </c>
      <c r="AO439" s="4311"/>
      <c r="AQ439" s="1672">
        <f>+COUNTIF(F439:AJ439,"－")</f>
        <v>0</v>
      </c>
      <c r="AR439" s="1672">
        <f t="shared" ref="AR439:AR442" si="304">+COUNTIF(F439:AJ439,"外")</f>
        <v>0</v>
      </c>
    </row>
    <row r="440" spans="2:44">
      <c r="B440" s="4305"/>
      <c r="C440" s="4308"/>
      <c r="D440" s="1744" t="s">
        <v>2299</v>
      </c>
      <c r="E440" s="1711"/>
      <c r="F440" s="1740"/>
      <c r="G440" s="1741"/>
      <c r="H440" s="1741"/>
      <c r="I440" s="1741"/>
      <c r="J440" s="1741"/>
      <c r="K440" s="1741"/>
      <c r="L440" s="1741"/>
      <c r="M440" s="1741"/>
      <c r="N440" s="1741"/>
      <c r="O440" s="1741"/>
      <c r="P440" s="1741"/>
      <c r="Q440" s="1741"/>
      <c r="R440" s="1741"/>
      <c r="S440" s="1741"/>
      <c r="T440" s="1741"/>
      <c r="U440" s="1741"/>
      <c r="V440" s="1741"/>
      <c r="W440" s="1741"/>
      <c r="X440" s="1741"/>
      <c r="Y440" s="1741"/>
      <c r="Z440" s="1741"/>
      <c r="AA440" s="1741"/>
      <c r="AB440" s="1741"/>
      <c r="AC440" s="1741"/>
      <c r="AD440" s="1741"/>
      <c r="AE440" s="1741"/>
      <c r="AF440" s="1741"/>
      <c r="AG440" s="1741"/>
      <c r="AH440" s="1741"/>
      <c r="AI440" s="1741"/>
      <c r="AJ440" s="1783"/>
      <c r="AK440" s="1737">
        <f t="shared" si="300"/>
        <v>0</v>
      </c>
      <c r="AL440" s="1738">
        <f t="shared" si="301"/>
        <v>0</v>
      </c>
      <c r="AM440" s="1738">
        <f t="shared" si="302"/>
        <v>0</v>
      </c>
      <c r="AN440" s="1705" t="str">
        <f t="shared" si="303"/>
        <v/>
      </c>
      <c r="AO440" s="4311"/>
      <c r="AQ440" s="1672">
        <f>+COUNTIF(F440:AJ440,"－")</f>
        <v>0</v>
      </c>
      <c r="AR440" s="1672">
        <f t="shared" si="304"/>
        <v>0</v>
      </c>
    </row>
    <row r="441" spans="2:44">
      <c r="B441" s="4305"/>
      <c r="C441" s="4308"/>
      <c r="D441" s="1744" t="s">
        <v>2300</v>
      </c>
      <c r="E441" s="1733"/>
      <c r="F441" s="1740"/>
      <c r="G441" s="1741"/>
      <c r="H441" s="1741"/>
      <c r="I441" s="1741"/>
      <c r="J441" s="1741"/>
      <c r="K441" s="1741"/>
      <c r="L441" s="1741"/>
      <c r="M441" s="1741"/>
      <c r="N441" s="1741"/>
      <c r="O441" s="1741"/>
      <c r="P441" s="1741"/>
      <c r="Q441" s="1741"/>
      <c r="R441" s="1741"/>
      <c r="S441" s="1741"/>
      <c r="T441" s="1741"/>
      <c r="U441" s="1741"/>
      <c r="V441" s="1741"/>
      <c r="W441" s="1741"/>
      <c r="X441" s="1741"/>
      <c r="Y441" s="1741"/>
      <c r="Z441" s="1741"/>
      <c r="AA441" s="1741"/>
      <c r="AB441" s="1741"/>
      <c r="AC441" s="1741"/>
      <c r="AD441" s="1741"/>
      <c r="AE441" s="1741"/>
      <c r="AF441" s="1741"/>
      <c r="AG441" s="1741"/>
      <c r="AH441" s="1741"/>
      <c r="AI441" s="1741"/>
      <c r="AJ441" s="1783"/>
      <c r="AK441" s="1737">
        <f t="shared" si="300"/>
        <v>0</v>
      </c>
      <c r="AL441" s="1738">
        <f t="shared" si="301"/>
        <v>0</v>
      </c>
      <c r="AM441" s="1738">
        <f t="shared" si="302"/>
        <v>0</v>
      </c>
      <c r="AN441" s="1705" t="str">
        <f t="shared" si="303"/>
        <v/>
      </c>
      <c r="AO441" s="4311"/>
      <c r="AQ441" s="1672">
        <f t="shared" ref="AQ441:AQ442" si="305">+COUNTIF(F441:AJ441,"－")</f>
        <v>0</v>
      </c>
      <c r="AR441" s="1672">
        <f t="shared" si="304"/>
        <v>0</v>
      </c>
    </row>
    <row r="442" spans="2:44">
      <c r="B442" s="4306"/>
      <c r="C442" s="4309"/>
      <c r="D442" s="1745">
        <f>E$29</f>
        <v>0</v>
      </c>
      <c r="E442" s="1746"/>
      <c r="F442" s="1799"/>
      <c r="G442" s="1790"/>
      <c r="H442" s="1790"/>
      <c r="I442" s="1790"/>
      <c r="J442" s="1790"/>
      <c r="K442" s="1790"/>
      <c r="L442" s="1790"/>
      <c r="M442" s="1790"/>
      <c r="N442" s="1790"/>
      <c r="O442" s="1790"/>
      <c r="P442" s="1790"/>
      <c r="Q442" s="1790"/>
      <c r="R442" s="1790"/>
      <c r="S442" s="1790"/>
      <c r="T442" s="1790"/>
      <c r="U442" s="1790"/>
      <c r="V442" s="1790"/>
      <c r="W442" s="1790"/>
      <c r="X442" s="1790"/>
      <c r="Y442" s="1790"/>
      <c r="Z442" s="1790"/>
      <c r="AA442" s="1790"/>
      <c r="AB442" s="1790"/>
      <c r="AC442" s="1790"/>
      <c r="AD442" s="1790"/>
      <c r="AE442" s="1790"/>
      <c r="AF442" s="1790"/>
      <c r="AG442" s="1790"/>
      <c r="AH442" s="1790"/>
      <c r="AI442" s="1790"/>
      <c r="AJ442" s="1800"/>
      <c r="AK442" s="1737">
        <f t="shared" si="300"/>
        <v>0</v>
      </c>
      <c r="AL442" s="1738">
        <f t="shared" si="301"/>
        <v>0</v>
      </c>
      <c r="AM442" s="1751">
        <f t="shared" si="302"/>
        <v>0</v>
      </c>
      <c r="AN442" s="1705" t="str">
        <f t="shared" si="303"/>
        <v/>
      </c>
      <c r="AO442" s="4311"/>
      <c r="AQ442" s="1672">
        <f t="shared" si="305"/>
        <v>0</v>
      </c>
      <c r="AR442" s="1672">
        <f t="shared" si="304"/>
        <v>0</v>
      </c>
    </row>
    <row r="443" spans="2:44" ht="14.4">
      <c r="B443" s="4304" t="s">
        <v>2301</v>
      </c>
      <c r="C443" s="4307" t="s">
        <v>2302</v>
      </c>
      <c r="D443" s="1728" t="s">
        <v>2281</v>
      </c>
      <c r="E443" s="1752" t="s">
        <v>2270</v>
      </c>
      <c r="F443" s="1730" t="s">
        <v>2312</v>
      </c>
      <c r="G443" s="1731" t="s">
        <v>2312</v>
      </c>
      <c r="H443" s="1731" t="s">
        <v>2312</v>
      </c>
      <c r="I443" s="1731" t="s">
        <v>2312</v>
      </c>
      <c r="J443" s="1731" t="s">
        <v>2312</v>
      </c>
      <c r="K443" s="1731" t="s">
        <v>2312</v>
      </c>
      <c r="L443" s="1731" t="s">
        <v>2312</v>
      </c>
      <c r="M443" s="1731" t="s">
        <v>2312</v>
      </c>
      <c r="N443" s="1731" t="s">
        <v>2312</v>
      </c>
      <c r="O443" s="1731" t="s">
        <v>2312</v>
      </c>
      <c r="P443" s="1731" t="s">
        <v>2312</v>
      </c>
      <c r="Q443" s="1731" t="s">
        <v>2312</v>
      </c>
      <c r="R443" s="1731" t="s">
        <v>2312</v>
      </c>
      <c r="S443" s="1731" t="s">
        <v>2312</v>
      </c>
      <c r="T443" s="1731" t="s">
        <v>2312</v>
      </c>
      <c r="U443" s="1731" t="s">
        <v>2312</v>
      </c>
      <c r="V443" s="1731" t="s">
        <v>2312</v>
      </c>
      <c r="W443" s="1731" t="s">
        <v>2312</v>
      </c>
      <c r="X443" s="1731" t="s">
        <v>2312</v>
      </c>
      <c r="Y443" s="1731" t="s">
        <v>2312</v>
      </c>
      <c r="Z443" s="1731" t="s">
        <v>2312</v>
      </c>
      <c r="AA443" s="1731" t="s">
        <v>2312</v>
      </c>
      <c r="AB443" s="1731" t="s">
        <v>2312</v>
      </c>
      <c r="AC443" s="1731" t="s">
        <v>2312</v>
      </c>
      <c r="AD443" s="1731" t="s">
        <v>2312</v>
      </c>
      <c r="AE443" s="1731" t="s">
        <v>2312</v>
      </c>
      <c r="AF443" s="1731" t="s">
        <v>2312</v>
      </c>
      <c r="AG443" s="1731" t="s">
        <v>2312</v>
      </c>
      <c r="AH443" s="1731" t="s">
        <v>2312</v>
      </c>
      <c r="AI443" s="1731" t="s">
        <v>2312</v>
      </c>
      <c r="AJ443" s="1796" t="s">
        <v>2312</v>
      </c>
      <c r="AK443" s="1754"/>
      <c r="AL443" s="1672"/>
      <c r="AM443" s="1721"/>
      <c r="AN443" s="1755"/>
      <c r="AO443" s="4311"/>
    </row>
    <row r="444" spans="2:44">
      <c r="B444" s="4305"/>
      <c r="C444" s="4308"/>
      <c r="D444" s="1756" t="s">
        <v>2296</v>
      </c>
      <c r="E444" s="1733"/>
      <c r="F444" s="1789"/>
      <c r="G444" s="1749"/>
      <c r="H444" s="1749"/>
      <c r="I444" s="1749"/>
      <c r="J444" s="1749"/>
      <c r="K444" s="1749"/>
      <c r="L444" s="1749"/>
      <c r="M444" s="1749"/>
      <c r="N444" s="1749"/>
      <c r="O444" s="1749"/>
      <c r="P444" s="1749"/>
      <c r="Q444" s="1749"/>
      <c r="R444" s="1749"/>
      <c r="S444" s="1749"/>
      <c r="T444" s="1749"/>
      <c r="U444" s="1749"/>
      <c r="V444" s="1749"/>
      <c r="W444" s="1749"/>
      <c r="X444" s="1749"/>
      <c r="Y444" s="1749"/>
      <c r="Z444" s="1749"/>
      <c r="AA444" s="1749"/>
      <c r="AB444" s="1749"/>
      <c r="AC444" s="1749"/>
      <c r="AD444" s="1749"/>
      <c r="AE444" s="1749"/>
      <c r="AF444" s="1749"/>
      <c r="AG444" s="1749"/>
      <c r="AH444" s="1749"/>
      <c r="AI444" s="1749"/>
      <c r="AJ444" s="1801"/>
      <c r="AK444" s="1737">
        <f>IF(D444="","",COUNT($F$434:$AJ$434)-AL444)</f>
        <v>0</v>
      </c>
      <c r="AL444" s="1738">
        <f>IF(D444="","",AQ444+AR444)</f>
        <v>0</v>
      </c>
      <c r="AM444" s="1738">
        <f>IF(D444="","",COUNTIF(F444:AJ444,"休"))</f>
        <v>0</v>
      </c>
      <c r="AN444" s="1705" t="str">
        <f>IF(D444="","",IFERROR(ROUND(AM444/AK444,3),""))</f>
        <v/>
      </c>
      <c r="AO444" s="4311"/>
      <c r="AQ444" s="1672">
        <f>+COUNTIF(F444:AJ444,"－")</f>
        <v>0</v>
      </c>
      <c r="AR444" s="1672">
        <f>+COUNTIF(F444:AJ444,"外")</f>
        <v>0</v>
      </c>
    </row>
    <row r="445" spans="2:44">
      <c r="B445" s="4305"/>
      <c r="C445" s="4308"/>
      <c r="D445" s="1739" t="s">
        <v>2297</v>
      </c>
      <c r="E445" s="1757"/>
      <c r="F445" s="1740"/>
      <c r="G445" s="1741"/>
      <c r="H445" s="1741"/>
      <c r="I445" s="1741"/>
      <c r="J445" s="1741"/>
      <c r="K445" s="1741"/>
      <c r="L445" s="1741"/>
      <c r="M445" s="1741"/>
      <c r="N445" s="1741"/>
      <c r="O445" s="1741"/>
      <c r="P445" s="1741"/>
      <c r="Q445" s="1741"/>
      <c r="R445" s="1741"/>
      <c r="S445" s="1741"/>
      <c r="T445" s="1741"/>
      <c r="U445" s="1741"/>
      <c r="V445" s="1741"/>
      <c r="W445" s="1741"/>
      <c r="X445" s="1741"/>
      <c r="Y445" s="1741"/>
      <c r="Z445" s="1741"/>
      <c r="AA445" s="1741"/>
      <c r="AB445" s="1741"/>
      <c r="AC445" s="1741"/>
      <c r="AD445" s="1741"/>
      <c r="AE445" s="1741"/>
      <c r="AF445" s="1741"/>
      <c r="AG445" s="1741"/>
      <c r="AH445" s="1741"/>
      <c r="AI445" s="1741"/>
      <c r="AJ445" s="1783"/>
      <c r="AK445" s="1737">
        <f t="shared" ref="AK445:AK447" si="306">IF(D445="","",COUNT($F$434:$AJ$434)-AL445)</f>
        <v>0</v>
      </c>
      <c r="AL445" s="1738">
        <f t="shared" ref="AL445:AL447" si="307">IF(D445="","",AQ445+AR445)</f>
        <v>0</v>
      </c>
      <c r="AM445" s="1738">
        <f t="shared" ref="AM445:AM447" si="308">IF(D445="","",COUNTIF(F445:AJ445,"休"))</f>
        <v>0</v>
      </c>
      <c r="AN445" s="1705" t="str">
        <f t="shared" ref="AN445:AN447" si="309">IF(D445="","",IFERROR(ROUND(AM445/AK445,3),""))</f>
        <v/>
      </c>
      <c r="AO445" s="4311"/>
      <c r="AQ445" s="1672">
        <f>+COUNTIF(F445:AJ445,"－")</f>
        <v>0</v>
      </c>
      <c r="AR445" s="1672">
        <f>+COUNTIF(F445:AJ445,"外")</f>
        <v>0</v>
      </c>
    </row>
    <row r="446" spans="2:44">
      <c r="B446" s="4305"/>
      <c r="C446" s="4308"/>
      <c r="E446" s="1757"/>
      <c r="F446" s="1740"/>
      <c r="G446" s="1741"/>
      <c r="H446" s="1741"/>
      <c r="I446" s="1741"/>
      <c r="J446" s="1741"/>
      <c r="K446" s="1741"/>
      <c r="L446" s="1741"/>
      <c r="M446" s="1741"/>
      <c r="N446" s="1741"/>
      <c r="O446" s="1741"/>
      <c r="P446" s="1741"/>
      <c r="Q446" s="1741"/>
      <c r="R446" s="1741"/>
      <c r="S446" s="1741"/>
      <c r="T446" s="1741"/>
      <c r="U446" s="1741"/>
      <c r="V446" s="1741"/>
      <c r="W446" s="1741"/>
      <c r="X446" s="1741"/>
      <c r="Y446" s="1741"/>
      <c r="Z446" s="1741"/>
      <c r="AA446" s="1741"/>
      <c r="AB446" s="1741"/>
      <c r="AC446" s="1741"/>
      <c r="AD446" s="1741"/>
      <c r="AE446" s="1741"/>
      <c r="AF446" s="1741"/>
      <c r="AG446" s="1741"/>
      <c r="AH446" s="1741"/>
      <c r="AI446" s="1741"/>
      <c r="AJ446" s="1783"/>
      <c r="AK446" s="1737" t="str">
        <f t="shared" si="306"/>
        <v/>
      </c>
      <c r="AL446" s="1738" t="str">
        <f t="shared" si="307"/>
        <v/>
      </c>
      <c r="AM446" s="1738" t="str">
        <f t="shared" si="308"/>
        <v/>
      </c>
      <c r="AN446" s="1705" t="str">
        <f t="shared" si="309"/>
        <v/>
      </c>
      <c r="AO446" s="4311"/>
      <c r="AQ446" s="1672">
        <f>+COUNTIF(F446:AJ446,"－")</f>
        <v>0</v>
      </c>
      <c r="AR446" s="1672">
        <f>+COUNTIF(F446:AJ446,"外")</f>
        <v>0</v>
      </c>
    </row>
    <row r="447" spans="2:44">
      <c r="B447" s="4305"/>
      <c r="C447" s="4309"/>
      <c r="D447" s="1758"/>
      <c r="E447" s="1751"/>
      <c r="F447" s="1799"/>
      <c r="G447" s="1790"/>
      <c r="H447" s="1790"/>
      <c r="I447" s="1790"/>
      <c r="J447" s="1790"/>
      <c r="K447" s="1790"/>
      <c r="L447" s="1790"/>
      <c r="M447" s="1790"/>
      <c r="N447" s="1790"/>
      <c r="O447" s="1790"/>
      <c r="P447" s="1790"/>
      <c r="Q447" s="1790"/>
      <c r="R447" s="1790"/>
      <c r="S447" s="1790"/>
      <c r="T447" s="1790"/>
      <c r="U447" s="1790"/>
      <c r="V447" s="1790"/>
      <c r="W447" s="1790"/>
      <c r="X447" s="1790"/>
      <c r="Y447" s="1790"/>
      <c r="Z447" s="1790"/>
      <c r="AA447" s="1790"/>
      <c r="AB447" s="1790"/>
      <c r="AC447" s="1790"/>
      <c r="AD447" s="1790"/>
      <c r="AE447" s="1790"/>
      <c r="AF447" s="1790"/>
      <c r="AG447" s="1790"/>
      <c r="AH447" s="1790"/>
      <c r="AI447" s="1790"/>
      <c r="AJ447" s="1800"/>
      <c r="AK447" s="1737" t="str">
        <f t="shared" si="306"/>
        <v/>
      </c>
      <c r="AL447" s="1738" t="str">
        <f t="shared" si="307"/>
        <v/>
      </c>
      <c r="AM447" s="1738" t="str">
        <f t="shared" si="308"/>
        <v/>
      </c>
      <c r="AN447" s="1705" t="str">
        <f t="shared" si="309"/>
        <v/>
      </c>
      <c r="AO447" s="4311"/>
      <c r="AQ447" s="1672">
        <f>+COUNTIF(F447:AJ447,"－")</f>
        <v>0</v>
      </c>
      <c r="AR447" s="1672">
        <f>+COUNTIF(F447:AJ447,"外")</f>
        <v>0</v>
      </c>
    </row>
    <row r="448" spans="2:44" ht="14.4">
      <c r="B448" s="4305"/>
      <c r="C448" s="4307" t="s">
        <v>2303</v>
      </c>
      <c r="D448" s="1728" t="s">
        <v>2281</v>
      </c>
      <c r="E448" s="1760" t="s">
        <v>2270</v>
      </c>
      <c r="F448" s="1730" t="s">
        <v>2311</v>
      </c>
      <c r="G448" s="1731" t="s">
        <v>2311</v>
      </c>
      <c r="H448" s="1731" t="s">
        <v>2311</v>
      </c>
      <c r="I448" s="1731" t="s">
        <v>2311</v>
      </c>
      <c r="J448" s="1731" t="s">
        <v>2311</v>
      </c>
      <c r="K448" s="1731" t="s">
        <v>2311</v>
      </c>
      <c r="L448" s="1731" t="s">
        <v>2311</v>
      </c>
      <c r="M448" s="1731" t="s">
        <v>2311</v>
      </c>
      <c r="N448" s="1731" t="s">
        <v>2311</v>
      </c>
      <c r="O448" s="1731" t="s">
        <v>2311</v>
      </c>
      <c r="P448" s="1731" t="s">
        <v>2311</v>
      </c>
      <c r="Q448" s="1731" t="s">
        <v>2311</v>
      </c>
      <c r="R448" s="1731" t="s">
        <v>2311</v>
      </c>
      <c r="S448" s="1731" t="s">
        <v>2311</v>
      </c>
      <c r="T448" s="1731" t="s">
        <v>2311</v>
      </c>
      <c r="U448" s="1731" t="s">
        <v>2311</v>
      </c>
      <c r="V448" s="1731" t="s">
        <v>2311</v>
      </c>
      <c r="W448" s="1731" t="s">
        <v>2311</v>
      </c>
      <c r="X448" s="1731" t="s">
        <v>2311</v>
      </c>
      <c r="Y448" s="1731" t="s">
        <v>2311</v>
      </c>
      <c r="Z448" s="1731" t="s">
        <v>2311</v>
      </c>
      <c r="AA448" s="1731" t="s">
        <v>2311</v>
      </c>
      <c r="AB448" s="1731" t="s">
        <v>2311</v>
      </c>
      <c r="AC448" s="1731" t="s">
        <v>2311</v>
      </c>
      <c r="AD448" s="1731" t="s">
        <v>2311</v>
      </c>
      <c r="AE448" s="1731" t="s">
        <v>2311</v>
      </c>
      <c r="AF448" s="1731" t="s">
        <v>2311</v>
      </c>
      <c r="AG448" s="1731" t="s">
        <v>2311</v>
      </c>
      <c r="AH448" s="1731" t="s">
        <v>2311</v>
      </c>
      <c r="AI448" s="1731" t="s">
        <v>2311</v>
      </c>
      <c r="AJ448" s="1796" t="s">
        <v>2311</v>
      </c>
      <c r="AK448" s="1754"/>
      <c r="AL448" s="1672"/>
      <c r="AM448" s="1761"/>
      <c r="AN448" s="1755"/>
      <c r="AO448" s="4311"/>
    </row>
    <row r="449" spans="2:44">
      <c r="B449" s="4305"/>
      <c r="C449" s="4308"/>
      <c r="D449" s="1762" t="s">
        <v>2297</v>
      </c>
      <c r="E449" s="1733"/>
      <c r="F449" s="1789"/>
      <c r="G449" s="1749"/>
      <c r="H449" s="1749"/>
      <c r="I449" s="1749"/>
      <c r="J449" s="1749"/>
      <c r="K449" s="1749"/>
      <c r="L449" s="1749"/>
      <c r="M449" s="1749"/>
      <c r="N449" s="1749"/>
      <c r="O449" s="1749"/>
      <c r="P449" s="1749"/>
      <c r="Q449" s="1749"/>
      <c r="R449" s="1749"/>
      <c r="S449" s="1749"/>
      <c r="T449" s="1749"/>
      <c r="U449" s="1749"/>
      <c r="V449" s="1749"/>
      <c r="W449" s="1749"/>
      <c r="X449" s="1749"/>
      <c r="Y449" s="1749"/>
      <c r="Z449" s="1749"/>
      <c r="AA449" s="1749"/>
      <c r="AB449" s="1749"/>
      <c r="AC449" s="1749"/>
      <c r="AD449" s="1749"/>
      <c r="AE449" s="1749"/>
      <c r="AF449" s="1749"/>
      <c r="AG449" s="1749"/>
      <c r="AH449" s="1749"/>
      <c r="AI449" s="1749"/>
      <c r="AJ449" s="1801"/>
      <c r="AK449" s="1737">
        <f>IF(D449="","",COUNT($F$434:$AJ$434)-AL449)</f>
        <v>0</v>
      </c>
      <c r="AL449" s="1738">
        <f>IF(D449="","",AQ449+AR449)</f>
        <v>0</v>
      </c>
      <c r="AM449" s="1738">
        <f>IF(D449="","",COUNTIF(F449:AJ449,"休"))</f>
        <v>0</v>
      </c>
      <c r="AN449" s="1705" t="str">
        <f>IF(D449="","",IFERROR(ROUND(AM449/AK449,3),""))</f>
        <v/>
      </c>
      <c r="AO449" s="4311"/>
      <c r="AQ449" s="1672">
        <f>+COUNTIF(F449:AJ449,"－")</f>
        <v>0</v>
      </c>
      <c r="AR449" s="1672">
        <f>+COUNTIF(F449:AJ449,"外")</f>
        <v>0</v>
      </c>
    </row>
    <row r="450" spans="2:44">
      <c r="B450" s="4305"/>
      <c r="C450" s="4308"/>
      <c r="E450" s="1757"/>
      <c r="F450" s="1740"/>
      <c r="G450" s="1741"/>
      <c r="H450" s="1741"/>
      <c r="I450" s="1741"/>
      <c r="J450" s="1741"/>
      <c r="K450" s="1741"/>
      <c r="L450" s="1741"/>
      <c r="M450" s="1741"/>
      <c r="N450" s="1741"/>
      <c r="O450" s="1741"/>
      <c r="P450" s="1741"/>
      <c r="Q450" s="1741"/>
      <c r="R450" s="1741"/>
      <c r="S450" s="1741"/>
      <c r="T450" s="1741"/>
      <c r="U450" s="1741"/>
      <c r="V450" s="1741"/>
      <c r="W450" s="1741"/>
      <c r="X450" s="1741"/>
      <c r="Y450" s="1741"/>
      <c r="Z450" s="1741"/>
      <c r="AA450" s="1741"/>
      <c r="AB450" s="1741"/>
      <c r="AC450" s="1741"/>
      <c r="AD450" s="1741"/>
      <c r="AE450" s="1741"/>
      <c r="AF450" s="1741"/>
      <c r="AG450" s="1741"/>
      <c r="AH450" s="1741"/>
      <c r="AI450" s="1741"/>
      <c r="AJ450" s="1783"/>
      <c r="AK450" s="1737" t="str">
        <f t="shared" ref="AK450:AK452" si="310">IF(D450="","",COUNT($F$434:$AJ$434)-AL450)</f>
        <v/>
      </c>
      <c r="AL450" s="1738" t="str">
        <f t="shared" ref="AL450:AL452" si="311">IF(D450="","",AQ450+AR450)</f>
        <v/>
      </c>
      <c r="AM450" s="1738" t="str">
        <f t="shared" ref="AM450:AM452" si="312">IF(D450="","",COUNTIF(F450:AJ450,"休"))</f>
        <v/>
      </c>
      <c r="AN450" s="1705" t="str">
        <f t="shared" ref="AN450:AN452" si="313">IF(D450="","",IFERROR(ROUND(AM450/AK450,3),""))</f>
        <v/>
      </c>
      <c r="AO450" s="4311"/>
      <c r="AQ450" s="1672">
        <f>+COUNTIF(F450:AJ450,"－")</f>
        <v>0</v>
      </c>
      <c r="AR450" s="1672">
        <f>+COUNTIF(F450:AJ450,"外")</f>
        <v>0</v>
      </c>
    </row>
    <row r="451" spans="2:44">
      <c r="B451" s="4305"/>
      <c r="C451" s="4308"/>
      <c r="E451" s="1757"/>
      <c r="F451" s="1740"/>
      <c r="G451" s="1741"/>
      <c r="H451" s="1741"/>
      <c r="I451" s="1741"/>
      <c r="J451" s="1741"/>
      <c r="K451" s="1741"/>
      <c r="L451" s="1741"/>
      <c r="M451" s="1741"/>
      <c r="N451" s="1741"/>
      <c r="O451" s="1741"/>
      <c r="P451" s="1741"/>
      <c r="Q451" s="1741"/>
      <c r="R451" s="1741"/>
      <c r="S451" s="1741"/>
      <c r="T451" s="1741"/>
      <c r="U451" s="1741"/>
      <c r="V451" s="1741"/>
      <c r="W451" s="1741"/>
      <c r="X451" s="1741"/>
      <c r="Y451" s="1741"/>
      <c r="Z451" s="1741"/>
      <c r="AA451" s="1741"/>
      <c r="AB451" s="1741"/>
      <c r="AC451" s="1741"/>
      <c r="AD451" s="1741"/>
      <c r="AE451" s="1741"/>
      <c r="AF451" s="1741"/>
      <c r="AG451" s="1741"/>
      <c r="AH451" s="1741"/>
      <c r="AI451" s="1741"/>
      <c r="AJ451" s="1783"/>
      <c r="AK451" s="1737" t="str">
        <f t="shared" si="310"/>
        <v/>
      </c>
      <c r="AL451" s="1738" t="str">
        <f t="shared" si="311"/>
        <v/>
      </c>
      <c r="AM451" s="1738" t="str">
        <f t="shared" si="312"/>
        <v/>
      </c>
      <c r="AN451" s="1705" t="str">
        <f t="shared" si="313"/>
        <v/>
      </c>
      <c r="AO451" s="4311"/>
      <c r="AQ451" s="1672">
        <f>+COUNTIF(F451:AJ451,"－")</f>
        <v>0</v>
      </c>
      <c r="AR451" s="1672">
        <f>+COUNTIF(F451:AJ451,"外")</f>
        <v>0</v>
      </c>
    </row>
    <row r="452" spans="2:44" ht="13.8" thickBot="1">
      <c r="B452" s="4306"/>
      <c r="C452" s="4309"/>
      <c r="D452" s="1758"/>
      <c r="E452" s="1751"/>
      <c r="F452" s="1799"/>
      <c r="G452" s="1790"/>
      <c r="H452" s="1790"/>
      <c r="I452" s="1790"/>
      <c r="J452" s="1790"/>
      <c r="K452" s="1790"/>
      <c r="L452" s="1790"/>
      <c r="M452" s="1790"/>
      <c r="N452" s="1790"/>
      <c r="O452" s="1790"/>
      <c r="P452" s="1790"/>
      <c r="Q452" s="1790"/>
      <c r="R452" s="1790"/>
      <c r="S452" s="1790"/>
      <c r="T452" s="1790"/>
      <c r="U452" s="1790"/>
      <c r="V452" s="1790"/>
      <c r="W452" s="1790"/>
      <c r="X452" s="1790"/>
      <c r="Y452" s="1790"/>
      <c r="Z452" s="1790"/>
      <c r="AA452" s="1790"/>
      <c r="AB452" s="1790"/>
      <c r="AC452" s="1790"/>
      <c r="AD452" s="1790"/>
      <c r="AE452" s="1790"/>
      <c r="AF452" s="1790"/>
      <c r="AG452" s="1790"/>
      <c r="AH452" s="1790"/>
      <c r="AI452" s="1790"/>
      <c r="AJ452" s="1800"/>
      <c r="AK452" s="1766" t="str">
        <f t="shared" si="310"/>
        <v/>
      </c>
      <c r="AL452" s="1751" t="str">
        <f t="shared" si="311"/>
        <v/>
      </c>
      <c r="AM452" s="1751" t="str">
        <f t="shared" si="312"/>
        <v/>
      </c>
      <c r="AN452" s="1705" t="str">
        <f t="shared" si="313"/>
        <v/>
      </c>
      <c r="AO452" s="4312"/>
      <c r="AQ452" s="1672">
        <f>+COUNTIF(F452:AJ452,"－")</f>
        <v>0</v>
      </c>
      <c r="AR452" s="1672">
        <f>+COUNTIF(F452:AJ452,"外")</f>
        <v>0</v>
      </c>
    </row>
    <row r="453" spans="2:44" ht="13.8" thickBot="1">
      <c r="B453" s="1767"/>
      <c r="C453" s="1725"/>
      <c r="F453" s="1736"/>
      <c r="G453" s="1736"/>
      <c r="H453" s="1736"/>
      <c r="I453" s="1736"/>
      <c r="J453" s="1736"/>
      <c r="K453" s="1736"/>
      <c r="L453" s="1736"/>
      <c r="M453" s="1736"/>
      <c r="N453" s="1736"/>
      <c r="O453" s="1736"/>
      <c r="P453" s="1736"/>
      <c r="Q453" s="1736"/>
      <c r="R453" s="1736"/>
      <c r="S453" s="1736"/>
      <c r="T453" s="1736"/>
      <c r="U453" s="1736"/>
      <c r="V453" s="1736"/>
      <c r="W453" s="1736"/>
      <c r="X453" s="1736"/>
      <c r="Y453" s="1736"/>
      <c r="Z453" s="1736"/>
      <c r="AA453" s="1736"/>
      <c r="AB453" s="1736"/>
      <c r="AC453" s="1736"/>
      <c r="AD453" s="1736"/>
      <c r="AE453" s="1736"/>
      <c r="AF453" s="1736"/>
      <c r="AG453" s="1736"/>
      <c r="AH453" s="1736"/>
      <c r="AI453" s="1736"/>
      <c r="AJ453" s="1736"/>
      <c r="AK453" s="1768"/>
      <c r="AM453" s="1665"/>
      <c r="AN453" s="1769" t="s">
        <v>2271</v>
      </c>
      <c r="AO453" s="1770" t="e">
        <f>IF(AO437&gt;=0.285,"OK","NG")</f>
        <v>#DIV/0!</v>
      </c>
      <c r="AQ453" s="1665"/>
      <c r="AR453" s="1665"/>
    </row>
    <row r="454" spans="2:44">
      <c r="B454" s="1802"/>
      <c r="C454" s="1802"/>
      <c r="D454" s="1802"/>
      <c r="E454" s="1802"/>
      <c r="F454" s="1802"/>
      <c r="G454" s="1802"/>
      <c r="H454" s="1802"/>
      <c r="I454" s="1802"/>
      <c r="J454" s="1802"/>
      <c r="K454" s="1802"/>
      <c r="L454" s="1802"/>
      <c r="M454" s="1802"/>
      <c r="N454" s="1802"/>
      <c r="O454" s="1802"/>
      <c r="P454" s="1802"/>
      <c r="Q454" s="1802"/>
      <c r="R454" s="1802"/>
      <c r="S454" s="1802"/>
      <c r="T454" s="1802"/>
      <c r="U454" s="1802"/>
      <c r="V454" s="1802"/>
      <c r="W454" s="1802"/>
      <c r="X454" s="1802"/>
      <c r="Y454" s="1802"/>
      <c r="Z454" s="1802"/>
      <c r="AA454" s="1802"/>
      <c r="AB454" s="1802"/>
      <c r="AC454" s="1802"/>
      <c r="AD454" s="1802"/>
      <c r="AE454" s="1802"/>
      <c r="AF454" s="1802"/>
      <c r="AG454" s="1802"/>
      <c r="AH454" s="1802"/>
      <c r="AI454" s="1802"/>
      <c r="AJ454" s="1802"/>
      <c r="AK454" s="1802"/>
      <c r="AL454" s="1802"/>
      <c r="AM454" s="1802"/>
      <c r="AN454" s="1802"/>
      <c r="AO454" s="1802"/>
      <c r="AP454" s="1802"/>
      <c r="AQ454" s="1802"/>
      <c r="AR454" s="1802"/>
    </row>
    <row r="455" spans="2:44" hidden="1">
      <c r="F455" s="1665" t="e">
        <f>YEAR(F458)</f>
        <v>#VALUE!</v>
      </c>
      <c r="G455" s="1665" t="e">
        <f>MONTH(F458)</f>
        <v>#VALUE!</v>
      </c>
    </row>
    <row r="456" spans="2:44">
      <c r="B456" s="4313"/>
      <c r="C456" s="4314"/>
      <c r="D456" s="4315"/>
      <c r="E456" s="1772" t="s">
        <v>2266</v>
      </c>
      <c r="F456" s="4322" t="e">
        <f>F458</f>
        <v>#VALUE!</v>
      </c>
      <c r="G456" s="4323"/>
      <c r="H456" s="4323"/>
      <c r="I456" s="4323"/>
      <c r="J456" s="4323"/>
      <c r="K456" s="4323"/>
      <c r="L456" s="4323"/>
      <c r="M456" s="4323"/>
      <c r="N456" s="4323"/>
      <c r="O456" s="4323"/>
      <c r="P456" s="4323"/>
      <c r="Q456" s="4323"/>
      <c r="R456" s="4323"/>
      <c r="S456" s="4323"/>
      <c r="T456" s="4323"/>
      <c r="U456" s="4323"/>
      <c r="V456" s="4323"/>
      <c r="W456" s="4323"/>
      <c r="X456" s="4323"/>
      <c r="Y456" s="4323"/>
      <c r="Z456" s="4323"/>
      <c r="AA456" s="4323"/>
      <c r="AB456" s="4323"/>
      <c r="AC456" s="4323"/>
      <c r="AD456" s="4323"/>
      <c r="AE456" s="4323"/>
      <c r="AF456" s="4323"/>
      <c r="AG456" s="4323"/>
      <c r="AH456" s="4323"/>
      <c r="AI456" s="4323"/>
      <c r="AJ456" s="4323"/>
      <c r="AK456" s="4324" t="s">
        <v>2304</v>
      </c>
      <c r="AL456" s="4327" t="s">
        <v>2305</v>
      </c>
      <c r="AM456" s="4330" t="s">
        <v>2283</v>
      </c>
      <c r="AN456" s="4333" t="s">
        <v>2306</v>
      </c>
      <c r="AO456" s="4301" t="s">
        <v>2307</v>
      </c>
      <c r="AQ456" s="4302" t="s">
        <v>2308</v>
      </c>
      <c r="AR456" s="4302" t="s">
        <v>2309</v>
      </c>
    </row>
    <row r="457" spans="2:44" hidden="1">
      <c r="B457" s="4316"/>
      <c r="C457" s="4317"/>
      <c r="D457" s="4318"/>
      <c r="E457" s="1773"/>
      <c r="F457" s="1717" t="e">
        <f>DATE($F455,$G455,1)</f>
        <v>#VALUE!</v>
      </c>
      <c r="G457" s="1717" t="e">
        <f t="shared" ref="G457:AJ457" si="314">F457+1</f>
        <v>#VALUE!</v>
      </c>
      <c r="H457" s="1717" t="e">
        <f t="shared" si="314"/>
        <v>#VALUE!</v>
      </c>
      <c r="I457" s="1717" t="e">
        <f t="shared" si="314"/>
        <v>#VALUE!</v>
      </c>
      <c r="J457" s="1717" t="e">
        <f t="shared" si="314"/>
        <v>#VALUE!</v>
      </c>
      <c r="K457" s="1717" t="e">
        <f t="shared" si="314"/>
        <v>#VALUE!</v>
      </c>
      <c r="L457" s="1717" t="e">
        <f t="shared" si="314"/>
        <v>#VALUE!</v>
      </c>
      <c r="M457" s="1717" t="e">
        <f t="shared" si="314"/>
        <v>#VALUE!</v>
      </c>
      <c r="N457" s="1717" t="e">
        <f t="shared" si="314"/>
        <v>#VALUE!</v>
      </c>
      <c r="O457" s="1717" t="e">
        <f t="shared" si="314"/>
        <v>#VALUE!</v>
      </c>
      <c r="P457" s="1717" t="e">
        <f t="shared" si="314"/>
        <v>#VALUE!</v>
      </c>
      <c r="Q457" s="1717" t="e">
        <f t="shared" si="314"/>
        <v>#VALUE!</v>
      </c>
      <c r="R457" s="1717" t="e">
        <f t="shared" si="314"/>
        <v>#VALUE!</v>
      </c>
      <c r="S457" s="1717" t="e">
        <f t="shared" si="314"/>
        <v>#VALUE!</v>
      </c>
      <c r="T457" s="1717" t="e">
        <f t="shared" si="314"/>
        <v>#VALUE!</v>
      </c>
      <c r="U457" s="1717" t="e">
        <f t="shared" si="314"/>
        <v>#VALUE!</v>
      </c>
      <c r="V457" s="1717" t="e">
        <f t="shared" si="314"/>
        <v>#VALUE!</v>
      </c>
      <c r="W457" s="1717" t="e">
        <f t="shared" si="314"/>
        <v>#VALUE!</v>
      </c>
      <c r="X457" s="1717" t="e">
        <f t="shared" si="314"/>
        <v>#VALUE!</v>
      </c>
      <c r="Y457" s="1717" t="e">
        <f t="shared" si="314"/>
        <v>#VALUE!</v>
      </c>
      <c r="Z457" s="1717" t="e">
        <f t="shared" si="314"/>
        <v>#VALUE!</v>
      </c>
      <c r="AA457" s="1717" t="e">
        <f t="shared" si="314"/>
        <v>#VALUE!</v>
      </c>
      <c r="AB457" s="1717" t="e">
        <f t="shared" si="314"/>
        <v>#VALUE!</v>
      </c>
      <c r="AC457" s="1717" t="e">
        <f t="shared" si="314"/>
        <v>#VALUE!</v>
      </c>
      <c r="AD457" s="1717" t="e">
        <f t="shared" si="314"/>
        <v>#VALUE!</v>
      </c>
      <c r="AE457" s="1717" t="e">
        <f t="shared" si="314"/>
        <v>#VALUE!</v>
      </c>
      <c r="AF457" s="1717" t="e">
        <f t="shared" si="314"/>
        <v>#VALUE!</v>
      </c>
      <c r="AG457" s="1717" t="e">
        <f t="shared" si="314"/>
        <v>#VALUE!</v>
      </c>
      <c r="AH457" s="1717" t="e">
        <f t="shared" si="314"/>
        <v>#VALUE!</v>
      </c>
      <c r="AI457" s="1717" t="e">
        <f t="shared" si="314"/>
        <v>#VALUE!</v>
      </c>
      <c r="AJ457" s="1717" t="e">
        <f t="shared" si="314"/>
        <v>#VALUE!</v>
      </c>
      <c r="AK457" s="4325"/>
      <c r="AL457" s="4328"/>
      <c r="AM457" s="4331"/>
      <c r="AN457" s="4333"/>
      <c r="AO457" s="4301"/>
      <c r="AQ457" s="4302"/>
      <c r="AR457" s="4302"/>
    </row>
    <row r="458" spans="2:44">
      <c r="B458" s="4316"/>
      <c r="C458" s="4317"/>
      <c r="D458" s="4318"/>
      <c r="E458" s="1774" t="s">
        <v>2267</v>
      </c>
      <c r="F458" s="1775" t="e">
        <f>IF(EDATE(F433,1)&gt;$F$7,"",EDATE(F433,1))</f>
        <v>#VALUE!</v>
      </c>
      <c r="G458" s="1717" t="e">
        <f t="shared" ref="G458:AJ458" si="315">IF(G457&gt;$F$7,"",IF(F458=EOMONTH(DATE($F455,$G455,1),0),"",IF(F458="","",F458+1)))</f>
        <v>#VALUE!</v>
      </c>
      <c r="H458" s="1717" t="e">
        <f t="shared" si="315"/>
        <v>#VALUE!</v>
      </c>
      <c r="I458" s="1717" t="e">
        <f t="shared" si="315"/>
        <v>#VALUE!</v>
      </c>
      <c r="J458" s="1717" t="e">
        <f t="shared" si="315"/>
        <v>#VALUE!</v>
      </c>
      <c r="K458" s="1717" t="e">
        <f t="shared" si="315"/>
        <v>#VALUE!</v>
      </c>
      <c r="L458" s="1717" t="e">
        <f t="shared" si="315"/>
        <v>#VALUE!</v>
      </c>
      <c r="M458" s="1717" t="e">
        <f t="shared" si="315"/>
        <v>#VALUE!</v>
      </c>
      <c r="N458" s="1717" t="e">
        <f t="shared" si="315"/>
        <v>#VALUE!</v>
      </c>
      <c r="O458" s="1717" t="e">
        <f t="shared" si="315"/>
        <v>#VALUE!</v>
      </c>
      <c r="P458" s="1717" t="e">
        <f t="shared" si="315"/>
        <v>#VALUE!</v>
      </c>
      <c r="Q458" s="1717" t="e">
        <f t="shared" si="315"/>
        <v>#VALUE!</v>
      </c>
      <c r="R458" s="1717" t="e">
        <f t="shared" si="315"/>
        <v>#VALUE!</v>
      </c>
      <c r="S458" s="1717" t="e">
        <f t="shared" si="315"/>
        <v>#VALUE!</v>
      </c>
      <c r="T458" s="1717" t="e">
        <f t="shared" si="315"/>
        <v>#VALUE!</v>
      </c>
      <c r="U458" s="1717" t="e">
        <f t="shared" si="315"/>
        <v>#VALUE!</v>
      </c>
      <c r="V458" s="1717" t="e">
        <f t="shared" si="315"/>
        <v>#VALUE!</v>
      </c>
      <c r="W458" s="1717" t="e">
        <f t="shared" si="315"/>
        <v>#VALUE!</v>
      </c>
      <c r="X458" s="1717" t="e">
        <f t="shared" si="315"/>
        <v>#VALUE!</v>
      </c>
      <c r="Y458" s="1717" t="e">
        <f t="shared" si="315"/>
        <v>#VALUE!</v>
      </c>
      <c r="Z458" s="1717" t="e">
        <f t="shared" si="315"/>
        <v>#VALUE!</v>
      </c>
      <c r="AA458" s="1717" t="e">
        <f t="shared" si="315"/>
        <v>#VALUE!</v>
      </c>
      <c r="AB458" s="1717" t="e">
        <f t="shared" si="315"/>
        <v>#VALUE!</v>
      </c>
      <c r="AC458" s="1717" t="e">
        <f t="shared" si="315"/>
        <v>#VALUE!</v>
      </c>
      <c r="AD458" s="1717" t="e">
        <f t="shared" si="315"/>
        <v>#VALUE!</v>
      </c>
      <c r="AE458" s="1717" t="e">
        <f t="shared" si="315"/>
        <v>#VALUE!</v>
      </c>
      <c r="AF458" s="1717" t="e">
        <f t="shared" si="315"/>
        <v>#VALUE!</v>
      </c>
      <c r="AG458" s="1717" t="e">
        <f t="shared" si="315"/>
        <v>#VALUE!</v>
      </c>
      <c r="AH458" s="1717" t="e">
        <f t="shared" si="315"/>
        <v>#VALUE!</v>
      </c>
      <c r="AI458" s="1717" t="e">
        <f t="shared" si="315"/>
        <v>#VALUE!</v>
      </c>
      <c r="AJ458" s="1717" t="e">
        <f t="shared" si="315"/>
        <v>#VALUE!</v>
      </c>
      <c r="AK458" s="4325"/>
      <c r="AL458" s="4328"/>
      <c r="AM458" s="4331"/>
      <c r="AN458" s="4333"/>
      <c r="AO458" s="4301"/>
      <c r="AQ458" s="4302"/>
      <c r="AR458" s="4302"/>
    </row>
    <row r="459" spans="2:44">
      <c r="B459" s="4319"/>
      <c r="C459" s="4320"/>
      <c r="D459" s="4321"/>
      <c r="E459" s="1712" t="s">
        <v>1060</v>
      </c>
      <c r="F459" s="1776" t="str">
        <f>IFERROR(TEXT(WEEKDAY(+F458),"aaa"),"")</f>
        <v/>
      </c>
      <c r="G459" s="1776" t="str">
        <f t="shared" ref="G459:AJ459" si="316">IFERROR(TEXT(WEEKDAY(+G458),"aaa"),"")</f>
        <v/>
      </c>
      <c r="H459" s="1776" t="str">
        <f t="shared" si="316"/>
        <v/>
      </c>
      <c r="I459" s="1776" t="str">
        <f t="shared" si="316"/>
        <v/>
      </c>
      <c r="J459" s="1776" t="str">
        <f t="shared" si="316"/>
        <v/>
      </c>
      <c r="K459" s="1776" t="str">
        <f t="shared" si="316"/>
        <v/>
      </c>
      <c r="L459" s="1776" t="str">
        <f t="shared" si="316"/>
        <v/>
      </c>
      <c r="M459" s="1776" t="str">
        <f t="shared" si="316"/>
        <v/>
      </c>
      <c r="N459" s="1776" t="str">
        <f t="shared" si="316"/>
        <v/>
      </c>
      <c r="O459" s="1776" t="str">
        <f t="shared" si="316"/>
        <v/>
      </c>
      <c r="P459" s="1776" t="str">
        <f t="shared" si="316"/>
        <v/>
      </c>
      <c r="Q459" s="1776" t="str">
        <f t="shared" si="316"/>
        <v/>
      </c>
      <c r="R459" s="1776" t="str">
        <f t="shared" si="316"/>
        <v/>
      </c>
      <c r="S459" s="1776" t="str">
        <f t="shared" si="316"/>
        <v/>
      </c>
      <c r="T459" s="1776" t="str">
        <f t="shared" si="316"/>
        <v/>
      </c>
      <c r="U459" s="1776" t="str">
        <f t="shared" si="316"/>
        <v/>
      </c>
      <c r="V459" s="1776" t="str">
        <f t="shared" si="316"/>
        <v/>
      </c>
      <c r="W459" s="1776" t="str">
        <f t="shared" si="316"/>
        <v/>
      </c>
      <c r="X459" s="1776" t="str">
        <f t="shared" si="316"/>
        <v/>
      </c>
      <c r="Y459" s="1776" t="str">
        <f t="shared" si="316"/>
        <v/>
      </c>
      <c r="Z459" s="1776" t="str">
        <f t="shared" si="316"/>
        <v/>
      </c>
      <c r="AA459" s="1776" t="str">
        <f t="shared" si="316"/>
        <v/>
      </c>
      <c r="AB459" s="1776" t="str">
        <f t="shared" si="316"/>
        <v/>
      </c>
      <c r="AC459" s="1776" t="str">
        <f t="shared" si="316"/>
        <v/>
      </c>
      <c r="AD459" s="1776" t="str">
        <f t="shared" si="316"/>
        <v/>
      </c>
      <c r="AE459" s="1776" t="str">
        <f t="shared" si="316"/>
        <v/>
      </c>
      <c r="AF459" s="1776" t="str">
        <f t="shared" si="316"/>
        <v/>
      </c>
      <c r="AG459" s="1776" t="str">
        <f t="shared" si="316"/>
        <v/>
      </c>
      <c r="AH459" s="1776" t="str">
        <f t="shared" si="316"/>
        <v/>
      </c>
      <c r="AI459" s="1776" t="str">
        <f t="shared" si="316"/>
        <v/>
      </c>
      <c r="AJ459" s="1776" t="str">
        <f t="shared" si="316"/>
        <v/>
      </c>
      <c r="AK459" s="4325"/>
      <c r="AL459" s="4328"/>
      <c r="AM459" s="4331"/>
      <c r="AN459" s="4333"/>
      <c r="AO459" s="4301"/>
      <c r="AQ459" s="4302"/>
      <c r="AR459" s="4302"/>
    </row>
    <row r="460" spans="2:44" ht="21" customHeight="1">
      <c r="B460" s="1777" t="s">
        <v>2310</v>
      </c>
      <c r="C460" s="1778" t="s">
        <v>2280</v>
      </c>
      <c r="D460" s="1728" t="s">
        <v>2281</v>
      </c>
      <c r="E460" s="1729" t="s">
        <v>2270</v>
      </c>
      <c r="F460" s="1730" t="s">
        <v>2311</v>
      </c>
      <c r="G460" s="1731" t="s">
        <v>2311</v>
      </c>
      <c r="H460" s="1731" t="s">
        <v>2311</v>
      </c>
      <c r="I460" s="1731" t="s">
        <v>2311</v>
      </c>
      <c r="J460" s="1731" t="s">
        <v>2311</v>
      </c>
      <c r="K460" s="1731" t="s">
        <v>2311</v>
      </c>
      <c r="L460" s="1731" t="s">
        <v>2311</v>
      </c>
      <c r="M460" s="1731" t="s">
        <v>2311</v>
      </c>
      <c r="N460" s="1731" t="s">
        <v>2311</v>
      </c>
      <c r="O460" s="1731" t="s">
        <v>2311</v>
      </c>
      <c r="P460" s="1731" t="s">
        <v>2311</v>
      </c>
      <c r="Q460" s="1731" t="s">
        <v>2311</v>
      </c>
      <c r="R460" s="1731" t="s">
        <v>2311</v>
      </c>
      <c r="S460" s="1731" t="s">
        <v>2311</v>
      </c>
      <c r="T460" s="1731" t="s">
        <v>2311</v>
      </c>
      <c r="U460" s="1731" t="s">
        <v>2311</v>
      </c>
      <c r="V460" s="1731" t="s">
        <v>2311</v>
      </c>
      <c r="W460" s="1731" t="s">
        <v>2311</v>
      </c>
      <c r="X460" s="1731" t="s">
        <v>2311</v>
      </c>
      <c r="Y460" s="1731" t="s">
        <v>2311</v>
      </c>
      <c r="Z460" s="1731" t="s">
        <v>2311</v>
      </c>
      <c r="AA460" s="1731" t="s">
        <v>2311</v>
      </c>
      <c r="AB460" s="1731" t="s">
        <v>2311</v>
      </c>
      <c r="AC460" s="1731" t="s">
        <v>2311</v>
      </c>
      <c r="AD460" s="1731" t="s">
        <v>2311</v>
      </c>
      <c r="AE460" s="1731" t="s">
        <v>2311</v>
      </c>
      <c r="AF460" s="1731" t="s">
        <v>2311</v>
      </c>
      <c r="AG460" s="1731" t="s">
        <v>2311</v>
      </c>
      <c r="AH460" s="1731" t="s">
        <v>2311</v>
      </c>
      <c r="AI460" s="1731" t="s">
        <v>2311</v>
      </c>
      <c r="AJ460" s="1796" t="s">
        <v>2311</v>
      </c>
      <c r="AK460" s="4326"/>
      <c r="AL460" s="4329"/>
      <c r="AM460" s="4332"/>
      <c r="AN460" s="1674" t="s">
        <v>2292</v>
      </c>
      <c r="AO460" s="1673" t="s">
        <v>2293</v>
      </c>
      <c r="AQ460" s="4303"/>
      <c r="AR460" s="4303"/>
    </row>
    <row r="461" spans="2:44" ht="13.5" customHeight="1">
      <c r="B461" s="4304" t="s">
        <v>2294</v>
      </c>
      <c r="C461" s="4307" t="s">
        <v>2295</v>
      </c>
      <c r="D461" s="1732" t="s">
        <v>2296</v>
      </c>
      <c r="E461" s="1733"/>
      <c r="F461" s="1797"/>
      <c r="G461" s="1786"/>
      <c r="H461" s="1786"/>
      <c r="I461" s="1786"/>
      <c r="J461" s="1786"/>
      <c r="K461" s="1786"/>
      <c r="L461" s="1786"/>
      <c r="M461" s="1786"/>
      <c r="N461" s="1786"/>
      <c r="O461" s="1786"/>
      <c r="P461" s="1786"/>
      <c r="Q461" s="1786"/>
      <c r="R461" s="1786"/>
      <c r="S461" s="1786"/>
      <c r="T461" s="1786"/>
      <c r="U461" s="1786"/>
      <c r="V461" s="1786"/>
      <c r="W461" s="1786"/>
      <c r="X461" s="1786"/>
      <c r="Y461" s="1786"/>
      <c r="Z461" s="1786"/>
      <c r="AA461" s="1786"/>
      <c r="AB461" s="1786"/>
      <c r="AC461" s="1786"/>
      <c r="AD461" s="1786"/>
      <c r="AE461" s="1786"/>
      <c r="AF461" s="1786"/>
      <c r="AG461" s="1786"/>
      <c r="AH461" s="1786"/>
      <c r="AI461" s="1786"/>
      <c r="AJ461" s="1798"/>
      <c r="AK461" s="1737">
        <f>IF(D461="","",COUNT($F$458:$AJ$458)-AL461)</f>
        <v>0</v>
      </c>
      <c r="AL461" s="1738">
        <f>IF(D461="","",AQ461+AR461)</f>
        <v>0</v>
      </c>
      <c r="AM461" s="1738">
        <f>IF(D461="","",COUNTIF(F461:AJ461,"休"))</f>
        <v>0</v>
      </c>
      <c r="AN461" s="1705" t="str">
        <f>IF(D461="","",IFERROR(ROUND(AM461/AK461,3),""))</f>
        <v/>
      </c>
      <c r="AO461" s="4310" t="e">
        <f>ROUND(AVERAGE(AN461:AN476),3)</f>
        <v>#DIV/0!</v>
      </c>
      <c r="AQ461" s="1672">
        <f>+COUNTIF(F461:AJ461,"－")</f>
        <v>0</v>
      </c>
      <c r="AR461" s="1672">
        <f>+COUNTIF(F461:AJ461,"外")</f>
        <v>0</v>
      </c>
    </row>
    <row r="462" spans="2:44" ht="13.5" customHeight="1">
      <c r="B462" s="4305"/>
      <c r="C462" s="4308"/>
      <c r="D462" s="1739" t="s">
        <v>2297</v>
      </c>
      <c r="E462" s="1733"/>
      <c r="F462" s="1740"/>
      <c r="G462" s="1741"/>
      <c r="H462" s="1741"/>
      <c r="I462" s="1741"/>
      <c r="J462" s="1741"/>
      <c r="K462" s="1741"/>
      <c r="L462" s="1741"/>
      <c r="M462" s="1741"/>
      <c r="N462" s="1741"/>
      <c r="O462" s="1741"/>
      <c r="P462" s="1741"/>
      <c r="Q462" s="1741"/>
      <c r="R462" s="1741"/>
      <c r="S462" s="1741"/>
      <c r="T462" s="1741"/>
      <c r="U462" s="1741"/>
      <c r="V462" s="1741"/>
      <c r="W462" s="1741"/>
      <c r="X462" s="1741"/>
      <c r="Y462" s="1741"/>
      <c r="Z462" s="1741"/>
      <c r="AA462" s="1741"/>
      <c r="AB462" s="1741"/>
      <c r="AC462" s="1741"/>
      <c r="AD462" s="1741"/>
      <c r="AE462" s="1741"/>
      <c r="AF462" s="1741"/>
      <c r="AG462" s="1741"/>
      <c r="AH462" s="1741"/>
      <c r="AI462" s="1741"/>
      <c r="AJ462" s="1783"/>
      <c r="AK462" s="1737">
        <f t="shared" ref="AK462:AK466" si="317">IF(D462="","",COUNT($F$458:$AJ$458)-AL462)</f>
        <v>0</v>
      </c>
      <c r="AL462" s="1738">
        <f t="shared" ref="AL462:AL466" si="318">IF(D462="","",AQ462+AR462)</f>
        <v>0</v>
      </c>
      <c r="AM462" s="1738">
        <f t="shared" ref="AM462:AM466" si="319">IF(D462="","",COUNTIF(F462:AJ462,"休"))</f>
        <v>0</v>
      </c>
      <c r="AN462" s="1705" t="str">
        <f t="shared" ref="AN462:AN466" si="320">IF(D462="","",IFERROR(ROUND(AM462/AK462,3),""))</f>
        <v/>
      </c>
      <c r="AO462" s="4311"/>
      <c r="AQ462" s="1672">
        <f>+COUNTIF(F462:AJ462,"－")</f>
        <v>0</v>
      </c>
      <c r="AR462" s="1672">
        <f>+COUNTIF(F462:AJ462,"外")</f>
        <v>0</v>
      </c>
    </row>
    <row r="463" spans="2:44">
      <c r="B463" s="4305"/>
      <c r="C463" s="4308"/>
      <c r="D463" s="1744" t="s">
        <v>2298</v>
      </c>
      <c r="E463" s="1733"/>
      <c r="F463" s="1740"/>
      <c r="G463" s="1741"/>
      <c r="H463" s="1741"/>
      <c r="I463" s="1741"/>
      <c r="J463" s="1741"/>
      <c r="K463" s="1741"/>
      <c r="L463" s="1741"/>
      <c r="M463" s="1741"/>
      <c r="N463" s="1741"/>
      <c r="O463" s="1741"/>
      <c r="P463" s="1741"/>
      <c r="Q463" s="1741"/>
      <c r="R463" s="1741"/>
      <c r="S463" s="1741"/>
      <c r="T463" s="1741"/>
      <c r="U463" s="1741"/>
      <c r="V463" s="1741"/>
      <c r="W463" s="1741"/>
      <c r="X463" s="1741"/>
      <c r="Y463" s="1741"/>
      <c r="Z463" s="1741"/>
      <c r="AA463" s="1741"/>
      <c r="AB463" s="1741"/>
      <c r="AC463" s="1741"/>
      <c r="AD463" s="1741"/>
      <c r="AE463" s="1741"/>
      <c r="AF463" s="1741"/>
      <c r="AG463" s="1741"/>
      <c r="AH463" s="1741"/>
      <c r="AI463" s="1741"/>
      <c r="AJ463" s="1783"/>
      <c r="AK463" s="1737">
        <f t="shared" si="317"/>
        <v>0</v>
      </c>
      <c r="AL463" s="1738">
        <f t="shared" si="318"/>
        <v>0</v>
      </c>
      <c r="AM463" s="1738">
        <f t="shared" si="319"/>
        <v>0</v>
      </c>
      <c r="AN463" s="1705" t="str">
        <f t="shared" si="320"/>
        <v/>
      </c>
      <c r="AO463" s="4311"/>
      <c r="AQ463" s="1672">
        <f>+COUNTIF(F463:AJ463,"－")</f>
        <v>0</v>
      </c>
      <c r="AR463" s="1672">
        <f t="shared" ref="AR463:AR466" si="321">+COUNTIF(F463:AJ463,"外")</f>
        <v>0</v>
      </c>
    </row>
    <row r="464" spans="2:44">
      <c r="B464" s="4305"/>
      <c r="C464" s="4308"/>
      <c r="D464" s="1744" t="s">
        <v>2299</v>
      </c>
      <c r="E464" s="1711"/>
      <c r="F464" s="1740"/>
      <c r="G464" s="1741"/>
      <c r="H464" s="1741"/>
      <c r="I464" s="1741"/>
      <c r="J464" s="1741"/>
      <c r="K464" s="1741"/>
      <c r="L464" s="1741"/>
      <c r="M464" s="1741"/>
      <c r="N464" s="1741"/>
      <c r="O464" s="1741"/>
      <c r="P464" s="1741"/>
      <c r="Q464" s="1741"/>
      <c r="R464" s="1741"/>
      <c r="S464" s="1741"/>
      <c r="T464" s="1741"/>
      <c r="U464" s="1741"/>
      <c r="V464" s="1741"/>
      <c r="W464" s="1741"/>
      <c r="X464" s="1741"/>
      <c r="Y464" s="1741"/>
      <c r="Z464" s="1741"/>
      <c r="AA464" s="1741"/>
      <c r="AB464" s="1741"/>
      <c r="AC464" s="1741"/>
      <c r="AD464" s="1741"/>
      <c r="AE464" s="1741"/>
      <c r="AF464" s="1741"/>
      <c r="AG464" s="1741"/>
      <c r="AH464" s="1741"/>
      <c r="AI464" s="1741"/>
      <c r="AJ464" s="1783"/>
      <c r="AK464" s="1737">
        <f t="shared" si="317"/>
        <v>0</v>
      </c>
      <c r="AL464" s="1738">
        <f t="shared" si="318"/>
        <v>0</v>
      </c>
      <c r="AM464" s="1738">
        <f t="shared" si="319"/>
        <v>0</v>
      </c>
      <c r="AN464" s="1705" t="str">
        <f t="shared" si="320"/>
        <v/>
      </c>
      <c r="AO464" s="4311"/>
      <c r="AQ464" s="1672">
        <f>+COUNTIF(F464:AJ464,"－")</f>
        <v>0</v>
      </c>
      <c r="AR464" s="1672">
        <f t="shared" si="321"/>
        <v>0</v>
      </c>
    </row>
    <row r="465" spans="2:44">
      <c r="B465" s="4305"/>
      <c r="C465" s="4308"/>
      <c r="D465" s="1744" t="s">
        <v>2300</v>
      </c>
      <c r="E465" s="1733"/>
      <c r="F465" s="1740"/>
      <c r="G465" s="1741"/>
      <c r="H465" s="1741"/>
      <c r="I465" s="1741"/>
      <c r="J465" s="1741"/>
      <c r="K465" s="1741"/>
      <c r="L465" s="1741"/>
      <c r="M465" s="1741"/>
      <c r="N465" s="1741"/>
      <c r="O465" s="1741"/>
      <c r="P465" s="1741"/>
      <c r="Q465" s="1741"/>
      <c r="R465" s="1741"/>
      <c r="S465" s="1741"/>
      <c r="T465" s="1741"/>
      <c r="U465" s="1741"/>
      <c r="V465" s="1741"/>
      <c r="W465" s="1741"/>
      <c r="X465" s="1741"/>
      <c r="Y465" s="1741"/>
      <c r="Z465" s="1741"/>
      <c r="AA465" s="1741"/>
      <c r="AB465" s="1741"/>
      <c r="AC465" s="1741"/>
      <c r="AD465" s="1741"/>
      <c r="AE465" s="1741"/>
      <c r="AF465" s="1741"/>
      <c r="AG465" s="1741"/>
      <c r="AH465" s="1741"/>
      <c r="AI465" s="1741"/>
      <c r="AJ465" s="1783"/>
      <c r="AK465" s="1737">
        <f t="shared" si="317"/>
        <v>0</v>
      </c>
      <c r="AL465" s="1738">
        <f t="shared" si="318"/>
        <v>0</v>
      </c>
      <c r="AM465" s="1738">
        <f t="shared" si="319"/>
        <v>0</v>
      </c>
      <c r="AN465" s="1705" t="str">
        <f t="shared" si="320"/>
        <v/>
      </c>
      <c r="AO465" s="4311"/>
      <c r="AQ465" s="1672">
        <f t="shared" ref="AQ465:AQ466" si="322">+COUNTIF(F465:AJ465,"－")</f>
        <v>0</v>
      </c>
      <c r="AR465" s="1672">
        <f t="shared" si="321"/>
        <v>0</v>
      </c>
    </row>
    <row r="466" spans="2:44">
      <c r="B466" s="4306"/>
      <c r="C466" s="4309"/>
      <c r="D466" s="1745">
        <f>E$29</f>
        <v>0</v>
      </c>
      <c r="E466" s="1746"/>
      <c r="F466" s="1799"/>
      <c r="G466" s="1790"/>
      <c r="H466" s="1790"/>
      <c r="I466" s="1790"/>
      <c r="J466" s="1790"/>
      <c r="K466" s="1790"/>
      <c r="L466" s="1790"/>
      <c r="M466" s="1790"/>
      <c r="N466" s="1790"/>
      <c r="O466" s="1790"/>
      <c r="P466" s="1790"/>
      <c r="Q466" s="1790"/>
      <c r="R466" s="1790"/>
      <c r="S466" s="1790"/>
      <c r="T466" s="1790"/>
      <c r="U466" s="1790"/>
      <c r="V466" s="1790"/>
      <c r="W466" s="1790"/>
      <c r="X466" s="1790"/>
      <c r="Y466" s="1790"/>
      <c r="Z466" s="1790"/>
      <c r="AA466" s="1790"/>
      <c r="AB466" s="1790"/>
      <c r="AC466" s="1790"/>
      <c r="AD466" s="1790"/>
      <c r="AE466" s="1790"/>
      <c r="AF466" s="1790"/>
      <c r="AG466" s="1790"/>
      <c r="AH466" s="1790"/>
      <c r="AI466" s="1790"/>
      <c r="AJ466" s="1800"/>
      <c r="AK466" s="1737">
        <f t="shared" si="317"/>
        <v>0</v>
      </c>
      <c r="AL466" s="1738">
        <f t="shared" si="318"/>
        <v>0</v>
      </c>
      <c r="AM466" s="1751">
        <f t="shared" si="319"/>
        <v>0</v>
      </c>
      <c r="AN466" s="1705" t="str">
        <f t="shared" si="320"/>
        <v/>
      </c>
      <c r="AO466" s="4311"/>
      <c r="AQ466" s="1672">
        <f t="shared" si="322"/>
        <v>0</v>
      </c>
      <c r="AR466" s="1672">
        <f t="shared" si="321"/>
        <v>0</v>
      </c>
    </row>
    <row r="467" spans="2:44" ht="14.4">
      <c r="B467" s="4304" t="s">
        <v>2301</v>
      </c>
      <c r="C467" s="4307" t="s">
        <v>2302</v>
      </c>
      <c r="D467" s="1728" t="s">
        <v>2281</v>
      </c>
      <c r="E467" s="1752" t="s">
        <v>2270</v>
      </c>
      <c r="F467" s="1730" t="s">
        <v>2312</v>
      </c>
      <c r="G467" s="1731" t="s">
        <v>2312</v>
      </c>
      <c r="H467" s="1731" t="s">
        <v>2312</v>
      </c>
      <c r="I467" s="1731" t="s">
        <v>2312</v>
      </c>
      <c r="J467" s="1731" t="s">
        <v>2312</v>
      </c>
      <c r="K467" s="1731" t="s">
        <v>2312</v>
      </c>
      <c r="L467" s="1731" t="s">
        <v>2312</v>
      </c>
      <c r="M467" s="1731" t="s">
        <v>2312</v>
      </c>
      <c r="N467" s="1731" t="s">
        <v>2312</v>
      </c>
      <c r="O467" s="1731" t="s">
        <v>2312</v>
      </c>
      <c r="P467" s="1731" t="s">
        <v>2312</v>
      </c>
      <c r="Q467" s="1731" t="s">
        <v>2312</v>
      </c>
      <c r="R467" s="1731" t="s">
        <v>2312</v>
      </c>
      <c r="S467" s="1731" t="s">
        <v>2312</v>
      </c>
      <c r="T467" s="1731" t="s">
        <v>2312</v>
      </c>
      <c r="U467" s="1731" t="s">
        <v>2312</v>
      </c>
      <c r="V467" s="1731" t="s">
        <v>2312</v>
      </c>
      <c r="W467" s="1731" t="s">
        <v>2312</v>
      </c>
      <c r="X467" s="1731" t="s">
        <v>2312</v>
      </c>
      <c r="Y467" s="1731" t="s">
        <v>2312</v>
      </c>
      <c r="Z467" s="1731" t="s">
        <v>2312</v>
      </c>
      <c r="AA467" s="1731" t="s">
        <v>2312</v>
      </c>
      <c r="AB467" s="1731" t="s">
        <v>2312</v>
      </c>
      <c r="AC467" s="1731" t="s">
        <v>2312</v>
      </c>
      <c r="AD467" s="1731" t="s">
        <v>2312</v>
      </c>
      <c r="AE467" s="1731" t="s">
        <v>2312</v>
      </c>
      <c r="AF467" s="1731" t="s">
        <v>2312</v>
      </c>
      <c r="AG467" s="1731" t="s">
        <v>2312</v>
      </c>
      <c r="AH467" s="1731" t="s">
        <v>2312</v>
      </c>
      <c r="AI467" s="1731" t="s">
        <v>2312</v>
      </c>
      <c r="AJ467" s="1796" t="s">
        <v>2312</v>
      </c>
      <c r="AK467" s="1754"/>
      <c r="AL467" s="1672"/>
      <c r="AM467" s="1721"/>
      <c r="AN467" s="1755"/>
      <c r="AO467" s="4311"/>
    </row>
    <row r="468" spans="2:44">
      <c r="B468" s="4305"/>
      <c r="C468" s="4308"/>
      <c r="D468" s="1756" t="s">
        <v>2296</v>
      </c>
      <c r="E468" s="1733"/>
      <c r="F468" s="1789"/>
      <c r="G468" s="1749"/>
      <c r="H468" s="1749"/>
      <c r="I468" s="1749"/>
      <c r="J468" s="1749"/>
      <c r="K468" s="1749"/>
      <c r="L468" s="1749"/>
      <c r="M468" s="1749"/>
      <c r="N468" s="1749"/>
      <c r="O468" s="1749"/>
      <c r="P468" s="1749"/>
      <c r="Q468" s="1749"/>
      <c r="R468" s="1749"/>
      <c r="S468" s="1749"/>
      <c r="T468" s="1749"/>
      <c r="U468" s="1749"/>
      <c r="V468" s="1749"/>
      <c r="W468" s="1749"/>
      <c r="X468" s="1749"/>
      <c r="Y468" s="1749"/>
      <c r="Z468" s="1749"/>
      <c r="AA468" s="1749"/>
      <c r="AB468" s="1749"/>
      <c r="AC468" s="1749"/>
      <c r="AD468" s="1749"/>
      <c r="AE468" s="1749"/>
      <c r="AF468" s="1749"/>
      <c r="AG468" s="1749"/>
      <c r="AH468" s="1749"/>
      <c r="AI468" s="1749"/>
      <c r="AJ468" s="1801"/>
      <c r="AK468" s="1737">
        <f>IF(D468="","",COUNT($F$458:$AJ$458)-AL468)</f>
        <v>0</v>
      </c>
      <c r="AL468" s="1738">
        <f>IF(D468="","",AQ468+AR468)</f>
        <v>0</v>
      </c>
      <c r="AM468" s="1738">
        <f>IF(D468="","",COUNTIF(F468:AJ468,"休"))</f>
        <v>0</v>
      </c>
      <c r="AN468" s="1705" t="str">
        <f>IF(D468="","",IFERROR(ROUND(AM468/AK468,3),""))</f>
        <v/>
      </c>
      <c r="AO468" s="4311"/>
      <c r="AQ468" s="1672">
        <f>+COUNTIF(F468:AJ468,"－")</f>
        <v>0</v>
      </c>
      <c r="AR468" s="1672">
        <f>+COUNTIF(F468:AJ468,"外")</f>
        <v>0</v>
      </c>
    </row>
    <row r="469" spans="2:44">
      <c r="B469" s="4305"/>
      <c r="C469" s="4308"/>
      <c r="D469" s="1739" t="s">
        <v>2297</v>
      </c>
      <c r="E469" s="1757"/>
      <c r="F469" s="1740"/>
      <c r="G469" s="1741"/>
      <c r="H469" s="1741"/>
      <c r="I469" s="1741"/>
      <c r="J469" s="1741"/>
      <c r="K469" s="1741"/>
      <c r="L469" s="1741"/>
      <c r="M469" s="1741"/>
      <c r="N469" s="1741"/>
      <c r="O469" s="1741"/>
      <c r="P469" s="1741"/>
      <c r="Q469" s="1741"/>
      <c r="R469" s="1741"/>
      <c r="S469" s="1741"/>
      <c r="T469" s="1741"/>
      <c r="U469" s="1741"/>
      <c r="V469" s="1741"/>
      <c r="W469" s="1741"/>
      <c r="X469" s="1741"/>
      <c r="Y469" s="1741"/>
      <c r="Z469" s="1741"/>
      <c r="AA469" s="1741"/>
      <c r="AB469" s="1741"/>
      <c r="AC469" s="1741"/>
      <c r="AD469" s="1741"/>
      <c r="AE469" s="1741"/>
      <c r="AF469" s="1741"/>
      <c r="AG469" s="1741"/>
      <c r="AH469" s="1741"/>
      <c r="AI469" s="1741"/>
      <c r="AJ469" s="1783"/>
      <c r="AK469" s="1737">
        <f t="shared" ref="AK469:AK471" si="323">IF(D469="","",COUNT($F$458:$AJ$458)-AL469)</f>
        <v>0</v>
      </c>
      <c r="AL469" s="1738">
        <f t="shared" ref="AL469:AL471" si="324">IF(D469="","",AQ469+AR469)</f>
        <v>0</v>
      </c>
      <c r="AM469" s="1738">
        <f t="shared" ref="AM469:AM471" si="325">IF(D469="","",COUNTIF(F469:AJ469,"休"))</f>
        <v>0</v>
      </c>
      <c r="AN469" s="1705" t="str">
        <f t="shared" ref="AN469:AN471" si="326">IF(D469="","",IFERROR(ROUND(AM469/AK469,3),""))</f>
        <v/>
      </c>
      <c r="AO469" s="4311"/>
      <c r="AQ469" s="1672">
        <f>+COUNTIF(F469:AJ469,"－")</f>
        <v>0</v>
      </c>
      <c r="AR469" s="1672">
        <f>+COUNTIF(F469:AJ469,"外")</f>
        <v>0</v>
      </c>
    </row>
    <row r="470" spans="2:44">
      <c r="B470" s="4305"/>
      <c r="C470" s="4308"/>
      <c r="E470" s="1757"/>
      <c r="F470" s="1740"/>
      <c r="G470" s="1741"/>
      <c r="H470" s="1741"/>
      <c r="I470" s="1741"/>
      <c r="J470" s="1741"/>
      <c r="K470" s="1741"/>
      <c r="L470" s="1741"/>
      <c r="M470" s="1741"/>
      <c r="N470" s="1741"/>
      <c r="O470" s="1741"/>
      <c r="P470" s="1741"/>
      <c r="Q470" s="1741"/>
      <c r="R470" s="1741"/>
      <c r="S470" s="1741"/>
      <c r="T470" s="1741"/>
      <c r="U470" s="1741"/>
      <c r="V470" s="1741"/>
      <c r="W470" s="1741"/>
      <c r="X470" s="1741"/>
      <c r="Y470" s="1741"/>
      <c r="Z470" s="1741"/>
      <c r="AA470" s="1741"/>
      <c r="AB470" s="1741"/>
      <c r="AC470" s="1741"/>
      <c r="AD470" s="1741"/>
      <c r="AE470" s="1741"/>
      <c r="AF470" s="1741"/>
      <c r="AG470" s="1741"/>
      <c r="AH470" s="1741"/>
      <c r="AI470" s="1741"/>
      <c r="AJ470" s="1783"/>
      <c r="AK470" s="1737" t="str">
        <f t="shared" si="323"/>
        <v/>
      </c>
      <c r="AL470" s="1738" t="str">
        <f t="shared" si="324"/>
        <v/>
      </c>
      <c r="AM470" s="1738" t="str">
        <f t="shared" si="325"/>
        <v/>
      </c>
      <c r="AN470" s="1705" t="str">
        <f t="shared" si="326"/>
        <v/>
      </c>
      <c r="AO470" s="4311"/>
      <c r="AQ470" s="1672">
        <f>+COUNTIF(F470:AJ470,"－")</f>
        <v>0</v>
      </c>
      <c r="AR470" s="1672">
        <f>+COUNTIF(F470:AJ470,"外")</f>
        <v>0</v>
      </c>
    </row>
    <row r="471" spans="2:44">
      <c r="B471" s="4305"/>
      <c r="C471" s="4309"/>
      <c r="D471" s="1758"/>
      <c r="E471" s="1751"/>
      <c r="F471" s="1799"/>
      <c r="G471" s="1790"/>
      <c r="H471" s="1790"/>
      <c r="I471" s="1790"/>
      <c r="J471" s="1790"/>
      <c r="K471" s="1790"/>
      <c r="L471" s="1790"/>
      <c r="M471" s="1790"/>
      <c r="N471" s="1790"/>
      <c r="O471" s="1790"/>
      <c r="P471" s="1790"/>
      <c r="Q471" s="1790"/>
      <c r="R471" s="1790"/>
      <c r="S471" s="1790"/>
      <c r="T471" s="1790"/>
      <c r="U471" s="1790"/>
      <c r="V471" s="1790"/>
      <c r="W471" s="1790"/>
      <c r="X471" s="1790"/>
      <c r="Y471" s="1790"/>
      <c r="Z471" s="1790"/>
      <c r="AA471" s="1790"/>
      <c r="AB471" s="1790"/>
      <c r="AC471" s="1790"/>
      <c r="AD471" s="1790"/>
      <c r="AE471" s="1790"/>
      <c r="AF471" s="1790"/>
      <c r="AG471" s="1790"/>
      <c r="AH471" s="1790"/>
      <c r="AI471" s="1790"/>
      <c r="AJ471" s="1800"/>
      <c r="AK471" s="1737" t="str">
        <f t="shared" si="323"/>
        <v/>
      </c>
      <c r="AL471" s="1738" t="str">
        <f t="shared" si="324"/>
        <v/>
      </c>
      <c r="AM471" s="1738" t="str">
        <f t="shared" si="325"/>
        <v/>
      </c>
      <c r="AN471" s="1705" t="str">
        <f t="shared" si="326"/>
        <v/>
      </c>
      <c r="AO471" s="4311"/>
      <c r="AQ471" s="1672">
        <f>+COUNTIF(F471:AJ471,"－")</f>
        <v>0</v>
      </c>
      <c r="AR471" s="1672">
        <f>+COUNTIF(F471:AJ471,"外")</f>
        <v>0</v>
      </c>
    </row>
    <row r="472" spans="2:44" ht="14.4">
      <c r="B472" s="4305"/>
      <c r="C472" s="4307" t="s">
        <v>2303</v>
      </c>
      <c r="D472" s="1728" t="s">
        <v>2281</v>
      </c>
      <c r="E472" s="1760" t="s">
        <v>2270</v>
      </c>
      <c r="F472" s="1730" t="s">
        <v>2311</v>
      </c>
      <c r="G472" s="1731" t="s">
        <v>2311</v>
      </c>
      <c r="H472" s="1731" t="s">
        <v>2311</v>
      </c>
      <c r="I472" s="1731" t="s">
        <v>2311</v>
      </c>
      <c r="J472" s="1731" t="s">
        <v>2311</v>
      </c>
      <c r="K472" s="1731" t="s">
        <v>2311</v>
      </c>
      <c r="L472" s="1731" t="s">
        <v>2311</v>
      </c>
      <c r="M472" s="1731" t="s">
        <v>2311</v>
      </c>
      <c r="N472" s="1731" t="s">
        <v>2311</v>
      </c>
      <c r="O472" s="1731" t="s">
        <v>2311</v>
      </c>
      <c r="P472" s="1731" t="s">
        <v>2311</v>
      </c>
      <c r="Q472" s="1731" t="s">
        <v>2311</v>
      </c>
      <c r="R472" s="1731" t="s">
        <v>2311</v>
      </c>
      <c r="S472" s="1731" t="s">
        <v>2311</v>
      </c>
      <c r="T472" s="1731" t="s">
        <v>2311</v>
      </c>
      <c r="U472" s="1731" t="s">
        <v>2311</v>
      </c>
      <c r="V472" s="1731" t="s">
        <v>2311</v>
      </c>
      <c r="W472" s="1731" t="s">
        <v>2311</v>
      </c>
      <c r="X472" s="1731" t="s">
        <v>2311</v>
      </c>
      <c r="Y472" s="1731" t="s">
        <v>2311</v>
      </c>
      <c r="Z472" s="1731" t="s">
        <v>2311</v>
      </c>
      <c r="AA472" s="1731" t="s">
        <v>2311</v>
      </c>
      <c r="AB472" s="1731" t="s">
        <v>2311</v>
      </c>
      <c r="AC472" s="1731" t="s">
        <v>2311</v>
      </c>
      <c r="AD472" s="1731" t="s">
        <v>2311</v>
      </c>
      <c r="AE472" s="1731" t="s">
        <v>2311</v>
      </c>
      <c r="AF472" s="1731" t="s">
        <v>2311</v>
      </c>
      <c r="AG472" s="1731" t="s">
        <v>2311</v>
      </c>
      <c r="AH472" s="1731" t="s">
        <v>2311</v>
      </c>
      <c r="AI472" s="1731" t="s">
        <v>2311</v>
      </c>
      <c r="AJ472" s="1796" t="s">
        <v>2311</v>
      </c>
      <c r="AK472" s="1754"/>
      <c r="AL472" s="1672"/>
      <c r="AM472" s="1761"/>
      <c r="AN472" s="1755"/>
      <c r="AO472" s="4311"/>
    </row>
    <row r="473" spans="2:44">
      <c r="B473" s="4305"/>
      <c r="C473" s="4308"/>
      <c r="D473" s="1762" t="s">
        <v>2297</v>
      </c>
      <c r="E473" s="1733"/>
      <c r="F473" s="1789"/>
      <c r="G473" s="1749"/>
      <c r="H473" s="1749"/>
      <c r="I473" s="1749"/>
      <c r="J473" s="1749"/>
      <c r="K473" s="1749"/>
      <c r="L473" s="1749"/>
      <c r="M473" s="1749"/>
      <c r="N473" s="1749"/>
      <c r="O473" s="1749"/>
      <c r="P473" s="1749"/>
      <c r="Q473" s="1749"/>
      <c r="R473" s="1749"/>
      <c r="S473" s="1749"/>
      <c r="T473" s="1749"/>
      <c r="U473" s="1749"/>
      <c r="V473" s="1749"/>
      <c r="W473" s="1749"/>
      <c r="X473" s="1749"/>
      <c r="Y473" s="1749"/>
      <c r="Z473" s="1749"/>
      <c r="AA473" s="1749"/>
      <c r="AB473" s="1749"/>
      <c r="AC473" s="1749"/>
      <c r="AD473" s="1749"/>
      <c r="AE473" s="1749"/>
      <c r="AF473" s="1749"/>
      <c r="AG473" s="1749"/>
      <c r="AH473" s="1749"/>
      <c r="AI473" s="1749"/>
      <c r="AJ473" s="1801"/>
      <c r="AK473" s="1737">
        <f>IF(D473="","",COUNT($F$458:$AJ$458)-AL473)</f>
        <v>0</v>
      </c>
      <c r="AL473" s="1738">
        <f>IF(D473="","",AQ473+AR473)</f>
        <v>0</v>
      </c>
      <c r="AM473" s="1738">
        <f>IF(D473="","",COUNTIF(F473:AJ473,"休"))</f>
        <v>0</v>
      </c>
      <c r="AN473" s="1705" t="str">
        <f>IF(D473="","",IFERROR(ROUND(AM473/AK473,3),""))</f>
        <v/>
      </c>
      <c r="AO473" s="4311"/>
      <c r="AQ473" s="1672">
        <f>+COUNTIF(F473:AJ473,"－")</f>
        <v>0</v>
      </c>
      <c r="AR473" s="1672">
        <f>+COUNTIF(F473:AJ473,"外")</f>
        <v>0</v>
      </c>
    </row>
    <row r="474" spans="2:44">
      <c r="B474" s="4305"/>
      <c r="C474" s="4308"/>
      <c r="E474" s="1757"/>
      <c r="F474" s="1740"/>
      <c r="G474" s="1741"/>
      <c r="H474" s="1741"/>
      <c r="I474" s="1741"/>
      <c r="J474" s="1741"/>
      <c r="K474" s="1741"/>
      <c r="L474" s="1741"/>
      <c r="M474" s="1741"/>
      <c r="N474" s="1741"/>
      <c r="O474" s="1741"/>
      <c r="P474" s="1741"/>
      <c r="Q474" s="1741"/>
      <c r="R474" s="1741"/>
      <c r="S474" s="1741"/>
      <c r="T474" s="1741"/>
      <c r="U474" s="1741"/>
      <c r="V474" s="1741"/>
      <c r="W474" s="1741"/>
      <c r="X474" s="1741"/>
      <c r="Y474" s="1741"/>
      <c r="Z474" s="1741"/>
      <c r="AA474" s="1741"/>
      <c r="AB474" s="1741"/>
      <c r="AC474" s="1741"/>
      <c r="AD474" s="1741"/>
      <c r="AE474" s="1741"/>
      <c r="AF474" s="1741"/>
      <c r="AG474" s="1741"/>
      <c r="AH474" s="1741"/>
      <c r="AI474" s="1741"/>
      <c r="AJ474" s="1783"/>
      <c r="AK474" s="1737" t="str">
        <f t="shared" ref="AK474:AK476" si="327">IF(D474="","",COUNT($F$458:$AJ$458)-AL474)</f>
        <v/>
      </c>
      <c r="AL474" s="1738" t="str">
        <f t="shared" ref="AL474:AL476" si="328">IF(D474="","",AQ474+AR474)</f>
        <v/>
      </c>
      <c r="AM474" s="1738" t="str">
        <f t="shared" ref="AM474:AM476" si="329">IF(D474="","",COUNTIF(F474:AJ474,"休"))</f>
        <v/>
      </c>
      <c r="AN474" s="1705" t="str">
        <f t="shared" ref="AN474:AN476" si="330">IF(D474="","",IFERROR(ROUND(AM474/AK474,3),""))</f>
        <v/>
      </c>
      <c r="AO474" s="4311"/>
      <c r="AQ474" s="1672">
        <f>+COUNTIF(F474:AJ474,"－")</f>
        <v>0</v>
      </c>
      <c r="AR474" s="1672">
        <f>+COUNTIF(F474:AJ474,"外")</f>
        <v>0</v>
      </c>
    </row>
    <row r="475" spans="2:44">
      <c r="B475" s="4305"/>
      <c r="C475" s="4308"/>
      <c r="E475" s="1757"/>
      <c r="F475" s="1740"/>
      <c r="G475" s="1741"/>
      <c r="H475" s="1741"/>
      <c r="I475" s="1741"/>
      <c r="J475" s="1741"/>
      <c r="K475" s="1741"/>
      <c r="L475" s="1741"/>
      <c r="M475" s="1741"/>
      <c r="N475" s="1741"/>
      <c r="O475" s="1741"/>
      <c r="P475" s="1741"/>
      <c r="Q475" s="1741"/>
      <c r="R475" s="1741"/>
      <c r="S475" s="1741"/>
      <c r="T475" s="1741"/>
      <c r="U475" s="1741"/>
      <c r="V475" s="1741"/>
      <c r="W475" s="1741"/>
      <c r="X475" s="1741"/>
      <c r="Y475" s="1741"/>
      <c r="Z475" s="1741"/>
      <c r="AA475" s="1741"/>
      <c r="AB475" s="1741"/>
      <c r="AC475" s="1741"/>
      <c r="AD475" s="1741"/>
      <c r="AE475" s="1741"/>
      <c r="AF475" s="1741"/>
      <c r="AG475" s="1741"/>
      <c r="AH475" s="1741"/>
      <c r="AI475" s="1741"/>
      <c r="AJ475" s="1783"/>
      <c r="AK475" s="1737" t="str">
        <f t="shared" si="327"/>
        <v/>
      </c>
      <c r="AL475" s="1738" t="str">
        <f t="shared" si="328"/>
        <v/>
      </c>
      <c r="AM475" s="1738" t="str">
        <f t="shared" si="329"/>
        <v/>
      </c>
      <c r="AN475" s="1705" t="str">
        <f t="shared" si="330"/>
        <v/>
      </c>
      <c r="AO475" s="4311"/>
      <c r="AQ475" s="1672">
        <f>+COUNTIF(F475:AJ475,"－")</f>
        <v>0</v>
      </c>
      <c r="AR475" s="1672">
        <f>+COUNTIF(F475:AJ475,"外")</f>
        <v>0</v>
      </c>
    </row>
    <row r="476" spans="2:44" ht="13.8" thickBot="1">
      <c r="B476" s="4306"/>
      <c r="C476" s="4309"/>
      <c r="D476" s="1758"/>
      <c r="E476" s="1751"/>
      <c r="F476" s="1799"/>
      <c r="G476" s="1790"/>
      <c r="H476" s="1790"/>
      <c r="I476" s="1790"/>
      <c r="J476" s="1790"/>
      <c r="K476" s="1790"/>
      <c r="L476" s="1790"/>
      <c r="M476" s="1790"/>
      <c r="N476" s="1790"/>
      <c r="O476" s="1790"/>
      <c r="P476" s="1790"/>
      <c r="Q476" s="1790"/>
      <c r="R476" s="1790"/>
      <c r="S476" s="1790"/>
      <c r="T476" s="1790"/>
      <c r="U476" s="1790"/>
      <c r="V476" s="1790"/>
      <c r="W476" s="1790"/>
      <c r="X476" s="1790"/>
      <c r="Y476" s="1790"/>
      <c r="Z476" s="1790"/>
      <c r="AA476" s="1790"/>
      <c r="AB476" s="1790"/>
      <c r="AC476" s="1790"/>
      <c r="AD476" s="1790"/>
      <c r="AE476" s="1790"/>
      <c r="AF476" s="1790"/>
      <c r="AG476" s="1790"/>
      <c r="AH476" s="1790"/>
      <c r="AI476" s="1790"/>
      <c r="AJ476" s="1800"/>
      <c r="AK476" s="1766" t="str">
        <f t="shared" si="327"/>
        <v/>
      </c>
      <c r="AL476" s="1751" t="str">
        <f t="shared" si="328"/>
        <v/>
      </c>
      <c r="AM476" s="1751" t="str">
        <f t="shared" si="329"/>
        <v/>
      </c>
      <c r="AN476" s="1705" t="str">
        <f t="shared" si="330"/>
        <v/>
      </c>
      <c r="AO476" s="4312"/>
      <c r="AQ476" s="1672">
        <f>+COUNTIF(F476:AJ476,"－")</f>
        <v>0</v>
      </c>
      <c r="AR476" s="1672">
        <f>+COUNTIF(F476:AJ476,"外")</f>
        <v>0</v>
      </c>
    </row>
    <row r="477" spans="2:44" ht="13.8" thickBot="1">
      <c r="B477" s="1767"/>
      <c r="C477" s="1725"/>
      <c r="F477" s="1736"/>
      <c r="G477" s="1736"/>
      <c r="H477" s="1736"/>
      <c r="I477" s="1736"/>
      <c r="J477" s="1736"/>
      <c r="K477" s="1736"/>
      <c r="L477" s="1736"/>
      <c r="M477" s="1736"/>
      <c r="N477" s="1736"/>
      <c r="O477" s="1736"/>
      <c r="P477" s="1736"/>
      <c r="Q477" s="1736"/>
      <c r="R477" s="1736"/>
      <c r="S477" s="1736"/>
      <c r="T477" s="1736"/>
      <c r="U477" s="1736"/>
      <c r="V477" s="1736"/>
      <c r="W477" s="1736"/>
      <c r="X477" s="1736"/>
      <c r="Y477" s="1736"/>
      <c r="Z477" s="1736"/>
      <c r="AA477" s="1736"/>
      <c r="AB477" s="1736"/>
      <c r="AC477" s="1736"/>
      <c r="AD477" s="1736"/>
      <c r="AE477" s="1736"/>
      <c r="AF477" s="1736"/>
      <c r="AG477" s="1736"/>
      <c r="AH477" s="1736"/>
      <c r="AI477" s="1736"/>
      <c r="AJ477" s="1736"/>
      <c r="AK477" s="1768"/>
      <c r="AM477" s="1665"/>
      <c r="AN477" s="1769" t="s">
        <v>2271</v>
      </c>
      <c r="AO477" s="1770" t="e">
        <f>IF(AO461&gt;=0.285,"OK","NG")</f>
        <v>#DIV/0!</v>
      </c>
      <c r="AQ477" s="1665"/>
      <c r="AR477" s="1665"/>
    </row>
    <row r="478" spans="2:44">
      <c r="B478" s="1802"/>
      <c r="C478" s="1802"/>
      <c r="D478" s="1802"/>
      <c r="E478" s="1802"/>
      <c r="F478" s="1802"/>
      <c r="G478" s="1802"/>
      <c r="H478" s="1802"/>
      <c r="I478" s="1802"/>
      <c r="J478" s="1802"/>
      <c r="K478" s="1802"/>
      <c r="L478" s="1802"/>
      <c r="M478" s="1802"/>
      <c r="N478" s="1802"/>
      <c r="O478" s="1802"/>
      <c r="P478" s="1802"/>
      <c r="Q478" s="1802"/>
      <c r="R478" s="1802"/>
      <c r="S478" s="1802"/>
      <c r="T478" s="1802"/>
      <c r="U478" s="1802"/>
      <c r="V478" s="1802"/>
      <c r="W478" s="1802"/>
      <c r="X478" s="1802"/>
      <c r="Y478" s="1802"/>
      <c r="Z478" s="1802"/>
      <c r="AA478" s="1802"/>
      <c r="AB478" s="1802"/>
      <c r="AC478" s="1802"/>
      <c r="AD478" s="1802"/>
      <c r="AE478" s="1802"/>
      <c r="AF478" s="1802"/>
      <c r="AG478" s="1802"/>
      <c r="AH478" s="1802"/>
      <c r="AI478" s="1802"/>
      <c r="AJ478" s="1802"/>
      <c r="AK478" s="1802"/>
      <c r="AL478" s="1802"/>
      <c r="AM478" s="1802"/>
      <c r="AN478" s="1802"/>
      <c r="AO478" s="1802"/>
      <c r="AP478" s="1802"/>
      <c r="AQ478" s="1802"/>
      <c r="AR478" s="1802"/>
    </row>
    <row r="479" spans="2:44" hidden="1">
      <c r="F479" s="1665" t="e">
        <f>YEAR(F482)</f>
        <v>#VALUE!</v>
      </c>
      <c r="G479" s="1665" t="e">
        <f>MONTH(F482)</f>
        <v>#VALUE!</v>
      </c>
    </row>
    <row r="480" spans="2:44">
      <c r="B480" s="4313"/>
      <c r="C480" s="4314"/>
      <c r="D480" s="4315"/>
      <c r="E480" s="1772" t="s">
        <v>2266</v>
      </c>
      <c r="F480" s="4322" t="e">
        <f>F482</f>
        <v>#VALUE!</v>
      </c>
      <c r="G480" s="4323"/>
      <c r="H480" s="4323"/>
      <c r="I480" s="4323"/>
      <c r="J480" s="4323"/>
      <c r="K480" s="4323"/>
      <c r="L480" s="4323"/>
      <c r="M480" s="4323"/>
      <c r="N480" s="4323"/>
      <c r="O480" s="4323"/>
      <c r="P480" s="4323"/>
      <c r="Q480" s="4323"/>
      <c r="R480" s="4323"/>
      <c r="S480" s="4323"/>
      <c r="T480" s="4323"/>
      <c r="U480" s="4323"/>
      <c r="V480" s="4323"/>
      <c r="W480" s="4323"/>
      <c r="X480" s="4323"/>
      <c r="Y480" s="4323"/>
      <c r="Z480" s="4323"/>
      <c r="AA480" s="4323"/>
      <c r="AB480" s="4323"/>
      <c r="AC480" s="4323"/>
      <c r="AD480" s="4323"/>
      <c r="AE480" s="4323"/>
      <c r="AF480" s="4323"/>
      <c r="AG480" s="4323"/>
      <c r="AH480" s="4323"/>
      <c r="AI480" s="4323"/>
      <c r="AJ480" s="4323"/>
      <c r="AK480" s="4324" t="s">
        <v>2304</v>
      </c>
      <c r="AL480" s="4327" t="s">
        <v>2305</v>
      </c>
      <c r="AM480" s="4330" t="s">
        <v>2283</v>
      </c>
      <c r="AN480" s="4333" t="s">
        <v>2306</v>
      </c>
      <c r="AO480" s="4301" t="s">
        <v>2307</v>
      </c>
      <c r="AQ480" s="4302" t="s">
        <v>2308</v>
      </c>
      <c r="AR480" s="4302" t="s">
        <v>2309</v>
      </c>
    </row>
    <row r="481" spans="2:44" hidden="1">
      <c r="B481" s="4316"/>
      <c r="C481" s="4317"/>
      <c r="D481" s="4318"/>
      <c r="E481" s="1773"/>
      <c r="F481" s="1717" t="e">
        <f>DATE($F479,$G479,1)</f>
        <v>#VALUE!</v>
      </c>
      <c r="G481" s="1717" t="e">
        <f t="shared" ref="G481:AJ481" si="331">F481+1</f>
        <v>#VALUE!</v>
      </c>
      <c r="H481" s="1717" t="e">
        <f t="shared" si="331"/>
        <v>#VALUE!</v>
      </c>
      <c r="I481" s="1717" t="e">
        <f t="shared" si="331"/>
        <v>#VALUE!</v>
      </c>
      <c r="J481" s="1717" t="e">
        <f t="shared" si="331"/>
        <v>#VALUE!</v>
      </c>
      <c r="K481" s="1717" t="e">
        <f t="shared" si="331"/>
        <v>#VALUE!</v>
      </c>
      <c r="L481" s="1717" t="e">
        <f t="shared" si="331"/>
        <v>#VALUE!</v>
      </c>
      <c r="M481" s="1717" t="e">
        <f t="shared" si="331"/>
        <v>#VALUE!</v>
      </c>
      <c r="N481" s="1717" t="e">
        <f t="shared" si="331"/>
        <v>#VALUE!</v>
      </c>
      <c r="O481" s="1717" t="e">
        <f t="shared" si="331"/>
        <v>#VALUE!</v>
      </c>
      <c r="P481" s="1717" t="e">
        <f t="shared" si="331"/>
        <v>#VALUE!</v>
      </c>
      <c r="Q481" s="1717" t="e">
        <f t="shared" si="331"/>
        <v>#VALUE!</v>
      </c>
      <c r="R481" s="1717" t="e">
        <f t="shared" si="331"/>
        <v>#VALUE!</v>
      </c>
      <c r="S481" s="1717" t="e">
        <f t="shared" si="331"/>
        <v>#VALUE!</v>
      </c>
      <c r="T481" s="1717" t="e">
        <f t="shared" si="331"/>
        <v>#VALUE!</v>
      </c>
      <c r="U481" s="1717" t="e">
        <f t="shared" si="331"/>
        <v>#VALUE!</v>
      </c>
      <c r="V481" s="1717" t="e">
        <f t="shared" si="331"/>
        <v>#VALUE!</v>
      </c>
      <c r="W481" s="1717" t="e">
        <f t="shared" si="331"/>
        <v>#VALUE!</v>
      </c>
      <c r="X481" s="1717" t="e">
        <f t="shared" si="331"/>
        <v>#VALUE!</v>
      </c>
      <c r="Y481" s="1717" t="e">
        <f t="shared" si="331"/>
        <v>#VALUE!</v>
      </c>
      <c r="Z481" s="1717" t="e">
        <f t="shared" si="331"/>
        <v>#VALUE!</v>
      </c>
      <c r="AA481" s="1717" t="e">
        <f t="shared" si="331"/>
        <v>#VALUE!</v>
      </c>
      <c r="AB481" s="1717" t="e">
        <f t="shared" si="331"/>
        <v>#VALUE!</v>
      </c>
      <c r="AC481" s="1717" t="e">
        <f t="shared" si="331"/>
        <v>#VALUE!</v>
      </c>
      <c r="AD481" s="1717" t="e">
        <f t="shared" si="331"/>
        <v>#VALUE!</v>
      </c>
      <c r="AE481" s="1717" t="e">
        <f t="shared" si="331"/>
        <v>#VALUE!</v>
      </c>
      <c r="AF481" s="1717" t="e">
        <f t="shared" si="331"/>
        <v>#VALUE!</v>
      </c>
      <c r="AG481" s="1717" t="e">
        <f t="shared" si="331"/>
        <v>#VALUE!</v>
      </c>
      <c r="AH481" s="1717" t="e">
        <f t="shared" si="331"/>
        <v>#VALUE!</v>
      </c>
      <c r="AI481" s="1717" t="e">
        <f t="shared" si="331"/>
        <v>#VALUE!</v>
      </c>
      <c r="AJ481" s="1717" t="e">
        <f t="shared" si="331"/>
        <v>#VALUE!</v>
      </c>
      <c r="AK481" s="4325"/>
      <c r="AL481" s="4328"/>
      <c r="AM481" s="4331"/>
      <c r="AN481" s="4333"/>
      <c r="AO481" s="4301"/>
      <c r="AQ481" s="4302"/>
      <c r="AR481" s="4302"/>
    </row>
    <row r="482" spans="2:44">
      <c r="B482" s="4316"/>
      <c r="C482" s="4317"/>
      <c r="D482" s="4318"/>
      <c r="E482" s="1774" t="s">
        <v>2267</v>
      </c>
      <c r="F482" s="1775" t="e">
        <f>IF(EDATE(F457,1)&gt;$F$7,"",EDATE(F457,1))</f>
        <v>#VALUE!</v>
      </c>
      <c r="G482" s="1717" t="e">
        <f t="shared" ref="G482:AJ482" si="332">IF(G481&gt;$F$7,"",IF(F482=EOMONTH(DATE($F479,$G479,1),0),"",IF(F482="","",F482+1)))</f>
        <v>#VALUE!</v>
      </c>
      <c r="H482" s="1717" t="e">
        <f t="shared" si="332"/>
        <v>#VALUE!</v>
      </c>
      <c r="I482" s="1717" t="e">
        <f t="shared" si="332"/>
        <v>#VALUE!</v>
      </c>
      <c r="J482" s="1717" t="e">
        <f t="shared" si="332"/>
        <v>#VALUE!</v>
      </c>
      <c r="K482" s="1717" t="e">
        <f t="shared" si="332"/>
        <v>#VALUE!</v>
      </c>
      <c r="L482" s="1717" t="e">
        <f t="shared" si="332"/>
        <v>#VALUE!</v>
      </c>
      <c r="M482" s="1717" t="e">
        <f t="shared" si="332"/>
        <v>#VALUE!</v>
      </c>
      <c r="N482" s="1717" t="e">
        <f t="shared" si="332"/>
        <v>#VALUE!</v>
      </c>
      <c r="O482" s="1717" t="e">
        <f t="shared" si="332"/>
        <v>#VALUE!</v>
      </c>
      <c r="P482" s="1717" t="e">
        <f t="shared" si="332"/>
        <v>#VALUE!</v>
      </c>
      <c r="Q482" s="1717" t="e">
        <f t="shared" si="332"/>
        <v>#VALUE!</v>
      </c>
      <c r="R482" s="1717" t="e">
        <f t="shared" si="332"/>
        <v>#VALUE!</v>
      </c>
      <c r="S482" s="1717" t="e">
        <f t="shared" si="332"/>
        <v>#VALUE!</v>
      </c>
      <c r="T482" s="1717" t="e">
        <f t="shared" si="332"/>
        <v>#VALUE!</v>
      </c>
      <c r="U482" s="1717" t="e">
        <f t="shared" si="332"/>
        <v>#VALUE!</v>
      </c>
      <c r="V482" s="1717" t="e">
        <f t="shared" si="332"/>
        <v>#VALUE!</v>
      </c>
      <c r="W482" s="1717" t="e">
        <f t="shared" si="332"/>
        <v>#VALUE!</v>
      </c>
      <c r="X482" s="1717" t="e">
        <f t="shared" si="332"/>
        <v>#VALUE!</v>
      </c>
      <c r="Y482" s="1717" t="e">
        <f t="shared" si="332"/>
        <v>#VALUE!</v>
      </c>
      <c r="Z482" s="1717" t="e">
        <f t="shared" si="332"/>
        <v>#VALUE!</v>
      </c>
      <c r="AA482" s="1717" t="e">
        <f t="shared" si="332"/>
        <v>#VALUE!</v>
      </c>
      <c r="AB482" s="1717" t="e">
        <f t="shared" si="332"/>
        <v>#VALUE!</v>
      </c>
      <c r="AC482" s="1717" t="e">
        <f t="shared" si="332"/>
        <v>#VALUE!</v>
      </c>
      <c r="AD482" s="1717" t="e">
        <f t="shared" si="332"/>
        <v>#VALUE!</v>
      </c>
      <c r="AE482" s="1717" t="e">
        <f t="shared" si="332"/>
        <v>#VALUE!</v>
      </c>
      <c r="AF482" s="1717" t="e">
        <f t="shared" si="332"/>
        <v>#VALUE!</v>
      </c>
      <c r="AG482" s="1717" t="e">
        <f t="shared" si="332"/>
        <v>#VALUE!</v>
      </c>
      <c r="AH482" s="1717" t="e">
        <f t="shared" si="332"/>
        <v>#VALUE!</v>
      </c>
      <c r="AI482" s="1717" t="e">
        <f t="shared" si="332"/>
        <v>#VALUE!</v>
      </c>
      <c r="AJ482" s="1717" t="e">
        <f t="shared" si="332"/>
        <v>#VALUE!</v>
      </c>
      <c r="AK482" s="4325"/>
      <c r="AL482" s="4328"/>
      <c r="AM482" s="4331"/>
      <c r="AN482" s="4333"/>
      <c r="AO482" s="4301"/>
      <c r="AQ482" s="4302"/>
      <c r="AR482" s="4302"/>
    </row>
    <row r="483" spans="2:44">
      <c r="B483" s="4319"/>
      <c r="C483" s="4320"/>
      <c r="D483" s="4321"/>
      <c r="E483" s="1712" t="s">
        <v>1060</v>
      </c>
      <c r="F483" s="1776" t="str">
        <f>IFERROR(TEXT(WEEKDAY(+F482),"aaa"),"")</f>
        <v/>
      </c>
      <c r="G483" s="1776" t="str">
        <f t="shared" ref="G483:AJ483" si="333">IFERROR(TEXT(WEEKDAY(+G482),"aaa"),"")</f>
        <v/>
      </c>
      <c r="H483" s="1776" t="str">
        <f t="shared" si="333"/>
        <v/>
      </c>
      <c r="I483" s="1776" t="str">
        <f t="shared" si="333"/>
        <v/>
      </c>
      <c r="J483" s="1776" t="str">
        <f t="shared" si="333"/>
        <v/>
      </c>
      <c r="K483" s="1776" t="str">
        <f t="shared" si="333"/>
        <v/>
      </c>
      <c r="L483" s="1776" t="str">
        <f t="shared" si="333"/>
        <v/>
      </c>
      <c r="M483" s="1776" t="str">
        <f t="shared" si="333"/>
        <v/>
      </c>
      <c r="N483" s="1776" t="str">
        <f t="shared" si="333"/>
        <v/>
      </c>
      <c r="O483" s="1776" t="str">
        <f t="shared" si="333"/>
        <v/>
      </c>
      <c r="P483" s="1776" t="str">
        <f t="shared" si="333"/>
        <v/>
      </c>
      <c r="Q483" s="1776" t="str">
        <f t="shared" si="333"/>
        <v/>
      </c>
      <c r="R483" s="1776" t="str">
        <f t="shared" si="333"/>
        <v/>
      </c>
      <c r="S483" s="1776" t="str">
        <f t="shared" si="333"/>
        <v/>
      </c>
      <c r="T483" s="1776" t="str">
        <f t="shared" si="333"/>
        <v/>
      </c>
      <c r="U483" s="1776" t="str">
        <f t="shared" si="333"/>
        <v/>
      </c>
      <c r="V483" s="1776" t="str">
        <f t="shared" si="333"/>
        <v/>
      </c>
      <c r="W483" s="1776" t="str">
        <f t="shared" si="333"/>
        <v/>
      </c>
      <c r="X483" s="1776" t="str">
        <f t="shared" si="333"/>
        <v/>
      </c>
      <c r="Y483" s="1776" t="str">
        <f t="shared" si="333"/>
        <v/>
      </c>
      <c r="Z483" s="1776" t="str">
        <f t="shared" si="333"/>
        <v/>
      </c>
      <c r="AA483" s="1776" t="str">
        <f t="shared" si="333"/>
        <v/>
      </c>
      <c r="AB483" s="1776" t="str">
        <f t="shared" si="333"/>
        <v/>
      </c>
      <c r="AC483" s="1776" t="str">
        <f t="shared" si="333"/>
        <v/>
      </c>
      <c r="AD483" s="1776" t="str">
        <f t="shared" si="333"/>
        <v/>
      </c>
      <c r="AE483" s="1776" t="str">
        <f t="shared" si="333"/>
        <v/>
      </c>
      <c r="AF483" s="1776" t="str">
        <f t="shared" si="333"/>
        <v/>
      </c>
      <c r="AG483" s="1776" t="str">
        <f t="shared" si="333"/>
        <v/>
      </c>
      <c r="AH483" s="1776" t="str">
        <f t="shared" si="333"/>
        <v/>
      </c>
      <c r="AI483" s="1776" t="str">
        <f t="shared" si="333"/>
        <v/>
      </c>
      <c r="AJ483" s="1776" t="str">
        <f t="shared" si="333"/>
        <v/>
      </c>
      <c r="AK483" s="4325"/>
      <c r="AL483" s="4328"/>
      <c r="AM483" s="4331"/>
      <c r="AN483" s="4333"/>
      <c r="AO483" s="4301"/>
      <c r="AQ483" s="4302"/>
      <c r="AR483" s="4302"/>
    </row>
    <row r="484" spans="2:44" ht="21" customHeight="1">
      <c r="B484" s="1777" t="s">
        <v>2310</v>
      </c>
      <c r="C484" s="1778" t="s">
        <v>2280</v>
      </c>
      <c r="D484" s="1728" t="s">
        <v>2281</v>
      </c>
      <c r="E484" s="1729" t="s">
        <v>2270</v>
      </c>
      <c r="F484" s="1730" t="s">
        <v>2311</v>
      </c>
      <c r="G484" s="1731" t="s">
        <v>2311</v>
      </c>
      <c r="H484" s="1731" t="s">
        <v>2311</v>
      </c>
      <c r="I484" s="1731" t="s">
        <v>2311</v>
      </c>
      <c r="J484" s="1731" t="s">
        <v>2311</v>
      </c>
      <c r="K484" s="1731" t="s">
        <v>2311</v>
      </c>
      <c r="L484" s="1731" t="s">
        <v>2311</v>
      </c>
      <c r="M484" s="1731" t="s">
        <v>2311</v>
      </c>
      <c r="N484" s="1731" t="s">
        <v>2311</v>
      </c>
      <c r="O484" s="1731" t="s">
        <v>2311</v>
      </c>
      <c r="P484" s="1731" t="s">
        <v>2311</v>
      </c>
      <c r="Q484" s="1731" t="s">
        <v>2311</v>
      </c>
      <c r="R484" s="1731" t="s">
        <v>2311</v>
      </c>
      <c r="S484" s="1731" t="s">
        <v>2311</v>
      </c>
      <c r="T484" s="1731" t="s">
        <v>2311</v>
      </c>
      <c r="U484" s="1731" t="s">
        <v>2311</v>
      </c>
      <c r="V484" s="1731" t="s">
        <v>2311</v>
      </c>
      <c r="W484" s="1731" t="s">
        <v>2311</v>
      </c>
      <c r="X484" s="1731" t="s">
        <v>2311</v>
      </c>
      <c r="Y484" s="1731" t="s">
        <v>2311</v>
      </c>
      <c r="Z484" s="1731" t="s">
        <v>2311</v>
      </c>
      <c r="AA484" s="1731" t="s">
        <v>2311</v>
      </c>
      <c r="AB484" s="1731" t="s">
        <v>2311</v>
      </c>
      <c r="AC484" s="1731" t="s">
        <v>2311</v>
      </c>
      <c r="AD484" s="1731" t="s">
        <v>2311</v>
      </c>
      <c r="AE484" s="1731" t="s">
        <v>2311</v>
      </c>
      <c r="AF484" s="1731" t="s">
        <v>2311</v>
      </c>
      <c r="AG484" s="1731" t="s">
        <v>2311</v>
      </c>
      <c r="AH484" s="1731" t="s">
        <v>2311</v>
      </c>
      <c r="AI484" s="1731" t="s">
        <v>2311</v>
      </c>
      <c r="AJ484" s="1796" t="s">
        <v>2311</v>
      </c>
      <c r="AK484" s="4326"/>
      <c r="AL484" s="4329"/>
      <c r="AM484" s="4332"/>
      <c r="AN484" s="1674" t="s">
        <v>2292</v>
      </c>
      <c r="AO484" s="1673" t="s">
        <v>2293</v>
      </c>
      <c r="AQ484" s="4303"/>
      <c r="AR484" s="4303"/>
    </row>
    <row r="485" spans="2:44" ht="13.5" customHeight="1">
      <c r="B485" s="4304" t="s">
        <v>2294</v>
      </c>
      <c r="C485" s="4307" t="s">
        <v>2295</v>
      </c>
      <c r="D485" s="1732" t="s">
        <v>2296</v>
      </c>
      <c r="E485" s="1733"/>
      <c r="F485" s="1797"/>
      <c r="G485" s="1786"/>
      <c r="H485" s="1786"/>
      <c r="I485" s="1786"/>
      <c r="J485" s="1786"/>
      <c r="K485" s="1786"/>
      <c r="L485" s="1786"/>
      <c r="M485" s="1786"/>
      <c r="N485" s="1786"/>
      <c r="O485" s="1786"/>
      <c r="P485" s="1786"/>
      <c r="Q485" s="1786"/>
      <c r="R485" s="1786"/>
      <c r="S485" s="1786"/>
      <c r="T485" s="1786"/>
      <c r="U485" s="1786"/>
      <c r="V485" s="1786"/>
      <c r="W485" s="1786"/>
      <c r="X485" s="1786"/>
      <c r="Y485" s="1786"/>
      <c r="Z485" s="1786"/>
      <c r="AA485" s="1786"/>
      <c r="AB485" s="1786"/>
      <c r="AC485" s="1786"/>
      <c r="AD485" s="1786"/>
      <c r="AE485" s="1786"/>
      <c r="AF485" s="1786"/>
      <c r="AG485" s="1786"/>
      <c r="AH485" s="1786"/>
      <c r="AI485" s="1786"/>
      <c r="AJ485" s="1798"/>
      <c r="AK485" s="1737">
        <f>IF(D485="","",COUNT($F$482:$AJ$482)-AL485)</f>
        <v>0</v>
      </c>
      <c r="AL485" s="1738">
        <f>IF(D485="","",AQ485+AR485)</f>
        <v>0</v>
      </c>
      <c r="AM485" s="1738">
        <f>IF(D485="","",COUNTIF(F485:AJ485,"休"))</f>
        <v>0</v>
      </c>
      <c r="AN485" s="1705" t="str">
        <f>IF(D485="","",IFERROR(ROUND(AM485/AK485,3),""))</f>
        <v/>
      </c>
      <c r="AO485" s="4310" t="e">
        <f>ROUND(AVERAGE(AN485:AN500),3)</f>
        <v>#DIV/0!</v>
      </c>
      <c r="AQ485" s="1672">
        <f>+COUNTIF(F485:AJ485,"－")</f>
        <v>0</v>
      </c>
      <c r="AR485" s="1672">
        <f>+COUNTIF(F485:AJ485,"外")</f>
        <v>0</v>
      </c>
    </row>
    <row r="486" spans="2:44" ht="13.5" customHeight="1">
      <c r="B486" s="4305"/>
      <c r="C486" s="4308"/>
      <c r="D486" s="1739" t="s">
        <v>2297</v>
      </c>
      <c r="E486" s="1733"/>
      <c r="F486" s="1740"/>
      <c r="G486" s="1741"/>
      <c r="H486" s="1741"/>
      <c r="I486" s="1741"/>
      <c r="J486" s="1741"/>
      <c r="K486" s="1741"/>
      <c r="L486" s="1741"/>
      <c r="M486" s="1741"/>
      <c r="N486" s="1741"/>
      <c r="O486" s="1741"/>
      <c r="P486" s="1741"/>
      <c r="Q486" s="1741"/>
      <c r="R486" s="1741"/>
      <c r="S486" s="1741"/>
      <c r="T486" s="1741"/>
      <c r="U486" s="1741"/>
      <c r="V486" s="1741"/>
      <c r="W486" s="1741"/>
      <c r="X486" s="1741"/>
      <c r="Y486" s="1741"/>
      <c r="Z486" s="1741"/>
      <c r="AA486" s="1741"/>
      <c r="AB486" s="1741"/>
      <c r="AC486" s="1741"/>
      <c r="AD486" s="1741"/>
      <c r="AE486" s="1741"/>
      <c r="AF486" s="1741"/>
      <c r="AG486" s="1741"/>
      <c r="AH486" s="1741"/>
      <c r="AI486" s="1741"/>
      <c r="AJ486" s="1783"/>
      <c r="AK486" s="1737">
        <f t="shared" ref="AK486:AK490" si="334">IF(D486="","",COUNT($F$482:$AJ$482)-AL486)</f>
        <v>0</v>
      </c>
      <c r="AL486" s="1738">
        <f t="shared" ref="AL486:AL490" si="335">IF(D486="","",AQ486+AR486)</f>
        <v>0</v>
      </c>
      <c r="AM486" s="1738">
        <f t="shared" ref="AM486:AM490" si="336">IF(D486="","",COUNTIF(F486:AJ486,"休"))</f>
        <v>0</v>
      </c>
      <c r="AN486" s="1705" t="str">
        <f t="shared" ref="AN486:AN490" si="337">IF(D486="","",IFERROR(ROUND(AM486/AK486,3),""))</f>
        <v/>
      </c>
      <c r="AO486" s="4311"/>
      <c r="AQ486" s="1672">
        <f>+COUNTIF(F486:AJ486,"－")</f>
        <v>0</v>
      </c>
      <c r="AR486" s="1672">
        <f>+COUNTIF(F486:AJ486,"外")</f>
        <v>0</v>
      </c>
    </row>
    <row r="487" spans="2:44">
      <c r="B487" s="4305"/>
      <c r="C487" s="4308"/>
      <c r="D487" s="1744" t="s">
        <v>2298</v>
      </c>
      <c r="E487" s="1733"/>
      <c r="F487" s="1740"/>
      <c r="G487" s="1741"/>
      <c r="H487" s="1741"/>
      <c r="I487" s="1741"/>
      <c r="J487" s="1741"/>
      <c r="K487" s="1741"/>
      <c r="L487" s="1741"/>
      <c r="M487" s="1741"/>
      <c r="N487" s="1741"/>
      <c r="O487" s="1741"/>
      <c r="P487" s="1741"/>
      <c r="Q487" s="1741"/>
      <c r="R487" s="1741"/>
      <c r="S487" s="1741"/>
      <c r="T487" s="1741"/>
      <c r="U487" s="1741"/>
      <c r="V487" s="1741"/>
      <c r="W487" s="1741"/>
      <c r="X487" s="1741"/>
      <c r="Y487" s="1741"/>
      <c r="Z487" s="1741"/>
      <c r="AA487" s="1741"/>
      <c r="AB487" s="1741"/>
      <c r="AC487" s="1741"/>
      <c r="AD487" s="1741"/>
      <c r="AE487" s="1741"/>
      <c r="AF487" s="1741"/>
      <c r="AG487" s="1741"/>
      <c r="AH487" s="1741"/>
      <c r="AI487" s="1741"/>
      <c r="AJ487" s="1783"/>
      <c r="AK487" s="1737">
        <f t="shared" si="334"/>
        <v>0</v>
      </c>
      <c r="AL487" s="1738">
        <f t="shared" si="335"/>
        <v>0</v>
      </c>
      <c r="AM487" s="1738">
        <f t="shared" si="336"/>
        <v>0</v>
      </c>
      <c r="AN487" s="1705" t="str">
        <f t="shared" si="337"/>
        <v/>
      </c>
      <c r="AO487" s="4311"/>
      <c r="AQ487" s="1672">
        <f>+COUNTIF(F487:AJ487,"－")</f>
        <v>0</v>
      </c>
      <c r="AR487" s="1672">
        <f t="shared" ref="AR487:AR490" si="338">+COUNTIF(F487:AJ487,"外")</f>
        <v>0</v>
      </c>
    </row>
    <row r="488" spans="2:44">
      <c r="B488" s="4305"/>
      <c r="C488" s="4308"/>
      <c r="D488" s="1744" t="s">
        <v>2299</v>
      </c>
      <c r="E488" s="1711"/>
      <c r="F488" s="1740"/>
      <c r="G488" s="1741"/>
      <c r="H488" s="1741"/>
      <c r="I488" s="1741"/>
      <c r="J488" s="1741"/>
      <c r="K488" s="1741"/>
      <c r="L488" s="1741"/>
      <c r="M488" s="1741"/>
      <c r="N488" s="1741"/>
      <c r="O488" s="1741"/>
      <c r="P488" s="1741"/>
      <c r="Q488" s="1741"/>
      <c r="R488" s="1741"/>
      <c r="S488" s="1741"/>
      <c r="T488" s="1741"/>
      <c r="U488" s="1741"/>
      <c r="V488" s="1741"/>
      <c r="W488" s="1741"/>
      <c r="X488" s="1741"/>
      <c r="Y488" s="1741"/>
      <c r="Z488" s="1741"/>
      <c r="AA488" s="1741"/>
      <c r="AB488" s="1741"/>
      <c r="AC488" s="1741"/>
      <c r="AD488" s="1741"/>
      <c r="AE488" s="1741"/>
      <c r="AF488" s="1741"/>
      <c r="AG488" s="1741"/>
      <c r="AH488" s="1741"/>
      <c r="AI488" s="1741"/>
      <c r="AJ488" s="1783"/>
      <c r="AK488" s="1737">
        <f t="shared" si="334"/>
        <v>0</v>
      </c>
      <c r="AL488" s="1738">
        <f t="shared" si="335"/>
        <v>0</v>
      </c>
      <c r="AM488" s="1738">
        <f t="shared" si="336"/>
        <v>0</v>
      </c>
      <c r="AN488" s="1705" t="str">
        <f t="shared" si="337"/>
        <v/>
      </c>
      <c r="AO488" s="4311"/>
      <c r="AQ488" s="1672">
        <f>+COUNTIF(F488:AJ488,"－")</f>
        <v>0</v>
      </c>
      <c r="AR488" s="1672">
        <f t="shared" si="338"/>
        <v>0</v>
      </c>
    </row>
    <row r="489" spans="2:44">
      <c r="B489" s="4305"/>
      <c r="C489" s="4308"/>
      <c r="D489" s="1744" t="s">
        <v>2300</v>
      </c>
      <c r="E489" s="1733"/>
      <c r="F489" s="1740"/>
      <c r="G489" s="1741"/>
      <c r="H489" s="1741"/>
      <c r="I489" s="1741"/>
      <c r="J489" s="1741"/>
      <c r="K489" s="1741"/>
      <c r="L489" s="1741"/>
      <c r="M489" s="1741"/>
      <c r="N489" s="1741"/>
      <c r="O489" s="1741"/>
      <c r="P489" s="1741"/>
      <c r="Q489" s="1741"/>
      <c r="R489" s="1741"/>
      <c r="S489" s="1741"/>
      <c r="T489" s="1741"/>
      <c r="U489" s="1741"/>
      <c r="V489" s="1741"/>
      <c r="W489" s="1741"/>
      <c r="X489" s="1741"/>
      <c r="Y489" s="1741"/>
      <c r="Z489" s="1741"/>
      <c r="AA489" s="1741"/>
      <c r="AB489" s="1741"/>
      <c r="AC489" s="1741"/>
      <c r="AD489" s="1741"/>
      <c r="AE489" s="1741"/>
      <c r="AF489" s="1741"/>
      <c r="AG489" s="1741"/>
      <c r="AH489" s="1741"/>
      <c r="AI489" s="1741"/>
      <c r="AJ489" s="1783"/>
      <c r="AK489" s="1737">
        <f t="shared" si="334"/>
        <v>0</v>
      </c>
      <c r="AL489" s="1738">
        <f t="shared" si="335"/>
        <v>0</v>
      </c>
      <c r="AM489" s="1738">
        <f t="shared" si="336"/>
        <v>0</v>
      </c>
      <c r="AN489" s="1705" t="str">
        <f t="shared" si="337"/>
        <v/>
      </c>
      <c r="AO489" s="4311"/>
      <c r="AQ489" s="1672">
        <f t="shared" ref="AQ489:AQ490" si="339">+COUNTIF(F489:AJ489,"－")</f>
        <v>0</v>
      </c>
      <c r="AR489" s="1672">
        <f t="shared" si="338"/>
        <v>0</v>
      </c>
    </row>
    <row r="490" spans="2:44">
      <c r="B490" s="4306"/>
      <c r="C490" s="4309"/>
      <c r="D490" s="1745">
        <f>E$29</f>
        <v>0</v>
      </c>
      <c r="E490" s="1746"/>
      <c r="F490" s="1799"/>
      <c r="G490" s="1790"/>
      <c r="H490" s="1790"/>
      <c r="I490" s="1790"/>
      <c r="J490" s="1790"/>
      <c r="K490" s="1790"/>
      <c r="L490" s="1790"/>
      <c r="M490" s="1790"/>
      <c r="N490" s="1790"/>
      <c r="O490" s="1790"/>
      <c r="P490" s="1790"/>
      <c r="Q490" s="1790"/>
      <c r="R490" s="1790"/>
      <c r="S490" s="1790"/>
      <c r="T490" s="1790"/>
      <c r="U490" s="1790"/>
      <c r="V490" s="1790"/>
      <c r="W490" s="1790"/>
      <c r="X490" s="1790"/>
      <c r="Y490" s="1790"/>
      <c r="Z490" s="1790"/>
      <c r="AA490" s="1790"/>
      <c r="AB490" s="1790"/>
      <c r="AC490" s="1790"/>
      <c r="AD490" s="1790"/>
      <c r="AE490" s="1790"/>
      <c r="AF490" s="1790"/>
      <c r="AG490" s="1790"/>
      <c r="AH490" s="1790"/>
      <c r="AI490" s="1790"/>
      <c r="AJ490" s="1800"/>
      <c r="AK490" s="1737">
        <f t="shared" si="334"/>
        <v>0</v>
      </c>
      <c r="AL490" s="1738">
        <f t="shared" si="335"/>
        <v>0</v>
      </c>
      <c r="AM490" s="1751">
        <f t="shared" si="336"/>
        <v>0</v>
      </c>
      <c r="AN490" s="1705" t="str">
        <f t="shared" si="337"/>
        <v/>
      </c>
      <c r="AO490" s="4311"/>
      <c r="AQ490" s="1672">
        <f t="shared" si="339"/>
        <v>0</v>
      </c>
      <c r="AR490" s="1672">
        <f t="shared" si="338"/>
        <v>0</v>
      </c>
    </row>
    <row r="491" spans="2:44" ht="14.4">
      <c r="B491" s="4304" t="s">
        <v>2301</v>
      </c>
      <c r="C491" s="4307" t="s">
        <v>2302</v>
      </c>
      <c r="D491" s="1728" t="s">
        <v>2281</v>
      </c>
      <c r="E491" s="1752" t="s">
        <v>2270</v>
      </c>
      <c r="F491" s="1730" t="s">
        <v>2312</v>
      </c>
      <c r="G491" s="1731" t="s">
        <v>2312</v>
      </c>
      <c r="H491" s="1731" t="s">
        <v>2312</v>
      </c>
      <c r="I491" s="1731" t="s">
        <v>2312</v>
      </c>
      <c r="J491" s="1731" t="s">
        <v>2312</v>
      </c>
      <c r="K491" s="1731" t="s">
        <v>2312</v>
      </c>
      <c r="L491" s="1731" t="s">
        <v>2312</v>
      </c>
      <c r="M491" s="1731" t="s">
        <v>2312</v>
      </c>
      <c r="N491" s="1731" t="s">
        <v>2312</v>
      </c>
      <c r="O491" s="1731" t="s">
        <v>2312</v>
      </c>
      <c r="P491" s="1731" t="s">
        <v>2312</v>
      </c>
      <c r="Q491" s="1731" t="s">
        <v>2312</v>
      </c>
      <c r="R491" s="1731" t="s">
        <v>2312</v>
      </c>
      <c r="S491" s="1731" t="s">
        <v>2312</v>
      </c>
      <c r="T491" s="1731" t="s">
        <v>2312</v>
      </c>
      <c r="U491" s="1731" t="s">
        <v>2312</v>
      </c>
      <c r="V491" s="1731" t="s">
        <v>2312</v>
      </c>
      <c r="W491" s="1731" t="s">
        <v>2312</v>
      </c>
      <c r="X491" s="1731" t="s">
        <v>2312</v>
      </c>
      <c r="Y491" s="1731" t="s">
        <v>2312</v>
      </c>
      <c r="Z491" s="1731" t="s">
        <v>2312</v>
      </c>
      <c r="AA491" s="1731" t="s">
        <v>2312</v>
      </c>
      <c r="AB491" s="1731" t="s">
        <v>2312</v>
      </c>
      <c r="AC491" s="1731" t="s">
        <v>2312</v>
      </c>
      <c r="AD491" s="1731" t="s">
        <v>2312</v>
      </c>
      <c r="AE491" s="1731" t="s">
        <v>2312</v>
      </c>
      <c r="AF491" s="1731" t="s">
        <v>2312</v>
      </c>
      <c r="AG491" s="1731" t="s">
        <v>2312</v>
      </c>
      <c r="AH491" s="1731" t="s">
        <v>2312</v>
      </c>
      <c r="AI491" s="1731" t="s">
        <v>2312</v>
      </c>
      <c r="AJ491" s="1796" t="s">
        <v>2312</v>
      </c>
      <c r="AK491" s="1754"/>
      <c r="AL491" s="1672"/>
      <c r="AM491" s="1721"/>
      <c r="AN491" s="1755"/>
      <c r="AO491" s="4311"/>
    </row>
    <row r="492" spans="2:44">
      <c r="B492" s="4305"/>
      <c r="C492" s="4308"/>
      <c r="D492" s="1756" t="s">
        <v>2296</v>
      </c>
      <c r="E492" s="1733"/>
      <c r="F492" s="1789"/>
      <c r="G492" s="1749"/>
      <c r="H492" s="1749"/>
      <c r="I492" s="1749"/>
      <c r="J492" s="1749"/>
      <c r="K492" s="1749"/>
      <c r="L492" s="1749"/>
      <c r="M492" s="1749"/>
      <c r="N492" s="1749"/>
      <c r="O492" s="1749"/>
      <c r="P492" s="1749"/>
      <c r="Q492" s="1749"/>
      <c r="R492" s="1749"/>
      <c r="S492" s="1749"/>
      <c r="T492" s="1749"/>
      <c r="U492" s="1749"/>
      <c r="V492" s="1749"/>
      <c r="W492" s="1749"/>
      <c r="X492" s="1749"/>
      <c r="Y492" s="1749"/>
      <c r="Z492" s="1749"/>
      <c r="AA492" s="1749"/>
      <c r="AB492" s="1749"/>
      <c r="AC492" s="1749"/>
      <c r="AD492" s="1749"/>
      <c r="AE492" s="1749"/>
      <c r="AF492" s="1749"/>
      <c r="AG492" s="1749"/>
      <c r="AH492" s="1749"/>
      <c r="AI492" s="1749"/>
      <c r="AJ492" s="1801"/>
      <c r="AK492" s="1737">
        <f>IF(D492="","",COUNT($F$482:$AJ$482)-AL492)</f>
        <v>0</v>
      </c>
      <c r="AL492" s="1738">
        <f>IF(D492="","",AQ492+AR492)</f>
        <v>0</v>
      </c>
      <c r="AM492" s="1738">
        <f>IF(D492="","",COUNTIF(F492:AJ492,"休"))</f>
        <v>0</v>
      </c>
      <c r="AN492" s="1705" t="str">
        <f>IF(D492="","",IFERROR(ROUND(AM492/AK492,3),""))</f>
        <v/>
      </c>
      <c r="AO492" s="4311"/>
      <c r="AQ492" s="1672">
        <f>+COUNTIF(F492:AJ492,"－")</f>
        <v>0</v>
      </c>
      <c r="AR492" s="1672">
        <f>+COUNTIF(F492:AJ492,"外")</f>
        <v>0</v>
      </c>
    </row>
    <row r="493" spans="2:44">
      <c r="B493" s="4305"/>
      <c r="C493" s="4308"/>
      <c r="D493" s="1739" t="s">
        <v>2297</v>
      </c>
      <c r="E493" s="1757"/>
      <c r="F493" s="1740"/>
      <c r="G493" s="1741"/>
      <c r="H493" s="1741"/>
      <c r="I493" s="1741"/>
      <c r="J493" s="1741"/>
      <c r="K493" s="1741"/>
      <c r="L493" s="1741"/>
      <c r="M493" s="1741"/>
      <c r="N493" s="1741"/>
      <c r="O493" s="1741"/>
      <c r="P493" s="1741"/>
      <c r="Q493" s="1741"/>
      <c r="R493" s="1741"/>
      <c r="S493" s="1741"/>
      <c r="T493" s="1741"/>
      <c r="U493" s="1741"/>
      <c r="V493" s="1741"/>
      <c r="W493" s="1741"/>
      <c r="X493" s="1741"/>
      <c r="Y493" s="1741"/>
      <c r="Z493" s="1741"/>
      <c r="AA493" s="1741"/>
      <c r="AB493" s="1741"/>
      <c r="AC493" s="1741"/>
      <c r="AD493" s="1741"/>
      <c r="AE493" s="1741"/>
      <c r="AF493" s="1741"/>
      <c r="AG493" s="1741"/>
      <c r="AH493" s="1741"/>
      <c r="AI493" s="1741"/>
      <c r="AJ493" s="1783"/>
      <c r="AK493" s="1737">
        <f t="shared" ref="AK493:AK495" si="340">IF(D493="","",COUNT($F$482:$AJ$482)-AL493)</f>
        <v>0</v>
      </c>
      <c r="AL493" s="1738">
        <f t="shared" ref="AL493:AL495" si="341">IF(D493="","",AQ493+AR493)</f>
        <v>0</v>
      </c>
      <c r="AM493" s="1738">
        <f t="shared" ref="AM493:AM495" si="342">IF(D493="","",COUNTIF(F493:AJ493,"休"))</f>
        <v>0</v>
      </c>
      <c r="AN493" s="1705" t="str">
        <f t="shared" ref="AN493:AN495" si="343">IF(D493="","",IFERROR(ROUND(AM493/AK493,3),""))</f>
        <v/>
      </c>
      <c r="AO493" s="4311"/>
      <c r="AQ493" s="1672">
        <f>+COUNTIF(F493:AJ493,"－")</f>
        <v>0</v>
      </c>
      <c r="AR493" s="1672">
        <f>+COUNTIF(F493:AJ493,"外")</f>
        <v>0</v>
      </c>
    </row>
    <row r="494" spans="2:44">
      <c r="B494" s="4305"/>
      <c r="C494" s="4308"/>
      <c r="E494" s="1757"/>
      <c r="F494" s="1740"/>
      <c r="G494" s="1741"/>
      <c r="H494" s="1741"/>
      <c r="I494" s="1741"/>
      <c r="J494" s="1741"/>
      <c r="K494" s="1741"/>
      <c r="L494" s="1741"/>
      <c r="M494" s="1741"/>
      <c r="N494" s="1741"/>
      <c r="O494" s="1741"/>
      <c r="P494" s="1741"/>
      <c r="Q494" s="1741"/>
      <c r="R494" s="1741"/>
      <c r="S494" s="1741"/>
      <c r="T494" s="1741"/>
      <c r="U494" s="1741"/>
      <c r="V494" s="1741"/>
      <c r="W494" s="1741"/>
      <c r="X494" s="1741"/>
      <c r="Y494" s="1741"/>
      <c r="Z494" s="1741"/>
      <c r="AA494" s="1741"/>
      <c r="AB494" s="1741"/>
      <c r="AC494" s="1741"/>
      <c r="AD494" s="1741"/>
      <c r="AE494" s="1741"/>
      <c r="AF494" s="1741"/>
      <c r="AG494" s="1741"/>
      <c r="AH494" s="1741"/>
      <c r="AI494" s="1741"/>
      <c r="AJ494" s="1783"/>
      <c r="AK494" s="1737" t="str">
        <f t="shared" si="340"/>
        <v/>
      </c>
      <c r="AL494" s="1738" t="str">
        <f t="shared" si="341"/>
        <v/>
      </c>
      <c r="AM494" s="1738" t="str">
        <f t="shared" si="342"/>
        <v/>
      </c>
      <c r="AN494" s="1705" t="str">
        <f t="shared" si="343"/>
        <v/>
      </c>
      <c r="AO494" s="4311"/>
      <c r="AQ494" s="1672">
        <f>+COUNTIF(F494:AJ494,"－")</f>
        <v>0</v>
      </c>
      <c r="AR494" s="1672">
        <f>+COUNTIF(F494:AJ494,"外")</f>
        <v>0</v>
      </c>
    </row>
    <row r="495" spans="2:44">
      <c r="B495" s="4305"/>
      <c r="C495" s="4309"/>
      <c r="D495" s="1758"/>
      <c r="E495" s="1751"/>
      <c r="F495" s="1799"/>
      <c r="G495" s="1790"/>
      <c r="H495" s="1790"/>
      <c r="I495" s="1790"/>
      <c r="J495" s="1790"/>
      <c r="K495" s="1790"/>
      <c r="L495" s="1790"/>
      <c r="M495" s="1790"/>
      <c r="N495" s="1790"/>
      <c r="O495" s="1790"/>
      <c r="P495" s="1790"/>
      <c r="Q495" s="1790"/>
      <c r="R495" s="1790"/>
      <c r="S495" s="1790"/>
      <c r="T495" s="1790"/>
      <c r="U495" s="1790"/>
      <c r="V495" s="1790"/>
      <c r="W495" s="1790"/>
      <c r="X495" s="1790"/>
      <c r="Y495" s="1790"/>
      <c r="Z495" s="1790"/>
      <c r="AA495" s="1790"/>
      <c r="AB495" s="1790"/>
      <c r="AC495" s="1790"/>
      <c r="AD495" s="1790"/>
      <c r="AE495" s="1790"/>
      <c r="AF495" s="1790"/>
      <c r="AG495" s="1790"/>
      <c r="AH495" s="1790"/>
      <c r="AI495" s="1790"/>
      <c r="AJ495" s="1800"/>
      <c r="AK495" s="1737" t="str">
        <f t="shared" si="340"/>
        <v/>
      </c>
      <c r="AL495" s="1738" t="str">
        <f t="shared" si="341"/>
        <v/>
      </c>
      <c r="AM495" s="1738" t="str">
        <f t="shared" si="342"/>
        <v/>
      </c>
      <c r="AN495" s="1705" t="str">
        <f t="shared" si="343"/>
        <v/>
      </c>
      <c r="AO495" s="4311"/>
      <c r="AQ495" s="1672">
        <f>+COUNTIF(F495:AJ495,"－")</f>
        <v>0</v>
      </c>
      <c r="AR495" s="1672">
        <f>+COUNTIF(F495:AJ495,"外")</f>
        <v>0</v>
      </c>
    </row>
    <row r="496" spans="2:44" ht="14.4">
      <c r="B496" s="4305"/>
      <c r="C496" s="4307" t="s">
        <v>2303</v>
      </c>
      <c r="D496" s="1728" t="s">
        <v>2281</v>
      </c>
      <c r="E496" s="1760" t="s">
        <v>2270</v>
      </c>
      <c r="F496" s="1730" t="s">
        <v>2311</v>
      </c>
      <c r="G496" s="1731" t="s">
        <v>2311</v>
      </c>
      <c r="H496" s="1731" t="s">
        <v>2311</v>
      </c>
      <c r="I496" s="1731" t="s">
        <v>2311</v>
      </c>
      <c r="J496" s="1731" t="s">
        <v>2311</v>
      </c>
      <c r="K496" s="1731" t="s">
        <v>2311</v>
      </c>
      <c r="L496" s="1731" t="s">
        <v>2311</v>
      </c>
      <c r="M496" s="1731" t="s">
        <v>2311</v>
      </c>
      <c r="N496" s="1731" t="s">
        <v>2311</v>
      </c>
      <c r="O496" s="1731" t="s">
        <v>2311</v>
      </c>
      <c r="P496" s="1731" t="s">
        <v>2311</v>
      </c>
      <c r="Q496" s="1731" t="s">
        <v>2311</v>
      </c>
      <c r="R496" s="1731" t="s">
        <v>2311</v>
      </c>
      <c r="S496" s="1731" t="s">
        <v>2311</v>
      </c>
      <c r="T496" s="1731" t="s">
        <v>2311</v>
      </c>
      <c r="U496" s="1731" t="s">
        <v>2311</v>
      </c>
      <c r="V496" s="1731" t="s">
        <v>2311</v>
      </c>
      <c r="W496" s="1731" t="s">
        <v>2311</v>
      </c>
      <c r="X496" s="1731" t="s">
        <v>2311</v>
      </c>
      <c r="Y496" s="1731" t="s">
        <v>2311</v>
      </c>
      <c r="Z496" s="1731" t="s">
        <v>2311</v>
      </c>
      <c r="AA496" s="1731" t="s">
        <v>2311</v>
      </c>
      <c r="AB496" s="1731" t="s">
        <v>2311</v>
      </c>
      <c r="AC496" s="1731" t="s">
        <v>2311</v>
      </c>
      <c r="AD496" s="1731" t="s">
        <v>2311</v>
      </c>
      <c r="AE496" s="1731" t="s">
        <v>2311</v>
      </c>
      <c r="AF496" s="1731" t="s">
        <v>2311</v>
      </c>
      <c r="AG496" s="1731" t="s">
        <v>2311</v>
      </c>
      <c r="AH496" s="1731" t="s">
        <v>2311</v>
      </c>
      <c r="AI496" s="1731" t="s">
        <v>2311</v>
      </c>
      <c r="AJ496" s="1796" t="s">
        <v>2311</v>
      </c>
      <c r="AK496" s="1754"/>
      <c r="AL496" s="1672"/>
      <c r="AM496" s="1761"/>
      <c r="AN496" s="1755"/>
      <c r="AO496" s="4311"/>
    </row>
    <row r="497" spans="2:44">
      <c r="B497" s="4305"/>
      <c r="C497" s="4308"/>
      <c r="D497" s="1762" t="s">
        <v>2297</v>
      </c>
      <c r="E497" s="1733"/>
      <c r="F497" s="1789"/>
      <c r="G497" s="1749"/>
      <c r="H497" s="1749"/>
      <c r="I497" s="1749"/>
      <c r="J497" s="1749"/>
      <c r="K497" s="1749"/>
      <c r="L497" s="1749"/>
      <c r="M497" s="1749"/>
      <c r="N497" s="1749"/>
      <c r="O497" s="1749"/>
      <c r="P497" s="1749"/>
      <c r="Q497" s="1749"/>
      <c r="R497" s="1749"/>
      <c r="S497" s="1749"/>
      <c r="T497" s="1749"/>
      <c r="U497" s="1749"/>
      <c r="V497" s="1749"/>
      <c r="W497" s="1749"/>
      <c r="X497" s="1749"/>
      <c r="Y497" s="1749"/>
      <c r="Z497" s="1749"/>
      <c r="AA497" s="1749"/>
      <c r="AB497" s="1749"/>
      <c r="AC497" s="1749"/>
      <c r="AD497" s="1749"/>
      <c r="AE497" s="1749"/>
      <c r="AF497" s="1749"/>
      <c r="AG497" s="1749"/>
      <c r="AH497" s="1749"/>
      <c r="AI497" s="1749"/>
      <c r="AJ497" s="1801"/>
      <c r="AK497" s="1737">
        <f>IF(D497="","",COUNT($F$482:$AJ$482)-AL497)</f>
        <v>0</v>
      </c>
      <c r="AL497" s="1738">
        <f>IF(D497="","",AQ497+AR497)</f>
        <v>0</v>
      </c>
      <c r="AM497" s="1738">
        <f>IF(D497="","",COUNTIF(F497:AJ497,"休"))</f>
        <v>0</v>
      </c>
      <c r="AN497" s="1705" t="str">
        <f>IF(D497="","",IFERROR(ROUND(AM497/AK497,3),""))</f>
        <v/>
      </c>
      <c r="AO497" s="4311"/>
      <c r="AQ497" s="1672">
        <f>+COUNTIF(F497:AJ497,"－")</f>
        <v>0</v>
      </c>
      <c r="AR497" s="1672">
        <f>+COUNTIF(F497:AJ497,"外")</f>
        <v>0</v>
      </c>
    </row>
    <row r="498" spans="2:44">
      <c r="B498" s="4305"/>
      <c r="C498" s="4308"/>
      <c r="E498" s="1757"/>
      <c r="F498" s="1740"/>
      <c r="G498" s="1741"/>
      <c r="H498" s="1741"/>
      <c r="I498" s="1741"/>
      <c r="J498" s="1741"/>
      <c r="K498" s="1741"/>
      <c r="L498" s="1741"/>
      <c r="M498" s="1741"/>
      <c r="N498" s="1741"/>
      <c r="O498" s="1741"/>
      <c r="P498" s="1741"/>
      <c r="Q498" s="1741"/>
      <c r="R498" s="1741"/>
      <c r="S498" s="1741"/>
      <c r="T498" s="1741"/>
      <c r="U498" s="1741"/>
      <c r="V498" s="1741"/>
      <c r="W498" s="1741"/>
      <c r="X498" s="1741"/>
      <c r="Y498" s="1741"/>
      <c r="Z498" s="1741"/>
      <c r="AA498" s="1741"/>
      <c r="AB498" s="1741"/>
      <c r="AC498" s="1741"/>
      <c r="AD498" s="1741"/>
      <c r="AE498" s="1741"/>
      <c r="AF498" s="1741"/>
      <c r="AG498" s="1741"/>
      <c r="AH498" s="1741"/>
      <c r="AI498" s="1741"/>
      <c r="AJ498" s="1783"/>
      <c r="AK498" s="1737" t="str">
        <f t="shared" ref="AK498:AK500" si="344">IF(D498="","",COUNT($F$482:$AJ$482)-AL498)</f>
        <v/>
      </c>
      <c r="AL498" s="1738" t="str">
        <f t="shared" ref="AL498:AL500" si="345">IF(D498="","",AQ498+AR498)</f>
        <v/>
      </c>
      <c r="AM498" s="1738" t="str">
        <f t="shared" ref="AM498:AM500" si="346">IF(D498="","",COUNTIF(F498:AJ498,"休"))</f>
        <v/>
      </c>
      <c r="AN498" s="1705" t="str">
        <f t="shared" ref="AN498:AN500" si="347">IF(D498="","",IFERROR(ROUND(AM498/AK498,3),""))</f>
        <v/>
      </c>
      <c r="AO498" s="4311"/>
      <c r="AQ498" s="1672">
        <f>+COUNTIF(F498:AJ498,"－")</f>
        <v>0</v>
      </c>
      <c r="AR498" s="1672">
        <f>+COUNTIF(F498:AJ498,"外")</f>
        <v>0</v>
      </c>
    </row>
    <row r="499" spans="2:44">
      <c r="B499" s="4305"/>
      <c r="C499" s="4308"/>
      <c r="E499" s="1757"/>
      <c r="F499" s="1740"/>
      <c r="G499" s="1741"/>
      <c r="H499" s="1741"/>
      <c r="I499" s="1741"/>
      <c r="J499" s="1741"/>
      <c r="K499" s="1741"/>
      <c r="L499" s="1741"/>
      <c r="M499" s="1741"/>
      <c r="N499" s="1741"/>
      <c r="O499" s="1741"/>
      <c r="P499" s="1741"/>
      <c r="Q499" s="1741"/>
      <c r="R499" s="1741"/>
      <c r="S499" s="1741"/>
      <c r="T499" s="1741"/>
      <c r="U499" s="1741"/>
      <c r="V499" s="1741"/>
      <c r="W499" s="1741"/>
      <c r="X499" s="1741"/>
      <c r="Y499" s="1741"/>
      <c r="Z499" s="1741"/>
      <c r="AA499" s="1741"/>
      <c r="AB499" s="1741"/>
      <c r="AC499" s="1741"/>
      <c r="AD499" s="1741"/>
      <c r="AE499" s="1741"/>
      <c r="AF499" s="1741"/>
      <c r="AG499" s="1741"/>
      <c r="AH499" s="1741"/>
      <c r="AI499" s="1741"/>
      <c r="AJ499" s="1783"/>
      <c r="AK499" s="1737" t="str">
        <f t="shared" si="344"/>
        <v/>
      </c>
      <c r="AL499" s="1738" t="str">
        <f t="shared" si="345"/>
        <v/>
      </c>
      <c r="AM499" s="1738" t="str">
        <f t="shared" si="346"/>
        <v/>
      </c>
      <c r="AN499" s="1705" t="str">
        <f t="shared" si="347"/>
        <v/>
      </c>
      <c r="AO499" s="4311"/>
      <c r="AQ499" s="1672">
        <f>+COUNTIF(F499:AJ499,"－")</f>
        <v>0</v>
      </c>
      <c r="AR499" s="1672">
        <f>+COUNTIF(F499:AJ499,"外")</f>
        <v>0</v>
      </c>
    </row>
    <row r="500" spans="2:44" ht="13.8" thickBot="1">
      <c r="B500" s="4306"/>
      <c r="C500" s="4309"/>
      <c r="D500" s="1758"/>
      <c r="E500" s="1751"/>
      <c r="F500" s="1799"/>
      <c r="G500" s="1790"/>
      <c r="H500" s="1790"/>
      <c r="I500" s="1790"/>
      <c r="J500" s="1790"/>
      <c r="K500" s="1790"/>
      <c r="L500" s="1790"/>
      <c r="M500" s="1790"/>
      <c r="N500" s="1790"/>
      <c r="O500" s="1790"/>
      <c r="P500" s="1790"/>
      <c r="Q500" s="1790"/>
      <c r="R500" s="1790"/>
      <c r="S500" s="1790"/>
      <c r="T500" s="1790"/>
      <c r="U500" s="1790"/>
      <c r="V500" s="1790"/>
      <c r="W500" s="1790"/>
      <c r="X500" s="1790"/>
      <c r="Y500" s="1790"/>
      <c r="Z500" s="1790"/>
      <c r="AA500" s="1790"/>
      <c r="AB500" s="1790"/>
      <c r="AC500" s="1790"/>
      <c r="AD500" s="1790"/>
      <c r="AE500" s="1790"/>
      <c r="AF500" s="1790"/>
      <c r="AG500" s="1790"/>
      <c r="AH500" s="1790"/>
      <c r="AI500" s="1790"/>
      <c r="AJ500" s="1800"/>
      <c r="AK500" s="1766" t="str">
        <f t="shared" si="344"/>
        <v/>
      </c>
      <c r="AL500" s="1751" t="str">
        <f t="shared" si="345"/>
        <v/>
      </c>
      <c r="AM500" s="1751" t="str">
        <f t="shared" si="346"/>
        <v/>
      </c>
      <c r="AN500" s="1705" t="str">
        <f t="shared" si="347"/>
        <v/>
      </c>
      <c r="AO500" s="4312"/>
      <c r="AQ500" s="1672">
        <f>+COUNTIF(F500:AJ500,"－")</f>
        <v>0</v>
      </c>
      <c r="AR500" s="1672">
        <f>+COUNTIF(F500:AJ500,"外")</f>
        <v>0</v>
      </c>
    </row>
    <row r="501" spans="2:44" ht="13.8" thickBot="1">
      <c r="B501" s="1767"/>
      <c r="C501" s="1725"/>
      <c r="F501" s="1736"/>
      <c r="G501" s="1736"/>
      <c r="H501" s="1736"/>
      <c r="I501" s="1736"/>
      <c r="J501" s="1736"/>
      <c r="K501" s="1736"/>
      <c r="L501" s="1736"/>
      <c r="M501" s="1736"/>
      <c r="N501" s="1736"/>
      <c r="O501" s="1736"/>
      <c r="P501" s="1736"/>
      <c r="Q501" s="1736"/>
      <c r="R501" s="1736"/>
      <c r="S501" s="1736"/>
      <c r="T501" s="1736"/>
      <c r="U501" s="1736"/>
      <c r="V501" s="1736"/>
      <c r="W501" s="1736"/>
      <c r="X501" s="1736"/>
      <c r="Y501" s="1736"/>
      <c r="Z501" s="1736"/>
      <c r="AA501" s="1736"/>
      <c r="AB501" s="1736"/>
      <c r="AC501" s="1736"/>
      <c r="AD501" s="1736"/>
      <c r="AE501" s="1736"/>
      <c r="AF501" s="1736"/>
      <c r="AG501" s="1736"/>
      <c r="AH501" s="1736"/>
      <c r="AI501" s="1736"/>
      <c r="AJ501" s="1736"/>
      <c r="AK501" s="1768"/>
      <c r="AM501" s="1665"/>
      <c r="AN501" s="1769" t="s">
        <v>2271</v>
      </c>
      <c r="AO501" s="1770" t="e">
        <f>IF(AO485&gt;=0.285,"OK","NG")</f>
        <v>#DIV/0!</v>
      </c>
      <c r="AQ501" s="1665"/>
      <c r="AR501" s="1665"/>
    </row>
    <row r="502" spans="2:44">
      <c r="B502" s="1802"/>
      <c r="C502" s="1802"/>
      <c r="D502" s="1802"/>
      <c r="E502" s="1802"/>
      <c r="F502" s="1802"/>
      <c r="G502" s="1802"/>
      <c r="H502" s="1802"/>
      <c r="I502" s="1802"/>
      <c r="J502" s="1802"/>
      <c r="K502" s="1802"/>
      <c r="L502" s="1802"/>
      <c r="M502" s="1802"/>
      <c r="N502" s="1802"/>
      <c r="O502" s="1802"/>
      <c r="P502" s="1802"/>
      <c r="Q502" s="1802"/>
      <c r="R502" s="1802"/>
      <c r="S502" s="1802"/>
      <c r="T502" s="1802"/>
      <c r="U502" s="1802"/>
      <c r="V502" s="1802"/>
      <c r="W502" s="1802"/>
      <c r="X502" s="1802"/>
      <c r="Y502" s="1802"/>
      <c r="Z502" s="1802"/>
      <c r="AA502" s="1802"/>
      <c r="AB502" s="1802"/>
      <c r="AC502" s="1802"/>
      <c r="AD502" s="1802"/>
      <c r="AE502" s="1802"/>
      <c r="AF502" s="1802"/>
      <c r="AG502" s="1802"/>
      <c r="AH502" s="1802"/>
      <c r="AI502" s="1802"/>
      <c r="AJ502" s="1802"/>
      <c r="AK502" s="1802"/>
      <c r="AL502" s="1802"/>
      <c r="AM502" s="1802"/>
      <c r="AN502" s="1802"/>
      <c r="AO502" s="1802"/>
      <c r="AP502" s="1802"/>
      <c r="AQ502" s="1802"/>
      <c r="AR502" s="1802"/>
    </row>
    <row r="503" spans="2:44" hidden="1">
      <c r="F503" s="1665" t="e">
        <f>YEAR(F506)</f>
        <v>#VALUE!</v>
      </c>
      <c r="G503" s="1665" t="e">
        <f>MONTH(F506)</f>
        <v>#VALUE!</v>
      </c>
    </row>
    <row r="504" spans="2:44">
      <c r="B504" s="4313"/>
      <c r="C504" s="4314"/>
      <c r="D504" s="4315"/>
      <c r="E504" s="1772" t="s">
        <v>2266</v>
      </c>
      <c r="F504" s="4322" t="e">
        <f>F506</f>
        <v>#VALUE!</v>
      </c>
      <c r="G504" s="4323"/>
      <c r="H504" s="4323"/>
      <c r="I504" s="4323"/>
      <c r="J504" s="4323"/>
      <c r="K504" s="4323"/>
      <c r="L504" s="4323"/>
      <c r="M504" s="4323"/>
      <c r="N504" s="4323"/>
      <c r="O504" s="4323"/>
      <c r="P504" s="4323"/>
      <c r="Q504" s="4323"/>
      <c r="R504" s="4323"/>
      <c r="S504" s="4323"/>
      <c r="T504" s="4323"/>
      <c r="U504" s="4323"/>
      <c r="V504" s="4323"/>
      <c r="W504" s="4323"/>
      <c r="X504" s="4323"/>
      <c r="Y504" s="4323"/>
      <c r="Z504" s="4323"/>
      <c r="AA504" s="4323"/>
      <c r="AB504" s="4323"/>
      <c r="AC504" s="4323"/>
      <c r="AD504" s="4323"/>
      <c r="AE504" s="4323"/>
      <c r="AF504" s="4323"/>
      <c r="AG504" s="4323"/>
      <c r="AH504" s="4323"/>
      <c r="AI504" s="4323"/>
      <c r="AJ504" s="4323"/>
      <c r="AK504" s="4324" t="s">
        <v>2304</v>
      </c>
      <c r="AL504" s="4327" t="s">
        <v>2305</v>
      </c>
      <c r="AM504" s="4330" t="s">
        <v>2283</v>
      </c>
      <c r="AN504" s="4333" t="s">
        <v>2306</v>
      </c>
      <c r="AO504" s="4301" t="s">
        <v>2307</v>
      </c>
      <c r="AQ504" s="4302" t="s">
        <v>2308</v>
      </c>
      <c r="AR504" s="4302" t="s">
        <v>2309</v>
      </c>
    </row>
    <row r="505" spans="2:44" hidden="1">
      <c r="B505" s="4316"/>
      <c r="C505" s="4317"/>
      <c r="D505" s="4318"/>
      <c r="E505" s="1773"/>
      <c r="F505" s="1717" t="e">
        <f>DATE($F503,$G503,1)</f>
        <v>#VALUE!</v>
      </c>
      <c r="G505" s="1717" t="e">
        <f t="shared" ref="G505:AJ505" si="348">F505+1</f>
        <v>#VALUE!</v>
      </c>
      <c r="H505" s="1717" t="e">
        <f t="shared" si="348"/>
        <v>#VALUE!</v>
      </c>
      <c r="I505" s="1717" t="e">
        <f t="shared" si="348"/>
        <v>#VALUE!</v>
      </c>
      <c r="J505" s="1717" t="e">
        <f t="shared" si="348"/>
        <v>#VALUE!</v>
      </c>
      <c r="K505" s="1717" t="e">
        <f t="shared" si="348"/>
        <v>#VALUE!</v>
      </c>
      <c r="L505" s="1717" t="e">
        <f t="shared" si="348"/>
        <v>#VALUE!</v>
      </c>
      <c r="M505" s="1717" t="e">
        <f t="shared" si="348"/>
        <v>#VALUE!</v>
      </c>
      <c r="N505" s="1717" t="e">
        <f t="shared" si="348"/>
        <v>#VALUE!</v>
      </c>
      <c r="O505" s="1717" t="e">
        <f t="shared" si="348"/>
        <v>#VALUE!</v>
      </c>
      <c r="P505" s="1717" t="e">
        <f t="shared" si="348"/>
        <v>#VALUE!</v>
      </c>
      <c r="Q505" s="1717" t="e">
        <f t="shared" si="348"/>
        <v>#VALUE!</v>
      </c>
      <c r="R505" s="1717" t="e">
        <f t="shared" si="348"/>
        <v>#VALUE!</v>
      </c>
      <c r="S505" s="1717" t="e">
        <f t="shared" si="348"/>
        <v>#VALUE!</v>
      </c>
      <c r="T505" s="1717" t="e">
        <f t="shared" si="348"/>
        <v>#VALUE!</v>
      </c>
      <c r="U505" s="1717" t="e">
        <f t="shared" si="348"/>
        <v>#VALUE!</v>
      </c>
      <c r="V505" s="1717" t="e">
        <f t="shared" si="348"/>
        <v>#VALUE!</v>
      </c>
      <c r="W505" s="1717" t="e">
        <f t="shared" si="348"/>
        <v>#VALUE!</v>
      </c>
      <c r="X505" s="1717" t="e">
        <f t="shared" si="348"/>
        <v>#VALUE!</v>
      </c>
      <c r="Y505" s="1717" t="e">
        <f t="shared" si="348"/>
        <v>#VALUE!</v>
      </c>
      <c r="Z505" s="1717" t="e">
        <f t="shared" si="348"/>
        <v>#VALUE!</v>
      </c>
      <c r="AA505" s="1717" t="e">
        <f t="shared" si="348"/>
        <v>#VALUE!</v>
      </c>
      <c r="AB505" s="1717" t="e">
        <f t="shared" si="348"/>
        <v>#VALUE!</v>
      </c>
      <c r="AC505" s="1717" t="e">
        <f t="shared" si="348"/>
        <v>#VALUE!</v>
      </c>
      <c r="AD505" s="1717" t="e">
        <f t="shared" si="348"/>
        <v>#VALUE!</v>
      </c>
      <c r="AE505" s="1717" t="e">
        <f t="shared" si="348"/>
        <v>#VALUE!</v>
      </c>
      <c r="AF505" s="1717" t="e">
        <f t="shared" si="348"/>
        <v>#VALUE!</v>
      </c>
      <c r="AG505" s="1717" t="e">
        <f t="shared" si="348"/>
        <v>#VALUE!</v>
      </c>
      <c r="AH505" s="1717" t="e">
        <f t="shared" si="348"/>
        <v>#VALUE!</v>
      </c>
      <c r="AI505" s="1717" t="e">
        <f t="shared" si="348"/>
        <v>#VALUE!</v>
      </c>
      <c r="AJ505" s="1717" t="e">
        <f t="shared" si="348"/>
        <v>#VALUE!</v>
      </c>
      <c r="AK505" s="4325"/>
      <c r="AL505" s="4328"/>
      <c r="AM505" s="4331"/>
      <c r="AN505" s="4333"/>
      <c r="AO505" s="4301"/>
      <c r="AQ505" s="4302"/>
      <c r="AR505" s="4302"/>
    </row>
    <row r="506" spans="2:44">
      <c r="B506" s="4316"/>
      <c r="C506" s="4317"/>
      <c r="D506" s="4318"/>
      <c r="E506" s="1774" t="s">
        <v>2267</v>
      </c>
      <c r="F506" s="1775" t="e">
        <f>IF(EDATE(F481,1)&gt;$F$7,"",EDATE(F481,1))</f>
        <v>#VALUE!</v>
      </c>
      <c r="G506" s="1717" t="e">
        <f t="shared" ref="G506:AJ506" si="349">IF(G505&gt;$F$7,"",IF(F506=EOMONTH(DATE($F503,$G503,1),0),"",IF(F506="","",F506+1)))</f>
        <v>#VALUE!</v>
      </c>
      <c r="H506" s="1717" t="e">
        <f t="shared" si="349"/>
        <v>#VALUE!</v>
      </c>
      <c r="I506" s="1717" t="e">
        <f t="shared" si="349"/>
        <v>#VALUE!</v>
      </c>
      <c r="J506" s="1717" t="e">
        <f t="shared" si="349"/>
        <v>#VALUE!</v>
      </c>
      <c r="K506" s="1717" t="e">
        <f t="shared" si="349"/>
        <v>#VALUE!</v>
      </c>
      <c r="L506" s="1717" t="e">
        <f t="shared" si="349"/>
        <v>#VALUE!</v>
      </c>
      <c r="M506" s="1717" t="e">
        <f t="shared" si="349"/>
        <v>#VALUE!</v>
      </c>
      <c r="N506" s="1717" t="e">
        <f t="shared" si="349"/>
        <v>#VALUE!</v>
      </c>
      <c r="O506" s="1717" t="e">
        <f t="shared" si="349"/>
        <v>#VALUE!</v>
      </c>
      <c r="P506" s="1717" t="e">
        <f t="shared" si="349"/>
        <v>#VALUE!</v>
      </c>
      <c r="Q506" s="1717" t="e">
        <f t="shared" si="349"/>
        <v>#VALUE!</v>
      </c>
      <c r="R506" s="1717" t="e">
        <f t="shared" si="349"/>
        <v>#VALUE!</v>
      </c>
      <c r="S506" s="1717" t="e">
        <f t="shared" si="349"/>
        <v>#VALUE!</v>
      </c>
      <c r="T506" s="1717" t="e">
        <f t="shared" si="349"/>
        <v>#VALUE!</v>
      </c>
      <c r="U506" s="1717" t="e">
        <f t="shared" si="349"/>
        <v>#VALUE!</v>
      </c>
      <c r="V506" s="1717" t="e">
        <f t="shared" si="349"/>
        <v>#VALUE!</v>
      </c>
      <c r="W506" s="1717" t="e">
        <f t="shared" si="349"/>
        <v>#VALUE!</v>
      </c>
      <c r="X506" s="1717" t="e">
        <f t="shared" si="349"/>
        <v>#VALUE!</v>
      </c>
      <c r="Y506" s="1717" t="e">
        <f t="shared" si="349"/>
        <v>#VALUE!</v>
      </c>
      <c r="Z506" s="1717" t="e">
        <f t="shared" si="349"/>
        <v>#VALUE!</v>
      </c>
      <c r="AA506" s="1717" t="e">
        <f t="shared" si="349"/>
        <v>#VALUE!</v>
      </c>
      <c r="AB506" s="1717" t="e">
        <f t="shared" si="349"/>
        <v>#VALUE!</v>
      </c>
      <c r="AC506" s="1717" t="e">
        <f t="shared" si="349"/>
        <v>#VALUE!</v>
      </c>
      <c r="AD506" s="1717" t="e">
        <f t="shared" si="349"/>
        <v>#VALUE!</v>
      </c>
      <c r="AE506" s="1717" t="e">
        <f t="shared" si="349"/>
        <v>#VALUE!</v>
      </c>
      <c r="AF506" s="1717" t="e">
        <f t="shared" si="349"/>
        <v>#VALUE!</v>
      </c>
      <c r="AG506" s="1717" t="e">
        <f t="shared" si="349"/>
        <v>#VALUE!</v>
      </c>
      <c r="AH506" s="1717" t="e">
        <f t="shared" si="349"/>
        <v>#VALUE!</v>
      </c>
      <c r="AI506" s="1717" t="e">
        <f t="shared" si="349"/>
        <v>#VALUE!</v>
      </c>
      <c r="AJ506" s="1717" t="e">
        <f t="shared" si="349"/>
        <v>#VALUE!</v>
      </c>
      <c r="AK506" s="4325"/>
      <c r="AL506" s="4328"/>
      <c r="AM506" s="4331"/>
      <c r="AN506" s="4333"/>
      <c r="AO506" s="4301"/>
      <c r="AQ506" s="4302"/>
      <c r="AR506" s="4302"/>
    </row>
    <row r="507" spans="2:44">
      <c r="B507" s="4319"/>
      <c r="C507" s="4320"/>
      <c r="D507" s="4321"/>
      <c r="E507" s="1712" t="s">
        <v>1060</v>
      </c>
      <c r="F507" s="1776" t="str">
        <f>IFERROR(TEXT(WEEKDAY(+F506),"aaa"),"")</f>
        <v/>
      </c>
      <c r="G507" s="1776" t="str">
        <f t="shared" ref="G507:AJ507" si="350">IFERROR(TEXT(WEEKDAY(+G506),"aaa"),"")</f>
        <v/>
      </c>
      <c r="H507" s="1776" t="str">
        <f t="shared" si="350"/>
        <v/>
      </c>
      <c r="I507" s="1776" t="str">
        <f t="shared" si="350"/>
        <v/>
      </c>
      <c r="J507" s="1776" t="str">
        <f t="shared" si="350"/>
        <v/>
      </c>
      <c r="K507" s="1776" t="str">
        <f t="shared" si="350"/>
        <v/>
      </c>
      <c r="L507" s="1776" t="str">
        <f t="shared" si="350"/>
        <v/>
      </c>
      <c r="M507" s="1776" t="str">
        <f t="shared" si="350"/>
        <v/>
      </c>
      <c r="N507" s="1776" t="str">
        <f t="shared" si="350"/>
        <v/>
      </c>
      <c r="O507" s="1776" t="str">
        <f t="shared" si="350"/>
        <v/>
      </c>
      <c r="P507" s="1776" t="str">
        <f t="shared" si="350"/>
        <v/>
      </c>
      <c r="Q507" s="1776" t="str">
        <f t="shared" si="350"/>
        <v/>
      </c>
      <c r="R507" s="1776" t="str">
        <f t="shared" si="350"/>
        <v/>
      </c>
      <c r="S507" s="1776" t="str">
        <f t="shared" si="350"/>
        <v/>
      </c>
      <c r="T507" s="1776" t="str">
        <f t="shared" si="350"/>
        <v/>
      </c>
      <c r="U507" s="1776" t="str">
        <f t="shared" si="350"/>
        <v/>
      </c>
      <c r="V507" s="1776" t="str">
        <f t="shared" si="350"/>
        <v/>
      </c>
      <c r="W507" s="1776" t="str">
        <f t="shared" si="350"/>
        <v/>
      </c>
      <c r="X507" s="1776" t="str">
        <f t="shared" si="350"/>
        <v/>
      </c>
      <c r="Y507" s="1776" t="str">
        <f t="shared" si="350"/>
        <v/>
      </c>
      <c r="Z507" s="1776" t="str">
        <f t="shared" si="350"/>
        <v/>
      </c>
      <c r="AA507" s="1776" t="str">
        <f t="shared" si="350"/>
        <v/>
      </c>
      <c r="AB507" s="1776" t="str">
        <f t="shared" si="350"/>
        <v/>
      </c>
      <c r="AC507" s="1776" t="str">
        <f t="shared" si="350"/>
        <v/>
      </c>
      <c r="AD507" s="1776" t="str">
        <f t="shared" si="350"/>
        <v/>
      </c>
      <c r="AE507" s="1776" t="str">
        <f t="shared" si="350"/>
        <v/>
      </c>
      <c r="AF507" s="1776" t="str">
        <f t="shared" si="350"/>
        <v/>
      </c>
      <c r="AG507" s="1776" t="str">
        <f t="shared" si="350"/>
        <v/>
      </c>
      <c r="AH507" s="1776" t="str">
        <f t="shared" si="350"/>
        <v/>
      </c>
      <c r="AI507" s="1776" t="str">
        <f t="shared" si="350"/>
        <v/>
      </c>
      <c r="AJ507" s="1776" t="str">
        <f t="shared" si="350"/>
        <v/>
      </c>
      <c r="AK507" s="4325"/>
      <c r="AL507" s="4328"/>
      <c r="AM507" s="4331"/>
      <c r="AN507" s="4333"/>
      <c r="AO507" s="4301"/>
      <c r="AQ507" s="4302"/>
      <c r="AR507" s="4302"/>
    </row>
    <row r="508" spans="2:44" ht="21" customHeight="1">
      <c r="B508" s="1777" t="s">
        <v>2310</v>
      </c>
      <c r="C508" s="1778" t="s">
        <v>2280</v>
      </c>
      <c r="D508" s="1728" t="s">
        <v>2281</v>
      </c>
      <c r="E508" s="1729" t="s">
        <v>2270</v>
      </c>
      <c r="F508" s="1730" t="s">
        <v>2311</v>
      </c>
      <c r="G508" s="1731" t="s">
        <v>2311</v>
      </c>
      <c r="H508" s="1731" t="s">
        <v>2311</v>
      </c>
      <c r="I508" s="1731" t="s">
        <v>2311</v>
      </c>
      <c r="J508" s="1731" t="s">
        <v>2311</v>
      </c>
      <c r="K508" s="1731" t="s">
        <v>2311</v>
      </c>
      <c r="L508" s="1731" t="s">
        <v>2311</v>
      </c>
      <c r="M508" s="1731" t="s">
        <v>2311</v>
      </c>
      <c r="N508" s="1731" t="s">
        <v>2311</v>
      </c>
      <c r="O508" s="1731" t="s">
        <v>2311</v>
      </c>
      <c r="P508" s="1731" t="s">
        <v>2311</v>
      </c>
      <c r="Q508" s="1731" t="s">
        <v>2311</v>
      </c>
      <c r="R508" s="1731" t="s">
        <v>2311</v>
      </c>
      <c r="S508" s="1731" t="s">
        <v>2311</v>
      </c>
      <c r="T508" s="1731" t="s">
        <v>2311</v>
      </c>
      <c r="U508" s="1731" t="s">
        <v>2311</v>
      </c>
      <c r="V508" s="1731" t="s">
        <v>2311</v>
      </c>
      <c r="W508" s="1731" t="s">
        <v>2311</v>
      </c>
      <c r="X508" s="1731" t="s">
        <v>2311</v>
      </c>
      <c r="Y508" s="1731" t="s">
        <v>2311</v>
      </c>
      <c r="Z508" s="1731" t="s">
        <v>2311</v>
      </c>
      <c r="AA508" s="1731" t="s">
        <v>2311</v>
      </c>
      <c r="AB508" s="1731" t="s">
        <v>2311</v>
      </c>
      <c r="AC508" s="1731" t="s">
        <v>2311</v>
      </c>
      <c r="AD508" s="1731" t="s">
        <v>2311</v>
      </c>
      <c r="AE508" s="1731" t="s">
        <v>2311</v>
      </c>
      <c r="AF508" s="1731" t="s">
        <v>2311</v>
      </c>
      <c r="AG508" s="1731" t="s">
        <v>2311</v>
      </c>
      <c r="AH508" s="1731" t="s">
        <v>2311</v>
      </c>
      <c r="AI508" s="1731" t="s">
        <v>2311</v>
      </c>
      <c r="AJ508" s="1796" t="s">
        <v>2311</v>
      </c>
      <c r="AK508" s="4326"/>
      <c r="AL508" s="4329"/>
      <c r="AM508" s="4332"/>
      <c r="AN508" s="1674" t="s">
        <v>2292</v>
      </c>
      <c r="AO508" s="1673" t="s">
        <v>2293</v>
      </c>
      <c r="AQ508" s="4303"/>
      <c r="AR508" s="4303"/>
    </row>
    <row r="509" spans="2:44" ht="13.5" customHeight="1">
      <c r="B509" s="4304" t="s">
        <v>2294</v>
      </c>
      <c r="C509" s="4307" t="s">
        <v>2295</v>
      </c>
      <c r="D509" s="1732" t="s">
        <v>2296</v>
      </c>
      <c r="E509" s="1733"/>
      <c r="F509" s="1797"/>
      <c r="G509" s="1786"/>
      <c r="H509" s="1786"/>
      <c r="I509" s="1786"/>
      <c r="J509" s="1786"/>
      <c r="K509" s="1786"/>
      <c r="L509" s="1786"/>
      <c r="M509" s="1786"/>
      <c r="N509" s="1786"/>
      <c r="O509" s="1786"/>
      <c r="P509" s="1786"/>
      <c r="Q509" s="1786"/>
      <c r="R509" s="1786"/>
      <c r="S509" s="1786"/>
      <c r="T509" s="1786"/>
      <c r="U509" s="1786"/>
      <c r="V509" s="1786"/>
      <c r="W509" s="1786"/>
      <c r="X509" s="1786"/>
      <c r="Y509" s="1786"/>
      <c r="Z509" s="1786"/>
      <c r="AA509" s="1786"/>
      <c r="AB509" s="1786"/>
      <c r="AC509" s="1786"/>
      <c r="AD509" s="1786"/>
      <c r="AE509" s="1786"/>
      <c r="AF509" s="1786"/>
      <c r="AG509" s="1786"/>
      <c r="AH509" s="1786"/>
      <c r="AI509" s="1786"/>
      <c r="AJ509" s="1798"/>
      <c r="AK509" s="1737">
        <f>IF(D509="","",COUNT($F$506:$AJ$506)-AL509)</f>
        <v>0</v>
      </c>
      <c r="AL509" s="1738">
        <f>IF(D509="","",AQ509+AR509)</f>
        <v>0</v>
      </c>
      <c r="AM509" s="1738">
        <f>IF(D509="","",COUNTIF(F509:AJ509,"休"))</f>
        <v>0</v>
      </c>
      <c r="AN509" s="1705" t="str">
        <f>IF(D509="","",IFERROR(ROUND(AM509/AK509,3),""))</f>
        <v/>
      </c>
      <c r="AO509" s="4310" t="e">
        <f>ROUND(AVERAGE(AN509:AN524),3)</f>
        <v>#DIV/0!</v>
      </c>
      <c r="AQ509" s="1672">
        <f>+COUNTIF(F509:AJ509,"－")</f>
        <v>0</v>
      </c>
      <c r="AR509" s="1672">
        <f>+COUNTIF(F509:AJ509,"外")</f>
        <v>0</v>
      </c>
    </row>
    <row r="510" spans="2:44" ht="13.5" customHeight="1">
      <c r="B510" s="4305"/>
      <c r="C510" s="4308"/>
      <c r="D510" s="1739" t="s">
        <v>2297</v>
      </c>
      <c r="E510" s="1733"/>
      <c r="F510" s="1740"/>
      <c r="G510" s="1741"/>
      <c r="H510" s="1741"/>
      <c r="I510" s="1741"/>
      <c r="J510" s="1741"/>
      <c r="K510" s="1741"/>
      <c r="L510" s="1741"/>
      <c r="M510" s="1741"/>
      <c r="N510" s="1741"/>
      <c r="O510" s="1741"/>
      <c r="P510" s="1741"/>
      <c r="Q510" s="1741"/>
      <c r="R510" s="1741"/>
      <c r="S510" s="1741"/>
      <c r="T510" s="1741"/>
      <c r="U510" s="1741"/>
      <c r="V510" s="1741"/>
      <c r="W510" s="1741"/>
      <c r="X510" s="1741"/>
      <c r="Y510" s="1741"/>
      <c r="Z510" s="1741"/>
      <c r="AA510" s="1741"/>
      <c r="AB510" s="1741"/>
      <c r="AC510" s="1741"/>
      <c r="AD510" s="1741"/>
      <c r="AE510" s="1741"/>
      <c r="AF510" s="1741"/>
      <c r="AG510" s="1741"/>
      <c r="AH510" s="1741"/>
      <c r="AI510" s="1741"/>
      <c r="AJ510" s="1783"/>
      <c r="AK510" s="1737">
        <f t="shared" ref="AK510:AK514" si="351">IF(D510="","",COUNT($F$506:$AJ$506)-AL510)</f>
        <v>0</v>
      </c>
      <c r="AL510" s="1738">
        <f t="shared" ref="AL510:AL514" si="352">IF(D510="","",AQ510+AR510)</f>
        <v>0</v>
      </c>
      <c r="AM510" s="1738">
        <f t="shared" ref="AM510:AM514" si="353">IF(D510="","",COUNTIF(F510:AJ510,"休"))</f>
        <v>0</v>
      </c>
      <c r="AN510" s="1705" t="str">
        <f t="shared" ref="AN510:AN514" si="354">IF(D510="","",IFERROR(ROUND(AM510/AK510,3),""))</f>
        <v/>
      </c>
      <c r="AO510" s="4311"/>
      <c r="AQ510" s="1672">
        <f>+COUNTIF(F510:AJ510,"－")</f>
        <v>0</v>
      </c>
      <c r="AR510" s="1672">
        <f>+COUNTIF(F510:AJ510,"外")</f>
        <v>0</v>
      </c>
    </row>
    <row r="511" spans="2:44">
      <c r="B511" s="4305"/>
      <c r="C511" s="4308"/>
      <c r="D511" s="1744" t="s">
        <v>2298</v>
      </c>
      <c r="E511" s="1733"/>
      <c r="F511" s="1740"/>
      <c r="G511" s="1741"/>
      <c r="H511" s="1741"/>
      <c r="I511" s="1741"/>
      <c r="J511" s="1741"/>
      <c r="K511" s="1741"/>
      <c r="L511" s="1741"/>
      <c r="M511" s="1741"/>
      <c r="N511" s="1741"/>
      <c r="O511" s="1741"/>
      <c r="P511" s="1741"/>
      <c r="Q511" s="1741"/>
      <c r="R511" s="1741"/>
      <c r="S511" s="1741"/>
      <c r="T511" s="1741"/>
      <c r="U511" s="1741"/>
      <c r="V511" s="1741"/>
      <c r="W511" s="1741"/>
      <c r="X511" s="1741"/>
      <c r="Y511" s="1741"/>
      <c r="Z511" s="1741"/>
      <c r="AA511" s="1741"/>
      <c r="AB511" s="1741"/>
      <c r="AC511" s="1741"/>
      <c r="AD511" s="1741"/>
      <c r="AE511" s="1741"/>
      <c r="AF511" s="1741"/>
      <c r="AG511" s="1741"/>
      <c r="AH511" s="1741"/>
      <c r="AI511" s="1741"/>
      <c r="AJ511" s="1783"/>
      <c r="AK511" s="1737">
        <f t="shared" si="351"/>
        <v>0</v>
      </c>
      <c r="AL511" s="1738">
        <f t="shared" si="352"/>
        <v>0</v>
      </c>
      <c r="AM511" s="1738">
        <f t="shared" si="353"/>
        <v>0</v>
      </c>
      <c r="AN511" s="1705" t="str">
        <f t="shared" si="354"/>
        <v/>
      </c>
      <c r="AO511" s="4311"/>
      <c r="AQ511" s="1672">
        <f>+COUNTIF(F511:AJ511,"－")</f>
        <v>0</v>
      </c>
      <c r="AR511" s="1672">
        <f t="shared" ref="AR511:AR514" si="355">+COUNTIF(F511:AJ511,"外")</f>
        <v>0</v>
      </c>
    </row>
    <row r="512" spans="2:44">
      <c r="B512" s="4305"/>
      <c r="C512" s="4308"/>
      <c r="D512" s="1744" t="s">
        <v>2299</v>
      </c>
      <c r="E512" s="1711"/>
      <c r="F512" s="1740"/>
      <c r="G512" s="1741"/>
      <c r="H512" s="1741"/>
      <c r="I512" s="1741"/>
      <c r="J512" s="1741"/>
      <c r="K512" s="1741"/>
      <c r="L512" s="1741"/>
      <c r="M512" s="1741"/>
      <c r="N512" s="1741"/>
      <c r="O512" s="1741"/>
      <c r="P512" s="1741"/>
      <c r="Q512" s="1741"/>
      <c r="R512" s="1741"/>
      <c r="S512" s="1741"/>
      <c r="T512" s="1741"/>
      <c r="U512" s="1741"/>
      <c r="V512" s="1741"/>
      <c r="W512" s="1741"/>
      <c r="X512" s="1741"/>
      <c r="Y512" s="1741"/>
      <c r="Z512" s="1741"/>
      <c r="AA512" s="1741"/>
      <c r="AB512" s="1741"/>
      <c r="AC512" s="1741"/>
      <c r="AD512" s="1741"/>
      <c r="AE512" s="1741"/>
      <c r="AF512" s="1741"/>
      <c r="AG512" s="1741"/>
      <c r="AH512" s="1741"/>
      <c r="AI512" s="1741"/>
      <c r="AJ512" s="1783"/>
      <c r="AK512" s="1737">
        <f t="shared" si="351"/>
        <v>0</v>
      </c>
      <c r="AL512" s="1738">
        <f t="shared" si="352"/>
        <v>0</v>
      </c>
      <c r="AM512" s="1738">
        <f t="shared" si="353"/>
        <v>0</v>
      </c>
      <c r="AN512" s="1705" t="str">
        <f t="shared" si="354"/>
        <v/>
      </c>
      <c r="AO512" s="4311"/>
      <c r="AQ512" s="1672">
        <f>+COUNTIF(F512:AJ512,"－")</f>
        <v>0</v>
      </c>
      <c r="AR512" s="1672">
        <f t="shared" si="355"/>
        <v>0</v>
      </c>
    </row>
    <row r="513" spans="2:44">
      <c r="B513" s="4305"/>
      <c r="C513" s="4308"/>
      <c r="D513" s="1744" t="s">
        <v>2300</v>
      </c>
      <c r="E513" s="1733"/>
      <c r="F513" s="1740"/>
      <c r="G513" s="1741"/>
      <c r="H513" s="1741"/>
      <c r="I513" s="1741"/>
      <c r="J513" s="1741"/>
      <c r="K513" s="1741"/>
      <c r="L513" s="1741"/>
      <c r="M513" s="1741"/>
      <c r="N513" s="1741"/>
      <c r="O513" s="1741"/>
      <c r="P513" s="1741"/>
      <c r="Q513" s="1741"/>
      <c r="R513" s="1741"/>
      <c r="S513" s="1741"/>
      <c r="T513" s="1741"/>
      <c r="U513" s="1741"/>
      <c r="V513" s="1741"/>
      <c r="W513" s="1741"/>
      <c r="X513" s="1741"/>
      <c r="Y513" s="1741"/>
      <c r="Z513" s="1741"/>
      <c r="AA513" s="1741"/>
      <c r="AB513" s="1741"/>
      <c r="AC513" s="1741"/>
      <c r="AD513" s="1741"/>
      <c r="AE513" s="1741"/>
      <c r="AF513" s="1741"/>
      <c r="AG513" s="1741"/>
      <c r="AH513" s="1741"/>
      <c r="AI513" s="1741"/>
      <c r="AJ513" s="1783"/>
      <c r="AK513" s="1737">
        <f t="shared" si="351"/>
        <v>0</v>
      </c>
      <c r="AL513" s="1738">
        <f t="shared" si="352"/>
        <v>0</v>
      </c>
      <c r="AM513" s="1738">
        <f t="shared" si="353"/>
        <v>0</v>
      </c>
      <c r="AN513" s="1705" t="str">
        <f t="shared" si="354"/>
        <v/>
      </c>
      <c r="AO513" s="4311"/>
      <c r="AQ513" s="1672">
        <f t="shared" ref="AQ513:AQ514" si="356">+COUNTIF(F513:AJ513,"－")</f>
        <v>0</v>
      </c>
      <c r="AR513" s="1672">
        <f t="shared" si="355"/>
        <v>0</v>
      </c>
    </row>
    <row r="514" spans="2:44">
      <c r="B514" s="4306"/>
      <c r="C514" s="4309"/>
      <c r="D514" s="1745">
        <f>E$29</f>
        <v>0</v>
      </c>
      <c r="E514" s="1746"/>
      <c r="F514" s="1799"/>
      <c r="G514" s="1790"/>
      <c r="H514" s="1790"/>
      <c r="I514" s="1790"/>
      <c r="J514" s="1790"/>
      <c r="K514" s="1790"/>
      <c r="L514" s="1790"/>
      <c r="M514" s="1790"/>
      <c r="N514" s="1790"/>
      <c r="O514" s="1790"/>
      <c r="P514" s="1790"/>
      <c r="Q514" s="1790"/>
      <c r="R514" s="1790"/>
      <c r="S514" s="1790"/>
      <c r="T514" s="1790"/>
      <c r="U514" s="1790"/>
      <c r="V514" s="1790"/>
      <c r="W514" s="1790"/>
      <c r="X514" s="1790"/>
      <c r="Y514" s="1790"/>
      <c r="Z514" s="1790"/>
      <c r="AA514" s="1790"/>
      <c r="AB514" s="1790"/>
      <c r="AC514" s="1790"/>
      <c r="AD514" s="1790"/>
      <c r="AE514" s="1790"/>
      <c r="AF514" s="1790"/>
      <c r="AG514" s="1790"/>
      <c r="AH514" s="1790"/>
      <c r="AI514" s="1790"/>
      <c r="AJ514" s="1800"/>
      <c r="AK514" s="1737">
        <f t="shared" si="351"/>
        <v>0</v>
      </c>
      <c r="AL514" s="1738">
        <f t="shared" si="352"/>
        <v>0</v>
      </c>
      <c r="AM514" s="1751">
        <f t="shared" si="353"/>
        <v>0</v>
      </c>
      <c r="AN514" s="1705" t="str">
        <f t="shared" si="354"/>
        <v/>
      </c>
      <c r="AO514" s="4311"/>
      <c r="AQ514" s="1672">
        <f t="shared" si="356"/>
        <v>0</v>
      </c>
      <c r="AR514" s="1672">
        <f t="shared" si="355"/>
        <v>0</v>
      </c>
    </row>
    <row r="515" spans="2:44" ht="14.4">
      <c r="B515" s="4304" t="s">
        <v>2301</v>
      </c>
      <c r="C515" s="4307" t="s">
        <v>2302</v>
      </c>
      <c r="D515" s="1728" t="s">
        <v>2281</v>
      </c>
      <c r="E515" s="1752" t="s">
        <v>2270</v>
      </c>
      <c r="F515" s="1730" t="s">
        <v>2312</v>
      </c>
      <c r="G515" s="1731" t="s">
        <v>2312</v>
      </c>
      <c r="H515" s="1731" t="s">
        <v>2312</v>
      </c>
      <c r="I515" s="1731" t="s">
        <v>2312</v>
      </c>
      <c r="J515" s="1731" t="s">
        <v>2312</v>
      </c>
      <c r="K515" s="1731" t="s">
        <v>2312</v>
      </c>
      <c r="L515" s="1731" t="s">
        <v>2312</v>
      </c>
      <c r="M515" s="1731" t="s">
        <v>2312</v>
      </c>
      <c r="N515" s="1731" t="s">
        <v>2312</v>
      </c>
      <c r="O515" s="1731" t="s">
        <v>2312</v>
      </c>
      <c r="P515" s="1731" t="s">
        <v>2312</v>
      </c>
      <c r="Q515" s="1731" t="s">
        <v>2312</v>
      </c>
      <c r="R515" s="1731" t="s">
        <v>2312</v>
      </c>
      <c r="S515" s="1731" t="s">
        <v>2312</v>
      </c>
      <c r="T515" s="1731" t="s">
        <v>2312</v>
      </c>
      <c r="U515" s="1731" t="s">
        <v>2312</v>
      </c>
      <c r="V515" s="1731" t="s">
        <v>2312</v>
      </c>
      <c r="W515" s="1731" t="s">
        <v>2312</v>
      </c>
      <c r="X515" s="1731" t="s">
        <v>2312</v>
      </c>
      <c r="Y515" s="1731" t="s">
        <v>2312</v>
      </c>
      <c r="Z515" s="1731" t="s">
        <v>2312</v>
      </c>
      <c r="AA515" s="1731" t="s">
        <v>2312</v>
      </c>
      <c r="AB515" s="1731" t="s">
        <v>2312</v>
      </c>
      <c r="AC515" s="1731" t="s">
        <v>2312</v>
      </c>
      <c r="AD515" s="1731" t="s">
        <v>2312</v>
      </c>
      <c r="AE515" s="1731" t="s">
        <v>2312</v>
      </c>
      <c r="AF515" s="1731" t="s">
        <v>2312</v>
      </c>
      <c r="AG515" s="1731" t="s">
        <v>2312</v>
      </c>
      <c r="AH515" s="1731" t="s">
        <v>2312</v>
      </c>
      <c r="AI515" s="1731" t="s">
        <v>2312</v>
      </c>
      <c r="AJ515" s="1796" t="s">
        <v>2312</v>
      </c>
      <c r="AK515" s="1754"/>
      <c r="AL515" s="1672"/>
      <c r="AM515" s="1721"/>
      <c r="AN515" s="1755"/>
      <c r="AO515" s="4311"/>
    </row>
    <row r="516" spans="2:44">
      <c r="B516" s="4305"/>
      <c r="C516" s="4308"/>
      <c r="D516" s="1756" t="s">
        <v>2296</v>
      </c>
      <c r="E516" s="1733"/>
      <c r="F516" s="1789"/>
      <c r="G516" s="1749"/>
      <c r="H516" s="1749"/>
      <c r="I516" s="1749"/>
      <c r="J516" s="1749"/>
      <c r="K516" s="1749"/>
      <c r="L516" s="1749"/>
      <c r="M516" s="1749"/>
      <c r="N516" s="1749"/>
      <c r="O516" s="1749"/>
      <c r="P516" s="1749"/>
      <c r="Q516" s="1749"/>
      <c r="R516" s="1749"/>
      <c r="S516" s="1749"/>
      <c r="T516" s="1749"/>
      <c r="U516" s="1749"/>
      <c r="V516" s="1749"/>
      <c r="W516" s="1749"/>
      <c r="X516" s="1749"/>
      <c r="Y516" s="1749"/>
      <c r="Z516" s="1749"/>
      <c r="AA516" s="1749"/>
      <c r="AB516" s="1749"/>
      <c r="AC516" s="1749"/>
      <c r="AD516" s="1749"/>
      <c r="AE516" s="1749"/>
      <c r="AF516" s="1749"/>
      <c r="AG516" s="1749"/>
      <c r="AH516" s="1749"/>
      <c r="AI516" s="1749"/>
      <c r="AJ516" s="1801"/>
      <c r="AK516" s="1737">
        <f>IF(D516="","",COUNT($F$506:$AJ$506)-AL516)</f>
        <v>0</v>
      </c>
      <c r="AL516" s="1738">
        <f>IF(D516="","",AQ516+AR516)</f>
        <v>0</v>
      </c>
      <c r="AM516" s="1738">
        <f>IF(D516="","",COUNTIF(F516:AJ516,"休"))</f>
        <v>0</v>
      </c>
      <c r="AN516" s="1705" t="str">
        <f>IF(D516="","",IFERROR(ROUND(AM516/AK516,3),""))</f>
        <v/>
      </c>
      <c r="AO516" s="4311"/>
      <c r="AQ516" s="1672">
        <f>+COUNTIF(F516:AJ516,"－")</f>
        <v>0</v>
      </c>
      <c r="AR516" s="1672">
        <f>+COUNTIF(F516:AJ516,"外")</f>
        <v>0</v>
      </c>
    </row>
    <row r="517" spans="2:44">
      <c r="B517" s="4305"/>
      <c r="C517" s="4308"/>
      <c r="D517" s="1739" t="s">
        <v>2297</v>
      </c>
      <c r="E517" s="1757"/>
      <c r="F517" s="1740"/>
      <c r="G517" s="1741"/>
      <c r="H517" s="1741"/>
      <c r="I517" s="1741"/>
      <c r="J517" s="1741"/>
      <c r="K517" s="1741"/>
      <c r="L517" s="1741"/>
      <c r="M517" s="1741"/>
      <c r="N517" s="1741"/>
      <c r="O517" s="1741"/>
      <c r="P517" s="1741"/>
      <c r="Q517" s="1741"/>
      <c r="R517" s="1741"/>
      <c r="S517" s="1741"/>
      <c r="T517" s="1741"/>
      <c r="U517" s="1741"/>
      <c r="V517" s="1741"/>
      <c r="W517" s="1741"/>
      <c r="X517" s="1741"/>
      <c r="Y517" s="1741"/>
      <c r="Z517" s="1741"/>
      <c r="AA517" s="1741"/>
      <c r="AB517" s="1741"/>
      <c r="AC517" s="1741"/>
      <c r="AD517" s="1741"/>
      <c r="AE517" s="1741"/>
      <c r="AF517" s="1741"/>
      <c r="AG517" s="1741"/>
      <c r="AH517" s="1741"/>
      <c r="AI517" s="1741"/>
      <c r="AJ517" s="1783"/>
      <c r="AK517" s="1737">
        <f t="shared" ref="AK517:AK519" si="357">IF(D517="","",COUNT($F$506:$AJ$506)-AL517)</f>
        <v>0</v>
      </c>
      <c r="AL517" s="1738">
        <f t="shared" ref="AL517:AL519" si="358">IF(D517="","",AQ517+AR517)</f>
        <v>0</v>
      </c>
      <c r="AM517" s="1738">
        <f t="shared" ref="AM517:AM519" si="359">IF(D517="","",COUNTIF(F517:AJ517,"休"))</f>
        <v>0</v>
      </c>
      <c r="AN517" s="1705" t="str">
        <f t="shared" ref="AN517:AN519" si="360">IF(D517="","",IFERROR(ROUND(AM517/AK517,3),""))</f>
        <v/>
      </c>
      <c r="AO517" s="4311"/>
      <c r="AQ517" s="1672">
        <f>+COUNTIF(F517:AJ517,"－")</f>
        <v>0</v>
      </c>
      <c r="AR517" s="1672">
        <f>+COUNTIF(F517:AJ517,"外")</f>
        <v>0</v>
      </c>
    </row>
    <row r="518" spans="2:44">
      <c r="B518" s="4305"/>
      <c r="C518" s="4308"/>
      <c r="E518" s="1757"/>
      <c r="F518" s="1740"/>
      <c r="G518" s="1741"/>
      <c r="H518" s="1741"/>
      <c r="I518" s="1741"/>
      <c r="J518" s="1741"/>
      <c r="K518" s="1741"/>
      <c r="L518" s="1741"/>
      <c r="M518" s="1741"/>
      <c r="N518" s="1741"/>
      <c r="O518" s="1741"/>
      <c r="P518" s="1741"/>
      <c r="Q518" s="1741"/>
      <c r="R518" s="1741"/>
      <c r="S518" s="1741"/>
      <c r="T518" s="1741"/>
      <c r="U518" s="1741"/>
      <c r="V518" s="1741"/>
      <c r="W518" s="1741"/>
      <c r="X518" s="1741"/>
      <c r="Y518" s="1741"/>
      <c r="Z518" s="1741"/>
      <c r="AA518" s="1741"/>
      <c r="AB518" s="1741"/>
      <c r="AC518" s="1741"/>
      <c r="AD518" s="1741"/>
      <c r="AE518" s="1741"/>
      <c r="AF518" s="1741"/>
      <c r="AG518" s="1741"/>
      <c r="AH518" s="1741"/>
      <c r="AI518" s="1741"/>
      <c r="AJ518" s="1783"/>
      <c r="AK518" s="1737" t="str">
        <f t="shared" si="357"/>
        <v/>
      </c>
      <c r="AL518" s="1738" t="str">
        <f t="shared" si="358"/>
        <v/>
      </c>
      <c r="AM518" s="1738" t="str">
        <f t="shared" si="359"/>
        <v/>
      </c>
      <c r="AN518" s="1705" t="str">
        <f t="shared" si="360"/>
        <v/>
      </c>
      <c r="AO518" s="4311"/>
      <c r="AQ518" s="1672">
        <f>+COUNTIF(F518:AJ518,"－")</f>
        <v>0</v>
      </c>
      <c r="AR518" s="1672">
        <f>+COUNTIF(F518:AJ518,"外")</f>
        <v>0</v>
      </c>
    </row>
    <row r="519" spans="2:44">
      <c r="B519" s="4305"/>
      <c r="C519" s="4309"/>
      <c r="D519" s="1758"/>
      <c r="E519" s="1751"/>
      <c r="F519" s="1799"/>
      <c r="G519" s="1790"/>
      <c r="H519" s="1790"/>
      <c r="I519" s="1790"/>
      <c r="J519" s="1790"/>
      <c r="K519" s="1790"/>
      <c r="L519" s="1790"/>
      <c r="M519" s="1790"/>
      <c r="N519" s="1790"/>
      <c r="O519" s="1790"/>
      <c r="P519" s="1790"/>
      <c r="Q519" s="1790"/>
      <c r="R519" s="1790"/>
      <c r="S519" s="1790"/>
      <c r="T519" s="1790"/>
      <c r="U519" s="1790"/>
      <c r="V519" s="1790"/>
      <c r="W519" s="1790"/>
      <c r="X519" s="1790"/>
      <c r="Y519" s="1790"/>
      <c r="Z519" s="1790"/>
      <c r="AA519" s="1790"/>
      <c r="AB519" s="1790"/>
      <c r="AC519" s="1790"/>
      <c r="AD519" s="1790"/>
      <c r="AE519" s="1790"/>
      <c r="AF519" s="1790"/>
      <c r="AG519" s="1790"/>
      <c r="AH519" s="1790"/>
      <c r="AI519" s="1790"/>
      <c r="AJ519" s="1800"/>
      <c r="AK519" s="1737" t="str">
        <f t="shared" si="357"/>
        <v/>
      </c>
      <c r="AL519" s="1738" t="str">
        <f t="shared" si="358"/>
        <v/>
      </c>
      <c r="AM519" s="1738" t="str">
        <f t="shared" si="359"/>
        <v/>
      </c>
      <c r="AN519" s="1705" t="str">
        <f t="shared" si="360"/>
        <v/>
      </c>
      <c r="AO519" s="4311"/>
      <c r="AQ519" s="1672">
        <f>+COUNTIF(F519:AJ519,"－")</f>
        <v>0</v>
      </c>
      <c r="AR519" s="1672">
        <f>+COUNTIF(F519:AJ519,"外")</f>
        <v>0</v>
      </c>
    </row>
    <row r="520" spans="2:44" ht="14.4">
      <c r="B520" s="4305"/>
      <c r="C520" s="4307" t="s">
        <v>2303</v>
      </c>
      <c r="D520" s="1728" t="s">
        <v>2281</v>
      </c>
      <c r="E520" s="1760" t="s">
        <v>2270</v>
      </c>
      <c r="F520" s="1730" t="s">
        <v>2311</v>
      </c>
      <c r="G520" s="1731" t="s">
        <v>2311</v>
      </c>
      <c r="H520" s="1731" t="s">
        <v>2311</v>
      </c>
      <c r="I520" s="1731" t="s">
        <v>2311</v>
      </c>
      <c r="J520" s="1731" t="s">
        <v>2311</v>
      </c>
      <c r="K520" s="1731" t="s">
        <v>2311</v>
      </c>
      <c r="L520" s="1731" t="s">
        <v>2311</v>
      </c>
      <c r="M520" s="1731" t="s">
        <v>2311</v>
      </c>
      <c r="N520" s="1731" t="s">
        <v>2311</v>
      </c>
      <c r="O520" s="1731" t="s">
        <v>2311</v>
      </c>
      <c r="P520" s="1731" t="s">
        <v>2311</v>
      </c>
      <c r="Q520" s="1731" t="s">
        <v>2311</v>
      </c>
      <c r="R520" s="1731" t="s">
        <v>2311</v>
      </c>
      <c r="S520" s="1731" t="s">
        <v>2311</v>
      </c>
      <c r="T520" s="1731" t="s">
        <v>2311</v>
      </c>
      <c r="U520" s="1731" t="s">
        <v>2311</v>
      </c>
      <c r="V520" s="1731" t="s">
        <v>2311</v>
      </c>
      <c r="W520" s="1731" t="s">
        <v>2311</v>
      </c>
      <c r="X520" s="1731" t="s">
        <v>2311</v>
      </c>
      <c r="Y520" s="1731" t="s">
        <v>2311</v>
      </c>
      <c r="Z520" s="1731" t="s">
        <v>2311</v>
      </c>
      <c r="AA520" s="1731" t="s">
        <v>2311</v>
      </c>
      <c r="AB520" s="1731" t="s">
        <v>2311</v>
      </c>
      <c r="AC520" s="1731" t="s">
        <v>2311</v>
      </c>
      <c r="AD520" s="1731" t="s">
        <v>2311</v>
      </c>
      <c r="AE520" s="1731" t="s">
        <v>2311</v>
      </c>
      <c r="AF520" s="1731" t="s">
        <v>2311</v>
      </c>
      <c r="AG520" s="1731" t="s">
        <v>2311</v>
      </c>
      <c r="AH520" s="1731" t="s">
        <v>2311</v>
      </c>
      <c r="AI520" s="1731" t="s">
        <v>2311</v>
      </c>
      <c r="AJ520" s="1796" t="s">
        <v>2311</v>
      </c>
      <c r="AK520" s="1754"/>
      <c r="AL520" s="1672"/>
      <c r="AM520" s="1761"/>
      <c r="AN520" s="1755"/>
      <c r="AO520" s="4311"/>
    </row>
    <row r="521" spans="2:44">
      <c r="B521" s="4305"/>
      <c r="C521" s="4308"/>
      <c r="D521" s="1762" t="s">
        <v>2297</v>
      </c>
      <c r="E521" s="1733"/>
      <c r="F521" s="1789"/>
      <c r="G521" s="1749"/>
      <c r="H521" s="1749"/>
      <c r="I521" s="1749"/>
      <c r="J521" s="1749"/>
      <c r="K521" s="1749"/>
      <c r="L521" s="1749"/>
      <c r="M521" s="1749"/>
      <c r="N521" s="1749"/>
      <c r="O521" s="1749"/>
      <c r="P521" s="1749"/>
      <c r="Q521" s="1749"/>
      <c r="R521" s="1749"/>
      <c r="S521" s="1749"/>
      <c r="T521" s="1749"/>
      <c r="U521" s="1749"/>
      <c r="V521" s="1749"/>
      <c r="W521" s="1749"/>
      <c r="X521" s="1749"/>
      <c r="Y521" s="1749"/>
      <c r="Z521" s="1749"/>
      <c r="AA521" s="1749"/>
      <c r="AB521" s="1749"/>
      <c r="AC521" s="1749"/>
      <c r="AD521" s="1749"/>
      <c r="AE521" s="1749"/>
      <c r="AF521" s="1749"/>
      <c r="AG521" s="1749"/>
      <c r="AH521" s="1749"/>
      <c r="AI521" s="1749"/>
      <c r="AJ521" s="1801"/>
      <c r="AK521" s="1737">
        <f>IF(D521="","",COUNT($F$506:$AJ$506)-AL521)</f>
        <v>0</v>
      </c>
      <c r="AL521" s="1738">
        <f>IF(D521="","",AQ521+AR521)</f>
        <v>0</v>
      </c>
      <c r="AM521" s="1738">
        <f>IF(D521="","",COUNTIF(F521:AJ521,"休"))</f>
        <v>0</v>
      </c>
      <c r="AN521" s="1705" t="str">
        <f>IF(D521="","",IFERROR(ROUND(AM521/AK521,3),""))</f>
        <v/>
      </c>
      <c r="AO521" s="4311"/>
      <c r="AQ521" s="1672">
        <f>+COUNTIF(F521:AJ521,"－")</f>
        <v>0</v>
      </c>
      <c r="AR521" s="1672">
        <f>+COUNTIF(F521:AJ521,"外")</f>
        <v>0</v>
      </c>
    </row>
    <row r="522" spans="2:44">
      <c r="B522" s="4305"/>
      <c r="C522" s="4308"/>
      <c r="E522" s="1757"/>
      <c r="F522" s="1740"/>
      <c r="G522" s="1741"/>
      <c r="H522" s="1741"/>
      <c r="I522" s="1741"/>
      <c r="J522" s="1741"/>
      <c r="K522" s="1741"/>
      <c r="L522" s="1741"/>
      <c r="M522" s="1741"/>
      <c r="N522" s="1741"/>
      <c r="O522" s="1741"/>
      <c r="P522" s="1741"/>
      <c r="Q522" s="1741"/>
      <c r="R522" s="1741"/>
      <c r="S522" s="1741"/>
      <c r="T522" s="1741"/>
      <c r="U522" s="1741"/>
      <c r="V522" s="1741"/>
      <c r="W522" s="1741"/>
      <c r="X522" s="1741"/>
      <c r="Y522" s="1741"/>
      <c r="Z522" s="1741"/>
      <c r="AA522" s="1741"/>
      <c r="AB522" s="1741"/>
      <c r="AC522" s="1741"/>
      <c r="AD522" s="1741"/>
      <c r="AE522" s="1741"/>
      <c r="AF522" s="1741"/>
      <c r="AG522" s="1741"/>
      <c r="AH522" s="1741"/>
      <c r="AI522" s="1741"/>
      <c r="AJ522" s="1783"/>
      <c r="AK522" s="1737" t="str">
        <f t="shared" ref="AK522:AK524" si="361">IF(D522="","",COUNT($F$506:$AJ$506)-AL522)</f>
        <v/>
      </c>
      <c r="AL522" s="1738" t="str">
        <f t="shared" ref="AL522:AL524" si="362">IF(D522="","",AQ522+AR522)</f>
        <v/>
      </c>
      <c r="AM522" s="1738" t="str">
        <f t="shared" ref="AM522:AM524" si="363">IF(D522="","",COUNTIF(F522:AJ522,"休"))</f>
        <v/>
      </c>
      <c r="AN522" s="1705" t="str">
        <f t="shared" ref="AN522:AN524" si="364">IF(D522="","",IFERROR(ROUND(AM522/AK522,3),""))</f>
        <v/>
      </c>
      <c r="AO522" s="4311"/>
      <c r="AQ522" s="1672">
        <f>+COUNTIF(F522:AJ522,"－")</f>
        <v>0</v>
      </c>
      <c r="AR522" s="1672">
        <f>+COUNTIF(F522:AJ522,"外")</f>
        <v>0</v>
      </c>
    </row>
    <row r="523" spans="2:44">
      <c r="B523" s="4305"/>
      <c r="C523" s="4308"/>
      <c r="E523" s="1757"/>
      <c r="F523" s="1740"/>
      <c r="G523" s="1741"/>
      <c r="H523" s="1741"/>
      <c r="I523" s="1741"/>
      <c r="J523" s="1741"/>
      <c r="K523" s="1741"/>
      <c r="L523" s="1741"/>
      <c r="M523" s="1741"/>
      <c r="N523" s="1741"/>
      <c r="O523" s="1741"/>
      <c r="P523" s="1741"/>
      <c r="Q523" s="1741"/>
      <c r="R523" s="1741"/>
      <c r="S523" s="1741"/>
      <c r="T523" s="1741"/>
      <c r="U523" s="1741"/>
      <c r="V523" s="1741"/>
      <c r="W523" s="1741"/>
      <c r="X523" s="1741"/>
      <c r="Y523" s="1741"/>
      <c r="Z523" s="1741"/>
      <c r="AA523" s="1741"/>
      <c r="AB523" s="1741"/>
      <c r="AC523" s="1741"/>
      <c r="AD523" s="1741"/>
      <c r="AE523" s="1741"/>
      <c r="AF523" s="1741"/>
      <c r="AG523" s="1741"/>
      <c r="AH523" s="1741"/>
      <c r="AI523" s="1741"/>
      <c r="AJ523" s="1783"/>
      <c r="AK523" s="1737" t="str">
        <f t="shared" si="361"/>
        <v/>
      </c>
      <c r="AL523" s="1738" t="str">
        <f t="shared" si="362"/>
        <v/>
      </c>
      <c r="AM523" s="1738" t="str">
        <f t="shared" si="363"/>
        <v/>
      </c>
      <c r="AN523" s="1705" t="str">
        <f t="shared" si="364"/>
        <v/>
      </c>
      <c r="AO523" s="4311"/>
      <c r="AQ523" s="1672">
        <f>+COUNTIF(F523:AJ523,"－")</f>
        <v>0</v>
      </c>
      <c r="AR523" s="1672">
        <f>+COUNTIF(F523:AJ523,"外")</f>
        <v>0</v>
      </c>
    </row>
    <row r="524" spans="2:44" ht="13.8" thickBot="1">
      <c r="B524" s="4306"/>
      <c r="C524" s="4309"/>
      <c r="D524" s="1758"/>
      <c r="E524" s="1751"/>
      <c r="F524" s="1799"/>
      <c r="G524" s="1790"/>
      <c r="H524" s="1790"/>
      <c r="I524" s="1790"/>
      <c r="J524" s="1790"/>
      <c r="K524" s="1790"/>
      <c r="L524" s="1790"/>
      <c r="M524" s="1790"/>
      <c r="N524" s="1790"/>
      <c r="O524" s="1790"/>
      <c r="P524" s="1790"/>
      <c r="Q524" s="1790"/>
      <c r="R524" s="1790"/>
      <c r="S524" s="1790"/>
      <c r="T524" s="1790"/>
      <c r="U524" s="1790"/>
      <c r="V524" s="1790"/>
      <c r="W524" s="1790"/>
      <c r="X524" s="1790"/>
      <c r="Y524" s="1790"/>
      <c r="Z524" s="1790"/>
      <c r="AA524" s="1790"/>
      <c r="AB524" s="1790"/>
      <c r="AC524" s="1790"/>
      <c r="AD524" s="1790"/>
      <c r="AE524" s="1790"/>
      <c r="AF524" s="1790"/>
      <c r="AG524" s="1790"/>
      <c r="AH524" s="1790"/>
      <c r="AI524" s="1790"/>
      <c r="AJ524" s="1800"/>
      <c r="AK524" s="1766" t="str">
        <f t="shared" si="361"/>
        <v/>
      </c>
      <c r="AL524" s="1751" t="str">
        <f t="shared" si="362"/>
        <v/>
      </c>
      <c r="AM524" s="1751" t="str">
        <f t="shared" si="363"/>
        <v/>
      </c>
      <c r="AN524" s="1705" t="str">
        <f t="shared" si="364"/>
        <v/>
      </c>
      <c r="AO524" s="4312"/>
      <c r="AQ524" s="1672">
        <f>+COUNTIF(F524:AJ524,"－")</f>
        <v>0</v>
      </c>
      <c r="AR524" s="1672">
        <f>+COUNTIF(F524:AJ524,"外")</f>
        <v>0</v>
      </c>
    </row>
    <row r="525" spans="2:44" ht="13.8" thickBot="1">
      <c r="AN525" s="1769" t="s">
        <v>2271</v>
      </c>
      <c r="AO525" s="1770" t="e">
        <f>IF(AO509&gt;=0.285,"OK","NG")</f>
        <v>#DIV/0!</v>
      </c>
    </row>
    <row r="526" spans="2:44" ht="6" customHeight="1">
      <c r="B526" s="1804"/>
      <c r="C526" s="1805"/>
      <c r="D526" s="1805"/>
      <c r="E526" s="1709"/>
      <c r="F526" s="1806"/>
      <c r="G526" s="1806"/>
      <c r="H526" s="1806"/>
      <c r="I526" s="1806"/>
      <c r="J526" s="1806"/>
      <c r="K526" s="1806"/>
      <c r="L526" s="1806"/>
      <c r="M526" s="1806"/>
      <c r="N526" s="1806"/>
      <c r="O526" s="1806"/>
      <c r="P526" s="1806"/>
      <c r="Q526" s="1806"/>
      <c r="R526" s="1806"/>
      <c r="S526" s="1806"/>
      <c r="T526" s="1806"/>
      <c r="U526" s="1806"/>
      <c r="V526" s="1806"/>
      <c r="W526" s="1806"/>
      <c r="X526" s="1806"/>
      <c r="Y526" s="1806"/>
      <c r="Z526" s="1806"/>
      <c r="AA526" s="1806"/>
      <c r="AB526" s="1806"/>
      <c r="AC526" s="1806"/>
      <c r="AD526" s="1806"/>
      <c r="AE526" s="1806"/>
      <c r="AF526" s="1806"/>
      <c r="AG526" s="1806"/>
      <c r="AH526" s="1805"/>
      <c r="AI526" s="1805"/>
      <c r="AJ526" s="1807"/>
      <c r="AL526" s="1664"/>
    </row>
    <row r="527" spans="2:44">
      <c r="B527" s="1733"/>
      <c r="C527" s="1664" t="s">
        <v>2313</v>
      </c>
      <c r="E527" s="1808" t="s">
        <v>2314</v>
      </c>
      <c r="H527" s="1809"/>
      <c r="I527" s="1809"/>
      <c r="J527" s="1809"/>
      <c r="K527" s="1809"/>
      <c r="L527" s="1809"/>
      <c r="M527" s="1809"/>
      <c r="N527" s="1809"/>
      <c r="O527" s="1809"/>
      <c r="P527" s="1809"/>
      <c r="Q527" s="1809"/>
      <c r="R527" s="1809"/>
      <c r="S527" s="1809"/>
      <c r="T527" s="1809"/>
      <c r="U527" s="1809"/>
      <c r="V527" s="1809"/>
      <c r="W527" s="1809"/>
      <c r="X527" s="1809"/>
      <c r="Y527" s="1809"/>
      <c r="Z527" s="1809"/>
      <c r="AA527" s="1809"/>
      <c r="AB527" s="1809"/>
      <c r="AC527" s="1809"/>
      <c r="AD527" s="1809"/>
      <c r="AE527" s="1809"/>
      <c r="AF527" s="1809"/>
      <c r="AG527" s="1809"/>
      <c r="AH527" s="1664"/>
      <c r="AI527" s="1664"/>
      <c r="AJ527" s="1762"/>
      <c r="AL527" s="1664"/>
    </row>
    <row r="528" spans="2:44" s="1669" customFormat="1" ht="24" customHeight="1">
      <c r="B528" s="1810"/>
      <c r="E528" s="1811"/>
      <c r="F528" s="1812" t="s">
        <v>2315</v>
      </c>
      <c r="G528" s="4299" t="s">
        <v>2316</v>
      </c>
      <c r="H528" s="4300"/>
      <c r="I528" s="4300"/>
      <c r="J528" s="4300"/>
      <c r="K528" s="1812" t="s">
        <v>2317</v>
      </c>
      <c r="L528" s="4299" t="s">
        <v>2318</v>
      </c>
      <c r="M528" s="4300"/>
      <c r="N528" s="4300"/>
      <c r="O528" s="4300"/>
      <c r="P528" s="1812" t="s">
        <v>1066</v>
      </c>
      <c r="Q528" s="4299" t="s">
        <v>2319</v>
      </c>
      <c r="R528" s="4300"/>
      <c r="S528" s="4300"/>
      <c r="T528" s="4300"/>
      <c r="U528" s="1812" t="s">
        <v>1068</v>
      </c>
      <c r="V528" s="4299" t="s">
        <v>2320</v>
      </c>
      <c r="W528" s="4300"/>
      <c r="X528" s="4300"/>
      <c r="Y528" s="4300"/>
      <c r="Z528" s="1812" t="s">
        <v>914</v>
      </c>
      <c r="AA528" s="4299" t="s">
        <v>2321</v>
      </c>
      <c r="AB528" s="4300"/>
      <c r="AC528" s="4300"/>
      <c r="AD528" s="4300"/>
      <c r="AE528" s="1736"/>
      <c r="AF528" s="1736"/>
      <c r="AG528" s="1736"/>
      <c r="AJ528" s="1813"/>
      <c r="AN528" s="1814"/>
    </row>
    <row r="529" spans="2:38">
      <c r="B529" s="1733"/>
      <c r="E529" s="1665" t="s">
        <v>2322</v>
      </c>
      <c r="G529" s="1809"/>
      <c r="H529" s="1809"/>
      <c r="I529" s="1809"/>
      <c r="J529" s="1809"/>
      <c r="K529" s="1809"/>
      <c r="L529" s="1809"/>
      <c r="M529" s="1809"/>
      <c r="N529" s="1809"/>
      <c r="O529" s="1809"/>
      <c r="P529" s="1809"/>
      <c r="Q529" s="1809"/>
      <c r="R529" s="1809"/>
      <c r="S529" s="1809"/>
      <c r="T529" s="1809"/>
      <c r="U529" s="1809"/>
      <c r="V529" s="1809"/>
      <c r="W529" s="1809"/>
      <c r="X529" s="1809"/>
      <c r="Y529" s="1809"/>
      <c r="Z529" s="1809"/>
      <c r="AA529" s="1809"/>
      <c r="AB529" s="1809"/>
      <c r="AC529" s="1809"/>
      <c r="AD529" s="1809"/>
      <c r="AE529" s="1809"/>
      <c r="AF529" s="1809"/>
      <c r="AG529" s="1809"/>
      <c r="AH529" s="1664"/>
      <c r="AI529" s="1664"/>
      <c r="AJ529" s="1762"/>
      <c r="AL529" s="1664"/>
    </row>
    <row r="530" spans="2:38" ht="13.5" customHeight="1">
      <c r="B530" s="1733"/>
      <c r="F530" s="1815" t="s">
        <v>1067</v>
      </c>
      <c r="G530" s="4299" t="s">
        <v>2323</v>
      </c>
      <c r="H530" s="4300"/>
      <c r="I530" s="4300"/>
      <c r="J530" s="4300"/>
      <c r="K530" s="1815" t="s">
        <v>2324</v>
      </c>
      <c r="L530" s="4299" t="s">
        <v>2325</v>
      </c>
      <c r="M530" s="4300"/>
      <c r="N530" s="4300"/>
      <c r="O530" s="4300"/>
      <c r="P530" s="1815" t="s">
        <v>2326</v>
      </c>
      <c r="Q530" s="4299" t="s">
        <v>2327</v>
      </c>
      <c r="R530" s="4300"/>
      <c r="S530" s="4300"/>
      <c r="T530" s="4300"/>
      <c r="U530" s="1815" t="s">
        <v>2328</v>
      </c>
      <c r="V530" s="4299" t="s">
        <v>2329</v>
      </c>
      <c r="W530" s="4300"/>
      <c r="X530" s="4300"/>
      <c r="Y530" s="4300"/>
      <c r="Z530" s="1815" t="s">
        <v>2330</v>
      </c>
      <c r="AA530" s="4299" t="s">
        <v>2331</v>
      </c>
      <c r="AB530" s="4300"/>
      <c r="AC530" s="4300"/>
      <c r="AD530" s="4300"/>
      <c r="AE530" s="1815"/>
      <c r="AF530" s="4296" t="s">
        <v>2332</v>
      </c>
      <c r="AG530" s="4297"/>
      <c r="AH530" s="4297"/>
      <c r="AI530" s="4297"/>
      <c r="AJ530" s="4298"/>
      <c r="AL530" s="1664"/>
    </row>
    <row r="531" spans="2:38" ht="6" customHeight="1">
      <c r="B531" s="1746"/>
      <c r="C531" s="1758"/>
      <c r="D531" s="1758"/>
      <c r="E531" s="1720"/>
      <c r="F531" s="1720"/>
      <c r="G531" s="1816"/>
      <c r="H531" s="1816"/>
      <c r="I531" s="1816"/>
      <c r="J531" s="1816"/>
      <c r="K531" s="1816"/>
      <c r="L531" s="1816"/>
      <c r="M531" s="1816"/>
      <c r="N531" s="1816"/>
      <c r="O531" s="1816"/>
      <c r="P531" s="1816"/>
      <c r="Q531" s="1816"/>
      <c r="R531" s="1816"/>
      <c r="S531" s="1816"/>
      <c r="T531" s="1816"/>
      <c r="U531" s="1816"/>
      <c r="V531" s="1816"/>
      <c r="W531" s="1816"/>
      <c r="X531" s="1816"/>
      <c r="Y531" s="1816"/>
      <c r="Z531" s="1816"/>
      <c r="AA531" s="1816"/>
      <c r="AB531" s="1816"/>
      <c r="AC531" s="1816"/>
      <c r="AD531" s="1816"/>
      <c r="AE531" s="1816"/>
      <c r="AF531" s="1816"/>
      <c r="AG531" s="1816"/>
      <c r="AH531" s="1758"/>
      <c r="AI531" s="1758"/>
      <c r="AJ531" s="1728"/>
      <c r="AL531" s="1664"/>
    </row>
  </sheetData>
  <mergeCells count="368">
    <mergeCell ref="AM2:AO2"/>
    <mergeCell ref="AM4:AO4"/>
    <mergeCell ref="F5:M5"/>
    <mergeCell ref="P5:T6"/>
    <mergeCell ref="U5:X6"/>
    <mergeCell ref="AA5:AB7"/>
    <mergeCell ref="AC5:AF7"/>
    <mergeCell ref="AG5:AJ7"/>
    <mergeCell ref="AK5:AK6"/>
    <mergeCell ref="AL5:AL6"/>
    <mergeCell ref="AM5:AM6"/>
    <mergeCell ref="AN5:AN6"/>
    <mergeCell ref="AO5:AO6"/>
    <mergeCell ref="F6:J6"/>
    <mergeCell ref="F7:J7"/>
    <mergeCell ref="P7:T8"/>
    <mergeCell ref="U7:X8"/>
    <mergeCell ref="AA8:AB13"/>
    <mergeCell ref="AC8:AF13"/>
    <mergeCell ref="AG8:AJ8"/>
    <mergeCell ref="AO8:AO21"/>
    <mergeCell ref="B9:C9"/>
    <mergeCell ref="F9:H9"/>
    <mergeCell ref="AG9:AJ9"/>
    <mergeCell ref="AG10:AJ10"/>
    <mergeCell ref="AG11:AJ11"/>
    <mergeCell ref="AG12:AJ12"/>
    <mergeCell ref="AG13:AJ13"/>
    <mergeCell ref="AA14:AB21"/>
    <mergeCell ref="AC14:AF17"/>
    <mergeCell ref="AG14:AJ14"/>
    <mergeCell ref="AG15:AJ15"/>
    <mergeCell ref="AG16:AJ16"/>
    <mergeCell ref="AG17:AJ17"/>
    <mergeCell ref="AC18:AF21"/>
    <mergeCell ref="AG18:AJ18"/>
    <mergeCell ref="AG19:AJ19"/>
    <mergeCell ref="AG20:AJ20"/>
    <mergeCell ref="AG21:AJ21"/>
    <mergeCell ref="AO24:AO27"/>
    <mergeCell ref="AQ24:AQ28"/>
    <mergeCell ref="AM48:AM51"/>
    <mergeCell ref="AN48:AN51"/>
    <mergeCell ref="AO48:AO51"/>
    <mergeCell ref="AR24:AR28"/>
    <mergeCell ref="A28:A29"/>
    <mergeCell ref="B29:B34"/>
    <mergeCell ref="C29:C34"/>
    <mergeCell ref="AO29:AO44"/>
    <mergeCell ref="A35:A36"/>
    <mergeCell ref="B35:B44"/>
    <mergeCell ref="C35:C39"/>
    <mergeCell ref="B24:D27"/>
    <mergeCell ref="F24:AJ24"/>
    <mergeCell ref="AK24:AK27"/>
    <mergeCell ref="AL24:AL27"/>
    <mergeCell ref="AM24:AM27"/>
    <mergeCell ref="AN24:AN27"/>
    <mergeCell ref="A40:A41"/>
    <mergeCell ref="C40:C44"/>
    <mergeCell ref="AN72:AN75"/>
    <mergeCell ref="AO72:AO75"/>
    <mergeCell ref="AQ48:AQ52"/>
    <mergeCell ref="AR48:AR52"/>
    <mergeCell ref="B53:B58"/>
    <mergeCell ref="C53:C58"/>
    <mergeCell ref="AO53:AO68"/>
    <mergeCell ref="B59:B68"/>
    <mergeCell ref="C59:C63"/>
    <mergeCell ref="AQ72:AQ76"/>
    <mergeCell ref="AR72:AR76"/>
    <mergeCell ref="B72:D75"/>
    <mergeCell ref="F72:AJ72"/>
    <mergeCell ref="AK72:AK76"/>
    <mergeCell ref="AL72:AL76"/>
    <mergeCell ref="AM72:AM76"/>
    <mergeCell ref="B48:D51"/>
    <mergeCell ref="F48:AJ48"/>
    <mergeCell ref="AK48:AK51"/>
    <mergeCell ref="AL48:AL51"/>
    <mergeCell ref="C64:C68"/>
    <mergeCell ref="B77:B82"/>
    <mergeCell ref="C77:C82"/>
    <mergeCell ref="AO77:AO92"/>
    <mergeCell ref="B83:B92"/>
    <mergeCell ref="C83:C87"/>
    <mergeCell ref="C88:C92"/>
    <mergeCell ref="AO96:AO99"/>
    <mergeCell ref="AQ96:AQ100"/>
    <mergeCell ref="AR96:AR100"/>
    <mergeCell ref="B101:B106"/>
    <mergeCell ref="C101:C106"/>
    <mergeCell ref="AO101:AO116"/>
    <mergeCell ref="B107:B116"/>
    <mergeCell ref="C107:C111"/>
    <mergeCell ref="C112:C116"/>
    <mergeCell ref="B96:D99"/>
    <mergeCell ref="F96:AJ96"/>
    <mergeCell ref="AK96:AK100"/>
    <mergeCell ref="AL96:AL100"/>
    <mergeCell ref="AM96:AM100"/>
    <mergeCell ref="AN96:AN99"/>
    <mergeCell ref="AO120:AO123"/>
    <mergeCell ref="AQ120:AQ124"/>
    <mergeCell ref="AR120:AR124"/>
    <mergeCell ref="B125:B130"/>
    <mergeCell ref="C125:C130"/>
    <mergeCell ref="AO125:AO140"/>
    <mergeCell ref="B131:B140"/>
    <mergeCell ref="C131:C135"/>
    <mergeCell ref="C136:C140"/>
    <mergeCell ref="B120:D123"/>
    <mergeCell ref="F120:AJ120"/>
    <mergeCell ref="AK120:AK124"/>
    <mergeCell ref="AL120:AL124"/>
    <mergeCell ref="AM120:AM124"/>
    <mergeCell ref="AN120:AN123"/>
    <mergeCell ref="AO144:AO147"/>
    <mergeCell ref="AQ144:AQ148"/>
    <mergeCell ref="AR144:AR148"/>
    <mergeCell ref="B149:B154"/>
    <mergeCell ref="C149:C154"/>
    <mergeCell ref="AO149:AO164"/>
    <mergeCell ref="B155:B164"/>
    <mergeCell ref="C155:C159"/>
    <mergeCell ref="C160:C164"/>
    <mergeCell ref="B144:D147"/>
    <mergeCell ref="F144:AJ144"/>
    <mergeCell ref="AK144:AK148"/>
    <mergeCell ref="AL144:AL148"/>
    <mergeCell ref="AM144:AM148"/>
    <mergeCell ref="AN144:AN147"/>
    <mergeCell ref="AO168:AO171"/>
    <mergeCell ref="AQ168:AQ172"/>
    <mergeCell ref="AR168:AR172"/>
    <mergeCell ref="B173:B178"/>
    <mergeCell ref="C173:C178"/>
    <mergeCell ref="AO173:AO188"/>
    <mergeCell ref="B179:B188"/>
    <mergeCell ref="C179:C183"/>
    <mergeCell ref="C184:C188"/>
    <mergeCell ref="B168:D171"/>
    <mergeCell ref="F168:AJ168"/>
    <mergeCell ref="AK168:AK172"/>
    <mergeCell ref="AL168:AL172"/>
    <mergeCell ref="AM168:AM172"/>
    <mergeCell ref="AN168:AN171"/>
    <mergeCell ref="AO192:AO195"/>
    <mergeCell ref="AQ192:AQ196"/>
    <mergeCell ref="AR192:AR196"/>
    <mergeCell ref="B197:B202"/>
    <mergeCell ref="C197:C202"/>
    <mergeCell ref="AO197:AO212"/>
    <mergeCell ref="B203:B212"/>
    <mergeCell ref="C203:C207"/>
    <mergeCell ref="C208:C212"/>
    <mergeCell ref="B192:D195"/>
    <mergeCell ref="F192:AJ192"/>
    <mergeCell ref="AK192:AK196"/>
    <mergeCell ref="AL192:AL196"/>
    <mergeCell ref="AM192:AM196"/>
    <mergeCell ref="AN192:AN195"/>
    <mergeCell ref="AO216:AO219"/>
    <mergeCell ref="AQ216:AQ220"/>
    <mergeCell ref="AR216:AR220"/>
    <mergeCell ref="B221:B226"/>
    <mergeCell ref="C221:C226"/>
    <mergeCell ref="AO221:AO236"/>
    <mergeCell ref="B227:B236"/>
    <mergeCell ref="C227:C231"/>
    <mergeCell ref="C232:C236"/>
    <mergeCell ref="B216:D219"/>
    <mergeCell ref="F216:AJ216"/>
    <mergeCell ref="AK216:AK220"/>
    <mergeCell ref="AL216:AL220"/>
    <mergeCell ref="AM216:AM220"/>
    <mergeCell ref="AN216:AN219"/>
    <mergeCell ref="AO240:AO243"/>
    <mergeCell ref="AQ240:AQ244"/>
    <mergeCell ref="AR240:AR244"/>
    <mergeCell ref="B245:B250"/>
    <mergeCell ref="C245:C250"/>
    <mergeCell ref="AO245:AO260"/>
    <mergeCell ref="B251:B260"/>
    <mergeCell ref="C251:C255"/>
    <mergeCell ref="C256:C260"/>
    <mergeCell ref="B240:D243"/>
    <mergeCell ref="F240:AJ240"/>
    <mergeCell ref="AK240:AK244"/>
    <mergeCell ref="AL240:AL244"/>
    <mergeCell ref="AM240:AM244"/>
    <mergeCell ref="AN240:AN243"/>
    <mergeCell ref="AO264:AO267"/>
    <mergeCell ref="AQ264:AQ268"/>
    <mergeCell ref="AR264:AR268"/>
    <mergeCell ref="B269:B274"/>
    <mergeCell ref="C269:C274"/>
    <mergeCell ref="AO269:AO284"/>
    <mergeCell ref="B275:B284"/>
    <mergeCell ref="C275:C279"/>
    <mergeCell ref="C280:C284"/>
    <mergeCell ref="B264:D267"/>
    <mergeCell ref="F264:AJ264"/>
    <mergeCell ref="AK264:AK268"/>
    <mergeCell ref="AL264:AL268"/>
    <mergeCell ref="AM264:AM268"/>
    <mergeCell ref="AN264:AN267"/>
    <mergeCell ref="AO288:AO291"/>
    <mergeCell ref="AQ288:AQ292"/>
    <mergeCell ref="AR288:AR292"/>
    <mergeCell ref="B293:B298"/>
    <mergeCell ref="C293:C298"/>
    <mergeCell ref="AO293:AO308"/>
    <mergeCell ref="B299:B308"/>
    <mergeCell ref="C299:C303"/>
    <mergeCell ref="C304:C308"/>
    <mergeCell ref="B288:D291"/>
    <mergeCell ref="F288:AJ288"/>
    <mergeCell ref="AK288:AK292"/>
    <mergeCell ref="AL288:AL292"/>
    <mergeCell ref="AM288:AM292"/>
    <mergeCell ref="AN288:AN291"/>
    <mergeCell ref="AO312:AO315"/>
    <mergeCell ref="AQ312:AQ316"/>
    <mergeCell ref="AR312:AR316"/>
    <mergeCell ref="B317:B322"/>
    <mergeCell ref="C317:C322"/>
    <mergeCell ref="AO317:AO332"/>
    <mergeCell ref="B323:B332"/>
    <mergeCell ref="C323:C327"/>
    <mergeCell ref="C328:C332"/>
    <mergeCell ref="B312:D315"/>
    <mergeCell ref="F312:AJ312"/>
    <mergeCell ref="AK312:AK316"/>
    <mergeCell ref="AL312:AL316"/>
    <mergeCell ref="AM312:AM316"/>
    <mergeCell ref="AN312:AN315"/>
    <mergeCell ref="AO336:AO339"/>
    <mergeCell ref="AQ336:AQ340"/>
    <mergeCell ref="AR336:AR340"/>
    <mergeCell ref="B341:B346"/>
    <mergeCell ref="C341:C346"/>
    <mergeCell ref="AO341:AO356"/>
    <mergeCell ref="B347:B356"/>
    <mergeCell ref="C347:C351"/>
    <mergeCell ref="C352:C356"/>
    <mergeCell ref="B336:D339"/>
    <mergeCell ref="F336:AJ336"/>
    <mergeCell ref="AK336:AK340"/>
    <mergeCell ref="AL336:AL340"/>
    <mergeCell ref="AM336:AM340"/>
    <mergeCell ref="AN336:AN339"/>
    <mergeCell ref="AO360:AO363"/>
    <mergeCell ref="AQ360:AQ364"/>
    <mergeCell ref="AR360:AR364"/>
    <mergeCell ref="B365:B370"/>
    <mergeCell ref="C365:C370"/>
    <mergeCell ref="AO365:AO380"/>
    <mergeCell ref="B371:B380"/>
    <mergeCell ref="C371:C375"/>
    <mergeCell ref="C376:C380"/>
    <mergeCell ref="B360:D363"/>
    <mergeCell ref="F360:AJ360"/>
    <mergeCell ref="AK360:AK364"/>
    <mergeCell ref="AL360:AL364"/>
    <mergeCell ref="AM360:AM364"/>
    <mergeCell ref="AN360:AN363"/>
    <mergeCell ref="AO384:AO387"/>
    <mergeCell ref="AQ384:AQ388"/>
    <mergeCell ref="AR384:AR388"/>
    <mergeCell ref="B389:B394"/>
    <mergeCell ref="C389:C394"/>
    <mergeCell ref="AO389:AO404"/>
    <mergeCell ref="B395:B404"/>
    <mergeCell ref="C395:C399"/>
    <mergeCell ref="C400:C404"/>
    <mergeCell ref="B384:D387"/>
    <mergeCell ref="F384:AJ384"/>
    <mergeCell ref="AK384:AK388"/>
    <mergeCell ref="AL384:AL388"/>
    <mergeCell ref="AM384:AM388"/>
    <mergeCell ref="AN384:AN387"/>
    <mergeCell ref="AO408:AO411"/>
    <mergeCell ref="AQ408:AQ412"/>
    <mergeCell ref="AR408:AR412"/>
    <mergeCell ref="B413:B418"/>
    <mergeCell ref="C413:C418"/>
    <mergeCell ref="AO413:AO428"/>
    <mergeCell ref="B419:B428"/>
    <mergeCell ref="C419:C423"/>
    <mergeCell ref="C424:C428"/>
    <mergeCell ref="B408:D411"/>
    <mergeCell ref="F408:AJ408"/>
    <mergeCell ref="AK408:AK412"/>
    <mergeCell ref="AL408:AL412"/>
    <mergeCell ref="AM408:AM412"/>
    <mergeCell ref="AN408:AN411"/>
    <mergeCell ref="AO432:AO435"/>
    <mergeCell ref="AQ432:AQ436"/>
    <mergeCell ref="AR432:AR436"/>
    <mergeCell ref="B437:B442"/>
    <mergeCell ref="C437:C442"/>
    <mergeCell ref="AO437:AO452"/>
    <mergeCell ref="B443:B452"/>
    <mergeCell ref="C443:C447"/>
    <mergeCell ref="C448:C452"/>
    <mergeCell ref="B432:D435"/>
    <mergeCell ref="F432:AJ432"/>
    <mergeCell ref="AK432:AK436"/>
    <mergeCell ref="AL432:AL436"/>
    <mergeCell ref="AM432:AM436"/>
    <mergeCell ref="AN432:AN435"/>
    <mergeCell ref="AO456:AO459"/>
    <mergeCell ref="AQ456:AQ460"/>
    <mergeCell ref="AR456:AR460"/>
    <mergeCell ref="B461:B466"/>
    <mergeCell ref="C461:C466"/>
    <mergeCell ref="AO461:AO476"/>
    <mergeCell ref="B467:B476"/>
    <mergeCell ref="C467:C471"/>
    <mergeCell ref="C472:C476"/>
    <mergeCell ref="B456:D459"/>
    <mergeCell ref="F456:AJ456"/>
    <mergeCell ref="AK456:AK460"/>
    <mergeCell ref="AL456:AL460"/>
    <mergeCell ref="AM456:AM460"/>
    <mergeCell ref="AN456:AN459"/>
    <mergeCell ref="AO480:AO483"/>
    <mergeCell ref="AQ480:AQ484"/>
    <mergeCell ref="AR480:AR484"/>
    <mergeCell ref="B485:B490"/>
    <mergeCell ref="C485:C490"/>
    <mergeCell ref="AO485:AO500"/>
    <mergeCell ref="B491:B500"/>
    <mergeCell ref="C491:C495"/>
    <mergeCell ref="C496:C500"/>
    <mergeCell ref="B480:D483"/>
    <mergeCell ref="F480:AJ480"/>
    <mergeCell ref="AK480:AK484"/>
    <mergeCell ref="AL480:AL484"/>
    <mergeCell ref="AM480:AM484"/>
    <mergeCell ref="AN480:AN483"/>
    <mergeCell ref="AO504:AO507"/>
    <mergeCell ref="AQ504:AQ508"/>
    <mergeCell ref="AR504:AR508"/>
    <mergeCell ref="B509:B514"/>
    <mergeCell ref="C509:C514"/>
    <mergeCell ref="AO509:AO524"/>
    <mergeCell ref="B515:B524"/>
    <mergeCell ref="C515:C519"/>
    <mergeCell ref="C520:C524"/>
    <mergeCell ref="B504:D507"/>
    <mergeCell ref="F504:AJ504"/>
    <mergeCell ref="AK504:AK508"/>
    <mergeCell ref="AL504:AL508"/>
    <mergeCell ref="AM504:AM508"/>
    <mergeCell ref="AN504:AN507"/>
    <mergeCell ref="AF530:AJ530"/>
    <mergeCell ref="G528:J528"/>
    <mergeCell ref="L528:O528"/>
    <mergeCell ref="Q528:T528"/>
    <mergeCell ref="V528:Y528"/>
    <mergeCell ref="AA528:AD528"/>
    <mergeCell ref="G530:J530"/>
    <mergeCell ref="L530:O530"/>
    <mergeCell ref="Q530:T530"/>
    <mergeCell ref="V530:Y530"/>
    <mergeCell ref="AA530:AD530"/>
  </mergeCells>
  <phoneticPr fontId="18"/>
  <conditionalFormatting sqref="D29:D34">
    <cfRule type="cellIs" dxfId="4145" priority="518" operator="equal">
      <formula>0</formula>
    </cfRule>
  </conditionalFormatting>
  <conditionalFormatting sqref="D36:D37">
    <cfRule type="cellIs" dxfId="4144" priority="517" operator="equal">
      <formula>0</formula>
    </cfRule>
  </conditionalFormatting>
  <conditionalFormatting sqref="D53:D58">
    <cfRule type="cellIs" dxfId="4143" priority="516" operator="equal">
      <formula>0</formula>
    </cfRule>
  </conditionalFormatting>
  <conditionalFormatting sqref="D60:D61">
    <cfRule type="cellIs" dxfId="4142" priority="515" operator="equal">
      <formula>0</formula>
    </cfRule>
  </conditionalFormatting>
  <conditionalFormatting sqref="D77:D82">
    <cfRule type="cellIs" dxfId="4141" priority="514" operator="equal">
      <formula>0</formula>
    </cfRule>
  </conditionalFormatting>
  <conditionalFormatting sqref="D84:D85">
    <cfRule type="cellIs" dxfId="4140" priority="513" operator="equal">
      <formula>0</formula>
    </cfRule>
  </conditionalFormatting>
  <conditionalFormatting sqref="D101:D106">
    <cfRule type="cellIs" dxfId="4139" priority="512" operator="equal">
      <formula>0</formula>
    </cfRule>
  </conditionalFormatting>
  <conditionalFormatting sqref="D108:D109">
    <cfRule type="cellIs" dxfId="4138" priority="511" operator="equal">
      <formula>0</formula>
    </cfRule>
  </conditionalFormatting>
  <conditionalFormatting sqref="D125:D130">
    <cfRule type="cellIs" dxfId="4137" priority="510" operator="equal">
      <formula>0</formula>
    </cfRule>
  </conditionalFormatting>
  <conditionalFormatting sqref="D132:D133">
    <cfRule type="cellIs" dxfId="4136" priority="509" operator="equal">
      <formula>0</formula>
    </cfRule>
  </conditionalFormatting>
  <conditionalFormatting sqref="D149:D154">
    <cfRule type="cellIs" dxfId="4135" priority="508" operator="equal">
      <formula>0</formula>
    </cfRule>
  </conditionalFormatting>
  <conditionalFormatting sqref="D156:D157">
    <cfRule type="cellIs" dxfId="4134" priority="507" operator="equal">
      <formula>0</formula>
    </cfRule>
  </conditionalFormatting>
  <conditionalFormatting sqref="D173:D178">
    <cfRule type="cellIs" dxfId="4133" priority="506" operator="equal">
      <formula>0</formula>
    </cfRule>
  </conditionalFormatting>
  <conditionalFormatting sqref="D180:D181">
    <cfRule type="cellIs" dxfId="4132" priority="505" operator="equal">
      <formula>0</formula>
    </cfRule>
  </conditionalFormatting>
  <conditionalFormatting sqref="D197:D202">
    <cfRule type="cellIs" dxfId="4131" priority="504" operator="equal">
      <formula>0</formula>
    </cfRule>
  </conditionalFormatting>
  <conditionalFormatting sqref="D204:D205">
    <cfRule type="cellIs" dxfId="4130" priority="503" operator="equal">
      <formula>0</formula>
    </cfRule>
  </conditionalFormatting>
  <conditionalFormatting sqref="D221:D226">
    <cfRule type="cellIs" dxfId="4129" priority="502" operator="equal">
      <formula>0</formula>
    </cfRule>
  </conditionalFormatting>
  <conditionalFormatting sqref="D228:D229">
    <cfRule type="cellIs" dxfId="4128" priority="501" operator="equal">
      <formula>0</formula>
    </cfRule>
  </conditionalFormatting>
  <conditionalFormatting sqref="D245:D250">
    <cfRule type="cellIs" dxfId="4127" priority="500" operator="equal">
      <formula>0</formula>
    </cfRule>
  </conditionalFormatting>
  <conditionalFormatting sqref="D252:D253">
    <cfRule type="cellIs" dxfId="4126" priority="499" operator="equal">
      <formula>0</formula>
    </cfRule>
  </conditionalFormatting>
  <conditionalFormatting sqref="D269:D274">
    <cfRule type="cellIs" dxfId="4125" priority="498" operator="equal">
      <formula>0</formula>
    </cfRule>
  </conditionalFormatting>
  <conditionalFormatting sqref="D276:D277">
    <cfRule type="cellIs" dxfId="4124" priority="497" operator="equal">
      <formula>0</formula>
    </cfRule>
  </conditionalFormatting>
  <conditionalFormatting sqref="D293:D298">
    <cfRule type="cellIs" dxfId="4123" priority="496" operator="equal">
      <formula>0</formula>
    </cfRule>
  </conditionalFormatting>
  <conditionalFormatting sqref="D300:D301">
    <cfRule type="cellIs" dxfId="4122" priority="495" operator="equal">
      <formula>0</formula>
    </cfRule>
  </conditionalFormatting>
  <conditionalFormatting sqref="D317:D322">
    <cfRule type="cellIs" dxfId="4121" priority="494" operator="equal">
      <formula>0</formula>
    </cfRule>
  </conditionalFormatting>
  <conditionalFormatting sqref="D324:D325">
    <cfRule type="cellIs" dxfId="4120" priority="493" operator="equal">
      <formula>0</formula>
    </cfRule>
  </conditionalFormatting>
  <conditionalFormatting sqref="D341:D346">
    <cfRule type="cellIs" dxfId="4119" priority="492" operator="equal">
      <formula>0</formula>
    </cfRule>
  </conditionalFormatting>
  <conditionalFormatting sqref="D348:D349">
    <cfRule type="cellIs" dxfId="4118" priority="491" operator="equal">
      <formula>0</formula>
    </cfRule>
  </conditionalFormatting>
  <conditionalFormatting sqref="D365:D370">
    <cfRule type="cellIs" dxfId="4117" priority="490" operator="equal">
      <formula>0</formula>
    </cfRule>
  </conditionalFormatting>
  <conditionalFormatting sqref="D372:D373">
    <cfRule type="cellIs" dxfId="4116" priority="489" operator="equal">
      <formula>0</formula>
    </cfRule>
  </conditionalFormatting>
  <conditionalFormatting sqref="D389:D394">
    <cfRule type="cellIs" dxfId="4115" priority="488" operator="equal">
      <formula>0</formula>
    </cfRule>
  </conditionalFormatting>
  <conditionalFormatting sqref="D396:D397">
    <cfRule type="cellIs" dxfId="4114" priority="487" operator="equal">
      <formula>0</formula>
    </cfRule>
  </conditionalFormatting>
  <conditionalFormatting sqref="D413:D418">
    <cfRule type="cellIs" dxfId="4113" priority="486" operator="equal">
      <formula>0</formula>
    </cfRule>
  </conditionalFormatting>
  <conditionalFormatting sqref="D420:D421">
    <cfRule type="cellIs" dxfId="4112" priority="485" operator="equal">
      <formula>0</formula>
    </cfRule>
  </conditionalFormatting>
  <conditionalFormatting sqref="D437:D442">
    <cfRule type="cellIs" dxfId="4111" priority="484" operator="equal">
      <formula>0</formula>
    </cfRule>
  </conditionalFormatting>
  <conditionalFormatting sqref="D444:D445">
    <cfRule type="cellIs" dxfId="4110" priority="483" operator="equal">
      <formula>0</formula>
    </cfRule>
  </conditionalFormatting>
  <conditionalFormatting sqref="D461:D466">
    <cfRule type="cellIs" dxfId="4109" priority="482" operator="equal">
      <formula>0</formula>
    </cfRule>
  </conditionalFormatting>
  <conditionalFormatting sqref="D468:D469">
    <cfRule type="cellIs" dxfId="4108" priority="481" operator="equal">
      <formula>0</formula>
    </cfRule>
  </conditionalFormatting>
  <conditionalFormatting sqref="D485:D490">
    <cfRule type="cellIs" dxfId="4107" priority="480" operator="equal">
      <formula>0</formula>
    </cfRule>
  </conditionalFormatting>
  <conditionalFormatting sqref="D492:D493">
    <cfRule type="cellIs" dxfId="4106" priority="479" operator="equal">
      <formula>0</formula>
    </cfRule>
  </conditionalFormatting>
  <conditionalFormatting sqref="D509:D514">
    <cfRule type="cellIs" dxfId="4105" priority="478" operator="equal">
      <formula>0</formula>
    </cfRule>
  </conditionalFormatting>
  <conditionalFormatting sqref="D516:D517">
    <cfRule type="cellIs" dxfId="4104" priority="477" operator="equal">
      <formula>0</formula>
    </cfRule>
  </conditionalFormatting>
  <conditionalFormatting sqref="F528 K528 P528 U528 Z528">
    <cfRule type="containsText" dxfId="4103" priority="417" operator="containsText" text="日">
      <formula>NOT(ISERROR(SEARCH("日",F528)))</formula>
    </cfRule>
    <cfRule type="containsText" dxfId="4102" priority="418" operator="containsText" text="土">
      <formula>NOT(ISERROR(SEARCH("土",F528)))</formula>
    </cfRule>
  </conditionalFormatting>
  <conditionalFormatting sqref="F528">
    <cfRule type="containsText" dxfId="4101" priority="410" operator="containsText" text="その他">
      <formula>NOT(ISERROR(SEARCH("その他",F528)))</formula>
    </cfRule>
    <cfRule type="containsText" dxfId="4100" priority="411" operator="containsText" text="冬休">
      <formula>NOT(ISERROR(SEARCH("冬休",F528)))</formula>
    </cfRule>
    <cfRule type="containsText" dxfId="4099" priority="413" operator="containsText" text="製作">
      <formula>NOT(ISERROR(SEARCH("製作",F528)))</formula>
    </cfRule>
    <cfRule type="containsText" dxfId="4098" priority="412" operator="containsText" text="夏休">
      <formula>NOT(ISERROR(SEARCH("夏休",F528)))</formula>
    </cfRule>
    <cfRule type="containsText" dxfId="4097" priority="416" operator="containsText" text="中止">
      <formula>NOT(ISERROR(SEARCH("中止",F528)))</formula>
    </cfRule>
    <cfRule type="containsText" dxfId="4096" priority="415" operator="containsText" text="中止,製作,夏休,冬休,その他">
      <formula>NOT(ISERROR(SEARCH("中止,製作,夏休,冬休,その他",F528)))</formula>
    </cfRule>
    <cfRule type="cellIs" dxfId="4095" priority="414" operator="equal">
      <formula>"中止,製作"</formula>
    </cfRule>
  </conditionalFormatting>
  <conditionalFormatting sqref="F530">
    <cfRule type="cellIs" dxfId="4094" priority="367" operator="equal">
      <formula>"休"</formula>
    </cfRule>
    <cfRule type="containsText" dxfId="4093" priority="366" operator="containsText" text="入,退">
      <formula>NOT(ISERROR(SEARCH("入,退",F530)))</formula>
    </cfRule>
    <cfRule type="containsText" dxfId="4092" priority="365" operator="containsText" text="入">
      <formula>NOT(ISERROR(SEARCH("入",F530)))</formula>
    </cfRule>
    <cfRule type="containsText" dxfId="4091" priority="364" operator="containsText" text="退">
      <formula>NOT(ISERROR(SEARCH("退",F530)))</formula>
    </cfRule>
    <cfRule type="containsText" dxfId="4090" priority="363" operator="containsText" text="外">
      <formula>NOT(ISERROR(SEARCH("外",F530)))</formula>
    </cfRule>
    <cfRule type="containsText" dxfId="4089" priority="362" operator="containsText" text="－">
      <formula>NOT(ISERROR(SEARCH("－",F530)))</formula>
    </cfRule>
  </conditionalFormatting>
  <conditionalFormatting sqref="F29:G34 V31:W32 H31:U33 V33:AJ33">
    <cfRule type="containsText" dxfId="4088" priority="429" operator="containsText" text="－">
      <formula>NOT(ISERROR(SEARCH("－",F29)))</formula>
    </cfRule>
  </conditionalFormatting>
  <conditionalFormatting sqref="F29:H30 K29:AJ30 F31:AJ34">
    <cfRule type="containsText" dxfId="4087" priority="430" operator="containsText" text="外">
      <formula>NOT(ISERROR(SEARCH("外",F29)))</formula>
    </cfRule>
    <cfRule type="containsText" dxfId="4086" priority="431" operator="containsText" text="退">
      <formula>NOT(ISERROR(SEARCH("退",F29)))</formula>
    </cfRule>
    <cfRule type="containsText" dxfId="4085" priority="432" operator="containsText" text="入">
      <formula>NOT(ISERROR(SEARCH("入",F29)))</formula>
    </cfRule>
    <cfRule type="containsText" dxfId="4084" priority="433" operator="containsText" text="入,退">
      <formula>NOT(ISERROR(SEARCH("入,退",F29)))</formula>
    </cfRule>
    <cfRule type="cellIs" dxfId="4083" priority="434" operator="equal">
      <formula>"休"</formula>
    </cfRule>
  </conditionalFormatting>
  <conditionalFormatting sqref="F60:I61">
    <cfRule type="containsText" dxfId="4082" priority="242" operator="containsText" text="退">
      <formula>NOT(ISERROR(SEARCH("退",F60)))</formula>
    </cfRule>
    <cfRule type="containsText" dxfId="4081" priority="243" operator="containsText" text="入">
      <formula>NOT(ISERROR(SEARCH("入",F60)))</formula>
    </cfRule>
    <cfRule type="containsText" dxfId="4080" priority="244" operator="containsText" text="入,退">
      <formula>NOT(ISERROR(SEARCH("入,退",F60)))</formula>
    </cfRule>
    <cfRule type="cellIs" dxfId="4079" priority="245" operator="equal">
      <formula>"休"</formula>
    </cfRule>
    <cfRule type="containsText" dxfId="4078" priority="246" operator="containsText" text="－">
      <formula>NOT(ISERROR(SEARCH("－",F60)))</formula>
    </cfRule>
  </conditionalFormatting>
  <conditionalFormatting sqref="F36:AI39">
    <cfRule type="containsText" dxfId="4077" priority="342" operator="containsText" text="入,退">
      <formula>NOT(ISERROR(SEARCH("入,退",F36)))</formula>
    </cfRule>
    <cfRule type="containsText" dxfId="4076" priority="340" operator="containsText" text="退">
      <formula>NOT(ISERROR(SEARCH("退",F36)))</formula>
    </cfRule>
    <cfRule type="containsText" dxfId="4075" priority="341" operator="containsText" text="入">
      <formula>NOT(ISERROR(SEARCH("入",F36)))</formula>
    </cfRule>
    <cfRule type="cellIs" dxfId="4074" priority="343" operator="equal">
      <formula>"休"</formula>
    </cfRule>
  </conditionalFormatting>
  <conditionalFormatting sqref="F38:AI39">
    <cfRule type="containsText" dxfId="4073" priority="339" operator="containsText" text="－">
      <formula>NOT(ISERROR(SEARCH("－",F38)))</formula>
    </cfRule>
  </conditionalFormatting>
  <conditionalFormatting sqref="F26:AJ27">
    <cfRule type="expression" dxfId="4072" priority="561">
      <formula>WEEKDAY(F$26)=7</formula>
    </cfRule>
    <cfRule type="expression" dxfId="4071" priority="562">
      <formula>WEEKDAY(F$26)=1</formula>
    </cfRule>
  </conditionalFormatting>
  <conditionalFormatting sqref="F28:AJ28">
    <cfRule type="containsText" dxfId="4070" priority="425" operator="containsText" text="中止">
      <formula>NOT(ISERROR(SEARCH("中止",F28)))</formula>
    </cfRule>
    <cfRule type="containsText" dxfId="4069" priority="422" operator="containsText" text="製作">
      <formula>NOT(ISERROR(SEARCH("製作",F28)))</formula>
    </cfRule>
    <cfRule type="containsText" dxfId="4068" priority="427" operator="containsText" text="土">
      <formula>NOT(ISERROR(SEARCH("土",F28)))</formula>
    </cfRule>
    <cfRule type="containsText" dxfId="4067" priority="426" operator="containsText" text="日">
      <formula>NOT(ISERROR(SEARCH("日",F28)))</formula>
    </cfRule>
    <cfRule type="containsText" dxfId="4066" priority="419" operator="containsText" text="その他">
      <formula>NOT(ISERROR(SEARCH("その他",F28)))</formula>
    </cfRule>
    <cfRule type="containsText" dxfId="4065" priority="424" operator="containsText" text="中止,製作,夏休,冬休,その他">
      <formula>NOT(ISERROR(SEARCH("中止,製作,夏休,冬休,その他",F28)))</formula>
    </cfRule>
    <cfRule type="cellIs" dxfId="4064" priority="423" operator="equal">
      <formula>"中止,製作"</formula>
    </cfRule>
    <cfRule type="containsText" dxfId="4063" priority="421" operator="containsText" text="夏休">
      <formula>NOT(ISERROR(SEARCH("夏休",F28)))</formula>
    </cfRule>
    <cfRule type="containsText" dxfId="4062" priority="420" operator="containsText" text="冬休">
      <formula>NOT(ISERROR(SEARCH("冬休",F28)))</formula>
    </cfRule>
  </conditionalFormatting>
  <conditionalFormatting sqref="F35:AJ35">
    <cfRule type="cellIs" dxfId="4061" priority="357" operator="equal">
      <formula>"中止,製作"</formula>
    </cfRule>
    <cfRule type="containsText" dxfId="4060" priority="356" operator="containsText" text="製作">
      <formula>NOT(ISERROR(SEARCH("製作",F35)))</formula>
    </cfRule>
    <cfRule type="containsText" dxfId="4059" priority="355" operator="containsText" text="夏休">
      <formula>NOT(ISERROR(SEARCH("夏休",F35)))</formula>
    </cfRule>
    <cfRule type="containsText" dxfId="4058" priority="354" operator="containsText" text="冬休">
      <formula>NOT(ISERROR(SEARCH("冬休",F35)))</formula>
    </cfRule>
    <cfRule type="containsText" dxfId="4057" priority="353" operator="containsText" text="その他">
      <formula>NOT(ISERROR(SEARCH("その他",F35)))</formula>
    </cfRule>
    <cfRule type="containsText" dxfId="4056" priority="358" operator="containsText" text="中止,製作,夏休,冬休,その他">
      <formula>NOT(ISERROR(SEARCH("中止,製作,夏休,冬休,その他",F35)))</formula>
    </cfRule>
    <cfRule type="containsText" dxfId="4055" priority="361" operator="containsText" text="土">
      <formula>NOT(ISERROR(SEARCH("土",F35)))</formula>
    </cfRule>
    <cfRule type="containsText" dxfId="4054" priority="360" operator="containsText" text="日">
      <formula>NOT(ISERROR(SEARCH("日",F35)))</formula>
    </cfRule>
    <cfRule type="containsText" dxfId="4053" priority="359" operator="containsText" text="中止">
      <formula>NOT(ISERROR(SEARCH("中止",F35)))</formula>
    </cfRule>
  </conditionalFormatting>
  <conditionalFormatting sqref="F36:AJ39">
    <cfRule type="containsText" dxfId="4052" priority="284" operator="containsText" text="外">
      <formula>NOT(ISERROR(SEARCH("外",F36)))</formula>
    </cfRule>
  </conditionalFormatting>
  <conditionalFormatting sqref="F40:AJ40">
    <cfRule type="containsText" dxfId="4051" priority="352" operator="containsText" text="土">
      <formula>NOT(ISERROR(SEARCH("土",F40)))</formula>
    </cfRule>
    <cfRule type="containsText" dxfId="4050" priority="351" operator="containsText" text="日">
      <formula>NOT(ISERROR(SEARCH("日",F40)))</formula>
    </cfRule>
    <cfRule type="containsText" dxfId="4049" priority="350" operator="containsText" text="中止">
      <formula>NOT(ISERROR(SEARCH("中止",F40)))</formula>
    </cfRule>
    <cfRule type="cellIs" dxfId="4048" priority="348" operator="equal">
      <formula>"中止,製作"</formula>
    </cfRule>
    <cfRule type="containsText" dxfId="4047" priority="347" operator="containsText" text="製作">
      <formula>NOT(ISERROR(SEARCH("製作",F40)))</formula>
    </cfRule>
    <cfRule type="containsText" dxfId="4046" priority="346" operator="containsText" text="夏休">
      <formula>NOT(ISERROR(SEARCH("夏休",F40)))</formula>
    </cfRule>
    <cfRule type="containsText" dxfId="4045" priority="345" operator="containsText" text="冬休">
      <formula>NOT(ISERROR(SEARCH("冬休",F40)))</formula>
    </cfRule>
    <cfRule type="containsText" dxfId="4044" priority="344" operator="containsText" text="その他">
      <formula>NOT(ISERROR(SEARCH("その他",F40)))</formula>
    </cfRule>
    <cfRule type="containsText" dxfId="4043" priority="349" operator="containsText" text="中止,製作,夏休,冬休,その他">
      <formula>NOT(ISERROR(SEARCH("中止,製作,夏休,冬休,その他",F40)))</formula>
    </cfRule>
  </conditionalFormatting>
  <conditionalFormatting sqref="F41:AJ44">
    <cfRule type="containsText" dxfId="4042" priority="334" operator="containsText" text="外">
      <formula>NOT(ISERROR(SEARCH("外",F41)))</formula>
    </cfRule>
    <cfRule type="containsText" dxfId="4041" priority="335" operator="containsText" text="退">
      <formula>NOT(ISERROR(SEARCH("退",F41)))</formula>
    </cfRule>
    <cfRule type="containsText" dxfId="4040" priority="336" operator="containsText" text="入">
      <formula>NOT(ISERROR(SEARCH("入",F41)))</formula>
    </cfRule>
    <cfRule type="containsText" dxfId="4039" priority="337" operator="containsText" text="入,退">
      <formula>NOT(ISERROR(SEARCH("入,退",F41)))</formula>
    </cfRule>
    <cfRule type="cellIs" dxfId="4038" priority="338" operator="equal">
      <formula>"休"</formula>
    </cfRule>
  </conditionalFormatting>
  <conditionalFormatting sqref="F50:AJ51">
    <cfRule type="expression" dxfId="4037" priority="559">
      <formula>WEEKDAY(F$50)=7</formula>
    </cfRule>
    <cfRule type="expression" dxfId="4036" priority="560">
      <formula>WEEKDAY(F$50)=1</formula>
    </cfRule>
  </conditionalFormatting>
  <conditionalFormatting sqref="F52:AJ52">
    <cfRule type="containsText" dxfId="4035" priority="327" operator="containsText" text="製作">
      <formula>NOT(ISERROR(SEARCH("製作",F52)))</formula>
    </cfRule>
    <cfRule type="cellIs" dxfId="4034" priority="328" operator="equal">
      <formula>"中止,製作"</formula>
    </cfRule>
    <cfRule type="containsText" dxfId="4033" priority="329" operator="containsText" text="中止,製作,夏休,冬休,その他">
      <formula>NOT(ISERROR(SEARCH("中止,製作,夏休,冬休,その他",F52)))</formula>
    </cfRule>
    <cfRule type="containsText" dxfId="4032" priority="330" operator="containsText" text="中止">
      <formula>NOT(ISERROR(SEARCH("中止",F52)))</formula>
    </cfRule>
    <cfRule type="containsText" dxfId="4031" priority="326" operator="containsText" text="夏休">
      <formula>NOT(ISERROR(SEARCH("夏休",F52)))</formula>
    </cfRule>
    <cfRule type="containsText" dxfId="4030" priority="332" operator="containsText" text="土">
      <formula>NOT(ISERROR(SEARCH("土",F52)))</formula>
    </cfRule>
    <cfRule type="containsText" dxfId="4029" priority="331" operator="containsText" text="日">
      <formula>NOT(ISERROR(SEARCH("日",F52)))</formula>
    </cfRule>
    <cfRule type="containsText" dxfId="4028" priority="324" operator="containsText" text="その他">
      <formula>NOT(ISERROR(SEARCH("その他",F52)))</formula>
    </cfRule>
    <cfRule type="containsText" dxfId="4027" priority="325" operator="containsText" text="冬休">
      <formula>NOT(ISERROR(SEARCH("冬休",F52)))</formula>
    </cfRule>
  </conditionalFormatting>
  <conditionalFormatting sqref="F53:AJ58">
    <cfRule type="containsText" dxfId="4026" priority="257" operator="containsText" text="入,退">
      <formula>NOT(ISERROR(SEARCH("入,退",F53)))</formula>
    </cfRule>
    <cfRule type="containsText" dxfId="4025" priority="256" operator="containsText" text="入">
      <formula>NOT(ISERROR(SEARCH("入",F53)))</formula>
    </cfRule>
    <cfRule type="cellIs" dxfId="4024" priority="258" operator="equal">
      <formula>"休"</formula>
    </cfRule>
    <cfRule type="containsText" dxfId="4023" priority="253" operator="containsText" text="－">
      <formula>NOT(ISERROR(SEARCH("－",F53)))</formula>
    </cfRule>
    <cfRule type="containsText" dxfId="4022" priority="254" operator="containsText" text="外">
      <formula>NOT(ISERROR(SEARCH("外",F53)))</formula>
    </cfRule>
    <cfRule type="containsText" dxfId="4021" priority="255" operator="containsText" text="退">
      <formula>NOT(ISERROR(SEARCH("退",F53)))</formula>
    </cfRule>
  </conditionalFormatting>
  <conditionalFormatting sqref="F59:AJ59">
    <cfRule type="containsText" dxfId="4020" priority="279" operator="containsText" text="中止,製作,夏休,冬休,その他">
      <formula>NOT(ISERROR(SEARCH("中止,製作,夏休,冬休,その他",F59)))</formula>
    </cfRule>
    <cfRule type="containsText" dxfId="4019" priority="280" operator="containsText" text="中止">
      <formula>NOT(ISERROR(SEARCH("中止",F59)))</formula>
    </cfRule>
    <cfRule type="containsText" dxfId="4018" priority="281" operator="containsText" text="日">
      <formula>NOT(ISERROR(SEARCH("日",F59)))</formula>
    </cfRule>
    <cfRule type="containsText" dxfId="4017" priority="282" operator="containsText" text="土">
      <formula>NOT(ISERROR(SEARCH("土",F59)))</formula>
    </cfRule>
    <cfRule type="containsText" dxfId="4016" priority="274" operator="containsText" text="その他">
      <formula>NOT(ISERROR(SEARCH("その他",F59)))</formula>
    </cfRule>
    <cfRule type="containsText" dxfId="4015" priority="275" operator="containsText" text="冬休">
      <formula>NOT(ISERROR(SEARCH("冬休",F59)))</formula>
    </cfRule>
    <cfRule type="containsText" dxfId="4014" priority="276" operator="containsText" text="夏休">
      <formula>NOT(ISERROR(SEARCH("夏休",F59)))</formula>
    </cfRule>
    <cfRule type="containsText" dxfId="4013" priority="277" operator="containsText" text="製作">
      <formula>NOT(ISERROR(SEARCH("製作",F59)))</formula>
    </cfRule>
    <cfRule type="cellIs" dxfId="4012" priority="278" operator="equal">
      <formula>"中止,製作"</formula>
    </cfRule>
  </conditionalFormatting>
  <conditionalFormatting sqref="F60:AJ63">
    <cfRule type="containsText" dxfId="4011" priority="241" operator="containsText" text="外">
      <formula>NOT(ISERROR(SEARCH("外",F60)))</formula>
    </cfRule>
  </conditionalFormatting>
  <conditionalFormatting sqref="F62:AJ63">
    <cfRule type="containsText" dxfId="4010" priority="262" operator="containsText" text="入">
      <formula>NOT(ISERROR(SEARCH("入",F62)))</formula>
    </cfRule>
    <cfRule type="containsText" dxfId="4009" priority="260" operator="containsText" text="－">
      <formula>NOT(ISERROR(SEARCH("－",F62)))</formula>
    </cfRule>
    <cfRule type="containsText" dxfId="4008" priority="261" operator="containsText" text="退">
      <formula>NOT(ISERROR(SEARCH("退",F62)))</formula>
    </cfRule>
    <cfRule type="containsText" dxfId="4007" priority="263" operator="containsText" text="入,退">
      <formula>NOT(ISERROR(SEARCH("入,退",F62)))</formula>
    </cfRule>
    <cfRule type="cellIs" dxfId="4006" priority="264" operator="equal">
      <formula>"休"</formula>
    </cfRule>
  </conditionalFormatting>
  <conditionalFormatting sqref="F64:AJ64">
    <cfRule type="containsText" dxfId="4005" priority="266" operator="containsText" text="冬休">
      <formula>NOT(ISERROR(SEARCH("冬休",F64)))</formula>
    </cfRule>
    <cfRule type="containsText" dxfId="4004" priority="267" operator="containsText" text="夏休">
      <formula>NOT(ISERROR(SEARCH("夏休",F64)))</formula>
    </cfRule>
    <cfRule type="containsText" dxfId="4003" priority="268" operator="containsText" text="製作">
      <formula>NOT(ISERROR(SEARCH("製作",F64)))</formula>
    </cfRule>
    <cfRule type="cellIs" dxfId="4002" priority="269" operator="equal">
      <formula>"中止,製作"</formula>
    </cfRule>
    <cfRule type="containsText" dxfId="4001" priority="270" operator="containsText" text="中止,製作,夏休,冬休,その他">
      <formula>NOT(ISERROR(SEARCH("中止,製作,夏休,冬休,その他",F64)))</formula>
    </cfRule>
    <cfRule type="containsText" dxfId="4000" priority="273" operator="containsText" text="土">
      <formula>NOT(ISERROR(SEARCH("土",F64)))</formula>
    </cfRule>
    <cfRule type="containsText" dxfId="3999" priority="271" operator="containsText" text="中止">
      <formula>NOT(ISERROR(SEARCH("中止",F64)))</formula>
    </cfRule>
    <cfRule type="containsText" dxfId="3998" priority="272" operator="containsText" text="日">
      <formula>NOT(ISERROR(SEARCH("日",F64)))</formula>
    </cfRule>
    <cfRule type="containsText" dxfId="3997" priority="265" operator="containsText" text="その他">
      <formula>NOT(ISERROR(SEARCH("その他",F64)))</formula>
    </cfRule>
  </conditionalFormatting>
  <conditionalFormatting sqref="F65:AJ68">
    <cfRule type="cellIs" dxfId="3996" priority="201" operator="equal">
      <formula>"休"</formula>
    </cfRule>
    <cfRule type="containsText" dxfId="3995" priority="200" operator="containsText" text="入,退">
      <formula>NOT(ISERROR(SEARCH("入,退",F65)))</formula>
    </cfRule>
    <cfRule type="containsText" dxfId="3994" priority="199" operator="containsText" text="入">
      <formula>NOT(ISERROR(SEARCH("入",F65)))</formula>
    </cfRule>
    <cfRule type="containsText" dxfId="3993" priority="198" operator="containsText" text="退">
      <formula>NOT(ISERROR(SEARCH("退",F65)))</formula>
    </cfRule>
    <cfRule type="containsText" dxfId="3992" priority="197" operator="containsText" text="外">
      <formula>NOT(ISERROR(SEARCH("外",F65)))</formula>
    </cfRule>
  </conditionalFormatting>
  <conditionalFormatting sqref="F65:AJ69">
    <cfRule type="containsText" dxfId="3991" priority="196" operator="containsText" text="－">
      <formula>NOT(ISERROR(SEARCH("－",F65)))</formula>
    </cfRule>
  </conditionalFormatting>
  <conditionalFormatting sqref="F74:AJ75">
    <cfRule type="expression" dxfId="3990" priority="557">
      <formula>WEEKDAY(F$74)=7</formula>
    </cfRule>
    <cfRule type="expression" dxfId="3989" priority="558">
      <formula>WEEKDAY(F$74)=1</formula>
    </cfRule>
  </conditionalFormatting>
  <conditionalFormatting sqref="F76:AJ76">
    <cfRule type="containsText" dxfId="3988" priority="316" operator="containsText" text="中止">
      <formula>NOT(ISERROR(SEARCH("中止",F76)))</formula>
    </cfRule>
    <cfRule type="containsText" dxfId="3987" priority="317" operator="containsText" text="日">
      <formula>NOT(ISERROR(SEARCH("日",F76)))</formula>
    </cfRule>
    <cfRule type="containsText" dxfId="3986" priority="310" operator="containsText" text="その他">
      <formula>NOT(ISERROR(SEARCH("その他",F76)))</formula>
    </cfRule>
    <cfRule type="containsText" dxfId="3985" priority="318" operator="containsText" text="土">
      <formula>NOT(ISERROR(SEARCH("土",F76)))</formula>
    </cfRule>
    <cfRule type="containsText" dxfId="3984" priority="311" operator="containsText" text="冬休">
      <formula>NOT(ISERROR(SEARCH("冬休",F76)))</formula>
    </cfRule>
    <cfRule type="containsText" dxfId="3983" priority="312" operator="containsText" text="夏休">
      <formula>NOT(ISERROR(SEARCH("夏休",F76)))</formula>
    </cfRule>
    <cfRule type="containsText" dxfId="3982" priority="313" operator="containsText" text="製作">
      <formula>NOT(ISERROR(SEARCH("製作",F76)))</formula>
    </cfRule>
    <cfRule type="cellIs" dxfId="3981" priority="314" operator="equal">
      <formula>"中止,製作"</formula>
    </cfRule>
    <cfRule type="containsText" dxfId="3980" priority="315" operator="containsText" text="中止,製作,夏休,冬休,その他">
      <formula>NOT(ISERROR(SEARCH("中止,製作,夏休,冬休,その他",F76)))</formula>
    </cfRule>
  </conditionalFormatting>
  <conditionalFormatting sqref="F77:AJ82">
    <cfRule type="containsText" dxfId="3979" priority="247" operator="containsText" text="－">
      <formula>NOT(ISERROR(SEARCH("－",F77)))</formula>
    </cfRule>
    <cfRule type="containsText" dxfId="3978" priority="248" operator="containsText" text="外">
      <formula>NOT(ISERROR(SEARCH("外",F77)))</formula>
    </cfRule>
    <cfRule type="containsText" dxfId="3977" priority="251" operator="containsText" text="入,退">
      <formula>NOT(ISERROR(SEARCH("入,退",F77)))</formula>
    </cfRule>
    <cfRule type="containsText" dxfId="3976" priority="250" operator="containsText" text="入">
      <formula>NOT(ISERROR(SEARCH("入",F77)))</formula>
    </cfRule>
    <cfRule type="cellIs" dxfId="3975" priority="252" operator="equal">
      <formula>"休"</formula>
    </cfRule>
    <cfRule type="containsText" dxfId="3974" priority="249" operator="containsText" text="退">
      <formula>NOT(ISERROR(SEARCH("退",F77)))</formula>
    </cfRule>
  </conditionalFormatting>
  <conditionalFormatting sqref="F83:AJ83">
    <cfRule type="containsText" dxfId="3973" priority="308" operator="containsText" text="日">
      <formula>NOT(ISERROR(SEARCH("日",F83)))</formula>
    </cfRule>
    <cfRule type="containsText" dxfId="3972" priority="307" operator="containsText" text="中止">
      <formula>NOT(ISERROR(SEARCH("中止",F83)))</formula>
    </cfRule>
    <cfRule type="containsText" dxfId="3971" priority="306" operator="containsText" text="中止,製作,夏休,冬休,その他">
      <formula>NOT(ISERROR(SEARCH("中止,製作,夏休,冬休,その他",F83)))</formula>
    </cfRule>
    <cfRule type="cellIs" dxfId="3970" priority="305" operator="equal">
      <formula>"中止,製作"</formula>
    </cfRule>
    <cfRule type="containsText" dxfId="3969" priority="309" operator="containsText" text="土">
      <formula>NOT(ISERROR(SEARCH("土",F83)))</formula>
    </cfRule>
    <cfRule type="containsText" dxfId="3968" priority="303" operator="containsText" text="夏休">
      <formula>NOT(ISERROR(SEARCH("夏休",F83)))</formula>
    </cfRule>
    <cfRule type="containsText" dxfId="3967" priority="301" operator="containsText" text="その他">
      <formula>NOT(ISERROR(SEARCH("その他",F83)))</formula>
    </cfRule>
    <cfRule type="containsText" dxfId="3966" priority="304" operator="containsText" text="製作">
      <formula>NOT(ISERROR(SEARCH("製作",F83)))</formula>
    </cfRule>
    <cfRule type="containsText" dxfId="3965" priority="302" operator="containsText" text="冬休">
      <formula>NOT(ISERROR(SEARCH("冬休",F83)))</formula>
    </cfRule>
  </conditionalFormatting>
  <conditionalFormatting sqref="F84:AJ87">
    <cfRule type="containsText" dxfId="3964" priority="299" operator="containsText" text="入,退">
      <formula>NOT(ISERROR(SEARCH("入,退",F84)))</formula>
    </cfRule>
    <cfRule type="containsText" dxfId="3963" priority="298" operator="containsText" text="入">
      <formula>NOT(ISERROR(SEARCH("入",F84)))</formula>
    </cfRule>
    <cfRule type="containsText" dxfId="3962" priority="297" operator="containsText" text="退">
      <formula>NOT(ISERROR(SEARCH("退",F84)))</formula>
    </cfRule>
    <cfRule type="containsText" dxfId="3961" priority="296" operator="containsText" text="外">
      <formula>NOT(ISERROR(SEARCH("外",F84)))</formula>
    </cfRule>
    <cfRule type="containsText" dxfId="3960" priority="295" operator="containsText" text="－">
      <formula>NOT(ISERROR(SEARCH("－",F84)))</formula>
    </cfRule>
    <cfRule type="cellIs" dxfId="3959" priority="300" operator="equal">
      <formula>"休"</formula>
    </cfRule>
  </conditionalFormatting>
  <conditionalFormatting sqref="F88:AJ88">
    <cfRule type="containsText" dxfId="3958" priority="194" operator="containsText" text="日">
      <formula>NOT(ISERROR(SEARCH("日",F88)))</formula>
    </cfRule>
    <cfRule type="containsText" dxfId="3957" priority="193" operator="containsText" text="中止">
      <formula>NOT(ISERROR(SEARCH("中止",F88)))</formula>
    </cfRule>
    <cfRule type="containsText" dxfId="3956" priority="192" operator="containsText" text="中止,製作,夏休,冬休,その他">
      <formula>NOT(ISERROR(SEARCH("中止,製作,夏休,冬休,その他",F88)))</formula>
    </cfRule>
    <cfRule type="cellIs" dxfId="3955" priority="191" operator="equal">
      <formula>"中止,製作"</formula>
    </cfRule>
    <cfRule type="containsText" dxfId="3954" priority="190" operator="containsText" text="製作">
      <formula>NOT(ISERROR(SEARCH("製作",F88)))</formula>
    </cfRule>
    <cfRule type="containsText" dxfId="3953" priority="188" operator="containsText" text="冬休">
      <formula>NOT(ISERROR(SEARCH("冬休",F88)))</formula>
    </cfRule>
    <cfRule type="containsText" dxfId="3952" priority="187" operator="containsText" text="その他">
      <formula>NOT(ISERROR(SEARCH("その他",F88)))</formula>
    </cfRule>
    <cfRule type="containsText" dxfId="3951" priority="189" operator="containsText" text="夏休">
      <formula>NOT(ISERROR(SEARCH("夏休",F88)))</formula>
    </cfRule>
    <cfRule type="containsText" dxfId="3950" priority="195" operator="containsText" text="土">
      <formula>NOT(ISERROR(SEARCH("土",F88)))</formula>
    </cfRule>
  </conditionalFormatting>
  <conditionalFormatting sqref="F89:AJ92">
    <cfRule type="cellIs" dxfId="3949" priority="294" operator="equal">
      <formula>"休"</formula>
    </cfRule>
    <cfRule type="containsText" dxfId="3948" priority="293" operator="containsText" text="入,退">
      <formula>NOT(ISERROR(SEARCH("入,退",F89)))</formula>
    </cfRule>
    <cfRule type="containsText" dxfId="3947" priority="292" operator="containsText" text="入">
      <formula>NOT(ISERROR(SEARCH("入",F89)))</formula>
    </cfRule>
    <cfRule type="containsText" dxfId="3946" priority="291" operator="containsText" text="退">
      <formula>NOT(ISERROR(SEARCH("退",F89)))</formula>
    </cfRule>
    <cfRule type="containsText" dxfId="3945" priority="290" operator="containsText" text="外">
      <formula>NOT(ISERROR(SEARCH("外",F89)))</formula>
    </cfRule>
  </conditionalFormatting>
  <conditionalFormatting sqref="F89:AJ93">
    <cfRule type="containsText" dxfId="3944" priority="289" operator="containsText" text="－">
      <formula>NOT(ISERROR(SEARCH("－",F89)))</formula>
    </cfRule>
  </conditionalFormatting>
  <conditionalFormatting sqref="F98:AJ99">
    <cfRule type="expression" dxfId="3943" priority="555">
      <formula>WEEKDAY(F$98)=7</formula>
    </cfRule>
    <cfRule type="expression" dxfId="3942" priority="556">
      <formula>WEEKDAY(F$98)=1</formula>
    </cfRule>
  </conditionalFormatting>
  <conditionalFormatting sqref="F100:AJ100">
    <cfRule type="containsText" dxfId="3941" priority="237" operator="containsText" text="中止,製作,夏休,冬休,その他">
      <formula>NOT(ISERROR(SEARCH("中止,製作,夏休,冬休,その他",F100)))</formula>
    </cfRule>
    <cfRule type="containsText" dxfId="3940" priority="240" operator="containsText" text="土">
      <formula>NOT(ISERROR(SEARCH("土",F100)))</formula>
    </cfRule>
    <cfRule type="containsText" dxfId="3939" priority="239" operator="containsText" text="日">
      <formula>NOT(ISERROR(SEARCH("日",F100)))</formula>
    </cfRule>
    <cfRule type="containsText" dxfId="3938" priority="238" operator="containsText" text="中止">
      <formula>NOT(ISERROR(SEARCH("中止",F100)))</formula>
    </cfRule>
    <cfRule type="containsText" dxfId="3937" priority="232" operator="containsText" text="その他">
      <formula>NOT(ISERROR(SEARCH("その他",F100)))</formula>
    </cfRule>
    <cfRule type="containsText" dxfId="3936" priority="233" operator="containsText" text="冬休">
      <formula>NOT(ISERROR(SEARCH("冬休",F100)))</formula>
    </cfRule>
    <cfRule type="containsText" dxfId="3935" priority="234" operator="containsText" text="夏休">
      <formula>NOT(ISERROR(SEARCH("夏休",F100)))</formula>
    </cfRule>
    <cfRule type="containsText" dxfId="3934" priority="235" operator="containsText" text="製作">
      <formula>NOT(ISERROR(SEARCH("製作",F100)))</formula>
    </cfRule>
    <cfRule type="cellIs" dxfId="3933" priority="236" operator="equal">
      <formula>"中止,製作"</formula>
    </cfRule>
  </conditionalFormatting>
  <conditionalFormatting sqref="F101:AJ106">
    <cfRule type="containsText" dxfId="3932" priority="182" operator="containsText" text="外">
      <formula>NOT(ISERROR(SEARCH("外",F101)))</formula>
    </cfRule>
    <cfRule type="containsText" dxfId="3931" priority="181" operator="containsText" text="－">
      <formula>NOT(ISERROR(SEARCH("－",F101)))</formula>
    </cfRule>
    <cfRule type="cellIs" dxfId="3930" priority="186" operator="equal">
      <formula>"休"</formula>
    </cfRule>
    <cfRule type="containsText" dxfId="3929" priority="185" operator="containsText" text="入,退">
      <formula>NOT(ISERROR(SEARCH("入,退",F101)))</formula>
    </cfRule>
    <cfRule type="containsText" dxfId="3928" priority="184" operator="containsText" text="入">
      <formula>NOT(ISERROR(SEARCH("入",F101)))</formula>
    </cfRule>
    <cfRule type="containsText" dxfId="3927" priority="183" operator="containsText" text="退">
      <formula>NOT(ISERROR(SEARCH("退",F101)))</formula>
    </cfRule>
  </conditionalFormatting>
  <conditionalFormatting sqref="F107:AJ107">
    <cfRule type="containsText" dxfId="3926" priority="228" operator="containsText" text="中止,製作,夏休,冬休,その他">
      <formula>NOT(ISERROR(SEARCH("中止,製作,夏休,冬休,その他",F107)))</formula>
    </cfRule>
    <cfRule type="containsText" dxfId="3925" priority="229" operator="containsText" text="中止">
      <formula>NOT(ISERROR(SEARCH("中止",F107)))</formula>
    </cfRule>
    <cfRule type="containsText" dxfId="3924" priority="230" operator="containsText" text="日">
      <formula>NOT(ISERROR(SEARCH("日",F107)))</formula>
    </cfRule>
    <cfRule type="containsText" dxfId="3923" priority="231" operator="containsText" text="土">
      <formula>NOT(ISERROR(SEARCH("土",F107)))</formula>
    </cfRule>
    <cfRule type="cellIs" dxfId="3922" priority="227" operator="equal">
      <formula>"中止,製作"</formula>
    </cfRule>
    <cfRule type="containsText" dxfId="3921" priority="226" operator="containsText" text="製作">
      <formula>NOT(ISERROR(SEARCH("製作",F107)))</formula>
    </cfRule>
    <cfRule type="containsText" dxfId="3920" priority="225" operator="containsText" text="夏休">
      <formula>NOT(ISERROR(SEARCH("夏休",F107)))</formula>
    </cfRule>
    <cfRule type="containsText" dxfId="3919" priority="224" operator="containsText" text="冬休">
      <formula>NOT(ISERROR(SEARCH("冬休",F107)))</formula>
    </cfRule>
    <cfRule type="containsText" dxfId="3918" priority="223" operator="containsText" text="その他">
      <formula>NOT(ISERROR(SEARCH("その他",F107)))</formula>
    </cfRule>
  </conditionalFormatting>
  <conditionalFormatting sqref="F108:AJ111">
    <cfRule type="cellIs" dxfId="3917" priority="213" operator="equal">
      <formula>"休"</formula>
    </cfRule>
    <cfRule type="containsText" dxfId="3916" priority="211" operator="containsText" text="入">
      <formula>NOT(ISERROR(SEARCH("入",F108)))</formula>
    </cfRule>
    <cfRule type="containsText" dxfId="3915" priority="210" operator="containsText" text="退">
      <formula>NOT(ISERROR(SEARCH("退",F108)))</formula>
    </cfRule>
    <cfRule type="containsText" dxfId="3914" priority="209" operator="containsText" text="外">
      <formula>NOT(ISERROR(SEARCH("外",F108)))</formula>
    </cfRule>
    <cfRule type="containsText" dxfId="3913" priority="208" operator="containsText" text="－">
      <formula>NOT(ISERROR(SEARCH("－",F108)))</formula>
    </cfRule>
    <cfRule type="containsText" dxfId="3912" priority="212" operator="containsText" text="入,退">
      <formula>NOT(ISERROR(SEARCH("入,退",F108)))</formula>
    </cfRule>
  </conditionalFormatting>
  <conditionalFormatting sqref="F112:AJ112">
    <cfRule type="containsText" dxfId="3911" priority="214" operator="containsText" text="その他">
      <formula>NOT(ISERROR(SEARCH("その他",F112)))</formula>
    </cfRule>
    <cfRule type="containsText" dxfId="3910" priority="220" operator="containsText" text="中止">
      <formula>NOT(ISERROR(SEARCH("中止",F112)))</formula>
    </cfRule>
    <cfRule type="cellIs" dxfId="3909" priority="218" operator="equal">
      <formula>"中止,製作"</formula>
    </cfRule>
    <cfRule type="containsText" dxfId="3908" priority="222" operator="containsText" text="土">
      <formula>NOT(ISERROR(SEARCH("土",F112)))</formula>
    </cfRule>
    <cfRule type="containsText" dxfId="3907" priority="221" operator="containsText" text="日">
      <formula>NOT(ISERROR(SEARCH("日",F112)))</formula>
    </cfRule>
    <cfRule type="containsText" dxfId="3906" priority="215" operator="containsText" text="冬休">
      <formula>NOT(ISERROR(SEARCH("冬休",F112)))</formula>
    </cfRule>
    <cfRule type="containsText" dxfId="3905" priority="216" operator="containsText" text="夏休">
      <formula>NOT(ISERROR(SEARCH("夏休",F112)))</formula>
    </cfRule>
    <cfRule type="containsText" dxfId="3904" priority="217" operator="containsText" text="製作">
      <formula>NOT(ISERROR(SEARCH("製作",F112)))</formula>
    </cfRule>
    <cfRule type="containsText" dxfId="3903" priority="219" operator="containsText" text="中止,製作,夏休,冬休,その他">
      <formula>NOT(ISERROR(SEARCH("中止,製作,夏休,冬休,その他",F112)))</formula>
    </cfRule>
  </conditionalFormatting>
  <conditionalFormatting sqref="F113:AJ116">
    <cfRule type="containsText" dxfId="3902" priority="203" operator="containsText" text="外">
      <formula>NOT(ISERROR(SEARCH("外",F113)))</formula>
    </cfRule>
    <cfRule type="containsText" dxfId="3901" priority="204" operator="containsText" text="退">
      <formula>NOT(ISERROR(SEARCH("退",F113)))</formula>
    </cfRule>
    <cfRule type="containsText" dxfId="3900" priority="205" operator="containsText" text="入">
      <formula>NOT(ISERROR(SEARCH("入",F113)))</formula>
    </cfRule>
    <cfRule type="containsText" dxfId="3899" priority="206" operator="containsText" text="入,退">
      <formula>NOT(ISERROR(SEARCH("入,退",F113)))</formula>
    </cfRule>
    <cfRule type="cellIs" dxfId="3898" priority="207" operator="equal">
      <formula>"休"</formula>
    </cfRule>
  </conditionalFormatting>
  <conditionalFormatting sqref="F113:AJ117">
    <cfRule type="containsText" dxfId="3897" priority="202" operator="containsText" text="－">
      <formula>NOT(ISERROR(SEARCH("－",F113)))</formula>
    </cfRule>
  </conditionalFormatting>
  <conditionalFormatting sqref="F122:AJ123">
    <cfRule type="expression" dxfId="3896" priority="554">
      <formula>WEEKDAY(F$122)=1</formula>
    </cfRule>
    <cfRule type="expression" dxfId="3895" priority="553">
      <formula>WEEKDAY(F$122)=7</formula>
    </cfRule>
  </conditionalFormatting>
  <conditionalFormatting sqref="F124:AJ124">
    <cfRule type="cellIs" dxfId="3894" priority="176" operator="equal">
      <formula>"中止,製作"</formula>
    </cfRule>
    <cfRule type="containsText" dxfId="3893" priority="175" operator="containsText" text="製作">
      <formula>NOT(ISERROR(SEARCH("製作",F124)))</formula>
    </cfRule>
    <cfRule type="containsText" dxfId="3892" priority="174" operator="containsText" text="夏休">
      <formula>NOT(ISERROR(SEARCH("夏休",F124)))</formula>
    </cfRule>
    <cfRule type="containsText" dxfId="3891" priority="173" operator="containsText" text="冬休">
      <formula>NOT(ISERROR(SEARCH("冬休",F124)))</formula>
    </cfRule>
    <cfRule type="containsText" dxfId="3890" priority="172" operator="containsText" text="その他">
      <formula>NOT(ISERROR(SEARCH("その他",F124)))</formula>
    </cfRule>
    <cfRule type="containsText" dxfId="3889" priority="178" operator="containsText" text="中止">
      <formula>NOT(ISERROR(SEARCH("中止",F124)))</formula>
    </cfRule>
    <cfRule type="containsText" dxfId="3888" priority="179" operator="containsText" text="日">
      <formula>NOT(ISERROR(SEARCH("日",F124)))</formula>
    </cfRule>
    <cfRule type="containsText" dxfId="3887" priority="177" operator="containsText" text="中止,製作,夏休,冬休,その他">
      <formula>NOT(ISERROR(SEARCH("中止,製作,夏休,冬休,その他",F124)))</formula>
    </cfRule>
    <cfRule type="containsText" dxfId="3886" priority="180" operator="containsText" text="土">
      <formula>NOT(ISERROR(SEARCH("土",F124)))</formula>
    </cfRule>
  </conditionalFormatting>
  <conditionalFormatting sqref="F125:AJ130">
    <cfRule type="cellIs" dxfId="3885" priority="141" operator="equal">
      <formula>"休"</formula>
    </cfRule>
    <cfRule type="containsText" dxfId="3884" priority="136" operator="containsText" text="－">
      <formula>NOT(ISERROR(SEARCH("－",F125)))</formula>
    </cfRule>
    <cfRule type="containsText" dxfId="3883" priority="137" operator="containsText" text="外">
      <formula>NOT(ISERROR(SEARCH("外",F125)))</formula>
    </cfRule>
    <cfRule type="containsText" dxfId="3882" priority="138" operator="containsText" text="退">
      <formula>NOT(ISERROR(SEARCH("退",F125)))</formula>
    </cfRule>
    <cfRule type="containsText" dxfId="3881" priority="139" operator="containsText" text="入">
      <formula>NOT(ISERROR(SEARCH("入",F125)))</formula>
    </cfRule>
    <cfRule type="containsText" dxfId="3880" priority="140" operator="containsText" text="入,退">
      <formula>NOT(ISERROR(SEARCH("入,退",F125)))</formula>
    </cfRule>
  </conditionalFormatting>
  <conditionalFormatting sqref="F131:AJ131">
    <cfRule type="containsText" dxfId="3879" priority="163" operator="containsText" text="その他">
      <formula>NOT(ISERROR(SEARCH("その他",F131)))</formula>
    </cfRule>
    <cfRule type="containsText" dxfId="3878" priority="170" operator="containsText" text="日">
      <formula>NOT(ISERROR(SEARCH("日",F131)))</formula>
    </cfRule>
    <cfRule type="containsText" dxfId="3877" priority="169" operator="containsText" text="中止">
      <formula>NOT(ISERROR(SEARCH("中止",F131)))</formula>
    </cfRule>
    <cfRule type="containsText" dxfId="3876" priority="168" operator="containsText" text="中止,製作,夏休,冬休,その他">
      <formula>NOT(ISERROR(SEARCH("中止,製作,夏休,冬休,その他",F131)))</formula>
    </cfRule>
    <cfRule type="cellIs" dxfId="3875" priority="167" operator="equal">
      <formula>"中止,製作"</formula>
    </cfRule>
    <cfRule type="containsText" dxfId="3874" priority="166" operator="containsText" text="製作">
      <formula>NOT(ISERROR(SEARCH("製作",F131)))</formula>
    </cfRule>
    <cfRule type="containsText" dxfId="3873" priority="165" operator="containsText" text="夏休">
      <formula>NOT(ISERROR(SEARCH("夏休",F131)))</formula>
    </cfRule>
    <cfRule type="containsText" dxfId="3872" priority="171" operator="containsText" text="土">
      <formula>NOT(ISERROR(SEARCH("土",F131)))</formula>
    </cfRule>
    <cfRule type="containsText" dxfId="3871" priority="164" operator="containsText" text="冬休">
      <formula>NOT(ISERROR(SEARCH("冬休",F131)))</formula>
    </cfRule>
  </conditionalFormatting>
  <conditionalFormatting sqref="F132:AJ135">
    <cfRule type="containsText" dxfId="3870" priority="149" operator="containsText" text="外">
      <formula>NOT(ISERROR(SEARCH("外",F132)))</formula>
    </cfRule>
    <cfRule type="containsText" dxfId="3869" priority="150" operator="containsText" text="退">
      <formula>NOT(ISERROR(SEARCH("退",F132)))</formula>
    </cfRule>
    <cfRule type="cellIs" dxfId="3868" priority="153" operator="equal">
      <formula>"休"</formula>
    </cfRule>
    <cfRule type="containsText" dxfId="3867" priority="152" operator="containsText" text="入,退">
      <formula>NOT(ISERROR(SEARCH("入,退",F132)))</formula>
    </cfRule>
    <cfRule type="containsText" dxfId="3866" priority="151" operator="containsText" text="入">
      <formula>NOT(ISERROR(SEARCH("入",F132)))</formula>
    </cfRule>
    <cfRule type="containsText" dxfId="3865" priority="148" operator="containsText" text="－">
      <formula>NOT(ISERROR(SEARCH("－",F132)))</formula>
    </cfRule>
  </conditionalFormatting>
  <conditionalFormatting sqref="F136:AJ136">
    <cfRule type="containsText" dxfId="3864" priority="160" operator="containsText" text="中止">
      <formula>NOT(ISERROR(SEARCH("中止",F136)))</formula>
    </cfRule>
    <cfRule type="containsText" dxfId="3863" priority="161" operator="containsText" text="日">
      <formula>NOT(ISERROR(SEARCH("日",F136)))</formula>
    </cfRule>
    <cfRule type="containsText" dxfId="3862" priority="159" operator="containsText" text="中止,製作,夏休,冬休,その他">
      <formula>NOT(ISERROR(SEARCH("中止,製作,夏休,冬休,その他",F136)))</formula>
    </cfRule>
    <cfRule type="cellIs" dxfId="3861" priority="158" operator="equal">
      <formula>"中止,製作"</formula>
    </cfRule>
    <cfRule type="containsText" dxfId="3860" priority="156" operator="containsText" text="夏休">
      <formula>NOT(ISERROR(SEARCH("夏休",F136)))</formula>
    </cfRule>
    <cfRule type="containsText" dxfId="3859" priority="155" operator="containsText" text="冬休">
      <formula>NOT(ISERROR(SEARCH("冬休",F136)))</formula>
    </cfRule>
    <cfRule type="containsText" dxfId="3858" priority="162" operator="containsText" text="土">
      <formula>NOT(ISERROR(SEARCH("土",F136)))</formula>
    </cfRule>
    <cfRule type="containsText" dxfId="3857" priority="154" operator="containsText" text="その他">
      <formula>NOT(ISERROR(SEARCH("その他",F136)))</formula>
    </cfRule>
    <cfRule type="containsText" dxfId="3856" priority="157" operator="containsText" text="製作">
      <formula>NOT(ISERROR(SEARCH("製作",F136)))</formula>
    </cfRule>
  </conditionalFormatting>
  <conditionalFormatting sqref="F137:AJ140">
    <cfRule type="containsText" dxfId="3855" priority="143" operator="containsText" text="外">
      <formula>NOT(ISERROR(SEARCH("外",F137)))</formula>
    </cfRule>
    <cfRule type="cellIs" dxfId="3854" priority="147" operator="equal">
      <formula>"休"</formula>
    </cfRule>
    <cfRule type="containsText" dxfId="3853" priority="146" operator="containsText" text="入,退">
      <formula>NOT(ISERROR(SEARCH("入,退",F137)))</formula>
    </cfRule>
    <cfRule type="containsText" dxfId="3852" priority="145" operator="containsText" text="入">
      <formula>NOT(ISERROR(SEARCH("入",F137)))</formula>
    </cfRule>
    <cfRule type="containsText" dxfId="3851" priority="144" operator="containsText" text="退">
      <formula>NOT(ISERROR(SEARCH("退",F137)))</formula>
    </cfRule>
  </conditionalFormatting>
  <conditionalFormatting sqref="F137:AJ142">
    <cfRule type="containsText" dxfId="3850" priority="142" operator="containsText" text="－">
      <formula>NOT(ISERROR(SEARCH("－",F137)))</formula>
    </cfRule>
  </conditionalFormatting>
  <conditionalFormatting sqref="F146:AJ147">
    <cfRule type="expression" dxfId="3849" priority="551">
      <formula>WEEKDAY(F$146)=7</formula>
    </cfRule>
    <cfRule type="expression" dxfId="3848" priority="552">
      <formula>WEEKDAY(F$146)=1</formula>
    </cfRule>
  </conditionalFormatting>
  <conditionalFormatting sqref="F148:AJ148">
    <cfRule type="containsText" dxfId="3847" priority="135" operator="containsText" text="土">
      <formula>NOT(ISERROR(SEARCH("土",F148)))</formula>
    </cfRule>
    <cfRule type="containsText" dxfId="3846" priority="127" operator="containsText" text="その他">
      <formula>NOT(ISERROR(SEARCH("その他",F148)))</formula>
    </cfRule>
    <cfRule type="containsText" dxfId="3845" priority="128" operator="containsText" text="冬休">
      <formula>NOT(ISERROR(SEARCH("冬休",F148)))</formula>
    </cfRule>
    <cfRule type="containsText" dxfId="3844" priority="129" operator="containsText" text="夏休">
      <formula>NOT(ISERROR(SEARCH("夏休",F148)))</formula>
    </cfRule>
    <cfRule type="containsText" dxfId="3843" priority="130" operator="containsText" text="製作">
      <formula>NOT(ISERROR(SEARCH("製作",F148)))</formula>
    </cfRule>
    <cfRule type="cellIs" dxfId="3842" priority="131" operator="equal">
      <formula>"中止,製作"</formula>
    </cfRule>
    <cfRule type="containsText" dxfId="3841" priority="132" operator="containsText" text="中止,製作,夏休,冬休,その他">
      <formula>NOT(ISERROR(SEARCH("中止,製作,夏休,冬休,その他",F148)))</formula>
    </cfRule>
    <cfRule type="containsText" dxfId="3840" priority="133" operator="containsText" text="中止">
      <formula>NOT(ISERROR(SEARCH("中止",F148)))</formula>
    </cfRule>
    <cfRule type="containsText" dxfId="3839" priority="134" operator="containsText" text="日">
      <formula>NOT(ISERROR(SEARCH("日",F148)))</formula>
    </cfRule>
  </conditionalFormatting>
  <conditionalFormatting sqref="F149:AJ154">
    <cfRule type="containsText" dxfId="3838" priority="93" operator="containsText" text="退">
      <formula>NOT(ISERROR(SEARCH("退",F149)))</formula>
    </cfRule>
    <cfRule type="containsText" dxfId="3837" priority="91" operator="containsText" text="－">
      <formula>NOT(ISERROR(SEARCH("－",F149)))</formula>
    </cfRule>
    <cfRule type="cellIs" dxfId="3836" priority="96" operator="equal">
      <formula>"休"</formula>
    </cfRule>
    <cfRule type="containsText" dxfId="3835" priority="92" operator="containsText" text="外">
      <formula>NOT(ISERROR(SEARCH("外",F149)))</formula>
    </cfRule>
    <cfRule type="containsText" dxfId="3834" priority="95" operator="containsText" text="入,退">
      <formula>NOT(ISERROR(SEARCH("入,退",F149)))</formula>
    </cfRule>
    <cfRule type="containsText" dxfId="3833" priority="94" operator="containsText" text="入">
      <formula>NOT(ISERROR(SEARCH("入",F149)))</formula>
    </cfRule>
  </conditionalFormatting>
  <conditionalFormatting sqref="F155:AJ155">
    <cfRule type="containsText" dxfId="3832" priority="126" operator="containsText" text="土">
      <formula>NOT(ISERROR(SEARCH("土",F155)))</formula>
    </cfRule>
    <cfRule type="containsText" dxfId="3831" priority="124" operator="containsText" text="中止">
      <formula>NOT(ISERROR(SEARCH("中止",F155)))</formula>
    </cfRule>
    <cfRule type="containsText" dxfId="3830" priority="118" operator="containsText" text="その他">
      <formula>NOT(ISERROR(SEARCH("その他",F155)))</formula>
    </cfRule>
    <cfRule type="containsText" dxfId="3829" priority="119" operator="containsText" text="冬休">
      <formula>NOT(ISERROR(SEARCH("冬休",F155)))</formula>
    </cfRule>
    <cfRule type="containsText" dxfId="3828" priority="120" operator="containsText" text="夏休">
      <formula>NOT(ISERROR(SEARCH("夏休",F155)))</formula>
    </cfRule>
    <cfRule type="cellIs" dxfId="3827" priority="122" operator="equal">
      <formula>"中止,製作"</formula>
    </cfRule>
    <cfRule type="containsText" dxfId="3826" priority="125" operator="containsText" text="日">
      <formula>NOT(ISERROR(SEARCH("日",F155)))</formula>
    </cfRule>
    <cfRule type="containsText" dxfId="3825" priority="123" operator="containsText" text="中止,製作,夏休,冬休,その他">
      <formula>NOT(ISERROR(SEARCH("中止,製作,夏休,冬休,その他",F155)))</formula>
    </cfRule>
    <cfRule type="containsText" dxfId="3824" priority="121" operator="containsText" text="製作">
      <formula>NOT(ISERROR(SEARCH("製作",F155)))</formula>
    </cfRule>
  </conditionalFormatting>
  <conditionalFormatting sqref="F156:AJ159">
    <cfRule type="containsText" dxfId="3823" priority="104" operator="containsText" text="外">
      <formula>NOT(ISERROR(SEARCH("外",F156)))</formula>
    </cfRule>
    <cfRule type="cellIs" dxfId="3822" priority="108" operator="equal">
      <formula>"休"</formula>
    </cfRule>
    <cfRule type="containsText" dxfId="3821" priority="103" operator="containsText" text="－">
      <formula>NOT(ISERROR(SEARCH("－",F156)))</formula>
    </cfRule>
    <cfRule type="containsText" dxfId="3820" priority="105" operator="containsText" text="退">
      <formula>NOT(ISERROR(SEARCH("退",F156)))</formula>
    </cfRule>
    <cfRule type="containsText" dxfId="3819" priority="106" operator="containsText" text="入">
      <formula>NOT(ISERROR(SEARCH("入",F156)))</formula>
    </cfRule>
    <cfRule type="containsText" dxfId="3818" priority="107" operator="containsText" text="入,退">
      <formula>NOT(ISERROR(SEARCH("入,退",F156)))</formula>
    </cfRule>
  </conditionalFormatting>
  <conditionalFormatting sqref="F160:AJ160">
    <cfRule type="containsText" dxfId="3817" priority="112" operator="containsText" text="製作">
      <formula>NOT(ISERROR(SEARCH("製作",F160)))</formula>
    </cfRule>
    <cfRule type="containsText" dxfId="3816" priority="111" operator="containsText" text="夏休">
      <formula>NOT(ISERROR(SEARCH("夏休",F160)))</formula>
    </cfRule>
    <cfRule type="containsText" dxfId="3815" priority="109" operator="containsText" text="その他">
      <formula>NOT(ISERROR(SEARCH("その他",F160)))</formula>
    </cfRule>
    <cfRule type="containsText" dxfId="3814" priority="110" operator="containsText" text="冬休">
      <formula>NOT(ISERROR(SEARCH("冬休",F160)))</formula>
    </cfRule>
    <cfRule type="containsText" dxfId="3813" priority="117" operator="containsText" text="土">
      <formula>NOT(ISERROR(SEARCH("土",F160)))</formula>
    </cfRule>
    <cfRule type="containsText" dxfId="3812" priority="116" operator="containsText" text="日">
      <formula>NOT(ISERROR(SEARCH("日",F160)))</formula>
    </cfRule>
    <cfRule type="containsText" dxfId="3811" priority="115" operator="containsText" text="中止">
      <formula>NOT(ISERROR(SEARCH("中止",F160)))</formula>
    </cfRule>
    <cfRule type="containsText" dxfId="3810" priority="114" operator="containsText" text="中止,製作,夏休,冬休,その他">
      <formula>NOT(ISERROR(SEARCH("中止,製作,夏休,冬休,その他",F160)))</formula>
    </cfRule>
    <cfRule type="cellIs" dxfId="3809" priority="113" operator="equal">
      <formula>"中止,製作"</formula>
    </cfRule>
  </conditionalFormatting>
  <conditionalFormatting sqref="F161:AJ164">
    <cfRule type="containsText" dxfId="3808" priority="98" operator="containsText" text="外">
      <formula>NOT(ISERROR(SEARCH("外",F161)))</formula>
    </cfRule>
    <cfRule type="containsText" dxfId="3807" priority="99" operator="containsText" text="退">
      <formula>NOT(ISERROR(SEARCH("退",F161)))</formula>
    </cfRule>
    <cfRule type="containsText" dxfId="3806" priority="100" operator="containsText" text="入">
      <formula>NOT(ISERROR(SEARCH("入",F161)))</formula>
    </cfRule>
    <cfRule type="containsText" dxfId="3805" priority="101" operator="containsText" text="入,退">
      <formula>NOT(ISERROR(SEARCH("入,退",F161)))</formula>
    </cfRule>
    <cfRule type="cellIs" dxfId="3804" priority="102" operator="equal">
      <formula>"休"</formula>
    </cfRule>
  </conditionalFormatting>
  <conditionalFormatting sqref="F161:AJ166">
    <cfRule type="containsText" dxfId="3803" priority="97" operator="containsText" text="－">
      <formula>NOT(ISERROR(SEARCH("－",F161)))</formula>
    </cfRule>
  </conditionalFormatting>
  <conditionalFormatting sqref="F170:AJ171">
    <cfRule type="expression" dxfId="3802" priority="549">
      <formula>WEEKDAY(F$170)=7</formula>
    </cfRule>
    <cfRule type="expression" dxfId="3801" priority="550">
      <formula>WEEKDAY(F$170)=1</formula>
    </cfRule>
  </conditionalFormatting>
  <conditionalFormatting sqref="F172:AJ172">
    <cfRule type="containsText" dxfId="3800" priority="87" operator="containsText" text="中止,製作,夏休,冬休,その他">
      <formula>NOT(ISERROR(SEARCH("中止,製作,夏休,冬休,その他",F172)))</formula>
    </cfRule>
    <cfRule type="containsText" dxfId="3799" priority="88" operator="containsText" text="中止">
      <formula>NOT(ISERROR(SEARCH("中止",F172)))</formula>
    </cfRule>
    <cfRule type="containsText" dxfId="3798" priority="89" operator="containsText" text="日">
      <formula>NOT(ISERROR(SEARCH("日",F172)))</formula>
    </cfRule>
    <cfRule type="containsText" dxfId="3797" priority="90" operator="containsText" text="土">
      <formula>NOT(ISERROR(SEARCH("土",F172)))</formula>
    </cfRule>
    <cfRule type="cellIs" dxfId="3796" priority="86" operator="equal">
      <formula>"中止,製作"</formula>
    </cfRule>
    <cfRule type="containsText" dxfId="3795" priority="85" operator="containsText" text="製作">
      <formula>NOT(ISERROR(SEARCH("製作",F172)))</formula>
    </cfRule>
    <cfRule type="containsText" dxfId="3794" priority="84" operator="containsText" text="夏休">
      <formula>NOT(ISERROR(SEARCH("夏休",F172)))</formula>
    </cfRule>
    <cfRule type="containsText" dxfId="3793" priority="83" operator="containsText" text="冬休">
      <formula>NOT(ISERROR(SEARCH("冬休",F172)))</formula>
    </cfRule>
    <cfRule type="containsText" dxfId="3792" priority="82" operator="containsText" text="その他">
      <formula>NOT(ISERROR(SEARCH("その他",F172)))</formula>
    </cfRule>
  </conditionalFormatting>
  <conditionalFormatting sqref="F173:AJ178">
    <cfRule type="containsText" dxfId="3791" priority="46" operator="containsText" text="－">
      <formula>NOT(ISERROR(SEARCH("－",F173)))</formula>
    </cfRule>
    <cfRule type="containsText" dxfId="3790" priority="47" operator="containsText" text="外">
      <formula>NOT(ISERROR(SEARCH("外",F173)))</formula>
    </cfRule>
    <cfRule type="containsText" dxfId="3789" priority="48" operator="containsText" text="退">
      <formula>NOT(ISERROR(SEARCH("退",F173)))</formula>
    </cfRule>
    <cfRule type="containsText" dxfId="3788" priority="49" operator="containsText" text="入">
      <formula>NOT(ISERROR(SEARCH("入",F173)))</formula>
    </cfRule>
    <cfRule type="containsText" dxfId="3787" priority="50" operator="containsText" text="入,退">
      <formula>NOT(ISERROR(SEARCH("入,退",F173)))</formula>
    </cfRule>
    <cfRule type="cellIs" dxfId="3786" priority="51" operator="equal">
      <formula>"休"</formula>
    </cfRule>
  </conditionalFormatting>
  <conditionalFormatting sqref="F179:AJ179">
    <cfRule type="containsText" dxfId="3785" priority="74" operator="containsText" text="冬休">
      <formula>NOT(ISERROR(SEARCH("冬休",F179)))</formula>
    </cfRule>
    <cfRule type="containsText" dxfId="3784" priority="78" operator="containsText" text="中止,製作,夏休,冬休,その他">
      <formula>NOT(ISERROR(SEARCH("中止,製作,夏休,冬休,その他",F179)))</formula>
    </cfRule>
    <cfRule type="cellIs" dxfId="3783" priority="77" operator="equal">
      <formula>"中止,製作"</formula>
    </cfRule>
    <cfRule type="containsText" dxfId="3782" priority="76" operator="containsText" text="製作">
      <formula>NOT(ISERROR(SEARCH("製作",F179)))</formula>
    </cfRule>
    <cfRule type="containsText" dxfId="3781" priority="73" operator="containsText" text="その他">
      <formula>NOT(ISERROR(SEARCH("その他",F179)))</formula>
    </cfRule>
    <cfRule type="containsText" dxfId="3780" priority="75" operator="containsText" text="夏休">
      <formula>NOT(ISERROR(SEARCH("夏休",F179)))</formula>
    </cfRule>
    <cfRule type="containsText" dxfId="3779" priority="81" operator="containsText" text="土">
      <formula>NOT(ISERROR(SEARCH("土",F179)))</formula>
    </cfRule>
    <cfRule type="containsText" dxfId="3778" priority="80" operator="containsText" text="日">
      <formula>NOT(ISERROR(SEARCH("日",F179)))</formula>
    </cfRule>
    <cfRule type="containsText" dxfId="3777" priority="79" operator="containsText" text="中止">
      <formula>NOT(ISERROR(SEARCH("中止",F179)))</formula>
    </cfRule>
  </conditionalFormatting>
  <conditionalFormatting sqref="F180:AJ183">
    <cfRule type="containsText" dxfId="3776" priority="62" operator="containsText" text="入,退">
      <formula>NOT(ISERROR(SEARCH("入,退",F180)))</formula>
    </cfRule>
    <cfRule type="containsText" dxfId="3775" priority="58" operator="containsText" text="－">
      <formula>NOT(ISERROR(SEARCH("－",F180)))</formula>
    </cfRule>
    <cfRule type="cellIs" dxfId="3774" priority="63" operator="equal">
      <formula>"休"</formula>
    </cfRule>
    <cfRule type="containsText" dxfId="3773" priority="61" operator="containsText" text="入">
      <formula>NOT(ISERROR(SEARCH("入",F180)))</formula>
    </cfRule>
    <cfRule type="containsText" dxfId="3772" priority="60" operator="containsText" text="退">
      <formula>NOT(ISERROR(SEARCH("退",F180)))</formula>
    </cfRule>
    <cfRule type="containsText" dxfId="3771" priority="59" operator="containsText" text="外">
      <formula>NOT(ISERROR(SEARCH("外",F180)))</formula>
    </cfRule>
  </conditionalFormatting>
  <conditionalFormatting sqref="F184:AJ184">
    <cfRule type="containsText" dxfId="3770" priority="71" operator="containsText" text="日">
      <formula>NOT(ISERROR(SEARCH("日",F184)))</formula>
    </cfRule>
    <cfRule type="containsText" dxfId="3769" priority="67" operator="containsText" text="製作">
      <formula>NOT(ISERROR(SEARCH("製作",F184)))</formula>
    </cfRule>
    <cfRule type="containsText" dxfId="3768" priority="66" operator="containsText" text="夏休">
      <formula>NOT(ISERROR(SEARCH("夏休",F184)))</formula>
    </cfRule>
    <cfRule type="containsText" dxfId="3767" priority="65" operator="containsText" text="冬休">
      <formula>NOT(ISERROR(SEARCH("冬休",F184)))</formula>
    </cfRule>
    <cfRule type="containsText" dxfId="3766" priority="64" operator="containsText" text="その他">
      <formula>NOT(ISERROR(SEARCH("その他",F184)))</formula>
    </cfRule>
    <cfRule type="cellIs" dxfId="3765" priority="68" operator="equal">
      <formula>"中止,製作"</formula>
    </cfRule>
    <cfRule type="containsText" dxfId="3764" priority="69" operator="containsText" text="中止,製作,夏休,冬休,その他">
      <formula>NOT(ISERROR(SEARCH("中止,製作,夏休,冬休,その他",F184)))</formula>
    </cfRule>
    <cfRule type="containsText" dxfId="3763" priority="70" operator="containsText" text="中止">
      <formula>NOT(ISERROR(SEARCH("中止",F184)))</formula>
    </cfRule>
    <cfRule type="containsText" dxfId="3762" priority="72" operator="containsText" text="土">
      <formula>NOT(ISERROR(SEARCH("土",F184)))</formula>
    </cfRule>
  </conditionalFormatting>
  <conditionalFormatting sqref="F185:AJ188">
    <cfRule type="containsText" dxfId="3761" priority="56" operator="containsText" text="入,退">
      <formula>NOT(ISERROR(SEARCH("入,退",F185)))</formula>
    </cfRule>
    <cfRule type="cellIs" dxfId="3760" priority="57" operator="equal">
      <formula>"休"</formula>
    </cfRule>
    <cfRule type="containsText" dxfId="3759" priority="54" operator="containsText" text="退">
      <formula>NOT(ISERROR(SEARCH("退",F185)))</formula>
    </cfRule>
    <cfRule type="containsText" dxfId="3758" priority="55" operator="containsText" text="入">
      <formula>NOT(ISERROR(SEARCH("入",F185)))</formula>
    </cfRule>
    <cfRule type="containsText" dxfId="3757" priority="53" operator="containsText" text="外">
      <formula>NOT(ISERROR(SEARCH("外",F185)))</formula>
    </cfRule>
  </conditionalFormatting>
  <conditionalFormatting sqref="F185:AJ190">
    <cfRule type="containsText" dxfId="3756" priority="52" operator="containsText" text="－">
      <formula>NOT(ISERROR(SEARCH("－",F185)))</formula>
    </cfRule>
  </conditionalFormatting>
  <conditionalFormatting sqref="F194:AJ195">
    <cfRule type="expression" dxfId="3755" priority="548">
      <formula>WEEKDAY(F$194)=1</formula>
    </cfRule>
    <cfRule type="expression" dxfId="3754" priority="547">
      <formula>WEEKDAY(F$194)=7</formula>
    </cfRule>
  </conditionalFormatting>
  <conditionalFormatting sqref="F196:AJ196">
    <cfRule type="containsText" dxfId="3753" priority="40" operator="containsText" text="製作">
      <formula>NOT(ISERROR(SEARCH("製作",F196)))</formula>
    </cfRule>
    <cfRule type="cellIs" dxfId="3752" priority="41" operator="equal">
      <formula>"中止,製作"</formula>
    </cfRule>
    <cfRule type="containsText" dxfId="3751" priority="42" operator="containsText" text="中止,製作,夏休,冬休,その他">
      <formula>NOT(ISERROR(SEARCH("中止,製作,夏休,冬休,その他",F196)))</formula>
    </cfRule>
    <cfRule type="containsText" dxfId="3750" priority="43" operator="containsText" text="中止">
      <formula>NOT(ISERROR(SEARCH("中止",F196)))</formula>
    </cfRule>
    <cfRule type="containsText" dxfId="3749" priority="44" operator="containsText" text="日">
      <formula>NOT(ISERROR(SEARCH("日",F196)))</formula>
    </cfRule>
    <cfRule type="containsText" dxfId="3748" priority="45" operator="containsText" text="土">
      <formula>NOT(ISERROR(SEARCH("土",F196)))</formula>
    </cfRule>
    <cfRule type="containsText" dxfId="3747" priority="37" operator="containsText" text="その他">
      <formula>NOT(ISERROR(SEARCH("その他",F196)))</formula>
    </cfRule>
    <cfRule type="containsText" dxfId="3746" priority="38" operator="containsText" text="冬休">
      <formula>NOT(ISERROR(SEARCH("冬休",F196)))</formula>
    </cfRule>
    <cfRule type="containsText" dxfId="3745" priority="39" operator="containsText" text="夏休">
      <formula>NOT(ISERROR(SEARCH("夏休",F196)))</formula>
    </cfRule>
  </conditionalFormatting>
  <conditionalFormatting sqref="F197:AJ202">
    <cfRule type="containsText" dxfId="3744" priority="4" operator="containsText" text="入">
      <formula>NOT(ISERROR(SEARCH("入",F197)))</formula>
    </cfRule>
    <cfRule type="containsText" dxfId="3743" priority="5" operator="containsText" text="入,退">
      <formula>NOT(ISERROR(SEARCH("入,退",F197)))</formula>
    </cfRule>
    <cfRule type="cellIs" dxfId="3742" priority="6" operator="equal">
      <formula>"休"</formula>
    </cfRule>
    <cfRule type="containsText" dxfId="3741" priority="3" operator="containsText" text="退">
      <formula>NOT(ISERROR(SEARCH("退",F197)))</formula>
    </cfRule>
    <cfRule type="containsText" dxfId="3740" priority="1" operator="containsText" text="－">
      <formula>NOT(ISERROR(SEARCH("－",F197)))</formula>
    </cfRule>
    <cfRule type="containsText" dxfId="3739" priority="2" operator="containsText" text="外">
      <formula>NOT(ISERROR(SEARCH("外",F197)))</formula>
    </cfRule>
  </conditionalFormatting>
  <conditionalFormatting sqref="F203:AJ203">
    <cfRule type="containsText" dxfId="3738" priority="28" operator="containsText" text="その他">
      <formula>NOT(ISERROR(SEARCH("その他",F203)))</formula>
    </cfRule>
    <cfRule type="containsText" dxfId="3737" priority="34" operator="containsText" text="中止">
      <formula>NOT(ISERROR(SEARCH("中止",F203)))</formula>
    </cfRule>
    <cfRule type="containsText" dxfId="3736" priority="35" operator="containsText" text="日">
      <formula>NOT(ISERROR(SEARCH("日",F203)))</formula>
    </cfRule>
    <cfRule type="containsText" dxfId="3735" priority="33" operator="containsText" text="中止,製作,夏休,冬休,その他">
      <formula>NOT(ISERROR(SEARCH("中止,製作,夏休,冬休,その他",F203)))</formula>
    </cfRule>
    <cfRule type="containsText" dxfId="3734" priority="36" operator="containsText" text="土">
      <formula>NOT(ISERROR(SEARCH("土",F203)))</formula>
    </cfRule>
    <cfRule type="containsText" dxfId="3733" priority="29" operator="containsText" text="冬休">
      <formula>NOT(ISERROR(SEARCH("冬休",F203)))</formula>
    </cfRule>
    <cfRule type="cellIs" dxfId="3732" priority="32" operator="equal">
      <formula>"中止,製作"</formula>
    </cfRule>
    <cfRule type="containsText" dxfId="3731" priority="31" operator="containsText" text="製作">
      <formula>NOT(ISERROR(SEARCH("製作",F203)))</formula>
    </cfRule>
    <cfRule type="containsText" dxfId="3730" priority="30" operator="containsText" text="夏休">
      <formula>NOT(ISERROR(SEARCH("夏休",F203)))</formula>
    </cfRule>
  </conditionalFormatting>
  <conditionalFormatting sqref="F204:AJ207">
    <cfRule type="containsText" dxfId="3729" priority="15" operator="containsText" text="退">
      <formula>NOT(ISERROR(SEARCH("退",F204)))</formula>
    </cfRule>
    <cfRule type="containsText" dxfId="3728" priority="16" operator="containsText" text="入">
      <formula>NOT(ISERROR(SEARCH("入",F204)))</formula>
    </cfRule>
    <cfRule type="cellIs" dxfId="3727" priority="18" operator="equal">
      <formula>"休"</formula>
    </cfRule>
    <cfRule type="containsText" dxfId="3726" priority="17" operator="containsText" text="入,退">
      <formula>NOT(ISERROR(SEARCH("入,退",F204)))</formula>
    </cfRule>
    <cfRule type="containsText" dxfId="3725" priority="13" operator="containsText" text="－">
      <formula>NOT(ISERROR(SEARCH("－",F204)))</formula>
    </cfRule>
    <cfRule type="containsText" dxfId="3724" priority="14" operator="containsText" text="外">
      <formula>NOT(ISERROR(SEARCH("外",F204)))</formula>
    </cfRule>
  </conditionalFormatting>
  <conditionalFormatting sqref="F208:AJ208">
    <cfRule type="containsText" dxfId="3723" priority="22" operator="containsText" text="製作">
      <formula>NOT(ISERROR(SEARCH("製作",F208)))</formula>
    </cfRule>
    <cfRule type="cellIs" dxfId="3722" priority="23" operator="equal">
      <formula>"中止,製作"</formula>
    </cfRule>
    <cfRule type="containsText" dxfId="3721" priority="26" operator="containsText" text="日">
      <formula>NOT(ISERROR(SEARCH("日",F208)))</formula>
    </cfRule>
    <cfRule type="containsText" dxfId="3720" priority="20" operator="containsText" text="冬休">
      <formula>NOT(ISERROR(SEARCH("冬休",F208)))</formula>
    </cfRule>
    <cfRule type="containsText" dxfId="3719" priority="27" operator="containsText" text="土">
      <formula>NOT(ISERROR(SEARCH("土",F208)))</formula>
    </cfRule>
    <cfRule type="containsText" dxfId="3718" priority="21" operator="containsText" text="夏休">
      <formula>NOT(ISERROR(SEARCH("夏休",F208)))</formula>
    </cfRule>
    <cfRule type="containsText" dxfId="3717" priority="19" operator="containsText" text="その他">
      <formula>NOT(ISERROR(SEARCH("その他",F208)))</formula>
    </cfRule>
    <cfRule type="containsText" dxfId="3716" priority="24" operator="containsText" text="中止,製作,夏休,冬休,その他">
      <formula>NOT(ISERROR(SEARCH("中止,製作,夏休,冬休,その他",F208)))</formula>
    </cfRule>
    <cfRule type="containsText" dxfId="3715" priority="25" operator="containsText" text="中止">
      <formula>NOT(ISERROR(SEARCH("中止",F208)))</formula>
    </cfRule>
  </conditionalFormatting>
  <conditionalFormatting sqref="F209:AJ212">
    <cfRule type="containsText" dxfId="3714" priority="8" operator="containsText" text="外">
      <formula>NOT(ISERROR(SEARCH("外",F209)))</formula>
    </cfRule>
    <cfRule type="containsText" dxfId="3713" priority="9" operator="containsText" text="退">
      <formula>NOT(ISERROR(SEARCH("退",F209)))</formula>
    </cfRule>
    <cfRule type="containsText" dxfId="3712" priority="10" operator="containsText" text="入">
      <formula>NOT(ISERROR(SEARCH("入",F209)))</formula>
    </cfRule>
    <cfRule type="cellIs" dxfId="3711" priority="12" operator="equal">
      <formula>"休"</formula>
    </cfRule>
    <cfRule type="containsText" dxfId="3710" priority="11" operator="containsText" text="入,退">
      <formula>NOT(ISERROR(SEARCH("入,退",F209)))</formula>
    </cfRule>
  </conditionalFormatting>
  <conditionalFormatting sqref="F209:AJ214">
    <cfRule type="containsText" dxfId="3709" priority="7" operator="containsText" text="－">
      <formula>NOT(ISERROR(SEARCH("－",F209)))</formula>
    </cfRule>
  </conditionalFormatting>
  <conditionalFormatting sqref="F218:AJ219">
    <cfRule type="expression" dxfId="3708" priority="545">
      <formula>WEEKDAY(F$218)=7</formula>
    </cfRule>
    <cfRule type="expression" dxfId="3707" priority="546">
      <formula>WEEKDAY(F$218)=1</formula>
    </cfRule>
  </conditionalFormatting>
  <conditionalFormatting sqref="F221:AJ226">
    <cfRule type="containsText" dxfId="3706" priority="476" operator="containsText" text="－">
      <formula>NOT(ISERROR(SEARCH("－",F221)))</formula>
    </cfRule>
  </conditionalFormatting>
  <conditionalFormatting sqref="F228:AJ231">
    <cfRule type="containsText" dxfId="3705" priority="475" operator="containsText" text="－">
      <formula>NOT(ISERROR(SEARCH("－",F228)))</formula>
    </cfRule>
  </conditionalFormatting>
  <conditionalFormatting sqref="F233:AJ237">
    <cfRule type="containsText" dxfId="3704" priority="441" operator="containsText" text="－">
      <formula>NOT(ISERROR(SEARCH("－",F233)))</formula>
    </cfRule>
  </conditionalFormatting>
  <conditionalFormatting sqref="F242:AJ243">
    <cfRule type="expression" dxfId="3703" priority="544">
      <formula>WEEKDAY(F$242)=1</formula>
    </cfRule>
    <cfRule type="expression" dxfId="3702" priority="543">
      <formula>WEEKDAY(F$242)=7</formula>
    </cfRule>
  </conditionalFormatting>
  <conditionalFormatting sqref="F245:AJ250">
    <cfRule type="containsText" dxfId="3701" priority="474" operator="containsText" text="－">
      <formula>NOT(ISERROR(SEARCH("－",F245)))</formula>
    </cfRule>
  </conditionalFormatting>
  <conditionalFormatting sqref="F252:AJ255">
    <cfRule type="containsText" dxfId="3700" priority="473" operator="containsText" text="－">
      <formula>NOT(ISERROR(SEARCH("－",F252)))</formula>
    </cfRule>
  </conditionalFormatting>
  <conditionalFormatting sqref="F257:AJ262">
    <cfRule type="containsText" dxfId="3699" priority="440" operator="containsText" text="－">
      <formula>NOT(ISERROR(SEARCH("－",F257)))</formula>
    </cfRule>
  </conditionalFormatting>
  <conditionalFormatting sqref="F266:AJ267">
    <cfRule type="expression" dxfId="3698" priority="541">
      <formula>WEEKDAY(F$266)=7</formula>
    </cfRule>
    <cfRule type="expression" dxfId="3697" priority="542">
      <formula>WEEKDAY(F$266)=1</formula>
    </cfRule>
  </conditionalFormatting>
  <conditionalFormatting sqref="F269:AJ274">
    <cfRule type="containsText" dxfId="3696" priority="472" operator="containsText" text="－">
      <formula>NOT(ISERROR(SEARCH("－",F269)))</formula>
    </cfRule>
  </conditionalFormatting>
  <conditionalFormatting sqref="F276:AJ279">
    <cfRule type="containsText" dxfId="3695" priority="471" operator="containsText" text="－">
      <formula>NOT(ISERROR(SEARCH("－",F276)))</formula>
    </cfRule>
  </conditionalFormatting>
  <conditionalFormatting sqref="F281:AJ285">
    <cfRule type="containsText" dxfId="3694" priority="439" operator="containsText" text="－">
      <formula>NOT(ISERROR(SEARCH("－",F281)))</formula>
    </cfRule>
  </conditionalFormatting>
  <conditionalFormatting sqref="F290:AJ291">
    <cfRule type="expression" dxfId="3693" priority="540">
      <formula>WEEKDAY(F$290)=1</formula>
    </cfRule>
    <cfRule type="expression" dxfId="3692" priority="539">
      <formula>WEEKDAY(F$290)=7</formula>
    </cfRule>
  </conditionalFormatting>
  <conditionalFormatting sqref="F293:AJ298">
    <cfRule type="containsText" dxfId="3691" priority="470" operator="containsText" text="－">
      <formula>NOT(ISERROR(SEARCH("－",F293)))</formula>
    </cfRule>
  </conditionalFormatting>
  <conditionalFormatting sqref="F300:AJ303">
    <cfRule type="containsText" dxfId="3690" priority="469" operator="containsText" text="－">
      <formula>NOT(ISERROR(SEARCH("－",F300)))</formula>
    </cfRule>
  </conditionalFormatting>
  <conditionalFormatting sqref="F305:AJ310">
    <cfRule type="containsText" dxfId="3689" priority="438" operator="containsText" text="－">
      <formula>NOT(ISERROR(SEARCH("－",F305)))</formula>
    </cfRule>
  </conditionalFormatting>
  <conditionalFormatting sqref="F314:AJ315">
    <cfRule type="expression" dxfId="3688" priority="537">
      <formula>WEEKDAY(F$314)=7</formula>
    </cfRule>
    <cfRule type="expression" dxfId="3687" priority="538">
      <formula>WEEKDAY(F$314)=1</formula>
    </cfRule>
  </conditionalFormatting>
  <conditionalFormatting sqref="F317:AJ322">
    <cfRule type="containsText" dxfId="3686" priority="468" operator="containsText" text="－">
      <formula>NOT(ISERROR(SEARCH("－",F317)))</formula>
    </cfRule>
  </conditionalFormatting>
  <conditionalFormatting sqref="F324:AJ327">
    <cfRule type="containsText" dxfId="3685" priority="467" operator="containsText" text="－">
      <formula>NOT(ISERROR(SEARCH("－",F324)))</formula>
    </cfRule>
  </conditionalFormatting>
  <conditionalFormatting sqref="F329:AJ334">
    <cfRule type="containsText" dxfId="3684" priority="437" operator="containsText" text="－">
      <formula>NOT(ISERROR(SEARCH("－",F329)))</formula>
    </cfRule>
  </conditionalFormatting>
  <conditionalFormatting sqref="F338:AJ339">
    <cfRule type="expression" dxfId="3683" priority="535">
      <formula>WEEKDAY(F$338)=7</formula>
    </cfRule>
    <cfRule type="expression" dxfId="3682" priority="536">
      <formula>WEEKDAY(F$338)=1</formula>
    </cfRule>
  </conditionalFormatting>
  <conditionalFormatting sqref="F341:AJ346">
    <cfRule type="containsText" dxfId="3681" priority="466" operator="containsText" text="－">
      <formula>NOT(ISERROR(SEARCH("－",F341)))</formula>
    </cfRule>
  </conditionalFormatting>
  <conditionalFormatting sqref="F348:AJ351">
    <cfRule type="containsText" dxfId="3680" priority="465" operator="containsText" text="－">
      <formula>NOT(ISERROR(SEARCH("－",F348)))</formula>
    </cfRule>
  </conditionalFormatting>
  <conditionalFormatting sqref="F353:AJ358">
    <cfRule type="containsText" dxfId="3679" priority="436" operator="containsText" text="－">
      <formula>NOT(ISERROR(SEARCH("－",F353)))</formula>
    </cfRule>
  </conditionalFormatting>
  <conditionalFormatting sqref="F362:AJ363">
    <cfRule type="expression" dxfId="3678" priority="534">
      <formula>WEEKDAY(F$362)=1</formula>
    </cfRule>
    <cfRule type="expression" dxfId="3677" priority="533">
      <formula>WEEKDAY(F$362)=7</formula>
    </cfRule>
  </conditionalFormatting>
  <conditionalFormatting sqref="F365:AJ370">
    <cfRule type="containsText" dxfId="3676" priority="464" operator="containsText" text="－">
      <formula>NOT(ISERROR(SEARCH("－",F365)))</formula>
    </cfRule>
  </conditionalFormatting>
  <conditionalFormatting sqref="F372:AJ375">
    <cfRule type="containsText" dxfId="3675" priority="463" operator="containsText" text="－">
      <formula>NOT(ISERROR(SEARCH("－",F372)))</formula>
    </cfRule>
  </conditionalFormatting>
  <conditionalFormatting sqref="F377:AJ381">
    <cfRule type="containsText" dxfId="3674" priority="435" operator="containsText" text="－">
      <formula>NOT(ISERROR(SEARCH("－",F377)))</formula>
    </cfRule>
  </conditionalFormatting>
  <conditionalFormatting sqref="F386:AJ387">
    <cfRule type="expression" dxfId="3673" priority="532">
      <formula>WEEKDAY(F$386)=1</formula>
    </cfRule>
    <cfRule type="expression" dxfId="3672" priority="531">
      <formula>WEEKDAY(F$386)=7</formula>
    </cfRule>
  </conditionalFormatting>
  <conditionalFormatting sqref="F389:AJ394">
    <cfRule type="containsText" dxfId="3671" priority="462" operator="containsText" text="－">
      <formula>NOT(ISERROR(SEARCH("－",F389)))</formula>
    </cfRule>
  </conditionalFormatting>
  <conditionalFormatting sqref="F396:AJ399">
    <cfRule type="containsText" dxfId="3670" priority="461" operator="containsText" text="－">
      <formula>NOT(ISERROR(SEARCH("－",F396)))</formula>
    </cfRule>
  </conditionalFormatting>
  <conditionalFormatting sqref="F401:AJ405">
    <cfRule type="containsText" dxfId="3669" priority="460" operator="containsText" text="－">
      <formula>NOT(ISERROR(SEARCH("－",F401)))</formula>
    </cfRule>
  </conditionalFormatting>
  <conditionalFormatting sqref="F410:AJ411">
    <cfRule type="expression" dxfId="3668" priority="529">
      <formula>WEEKDAY(F$410)=7</formula>
    </cfRule>
    <cfRule type="expression" dxfId="3667" priority="530">
      <formula>WEEKDAY(F$410)=1</formula>
    </cfRule>
  </conditionalFormatting>
  <conditionalFormatting sqref="F413:AJ418">
    <cfRule type="containsText" dxfId="3666" priority="459" operator="containsText" text="－">
      <formula>NOT(ISERROR(SEARCH("－",F413)))</formula>
    </cfRule>
  </conditionalFormatting>
  <conditionalFormatting sqref="F420:AJ423">
    <cfRule type="containsText" dxfId="3665" priority="458" operator="containsText" text="－">
      <formula>NOT(ISERROR(SEARCH("－",F420)))</formula>
    </cfRule>
  </conditionalFormatting>
  <conditionalFormatting sqref="F425:AJ429">
    <cfRule type="containsText" dxfId="3664" priority="457" operator="containsText" text="－">
      <formula>NOT(ISERROR(SEARCH("－",F425)))</formula>
    </cfRule>
  </conditionalFormatting>
  <conditionalFormatting sqref="F434:AJ435">
    <cfRule type="expression" dxfId="3663" priority="528">
      <formula>WEEKDAY(F$434)=1</formula>
    </cfRule>
    <cfRule type="expression" dxfId="3662" priority="527">
      <formula>WEEKDAY(F$434)=7</formula>
    </cfRule>
  </conditionalFormatting>
  <conditionalFormatting sqref="F437:AJ442">
    <cfRule type="containsText" dxfId="3661" priority="456" operator="containsText" text="－">
      <formula>NOT(ISERROR(SEARCH("－",F437)))</formula>
    </cfRule>
  </conditionalFormatting>
  <conditionalFormatting sqref="F444:AJ447">
    <cfRule type="containsText" dxfId="3660" priority="455" operator="containsText" text="－">
      <formula>NOT(ISERROR(SEARCH("－",F444)))</formula>
    </cfRule>
  </conditionalFormatting>
  <conditionalFormatting sqref="F449:AJ453">
    <cfRule type="containsText" dxfId="3659" priority="454" operator="containsText" text="－">
      <formula>NOT(ISERROR(SEARCH("－",F449)))</formula>
    </cfRule>
  </conditionalFormatting>
  <conditionalFormatting sqref="F458:AJ459">
    <cfRule type="expression" dxfId="3658" priority="526">
      <formula>WEEKDAY(F$458)=1</formula>
    </cfRule>
    <cfRule type="expression" dxfId="3657" priority="525">
      <formula>WEEKDAY(F$458)=7</formula>
    </cfRule>
  </conditionalFormatting>
  <conditionalFormatting sqref="F461:AJ466">
    <cfRule type="containsText" dxfId="3656" priority="453" operator="containsText" text="－">
      <formula>NOT(ISERROR(SEARCH("－",F461)))</formula>
    </cfRule>
  </conditionalFormatting>
  <conditionalFormatting sqref="F468:AJ471">
    <cfRule type="containsText" dxfId="3655" priority="452" operator="containsText" text="－">
      <formula>NOT(ISERROR(SEARCH("－",F468)))</formula>
    </cfRule>
  </conditionalFormatting>
  <conditionalFormatting sqref="F473:AJ477">
    <cfRule type="containsText" dxfId="3654" priority="451" operator="containsText" text="－">
      <formula>NOT(ISERROR(SEARCH("－",F473)))</formula>
    </cfRule>
  </conditionalFormatting>
  <conditionalFormatting sqref="F482:AJ483">
    <cfRule type="expression" dxfId="3653" priority="524">
      <formula>WEEKDAY(F$482)=1</formula>
    </cfRule>
    <cfRule type="expression" dxfId="3652" priority="523">
      <formula>WEEKDAY(F$482)=7</formula>
    </cfRule>
  </conditionalFormatting>
  <conditionalFormatting sqref="F485:AJ490">
    <cfRule type="containsText" dxfId="3651" priority="450" operator="containsText" text="－">
      <formula>NOT(ISERROR(SEARCH("－",F485)))</formula>
    </cfRule>
  </conditionalFormatting>
  <conditionalFormatting sqref="F492:AJ495">
    <cfRule type="containsText" dxfId="3650" priority="449" operator="containsText" text="－">
      <formula>NOT(ISERROR(SEARCH("－",F492)))</formula>
    </cfRule>
  </conditionalFormatting>
  <conditionalFormatting sqref="F497:AJ501">
    <cfRule type="containsText" dxfId="3649" priority="448" operator="containsText" text="－">
      <formula>NOT(ISERROR(SEARCH("－",F497)))</formula>
    </cfRule>
  </conditionalFormatting>
  <conditionalFormatting sqref="F506:AJ507">
    <cfRule type="expression" dxfId="3648" priority="521">
      <formula>WEEKDAY(F$506)=7</formula>
    </cfRule>
    <cfRule type="expression" dxfId="3647" priority="522">
      <formula>WEEKDAY(F$506)=1</formula>
    </cfRule>
  </conditionalFormatting>
  <conditionalFormatting sqref="F509:AJ514">
    <cfRule type="containsText" dxfId="3646" priority="447" operator="containsText" text="－">
      <formula>NOT(ISERROR(SEARCH("－",F509)))</formula>
    </cfRule>
  </conditionalFormatting>
  <conditionalFormatting sqref="F516:AJ519">
    <cfRule type="containsText" dxfId="3645" priority="446" operator="containsText" text="－">
      <formula>NOT(ISERROR(SEARCH("－",F516)))</formula>
    </cfRule>
  </conditionalFormatting>
  <conditionalFormatting sqref="F521:AJ524">
    <cfRule type="containsText" dxfId="3644" priority="445" operator="containsText" text="－">
      <formula>NOT(ISERROR(SEARCH("－",F521)))</formula>
    </cfRule>
  </conditionalFormatting>
  <conditionalFormatting sqref="G29:H30 K29:AI30 G31:AG32 F36:AI37 F41:AG41 J60:AH61">
    <cfRule type="containsText" dxfId="3643" priority="519" operator="containsText" text="－">
      <formula>NOT(ISERROR(SEARCH("－",F29)))</formula>
    </cfRule>
  </conditionalFormatting>
  <conditionalFormatting sqref="J60:AJ61">
    <cfRule type="containsText" dxfId="3642" priority="320" operator="containsText" text="退">
      <formula>NOT(ISERROR(SEARCH("退",J60)))</formula>
    </cfRule>
    <cfRule type="containsText" dxfId="3641" priority="321" operator="containsText" text="入">
      <formula>NOT(ISERROR(SEARCH("入",J60)))</formula>
    </cfRule>
    <cfRule type="containsText" dxfId="3640" priority="322" operator="containsText" text="入,退">
      <formula>NOT(ISERROR(SEARCH("入,退",J60)))</formula>
    </cfRule>
    <cfRule type="cellIs" dxfId="3639" priority="323" operator="equal">
      <formula>"休"</formula>
    </cfRule>
  </conditionalFormatting>
  <conditionalFormatting sqref="K528">
    <cfRule type="containsText" dxfId="3638" priority="405" operator="containsText" text="夏休">
      <formula>NOT(ISERROR(SEARCH("夏休",K528)))</formula>
    </cfRule>
    <cfRule type="containsText" dxfId="3637" priority="409" operator="containsText" text="中止">
      <formula>NOT(ISERROR(SEARCH("中止",K528)))</formula>
    </cfRule>
    <cfRule type="containsText" dxfId="3636" priority="408" operator="containsText" text="中止,製作,夏休,冬休,その他">
      <formula>NOT(ISERROR(SEARCH("中止,製作,夏休,冬休,その他",K528)))</formula>
    </cfRule>
    <cfRule type="cellIs" dxfId="3635" priority="407" operator="equal">
      <formula>"中止,製作"</formula>
    </cfRule>
    <cfRule type="containsText" dxfId="3634" priority="406" operator="containsText" text="製作">
      <formula>NOT(ISERROR(SEARCH("製作",K528)))</formula>
    </cfRule>
    <cfRule type="containsText" dxfId="3633" priority="404" operator="containsText" text="冬休">
      <formula>NOT(ISERROR(SEARCH("冬休",K528)))</formula>
    </cfRule>
    <cfRule type="containsText" dxfId="3632" priority="403" operator="containsText" text="その他">
      <formula>NOT(ISERROR(SEARCH("その他",K528)))</formula>
    </cfRule>
  </conditionalFormatting>
  <conditionalFormatting sqref="K530 P530 U530 AE530">
    <cfRule type="containsText" dxfId="3631" priority="368" operator="containsText" text="－">
      <formula>NOT(ISERROR(SEARCH("－",K530)))</formula>
    </cfRule>
    <cfRule type="containsText" dxfId="3630" priority="371" operator="containsText" text="入">
      <formula>NOT(ISERROR(SEARCH("入",K530)))</formula>
    </cfRule>
    <cfRule type="cellIs" dxfId="3629" priority="374" operator="equal">
      <formula>"休"</formula>
    </cfRule>
    <cfRule type="containsText" dxfId="3628" priority="373" operator="containsText" text="休">
      <formula>NOT(ISERROR(SEARCH("休",K530)))</formula>
    </cfRule>
    <cfRule type="containsText" dxfId="3627" priority="372" operator="containsText" text="入,退">
      <formula>NOT(ISERROR(SEARCH("入,退",K530)))</formula>
    </cfRule>
    <cfRule type="containsText" dxfId="3626" priority="370" operator="containsText" text="退">
      <formula>NOT(ISERROR(SEARCH("退",K530)))</formula>
    </cfRule>
    <cfRule type="containsText" dxfId="3625" priority="369" operator="containsText" text="外">
      <formula>NOT(ISERROR(SEARCH("外",K530)))</formula>
    </cfRule>
  </conditionalFormatting>
  <conditionalFormatting sqref="P5">
    <cfRule type="expression" dxfId="3624" priority="520">
      <formula>#REF!="未達成"</formula>
    </cfRule>
  </conditionalFormatting>
  <conditionalFormatting sqref="P528">
    <cfRule type="containsText" dxfId="3623" priority="397" operator="containsText" text="冬休">
      <formula>NOT(ISERROR(SEARCH("冬休",P528)))</formula>
    </cfRule>
    <cfRule type="containsText" dxfId="3622" priority="402" operator="containsText" text="中止">
      <formula>NOT(ISERROR(SEARCH("中止",P528)))</formula>
    </cfRule>
    <cfRule type="containsText" dxfId="3621" priority="401" operator="containsText" text="中止,製作,夏休,冬休,その他">
      <formula>NOT(ISERROR(SEARCH("中止,製作,夏休,冬休,その他",P528)))</formula>
    </cfRule>
    <cfRule type="cellIs" dxfId="3620" priority="400" operator="equal">
      <formula>"中止,製作"</formula>
    </cfRule>
    <cfRule type="containsText" dxfId="3619" priority="399" operator="containsText" text="製作">
      <formula>NOT(ISERROR(SEARCH("製作",P528)))</formula>
    </cfRule>
    <cfRule type="containsText" dxfId="3618" priority="398" operator="containsText" text="夏休">
      <formula>NOT(ISERROR(SEARCH("夏休",P528)))</formula>
    </cfRule>
    <cfRule type="containsText" dxfId="3617" priority="396" operator="containsText" text="その他">
      <formula>NOT(ISERROR(SEARCH("その他",P528)))</formula>
    </cfRule>
  </conditionalFormatting>
  <conditionalFormatting sqref="U528">
    <cfRule type="containsText" dxfId="3616" priority="394" operator="containsText" text="中止,製作,夏休,冬休,その他">
      <formula>NOT(ISERROR(SEARCH("中止,製作,夏休,冬休,その他",U528)))</formula>
    </cfRule>
    <cfRule type="containsText" dxfId="3615" priority="395" operator="containsText" text="中止">
      <formula>NOT(ISERROR(SEARCH("中止",U528)))</formula>
    </cfRule>
    <cfRule type="containsText" dxfId="3614" priority="391" operator="containsText" text="夏休">
      <formula>NOT(ISERROR(SEARCH("夏休",U528)))</formula>
    </cfRule>
    <cfRule type="containsText" dxfId="3613" priority="389" operator="containsText" text="その他">
      <formula>NOT(ISERROR(SEARCH("その他",U528)))</formula>
    </cfRule>
    <cfRule type="containsText" dxfId="3612" priority="390" operator="containsText" text="冬休">
      <formula>NOT(ISERROR(SEARCH("冬休",U528)))</formula>
    </cfRule>
    <cfRule type="containsText" dxfId="3611" priority="392" operator="containsText" text="製作">
      <formula>NOT(ISERROR(SEARCH("製作",U528)))</formula>
    </cfRule>
    <cfRule type="cellIs" dxfId="3610" priority="393" operator="equal">
      <formula>"中止,製作"</formula>
    </cfRule>
  </conditionalFormatting>
  <conditionalFormatting sqref="W20">
    <cfRule type="containsText" dxfId="3609" priority="443" operator="containsText" text="対象外">
      <formula>NOT(ISERROR(SEARCH("対象外",W20)))</formula>
    </cfRule>
    <cfRule type="containsText" dxfId="3608" priority="442" operator="containsText" text="補正無し">
      <formula>NOT(ISERROR(SEARCH("補正無し",W20)))</formula>
    </cfRule>
  </conditionalFormatting>
  <conditionalFormatting sqref="Z528">
    <cfRule type="containsText" dxfId="3607" priority="384" operator="containsText" text="夏休">
      <formula>NOT(ISERROR(SEARCH("夏休",Z528)))</formula>
    </cfRule>
    <cfRule type="containsText" dxfId="3606" priority="383" operator="containsText" text="冬休">
      <formula>NOT(ISERROR(SEARCH("冬休",Z528)))</formula>
    </cfRule>
    <cfRule type="containsText" dxfId="3605" priority="382" operator="containsText" text="その他">
      <formula>NOT(ISERROR(SEARCH("その他",Z528)))</formula>
    </cfRule>
    <cfRule type="containsText" dxfId="3604" priority="387" operator="containsText" text="中止,製作,夏休,冬休,その他">
      <formula>NOT(ISERROR(SEARCH("中止,製作,夏休,冬休,その他",Z528)))</formula>
    </cfRule>
    <cfRule type="containsText" dxfId="3603" priority="388" operator="containsText" text="中止">
      <formula>NOT(ISERROR(SEARCH("中止",Z528)))</formula>
    </cfRule>
    <cfRule type="cellIs" dxfId="3602" priority="386" operator="equal">
      <formula>"中止,製作"</formula>
    </cfRule>
    <cfRule type="containsText" dxfId="3601" priority="385" operator="containsText" text="製作">
      <formula>NOT(ISERROR(SEARCH("製作",Z528)))</formula>
    </cfRule>
  </conditionalFormatting>
  <conditionalFormatting sqref="Z530">
    <cfRule type="containsText" dxfId="3600" priority="376" operator="containsText" text="外">
      <formula>NOT(ISERROR(SEARCH("外",Z530)))</formula>
    </cfRule>
    <cfRule type="containsText" dxfId="3599" priority="375" operator="containsText" text="－">
      <formula>NOT(ISERROR(SEARCH("－",Z530)))</formula>
    </cfRule>
    <cfRule type="containsText" dxfId="3598" priority="380" operator="containsText" text="休">
      <formula>NOT(ISERROR(SEARCH("休",Z530)))</formula>
    </cfRule>
    <cfRule type="containsText" dxfId="3597" priority="379" operator="containsText" text="入,退">
      <formula>NOT(ISERROR(SEARCH("入,退",Z530)))</formula>
    </cfRule>
    <cfRule type="containsText" dxfId="3596" priority="378" operator="containsText" text="入">
      <formula>NOT(ISERROR(SEARCH("入",Z530)))</formula>
    </cfRule>
    <cfRule type="containsText" dxfId="3595" priority="377" operator="containsText" text="退">
      <formula>NOT(ISERROR(SEARCH("退",Z530)))</formula>
    </cfRule>
    <cfRule type="cellIs" dxfId="3594" priority="381" operator="equal">
      <formula>"休"</formula>
    </cfRule>
  </conditionalFormatting>
  <conditionalFormatting sqref="AH41:AJ41 F42:AJ45">
    <cfRule type="containsText" dxfId="3593" priority="333" operator="containsText" text="－">
      <formula>NOT(ISERROR(SEARCH("－",F41)))</formula>
    </cfRule>
  </conditionalFormatting>
  <conditionalFormatting sqref="AI60:AJ61">
    <cfRule type="containsText" dxfId="3592" priority="319" operator="containsText" text="－">
      <formula>NOT(ISERROR(SEARCH("－",AI60)))</formula>
    </cfRule>
  </conditionalFormatting>
  <conditionalFormatting sqref="AJ29:AJ30 AH31:AJ32 G33:AJ34">
    <cfRule type="containsText" dxfId="3591" priority="428" operator="containsText" text="－">
      <formula>NOT(ISERROR(SEARCH("－",G29)))</formula>
    </cfRule>
  </conditionalFormatting>
  <conditionalFormatting sqref="AJ36:AJ39">
    <cfRule type="containsText" dxfId="3590" priority="285" operator="containsText" text="退">
      <formula>NOT(ISERROR(SEARCH("退",AJ36)))</formula>
    </cfRule>
    <cfRule type="containsText" dxfId="3589" priority="286" operator="containsText" text="入">
      <formula>NOT(ISERROR(SEARCH("入",AJ36)))</formula>
    </cfRule>
    <cfRule type="cellIs" dxfId="3588" priority="288" operator="equal">
      <formula>"休"</formula>
    </cfRule>
    <cfRule type="containsText" dxfId="3587" priority="283" operator="containsText" text="－">
      <formula>NOT(ISERROR(SEARCH("－",AJ36)))</formula>
    </cfRule>
    <cfRule type="containsText" dxfId="3586" priority="287" operator="containsText" text="入,退">
      <formula>NOT(ISERROR(SEARCH("入,退",AJ36)))</formula>
    </cfRule>
  </conditionalFormatting>
  <conditionalFormatting sqref="AN1:AN1048576">
    <cfRule type="cellIs" dxfId="3585" priority="259" operator="equal">
      <formula>0</formula>
    </cfRule>
  </conditionalFormatting>
  <conditionalFormatting sqref="AO8 T10:V21">
    <cfRule type="cellIs" dxfId="3584" priority="444" operator="greaterThanOrEqual">
      <formula>0.285</formula>
    </cfRule>
  </conditionalFormatting>
  <dataValidations count="3">
    <dataValidation type="list" allowBlank="1" showInputMessage="1" showErrorMessage="1" sqref="AM4 O5" xr:uid="{E7840A9E-F5DF-4B00-8040-A7BDF59ECFE6}">
      <formula1>"計  画,実  績"</formula1>
    </dataValidation>
    <dataValidation type="list" allowBlank="1" showInputMessage="1" showErrorMessage="1" sqref="F40:AJ40 P528 F491:AJ491 F496:AJ496 F484:AJ484 F28:AJ28 F52:AJ52 F35:AJ35 F107:AJ107 F76:AJ76 F83:AJ83 K528 F59:AJ59 F64:AJ64 F112:AJ112 F100:AJ100 F88:AJ88 F131:AJ131 F136:AJ136 F124:AJ124 F155:AJ155 F160:AJ160 F148:AJ148 F179:AJ179 F184:AJ184 F172:AJ172 F227:AJ227 F232:AJ232 F220:AJ220 F251:AJ251 F256:AJ256 F244:AJ244 F275:AJ275 F280:AJ280 F268:AJ268 F299:AJ299 F304:AJ304 F292:AJ292 F323:AJ323 F328:AJ328 F316:AJ316 F347:AJ347 F352:AJ352 F340:AJ340 F371:AJ371 F376:AJ376 F364:AJ364 F395:AJ395 F400:AJ400 F388:AJ388 F419:AJ419 F424:AJ424 F412:AJ412 F443:AJ443 F448:AJ448 F436:AJ436 F467:AJ467 F472:AJ472 F460:AJ460 F515:AJ515 F520:AJ520 F508:AJ508 Z528 F528 U528 F203:AJ203 F208:AJ208 F196:AJ196" xr:uid="{99D72DB8-D8FE-4279-8C02-55FF5615EB22}">
      <formula1>"　,中止,製作,夏休,冬休,その他"</formula1>
    </dataValidation>
    <dataValidation type="list" allowBlank="1" showInputMessage="1" showErrorMessage="1" sqref="F300:AJ303 F293:AJ298 F492:AJ495 F485:AJ490 F497:AJ501 F305:AJ310 F372:AJ375 F521:AJ524 F468:AJ471 F461:AJ466 F36:AJ39 F365:AJ370 F473:AJ477 F60:AJ63 F324:AJ327 F444:AJ447 F77:AJ82 F108:AJ111 F101:AJ106 F437:AJ442 F449:AJ453 F125:AJ130 F156:AJ159 F137:AJ142 F317:AJ322 F329:AJ334 F149:AJ154 F173:AJ178 F161:AJ166 F420:AJ423 F413:AJ418 F185:AJ190 F204:AJ207 F180:AJ183 F353:AJ358 F425:AJ429 F228:AJ231 F221:AJ226 F233:AJ237 F281:AJ285 F396:AJ399 F252:AJ255 F245:AJ250 F257:AJ262 F389:AJ394 F401:AJ405 F276:AJ279 F269:AJ274 F113:AJ117 F348:AJ351 F341:AJ346 F516:AJ519 F509:AJ514 F377:AJ381 F530 Z530 AE530 K530 P530 U530 F31:AI34 F41:AJ45 F89:AJ93 F53:AJ58 F84:AJ87 AJ29:AJ34 K29:AI30 F29:H30 F65:AJ69 F132:AJ135 F197:AJ202 F209:AJ214" xr:uid="{1581FC26-D9F4-4F88-8289-0659407D8794}">
      <formula1>"　,入,休,退,外,－"</formula1>
    </dataValidation>
  </dataValidations>
  <pageMargins left="0.51181102362204722" right="0.11811023622047245" top="0.55118110236220474" bottom="0.35433070866141736" header="0.31496062992125984" footer="0.31496062992125984"/>
  <pageSetup paperSize="9" scale="40" fitToHeight="0" orientation="portrait" r:id="rId1"/>
  <headerFooter>
    <oddHeader xml:space="preserve">&amp;R&amp;"ＤＦ特太ゴシック体,標準"（別紙１）&amp;"-,標準"
</oddHeader>
  </headerFooter>
  <rowBreaks count="5" manualBreakCount="5">
    <brk id="117" max="40" man="1"/>
    <brk id="213" max="40" man="1"/>
    <brk id="309" max="40" man="1"/>
    <brk id="405" max="40" man="1"/>
    <brk id="501" max="40" man="1"/>
  </rowBreaks>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EE192-CFC1-4BF3-A0A3-4285B76E1CA6}">
  <dimension ref="A1:DA448"/>
  <sheetViews>
    <sheetView view="pageBreakPreview" topLeftCell="B1" zoomScale="70" zoomScaleNormal="85" zoomScaleSheetLayoutView="70" workbookViewId="0">
      <selection activeCell="H5" sqref="H5:T5"/>
    </sheetView>
  </sheetViews>
  <sheetFormatPr defaultColWidth="8.88671875" defaultRowHeight="13.2"/>
  <cols>
    <col min="1" max="1" width="7.109375" style="1615" hidden="1" customWidth="1"/>
    <col min="2" max="2" width="6.88671875" style="1615" customWidth="1"/>
    <col min="3" max="3" width="12.44140625" style="1615" customWidth="1"/>
    <col min="4" max="10" width="4.109375" style="1615" customWidth="1"/>
    <col min="11" max="14" width="11" style="1615" customWidth="1"/>
    <col min="15" max="15" width="8.44140625" style="1615" customWidth="1"/>
    <col min="16" max="18" width="6.88671875" style="1615" hidden="1" customWidth="1"/>
    <col min="19" max="19" width="6.88671875" style="1615" customWidth="1"/>
    <col min="20" max="20" width="12.44140625" style="1615" customWidth="1"/>
    <col min="21" max="27" width="4.109375" style="1615" customWidth="1"/>
    <col min="28" max="31" width="11" style="1615" customWidth="1"/>
    <col min="32" max="32" width="8.44140625" style="1615" customWidth="1"/>
    <col min="33" max="33" width="6.88671875" style="1615" hidden="1" customWidth="1"/>
    <col min="34" max="35" width="6.88671875" style="1852" hidden="1" customWidth="1"/>
    <col min="36" max="37" width="6.88671875" style="1615" customWidth="1"/>
    <col min="38" max="38" width="12.44140625" style="1615" customWidth="1"/>
    <col min="39" max="45" width="4.33203125" style="1615" customWidth="1"/>
    <col min="46" max="49" width="11" style="1615" customWidth="1"/>
    <col min="50" max="50" width="8.44140625" style="1615" customWidth="1"/>
    <col min="51" max="51" width="6.88671875" style="1615" hidden="1" customWidth="1"/>
    <col min="52" max="53" width="6.88671875" style="1817" hidden="1" customWidth="1"/>
    <col min="54" max="54" width="6.88671875" style="1615" customWidth="1"/>
    <col min="55" max="55" width="12.6640625" style="1615" customWidth="1"/>
    <col min="56" max="62" width="4.109375" style="1615" customWidth="1"/>
    <col min="63" max="66" width="11" style="1615" customWidth="1"/>
    <col min="67" max="67" width="8.44140625" style="1615" customWidth="1"/>
    <col min="68" max="68" width="6.88671875" style="1615" hidden="1" customWidth="1"/>
    <col min="69" max="70" width="6.88671875" style="1817" hidden="1" customWidth="1"/>
    <col min="71" max="72" width="6.88671875" style="1615" customWidth="1"/>
    <col min="73" max="73" width="12.6640625" style="1615" customWidth="1"/>
    <col min="74" max="80" width="4.33203125" style="1615" customWidth="1"/>
    <col min="81" max="84" width="11" style="1615" customWidth="1"/>
    <col min="85" max="85" width="8.44140625" style="1615" customWidth="1"/>
    <col min="86" max="86" width="6.88671875" style="1615" hidden="1" customWidth="1"/>
    <col min="87" max="88" width="6.88671875" style="1817" hidden="1" customWidth="1"/>
    <col min="89" max="89" width="6.88671875" style="1615" customWidth="1"/>
    <col min="90" max="90" width="12.6640625" style="1615" customWidth="1"/>
    <col min="91" max="97" width="4.44140625" style="1615" customWidth="1"/>
    <col min="98" max="101" width="11" style="1615" customWidth="1"/>
    <col min="102" max="102" width="8.44140625" style="1615" customWidth="1"/>
    <col min="103" max="103" width="7.109375" style="1613" hidden="1" customWidth="1"/>
    <col min="104" max="104" width="10.44140625" style="1818" hidden="1" customWidth="1"/>
    <col min="105" max="105" width="8.88671875" style="1818" hidden="1" customWidth="1"/>
    <col min="106" max="106" width="6.88671875" style="1615" customWidth="1"/>
    <col min="107" max="16384" width="8.88671875" style="1615"/>
  </cols>
  <sheetData>
    <row r="1" spans="1:105" ht="18.600000000000001">
      <c r="A1" s="1613"/>
      <c r="B1" s="1613"/>
      <c r="C1" s="1614" t="s">
        <v>2378</v>
      </c>
      <c r="D1" s="1613"/>
      <c r="E1" s="1613"/>
      <c r="F1" s="1613"/>
      <c r="G1" s="1613"/>
      <c r="H1" s="1613"/>
      <c r="I1" s="1613"/>
      <c r="J1" s="1613"/>
      <c r="K1" s="1613"/>
      <c r="L1" s="1613"/>
      <c r="M1" s="1613"/>
      <c r="N1" s="1613"/>
      <c r="O1" s="1613"/>
      <c r="P1" s="1613"/>
      <c r="Q1" s="1613"/>
      <c r="R1" s="1613"/>
      <c r="S1" s="1613"/>
      <c r="T1" s="1613"/>
      <c r="U1" s="1613"/>
      <c r="V1" s="1613"/>
      <c r="W1" s="1613"/>
      <c r="X1" s="1613"/>
      <c r="Y1" s="1613"/>
      <c r="Z1" s="1613"/>
      <c r="AA1" s="1613"/>
      <c r="AB1" s="1613"/>
      <c r="AC1" s="1613"/>
      <c r="AD1" s="1613"/>
      <c r="AE1" s="1613"/>
      <c r="AF1" s="1613"/>
      <c r="AG1" s="1613"/>
      <c r="AH1" s="1617"/>
      <c r="AI1" s="1617"/>
      <c r="AL1" s="1614" t="s">
        <v>2378</v>
      </c>
      <c r="BU1" s="1614" t="s">
        <v>2378</v>
      </c>
    </row>
    <row r="2" spans="1:105" ht="13.8" thickBot="1">
      <c r="A2" s="1613"/>
      <c r="B2" s="1613"/>
      <c r="C2" s="1613"/>
      <c r="D2" s="1613"/>
      <c r="E2" s="1613"/>
      <c r="F2" s="1613"/>
      <c r="G2" s="1613"/>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819" t="s">
        <v>2390</v>
      </c>
      <c r="AF2" s="1613"/>
      <c r="AG2" s="1613"/>
      <c r="AH2" s="1617"/>
      <c r="AI2" s="1617"/>
    </row>
    <row r="3" spans="1:105" ht="13.8" thickBot="1">
      <c r="A3" s="1613"/>
      <c r="B3" s="1613"/>
      <c r="C3" s="4291" t="s">
        <v>2379</v>
      </c>
      <c r="D3" s="4291"/>
      <c r="E3" s="4291"/>
      <c r="F3" s="4291"/>
      <c r="G3" s="1617" t="s">
        <v>1054</v>
      </c>
      <c r="H3" s="4295" t="str">
        <f>入力シート!C10</f>
        <v>○○校区道路改良工事</v>
      </c>
      <c r="I3" s="4295"/>
      <c r="J3" s="4295"/>
      <c r="K3" s="4295"/>
      <c r="L3" s="4295"/>
      <c r="M3" s="4295"/>
      <c r="N3" s="4295"/>
      <c r="O3" s="1613"/>
      <c r="P3" s="1613"/>
      <c r="Q3" s="1613"/>
      <c r="R3" s="1613"/>
      <c r="S3" s="1613"/>
      <c r="T3" s="1613"/>
      <c r="U3" s="1613"/>
      <c r="V3" s="1613"/>
      <c r="W3" s="1613"/>
      <c r="X3" s="1613"/>
      <c r="Y3" s="1613"/>
      <c r="Z3" s="1613"/>
      <c r="AA3" s="1613"/>
      <c r="AB3" s="4275" t="s">
        <v>2391</v>
      </c>
      <c r="AC3" s="4275"/>
      <c r="AD3" s="4275"/>
      <c r="AE3" s="1618" t="str">
        <f>IF(COUNTIF(P135:DA135,"NG")&gt;=1,"未達成","達成")</f>
        <v>未達成</v>
      </c>
      <c r="AF3" s="1613"/>
      <c r="AG3" s="1613"/>
      <c r="AH3" s="1617"/>
      <c r="AI3" s="1617"/>
      <c r="AL3" s="4291" t="s">
        <v>2379</v>
      </c>
      <c r="AM3" s="4291"/>
      <c r="AN3" s="4291"/>
      <c r="AO3" s="4291"/>
      <c r="AP3" s="1617" t="s">
        <v>1054</v>
      </c>
      <c r="AQ3" s="1820"/>
      <c r="AR3" s="1820"/>
      <c r="AS3" s="1820"/>
      <c r="AT3" s="1820"/>
      <c r="AU3" s="1820"/>
      <c r="AV3" s="1820"/>
      <c r="AW3" s="1820"/>
      <c r="AX3" s="1613"/>
      <c r="AY3" s="1613"/>
      <c r="AZ3" s="1821"/>
      <c r="BA3" s="1821"/>
      <c r="BB3" s="1613"/>
      <c r="BC3" s="1613"/>
      <c r="BD3" s="1613"/>
      <c r="BE3" s="1613"/>
      <c r="BF3" s="1613"/>
      <c r="BG3" s="1613"/>
      <c r="BH3" s="1613"/>
      <c r="BU3" s="4291" t="s">
        <v>2379</v>
      </c>
      <c r="BV3" s="4291"/>
      <c r="BW3" s="4291"/>
      <c r="BX3" s="4291"/>
      <c r="BY3" s="1617" t="s">
        <v>1054</v>
      </c>
      <c r="BZ3" s="1820"/>
      <c r="CA3" s="1820"/>
      <c r="CB3" s="1820"/>
      <c r="CC3" s="1820"/>
      <c r="CD3" s="1820"/>
      <c r="CE3" s="1820"/>
      <c r="CF3" s="1820"/>
      <c r="CG3" s="1613"/>
      <c r="CH3" s="1613"/>
      <c r="CI3" s="1821"/>
      <c r="CJ3" s="1821"/>
      <c r="CK3" s="1613"/>
      <c r="CL3" s="1613"/>
      <c r="CM3" s="1613"/>
      <c r="CN3" s="1613"/>
      <c r="CO3" s="1613"/>
      <c r="CP3" s="1613"/>
    </row>
    <row r="4" spans="1:105" ht="13.8">
      <c r="A4" s="1613"/>
      <c r="B4" s="1613"/>
      <c r="C4" s="4291" t="s">
        <v>2381</v>
      </c>
      <c r="D4" s="4291"/>
      <c r="E4" s="4291"/>
      <c r="F4" s="4291"/>
      <c r="G4" s="1617" t="s">
        <v>1054</v>
      </c>
      <c r="H4" s="4294">
        <v>46114</v>
      </c>
      <c r="I4" s="4294"/>
      <c r="J4" s="4294"/>
      <c r="K4" s="4294"/>
      <c r="L4" s="1619" t="str">
        <f>TEXT(WEEKDAY(H4),"aaa")</f>
        <v>木</v>
      </c>
      <c r="M4" s="1619"/>
      <c r="N4" s="1619"/>
      <c r="O4" s="1619"/>
      <c r="P4" s="1619"/>
      <c r="Q4" s="1619"/>
      <c r="R4" s="1619"/>
      <c r="S4" s="1613"/>
      <c r="T4" s="1613"/>
      <c r="U4" s="1613"/>
      <c r="V4" s="1613"/>
      <c r="W4" s="1613"/>
      <c r="X4" s="1613"/>
      <c r="Y4" s="1613"/>
      <c r="Z4" s="1613"/>
      <c r="AA4" s="1613"/>
      <c r="AB4" s="1613"/>
      <c r="AC4" s="1613"/>
      <c r="AD4" s="1613"/>
      <c r="AE4" s="1613"/>
      <c r="AF4" s="1613"/>
      <c r="AG4" s="1613"/>
      <c r="AH4" s="1617"/>
      <c r="AI4" s="1617"/>
      <c r="AL4" s="4291" t="s">
        <v>2381</v>
      </c>
      <c r="AM4" s="4291"/>
      <c r="AN4" s="4291"/>
      <c r="AO4" s="4291"/>
      <c r="AP4" s="1617" t="s">
        <v>1054</v>
      </c>
      <c r="AQ4" s="1622">
        <f>H4</f>
        <v>46114</v>
      </c>
      <c r="AR4" s="1623"/>
      <c r="AS4" s="1623"/>
      <c r="AT4" s="1623"/>
      <c r="AU4" s="1619" t="str">
        <f>TEXT(WEEKDAY(+AQ4),"aaa")</f>
        <v>木</v>
      </c>
      <c r="AV4" s="1619"/>
      <c r="AW4" s="1619"/>
      <c r="AX4" s="1619"/>
      <c r="AY4" s="1619"/>
      <c r="AZ4" s="1822"/>
      <c r="BA4" s="1822"/>
      <c r="BB4" s="1613"/>
      <c r="BC4" s="1613"/>
      <c r="BD4" s="1613"/>
      <c r="BE4" s="1613"/>
      <c r="BF4" s="1613"/>
      <c r="BG4" s="1613"/>
      <c r="BH4" s="1613"/>
      <c r="BU4" s="4291" t="s">
        <v>2381</v>
      </c>
      <c r="BV4" s="4291"/>
      <c r="BW4" s="4291"/>
      <c r="BX4" s="4291"/>
      <c r="BY4" s="1617" t="s">
        <v>1054</v>
      </c>
      <c r="BZ4" s="1622">
        <f>AQ4</f>
        <v>46114</v>
      </c>
      <c r="CA4" s="1623"/>
      <c r="CB4" s="1623"/>
      <c r="CC4" s="1623"/>
      <c r="CD4" s="1619" t="str">
        <f>TEXT(WEEKDAY(+BZ4),"aaa")</f>
        <v>木</v>
      </c>
      <c r="CE4" s="1619"/>
      <c r="CF4" s="1619"/>
      <c r="CG4" s="1619"/>
      <c r="CH4" s="1619"/>
      <c r="CI4" s="1822"/>
      <c r="CJ4" s="1822"/>
      <c r="CK4" s="1619"/>
      <c r="CL4" s="1613"/>
      <c r="CM4" s="1613"/>
      <c r="CN4" s="1613"/>
      <c r="CO4" s="1613"/>
      <c r="CP4" s="1613"/>
    </row>
    <row r="5" spans="1:105" ht="13.8">
      <c r="A5" s="1613"/>
      <c r="B5" s="1613"/>
      <c r="C5" s="4291" t="s">
        <v>2383</v>
      </c>
      <c r="D5" s="4291"/>
      <c r="E5" s="4291"/>
      <c r="F5" s="4291"/>
      <c r="G5" s="1617" t="s">
        <v>1054</v>
      </c>
      <c r="H5" s="4292">
        <f>入力シート!C15</f>
        <v>46295</v>
      </c>
      <c r="I5" s="4292"/>
      <c r="J5" s="4292"/>
      <c r="K5" s="4292"/>
      <c r="L5" s="1619" t="str">
        <f>TEXT(WEEKDAY(H5),"aaa")</f>
        <v>水</v>
      </c>
      <c r="M5" s="1619"/>
      <c r="N5" s="1619"/>
      <c r="O5" s="1619"/>
      <c r="P5" s="1619"/>
      <c r="Q5" s="1619"/>
      <c r="R5" s="1619"/>
      <c r="S5" s="1617"/>
      <c r="T5" s="1626" t="s">
        <v>1059</v>
      </c>
      <c r="U5" s="1617" t="s">
        <v>1054</v>
      </c>
      <c r="V5" s="1623">
        <f>H5-H4+1</f>
        <v>182</v>
      </c>
      <c r="W5" s="1623"/>
      <c r="X5" s="1623"/>
      <c r="Y5" s="1613"/>
      <c r="Z5" s="1613"/>
      <c r="AA5" s="1613"/>
      <c r="AB5" s="1613"/>
      <c r="AC5" s="1613"/>
      <c r="AD5" s="1613"/>
      <c r="AE5" s="1613"/>
      <c r="AF5" s="1613"/>
      <c r="AG5" s="1613"/>
      <c r="AH5" s="1617"/>
      <c r="AI5" s="1617"/>
      <c r="AL5" s="4291" t="s">
        <v>2383</v>
      </c>
      <c r="AM5" s="4291"/>
      <c r="AN5" s="4291"/>
      <c r="AO5" s="4291"/>
      <c r="AP5" s="1617" t="s">
        <v>1054</v>
      </c>
      <c r="AQ5" s="1622">
        <f>H5</f>
        <v>46295</v>
      </c>
      <c r="AR5" s="1623"/>
      <c r="AS5" s="1623"/>
      <c r="AT5" s="1623"/>
      <c r="AU5" s="1619" t="str">
        <f>TEXT(WEEKDAY(+AQ5),"aaa")</f>
        <v>水</v>
      </c>
      <c r="AV5" s="1619"/>
      <c r="AW5" s="1619"/>
      <c r="AX5" s="1619"/>
      <c r="AY5" s="1619"/>
      <c r="AZ5" s="1822"/>
      <c r="BA5" s="1822"/>
      <c r="BB5" s="1617"/>
      <c r="BC5" s="1626" t="s">
        <v>1059</v>
      </c>
      <c r="BD5" s="1617" t="s">
        <v>1054</v>
      </c>
      <c r="BE5" s="1623">
        <f>V5</f>
        <v>182</v>
      </c>
      <c r="BF5" s="1623"/>
      <c r="BG5" s="1623"/>
      <c r="BH5" s="1613"/>
      <c r="BU5" s="4291" t="s">
        <v>2383</v>
      </c>
      <c r="BV5" s="4291"/>
      <c r="BW5" s="4291"/>
      <c r="BX5" s="4291"/>
      <c r="BY5" s="1617" t="s">
        <v>1054</v>
      </c>
      <c r="BZ5" s="1622">
        <f>AQ5</f>
        <v>46295</v>
      </c>
      <c r="CA5" s="1623"/>
      <c r="CB5" s="1623"/>
      <c r="CC5" s="1623"/>
      <c r="CD5" s="1619" t="str">
        <f>TEXT(WEEKDAY(+BZ5),"aaa")</f>
        <v>水</v>
      </c>
      <c r="CE5" s="1619"/>
      <c r="CF5" s="1619"/>
      <c r="CG5" s="1619"/>
      <c r="CH5" s="1619"/>
      <c r="CI5" s="1822"/>
      <c r="CJ5" s="1822"/>
      <c r="CK5" s="1619"/>
      <c r="CL5" s="1626" t="s">
        <v>1059</v>
      </c>
      <c r="CM5" s="1617" t="s">
        <v>1054</v>
      </c>
      <c r="CN5" s="1623">
        <f>BE5</f>
        <v>182</v>
      </c>
      <c r="CO5" s="1623"/>
      <c r="CP5" s="1623"/>
    </row>
    <row r="6" spans="1:105" ht="13.8">
      <c r="A6" s="1613"/>
      <c r="B6" s="1613"/>
      <c r="C6" s="1616"/>
      <c r="D6" s="1616"/>
      <c r="E6" s="1616"/>
      <c r="F6" s="1616"/>
      <c r="G6" s="1617"/>
      <c r="H6" s="1627"/>
      <c r="I6" s="1625"/>
      <c r="J6" s="1625"/>
      <c r="K6" s="1625"/>
      <c r="L6" s="1619"/>
      <c r="M6" s="1619"/>
      <c r="N6" s="1619"/>
      <c r="O6" s="1619"/>
      <c r="P6" s="1619"/>
      <c r="Q6" s="1619"/>
      <c r="R6" s="1619"/>
      <c r="S6" s="1617"/>
      <c r="T6" s="1626"/>
      <c r="U6" s="1617"/>
      <c r="V6" s="1625"/>
      <c r="W6" s="1625"/>
      <c r="X6" s="1625"/>
      <c r="Y6" s="1613"/>
      <c r="Z6" s="1613"/>
      <c r="AA6" s="1613"/>
      <c r="AB6" s="1613"/>
      <c r="AC6" s="1613"/>
      <c r="AD6" s="1613"/>
      <c r="AE6" s="1613"/>
      <c r="AF6" s="1613"/>
      <c r="AG6" s="1613"/>
      <c r="AH6" s="1617"/>
      <c r="AI6" s="1617"/>
      <c r="AL6" s="1616"/>
      <c r="AM6" s="1616"/>
      <c r="AN6" s="1616"/>
      <c r="AO6" s="1616"/>
      <c r="AP6" s="1617"/>
      <c r="AQ6" s="1627"/>
      <c r="AR6" s="1625"/>
      <c r="AS6" s="1625"/>
      <c r="AT6" s="1625"/>
      <c r="AU6" s="1619"/>
      <c r="AV6" s="1619"/>
      <c r="AW6" s="1619"/>
      <c r="AX6" s="1619"/>
      <c r="AY6" s="1619"/>
      <c r="AZ6" s="1822"/>
      <c r="BA6" s="1822"/>
      <c r="BB6" s="1617"/>
      <c r="BC6" s="1626"/>
      <c r="BD6" s="1617"/>
      <c r="BE6" s="1625"/>
      <c r="BF6" s="1625"/>
      <c r="BG6" s="1625"/>
      <c r="BH6" s="1613"/>
      <c r="BU6" s="1616"/>
      <c r="BV6" s="1616"/>
      <c r="BW6" s="1616"/>
      <c r="BX6" s="1616"/>
      <c r="BY6" s="1617"/>
      <c r="BZ6" s="1622"/>
      <c r="CA6" s="1623"/>
      <c r="CB6" s="1623"/>
      <c r="CC6" s="1623"/>
      <c r="CD6" s="1619"/>
      <c r="CE6" s="1619"/>
      <c r="CF6" s="1619"/>
      <c r="CG6" s="1619"/>
      <c r="CH6" s="1619"/>
      <c r="CI6" s="1822"/>
      <c r="CJ6" s="1822"/>
      <c r="CK6" s="1619"/>
      <c r="CL6" s="1626"/>
      <c r="CM6" s="1617"/>
      <c r="CN6" s="1625"/>
      <c r="CO6" s="1625"/>
      <c r="CP6" s="1625"/>
    </row>
    <row r="7" spans="1:105">
      <c r="A7" s="1613"/>
      <c r="B7" s="1613"/>
      <c r="C7" s="1613"/>
      <c r="D7" s="1613"/>
      <c r="E7" s="1613"/>
      <c r="F7" s="1613"/>
      <c r="G7" s="1613"/>
      <c r="H7" s="1613"/>
      <c r="I7" s="1613"/>
      <c r="J7" s="1613"/>
      <c r="K7" s="1613"/>
      <c r="L7" s="1613"/>
      <c r="M7" s="1613"/>
      <c r="N7" s="1613"/>
      <c r="O7" s="1613"/>
      <c r="P7" s="1613"/>
      <c r="Q7" s="1613"/>
      <c r="R7" s="1613"/>
      <c r="S7" s="1613"/>
      <c r="T7" s="1613"/>
      <c r="U7" s="1613"/>
      <c r="V7" s="1613"/>
      <c r="W7" s="1613"/>
      <c r="X7" s="1613"/>
      <c r="Y7" s="1613"/>
      <c r="Z7" s="1613"/>
      <c r="AA7" s="1613"/>
      <c r="AB7" s="1613"/>
      <c r="AC7" s="1613"/>
      <c r="AD7" s="1613"/>
      <c r="AE7" s="1613"/>
      <c r="AF7" s="1613"/>
      <c r="AG7" s="1613"/>
      <c r="AH7" s="1617"/>
      <c r="AI7" s="1617"/>
    </row>
    <row r="8" spans="1:105" ht="14.25" hidden="1" customHeight="1">
      <c r="A8" s="1613"/>
      <c r="B8" s="1613"/>
      <c r="C8" s="1613"/>
      <c r="D8" s="1628">
        <f>YEAR(H4)</f>
        <v>2026</v>
      </c>
      <c r="E8" s="1628">
        <f>MONTH(H4)</f>
        <v>4</v>
      </c>
      <c r="F8" s="1628">
        <f>DAY(H4)</f>
        <v>2</v>
      </c>
      <c r="G8" s="1628"/>
      <c r="H8" s="1628"/>
      <c r="I8" s="1628"/>
      <c r="J8" s="1628"/>
      <c r="K8" s="1613"/>
      <c r="L8" s="1613"/>
      <c r="M8" s="1613"/>
      <c r="N8" s="1613"/>
      <c r="O8" s="1613"/>
      <c r="P8" s="1613"/>
      <c r="Q8" s="1613"/>
      <c r="R8" s="1613"/>
      <c r="S8" s="1613"/>
      <c r="T8" s="1613"/>
      <c r="U8" s="1628">
        <f>YEAR(J114+1)</f>
        <v>2026</v>
      </c>
      <c r="V8" s="1628">
        <f>MONTH(J114+1)</f>
        <v>5</v>
      </c>
      <c r="W8" s="1628">
        <f>DAY(J114+1)</f>
        <v>11</v>
      </c>
      <c r="X8" s="1628"/>
      <c r="Y8" s="1628"/>
      <c r="Z8" s="1628"/>
      <c r="AA8" s="1628"/>
      <c r="AB8" s="1613"/>
      <c r="AC8" s="1613"/>
      <c r="AD8" s="1613"/>
      <c r="AE8" s="1613"/>
      <c r="AF8" s="1613"/>
      <c r="AG8" s="1613"/>
      <c r="AH8" s="1617"/>
      <c r="AI8" s="1617"/>
      <c r="AL8" s="1613"/>
      <c r="AM8" s="1628">
        <f>YEAR(AA114+1)</f>
        <v>2026</v>
      </c>
      <c r="AN8" s="1628">
        <f>MONTH(AA114+1)</f>
        <v>6</v>
      </c>
      <c r="AO8" s="1628">
        <f>DAY(AA114+1)</f>
        <v>22</v>
      </c>
      <c r="AP8" s="1628"/>
      <c r="AQ8" s="1628"/>
      <c r="AR8" s="1628"/>
      <c r="AS8" s="1628"/>
      <c r="AT8" s="1613"/>
      <c r="AU8" s="1613"/>
      <c r="AV8" s="1613"/>
      <c r="AW8" s="1613"/>
      <c r="AX8" s="1613"/>
      <c r="AY8" s="1613"/>
      <c r="AZ8" s="1821"/>
      <c r="BA8" s="1821"/>
      <c r="BC8" s="1613"/>
      <c r="BD8" s="1628">
        <f>YEAR(AS114+1)</f>
        <v>2026</v>
      </c>
      <c r="BE8" s="1628">
        <f>MONTH(AS114+1)</f>
        <v>8</v>
      </c>
      <c r="BF8" s="1628">
        <f>DAY(AS114+1)</f>
        <v>3</v>
      </c>
      <c r="BG8" s="1628"/>
      <c r="BH8" s="1628"/>
      <c r="BI8" s="1628"/>
      <c r="BJ8" s="1628"/>
      <c r="BK8" s="1613"/>
      <c r="BL8" s="1613"/>
      <c r="BM8" s="1613"/>
      <c r="BN8" s="1613"/>
      <c r="BO8" s="1613"/>
      <c r="BP8" s="1613"/>
      <c r="BQ8" s="1821"/>
      <c r="BR8" s="1821"/>
      <c r="BU8" s="1613"/>
      <c r="BV8" s="1628">
        <f>YEAR(BJ114+1)</f>
        <v>2026</v>
      </c>
      <c r="BW8" s="1628">
        <f>MONTH(BJ114+1)</f>
        <v>9</v>
      </c>
      <c r="BX8" s="1628">
        <f>DAY(BJ114+1)</f>
        <v>14</v>
      </c>
      <c r="BY8" s="1628"/>
      <c r="BZ8" s="1628"/>
      <c r="CA8" s="1628"/>
      <c r="CB8" s="1628"/>
      <c r="CC8" s="1613"/>
      <c r="CD8" s="1613"/>
      <c r="CE8" s="1613"/>
      <c r="CF8" s="1613"/>
      <c r="CG8" s="1613"/>
      <c r="CH8" s="1613"/>
      <c r="CI8" s="1821"/>
      <c r="CJ8" s="1821"/>
      <c r="CK8" s="1613"/>
      <c r="CL8" s="1613"/>
      <c r="CM8" s="1628">
        <f>YEAR(CB114+1)</f>
        <v>2026</v>
      </c>
      <c r="CN8" s="1628">
        <f>MONTH(CB114+1)</f>
        <v>10</v>
      </c>
      <c r="CO8" s="1628">
        <f>DAY(CB114+1)</f>
        <v>26</v>
      </c>
      <c r="CP8" s="1628"/>
      <c r="CQ8" s="1628"/>
      <c r="CR8" s="1628"/>
      <c r="CS8" s="1628"/>
      <c r="CT8" s="1613"/>
      <c r="CU8" s="1613"/>
    </row>
    <row r="9" spans="1:105" ht="14.25" hidden="1" customHeight="1">
      <c r="A9" s="1613"/>
      <c r="B9" s="1613"/>
      <c r="C9" s="1613"/>
      <c r="D9" s="1629">
        <f t="shared" ref="D9:H9" si="0">E9-1</f>
        <v>46111</v>
      </c>
      <c r="E9" s="1629">
        <f t="shared" si="0"/>
        <v>46112</v>
      </c>
      <c r="F9" s="1629">
        <f t="shared" si="0"/>
        <v>46113</v>
      </c>
      <c r="G9" s="1629">
        <f t="shared" si="0"/>
        <v>46114</v>
      </c>
      <c r="H9" s="1629">
        <f t="shared" si="0"/>
        <v>46115</v>
      </c>
      <c r="I9" s="1629">
        <f>J9-1</f>
        <v>46116</v>
      </c>
      <c r="J9" s="1629">
        <f>DATE(D8,E8,J11)</f>
        <v>46117</v>
      </c>
      <c r="K9" s="1613"/>
      <c r="L9" s="1613"/>
      <c r="M9" s="1613"/>
      <c r="N9" s="1613"/>
      <c r="O9" s="1613"/>
      <c r="P9" s="1613"/>
      <c r="Q9" s="1613"/>
      <c r="R9" s="1613"/>
      <c r="S9" s="1613"/>
      <c r="T9" s="1613"/>
      <c r="U9" s="1629">
        <f>J114+1</f>
        <v>46153</v>
      </c>
      <c r="V9" s="1629">
        <f>U9+1</f>
        <v>46154</v>
      </c>
      <c r="W9" s="1629">
        <f>V9+1</f>
        <v>46155</v>
      </c>
      <c r="X9" s="1629">
        <f t="shared" ref="X9:Z9" si="1">W9+1</f>
        <v>46156</v>
      </c>
      <c r="Y9" s="1629">
        <f t="shared" si="1"/>
        <v>46157</v>
      </c>
      <c r="Z9" s="1629">
        <f t="shared" si="1"/>
        <v>46158</v>
      </c>
      <c r="AA9" s="1629">
        <f>Z9+1</f>
        <v>46159</v>
      </c>
      <c r="AB9" s="1613"/>
      <c r="AC9" s="1613"/>
      <c r="AD9" s="1613"/>
      <c r="AE9" s="1613"/>
      <c r="AF9" s="1613"/>
      <c r="AG9" s="1613"/>
      <c r="AH9" s="1617"/>
      <c r="AI9" s="1617"/>
      <c r="AL9" s="1613"/>
      <c r="AM9" s="1629">
        <f>AA114+1</f>
        <v>46195</v>
      </c>
      <c r="AN9" s="1629">
        <f t="shared" ref="AN9:AS9" si="2">AM9+1</f>
        <v>46196</v>
      </c>
      <c r="AO9" s="1629">
        <f t="shared" si="2"/>
        <v>46197</v>
      </c>
      <c r="AP9" s="1629">
        <f t="shared" si="2"/>
        <v>46198</v>
      </c>
      <c r="AQ9" s="1629">
        <f t="shared" si="2"/>
        <v>46199</v>
      </c>
      <c r="AR9" s="1629">
        <f t="shared" si="2"/>
        <v>46200</v>
      </c>
      <c r="AS9" s="1629">
        <f t="shared" si="2"/>
        <v>46201</v>
      </c>
      <c r="AT9" s="1613"/>
      <c r="AU9" s="1613"/>
      <c r="AV9" s="1613"/>
      <c r="AW9" s="1613"/>
      <c r="AX9" s="1613"/>
      <c r="AY9" s="1613"/>
      <c r="AZ9" s="1821"/>
      <c r="BA9" s="1821"/>
      <c r="BC9" s="1613"/>
      <c r="BD9" s="1629">
        <f>AS114+1</f>
        <v>46237</v>
      </c>
      <c r="BE9" s="1629">
        <f t="shared" ref="BE9:BJ9" si="3">BD9+1</f>
        <v>46238</v>
      </c>
      <c r="BF9" s="1629">
        <f t="shared" si="3"/>
        <v>46239</v>
      </c>
      <c r="BG9" s="1629">
        <f t="shared" si="3"/>
        <v>46240</v>
      </c>
      <c r="BH9" s="1629">
        <f t="shared" si="3"/>
        <v>46241</v>
      </c>
      <c r="BI9" s="1629">
        <f t="shared" si="3"/>
        <v>46242</v>
      </c>
      <c r="BJ9" s="1629">
        <f t="shared" si="3"/>
        <v>46243</v>
      </c>
      <c r="BK9" s="1613"/>
      <c r="BL9" s="1613"/>
      <c r="BM9" s="1613"/>
      <c r="BN9" s="1613"/>
      <c r="BO9" s="1613"/>
      <c r="BP9" s="1613"/>
      <c r="BQ9" s="1821"/>
      <c r="BR9" s="1821"/>
      <c r="BU9" s="1613"/>
      <c r="BV9" s="1629">
        <f>BJ114+1</f>
        <v>46279</v>
      </c>
      <c r="BW9" s="1629">
        <f t="shared" ref="BW9:CB9" si="4">BV9+1</f>
        <v>46280</v>
      </c>
      <c r="BX9" s="1629">
        <f t="shared" si="4"/>
        <v>46281</v>
      </c>
      <c r="BY9" s="1629">
        <f t="shared" si="4"/>
        <v>46282</v>
      </c>
      <c r="BZ9" s="1629">
        <f t="shared" si="4"/>
        <v>46283</v>
      </c>
      <c r="CA9" s="1629">
        <f t="shared" si="4"/>
        <v>46284</v>
      </c>
      <c r="CB9" s="1629">
        <f t="shared" si="4"/>
        <v>46285</v>
      </c>
      <c r="CC9" s="1613"/>
      <c r="CD9" s="1613"/>
      <c r="CE9" s="1613"/>
      <c r="CF9" s="1613"/>
      <c r="CG9" s="1613"/>
      <c r="CH9" s="1613"/>
      <c r="CI9" s="1821"/>
      <c r="CJ9" s="1821"/>
      <c r="CK9" s="1613"/>
      <c r="CL9" s="1613"/>
      <c r="CM9" s="1629">
        <f>CB114+1</f>
        <v>46321</v>
      </c>
      <c r="CN9" s="1629">
        <f t="shared" ref="CN9:CS9" si="5">CM9+1</f>
        <v>46322</v>
      </c>
      <c r="CO9" s="1629">
        <f t="shared" si="5"/>
        <v>46323</v>
      </c>
      <c r="CP9" s="1629">
        <f t="shared" si="5"/>
        <v>46324</v>
      </c>
      <c r="CQ9" s="1629">
        <f t="shared" si="5"/>
        <v>46325</v>
      </c>
      <c r="CR9" s="1629">
        <f t="shared" si="5"/>
        <v>46326</v>
      </c>
      <c r="CS9" s="1629">
        <f t="shared" si="5"/>
        <v>46327</v>
      </c>
      <c r="CT9" s="1613"/>
      <c r="CU9" s="1613"/>
    </row>
    <row r="10" spans="1:105" ht="14.25" customHeight="1">
      <c r="A10" s="1613"/>
      <c r="B10" s="1613"/>
      <c r="C10" s="1630" t="s">
        <v>2266</v>
      </c>
      <c r="D10" s="4397">
        <f>DATE($D8,$E8,1)</f>
        <v>46113</v>
      </c>
      <c r="E10" s="4398"/>
      <c r="F10" s="4398"/>
      <c r="G10" s="4398"/>
      <c r="H10" s="4398"/>
      <c r="I10" s="4398"/>
      <c r="J10" s="4398"/>
      <c r="K10" s="4392" t="s">
        <v>2304</v>
      </c>
      <c r="L10" s="4394" t="s">
        <v>2392</v>
      </c>
      <c r="M10" s="4396" t="s">
        <v>2393</v>
      </c>
      <c r="N10" s="4396" t="s">
        <v>2284</v>
      </c>
      <c r="O10" s="4390" t="s">
        <v>2394</v>
      </c>
      <c r="P10" s="1823"/>
      <c r="Q10" s="1823"/>
      <c r="R10" s="1823"/>
      <c r="S10" s="1613"/>
      <c r="T10" s="1630" t="s">
        <v>2266</v>
      </c>
      <c r="U10" s="4397">
        <f>DATE($U8,$V8,1)</f>
        <v>46143</v>
      </c>
      <c r="V10" s="4398"/>
      <c r="W10" s="4398"/>
      <c r="X10" s="4398"/>
      <c r="Y10" s="4398"/>
      <c r="Z10" s="4398"/>
      <c r="AA10" s="4399"/>
      <c r="AB10" s="4392" t="s">
        <v>2304</v>
      </c>
      <c r="AC10" s="4394" t="s">
        <v>2392</v>
      </c>
      <c r="AD10" s="4396" t="s">
        <v>2393</v>
      </c>
      <c r="AE10" s="4396" t="s">
        <v>2284</v>
      </c>
      <c r="AF10" s="4390" t="s">
        <v>2394</v>
      </c>
      <c r="AG10" s="1617"/>
      <c r="AH10" s="1617"/>
      <c r="AI10" s="1617"/>
      <c r="AL10" s="1630" t="s">
        <v>2266</v>
      </c>
      <c r="AM10" s="1631">
        <f>DATE($AM8,$AN8,1)</f>
        <v>46174</v>
      </c>
      <c r="AN10" s="1632"/>
      <c r="AO10" s="1632"/>
      <c r="AP10" s="1632"/>
      <c r="AQ10" s="1632"/>
      <c r="AR10" s="1632"/>
      <c r="AS10" s="1632"/>
      <c r="AT10" s="4392" t="s">
        <v>2304</v>
      </c>
      <c r="AU10" s="4394" t="s">
        <v>2392</v>
      </c>
      <c r="AV10" s="4396" t="s">
        <v>2393</v>
      </c>
      <c r="AW10" s="4396" t="s">
        <v>2284</v>
      </c>
      <c r="AX10" s="4390" t="s">
        <v>2394</v>
      </c>
      <c r="AY10" s="1617"/>
      <c r="AZ10" s="1821"/>
      <c r="BA10" s="1821"/>
      <c r="BC10" s="1630" t="s">
        <v>2266</v>
      </c>
      <c r="BD10" s="1631">
        <f>DATE($BD8,$BE8,1)</f>
        <v>46235</v>
      </c>
      <c r="BE10" s="1632"/>
      <c r="BF10" s="1632"/>
      <c r="BG10" s="1632"/>
      <c r="BH10" s="1632"/>
      <c r="BI10" s="1632"/>
      <c r="BJ10" s="1632"/>
      <c r="BK10" s="4392" t="s">
        <v>2304</v>
      </c>
      <c r="BL10" s="4394" t="s">
        <v>2392</v>
      </c>
      <c r="BM10" s="4396" t="s">
        <v>2393</v>
      </c>
      <c r="BN10" s="4396" t="s">
        <v>2284</v>
      </c>
      <c r="BO10" s="4390" t="s">
        <v>2394</v>
      </c>
      <c r="BP10" s="1617"/>
      <c r="BQ10" s="1821"/>
      <c r="BR10" s="1821"/>
      <c r="BU10" s="1630" t="s">
        <v>2266</v>
      </c>
      <c r="BV10" s="1631">
        <f>DATE($BV8,$BW8,1)</f>
        <v>46266</v>
      </c>
      <c r="BW10" s="1632"/>
      <c r="BX10" s="1632"/>
      <c r="BY10" s="1632"/>
      <c r="BZ10" s="1632"/>
      <c r="CA10" s="1632"/>
      <c r="CB10" s="1632"/>
      <c r="CC10" s="4392" t="s">
        <v>2304</v>
      </c>
      <c r="CD10" s="4394" t="s">
        <v>2392</v>
      </c>
      <c r="CE10" s="4396" t="s">
        <v>2393</v>
      </c>
      <c r="CF10" s="4396" t="s">
        <v>2284</v>
      </c>
      <c r="CG10" s="4390" t="s">
        <v>2394</v>
      </c>
      <c r="CH10" s="1617"/>
      <c r="CI10" s="1821"/>
      <c r="CJ10" s="1821"/>
      <c r="CK10" s="1625"/>
      <c r="CL10" s="1630" t="s">
        <v>2266</v>
      </c>
      <c r="CM10" s="1631">
        <f>DATE($CM8,$CN8,1)</f>
        <v>46296</v>
      </c>
      <c r="CN10" s="1632"/>
      <c r="CO10" s="1632"/>
      <c r="CP10" s="1632"/>
      <c r="CQ10" s="1632"/>
      <c r="CR10" s="1632"/>
      <c r="CS10" s="1632"/>
      <c r="CT10" s="4392" t="s">
        <v>2304</v>
      </c>
      <c r="CU10" s="4394" t="s">
        <v>2392</v>
      </c>
      <c r="CV10" s="4396" t="s">
        <v>2393</v>
      </c>
      <c r="CW10" s="4396" t="s">
        <v>2284</v>
      </c>
      <c r="CX10" s="4390" t="s">
        <v>2394</v>
      </c>
      <c r="CY10" s="1617"/>
    </row>
    <row r="11" spans="1:105" ht="14.25" customHeight="1">
      <c r="A11" s="1613"/>
      <c r="B11" s="1613"/>
      <c r="C11" s="1634" t="s">
        <v>2385</v>
      </c>
      <c r="D11" s="1635" t="str">
        <f>IF("月"=$L4,$F8,"")</f>
        <v/>
      </c>
      <c r="E11" s="1636" t="str">
        <f>IF(D11="",IF("火"=$L4,$F8,""),D11+1)</f>
        <v/>
      </c>
      <c r="F11" s="1636" t="str">
        <f>IF(E11="",IF("水"=$L4,$F8,""),E11+1)</f>
        <v/>
      </c>
      <c r="G11" s="1636">
        <f>IF(F11="",IF("木"=$L4,$F8,""),F11+1)</f>
        <v>2</v>
      </c>
      <c r="H11" s="1636">
        <f>IF(G11="",IF("金"=$L4,$F8,""),G11+1)</f>
        <v>3</v>
      </c>
      <c r="I11" s="1636">
        <f>IF(H11="",IF("土"=$L4,$F8,""),H11+1)</f>
        <v>4</v>
      </c>
      <c r="J11" s="1824">
        <f>IF(I11="",IF("日"=$L4,$F8,""),I11+1)</f>
        <v>5</v>
      </c>
      <c r="K11" s="4393"/>
      <c r="L11" s="4395"/>
      <c r="M11" s="4275"/>
      <c r="N11" s="4275"/>
      <c r="O11" s="4391"/>
      <c r="P11" s="1825">
        <f>COUNT(D11:J11)</f>
        <v>4</v>
      </c>
      <c r="Q11" s="1823"/>
      <c r="R11" s="1823"/>
      <c r="S11" s="1613"/>
      <c r="T11" s="1634" t="s">
        <v>2385</v>
      </c>
      <c r="U11" s="1635">
        <f>IF(J114&lt;$H$5,J116+1,"")</f>
        <v>46153</v>
      </c>
      <c r="V11" s="1636">
        <f t="shared" ref="V11:AA11" si="6">IF(U9&lt;$H$5,U11+1,"")</f>
        <v>46154</v>
      </c>
      <c r="W11" s="1636">
        <f>IF(V9&lt;$H$5,V11+1,"")</f>
        <v>46155</v>
      </c>
      <c r="X11" s="1636">
        <f>IF(W9&lt;$H$5,W11+1,"")</f>
        <v>46156</v>
      </c>
      <c r="Y11" s="1636">
        <f t="shared" si="6"/>
        <v>46157</v>
      </c>
      <c r="Z11" s="1636">
        <f t="shared" si="6"/>
        <v>46158</v>
      </c>
      <c r="AA11" s="1636">
        <f t="shared" si="6"/>
        <v>46159</v>
      </c>
      <c r="AB11" s="4393"/>
      <c r="AC11" s="4395"/>
      <c r="AD11" s="4275"/>
      <c r="AE11" s="4275"/>
      <c r="AF11" s="4391"/>
      <c r="AG11" s="1621">
        <f>COUNT(U11:AA11)</f>
        <v>7</v>
      </c>
      <c r="AH11" s="1617"/>
      <c r="AI11" s="1617"/>
      <c r="AL11" s="1634" t="s">
        <v>2385</v>
      </c>
      <c r="AM11" s="1635">
        <f>IF(AA114&lt;$H$5,AA116+1,"")</f>
        <v>46195</v>
      </c>
      <c r="AN11" s="1636">
        <f t="shared" ref="AN11:AS11" si="7">IF(AM9&lt;$H$5,AM11+1,"")</f>
        <v>46196</v>
      </c>
      <c r="AO11" s="1636">
        <f t="shared" si="7"/>
        <v>46197</v>
      </c>
      <c r="AP11" s="1636">
        <f t="shared" si="7"/>
        <v>46198</v>
      </c>
      <c r="AQ11" s="1636">
        <f t="shared" si="7"/>
        <v>46199</v>
      </c>
      <c r="AR11" s="1636">
        <f t="shared" si="7"/>
        <v>46200</v>
      </c>
      <c r="AS11" s="1636">
        <f t="shared" si="7"/>
        <v>46201</v>
      </c>
      <c r="AT11" s="4393"/>
      <c r="AU11" s="4395"/>
      <c r="AV11" s="4275"/>
      <c r="AW11" s="4275"/>
      <c r="AX11" s="4391"/>
      <c r="AY11" s="1621">
        <f>COUNT(AM11:AS11)</f>
        <v>7</v>
      </c>
      <c r="AZ11" s="1821"/>
      <c r="BA11" s="1821"/>
      <c r="BC11" s="1634" t="s">
        <v>2385</v>
      </c>
      <c r="BD11" s="1635">
        <f>IF(AS114&lt;$H$5,AS116+1,"")</f>
        <v>46237</v>
      </c>
      <c r="BE11" s="1636">
        <f t="shared" ref="BE11:BJ11" si="8">IF(BD9&lt;$H$5,BD11+1,"")</f>
        <v>46238</v>
      </c>
      <c r="BF11" s="1636">
        <f t="shared" si="8"/>
        <v>46239</v>
      </c>
      <c r="BG11" s="1636">
        <f t="shared" si="8"/>
        <v>46240</v>
      </c>
      <c r="BH11" s="1636">
        <f t="shared" si="8"/>
        <v>46241</v>
      </c>
      <c r="BI11" s="1636">
        <f t="shared" si="8"/>
        <v>46242</v>
      </c>
      <c r="BJ11" s="1636">
        <f t="shared" si="8"/>
        <v>46243</v>
      </c>
      <c r="BK11" s="4393"/>
      <c r="BL11" s="4395"/>
      <c r="BM11" s="4275"/>
      <c r="BN11" s="4275"/>
      <c r="BO11" s="4391"/>
      <c r="BP11" s="1621">
        <f>COUNT(BD11:BJ11)</f>
        <v>7</v>
      </c>
      <c r="BQ11" s="1821"/>
      <c r="BR11" s="1821"/>
      <c r="BU11" s="1634" t="s">
        <v>2385</v>
      </c>
      <c r="BV11" s="1635">
        <f>IF(BJ114&lt;$H$5,BJ116+1,"")</f>
        <v>46279</v>
      </c>
      <c r="BW11" s="1636">
        <f t="shared" ref="BW11:CB11" si="9">IF(BV9&lt;$H$5,BV11+1,"")</f>
        <v>46280</v>
      </c>
      <c r="BX11" s="1636">
        <f t="shared" si="9"/>
        <v>46281</v>
      </c>
      <c r="BY11" s="1636">
        <f t="shared" si="9"/>
        <v>46282</v>
      </c>
      <c r="BZ11" s="1636">
        <f t="shared" si="9"/>
        <v>46283</v>
      </c>
      <c r="CA11" s="1636">
        <f t="shared" si="9"/>
        <v>46284</v>
      </c>
      <c r="CB11" s="1636">
        <f t="shared" si="9"/>
        <v>46285</v>
      </c>
      <c r="CC11" s="4393"/>
      <c r="CD11" s="4395"/>
      <c r="CE11" s="4275"/>
      <c r="CF11" s="4275"/>
      <c r="CG11" s="4391"/>
      <c r="CH11" s="1621">
        <f>COUNT(BV11:CB11)</f>
        <v>7</v>
      </c>
      <c r="CI11" s="1821"/>
      <c r="CJ11" s="1821"/>
      <c r="CK11" s="1613"/>
      <c r="CL11" s="1634" t="s">
        <v>2385</v>
      </c>
      <c r="CM11" s="1635" t="str">
        <f>IF(CB114&lt;$H$5,CB116+1,"")</f>
        <v/>
      </c>
      <c r="CN11" s="1636" t="str">
        <f t="shared" ref="CN11:CS11" si="10">IF(CM9&lt;$H$5,CM11+1,"")</f>
        <v/>
      </c>
      <c r="CO11" s="1636" t="str">
        <f t="shared" si="10"/>
        <v/>
      </c>
      <c r="CP11" s="1636" t="str">
        <f t="shared" si="10"/>
        <v/>
      </c>
      <c r="CQ11" s="1636" t="str">
        <f t="shared" si="10"/>
        <v/>
      </c>
      <c r="CR11" s="1636" t="str">
        <f t="shared" si="10"/>
        <v/>
      </c>
      <c r="CS11" s="1636" t="str">
        <f t="shared" si="10"/>
        <v/>
      </c>
      <c r="CT11" s="4393"/>
      <c r="CU11" s="4395"/>
      <c r="CV11" s="4275"/>
      <c r="CW11" s="4275"/>
      <c r="CX11" s="4391"/>
      <c r="CY11" s="1621">
        <f>COUNT(CM11:CS11)</f>
        <v>0</v>
      </c>
    </row>
    <row r="12" spans="1:105" ht="14.25" customHeight="1">
      <c r="A12" s="1613"/>
      <c r="B12" s="1613"/>
      <c r="C12" s="1826" t="s">
        <v>1060</v>
      </c>
      <c r="D12" s="1639" t="str">
        <f>IF(D11="","","月")</f>
        <v/>
      </c>
      <c r="E12" s="1639" t="str">
        <f>IF(E11="","","火")</f>
        <v/>
      </c>
      <c r="F12" s="1639" t="str">
        <f>IF(F11="","","水")</f>
        <v/>
      </c>
      <c r="G12" s="1639" t="str">
        <f>IF(G11="","","木")</f>
        <v>木</v>
      </c>
      <c r="H12" s="1639" t="str">
        <f>IF(H11="","","金")</f>
        <v>金</v>
      </c>
      <c r="I12" s="1639" t="str">
        <f>IF(I11="","","土")</f>
        <v>土</v>
      </c>
      <c r="J12" s="1827" t="str">
        <f>IF(J11="","","日")</f>
        <v>日</v>
      </c>
      <c r="K12" s="4393"/>
      <c r="L12" s="4395"/>
      <c r="M12" s="4275"/>
      <c r="N12" s="4275"/>
      <c r="O12" s="4391"/>
      <c r="P12" s="1823"/>
      <c r="Q12" s="1823"/>
      <c r="R12" s="1823"/>
      <c r="T12" s="1634" t="s">
        <v>1060</v>
      </c>
      <c r="U12" s="1639" t="str">
        <f>IF(U11="","","月")</f>
        <v>月</v>
      </c>
      <c r="V12" s="1639" t="str">
        <f>IF(V11="","","火")</f>
        <v>火</v>
      </c>
      <c r="W12" s="1639" t="str">
        <f>IF(W11="","","水")</f>
        <v>水</v>
      </c>
      <c r="X12" s="1639" t="str">
        <f>IF(X11="","","木")</f>
        <v>木</v>
      </c>
      <c r="Y12" s="1639" t="str">
        <f>IF(Y11="","","金")</f>
        <v>金</v>
      </c>
      <c r="Z12" s="1639" t="str">
        <f>IF(Z11="","","土")</f>
        <v>土</v>
      </c>
      <c r="AA12" s="1639" t="str">
        <f>IF(AA11="","","日")</f>
        <v>日</v>
      </c>
      <c r="AB12" s="4393"/>
      <c r="AC12" s="4395"/>
      <c r="AD12" s="4275"/>
      <c r="AE12" s="4275"/>
      <c r="AF12" s="4391"/>
      <c r="AG12" s="1613"/>
      <c r="AH12" s="1617"/>
      <c r="AI12" s="1617"/>
      <c r="AL12" s="1634" t="s">
        <v>1060</v>
      </c>
      <c r="AM12" s="1639" t="str">
        <f>IF(AM11="","","月")</f>
        <v>月</v>
      </c>
      <c r="AN12" s="1639" t="str">
        <f>IF(AN11="","","火")</f>
        <v>火</v>
      </c>
      <c r="AO12" s="1639" t="str">
        <f>IF(AO11="","","水")</f>
        <v>水</v>
      </c>
      <c r="AP12" s="1639" t="str">
        <f>IF(AP11="","","木")</f>
        <v>木</v>
      </c>
      <c r="AQ12" s="1639" t="str">
        <f>IF(AQ11="","","金")</f>
        <v>金</v>
      </c>
      <c r="AR12" s="1639" t="str">
        <f>IF(AR11="","","土")</f>
        <v>土</v>
      </c>
      <c r="AS12" s="1639" t="str">
        <f>IF(AS11="","","日")</f>
        <v>日</v>
      </c>
      <c r="AT12" s="4393"/>
      <c r="AU12" s="4395"/>
      <c r="AV12" s="4275"/>
      <c r="AW12" s="4275"/>
      <c r="AX12" s="4391"/>
      <c r="AY12" s="1613"/>
      <c r="AZ12" s="1821"/>
      <c r="BA12" s="1821"/>
      <c r="BC12" s="1634" t="s">
        <v>1060</v>
      </c>
      <c r="BD12" s="1639" t="str">
        <f>IF(BD11="","","月")</f>
        <v>月</v>
      </c>
      <c r="BE12" s="1639" t="str">
        <f>IF(BE11="","","火")</f>
        <v>火</v>
      </c>
      <c r="BF12" s="1639" t="str">
        <f>IF(BF11="","","水")</f>
        <v>水</v>
      </c>
      <c r="BG12" s="1639" t="str">
        <f>IF(BG11="","","木")</f>
        <v>木</v>
      </c>
      <c r="BH12" s="1639" t="str">
        <f>IF(BH11="","","金")</f>
        <v>金</v>
      </c>
      <c r="BI12" s="1639" t="str">
        <f>IF(BI11="","","土")</f>
        <v>土</v>
      </c>
      <c r="BJ12" s="1639" t="str">
        <f>IF(BJ11="","","日")</f>
        <v>日</v>
      </c>
      <c r="BK12" s="4393"/>
      <c r="BL12" s="4395"/>
      <c r="BM12" s="4275"/>
      <c r="BN12" s="4275"/>
      <c r="BO12" s="4391"/>
      <c r="BP12" s="1613"/>
      <c r="BQ12" s="1821"/>
      <c r="BR12" s="1821"/>
      <c r="BU12" s="1634" t="s">
        <v>1060</v>
      </c>
      <c r="BV12" s="1639" t="str">
        <f>IF(BV11="","","月")</f>
        <v>月</v>
      </c>
      <c r="BW12" s="1639" t="str">
        <f>IF(BW11="","","火")</f>
        <v>火</v>
      </c>
      <c r="BX12" s="1639" t="str">
        <f>IF(BX11="","","水")</f>
        <v>水</v>
      </c>
      <c r="BY12" s="1639" t="str">
        <f>IF(BY11="","","木")</f>
        <v>木</v>
      </c>
      <c r="BZ12" s="1639" t="str">
        <f>IF(BZ11="","","金")</f>
        <v>金</v>
      </c>
      <c r="CA12" s="1639" t="str">
        <f>IF(CA11="","","土")</f>
        <v>土</v>
      </c>
      <c r="CB12" s="1639" t="str">
        <f>IF(CB11="","","日")</f>
        <v>日</v>
      </c>
      <c r="CC12" s="4393"/>
      <c r="CD12" s="4395"/>
      <c r="CE12" s="4275"/>
      <c r="CF12" s="4275"/>
      <c r="CG12" s="4391"/>
      <c r="CH12" s="1613"/>
      <c r="CI12" s="1821"/>
      <c r="CJ12" s="1821"/>
      <c r="CK12" s="1613"/>
      <c r="CL12" s="1634" t="s">
        <v>1060</v>
      </c>
      <c r="CM12" s="1639" t="str">
        <f>IF(CM11="","","月")</f>
        <v/>
      </c>
      <c r="CN12" s="1639" t="str">
        <f>IF(CN11="","","火")</f>
        <v/>
      </c>
      <c r="CO12" s="1639" t="str">
        <f>IF(CO11="","","水")</f>
        <v/>
      </c>
      <c r="CP12" s="1639" t="str">
        <f>IF(CP11="","","木")</f>
        <v/>
      </c>
      <c r="CQ12" s="1639" t="str">
        <f>IF(CQ11="","","金")</f>
        <v/>
      </c>
      <c r="CR12" s="1639" t="str">
        <f>IF(CR11="","","土")</f>
        <v/>
      </c>
      <c r="CS12" s="1639" t="str">
        <f>IF(CS11="","","日")</f>
        <v/>
      </c>
      <c r="CT12" s="4393"/>
      <c r="CU12" s="4395"/>
      <c r="CV12" s="4275"/>
      <c r="CW12" s="4275"/>
      <c r="CX12" s="4391"/>
    </row>
    <row r="13" spans="1:105" ht="14.25" customHeight="1">
      <c r="A13" s="1613"/>
      <c r="B13" s="1613"/>
      <c r="C13" s="4375" t="s">
        <v>2295</v>
      </c>
      <c r="D13" s="4377"/>
      <c r="E13" s="4378"/>
      <c r="F13" s="4378"/>
      <c r="G13" s="4378"/>
      <c r="H13" s="4378"/>
      <c r="I13" s="4378"/>
      <c r="J13" s="4385"/>
      <c r="K13" s="4379"/>
      <c r="L13" s="4380"/>
      <c r="M13" s="4380"/>
      <c r="N13" s="4381"/>
      <c r="O13" s="4387">
        <f>ROUND(AVERAGE(N15:N26),3)</f>
        <v>0</v>
      </c>
      <c r="P13" s="1617"/>
      <c r="Q13" s="1617"/>
      <c r="R13" s="1617"/>
      <c r="S13" s="1613"/>
      <c r="T13" s="4375" t="s">
        <v>2295</v>
      </c>
      <c r="U13" s="4377"/>
      <c r="V13" s="4378"/>
      <c r="W13" s="4378"/>
      <c r="X13" s="4378"/>
      <c r="Y13" s="4378"/>
      <c r="Z13" s="4378"/>
      <c r="AA13" s="4385"/>
      <c r="AB13" s="4379"/>
      <c r="AC13" s="4380"/>
      <c r="AD13" s="4380"/>
      <c r="AE13" s="4381"/>
      <c r="AF13" s="4387">
        <f>ROUND(AVERAGE(AE15:AE26),3)</f>
        <v>0</v>
      </c>
      <c r="AG13" s="1613"/>
      <c r="AH13" s="1617"/>
      <c r="AI13" s="1617"/>
      <c r="AL13" s="4375" t="s">
        <v>2295</v>
      </c>
      <c r="AM13" s="4377"/>
      <c r="AN13" s="4378"/>
      <c r="AO13" s="4378"/>
      <c r="AP13" s="4378"/>
      <c r="AQ13" s="4378"/>
      <c r="AR13" s="4378"/>
      <c r="AS13" s="4385"/>
      <c r="AT13" s="4379"/>
      <c r="AU13" s="4380"/>
      <c r="AV13" s="4380"/>
      <c r="AW13" s="4381"/>
      <c r="AX13" s="4387">
        <f>ROUND(AVERAGE(AW15:AW26),3)</f>
        <v>0</v>
      </c>
      <c r="AY13" s="1613"/>
      <c r="AZ13" s="1821"/>
      <c r="BA13" s="1821"/>
      <c r="BC13" s="4375" t="s">
        <v>2295</v>
      </c>
      <c r="BD13" s="4377"/>
      <c r="BE13" s="4378"/>
      <c r="BF13" s="4378"/>
      <c r="BG13" s="4378"/>
      <c r="BH13" s="4378"/>
      <c r="BI13" s="4378"/>
      <c r="BJ13" s="4385"/>
      <c r="BK13" s="4379"/>
      <c r="BL13" s="4380"/>
      <c r="BM13" s="4380"/>
      <c r="BN13" s="4381"/>
      <c r="BO13" s="4387">
        <f>ROUND(AVERAGE(BN15:BN26),3)</f>
        <v>0</v>
      </c>
      <c r="BP13" s="1613"/>
      <c r="BQ13" s="1821"/>
      <c r="BR13" s="1821"/>
      <c r="BU13" s="4375" t="s">
        <v>2295</v>
      </c>
      <c r="BV13" s="4377"/>
      <c r="BW13" s="4378"/>
      <c r="BX13" s="4378"/>
      <c r="BY13" s="4378"/>
      <c r="BZ13" s="4378"/>
      <c r="CA13" s="4378"/>
      <c r="CB13" s="4385"/>
      <c r="CC13" s="4379"/>
      <c r="CD13" s="4380"/>
      <c r="CE13" s="4380"/>
      <c r="CF13" s="4381"/>
      <c r="CG13" s="4387">
        <f>ROUND(AVERAGE(CF15:CF26),3)</f>
        <v>0</v>
      </c>
      <c r="CH13" s="1613"/>
      <c r="CI13" s="1821"/>
      <c r="CJ13" s="1821"/>
      <c r="CK13" s="1613"/>
      <c r="CL13" s="4375" t="s">
        <v>2295</v>
      </c>
      <c r="CM13" s="4377"/>
      <c r="CN13" s="4378"/>
      <c r="CO13" s="4378"/>
      <c r="CP13" s="4378"/>
      <c r="CQ13" s="4378"/>
      <c r="CR13" s="4378"/>
      <c r="CS13" s="4385"/>
      <c r="CT13" s="4379"/>
      <c r="CU13" s="4380"/>
      <c r="CV13" s="4380"/>
      <c r="CW13" s="4381"/>
      <c r="CX13" s="4387" t="e">
        <f>ROUND(AVERAGE(CW15:CW26),3)</f>
        <v>#DIV/0!</v>
      </c>
    </row>
    <row r="14" spans="1:105" ht="14.25" customHeight="1">
      <c r="A14" s="1613"/>
      <c r="B14" s="1613"/>
      <c r="C14" s="4376"/>
      <c r="D14" s="4290"/>
      <c r="E14" s="4286"/>
      <c r="F14" s="4286"/>
      <c r="G14" s="4286"/>
      <c r="H14" s="4286"/>
      <c r="I14" s="4286"/>
      <c r="J14" s="4386"/>
      <c r="K14" s="4382"/>
      <c r="L14" s="4383"/>
      <c r="M14" s="4383"/>
      <c r="N14" s="4384"/>
      <c r="O14" s="4388"/>
      <c r="P14" s="1617"/>
      <c r="Q14" s="1617"/>
      <c r="R14" s="1617"/>
      <c r="S14" s="1613"/>
      <c r="T14" s="4376"/>
      <c r="U14" s="4290"/>
      <c r="V14" s="4286"/>
      <c r="W14" s="4286"/>
      <c r="X14" s="4286"/>
      <c r="Y14" s="4286"/>
      <c r="Z14" s="4286"/>
      <c r="AA14" s="4386"/>
      <c r="AB14" s="4382"/>
      <c r="AC14" s="4383"/>
      <c r="AD14" s="4383"/>
      <c r="AE14" s="4384"/>
      <c r="AF14" s="4388"/>
      <c r="AG14" s="1613"/>
      <c r="AH14" s="1617"/>
      <c r="AI14" s="1617"/>
      <c r="AL14" s="4376"/>
      <c r="AM14" s="4290"/>
      <c r="AN14" s="4286"/>
      <c r="AO14" s="4286"/>
      <c r="AP14" s="4286"/>
      <c r="AQ14" s="4286"/>
      <c r="AR14" s="4286"/>
      <c r="AS14" s="4386"/>
      <c r="AT14" s="4382"/>
      <c r="AU14" s="4383"/>
      <c r="AV14" s="4383"/>
      <c r="AW14" s="4384"/>
      <c r="AX14" s="4388"/>
      <c r="AY14" s="1613"/>
      <c r="AZ14" s="1821"/>
      <c r="BA14" s="1821"/>
      <c r="BC14" s="4376"/>
      <c r="BD14" s="4290"/>
      <c r="BE14" s="4286"/>
      <c r="BF14" s="4286"/>
      <c r="BG14" s="4286"/>
      <c r="BH14" s="4286"/>
      <c r="BI14" s="4286"/>
      <c r="BJ14" s="4386"/>
      <c r="BK14" s="4382"/>
      <c r="BL14" s="4383"/>
      <c r="BM14" s="4383"/>
      <c r="BN14" s="4384"/>
      <c r="BO14" s="4388"/>
      <c r="BP14" s="1613"/>
      <c r="BQ14" s="1821"/>
      <c r="BR14" s="1821"/>
      <c r="BU14" s="4376"/>
      <c r="BV14" s="4290"/>
      <c r="BW14" s="4286"/>
      <c r="BX14" s="4286"/>
      <c r="BY14" s="4286"/>
      <c r="BZ14" s="4286"/>
      <c r="CA14" s="4286"/>
      <c r="CB14" s="4386"/>
      <c r="CC14" s="4382"/>
      <c r="CD14" s="4383"/>
      <c r="CE14" s="4383"/>
      <c r="CF14" s="4384"/>
      <c r="CG14" s="4388"/>
      <c r="CH14" s="1613"/>
      <c r="CI14" s="1821"/>
      <c r="CJ14" s="1821"/>
      <c r="CK14" s="1613"/>
      <c r="CL14" s="4376"/>
      <c r="CM14" s="4290"/>
      <c r="CN14" s="4286"/>
      <c r="CO14" s="4286"/>
      <c r="CP14" s="4286"/>
      <c r="CQ14" s="4286"/>
      <c r="CR14" s="4286"/>
      <c r="CS14" s="4386"/>
      <c r="CT14" s="4382"/>
      <c r="CU14" s="4383"/>
      <c r="CV14" s="4383"/>
      <c r="CW14" s="4384"/>
      <c r="CX14" s="4388"/>
    </row>
    <row r="15" spans="1:105" ht="14.25" customHeight="1">
      <c r="A15" s="1613"/>
      <c r="B15" s="1613"/>
      <c r="C15" s="1828" t="s">
        <v>2333</v>
      </c>
      <c r="D15" s="1643"/>
      <c r="E15" s="1644"/>
      <c r="F15" s="1644"/>
      <c r="G15" s="1644"/>
      <c r="H15" s="1644"/>
      <c r="I15" s="1644"/>
      <c r="J15" s="1829"/>
      <c r="K15" s="1830">
        <f>IF(C15="","",COUNT($D$11:$J$11)-L15)</f>
        <v>4</v>
      </c>
      <c r="L15" s="1831">
        <f>IF(C15="","",Q15+R15)</f>
        <v>0</v>
      </c>
      <c r="M15" s="1832">
        <f>IF(C15="","",COUNTIF(D15:J15,"休"))</f>
        <v>0</v>
      </c>
      <c r="N15" s="1833">
        <f>IF(K15&lt;2,"対象外",IF(C15="","",IFERROR(ROUND(M15/K15,3),"")))</f>
        <v>0</v>
      </c>
      <c r="O15" s="4388"/>
      <c r="P15" s="1617"/>
      <c r="Q15" s="1617">
        <f>IF(C15="","",COUNTIF(D15:J15,"ー"))</f>
        <v>0</v>
      </c>
      <c r="R15" s="1617">
        <f>IF(C15="","",COUNTIF(D15:J15,"外"))</f>
        <v>0</v>
      </c>
      <c r="S15" s="1613"/>
      <c r="T15" s="1828" t="s">
        <v>2333</v>
      </c>
      <c r="U15" s="1643"/>
      <c r="V15" s="1644"/>
      <c r="W15" s="1644"/>
      <c r="X15" s="1644"/>
      <c r="Y15" s="1644"/>
      <c r="Z15" s="1644"/>
      <c r="AA15" s="1829"/>
      <c r="AB15" s="1830">
        <f>IF(T15="","",COUNT($U$11:$AA$11)-AC15)</f>
        <v>7</v>
      </c>
      <c r="AC15" s="1831">
        <f>IF(T15="","",AH15+AI15)</f>
        <v>0</v>
      </c>
      <c r="AD15" s="1832">
        <f>IF(T15="","",COUNTIF(U15:AA15,"休"))</f>
        <v>0</v>
      </c>
      <c r="AE15" s="1833">
        <f>IF(AB15&lt;1,"対象外",IF(T15="","",IFERROR(ROUND(AD15/AB15,3),"")))</f>
        <v>0</v>
      </c>
      <c r="AF15" s="4388"/>
      <c r="AG15" s="1657"/>
      <c r="AH15" s="1834">
        <f>IF(T15="","",COUNTIF(U15:AA15,"ー"))</f>
        <v>0</v>
      </c>
      <c r="AI15" s="1834">
        <f>IF(T15="","",COUNTIF(U15:AA15,"外"))</f>
        <v>0</v>
      </c>
      <c r="AL15" s="1828" t="s">
        <v>2333</v>
      </c>
      <c r="AM15" s="1643"/>
      <c r="AN15" s="1644"/>
      <c r="AO15" s="1644"/>
      <c r="AP15" s="1644"/>
      <c r="AQ15" s="1644"/>
      <c r="AR15" s="1644"/>
      <c r="AS15" s="1829"/>
      <c r="AT15" s="1830">
        <f>IF(AL15="","",COUNT($AM$11:$AS$11)-AU15)</f>
        <v>7</v>
      </c>
      <c r="AU15" s="1831">
        <f>IF(AL15="","",AZ15+BA15)</f>
        <v>0</v>
      </c>
      <c r="AV15" s="1832">
        <f>IF(AL15="","",COUNTIF(AM15:AS15,"休"))</f>
        <v>0</v>
      </c>
      <c r="AW15" s="1833">
        <f>IF(AT15&lt;7,"対象外",IF(AL15="","",IFERROR(ROUND(AV15/AT15,3),"")))</f>
        <v>0</v>
      </c>
      <c r="AX15" s="4388"/>
      <c r="AY15" s="1657"/>
      <c r="AZ15" s="1821">
        <f>IF(AL15="","",COUNTIF(AM15:AS15,"ー"))</f>
        <v>0</v>
      </c>
      <c r="BA15" s="1821">
        <f>IF(AL15="","",COUNTIF(AM15:AS15,"外"))</f>
        <v>0</v>
      </c>
      <c r="BC15" s="1828" t="s">
        <v>2333</v>
      </c>
      <c r="BD15" s="1643"/>
      <c r="BE15" s="1644"/>
      <c r="BF15" s="1644"/>
      <c r="BG15" s="1644"/>
      <c r="BH15" s="1644"/>
      <c r="BI15" s="1644"/>
      <c r="BJ15" s="1829"/>
      <c r="BK15" s="1830">
        <f>IF(BC15="","",COUNT($BD$11:$BJ$11)-BL15)</f>
        <v>7</v>
      </c>
      <c r="BL15" s="1831">
        <f>IF(BC15="","",BQ15+BR15)</f>
        <v>0</v>
      </c>
      <c r="BM15" s="1832">
        <f>IF(BC15="","",COUNTIF(BD15:BJ15,"休"))</f>
        <v>0</v>
      </c>
      <c r="BN15" s="1833">
        <f>IF(BK15&lt;7,"対象外",IF(BC15="","",IFERROR(ROUND(BM15/BK15,3),"")))</f>
        <v>0</v>
      </c>
      <c r="BO15" s="4388"/>
      <c r="BP15" s="1657"/>
      <c r="BQ15" s="1821">
        <f>IF(BC15="","",COUNTIF(BD15:BJ15,"ー"))</f>
        <v>0</v>
      </c>
      <c r="BR15" s="1821">
        <f>IF(BC15="","",COUNTIF(BD15:BJ15,"外"))</f>
        <v>0</v>
      </c>
      <c r="BU15" s="1828" t="s">
        <v>2333</v>
      </c>
      <c r="BV15" s="1643"/>
      <c r="BW15" s="1644"/>
      <c r="BX15" s="1644"/>
      <c r="BY15" s="1644"/>
      <c r="BZ15" s="1644"/>
      <c r="CA15" s="1644"/>
      <c r="CB15" s="1829"/>
      <c r="CC15" s="1830">
        <f>IF(BU15="","",COUNT($BV$11:$CB$11)-CD15)</f>
        <v>7</v>
      </c>
      <c r="CD15" s="1831">
        <f>IF(BU15="","",CI15+CJ15)</f>
        <v>0</v>
      </c>
      <c r="CE15" s="1832">
        <f>IF(BU15="","",COUNTIF(BV15:CB15,"休"))</f>
        <v>0</v>
      </c>
      <c r="CF15" s="1833">
        <f>IF(CC15&lt;7,"対象外",IF(BU15="","",IFERROR(ROUND(CE15/CC15,3),"")))</f>
        <v>0</v>
      </c>
      <c r="CG15" s="4388"/>
      <c r="CH15" s="1657"/>
      <c r="CI15" s="1821">
        <f>IF(BU15="","",COUNTIF(BV15:CB15,"ー"))</f>
        <v>0</v>
      </c>
      <c r="CJ15" s="1821">
        <f>IF(BU15="","",COUNTIF(BV15:CB15,"外"))</f>
        <v>0</v>
      </c>
      <c r="CK15" s="1657"/>
      <c r="CL15" s="1828" t="s">
        <v>2333</v>
      </c>
      <c r="CM15" s="1643"/>
      <c r="CN15" s="1644"/>
      <c r="CO15" s="1644"/>
      <c r="CP15" s="1644"/>
      <c r="CQ15" s="1644"/>
      <c r="CR15" s="1644"/>
      <c r="CS15" s="1829"/>
      <c r="CT15" s="1830">
        <f>IF(CL15="","",COUNT($CM$11:$CS$11)-CU15)</f>
        <v>0</v>
      </c>
      <c r="CU15" s="1831">
        <f>IF(CL15="","",CZ15+DA15)</f>
        <v>0</v>
      </c>
      <c r="CV15" s="1832">
        <f>IF(CL15="","",COUNTIF(CM15:CS15,"休"))</f>
        <v>0</v>
      </c>
      <c r="CW15" s="1833" t="str">
        <f>IF(CT15&lt;7,"対象外",IF(CL15="","",IFERROR(ROUND(CV15/CT15,3),"")))</f>
        <v>対象外</v>
      </c>
      <c r="CX15" s="4388"/>
      <c r="CY15" s="1657"/>
      <c r="CZ15" s="1818">
        <f>IF(CL15="","",COUNTIF(CM15:CS15,"ー"))</f>
        <v>0</v>
      </c>
      <c r="DA15" s="1818">
        <f>IF(CL15="","",COUNTIF(CM15:CS15,"外"))</f>
        <v>0</v>
      </c>
    </row>
    <row r="16" spans="1:105" ht="14.25" customHeight="1">
      <c r="A16" s="1613"/>
      <c r="B16" s="1613"/>
      <c r="C16" s="1828" t="s">
        <v>2335</v>
      </c>
      <c r="D16" s="1643"/>
      <c r="E16" s="1644"/>
      <c r="F16" s="1644"/>
      <c r="G16" s="1644"/>
      <c r="H16" s="1644"/>
      <c r="I16" s="1644"/>
      <c r="J16" s="1829"/>
      <c r="K16" s="1830">
        <f>IF(C16="","",COUNT($D$11:$J$11)-L16)</f>
        <v>4</v>
      </c>
      <c r="L16" s="1831">
        <f t="shared" ref="L16:L18" si="11">IF(C16="","",Q16+R16)</f>
        <v>0</v>
      </c>
      <c r="M16" s="1832">
        <f t="shared" ref="M16:M18" si="12">IF(C16="","",COUNTIF(D16:J16,"休"))</f>
        <v>0</v>
      </c>
      <c r="N16" s="1833">
        <f>IF(K16&lt;1,"対象外",IF(C16="","",IFERROR(ROUND(M16/K16,3),"")))</f>
        <v>0</v>
      </c>
      <c r="O16" s="4388"/>
      <c r="P16" s="1617"/>
      <c r="Q16" s="1617">
        <f t="shared" ref="Q16:Q79" si="13">IF(C16="","",COUNTIF(D16:J16,"ー"))</f>
        <v>0</v>
      </c>
      <c r="R16" s="1617">
        <f t="shared" ref="R16:R79" si="14">IF(C16="","",COUNTIF(D16:J16,"外"))</f>
        <v>0</v>
      </c>
      <c r="S16" s="1613"/>
      <c r="T16" s="1828" t="s">
        <v>2335</v>
      </c>
      <c r="U16" s="1643"/>
      <c r="V16" s="1644"/>
      <c r="W16" s="1644"/>
      <c r="X16" s="1644"/>
      <c r="Y16" s="1644"/>
      <c r="Z16" s="1644"/>
      <c r="AA16" s="1829"/>
      <c r="AB16" s="1830">
        <f>IF(T16="","",COUNT($U$11:$AA$11)-AC16)</f>
        <v>7</v>
      </c>
      <c r="AC16" s="1831">
        <f>IF(T16="","",AH16+AI16)</f>
        <v>0</v>
      </c>
      <c r="AD16" s="1832">
        <f t="shared" ref="AD16:AD18" si="15">IF(T16="","",COUNTIF(U16:AA16,"休"))</f>
        <v>0</v>
      </c>
      <c r="AE16" s="1833">
        <f>IF(AB16&lt;1,"対象外",IF(T16="","",IFERROR(ROUND(AD16/AB16,3),"")))</f>
        <v>0</v>
      </c>
      <c r="AF16" s="4388"/>
      <c r="AG16" s="1613"/>
      <c r="AH16" s="1834">
        <f t="shared" ref="AH16:AH79" si="16">IF(T16="","",COUNTIF(U16:AA16,"ー"))</f>
        <v>0</v>
      </c>
      <c r="AI16" s="1834">
        <f t="shared" ref="AI16:AI79" si="17">IF(T16="","",COUNTIF(U16:AA16,"外"))</f>
        <v>0</v>
      </c>
      <c r="AL16" s="1828" t="s">
        <v>2335</v>
      </c>
      <c r="AM16" s="1643"/>
      <c r="AN16" s="1644"/>
      <c r="AO16" s="1644"/>
      <c r="AP16" s="1644"/>
      <c r="AQ16" s="1644"/>
      <c r="AR16" s="1644"/>
      <c r="AS16" s="1829"/>
      <c r="AT16" s="1830">
        <f>IF(AL16="","",COUNT($AM$11:$AS$11)-AU16)</f>
        <v>7</v>
      </c>
      <c r="AU16" s="1831">
        <f>IF(AL16="","",AZ16+BA16)</f>
        <v>0</v>
      </c>
      <c r="AV16" s="1832">
        <f t="shared" ref="AV16:AV18" si="18">IF(AL16="","",COUNTIF(AM16:AS16,"休"))</f>
        <v>0</v>
      </c>
      <c r="AW16" s="1833">
        <f>IF(AT16&lt;7,"対象外",IF(AL16="","",IFERROR(ROUND(AV16/AT16,3),"")))</f>
        <v>0</v>
      </c>
      <c r="AX16" s="4388"/>
      <c r="AY16" s="1613"/>
      <c r="AZ16" s="1821">
        <f t="shared" ref="AZ16:AZ79" si="19">IF(AL16="","",COUNTIF(AM16:AS16,"ー"))</f>
        <v>0</v>
      </c>
      <c r="BA16" s="1821">
        <f t="shared" ref="BA16:BA79" si="20">IF(AL16="","",COUNTIF(AM16:AS16,"外"))</f>
        <v>0</v>
      </c>
      <c r="BC16" s="1828" t="s">
        <v>2335</v>
      </c>
      <c r="BD16" s="1643"/>
      <c r="BE16" s="1644"/>
      <c r="BF16" s="1644"/>
      <c r="BG16" s="1644"/>
      <c r="BH16" s="1644"/>
      <c r="BI16" s="1644"/>
      <c r="BJ16" s="1829"/>
      <c r="BK16" s="1830">
        <f>IF(BC16="","",COUNT($BD$11:$BJ$11)-BL16)</f>
        <v>7</v>
      </c>
      <c r="BL16" s="1831">
        <f>IF(BC16="","",BQ16+BR16)</f>
        <v>0</v>
      </c>
      <c r="BM16" s="1832">
        <f t="shared" ref="BM16:BM18" si="21">IF(BC16="","",COUNTIF(BD16:BJ16,"休"))</f>
        <v>0</v>
      </c>
      <c r="BN16" s="1833">
        <f>IF(BK16&lt;7,"対象外",IF(BC16="","",IFERROR(ROUND(BM16/BK16,3),"")))</f>
        <v>0</v>
      </c>
      <c r="BO16" s="4388"/>
      <c r="BP16" s="1613"/>
      <c r="BQ16" s="1821">
        <f t="shared" ref="BQ16:BQ79" si="22">IF(BC16="","",COUNTIF(BD16:BJ16,"ー"))</f>
        <v>0</v>
      </c>
      <c r="BR16" s="1821">
        <f t="shared" ref="BR16:BR79" si="23">IF(BC16="","",COUNTIF(BD16:BJ16,"外"))</f>
        <v>0</v>
      </c>
      <c r="BU16" s="1828" t="s">
        <v>2335</v>
      </c>
      <c r="BV16" s="1643"/>
      <c r="BW16" s="1644"/>
      <c r="BX16" s="1644"/>
      <c r="BY16" s="1644"/>
      <c r="BZ16" s="1644"/>
      <c r="CA16" s="1644"/>
      <c r="CB16" s="1829"/>
      <c r="CC16" s="1830">
        <f>IF(BU16="","",COUNT($BV$11:$CB$11)-CD16)</f>
        <v>7</v>
      </c>
      <c r="CD16" s="1831">
        <f>IF(BU16="","",CI16+CJ16)</f>
        <v>0</v>
      </c>
      <c r="CE16" s="1832">
        <f t="shared" ref="CE16:CE18" si="24">IF(BU16="","",COUNTIF(BV16:CB16,"休"))</f>
        <v>0</v>
      </c>
      <c r="CF16" s="1833">
        <f>IF(CC16&lt;7,"対象外",IF(BU16="","",IFERROR(ROUND(CE16/CC16,3),"")))</f>
        <v>0</v>
      </c>
      <c r="CG16" s="4388"/>
      <c r="CH16" s="1613"/>
      <c r="CI16" s="1821">
        <f t="shared" ref="CI16:CI79" si="25">IF(BU16="","",COUNTIF(BV16:CB16,"ー"))</f>
        <v>0</v>
      </c>
      <c r="CJ16" s="1821">
        <f t="shared" ref="CJ16:CJ79" si="26">IF(BU16="","",COUNTIF(BV16:CB16,"外"))</f>
        <v>0</v>
      </c>
      <c r="CK16" s="1613"/>
      <c r="CL16" s="1828" t="s">
        <v>2335</v>
      </c>
      <c r="CM16" s="1643"/>
      <c r="CN16" s="1644"/>
      <c r="CO16" s="1644"/>
      <c r="CP16" s="1644"/>
      <c r="CQ16" s="1644"/>
      <c r="CR16" s="1644"/>
      <c r="CS16" s="1829"/>
      <c r="CT16" s="1830">
        <f>IF(CL16="","",COUNT($CM$11:$CS$11)-CU16)</f>
        <v>0</v>
      </c>
      <c r="CU16" s="1831">
        <f>IF(CL16="","",CZ16+DA16)</f>
        <v>0</v>
      </c>
      <c r="CV16" s="1832">
        <f t="shared" ref="CV16:CV18" si="27">IF(CL16="","",COUNTIF(CM16:CS16,"休"))</f>
        <v>0</v>
      </c>
      <c r="CW16" s="1833" t="str">
        <f>IF(CT16&lt;7,"対象外",IF(CL16="","",IFERROR(ROUND(CV16/CT16,3),"")))</f>
        <v>対象外</v>
      </c>
      <c r="CX16" s="4388"/>
      <c r="CZ16" s="1818">
        <f t="shared" ref="CZ16:CZ79" si="28">IF(CL16="","",COUNTIF(CM16:CS16,"ー"))</f>
        <v>0</v>
      </c>
      <c r="DA16" s="1818">
        <f t="shared" ref="DA16:DA79" si="29">IF(CL16="","",COUNTIF(CM16:CS16,"外"))</f>
        <v>0</v>
      </c>
    </row>
    <row r="17" spans="1:105" ht="14.25" customHeight="1">
      <c r="A17" s="1613"/>
      <c r="B17" s="1613"/>
      <c r="C17" s="1828" t="s">
        <v>2334</v>
      </c>
      <c r="D17" s="1643"/>
      <c r="E17" s="1644"/>
      <c r="F17" s="1644"/>
      <c r="G17" s="1644"/>
      <c r="H17" s="1644"/>
      <c r="I17" s="1644"/>
      <c r="J17" s="1829"/>
      <c r="K17" s="1830">
        <f>IF(C17="","",COUNT($D$11:$J$11)-L17)</f>
        <v>4</v>
      </c>
      <c r="L17" s="1831">
        <f t="shared" si="11"/>
        <v>0</v>
      </c>
      <c r="M17" s="1832">
        <f t="shared" si="12"/>
        <v>0</v>
      </c>
      <c r="N17" s="1833">
        <f>IF(K17&lt;1,"対象外",IF(C17="","",IFERROR(ROUND(M17/K17,3),"")))</f>
        <v>0</v>
      </c>
      <c r="O17" s="4388"/>
      <c r="P17" s="1617"/>
      <c r="Q17" s="1617">
        <f t="shared" si="13"/>
        <v>0</v>
      </c>
      <c r="R17" s="1617">
        <f t="shared" si="14"/>
        <v>0</v>
      </c>
      <c r="S17" s="1613"/>
      <c r="T17" s="1828" t="s">
        <v>2334</v>
      </c>
      <c r="U17" s="1643"/>
      <c r="V17" s="1644"/>
      <c r="W17" s="1644"/>
      <c r="X17" s="1644"/>
      <c r="Y17" s="1644"/>
      <c r="Z17" s="1644"/>
      <c r="AA17" s="1829"/>
      <c r="AB17" s="1830">
        <f>IF(T17="","",COUNT($U$11:$AA$11)-AC17)</f>
        <v>7</v>
      </c>
      <c r="AC17" s="1831">
        <f>IF(T17="","",AH17+AI17)</f>
        <v>0</v>
      </c>
      <c r="AD17" s="1832">
        <f t="shared" si="15"/>
        <v>0</v>
      </c>
      <c r="AE17" s="1833">
        <f>IF(AB17&lt;1,"対象外",IF(T17="","",IFERROR(ROUND(AD17/AB17,3),"")))</f>
        <v>0</v>
      </c>
      <c r="AF17" s="4388"/>
      <c r="AG17" s="1657"/>
      <c r="AH17" s="1834">
        <f t="shared" si="16"/>
        <v>0</v>
      </c>
      <c r="AI17" s="1834">
        <f t="shared" si="17"/>
        <v>0</v>
      </c>
      <c r="AL17" s="1828" t="s">
        <v>2334</v>
      </c>
      <c r="AM17" s="1643"/>
      <c r="AN17" s="1644"/>
      <c r="AO17" s="1644"/>
      <c r="AP17" s="1644"/>
      <c r="AQ17" s="1644"/>
      <c r="AR17" s="1644"/>
      <c r="AS17" s="1829"/>
      <c r="AT17" s="1830">
        <f>IF(AL17="","",COUNT($AM$11:$AS$11)-AU17)</f>
        <v>7</v>
      </c>
      <c r="AU17" s="1831">
        <f>IF(AL17="","",AZ17+BA17)</f>
        <v>0</v>
      </c>
      <c r="AV17" s="1832">
        <f t="shared" si="18"/>
        <v>0</v>
      </c>
      <c r="AW17" s="1833">
        <f>IF(AT17&lt;7,"対象外",IF(AL17="","",IFERROR(ROUND(AV17/AT17,3),"")))</f>
        <v>0</v>
      </c>
      <c r="AX17" s="4388"/>
      <c r="AY17" s="1657"/>
      <c r="AZ17" s="1821">
        <f t="shared" si="19"/>
        <v>0</v>
      </c>
      <c r="BA17" s="1821">
        <f t="shared" si="20"/>
        <v>0</v>
      </c>
      <c r="BC17" s="1828" t="s">
        <v>2334</v>
      </c>
      <c r="BD17" s="1643"/>
      <c r="BE17" s="1644"/>
      <c r="BF17" s="1644"/>
      <c r="BG17" s="1644"/>
      <c r="BH17" s="1644"/>
      <c r="BI17" s="1644"/>
      <c r="BJ17" s="1829"/>
      <c r="BK17" s="1830">
        <f>IF(BC17="","",COUNT($BD$11:$BJ$11)-BL17)</f>
        <v>7</v>
      </c>
      <c r="BL17" s="1831">
        <f>IF(BC17="","",BQ17+BR17)</f>
        <v>0</v>
      </c>
      <c r="BM17" s="1832">
        <f t="shared" si="21"/>
        <v>0</v>
      </c>
      <c r="BN17" s="1833">
        <f>IF(BK17&lt;7,"対象外",IF(BC17="","",IFERROR(ROUND(BM17/BK17,3),"")))</f>
        <v>0</v>
      </c>
      <c r="BO17" s="4388"/>
      <c r="BP17" s="1657"/>
      <c r="BQ17" s="1821">
        <f t="shared" si="22"/>
        <v>0</v>
      </c>
      <c r="BR17" s="1821">
        <f>IF(BC17="","",COUNTIF(BD17:BJ17,"外"))</f>
        <v>0</v>
      </c>
      <c r="BU17" s="1828" t="s">
        <v>2334</v>
      </c>
      <c r="BV17" s="1643"/>
      <c r="BW17" s="1644"/>
      <c r="BX17" s="1644"/>
      <c r="BY17" s="1644"/>
      <c r="BZ17" s="1644"/>
      <c r="CA17" s="1644"/>
      <c r="CB17" s="1829"/>
      <c r="CC17" s="1830">
        <f>IF(BU17="","",COUNT($BV$11:$CB$11)-CD17)</f>
        <v>7</v>
      </c>
      <c r="CD17" s="1831">
        <f>IF(BU17="","",CI17+CJ17)</f>
        <v>0</v>
      </c>
      <c r="CE17" s="1832">
        <f t="shared" si="24"/>
        <v>0</v>
      </c>
      <c r="CF17" s="1833">
        <f>IF(CC17&lt;7,"対象外",IF(BU17="","",IFERROR(ROUND(CE17/CC17,3),"")))</f>
        <v>0</v>
      </c>
      <c r="CG17" s="4388"/>
      <c r="CH17" s="1657"/>
      <c r="CI17" s="1821">
        <f t="shared" si="25"/>
        <v>0</v>
      </c>
      <c r="CJ17" s="1821">
        <f t="shared" si="26"/>
        <v>0</v>
      </c>
      <c r="CK17" s="1657"/>
      <c r="CL17" s="1828" t="s">
        <v>2334</v>
      </c>
      <c r="CM17" s="1643"/>
      <c r="CN17" s="1644"/>
      <c r="CO17" s="1644"/>
      <c r="CP17" s="1644"/>
      <c r="CQ17" s="1644"/>
      <c r="CR17" s="1644"/>
      <c r="CS17" s="1829"/>
      <c r="CT17" s="1830">
        <f>IF(CL17="","",COUNT($CM$11:$CS$11)-CU17)</f>
        <v>0</v>
      </c>
      <c r="CU17" s="1831">
        <f>IF(CL17="","",CZ17+DA17)</f>
        <v>0</v>
      </c>
      <c r="CV17" s="1832">
        <f t="shared" si="27"/>
        <v>0</v>
      </c>
      <c r="CW17" s="1833" t="str">
        <f>IF(CT17&lt;7,"対象外",IF(CL17="","",IFERROR(ROUND(CV17/CT17,3),"")))</f>
        <v>対象外</v>
      </c>
      <c r="CX17" s="4388"/>
      <c r="CY17" s="1657"/>
      <c r="CZ17" s="1818">
        <f t="shared" si="28"/>
        <v>0</v>
      </c>
      <c r="DA17" s="1818">
        <f t="shared" si="29"/>
        <v>0</v>
      </c>
    </row>
    <row r="18" spans="1:105" ht="14.25" customHeight="1">
      <c r="A18" s="1613"/>
      <c r="B18" s="1613"/>
      <c r="C18" s="1835" t="s">
        <v>2395</v>
      </c>
      <c r="D18" s="1647"/>
      <c r="E18" s="1648"/>
      <c r="F18" s="1648"/>
      <c r="G18" s="1648"/>
      <c r="H18" s="1648"/>
      <c r="I18" s="1648"/>
      <c r="J18" s="1836"/>
      <c r="K18" s="1647">
        <f t="shared" ref="K18" si="30">IF(C18="","",COUNT($D$11:$J$11)-L18)</f>
        <v>4</v>
      </c>
      <c r="L18" s="1837">
        <f t="shared" si="11"/>
        <v>0</v>
      </c>
      <c r="M18" s="1838">
        <f t="shared" si="12"/>
        <v>0</v>
      </c>
      <c r="N18" s="1839">
        <f>IF(K18&lt;1,"対象外",IF(C18="","",IFERROR(ROUND(M18/K18,3),"")))</f>
        <v>0</v>
      </c>
      <c r="O18" s="4388"/>
      <c r="P18" s="1617"/>
      <c r="Q18" s="1617">
        <f t="shared" si="13"/>
        <v>0</v>
      </c>
      <c r="R18" s="1617">
        <f t="shared" si="14"/>
        <v>0</v>
      </c>
      <c r="S18" s="1613"/>
      <c r="T18" s="1835" t="s">
        <v>2395</v>
      </c>
      <c r="U18" s="1647"/>
      <c r="V18" s="1648"/>
      <c r="W18" s="1648"/>
      <c r="X18" s="1648"/>
      <c r="Y18" s="1648"/>
      <c r="Z18" s="1648"/>
      <c r="AA18" s="1836"/>
      <c r="AB18" s="1647">
        <f>IF(T18="","",COUNT($U$11:$AA$11)-AC18)</f>
        <v>7</v>
      </c>
      <c r="AC18" s="1837">
        <f>IF(T18="","",AH18+AI18)</f>
        <v>0</v>
      </c>
      <c r="AD18" s="1838">
        <f t="shared" si="15"/>
        <v>0</v>
      </c>
      <c r="AE18" s="1839">
        <f>IF(AB18&lt;1,"対象外",IF(T18="","",IFERROR(ROUND(AD18/AB18,3),"")))</f>
        <v>0</v>
      </c>
      <c r="AF18" s="4388"/>
      <c r="AG18" s="1613"/>
      <c r="AH18" s="1834">
        <f t="shared" si="16"/>
        <v>0</v>
      </c>
      <c r="AI18" s="1834">
        <f t="shared" si="17"/>
        <v>0</v>
      </c>
      <c r="AL18" s="1835" t="s">
        <v>2395</v>
      </c>
      <c r="AM18" s="1647"/>
      <c r="AN18" s="1648"/>
      <c r="AO18" s="1648"/>
      <c r="AP18" s="1648"/>
      <c r="AQ18" s="1648"/>
      <c r="AR18" s="1648"/>
      <c r="AS18" s="1836"/>
      <c r="AT18" s="1647">
        <f>IF(AL18="","",COUNT($AM$11:$AS$11)-AU18)</f>
        <v>7</v>
      </c>
      <c r="AU18" s="1837">
        <f>IF(AL18="","",AZ18+BA18)</f>
        <v>0</v>
      </c>
      <c r="AV18" s="1838">
        <f t="shared" si="18"/>
        <v>0</v>
      </c>
      <c r="AW18" s="1839">
        <f>IF(AT18&lt;7,"対象外",IF(AL18="","",IFERROR(ROUND(AV18/AT18,3),"")))</f>
        <v>0</v>
      </c>
      <c r="AX18" s="4388"/>
      <c r="AY18" s="1621"/>
      <c r="AZ18" s="1821">
        <f t="shared" si="19"/>
        <v>0</v>
      </c>
      <c r="BA18" s="1821">
        <f t="shared" si="20"/>
        <v>0</v>
      </c>
      <c r="BC18" s="1835" t="s">
        <v>2395</v>
      </c>
      <c r="BD18" s="1647"/>
      <c r="BE18" s="1648"/>
      <c r="BF18" s="1648"/>
      <c r="BG18" s="1648"/>
      <c r="BH18" s="1648"/>
      <c r="BI18" s="1648"/>
      <c r="BJ18" s="1836"/>
      <c r="BK18" s="1647">
        <f>IF(BC18="","",COUNT($BD$11:$BJ$11)-BL18)</f>
        <v>7</v>
      </c>
      <c r="BL18" s="1837">
        <f>IF(BC18="","",BQ18+BR18)</f>
        <v>0</v>
      </c>
      <c r="BM18" s="1838">
        <f t="shared" si="21"/>
        <v>0</v>
      </c>
      <c r="BN18" s="1839">
        <f>IF(BK18&lt;7,"対象外",IF(BC18="","",IFERROR(ROUND(BM18/BK18,3),"")))</f>
        <v>0</v>
      </c>
      <c r="BO18" s="4388"/>
      <c r="BP18" s="1613"/>
      <c r="BQ18" s="1821">
        <f t="shared" si="22"/>
        <v>0</v>
      </c>
      <c r="BR18" s="1821">
        <f t="shared" si="23"/>
        <v>0</v>
      </c>
      <c r="BU18" s="1835" t="s">
        <v>2395</v>
      </c>
      <c r="BV18" s="1647"/>
      <c r="BW18" s="1648"/>
      <c r="BX18" s="1648"/>
      <c r="BY18" s="1648"/>
      <c r="BZ18" s="1648"/>
      <c r="CA18" s="1648"/>
      <c r="CB18" s="1836"/>
      <c r="CC18" s="1647">
        <f>IF(BU18="","",COUNT($BV$11:$CB$11)-CD18)</f>
        <v>7</v>
      </c>
      <c r="CD18" s="1837">
        <f>IF(BU18="","",CI18+CJ18)</f>
        <v>0</v>
      </c>
      <c r="CE18" s="1838">
        <f t="shared" si="24"/>
        <v>0</v>
      </c>
      <c r="CF18" s="1839">
        <f>IF(CC18&lt;7,"対象外",IF(BU18="","",IFERROR(ROUND(CE18/CC18,3),"")))</f>
        <v>0</v>
      </c>
      <c r="CG18" s="4388"/>
      <c r="CH18" s="1613"/>
      <c r="CI18" s="1821">
        <f t="shared" si="25"/>
        <v>0</v>
      </c>
      <c r="CJ18" s="1821">
        <f t="shared" si="26"/>
        <v>0</v>
      </c>
      <c r="CK18" s="1613"/>
      <c r="CL18" s="1835" t="s">
        <v>2395</v>
      </c>
      <c r="CM18" s="1647"/>
      <c r="CN18" s="1648"/>
      <c r="CO18" s="1648"/>
      <c r="CP18" s="1648"/>
      <c r="CQ18" s="1648"/>
      <c r="CR18" s="1648"/>
      <c r="CS18" s="1836"/>
      <c r="CT18" s="1647">
        <f>IF(CL18="","",COUNT($CM$11:$CS$11)-CU18)</f>
        <v>0</v>
      </c>
      <c r="CU18" s="1837">
        <f>IF(CL18="","",CZ18+DA18)</f>
        <v>0</v>
      </c>
      <c r="CV18" s="1838">
        <f t="shared" si="27"/>
        <v>0</v>
      </c>
      <c r="CW18" s="1839" t="str">
        <f>IF(CT18&lt;7,"対象外",IF(CL18="","",IFERROR(ROUND(CV18/CT18,3),"")))</f>
        <v>対象外</v>
      </c>
      <c r="CX18" s="4388"/>
      <c r="CZ18" s="1818">
        <f t="shared" si="28"/>
        <v>0</v>
      </c>
      <c r="DA18" s="1818">
        <f t="shared" si="29"/>
        <v>0</v>
      </c>
    </row>
    <row r="19" spans="1:105" ht="14.25" customHeight="1">
      <c r="A19" s="1613"/>
      <c r="B19" s="1613"/>
      <c r="C19" s="4375" t="s">
        <v>2302</v>
      </c>
      <c r="D19" s="4377"/>
      <c r="E19" s="4378"/>
      <c r="F19" s="4378"/>
      <c r="G19" s="4378"/>
      <c r="H19" s="4378"/>
      <c r="I19" s="4378"/>
      <c r="J19" s="4385"/>
      <c r="K19" s="4379"/>
      <c r="L19" s="4380"/>
      <c r="M19" s="4380"/>
      <c r="N19" s="4381"/>
      <c r="O19" s="4388"/>
      <c r="P19" s="1617"/>
      <c r="Q19" s="1617">
        <f t="shared" si="13"/>
        <v>0</v>
      </c>
      <c r="R19" s="1617">
        <f t="shared" si="14"/>
        <v>0</v>
      </c>
      <c r="S19" s="1613"/>
      <c r="T19" s="4375" t="s">
        <v>2302</v>
      </c>
      <c r="U19" s="4377"/>
      <c r="V19" s="4378"/>
      <c r="W19" s="4378"/>
      <c r="X19" s="4378"/>
      <c r="Y19" s="4378"/>
      <c r="Z19" s="4378"/>
      <c r="AA19" s="4385"/>
      <c r="AB19" s="4379"/>
      <c r="AC19" s="4380"/>
      <c r="AD19" s="4380"/>
      <c r="AE19" s="4381"/>
      <c r="AF19" s="4388"/>
      <c r="AG19" s="1613"/>
      <c r="AH19" s="1834">
        <f>IF(T19="","",COUNTIF(U19:AA19,"ー"))</f>
        <v>0</v>
      </c>
      <c r="AI19" s="1834">
        <f t="shared" si="17"/>
        <v>0</v>
      </c>
      <c r="AL19" s="4375" t="s">
        <v>2302</v>
      </c>
      <c r="AM19" s="4377"/>
      <c r="AN19" s="4378"/>
      <c r="AO19" s="4378"/>
      <c r="AP19" s="4378"/>
      <c r="AQ19" s="4378"/>
      <c r="AR19" s="4378"/>
      <c r="AS19" s="4385"/>
      <c r="AT19" s="4379"/>
      <c r="AU19" s="4380"/>
      <c r="AV19" s="4380"/>
      <c r="AW19" s="4381"/>
      <c r="AX19" s="4388"/>
      <c r="AY19" s="1613"/>
      <c r="AZ19" s="1821">
        <f t="shared" si="19"/>
        <v>0</v>
      </c>
      <c r="BA19" s="1821">
        <f t="shared" si="20"/>
        <v>0</v>
      </c>
      <c r="BC19" s="4375" t="s">
        <v>2302</v>
      </c>
      <c r="BD19" s="4377"/>
      <c r="BE19" s="4378"/>
      <c r="BF19" s="4378"/>
      <c r="BG19" s="4378"/>
      <c r="BH19" s="4378"/>
      <c r="BI19" s="4378"/>
      <c r="BJ19" s="4385"/>
      <c r="BK19" s="4379"/>
      <c r="BL19" s="4380"/>
      <c r="BM19" s="4380"/>
      <c r="BN19" s="4381"/>
      <c r="BO19" s="4388"/>
      <c r="BP19" s="1613"/>
      <c r="BQ19" s="1821">
        <f t="shared" si="22"/>
        <v>0</v>
      </c>
      <c r="BR19" s="1821">
        <f>IF(BC19="","",COUNTIF(BD19:BJ19,"外"))</f>
        <v>0</v>
      </c>
      <c r="BU19" s="4375" t="s">
        <v>2302</v>
      </c>
      <c r="BV19" s="4377"/>
      <c r="BW19" s="4378"/>
      <c r="BX19" s="4378"/>
      <c r="BY19" s="4378"/>
      <c r="BZ19" s="4378"/>
      <c r="CA19" s="4378"/>
      <c r="CB19" s="4385"/>
      <c r="CC19" s="4379"/>
      <c r="CD19" s="4380"/>
      <c r="CE19" s="4380"/>
      <c r="CF19" s="4381"/>
      <c r="CG19" s="4388"/>
      <c r="CH19" s="1613"/>
      <c r="CI19" s="1821">
        <f t="shared" si="25"/>
        <v>0</v>
      </c>
      <c r="CJ19" s="1821">
        <f t="shared" si="26"/>
        <v>0</v>
      </c>
      <c r="CK19" s="1613"/>
      <c r="CL19" s="4375" t="s">
        <v>2302</v>
      </c>
      <c r="CM19" s="4377"/>
      <c r="CN19" s="4378"/>
      <c r="CO19" s="4378"/>
      <c r="CP19" s="4378"/>
      <c r="CQ19" s="4378"/>
      <c r="CR19" s="4378"/>
      <c r="CS19" s="4385"/>
      <c r="CT19" s="4379"/>
      <c r="CU19" s="4380"/>
      <c r="CV19" s="4380"/>
      <c r="CW19" s="4381"/>
      <c r="CX19" s="4388"/>
      <c r="CZ19" s="1818">
        <f t="shared" si="28"/>
        <v>0</v>
      </c>
      <c r="DA19" s="1818">
        <f t="shared" si="29"/>
        <v>0</v>
      </c>
    </row>
    <row r="20" spans="1:105" ht="14.25" customHeight="1">
      <c r="A20" s="1613"/>
      <c r="B20" s="1613"/>
      <c r="C20" s="4376"/>
      <c r="D20" s="4290"/>
      <c r="E20" s="4286"/>
      <c r="F20" s="4286"/>
      <c r="G20" s="4286"/>
      <c r="H20" s="4286"/>
      <c r="I20" s="4286"/>
      <c r="J20" s="4386"/>
      <c r="K20" s="4382"/>
      <c r="L20" s="4383"/>
      <c r="M20" s="4383"/>
      <c r="N20" s="4384"/>
      <c r="O20" s="4388"/>
      <c r="P20" s="1617"/>
      <c r="Q20" s="1617" t="str">
        <f t="shared" si="13"/>
        <v/>
      </c>
      <c r="R20" s="1617" t="str">
        <f t="shared" si="14"/>
        <v/>
      </c>
      <c r="S20" s="1613"/>
      <c r="T20" s="4376"/>
      <c r="U20" s="4290"/>
      <c r="V20" s="4286"/>
      <c r="W20" s="4286"/>
      <c r="X20" s="4286"/>
      <c r="Y20" s="4286"/>
      <c r="Z20" s="4286"/>
      <c r="AA20" s="4386"/>
      <c r="AB20" s="4382"/>
      <c r="AC20" s="4383"/>
      <c r="AD20" s="4383"/>
      <c r="AE20" s="4384"/>
      <c r="AF20" s="4388"/>
      <c r="AG20" s="1613"/>
      <c r="AH20" s="1834" t="str">
        <f t="shared" si="16"/>
        <v/>
      </c>
      <c r="AI20" s="1834" t="str">
        <f t="shared" si="17"/>
        <v/>
      </c>
      <c r="AL20" s="4376"/>
      <c r="AM20" s="4290"/>
      <c r="AN20" s="4286"/>
      <c r="AO20" s="4286"/>
      <c r="AP20" s="4286"/>
      <c r="AQ20" s="4286"/>
      <c r="AR20" s="4286"/>
      <c r="AS20" s="4386"/>
      <c r="AT20" s="4382"/>
      <c r="AU20" s="4383"/>
      <c r="AV20" s="4383"/>
      <c r="AW20" s="4384"/>
      <c r="AX20" s="4388"/>
      <c r="AY20" s="1613"/>
      <c r="AZ20" s="1821" t="str">
        <f t="shared" si="19"/>
        <v/>
      </c>
      <c r="BA20" s="1821" t="str">
        <f t="shared" si="20"/>
        <v/>
      </c>
      <c r="BC20" s="4376"/>
      <c r="BD20" s="4290"/>
      <c r="BE20" s="4286"/>
      <c r="BF20" s="4286"/>
      <c r="BG20" s="4286"/>
      <c r="BH20" s="4286"/>
      <c r="BI20" s="4286"/>
      <c r="BJ20" s="4386"/>
      <c r="BK20" s="4382"/>
      <c r="BL20" s="4383"/>
      <c r="BM20" s="4383"/>
      <c r="BN20" s="4384"/>
      <c r="BO20" s="4388"/>
      <c r="BP20" s="1613"/>
      <c r="BQ20" s="1821" t="str">
        <f t="shared" si="22"/>
        <v/>
      </c>
      <c r="BR20" s="1821" t="str">
        <f t="shared" si="23"/>
        <v/>
      </c>
      <c r="BU20" s="4376"/>
      <c r="BV20" s="4290"/>
      <c r="BW20" s="4286"/>
      <c r="BX20" s="4286"/>
      <c r="BY20" s="4286"/>
      <c r="BZ20" s="4286"/>
      <c r="CA20" s="4286"/>
      <c r="CB20" s="4386"/>
      <c r="CC20" s="4382"/>
      <c r="CD20" s="4383"/>
      <c r="CE20" s="4383"/>
      <c r="CF20" s="4384"/>
      <c r="CG20" s="4388"/>
      <c r="CH20" s="1613"/>
      <c r="CI20" s="1821" t="str">
        <f t="shared" si="25"/>
        <v/>
      </c>
      <c r="CJ20" s="1821" t="str">
        <f t="shared" si="26"/>
        <v/>
      </c>
      <c r="CK20" s="1613"/>
      <c r="CL20" s="4376"/>
      <c r="CM20" s="4290"/>
      <c r="CN20" s="4286"/>
      <c r="CO20" s="4286"/>
      <c r="CP20" s="4286"/>
      <c r="CQ20" s="4286"/>
      <c r="CR20" s="4286"/>
      <c r="CS20" s="4386"/>
      <c r="CT20" s="4382"/>
      <c r="CU20" s="4383"/>
      <c r="CV20" s="4383"/>
      <c r="CW20" s="4384"/>
      <c r="CX20" s="4388"/>
      <c r="CZ20" s="1818" t="str">
        <f t="shared" si="28"/>
        <v/>
      </c>
      <c r="DA20" s="1818" t="str">
        <f t="shared" si="29"/>
        <v/>
      </c>
    </row>
    <row r="21" spans="1:105" ht="14.25" customHeight="1">
      <c r="A21" s="1613"/>
      <c r="B21" s="1613"/>
      <c r="C21" s="1840" t="s">
        <v>2333</v>
      </c>
      <c r="D21" s="1830"/>
      <c r="E21" s="1841"/>
      <c r="F21" s="1841"/>
      <c r="G21" s="1841"/>
      <c r="H21" s="1841"/>
      <c r="I21" s="1841"/>
      <c r="J21" s="1842"/>
      <c r="K21" s="1843">
        <f>IF(C21="","",COUNT($D$11:$J$11)-L21)</f>
        <v>4</v>
      </c>
      <c r="L21" s="1844">
        <f t="shared" ref="L21:L23" si="31">IF(C21="","",Q21+R21)</f>
        <v>0</v>
      </c>
      <c r="M21" s="1844">
        <f t="shared" ref="M21:M23" si="32">IF(C21="","",COUNTIF(D21:J21,"休"))</f>
        <v>0</v>
      </c>
      <c r="N21" s="1845">
        <f>IF(K21&lt;1,"対象外",IF(C21="","",IFERROR(ROUND(M21/K21,3),"")))</f>
        <v>0</v>
      </c>
      <c r="O21" s="4388"/>
      <c r="P21" s="1652"/>
      <c r="Q21" s="1617">
        <f t="shared" si="13"/>
        <v>0</v>
      </c>
      <c r="R21" s="1617">
        <f t="shared" si="14"/>
        <v>0</v>
      </c>
      <c r="S21" s="1652"/>
      <c r="T21" s="1840" t="s">
        <v>2333</v>
      </c>
      <c r="U21" s="1830"/>
      <c r="V21" s="1841"/>
      <c r="W21" s="1841"/>
      <c r="X21" s="1841"/>
      <c r="Y21" s="1841"/>
      <c r="Z21" s="1841"/>
      <c r="AA21" s="1842"/>
      <c r="AB21" s="1843">
        <f>IF(T21="","",COUNT($U$11:$AA$11)-AC21)</f>
        <v>7</v>
      </c>
      <c r="AC21" s="1844">
        <f>IF(T21="","",AH21+AI21)</f>
        <v>0</v>
      </c>
      <c r="AD21" s="1844">
        <f t="shared" ref="AD21:AD23" si="33">IF(T21="","",COUNTIF(U21:AA21,"休"))</f>
        <v>0</v>
      </c>
      <c r="AE21" s="1845">
        <f>IF(AB21&lt;1,"対象外",IF(T21="","",IFERROR(ROUND(AD21/AB21,3),"")))</f>
        <v>0</v>
      </c>
      <c r="AF21" s="4388"/>
      <c r="AG21" s="1652"/>
      <c r="AH21" s="1834">
        <f>IF(T21="","",COUNTIF(U21:AA21,"ー"))</f>
        <v>0</v>
      </c>
      <c r="AI21" s="1834">
        <f t="shared" si="17"/>
        <v>0</v>
      </c>
      <c r="AJ21" s="1653"/>
      <c r="AK21" s="1653"/>
      <c r="AL21" s="1840" t="s">
        <v>2333</v>
      </c>
      <c r="AM21" s="1830"/>
      <c r="AN21" s="1841"/>
      <c r="AO21" s="1841"/>
      <c r="AP21" s="1841"/>
      <c r="AQ21" s="1841"/>
      <c r="AR21" s="1841"/>
      <c r="AS21" s="1842"/>
      <c r="AT21" s="1843">
        <f>IF(AL21="","",COUNT($AM$11:$AS$11)-AU21)</f>
        <v>7</v>
      </c>
      <c r="AU21" s="1844">
        <f>IF(AL21="","",AZ21+BA21)</f>
        <v>0</v>
      </c>
      <c r="AV21" s="1844">
        <f t="shared" ref="AV21:AV23" si="34">IF(AL21="","",COUNTIF(AM21:AS21,"休"))</f>
        <v>0</v>
      </c>
      <c r="AW21" s="1845">
        <f>IF(AT21&lt;7,"対象外",IF(AL21="","",IFERROR(ROUND(AV21/AT21,3),"")))</f>
        <v>0</v>
      </c>
      <c r="AX21" s="4388"/>
      <c r="AY21" s="1652"/>
      <c r="AZ21" s="1821">
        <f t="shared" si="19"/>
        <v>0</v>
      </c>
      <c r="BA21" s="1821">
        <f t="shared" si="20"/>
        <v>0</v>
      </c>
      <c r="BB21" s="1653"/>
      <c r="BC21" s="1840" t="s">
        <v>2333</v>
      </c>
      <c r="BD21" s="1830"/>
      <c r="BE21" s="1841"/>
      <c r="BF21" s="1841"/>
      <c r="BG21" s="1841"/>
      <c r="BH21" s="1841"/>
      <c r="BI21" s="1841"/>
      <c r="BJ21" s="1842"/>
      <c r="BK21" s="1843">
        <f>IF(BC21="","",COUNT($BD$11:$BJ$11)-BL21)</f>
        <v>7</v>
      </c>
      <c r="BL21" s="1844">
        <f>IF(BC21="","",BQ21+BR21)</f>
        <v>0</v>
      </c>
      <c r="BM21" s="1844">
        <f t="shared" ref="BM21:BM23" si="35">IF(BC21="","",COUNTIF(BD21:BJ21,"休"))</f>
        <v>0</v>
      </c>
      <c r="BN21" s="1845">
        <f>IF(BK21&lt;7,"対象外",IF(BC21="","",IFERROR(ROUND(BM21/BK21,3),"")))</f>
        <v>0</v>
      </c>
      <c r="BO21" s="4388"/>
      <c r="BP21" s="1652"/>
      <c r="BQ21" s="1821">
        <f t="shared" si="22"/>
        <v>0</v>
      </c>
      <c r="BR21" s="1821">
        <f t="shared" si="23"/>
        <v>0</v>
      </c>
      <c r="BS21" s="1653"/>
      <c r="BT21" s="1653"/>
      <c r="BU21" s="1840" t="s">
        <v>2333</v>
      </c>
      <c r="BV21" s="1830"/>
      <c r="BW21" s="1841"/>
      <c r="BX21" s="1841"/>
      <c r="BY21" s="1841"/>
      <c r="BZ21" s="1841"/>
      <c r="CA21" s="1841"/>
      <c r="CB21" s="1842"/>
      <c r="CC21" s="1843">
        <f>IF(BU21="","",COUNT($BV$11:$CB$11)-CD21)</f>
        <v>7</v>
      </c>
      <c r="CD21" s="1844">
        <f>IF(BU21="","",CI21+CJ21)</f>
        <v>0</v>
      </c>
      <c r="CE21" s="1844">
        <f t="shared" ref="CE21:CE23" si="36">IF(BU21="","",COUNTIF(BV21:CB21,"休"))</f>
        <v>0</v>
      </c>
      <c r="CF21" s="1845">
        <f>IF(CC21&lt;7,"対象外",IF(BU21="","",IFERROR(ROUND(CE21/CC21,3),"")))</f>
        <v>0</v>
      </c>
      <c r="CG21" s="4388"/>
      <c r="CH21" s="1652"/>
      <c r="CI21" s="1821">
        <f t="shared" si="25"/>
        <v>0</v>
      </c>
      <c r="CJ21" s="1821">
        <f t="shared" si="26"/>
        <v>0</v>
      </c>
      <c r="CK21" s="1652"/>
      <c r="CL21" s="1840" t="s">
        <v>2333</v>
      </c>
      <c r="CM21" s="1830"/>
      <c r="CN21" s="1841"/>
      <c r="CO21" s="1841"/>
      <c r="CP21" s="1841"/>
      <c r="CQ21" s="1841"/>
      <c r="CR21" s="1841"/>
      <c r="CS21" s="1842"/>
      <c r="CT21" s="1843">
        <f>IF(CL21="","",COUNT($CM$11:$CS$11)-CU21)</f>
        <v>0</v>
      </c>
      <c r="CU21" s="1844">
        <f>IF(CL21="","",CZ21+DA21)</f>
        <v>0</v>
      </c>
      <c r="CV21" s="1844">
        <f t="shared" ref="CV21:CV23" si="37">IF(CL21="","",COUNTIF(CM21:CS21,"休"))</f>
        <v>0</v>
      </c>
      <c r="CW21" s="1845" t="str">
        <f>IF(CT21&lt;7,"対象外",IF(CL21="","",IFERROR(ROUND(CV21/CT21,3),"")))</f>
        <v>対象外</v>
      </c>
      <c r="CX21" s="4388"/>
      <c r="CY21" s="1652"/>
      <c r="CZ21" s="1818">
        <f t="shared" si="28"/>
        <v>0</v>
      </c>
      <c r="DA21" s="1818">
        <f t="shared" si="29"/>
        <v>0</v>
      </c>
    </row>
    <row r="22" spans="1:105" ht="14.25" customHeight="1">
      <c r="A22" s="1613"/>
      <c r="B22" s="1613"/>
      <c r="C22" s="1828" t="s">
        <v>2335</v>
      </c>
      <c r="D22" s="1643"/>
      <c r="E22" s="1644"/>
      <c r="F22" s="1644"/>
      <c r="G22" s="1644"/>
      <c r="H22" s="1644"/>
      <c r="I22" s="1644"/>
      <c r="J22" s="1829"/>
      <c r="K22" s="1643">
        <f>IF(C22="","",COUNT($D$11:$J$11)-L22)</f>
        <v>4</v>
      </c>
      <c r="L22" s="1846">
        <f t="shared" si="31"/>
        <v>0</v>
      </c>
      <c r="M22" s="1846">
        <f t="shared" si="32"/>
        <v>0</v>
      </c>
      <c r="N22" s="1847">
        <f>IF(K22&lt;1,"対象外",IF(C22="","",IFERROR(ROUND(M22/K22,3),"")))</f>
        <v>0</v>
      </c>
      <c r="O22" s="4388"/>
      <c r="P22" s="1652"/>
      <c r="Q22" s="1617">
        <f t="shared" si="13"/>
        <v>0</v>
      </c>
      <c r="R22" s="1617">
        <f t="shared" si="14"/>
        <v>0</v>
      </c>
      <c r="S22" s="1652"/>
      <c r="T22" s="1828" t="s">
        <v>2335</v>
      </c>
      <c r="U22" s="1643"/>
      <c r="V22" s="1644"/>
      <c r="W22" s="1644"/>
      <c r="X22" s="1644"/>
      <c r="Y22" s="1644"/>
      <c r="Z22" s="1644"/>
      <c r="AA22" s="1829"/>
      <c r="AB22" s="1643">
        <f>IF(T22="","",COUNT($U$11:$AA$11)-AC22)</f>
        <v>7</v>
      </c>
      <c r="AC22" s="1846">
        <f>IF(T22="","",AH22+AI22)</f>
        <v>0</v>
      </c>
      <c r="AD22" s="1846">
        <f t="shared" si="33"/>
        <v>0</v>
      </c>
      <c r="AE22" s="1847">
        <f>IF(AB22&lt;1,"対象外",IF(T22="","",IFERROR(ROUND(AD22/AB22,3),"")))</f>
        <v>0</v>
      </c>
      <c r="AF22" s="4388"/>
      <c r="AG22" s="1652"/>
      <c r="AH22" s="1834">
        <f t="shared" si="16"/>
        <v>0</v>
      </c>
      <c r="AI22" s="1834">
        <f t="shared" si="17"/>
        <v>0</v>
      </c>
      <c r="AJ22" s="1653"/>
      <c r="AK22" s="1653"/>
      <c r="AL22" s="1828" t="s">
        <v>2335</v>
      </c>
      <c r="AM22" s="1643"/>
      <c r="AN22" s="1644"/>
      <c r="AO22" s="1644"/>
      <c r="AP22" s="1644"/>
      <c r="AQ22" s="1644"/>
      <c r="AR22" s="1644"/>
      <c r="AS22" s="1829"/>
      <c r="AT22" s="1643">
        <f>IF(AL22="","",COUNT($AM$11:$AS$11)-AU22)</f>
        <v>7</v>
      </c>
      <c r="AU22" s="1846">
        <f>IF(AL22="","",AZ22+BA22)</f>
        <v>0</v>
      </c>
      <c r="AV22" s="1846">
        <f t="shared" si="34"/>
        <v>0</v>
      </c>
      <c r="AW22" s="1847">
        <f>IF(AT22&lt;7,"対象外",IF(AL22="","",IFERROR(ROUND(AV22/AT22,3),"")))</f>
        <v>0</v>
      </c>
      <c r="AX22" s="4388"/>
      <c r="AY22" s="1652"/>
      <c r="AZ22" s="1821">
        <f t="shared" si="19"/>
        <v>0</v>
      </c>
      <c r="BA22" s="1821">
        <f t="shared" si="20"/>
        <v>0</v>
      </c>
      <c r="BB22" s="1653"/>
      <c r="BC22" s="1828" t="s">
        <v>2335</v>
      </c>
      <c r="BD22" s="1643"/>
      <c r="BE22" s="1644"/>
      <c r="BF22" s="1644"/>
      <c r="BG22" s="1644"/>
      <c r="BH22" s="1644"/>
      <c r="BI22" s="1644"/>
      <c r="BJ22" s="1829"/>
      <c r="BK22" s="1643">
        <f>IF(BC22="","",COUNT($BD$11:$BJ$11)-BL22)</f>
        <v>7</v>
      </c>
      <c r="BL22" s="1846">
        <f>IF(BC22="","",BQ22+BR22)</f>
        <v>0</v>
      </c>
      <c r="BM22" s="1846">
        <f t="shared" si="35"/>
        <v>0</v>
      </c>
      <c r="BN22" s="1847">
        <f>IF(BK22&lt;7,"対象外",IF(BC22="","",IFERROR(ROUND(BM22/BK22,3),"")))</f>
        <v>0</v>
      </c>
      <c r="BO22" s="4388"/>
      <c r="BP22" s="1652"/>
      <c r="BQ22" s="1821">
        <f t="shared" si="22"/>
        <v>0</v>
      </c>
      <c r="BR22" s="1821">
        <f t="shared" si="23"/>
        <v>0</v>
      </c>
      <c r="BS22" s="1653"/>
      <c r="BT22" s="1653"/>
      <c r="BU22" s="1828" t="s">
        <v>2335</v>
      </c>
      <c r="BV22" s="1643"/>
      <c r="BW22" s="1644"/>
      <c r="BX22" s="1644"/>
      <c r="BY22" s="1644"/>
      <c r="BZ22" s="1644"/>
      <c r="CA22" s="1644"/>
      <c r="CB22" s="1829"/>
      <c r="CC22" s="1643">
        <f>IF(BU22="","",COUNT($BV$11:$CB$11)-CD22)</f>
        <v>7</v>
      </c>
      <c r="CD22" s="1846">
        <f>IF(BU22="","",CI22+CJ22)</f>
        <v>0</v>
      </c>
      <c r="CE22" s="1846">
        <f t="shared" si="36"/>
        <v>0</v>
      </c>
      <c r="CF22" s="1847">
        <f>IF(CC22&lt;7,"対象外",IF(BU22="","",IFERROR(ROUND(CE22/CC22,3),"")))</f>
        <v>0</v>
      </c>
      <c r="CG22" s="4388"/>
      <c r="CH22" s="1652"/>
      <c r="CI22" s="1821">
        <f t="shared" si="25"/>
        <v>0</v>
      </c>
      <c r="CJ22" s="1821">
        <f t="shared" si="26"/>
        <v>0</v>
      </c>
      <c r="CK22" s="1652"/>
      <c r="CL22" s="1828" t="s">
        <v>2335</v>
      </c>
      <c r="CM22" s="1643"/>
      <c r="CN22" s="1644"/>
      <c r="CO22" s="1644"/>
      <c r="CP22" s="1644"/>
      <c r="CQ22" s="1644"/>
      <c r="CR22" s="1644"/>
      <c r="CS22" s="1829"/>
      <c r="CT22" s="1643">
        <f>IF(CL22="","",COUNT($CM$11:$CS$11)-CU22)</f>
        <v>0</v>
      </c>
      <c r="CU22" s="1846">
        <f>IF(CL22="","",CZ22+DA22)</f>
        <v>0</v>
      </c>
      <c r="CV22" s="1846">
        <f t="shared" si="37"/>
        <v>0</v>
      </c>
      <c r="CW22" s="1847" t="str">
        <f>IF(CT22&lt;7,"対象外",IF(CL22="","",IFERROR(ROUND(CV22/CT22,3),"")))</f>
        <v>対象外</v>
      </c>
      <c r="CX22" s="4388"/>
      <c r="CY22" s="1652"/>
      <c r="CZ22" s="1818">
        <f t="shared" si="28"/>
        <v>0</v>
      </c>
      <c r="DA22" s="1818">
        <f t="shared" si="29"/>
        <v>0</v>
      </c>
    </row>
    <row r="23" spans="1:105" ht="14.25" customHeight="1">
      <c r="A23" s="1613"/>
      <c r="B23" s="1613"/>
      <c r="C23" s="1828" t="s">
        <v>2334</v>
      </c>
      <c r="D23" s="1643"/>
      <c r="E23" s="1644"/>
      <c r="F23" s="1644"/>
      <c r="G23" s="1644"/>
      <c r="H23" s="1644"/>
      <c r="I23" s="1644"/>
      <c r="J23" s="1829"/>
      <c r="K23" s="1643">
        <f>IF(C23="","",COUNT($D$11:$J$11)-L23)</f>
        <v>4</v>
      </c>
      <c r="L23" s="1846">
        <f t="shared" si="31"/>
        <v>0</v>
      </c>
      <c r="M23" s="1846">
        <f t="shared" si="32"/>
        <v>0</v>
      </c>
      <c r="N23" s="1847">
        <f>IF(K23&lt;1,"対象外",IF(C23="","",IFERROR(ROUND(M23/K23,3),"")))</f>
        <v>0</v>
      </c>
      <c r="O23" s="4388"/>
      <c r="P23" s="1652"/>
      <c r="Q23" s="1617">
        <f t="shared" si="13"/>
        <v>0</v>
      </c>
      <c r="R23" s="1617">
        <f t="shared" si="14"/>
        <v>0</v>
      </c>
      <c r="S23" s="1652"/>
      <c r="T23" s="1828" t="s">
        <v>2334</v>
      </c>
      <c r="U23" s="1643"/>
      <c r="V23" s="1644"/>
      <c r="W23" s="1644"/>
      <c r="X23" s="1644"/>
      <c r="Y23" s="1644"/>
      <c r="Z23" s="1644"/>
      <c r="AA23" s="1829"/>
      <c r="AB23" s="1643">
        <f>IF(T23="","",COUNT($U$11:$AA$11)-AC23)</f>
        <v>7</v>
      </c>
      <c r="AC23" s="1846">
        <f>IF(T23="","",AH23+AI23)</f>
        <v>0</v>
      </c>
      <c r="AD23" s="1846">
        <f t="shared" si="33"/>
        <v>0</v>
      </c>
      <c r="AE23" s="1847">
        <f>IF(AB23&lt;1,"対象外",IF(T23="","",IFERROR(ROUND(AD23/AB23,3),"")))</f>
        <v>0</v>
      </c>
      <c r="AF23" s="4388"/>
      <c r="AG23" s="1652"/>
      <c r="AH23" s="1834">
        <f t="shared" si="16"/>
        <v>0</v>
      </c>
      <c r="AI23" s="1834">
        <f t="shared" si="17"/>
        <v>0</v>
      </c>
      <c r="AJ23" s="1653"/>
      <c r="AK23" s="1653"/>
      <c r="AL23" s="1828" t="s">
        <v>2334</v>
      </c>
      <c r="AM23" s="1643"/>
      <c r="AN23" s="1644"/>
      <c r="AO23" s="1644"/>
      <c r="AP23" s="1644"/>
      <c r="AQ23" s="1644"/>
      <c r="AR23" s="1644"/>
      <c r="AS23" s="1829"/>
      <c r="AT23" s="1643">
        <f>IF(AL23="","",COUNT($AM$11:$AS$11)-AU23)</f>
        <v>7</v>
      </c>
      <c r="AU23" s="1846">
        <f>IF(AL23="","",AZ23+BA23)</f>
        <v>0</v>
      </c>
      <c r="AV23" s="1846">
        <f t="shared" si="34"/>
        <v>0</v>
      </c>
      <c r="AW23" s="1847">
        <f>IF(AT23&lt;7,"対象外",IF(AL23="","",IFERROR(ROUND(AV23/AT23,3),"")))</f>
        <v>0</v>
      </c>
      <c r="AX23" s="4388"/>
      <c r="AY23" s="1652"/>
      <c r="AZ23" s="1821">
        <f t="shared" si="19"/>
        <v>0</v>
      </c>
      <c r="BA23" s="1821">
        <f t="shared" si="20"/>
        <v>0</v>
      </c>
      <c r="BB23" s="1653"/>
      <c r="BC23" s="1828" t="s">
        <v>2334</v>
      </c>
      <c r="BD23" s="1643"/>
      <c r="BE23" s="1644"/>
      <c r="BF23" s="1644"/>
      <c r="BG23" s="1644"/>
      <c r="BH23" s="1644"/>
      <c r="BI23" s="1644"/>
      <c r="BJ23" s="1829"/>
      <c r="BK23" s="1643">
        <f>IF(BC23="","",COUNT($BD$11:$BJ$11)-BL23)</f>
        <v>7</v>
      </c>
      <c r="BL23" s="1846">
        <f>IF(BC23="","",BQ23+BR23)</f>
        <v>0</v>
      </c>
      <c r="BM23" s="1846">
        <f t="shared" si="35"/>
        <v>0</v>
      </c>
      <c r="BN23" s="1847">
        <f>IF(BK23&lt;7,"対象外",IF(BC23="","",IFERROR(ROUND(BM23/BK23,3),"")))</f>
        <v>0</v>
      </c>
      <c r="BO23" s="4388"/>
      <c r="BP23" s="1652"/>
      <c r="BQ23" s="1821">
        <f t="shared" si="22"/>
        <v>0</v>
      </c>
      <c r="BR23" s="1821">
        <f t="shared" si="23"/>
        <v>0</v>
      </c>
      <c r="BS23" s="1653"/>
      <c r="BT23" s="1653"/>
      <c r="BU23" s="1828" t="s">
        <v>2334</v>
      </c>
      <c r="BV23" s="1643"/>
      <c r="BW23" s="1644"/>
      <c r="BX23" s="1644"/>
      <c r="BY23" s="1644"/>
      <c r="BZ23" s="1644"/>
      <c r="CA23" s="1644"/>
      <c r="CB23" s="1829"/>
      <c r="CC23" s="1643">
        <f>IF(BU23="","",COUNT($BV$11:$CB$11)-CD23)</f>
        <v>7</v>
      </c>
      <c r="CD23" s="1846">
        <f>IF(BU23="","",CI23+CJ23)</f>
        <v>0</v>
      </c>
      <c r="CE23" s="1846">
        <f t="shared" si="36"/>
        <v>0</v>
      </c>
      <c r="CF23" s="1847">
        <f>IF(CC23&lt;7,"対象外",IF(BU23="","",IFERROR(ROUND(CE23/CC23,3),"")))</f>
        <v>0</v>
      </c>
      <c r="CG23" s="4388"/>
      <c r="CH23" s="1652"/>
      <c r="CI23" s="1821">
        <f t="shared" si="25"/>
        <v>0</v>
      </c>
      <c r="CJ23" s="1821">
        <f t="shared" si="26"/>
        <v>0</v>
      </c>
      <c r="CK23" s="1652"/>
      <c r="CL23" s="1828" t="s">
        <v>2334</v>
      </c>
      <c r="CM23" s="1643"/>
      <c r="CN23" s="1644"/>
      <c r="CO23" s="1644"/>
      <c r="CP23" s="1644"/>
      <c r="CQ23" s="1644"/>
      <c r="CR23" s="1644"/>
      <c r="CS23" s="1829"/>
      <c r="CT23" s="1643">
        <f>IF(CL23="","",COUNT($CM$11:$CS$11)-CU23)</f>
        <v>0</v>
      </c>
      <c r="CU23" s="1846">
        <f>IF(CL23="","",CZ23+DA23)</f>
        <v>0</v>
      </c>
      <c r="CV23" s="1846">
        <f t="shared" si="37"/>
        <v>0</v>
      </c>
      <c r="CW23" s="1847" t="str">
        <f>IF(CT23&lt;7,"対象外",IF(CL23="","",IFERROR(ROUND(CV23/CT23,3),"")))</f>
        <v>対象外</v>
      </c>
      <c r="CX23" s="4388"/>
      <c r="CY23" s="1652"/>
      <c r="CZ23" s="1818">
        <f t="shared" si="28"/>
        <v>0</v>
      </c>
      <c r="DA23" s="1818">
        <f t="shared" si="29"/>
        <v>0</v>
      </c>
    </row>
    <row r="24" spans="1:105" ht="14.25" customHeight="1">
      <c r="A24" s="1613"/>
      <c r="B24" s="1613"/>
      <c r="C24" s="4375" t="s">
        <v>2303</v>
      </c>
      <c r="D24" s="4377"/>
      <c r="E24" s="4378"/>
      <c r="F24" s="4378"/>
      <c r="G24" s="4378"/>
      <c r="H24" s="4378"/>
      <c r="I24" s="4378"/>
      <c r="J24" s="4385"/>
      <c r="K24" s="4379"/>
      <c r="L24" s="4380"/>
      <c r="M24" s="4380"/>
      <c r="N24" s="4381"/>
      <c r="O24" s="4388"/>
      <c r="P24" s="1613"/>
      <c r="Q24" s="1617">
        <f t="shared" si="13"/>
        <v>0</v>
      </c>
      <c r="R24" s="1617">
        <f t="shared" si="14"/>
        <v>0</v>
      </c>
      <c r="S24" s="1613"/>
      <c r="T24" s="4375" t="s">
        <v>2303</v>
      </c>
      <c r="U24" s="4377"/>
      <c r="V24" s="4378"/>
      <c r="W24" s="4378"/>
      <c r="X24" s="4378"/>
      <c r="Y24" s="4378"/>
      <c r="Z24" s="4378"/>
      <c r="AA24" s="4385"/>
      <c r="AB24" s="4379"/>
      <c r="AC24" s="4380"/>
      <c r="AD24" s="4380"/>
      <c r="AE24" s="4381"/>
      <c r="AF24" s="4388"/>
      <c r="AG24" s="1613"/>
      <c r="AH24" s="1834">
        <f t="shared" si="16"/>
        <v>0</v>
      </c>
      <c r="AI24" s="1834">
        <f t="shared" si="17"/>
        <v>0</v>
      </c>
      <c r="AL24" s="4375" t="s">
        <v>2303</v>
      </c>
      <c r="AM24" s="4377"/>
      <c r="AN24" s="4378"/>
      <c r="AO24" s="4378"/>
      <c r="AP24" s="4378"/>
      <c r="AQ24" s="4378"/>
      <c r="AR24" s="4378"/>
      <c r="AS24" s="4385"/>
      <c r="AT24" s="4379"/>
      <c r="AU24" s="4380"/>
      <c r="AV24" s="4380"/>
      <c r="AW24" s="4381"/>
      <c r="AX24" s="4388"/>
      <c r="AY24" s="1613"/>
      <c r="AZ24" s="1821">
        <f t="shared" si="19"/>
        <v>0</v>
      </c>
      <c r="BA24" s="1821">
        <f t="shared" si="20"/>
        <v>0</v>
      </c>
      <c r="BC24" s="4375" t="s">
        <v>2303</v>
      </c>
      <c r="BD24" s="4377"/>
      <c r="BE24" s="4378"/>
      <c r="BF24" s="4378"/>
      <c r="BG24" s="4378"/>
      <c r="BH24" s="4378"/>
      <c r="BI24" s="4378"/>
      <c r="BJ24" s="4385"/>
      <c r="BK24" s="4379"/>
      <c r="BL24" s="4380"/>
      <c r="BM24" s="4380"/>
      <c r="BN24" s="4381"/>
      <c r="BO24" s="4388"/>
      <c r="BP24" s="1613"/>
      <c r="BQ24" s="1821">
        <f t="shared" si="22"/>
        <v>0</v>
      </c>
      <c r="BR24" s="1821">
        <f t="shared" si="23"/>
        <v>0</v>
      </c>
      <c r="BU24" s="4375" t="s">
        <v>2303</v>
      </c>
      <c r="BV24" s="4377"/>
      <c r="BW24" s="4378"/>
      <c r="BX24" s="4378"/>
      <c r="BY24" s="4378"/>
      <c r="BZ24" s="4378"/>
      <c r="CA24" s="4378"/>
      <c r="CB24" s="4385"/>
      <c r="CC24" s="4379"/>
      <c r="CD24" s="4380"/>
      <c r="CE24" s="4380"/>
      <c r="CF24" s="4381"/>
      <c r="CG24" s="4388"/>
      <c r="CH24" s="1613"/>
      <c r="CI24" s="1821">
        <f t="shared" si="25"/>
        <v>0</v>
      </c>
      <c r="CJ24" s="1821">
        <f t="shared" si="26"/>
        <v>0</v>
      </c>
      <c r="CK24" s="1613"/>
      <c r="CL24" s="4375" t="s">
        <v>2303</v>
      </c>
      <c r="CM24" s="4377"/>
      <c r="CN24" s="4378"/>
      <c r="CO24" s="4378"/>
      <c r="CP24" s="4378"/>
      <c r="CQ24" s="4378"/>
      <c r="CR24" s="4378"/>
      <c r="CS24" s="4385"/>
      <c r="CT24" s="4379"/>
      <c r="CU24" s="4380"/>
      <c r="CV24" s="4380"/>
      <c r="CW24" s="4381"/>
      <c r="CX24" s="4388"/>
      <c r="CZ24" s="1818">
        <f t="shared" si="28"/>
        <v>0</v>
      </c>
      <c r="DA24" s="1818">
        <f t="shared" si="29"/>
        <v>0</v>
      </c>
    </row>
    <row r="25" spans="1:105" ht="14.25" customHeight="1">
      <c r="A25" s="1613"/>
      <c r="B25" s="1613"/>
      <c r="C25" s="4376"/>
      <c r="D25" s="4290"/>
      <c r="E25" s="4286"/>
      <c r="F25" s="4286"/>
      <c r="G25" s="4286"/>
      <c r="H25" s="4286"/>
      <c r="I25" s="4286"/>
      <c r="J25" s="4386"/>
      <c r="K25" s="4382"/>
      <c r="L25" s="4383"/>
      <c r="M25" s="4383"/>
      <c r="N25" s="4384"/>
      <c r="O25" s="4388"/>
      <c r="P25" s="1613"/>
      <c r="Q25" s="1617" t="str">
        <f t="shared" si="13"/>
        <v/>
      </c>
      <c r="R25" s="1617" t="str">
        <f t="shared" si="14"/>
        <v/>
      </c>
      <c r="S25" s="1613"/>
      <c r="T25" s="4376"/>
      <c r="U25" s="4290"/>
      <c r="V25" s="4286"/>
      <c r="W25" s="4286"/>
      <c r="X25" s="4286"/>
      <c r="Y25" s="4286"/>
      <c r="Z25" s="4286"/>
      <c r="AA25" s="4386"/>
      <c r="AB25" s="4382"/>
      <c r="AC25" s="4383"/>
      <c r="AD25" s="4383"/>
      <c r="AE25" s="4384"/>
      <c r="AF25" s="4388"/>
      <c r="AG25" s="1613"/>
      <c r="AH25" s="1834" t="str">
        <f t="shared" si="16"/>
        <v/>
      </c>
      <c r="AI25" s="1834" t="str">
        <f t="shared" si="17"/>
        <v/>
      </c>
      <c r="AL25" s="4376"/>
      <c r="AM25" s="4290"/>
      <c r="AN25" s="4286"/>
      <c r="AO25" s="4286"/>
      <c r="AP25" s="4286"/>
      <c r="AQ25" s="4286"/>
      <c r="AR25" s="4286"/>
      <c r="AS25" s="4386"/>
      <c r="AT25" s="4382"/>
      <c r="AU25" s="4383"/>
      <c r="AV25" s="4383"/>
      <c r="AW25" s="4384"/>
      <c r="AX25" s="4388"/>
      <c r="AY25" s="1613"/>
      <c r="AZ25" s="1821" t="str">
        <f t="shared" si="19"/>
        <v/>
      </c>
      <c r="BA25" s="1821" t="str">
        <f t="shared" si="20"/>
        <v/>
      </c>
      <c r="BC25" s="4376"/>
      <c r="BD25" s="4290"/>
      <c r="BE25" s="4286"/>
      <c r="BF25" s="4286"/>
      <c r="BG25" s="4286"/>
      <c r="BH25" s="4286"/>
      <c r="BI25" s="4286"/>
      <c r="BJ25" s="4386"/>
      <c r="BK25" s="4382"/>
      <c r="BL25" s="4383"/>
      <c r="BM25" s="4383"/>
      <c r="BN25" s="4384"/>
      <c r="BO25" s="4388"/>
      <c r="BP25" s="1613"/>
      <c r="BQ25" s="1821" t="str">
        <f t="shared" si="22"/>
        <v/>
      </c>
      <c r="BR25" s="1821" t="str">
        <f t="shared" si="23"/>
        <v/>
      </c>
      <c r="BU25" s="4376"/>
      <c r="BV25" s="4290"/>
      <c r="BW25" s="4286"/>
      <c r="BX25" s="4286"/>
      <c r="BY25" s="4286"/>
      <c r="BZ25" s="4286"/>
      <c r="CA25" s="4286"/>
      <c r="CB25" s="4386"/>
      <c r="CC25" s="4382"/>
      <c r="CD25" s="4383"/>
      <c r="CE25" s="4383"/>
      <c r="CF25" s="4384"/>
      <c r="CG25" s="4388"/>
      <c r="CH25" s="1613"/>
      <c r="CI25" s="1821" t="str">
        <f t="shared" si="25"/>
        <v/>
      </c>
      <c r="CJ25" s="1821" t="str">
        <f t="shared" si="26"/>
        <v/>
      </c>
      <c r="CK25" s="1613"/>
      <c r="CL25" s="4376"/>
      <c r="CM25" s="4290"/>
      <c r="CN25" s="4286"/>
      <c r="CO25" s="4286"/>
      <c r="CP25" s="4286"/>
      <c r="CQ25" s="4286"/>
      <c r="CR25" s="4286"/>
      <c r="CS25" s="4386"/>
      <c r="CT25" s="4382"/>
      <c r="CU25" s="4383"/>
      <c r="CV25" s="4383"/>
      <c r="CW25" s="4384"/>
      <c r="CX25" s="4388"/>
      <c r="CZ25" s="1818" t="str">
        <f t="shared" si="28"/>
        <v/>
      </c>
      <c r="DA25" s="1818" t="str">
        <f t="shared" si="29"/>
        <v/>
      </c>
    </row>
    <row r="26" spans="1:105" ht="14.25" customHeight="1">
      <c r="A26" s="1613"/>
      <c r="B26" s="1613"/>
      <c r="C26" s="1835" t="s">
        <v>2395</v>
      </c>
      <c r="D26" s="1647"/>
      <c r="E26" s="1648"/>
      <c r="F26" s="1648"/>
      <c r="G26" s="1648"/>
      <c r="H26" s="1648"/>
      <c r="I26" s="1648"/>
      <c r="J26" s="1836"/>
      <c r="K26" s="1647">
        <f>IF(C26="","",COUNT($D$11:$J$11)-L26)</f>
        <v>4</v>
      </c>
      <c r="L26" s="1838">
        <f t="shared" ref="L26" si="38">IF(C26="","",Q26+R26)</f>
        <v>0</v>
      </c>
      <c r="M26" s="1838">
        <f t="shared" ref="M26" si="39">IF(C26="","",COUNTIF(D26:J26,"休"))</f>
        <v>0</v>
      </c>
      <c r="N26" s="1839">
        <f>IF(K26&lt;1,"対象外",IF(C26="","",IFERROR(ROUND(M26/K26,3),"")))</f>
        <v>0</v>
      </c>
      <c r="O26" s="4389"/>
      <c r="P26" s="1617" t="str">
        <f>IF(1&gt;P11,"対象外",IF(O13&gt;=0.285,"OK","NG"))</f>
        <v>NG</v>
      </c>
      <c r="Q26" s="1617">
        <f>IF(C26="","",COUNTIF(D26:J26,"ー"))</f>
        <v>0</v>
      </c>
      <c r="R26" s="1617">
        <f t="shared" si="14"/>
        <v>0</v>
      </c>
      <c r="S26" s="1613"/>
      <c r="T26" s="1835" t="s">
        <v>2395</v>
      </c>
      <c r="U26" s="1647"/>
      <c r="V26" s="1648"/>
      <c r="W26" s="1648"/>
      <c r="X26" s="1648"/>
      <c r="Y26" s="1648"/>
      <c r="Z26" s="1648"/>
      <c r="AA26" s="1836"/>
      <c r="AB26" s="1647">
        <f>IF(T26="","",COUNT($U$11:$AA$11)-AC26)</f>
        <v>7</v>
      </c>
      <c r="AC26" s="1838">
        <f>IF(T26="","",AH26+AI26)</f>
        <v>0</v>
      </c>
      <c r="AD26" s="1838">
        <f t="shared" ref="AD26" si="40">IF(T26="","",COUNTIF(U26:AA26,"休"))</f>
        <v>0</v>
      </c>
      <c r="AE26" s="1839">
        <f>IF(AB26&lt;1,"対象外",IF(T26="","",IFERROR(ROUND(AD26/AB26,3),"")))</f>
        <v>0</v>
      </c>
      <c r="AF26" s="4389"/>
      <c r="AG26" s="1617" t="str">
        <f>IF(1&gt;AG11,"対象外",IF(AF13&gt;=0.285,"OK","NG"))</f>
        <v>NG</v>
      </c>
      <c r="AH26" s="1834">
        <f t="shared" si="16"/>
        <v>0</v>
      </c>
      <c r="AI26" s="1834">
        <f t="shared" si="17"/>
        <v>0</v>
      </c>
      <c r="AL26" s="1835" t="s">
        <v>2395</v>
      </c>
      <c r="AM26" s="1647"/>
      <c r="AN26" s="1648"/>
      <c r="AO26" s="1648"/>
      <c r="AP26" s="1648"/>
      <c r="AQ26" s="1648"/>
      <c r="AR26" s="1648"/>
      <c r="AS26" s="1836"/>
      <c r="AT26" s="1647">
        <f>IF(AL26="","",COUNT($AM$11:$AS$11)-AU26)</f>
        <v>7</v>
      </c>
      <c r="AU26" s="1838">
        <f>IF(AL26="","",AZ26+BA26)</f>
        <v>0</v>
      </c>
      <c r="AV26" s="1838">
        <f t="shared" ref="AV26" si="41">IF(AL26="","",COUNTIF(AM26:AS26,"休"))</f>
        <v>0</v>
      </c>
      <c r="AW26" s="1839">
        <f>IF(AT26&lt;7,"対象外",IF(AL26="","",IFERROR(ROUND(AV26/AT26,3),"")))</f>
        <v>0</v>
      </c>
      <c r="AX26" s="4389"/>
      <c r="AY26" s="1617" t="str">
        <f>IF(1&gt;AY11,"対象外",IF(AX13&gt;=0.285,"OK","NG"))</f>
        <v>NG</v>
      </c>
      <c r="AZ26" s="1821">
        <f t="shared" si="19"/>
        <v>0</v>
      </c>
      <c r="BA26" s="1821">
        <f t="shared" si="20"/>
        <v>0</v>
      </c>
      <c r="BC26" s="1835" t="s">
        <v>2395</v>
      </c>
      <c r="BD26" s="1647"/>
      <c r="BE26" s="1648"/>
      <c r="BF26" s="1648"/>
      <c r="BG26" s="1648"/>
      <c r="BH26" s="1648"/>
      <c r="BI26" s="1648"/>
      <c r="BJ26" s="1836"/>
      <c r="BK26" s="1647">
        <f>IF(BC26="","",COUNT($BD$11:$BJ$11)-BL26)</f>
        <v>7</v>
      </c>
      <c r="BL26" s="1838">
        <f>IF(BC26="","",BQ26+BR26)</f>
        <v>0</v>
      </c>
      <c r="BM26" s="1838">
        <f t="shared" ref="BM26" si="42">IF(BC26="","",COUNTIF(BD26:BJ26,"休"))</f>
        <v>0</v>
      </c>
      <c r="BN26" s="1839">
        <f>IF(BK26&lt;7,"対象外",IF(BC26="","",IFERROR(ROUND(BM26/BK26,3),"")))</f>
        <v>0</v>
      </c>
      <c r="BO26" s="4389"/>
      <c r="BP26" s="1617" t="str">
        <f>IF(1&gt;BP11,"対象外",IF(BO13&gt;=0.285,"OK","NG"))</f>
        <v>NG</v>
      </c>
      <c r="BQ26" s="1821">
        <f t="shared" si="22"/>
        <v>0</v>
      </c>
      <c r="BR26" s="1821">
        <f t="shared" si="23"/>
        <v>0</v>
      </c>
      <c r="BU26" s="1835" t="s">
        <v>2395</v>
      </c>
      <c r="BV26" s="1647"/>
      <c r="BW26" s="1648"/>
      <c r="BX26" s="1648"/>
      <c r="BY26" s="1648"/>
      <c r="BZ26" s="1648"/>
      <c r="CA26" s="1648"/>
      <c r="CB26" s="1836"/>
      <c r="CC26" s="1647">
        <f>IF(BU26="","",COUNT($BV$11:$CB$11)-CD26)</f>
        <v>7</v>
      </c>
      <c r="CD26" s="1838">
        <f>IF(BU26="","",CI26+CJ26)</f>
        <v>0</v>
      </c>
      <c r="CE26" s="1838">
        <f t="shared" ref="CE26" si="43">IF(BU26="","",COUNTIF(BV26:CB26,"休"))</f>
        <v>0</v>
      </c>
      <c r="CF26" s="1839">
        <f>IF(CC26&lt;7,"対象外",IF(BU26="","",IFERROR(ROUND(CE26/CC26,3),"")))</f>
        <v>0</v>
      </c>
      <c r="CG26" s="4389"/>
      <c r="CH26" s="1617" t="str">
        <f>IF(1&gt;CH11,"対象外",IF(CG13&gt;=0.285,"OK","NG"))</f>
        <v>NG</v>
      </c>
      <c r="CI26" s="1821">
        <f t="shared" si="25"/>
        <v>0</v>
      </c>
      <c r="CJ26" s="1821">
        <f t="shared" si="26"/>
        <v>0</v>
      </c>
      <c r="CK26" s="1613"/>
      <c r="CL26" s="1835" t="s">
        <v>2395</v>
      </c>
      <c r="CM26" s="1647"/>
      <c r="CN26" s="1648"/>
      <c r="CO26" s="1648"/>
      <c r="CP26" s="1648"/>
      <c r="CQ26" s="1648"/>
      <c r="CR26" s="1648"/>
      <c r="CS26" s="1836"/>
      <c r="CT26" s="1647">
        <f>IF(CL26="","",COUNT($CM$11:$CS$11)-CU26)</f>
        <v>0</v>
      </c>
      <c r="CU26" s="1838">
        <f>IF(CL26="","",CZ26+DA26)</f>
        <v>0</v>
      </c>
      <c r="CV26" s="1838">
        <f t="shared" ref="CV26" si="44">IF(CL26="","",COUNTIF(CM26:CS26,"休"))</f>
        <v>0</v>
      </c>
      <c r="CW26" s="1839" t="str">
        <f>IF(CT26&lt;7,"対象外",IF(CL26="","",IFERROR(ROUND(CV26/CT26,3),"")))</f>
        <v>対象外</v>
      </c>
      <c r="CX26" s="4389"/>
      <c r="CY26" s="1617" t="str">
        <f>IF(1&gt;CY11,"対象外",IF(CX13&gt;=0.285,"OK","NG"))</f>
        <v>対象外</v>
      </c>
      <c r="CZ26" s="1818">
        <f t="shared" si="28"/>
        <v>0</v>
      </c>
      <c r="DA26" s="1818">
        <f t="shared" si="29"/>
        <v>0</v>
      </c>
    </row>
    <row r="27" spans="1:105" ht="14.25" customHeight="1">
      <c r="A27" s="1613"/>
      <c r="B27" s="1613"/>
      <c r="C27" s="1617"/>
      <c r="D27" s="1617"/>
      <c r="E27" s="1617"/>
      <c r="F27" s="1617"/>
      <c r="G27" s="1617"/>
      <c r="H27" s="1617"/>
      <c r="I27" s="1617"/>
      <c r="J27" s="1617"/>
      <c r="K27" s="1617"/>
      <c r="L27" s="1834"/>
      <c r="M27" s="1834"/>
      <c r="N27" s="1848"/>
      <c r="O27" s="1617"/>
      <c r="P27" s="1617"/>
      <c r="Q27" s="1617" t="str">
        <f t="shared" si="13"/>
        <v/>
      </c>
      <c r="R27" s="1617" t="str">
        <f t="shared" si="14"/>
        <v/>
      </c>
      <c r="S27" s="1613"/>
      <c r="T27" s="1617"/>
      <c r="U27" s="1617"/>
      <c r="V27" s="1617"/>
      <c r="W27" s="1617"/>
      <c r="X27" s="1617"/>
      <c r="Y27" s="1617"/>
      <c r="Z27" s="1617"/>
      <c r="AA27" s="1617"/>
      <c r="AB27" s="1613"/>
      <c r="AC27" s="1613"/>
      <c r="AD27" s="1613"/>
      <c r="AE27" s="1613"/>
      <c r="AF27" s="1613"/>
      <c r="AG27" s="1613"/>
      <c r="AH27" s="1834" t="str">
        <f t="shared" si="16"/>
        <v/>
      </c>
      <c r="AI27" s="1834" t="str">
        <f t="shared" si="17"/>
        <v/>
      </c>
      <c r="AL27" s="1617"/>
      <c r="AM27" s="1617"/>
      <c r="AN27" s="1617"/>
      <c r="AO27" s="1617"/>
      <c r="AP27" s="1617"/>
      <c r="AQ27" s="1617"/>
      <c r="AR27" s="1617"/>
      <c r="AS27" s="1617"/>
      <c r="AT27" s="1613"/>
      <c r="AU27" s="1613"/>
      <c r="AV27" s="1613"/>
      <c r="AW27" s="1613"/>
      <c r="AX27" s="1613"/>
      <c r="AY27" s="1619"/>
      <c r="AZ27" s="1821" t="str">
        <f t="shared" si="19"/>
        <v/>
      </c>
      <c r="BA27" s="1821" t="str">
        <f t="shared" si="20"/>
        <v/>
      </c>
      <c r="BC27" s="1617"/>
      <c r="BD27" s="1617"/>
      <c r="BE27" s="1617"/>
      <c r="BF27" s="1617"/>
      <c r="BG27" s="1617"/>
      <c r="BH27" s="1617"/>
      <c r="BI27" s="1617"/>
      <c r="BJ27" s="1617"/>
      <c r="BK27" s="1613"/>
      <c r="BL27" s="1613"/>
      <c r="BM27" s="1613"/>
      <c r="BN27" s="1613"/>
      <c r="BO27" s="1613"/>
      <c r="BQ27" s="1821" t="str">
        <f t="shared" si="22"/>
        <v/>
      </c>
      <c r="BR27" s="1821" t="str">
        <f t="shared" si="23"/>
        <v/>
      </c>
      <c r="BU27" s="1617"/>
      <c r="BV27" s="1617"/>
      <c r="BW27" s="1617"/>
      <c r="BX27" s="1617"/>
      <c r="BY27" s="1617"/>
      <c r="BZ27" s="1617"/>
      <c r="CA27" s="1617"/>
      <c r="CB27" s="1617"/>
      <c r="CC27" s="1613"/>
      <c r="CD27" s="1613"/>
      <c r="CE27" s="1613"/>
      <c r="CF27" s="1613"/>
      <c r="CG27" s="1613"/>
      <c r="CH27" s="1619"/>
      <c r="CI27" s="1821" t="str">
        <f t="shared" si="25"/>
        <v/>
      </c>
      <c r="CJ27" s="1821" t="str">
        <f t="shared" si="26"/>
        <v/>
      </c>
      <c r="CK27" s="1613"/>
      <c r="CL27" s="1617"/>
      <c r="CM27" s="1617"/>
      <c r="CN27" s="1617"/>
      <c r="CO27" s="1617"/>
      <c r="CP27" s="1617"/>
      <c r="CQ27" s="1617"/>
      <c r="CR27" s="1617"/>
      <c r="CS27" s="1617"/>
      <c r="CT27" s="1613"/>
      <c r="CU27" s="1613"/>
      <c r="CZ27" s="1818" t="str">
        <f t="shared" si="28"/>
        <v/>
      </c>
      <c r="DA27" s="1818" t="str">
        <f t="shared" si="29"/>
        <v/>
      </c>
    </row>
    <row r="28" spans="1:105" ht="14.25" hidden="1" customHeight="1">
      <c r="A28" s="1613"/>
      <c r="B28" s="1613"/>
      <c r="C28" s="1613"/>
      <c r="D28" s="1613"/>
      <c r="E28" s="1613"/>
      <c r="F28" s="1613"/>
      <c r="G28" s="1613"/>
      <c r="H28" s="1613"/>
      <c r="I28" s="1613"/>
      <c r="J28" s="1613"/>
      <c r="K28" s="1613"/>
      <c r="L28" s="1613"/>
      <c r="M28" s="1613"/>
      <c r="N28" s="1613"/>
      <c r="O28" s="1613"/>
      <c r="P28" s="1617"/>
      <c r="Q28" s="1617" t="str">
        <f t="shared" si="13"/>
        <v/>
      </c>
      <c r="R28" s="1617" t="str">
        <f t="shared" si="14"/>
        <v/>
      </c>
      <c r="S28" s="1613"/>
      <c r="T28" s="1613"/>
      <c r="U28" s="1613"/>
      <c r="V28" s="1613"/>
      <c r="W28" s="1613"/>
      <c r="X28" s="1613"/>
      <c r="Y28" s="1613"/>
      <c r="Z28" s="1613"/>
      <c r="AA28" s="1613"/>
      <c r="AB28" s="1613"/>
      <c r="AC28" s="1613"/>
      <c r="AD28" s="1613"/>
      <c r="AE28" s="1613"/>
      <c r="AF28" s="1613"/>
      <c r="AG28" s="1613"/>
      <c r="AH28" s="1834" t="str">
        <f t="shared" si="16"/>
        <v/>
      </c>
      <c r="AI28" s="1834" t="str">
        <f t="shared" si="17"/>
        <v/>
      </c>
      <c r="AZ28" s="1821" t="str">
        <f t="shared" si="19"/>
        <v/>
      </c>
      <c r="BA28" s="1821" t="str">
        <f t="shared" si="20"/>
        <v/>
      </c>
      <c r="BQ28" s="1821" t="str">
        <f t="shared" si="22"/>
        <v/>
      </c>
      <c r="BR28" s="1821" t="str">
        <f t="shared" si="23"/>
        <v/>
      </c>
      <c r="CI28" s="1821" t="str">
        <f t="shared" si="25"/>
        <v/>
      </c>
      <c r="CJ28" s="1821" t="str">
        <f t="shared" si="26"/>
        <v/>
      </c>
      <c r="CZ28" s="1818" t="str">
        <f t="shared" si="28"/>
        <v/>
      </c>
      <c r="DA28" s="1818" t="str">
        <f t="shared" si="29"/>
        <v/>
      </c>
    </row>
    <row r="29" spans="1:105" ht="14.25" hidden="1" customHeight="1">
      <c r="A29" s="1613"/>
      <c r="B29" s="1613"/>
      <c r="C29" s="1613"/>
      <c r="D29" s="1628">
        <f>YEAR(J9+1)</f>
        <v>2026</v>
      </c>
      <c r="E29" s="1628">
        <f>MONTH(J9+1)</f>
        <v>4</v>
      </c>
      <c r="F29" s="1628">
        <f>DAY(J9+1)</f>
        <v>6</v>
      </c>
      <c r="G29" s="1628"/>
      <c r="H29" s="1628"/>
      <c r="I29" s="1628"/>
      <c r="J29" s="1628"/>
      <c r="K29" s="1613"/>
      <c r="L29" s="1613"/>
      <c r="M29" s="1613"/>
      <c r="N29" s="1613"/>
      <c r="O29" s="1613"/>
      <c r="P29" s="1617"/>
      <c r="Q29" s="1617" t="str">
        <f t="shared" si="13"/>
        <v/>
      </c>
      <c r="R29" s="1617" t="str">
        <f t="shared" si="14"/>
        <v/>
      </c>
      <c r="S29" s="1613"/>
      <c r="T29" s="1613"/>
      <c r="U29" s="1628">
        <f>YEAR(AA9+1)</f>
        <v>2026</v>
      </c>
      <c r="V29" s="1628">
        <f>MONTH(AA9+1)</f>
        <v>5</v>
      </c>
      <c r="W29" s="1628">
        <f>DAY(AA9+1)</f>
        <v>18</v>
      </c>
      <c r="X29" s="1628"/>
      <c r="Y29" s="1628"/>
      <c r="Z29" s="1628"/>
      <c r="AA29" s="1628"/>
      <c r="AB29" s="1613"/>
      <c r="AC29" s="1613"/>
      <c r="AD29" s="1613"/>
      <c r="AE29" s="1613"/>
      <c r="AF29" s="1613"/>
      <c r="AG29" s="1613"/>
      <c r="AH29" s="1834" t="str">
        <f t="shared" si="16"/>
        <v/>
      </c>
      <c r="AI29" s="1834" t="str">
        <f t="shared" si="17"/>
        <v/>
      </c>
      <c r="AL29" s="1613"/>
      <c r="AM29" s="1628">
        <f>YEAR(AS9+1)</f>
        <v>2026</v>
      </c>
      <c r="AN29" s="1628">
        <f>MONTH(AS9+1)</f>
        <v>6</v>
      </c>
      <c r="AO29" s="1628">
        <f>DAY(AS9+1)</f>
        <v>29</v>
      </c>
      <c r="AP29" s="1628"/>
      <c r="AQ29" s="1628"/>
      <c r="AR29" s="1628"/>
      <c r="AS29" s="1628"/>
      <c r="AT29" s="1613"/>
      <c r="AU29" s="1613"/>
      <c r="AV29" s="1613"/>
      <c r="AW29" s="1613"/>
      <c r="AX29" s="1613"/>
      <c r="AY29" s="1613"/>
      <c r="AZ29" s="1821" t="str">
        <f t="shared" si="19"/>
        <v/>
      </c>
      <c r="BA29" s="1821" t="str">
        <f t="shared" si="20"/>
        <v/>
      </c>
      <c r="BC29" s="1613"/>
      <c r="BD29" s="1628">
        <f>YEAR(BJ9+1)</f>
        <v>2026</v>
      </c>
      <c r="BE29" s="1628">
        <f>MONTH(BJ9+1)</f>
        <v>8</v>
      </c>
      <c r="BF29" s="1628">
        <f>DAY(BJ9+1)</f>
        <v>10</v>
      </c>
      <c r="BG29" s="1628"/>
      <c r="BH29" s="1628"/>
      <c r="BI29" s="1628"/>
      <c r="BJ29" s="1628"/>
      <c r="BK29" s="1613"/>
      <c r="BL29" s="1613"/>
      <c r="BM29" s="1613"/>
      <c r="BN29" s="1613"/>
      <c r="BO29" s="1613"/>
      <c r="BP29" s="1613"/>
      <c r="BQ29" s="1821" t="str">
        <f t="shared" si="22"/>
        <v/>
      </c>
      <c r="BR29" s="1821" t="str">
        <f t="shared" si="23"/>
        <v/>
      </c>
      <c r="BU29" s="1613"/>
      <c r="BV29" s="1628">
        <f>YEAR(CB9+1)</f>
        <v>2026</v>
      </c>
      <c r="BW29" s="1628">
        <f>MONTH(CB9+1)</f>
        <v>9</v>
      </c>
      <c r="BX29" s="1628">
        <f>DAY(CB9+1)</f>
        <v>21</v>
      </c>
      <c r="BY29" s="1628"/>
      <c r="BZ29" s="1628"/>
      <c r="CA29" s="1628"/>
      <c r="CB29" s="1628"/>
      <c r="CC29" s="1613"/>
      <c r="CD29" s="1613"/>
      <c r="CE29" s="1613"/>
      <c r="CF29" s="1613"/>
      <c r="CG29" s="1613"/>
      <c r="CH29" s="1613"/>
      <c r="CI29" s="1821" t="str">
        <f t="shared" si="25"/>
        <v/>
      </c>
      <c r="CJ29" s="1821" t="str">
        <f t="shared" si="26"/>
        <v/>
      </c>
      <c r="CK29" s="1613"/>
      <c r="CL29" s="1613"/>
      <c r="CM29" s="1628">
        <f>YEAR(CS9+1)</f>
        <v>2026</v>
      </c>
      <c r="CN29" s="1628">
        <f>MONTH(CS9+1)</f>
        <v>11</v>
      </c>
      <c r="CO29" s="1628">
        <f>DAY(CS9+1)</f>
        <v>2</v>
      </c>
      <c r="CP29" s="1628"/>
      <c r="CQ29" s="1628"/>
      <c r="CR29" s="1628"/>
      <c r="CS29" s="1628"/>
      <c r="CT29" s="1613"/>
      <c r="CU29" s="1613"/>
      <c r="CZ29" s="1818" t="str">
        <f t="shared" si="28"/>
        <v/>
      </c>
      <c r="DA29" s="1818" t="str">
        <f t="shared" si="29"/>
        <v/>
      </c>
    </row>
    <row r="30" spans="1:105" ht="14.25" hidden="1" customHeight="1">
      <c r="A30" s="1613"/>
      <c r="B30" s="1613"/>
      <c r="C30" s="1613"/>
      <c r="D30" s="1629">
        <f>J9+1</f>
        <v>46118</v>
      </c>
      <c r="E30" s="1629">
        <f>D30+1</f>
        <v>46119</v>
      </c>
      <c r="F30" s="1629">
        <f t="shared" ref="F30:I30" si="45">E30+1</f>
        <v>46120</v>
      </c>
      <c r="G30" s="1629">
        <f t="shared" si="45"/>
        <v>46121</v>
      </c>
      <c r="H30" s="1629">
        <f t="shared" si="45"/>
        <v>46122</v>
      </c>
      <c r="I30" s="1629">
        <f t="shared" si="45"/>
        <v>46123</v>
      </c>
      <c r="J30" s="1629">
        <f>I30+1</f>
        <v>46124</v>
      </c>
      <c r="K30" s="1613"/>
      <c r="L30" s="1613"/>
      <c r="M30" s="1613"/>
      <c r="N30" s="1613"/>
      <c r="O30" s="1613"/>
      <c r="P30" s="1617"/>
      <c r="Q30" s="1617" t="str">
        <f t="shared" si="13"/>
        <v/>
      </c>
      <c r="R30" s="1617" t="str">
        <f t="shared" si="14"/>
        <v/>
      </c>
      <c r="S30" s="1613"/>
      <c r="T30" s="1613"/>
      <c r="U30" s="1629">
        <f>AA9+1</f>
        <v>46160</v>
      </c>
      <c r="V30" s="1629">
        <f t="shared" ref="V30:AA30" si="46">U30+1</f>
        <v>46161</v>
      </c>
      <c r="W30" s="1629">
        <f t="shared" si="46"/>
        <v>46162</v>
      </c>
      <c r="X30" s="1629">
        <f t="shared" si="46"/>
        <v>46163</v>
      </c>
      <c r="Y30" s="1629">
        <f t="shared" si="46"/>
        <v>46164</v>
      </c>
      <c r="Z30" s="1629">
        <f t="shared" si="46"/>
        <v>46165</v>
      </c>
      <c r="AA30" s="1629">
        <f t="shared" si="46"/>
        <v>46166</v>
      </c>
      <c r="AB30" s="1613"/>
      <c r="AC30" s="1613"/>
      <c r="AD30" s="1613"/>
      <c r="AE30" s="1613"/>
      <c r="AF30" s="1613"/>
      <c r="AG30" s="1613"/>
      <c r="AH30" s="1834" t="str">
        <f t="shared" si="16"/>
        <v/>
      </c>
      <c r="AI30" s="1834" t="str">
        <f t="shared" si="17"/>
        <v/>
      </c>
      <c r="AL30" s="1613"/>
      <c r="AM30" s="1629">
        <f>AS9+1</f>
        <v>46202</v>
      </c>
      <c r="AN30" s="1629">
        <f t="shared" ref="AN30:AS30" si="47">AM30+1</f>
        <v>46203</v>
      </c>
      <c r="AO30" s="1629">
        <f t="shared" si="47"/>
        <v>46204</v>
      </c>
      <c r="AP30" s="1629">
        <f t="shared" si="47"/>
        <v>46205</v>
      </c>
      <c r="AQ30" s="1629">
        <f t="shared" si="47"/>
        <v>46206</v>
      </c>
      <c r="AR30" s="1629">
        <f t="shared" si="47"/>
        <v>46207</v>
      </c>
      <c r="AS30" s="1629">
        <f t="shared" si="47"/>
        <v>46208</v>
      </c>
      <c r="AT30" s="1613"/>
      <c r="AU30" s="1613"/>
      <c r="AV30" s="1613"/>
      <c r="AW30" s="1613"/>
      <c r="AX30" s="1613"/>
      <c r="AY30" s="1613"/>
      <c r="AZ30" s="1821" t="str">
        <f t="shared" si="19"/>
        <v/>
      </c>
      <c r="BA30" s="1821" t="str">
        <f t="shared" si="20"/>
        <v/>
      </c>
      <c r="BC30" s="1613"/>
      <c r="BD30" s="1629">
        <f>BJ9+1</f>
        <v>46244</v>
      </c>
      <c r="BE30" s="1629">
        <f t="shared" ref="BE30:BJ30" si="48">BD30+1</f>
        <v>46245</v>
      </c>
      <c r="BF30" s="1629">
        <f t="shared" si="48"/>
        <v>46246</v>
      </c>
      <c r="BG30" s="1629">
        <f t="shared" si="48"/>
        <v>46247</v>
      </c>
      <c r="BH30" s="1629">
        <f t="shared" si="48"/>
        <v>46248</v>
      </c>
      <c r="BI30" s="1629">
        <f t="shared" si="48"/>
        <v>46249</v>
      </c>
      <c r="BJ30" s="1629">
        <f t="shared" si="48"/>
        <v>46250</v>
      </c>
      <c r="BK30" s="1613"/>
      <c r="BL30" s="1613"/>
      <c r="BM30" s="1613"/>
      <c r="BN30" s="1613"/>
      <c r="BO30" s="1613"/>
      <c r="BP30" s="1613"/>
      <c r="BQ30" s="1821" t="str">
        <f t="shared" si="22"/>
        <v/>
      </c>
      <c r="BR30" s="1821" t="str">
        <f t="shared" si="23"/>
        <v/>
      </c>
      <c r="BU30" s="1613"/>
      <c r="BV30" s="1629">
        <f>CB9+1</f>
        <v>46286</v>
      </c>
      <c r="BW30" s="1629">
        <f t="shared" ref="BW30:CB30" si="49">BV30+1</f>
        <v>46287</v>
      </c>
      <c r="BX30" s="1629">
        <f t="shared" si="49"/>
        <v>46288</v>
      </c>
      <c r="BY30" s="1629">
        <f t="shared" si="49"/>
        <v>46289</v>
      </c>
      <c r="BZ30" s="1629">
        <f t="shared" si="49"/>
        <v>46290</v>
      </c>
      <c r="CA30" s="1629">
        <f t="shared" si="49"/>
        <v>46291</v>
      </c>
      <c r="CB30" s="1629">
        <f t="shared" si="49"/>
        <v>46292</v>
      </c>
      <c r="CC30" s="1613"/>
      <c r="CD30" s="1613"/>
      <c r="CE30" s="1613"/>
      <c r="CF30" s="1613"/>
      <c r="CG30" s="1613"/>
      <c r="CH30" s="1613"/>
      <c r="CI30" s="1821" t="str">
        <f t="shared" si="25"/>
        <v/>
      </c>
      <c r="CJ30" s="1821" t="str">
        <f t="shared" si="26"/>
        <v/>
      </c>
      <c r="CK30" s="1613"/>
      <c r="CL30" s="1613"/>
      <c r="CM30" s="1629">
        <f>CS9+1</f>
        <v>46328</v>
      </c>
      <c r="CN30" s="1629">
        <f t="shared" ref="CN30:CS30" si="50">CM30+1</f>
        <v>46329</v>
      </c>
      <c r="CO30" s="1629">
        <f t="shared" si="50"/>
        <v>46330</v>
      </c>
      <c r="CP30" s="1629">
        <f t="shared" si="50"/>
        <v>46331</v>
      </c>
      <c r="CQ30" s="1629">
        <f t="shared" si="50"/>
        <v>46332</v>
      </c>
      <c r="CR30" s="1654">
        <f>CQ30+1</f>
        <v>46333</v>
      </c>
      <c r="CS30" s="1629">
        <f t="shared" si="50"/>
        <v>46334</v>
      </c>
      <c r="CT30" s="1613"/>
      <c r="CU30" s="1613"/>
      <c r="CZ30" s="1818" t="str">
        <f t="shared" si="28"/>
        <v/>
      </c>
      <c r="DA30" s="1818" t="str">
        <f t="shared" si="29"/>
        <v/>
      </c>
    </row>
    <row r="31" spans="1:105" ht="14.25" customHeight="1">
      <c r="A31" s="1613"/>
      <c r="B31" s="1613"/>
      <c r="C31" s="1630" t="s">
        <v>2266</v>
      </c>
      <c r="D31" s="4397">
        <f>DATE($D29,$E29,1)</f>
        <v>46113</v>
      </c>
      <c r="E31" s="4398"/>
      <c r="F31" s="4398"/>
      <c r="G31" s="4398"/>
      <c r="H31" s="4398"/>
      <c r="I31" s="4398"/>
      <c r="J31" s="4398"/>
      <c r="K31" s="4392" t="s">
        <v>2304</v>
      </c>
      <c r="L31" s="4394" t="s">
        <v>2392</v>
      </c>
      <c r="M31" s="4396" t="s">
        <v>2393</v>
      </c>
      <c r="N31" s="4396" t="s">
        <v>2284</v>
      </c>
      <c r="O31" s="4390" t="s">
        <v>2394</v>
      </c>
      <c r="P31" s="1617"/>
      <c r="Q31" s="1617">
        <f t="shared" si="13"/>
        <v>0</v>
      </c>
      <c r="R31" s="1617">
        <f t="shared" si="14"/>
        <v>0</v>
      </c>
      <c r="S31" s="1613"/>
      <c r="T31" s="1630" t="s">
        <v>2266</v>
      </c>
      <c r="U31" s="1631">
        <f>DATE($U29,$V29,1)</f>
        <v>46143</v>
      </c>
      <c r="V31" s="1632"/>
      <c r="W31" s="1632"/>
      <c r="X31" s="1632"/>
      <c r="Y31" s="1632"/>
      <c r="Z31" s="1632"/>
      <c r="AA31" s="1632"/>
      <c r="AB31" s="4392" t="s">
        <v>2304</v>
      </c>
      <c r="AC31" s="4394" t="s">
        <v>2392</v>
      </c>
      <c r="AD31" s="4396" t="s">
        <v>2393</v>
      </c>
      <c r="AE31" s="4396" t="s">
        <v>2284</v>
      </c>
      <c r="AF31" s="4390" t="s">
        <v>2394</v>
      </c>
      <c r="AG31" s="1617"/>
      <c r="AH31" s="1834">
        <f t="shared" si="16"/>
        <v>0</v>
      </c>
      <c r="AI31" s="1834">
        <f t="shared" si="17"/>
        <v>0</v>
      </c>
      <c r="AL31" s="1630" t="s">
        <v>2266</v>
      </c>
      <c r="AM31" s="1631">
        <f>DATE($AM29,$AN29,1)</f>
        <v>46174</v>
      </c>
      <c r="AN31" s="1632"/>
      <c r="AO31" s="1632"/>
      <c r="AP31" s="1632"/>
      <c r="AQ31" s="1632"/>
      <c r="AR31" s="1632"/>
      <c r="AS31" s="1632"/>
      <c r="AT31" s="4392" t="s">
        <v>2304</v>
      </c>
      <c r="AU31" s="4394" t="s">
        <v>2392</v>
      </c>
      <c r="AV31" s="4396" t="s">
        <v>2393</v>
      </c>
      <c r="AW31" s="4396" t="s">
        <v>2284</v>
      </c>
      <c r="AX31" s="4390" t="s">
        <v>2394</v>
      </c>
      <c r="AY31" s="1617"/>
      <c r="AZ31" s="1821">
        <f t="shared" si="19"/>
        <v>0</v>
      </c>
      <c r="BA31" s="1821">
        <f t="shared" si="20"/>
        <v>0</v>
      </c>
      <c r="BC31" s="1630" t="s">
        <v>2266</v>
      </c>
      <c r="BD31" s="1631">
        <f>DATE($BD29,$BE29,1)</f>
        <v>46235</v>
      </c>
      <c r="BE31" s="1632"/>
      <c r="BF31" s="1632"/>
      <c r="BG31" s="1632"/>
      <c r="BH31" s="1632"/>
      <c r="BI31" s="1632"/>
      <c r="BJ31" s="1632"/>
      <c r="BK31" s="4392" t="s">
        <v>2304</v>
      </c>
      <c r="BL31" s="4394" t="s">
        <v>2392</v>
      </c>
      <c r="BM31" s="4396" t="s">
        <v>2393</v>
      </c>
      <c r="BN31" s="4396" t="s">
        <v>2284</v>
      </c>
      <c r="BO31" s="4390" t="s">
        <v>2394</v>
      </c>
      <c r="BP31" s="1617"/>
      <c r="BQ31" s="1821">
        <f t="shared" si="22"/>
        <v>0</v>
      </c>
      <c r="BR31" s="1821">
        <f t="shared" si="23"/>
        <v>0</v>
      </c>
      <c r="BU31" s="1630" t="s">
        <v>2266</v>
      </c>
      <c r="BV31" s="1631">
        <f>DATE($BV29,$BW29,1)</f>
        <v>46266</v>
      </c>
      <c r="BW31" s="1632"/>
      <c r="BX31" s="1632"/>
      <c r="BY31" s="1632"/>
      <c r="BZ31" s="1632"/>
      <c r="CA31" s="1632"/>
      <c r="CB31" s="1632"/>
      <c r="CC31" s="4392" t="s">
        <v>2304</v>
      </c>
      <c r="CD31" s="4394" t="s">
        <v>2392</v>
      </c>
      <c r="CE31" s="4396" t="s">
        <v>2393</v>
      </c>
      <c r="CF31" s="4396" t="s">
        <v>2284</v>
      </c>
      <c r="CG31" s="4390" t="s">
        <v>2394</v>
      </c>
      <c r="CH31" s="1617"/>
      <c r="CI31" s="1821">
        <f>IF(BU31="","",COUNTIF(BV31:CB31,"ー"))</f>
        <v>0</v>
      </c>
      <c r="CJ31" s="1821">
        <f t="shared" si="26"/>
        <v>0</v>
      </c>
      <c r="CK31" s="1625"/>
      <c r="CL31" s="1630" t="s">
        <v>2266</v>
      </c>
      <c r="CM31" s="1631">
        <f>DATE($CM29,$CN29,1)</f>
        <v>46327</v>
      </c>
      <c r="CN31" s="1632"/>
      <c r="CO31" s="1632"/>
      <c r="CP31" s="1632"/>
      <c r="CQ31" s="1632"/>
      <c r="CR31" s="1632"/>
      <c r="CS31" s="1632"/>
      <c r="CT31" s="4392" t="s">
        <v>2304</v>
      </c>
      <c r="CU31" s="4394" t="s">
        <v>2392</v>
      </c>
      <c r="CV31" s="4396" t="s">
        <v>2393</v>
      </c>
      <c r="CW31" s="4396" t="s">
        <v>2284</v>
      </c>
      <c r="CX31" s="4390" t="s">
        <v>2394</v>
      </c>
      <c r="CY31" s="1617"/>
      <c r="CZ31" s="1818">
        <f t="shared" si="28"/>
        <v>0</v>
      </c>
      <c r="DA31" s="1818">
        <f t="shared" si="29"/>
        <v>0</v>
      </c>
    </row>
    <row r="32" spans="1:105" ht="14.25" customHeight="1">
      <c r="A32" s="1613"/>
      <c r="B32" s="1613"/>
      <c r="C32" s="1634" t="s">
        <v>2385</v>
      </c>
      <c r="D32" s="1635">
        <f>IF(J9&lt;$H$5,D30,"")</f>
        <v>46118</v>
      </c>
      <c r="E32" s="1636">
        <f t="shared" ref="E32:J32" si="51">IF(D30&lt;$H$5,D32+1,"")</f>
        <v>46119</v>
      </c>
      <c r="F32" s="1636">
        <f t="shared" si="51"/>
        <v>46120</v>
      </c>
      <c r="G32" s="1636">
        <f t="shared" si="51"/>
        <v>46121</v>
      </c>
      <c r="H32" s="1636">
        <f t="shared" si="51"/>
        <v>46122</v>
      </c>
      <c r="I32" s="1636">
        <f t="shared" si="51"/>
        <v>46123</v>
      </c>
      <c r="J32" s="1636">
        <f t="shared" si="51"/>
        <v>46124</v>
      </c>
      <c r="K32" s="4393"/>
      <c r="L32" s="4395"/>
      <c r="M32" s="4275"/>
      <c r="N32" s="4275"/>
      <c r="O32" s="4391"/>
      <c r="P32" s="1849">
        <f>COUNT(D32:J32)</f>
        <v>7</v>
      </c>
      <c r="Q32" s="1617">
        <f t="shared" si="13"/>
        <v>0</v>
      </c>
      <c r="R32" s="1617">
        <f t="shared" si="14"/>
        <v>0</v>
      </c>
      <c r="S32" s="1613"/>
      <c r="T32" s="1634" t="s">
        <v>2385</v>
      </c>
      <c r="U32" s="1635">
        <f>IF(AA9&lt;$H$5,AA11+1,"")</f>
        <v>46160</v>
      </c>
      <c r="V32" s="1636">
        <f t="shared" ref="V32:AA32" si="52">IF(U30&lt;$H$5,U32+1,"")</f>
        <v>46161</v>
      </c>
      <c r="W32" s="1636">
        <f t="shared" si="52"/>
        <v>46162</v>
      </c>
      <c r="X32" s="1636">
        <f t="shared" si="52"/>
        <v>46163</v>
      </c>
      <c r="Y32" s="1636">
        <f t="shared" si="52"/>
        <v>46164</v>
      </c>
      <c r="Z32" s="1636">
        <f t="shared" si="52"/>
        <v>46165</v>
      </c>
      <c r="AA32" s="1636">
        <f t="shared" si="52"/>
        <v>46166</v>
      </c>
      <c r="AB32" s="4393"/>
      <c r="AC32" s="4395"/>
      <c r="AD32" s="4275"/>
      <c r="AE32" s="4275"/>
      <c r="AF32" s="4391"/>
      <c r="AG32" s="1621">
        <f>COUNT(U32:AA32)</f>
        <v>7</v>
      </c>
      <c r="AH32" s="1834">
        <f t="shared" si="16"/>
        <v>0</v>
      </c>
      <c r="AI32" s="1834">
        <f t="shared" si="17"/>
        <v>0</v>
      </c>
      <c r="AL32" s="1634" t="s">
        <v>2385</v>
      </c>
      <c r="AM32" s="1635">
        <f>IF(AS9&lt;$H$5,AS11+1,"")</f>
        <v>46202</v>
      </c>
      <c r="AN32" s="1636">
        <f t="shared" ref="AN32:AS32" si="53">IF(AM30&lt;$H$5,AM32+1,"")</f>
        <v>46203</v>
      </c>
      <c r="AO32" s="1636">
        <f t="shared" si="53"/>
        <v>46204</v>
      </c>
      <c r="AP32" s="1636">
        <f t="shared" si="53"/>
        <v>46205</v>
      </c>
      <c r="AQ32" s="1636">
        <f t="shared" si="53"/>
        <v>46206</v>
      </c>
      <c r="AR32" s="1636">
        <f t="shared" si="53"/>
        <v>46207</v>
      </c>
      <c r="AS32" s="1636">
        <f t="shared" si="53"/>
        <v>46208</v>
      </c>
      <c r="AT32" s="4393"/>
      <c r="AU32" s="4395"/>
      <c r="AV32" s="4275"/>
      <c r="AW32" s="4275"/>
      <c r="AX32" s="4391"/>
      <c r="AY32" s="1621">
        <f>COUNT(AM32:AS32)</f>
        <v>7</v>
      </c>
      <c r="AZ32" s="1821">
        <f t="shared" si="19"/>
        <v>0</v>
      </c>
      <c r="BA32" s="1821">
        <f t="shared" si="20"/>
        <v>0</v>
      </c>
      <c r="BC32" s="1634" t="s">
        <v>2385</v>
      </c>
      <c r="BD32" s="1635">
        <f>IF(BJ9&lt;$H$5,BJ11+1,"")</f>
        <v>46244</v>
      </c>
      <c r="BE32" s="1636">
        <f t="shared" ref="BE32:BJ32" si="54">IF(BD30&lt;$H$5,BD32+1,"")</f>
        <v>46245</v>
      </c>
      <c r="BF32" s="1636">
        <f t="shared" si="54"/>
        <v>46246</v>
      </c>
      <c r="BG32" s="1636">
        <f t="shared" si="54"/>
        <v>46247</v>
      </c>
      <c r="BH32" s="1636">
        <f t="shared" si="54"/>
        <v>46248</v>
      </c>
      <c r="BI32" s="1636">
        <f t="shared" si="54"/>
        <v>46249</v>
      </c>
      <c r="BJ32" s="1636">
        <f t="shared" si="54"/>
        <v>46250</v>
      </c>
      <c r="BK32" s="4393"/>
      <c r="BL32" s="4395"/>
      <c r="BM32" s="4275"/>
      <c r="BN32" s="4275"/>
      <c r="BO32" s="4391"/>
      <c r="BP32" s="1621">
        <f>COUNT(BD32:BJ32)</f>
        <v>7</v>
      </c>
      <c r="BQ32" s="1821">
        <f t="shared" si="22"/>
        <v>0</v>
      </c>
      <c r="BR32" s="1821">
        <f t="shared" si="23"/>
        <v>0</v>
      </c>
      <c r="BU32" s="1634" t="s">
        <v>2385</v>
      </c>
      <c r="BV32" s="1635">
        <f>IF(CB9&lt;$H$5,CB11+1,"")</f>
        <v>46286</v>
      </c>
      <c r="BW32" s="1636">
        <f t="shared" ref="BW32:CB32" si="55">IF(BV30&lt;$H$5,BV32+1,"")</f>
        <v>46287</v>
      </c>
      <c r="BX32" s="1636">
        <f t="shared" si="55"/>
        <v>46288</v>
      </c>
      <c r="BY32" s="1636">
        <f t="shared" si="55"/>
        <v>46289</v>
      </c>
      <c r="BZ32" s="1636">
        <f t="shared" si="55"/>
        <v>46290</v>
      </c>
      <c r="CA32" s="1636">
        <f t="shared" si="55"/>
        <v>46291</v>
      </c>
      <c r="CB32" s="1636">
        <f t="shared" si="55"/>
        <v>46292</v>
      </c>
      <c r="CC32" s="4393"/>
      <c r="CD32" s="4395"/>
      <c r="CE32" s="4275"/>
      <c r="CF32" s="4275"/>
      <c r="CG32" s="4391"/>
      <c r="CH32" s="1621">
        <f t="shared" ref="CH32" si="56">COUNT(BV32:CB32)</f>
        <v>7</v>
      </c>
      <c r="CI32" s="1821">
        <f t="shared" si="25"/>
        <v>0</v>
      </c>
      <c r="CJ32" s="1821">
        <f t="shared" si="26"/>
        <v>0</v>
      </c>
      <c r="CK32" s="1613"/>
      <c r="CL32" s="1634" t="s">
        <v>2385</v>
      </c>
      <c r="CM32" s="1635" t="str">
        <f>IF(CS9&lt;$H$5,CS11+1,"")</f>
        <v/>
      </c>
      <c r="CN32" s="1636" t="str">
        <f t="shared" ref="CN32:CS32" si="57">IF(CM30&lt;$H$5,CM32+1,"")</f>
        <v/>
      </c>
      <c r="CO32" s="1636" t="str">
        <f t="shared" si="57"/>
        <v/>
      </c>
      <c r="CP32" s="1636" t="str">
        <f t="shared" si="57"/>
        <v/>
      </c>
      <c r="CQ32" s="1636" t="str">
        <f t="shared" si="57"/>
        <v/>
      </c>
      <c r="CR32" s="1636" t="str">
        <f t="shared" si="57"/>
        <v/>
      </c>
      <c r="CS32" s="1636" t="str">
        <f t="shared" si="57"/>
        <v/>
      </c>
      <c r="CT32" s="4393"/>
      <c r="CU32" s="4395"/>
      <c r="CV32" s="4275"/>
      <c r="CW32" s="4275"/>
      <c r="CX32" s="4391"/>
      <c r="CY32" s="1621">
        <f>COUNT(CM32:CS32)</f>
        <v>0</v>
      </c>
      <c r="CZ32" s="1818">
        <f t="shared" si="28"/>
        <v>0</v>
      </c>
      <c r="DA32" s="1818">
        <f t="shared" si="29"/>
        <v>0</v>
      </c>
    </row>
    <row r="33" spans="1:105" ht="14.25" customHeight="1">
      <c r="A33" s="1613"/>
      <c r="B33" s="1613"/>
      <c r="C33" s="1634" t="s">
        <v>1060</v>
      </c>
      <c r="D33" s="1639" t="str">
        <f>IF(D32="","","月")</f>
        <v>月</v>
      </c>
      <c r="E33" s="1639" t="str">
        <f>IF(E32="","","火")</f>
        <v>火</v>
      </c>
      <c r="F33" s="1639" t="str">
        <f>IF(F32="","","水")</f>
        <v>水</v>
      </c>
      <c r="G33" s="1639" t="str">
        <f>IF(G32="","","木")</f>
        <v>木</v>
      </c>
      <c r="H33" s="1639" t="str">
        <f>IF(H32="","","金")</f>
        <v>金</v>
      </c>
      <c r="I33" s="1639" t="str">
        <f>IF(I32="","","土")</f>
        <v>土</v>
      </c>
      <c r="J33" s="1639" t="str">
        <f>IF(J32="","","日")</f>
        <v>日</v>
      </c>
      <c r="K33" s="4393"/>
      <c r="L33" s="4395"/>
      <c r="M33" s="4275"/>
      <c r="N33" s="4275"/>
      <c r="O33" s="4391"/>
      <c r="P33" s="1617"/>
      <c r="Q33" s="1617">
        <f t="shared" si="13"/>
        <v>0</v>
      </c>
      <c r="R33" s="1617">
        <f t="shared" si="14"/>
        <v>0</v>
      </c>
      <c r="S33" s="1613"/>
      <c r="T33" s="1634" t="s">
        <v>1060</v>
      </c>
      <c r="U33" s="1639" t="str">
        <f>IF(U32="","","月")</f>
        <v>月</v>
      </c>
      <c r="V33" s="1639" t="str">
        <f>IF(V32="","","火")</f>
        <v>火</v>
      </c>
      <c r="W33" s="1639" t="str">
        <f>IF(W32="","","水")</f>
        <v>水</v>
      </c>
      <c r="X33" s="1639" t="str">
        <f>IF(X32="","","木")</f>
        <v>木</v>
      </c>
      <c r="Y33" s="1639" t="str">
        <f>IF(Y32="","","金")</f>
        <v>金</v>
      </c>
      <c r="Z33" s="1639" t="str">
        <f>IF(Z32="","","土")</f>
        <v>土</v>
      </c>
      <c r="AA33" s="1639" t="str">
        <f>IF(AA32="","","日")</f>
        <v>日</v>
      </c>
      <c r="AB33" s="4393"/>
      <c r="AC33" s="4395"/>
      <c r="AD33" s="4275"/>
      <c r="AE33" s="4275"/>
      <c r="AF33" s="4391"/>
      <c r="AG33" s="1613"/>
      <c r="AH33" s="1834">
        <f t="shared" si="16"/>
        <v>0</v>
      </c>
      <c r="AI33" s="1834">
        <f t="shared" si="17"/>
        <v>0</v>
      </c>
      <c r="AL33" s="1634" t="s">
        <v>1060</v>
      </c>
      <c r="AM33" s="1639" t="str">
        <f>IF(AM32="","","月")</f>
        <v>月</v>
      </c>
      <c r="AN33" s="1639" t="str">
        <f>IF(AN32="","","火")</f>
        <v>火</v>
      </c>
      <c r="AO33" s="1639" t="str">
        <f>IF(AO32="","","水")</f>
        <v>水</v>
      </c>
      <c r="AP33" s="1639" t="str">
        <f>IF(AP32="","","木")</f>
        <v>木</v>
      </c>
      <c r="AQ33" s="1639" t="str">
        <f>IF(AQ32="","","金")</f>
        <v>金</v>
      </c>
      <c r="AR33" s="1639" t="str">
        <f>IF(AR32="","","土")</f>
        <v>土</v>
      </c>
      <c r="AS33" s="1639" t="str">
        <f>IF(AS32="","","日")</f>
        <v>日</v>
      </c>
      <c r="AT33" s="4393"/>
      <c r="AU33" s="4395"/>
      <c r="AV33" s="4275"/>
      <c r="AW33" s="4275"/>
      <c r="AX33" s="4391"/>
      <c r="AY33" s="1613"/>
      <c r="AZ33" s="1821">
        <f t="shared" si="19"/>
        <v>0</v>
      </c>
      <c r="BA33" s="1821">
        <f t="shared" si="20"/>
        <v>0</v>
      </c>
      <c r="BC33" s="1634" t="s">
        <v>1060</v>
      </c>
      <c r="BD33" s="1639" t="str">
        <f>IF(BD32="","","月")</f>
        <v>月</v>
      </c>
      <c r="BE33" s="1639" t="str">
        <f>IF(BE32="","","火")</f>
        <v>火</v>
      </c>
      <c r="BF33" s="1639" t="str">
        <f>IF(BF32="","","水")</f>
        <v>水</v>
      </c>
      <c r="BG33" s="1639" t="str">
        <f>IF(BG32="","","木")</f>
        <v>木</v>
      </c>
      <c r="BH33" s="1639" t="str">
        <f>IF(BH32="","","金")</f>
        <v>金</v>
      </c>
      <c r="BI33" s="1639" t="str">
        <f>IF(BI32="","","土")</f>
        <v>土</v>
      </c>
      <c r="BJ33" s="1639" t="str">
        <f>IF(BJ32="","","日")</f>
        <v>日</v>
      </c>
      <c r="BK33" s="4393"/>
      <c r="BL33" s="4395"/>
      <c r="BM33" s="4275"/>
      <c r="BN33" s="4275"/>
      <c r="BO33" s="4391"/>
      <c r="BP33" s="1613"/>
      <c r="BQ33" s="1821">
        <f t="shared" si="22"/>
        <v>0</v>
      </c>
      <c r="BR33" s="1821">
        <f t="shared" si="23"/>
        <v>0</v>
      </c>
      <c r="BU33" s="1634" t="s">
        <v>1060</v>
      </c>
      <c r="BV33" s="1639" t="str">
        <f>IF(BV32="","","月")</f>
        <v>月</v>
      </c>
      <c r="BW33" s="1639" t="str">
        <f>IF(BW32="","","火")</f>
        <v>火</v>
      </c>
      <c r="BX33" s="1639" t="str">
        <f>IF(BX32="","","水")</f>
        <v>水</v>
      </c>
      <c r="BY33" s="1639" t="str">
        <f>IF(BY32="","","木")</f>
        <v>木</v>
      </c>
      <c r="BZ33" s="1639" t="str">
        <f>IF(BZ32="","","金")</f>
        <v>金</v>
      </c>
      <c r="CA33" s="1639" t="str">
        <f>IF(CA32="","","土")</f>
        <v>土</v>
      </c>
      <c r="CB33" s="1639" t="str">
        <f>IF(CB32="","","日")</f>
        <v>日</v>
      </c>
      <c r="CC33" s="4393"/>
      <c r="CD33" s="4395"/>
      <c r="CE33" s="4275"/>
      <c r="CF33" s="4275"/>
      <c r="CG33" s="4391"/>
      <c r="CH33" s="1613"/>
      <c r="CI33" s="1821">
        <f t="shared" si="25"/>
        <v>0</v>
      </c>
      <c r="CJ33" s="1821">
        <f t="shared" si="26"/>
        <v>0</v>
      </c>
      <c r="CK33" s="1613"/>
      <c r="CL33" s="1634" t="s">
        <v>1060</v>
      </c>
      <c r="CM33" s="1639" t="str">
        <f>IF(CM32="","","月")</f>
        <v/>
      </c>
      <c r="CN33" s="1639" t="str">
        <f>IF(CN32="","","火")</f>
        <v/>
      </c>
      <c r="CO33" s="1639" t="str">
        <f>IF(CO32="","","水")</f>
        <v/>
      </c>
      <c r="CP33" s="1639" t="str">
        <f>IF(CP32="","","木")</f>
        <v/>
      </c>
      <c r="CQ33" s="1639" t="str">
        <f>IF(CQ32="","","金")</f>
        <v/>
      </c>
      <c r="CR33" s="1639" t="str">
        <f>IF(CR32="","","土")</f>
        <v/>
      </c>
      <c r="CS33" s="1639" t="str">
        <f>IF(CS32="","","日")</f>
        <v/>
      </c>
      <c r="CT33" s="4393"/>
      <c r="CU33" s="4395"/>
      <c r="CV33" s="4275"/>
      <c r="CW33" s="4275"/>
      <c r="CX33" s="4391"/>
      <c r="CZ33" s="1818">
        <f t="shared" si="28"/>
        <v>0</v>
      </c>
      <c r="DA33" s="1818">
        <f t="shared" si="29"/>
        <v>0</v>
      </c>
    </row>
    <row r="34" spans="1:105" ht="14.25" customHeight="1">
      <c r="A34" s="1613"/>
      <c r="B34" s="1613"/>
      <c r="C34" s="4375" t="s">
        <v>2295</v>
      </c>
      <c r="D34" s="4377"/>
      <c r="E34" s="4378"/>
      <c r="F34" s="4378"/>
      <c r="G34" s="4378"/>
      <c r="H34" s="4378"/>
      <c r="I34" s="4378"/>
      <c r="J34" s="4385"/>
      <c r="K34" s="4379"/>
      <c r="L34" s="4380"/>
      <c r="M34" s="4380"/>
      <c r="N34" s="4381"/>
      <c r="O34" s="4387">
        <f>ROUND(AVERAGE(N36:N47),3)</f>
        <v>0</v>
      </c>
      <c r="P34" s="1617"/>
      <c r="Q34" s="1617">
        <f t="shared" si="13"/>
        <v>0</v>
      </c>
      <c r="R34" s="1617">
        <f t="shared" si="14"/>
        <v>0</v>
      </c>
      <c r="S34" s="1613"/>
      <c r="T34" s="4375" t="s">
        <v>2295</v>
      </c>
      <c r="U34" s="4377"/>
      <c r="V34" s="4378"/>
      <c r="W34" s="4378"/>
      <c r="X34" s="4378"/>
      <c r="Y34" s="4378"/>
      <c r="Z34" s="4378"/>
      <c r="AA34" s="4385"/>
      <c r="AB34" s="4379"/>
      <c r="AC34" s="4380"/>
      <c r="AD34" s="4380"/>
      <c r="AE34" s="4381"/>
      <c r="AF34" s="4387">
        <f>ROUND(AVERAGE(AE36:AE47),3)</f>
        <v>0</v>
      </c>
      <c r="AG34" s="1613"/>
      <c r="AH34" s="1834">
        <f t="shared" si="16"/>
        <v>0</v>
      </c>
      <c r="AI34" s="1834">
        <f t="shared" si="17"/>
        <v>0</v>
      </c>
      <c r="AL34" s="4375" t="s">
        <v>2295</v>
      </c>
      <c r="AM34" s="4377"/>
      <c r="AN34" s="4378"/>
      <c r="AO34" s="4378"/>
      <c r="AP34" s="4378"/>
      <c r="AQ34" s="4378"/>
      <c r="AR34" s="4378"/>
      <c r="AS34" s="4385"/>
      <c r="AT34" s="4379"/>
      <c r="AU34" s="4380"/>
      <c r="AV34" s="4380"/>
      <c r="AW34" s="4381"/>
      <c r="AX34" s="4387">
        <f>ROUND(AVERAGE(AW36:AW47),3)</f>
        <v>0</v>
      </c>
      <c r="AY34" s="1613"/>
      <c r="AZ34" s="1821">
        <f t="shared" si="19"/>
        <v>0</v>
      </c>
      <c r="BA34" s="1821">
        <f t="shared" si="20"/>
        <v>0</v>
      </c>
      <c r="BC34" s="4375" t="s">
        <v>2295</v>
      </c>
      <c r="BD34" s="4377"/>
      <c r="BE34" s="4378"/>
      <c r="BF34" s="4378"/>
      <c r="BG34" s="4378"/>
      <c r="BH34" s="4378"/>
      <c r="BI34" s="4378"/>
      <c r="BJ34" s="4385"/>
      <c r="BK34" s="4379"/>
      <c r="BL34" s="4380"/>
      <c r="BM34" s="4380"/>
      <c r="BN34" s="4381"/>
      <c r="BO34" s="4387">
        <f>ROUND(AVERAGE(BN36:BN47),3)</f>
        <v>0</v>
      </c>
      <c r="BP34" s="1613"/>
      <c r="BQ34" s="1821">
        <f t="shared" si="22"/>
        <v>0</v>
      </c>
      <c r="BR34" s="1821">
        <f t="shared" si="23"/>
        <v>0</v>
      </c>
      <c r="BU34" s="4375" t="s">
        <v>2295</v>
      </c>
      <c r="BV34" s="4377"/>
      <c r="BW34" s="4378"/>
      <c r="BX34" s="4378"/>
      <c r="BY34" s="4378"/>
      <c r="BZ34" s="4378"/>
      <c r="CA34" s="4378"/>
      <c r="CB34" s="4385"/>
      <c r="CC34" s="4379"/>
      <c r="CD34" s="4380"/>
      <c r="CE34" s="4380"/>
      <c r="CF34" s="4381"/>
      <c r="CG34" s="4387">
        <f>ROUND(AVERAGE(CF36:CF47),3)</f>
        <v>0</v>
      </c>
      <c r="CH34" s="1613"/>
      <c r="CI34" s="1821">
        <f t="shared" si="25"/>
        <v>0</v>
      </c>
      <c r="CJ34" s="1821">
        <f t="shared" si="26"/>
        <v>0</v>
      </c>
      <c r="CK34" s="1613"/>
      <c r="CL34" s="4375" t="s">
        <v>2295</v>
      </c>
      <c r="CM34" s="4377"/>
      <c r="CN34" s="4378"/>
      <c r="CO34" s="4378"/>
      <c r="CP34" s="4378"/>
      <c r="CQ34" s="4378"/>
      <c r="CR34" s="4378"/>
      <c r="CS34" s="4385"/>
      <c r="CT34" s="4379"/>
      <c r="CU34" s="4380"/>
      <c r="CV34" s="4380"/>
      <c r="CW34" s="4381"/>
      <c r="CX34" s="4387" t="e">
        <f>ROUND(AVERAGE(CW36:CW47),3)</f>
        <v>#DIV/0!</v>
      </c>
      <c r="CZ34" s="1818">
        <f t="shared" si="28"/>
        <v>0</v>
      </c>
      <c r="DA34" s="1818">
        <f t="shared" si="29"/>
        <v>0</v>
      </c>
    </row>
    <row r="35" spans="1:105" ht="14.25" customHeight="1">
      <c r="A35" s="1613"/>
      <c r="B35" s="1613"/>
      <c r="C35" s="4376"/>
      <c r="D35" s="4290"/>
      <c r="E35" s="4286"/>
      <c r="F35" s="4286"/>
      <c r="G35" s="4286"/>
      <c r="H35" s="4286"/>
      <c r="I35" s="4286"/>
      <c r="J35" s="4386"/>
      <c r="K35" s="4382"/>
      <c r="L35" s="4383"/>
      <c r="M35" s="4383"/>
      <c r="N35" s="4384"/>
      <c r="O35" s="4388"/>
      <c r="P35" s="1617"/>
      <c r="Q35" s="1617" t="str">
        <f t="shared" si="13"/>
        <v/>
      </c>
      <c r="R35" s="1617" t="str">
        <f t="shared" si="14"/>
        <v/>
      </c>
      <c r="S35" s="1613"/>
      <c r="T35" s="4376"/>
      <c r="U35" s="4290"/>
      <c r="V35" s="4286"/>
      <c r="W35" s="4286"/>
      <c r="X35" s="4286"/>
      <c r="Y35" s="4286"/>
      <c r="Z35" s="4286"/>
      <c r="AA35" s="4386"/>
      <c r="AB35" s="4382"/>
      <c r="AC35" s="4383"/>
      <c r="AD35" s="4383"/>
      <c r="AE35" s="4384"/>
      <c r="AF35" s="4388"/>
      <c r="AG35" s="1613"/>
      <c r="AH35" s="1834" t="str">
        <f t="shared" si="16"/>
        <v/>
      </c>
      <c r="AI35" s="1834" t="str">
        <f t="shared" si="17"/>
        <v/>
      </c>
      <c r="AL35" s="4376"/>
      <c r="AM35" s="4290"/>
      <c r="AN35" s="4286"/>
      <c r="AO35" s="4286"/>
      <c r="AP35" s="4286"/>
      <c r="AQ35" s="4286"/>
      <c r="AR35" s="4286"/>
      <c r="AS35" s="4386"/>
      <c r="AT35" s="4382"/>
      <c r="AU35" s="4383"/>
      <c r="AV35" s="4383"/>
      <c r="AW35" s="4384"/>
      <c r="AX35" s="4388"/>
      <c r="AY35" s="1613"/>
      <c r="AZ35" s="1821" t="str">
        <f t="shared" si="19"/>
        <v/>
      </c>
      <c r="BA35" s="1821" t="str">
        <f t="shared" si="20"/>
        <v/>
      </c>
      <c r="BC35" s="4376"/>
      <c r="BD35" s="4290"/>
      <c r="BE35" s="4286"/>
      <c r="BF35" s="4286"/>
      <c r="BG35" s="4286"/>
      <c r="BH35" s="4286"/>
      <c r="BI35" s="4286"/>
      <c r="BJ35" s="4386"/>
      <c r="BK35" s="4382"/>
      <c r="BL35" s="4383"/>
      <c r="BM35" s="4383"/>
      <c r="BN35" s="4384"/>
      <c r="BO35" s="4388"/>
      <c r="BP35" s="1613"/>
      <c r="BQ35" s="1821" t="str">
        <f t="shared" si="22"/>
        <v/>
      </c>
      <c r="BR35" s="1821" t="str">
        <f t="shared" si="23"/>
        <v/>
      </c>
      <c r="BU35" s="4376"/>
      <c r="BV35" s="4290"/>
      <c r="BW35" s="4286"/>
      <c r="BX35" s="4286"/>
      <c r="BY35" s="4286"/>
      <c r="BZ35" s="4286"/>
      <c r="CA35" s="4286"/>
      <c r="CB35" s="4386"/>
      <c r="CC35" s="4382"/>
      <c r="CD35" s="4383"/>
      <c r="CE35" s="4383"/>
      <c r="CF35" s="4384"/>
      <c r="CG35" s="4388"/>
      <c r="CH35" s="1613"/>
      <c r="CI35" s="1821" t="str">
        <f t="shared" si="25"/>
        <v/>
      </c>
      <c r="CJ35" s="1821" t="str">
        <f t="shared" si="26"/>
        <v/>
      </c>
      <c r="CK35" s="1613"/>
      <c r="CL35" s="4376"/>
      <c r="CM35" s="4290"/>
      <c r="CN35" s="4286"/>
      <c r="CO35" s="4286"/>
      <c r="CP35" s="4286"/>
      <c r="CQ35" s="4286"/>
      <c r="CR35" s="4286"/>
      <c r="CS35" s="4386"/>
      <c r="CT35" s="4382"/>
      <c r="CU35" s="4383"/>
      <c r="CV35" s="4383"/>
      <c r="CW35" s="4384"/>
      <c r="CX35" s="4388"/>
      <c r="CZ35" s="1818" t="str">
        <f t="shared" si="28"/>
        <v/>
      </c>
      <c r="DA35" s="1818" t="str">
        <f t="shared" si="29"/>
        <v/>
      </c>
    </row>
    <row r="36" spans="1:105" ht="14.25" customHeight="1">
      <c r="A36" s="1613"/>
      <c r="B36" s="1613"/>
      <c r="C36" s="1828" t="s">
        <v>2333</v>
      </c>
      <c r="D36" s="1643"/>
      <c r="E36" s="1644"/>
      <c r="F36" s="1644"/>
      <c r="G36" s="1644"/>
      <c r="H36" s="1644"/>
      <c r="I36" s="1644"/>
      <c r="J36" s="1829"/>
      <c r="K36" s="1830">
        <f>IF(C36="","",COUNT($D$32:$J$32)-L36)</f>
        <v>7</v>
      </c>
      <c r="L36" s="1831">
        <f>IF(C36="","",Q36+R36)</f>
        <v>0</v>
      </c>
      <c r="M36" s="1832">
        <f>IF(C36="","",COUNTIF(D36:J36,"休"))</f>
        <v>0</v>
      </c>
      <c r="N36" s="1833">
        <f>IF(K36&lt;1,"対象外",IF(C36="","",IFERROR(ROUND(M36/K36,3),"")))</f>
        <v>0</v>
      </c>
      <c r="O36" s="4388"/>
      <c r="P36" s="1617"/>
      <c r="Q36" s="1617">
        <f t="shared" si="13"/>
        <v>0</v>
      </c>
      <c r="R36" s="1617">
        <f t="shared" si="14"/>
        <v>0</v>
      </c>
      <c r="S36" s="1613"/>
      <c r="T36" s="1828" t="s">
        <v>2333</v>
      </c>
      <c r="U36" s="1643"/>
      <c r="V36" s="1644"/>
      <c r="W36" s="1644"/>
      <c r="X36" s="1644"/>
      <c r="Y36" s="1644"/>
      <c r="Z36" s="1644"/>
      <c r="AA36" s="1829"/>
      <c r="AB36" s="1830">
        <f>IF(T36="","",COUNT($U$32:$AA$32)-AC36)</f>
        <v>7</v>
      </c>
      <c r="AC36" s="1831">
        <f>IF(T36="","",AH36+AI36)</f>
        <v>0</v>
      </c>
      <c r="AD36" s="1832">
        <f>IF(T36="","",COUNTIF(U36:AA36,"休"))</f>
        <v>0</v>
      </c>
      <c r="AE36" s="1833">
        <f>IF(AB36&lt;1,"対象外",IF(T36="","",IFERROR(ROUND(AD36/AB36,3),"")))</f>
        <v>0</v>
      </c>
      <c r="AF36" s="4388"/>
      <c r="AG36" s="1657"/>
      <c r="AH36" s="1834">
        <f t="shared" si="16"/>
        <v>0</v>
      </c>
      <c r="AI36" s="1834">
        <f t="shared" si="17"/>
        <v>0</v>
      </c>
      <c r="AL36" s="1828" t="s">
        <v>2333</v>
      </c>
      <c r="AM36" s="1643"/>
      <c r="AN36" s="1644"/>
      <c r="AO36" s="1644"/>
      <c r="AP36" s="1644"/>
      <c r="AQ36" s="1644"/>
      <c r="AR36" s="1644"/>
      <c r="AS36" s="1829"/>
      <c r="AT36" s="1830">
        <f>IF(AL36="","",COUNT($AM$32:$AS$32)-AU36)</f>
        <v>7</v>
      </c>
      <c r="AU36" s="1831">
        <f>IF(AL36="","",AZ36+BA36)</f>
        <v>0</v>
      </c>
      <c r="AV36" s="1832">
        <f>IF(AL36="","",COUNTIF(AM36:AS36,"休"))</f>
        <v>0</v>
      </c>
      <c r="AW36" s="1833">
        <f>IF(AT36&lt;7,"対象外",IF(AL36="","",IFERROR(ROUND(AV36/AT36,3),"")))</f>
        <v>0</v>
      </c>
      <c r="AX36" s="4388"/>
      <c r="AY36" s="1657"/>
      <c r="AZ36" s="1821">
        <f t="shared" si="19"/>
        <v>0</v>
      </c>
      <c r="BA36" s="1821">
        <f t="shared" si="20"/>
        <v>0</v>
      </c>
      <c r="BC36" s="1828" t="s">
        <v>2333</v>
      </c>
      <c r="BD36" s="1643"/>
      <c r="BE36" s="1644"/>
      <c r="BF36" s="1644"/>
      <c r="BG36" s="1644"/>
      <c r="BH36" s="1644"/>
      <c r="BI36" s="1644"/>
      <c r="BJ36" s="1829"/>
      <c r="BK36" s="1830">
        <f>IF(BC36="","",COUNT($BD$32:$BJ$32)-BL36)</f>
        <v>7</v>
      </c>
      <c r="BL36" s="1831">
        <f>IF(BC36="","",BQ36+BR36)</f>
        <v>0</v>
      </c>
      <c r="BM36" s="1832">
        <f>IF(BC36="","",COUNTIF(BD36:BJ36,"休"))</f>
        <v>0</v>
      </c>
      <c r="BN36" s="1833">
        <f>IF(BK36&lt;7,"対象外",IF(BC36="","",IFERROR(ROUND(BM36/BK36,3),"")))</f>
        <v>0</v>
      </c>
      <c r="BO36" s="4388"/>
      <c r="BP36" s="1657"/>
      <c r="BQ36" s="1821">
        <f t="shared" si="22"/>
        <v>0</v>
      </c>
      <c r="BR36" s="1821">
        <f t="shared" si="23"/>
        <v>0</v>
      </c>
      <c r="BU36" s="1828" t="s">
        <v>2333</v>
      </c>
      <c r="BV36" s="1643"/>
      <c r="BW36" s="1644"/>
      <c r="BX36" s="1644"/>
      <c r="BY36" s="1644"/>
      <c r="BZ36" s="1644"/>
      <c r="CA36" s="1644"/>
      <c r="CB36" s="1829"/>
      <c r="CC36" s="1830">
        <f>IF(BU36="","",COUNT($BV$32:$CB$32)-CD36)</f>
        <v>7</v>
      </c>
      <c r="CD36" s="1831">
        <f>IF(BU36="","",CI36+CJ36)</f>
        <v>0</v>
      </c>
      <c r="CE36" s="1832">
        <f>IF(BU36="","",COUNTIF(BV36:CB36,"休"))</f>
        <v>0</v>
      </c>
      <c r="CF36" s="1833">
        <f>IF(CC36&lt;7,"対象外",IF(BU36="","",IFERROR(ROUND(CE36/CC36,3),"")))</f>
        <v>0</v>
      </c>
      <c r="CG36" s="4388"/>
      <c r="CH36" s="1657"/>
      <c r="CI36" s="1821">
        <f t="shared" si="25"/>
        <v>0</v>
      </c>
      <c r="CJ36" s="1821">
        <f t="shared" si="26"/>
        <v>0</v>
      </c>
      <c r="CK36" s="1657"/>
      <c r="CL36" s="1828" t="s">
        <v>2333</v>
      </c>
      <c r="CM36" s="1643"/>
      <c r="CN36" s="1644"/>
      <c r="CO36" s="1644"/>
      <c r="CP36" s="1644"/>
      <c r="CQ36" s="1644"/>
      <c r="CR36" s="1644"/>
      <c r="CS36" s="1829"/>
      <c r="CT36" s="1830">
        <f>IF(CL36="","",COUNT($CM$32:$CS$32)-CU36)</f>
        <v>0</v>
      </c>
      <c r="CU36" s="1831">
        <f>IF(CL36="","",CZ36+DA36)</f>
        <v>0</v>
      </c>
      <c r="CV36" s="1832">
        <f>IF(CL36="","",COUNTIF(CM36:CS36,"休"))</f>
        <v>0</v>
      </c>
      <c r="CW36" s="1833" t="str">
        <f>IF(CT36&lt;7,"対象外",IF(CL36="","",IFERROR(ROUND(CV36/CT36,3),"")))</f>
        <v>対象外</v>
      </c>
      <c r="CX36" s="4388"/>
      <c r="CY36" s="1657"/>
      <c r="CZ36" s="1818">
        <f t="shared" si="28"/>
        <v>0</v>
      </c>
      <c r="DA36" s="1818">
        <f t="shared" si="29"/>
        <v>0</v>
      </c>
    </row>
    <row r="37" spans="1:105" ht="14.25" customHeight="1">
      <c r="A37" s="1613"/>
      <c r="B37" s="1613"/>
      <c r="C37" s="1828" t="s">
        <v>2335</v>
      </c>
      <c r="D37" s="1643"/>
      <c r="E37" s="1644"/>
      <c r="F37" s="1644"/>
      <c r="G37" s="1644"/>
      <c r="H37" s="1644"/>
      <c r="I37" s="1644"/>
      <c r="J37" s="1829"/>
      <c r="K37" s="1830">
        <f>IF(C37="","",COUNT($D$32:$J$32)-L37)</f>
        <v>7</v>
      </c>
      <c r="L37" s="1831">
        <f t="shared" ref="L37:L39" si="58">IF(C37="","",Q37+R37)</f>
        <v>0</v>
      </c>
      <c r="M37" s="1832">
        <f t="shared" ref="M37:M39" si="59">IF(C37="","",COUNTIF(D37:J37,"休"))</f>
        <v>0</v>
      </c>
      <c r="N37" s="1833">
        <f>IF(K37&lt;1,"対象外",IF(C37="","",IFERROR(ROUND(M37/K37,3),"")))</f>
        <v>0</v>
      </c>
      <c r="O37" s="4388"/>
      <c r="P37" s="1617"/>
      <c r="Q37" s="1617">
        <f t="shared" si="13"/>
        <v>0</v>
      </c>
      <c r="R37" s="1617">
        <f t="shared" si="14"/>
        <v>0</v>
      </c>
      <c r="S37" s="1613"/>
      <c r="T37" s="1828" t="s">
        <v>2335</v>
      </c>
      <c r="U37" s="1643"/>
      <c r="V37" s="1644"/>
      <c r="W37" s="1644"/>
      <c r="X37" s="1644"/>
      <c r="Y37" s="1644"/>
      <c r="Z37" s="1644"/>
      <c r="AA37" s="1829"/>
      <c r="AB37" s="1830">
        <f>IF(T37="","",COUNT($U$32:$AA$32)-AC37)</f>
        <v>7</v>
      </c>
      <c r="AC37" s="1831">
        <f>IF(T37="","",AH37+AI37)</f>
        <v>0</v>
      </c>
      <c r="AD37" s="1832">
        <f t="shared" ref="AD37:AD39" si="60">IF(T37="","",COUNTIF(U37:AA37,"休"))</f>
        <v>0</v>
      </c>
      <c r="AE37" s="1833">
        <f>IF(AB37&lt;1,"対象外",IF(T37="","",IFERROR(ROUND(AD37/AB37,3),"")))</f>
        <v>0</v>
      </c>
      <c r="AF37" s="4388"/>
      <c r="AG37" s="1613"/>
      <c r="AH37" s="1834">
        <f t="shared" si="16"/>
        <v>0</v>
      </c>
      <c r="AI37" s="1834">
        <f t="shared" si="17"/>
        <v>0</v>
      </c>
      <c r="AL37" s="1828" t="s">
        <v>2335</v>
      </c>
      <c r="AM37" s="1643"/>
      <c r="AN37" s="1644"/>
      <c r="AO37" s="1644"/>
      <c r="AP37" s="1644"/>
      <c r="AQ37" s="1644"/>
      <c r="AR37" s="1644"/>
      <c r="AS37" s="1829"/>
      <c r="AT37" s="1830">
        <f>IF(AL37="","",COUNT($AM$32:$AS$32)-AU37)</f>
        <v>7</v>
      </c>
      <c r="AU37" s="1831">
        <f>IF(AL37="","",AZ37+BA37)</f>
        <v>0</v>
      </c>
      <c r="AV37" s="1832">
        <f t="shared" ref="AV37:AV39" si="61">IF(AL37="","",COUNTIF(AM37:AS37,"休"))</f>
        <v>0</v>
      </c>
      <c r="AW37" s="1833">
        <f>IF(AT37&lt;7,"対象外",IF(AL37="","",IFERROR(ROUND(AV37/AT37,3),"")))</f>
        <v>0</v>
      </c>
      <c r="AX37" s="4388"/>
      <c r="AY37" s="1613"/>
      <c r="AZ37" s="1821">
        <f t="shared" si="19"/>
        <v>0</v>
      </c>
      <c r="BA37" s="1821">
        <f t="shared" si="20"/>
        <v>0</v>
      </c>
      <c r="BC37" s="1828" t="s">
        <v>2335</v>
      </c>
      <c r="BD37" s="1643"/>
      <c r="BE37" s="1644"/>
      <c r="BF37" s="1644"/>
      <c r="BG37" s="1644"/>
      <c r="BH37" s="1644"/>
      <c r="BI37" s="1644"/>
      <c r="BJ37" s="1829"/>
      <c r="BK37" s="1830">
        <f>IF(BC37="","",COUNT($BD$32:$BJ$32)-BL37)</f>
        <v>7</v>
      </c>
      <c r="BL37" s="1831">
        <f>IF(BC37="","",BQ37+BR37)</f>
        <v>0</v>
      </c>
      <c r="BM37" s="1832">
        <f t="shared" ref="BM37:BM39" si="62">IF(BC37="","",COUNTIF(BD37:BJ37,"休"))</f>
        <v>0</v>
      </c>
      <c r="BN37" s="1833">
        <f>IF(BK37&lt;7,"対象外",IF(BC37="","",IFERROR(ROUND(BM37/BK37,3),"")))</f>
        <v>0</v>
      </c>
      <c r="BO37" s="4388"/>
      <c r="BP37" s="1613"/>
      <c r="BQ37" s="1821">
        <f t="shared" si="22"/>
        <v>0</v>
      </c>
      <c r="BR37" s="1821">
        <f t="shared" si="23"/>
        <v>0</v>
      </c>
      <c r="BU37" s="1828" t="s">
        <v>2335</v>
      </c>
      <c r="BV37" s="1643"/>
      <c r="BW37" s="1644"/>
      <c r="BX37" s="1644"/>
      <c r="BY37" s="1644"/>
      <c r="BZ37" s="1644"/>
      <c r="CA37" s="1644"/>
      <c r="CB37" s="1829"/>
      <c r="CC37" s="1830">
        <f>IF(BU37="","",COUNT($BV$32:$CB$32)-CD37)</f>
        <v>7</v>
      </c>
      <c r="CD37" s="1831">
        <f>IF(BU37="","",CI37+CJ37)</f>
        <v>0</v>
      </c>
      <c r="CE37" s="1832">
        <f t="shared" ref="CE37:CE38" si="63">IF(BU37="","",COUNTIF(BV37:CB37,"休"))</f>
        <v>0</v>
      </c>
      <c r="CF37" s="1833">
        <f>IF(CC37&lt;7,"対象外",IF(BU37="","",IFERROR(ROUND(CE37/CC37,3),"")))</f>
        <v>0</v>
      </c>
      <c r="CG37" s="4388"/>
      <c r="CH37" s="1613"/>
      <c r="CI37" s="1821">
        <f>IF(BU37="","",COUNTIF(BV37:CB37,"ー"))</f>
        <v>0</v>
      </c>
      <c r="CJ37" s="1821">
        <f t="shared" si="26"/>
        <v>0</v>
      </c>
      <c r="CK37" s="1613"/>
      <c r="CL37" s="1828" t="s">
        <v>2335</v>
      </c>
      <c r="CM37" s="1643"/>
      <c r="CN37" s="1644"/>
      <c r="CO37" s="1644"/>
      <c r="CP37" s="1644"/>
      <c r="CQ37" s="1644"/>
      <c r="CR37" s="1644"/>
      <c r="CS37" s="1829"/>
      <c r="CT37" s="1830">
        <f>IF(CL37="","",COUNT($CM$32:$CS$32)-CU37)</f>
        <v>0</v>
      </c>
      <c r="CU37" s="1831">
        <f>IF(CL37="","",CZ37+DA37)</f>
        <v>0</v>
      </c>
      <c r="CV37" s="1832">
        <f t="shared" ref="CV37:CV39" si="64">IF(CL37="","",COUNTIF(CM37:CS37,"休"))</f>
        <v>0</v>
      </c>
      <c r="CW37" s="1833" t="str">
        <f>IF(CT37&lt;7,"対象外",IF(CL37="","",IFERROR(ROUND(CV37/CT37,3),"")))</f>
        <v>対象外</v>
      </c>
      <c r="CX37" s="4388"/>
      <c r="CZ37" s="1818">
        <f t="shared" si="28"/>
        <v>0</v>
      </c>
      <c r="DA37" s="1818">
        <f t="shared" si="29"/>
        <v>0</v>
      </c>
    </row>
    <row r="38" spans="1:105" ht="14.25" customHeight="1">
      <c r="A38" s="1613"/>
      <c r="B38" s="1613"/>
      <c r="C38" s="1828" t="s">
        <v>2334</v>
      </c>
      <c r="D38" s="1643"/>
      <c r="E38" s="1644"/>
      <c r="F38" s="1644"/>
      <c r="G38" s="1644"/>
      <c r="H38" s="1644"/>
      <c r="I38" s="1644"/>
      <c r="J38" s="1829"/>
      <c r="K38" s="1830">
        <f>IF(C38="","",COUNT($D$32:$J$32)-L38)</f>
        <v>7</v>
      </c>
      <c r="L38" s="1831">
        <f t="shared" si="58"/>
        <v>0</v>
      </c>
      <c r="M38" s="1832">
        <f t="shared" si="59"/>
        <v>0</v>
      </c>
      <c r="N38" s="1833">
        <f>IF(K38&lt;1,"対象外",IF(C38="","",IFERROR(ROUND(M38/K38,3),"")))</f>
        <v>0</v>
      </c>
      <c r="O38" s="4388"/>
      <c r="P38" s="1617"/>
      <c r="Q38" s="1617">
        <f t="shared" si="13"/>
        <v>0</v>
      </c>
      <c r="R38" s="1617">
        <f t="shared" si="14"/>
        <v>0</v>
      </c>
      <c r="S38" s="1613"/>
      <c r="T38" s="1828" t="s">
        <v>2334</v>
      </c>
      <c r="U38" s="1643"/>
      <c r="V38" s="1644"/>
      <c r="W38" s="1644"/>
      <c r="X38" s="1644"/>
      <c r="Y38" s="1644"/>
      <c r="Z38" s="1644"/>
      <c r="AA38" s="1829"/>
      <c r="AB38" s="1830">
        <f>IF(T38="","",COUNT($U$32:$AA$32)-AC38)</f>
        <v>7</v>
      </c>
      <c r="AC38" s="1831">
        <f>IF(T38="","",AH38+AI38)</f>
        <v>0</v>
      </c>
      <c r="AD38" s="1832">
        <f t="shared" si="60"/>
        <v>0</v>
      </c>
      <c r="AE38" s="1833">
        <f>IF(AB38&lt;1,"対象外",IF(T38="","",IFERROR(ROUND(AD38/AB38,3),"")))</f>
        <v>0</v>
      </c>
      <c r="AF38" s="4388"/>
      <c r="AG38" s="1657"/>
      <c r="AH38" s="1834">
        <f t="shared" si="16"/>
        <v>0</v>
      </c>
      <c r="AI38" s="1834">
        <f t="shared" si="17"/>
        <v>0</v>
      </c>
      <c r="AL38" s="1828" t="s">
        <v>2334</v>
      </c>
      <c r="AM38" s="1643"/>
      <c r="AN38" s="1644"/>
      <c r="AO38" s="1644"/>
      <c r="AP38" s="1644"/>
      <c r="AQ38" s="1644"/>
      <c r="AR38" s="1644"/>
      <c r="AS38" s="1829"/>
      <c r="AT38" s="1830">
        <f>IF(AL38="","",COUNT($AM$32:$AS$32)-AU38)</f>
        <v>7</v>
      </c>
      <c r="AU38" s="1831">
        <f>IF(AL38="","",AZ38+BA38)</f>
        <v>0</v>
      </c>
      <c r="AV38" s="1832">
        <f t="shared" si="61"/>
        <v>0</v>
      </c>
      <c r="AW38" s="1833">
        <f>IF(AT38&lt;7,"対象外",IF(AL38="","",IFERROR(ROUND(AV38/AT38,3),"")))</f>
        <v>0</v>
      </c>
      <c r="AX38" s="4388"/>
      <c r="AY38" s="1657"/>
      <c r="AZ38" s="1821">
        <f t="shared" si="19"/>
        <v>0</v>
      </c>
      <c r="BA38" s="1821">
        <f t="shared" si="20"/>
        <v>0</v>
      </c>
      <c r="BC38" s="1828" t="s">
        <v>2334</v>
      </c>
      <c r="BD38" s="1643"/>
      <c r="BE38" s="1644"/>
      <c r="BF38" s="1644"/>
      <c r="BG38" s="1644"/>
      <c r="BH38" s="1644"/>
      <c r="BI38" s="1644"/>
      <c r="BJ38" s="1829"/>
      <c r="BK38" s="1830">
        <f>IF(BC38="","",COUNT($BD$32:$BJ$32)-BL38)</f>
        <v>7</v>
      </c>
      <c r="BL38" s="1831">
        <f>IF(BC38="","",BQ38+BR38)</f>
        <v>0</v>
      </c>
      <c r="BM38" s="1832">
        <f t="shared" si="62"/>
        <v>0</v>
      </c>
      <c r="BN38" s="1833">
        <f>IF(BK38&lt;7,"対象外",IF(BC38="","",IFERROR(ROUND(BM38/BK38,3),"")))</f>
        <v>0</v>
      </c>
      <c r="BO38" s="4388"/>
      <c r="BP38" s="1657"/>
      <c r="BQ38" s="1821">
        <f t="shared" si="22"/>
        <v>0</v>
      </c>
      <c r="BR38" s="1821">
        <f t="shared" si="23"/>
        <v>0</v>
      </c>
      <c r="BU38" s="1828" t="s">
        <v>2334</v>
      </c>
      <c r="BV38" s="1643"/>
      <c r="BW38" s="1644"/>
      <c r="BX38" s="1644"/>
      <c r="BY38" s="1644"/>
      <c r="BZ38" s="1644"/>
      <c r="CA38" s="1644"/>
      <c r="CB38" s="1829"/>
      <c r="CC38" s="1830">
        <f>IF(BU38="","",COUNT($BV$32:$CB$32)-CD38)</f>
        <v>7</v>
      </c>
      <c r="CD38" s="1831">
        <f>IF(BU38="","",CI38+CJ38)</f>
        <v>0</v>
      </c>
      <c r="CE38" s="1832">
        <f t="shared" si="63"/>
        <v>0</v>
      </c>
      <c r="CF38" s="1833">
        <f>IF(CC38&lt;7,"対象外",IF(BU38="","",IFERROR(ROUND(CE38/CC38,3),"")))</f>
        <v>0</v>
      </c>
      <c r="CG38" s="4388"/>
      <c r="CH38" s="1657"/>
      <c r="CI38" s="1821">
        <f t="shared" si="25"/>
        <v>0</v>
      </c>
      <c r="CJ38" s="1821">
        <f t="shared" si="26"/>
        <v>0</v>
      </c>
      <c r="CK38" s="1657"/>
      <c r="CL38" s="1828" t="s">
        <v>2334</v>
      </c>
      <c r="CM38" s="1643"/>
      <c r="CN38" s="1644"/>
      <c r="CO38" s="1644"/>
      <c r="CP38" s="1644"/>
      <c r="CQ38" s="1644"/>
      <c r="CR38" s="1644"/>
      <c r="CS38" s="1829"/>
      <c r="CT38" s="1830">
        <f>IF(CL38="","",COUNT($CM$32:$CS$32)-CU38)</f>
        <v>0</v>
      </c>
      <c r="CU38" s="1831">
        <f>IF(CL38="","",CZ38+DA38)</f>
        <v>0</v>
      </c>
      <c r="CV38" s="1832">
        <f t="shared" si="64"/>
        <v>0</v>
      </c>
      <c r="CW38" s="1833" t="str">
        <f>IF(CT38&lt;7,"対象外",IF(CL38="","",IFERROR(ROUND(CV38/CT38,3),"")))</f>
        <v>対象外</v>
      </c>
      <c r="CX38" s="4388"/>
      <c r="CY38" s="1657"/>
      <c r="CZ38" s="1818">
        <f t="shared" si="28"/>
        <v>0</v>
      </c>
      <c r="DA38" s="1818">
        <f t="shared" si="29"/>
        <v>0</v>
      </c>
    </row>
    <row r="39" spans="1:105" ht="14.25" customHeight="1">
      <c r="A39" s="1613"/>
      <c r="B39" s="1613"/>
      <c r="C39" s="1835" t="s">
        <v>2395</v>
      </c>
      <c r="D39" s="1647"/>
      <c r="E39" s="1648"/>
      <c r="F39" s="1648"/>
      <c r="G39" s="1648"/>
      <c r="H39" s="1648"/>
      <c r="I39" s="1648"/>
      <c r="J39" s="1836"/>
      <c r="K39" s="1647">
        <f>IF(C39="","",COUNT($D$32:$J$32)-L39)</f>
        <v>7</v>
      </c>
      <c r="L39" s="1837">
        <f t="shared" si="58"/>
        <v>0</v>
      </c>
      <c r="M39" s="1838">
        <f t="shared" si="59"/>
        <v>0</v>
      </c>
      <c r="N39" s="1839">
        <f>IF(K39&lt;1,"対象外",IF(C39="","",IFERROR(ROUND(M39/K39,3),"")))</f>
        <v>0</v>
      </c>
      <c r="O39" s="4388"/>
      <c r="P39" s="1617"/>
      <c r="Q39" s="1617">
        <f t="shared" si="13"/>
        <v>0</v>
      </c>
      <c r="R39" s="1617">
        <f t="shared" si="14"/>
        <v>0</v>
      </c>
      <c r="S39" s="1613"/>
      <c r="T39" s="1835" t="s">
        <v>2395</v>
      </c>
      <c r="U39" s="1647"/>
      <c r="V39" s="1648"/>
      <c r="W39" s="1648"/>
      <c r="X39" s="1648"/>
      <c r="Y39" s="1648"/>
      <c r="Z39" s="1648"/>
      <c r="AA39" s="1836"/>
      <c r="AB39" s="1647">
        <f>IF(T39="","",COUNT($U$32:$AA$32)-AC39)</f>
        <v>7</v>
      </c>
      <c r="AC39" s="1837">
        <f>IF(T39="","",AH39+AI39)</f>
        <v>0</v>
      </c>
      <c r="AD39" s="1838">
        <f t="shared" si="60"/>
        <v>0</v>
      </c>
      <c r="AE39" s="1839">
        <f>IF(AB39&lt;1,"対象外",IF(T39="","",IFERROR(ROUND(AD39/AB39,3),"")))</f>
        <v>0</v>
      </c>
      <c r="AF39" s="4388"/>
      <c r="AG39" s="1613"/>
      <c r="AH39" s="1834">
        <f t="shared" si="16"/>
        <v>0</v>
      </c>
      <c r="AI39" s="1834">
        <f t="shared" si="17"/>
        <v>0</v>
      </c>
      <c r="AL39" s="1835" t="s">
        <v>2395</v>
      </c>
      <c r="AM39" s="1647"/>
      <c r="AN39" s="1648"/>
      <c r="AO39" s="1648"/>
      <c r="AP39" s="1648"/>
      <c r="AQ39" s="1648"/>
      <c r="AR39" s="1648"/>
      <c r="AS39" s="1836"/>
      <c r="AT39" s="1647">
        <f>IF(AL39="","",COUNT($AM$32:$AS$32)-AU39)</f>
        <v>7</v>
      </c>
      <c r="AU39" s="1837">
        <f>IF(AL39="","",AZ39+BA39)</f>
        <v>0</v>
      </c>
      <c r="AV39" s="1838">
        <f t="shared" si="61"/>
        <v>0</v>
      </c>
      <c r="AW39" s="1839">
        <f>IF(AT39&lt;7,"対象外",IF(AL39="","",IFERROR(ROUND(AV39/AT39,3),"")))</f>
        <v>0</v>
      </c>
      <c r="AX39" s="4388"/>
      <c r="AY39" s="1613"/>
      <c r="AZ39" s="1821">
        <f t="shared" si="19"/>
        <v>0</v>
      </c>
      <c r="BA39" s="1821">
        <f t="shared" si="20"/>
        <v>0</v>
      </c>
      <c r="BC39" s="1835" t="s">
        <v>2395</v>
      </c>
      <c r="BD39" s="1647"/>
      <c r="BE39" s="1648"/>
      <c r="BF39" s="1648"/>
      <c r="BG39" s="1648"/>
      <c r="BH39" s="1648"/>
      <c r="BI39" s="1648"/>
      <c r="BJ39" s="1836"/>
      <c r="BK39" s="1647">
        <f>IF(BC39="","",COUNT($BD$32:$BJ$32)-BL39)</f>
        <v>7</v>
      </c>
      <c r="BL39" s="1837">
        <f>IF(BC39="","",BQ39+BR39)</f>
        <v>0</v>
      </c>
      <c r="BM39" s="1838">
        <f t="shared" si="62"/>
        <v>0</v>
      </c>
      <c r="BN39" s="1839">
        <f>IF(BK39&lt;7,"対象外",IF(BC39="","",IFERROR(ROUND(BM39/BK39,3),"")))</f>
        <v>0</v>
      </c>
      <c r="BO39" s="4388"/>
      <c r="BP39" s="1613"/>
      <c r="BQ39" s="1821">
        <f t="shared" si="22"/>
        <v>0</v>
      </c>
      <c r="BR39" s="1821">
        <f t="shared" si="23"/>
        <v>0</v>
      </c>
      <c r="BU39" s="1835" t="s">
        <v>2395</v>
      </c>
      <c r="BV39" s="1647"/>
      <c r="BW39" s="1648"/>
      <c r="BX39" s="1648"/>
      <c r="BY39" s="1648"/>
      <c r="BZ39" s="1648"/>
      <c r="CA39" s="1648"/>
      <c r="CB39" s="1836"/>
      <c r="CC39" s="1647">
        <f>IF(BU39="","",COUNT($BV$32:$CB$32)-CD39)</f>
        <v>7</v>
      </c>
      <c r="CD39" s="1837">
        <f>IF(BU39="","",CI39+CJ39)</f>
        <v>0</v>
      </c>
      <c r="CE39" s="1838">
        <f>IF(BU39="","",COUNTIF(BV39:CB39,"休"))</f>
        <v>0</v>
      </c>
      <c r="CF39" s="1839">
        <f>IF(CC39&lt;7,"対象外",IF(BU39="","",IFERROR(ROUND(CE39/CC39,3),"")))</f>
        <v>0</v>
      </c>
      <c r="CG39" s="4388"/>
      <c r="CH39" s="1613"/>
      <c r="CI39" s="1821">
        <f t="shared" si="25"/>
        <v>0</v>
      </c>
      <c r="CJ39" s="1821">
        <f t="shared" si="26"/>
        <v>0</v>
      </c>
      <c r="CK39" s="1613"/>
      <c r="CL39" s="1835" t="s">
        <v>2395</v>
      </c>
      <c r="CM39" s="1647"/>
      <c r="CN39" s="1648"/>
      <c r="CO39" s="1648"/>
      <c r="CP39" s="1648"/>
      <c r="CQ39" s="1648"/>
      <c r="CR39" s="1648"/>
      <c r="CS39" s="1836"/>
      <c r="CT39" s="1647">
        <f>IF(CL39="","",COUNT($CM$32:$CS$32)-CU39)</f>
        <v>0</v>
      </c>
      <c r="CU39" s="1837">
        <f>IF(CL39="","",CZ39+DA39)</f>
        <v>0</v>
      </c>
      <c r="CV39" s="1838">
        <f t="shared" si="64"/>
        <v>0</v>
      </c>
      <c r="CW39" s="1839" t="str">
        <f>IF(CT39&lt;7,"対象外",IF(CL39="","",IFERROR(ROUND(CV39/CT39,3),"")))</f>
        <v>対象外</v>
      </c>
      <c r="CX39" s="4388"/>
      <c r="CZ39" s="1818">
        <f t="shared" si="28"/>
        <v>0</v>
      </c>
      <c r="DA39" s="1818">
        <f t="shared" si="29"/>
        <v>0</v>
      </c>
    </row>
    <row r="40" spans="1:105" ht="14.25" customHeight="1">
      <c r="A40" s="1613"/>
      <c r="B40" s="1613"/>
      <c r="C40" s="4375" t="s">
        <v>2302</v>
      </c>
      <c r="D40" s="4377"/>
      <c r="E40" s="4378"/>
      <c r="F40" s="4378"/>
      <c r="G40" s="4378"/>
      <c r="H40" s="4378"/>
      <c r="I40" s="4378"/>
      <c r="J40" s="4385"/>
      <c r="K40" s="4379"/>
      <c r="L40" s="4380"/>
      <c r="M40" s="4380"/>
      <c r="N40" s="4381"/>
      <c r="O40" s="4388"/>
      <c r="P40" s="1617"/>
      <c r="Q40" s="1617">
        <f t="shared" si="13"/>
        <v>0</v>
      </c>
      <c r="R40" s="1617">
        <f t="shared" si="14"/>
        <v>0</v>
      </c>
      <c r="S40" s="1613"/>
      <c r="T40" s="4375" t="s">
        <v>2302</v>
      </c>
      <c r="U40" s="4377"/>
      <c r="V40" s="4378"/>
      <c r="W40" s="4378"/>
      <c r="X40" s="4378"/>
      <c r="Y40" s="4378"/>
      <c r="Z40" s="4378"/>
      <c r="AA40" s="4385"/>
      <c r="AB40" s="4379"/>
      <c r="AC40" s="4380"/>
      <c r="AD40" s="4380"/>
      <c r="AE40" s="4381"/>
      <c r="AF40" s="4388"/>
      <c r="AG40" s="1613"/>
      <c r="AH40" s="1834">
        <f t="shared" si="16"/>
        <v>0</v>
      </c>
      <c r="AI40" s="1834">
        <f t="shared" si="17"/>
        <v>0</v>
      </c>
      <c r="AL40" s="4375" t="s">
        <v>2302</v>
      </c>
      <c r="AM40" s="4377"/>
      <c r="AN40" s="4378"/>
      <c r="AO40" s="4378"/>
      <c r="AP40" s="4378"/>
      <c r="AQ40" s="4378"/>
      <c r="AR40" s="4378"/>
      <c r="AS40" s="4385"/>
      <c r="AT40" s="4379"/>
      <c r="AU40" s="4380"/>
      <c r="AV40" s="4380"/>
      <c r="AW40" s="4381"/>
      <c r="AX40" s="4388"/>
      <c r="AY40" s="1613"/>
      <c r="AZ40" s="1821">
        <f t="shared" si="19"/>
        <v>0</v>
      </c>
      <c r="BA40" s="1821">
        <f t="shared" si="20"/>
        <v>0</v>
      </c>
      <c r="BC40" s="4375" t="s">
        <v>2302</v>
      </c>
      <c r="BD40" s="4377"/>
      <c r="BE40" s="4378"/>
      <c r="BF40" s="4378"/>
      <c r="BG40" s="4378"/>
      <c r="BH40" s="4378"/>
      <c r="BI40" s="4378"/>
      <c r="BJ40" s="4385"/>
      <c r="BK40" s="4379"/>
      <c r="BL40" s="4380"/>
      <c r="BM40" s="4380"/>
      <c r="BN40" s="4381"/>
      <c r="BO40" s="4388"/>
      <c r="BP40" s="1613"/>
      <c r="BQ40" s="1821">
        <f t="shared" si="22"/>
        <v>0</v>
      </c>
      <c r="BR40" s="1821">
        <f t="shared" si="23"/>
        <v>0</v>
      </c>
      <c r="BU40" s="4375" t="s">
        <v>2302</v>
      </c>
      <c r="BV40" s="4377"/>
      <c r="BW40" s="4378"/>
      <c r="BX40" s="4378"/>
      <c r="BY40" s="4378"/>
      <c r="BZ40" s="4378"/>
      <c r="CA40" s="4378"/>
      <c r="CB40" s="4385"/>
      <c r="CC40" s="4379"/>
      <c r="CD40" s="4380"/>
      <c r="CE40" s="4380"/>
      <c r="CF40" s="4381"/>
      <c r="CG40" s="4388"/>
      <c r="CH40" s="1613"/>
      <c r="CI40" s="1821">
        <f t="shared" si="25"/>
        <v>0</v>
      </c>
      <c r="CJ40" s="1821">
        <f t="shared" si="26"/>
        <v>0</v>
      </c>
      <c r="CK40" s="1613"/>
      <c r="CL40" s="4375" t="s">
        <v>2302</v>
      </c>
      <c r="CM40" s="4377"/>
      <c r="CN40" s="4378"/>
      <c r="CO40" s="4378"/>
      <c r="CP40" s="4378"/>
      <c r="CQ40" s="4378"/>
      <c r="CR40" s="4378"/>
      <c r="CS40" s="4385"/>
      <c r="CT40" s="4379"/>
      <c r="CU40" s="4380"/>
      <c r="CV40" s="4380"/>
      <c r="CW40" s="4381"/>
      <c r="CX40" s="4388"/>
      <c r="CZ40" s="1818">
        <f t="shared" si="28"/>
        <v>0</v>
      </c>
      <c r="DA40" s="1818">
        <f t="shared" si="29"/>
        <v>0</v>
      </c>
    </row>
    <row r="41" spans="1:105" ht="14.25" customHeight="1">
      <c r="A41" s="1613"/>
      <c r="B41" s="1613"/>
      <c r="C41" s="4376"/>
      <c r="D41" s="4290"/>
      <c r="E41" s="4286"/>
      <c r="F41" s="4286"/>
      <c r="G41" s="4286"/>
      <c r="H41" s="4286"/>
      <c r="I41" s="4286"/>
      <c r="J41" s="4386"/>
      <c r="K41" s="4382"/>
      <c r="L41" s="4383"/>
      <c r="M41" s="4383"/>
      <c r="N41" s="4384"/>
      <c r="O41" s="4388"/>
      <c r="P41" s="1617"/>
      <c r="Q41" s="1617" t="str">
        <f t="shared" si="13"/>
        <v/>
      </c>
      <c r="R41" s="1617" t="str">
        <f t="shared" si="14"/>
        <v/>
      </c>
      <c r="S41" s="1613"/>
      <c r="T41" s="4376"/>
      <c r="U41" s="4290"/>
      <c r="V41" s="4286"/>
      <c r="W41" s="4286"/>
      <c r="X41" s="4286"/>
      <c r="Y41" s="4286"/>
      <c r="Z41" s="4286"/>
      <c r="AA41" s="4386"/>
      <c r="AB41" s="4382"/>
      <c r="AC41" s="4383"/>
      <c r="AD41" s="4383"/>
      <c r="AE41" s="4384"/>
      <c r="AF41" s="4388"/>
      <c r="AG41" s="1613"/>
      <c r="AH41" s="1834" t="str">
        <f t="shared" si="16"/>
        <v/>
      </c>
      <c r="AI41" s="1834" t="str">
        <f t="shared" si="17"/>
        <v/>
      </c>
      <c r="AL41" s="4376"/>
      <c r="AM41" s="4290"/>
      <c r="AN41" s="4286"/>
      <c r="AO41" s="4286"/>
      <c r="AP41" s="4286"/>
      <c r="AQ41" s="4286"/>
      <c r="AR41" s="4286"/>
      <c r="AS41" s="4386"/>
      <c r="AT41" s="4382"/>
      <c r="AU41" s="4383"/>
      <c r="AV41" s="4383"/>
      <c r="AW41" s="4384"/>
      <c r="AX41" s="4388"/>
      <c r="AY41" s="1613"/>
      <c r="AZ41" s="1821" t="str">
        <f t="shared" si="19"/>
        <v/>
      </c>
      <c r="BA41" s="1821" t="str">
        <f t="shared" si="20"/>
        <v/>
      </c>
      <c r="BC41" s="4376"/>
      <c r="BD41" s="4290"/>
      <c r="BE41" s="4286"/>
      <c r="BF41" s="4286"/>
      <c r="BG41" s="4286"/>
      <c r="BH41" s="4286"/>
      <c r="BI41" s="4286"/>
      <c r="BJ41" s="4386"/>
      <c r="BK41" s="4382"/>
      <c r="BL41" s="4383"/>
      <c r="BM41" s="4383"/>
      <c r="BN41" s="4384"/>
      <c r="BO41" s="4388"/>
      <c r="BP41" s="1613"/>
      <c r="BQ41" s="1821" t="str">
        <f t="shared" si="22"/>
        <v/>
      </c>
      <c r="BR41" s="1821" t="str">
        <f t="shared" si="23"/>
        <v/>
      </c>
      <c r="BU41" s="4376"/>
      <c r="BV41" s="4290"/>
      <c r="BW41" s="4286"/>
      <c r="BX41" s="4286"/>
      <c r="BY41" s="4286"/>
      <c r="BZ41" s="4286"/>
      <c r="CA41" s="4286"/>
      <c r="CB41" s="4386"/>
      <c r="CC41" s="4382"/>
      <c r="CD41" s="4383"/>
      <c r="CE41" s="4383"/>
      <c r="CF41" s="4384"/>
      <c r="CG41" s="4388"/>
      <c r="CH41" s="1613"/>
      <c r="CI41" s="1821" t="str">
        <f t="shared" si="25"/>
        <v/>
      </c>
      <c r="CJ41" s="1821" t="str">
        <f t="shared" si="26"/>
        <v/>
      </c>
      <c r="CK41" s="1613"/>
      <c r="CL41" s="4376"/>
      <c r="CM41" s="4290"/>
      <c r="CN41" s="4286"/>
      <c r="CO41" s="4286"/>
      <c r="CP41" s="4286"/>
      <c r="CQ41" s="4286"/>
      <c r="CR41" s="4286"/>
      <c r="CS41" s="4386"/>
      <c r="CT41" s="4382"/>
      <c r="CU41" s="4383"/>
      <c r="CV41" s="4383"/>
      <c r="CW41" s="4384"/>
      <c r="CX41" s="4388"/>
      <c r="CZ41" s="1818" t="str">
        <f t="shared" si="28"/>
        <v/>
      </c>
      <c r="DA41" s="1818" t="str">
        <f t="shared" si="29"/>
        <v/>
      </c>
    </row>
    <row r="42" spans="1:105" ht="14.25" customHeight="1">
      <c r="A42" s="1613"/>
      <c r="B42" s="1613"/>
      <c r="C42" s="1840" t="s">
        <v>2333</v>
      </c>
      <c r="D42" s="1830"/>
      <c r="E42" s="1841"/>
      <c r="F42" s="1841"/>
      <c r="G42" s="1841"/>
      <c r="H42" s="1841"/>
      <c r="I42" s="1841"/>
      <c r="J42" s="1842"/>
      <c r="K42" s="1843">
        <f>IF(C42="","",COUNT($D$32:$J$32)-L42)</f>
        <v>7</v>
      </c>
      <c r="L42" s="1844">
        <f t="shared" ref="L42:L44" si="65">IF(C42="","",Q42+R42)</f>
        <v>0</v>
      </c>
      <c r="M42" s="1844">
        <f t="shared" ref="M42:M44" si="66">IF(C42="","",COUNTIF(D42:J42,"休"))</f>
        <v>0</v>
      </c>
      <c r="N42" s="1845">
        <f>IF(K42&lt;1,"対象外",IF(C42="","",IFERROR(ROUND(M42/K42,3),"")))</f>
        <v>0</v>
      </c>
      <c r="O42" s="4388"/>
      <c r="P42" s="1617"/>
      <c r="Q42" s="1617">
        <f t="shared" si="13"/>
        <v>0</v>
      </c>
      <c r="R42" s="1617">
        <f t="shared" si="14"/>
        <v>0</v>
      </c>
      <c r="S42" s="1613"/>
      <c r="T42" s="1840" t="s">
        <v>2333</v>
      </c>
      <c r="U42" s="1830"/>
      <c r="V42" s="1841"/>
      <c r="W42" s="1841"/>
      <c r="X42" s="1841"/>
      <c r="Y42" s="1841"/>
      <c r="Z42" s="1841"/>
      <c r="AA42" s="1842"/>
      <c r="AB42" s="1843">
        <f>IF(T42="","",COUNT($U$32:$AA$32)-AC42)</f>
        <v>7</v>
      </c>
      <c r="AC42" s="1844">
        <f>IF(T42="","",AH42+AI42)</f>
        <v>0</v>
      </c>
      <c r="AD42" s="1844">
        <f t="shared" ref="AD42:AD44" si="67">IF(T42="","",COUNTIF(U42:AA42,"休"))</f>
        <v>0</v>
      </c>
      <c r="AE42" s="1845">
        <f>IF(AB42&lt;1,"対象外",IF(T42="","",IFERROR(ROUND(AD42/AB42,3),"")))</f>
        <v>0</v>
      </c>
      <c r="AF42" s="4388"/>
      <c r="AG42" s="1652"/>
      <c r="AH42" s="1834">
        <f t="shared" si="16"/>
        <v>0</v>
      </c>
      <c r="AI42" s="1834">
        <f t="shared" si="17"/>
        <v>0</v>
      </c>
      <c r="AL42" s="1840" t="s">
        <v>2333</v>
      </c>
      <c r="AM42" s="1830"/>
      <c r="AN42" s="1841"/>
      <c r="AO42" s="1841"/>
      <c r="AP42" s="1841"/>
      <c r="AQ42" s="1841"/>
      <c r="AR42" s="1841"/>
      <c r="AS42" s="1842"/>
      <c r="AT42" s="1843">
        <f>IF(AL42="","",COUNT($AM$32:$AS$32)-AU42)</f>
        <v>7</v>
      </c>
      <c r="AU42" s="1844">
        <f>IF(AL42="","",AZ42+BA42)</f>
        <v>0</v>
      </c>
      <c r="AV42" s="1844">
        <f t="shared" ref="AV42:AV44" si="68">IF(AL42="","",COUNTIF(AM42:AS42,"休"))</f>
        <v>0</v>
      </c>
      <c r="AW42" s="1845">
        <f>IF(AT42&lt;7,"対象外",IF(AL42="","",IFERROR(ROUND(AV42/AT42,3),"")))</f>
        <v>0</v>
      </c>
      <c r="AX42" s="4388"/>
      <c r="AY42" s="1652"/>
      <c r="AZ42" s="1821">
        <f t="shared" si="19"/>
        <v>0</v>
      </c>
      <c r="BA42" s="1821">
        <f t="shared" si="20"/>
        <v>0</v>
      </c>
      <c r="BC42" s="1840" t="s">
        <v>2333</v>
      </c>
      <c r="BD42" s="1830"/>
      <c r="BE42" s="1841"/>
      <c r="BF42" s="1841"/>
      <c r="BG42" s="1841"/>
      <c r="BH42" s="1841"/>
      <c r="BI42" s="1841"/>
      <c r="BJ42" s="1842"/>
      <c r="BK42" s="1843">
        <f>IF(BC42="","",COUNT($BD$32:$BJ$32)-BL42)</f>
        <v>7</v>
      </c>
      <c r="BL42" s="1844">
        <f>IF(BC42="","",BQ42+BR42)</f>
        <v>0</v>
      </c>
      <c r="BM42" s="1844">
        <f t="shared" ref="BM42:BM44" si="69">IF(BC42="","",COUNTIF(BD42:BJ42,"休"))</f>
        <v>0</v>
      </c>
      <c r="BN42" s="1845">
        <f>IF(BK42&lt;7,"対象外",IF(BC42="","",IFERROR(ROUND(BM42/BK42,3),"")))</f>
        <v>0</v>
      </c>
      <c r="BO42" s="4388"/>
      <c r="BP42" s="1652"/>
      <c r="BQ42" s="1821">
        <f t="shared" si="22"/>
        <v>0</v>
      </c>
      <c r="BR42" s="1821">
        <f t="shared" si="23"/>
        <v>0</v>
      </c>
      <c r="BU42" s="1840" t="s">
        <v>2333</v>
      </c>
      <c r="BV42" s="1830"/>
      <c r="BW42" s="1841"/>
      <c r="BX42" s="1841"/>
      <c r="BY42" s="1841"/>
      <c r="BZ42" s="1841"/>
      <c r="CA42" s="1841"/>
      <c r="CB42" s="1842"/>
      <c r="CC42" s="1843">
        <f>IF(BU42="","",COUNT($BV$32:$CB$32)-CD42)</f>
        <v>7</v>
      </c>
      <c r="CD42" s="1844">
        <f>IF(BU42="","",CI42+CJ42)</f>
        <v>0</v>
      </c>
      <c r="CE42" s="1844">
        <f t="shared" ref="CE42:CE44" si="70">IF(BU42="","",COUNTIF(BV42:CB42,"休"))</f>
        <v>0</v>
      </c>
      <c r="CF42" s="1845">
        <f>IF(CC42&lt;7,"対象外",IF(BU42="","",IFERROR(ROUND(CE42/CC42,3),"")))</f>
        <v>0</v>
      </c>
      <c r="CG42" s="4388"/>
      <c r="CH42" s="1652"/>
      <c r="CI42" s="1821">
        <f t="shared" si="25"/>
        <v>0</v>
      </c>
      <c r="CJ42" s="1821">
        <f t="shared" si="26"/>
        <v>0</v>
      </c>
      <c r="CK42" s="1613"/>
      <c r="CL42" s="1840" t="s">
        <v>2333</v>
      </c>
      <c r="CM42" s="1830"/>
      <c r="CN42" s="1841"/>
      <c r="CO42" s="1841"/>
      <c r="CP42" s="1841"/>
      <c r="CQ42" s="1841"/>
      <c r="CR42" s="1841"/>
      <c r="CS42" s="1842"/>
      <c r="CT42" s="1843">
        <f>IF(CL42="","",COUNT($CM$32:$CS$32)-CU42)</f>
        <v>0</v>
      </c>
      <c r="CU42" s="1844">
        <f>IF(CL42="","",CZ42+DA42)</f>
        <v>0</v>
      </c>
      <c r="CV42" s="1844">
        <f t="shared" ref="CV42:CV44" si="71">IF(CL42="","",COUNTIF(CM42:CS42,"休"))</f>
        <v>0</v>
      </c>
      <c r="CW42" s="1845" t="str">
        <f>IF(CT42&lt;7,"対象外",IF(CL42="","",IFERROR(ROUND(CV42/CT42,3),"")))</f>
        <v>対象外</v>
      </c>
      <c r="CX42" s="4388"/>
      <c r="CY42" s="1652"/>
      <c r="CZ42" s="1818">
        <f t="shared" si="28"/>
        <v>0</v>
      </c>
      <c r="DA42" s="1818">
        <f t="shared" si="29"/>
        <v>0</v>
      </c>
    </row>
    <row r="43" spans="1:105" ht="14.25" customHeight="1">
      <c r="A43" s="1613"/>
      <c r="B43" s="1613"/>
      <c r="C43" s="1828" t="s">
        <v>2335</v>
      </c>
      <c r="D43" s="1643"/>
      <c r="E43" s="1644"/>
      <c r="F43" s="1644"/>
      <c r="G43" s="1644"/>
      <c r="H43" s="1644"/>
      <c r="I43" s="1644"/>
      <c r="J43" s="1829"/>
      <c r="K43" s="1643">
        <f>IF(C43="","",COUNT($D$32:$J$32)-L43)</f>
        <v>7</v>
      </c>
      <c r="L43" s="1846">
        <f t="shared" si="65"/>
        <v>0</v>
      </c>
      <c r="M43" s="1846">
        <f t="shared" si="66"/>
        <v>0</v>
      </c>
      <c r="N43" s="1847">
        <f>IF(K43&lt;1,"対象外",IF(C43="","",IFERROR(ROUND(M43/K43,3),"")))</f>
        <v>0</v>
      </c>
      <c r="O43" s="4388"/>
      <c r="P43" s="1617"/>
      <c r="Q43" s="1617">
        <f t="shared" si="13"/>
        <v>0</v>
      </c>
      <c r="R43" s="1617">
        <f t="shared" si="14"/>
        <v>0</v>
      </c>
      <c r="S43" s="1613"/>
      <c r="T43" s="1828" t="s">
        <v>2335</v>
      </c>
      <c r="U43" s="1643"/>
      <c r="V43" s="1644"/>
      <c r="W43" s="1644"/>
      <c r="X43" s="1644"/>
      <c r="Y43" s="1644"/>
      <c r="Z43" s="1644"/>
      <c r="AA43" s="1829"/>
      <c r="AB43" s="1643">
        <f>IF(T43="","",COUNT($U$32:$AA$32)-AC43)</f>
        <v>7</v>
      </c>
      <c r="AC43" s="1846">
        <f>IF(T43="","",AH43+AI43)</f>
        <v>0</v>
      </c>
      <c r="AD43" s="1846">
        <f t="shared" si="67"/>
        <v>0</v>
      </c>
      <c r="AE43" s="1847">
        <f>IF(AB43&lt;1,"対象外",IF(T43="","",IFERROR(ROUND(AD43/AB43,3),"")))</f>
        <v>0</v>
      </c>
      <c r="AF43" s="4388"/>
      <c r="AG43" s="1652"/>
      <c r="AH43" s="1834">
        <f t="shared" si="16"/>
        <v>0</v>
      </c>
      <c r="AI43" s="1834">
        <f t="shared" si="17"/>
        <v>0</v>
      </c>
      <c r="AL43" s="1828" t="s">
        <v>2335</v>
      </c>
      <c r="AM43" s="1643"/>
      <c r="AN43" s="1644"/>
      <c r="AO43" s="1644"/>
      <c r="AP43" s="1644"/>
      <c r="AQ43" s="1644"/>
      <c r="AR43" s="1644"/>
      <c r="AS43" s="1829"/>
      <c r="AT43" s="1643">
        <f>IF(AL43="","",COUNT($AM$32:$AS$32)-AU43)</f>
        <v>7</v>
      </c>
      <c r="AU43" s="1846">
        <f>IF(AL43="","",AZ43+BA43)</f>
        <v>0</v>
      </c>
      <c r="AV43" s="1846">
        <f t="shared" si="68"/>
        <v>0</v>
      </c>
      <c r="AW43" s="1847">
        <f>IF(AT43&lt;7,"対象外",IF(AL43="","",IFERROR(ROUND(AV43/AT43,3),"")))</f>
        <v>0</v>
      </c>
      <c r="AX43" s="4388"/>
      <c r="AY43" s="1652"/>
      <c r="AZ43" s="1821">
        <f t="shared" si="19"/>
        <v>0</v>
      </c>
      <c r="BA43" s="1821">
        <f t="shared" si="20"/>
        <v>0</v>
      </c>
      <c r="BC43" s="1828" t="s">
        <v>2335</v>
      </c>
      <c r="BD43" s="1643"/>
      <c r="BE43" s="1644"/>
      <c r="BF43" s="1644"/>
      <c r="BG43" s="1644"/>
      <c r="BH43" s="1644"/>
      <c r="BI43" s="1644"/>
      <c r="BJ43" s="1829"/>
      <c r="BK43" s="1643">
        <f>IF(BC43="","",COUNT($BD$32:$BJ$32)-BL43)</f>
        <v>7</v>
      </c>
      <c r="BL43" s="1846">
        <f>IF(BC43="","",BQ43+BR43)</f>
        <v>0</v>
      </c>
      <c r="BM43" s="1846">
        <f t="shared" si="69"/>
        <v>0</v>
      </c>
      <c r="BN43" s="1847">
        <f>IF(BK43&lt;7,"対象外",IF(BC43="","",IFERROR(ROUND(BM43/BK43,3),"")))</f>
        <v>0</v>
      </c>
      <c r="BO43" s="4388"/>
      <c r="BP43" s="1652"/>
      <c r="BQ43" s="1821">
        <f t="shared" si="22"/>
        <v>0</v>
      </c>
      <c r="BR43" s="1821">
        <f t="shared" si="23"/>
        <v>0</v>
      </c>
      <c r="BU43" s="1828" t="s">
        <v>2335</v>
      </c>
      <c r="BV43" s="1643"/>
      <c r="BW43" s="1644"/>
      <c r="BX43" s="1644"/>
      <c r="BY43" s="1644"/>
      <c r="BZ43" s="1644"/>
      <c r="CA43" s="1644"/>
      <c r="CB43" s="1829"/>
      <c r="CC43" s="1643">
        <f>IF(BU43="","",COUNT($BV$32:$CB$32)-CD43)</f>
        <v>7</v>
      </c>
      <c r="CD43" s="1846">
        <f>IF(BU43="","",CI43+CJ43)</f>
        <v>0</v>
      </c>
      <c r="CE43" s="1846">
        <f t="shared" si="70"/>
        <v>0</v>
      </c>
      <c r="CF43" s="1847">
        <f>IF(CC43&lt;7,"対象外",IF(BU43="","",IFERROR(ROUND(CE43/CC43,3),"")))</f>
        <v>0</v>
      </c>
      <c r="CG43" s="4388"/>
      <c r="CH43" s="1652"/>
      <c r="CI43" s="1821">
        <f t="shared" si="25"/>
        <v>0</v>
      </c>
      <c r="CJ43" s="1821">
        <f t="shared" si="26"/>
        <v>0</v>
      </c>
      <c r="CK43" s="1613"/>
      <c r="CL43" s="1828" t="s">
        <v>2335</v>
      </c>
      <c r="CM43" s="1643"/>
      <c r="CN43" s="1644"/>
      <c r="CO43" s="1644"/>
      <c r="CP43" s="1644"/>
      <c r="CQ43" s="1644"/>
      <c r="CR43" s="1644"/>
      <c r="CS43" s="1829"/>
      <c r="CT43" s="1643">
        <f>IF(CL43="","",COUNT($CM$32:$CS$32)-CU43)</f>
        <v>0</v>
      </c>
      <c r="CU43" s="1846">
        <f>IF(CL43="","",CZ43+DA43)</f>
        <v>0</v>
      </c>
      <c r="CV43" s="1846">
        <f t="shared" si="71"/>
        <v>0</v>
      </c>
      <c r="CW43" s="1847" t="str">
        <f>IF(CT43&lt;7,"対象外",IF(CL43="","",IFERROR(ROUND(CV43/CT43,3),"")))</f>
        <v>対象外</v>
      </c>
      <c r="CX43" s="4388"/>
      <c r="CY43" s="1652"/>
      <c r="CZ43" s="1818">
        <f t="shared" si="28"/>
        <v>0</v>
      </c>
      <c r="DA43" s="1818">
        <f t="shared" si="29"/>
        <v>0</v>
      </c>
    </row>
    <row r="44" spans="1:105" ht="14.25" customHeight="1">
      <c r="A44" s="1613"/>
      <c r="B44" s="1613"/>
      <c r="C44" s="1828" t="s">
        <v>2334</v>
      </c>
      <c r="D44" s="1643"/>
      <c r="E44" s="1644"/>
      <c r="F44" s="1644"/>
      <c r="G44" s="1644"/>
      <c r="H44" s="1644"/>
      <c r="I44" s="1644"/>
      <c r="J44" s="1829"/>
      <c r="K44" s="1643">
        <f>IF(C44="","",COUNT($D$32:$J$32)-L44)</f>
        <v>7</v>
      </c>
      <c r="L44" s="1846">
        <f t="shared" si="65"/>
        <v>0</v>
      </c>
      <c r="M44" s="1846">
        <f t="shared" si="66"/>
        <v>0</v>
      </c>
      <c r="N44" s="1847">
        <f>IF(K44&lt;1,"対象外",IF(C44="","",IFERROR(ROUND(M44/K44,3),"")))</f>
        <v>0</v>
      </c>
      <c r="O44" s="4388"/>
      <c r="P44" s="1617"/>
      <c r="Q44" s="1617">
        <f t="shared" si="13"/>
        <v>0</v>
      </c>
      <c r="R44" s="1617">
        <f t="shared" si="14"/>
        <v>0</v>
      </c>
      <c r="S44" s="1613"/>
      <c r="T44" s="1828" t="s">
        <v>2334</v>
      </c>
      <c r="U44" s="1643"/>
      <c r="V44" s="1644"/>
      <c r="W44" s="1644"/>
      <c r="X44" s="1644"/>
      <c r="Y44" s="1644"/>
      <c r="Z44" s="1644"/>
      <c r="AA44" s="1829"/>
      <c r="AB44" s="1643">
        <f>IF(T44="","",COUNT($U$32:$AA$32)-AC44)</f>
        <v>7</v>
      </c>
      <c r="AC44" s="1846">
        <f>IF(T44="","",AH44+AI44)</f>
        <v>0</v>
      </c>
      <c r="AD44" s="1846">
        <f t="shared" si="67"/>
        <v>0</v>
      </c>
      <c r="AE44" s="1847">
        <f>IF(AB44&lt;1,"対象外",IF(T44="","",IFERROR(ROUND(AD44/AB44,3),"")))</f>
        <v>0</v>
      </c>
      <c r="AF44" s="4388"/>
      <c r="AG44" s="1652"/>
      <c r="AH44" s="1834">
        <f t="shared" si="16"/>
        <v>0</v>
      </c>
      <c r="AI44" s="1834">
        <f t="shared" si="17"/>
        <v>0</v>
      </c>
      <c r="AL44" s="1828" t="s">
        <v>2334</v>
      </c>
      <c r="AM44" s="1643"/>
      <c r="AN44" s="1644"/>
      <c r="AO44" s="1644"/>
      <c r="AP44" s="1644"/>
      <c r="AQ44" s="1644"/>
      <c r="AR44" s="1644"/>
      <c r="AS44" s="1829"/>
      <c r="AT44" s="1643">
        <f>IF(AL44="","",COUNT($AM$32:$AS$32)-AU44)</f>
        <v>7</v>
      </c>
      <c r="AU44" s="1846">
        <f>IF(AL44="","",AZ44+BA44)</f>
        <v>0</v>
      </c>
      <c r="AV44" s="1846">
        <f t="shared" si="68"/>
        <v>0</v>
      </c>
      <c r="AW44" s="1847">
        <f>IF(AT44&lt;7,"対象外",IF(AL44="","",IFERROR(ROUND(AV44/AT44,3),"")))</f>
        <v>0</v>
      </c>
      <c r="AX44" s="4388"/>
      <c r="AY44" s="1652"/>
      <c r="AZ44" s="1821">
        <f t="shared" si="19"/>
        <v>0</v>
      </c>
      <c r="BA44" s="1821">
        <f t="shared" si="20"/>
        <v>0</v>
      </c>
      <c r="BC44" s="1828" t="s">
        <v>2334</v>
      </c>
      <c r="BD44" s="1643"/>
      <c r="BE44" s="1644"/>
      <c r="BF44" s="1644"/>
      <c r="BG44" s="1644"/>
      <c r="BH44" s="1644"/>
      <c r="BI44" s="1644"/>
      <c r="BJ44" s="1829"/>
      <c r="BK44" s="1643">
        <f>IF(BC44="","",COUNT($BD$32:$BJ$32)-BL44)</f>
        <v>7</v>
      </c>
      <c r="BL44" s="1846">
        <f>IF(BC44="","",BQ44+BR44)</f>
        <v>0</v>
      </c>
      <c r="BM44" s="1846">
        <f t="shared" si="69"/>
        <v>0</v>
      </c>
      <c r="BN44" s="1847">
        <f>IF(BK44&lt;7,"対象外",IF(BC44="","",IFERROR(ROUND(BM44/BK44,3),"")))</f>
        <v>0</v>
      </c>
      <c r="BO44" s="4388"/>
      <c r="BP44" s="1652"/>
      <c r="BQ44" s="1821">
        <f t="shared" si="22"/>
        <v>0</v>
      </c>
      <c r="BR44" s="1821">
        <f t="shared" si="23"/>
        <v>0</v>
      </c>
      <c r="BU44" s="1828" t="s">
        <v>2334</v>
      </c>
      <c r="BV44" s="1643"/>
      <c r="BW44" s="1644"/>
      <c r="BX44" s="1644"/>
      <c r="BY44" s="1644"/>
      <c r="BZ44" s="1644"/>
      <c r="CA44" s="1644"/>
      <c r="CB44" s="1829"/>
      <c r="CC44" s="1643">
        <f>IF(BU44="","",COUNT($BV$32:$CB$32)-CD44)</f>
        <v>7</v>
      </c>
      <c r="CD44" s="1846">
        <f>IF(BU44="","",CI44+CJ44)</f>
        <v>0</v>
      </c>
      <c r="CE44" s="1846">
        <f t="shared" si="70"/>
        <v>0</v>
      </c>
      <c r="CF44" s="1847">
        <f>IF(CC44&lt;7,"対象外",IF(BU44="","",IFERROR(ROUND(CE44/CC44,3),"")))</f>
        <v>0</v>
      </c>
      <c r="CG44" s="4388"/>
      <c r="CH44" s="1652"/>
      <c r="CI44" s="1821">
        <f t="shared" si="25"/>
        <v>0</v>
      </c>
      <c r="CJ44" s="1821">
        <f t="shared" si="26"/>
        <v>0</v>
      </c>
      <c r="CK44" s="1613"/>
      <c r="CL44" s="1828" t="s">
        <v>2334</v>
      </c>
      <c r="CM44" s="1643"/>
      <c r="CN44" s="1644"/>
      <c r="CO44" s="1644"/>
      <c r="CP44" s="1644"/>
      <c r="CQ44" s="1644"/>
      <c r="CR44" s="1644"/>
      <c r="CS44" s="1829"/>
      <c r="CT44" s="1643">
        <f>IF(CL44="","",COUNT($CM$32:$CS$32)-CU44)</f>
        <v>0</v>
      </c>
      <c r="CU44" s="1846">
        <f>IF(CL44="","",CZ44+DA44)</f>
        <v>0</v>
      </c>
      <c r="CV44" s="1846">
        <f t="shared" si="71"/>
        <v>0</v>
      </c>
      <c r="CW44" s="1847" t="str">
        <f>IF(CT44&lt;7,"対象外",IF(CL44="","",IFERROR(ROUND(CV44/CT44,3),"")))</f>
        <v>対象外</v>
      </c>
      <c r="CX44" s="4388"/>
      <c r="CY44" s="1652"/>
      <c r="CZ44" s="1818">
        <f t="shared" si="28"/>
        <v>0</v>
      </c>
      <c r="DA44" s="1818">
        <f t="shared" si="29"/>
        <v>0</v>
      </c>
    </row>
    <row r="45" spans="1:105" ht="14.25" customHeight="1">
      <c r="A45" s="1613"/>
      <c r="B45" s="1613"/>
      <c r="C45" s="4375" t="s">
        <v>2303</v>
      </c>
      <c r="D45" s="4377"/>
      <c r="E45" s="4378"/>
      <c r="F45" s="4378"/>
      <c r="G45" s="4378"/>
      <c r="H45" s="4378"/>
      <c r="I45" s="4378"/>
      <c r="J45" s="4385"/>
      <c r="K45" s="4379"/>
      <c r="L45" s="4380"/>
      <c r="M45" s="4380"/>
      <c r="N45" s="4381"/>
      <c r="O45" s="4388"/>
      <c r="P45" s="1617"/>
      <c r="Q45" s="1617">
        <f t="shared" si="13"/>
        <v>0</v>
      </c>
      <c r="R45" s="1617">
        <f t="shared" si="14"/>
        <v>0</v>
      </c>
      <c r="S45" s="1613"/>
      <c r="T45" s="4375" t="s">
        <v>2303</v>
      </c>
      <c r="U45" s="4377"/>
      <c r="V45" s="4378"/>
      <c r="W45" s="4378"/>
      <c r="X45" s="4378"/>
      <c r="Y45" s="4378"/>
      <c r="Z45" s="4378"/>
      <c r="AA45" s="4385"/>
      <c r="AB45" s="4379"/>
      <c r="AC45" s="4380"/>
      <c r="AD45" s="4380"/>
      <c r="AE45" s="4381"/>
      <c r="AF45" s="4388"/>
      <c r="AG45" s="1613"/>
      <c r="AH45" s="1834">
        <f t="shared" si="16"/>
        <v>0</v>
      </c>
      <c r="AI45" s="1834">
        <f t="shared" si="17"/>
        <v>0</v>
      </c>
      <c r="AL45" s="4375" t="s">
        <v>2303</v>
      </c>
      <c r="AM45" s="4377"/>
      <c r="AN45" s="4378"/>
      <c r="AO45" s="4378"/>
      <c r="AP45" s="4378"/>
      <c r="AQ45" s="4378"/>
      <c r="AR45" s="4378"/>
      <c r="AS45" s="4385"/>
      <c r="AT45" s="4379"/>
      <c r="AU45" s="4380"/>
      <c r="AV45" s="4380"/>
      <c r="AW45" s="4381"/>
      <c r="AX45" s="4388"/>
      <c r="AY45" s="1613"/>
      <c r="AZ45" s="1821">
        <f t="shared" si="19"/>
        <v>0</v>
      </c>
      <c r="BA45" s="1821">
        <f t="shared" si="20"/>
        <v>0</v>
      </c>
      <c r="BC45" s="4375" t="s">
        <v>2303</v>
      </c>
      <c r="BD45" s="4377"/>
      <c r="BE45" s="4378"/>
      <c r="BF45" s="4378"/>
      <c r="BG45" s="4378"/>
      <c r="BH45" s="4378"/>
      <c r="BI45" s="4378"/>
      <c r="BJ45" s="4385"/>
      <c r="BK45" s="4379"/>
      <c r="BL45" s="4380"/>
      <c r="BM45" s="4380"/>
      <c r="BN45" s="4381"/>
      <c r="BO45" s="4388"/>
      <c r="BP45" s="1613"/>
      <c r="BQ45" s="1821">
        <f t="shared" si="22"/>
        <v>0</v>
      </c>
      <c r="BR45" s="1821">
        <f t="shared" si="23"/>
        <v>0</v>
      </c>
      <c r="BU45" s="4375" t="s">
        <v>2303</v>
      </c>
      <c r="BV45" s="4377"/>
      <c r="BW45" s="4378"/>
      <c r="BX45" s="4378"/>
      <c r="BY45" s="4378"/>
      <c r="BZ45" s="4378"/>
      <c r="CA45" s="4378"/>
      <c r="CB45" s="4385"/>
      <c r="CC45" s="4379"/>
      <c r="CD45" s="4380"/>
      <c r="CE45" s="4380"/>
      <c r="CF45" s="4381"/>
      <c r="CG45" s="4388"/>
      <c r="CH45" s="1613"/>
      <c r="CI45" s="1821">
        <f t="shared" si="25"/>
        <v>0</v>
      </c>
      <c r="CJ45" s="1821">
        <f t="shared" si="26"/>
        <v>0</v>
      </c>
      <c r="CK45" s="1613"/>
      <c r="CL45" s="4375" t="s">
        <v>2303</v>
      </c>
      <c r="CM45" s="4377"/>
      <c r="CN45" s="4378"/>
      <c r="CO45" s="4378"/>
      <c r="CP45" s="4378"/>
      <c r="CQ45" s="4378"/>
      <c r="CR45" s="4378"/>
      <c r="CS45" s="4385"/>
      <c r="CT45" s="4379"/>
      <c r="CU45" s="4380"/>
      <c r="CV45" s="4380"/>
      <c r="CW45" s="4381"/>
      <c r="CX45" s="4388"/>
      <c r="CZ45" s="1818">
        <f t="shared" si="28"/>
        <v>0</v>
      </c>
      <c r="DA45" s="1818">
        <f t="shared" si="29"/>
        <v>0</v>
      </c>
    </row>
    <row r="46" spans="1:105" ht="14.25" customHeight="1">
      <c r="A46" s="1613"/>
      <c r="B46" s="1613"/>
      <c r="C46" s="4376"/>
      <c r="D46" s="4290"/>
      <c r="E46" s="4286"/>
      <c r="F46" s="4286"/>
      <c r="G46" s="4286"/>
      <c r="H46" s="4286"/>
      <c r="I46" s="4286"/>
      <c r="J46" s="4386"/>
      <c r="K46" s="4382"/>
      <c r="L46" s="4383"/>
      <c r="M46" s="4383"/>
      <c r="N46" s="4384"/>
      <c r="O46" s="4388"/>
      <c r="P46" s="1617"/>
      <c r="Q46" s="1617" t="str">
        <f t="shared" si="13"/>
        <v/>
      </c>
      <c r="R46" s="1617" t="str">
        <f t="shared" si="14"/>
        <v/>
      </c>
      <c r="S46" s="1613"/>
      <c r="T46" s="4376"/>
      <c r="U46" s="4290"/>
      <c r="V46" s="4286"/>
      <c r="W46" s="4286"/>
      <c r="X46" s="4286"/>
      <c r="Y46" s="4286"/>
      <c r="Z46" s="4286"/>
      <c r="AA46" s="4386"/>
      <c r="AB46" s="4382"/>
      <c r="AC46" s="4383"/>
      <c r="AD46" s="4383"/>
      <c r="AE46" s="4384"/>
      <c r="AF46" s="4388"/>
      <c r="AG46" s="1613"/>
      <c r="AH46" s="1834" t="str">
        <f t="shared" si="16"/>
        <v/>
      </c>
      <c r="AI46" s="1834" t="str">
        <f t="shared" si="17"/>
        <v/>
      </c>
      <c r="AL46" s="4376"/>
      <c r="AM46" s="4290"/>
      <c r="AN46" s="4286"/>
      <c r="AO46" s="4286"/>
      <c r="AP46" s="4286"/>
      <c r="AQ46" s="4286"/>
      <c r="AR46" s="4286"/>
      <c r="AS46" s="4386"/>
      <c r="AT46" s="4382"/>
      <c r="AU46" s="4383"/>
      <c r="AV46" s="4383"/>
      <c r="AW46" s="4384"/>
      <c r="AX46" s="4388"/>
      <c r="AY46" s="1613"/>
      <c r="AZ46" s="1821" t="str">
        <f t="shared" si="19"/>
        <v/>
      </c>
      <c r="BA46" s="1821" t="str">
        <f t="shared" si="20"/>
        <v/>
      </c>
      <c r="BC46" s="4376"/>
      <c r="BD46" s="4290"/>
      <c r="BE46" s="4286"/>
      <c r="BF46" s="4286"/>
      <c r="BG46" s="4286"/>
      <c r="BH46" s="4286"/>
      <c r="BI46" s="4286"/>
      <c r="BJ46" s="4386"/>
      <c r="BK46" s="4382"/>
      <c r="BL46" s="4383"/>
      <c r="BM46" s="4383"/>
      <c r="BN46" s="4384"/>
      <c r="BO46" s="4388"/>
      <c r="BP46" s="1613"/>
      <c r="BQ46" s="1821" t="str">
        <f t="shared" si="22"/>
        <v/>
      </c>
      <c r="BR46" s="1821" t="str">
        <f t="shared" si="23"/>
        <v/>
      </c>
      <c r="BU46" s="4376"/>
      <c r="BV46" s="4290"/>
      <c r="BW46" s="4286"/>
      <c r="BX46" s="4286"/>
      <c r="BY46" s="4286"/>
      <c r="BZ46" s="4286"/>
      <c r="CA46" s="4286"/>
      <c r="CB46" s="4386"/>
      <c r="CC46" s="4382"/>
      <c r="CD46" s="4383"/>
      <c r="CE46" s="4383"/>
      <c r="CF46" s="4384"/>
      <c r="CG46" s="4388"/>
      <c r="CH46" s="1613"/>
      <c r="CI46" s="1821" t="str">
        <f t="shared" si="25"/>
        <v/>
      </c>
      <c r="CJ46" s="1821" t="str">
        <f t="shared" si="26"/>
        <v/>
      </c>
      <c r="CK46" s="1613"/>
      <c r="CL46" s="4376"/>
      <c r="CM46" s="4290"/>
      <c r="CN46" s="4286"/>
      <c r="CO46" s="4286"/>
      <c r="CP46" s="4286"/>
      <c r="CQ46" s="4286"/>
      <c r="CR46" s="4286"/>
      <c r="CS46" s="4386"/>
      <c r="CT46" s="4382"/>
      <c r="CU46" s="4383"/>
      <c r="CV46" s="4383"/>
      <c r="CW46" s="4384"/>
      <c r="CX46" s="4388"/>
      <c r="CZ46" s="1818" t="str">
        <f t="shared" si="28"/>
        <v/>
      </c>
      <c r="DA46" s="1818" t="str">
        <f t="shared" si="29"/>
        <v/>
      </c>
    </row>
    <row r="47" spans="1:105" ht="14.25" customHeight="1">
      <c r="A47" s="1613"/>
      <c r="B47" s="1613"/>
      <c r="C47" s="1835" t="s">
        <v>2395</v>
      </c>
      <c r="D47" s="1647"/>
      <c r="E47" s="1648"/>
      <c r="F47" s="1648"/>
      <c r="G47" s="1648"/>
      <c r="H47" s="1648"/>
      <c r="I47" s="1648"/>
      <c r="J47" s="1836"/>
      <c r="K47" s="1647">
        <f>IF(C47="","",COUNT($D$32:$J$32)-L47)</f>
        <v>7</v>
      </c>
      <c r="L47" s="1838">
        <f t="shared" ref="L47" si="72">IF(C47="","",Q47+R47)</f>
        <v>0</v>
      </c>
      <c r="M47" s="1838">
        <f t="shared" ref="M47" si="73">IF(C47="","",COUNTIF(D47:J47,"休"))</f>
        <v>0</v>
      </c>
      <c r="N47" s="1839">
        <f>IF(K47&lt;1,"対象外",IF(C47="","",IFERROR(ROUND(M47/K47,3),"")))</f>
        <v>0</v>
      </c>
      <c r="O47" s="4389"/>
      <c r="P47" s="1617" t="str">
        <f>IF(1&gt;P32,"対象外",IF(O34&gt;=0.285,"OK","NG"))</f>
        <v>NG</v>
      </c>
      <c r="Q47" s="1617">
        <f t="shared" si="13"/>
        <v>0</v>
      </c>
      <c r="R47" s="1617">
        <f t="shared" si="14"/>
        <v>0</v>
      </c>
      <c r="S47" s="1613"/>
      <c r="T47" s="1835" t="s">
        <v>2395</v>
      </c>
      <c r="U47" s="1647"/>
      <c r="V47" s="1648"/>
      <c r="W47" s="1648"/>
      <c r="X47" s="1648"/>
      <c r="Y47" s="1648"/>
      <c r="Z47" s="1648"/>
      <c r="AA47" s="1836"/>
      <c r="AB47" s="1647">
        <f>IF(T47="","",COUNT($U$32:$AA$32)-AC47)</f>
        <v>7</v>
      </c>
      <c r="AC47" s="1838">
        <f>IF(T47="","",AH47+AI47)</f>
        <v>0</v>
      </c>
      <c r="AD47" s="1838">
        <f t="shared" ref="AD47" si="74">IF(T47="","",COUNTIF(U47:AA47,"休"))</f>
        <v>0</v>
      </c>
      <c r="AE47" s="1839">
        <f>IF(AB47&lt;1,"対象外",IF(T47="","",IFERROR(ROUND(AD47/AB47,3),"")))</f>
        <v>0</v>
      </c>
      <c r="AF47" s="4389"/>
      <c r="AG47" s="1617" t="str">
        <f>IF(1&gt;AG32,"対象外",IF(AF34&gt;=0.285,"OK","NG"))</f>
        <v>NG</v>
      </c>
      <c r="AH47" s="1834">
        <f t="shared" si="16"/>
        <v>0</v>
      </c>
      <c r="AI47" s="1834">
        <f t="shared" si="17"/>
        <v>0</v>
      </c>
      <c r="AL47" s="1835" t="s">
        <v>2395</v>
      </c>
      <c r="AM47" s="1647"/>
      <c r="AN47" s="1648"/>
      <c r="AO47" s="1648"/>
      <c r="AP47" s="1648"/>
      <c r="AQ47" s="1648"/>
      <c r="AR47" s="1648"/>
      <c r="AS47" s="1836"/>
      <c r="AT47" s="1647">
        <f>IF(AL47="","",COUNT($AM$32:$AS$32)-AU47)</f>
        <v>7</v>
      </c>
      <c r="AU47" s="1838">
        <f>IF(AL47="","",AZ47+BA47)</f>
        <v>0</v>
      </c>
      <c r="AV47" s="1838">
        <f t="shared" ref="AV47" si="75">IF(AL47="","",COUNTIF(AM47:AS47,"休"))</f>
        <v>0</v>
      </c>
      <c r="AW47" s="1839">
        <f>IF(AT47&lt;7,"対象外",IF(AL47="","",IFERROR(ROUND(AV47/AT47,3),"")))</f>
        <v>0</v>
      </c>
      <c r="AX47" s="4389"/>
      <c r="AY47" s="1617" t="str">
        <f>IF(1&gt;AY32,"対象外",IF(AX34&gt;=0.285,"OK","NG"))</f>
        <v>NG</v>
      </c>
      <c r="AZ47" s="1821">
        <f t="shared" si="19"/>
        <v>0</v>
      </c>
      <c r="BA47" s="1821">
        <f t="shared" si="20"/>
        <v>0</v>
      </c>
      <c r="BC47" s="1835" t="s">
        <v>2395</v>
      </c>
      <c r="BD47" s="1647"/>
      <c r="BE47" s="1648"/>
      <c r="BF47" s="1648"/>
      <c r="BG47" s="1648"/>
      <c r="BH47" s="1648"/>
      <c r="BI47" s="1648"/>
      <c r="BJ47" s="1836"/>
      <c r="BK47" s="1647">
        <f>IF(BC47="","",COUNT($BD$32:$BJ$32)-BL47)</f>
        <v>7</v>
      </c>
      <c r="BL47" s="1838">
        <f>IF(BC47="","",BQ47+BR47)</f>
        <v>0</v>
      </c>
      <c r="BM47" s="1838">
        <f t="shared" ref="BM47" si="76">IF(BC47="","",COUNTIF(BD47:BJ47,"休"))</f>
        <v>0</v>
      </c>
      <c r="BN47" s="1839">
        <f>IF(BK47&lt;7,"対象外",IF(BC47="","",IFERROR(ROUND(BM47/BK47,3),"")))</f>
        <v>0</v>
      </c>
      <c r="BO47" s="4389"/>
      <c r="BP47" s="1617" t="str">
        <f>IF(1&gt;BP32,"対象外",IF(BO34&gt;=0.285,"OK","NG"))</f>
        <v>NG</v>
      </c>
      <c r="BQ47" s="1821">
        <f t="shared" si="22"/>
        <v>0</v>
      </c>
      <c r="BR47" s="1821">
        <f t="shared" si="23"/>
        <v>0</v>
      </c>
      <c r="BU47" s="1835" t="s">
        <v>2395</v>
      </c>
      <c r="BV47" s="1647"/>
      <c r="BW47" s="1648"/>
      <c r="BX47" s="1648"/>
      <c r="BY47" s="1648"/>
      <c r="BZ47" s="1648"/>
      <c r="CA47" s="1648"/>
      <c r="CB47" s="1836"/>
      <c r="CC47" s="1647">
        <f>IF(BU47="","",COUNT($BV$32:$CB$32)-CD47)</f>
        <v>7</v>
      </c>
      <c r="CD47" s="1838">
        <f>IF(BU47="","",CI47+CJ47)</f>
        <v>0</v>
      </c>
      <c r="CE47" s="1838">
        <f t="shared" ref="CE47" si="77">IF(BU47="","",COUNTIF(BV47:CB47,"休"))</f>
        <v>0</v>
      </c>
      <c r="CF47" s="1839">
        <f>IF(CC47&lt;7,"対象外",IF(BU47="","",IFERROR(ROUND(CE47/CC47,3),"")))</f>
        <v>0</v>
      </c>
      <c r="CG47" s="4389"/>
      <c r="CH47" s="1617" t="str">
        <f>IF(1&gt;CH32,"対象外",IF(CG34&gt;=0.285,"OK","NG"))</f>
        <v>NG</v>
      </c>
      <c r="CI47" s="1821">
        <f t="shared" si="25"/>
        <v>0</v>
      </c>
      <c r="CJ47" s="1821">
        <f t="shared" si="26"/>
        <v>0</v>
      </c>
      <c r="CK47" s="1613"/>
      <c r="CL47" s="1835" t="s">
        <v>2395</v>
      </c>
      <c r="CM47" s="1647"/>
      <c r="CN47" s="1648"/>
      <c r="CO47" s="1648"/>
      <c r="CP47" s="1648"/>
      <c r="CQ47" s="1648"/>
      <c r="CR47" s="1648"/>
      <c r="CS47" s="1836"/>
      <c r="CT47" s="1647">
        <f>IF(CL47="","",COUNT($CM$32:$CS$32)-CU47)</f>
        <v>0</v>
      </c>
      <c r="CU47" s="1838">
        <f>IF(CL47="","",CZ47+DA47)</f>
        <v>0</v>
      </c>
      <c r="CV47" s="1838">
        <f t="shared" ref="CV47" si="78">IF(CL47="","",COUNTIF(CM47:CS47,"休"))</f>
        <v>0</v>
      </c>
      <c r="CW47" s="1839" t="str">
        <f>IF(CT47&lt;7,"対象外",IF(CL47="","",IFERROR(ROUND(CV47/CT47,3),"")))</f>
        <v>対象外</v>
      </c>
      <c r="CX47" s="4389"/>
      <c r="CY47" s="1617" t="str">
        <f>IF(1&gt;CY32,"対象外",IF(CX34&gt;=0.285,"OK","NG"))</f>
        <v>対象外</v>
      </c>
      <c r="CZ47" s="1818">
        <f t="shared" si="28"/>
        <v>0</v>
      </c>
      <c r="DA47" s="1818">
        <f t="shared" si="29"/>
        <v>0</v>
      </c>
    </row>
    <row r="48" spans="1:105" ht="14.25" customHeight="1">
      <c r="A48" s="1613"/>
      <c r="B48" s="1613"/>
      <c r="C48" s="1617"/>
      <c r="D48" s="1617"/>
      <c r="E48" s="1617"/>
      <c r="F48" s="1617"/>
      <c r="G48" s="1617"/>
      <c r="H48" s="1617"/>
      <c r="I48" s="1651"/>
      <c r="J48" s="1617"/>
      <c r="K48" s="1613"/>
      <c r="L48" s="1613"/>
      <c r="M48" s="1613"/>
      <c r="N48" s="1613"/>
      <c r="O48" s="1613"/>
      <c r="P48" s="1617"/>
      <c r="Q48" s="1617" t="str">
        <f t="shared" si="13"/>
        <v/>
      </c>
      <c r="R48" s="1617" t="str">
        <f t="shared" si="14"/>
        <v/>
      </c>
      <c r="S48" s="1613"/>
      <c r="T48" s="1617"/>
      <c r="U48" s="1617"/>
      <c r="V48" s="1617"/>
      <c r="W48" s="1617"/>
      <c r="X48" s="1617"/>
      <c r="Y48" s="1617"/>
      <c r="Z48" s="1651"/>
      <c r="AA48" s="1617"/>
      <c r="AB48" s="1613"/>
      <c r="AC48" s="1613"/>
      <c r="AD48" s="1613"/>
      <c r="AE48" s="1613"/>
      <c r="AF48" s="1613"/>
      <c r="AG48" s="1613"/>
      <c r="AH48" s="1834" t="str">
        <f t="shared" si="16"/>
        <v/>
      </c>
      <c r="AI48" s="1834" t="str">
        <f t="shared" si="17"/>
        <v/>
      </c>
      <c r="AL48" s="1617"/>
      <c r="AM48" s="1617"/>
      <c r="AN48" s="1617"/>
      <c r="AO48" s="1617"/>
      <c r="AP48" s="1617"/>
      <c r="AQ48" s="1617"/>
      <c r="AR48" s="1651"/>
      <c r="AS48" s="1617"/>
      <c r="AT48" s="1613"/>
      <c r="AU48" s="1613"/>
      <c r="AV48" s="1613"/>
      <c r="AW48" s="1613"/>
      <c r="AX48" s="1613"/>
      <c r="AY48" s="1619"/>
      <c r="AZ48" s="1821" t="str">
        <f t="shared" si="19"/>
        <v/>
      </c>
      <c r="BA48" s="1821" t="str">
        <f t="shared" si="20"/>
        <v/>
      </c>
      <c r="BC48" s="1617"/>
      <c r="BD48" s="1617"/>
      <c r="BE48" s="1617"/>
      <c r="BF48" s="1617"/>
      <c r="BG48" s="1617"/>
      <c r="BH48" s="1617"/>
      <c r="BI48" s="1651"/>
      <c r="BJ48" s="1617"/>
      <c r="BK48" s="1613"/>
      <c r="BL48" s="1613"/>
      <c r="BM48" s="1613"/>
      <c r="BN48" s="1613"/>
      <c r="BO48" s="1613"/>
      <c r="BQ48" s="1821" t="str">
        <f t="shared" si="22"/>
        <v/>
      </c>
      <c r="BR48" s="1821" t="str">
        <f t="shared" si="23"/>
        <v/>
      </c>
      <c r="BU48" s="1617"/>
      <c r="BV48" s="1617"/>
      <c r="BW48" s="1617"/>
      <c r="BX48" s="1617"/>
      <c r="BY48" s="1617"/>
      <c r="BZ48" s="1617"/>
      <c r="CA48" s="1651"/>
      <c r="CB48" s="1617"/>
      <c r="CC48" s="1613"/>
      <c r="CD48" s="1613"/>
      <c r="CE48" s="1613"/>
      <c r="CF48" s="1613"/>
      <c r="CG48" s="1613"/>
      <c r="CH48" s="1619"/>
      <c r="CI48" s="1821" t="str">
        <f t="shared" si="25"/>
        <v/>
      </c>
      <c r="CJ48" s="1821" t="str">
        <f t="shared" si="26"/>
        <v/>
      </c>
      <c r="CK48" s="1613"/>
      <c r="CL48" s="1617"/>
      <c r="CM48" s="1617"/>
      <c r="CN48" s="1617"/>
      <c r="CO48" s="1617"/>
      <c r="CP48" s="1617"/>
      <c r="CQ48" s="1617"/>
      <c r="CR48" s="1651"/>
      <c r="CS48" s="1617"/>
      <c r="CT48" s="1613"/>
      <c r="CU48" s="1613"/>
      <c r="CZ48" s="1818" t="str">
        <f t="shared" si="28"/>
        <v/>
      </c>
      <c r="DA48" s="1818" t="str">
        <f t="shared" si="29"/>
        <v/>
      </c>
    </row>
    <row r="49" spans="1:105" ht="14.25" hidden="1" customHeight="1">
      <c r="A49" s="1613"/>
      <c r="B49" s="1613"/>
      <c r="C49" s="1613"/>
      <c r="D49" s="1613"/>
      <c r="E49" s="1613"/>
      <c r="F49" s="1613"/>
      <c r="G49" s="1613"/>
      <c r="H49" s="1613"/>
      <c r="I49" s="1613"/>
      <c r="J49" s="1613"/>
      <c r="K49" s="1613"/>
      <c r="L49" s="1613"/>
      <c r="M49" s="1613"/>
      <c r="N49" s="1613"/>
      <c r="O49" s="1613"/>
      <c r="P49" s="1617"/>
      <c r="Q49" s="1617" t="str">
        <f t="shared" si="13"/>
        <v/>
      </c>
      <c r="R49" s="1617" t="str">
        <f t="shared" si="14"/>
        <v/>
      </c>
      <c r="S49" s="1613"/>
      <c r="T49" s="1613"/>
      <c r="U49" s="1613"/>
      <c r="V49" s="1613"/>
      <c r="W49" s="1613"/>
      <c r="X49" s="1613"/>
      <c r="Y49" s="1613"/>
      <c r="Z49" s="1613"/>
      <c r="AA49" s="1613"/>
      <c r="AB49" s="1613"/>
      <c r="AC49" s="1613"/>
      <c r="AD49" s="1613"/>
      <c r="AE49" s="1613"/>
      <c r="AF49" s="1613"/>
      <c r="AG49" s="1613"/>
      <c r="AH49" s="1834" t="str">
        <f t="shared" si="16"/>
        <v/>
      </c>
      <c r="AI49" s="1834" t="str">
        <f t="shared" si="17"/>
        <v/>
      </c>
      <c r="AZ49" s="1821" t="str">
        <f t="shared" si="19"/>
        <v/>
      </c>
      <c r="BA49" s="1821" t="str">
        <f t="shared" si="20"/>
        <v/>
      </c>
      <c r="BQ49" s="1821" t="str">
        <f t="shared" si="22"/>
        <v/>
      </c>
      <c r="BR49" s="1821" t="str">
        <f t="shared" si="23"/>
        <v/>
      </c>
      <c r="CI49" s="1821" t="str">
        <f t="shared" si="25"/>
        <v/>
      </c>
      <c r="CJ49" s="1821" t="str">
        <f t="shared" si="26"/>
        <v/>
      </c>
      <c r="CZ49" s="1818" t="str">
        <f t="shared" si="28"/>
        <v/>
      </c>
      <c r="DA49" s="1818" t="str">
        <f t="shared" si="29"/>
        <v/>
      </c>
    </row>
    <row r="50" spans="1:105" ht="14.25" hidden="1" customHeight="1">
      <c r="A50" s="1613"/>
      <c r="B50" s="1613"/>
      <c r="C50" s="1613"/>
      <c r="D50" s="1628">
        <f>YEAR(J30+1)</f>
        <v>2026</v>
      </c>
      <c r="E50" s="1628">
        <f>MONTH(J30+1)</f>
        <v>4</v>
      </c>
      <c r="F50" s="1628">
        <f>DAY(J30+1)</f>
        <v>13</v>
      </c>
      <c r="G50" s="1628"/>
      <c r="H50" s="1628"/>
      <c r="I50" s="1628"/>
      <c r="J50" s="1628"/>
      <c r="K50" s="1613"/>
      <c r="L50" s="1613"/>
      <c r="M50" s="1613"/>
      <c r="N50" s="1613"/>
      <c r="O50" s="1613"/>
      <c r="P50" s="1617"/>
      <c r="Q50" s="1617" t="str">
        <f t="shared" si="13"/>
        <v/>
      </c>
      <c r="R50" s="1617" t="str">
        <f t="shared" si="14"/>
        <v/>
      </c>
      <c r="S50" s="1613"/>
      <c r="T50" s="1613"/>
      <c r="U50" s="1628">
        <f>YEAR(AA30+1)</f>
        <v>2026</v>
      </c>
      <c r="V50" s="1628">
        <f>MONTH(AA30+1)</f>
        <v>5</v>
      </c>
      <c r="W50" s="1628">
        <f>DAY(AA30+1)</f>
        <v>25</v>
      </c>
      <c r="X50" s="1628"/>
      <c r="Y50" s="1628"/>
      <c r="Z50" s="1628"/>
      <c r="AA50" s="1628"/>
      <c r="AB50" s="1613"/>
      <c r="AC50" s="1613"/>
      <c r="AD50" s="1613"/>
      <c r="AE50" s="1613"/>
      <c r="AF50" s="1613"/>
      <c r="AG50" s="1613"/>
      <c r="AH50" s="1834" t="str">
        <f t="shared" si="16"/>
        <v/>
      </c>
      <c r="AI50" s="1834" t="str">
        <f t="shared" si="17"/>
        <v/>
      </c>
      <c r="AL50" s="1613"/>
      <c r="AM50" s="1628">
        <f>YEAR(AS30+1)</f>
        <v>2026</v>
      </c>
      <c r="AN50" s="1628">
        <f>MONTH(AS30+1)</f>
        <v>7</v>
      </c>
      <c r="AO50" s="1628">
        <f>DAY(AS30+1)</f>
        <v>6</v>
      </c>
      <c r="AP50" s="1628"/>
      <c r="AQ50" s="1628"/>
      <c r="AR50" s="1628"/>
      <c r="AS50" s="1628"/>
      <c r="AT50" s="1613"/>
      <c r="AU50" s="1613"/>
      <c r="AV50" s="1613"/>
      <c r="AW50" s="1613"/>
      <c r="AX50" s="1613"/>
      <c r="AY50" s="1613"/>
      <c r="AZ50" s="1821" t="str">
        <f t="shared" si="19"/>
        <v/>
      </c>
      <c r="BA50" s="1821" t="str">
        <f t="shared" si="20"/>
        <v/>
      </c>
      <c r="BC50" s="1613"/>
      <c r="BD50" s="1628">
        <f>YEAR(BJ30+1)</f>
        <v>2026</v>
      </c>
      <c r="BE50" s="1628">
        <f>MONTH(BJ30+1)</f>
        <v>8</v>
      </c>
      <c r="BF50" s="1628">
        <f>DAY(BJ30+1)</f>
        <v>17</v>
      </c>
      <c r="BG50" s="1628"/>
      <c r="BH50" s="1628"/>
      <c r="BI50" s="1628"/>
      <c r="BJ50" s="1628"/>
      <c r="BK50" s="1613"/>
      <c r="BL50" s="1613"/>
      <c r="BM50" s="1613"/>
      <c r="BN50" s="1613"/>
      <c r="BO50" s="1613"/>
      <c r="BP50" s="1613"/>
      <c r="BQ50" s="1821" t="str">
        <f t="shared" si="22"/>
        <v/>
      </c>
      <c r="BR50" s="1821" t="str">
        <f t="shared" si="23"/>
        <v/>
      </c>
      <c r="BU50" s="1613"/>
      <c r="BV50" s="1628">
        <f>YEAR(CB30+1)</f>
        <v>2026</v>
      </c>
      <c r="BW50" s="1628">
        <f>MONTH(CB30+1)</f>
        <v>9</v>
      </c>
      <c r="BX50" s="1628">
        <f>DAY(CB30+1)</f>
        <v>28</v>
      </c>
      <c r="BY50" s="1628"/>
      <c r="BZ50" s="1628"/>
      <c r="CA50" s="1628"/>
      <c r="CB50" s="1628"/>
      <c r="CC50" s="1613"/>
      <c r="CD50" s="1613"/>
      <c r="CE50" s="1613"/>
      <c r="CF50" s="1613"/>
      <c r="CG50" s="1613"/>
      <c r="CH50" s="1613"/>
      <c r="CI50" s="1821" t="str">
        <f t="shared" si="25"/>
        <v/>
      </c>
      <c r="CJ50" s="1821" t="str">
        <f t="shared" si="26"/>
        <v/>
      </c>
      <c r="CK50" s="1613"/>
      <c r="CL50" s="1613"/>
      <c r="CM50" s="1628">
        <f>YEAR(CS30+1)</f>
        <v>2026</v>
      </c>
      <c r="CN50" s="1628">
        <f>MONTH(CS30+1)</f>
        <v>11</v>
      </c>
      <c r="CO50" s="1628">
        <f>DAY(CS30+1)</f>
        <v>9</v>
      </c>
      <c r="CP50" s="1628"/>
      <c r="CQ50" s="1628"/>
      <c r="CR50" s="1628"/>
      <c r="CS50" s="1628"/>
      <c r="CT50" s="1613"/>
      <c r="CU50" s="1613"/>
      <c r="CZ50" s="1818" t="str">
        <f t="shared" si="28"/>
        <v/>
      </c>
      <c r="DA50" s="1818" t="str">
        <f t="shared" si="29"/>
        <v/>
      </c>
    </row>
    <row r="51" spans="1:105" ht="14.25" hidden="1" customHeight="1">
      <c r="A51" s="1613"/>
      <c r="B51" s="1613"/>
      <c r="C51" s="1613"/>
      <c r="D51" s="1629">
        <f>J30+1</f>
        <v>46125</v>
      </c>
      <c r="E51" s="1629">
        <f>D51+1</f>
        <v>46126</v>
      </c>
      <c r="F51" s="1629">
        <f t="shared" ref="F51:J51" si="79">E51+1</f>
        <v>46127</v>
      </c>
      <c r="G51" s="1629">
        <f t="shared" si="79"/>
        <v>46128</v>
      </c>
      <c r="H51" s="1629">
        <f t="shared" si="79"/>
        <v>46129</v>
      </c>
      <c r="I51" s="1629">
        <f t="shared" si="79"/>
        <v>46130</v>
      </c>
      <c r="J51" s="1629">
        <f t="shared" si="79"/>
        <v>46131</v>
      </c>
      <c r="K51" s="1613"/>
      <c r="L51" s="1613"/>
      <c r="M51" s="1613"/>
      <c r="N51" s="1613"/>
      <c r="O51" s="1613"/>
      <c r="P51" s="1617"/>
      <c r="Q51" s="1617" t="str">
        <f t="shared" si="13"/>
        <v/>
      </c>
      <c r="R51" s="1617" t="str">
        <f t="shared" si="14"/>
        <v/>
      </c>
      <c r="S51" s="1613"/>
      <c r="T51" s="1613"/>
      <c r="U51" s="1629">
        <f>AA30+1</f>
        <v>46167</v>
      </c>
      <c r="V51" s="1629">
        <f t="shared" ref="V51:AA51" si="80">U51+1</f>
        <v>46168</v>
      </c>
      <c r="W51" s="1629">
        <f t="shared" si="80"/>
        <v>46169</v>
      </c>
      <c r="X51" s="1629">
        <f t="shared" si="80"/>
        <v>46170</v>
      </c>
      <c r="Y51" s="1629">
        <f t="shared" si="80"/>
        <v>46171</v>
      </c>
      <c r="Z51" s="1629">
        <f t="shared" si="80"/>
        <v>46172</v>
      </c>
      <c r="AA51" s="1629">
        <f t="shared" si="80"/>
        <v>46173</v>
      </c>
      <c r="AB51" s="1613"/>
      <c r="AC51" s="1613"/>
      <c r="AD51" s="1613"/>
      <c r="AE51" s="1613"/>
      <c r="AF51" s="1613"/>
      <c r="AG51" s="1613"/>
      <c r="AH51" s="1834" t="str">
        <f t="shared" si="16"/>
        <v/>
      </c>
      <c r="AI51" s="1834" t="str">
        <f t="shared" si="17"/>
        <v/>
      </c>
      <c r="AL51" s="1613"/>
      <c r="AM51" s="1629">
        <f>AS30+1</f>
        <v>46209</v>
      </c>
      <c r="AN51" s="1629">
        <f t="shared" ref="AN51:AS51" si="81">AM51+1</f>
        <v>46210</v>
      </c>
      <c r="AO51" s="1629">
        <f t="shared" si="81"/>
        <v>46211</v>
      </c>
      <c r="AP51" s="1629">
        <f t="shared" si="81"/>
        <v>46212</v>
      </c>
      <c r="AQ51" s="1629">
        <f t="shared" si="81"/>
        <v>46213</v>
      </c>
      <c r="AR51" s="1629">
        <f t="shared" si="81"/>
        <v>46214</v>
      </c>
      <c r="AS51" s="1629">
        <f t="shared" si="81"/>
        <v>46215</v>
      </c>
      <c r="AT51" s="1613"/>
      <c r="AU51" s="1613"/>
      <c r="AV51" s="1613"/>
      <c r="AW51" s="1613"/>
      <c r="AX51" s="1613"/>
      <c r="AY51" s="1613"/>
      <c r="AZ51" s="1821" t="str">
        <f t="shared" si="19"/>
        <v/>
      </c>
      <c r="BA51" s="1821" t="str">
        <f t="shared" si="20"/>
        <v/>
      </c>
      <c r="BC51" s="1613"/>
      <c r="BD51" s="1629">
        <f>BJ30+1</f>
        <v>46251</v>
      </c>
      <c r="BE51" s="1629">
        <f t="shared" ref="BE51:BJ51" si="82">BD51+1</f>
        <v>46252</v>
      </c>
      <c r="BF51" s="1629">
        <f t="shared" si="82"/>
        <v>46253</v>
      </c>
      <c r="BG51" s="1629">
        <f t="shared" si="82"/>
        <v>46254</v>
      </c>
      <c r="BH51" s="1629">
        <f t="shared" si="82"/>
        <v>46255</v>
      </c>
      <c r="BI51" s="1629">
        <f t="shared" si="82"/>
        <v>46256</v>
      </c>
      <c r="BJ51" s="1629">
        <f t="shared" si="82"/>
        <v>46257</v>
      </c>
      <c r="BK51" s="1613"/>
      <c r="BL51" s="1613"/>
      <c r="BM51" s="1613"/>
      <c r="BN51" s="1613"/>
      <c r="BO51" s="1613"/>
      <c r="BP51" s="1613"/>
      <c r="BQ51" s="1821" t="str">
        <f t="shared" si="22"/>
        <v/>
      </c>
      <c r="BR51" s="1821" t="str">
        <f t="shared" si="23"/>
        <v/>
      </c>
      <c r="BU51" s="1613"/>
      <c r="BV51" s="1629">
        <f>CB30+1</f>
        <v>46293</v>
      </c>
      <c r="BW51" s="1629">
        <f t="shared" ref="BW51:CB51" si="83">BV51+1</f>
        <v>46294</v>
      </c>
      <c r="BX51" s="1629">
        <f t="shared" si="83"/>
        <v>46295</v>
      </c>
      <c r="BY51" s="1629">
        <f t="shared" si="83"/>
        <v>46296</v>
      </c>
      <c r="BZ51" s="1629">
        <f t="shared" si="83"/>
        <v>46297</v>
      </c>
      <c r="CA51" s="1629">
        <f t="shared" si="83"/>
        <v>46298</v>
      </c>
      <c r="CB51" s="1629">
        <f t="shared" si="83"/>
        <v>46299</v>
      </c>
      <c r="CC51" s="1613"/>
      <c r="CD51" s="1613"/>
      <c r="CE51" s="1613"/>
      <c r="CF51" s="1613"/>
      <c r="CG51" s="1613"/>
      <c r="CH51" s="1613"/>
      <c r="CI51" s="1821" t="str">
        <f t="shared" si="25"/>
        <v/>
      </c>
      <c r="CJ51" s="1821" t="str">
        <f t="shared" si="26"/>
        <v/>
      </c>
      <c r="CK51" s="1613"/>
      <c r="CL51" s="1613"/>
      <c r="CM51" s="1629">
        <f>CS30+1</f>
        <v>46335</v>
      </c>
      <c r="CN51" s="1629">
        <f t="shared" ref="CN51:CS51" si="84">CM51+1</f>
        <v>46336</v>
      </c>
      <c r="CO51" s="1629">
        <f t="shared" si="84"/>
        <v>46337</v>
      </c>
      <c r="CP51" s="1629">
        <f t="shared" si="84"/>
        <v>46338</v>
      </c>
      <c r="CQ51" s="1629">
        <f t="shared" si="84"/>
        <v>46339</v>
      </c>
      <c r="CR51" s="1629">
        <f t="shared" si="84"/>
        <v>46340</v>
      </c>
      <c r="CS51" s="1629">
        <f t="shared" si="84"/>
        <v>46341</v>
      </c>
      <c r="CT51" s="1613"/>
      <c r="CU51" s="1613"/>
      <c r="CZ51" s="1818" t="str">
        <f t="shared" si="28"/>
        <v/>
      </c>
      <c r="DA51" s="1818" t="str">
        <f t="shared" si="29"/>
        <v/>
      </c>
    </row>
    <row r="52" spans="1:105" ht="14.25" customHeight="1">
      <c r="A52" s="1613"/>
      <c r="B52" s="1613"/>
      <c r="C52" s="1630" t="s">
        <v>2266</v>
      </c>
      <c r="D52" s="1631">
        <f>DATE($D50,$E50,1)</f>
        <v>46113</v>
      </c>
      <c r="E52" s="1632"/>
      <c r="F52" s="1632"/>
      <c r="G52" s="1632"/>
      <c r="H52" s="1632"/>
      <c r="I52" s="1632"/>
      <c r="J52" s="1632"/>
      <c r="K52" s="4392" t="s">
        <v>2304</v>
      </c>
      <c r="L52" s="4394" t="s">
        <v>2392</v>
      </c>
      <c r="M52" s="4396" t="s">
        <v>2393</v>
      </c>
      <c r="N52" s="4396" t="s">
        <v>2284</v>
      </c>
      <c r="O52" s="4390" t="s">
        <v>2394</v>
      </c>
      <c r="P52" s="1617"/>
      <c r="Q52" s="1617">
        <f t="shared" si="13"/>
        <v>0</v>
      </c>
      <c r="R52" s="1617">
        <f t="shared" si="14"/>
        <v>0</v>
      </c>
      <c r="S52" s="1613"/>
      <c r="T52" s="1630" t="s">
        <v>2266</v>
      </c>
      <c r="U52" s="1631">
        <f>DATE($U50,$V50,1)</f>
        <v>46143</v>
      </c>
      <c r="V52" s="1632"/>
      <c r="W52" s="1632"/>
      <c r="X52" s="1632"/>
      <c r="Y52" s="1632"/>
      <c r="Z52" s="1632"/>
      <c r="AA52" s="1632"/>
      <c r="AB52" s="4392" t="s">
        <v>2304</v>
      </c>
      <c r="AC52" s="4394" t="s">
        <v>2392</v>
      </c>
      <c r="AD52" s="4396" t="s">
        <v>2393</v>
      </c>
      <c r="AE52" s="4396" t="s">
        <v>2284</v>
      </c>
      <c r="AF52" s="4390" t="s">
        <v>2394</v>
      </c>
      <c r="AG52" s="1617"/>
      <c r="AH52" s="1834">
        <f t="shared" si="16"/>
        <v>0</v>
      </c>
      <c r="AI52" s="1834">
        <f t="shared" si="17"/>
        <v>0</v>
      </c>
      <c r="AL52" s="1630" t="s">
        <v>2266</v>
      </c>
      <c r="AM52" s="1631">
        <f>DATE($AM50,$AN50,1)</f>
        <v>46204</v>
      </c>
      <c r="AN52" s="1632"/>
      <c r="AO52" s="1632"/>
      <c r="AP52" s="1632"/>
      <c r="AQ52" s="1632"/>
      <c r="AR52" s="1632"/>
      <c r="AS52" s="1632"/>
      <c r="AT52" s="4392" t="s">
        <v>2304</v>
      </c>
      <c r="AU52" s="4394" t="s">
        <v>2392</v>
      </c>
      <c r="AV52" s="4396" t="s">
        <v>2393</v>
      </c>
      <c r="AW52" s="4396" t="s">
        <v>2284</v>
      </c>
      <c r="AX52" s="4390" t="s">
        <v>2394</v>
      </c>
      <c r="AY52" s="1617"/>
      <c r="AZ52" s="1821">
        <f t="shared" si="19"/>
        <v>0</v>
      </c>
      <c r="BA52" s="1821">
        <f t="shared" si="20"/>
        <v>0</v>
      </c>
      <c r="BC52" s="1630" t="s">
        <v>2266</v>
      </c>
      <c r="BD52" s="1631">
        <f>DATE($BD50,$BE50,1)</f>
        <v>46235</v>
      </c>
      <c r="BE52" s="1632"/>
      <c r="BF52" s="1632"/>
      <c r="BG52" s="1632"/>
      <c r="BH52" s="1632"/>
      <c r="BI52" s="1632"/>
      <c r="BJ52" s="1632"/>
      <c r="BK52" s="4392" t="s">
        <v>2304</v>
      </c>
      <c r="BL52" s="4394" t="s">
        <v>2392</v>
      </c>
      <c r="BM52" s="4396" t="s">
        <v>2393</v>
      </c>
      <c r="BN52" s="4396" t="s">
        <v>2284</v>
      </c>
      <c r="BO52" s="4390" t="s">
        <v>2394</v>
      </c>
      <c r="BP52" s="1617"/>
      <c r="BQ52" s="1821">
        <f t="shared" si="22"/>
        <v>0</v>
      </c>
      <c r="BR52" s="1821">
        <f t="shared" si="23"/>
        <v>0</v>
      </c>
      <c r="BU52" s="1630" t="s">
        <v>2266</v>
      </c>
      <c r="BV52" s="1631">
        <f>DATE($BV50,$BW50,1)</f>
        <v>46266</v>
      </c>
      <c r="BW52" s="1632"/>
      <c r="BX52" s="1632"/>
      <c r="BY52" s="1632"/>
      <c r="BZ52" s="1632"/>
      <c r="CA52" s="1632"/>
      <c r="CB52" s="1632"/>
      <c r="CC52" s="4392" t="s">
        <v>2304</v>
      </c>
      <c r="CD52" s="4394" t="s">
        <v>2392</v>
      </c>
      <c r="CE52" s="4396" t="s">
        <v>2393</v>
      </c>
      <c r="CF52" s="4396" t="s">
        <v>2284</v>
      </c>
      <c r="CG52" s="4390" t="s">
        <v>2394</v>
      </c>
      <c r="CH52" s="1617"/>
      <c r="CI52" s="1821">
        <f t="shared" si="25"/>
        <v>0</v>
      </c>
      <c r="CJ52" s="1821">
        <f t="shared" si="26"/>
        <v>0</v>
      </c>
      <c r="CK52" s="1625"/>
      <c r="CL52" s="1630" t="s">
        <v>2266</v>
      </c>
      <c r="CM52" s="1631">
        <f>DATE($CM50,$CN50,1)</f>
        <v>46327</v>
      </c>
      <c r="CN52" s="1632"/>
      <c r="CO52" s="1632"/>
      <c r="CP52" s="1632"/>
      <c r="CQ52" s="1632"/>
      <c r="CR52" s="1632"/>
      <c r="CS52" s="1632"/>
      <c r="CT52" s="4392" t="s">
        <v>2304</v>
      </c>
      <c r="CU52" s="4394" t="s">
        <v>2392</v>
      </c>
      <c r="CV52" s="4396" t="s">
        <v>2393</v>
      </c>
      <c r="CW52" s="4396" t="s">
        <v>2284</v>
      </c>
      <c r="CX52" s="4390" t="s">
        <v>2394</v>
      </c>
      <c r="CY52" s="1617"/>
      <c r="CZ52" s="1818">
        <f t="shared" si="28"/>
        <v>0</v>
      </c>
      <c r="DA52" s="1818">
        <f t="shared" si="29"/>
        <v>0</v>
      </c>
    </row>
    <row r="53" spans="1:105" ht="14.25" customHeight="1">
      <c r="A53" s="1613"/>
      <c r="B53" s="1613"/>
      <c r="C53" s="1634" t="s">
        <v>2385</v>
      </c>
      <c r="D53" s="1635">
        <f>IF(J30&lt;$H$5,J32+1,"")</f>
        <v>46125</v>
      </c>
      <c r="E53" s="1636">
        <f t="shared" ref="E53:J53" si="85">IF(D51&lt;$H$5,D53+1,"")</f>
        <v>46126</v>
      </c>
      <c r="F53" s="1636">
        <f t="shared" si="85"/>
        <v>46127</v>
      </c>
      <c r="G53" s="1636">
        <f t="shared" si="85"/>
        <v>46128</v>
      </c>
      <c r="H53" s="1636">
        <f t="shared" si="85"/>
        <v>46129</v>
      </c>
      <c r="I53" s="1636">
        <f t="shared" si="85"/>
        <v>46130</v>
      </c>
      <c r="J53" s="1636">
        <f t="shared" si="85"/>
        <v>46131</v>
      </c>
      <c r="K53" s="4393"/>
      <c r="L53" s="4395"/>
      <c r="M53" s="4275"/>
      <c r="N53" s="4275"/>
      <c r="O53" s="4391"/>
      <c r="P53" s="1849">
        <f>COUNT(D53:J53)</f>
        <v>7</v>
      </c>
      <c r="Q53" s="1617">
        <f t="shared" si="13"/>
        <v>0</v>
      </c>
      <c r="R53" s="1617">
        <f t="shared" si="14"/>
        <v>0</v>
      </c>
      <c r="S53" s="1613"/>
      <c r="T53" s="1634" t="s">
        <v>2385</v>
      </c>
      <c r="U53" s="1635">
        <f>IF(AA30&lt;$H$5,AA32+1,"")</f>
        <v>46167</v>
      </c>
      <c r="V53" s="1636">
        <f t="shared" ref="V53:AA53" si="86">IF(U51&lt;$H$5,U53+1,"")</f>
        <v>46168</v>
      </c>
      <c r="W53" s="1636">
        <f t="shared" si="86"/>
        <v>46169</v>
      </c>
      <c r="X53" s="1636">
        <f t="shared" si="86"/>
        <v>46170</v>
      </c>
      <c r="Y53" s="1636">
        <f t="shared" si="86"/>
        <v>46171</v>
      </c>
      <c r="Z53" s="1636">
        <f t="shared" si="86"/>
        <v>46172</v>
      </c>
      <c r="AA53" s="1636">
        <f t="shared" si="86"/>
        <v>46173</v>
      </c>
      <c r="AB53" s="4393"/>
      <c r="AC53" s="4395"/>
      <c r="AD53" s="4275"/>
      <c r="AE53" s="4275"/>
      <c r="AF53" s="4391"/>
      <c r="AG53" s="1621">
        <f>COUNT(U53:AA53)</f>
        <v>7</v>
      </c>
      <c r="AH53" s="1834">
        <f t="shared" si="16"/>
        <v>0</v>
      </c>
      <c r="AI53" s="1834">
        <f t="shared" si="17"/>
        <v>0</v>
      </c>
      <c r="AL53" s="1634" t="s">
        <v>2385</v>
      </c>
      <c r="AM53" s="1635">
        <f>IF(AS30&lt;$H$5,AS32+1,"")</f>
        <v>46209</v>
      </c>
      <c r="AN53" s="1636">
        <f t="shared" ref="AN53:AS53" si="87">IF(AM51&lt;$H$5,AM53+1,"")</f>
        <v>46210</v>
      </c>
      <c r="AO53" s="1636">
        <f t="shared" si="87"/>
        <v>46211</v>
      </c>
      <c r="AP53" s="1636">
        <f t="shared" si="87"/>
        <v>46212</v>
      </c>
      <c r="AQ53" s="1636">
        <f t="shared" si="87"/>
        <v>46213</v>
      </c>
      <c r="AR53" s="1636">
        <f t="shared" si="87"/>
        <v>46214</v>
      </c>
      <c r="AS53" s="1636">
        <f t="shared" si="87"/>
        <v>46215</v>
      </c>
      <c r="AT53" s="4393"/>
      <c r="AU53" s="4395"/>
      <c r="AV53" s="4275"/>
      <c r="AW53" s="4275"/>
      <c r="AX53" s="4391"/>
      <c r="AY53" s="1621">
        <f t="shared" ref="AY53" si="88">COUNT(AM53:AS53)</f>
        <v>7</v>
      </c>
      <c r="AZ53" s="1821">
        <f t="shared" si="19"/>
        <v>0</v>
      </c>
      <c r="BA53" s="1821">
        <f t="shared" si="20"/>
        <v>0</v>
      </c>
      <c r="BC53" s="1634" t="s">
        <v>2385</v>
      </c>
      <c r="BD53" s="1635">
        <f>IF(BJ30&lt;$H$5,BJ32+1,"")</f>
        <v>46251</v>
      </c>
      <c r="BE53" s="1636">
        <f t="shared" ref="BE53:BJ53" si="89">IF(BD51&lt;$H$5,BD53+1,"")</f>
        <v>46252</v>
      </c>
      <c r="BF53" s="1636">
        <f t="shared" si="89"/>
        <v>46253</v>
      </c>
      <c r="BG53" s="1636">
        <f t="shared" si="89"/>
        <v>46254</v>
      </c>
      <c r="BH53" s="1636">
        <f t="shared" si="89"/>
        <v>46255</v>
      </c>
      <c r="BI53" s="1636">
        <f t="shared" si="89"/>
        <v>46256</v>
      </c>
      <c r="BJ53" s="1636">
        <f t="shared" si="89"/>
        <v>46257</v>
      </c>
      <c r="BK53" s="4393"/>
      <c r="BL53" s="4395"/>
      <c r="BM53" s="4275"/>
      <c r="BN53" s="4275"/>
      <c r="BO53" s="4391"/>
      <c r="BP53" s="1621">
        <f>COUNT(BD53:BJ53)</f>
        <v>7</v>
      </c>
      <c r="BQ53" s="1821">
        <f t="shared" si="22"/>
        <v>0</v>
      </c>
      <c r="BR53" s="1821">
        <f t="shared" si="23"/>
        <v>0</v>
      </c>
      <c r="BU53" s="1634" t="s">
        <v>2385</v>
      </c>
      <c r="BV53" s="1635">
        <f>IF(CB30&lt;$H$5,CB32+1,"")</f>
        <v>46293</v>
      </c>
      <c r="BW53" s="1636">
        <f t="shared" ref="BW53:CB53" si="90">IF(BV51&lt;$H$5,BV53+1,"")</f>
        <v>46294</v>
      </c>
      <c r="BX53" s="1636">
        <f t="shared" si="90"/>
        <v>46295</v>
      </c>
      <c r="BY53" s="1636" t="str">
        <f t="shared" si="90"/>
        <v/>
      </c>
      <c r="BZ53" s="1636" t="str">
        <f t="shared" si="90"/>
        <v/>
      </c>
      <c r="CA53" s="1636" t="str">
        <f t="shared" si="90"/>
        <v/>
      </c>
      <c r="CB53" s="1636" t="str">
        <f t="shared" si="90"/>
        <v/>
      </c>
      <c r="CC53" s="4393"/>
      <c r="CD53" s="4395"/>
      <c r="CE53" s="4275"/>
      <c r="CF53" s="4275"/>
      <c r="CG53" s="4391"/>
      <c r="CH53" s="1621">
        <f t="shared" ref="CH53" si="91">COUNT(BV53:CB53)</f>
        <v>3</v>
      </c>
      <c r="CI53" s="1821">
        <f t="shared" si="25"/>
        <v>0</v>
      </c>
      <c r="CJ53" s="1821">
        <f t="shared" si="26"/>
        <v>0</v>
      </c>
      <c r="CK53" s="1613"/>
      <c r="CL53" s="1634" t="s">
        <v>2385</v>
      </c>
      <c r="CM53" s="1635" t="str">
        <f>IF(CS30&lt;$H$5,CS32+1,"")</f>
        <v/>
      </c>
      <c r="CN53" s="1636" t="str">
        <f t="shared" ref="CN53:CS53" si="92">IF(CM51&lt;$H$5,CM53+1,"")</f>
        <v/>
      </c>
      <c r="CO53" s="1636" t="str">
        <f t="shared" si="92"/>
        <v/>
      </c>
      <c r="CP53" s="1636" t="str">
        <f t="shared" si="92"/>
        <v/>
      </c>
      <c r="CQ53" s="1636" t="str">
        <f t="shared" si="92"/>
        <v/>
      </c>
      <c r="CR53" s="1636" t="str">
        <f t="shared" si="92"/>
        <v/>
      </c>
      <c r="CS53" s="1636" t="str">
        <f t="shared" si="92"/>
        <v/>
      </c>
      <c r="CT53" s="4393"/>
      <c r="CU53" s="4395"/>
      <c r="CV53" s="4275"/>
      <c r="CW53" s="4275"/>
      <c r="CX53" s="4391"/>
      <c r="CY53" s="1621">
        <f t="shared" ref="CY53" si="93">COUNT(CM53:CS53)</f>
        <v>0</v>
      </c>
      <c r="CZ53" s="1818">
        <f t="shared" si="28"/>
        <v>0</v>
      </c>
      <c r="DA53" s="1818">
        <f t="shared" si="29"/>
        <v>0</v>
      </c>
    </row>
    <row r="54" spans="1:105" ht="14.25" customHeight="1">
      <c r="A54" s="1613"/>
      <c r="B54" s="1613"/>
      <c r="C54" s="1634" t="s">
        <v>1060</v>
      </c>
      <c r="D54" s="1639" t="str">
        <f>IF(D53="","","月")</f>
        <v>月</v>
      </c>
      <c r="E54" s="1639" t="str">
        <f>IF(E53="","","火")</f>
        <v>火</v>
      </c>
      <c r="F54" s="1639" t="str">
        <f>IF(F53="","","水")</f>
        <v>水</v>
      </c>
      <c r="G54" s="1639" t="str">
        <f>IF(G53="","","木")</f>
        <v>木</v>
      </c>
      <c r="H54" s="1639" t="str">
        <f>IF(H53="","","金")</f>
        <v>金</v>
      </c>
      <c r="I54" s="1639" t="str">
        <f>IF(I53="","","土")</f>
        <v>土</v>
      </c>
      <c r="J54" s="1639" t="str">
        <f>IF(J53="","","日")</f>
        <v>日</v>
      </c>
      <c r="K54" s="4393"/>
      <c r="L54" s="4395"/>
      <c r="M54" s="4275"/>
      <c r="N54" s="4275"/>
      <c r="O54" s="4391"/>
      <c r="P54" s="1617"/>
      <c r="Q54" s="1617">
        <f t="shared" si="13"/>
        <v>0</v>
      </c>
      <c r="R54" s="1617">
        <f t="shared" si="14"/>
        <v>0</v>
      </c>
      <c r="S54" s="1613"/>
      <c r="T54" s="1634" t="s">
        <v>1060</v>
      </c>
      <c r="U54" s="1639" t="str">
        <f>IF(U53="","","月")</f>
        <v>月</v>
      </c>
      <c r="V54" s="1639" t="str">
        <f>IF(V53="","","火")</f>
        <v>火</v>
      </c>
      <c r="W54" s="1639" t="str">
        <f>IF(W53="","","水")</f>
        <v>水</v>
      </c>
      <c r="X54" s="1639" t="str">
        <f>IF(X53="","","木")</f>
        <v>木</v>
      </c>
      <c r="Y54" s="1639" t="str">
        <f>IF(Y53="","","金")</f>
        <v>金</v>
      </c>
      <c r="Z54" s="1639" t="str">
        <f>IF(Z53="","","土")</f>
        <v>土</v>
      </c>
      <c r="AA54" s="1639" t="str">
        <f>IF(AA53="","","日")</f>
        <v>日</v>
      </c>
      <c r="AB54" s="4393"/>
      <c r="AC54" s="4395"/>
      <c r="AD54" s="4275"/>
      <c r="AE54" s="4275"/>
      <c r="AF54" s="4391"/>
      <c r="AG54" s="1613"/>
      <c r="AH54" s="1834">
        <f t="shared" si="16"/>
        <v>0</v>
      </c>
      <c r="AI54" s="1834">
        <f t="shared" si="17"/>
        <v>0</v>
      </c>
      <c r="AL54" s="1634" t="s">
        <v>1060</v>
      </c>
      <c r="AM54" s="1639" t="str">
        <f>IF(AM53="","","月")</f>
        <v>月</v>
      </c>
      <c r="AN54" s="1639" t="str">
        <f>IF(AN53="","","火")</f>
        <v>火</v>
      </c>
      <c r="AO54" s="1639" t="str">
        <f>IF(AO53="","","水")</f>
        <v>水</v>
      </c>
      <c r="AP54" s="1639" t="str">
        <f>IF(AP53="","","木")</f>
        <v>木</v>
      </c>
      <c r="AQ54" s="1639" t="str">
        <f>IF(AQ53="","","金")</f>
        <v>金</v>
      </c>
      <c r="AR54" s="1639" t="str">
        <f>IF(AR53="","","土")</f>
        <v>土</v>
      </c>
      <c r="AS54" s="1639" t="str">
        <f>IF(AS53="","","日")</f>
        <v>日</v>
      </c>
      <c r="AT54" s="4393"/>
      <c r="AU54" s="4395"/>
      <c r="AV54" s="4275"/>
      <c r="AW54" s="4275"/>
      <c r="AX54" s="4391"/>
      <c r="AY54" s="1613"/>
      <c r="AZ54" s="1821">
        <f t="shared" si="19"/>
        <v>0</v>
      </c>
      <c r="BA54" s="1821">
        <f t="shared" si="20"/>
        <v>0</v>
      </c>
      <c r="BC54" s="1634" t="s">
        <v>1060</v>
      </c>
      <c r="BD54" s="1639" t="str">
        <f>IF(BD53="","","月")</f>
        <v>月</v>
      </c>
      <c r="BE54" s="1639" t="str">
        <f>IF(BE53="","","火")</f>
        <v>火</v>
      </c>
      <c r="BF54" s="1639" t="str">
        <f>IF(BF53="","","水")</f>
        <v>水</v>
      </c>
      <c r="BG54" s="1639" t="str">
        <f>IF(BG53="","","木")</f>
        <v>木</v>
      </c>
      <c r="BH54" s="1639" t="str">
        <f>IF(BH53="","","金")</f>
        <v>金</v>
      </c>
      <c r="BI54" s="1639" t="str">
        <f>IF(BI53="","","土")</f>
        <v>土</v>
      </c>
      <c r="BJ54" s="1639" t="str">
        <f>IF(BJ53="","","日")</f>
        <v>日</v>
      </c>
      <c r="BK54" s="4393"/>
      <c r="BL54" s="4395"/>
      <c r="BM54" s="4275"/>
      <c r="BN54" s="4275"/>
      <c r="BO54" s="4391"/>
      <c r="BP54" s="1613"/>
      <c r="BQ54" s="1821">
        <f t="shared" si="22"/>
        <v>0</v>
      </c>
      <c r="BR54" s="1821">
        <f t="shared" si="23"/>
        <v>0</v>
      </c>
      <c r="BU54" s="1634" t="s">
        <v>1060</v>
      </c>
      <c r="BV54" s="1639" t="str">
        <f>IF(BV53="","","月")</f>
        <v>月</v>
      </c>
      <c r="BW54" s="1639" t="str">
        <f>IF(BW53="","","火")</f>
        <v>火</v>
      </c>
      <c r="BX54" s="1639" t="str">
        <f>IF(BX53="","","水")</f>
        <v>水</v>
      </c>
      <c r="BY54" s="1639" t="str">
        <f>IF(BY53="","","木")</f>
        <v/>
      </c>
      <c r="BZ54" s="1639" t="str">
        <f>IF(BZ53="","","金")</f>
        <v/>
      </c>
      <c r="CA54" s="1639" t="str">
        <f>IF(CA53="","","土")</f>
        <v/>
      </c>
      <c r="CB54" s="1639" t="str">
        <f>IF(CB53="","","日")</f>
        <v/>
      </c>
      <c r="CC54" s="4393"/>
      <c r="CD54" s="4395"/>
      <c r="CE54" s="4275"/>
      <c r="CF54" s="4275"/>
      <c r="CG54" s="4391"/>
      <c r="CH54" s="1613"/>
      <c r="CI54" s="1821">
        <f t="shared" si="25"/>
        <v>0</v>
      </c>
      <c r="CJ54" s="1821">
        <f t="shared" si="26"/>
        <v>0</v>
      </c>
      <c r="CK54" s="1613"/>
      <c r="CL54" s="1634" t="s">
        <v>1060</v>
      </c>
      <c r="CM54" s="1639" t="str">
        <f>IF(CM53="","","月")</f>
        <v/>
      </c>
      <c r="CN54" s="1639" t="str">
        <f>IF(CN53="","","火")</f>
        <v/>
      </c>
      <c r="CO54" s="1639" t="str">
        <f>IF(CO53="","","水")</f>
        <v/>
      </c>
      <c r="CP54" s="1639" t="str">
        <f>IF(CP53="","","木")</f>
        <v/>
      </c>
      <c r="CQ54" s="1639" t="str">
        <f>IF(CQ53="","","金")</f>
        <v/>
      </c>
      <c r="CR54" s="1639" t="str">
        <f>IF(CR53="","","土")</f>
        <v/>
      </c>
      <c r="CS54" s="1639" t="str">
        <f>IF(CS53="","","日")</f>
        <v/>
      </c>
      <c r="CT54" s="4393"/>
      <c r="CU54" s="4395"/>
      <c r="CV54" s="4275"/>
      <c r="CW54" s="4275"/>
      <c r="CX54" s="4391"/>
      <c r="CZ54" s="1818">
        <f t="shared" si="28"/>
        <v>0</v>
      </c>
      <c r="DA54" s="1818">
        <f t="shared" si="29"/>
        <v>0</v>
      </c>
    </row>
    <row r="55" spans="1:105" ht="14.25" customHeight="1">
      <c r="A55" s="1613"/>
      <c r="B55" s="1613"/>
      <c r="C55" s="4375" t="s">
        <v>2295</v>
      </c>
      <c r="D55" s="4377"/>
      <c r="E55" s="4378"/>
      <c r="F55" s="4378"/>
      <c r="G55" s="4378"/>
      <c r="H55" s="4378"/>
      <c r="I55" s="4378"/>
      <c r="J55" s="4385"/>
      <c r="K55" s="4379"/>
      <c r="L55" s="4380"/>
      <c r="M55" s="4380"/>
      <c r="N55" s="4381"/>
      <c r="O55" s="4387">
        <f>ROUND(AVERAGE(N57:N68),3)</f>
        <v>0</v>
      </c>
      <c r="P55" s="1617"/>
      <c r="Q55" s="1617">
        <f t="shared" si="13"/>
        <v>0</v>
      </c>
      <c r="R55" s="1617">
        <f t="shared" si="14"/>
        <v>0</v>
      </c>
      <c r="S55" s="1613"/>
      <c r="T55" s="4375" t="s">
        <v>2295</v>
      </c>
      <c r="U55" s="4377"/>
      <c r="V55" s="4378"/>
      <c r="W55" s="4378"/>
      <c r="X55" s="4378"/>
      <c r="Y55" s="4378"/>
      <c r="Z55" s="4378"/>
      <c r="AA55" s="4385"/>
      <c r="AB55" s="4379"/>
      <c r="AC55" s="4380"/>
      <c r="AD55" s="4380"/>
      <c r="AE55" s="4381"/>
      <c r="AF55" s="4387">
        <f>ROUND(AVERAGE(AE57:AE68),3)</f>
        <v>0</v>
      </c>
      <c r="AG55" s="1613"/>
      <c r="AH55" s="1834">
        <f t="shared" si="16"/>
        <v>0</v>
      </c>
      <c r="AI55" s="1834">
        <f t="shared" si="17"/>
        <v>0</v>
      </c>
      <c r="AL55" s="4375" t="s">
        <v>2295</v>
      </c>
      <c r="AM55" s="4377"/>
      <c r="AN55" s="4378"/>
      <c r="AO55" s="4378"/>
      <c r="AP55" s="4378"/>
      <c r="AQ55" s="4378"/>
      <c r="AR55" s="4378"/>
      <c r="AS55" s="4385"/>
      <c r="AT55" s="4379"/>
      <c r="AU55" s="4380"/>
      <c r="AV55" s="4380"/>
      <c r="AW55" s="4381"/>
      <c r="AX55" s="4387">
        <f>ROUND(AVERAGE(AW57:AW68),3)</f>
        <v>0</v>
      </c>
      <c r="AY55" s="1613"/>
      <c r="AZ55" s="1821">
        <f t="shared" si="19"/>
        <v>0</v>
      </c>
      <c r="BA55" s="1821">
        <f t="shared" si="20"/>
        <v>0</v>
      </c>
      <c r="BC55" s="4375" t="s">
        <v>2295</v>
      </c>
      <c r="BD55" s="4377"/>
      <c r="BE55" s="4378"/>
      <c r="BF55" s="4378"/>
      <c r="BG55" s="4378"/>
      <c r="BH55" s="4378"/>
      <c r="BI55" s="4378"/>
      <c r="BJ55" s="4385"/>
      <c r="BK55" s="4379"/>
      <c r="BL55" s="4380"/>
      <c r="BM55" s="4380"/>
      <c r="BN55" s="4381"/>
      <c r="BO55" s="4387">
        <f>ROUND(AVERAGE(BN57:BN68),3)</f>
        <v>0</v>
      </c>
      <c r="BP55" s="1613"/>
      <c r="BQ55" s="1821">
        <f t="shared" si="22"/>
        <v>0</v>
      </c>
      <c r="BR55" s="1821">
        <f t="shared" si="23"/>
        <v>0</v>
      </c>
      <c r="BU55" s="4375" t="s">
        <v>2295</v>
      </c>
      <c r="BV55" s="4377"/>
      <c r="BW55" s="4378"/>
      <c r="BX55" s="4378"/>
      <c r="BY55" s="4378"/>
      <c r="BZ55" s="4378"/>
      <c r="CA55" s="4378"/>
      <c r="CB55" s="4385"/>
      <c r="CC55" s="4379"/>
      <c r="CD55" s="4380"/>
      <c r="CE55" s="4380"/>
      <c r="CF55" s="4381"/>
      <c r="CG55" s="4387" t="e">
        <f>ROUND(AVERAGE(CF57:CF68),3)</f>
        <v>#DIV/0!</v>
      </c>
      <c r="CH55" s="1613"/>
      <c r="CI55" s="1821">
        <f t="shared" si="25"/>
        <v>0</v>
      </c>
      <c r="CJ55" s="1821">
        <f t="shared" si="26"/>
        <v>0</v>
      </c>
      <c r="CK55" s="1613"/>
      <c r="CL55" s="4375" t="s">
        <v>2295</v>
      </c>
      <c r="CM55" s="4377"/>
      <c r="CN55" s="4378"/>
      <c r="CO55" s="4378"/>
      <c r="CP55" s="4378"/>
      <c r="CQ55" s="4378"/>
      <c r="CR55" s="4378"/>
      <c r="CS55" s="4385"/>
      <c r="CT55" s="4379"/>
      <c r="CU55" s="4380"/>
      <c r="CV55" s="4380"/>
      <c r="CW55" s="4381"/>
      <c r="CX55" s="4387" t="e">
        <f>ROUND(AVERAGE(CW57:CW68),3)</f>
        <v>#DIV/0!</v>
      </c>
      <c r="CZ55" s="1818">
        <f t="shared" si="28"/>
        <v>0</v>
      </c>
      <c r="DA55" s="1818">
        <f t="shared" si="29"/>
        <v>0</v>
      </c>
    </row>
    <row r="56" spans="1:105" ht="14.25" customHeight="1">
      <c r="A56" s="1613"/>
      <c r="B56" s="1613"/>
      <c r="C56" s="4376"/>
      <c r="D56" s="4290"/>
      <c r="E56" s="4286"/>
      <c r="F56" s="4286"/>
      <c r="G56" s="4286"/>
      <c r="H56" s="4286"/>
      <c r="I56" s="4286"/>
      <c r="J56" s="4386"/>
      <c r="K56" s="4382"/>
      <c r="L56" s="4383"/>
      <c r="M56" s="4383"/>
      <c r="N56" s="4384"/>
      <c r="O56" s="4388"/>
      <c r="P56" s="1617"/>
      <c r="Q56" s="1617" t="str">
        <f t="shared" si="13"/>
        <v/>
      </c>
      <c r="R56" s="1617" t="str">
        <f t="shared" si="14"/>
        <v/>
      </c>
      <c r="S56" s="1613"/>
      <c r="T56" s="4376"/>
      <c r="U56" s="4290"/>
      <c r="V56" s="4286"/>
      <c r="W56" s="4286"/>
      <c r="X56" s="4286"/>
      <c r="Y56" s="4286"/>
      <c r="Z56" s="4286"/>
      <c r="AA56" s="4386"/>
      <c r="AB56" s="4382"/>
      <c r="AC56" s="4383"/>
      <c r="AD56" s="4383"/>
      <c r="AE56" s="4384"/>
      <c r="AF56" s="4388"/>
      <c r="AG56" s="1613"/>
      <c r="AH56" s="1834" t="str">
        <f t="shared" si="16"/>
        <v/>
      </c>
      <c r="AI56" s="1834" t="str">
        <f t="shared" si="17"/>
        <v/>
      </c>
      <c r="AL56" s="4376"/>
      <c r="AM56" s="4290"/>
      <c r="AN56" s="4286"/>
      <c r="AO56" s="4286"/>
      <c r="AP56" s="4286"/>
      <c r="AQ56" s="4286"/>
      <c r="AR56" s="4286"/>
      <c r="AS56" s="4386"/>
      <c r="AT56" s="4382"/>
      <c r="AU56" s="4383"/>
      <c r="AV56" s="4383"/>
      <c r="AW56" s="4384"/>
      <c r="AX56" s="4388"/>
      <c r="AY56" s="1613"/>
      <c r="AZ56" s="1821" t="str">
        <f t="shared" si="19"/>
        <v/>
      </c>
      <c r="BA56" s="1821" t="str">
        <f t="shared" si="20"/>
        <v/>
      </c>
      <c r="BC56" s="4376"/>
      <c r="BD56" s="4290"/>
      <c r="BE56" s="4286"/>
      <c r="BF56" s="4286"/>
      <c r="BG56" s="4286"/>
      <c r="BH56" s="4286"/>
      <c r="BI56" s="4286"/>
      <c r="BJ56" s="4386"/>
      <c r="BK56" s="4382"/>
      <c r="BL56" s="4383"/>
      <c r="BM56" s="4383"/>
      <c r="BN56" s="4384"/>
      <c r="BO56" s="4388"/>
      <c r="BP56" s="1613"/>
      <c r="BQ56" s="1821" t="str">
        <f t="shared" si="22"/>
        <v/>
      </c>
      <c r="BR56" s="1821" t="str">
        <f t="shared" si="23"/>
        <v/>
      </c>
      <c r="BU56" s="4376"/>
      <c r="BV56" s="4290"/>
      <c r="BW56" s="4286"/>
      <c r="BX56" s="4286"/>
      <c r="BY56" s="4286"/>
      <c r="BZ56" s="4286"/>
      <c r="CA56" s="4286"/>
      <c r="CB56" s="4386"/>
      <c r="CC56" s="4382"/>
      <c r="CD56" s="4383"/>
      <c r="CE56" s="4383"/>
      <c r="CF56" s="4384"/>
      <c r="CG56" s="4388"/>
      <c r="CH56" s="1613"/>
      <c r="CI56" s="1821" t="str">
        <f t="shared" si="25"/>
        <v/>
      </c>
      <c r="CJ56" s="1821" t="str">
        <f t="shared" si="26"/>
        <v/>
      </c>
      <c r="CK56" s="1613"/>
      <c r="CL56" s="4376"/>
      <c r="CM56" s="4290"/>
      <c r="CN56" s="4286"/>
      <c r="CO56" s="4286"/>
      <c r="CP56" s="4286"/>
      <c r="CQ56" s="4286"/>
      <c r="CR56" s="4286"/>
      <c r="CS56" s="4386"/>
      <c r="CT56" s="4382"/>
      <c r="CU56" s="4383"/>
      <c r="CV56" s="4383"/>
      <c r="CW56" s="4384"/>
      <c r="CX56" s="4388"/>
      <c r="CZ56" s="1818" t="str">
        <f t="shared" si="28"/>
        <v/>
      </c>
      <c r="DA56" s="1818" t="str">
        <f t="shared" si="29"/>
        <v/>
      </c>
    </row>
    <row r="57" spans="1:105" ht="14.25" customHeight="1">
      <c r="A57" s="1613"/>
      <c r="B57" s="1613"/>
      <c r="C57" s="1828" t="s">
        <v>2333</v>
      </c>
      <c r="D57" s="1643"/>
      <c r="E57" s="1644"/>
      <c r="F57" s="1644"/>
      <c r="G57" s="1644"/>
      <c r="H57" s="1644"/>
      <c r="I57" s="1644"/>
      <c r="J57" s="1829"/>
      <c r="K57" s="1830">
        <f>IF(C57="","",COUNT($D$53:$J$53)-L57)</f>
        <v>7</v>
      </c>
      <c r="L57" s="1831">
        <f>IF(C57="","",Q57+R57)</f>
        <v>0</v>
      </c>
      <c r="M57" s="1832">
        <f>IF(C57="","",COUNTIF(D57:J57,"休"))</f>
        <v>0</v>
      </c>
      <c r="N57" s="1833">
        <f>IF(K57&lt;1,"対象外",IF(C57="","",IFERROR(ROUND(M57/K57,3),"")))</f>
        <v>0</v>
      </c>
      <c r="O57" s="4388"/>
      <c r="P57" s="1617"/>
      <c r="Q57" s="1617">
        <f t="shared" si="13"/>
        <v>0</v>
      </c>
      <c r="R57" s="1617">
        <f t="shared" si="14"/>
        <v>0</v>
      </c>
      <c r="S57" s="1613"/>
      <c r="T57" s="1828" t="s">
        <v>2333</v>
      </c>
      <c r="U57" s="1643"/>
      <c r="V57" s="1644"/>
      <c r="W57" s="1644"/>
      <c r="X57" s="1644"/>
      <c r="Y57" s="1644"/>
      <c r="Z57" s="1644"/>
      <c r="AA57" s="1829"/>
      <c r="AB57" s="1830">
        <f>IF(T57="","",COUNT($U$53:$AA$53)-AC57)</f>
        <v>7</v>
      </c>
      <c r="AC57" s="1831">
        <f>IF(T57="","",AH57+AI57)</f>
        <v>0</v>
      </c>
      <c r="AD57" s="1832">
        <f>IF(T57="","",COUNTIF(U57:AA57,"休"))</f>
        <v>0</v>
      </c>
      <c r="AE57" s="1833">
        <f>IF(AB57&lt;1,"対象外",IF(T57="","",IFERROR(ROUND(AD57/AB57,3),"")))</f>
        <v>0</v>
      </c>
      <c r="AF57" s="4388"/>
      <c r="AG57" s="1657"/>
      <c r="AH57" s="1834">
        <f t="shared" si="16"/>
        <v>0</v>
      </c>
      <c r="AI57" s="1834">
        <f t="shared" si="17"/>
        <v>0</v>
      </c>
      <c r="AL57" s="1828" t="s">
        <v>2333</v>
      </c>
      <c r="AM57" s="1643"/>
      <c r="AN57" s="1644"/>
      <c r="AO57" s="1644"/>
      <c r="AP57" s="1644"/>
      <c r="AQ57" s="1644"/>
      <c r="AR57" s="1644"/>
      <c r="AS57" s="1829"/>
      <c r="AT57" s="1830">
        <f>IF(AL57="","",COUNT($AM$53:$AS$53)-AU57)</f>
        <v>7</v>
      </c>
      <c r="AU57" s="1831">
        <f>IF(AL57="","",AZ57+BA57)</f>
        <v>0</v>
      </c>
      <c r="AV57" s="1832">
        <f>IF(AL57="","",COUNTIF(AM57:AS57,"休"))</f>
        <v>0</v>
      </c>
      <c r="AW57" s="1833">
        <f>IF(AT57&lt;7,"対象外",IF(AL57="","",IFERROR(ROUND(AV57/AT57,3),"")))</f>
        <v>0</v>
      </c>
      <c r="AX57" s="4388"/>
      <c r="AY57" s="1657"/>
      <c r="AZ57" s="1821">
        <f t="shared" si="19"/>
        <v>0</v>
      </c>
      <c r="BA57" s="1821">
        <f t="shared" si="20"/>
        <v>0</v>
      </c>
      <c r="BC57" s="1828" t="s">
        <v>2333</v>
      </c>
      <c r="BD57" s="1643"/>
      <c r="BE57" s="1644"/>
      <c r="BF57" s="1644"/>
      <c r="BG57" s="1644"/>
      <c r="BH57" s="1644"/>
      <c r="BI57" s="1644"/>
      <c r="BJ57" s="1829"/>
      <c r="BK57" s="1830">
        <f>IF(BC57="","",COUNT($BD$53:$BJ$53)-BL57)</f>
        <v>7</v>
      </c>
      <c r="BL57" s="1831">
        <f>IF(BC57="","",BQ57+BR57)</f>
        <v>0</v>
      </c>
      <c r="BM57" s="1832">
        <f>IF(BC57="","",COUNTIF(BD57:BJ57,"休"))</f>
        <v>0</v>
      </c>
      <c r="BN57" s="1833">
        <f>IF(BK57&lt;7,"対象外",IF(BC57="","",IFERROR(ROUND(BM57/BK57,3),"")))</f>
        <v>0</v>
      </c>
      <c r="BO57" s="4388"/>
      <c r="BP57" s="1657"/>
      <c r="BQ57" s="1821">
        <f t="shared" si="22"/>
        <v>0</v>
      </c>
      <c r="BR57" s="1821">
        <f t="shared" si="23"/>
        <v>0</v>
      </c>
      <c r="BU57" s="1828" t="s">
        <v>2333</v>
      </c>
      <c r="BV57" s="1643"/>
      <c r="BW57" s="1644"/>
      <c r="BX57" s="1644"/>
      <c r="BY57" s="1644"/>
      <c r="BZ57" s="1644"/>
      <c r="CA57" s="1644"/>
      <c r="CB57" s="1829"/>
      <c r="CC57" s="1830">
        <f>IF(BU57="","",COUNT($BV$53:$CB$53)-CD57)</f>
        <v>3</v>
      </c>
      <c r="CD57" s="1831">
        <f>IF(BU57="","",CI57+CJ57)</f>
        <v>0</v>
      </c>
      <c r="CE57" s="1832">
        <f>IF(BU57="","",COUNTIF(BV57:CB57,"休"))</f>
        <v>0</v>
      </c>
      <c r="CF57" s="1833" t="str">
        <f>IF(CC57&lt;7,"対象外",IF(BU57="","",IFERROR(ROUND(CE57/CC57,3),"")))</f>
        <v>対象外</v>
      </c>
      <c r="CG57" s="4388"/>
      <c r="CH57" s="1657"/>
      <c r="CI57" s="1821">
        <f t="shared" si="25"/>
        <v>0</v>
      </c>
      <c r="CJ57" s="1821">
        <f t="shared" si="26"/>
        <v>0</v>
      </c>
      <c r="CK57" s="1657"/>
      <c r="CL57" s="1828" t="s">
        <v>2333</v>
      </c>
      <c r="CM57" s="1643"/>
      <c r="CN57" s="1644"/>
      <c r="CO57" s="1644"/>
      <c r="CP57" s="1644"/>
      <c r="CQ57" s="1644"/>
      <c r="CR57" s="1644"/>
      <c r="CS57" s="1829"/>
      <c r="CT57" s="1830">
        <f>IF(CL57="","",COUNT($CM$53:$CS$53)-CU57)</f>
        <v>0</v>
      </c>
      <c r="CU57" s="1831">
        <f>IF(CL57="","",CZ57+DA57)</f>
        <v>0</v>
      </c>
      <c r="CV57" s="1832">
        <f>IF(CL57="","",COUNTIF(CM57:CS57,"休"))</f>
        <v>0</v>
      </c>
      <c r="CW57" s="1833" t="str">
        <f>IF(CT57&lt;7,"対象外",IF(CL57="","",IFERROR(ROUND(CV57/CT57,3),"")))</f>
        <v>対象外</v>
      </c>
      <c r="CX57" s="4388"/>
      <c r="CY57" s="1657"/>
      <c r="CZ57" s="1818">
        <f t="shared" si="28"/>
        <v>0</v>
      </c>
      <c r="DA57" s="1818">
        <f t="shared" si="29"/>
        <v>0</v>
      </c>
    </row>
    <row r="58" spans="1:105" ht="14.25" customHeight="1">
      <c r="A58" s="1613"/>
      <c r="B58" s="1613"/>
      <c r="C58" s="1828" t="s">
        <v>2335</v>
      </c>
      <c r="D58" s="1643"/>
      <c r="E58" s="1644"/>
      <c r="F58" s="1644"/>
      <c r="G58" s="1644"/>
      <c r="H58" s="1644"/>
      <c r="I58" s="1644"/>
      <c r="J58" s="1829"/>
      <c r="K58" s="1830">
        <f>IF(C58="","",COUNT($D$53:$J$53)-L58)</f>
        <v>7</v>
      </c>
      <c r="L58" s="1831">
        <f t="shared" ref="L58:L60" si="94">IF(C58="","",Q58+R58)</f>
        <v>0</v>
      </c>
      <c r="M58" s="1832">
        <f t="shared" ref="M58:M60" si="95">IF(C58="","",COUNTIF(D58:J58,"休"))</f>
        <v>0</v>
      </c>
      <c r="N58" s="1833">
        <f>IF(K58&lt;1,"対象外",IF(C58="","",IFERROR(ROUND(M58/K58,3),"")))</f>
        <v>0</v>
      </c>
      <c r="O58" s="4388"/>
      <c r="P58" s="1617"/>
      <c r="Q58" s="1617">
        <f t="shared" si="13"/>
        <v>0</v>
      </c>
      <c r="R58" s="1617">
        <f t="shared" si="14"/>
        <v>0</v>
      </c>
      <c r="S58" s="1613"/>
      <c r="T58" s="1828" t="s">
        <v>2335</v>
      </c>
      <c r="U58" s="1643"/>
      <c r="V58" s="1644"/>
      <c r="W58" s="1644"/>
      <c r="X58" s="1644"/>
      <c r="Y58" s="1644"/>
      <c r="Z58" s="1644"/>
      <c r="AA58" s="1829"/>
      <c r="AB58" s="1830">
        <f>IF(T58="","",COUNT($U$53:$AA$53)-AC58)</f>
        <v>7</v>
      </c>
      <c r="AC58" s="1831">
        <f>IF(T58="","",AH58+AI58)</f>
        <v>0</v>
      </c>
      <c r="AD58" s="1832">
        <f t="shared" ref="AD58:AD60" si="96">IF(T58="","",COUNTIF(U58:AA58,"休"))</f>
        <v>0</v>
      </c>
      <c r="AE58" s="1833">
        <f>IF(AB58&lt;1,"対象外",IF(T58="","",IFERROR(ROUND(AD58/AB58,3),"")))</f>
        <v>0</v>
      </c>
      <c r="AF58" s="4388"/>
      <c r="AG58" s="1613"/>
      <c r="AH58" s="1834">
        <f t="shared" si="16"/>
        <v>0</v>
      </c>
      <c r="AI58" s="1834">
        <f t="shared" si="17"/>
        <v>0</v>
      </c>
      <c r="AL58" s="1828" t="s">
        <v>2335</v>
      </c>
      <c r="AM58" s="1643"/>
      <c r="AN58" s="1644"/>
      <c r="AO58" s="1644"/>
      <c r="AP58" s="1644"/>
      <c r="AQ58" s="1644"/>
      <c r="AR58" s="1644"/>
      <c r="AS58" s="1829"/>
      <c r="AT58" s="1830">
        <f>IF(AL58="","",COUNT($AM$53:$AS$53)-AU58)</f>
        <v>7</v>
      </c>
      <c r="AU58" s="1831">
        <f>IF(AL58="","",AZ58+BA58)</f>
        <v>0</v>
      </c>
      <c r="AV58" s="1832">
        <f t="shared" ref="AV58:AV60" si="97">IF(AL58="","",COUNTIF(AM58:AS58,"休"))</f>
        <v>0</v>
      </c>
      <c r="AW58" s="1833">
        <f>IF(AT58&lt;7,"対象外",IF(AL58="","",IFERROR(ROUND(AV58/AT58,3),"")))</f>
        <v>0</v>
      </c>
      <c r="AX58" s="4388"/>
      <c r="AY58" s="1613"/>
      <c r="AZ58" s="1821">
        <f t="shared" si="19"/>
        <v>0</v>
      </c>
      <c r="BA58" s="1821">
        <f t="shared" si="20"/>
        <v>0</v>
      </c>
      <c r="BC58" s="1828" t="s">
        <v>2335</v>
      </c>
      <c r="BD58" s="1643"/>
      <c r="BE58" s="1644"/>
      <c r="BF58" s="1644"/>
      <c r="BG58" s="1644"/>
      <c r="BH58" s="1644"/>
      <c r="BI58" s="1644"/>
      <c r="BJ58" s="1829"/>
      <c r="BK58" s="1830">
        <f>IF(BC58="","",COUNT($BD$53:$BJ$53)-BL58)</f>
        <v>7</v>
      </c>
      <c r="BL58" s="1831">
        <f>IF(BC58="","",BQ58+BR58)</f>
        <v>0</v>
      </c>
      <c r="BM58" s="1832">
        <f t="shared" ref="BM58:BM60" si="98">IF(BC58="","",COUNTIF(BD58:BJ58,"休"))</f>
        <v>0</v>
      </c>
      <c r="BN58" s="1833">
        <f>IF(BK58&lt;7,"対象外",IF(BC58="","",IFERROR(ROUND(BM58/BK58,3),"")))</f>
        <v>0</v>
      </c>
      <c r="BO58" s="4388"/>
      <c r="BP58" s="1613"/>
      <c r="BQ58" s="1821">
        <f t="shared" si="22"/>
        <v>0</v>
      </c>
      <c r="BR58" s="1821">
        <f t="shared" si="23"/>
        <v>0</v>
      </c>
      <c r="BU58" s="1828" t="s">
        <v>2335</v>
      </c>
      <c r="BV58" s="1643"/>
      <c r="BW58" s="1644"/>
      <c r="BX58" s="1644"/>
      <c r="BY58" s="1644"/>
      <c r="BZ58" s="1644"/>
      <c r="CA58" s="1644"/>
      <c r="CB58" s="1829"/>
      <c r="CC58" s="1830">
        <f>IF(BU58="","",COUNT($BV$53:$CB$53)-CD58)</f>
        <v>3</v>
      </c>
      <c r="CD58" s="1831">
        <f>IF(BU58="","",CI58+CJ58)</f>
        <v>0</v>
      </c>
      <c r="CE58" s="1832">
        <f t="shared" ref="CE58:CE59" si="99">IF(BU58="","",COUNTIF(BV58:CB58,"休"))</f>
        <v>0</v>
      </c>
      <c r="CF58" s="1833" t="str">
        <f>IF(CC58&lt;7,"対象外",IF(BU58="","",IFERROR(ROUND(CE58/CC58,3),"")))</f>
        <v>対象外</v>
      </c>
      <c r="CG58" s="4388"/>
      <c r="CH58" s="1613"/>
      <c r="CI58" s="1821">
        <f t="shared" si="25"/>
        <v>0</v>
      </c>
      <c r="CJ58" s="1821">
        <f t="shared" si="26"/>
        <v>0</v>
      </c>
      <c r="CK58" s="1613"/>
      <c r="CL58" s="1828" t="s">
        <v>2335</v>
      </c>
      <c r="CM58" s="1643"/>
      <c r="CN58" s="1644"/>
      <c r="CO58" s="1644"/>
      <c r="CP58" s="1644"/>
      <c r="CQ58" s="1644"/>
      <c r="CR58" s="1644"/>
      <c r="CS58" s="1829"/>
      <c r="CT58" s="1830">
        <f>IF(CL58="","",COUNT($CM$53:$CS$53)-CU58)</f>
        <v>0</v>
      </c>
      <c r="CU58" s="1831">
        <f>IF(CL58="","",CZ58+DA58)</f>
        <v>0</v>
      </c>
      <c r="CV58" s="1832">
        <f t="shared" ref="CV58:CV60" si="100">IF(CL58="","",COUNTIF(CM58:CS58,"休"))</f>
        <v>0</v>
      </c>
      <c r="CW58" s="1833" t="str">
        <f>IF(CT58&lt;7,"対象外",IF(CL58="","",IFERROR(ROUND(CV58/CT58,3),"")))</f>
        <v>対象外</v>
      </c>
      <c r="CX58" s="4388"/>
      <c r="CZ58" s="1818">
        <f t="shared" si="28"/>
        <v>0</v>
      </c>
      <c r="DA58" s="1818">
        <f t="shared" si="29"/>
        <v>0</v>
      </c>
    </row>
    <row r="59" spans="1:105" ht="14.25" customHeight="1">
      <c r="A59" s="1613"/>
      <c r="B59" s="1613"/>
      <c r="C59" s="1828" t="s">
        <v>2334</v>
      </c>
      <c r="D59" s="1643"/>
      <c r="E59" s="1644"/>
      <c r="F59" s="1644"/>
      <c r="G59" s="1644"/>
      <c r="H59" s="1644"/>
      <c r="I59" s="1644"/>
      <c r="J59" s="1829"/>
      <c r="K59" s="1830">
        <f>IF(C59="","",COUNT($D$53:$J$53)-L59)</f>
        <v>7</v>
      </c>
      <c r="L59" s="1831">
        <f t="shared" si="94"/>
        <v>0</v>
      </c>
      <c r="M59" s="1832">
        <f t="shared" si="95"/>
        <v>0</v>
      </c>
      <c r="N59" s="1833">
        <f>IF(K59&lt;1,"対象外",IF(C59="","",IFERROR(ROUND(M59/K59,3),"")))</f>
        <v>0</v>
      </c>
      <c r="O59" s="4388"/>
      <c r="P59" s="1617"/>
      <c r="Q59" s="1617">
        <f t="shared" si="13"/>
        <v>0</v>
      </c>
      <c r="R59" s="1617">
        <f t="shared" si="14"/>
        <v>0</v>
      </c>
      <c r="S59" s="1613"/>
      <c r="T59" s="1828" t="s">
        <v>2334</v>
      </c>
      <c r="U59" s="1643"/>
      <c r="V59" s="1644"/>
      <c r="W59" s="1644"/>
      <c r="X59" s="1644"/>
      <c r="Y59" s="1644"/>
      <c r="Z59" s="1644"/>
      <c r="AA59" s="1829"/>
      <c r="AB59" s="1830">
        <f>IF(T59="","",COUNT($U$53:$AA$53)-AC59)</f>
        <v>7</v>
      </c>
      <c r="AC59" s="1831">
        <f>IF(T59="","",AH59+AI59)</f>
        <v>0</v>
      </c>
      <c r="AD59" s="1832">
        <f t="shared" si="96"/>
        <v>0</v>
      </c>
      <c r="AE59" s="1833">
        <f>IF(AB59&lt;1,"対象外",IF(T59="","",IFERROR(ROUND(AD59/AB59,3),"")))</f>
        <v>0</v>
      </c>
      <c r="AF59" s="4388"/>
      <c r="AG59" s="1657"/>
      <c r="AH59" s="1834">
        <f t="shared" si="16"/>
        <v>0</v>
      </c>
      <c r="AI59" s="1834">
        <f t="shared" si="17"/>
        <v>0</v>
      </c>
      <c r="AL59" s="1828" t="s">
        <v>2334</v>
      </c>
      <c r="AM59" s="1643"/>
      <c r="AN59" s="1644"/>
      <c r="AO59" s="1644"/>
      <c r="AP59" s="1644"/>
      <c r="AQ59" s="1644"/>
      <c r="AR59" s="1644"/>
      <c r="AS59" s="1829"/>
      <c r="AT59" s="1830">
        <f>IF(AL59="","",COUNT($AM$53:$AS$53)-AU59)</f>
        <v>7</v>
      </c>
      <c r="AU59" s="1831">
        <f>IF(AL59="","",AZ59+BA59)</f>
        <v>0</v>
      </c>
      <c r="AV59" s="1832">
        <f t="shared" si="97"/>
        <v>0</v>
      </c>
      <c r="AW59" s="1833">
        <f>IF(AT59&lt;7,"対象外",IF(AL59="","",IFERROR(ROUND(AV59/AT59,3),"")))</f>
        <v>0</v>
      </c>
      <c r="AX59" s="4388"/>
      <c r="AY59" s="1657"/>
      <c r="AZ59" s="1821">
        <f t="shared" si="19"/>
        <v>0</v>
      </c>
      <c r="BA59" s="1821">
        <f t="shared" si="20"/>
        <v>0</v>
      </c>
      <c r="BC59" s="1828" t="s">
        <v>2334</v>
      </c>
      <c r="BD59" s="1643"/>
      <c r="BE59" s="1644"/>
      <c r="BF59" s="1644"/>
      <c r="BG59" s="1644"/>
      <c r="BH59" s="1644"/>
      <c r="BI59" s="1644"/>
      <c r="BJ59" s="1829"/>
      <c r="BK59" s="1830">
        <f>IF(BC59="","",COUNT($BD$53:$BJ$53)-BL59)</f>
        <v>7</v>
      </c>
      <c r="BL59" s="1831">
        <f>IF(BC59="","",BQ59+BR59)</f>
        <v>0</v>
      </c>
      <c r="BM59" s="1832">
        <f t="shared" si="98"/>
        <v>0</v>
      </c>
      <c r="BN59" s="1833">
        <f>IF(BK59&lt;7,"対象外",IF(BC59="","",IFERROR(ROUND(BM59/BK59,3),"")))</f>
        <v>0</v>
      </c>
      <c r="BO59" s="4388"/>
      <c r="BP59" s="1657"/>
      <c r="BQ59" s="1821">
        <f t="shared" si="22"/>
        <v>0</v>
      </c>
      <c r="BR59" s="1821">
        <f t="shared" si="23"/>
        <v>0</v>
      </c>
      <c r="BU59" s="1828" t="s">
        <v>2334</v>
      </c>
      <c r="BV59" s="1643"/>
      <c r="BW59" s="1644"/>
      <c r="BX59" s="1644"/>
      <c r="BY59" s="1644"/>
      <c r="BZ59" s="1644"/>
      <c r="CA59" s="1644"/>
      <c r="CB59" s="1829"/>
      <c r="CC59" s="1830">
        <f>IF(BU59="","",COUNT($BV$53:$CB$53)-CD59)</f>
        <v>3</v>
      </c>
      <c r="CD59" s="1831">
        <f>IF(BU59="","",CI59+CJ59)</f>
        <v>0</v>
      </c>
      <c r="CE59" s="1832">
        <f t="shared" si="99"/>
        <v>0</v>
      </c>
      <c r="CF59" s="1833" t="str">
        <f>IF(CC59&lt;7,"対象外",IF(BU59="","",IFERROR(ROUND(CE59/CC59,3),"")))</f>
        <v>対象外</v>
      </c>
      <c r="CG59" s="4388"/>
      <c r="CH59" s="1657"/>
      <c r="CI59" s="1821">
        <f t="shared" si="25"/>
        <v>0</v>
      </c>
      <c r="CJ59" s="1821">
        <f t="shared" si="26"/>
        <v>0</v>
      </c>
      <c r="CK59" s="1657"/>
      <c r="CL59" s="1828" t="s">
        <v>2334</v>
      </c>
      <c r="CM59" s="1643"/>
      <c r="CN59" s="1644"/>
      <c r="CO59" s="1644"/>
      <c r="CP59" s="1644"/>
      <c r="CQ59" s="1644"/>
      <c r="CR59" s="1644"/>
      <c r="CS59" s="1829"/>
      <c r="CT59" s="1830">
        <f>IF(CL59="","",COUNT($CM$53:$CS$53)-CU59)</f>
        <v>0</v>
      </c>
      <c r="CU59" s="1831">
        <f>IF(CL59="","",CZ59+DA59)</f>
        <v>0</v>
      </c>
      <c r="CV59" s="1832">
        <f t="shared" si="100"/>
        <v>0</v>
      </c>
      <c r="CW59" s="1833" t="str">
        <f>IF(CT59&lt;7,"対象外",IF(CL59="","",IFERROR(ROUND(CV59/CT59,3),"")))</f>
        <v>対象外</v>
      </c>
      <c r="CX59" s="4388"/>
      <c r="CY59" s="1657"/>
      <c r="CZ59" s="1818">
        <f t="shared" si="28"/>
        <v>0</v>
      </c>
      <c r="DA59" s="1818">
        <f t="shared" si="29"/>
        <v>0</v>
      </c>
    </row>
    <row r="60" spans="1:105" ht="14.25" customHeight="1">
      <c r="A60" s="1613"/>
      <c r="B60" s="1613"/>
      <c r="C60" s="1835" t="s">
        <v>2395</v>
      </c>
      <c r="D60" s="1647"/>
      <c r="E60" s="1648"/>
      <c r="F60" s="1648"/>
      <c r="G60" s="1648"/>
      <c r="H60" s="1648"/>
      <c r="I60" s="1648"/>
      <c r="J60" s="1836"/>
      <c r="K60" s="1647">
        <f>IF(C60="","",COUNT($D$53:$J$53)-L60)</f>
        <v>7</v>
      </c>
      <c r="L60" s="1837">
        <f t="shared" si="94"/>
        <v>0</v>
      </c>
      <c r="M60" s="1838">
        <f t="shared" si="95"/>
        <v>0</v>
      </c>
      <c r="N60" s="1839">
        <f>IF(K60&lt;1,"対象外",IF(C60="","",IFERROR(ROUND(M60/K60,3),"")))</f>
        <v>0</v>
      </c>
      <c r="O60" s="4388"/>
      <c r="P60" s="1617"/>
      <c r="Q60" s="1617">
        <f t="shared" si="13"/>
        <v>0</v>
      </c>
      <c r="R60" s="1617">
        <f t="shared" si="14"/>
        <v>0</v>
      </c>
      <c r="S60" s="1613"/>
      <c r="T60" s="1835" t="s">
        <v>2395</v>
      </c>
      <c r="U60" s="1647"/>
      <c r="V60" s="1648"/>
      <c r="W60" s="1648"/>
      <c r="X60" s="1648"/>
      <c r="Y60" s="1648"/>
      <c r="Z60" s="1648"/>
      <c r="AA60" s="1836"/>
      <c r="AB60" s="1647">
        <f>IF(T60="","",COUNT($U$53:$AA$53)-AC60)</f>
        <v>7</v>
      </c>
      <c r="AC60" s="1837">
        <f>IF(T60="","",AH60+AI60)</f>
        <v>0</v>
      </c>
      <c r="AD60" s="1838">
        <f t="shared" si="96"/>
        <v>0</v>
      </c>
      <c r="AE60" s="1839">
        <f>IF(AB60&lt;1,"対象外",IF(T60="","",IFERROR(ROUND(AD60/AB60,3),"")))</f>
        <v>0</v>
      </c>
      <c r="AF60" s="4388"/>
      <c r="AG60" s="1613"/>
      <c r="AH60" s="1834">
        <f t="shared" si="16"/>
        <v>0</v>
      </c>
      <c r="AI60" s="1834">
        <f t="shared" si="17"/>
        <v>0</v>
      </c>
      <c r="AL60" s="1835" t="s">
        <v>2395</v>
      </c>
      <c r="AM60" s="1647"/>
      <c r="AN60" s="1648"/>
      <c r="AO60" s="1648"/>
      <c r="AP60" s="1648"/>
      <c r="AQ60" s="1648"/>
      <c r="AR60" s="1648"/>
      <c r="AS60" s="1836"/>
      <c r="AT60" s="1647">
        <f>IF(AL60="","",COUNT($AM$53:$AS$53)-AU60)</f>
        <v>7</v>
      </c>
      <c r="AU60" s="1837">
        <f>IF(AL60="","",AZ60+BA60)</f>
        <v>0</v>
      </c>
      <c r="AV60" s="1838">
        <f t="shared" si="97"/>
        <v>0</v>
      </c>
      <c r="AW60" s="1839">
        <f>IF(AT60&lt;7,"対象外",IF(AL60="","",IFERROR(ROUND(AV60/AT60,3),"")))</f>
        <v>0</v>
      </c>
      <c r="AX60" s="4388"/>
      <c r="AY60" s="1613"/>
      <c r="AZ60" s="1821">
        <f t="shared" si="19"/>
        <v>0</v>
      </c>
      <c r="BA60" s="1821">
        <f t="shared" si="20"/>
        <v>0</v>
      </c>
      <c r="BC60" s="1835" t="s">
        <v>2395</v>
      </c>
      <c r="BD60" s="1647"/>
      <c r="BE60" s="1648"/>
      <c r="BF60" s="1648"/>
      <c r="BG60" s="1648"/>
      <c r="BH60" s="1648"/>
      <c r="BI60" s="1648"/>
      <c r="BJ60" s="1836"/>
      <c r="BK60" s="1647">
        <f>IF(BC60="","",COUNT($BD$53:$BJ$53)-BL60)</f>
        <v>7</v>
      </c>
      <c r="BL60" s="1837">
        <f>IF(BC60="","",BQ60+BR60)</f>
        <v>0</v>
      </c>
      <c r="BM60" s="1838">
        <f t="shared" si="98"/>
        <v>0</v>
      </c>
      <c r="BN60" s="1839">
        <f>IF(BK60&lt;7,"対象外",IF(BC60="","",IFERROR(ROUND(BM60/BK60,3),"")))</f>
        <v>0</v>
      </c>
      <c r="BO60" s="4388"/>
      <c r="BP60" s="1613"/>
      <c r="BQ60" s="1821">
        <f t="shared" si="22"/>
        <v>0</v>
      </c>
      <c r="BR60" s="1821">
        <f t="shared" si="23"/>
        <v>0</v>
      </c>
      <c r="BU60" s="1835" t="s">
        <v>2395</v>
      </c>
      <c r="BV60" s="1647"/>
      <c r="BW60" s="1648"/>
      <c r="BX60" s="1648"/>
      <c r="BY60" s="1648"/>
      <c r="BZ60" s="1648"/>
      <c r="CA60" s="1648"/>
      <c r="CB60" s="1836"/>
      <c r="CC60" s="1647">
        <f>IF(BU60="","",COUNT($BV$53:$CB$53)-CD60)</f>
        <v>3</v>
      </c>
      <c r="CD60" s="1837">
        <f>IF(BU60="","",CI60+CJ60)</f>
        <v>0</v>
      </c>
      <c r="CE60" s="1838">
        <f>IF(BU60="","",COUNTIF(BV60:CB60,"休"))</f>
        <v>0</v>
      </c>
      <c r="CF60" s="1839" t="str">
        <f>IF(CC60&lt;7,"対象外",IF(BU60="","",IFERROR(ROUND(CE60/CC60,3),"")))</f>
        <v>対象外</v>
      </c>
      <c r="CG60" s="4388"/>
      <c r="CH60" s="1613"/>
      <c r="CI60" s="1821">
        <f t="shared" si="25"/>
        <v>0</v>
      </c>
      <c r="CJ60" s="1821">
        <f t="shared" si="26"/>
        <v>0</v>
      </c>
      <c r="CK60" s="1613"/>
      <c r="CL60" s="1835" t="s">
        <v>2395</v>
      </c>
      <c r="CM60" s="1647"/>
      <c r="CN60" s="1648"/>
      <c r="CO60" s="1648"/>
      <c r="CP60" s="1648"/>
      <c r="CQ60" s="1648"/>
      <c r="CR60" s="1648"/>
      <c r="CS60" s="1836"/>
      <c r="CT60" s="1647">
        <f>IF(CL60="","",COUNT($CM$53:$CS$53)-CU60)</f>
        <v>0</v>
      </c>
      <c r="CU60" s="1837">
        <f>IF(CL60="","",CZ60+DA60)</f>
        <v>0</v>
      </c>
      <c r="CV60" s="1838">
        <f t="shared" si="100"/>
        <v>0</v>
      </c>
      <c r="CW60" s="1839" t="str">
        <f>IF(CT60&lt;7,"対象外",IF(CL60="","",IFERROR(ROUND(CV60/CT60,3),"")))</f>
        <v>対象外</v>
      </c>
      <c r="CX60" s="4388"/>
      <c r="CZ60" s="1818">
        <f t="shared" si="28"/>
        <v>0</v>
      </c>
      <c r="DA60" s="1818">
        <f t="shared" si="29"/>
        <v>0</v>
      </c>
    </row>
    <row r="61" spans="1:105" ht="14.25" customHeight="1">
      <c r="A61" s="1613"/>
      <c r="B61" s="1613"/>
      <c r="C61" s="4375" t="s">
        <v>2302</v>
      </c>
      <c r="D61" s="4377"/>
      <c r="E61" s="4378"/>
      <c r="F61" s="4378"/>
      <c r="G61" s="4378"/>
      <c r="H61" s="4378"/>
      <c r="I61" s="4378"/>
      <c r="J61" s="4385"/>
      <c r="K61" s="4379"/>
      <c r="L61" s="4380"/>
      <c r="M61" s="4380"/>
      <c r="N61" s="4381"/>
      <c r="O61" s="4388"/>
      <c r="P61" s="1617"/>
      <c r="Q61" s="1617">
        <f t="shared" si="13"/>
        <v>0</v>
      </c>
      <c r="R61" s="1617">
        <f t="shared" si="14"/>
        <v>0</v>
      </c>
      <c r="S61" s="1613"/>
      <c r="T61" s="4375" t="s">
        <v>2302</v>
      </c>
      <c r="U61" s="4377"/>
      <c r="V61" s="4378"/>
      <c r="W61" s="4378"/>
      <c r="X61" s="4378"/>
      <c r="Y61" s="4378"/>
      <c r="Z61" s="4378"/>
      <c r="AA61" s="4385"/>
      <c r="AB61" s="4379"/>
      <c r="AC61" s="4380"/>
      <c r="AD61" s="4380"/>
      <c r="AE61" s="4381"/>
      <c r="AF61" s="4388"/>
      <c r="AG61" s="1613"/>
      <c r="AH61" s="1834">
        <f t="shared" si="16"/>
        <v>0</v>
      </c>
      <c r="AI61" s="1834">
        <f t="shared" si="17"/>
        <v>0</v>
      </c>
      <c r="AL61" s="4375" t="s">
        <v>2302</v>
      </c>
      <c r="AM61" s="4377"/>
      <c r="AN61" s="4378"/>
      <c r="AO61" s="4378"/>
      <c r="AP61" s="4378"/>
      <c r="AQ61" s="4378"/>
      <c r="AR61" s="4378"/>
      <c r="AS61" s="4385"/>
      <c r="AT61" s="4379"/>
      <c r="AU61" s="4380"/>
      <c r="AV61" s="4380"/>
      <c r="AW61" s="4381"/>
      <c r="AX61" s="4388"/>
      <c r="AY61" s="1613"/>
      <c r="AZ61" s="1821">
        <f t="shared" si="19"/>
        <v>0</v>
      </c>
      <c r="BA61" s="1821">
        <f t="shared" si="20"/>
        <v>0</v>
      </c>
      <c r="BC61" s="4375" t="s">
        <v>2302</v>
      </c>
      <c r="BD61" s="4377"/>
      <c r="BE61" s="4378"/>
      <c r="BF61" s="4378"/>
      <c r="BG61" s="4378"/>
      <c r="BH61" s="4378"/>
      <c r="BI61" s="4378"/>
      <c r="BJ61" s="4385"/>
      <c r="BK61" s="4379"/>
      <c r="BL61" s="4380"/>
      <c r="BM61" s="4380"/>
      <c r="BN61" s="4381"/>
      <c r="BO61" s="4388"/>
      <c r="BP61" s="1613"/>
      <c r="BQ61" s="1821">
        <f t="shared" si="22"/>
        <v>0</v>
      </c>
      <c r="BR61" s="1821">
        <f t="shared" si="23"/>
        <v>0</v>
      </c>
      <c r="BU61" s="4375" t="s">
        <v>2302</v>
      </c>
      <c r="BV61" s="4377"/>
      <c r="BW61" s="4378"/>
      <c r="BX61" s="4378"/>
      <c r="BY61" s="4378"/>
      <c r="BZ61" s="4378"/>
      <c r="CA61" s="4378"/>
      <c r="CB61" s="4385"/>
      <c r="CC61" s="4379"/>
      <c r="CD61" s="4380"/>
      <c r="CE61" s="4380"/>
      <c r="CF61" s="4381"/>
      <c r="CG61" s="4388"/>
      <c r="CH61" s="1613"/>
      <c r="CI61" s="1821">
        <f t="shared" si="25"/>
        <v>0</v>
      </c>
      <c r="CJ61" s="1821">
        <f t="shared" si="26"/>
        <v>0</v>
      </c>
      <c r="CK61" s="1613"/>
      <c r="CL61" s="4375" t="s">
        <v>2302</v>
      </c>
      <c r="CM61" s="4377"/>
      <c r="CN61" s="4378"/>
      <c r="CO61" s="4378"/>
      <c r="CP61" s="4378"/>
      <c r="CQ61" s="4378"/>
      <c r="CR61" s="4378"/>
      <c r="CS61" s="4385"/>
      <c r="CT61" s="4379"/>
      <c r="CU61" s="4380"/>
      <c r="CV61" s="4380"/>
      <c r="CW61" s="4381"/>
      <c r="CX61" s="4388"/>
      <c r="CZ61" s="1818">
        <f t="shared" si="28"/>
        <v>0</v>
      </c>
      <c r="DA61" s="1818">
        <f t="shared" si="29"/>
        <v>0</v>
      </c>
    </row>
    <row r="62" spans="1:105" ht="14.25" customHeight="1">
      <c r="A62" s="1613"/>
      <c r="B62" s="1613"/>
      <c r="C62" s="4376"/>
      <c r="D62" s="4290"/>
      <c r="E62" s="4286"/>
      <c r="F62" s="4286"/>
      <c r="G62" s="4286"/>
      <c r="H62" s="4286"/>
      <c r="I62" s="4286"/>
      <c r="J62" s="4386"/>
      <c r="K62" s="4382"/>
      <c r="L62" s="4383"/>
      <c r="M62" s="4383"/>
      <c r="N62" s="4384"/>
      <c r="O62" s="4388"/>
      <c r="P62" s="1617"/>
      <c r="Q62" s="1617" t="str">
        <f t="shared" si="13"/>
        <v/>
      </c>
      <c r="R62" s="1617" t="str">
        <f t="shared" si="14"/>
        <v/>
      </c>
      <c r="S62" s="1613"/>
      <c r="T62" s="4376"/>
      <c r="U62" s="4290"/>
      <c r="V62" s="4286"/>
      <c r="W62" s="4286"/>
      <c r="X62" s="4286"/>
      <c r="Y62" s="4286"/>
      <c r="Z62" s="4286"/>
      <c r="AA62" s="4386"/>
      <c r="AB62" s="4382"/>
      <c r="AC62" s="4383"/>
      <c r="AD62" s="4383"/>
      <c r="AE62" s="4384"/>
      <c r="AF62" s="4388"/>
      <c r="AG62" s="1613"/>
      <c r="AH62" s="1834" t="str">
        <f t="shared" si="16"/>
        <v/>
      </c>
      <c r="AI62" s="1834" t="str">
        <f t="shared" si="17"/>
        <v/>
      </c>
      <c r="AL62" s="4376"/>
      <c r="AM62" s="4290"/>
      <c r="AN62" s="4286"/>
      <c r="AO62" s="4286"/>
      <c r="AP62" s="4286"/>
      <c r="AQ62" s="4286"/>
      <c r="AR62" s="4286"/>
      <c r="AS62" s="4386"/>
      <c r="AT62" s="4382"/>
      <c r="AU62" s="4383"/>
      <c r="AV62" s="4383"/>
      <c r="AW62" s="4384"/>
      <c r="AX62" s="4388"/>
      <c r="AY62" s="1613"/>
      <c r="AZ62" s="1821" t="str">
        <f t="shared" si="19"/>
        <v/>
      </c>
      <c r="BA62" s="1821" t="str">
        <f t="shared" si="20"/>
        <v/>
      </c>
      <c r="BC62" s="4376"/>
      <c r="BD62" s="4290"/>
      <c r="BE62" s="4286"/>
      <c r="BF62" s="4286"/>
      <c r="BG62" s="4286"/>
      <c r="BH62" s="4286"/>
      <c r="BI62" s="4286"/>
      <c r="BJ62" s="4386"/>
      <c r="BK62" s="4382"/>
      <c r="BL62" s="4383"/>
      <c r="BM62" s="4383"/>
      <c r="BN62" s="4384"/>
      <c r="BO62" s="4388"/>
      <c r="BP62" s="1613"/>
      <c r="BQ62" s="1821" t="str">
        <f t="shared" si="22"/>
        <v/>
      </c>
      <c r="BR62" s="1821" t="str">
        <f t="shared" si="23"/>
        <v/>
      </c>
      <c r="BU62" s="4376"/>
      <c r="BV62" s="4290"/>
      <c r="BW62" s="4286"/>
      <c r="BX62" s="4286"/>
      <c r="BY62" s="4286"/>
      <c r="BZ62" s="4286"/>
      <c r="CA62" s="4286"/>
      <c r="CB62" s="4386"/>
      <c r="CC62" s="4382"/>
      <c r="CD62" s="4383"/>
      <c r="CE62" s="4383"/>
      <c r="CF62" s="4384"/>
      <c r="CG62" s="4388"/>
      <c r="CH62" s="1613"/>
      <c r="CI62" s="1821" t="str">
        <f t="shared" si="25"/>
        <v/>
      </c>
      <c r="CJ62" s="1821" t="str">
        <f t="shared" si="26"/>
        <v/>
      </c>
      <c r="CK62" s="1613"/>
      <c r="CL62" s="4376"/>
      <c r="CM62" s="4290"/>
      <c r="CN62" s="4286"/>
      <c r="CO62" s="4286"/>
      <c r="CP62" s="4286"/>
      <c r="CQ62" s="4286"/>
      <c r="CR62" s="4286"/>
      <c r="CS62" s="4386"/>
      <c r="CT62" s="4382"/>
      <c r="CU62" s="4383"/>
      <c r="CV62" s="4383"/>
      <c r="CW62" s="4384"/>
      <c r="CX62" s="4388"/>
      <c r="CZ62" s="1818" t="str">
        <f t="shared" si="28"/>
        <v/>
      </c>
      <c r="DA62" s="1818" t="str">
        <f t="shared" si="29"/>
        <v/>
      </c>
    </row>
    <row r="63" spans="1:105" ht="14.25" customHeight="1">
      <c r="A63" s="1613"/>
      <c r="B63" s="1613"/>
      <c r="C63" s="1840" t="s">
        <v>2333</v>
      </c>
      <c r="D63" s="1830"/>
      <c r="E63" s="1841"/>
      <c r="F63" s="1841"/>
      <c r="G63" s="1841"/>
      <c r="H63" s="1841"/>
      <c r="I63" s="1841"/>
      <c r="J63" s="1842"/>
      <c r="K63" s="1843">
        <f>IF(C63="","",COUNT($D$53:$J$53)-L63)</f>
        <v>7</v>
      </c>
      <c r="L63" s="1844">
        <f t="shared" ref="L63:L65" si="101">IF(C63="","",Q63+R63)</f>
        <v>0</v>
      </c>
      <c r="M63" s="1844">
        <f t="shared" ref="M63:M65" si="102">IF(C63="","",COUNTIF(D63:J63,"休"))</f>
        <v>0</v>
      </c>
      <c r="N63" s="1845">
        <f>IF(K63&lt;1,"対象外",IF(C63="","",IFERROR(ROUND(M63/K63,3),"")))</f>
        <v>0</v>
      </c>
      <c r="O63" s="4388"/>
      <c r="P63" s="1617"/>
      <c r="Q63" s="1617">
        <f t="shared" si="13"/>
        <v>0</v>
      </c>
      <c r="R63" s="1617">
        <f t="shared" si="14"/>
        <v>0</v>
      </c>
      <c r="S63" s="1613"/>
      <c r="T63" s="1840" t="s">
        <v>2333</v>
      </c>
      <c r="U63" s="1830"/>
      <c r="V63" s="1841"/>
      <c r="W63" s="1841"/>
      <c r="X63" s="1841"/>
      <c r="Y63" s="1841"/>
      <c r="Z63" s="1841"/>
      <c r="AA63" s="1842"/>
      <c r="AB63" s="1843">
        <f>IF(T63="","",COUNT($U$53:$AA$53)-AC63)</f>
        <v>7</v>
      </c>
      <c r="AC63" s="1844">
        <f>IF(T63="","",AH63+AI63)</f>
        <v>0</v>
      </c>
      <c r="AD63" s="1844">
        <f t="shared" ref="AD63:AD65" si="103">IF(T63="","",COUNTIF(U63:AA63,"休"))</f>
        <v>0</v>
      </c>
      <c r="AE63" s="1845">
        <f>IF(AB63&lt;1,"対象外",IF(T63="","",IFERROR(ROUND(AD63/AB63,3),"")))</f>
        <v>0</v>
      </c>
      <c r="AF63" s="4388"/>
      <c r="AG63" s="1652"/>
      <c r="AH63" s="1834">
        <f t="shared" si="16"/>
        <v>0</v>
      </c>
      <c r="AI63" s="1834">
        <f t="shared" si="17"/>
        <v>0</v>
      </c>
      <c r="AL63" s="1840" t="s">
        <v>2333</v>
      </c>
      <c r="AM63" s="1830"/>
      <c r="AN63" s="1841"/>
      <c r="AO63" s="1841"/>
      <c r="AP63" s="1841"/>
      <c r="AQ63" s="1841"/>
      <c r="AR63" s="1841"/>
      <c r="AS63" s="1842"/>
      <c r="AT63" s="1843">
        <f>IF(AL63="","",COUNT($AM$53:$AS$53)-AU63)</f>
        <v>7</v>
      </c>
      <c r="AU63" s="1844">
        <f>IF(AL63="","",AZ63+BA63)</f>
        <v>0</v>
      </c>
      <c r="AV63" s="1844">
        <f t="shared" ref="AV63:AV65" si="104">IF(AL63="","",COUNTIF(AM63:AS63,"休"))</f>
        <v>0</v>
      </c>
      <c r="AW63" s="1845">
        <f>IF(AT63&lt;7,"対象外",IF(AL63="","",IFERROR(ROUND(AV63/AT63,3),"")))</f>
        <v>0</v>
      </c>
      <c r="AX63" s="4388"/>
      <c r="AY63" s="1652"/>
      <c r="AZ63" s="1821">
        <f t="shared" si="19"/>
        <v>0</v>
      </c>
      <c r="BA63" s="1821">
        <f t="shared" si="20"/>
        <v>0</v>
      </c>
      <c r="BC63" s="1840" t="s">
        <v>2333</v>
      </c>
      <c r="BD63" s="1830"/>
      <c r="BE63" s="1841"/>
      <c r="BF63" s="1841"/>
      <c r="BG63" s="1841"/>
      <c r="BH63" s="1841"/>
      <c r="BI63" s="1841"/>
      <c r="BJ63" s="1842"/>
      <c r="BK63" s="1843">
        <f>IF(BC63="","",COUNT($BD$53:$BJ$53)-BL63)</f>
        <v>7</v>
      </c>
      <c r="BL63" s="1844">
        <f>IF(BC63="","",BQ63+BR63)</f>
        <v>0</v>
      </c>
      <c r="BM63" s="1844">
        <f t="shared" ref="BM63:BM65" si="105">IF(BC63="","",COUNTIF(BD63:BJ63,"休"))</f>
        <v>0</v>
      </c>
      <c r="BN63" s="1845">
        <f>IF(BK63&lt;7,"対象外",IF(BC63="","",IFERROR(ROUND(BM63/BK63,3),"")))</f>
        <v>0</v>
      </c>
      <c r="BO63" s="4388"/>
      <c r="BP63" s="1652"/>
      <c r="BQ63" s="1821">
        <f t="shared" si="22"/>
        <v>0</v>
      </c>
      <c r="BR63" s="1821">
        <f t="shared" si="23"/>
        <v>0</v>
      </c>
      <c r="BU63" s="1840" t="s">
        <v>2333</v>
      </c>
      <c r="BV63" s="1830"/>
      <c r="BW63" s="1841"/>
      <c r="BX63" s="1841"/>
      <c r="BY63" s="1841"/>
      <c r="BZ63" s="1841"/>
      <c r="CA63" s="1841"/>
      <c r="CB63" s="1842"/>
      <c r="CC63" s="1843">
        <f>IF(BU63="","",COUNT($BV$53:$CB$53)-CD63)</f>
        <v>3</v>
      </c>
      <c r="CD63" s="1844">
        <f>IF(BU63="","",CI63+CJ63)</f>
        <v>0</v>
      </c>
      <c r="CE63" s="1844">
        <f t="shared" ref="CE63:CE65" si="106">IF(BU63="","",COUNTIF(BV63:CB63,"休"))</f>
        <v>0</v>
      </c>
      <c r="CF63" s="1845" t="str">
        <f>IF(CC63&lt;7,"対象外",IF(BU63="","",IFERROR(ROUND(CE63/CC63,3),"")))</f>
        <v>対象外</v>
      </c>
      <c r="CG63" s="4388"/>
      <c r="CH63" s="1652"/>
      <c r="CI63" s="1821">
        <f t="shared" si="25"/>
        <v>0</v>
      </c>
      <c r="CJ63" s="1821">
        <f t="shared" si="26"/>
        <v>0</v>
      </c>
      <c r="CK63" s="1613"/>
      <c r="CL63" s="1840" t="s">
        <v>2333</v>
      </c>
      <c r="CM63" s="1830"/>
      <c r="CN63" s="1841"/>
      <c r="CO63" s="1841"/>
      <c r="CP63" s="1841"/>
      <c r="CQ63" s="1841"/>
      <c r="CR63" s="1841"/>
      <c r="CS63" s="1842"/>
      <c r="CT63" s="1843">
        <f>IF(CL63="","",COUNT($CM$53:$CS$53)-CU63)</f>
        <v>0</v>
      </c>
      <c r="CU63" s="1844">
        <f>IF(CL63="","",CZ63+DA63)</f>
        <v>0</v>
      </c>
      <c r="CV63" s="1844">
        <f t="shared" ref="CV63:CV65" si="107">IF(CL63="","",COUNTIF(CM63:CS63,"休"))</f>
        <v>0</v>
      </c>
      <c r="CW63" s="1845" t="str">
        <f>IF(CT63&lt;7,"対象外",IF(CL63="","",IFERROR(ROUND(CV63/CT63,3),"")))</f>
        <v>対象外</v>
      </c>
      <c r="CX63" s="4388"/>
      <c r="CY63" s="1652"/>
      <c r="CZ63" s="1818">
        <f t="shared" si="28"/>
        <v>0</v>
      </c>
      <c r="DA63" s="1818">
        <f t="shared" si="29"/>
        <v>0</v>
      </c>
    </row>
    <row r="64" spans="1:105" ht="14.25" customHeight="1">
      <c r="A64" s="1613"/>
      <c r="B64" s="1613"/>
      <c r="C64" s="1828" t="s">
        <v>2335</v>
      </c>
      <c r="D64" s="1643"/>
      <c r="E64" s="1644"/>
      <c r="F64" s="1644"/>
      <c r="G64" s="1644"/>
      <c r="H64" s="1644"/>
      <c r="I64" s="1644"/>
      <c r="J64" s="1829"/>
      <c r="K64" s="1643">
        <f>IF(C64="","",COUNT($D$53:$J$53)-L64)</f>
        <v>7</v>
      </c>
      <c r="L64" s="1846">
        <f t="shared" si="101"/>
        <v>0</v>
      </c>
      <c r="M64" s="1846">
        <f t="shared" si="102"/>
        <v>0</v>
      </c>
      <c r="N64" s="1847">
        <f>IF(K64&lt;1,"対象外",IF(C64="","",IFERROR(ROUND(M64/K64,3),"")))</f>
        <v>0</v>
      </c>
      <c r="O64" s="4388"/>
      <c r="P64" s="1617"/>
      <c r="Q64" s="1617">
        <f t="shared" si="13"/>
        <v>0</v>
      </c>
      <c r="R64" s="1617">
        <f t="shared" si="14"/>
        <v>0</v>
      </c>
      <c r="S64" s="1613"/>
      <c r="T64" s="1828" t="s">
        <v>2335</v>
      </c>
      <c r="U64" s="1643"/>
      <c r="V64" s="1644"/>
      <c r="W64" s="1644"/>
      <c r="X64" s="1644"/>
      <c r="Y64" s="1644"/>
      <c r="Z64" s="1644"/>
      <c r="AA64" s="1829"/>
      <c r="AB64" s="1643">
        <f>IF(T64="","",COUNT($U$53:$AA$53)-AC64)</f>
        <v>7</v>
      </c>
      <c r="AC64" s="1846">
        <f>IF(T64="","",AH64+AI64)</f>
        <v>0</v>
      </c>
      <c r="AD64" s="1846">
        <f t="shared" si="103"/>
        <v>0</v>
      </c>
      <c r="AE64" s="1847">
        <f>IF(AB64&lt;1,"対象外",IF(T64="","",IFERROR(ROUND(AD64/AB64,3),"")))</f>
        <v>0</v>
      </c>
      <c r="AF64" s="4388"/>
      <c r="AG64" s="1652"/>
      <c r="AH64" s="1834">
        <f t="shared" si="16"/>
        <v>0</v>
      </c>
      <c r="AI64" s="1834">
        <f t="shared" si="17"/>
        <v>0</v>
      </c>
      <c r="AL64" s="1828" t="s">
        <v>2335</v>
      </c>
      <c r="AM64" s="1643"/>
      <c r="AN64" s="1644"/>
      <c r="AO64" s="1644"/>
      <c r="AP64" s="1644"/>
      <c r="AQ64" s="1644"/>
      <c r="AR64" s="1644"/>
      <c r="AS64" s="1829"/>
      <c r="AT64" s="1643">
        <f>IF(AL64="","",COUNT($AM$53:$AS$53)-AU64)</f>
        <v>7</v>
      </c>
      <c r="AU64" s="1846">
        <f>IF(AL64="","",AZ64+BA64)</f>
        <v>0</v>
      </c>
      <c r="AV64" s="1846">
        <f t="shared" si="104"/>
        <v>0</v>
      </c>
      <c r="AW64" s="1847">
        <f>IF(AT64&lt;7,"対象外",IF(AL64="","",IFERROR(ROUND(AV64/AT64,3),"")))</f>
        <v>0</v>
      </c>
      <c r="AX64" s="4388"/>
      <c r="AY64" s="1652"/>
      <c r="AZ64" s="1821">
        <f t="shared" si="19"/>
        <v>0</v>
      </c>
      <c r="BA64" s="1821">
        <f t="shared" si="20"/>
        <v>0</v>
      </c>
      <c r="BC64" s="1828" t="s">
        <v>2335</v>
      </c>
      <c r="BD64" s="1643"/>
      <c r="BE64" s="1644"/>
      <c r="BF64" s="1644"/>
      <c r="BG64" s="1644"/>
      <c r="BH64" s="1644"/>
      <c r="BI64" s="1644"/>
      <c r="BJ64" s="1829"/>
      <c r="BK64" s="1643">
        <f>IF(BC64="","",COUNT($BD$53:$BJ$53)-BL64)</f>
        <v>7</v>
      </c>
      <c r="BL64" s="1846">
        <f>IF(BC64="","",BQ64+BR64)</f>
        <v>0</v>
      </c>
      <c r="BM64" s="1846">
        <f t="shared" si="105"/>
        <v>0</v>
      </c>
      <c r="BN64" s="1847">
        <f>IF(BK64&lt;7,"対象外",IF(BC64="","",IFERROR(ROUND(BM64/BK64,3),"")))</f>
        <v>0</v>
      </c>
      <c r="BO64" s="4388"/>
      <c r="BP64" s="1652"/>
      <c r="BQ64" s="1821">
        <f t="shared" si="22"/>
        <v>0</v>
      </c>
      <c r="BR64" s="1821">
        <f t="shared" si="23"/>
        <v>0</v>
      </c>
      <c r="BU64" s="1828" t="s">
        <v>2335</v>
      </c>
      <c r="BV64" s="1643"/>
      <c r="BW64" s="1644"/>
      <c r="BX64" s="1644"/>
      <c r="BY64" s="1644"/>
      <c r="BZ64" s="1644"/>
      <c r="CA64" s="1644"/>
      <c r="CB64" s="1829"/>
      <c r="CC64" s="1643">
        <f>IF(BU64="","",COUNT($BV$53:$CB$53)-CD64)</f>
        <v>3</v>
      </c>
      <c r="CD64" s="1846">
        <f>IF(BU64="","",CI64+CJ64)</f>
        <v>0</v>
      </c>
      <c r="CE64" s="1846">
        <f t="shared" si="106"/>
        <v>0</v>
      </c>
      <c r="CF64" s="1847" t="str">
        <f>IF(CC64&lt;7,"対象外",IF(BU64="","",IFERROR(ROUND(CE64/CC64,3),"")))</f>
        <v>対象外</v>
      </c>
      <c r="CG64" s="4388"/>
      <c r="CH64" s="1652"/>
      <c r="CI64" s="1821">
        <f t="shared" si="25"/>
        <v>0</v>
      </c>
      <c r="CJ64" s="1821">
        <f t="shared" si="26"/>
        <v>0</v>
      </c>
      <c r="CK64" s="1613"/>
      <c r="CL64" s="1828" t="s">
        <v>2335</v>
      </c>
      <c r="CM64" s="1643"/>
      <c r="CN64" s="1644"/>
      <c r="CO64" s="1644"/>
      <c r="CP64" s="1644"/>
      <c r="CQ64" s="1644"/>
      <c r="CR64" s="1644"/>
      <c r="CS64" s="1829"/>
      <c r="CT64" s="1643">
        <f>IF(CL64="","",COUNT($CM$53:$CS$53)-CU64)</f>
        <v>0</v>
      </c>
      <c r="CU64" s="1846">
        <f>IF(CL64="","",CZ64+DA64)</f>
        <v>0</v>
      </c>
      <c r="CV64" s="1846">
        <f t="shared" si="107"/>
        <v>0</v>
      </c>
      <c r="CW64" s="1847" t="str">
        <f>IF(CT64&lt;7,"対象外",IF(CL64="","",IFERROR(ROUND(CV64/CT64,3),"")))</f>
        <v>対象外</v>
      </c>
      <c r="CX64" s="4388"/>
      <c r="CY64" s="1652"/>
      <c r="CZ64" s="1818">
        <f t="shared" si="28"/>
        <v>0</v>
      </c>
      <c r="DA64" s="1818">
        <f t="shared" si="29"/>
        <v>0</v>
      </c>
    </row>
    <row r="65" spans="1:105" ht="14.25" customHeight="1">
      <c r="A65" s="1613"/>
      <c r="B65" s="1613"/>
      <c r="C65" s="1828" t="s">
        <v>2334</v>
      </c>
      <c r="D65" s="1643"/>
      <c r="E65" s="1644"/>
      <c r="F65" s="1644"/>
      <c r="G65" s="1644"/>
      <c r="H65" s="1644"/>
      <c r="I65" s="1644"/>
      <c r="J65" s="1829"/>
      <c r="K65" s="1643">
        <f>IF(C65="","",COUNT($D$53:$J$53)-L65)</f>
        <v>7</v>
      </c>
      <c r="L65" s="1846">
        <f t="shared" si="101"/>
        <v>0</v>
      </c>
      <c r="M65" s="1846">
        <f t="shared" si="102"/>
        <v>0</v>
      </c>
      <c r="N65" s="1847">
        <f>IF(K65&lt;1,"対象外",IF(C65="","",IFERROR(ROUND(M65/K65,3),"")))</f>
        <v>0</v>
      </c>
      <c r="O65" s="4388"/>
      <c r="P65" s="1617"/>
      <c r="Q65" s="1617">
        <f t="shared" si="13"/>
        <v>0</v>
      </c>
      <c r="R65" s="1617">
        <f t="shared" si="14"/>
        <v>0</v>
      </c>
      <c r="S65" s="1613"/>
      <c r="T65" s="1828" t="s">
        <v>2334</v>
      </c>
      <c r="U65" s="1643"/>
      <c r="V65" s="1644"/>
      <c r="W65" s="1644"/>
      <c r="X65" s="1644"/>
      <c r="Y65" s="1644"/>
      <c r="Z65" s="1644"/>
      <c r="AA65" s="1829"/>
      <c r="AB65" s="1643">
        <f>IF(T65="","",COUNT($U$53:$AA$53)-AC65)</f>
        <v>7</v>
      </c>
      <c r="AC65" s="1846">
        <f>IF(T65="","",AH65+AI65)</f>
        <v>0</v>
      </c>
      <c r="AD65" s="1846">
        <f t="shared" si="103"/>
        <v>0</v>
      </c>
      <c r="AE65" s="1847">
        <f>IF(AB65&lt;1,"対象外",IF(T65="","",IFERROR(ROUND(AD65/AB65,3),"")))</f>
        <v>0</v>
      </c>
      <c r="AF65" s="4388"/>
      <c r="AG65" s="1652"/>
      <c r="AH65" s="1834">
        <f t="shared" si="16"/>
        <v>0</v>
      </c>
      <c r="AI65" s="1834">
        <f t="shared" si="17"/>
        <v>0</v>
      </c>
      <c r="AL65" s="1828" t="s">
        <v>2334</v>
      </c>
      <c r="AM65" s="1643"/>
      <c r="AN65" s="1644"/>
      <c r="AO65" s="1644"/>
      <c r="AP65" s="1644"/>
      <c r="AQ65" s="1644"/>
      <c r="AR65" s="1644"/>
      <c r="AS65" s="1829"/>
      <c r="AT65" s="1643">
        <f>IF(AL65="","",COUNT($AM$53:$AS$53)-AU65)</f>
        <v>7</v>
      </c>
      <c r="AU65" s="1846">
        <f>IF(AL65="","",AZ65+BA65)</f>
        <v>0</v>
      </c>
      <c r="AV65" s="1846">
        <f t="shared" si="104"/>
        <v>0</v>
      </c>
      <c r="AW65" s="1847">
        <f>IF(AT65&lt;7,"対象外",IF(AL65="","",IFERROR(ROUND(AV65/AT65,3),"")))</f>
        <v>0</v>
      </c>
      <c r="AX65" s="4388"/>
      <c r="AY65" s="1652"/>
      <c r="AZ65" s="1821">
        <f t="shared" si="19"/>
        <v>0</v>
      </c>
      <c r="BA65" s="1821">
        <f t="shared" si="20"/>
        <v>0</v>
      </c>
      <c r="BC65" s="1828" t="s">
        <v>2334</v>
      </c>
      <c r="BD65" s="1643"/>
      <c r="BE65" s="1644"/>
      <c r="BF65" s="1644"/>
      <c r="BG65" s="1644"/>
      <c r="BH65" s="1644"/>
      <c r="BI65" s="1644"/>
      <c r="BJ65" s="1829"/>
      <c r="BK65" s="1643">
        <f>IF(BC65="","",COUNT($BD$53:$BJ$53)-BL65)</f>
        <v>7</v>
      </c>
      <c r="BL65" s="1846">
        <f>IF(BC65="","",BQ65+BR65)</f>
        <v>0</v>
      </c>
      <c r="BM65" s="1846">
        <f t="shared" si="105"/>
        <v>0</v>
      </c>
      <c r="BN65" s="1847">
        <f>IF(BK65&lt;7,"対象外",IF(BC65="","",IFERROR(ROUND(BM65/BK65,3),"")))</f>
        <v>0</v>
      </c>
      <c r="BO65" s="4388"/>
      <c r="BP65" s="1652"/>
      <c r="BQ65" s="1821">
        <f t="shared" si="22"/>
        <v>0</v>
      </c>
      <c r="BR65" s="1821">
        <f t="shared" si="23"/>
        <v>0</v>
      </c>
      <c r="BU65" s="1828" t="s">
        <v>2334</v>
      </c>
      <c r="BV65" s="1643"/>
      <c r="BW65" s="1644"/>
      <c r="BX65" s="1644"/>
      <c r="BY65" s="1644"/>
      <c r="BZ65" s="1644"/>
      <c r="CA65" s="1644"/>
      <c r="CB65" s="1829"/>
      <c r="CC65" s="1643">
        <f>IF(BU65="","",COUNT($BV$53:$CB$53)-CD65)</f>
        <v>3</v>
      </c>
      <c r="CD65" s="1846">
        <f>IF(BU65="","",CI65+CJ65)</f>
        <v>0</v>
      </c>
      <c r="CE65" s="1846">
        <f t="shared" si="106"/>
        <v>0</v>
      </c>
      <c r="CF65" s="1847" t="str">
        <f>IF(CC65&lt;7,"対象外",IF(BU65="","",IFERROR(ROUND(CE65/CC65,3),"")))</f>
        <v>対象外</v>
      </c>
      <c r="CG65" s="4388"/>
      <c r="CH65" s="1652"/>
      <c r="CI65" s="1821">
        <f t="shared" si="25"/>
        <v>0</v>
      </c>
      <c r="CJ65" s="1821">
        <f t="shared" si="26"/>
        <v>0</v>
      </c>
      <c r="CK65" s="1613"/>
      <c r="CL65" s="1828" t="s">
        <v>2334</v>
      </c>
      <c r="CM65" s="1643"/>
      <c r="CN65" s="1644"/>
      <c r="CO65" s="1644"/>
      <c r="CP65" s="1644"/>
      <c r="CQ65" s="1644"/>
      <c r="CR65" s="1644"/>
      <c r="CS65" s="1829"/>
      <c r="CT65" s="1643">
        <f>IF(CL65="","",COUNT($CM$53:$CS$53)-CU65)</f>
        <v>0</v>
      </c>
      <c r="CU65" s="1846">
        <f>IF(CL65="","",CZ65+DA65)</f>
        <v>0</v>
      </c>
      <c r="CV65" s="1846">
        <f t="shared" si="107"/>
        <v>0</v>
      </c>
      <c r="CW65" s="1847" t="str">
        <f>IF(CT65&lt;7,"対象外",IF(CL65="","",IFERROR(ROUND(CV65/CT65,3),"")))</f>
        <v>対象外</v>
      </c>
      <c r="CX65" s="4388"/>
      <c r="CY65" s="1652"/>
      <c r="CZ65" s="1818">
        <f t="shared" si="28"/>
        <v>0</v>
      </c>
      <c r="DA65" s="1818">
        <f t="shared" si="29"/>
        <v>0</v>
      </c>
    </row>
    <row r="66" spans="1:105" ht="14.25" customHeight="1">
      <c r="A66" s="1613"/>
      <c r="B66" s="1613"/>
      <c r="C66" s="4375" t="s">
        <v>2303</v>
      </c>
      <c r="D66" s="4377"/>
      <c r="E66" s="4378"/>
      <c r="F66" s="4378"/>
      <c r="G66" s="4378"/>
      <c r="H66" s="4378"/>
      <c r="I66" s="4378"/>
      <c r="J66" s="4385"/>
      <c r="K66" s="4379"/>
      <c r="L66" s="4380"/>
      <c r="M66" s="4380"/>
      <c r="N66" s="4381"/>
      <c r="O66" s="4388"/>
      <c r="P66" s="1617"/>
      <c r="Q66" s="1617">
        <f t="shared" si="13"/>
        <v>0</v>
      </c>
      <c r="R66" s="1617">
        <f t="shared" si="14"/>
        <v>0</v>
      </c>
      <c r="S66" s="1613"/>
      <c r="T66" s="4375" t="s">
        <v>2303</v>
      </c>
      <c r="U66" s="4377"/>
      <c r="V66" s="4378"/>
      <c r="W66" s="4378"/>
      <c r="X66" s="4378"/>
      <c r="Y66" s="4378"/>
      <c r="Z66" s="4378"/>
      <c r="AA66" s="4385"/>
      <c r="AB66" s="4379"/>
      <c r="AC66" s="4380"/>
      <c r="AD66" s="4380"/>
      <c r="AE66" s="4381"/>
      <c r="AF66" s="4388"/>
      <c r="AG66" s="1613"/>
      <c r="AH66" s="1834">
        <f t="shared" si="16"/>
        <v>0</v>
      </c>
      <c r="AI66" s="1834">
        <f t="shared" si="17"/>
        <v>0</v>
      </c>
      <c r="AL66" s="4375" t="s">
        <v>2303</v>
      </c>
      <c r="AM66" s="4377"/>
      <c r="AN66" s="4378"/>
      <c r="AO66" s="4378"/>
      <c r="AP66" s="4378"/>
      <c r="AQ66" s="4378"/>
      <c r="AR66" s="4378"/>
      <c r="AS66" s="4385"/>
      <c r="AT66" s="4379"/>
      <c r="AU66" s="4380"/>
      <c r="AV66" s="4380"/>
      <c r="AW66" s="4381"/>
      <c r="AX66" s="4388"/>
      <c r="AY66" s="1613"/>
      <c r="AZ66" s="1821">
        <f t="shared" si="19"/>
        <v>0</v>
      </c>
      <c r="BA66" s="1821">
        <f t="shared" si="20"/>
        <v>0</v>
      </c>
      <c r="BC66" s="4375" t="s">
        <v>2303</v>
      </c>
      <c r="BD66" s="4377"/>
      <c r="BE66" s="4378"/>
      <c r="BF66" s="4378"/>
      <c r="BG66" s="4378"/>
      <c r="BH66" s="4378"/>
      <c r="BI66" s="4378"/>
      <c r="BJ66" s="4385"/>
      <c r="BK66" s="4379"/>
      <c r="BL66" s="4380"/>
      <c r="BM66" s="4380"/>
      <c r="BN66" s="4381"/>
      <c r="BO66" s="4388"/>
      <c r="BP66" s="1613"/>
      <c r="BQ66" s="1821">
        <f t="shared" si="22"/>
        <v>0</v>
      </c>
      <c r="BR66" s="1821">
        <f t="shared" si="23"/>
        <v>0</v>
      </c>
      <c r="BU66" s="4375" t="s">
        <v>2303</v>
      </c>
      <c r="BV66" s="4377"/>
      <c r="BW66" s="4378"/>
      <c r="BX66" s="4378"/>
      <c r="BY66" s="4378"/>
      <c r="BZ66" s="4378"/>
      <c r="CA66" s="4378"/>
      <c r="CB66" s="4385"/>
      <c r="CC66" s="4379"/>
      <c r="CD66" s="4380"/>
      <c r="CE66" s="4380"/>
      <c r="CF66" s="4381"/>
      <c r="CG66" s="4388"/>
      <c r="CH66" s="1613"/>
      <c r="CI66" s="1821">
        <f t="shared" si="25"/>
        <v>0</v>
      </c>
      <c r="CJ66" s="1821">
        <f t="shared" si="26"/>
        <v>0</v>
      </c>
      <c r="CK66" s="1613"/>
      <c r="CL66" s="4375" t="s">
        <v>2303</v>
      </c>
      <c r="CM66" s="4377"/>
      <c r="CN66" s="4378"/>
      <c r="CO66" s="4378"/>
      <c r="CP66" s="4378"/>
      <c r="CQ66" s="4378"/>
      <c r="CR66" s="4378"/>
      <c r="CS66" s="4385"/>
      <c r="CT66" s="4379"/>
      <c r="CU66" s="4380"/>
      <c r="CV66" s="4380"/>
      <c r="CW66" s="4381"/>
      <c r="CX66" s="4388"/>
      <c r="CZ66" s="1818">
        <f t="shared" si="28"/>
        <v>0</v>
      </c>
      <c r="DA66" s="1818">
        <f t="shared" si="29"/>
        <v>0</v>
      </c>
    </row>
    <row r="67" spans="1:105" ht="14.25" customHeight="1">
      <c r="A67" s="1613"/>
      <c r="B67" s="1613"/>
      <c r="C67" s="4376"/>
      <c r="D67" s="4290"/>
      <c r="E67" s="4286"/>
      <c r="F67" s="4286"/>
      <c r="G67" s="4286"/>
      <c r="H67" s="4286"/>
      <c r="I67" s="4286"/>
      <c r="J67" s="4386"/>
      <c r="K67" s="4382"/>
      <c r="L67" s="4383"/>
      <c r="M67" s="4383"/>
      <c r="N67" s="4384"/>
      <c r="O67" s="4388"/>
      <c r="P67" s="1617"/>
      <c r="Q67" s="1617" t="str">
        <f t="shared" si="13"/>
        <v/>
      </c>
      <c r="R67" s="1617" t="str">
        <f t="shared" si="14"/>
        <v/>
      </c>
      <c r="S67" s="1613"/>
      <c r="T67" s="4376"/>
      <c r="U67" s="4290"/>
      <c r="V67" s="4286"/>
      <c r="W67" s="4286"/>
      <c r="X67" s="4286"/>
      <c r="Y67" s="4286"/>
      <c r="Z67" s="4286"/>
      <c r="AA67" s="4386"/>
      <c r="AB67" s="4382"/>
      <c r="AC67" s="4383"/>
      <c r="AD67" s="4383"/>
      <c r="AE67" s="4384"/>
      <c r="AF67" s="4388"/>
      <c r="AG67" s="1613"/>
      <c r="AH67" s="1834" t="str">
        <f t="shared" si="16"/>
        <v/>
      </c>
      <c r="AI67" s="1834" t="str">
        <f t="shared" si="17"/>
        <v/>
      </c>
      <c r="AL67" s="4376"/>
      <c r="AM67" s="4290"/>
      <c r="AN67" s="4286"/>
      <c r="AO67" s="4286"/>
      <c r="AP67" s="4286"/>
      <c r="AQ67" s="4286"/>
      <c r="AR67" s="4286"/>
      <c r="AS67" s="4386"/>
      <c r="AT67" s="4382"/>
      <c r="AU67" s="4383"/>
      <c r="AV67" s="4383"/>
      <c r="AW67" s="4384"/>
      <c r="AX67" s="4388"/>
      <c r="AY67" s="1613"/>
      <c r="AZ67" s="1821" t="str">
        <f t="shared" si="19"/>
        <v/>
      </c>
      <c r="BA67" s="1821" t="str">
        <f t="shared" si="20"/>
        <v/>
      </c>
      <c r="BC67" s="4376"/>
      <c r="BD67" s="4290"/>
      <c r="BE67" s="4286"/>
      <c r="BF67" s="4286"/>
      <c r="BG67" s="4286"/>
      <c r="BH67" s="4286"/>
      <c r="BI67" s="4286"/>
      <c r="BJ67" s="4386"/>
      <c r="BK67" s="4382"/>
      <c r="BL67" s="4383"/>
      <c r="BM67" s="4383"/>
      <c r="BN67" s="4384"/>
      <c r="BO67" s="4388"/>
      <c r="BP67" s="1613"/>
      <c r="BQ67" s="1821" t="str">
        <f t="shared" si="22"/>
        <v/>
      </c>
      <c r="BR67" s="1821" t="str">
        <f t="shared" si="23"/>
        <v/>
      </c>
      <c r="BU67" s="4376"/>
      <c r="BV67" s="4290"/>
      <c r="BW67" s="4286"/>
      <c r="BX67" s="4286"/>
      <c r="BY67" s="4286"/>
      <c r="BZ67" s="4286"/>
      <c r="CA67" s="4286"/>
      <c r="CB67" s="4386"/>
      <c r="CC67" s="4382"/>
      <c r="CD67" s="4383"/>
      <c r="CE67" s="4383"/>
      <c r="CF67" s="4384"/>
      <c r="CG67" s="4388"/>
      <c r="CH67" s="1613"/>
      <c r="CI67" s="1821" t="str">
        <f t="shared" si="25"/>
        <v/>
      </c>
      <c r="CJ67" s="1821" t="str">
        <f t="shared" si="26"/>
        <v/>
      </c>
      <c r="CK67" s="1613"/>
      <c r="CL67" s="4376"/>
      <c r="CM67" s="4290"/>
      <c r="CN67" s="4286"/>
      <c r="CO67" s="4286"/>
      <c r="CP67" s="4286"/>
      <c r="CQ67" s="4286"/>
      <c r="CR67" s="4286"/>
      <c r="CS67" s="4386"/>
      <c r="CT67" s="4382"/>
      <c r="CU67" s="4383"/>
      <c r="CV67" s="4383"/>
      <c r="CW67" s="4384"/>
      <c r="CX67" s="4388"/>
      <c r="CZ67" s="1818" t="str">
        <f t="shared" si="28"/>
        <v/>
      </c>
      <c r="DA67" s="1818" t="str">
        <f t="shared" si="29"/>
        <v/>
      </c>
    </row>
    <row r="68" spans="1:105" ht="14.25" customHeight="1">
      <c r="A68" s="1613"/>
      <c r="B68" s="1613"/>
      <c r="C68" s="1835" t="s">
        <v>2395</v>
      </c>
      <c r="D68" s="1647"/>
      <c r="E68" s="1648"/>
      <c r="F68" s="1648"/>
      <c r="G68" s="1648"/>
      <c r="H68" s="1648"/>
      <c r="I68" s="1648"/>
      <c r="J68" s="1836"/>
      <c r="K68" s="1647">
        <f>IF(C68="","",COUNT($D$53:$J$53)-L68)</f>
        <v>7</v>
      </c>
      <c r="L68" s="1838">
        <f t="shared" ref="L68" si="108">IF(C68="","",Q68+R68)</f>
        <v>0</v>
      </c>
      <c r="M68" s="1838">
        <f t="shared" ref="M68" si="109">IF(C68="","",COUNTIF(D68:J68,"休"))</f>
        <v>0</v>
      </c>
      <c r="N68" s="1839">
        <f>IF(K68&lt;1,"対象外",IF(C68="","",IFERROR(ROUND(M68/K68,3),"")))</f>
        <v>0</v>
      </c>
      <c r="O68" s="4389"/>
      <c r="P68" s="1617" t="str">
        <f>IF(1&gt;P53,"対象外",IF(O55&gt;=0.285,"OK","NG"))</f>
        <v>NG</v>
      </c>
      <c r="Q68" s="1617">
        <f t="shared" si="13"/>
        <v>0</v>
      </c>
      <c r="R68" s="1617">
        <f t="shared" si="14"/>
        <v>0</v>
      </c>
      <c r="S68" s="1613"/>
      <c r="T68" s="1835" t="s">
        <v>2395</v>
      </c>
      <c r="U68" s="1647"/>
      <c r="V68" s="1648"/>
      <c r="W68" s="1648"/>
      <c r="X68" s="1648"/>
      <c r="Y68" s="1648"/>
      <c r="Z68" s="1648"/>
      <c r="AA68" s="1836"/>
      <c r="AB68" s="1647">
        <f>IF(T68="","",COUNT($U$53:$AA$53)-AC68)</f>
        <v>7</v>
      </c>
      <c r="AC68" s="1838">
        <f>IF(T68="","",AH68+AI68)</f>
        <v>0</v>
      </c>
      <c r="AD68" s="1838">
        <f t="shared" ref="AD68" si="110">IF(T68="","",COUNTIF(U68:AA68,"休"))</f>
        <v>0</v>
      </c>
      <c r="AE68" s="1839">
        <f>IF(AB68&lt;1,"対象外",IF(T68="","",IFERROR(ROUND(AD68/AB68,3),"")))</f>
        <v>0</v>
      </c>
      <c r="AF68" s="4389"/>
      <c r="AG68" s="1617" t="str">
        <f>IF(1&gt;AG53,"対象外",IF(AF55&gt;=0.285,"OK","NG"))</f>
        <v>NG</v>
      </c>
      <c r="AH68" s="1834">
        <f t="shared" si="16"/>
        <v>0</v>
      </c>
      <c r="AI68" s="1834">
        <f t="shared" si="17"/>
        <v>0</v>
      </c>
      <c r="AL68" s="1835" t="s">
        <v>2395</v>
      </c>
      <c r="AM68" s="1647"/>
      <c r="AN68" s="1648"/>
      <c r="AO68" s="1648"/>
      <c r="AP68" s="1648"/>
      <c r="AQ68" s="1648"/>
      <c r="AR68" s="1648"/>
      <c r="AS68" s="1836"/>
      <c r="AT68" s="1647">
        <f>IF(AL68="","",COUNT($AM$53:$AS$53)-AU68)</f>
        <v>7</v>
      </c>
      <c r="AU68" s="1838">
        <f>IF(AL68="","",AZ68+BA68)</f>
        <v>0</v>
      </c>
      <c r="AV68" s="1838">
        <f t="shared" ref="AV68" si="111">IF(AL68="","",COUNTIF(AM68:AS68,"休"))</f>
        <v>0</v>
      </c>
      <c r="AW68" s="1839">
        <f>IF(AT68&lt;7,"対象外",IF(AL68="","",IFERROR(ROUND(AV68/AT68,3),"")))</f>
        <v>0</v>
      </c>
      <c r="AX68" s="4389"/>
      <c r="AY68" s="1617" t="str">
        <f>IF(1&gt;AY53,"対象外",IF(AX55&gt;=0.285,"OK","NG"))</f>
        <v>NG</v>
      </c>
      <c r="AZ68" s="1821">
        <f t="shared" si="19"/>
        <v>0</v>
      </c>
      <c r="BA68" s="1821">
        <f t="shared" si="20"/>
        <v>0</v>
      </c>
      <c r="BC68" s="1835" t="s">
        <v>2395</v>
      </c>
      <c r="BD68" s="1647"/>
      <c r="BE68" s="1648"/>
      <c r="BF68" s="1648"/>
      <c r="BG68" s="1648"/>
      <c r="BH68" s="1648"/>
      <c r="BI68" s="1648"/>
      <c r="BJ68" s="1836"/>
      <c r="BK68" s="1647">
        <f>IF(BC68="","",COUNT($BD$53:$BJ$53)-BL68)</f>
        <v>7</v>
      </c>
      <c r="BL68" s="1838">
        <f>IF(BC68="","",BQ68+BR68)</f>
        <v>0</v>
      </c>
      <c r="BM68" s="1838">
        <f t="shared" ref="BM68" si="112">IF(BC68="","",COUNTIF(BD68:BJ68,"休"))</f>
        <v>0</v>
      </c>
      <c r="BN68" s="1839">
        <f>IF(BK68&lt;7,"対象外",IF(BC68="","",IFERROR(ROUND(BM68/BK68,3),"")))</f>
        <v>0</v>
      </c>
      <c r="BO68" s="4389"/>
      <c r="BP68" s="1617" t="str">
        <f>IF(1&gt;BP53,"対象外",IF(BO55&gt;=0.285,"OK","NG"))</f>
        <v>NG</v>
      </c>
      <c r="BQ68" s="1821">
        <f t="shared" si="22"/>
        <v>0</v>
      </c>
      <c r="BR68" s="1821">
        <f t="shared" si="23"/>
        <v>0</v>
      </c>
      <c r="BU68" s="1835" t="s">
        <v>2395</v>
      </c>
      <c r="BV68" s="1647"/>
      <c r="BW68" s="1648"/>
      <c r="BX68" s="1648"/>
      <c r="BY68" s="1648"/>
      <c r="BZ68" s="1648"/>
      <c r="CA68" s="1648"/>
      <c r="CB68" s="1836"/>
      <c r="CC68" s="1647">
        <f>IF(BU68="","",COUNT($BV$53:$CB$53)-CD68)</f>
        <v>3</v>
      </c>
      <c r="CD68" s="1838">
        <f>IF(BU68="","",CI68+CJ68)</f>
        <v>0</v>
      </c>
      <c r="CE68" s="1838">
        <f t="shared" ref="CE68" si="113">IF(BU68="","",COUNTIF(BV68:CB68,"休"))</f>
        <v>0</v>
      </c>
      <c r="CF68" s="1839" t="str">
        <f>IF(CC68&lt;7,"対象外",IF(BU68="","",IFERROR(ROUND(CE68/CC68,3),"")))</f>
        <v>対象外</v>
      </c>
      <c r="CG68" s="4389"/>
      <c r="CH68" s="1617" t="e">
        <f>IF(1&gt;CH53,"対象外",IF(CG55&gt;=0.285,"OK","NG"))</f>
        <v>#DIV/0!</v>
      </c>
      <c r="CI68" s="1821">
        <f t="shared" si="25"/>
        <v>0</v>
      </c>
      <c r="CJ68" s="1821">
        <f t="shared" si="26"/>
        <v>0</v>
      </c>
      <c r="CK68" s="1613"/>
      <c r="CL68" s="1835" t="s">
        <v>2395</v>
      </c>
      <c r="CM68" s="1647"/>
      <c r="CN68" s="1648"/>
      <c r="CO68" s="1648"/>
      <c r="CP68" s="1648"/>
      <c r="CQ68" s="1648"/>
      <c r="CR68" s="1648"/>
      <c r="CS68" s="1836"/>
      <c r="CT68" s="1647">
        <f>IF(CL68="","",COUNT($CM$53:$CS$53)-CU68)</f>
        <v>0</v>
      </c>
      <c r="CU68" s="1838">
        <f>IF(CL68="","",CZ68+DA68)</f>
        <v>0</v>
      </c>
      <c r="CV68" s="1838">
        <f t="shared" ref="CV68" si="114">IF(CL68="","",COUNTIF(CM68:CS68,"休"))</f>
        <v>0</v>
      </c>
      <c r="CW68" s="1839" t="str">
        <f>IF(CT68&lt;7,"対象外",IF(CL68="","",IFERROR(ROUND(CV68/CT68,3),"")))</f>
        <v>対象外</v>
      </c>
      <c r="CX68" s="4389"/>
      <c r="CY68" s="1617" t="str">
        <f>IF(1&gt;CY53,"対象外",IF(CX55&gt;=0.285,"OK","NG"))</f>
        <v>対象外</v>
      </c>
      <c r="CZ68" s="1818">
        <f t="shared" si="28"/>
        <v>0</v>
      </c>
      <c r="DA68" s="1818">
        <f t="shared" si="29"/>
        <v>0</v>
      </c>
    </row>
    <row r="69" spans="1:105" ht="14.25" customHeight="1">
      <c r="A69" s="1613"/>
      <c r="B69" s="1613"/>
      <c r="C69" s="1617"/>
      <c r="D69" s="1617"/>
      <c r="E69" s="1617"/>
      <c r="F69" s="1617"/>
      <c r="G69" s="1617"/>
      <c r="H69" s="1617"/>
      <c r="I69" s="1651"/>
      <c r="J69" s="1617"/>
      <c r="K69" s="1613"/>
      <c r="L69" s="1613"/>
      <c r="M69" s="1613"/>
      <c r="N69" s="1613"/>
      <c r="O69" s="1613"/>
      <c r="P69" s="1617"/>
      <c r="Q69" s="1617" t="str">
        <f t="shared" si="13"/>
        <v/>
      </c>
      <c r="R69" s="1617" t="str">
        <f t="shared" si="14"/>
        <v/>
      </c>
      <c r="S69" s="1613"/>
      <c r="T69" s="1617"/>
      <c r="U69" s="1617"/>
      <c r="V69" s="1617"/>
      <c r="W69" s="1617"/>
      <c r="X69" s="1617"/>
      <c r="Y69" s="1617"/>
      <c r="Z69" s="1651"/>
      <c r="AA69" s="1617"/>
      <c r="AB69" s="1613"/>
      <c r="AC69" s="1613"/>
      <c r="AD69" s="1613"/>
      <c r="AE69" s="1613"/>
      <c r="AF69" s="1613"/>
      <c r="AG69" s="1613"/>
      <c r="AH69" s="1834" t="str">
        <f t="shared" si="16"/>
        <v/>
      </c>
      <c r="AI69" s="1834" t="str">
        <f t="shared" si="17"/>
        <v/>
      </c>
      <c r="AL69" s="1617"/>
      <c r="AM69" s="1617"/>
      <c r="AN69" s="1617"/>
      <c r="AO69" s="1617"/>
      <c r="AP69" s="1617"/>
      <c r="AQ69" s="1617"/>
      <c r="AR69" s="1651"/>
      <c r="AS69" s="1617"/>
      <c r="AT69" s="1613"/>
      <c r="AU69" s="1613"/>
      <c r="AV69" s="1613"/>
      <c r="AW69" s="1613"/>
      <c r="AX69" s="1613"/>
      <c r="AY69" s="1619"/>
      <c r="AZ69" s="1821" t="str">
        <f t="shared" si="19"/>
        <v/>
      </c>
      <c r="BA69" s="1821" t="str">
        <f t="shared" si="20"/>
        <v/>
      </c>
      <c r="BC69" s="1617"/>
      <c r="BD69" s="1617"/>
      <c r="BE69" s="1617"/>
      <c r="BF69" s="1617"/>
      <c r="BG69" s="1617"/>
      <c r="BH69" s="1617"/>
      <c r="BI69" s="1651"/>
      <c r="BJ69" s="1617"/>
      <c r="BK69" s="1613"/>
      <c r="BL69" s="1613"/>
      <c r="BM69" s="1613"/>
      <c r="BN69" s="1613"/>
      <c r="BO69" s="1613"/>
      <c r="BQ69" s="1821" t="str">
        <f t="shared" si="22"/>
        <v/>
      </c>
      <c r="BR69" s="1821" t="str">
        <f t="shared" si="23"/>
        <v/>
      </c>
      <c r="BU69" s="1617"/>
      <c r="BV69" s="1617"/>
      <c r="BW69" s="1617"/>
      <c r="BX69" s="1617"/>
      <c r="BY69" s="1617"/>
      <c r="BZ69" s="1617"/>
      <c r="CA69" s="1651"/>
      <c r="CB69" s="1617"/>
      <c r="CC69" s="1613"/>
      <c r="CD69" s="1613"/>
      <c r="CE69" s="1613"/>
      <c r="CF69" s="1613"/>
      <c r="CG69" s="1613"/>
      <c r="CH69" s="1619"/>
      <c r="CI69" s="1821" t="str">
        <f t="shared" si="25"/>
        <v/>
      </c>
      <c r="CJ69" s="1821" t="str">
        <f t="shared" si="26"/>
        <v/>
      </c>
      <c r="CK69" s="1613"/>
      <c r="CL69" s="1617"/>
      <c r="CM69" s="1617"/>
      <c r="CN69" s="1617"/>
      <c r="CO69" s="1617"/>
      <c r="CP69" s="1617"/>
      <c r="CQ69" s="1617"/>
      <c r="CR69" s="1651"/>
      <c r="CS69" s="1617"/>
      <c r="CT69" s="1613"/>
      <c r="CU69" s="1613"/>
      <c r="CZ69" s="1818" t="str">
        <f t="shared" si="28"/>
        <v/>
      </c>
      <c r="DA69" s="1818" t="str">
        <f t="shared" si="29"/>
        <v/>
      </c>
    </row>
    <row r="70" spans="1:105" ht="14.25" hidden="1" customHeight="1">
      <c r="A70" s="1613"/>
      <c r="B70" s="1613"/>
      <c r="C70" s="1613"/>
      <c r="D70" s="1613"/>
      <c r="E70" s="1613"/>
      <c r="F70" s="1613"/>
      <c r="G70" s="1613"/>
      <c r="H70" s="1613"/>
      <c r="I70" s="1613"/>
      <c r="J70" s="1613"/>
      <c r="K70" s="1613"/>
      <c r="L70" s="1613"/>
      <c r="M70" s="1613"/>
      <c r="N70" s="1613"/>
      <c r="O70" s="1613"/>
      <c r="P70" s="1617"/>
      <c r="Q70" s="1617" t="str">
        <f t="shared" si="13"/>
        <v/>
      </c>
      <c r="R70" s="1617" t="str">
        <f t="shared" si="14"/>
        <v/>
      </c>
      <c r="S70" s="1613"/>
      <c r="T70" s="1613"/>
      <c r="U70" s="1613"/>
      <c r="V70" s="1613"/>
      <c r="W70" s="1613"/>
      <c r="X70" s="1613"/>
      <c r="Y70" s="1613"/>
      <c r="Z70" s="1613"/>
      <c r="AA70" s="1613"/>
      <c r="AB70" s="1613"/>
      <c r="AC70" s="1613"/>
      <c r="AD70" s="1613"/>
      <c r="AE70" s="1613"/>
      <c r="AF70" s="1613"/>
      <c r="AG70" s="1613"/>
      <c r="AH70" s="1834" t="str">
        <f t="shared" si="16"/>
        <v/>
      </c>
      <c r="AI70" s="1834" t="str">
        <f t="shared" si="17"/>
        <v/>
      </c>
      <c r="AZ70" s="1821" t="str">
        <f t="shared" si="19"/>
        <v/>
      </c>
      <c r="BA70" s="1821" t="str">
        <f t="shared" si="20"/>
        <v/>
      </c>
      <c r="BQ70" s="1821" t="str">
        <f t="shared" si="22"/>
        <v/>
      </c>
      <c r="BR70" s="1821" t="str">
        <f t="shared" si="23"/>
        <v/>
      </c>
      <c r="CI70" s="1821" t="str">
        <f t="shared" si="25"/>
        <v/>
      </c>
      <c r="CJ70" s="1821" t="str">
        <f t="shared" si="26"/>
        <v/>
      </c>
      <c r="CZ70" s="1818" t="str">
        <f t="shared" si="28"/>
        <v/>
      </c>
      <c r="DA70" s="1818" t="str">
        <f t="shared" si="29"/>
        <v/>
      </c>
    </row>
    <row r="71" spans="1:105" ht="14.25" hidden="1" customHeight="1">
      <c r="A71" s="1613"/>
      <c r="B71" s="1613"/>
      <c r="C71" s="1613"/>
      <c r="D71" s="1628">
        <f>YEAR(J51+1)</f>
        <v>2026</v>
      </c>
      <c r="E71" s="1628">
        <f>MONTH(J51+1)</f>
        <v>4</v>
      </c>
      <c r="F71" s="1628">
        <f>DAY(J51+1)</f>
        <v>20</v>
      </c>
      <c r="G71" s="1628"/>
      <c r="H71" s="1628"/>
      <c r="I71" s="1628"/>
      <c r="J71" s="1628"/>
      <c r="K71" s="1613"/>
      <c r="L71" s="1613"/>
      <c r="M71" s="1613"/>
      <c r="N71" s="1613"/>
      <c r="O71" s="1613"/>
      <c r="P71" s="1617"/>
      <c r="Q71" s="1617" t="str">
        <f t="shared" si="13"/>
        <v/>
      </c>
      <c r="R71" s="1617" t="str">
        <f t="shared" si="14"/>
        <v/>
      </c>
      <c r="S71" s="1613"/>
      <c r="T71" s="1613"/>
      <c r="U71" s="1628">
        <f>YEAR(AA51+1)</f>
        <v>2026</v>
      </c>
      <c r="V71" s="1628">
        <f>MONTH(AA51+1)</f>
        <v>6</v>
      </c>
      <c r="W71" s="1628">
        <f>DAY(AA51+1)</f>
        <v>1</v>
      </c>
      <c r="X71" s="1628"/>
      <c r="Y71" s="1628"/>
      <c r="Z71" s="1628"/>
      <c r="AA71" s="1628"/>
      <c r="AB71" s="1613"/>
      <c r="AC71" s="1613"/>
      <c r="AD71" s="1613"/>
      <c r="AE71" s="1613"/>
      <c r="AF71" s="1613"/>
      <c r="AG71" s="1613"/>
      <c r="AH71" s="1834" t="str">
        <f t="shared" si="16"/>
        <v/>
      </c>
      <c r="AI71" s="1834" t="str">
        <f t="shared" si="17"/>
        <v/>
      </c>
      <c r="AL71" s="1613"/>
      <c r="AM71" s="1628">
        <f>YEAR(AS51+1)</f>
        <v>2026</v>
      </c>
      <c r="AN71" s="1628">
        <f>MONTH(AS51+1)</f>
        <v>7</v>
      </c>
      <c r="AO71" s="1628">
        <f>DAY(AS51+1)</f>
        <v>13</v>
      </c>
      <c r="AP71" s="1628"/>
      <c r="AQ71" s="1628"/>
      <c r="AR71" s="1628"/>
      <c r="AS71" s="1628"/>
      <c r="AT71" s="1613"/>
      <c r="AU71" s="1613"/>
      <c r="AV71" s="1613"/>
      <c r="AW71" s="1613"/>
      <c r="AX71" s="1613"/>
      <c r="AY71" s="1613"/>
      <c r="AZ71" s="1821" t="str">
        <f t="shared" si="19"/>
        <v/>
      </c>
      <c r="BA71" s="1821" t="str">
        <f t="shared" si="20"/>
        <v/>
      </c>
      <c r="BC71" s="1613"/>
      <c r="BD71" s="1628">
        <f>YEAR(BJ51+1)</f>
        <v>2026</v>
      </c>
      <c r="BE71" s="1628">
        <f>MONTH(BJ51+1)</f>
        <v>8</v>
      </c>
      <c r="BF71" s="1628">
        <f>DAY(BJ51+1)</f>
        <v>24</v>
      </c>
      <c r="BG71" s="1628"/>
      <c r="BH71" s="1628"/>
      <c r="BI71" s="1628"/>
      <c r="BJ71" s="1628"/>
      <c r="BK71" s="1613"/>
      <c r="BL71" s="1613"/>
      <c r="BM71" s="1613"/>
      <c r="BN71" s="1613"/>
      <c r="BO71" s="1613"/>
      <c r="BP71" s="1613"/>
      <c r="BQ71" s="1821" t="str">
        <f t="shared" si="22"/>
        <v/>
      </c>
      <c r="BR71" s="1821" t="str">
        <f t="shared" si="23"/>
        <v/>
      </c>
      <c r="BU71" s="1613"/>
      <c r="BV71" s="1628">
        <f>YEAR(CB51+1)</f>
        <v>2026</v>
      </c>
      <c r="BW71" s="1628">
        <f>MONTH(CB51+1)</f>
        <v>10</v>
      </c>
      <c r="BX71" s="1628">
        <f>DAY(CB51+1)</f>
        <v>5</v>
      </c>
      <c r="BY71" s="1628"/>
      <c r="BZ71" s="1628"/>
      <c r="CA71" s="1628"/>
      <c r="CB71" s="1628"/>
      <c r="CC71" s="1613"/>
      <c r="CD71" s="1613"/>
      <c r="CE71" s="1613"/>
      <c r="CF71" s="1613"/>
      <c r="CG71" s="1613"/>
      <c r="CH71" s="1613"/>
      <c r="CI71" s="1821" t="str">
        <f t="shared" si="25"/>
        <v/>
      </c>
      <c r="CJ71" s="1821" t="str">
        <f t="shared" si="26"/>
        <v/>
      </c>
      <c r="CK71" s="1613"/>
      <c r="CL71" s="1613"/>
      <c r="CM71" s="1628">
        <f>YEAR(CS51+1)</f>
        <v>2026</v>
      </c>
      <c r="CN71" s="1628">
        <f>MONTH(CS51+1)</f>
        <v>11</v>
      </c>
      <c r="CO71" s="1628">
        <f>DAY(CS51+1)</f>
        <v>16</v>
      </c>
      <c r="CP71" s="1628"/>
      <c r="CQ71" s="1628"/>
      <c r="CR71" s="1628"/>
      <c r="CS71" s="1628"/>
      <c r="CT71" s="1613"/>
      <c r="CU71" s="1613"/>
      <c r="CZ71" s="1818" t="str">
        <f t="shared" si="28"/>
        <v/>
      </c>
      <c r="DA71" s="1818" t="str">
        <f t="shared" si="29"/>
        <v/>
      </c>
    </row>
    <row r="72" spans="1:105" ht="14.25" hidden="1" customHeight="1">
      <c r="A72" s="1613"/>
      <c r="B72" s="1613"/>
      <c r="C72" s="1613"/>
      <c r="D72" s="1629">
        <f>J51+1</f>
        <v>46132</v>
      </c>
      <c r="E72" s="1629">
        <f>D72+1</f>
        <v>46133</v>
      </c>
      <c r="F72" s="1629">
        <f t="shared" ref="F72:J72" si="115">E72+1</f>
        <v>46134</v>
      </c>
      <c r="G72" s="1629">
        <f t="shared" si="115"/>
        <v>46135</v>
      </c>
      <c r="H72" s="1629">
        <f t="shared" si="115"/>
        <v>46136</v>
      </c>
      <c r="I72" s="1629">
        <f t="shared" si="115"/>
        <v>46137</v>
      </c>
      <c r="J72" s="1629">
        <f t="shared" si="115"/>
        <v>46138</v>
      </c>
      <c r="K72" s="1613"/>
      <c r="L72" s="1613"/>
      <c r="M72" s="1613"/>
      <c r="N72" s="1613"/>
      <c r="O72" s="1613"/>
      <c r="P72" s="1617"/>
      <c r="Q72" s="1617" t="str">
        <f t="shared" si="13"/>
        <v/>
      </c>
      <c r="R72" s="1617" t="str">
        <f t="shared" si="14"/>
        <v/>
      </c>
      <c r="S72" s="1613"/>
      <c r="T72" s="1613"/>
      <c r="U72" s="1629">
        <f>AA51+1</f>
        <v>46174</v>
      </c>
      <c r="V72" s="1629">
        <f t="shared" ref="V72:AA72" si="116">U72+1</f>
        <v>46175</v>
      </c>
      <c r="W72" s="1629">
        <f t="shared" si="116"/>
        <v>46176</v>
      </c>
      <c r="X72" s="1629">
        <f t="shared" si="116"/>
        <v>46177</v>
      </c>
      <c r="Y72" s="1629">
        <f t="shared" si="116"/>
        <v>46178</v>
      </c>
      <c r="Z72" s="1629">
        <f t="shared" si="116"/>
        <v>46179</v>
      </c>
      <c r="AA72" s="1629">
        <f t="shared" si="116"/>
        <v>46180</v>
      </c>
      <c r="AB72" s="1613"/>
      <c r="AC72" s="1613"/>
      <c r="AD72" s="1613"/>
      <c r="AE72" s="1613"/>
      <c r="AF72" s="1613"/>
      <c r="AG72" s="1613"/>
      <c r="AH72" s="1834" t="str">
        <f t="shared" si="16"/>
        <v/>
      </c>
      <c r="AI72" s="1834" t="str">
        <f t="shared" si="17"/>
        <v/>
      </c>
      <c r="AL72" s="1613"/>
      <c r="AM72" s="1629">
        <f>AS51+1</f>
        <v>46216</v>
      </c>
      <c r="AN72" s="1629">
        <f t="shared" ref="AN72:AS72" si="117">AM72+1</f>
        <v>46217</v>
      </c>
      <c r="AO72" s="1629">
        <f t="shared" si="117"/>
        <v>46218</v>
      </c>
      <c r="AP72" s="1629">
        <f t="shared" si="117"/>
        <v>46219</v>
      </c>
      <c r="AQ72" s="1629">
        <f t="shared" si="117"/>
        <v>46220</v>
      </c>
      <c r="AR72" s="1629">
        <f t="shared" si="117"/>
        <v>46221</v>
      </c>
      <c r="AS72" s="1629">
        <f t="shared" si="117"/>
        <v>46222</v>
      </c>
      <c r="AT72" s="1613"/>
      <c r="AU72" s="1613"/>
      <c r="AV72" s="1613"/>
      <c r="AW72" s="1613"/>
      <c r="AX72" s="1613"/>
      <c r="AY72" s="1613"/>
      <c r="AZ72" s="1821" t="str">
        <f t="shared" si="19"/>
        <v/>
      </c>
      <c r="BA72" s="1821" t="str">
        <f t="shared" si="20"/>
        <v/>
      </c>
      <c r="BC72" s="1613"/>
      <c r="BD72" s="1629">
        <f>BJ51+1</f>
        <v>46258</v>
      </c>
      <c r="BE72" s="1629">
        <f t="shared" ref="BE72:BJ72" si="118">BD72+1</f>
        <v>46259</v>
      </c>
      <c r="BF72" s="1629">
        <f t="shared" si="118"/>
        <v>46260</v>
      </c>
      <c r="BG72" s="1629">
        <f t="shared" si="118"/>
        <v>46261</v>
      </c>
      <c r="BH72" s="1629">
        <f t="shared" si="118"/>
        <v>46262</v>
      </c>
      <c r="BI72" s="1629">
        <f t="shared" si="118"/>
        <v>46263</v>
      </c>
      <c r="BJ72" s="1629">
        <f t="shared" si="118"/>
        <v>46264</v>
      </c>
      <c r="BK72" s="1613"/>
      <c r="BL72" s="1613"/>
      <c r="BM72" s="1613"/>
      <c r="BN72" s="1613"/>
      <c r="BO72" s="1613"/>
      <c r="BP72" s="1613"/>
      <c r="BQ72" s="1821" t="str">
        <f t="shared" si="22"/>
        <v/>
      </c>
      <c r="BR72" s="1821" t="str">
        <f t="shared" si="23"/>
        <v/>
      </c>
      <c r="BU72" s="1613"/>
      <c r="BV72" s="1629">
        <f>CB51+1</f>
        <v>46300</v>
      </c>
      <c r="BW72" s="1629">
        <f t="shared" ref="BW72:CB72" si="119">BV72+1</f>
        <v>46301</v>
      </c>
      <c r="BX72" s="1629">
        <f t="shared" si="119"/>
        <v>46302</v>
      </c>
      <c r="BY72" s="1629">
        <f t="shared" si="119"/>
        <v>46303</v>
      </c>
      <c r="BZ72" s="1629">
        <f t="shared" si="119"/>
        <v>46304</v>
      </c>
      <c r="CA72" s="1629">
        <f t="shared" si="119"/>
        <v>46305</v>
      </c>
      <c r="CB72" s="1629">
        <f t="shared" si="119"/>
        <v>46306</v>
      </c>
      <c r="CC72" s="1613"/>
      <c r="CD72" s="1613"/>
      <c r="CE72" s="1613"/>
      <c r="CF72" s="1613"/>
      <c r="CG72" s="1613"/>
      <c r="CH72" s="1613"/>
      <c r="CI72" s="1821" t="str">
        <f t="shared" si="25"/>
        <v/>
      </c>
      <c r="CJ72" s="1821" t="str">
        <f t="shared" si="26"/>
        <v/>
      </c>
      <c r="CK72" s="1613"/>
      <c r="CL72" s="1613"/>
      <c r="CM72" s="1629">
        <f>CS51+1</f>
        <v>46342</v>
      </c>
      <c r="CN72" s="1629">
        <f t="shared" ref="CN72:CS72" si="120">CM72+1</f>
        <v>46343</v>
      </c>
      <c r="CO72" s="1629">
        <f t="shared" si="120"/>
        <v>46344</v>
      </c>
      <c r="CP72" s="1629">
        <f t="shared" si="120"/>
        <v>46345</v>
      </c>
      <c r="CQ72" s="1629">
        <f t="shared" si="120"/>
        <v>46346</v>
      </c>
      <c r="CR72" s="1629">
        <f t="shared" si="120"/>
        <v>46347</v>
      </c>
      <c r="CS72" s="1629">
        <f t="shared" si="120"/>
        <v>46348</v>
      </c>
      <c r="CT72" s="1613"/>
      <c r="CU72" s="1613"/>
      <c r="CZ72" s="1818" t="str">
        <f t="shared" si="28"/>
        <v/>
      </c>
      <c r="DA72" s="1818" t="str">
        <f t="shared" si="29"/>
        <v/>
      </c>
    </row>
    <row r="73" spans="1:105" ht="14.25" customHeight="1">
      <c r="A73" s="1613"/>
      <c r="B73" s="1613"/>
      <c r="C73" s="1630" t="s">
        <v>2266</v>
      </c>
      <c r="D73" s="1631">
        <f>DATE($D71,$E71,1)</f>
        <v>46113</v>
      </c>
      <c r="E73" s="1632"/>
      <c r="F73" s="1632"/>
      <c r="G73" s="1632"/>
      <c r="H73" s="1632"/>
      <c r="I73" s="1632"/>
      <c r="J73" s="1632"/>
      <c r="K73" s="4392" t="s">
        <v>2304</v>
      </c>
      <c r="L73" s="4394" t="s">
        <v>2392</v>
      </c>
      <c r="M73" s="4396" t="s">
        <v>2393</v>
      </c>
      <c r="N73" s="4396" t="s">
        <v>2284</v>
      </c>
      <c r="O73" s="4390" t="s">
        <v>2394</v>
      </c>
      <c r="P73" s="1617"/>
      <c r="Q73" s="1617">
        <f t="shared" si="13"/>
        <v>0</v>
      </c>
      <c r="R73" s="1617">
        <f t="shared" si="14"/>
        <v>0</v>
      </c>
      <c r="S73" s="1613"/>
      <c r="T73" s="1630" t="s">
        <v>2266</v>
      </c>
      <c r="U73" s="1631">
        <f>DATE($U71,$V71,1)</f>
        <v>46174</v>
      </c>
      <c r="V73" s="1632"/>
      <c r="W73" s="1632"/>
      <c r="X73" s="1632"/>
      <c r="Y73" s="1632"/>
      <c r="Z73" s="1632"/>
      <c r="AA73" s="1632"/>
      <c r="AB73" s="4392" t="s">
        <v>2304</v>
      </c>
      <c r="AC73" s="4394" t="s">
        <v>2392</v>
      </c>
      <c r="AD73" s="4396" t="s">
        <v>2393</v>
      </c>
      <c r="AE73" s="4396" t="s">
        <v>2284</v>
      </c>
      <c r="AF73" s="4390" t="s">
        <v>2394</v>
      </c>
      <c r="AG73" s="1617"/>
      <c r="AH73" s="1834">
        <f t="shared" si="16"/>
        <v>0</v>
      </c>
      <c r="AI73" s="1834">
        <f t="shared" si="17"/>
        <v>0</v>
      </c>
      <c r="AL73" s="1630" t="s">
        <v>2266</v>
      </c>
      <c r="AM73" s="1631">
        <f>DATE($AM71,$AN71,1)</f>
        <v>46204</v>
      </c>
      <c r="AN73" s="1632"/>
      <c r="AO73" s="1632"/>
      <c r="AP73" s="1632"/>
      <c r="AQ73" s="1632"/>
      <c r="AR73" s="1632"/>
      <c r="AS73" s="1632"/>
      <c r="AT73" s="4392" t="s">
        <v>2304</v>
      </c>
      <c r="AU73" s="4394" t="s">
        <v>2392</v>
      </c>
      <c r="AV73" s="4396" t="s">
        <v>2393</v>
      </c>
      <c r="AW73" s="4396" t="s">
        <v>2284</v>
      </c>
      <c r="AX73" s="4390" t="s">
        <v>2394</v>
      </c>
      <c r="AY73" s="1617"/>
      <c r="AZ73" s="1821">
        <f t="shared" si="19"/>
        <v>0</v>
      </c>
      <c r="BA73" s="1821">
        <f t="shared" si="20"/>
        <v>0</v>
      </c>
      <c r="BC73" s="1630" t="s">
        <v>2266</v>
      </c>
      <c r="BD73" s="1631">
        <f>DATE($BD71,$BE71,1)</f>
        <v>46235</v>
      </c>
      <c r="BE73" s="1632"/>
      <c r="BF73" s="1632"/>
      <c r="BG73" s="1632"/>
      <c r="BH73" s="1632"/>
      <c r="BI73" s="1632"/>
      <c r="BJ73" s="1632"/>
      <c r="BK73" s="4392" t="s">
        <v>2304</v>
      </c>
      <c r="BL73" s="4394" t="s">
        <v>2392</v>
      </c>
      <c r="BM73" s="4396" t="s">
        <v>2393</v>
      </c>
      <c r="BN73" s="4396" t="s">
        <v>2284</v>
      </c>
      <c r="BO73" s="4390" t="s">
        <v>2394</v>
      </c>
      <c r="BP73" s="1617"/>
      <c r="BQ73" s="1821">
        <f t="shared" si="22"/>
        <v>0</v>
      </c>
      <c r="BR73" s="1821">
        <f t="shared" si="23"/>
        <v>0</v>
      </c>
      <c r="BU73" s="1630" t="s">
        <v>2266</v>
      </c>
      <c r="BV73" s="1631">
        <f>DATE($BV71,$BW71,1)</f>
        <v>46296</v>
      </c>
      <c r="BW73" s="1632"/>
      <c r="BX73" s="1632"/>
      <c r="BY73" s="1632"/>
      <c r="BZ73" s="1632"/>
      <c r="CA73" s="1632"/>
      <c r="CB73" s="1632"/>
      <c r="CC73" s="4392" t="s">
        <v>2304</v>
      </c>
      <c r="CD73" s="4394" t="s">
        <v>2392</v>
      </c>
      <c r="CE73" s="4396" t="s">
        <v>2393</v>
      </c>
      <c r="CF73" s="4396" t="s">
        <v>2284</v>
      </c>
      <c r="CG73" s="4390" t="s">
        <v>2394</v>
      </c>
      <c r="CH73" s="1617"/>
      <c r="CI73" s="1821">
        <f t="shared" si="25"/>
        <v>0</v>
      </c>
      <c r="CJ73" s="1821">
        <f t="shared" si="26"/>
        <v>0</v>
      </c>
      <c r="CK73" s="1625"/>
      <c r="CL73" s="1630" t="s">
        <v>2266</v>
      </c>
      <c r="CM73" s="1631">
        <f>DATE($CM71,$CN71,1)</f>
        <v>46327</v>
      </c>
      <c r="CN73" s="1632"/>
      <c r="CO73" s="1632"/>
      <c r="CP73" s="1632"/>
      <c r="CQ73" s="1632"/>
      <c r="CR73" s="1632"/>
      <c r="CS73" s="1632"/>
      <c r="CT73" s="4392" t="s">
        <v>2304</v>
      </c>
      <c r="CU73" s="4394" t="s">
        <v>2392</v>
      </c>
      <c r="CV73" s="4396" t="s">
        <v>2393</v>
      </c>
      <c r="CW73" s="4396" t="s">
        <v>2284</v>
      </c>
      <c r="CX73" s="4390" t="s">
        <v>2394</v>
      </c>
      <c r="CY73" s="1617"/>
      <c r="CZ73" s="1818">
        <f t="shared" si="28"/>
        <v>0</v>
      </c>
      <c r="DA73" s="1818">
        <f t="shared" si="29"/>
        <v>0</v>
      </c>
    </row>
    <row r="74" spans="1:105" ht="14.25" customHeight="1">
      <c r="A74" s="1613"/>
      <c r="B74" s="1613"/>
      <c r="C74" s="1634" t="s">
        <v>2385</v>
      </c>
      <c r="D74" s="1635">
        <f>IF(J51&lt;$H$5,J53+1,"")</f>
        <v>46132</v>
      </c>
      <c r="E74" s="1636">
        <f t="shared" ref="E74:J74" si="121">IF(D72&lt;$H$5,D74+1,"")</f>
        <v>46133</v>
      </c>
      <c r="F74" s="1636">
        <f t="shared" si="121"/>
        <v>46134</v>
      </c>
      <c r="G74" s="1636">
        <f t="shared" si="121"/>
        <v>46135</v>
      </c>
      <c r="H74" s="1636">
        <f t="shared" si="121"/>
        <v>46136</v>
      </c>
      <c r="I74" s="1636">
        <f t="shared" si="121"/>
        <v>46137</v>
      </c>
      <c r="J74" s="1636">
        <f t="shared" si="121"/>
        <v>46138</v>
      </c>
      <c r="K74" s="4393"/>
      <c r="L74" s="4395"/>
      <c r="M74" s="4275"/>
      <c r="N74" s="4275"/>
      <c r="O74" s="4391"/>
      <c r="P74" s="1849">
        <f>COUNT(D74:J74)</f>
        <v>7</v>
      </c>
      <c r="Q74" s="1617">
        <f t="shared" si="13"/>
        <v>0</v>
      </c>
      <c r="R74" s="1617">
        <f t="shared" si="14"/>
        <v>0</v>
      </c>
      <c r="S74" s="1613"/>
      <c r="T74" s="1634" t="s">
        <v>2385</v>
      </c>
      <c r="U74" s="1635">
        <f>IF(AA51&lt;$H$5,AA53+1,"")</f>
        <v>46174</v>
      </c>
      <c r="V74" s="1636">
        <f t="shared" ref="V74:AA74" si="122">IF(U72&lt;$H$5,U74+1,"")</f>
        <v>46175</v>
      </c>
      <c r="W74" s="1636">
        <f t="shared" si="122"/>
        <v>46176</v>
      </c>
      <c r="X74" s="1636">
        <f t="shared" si="122"/>
        <v>46177</v>
      </c>
      <c r="Y74" s="1636">
        <f t="shared" si="122"/>
        <v>46178</v>
      </c>
      <c r="Z74" s="1636">
        <f t="shared" si="122"/>
        <v>46179</v>
      </c>
      <c r="AA74" s="1636">
        <f t="shared" si="122"/>
        <v>46180</v>
      </c>
      <c r="AB74" s="4393"/>
      <c r="AC74" s="4395"/>
      <c r="AD74" s="4275"/>
      <c r="AE74" s="4275"/>
      <c r="AF74" s="4391"/>
      <c r="AG74" s="1621">
        <f t="shared" ref="AG74" si="123">COUNT(U74:AA74)</f>
        <v>7</v>
      </c>
      <c r="AH74" s="1834">
        <f t="shared" si="16"/>
        <v>0</v>
      </c>
      <c r="AI74" s="1834">
        <f t="shared" si="17"/>
        <v>0</v>
      </c>
      <c r="AL74" s="1634" t="s">
        <v>2385</v>
      </c>
      <c r="AM74" s="1635">
        <f>IF(AS51&lt;$H$5,AS53+1,"")</f>
        <v>46216</v>
      </c>
      <c r="AN74" s="1636">
        <f t="shared" ref="AN74:AS74" si="124">IF(AM72&lt;$H$5,AM74+1,"")</f>
        <v>46217</v>
      </c>
      <c r="AO74" s="1636">
        <f t="shared" si="124"/>
        <v>46218</v>
      </c>
      <c r="AP74" s="1636">
        <f t="shared" si="124"/>
        <v>46219</v>
      </c>
      <c r="AQ74" s="1636">
        <f t="shared" si="124"/>
        <v>46220</v>
      </c>
      <c r="AR74" s="1636">
        <f t="shared" si="124"/>
        <v>46221</v>
      </c>
      <c r="AS74" s="1636">
        <f t="shared" si="124"/>
        <v>46222</v>
      </c>
      <c r="AT74" s="4393"/>
      <c r="AU74" s="4395"/>
      <c r="AV74" s="4275"/>
      <c r="AW74" s="4275"/>
      <c r="AX74" s="4391"/>
      <c r="AY74" s="1621">
        <f t="shared" ref="AY74" si="125">COUNT(AM74:AS74)</f>
        <v>7</v>
      </c>
      <c r="AZ74" s="1821">
        <f t="shared" si="19"/>
        <v>0</v>
      </c>
      <c r="BA74" s="1821">
        <f t="shared" si="20"/>
        <v>0</v>
      </c>
      <c r="BC74" s="1634" t="s">
        <v>2385</v>
      </c>
      <c r="BD74" s="1635">
        <f>IF(BJ51&lt;$H$5,BJ53+1,"")</f>
        <v>46258</v>
      </c>
      <c r="BE74" s="1636">
        <f t="shared" ref="BE74:BJ74" si="126">IF(BD72&lt;$H$5,BD74+1,"")</f>
        <v>46259</v>
      </c>
      <c r="BF74" s="1636">
        <f t="shared" si="126"/>
        <v>46260</v>
      </c>
      <c r="BG74" s="1636">
        <f t="shared" si="126"/>
        <v>46261</v>
      </c>
      <c r="BH74" s="1636">
        <f t="shared" si="126"/>
        <v>46262</v>
      </c>
      <c r="BI74" s="1636">
        <f t="shared" si="126"/>
        <v>46263</v>
      </c>
      <c r="BJ74" s="1636">
        <f t="shared" si="126"/>
        <v>46264</v>
      </c>
      <c r="BK74" s="4393"/>
      <c r="BL74" s="4395"/>
      <c r="BM74" s="4275"/>
      <c r="BN74" s="4275"/>
      <c r="BO74" s="4391"/>
      <c r="BP74" s="1621">
        <f>COUNT(BD74:BJ74)</f>
        <v>7</v>
      </c>
      <c r="BQ74" s="1821">
        <f t="shared" si="22"/>
        <v>0</v>
      </c>
      <c r="BR74" s="1821">
        <f t="shared" si="23"/>
        <v>0</v>
      </c>
      <c r="BU74" s="1634" t="s">
        <v>2385</v>
      </c>
      <c r="BV74" s="1635" t="str">
        <f>IF(CB51&lt;$H$5,CB53+1,"")</f>
        <v/>
      </c>
      <c r="BW74" s="1636" t="str">
        <f t="shared" ref="BW74:CB74" si="127">IF(BV72&lt;$H$5,BV74+1,"")</f>
        <v/>
      </c>
      <c r="BX74" s="1636" t="str">
        <f t="shared" si="127"/>
        <v/>
      </c>
      <c r="BY74" s="1636" t="str">
        <f t="shared" si="127"/>
        <v/>
      </c>
      <c r="BZ74" s="1636" t="str">
        <f t="shared" si="127"/>
        <v/>
      </c>
      <c r="CA74" s="1636" t="str">
        <f t="shared" si="127"/>
        <v/>
      </c>
      <c r="CB74" s="1636" t="str">
        <f t="shared" si="127"/>
        <v/>
      </c>
      <c r="CC74" s="4393"/>
      <c r="CD74" s="4395"/>
      <c r="CE74" s="4275"/>
      <c r="CF74" s="4275"/>
      <c r="CG74" s="4391"/>
      <c r="CH74" s="1621">
        <f t="shared" ref="CH74" si="128">COUNT(BV74:CB74)</f>
        <v>0</v>
      </c>
      <c r="CI74" s="1821">
        <f t="shared" si="25"/>
        <v>0</v>
      </c>
      <c r="CJ74" s="1821">
        <f t="shared" si="26"/>
        <v>0</v>
      </c>
      <c r="CK74" s="1613"/>
      <c r="CL74" s="1634" t="s">
        <v>2385</v>
      </c>
      <c r="CM74" s="1635" t="str">
        <f>IF(CS51&lt;$H$5,CS53+1,"")</f>
        <v/>
      </c>
      <c r="CN74" s="1636" t="str">
        <f t="shared" ref="CN74:CS74" si="129">IF(CM72&lt;$H$5,CM74+1,"")</f>
        <v/>
      </c>
      <c r="CO74" s="1636" t="str">
        <f t="shared" si="129"/>
        <v/>
      </c>
      <c r="CP74" s="1636" t="str">
        <f t="shared" si="129"/>
        <v/>
      </c>
      <c r="CQ74" s="1636" t="str">
        <f t="shared" si="129"/>
        <v/>
      </c>
      <c r="CR74" s="1636" t="str">
        <f t="shared" si="129"/>
        <v/>
      </c>
      <c r="CS74" s="1636" t="str">
        <f t="shared" si="129"/>
        <v/>
      </c>
      <c r="CT74" s="4393"/>
      <c r="CU74" s="4395"/>
      <c r="CV74" s="4275"/>
      <c r="CW74" s="4275"/>
      <c r="CX74" s="4391"/>
      <c r="CY74" s="1621">
        <f t="shared" ref="CY74" si="130">COUNT(CM74:CS74)</f>
        <v>0</v>
      </c>
      <c r="CZ74" s="1818">
        <f t="shared" si="28"/>
        <v>0</v>
      </c>
      <c r="DA74" s="1818">
        <f t="shared" si="29"/>
        <v>0</v>
      </c>
    </row>
    <row r="75" spans="1:105" ht="14.25" customHeight="1">
      <c r="A75" s="1613"/>
      <c r="B75" s="1613"/>
      <c r="C75" s="1634" t="s">
        <v>1060</v>
      </c>
      <c r="D75" s="1639" t="str">
        <f>IF(D74="","","月")</f>
        <v>月</v>
      </c>
      <c r="E75" s="1639" t="str">
        <f>IF(E74="","","火")</f>
        <v>火</v>
      </c>
      <c r="F75" s="1639" t="str">
        <f>IF(F74="","","水")</f>
        <v>水</v>
      </c>
      <c r="G75" s="1639" t="str">
        <f>IF(G74="","","木")</f>
        <v>木</v>
      </c>
      <c r="H75" s="1639" t="str">
        <f>IF(H74="","","金")</f>
        <v>金</v>
      </c>
      <c r="I75" s="1639" t="str">
        <f>IF(I74="","","土")</f>
        <v>土</v>
      </c>
      <c r="J75" s="1639" t="str">
        <f>IF(J74="","","日")</f>
        <v>日</v>
      </c>
      <c r="K75" s="4393"/>
      <c r="L75" s="4395"/>
      <c r="M75" s="4275"/>
      <c r="N75" s="4275"/>
      <c r="O75" s="4391"/>
      <c r="P75" s="1617"/>
      <c r="Q75" s="1617">
        <f t="shared" si="13"/>
        <v>0</v>
      </c>
      <c r="R75" s="1617">
        <f t="shared" si="14"/>
        <v>0</v>
      </c>
      <c r="S75" s="1613"/>
      <c r="T75" s="1634" t="s">
        <v>1060</v>
      </c>
      <c r="U75" s="1639" t="str">
        <f>IF(U74="","","月")</f>
        <v>月</v>
      </c>
      <c r="V75" s="1639" t="str">
        <f>IF(V74="","","火")</f>
        <v>火</v>
      </c>
      <c r="W75" s="1639" t="str">
        <f>IF(W74="","","水")</f>
        <v>水</v>
      </c>
      <c r="X75" s="1639" t="str">
        <f>IF(X74="","","木")</f>
        <v>木</v>
      </c>
      <c r="Y75" s="1639" t="str">
        <f>IF(Y74="","","金")</f>
        <v>金</v>
      </c>
      <c r="Z75" s="1639" t="str">
        <f>IF(Z74="","","土")</f>
        <v>土</v>
      </c>
      <c r="AA75" s="1639" t="str">
        <f>IF(AA74="","","日")</f>
        <v>日</v>
      </c>
      <c r="AB75" s="4393"/>
      <c r="AC75" s="4395"/>
      <c r="AD75" s="4275"/>
      <c r="AE75" s="4275"/>
      <c r="AF75" s="4391"/>
      <c r="AG75" s="1613"/>
      <c r="AH75" s="1834">
        <f t="shared" si="16"/>
        <v>0</v>
      </c>
      <c r="AI75" s="1834">
        <f t="shared" si="17"/>
        <v>0</v>
      </c>
      <c r="AL75" s="1634" t="s">
        <v>1060</v>
      </c>
      <c r="AM75" s="1639" t="str">
        <f>IF(AM74="","","月")</f>
        <v>月</v>
      </c>
      <c r="AN75" s="1639" t="str">
        <f>IF(AN74="","","火")</f>
        <v>火</v>
      </c>
      <c r="AO75" s="1639" t="str">
        <f>IF(AO74="","","水")</f>
        <v>水</v>
      </c>
      <c r="AP75" s="1639" t="str">
        <f>IF(AP74="","","木")</f>
        <v>木</v>
      </c>
      <c r="AQ75" s="1639" t="str">
        <f>IF(AQ74="","","金")</f>
        <v>金</v>
      </c>
      <c r="AR75" s="1639" t="str">
        <f>IF(AR74="","","土")</f>
        <v>土</v>
      </c>
      <c r="AS75" s="1639" t="str">
        <f>IF(AS74="","","日")</f>
        <v>日</v>
      </c>
      <c r="AT75" s="4393"/>
      <c r="AU75" s="4395"/>
      <c r="AV75" s="4275"/>
      <c r="AW75" s="4275"/>
      <c r="AX75" s="4391"/>
      <c r="AY75" s="1613"/>
      <c r="AZ75" s="1821">
        <f t="shared" si="19"/>
        <v>0</v>
      </c>
      <c r="BA75" s="1821">
        <f t="shared" si="20"/>
        <v>0</v>
      </c>
      <c r="BC75" s="1634" t="s">
        <v>1060</v>
      </c>
      <c r="BD75" s="1639" t="str">
        <f>IF(BD74="","","月")</f>
        <v>月</v>
      </c>
      <c r="BE75" s="1639" t="str">
        <f>IF(BE74="","","火")</f>
        <v>火</v>
      </c>
      <c r="BF75" s="1639" t="str">
        <f>IF(BF74="","","水")</f>
        <v>水</v>
      </c>
      <c r="BG75" s="1639" t="str">
        <f>IF(BG74="","","木")</f>
        <v>木</v>
      </c>
      <c r="BH75" s="1639" t="str">
        <f>IF(BH74="","","金")</f>
        <v>金</v>
      </c>
      <c r="BI75" s="1639" t="str">
        <f>IF(BI74="","","土")</f>
        <v>土</v>
      </c>
      <c r="BJ75" s="1639" t="str">
        <f>IF(BJ74="","","日")</f>
        <v>日</v>
      </c>
      <c r="BK75" s="4393"/>
      <c r="BL75" s="4395"/>
      <c r="BM75" s="4275"/>
      <c r="BN75" s="4275"/>
      <c r="BO75" s="4391"/>
      <c r="BP75" s="1613"/>
      <c r="BQ75" s="1821">
        <f t="shared" si="22"/>
        <v>0</v>
      </c>
      <c r="BR75" s="1821">
        <f t="shared" si="23"/>
        <v>0</v>
      </c>
      <c r="BU75" s="1634" t="s">
        <v>1060</v>
      </c>
      <c r="BV75" s="1639" t="str">
        <f>IF(BV74="","","月")</f>
        <v/>
      </c>
      <c r="BW75" s="1639" t="str">
        <f>IF(BW74="","","火")</f>
        <v/>
      </c>
      <c r="BX75" s="1639" t="str">
        <f>IF(BX74="","","水")</f>
        <v/>
      </c>
      <c r="BY75" s="1639" t="str">
        <f>IF(BY74="","","木")</f>
        <v/>
      </c>
      <c r="BZ75" s="1639" t="str">
        <f>IF(BZ74="","","金")</f>
        <v/>
      </c>
      <c r="CA75" s="1639" t="str">
        <f>IF(CA74="","","土")</f>
        <v/>
      </c>
      <c r="CB75" s="1639" t="str">
        <f>IF(CB74="","","日")</f>
        <v/>
      </c>
      <c r="CC75" s="4393"/>
      <c r="CD75" s="4395"/>
      <c r="CE75" s="4275"/>
      <c r="CF75" s="4275"/>
      <c r="CG75" s="4391"/>
      <c r="CH75" s="1613"/>
      <c r="CI75" s="1821">
        <f t="shared" si="25"/>
        <v>0</v>
      </c>
      <c r="CJ75" s="1821">
        <f t="shared" si="26"/>
        <v>0</v>
      </c>
      <c r="CK75" s="1613"/>
      <c r="CL75" s="1634" t="s">
        <v>1060</v>
      </c>
      <c r="CM75" s="1639" t="str">
        <f>IF(CM74="","","月")</f>
        <v/>
      </c>
      <c r="CN75" s="1639" t="str">
        <f>IF(CN74="","","火")</f>
        <v/>
      </c>
      <c r="CO75" s="1639" t="str">
        <f>IF(CO74="","","水")</f>
        <v/>
      </c>
      <c r="CP75" s="1639" t="str">
        <f>IF(CP74="","","木")</f>
        <v/>
      </c>
      <c r="CQ75" s="1639" t="str">
        <f>IF(CQ74="","","金")</f>
        <v/>
      </c>
      <c r="CR75" s="1639" t="str">
        <f>IF(CR74="","","土")</f>
        <v/>
      </c>
      <c r="CS75" s="1639" t="str">
        <f>IF(CS74="","","日")</f>
        <v/>
      </c>
      <c r="CT75" s="4393"/>
      <c r="CU75" s="4395"/>
      <c r="CV75" s="4275"/>
      <c r="CW75" s="4275"/>
      <c r="CX75" s="4391"/>
      <c r="CZ75" s="1818">
        <f t="shared" si="28"/>
        <v>0</v>
      </c>
      <c r="DA75" s="1818">
        <f t="shared" si="29"/>
        <v>0</v>
      </c>
    </row>
    <row r="76" spans="1:105" ht="14.25" customHeight="1">
      <c r="A76" s="1613"/>
      <c r="B76" s="1613"/>
      <c r="C76" s="4375" t="s">
        <v>2295</v>
      </c>
      <c r="D76" s="4377"/>
      <c r="E76" s="4378"/>
      <c r="F76" s="4378"/>
      <c r="G76" s="4378"/>
      <c r="H76" s="4378"/>
      <c r="I76" s="4378"/>
      <c r="J76" s="4385"/>
      <c r="K76" s="4379"/>
      <c r="L76" s="4380"/>
      <c r="M76" s="4380"/>
      <c r="N76" s="4381"/>
      <c r="O76" s="4387">
        <f>ROUND(AVERAGE(N78:N89),3)</f>
        <v>0</v>
      </c>
      <c r="P76" s="1617"/>
      <c r="Q76" s="1617">
        <f t="shared" si="13"/>
        <v>0</v>
      </c>
      <c r="R76" s="1617">
        <f t="shared" si="14"/>
        <v>0</v>
      </c>
      <c r="S76" s="1613"/>
      <c r="T76" s="4375" t="s">
        <v>2295</v>
      </c>
      <c r="U76" s="4377"/>
      <c r="V76" s="4378"/>
      <c r="W76" s="4378"/>
      <c r="X76" s="4378"/>
      <c r="Y76" s="4378"/>
      <c r="Z76" s="4378"/>
      <c r="AA76" s="4385"/>
      <c r="AB76" s="4379"/>
      <c r="AC76" s="4380"/>
      <c r="AD76" s="4380"/>
      <c r="AE76" s="4381"/>
      <c r="AF76" s="4387">
        <f>ROUND(AVERAGE(AE78:AE89),3)</f>
        <v>0</v>
      </c>
      <c r="AG76" s="1613"/>
      <c r="AH76" s="1834">
        <f t="shared" si="16"/>
        <v>0</v>
      </c>
      <c r="AI76" s="1834">
        <f t="shared" si="17"/>
        <v>0</v>
      </c>
      <c r="AL76" s="4375" t="s">
        <v>2295</v>
      </c>
      <c r="AM76" s="4377"/>
      <c r="AN76" s="4378"/>
      <c r="AO76" s="4378"/>
      <c r="AP76" s="4378"/>
      <c r="AQ76" s="4378"/>
      <c r="AR76" s="4378"/>
      <c r="AS76" s="4385"/>
      <c r="AT76" s="4379"/>
      <c r="AU76" s="4380"/>
      <c r="AV76" s="4380"/>
      <c r="AW76" s="4381"/>
      <c r="AX76" s="4387">
        <f>ROUND(AVERAGE(AW78:AW89),3)</f>
        <v>0</v>
      </c>
      <c r="AY76" s="1613"/>
      <c r="AZ76" s="1821">
        <f t="shared" si="19"/>
        <v>0</v>
      </c>
      <c r="BA76" s="1821">
        <f t="shared" si="20"/>
        <v>0</v>
      </c>
      <c r="BC76" s="4375" t="s">
        <v>2295</v>
      </c>
      <c r="BD76" s="4377"/>
      <c r="BE76" s="4378"/>
      <c r="BF76" s="4378"/>
      <c r="BG76" s="4378"/>
      <c r="BH76" s="4378"/>
      <c r="BI76" s="4378"/>
      <c r="BJ76" s="4385"/>
      <c r="BK76" s="4379"/>
      <c r="BL76" s="4380"/>
      <c r="BM76" s="4380"/>
      <c r="BN76" s="4381"/>
      <c r="BO76" s="4387">
        <f>ROUND(AVERAGE(BN78:BN89),3)</f>
        <v>0</v>
      </c>
      <c r="BP76" s="1613"/>
      <c r="BQ76" s="1821">
        <f t="shared" si="22"/>
        <v>0</v>
      </c>
      <c r="BR76" s="1821">
        <f t="shared" si="23"/>
        <v>0</v>
      </c>
      <c r="BU76" s="4375" t="s">
        <v>2295</v>
      </c>
      <c r="BV76" s="4377"/>
      <c r="BW76" s="4378"/>
      <c r="BX76" s="4378"/>
      <c r="BY76" s="4378"/>
      <c r="BZ76" s="4378"/>
      <c r="CA76" s="4378"/>
      <c r="CB76" s="4385"/>
      <c r="CC76" s="4379"/>
      <c r="CD76" s="4380"/>
      <c r="CE76" s="4380"/>
      <c r="CF76" s="4381"/>
      <c r="CG76" s="4387" t="e">
        <f>ROUND(AVERAGE(CF78:CF89),3)</f>
        <v>#DIV/0!</v>
      </c>
      <c r="CH76" s="1613"/>
      <c r="CI76" s="1821">
        <f t="shared" si="25"/>
        <v>0</v>
      </c>
      <c r="CJ76" s="1821">
        <f t="shared" si="26"/>
        <v>0</v>
      </c>
      <c r="CK76" s="1613"/>
      <c r="CL76" s="4375" t="s">
        <v>2295</v>
      </c>
      <c r="CM76" s="4377"/>
      <c r="CN76" s="4378"/>
      <c r="CO76" s="4378"/>
      <c r="CP76" s="4378"/>
      <c r="CQ76" s="4378"/>
      <c r="CR76" s="4378"/>
      <c r="CS76" s="4385"/>
      <c r="CT76" s="4379"/>
      <c r="CU76" s="4380"/>
      <c r="CV76" s="4380"/>
      <c r="CW76" s="4381"/>
      <c r="CX76" s="4387" t="e">
        <f>ROUND(AVERAGE(CW78:CW89),3)</f>
        <v>#DIV/0!</v>
      </c>
      <c r="CZ76" s="1818">
        <f t="shared" si="28"/>
        <v>0</v>
      </c>
      <c r="DA76" s="1818">
        <f t="shared" si="29"/>
        <v>0</v>
      </c>
    </row>
    <row r="77" spans="1:105" ht="14.25" customHeight="1">
      <c r="A77" s="1613"/>
      <c r="B77" s="1613"/>
      <c r="C77" s="4376"/>
      <c r="D77" s="4290"/>
      <c r="E77" s="4286"/>
      <c r="F77" s="4286"/>
      <c r="G77" s="4286"/>
      <c r="H77" s="4286"/>
      <c r="I77" s="4286"/>
      <c r="J77" s="4386"/>
      <c r="K77" s="4382"/>
      <c r="L77" s="4383"/>
      <c r="M77" s="4383"/>
      <c r="N77" s="4384"/>
      <c r="O77" s="4388"/>
      <c r="P77" s="1617"/>
      <c r="Q77" s="1617" t="str">
        <f t="shared" si="13"/>
        <v/>
      </c>
      <c r="R77" s="1617" t="str">
        <f t="shared" si="14"/>
        <v/>
      </c>
      <c r="S77" s="1613"/>
      <c r="T77" s="4376"/>
      <c r="U77" s="4290"/>
      <c r="V77" s="4286"/>
      <c r="W77" s="4286"/>
      <c r="X77" s="4286"/>
      <c r="Y77" s="4286"/>
      <c r="Z77" s="4286"/>
      <c r="AA77" s="4386"/>
      <c r="AB77" s="4382"/>
      <c r="AC77" s="4383"/>
      <c r="AD77" s="4383"/>
      <c r="AE77" s="4384"/>
      <c r="AF77" s="4388"/>
      <c r="AG77" s="1613"/>
      <c r="AH77" s="1834" t="str">
        <f t="shared" si="16"/>
        <v/>
      </c>
      <c r="AI77" s="1834" t="str">
        <f t="shared" si="17"/>
        <v/>
      </c>
      <c r="AL77" s="4376"/>
      <c r="AM77" s="4290"/>
      <c r="AN77" s="4286"/>
      <c r="AO77" s="4286"/>
      <c r="AP77" s="4286"/>
      <c r="AQ77" s="4286"/>
      <c r="AR77" s="4286"/>
      <c r="AS77" s="4386"/>
      <c r="AT77" s="4382"/>
      <c r="AU77" s="4383"/>
      <c r="AV77" s="4383"/>
      <c r="AW77" s="4384"/>
      <c r="AX77" s="4388"/>
      <c r="AY77" s="1613"/>
      <c r="AZ77" s="1821" t="str">
        <f t="shared" si="19"/>
        <v/>
      </c>
      <c r="BA77" s="1821" t="str">
        <f t="shared" si="20"/>
        <v/>
      </c>
      <c r="BC77" s="4376"/>
      <c r="BD77" s="4290"/>
      <c r="BE77" s="4286"/>
      <c r="BF77" s="4286"/>
      <c r="BG77" s="4286"/>
      <c r="BH77" s="4286"/>
      <c r="BI77" s="4286"/>
      <c r="BJ77" s="4386"/>
      <c r="BK77" s="4382"/>
      <c r="BL77" s="4383"/>
      <c r="BM77" s="4383"/>
      <c r="BN77" s="4384"/>
      <c r="BO77" s="4388"/>
      <c r="BP77" s="1613"/>
      <c r="BQ77" s="1821" t="str">
        <f t="shared" si="22"/>
        <v/>
      </c>
      <c r="BR77" s="1821" t="str">
        <f t="shared" si="23"/>
        <v/>
      </c>
      <c r="BU77" s="4376"/>
      <c r="BV77" s="4290"/>
      <c r="BW77" s="4286"/>
      <c r="BX77" s="4286"/>
      <c r="BY77" s="4286"/>
      <c r="BZ77" s="4286"/>
      <c r="CA77" s="4286"/>
      <c r="CB77" s="4386"/>
      <c r="CC77" s="4382"/>
      <c r="CD77" s="4383"/>
      <c r="CE77" s="4383"/>
      <c r="CF77" s="4384"/>
      <c r="CG77" s="4388"/>
      <c r="CH77" s="1613"/>
      <c r="CI77" s="1821" t="str">
        <f t="shared" si="25"/>
        <v/>
      </c>
      <c r="CJ77" s="1821" t="str">
        <f t="shared" si="26"/>
        <v/>
      </c>
      <c r="CK77" s="1613"/>
      <c r="CL77" s="4376"/>
      <c r="CM77" s="4290"/>
      <c r="CN77" s="4286"/>
      <c r="CO77" s="4286"/>
      <c r="CP77" s="4286"/>
      <c r="CQ77" s="4286"/>
      <c r="CR77" s="4286"/>
      <c r="CS77" s="4386"/>
      <c r="CT77" s="4382"/>
      <c r="CU77" s="4383"/>
      <c r="CV77" s="4383"/>
      <c r="CW77" s="4384"/>
      <c r="CX77" s="4388"/>
      <c r="CZ77" s="1818" t="str">
        <f t="shared" si="28"/>
        <v/>
      </c>
      <c r="DA77" s="1818" t="str">
        <f t="shared" si="29"/>
        <v/>
      </c>
    </row>
    <row r="78" spans="1:105" ht="14.25" customHeight="1">
      <c r="A78" s="1613"/>
      <c r="B78" s="1613"/>
      <c r="C78" s="1828" t="s">
        <v>2333</v>
      </c>
      <c r="D78" s="1643"/>
      <c r="E78" s="1644"/>
      <c r="F78" s="1644"/>
      <c r="G78" s="1644"/>
      <c r="H78" s="1644"/>
      <c r="I78" s="1644"/>
      <c r="J78" s="1829"/>
      <c r="K78" s="1830">
        <f>IF(C78="","",COUNT($D$74:$J$74)-L78)</f>
        <v>7</v>
      </c>
      <c r="L78" s="1831">
        <f>IF(C78="","",Q78+R78)</f>
        <v>0</v>
      </c>
      <c r="M78" s="1832">
        <f>IF(C78="","",COUNTIF(D78:J78,"休"))</f>
        <v>0</v>
      </c>
      <c r="N78" s="1833">
        <f>IF(K78&lt;1,"対象外",IF(C78="","",IFERROR(ROUND(M78/K78,3),"")))</f>
        <v>0</v>
      </c>
      <c r="O78" s="4388"/>
      <c r="P78" s="1617"/>
      <c r="Q78" s="1617">
        <f t="shared" si="13"/>
        <v>0</v>
      </c>
      <c r="R78" s="1617">
        <f t="shared" si="14"/>
        <v>0</v>
      </c>
      <c r="S78" s="1613"/>
      <c r="T78" s="1828" t="s">
        <v>2333</v>
      </c>
      <c r="U78" s="1643"/>
      <c r="V78" s="1644"/>
      <c r="W78" s="1644"/>
      <c r="X78" s="1644"/>
      <c r="Y78" s="1644"/>
      <c r="Z78" s="1644"/>
      <c r="AA78" s="1829"/>
      <c r="AB78" s="1830">
        <f>IF(T78="","",COUNT($U$74:$AA$74)-AC78)</f>
        <v>7</v>
      </c>
      <c r="AC78" s="1831">
        <f>IF(T78="","",AH78+AI78)</f>
        <v>0</v>
      </c>
      <c r="AD78" s="1832">
        <f>IF(T78="","",COUNTIF(U78:AA78,"休"))</f>
        <v>0</v>
      </c>
      <c r="AE78" s="1833">
        <f>IF(AB78&lt;1,"対象外",IF(T78="","",IFERROR(ROUND(AD78/AB78,3),"")))</f>
        <v>0</v>
      </c>
      <c r="AF78" s="4388"/>
      <c r="AG78" s="1657"/>
      <c r="AH78" s="1834">
        <f t="shared" si="16"/>
        <v>0</v>
      </c>
      <c r="AI78" s="1834">
        <f t="shared" si="17"/>
        <v>0</v>
      </c>
      <c r="AL78" s="1828" t="s">
        <v>2333</v>
      </c>
      <c r="AM78" s="1643"/>
      <c r="AN78" s="1644"/>
      <c r="AO78" s="1644"/>
      <c r="AP78" s="1644"/>
      <c r="AQ78" s="1644"/>
      <c r="AR78" s="1644"/>
      <c r="AS78" s="1829"/>
      <c r="AT78" s="1830">
        <f>IF(AL78="","",COUNT($AM$74:$AS$74)-AU78)</f>
        <v>7</v>
      </c>
      <c r="AU78" s="1831">
        <f>IF(AL78="","",AZ78+BA78)</f>
        <v>0</v>
      </c>
      <c r="AV78" s="1832">
        <f>IF(AL78="","",COUNTIF(AM78:AS78,"休"))</f>
        <v>0</v>
      </c>
      <c r="AW78" s="1833">
        <f>IF(AT78&lt;7,"対象外",IF(AL78="","",IFERROR(ROUND(AV78/AT78,3),"")))</f>
        <v>0</v>
      </c>
      <c r="AX78" s="4388"/>
      <c r="AY78" s="1657"/>
      <c r="AZ78" s="1821">
        <f t="shared" si="19"/>
        <v>0</v>
      </c>
      <c r="BA78" s="1821">
        <f t="shared" si="20"/>
        <v>0</v>
      </c>
      <c r="BC78" s="1828" t="s">
        <v>2333</v>
      </c>
      <c r="BD78" s="1643"/>
      <c r="BE78" s="1644"/>
      <c r="BF78" s="1644"/>
      <c r="BG78" s="1644"/>
      <c r="BH78" s="1644"/>
      <c r="BI78" s="1644"/>
      <c r="BJ78" s="1829"/>
      <c r="BK78" s="1830">
        <f>IF(BC78="","",COUNT($BD$74:$BJ$74)-BL78)</f>
        <v>7</v>
      </c>
      <c r="BL78" s="1831">
        <f>IF(BC78="","",BQ78+BR78)</f>
        <v>0</v>
      </c>
      <c r="BM78" s="1832">
        <f>IF(BC78="","",COUNTIF(BD78:BJ78,"休"))</f>
        <v>0</v>
      </c>
      <c r="BN78" s="1833">
        <f>IF(BK78&lt;7,"対象外",IF(BC78="","",IFERROR(ROUND(BM78/BK78,3),"")))</f>
        <v>0</v>
      </c>
      <c r="BO78" s="4388"/>
      <c r="BP78" s="1657"/>
      <c r="BQ78" s="1821">
        <f t="shared" si="22"/>
        <v>0</v>
      </c>
      <c r="BR78" s="1821">
        <f t="shared" si="23"/>
        <v>0</v>
      </c>
      <c r="BU78" s="1828" t="s">
        <v>2333</v>
      </c>
      <c r="BV78" s="1643"/>
      <c r="BW78" s="1644"/>
      <c r="BX78" s="1644"/>
      <c r="BY78" s="1644"/>
      <c r="BZ78" s="1644"/>
      <c r="CA78" s="1644"/>
      <c r="CB78" s="1829"/>
      <c r="CC78" s="1830">
        <f>IF(BU78="","",COUNT($BV$74:$CB$74)-CD78)</f>
        <v>0</v>
      </c>
      <c r="CD78" s="1831">
        <f>IF(BU78="","",CI78+CJ78)</f>
        <v>0</v>
      </c>
      <c r="CE78" s="1832">
        <f>IF(BU78="","",COUNTIF(BV78:CB78,"休"))</f>
        <v>0</v>
      </c>
      <c r="CF78" s="1833" t="str">
        <f>IF(CC78&lt;7,"対象外",IF(BU78="","",IFERROR(ROUND(CE78/CC78,3),"")))</f>
        <v>対象外</v>
      </c>
      <c r="CG78" s="4388"/>
      <c r="CH78" s="1657"/>
      <c r="CI78" s="1821">
        <f t="shared" si="25"/>
        <v>0</v>
      </c>
      <c r="CJ78" s="1821">
        <f t="shared" si="26"/>
        <v>0</v>
      </c>
      <c r="CK78" s="1657"/>
      <c r="CL78" s="1828" t="s">
        <v>2333</v>
      </c>
      <c r="CM78" s="1643"/>
      <c r="CN78" s="1644"/>
      <c r="CO78" s="1644"/>
      <c r="CP78" s="1644"/>
      <c r="CQ78" s="1644"/>
      <c r="CR78" s="1644"/>
      <c r="CS78" s="1829"/>
      <c r="CT78" s="1830">
        <f>IF(CL78="","",COUNT($CM$74:$CS$74)-CU78)</f>
        <v>0</v>
      </c>
      <c r="CU78" s="1831">
        <f>IF(CL78="","",CZ78+DA78)</f>
        <v>0</v>
      </c>
      <c r="CV78" s="1832">
        <f>IF(CL78="","",COUNTIF(CM78:CS78,"休"))</f>
        <v>0</v>
      </c>
      <c r="CW78" s="1833" t="str">
        <f>IF(CT78&lt;7,"対象外",IF(CL78="","",IFERROR(ROUND(CV78/CT78,3),"")))</f>
        <v>対象外</v>
      </c>
      <c r="CX78" s="4388"/>
      <c r="CY78" s="1657"/>
      <c r="CZ78" s="1818">
        <f t="shared" si="28"/>
        <v>0</v>
      </c>
      <c r="DA78" s="1818">
        <f t="shared" si="29"/>
        <v>0</v>
      </c>
    </row>
    <row r="79" spans="1:105" ht="14.25" customHeight="1">
      <c r="A79" s="1613"/>
      <c r="B79" s="1613"/>
      <c r="C79" s="1828" t="s">
        <v>2335</v>
      </c>
      <c r="D79" s="1643"/>
      <c r="E79" s="1644"/>
      <c r="F79" s="1644"/>
      <c r="G79" s="1644"/>
      <c r="H79" s="1644"/>
      <c r="I79" s="1644"/>
      <c r="J79" s="1829"/>
      <c r="K79" s="1830">
        <f>IF(C79="","",COUNT($D$74:$J$74)-L79)</f>
        <v>7</v>
      </c>
      <c r="L79" s="1831">
        <f t="shared" ref="L79:L81" si="131">IF(C79="","",Q79+R79)</f>
        <v>0</v>
      </c>
      <c r="M79" s="1832">
        <f t="shared" ref="M79:M81" si="132">IF(C79="","",COUNTIF(D79:J79,"休"))</f>
        <v>0</v>
      </c>
      <c r="N79" s="1833">
        <f>IF(K79&lt;1,"対象外",IF(C79="","",IFERROR(ROUND(M79/K79,3),"")))</f>
        <v>0</v>
      </c>
      <c r="O79" s="4388"/>
      <c r="P79" s="1617"/>
      <c r="Q79" s="1617">
        <f t="shared" si="13"/>
        <v>0</v>
      </c>
      <c r="R79" s="1617">
        <f t="shared" si="14"/>
        <v>0</v>
      </c>
      <c r="S79" s="1613"/>
      <c r="T79" s="1828" t="s">
        <v>2335</v>
      </c>
      <c r="U79" s="1643"/>
      <c r="V79" s="1644"/>
      <c r="W79" s="1644"/>
      <c r="X79" s="1644"/>
      <c r="Y79" s="1644"/>
      <c r="Z79" s="1644"/>
      <c r="AA79" s="1829"/>
      <c r="AB79" s="1830">
        <f>IF(T79="","",COUNT($U$74:$AA$74)-AC79)</f>
        <v>7</v>
      </c>
      <c r="AC79" s="1831">
        <f>IF(T79="","",AH79+AI79)</f>
        <v>0</v>
      </c>
      <c r="AD79" s="1832">
        <f t="shared" ref="AD79:AD81" si="133">IF(T79="","",COUNTIF(U79:AA79,"休"))</f>
        <v>0</v>
      </c>
      <c r="AE79" s="1833">
        <f>IF(AB79&lt;1,"対象外",IF(T79="","",IFERROR(ROUND(AD79/AB79,3),"")))</f>
        <v>0</v>
      </c>
      <c r="AF79" s="4388"/>
      <c r="AG79" s="1613"/>
      <c r="AH79" s="1834">
        <f t="shared" si="16"/>
        <v>0</v>
      </c>
      <c r="AI79" s="1834">
        <f t="shared" si="17"/>
        <v>0</v>
      </c>
      <c r="AL79" s="1828" t="s">
        <v>2335</v>
      </c>
      <c r="AM79" s="1643"/>
      <c r="AN79" s="1644"/>
      <c r="AO79" s="1644"/>
      <c r="AP79" s="1644"/>
      <c r="AQ79" s="1644"/>
      <c r="AR79" s="1644"/>
      <c r="AS79" s="1829"/>
      <c r="AT79" s="1830">
        <f>IF(AL79="","",COUNT($AM$74:$AS$74)-AU79)</f>
        <v>7</v>
      </c>
      <c r="AU79" s="1831">
        <f>IF(AL79="","",AZ79+BA79)</f>
        <v>0</v>
      </c>
      <c r="AV79" s="1832">
        <f t="shared" ref="AV79:AV81" si="134">IF(AL79="","",COUNTIF(AM79:AS79,"休"))</f>
        <v>0</v>
      </c>
      <c r="AW79" s="1833">
        <f>IF(AT79&lt;7,"対象外",IF(AL79="","",IFERROR(ROUND(AV79/AT79,3),"")))</f>
        <v>0</v>
      </c>
      <c r="AX79" s="4388"/>
      <c r="AY79" s="1613"/>
      <c r="AZ79" s="1821">
        <f t="shared" si="19"/>
        <v>0</v>
      </c>
      <c r="BA79" s="1821">
        <f t="shared" si="20"/>
        <v>0</v>
      </c>
      <c r="BC79" s="1828" t="s">
        <v>2335</v>
      </c>
      <c r="BD79" s="1643"/>
      <c r="BE79" s="1644"/>
      <c r="BF79" s="1644"/>
      <c r="BG79" s="1644"/>
      <c r="BH79" s="1644"/>
      <c r="BI79" s="1644"/>
      <c r="BJ79" s="1829"/>
      <c r="BK79" s="1830">
        <f>IF(BC79="","",COUNT($BD$74:$BJ$74)-BL79)</f>
        <v>7</v>
      </c>
      <c r="BL79" s="1831">
        <f>IF(BC79="","",BQ79+BR79)</f>
        <v>0</v>
      </c>
      <c r="BM79" s="1832">
        <f t="shared" ref="BM79:BM81" si="135">IF(BC79="","",COUNTIF(BD79:BJ79,"休"))</f>
        <v>0</v>
      </c>
      <c r="BN79" s="1833">
        <f>IF(BK79&lt;7,"対象外",IF(BC79="","",IFERROR(ROUND(BM79/BK79,3),"")))</f>
        <v>0</v>
      </c>
      <c r="BO79" s="4388"/>
      <c r="BP79" s="1613"/>
      <c r="BQ79" s="1821">
        <f t="shared" si="22"/>
        <v>0</v>
      </c>
      <c r="BR79" s="1821">
        <f t="shared" si="23"/>
        <v>0</v>
      </c>
      <c r="BU79" s="1828" t="s">
        <v>2335</v>
      </c>
      <c r="BV79" s="1643"/>
      <c r="BW79" s="1644"/>
      <c r="BX79" s="1644"/>
      <c r="BY79" s="1644"/>
      <c r="BZ79" s="1644"/>
      <c r="CA79" s="1644"/>
      <c r="CB79" s="1829"/>
      <c r="CC79" s="1830">
        <f>IF(BU79="","",COUNT($BV$74:$CB$74)-CD79)</f>
        <v>0</v>
      </c>
      <c r="CD79" s="1831">
        <f>IF(BU79="","",CI79+CJ79)</f>
        <v>0</v>
      </c>
      <c r="CE79" s="1832">
        <f t="shared" ref="CE79:CE80" si="136">IF(BU79="","",COUNTIF(BV79:CB79,"休"))</f>
        <v>0</v>
      </c>
      <c r="CF79" s="1833" t="str">
        <f>IF(CC79&lt;7,"対象外",IF(BU79="","",IFERROR(ROUND(CE79/CC79,3),"")))</f>
        <v>対象外</v>
      </c>
      <c r="CG79" s="4388"/>
      <c r="CH79" s="1613"/>
      <c r="CI79" s="1821">
        <f t="shared" si="25"/>
        <v>0</v>
      </c>
      <c r="CJ79" s="1821">
        <f t="shared" si="26"/>
        <v>0</v>
      </c>
      <c r="CK79" s="1613"/>
      <c r="CL79" s="1828" t="s">
        <v>2335</v>
      </c>
      <c r="CM79" s="1643"/>
      <c r="CN79" s="1644"/>
      <c r="CO79" s="1644"/>
      <c r="CP79" s="1644"/>
      <c r="CQ79" s="1644"/>
      <c r="CR79" s="1644"/>
      <c r="CS79" s="1829"/>
      <c r="CT79" s="1830">
        <f>IF(CL79="","",COUNT($CM$74:$CS$74)-CU79)</f>
        <v>0</v>
      </c>
      <c r="CU79" s="1831">
        <f>IF(CL79="","",CZ79+DA79)</f>
        <v>0</v>
      </c>
      <c r="CV79" s="1832">
        <f t="shared" ref="CV79:CV81" si="137">IF(CL79="","",COUNTIF(CM79:CS79,"休"))</f>
        <v>0</v>
      </c>
      <c r="CW79" s="1833" t="str">
        <f>IF(CT79&lt;7,"対象外",IF(CL79="","",IFERROR(ROUND(CV79/CT79,3),"")))</f>
        <v>対象外</v>
      </c>
      <c r="CX79" s="4388"/>
      <c r="CZ79" s="1818">
        <f t="shared" si="28"/>
        <v>0</v>
      </c>
      <c r="DA79" s="1818">
        <f t="shared" si="29"/>
        <v>0</v>
      </c>
    </row>
    <row r="80" spans="1:105" ht="14.25" customHeight="1">
      <c r="A80" s="1613"/>
      <c r="B80" s="1613"/>
      <c r="C80" s="1828" t="s">
        <v>2334</v>
      </c>
      <c r="D80" s="1643"/>
      <c r="E80" s="1644"/>
      <c r="F80" s="1644"/>
      <c r="G80" s="1644"/>
      <c r="H80" s="1644"/>
      <c r="I80" s="1644"/>
      <c r="J80" s="1829"/>
      <c r="K80" s="1830">
        <f t="shared" ref="K80:K81" si="138">IF(C80="","",COUNT($D$74:$J$74)-L80)</f>
        <v>7</v>
      </c>
      <c r="L80" s="1831">
        <f t="shared" si="131"/>
        <v>0</v>
      </c>
      <c r="M80" s="1832">
        <f t="shared" si="132"/>
        <v>0</v>
      </c>
      <c r="N80" s="1833">
        <f>IF(K80&lt;1,"対象外",IF(C80="","",IFERROR(ROUND(M80/K80,3),"")))</f>
        <v>0</v>
      </c>
      <c r="O80" s="4388"/>
      <c r="P80" s="1617"/>
      <c r="Q80" s="1617">
        <f t="shared" ref="Q80:Q133" si="139">IF(C80="","",COUNTIF(D80:J80,"ー"))</f>
        <v>0</v>
      </c>
      <c r="R80" s="1617">
        <f t="shared" ref="R80:R133" si="140">IF(C80="","",COUNTIF(D80:J80,"外"))</f>
        <v>0</v>
      </c>
      <c r="S80" s="1613"/>
      <c r="T80" s="1828" t="s">
        <v>2334</v>
      </c>
      <c r="U80" s="1643"/>
      <c r="V80" s="1644"/>
      <c r="W80" s="1644"/>
      <c r="X80" s="1644"/>
      <c r="Y80" s="1644"/>
      <c r="Z80" s="1644"/>
      <c r="AA80" s="1829"/>
      <c r="AB80" s="1830">
        <f t="shared" ref="AB80:AB81" si="141">IF(T80="","",COUNT($U$74:$AA$74)-AC80)</f>
        <v>7</v>
      </c>
      <c r="AC80" s="1831">
        <f>IF(T80="","",AH80+AI80)</f>
        <v>0</v>
      </c>
      <c r="AD80" s="1832">
        <f t="shared" si="133"/>
        <v>0</v>
      </c>
      <c r="AE80" s="1833">
        <f>IF(AB80&lt;1,"対象外",IF(T80="","",IFERROR(ROUND(AD80/AB80,3),"")))</f>
        <v>0</v>
      </c>
      <c r="AF80" s="4388"/>
      <c r="AG80" s="1657"/>
      <c r="AH80" s="1834">
        <f t="shared" ref="AH80:AH133" si="142">IF(T80="","",COUNTIF(U80:AA80,"ー"))</f>
        <v>0</v>
      </c>
      <c r="AI80" s="1834">
        <f t="shared" ref="AI80:AI133" si="143">IF(T80="","",COUNTIF(U80:AA80,"外"))</f>
        <v>0</v>
      </c>
      <c r="AL80" s="1828" t="s">
        <v>2334</v>
      </c>
      <c r="AM80" s="1643"/>
      <c r="AN80" s="1644"/>
      <c r="AO80" s="1644"/>
      <c r="AP80" s="1644"/>
      <c r="AQ80" s="1644"/>
      <c r="AR80" s="1644"/>
      <c r="AS80" s="1829"/>
      <c r="AT80" s="1830">
        <f>IF(AL80="","",COUNT($AM$74:$AS$74)-AU80)</f>
        <v>7</v>
      </c>
      <c r="AU80" s="1831">
        <f>IF(AL80="","",AZ80+BA80)</f>
        <v>0</v>
      </c>
      <c r="AV80" s="1832">
        <f t="shared" si="134"/>
        <v>0</v>
      </c>
      <c r="AW80" s="1833">
        <f>IF(AT80&lt;7,"対象外",IF(AL80="","",IFERROR(ROUND(AV80/AT80,3),"")))</f>
        <v>0</v>
      </c>
      <c r="AX80" s="4388"/>
      <c r="AY80" s="1657"/>
      <c r="AZ80" s="1821">
        <f t="shared" ref="AZ80:AZ131" si="144">IF(AL80="","",COUNTIF(AM80:AS80,"ー"))</f>
        <v>0</v>
      </c>
      <c r="BA80" s="1821">
        <f t="shared" ref="BA80:BA131" si="145">IF(AL80="","",COUNTIF(AM80:AS80,"外"))</f>
        <v>0</v>
      </c>
      <c r="BC80" s="1828" t="s">
        <v>2334</v>
      </c>
      <c r="BD80" s="1643"/>
      <c r="BE80" s="1644"/>
      <c r="BF80" s="1644"/>
      <c r="BG80" s="1644"/>
      <c r="BH80" s="1644"/>
      <c r="BI80" s="1644"/>
      <c r="BJ80" s="1829"/>
      <c r="BK80" s="1830">
        <f>IF(BC80="","",COUNT($BD$74:$BJ$74)-BL80)</f>
        <v>7</v>
      </c>
      <c r="BL80" s="1831">
        <f>IF(BC80="","",BQ80+BR80)</f>
        <v>0</v>
      </c>
      <c r="BM80" s="1832">
        <f t="shared" si="135"/>
        <v>0</v>
      </c>
      <c r="BN80" s="1833">
        <f>IF(BK80&lt;7,"対象外",IF(BC80="","",IFERROR(ROUND(BM80/BK80,3),"")))</f>
        <v>0</v>
      </c>
      <c r="BO80" s="4388"/>
      <c r="BP80" s="1657"/>
      <c r="BQ80" s="1821">
        <f t="shared" ref="BQ80:BQ131" si="146">IF(BC80="","",COUNTIF(BD80:BJ80,"ー"))</f>
        <v>0</v>
      </c>
      <c r="BR80" s="1821">
        <f t="shared" ref="BR80:BR131" si="147">IF(BC80="","",COUNTIF(BD80:BJ80,"外"))</f>
        <v>0</v>
      </c>
      <c r="BU80" s="1828" t="s">
        <v>2334</v>
      </c>
      <c r="BV80" s="1643"/>
      <c r="BW80" s="1644"/>
      <c r="BX80" s="1644"/>
      <c r="BY80" s="1644"/>
      <c r="BZ80" s="1644"/>
      <c r="CA80" s="1644"/>
      <c r="CB80" s="1829"/>
      <c r="CC80" s="1830">
        <f>IF(BU80="","",COUNT($BV$74:$CB$74)-CD80)</f>
        <v>0</v>
      </c>
      <c r="CD80" s="1831">
        <f>IF(BU80="","",CI80+CJ80)</f>
        <v>0</v>
      </c>
      <c r="CE80" s="1832">
        <f t="shared" si="136"/>
        <v>0</v>
      </c>
      <c r="CF80" s="1833" t="str">
        <f>IF(CC80&lt;7,"対象外",IF(BU80="","",IFERROR(ROUND(CE80/CC80,3),"")))</f>
        <v>対象外</v>
      </c>
      <c r="CG80" s="4388"/>
      <c r="CH80" s="1657"/>
      <c r="CI80" s="1821">
        <f t="shared" ref="CI80:CI131" si="148">IF(BU80="","",COUNTIF(BV80:CB80,"ー"))</f>
        <v>0</v>
      </c>
      <c r="CJ80" s="1821">
        <f t="shared" ref="CJ80:CJ131" si="149">IF(BU80="","",COUNTIF(BV80:CB80,"外"))</f>
        <v>0</v>
      </c>
      <c r="CK80" s="1657"/>
      <c r="CL80" s="1828" t="s">
        <v>2334</v>
      </c>
      <c r="CM80" s="1643"/>
      <c r="CN80" s="1644"/>
      <c r="CO80" s="1644"/>
      <c r="CP80" s="1644"/>
      <c r="CQ80" s="1644"/>
      <c r="CR80" s="1644"/>
      <c r="CS80" s="1829"/>
      <c r="CT80" s="1830">
        <f>IF(CL80="","",COUNT($CM$74:$CS$74)-CU80)</f>
        <v>0</v>
      </c>
      <c r="CU80" s="1831">
        <f>IF(CL80="","",CZ80+DA80)</f>
        <v>0</v>
      </c>
      <c r="CV80" s="1832">
        <f t="shared" si="137"/>
        <v>0</v>
      </c>
      <c r="CW80" s="1833" t="str">
        <f>IF(CT80&lt;7,"対象外",IF(CL80="","",IFERROR(ROUND(CV80/CT80,3),"")))</f>
        <v>対象外</v>
      </c>
      <c r="CX80" s="4388"/>
      <c r="CY80" s="1657"/>
      <c r="CZ80" s="1818">
        <f t="shared" ref="CZ80:CZ131" si="150">IF(CL80="","",COUNTIF(CM80:CS80,"ー"))</f>
        <v>0</v>
      </c>
      <c r="DA80" s="1818">
        <f t="shared" ref="DA80:DA131" si="151">IF(CL80="","",COUNTIF(CM80:CS80,"外"))</f>
        <v>0</v>
      </c>
    </row>
    <row r="81" spans="1:105" ht="14.25" customHeight="1">
      <c r="A81" s="1613"/>
      <c r="B81" s="1613"/>
      <c r="C81" s="1835" t="s">
        <v>2395</v>
      </c>
      <c r="D81" s="1647"/>
      <c r="E81" s="1648"/>
      <c r="F81" s="1648"/>
      <c r="G81" s="1648"/>
      <c r="H81" s="1648"/>
      <c r="I81" s="1648"/>
      <c r="J81" s="1836"/>
      <c r="K81" s="1830">
        <f t="shared" si="138"/>
        <v>7</v>
      </c>
      <c r="L81" s="1837">
        <f t="shared" si="131"/>
        <v>0</v>
      </c>
      <c r="M81" s="1838">
        <f t="shared" si="132"/>
        <v>0</v>
      </c>
      <c r="N81" s="1839">
        <f>IF(K81&lt;1,"対象外",IF(C81="","",IFERROR(ROUND(M81/K81,3),"")))</f>
        <v>0</v>
      </c>
      <c r="O81" s="4388"/>
      <c r="P81" s="1617"/>
      <c r="Q81" s="1617">
        <f t="shared" si="139"/>
        <v>0</v>
      </c>
      <c r="R81" s="1617">
        <f t="shared" si="140"/>
        <v>0</v>
      </c>
      <c r="S81" s="1613"/>
      <c r="T81" s="1835" t="s">
        <v>2395</v>
      </c>
      <c r="U81" s="1647"/>
      <c r="V81" s="1648"/>
      <c r="W81" s="1648"/>
      <c r="X81" s="1648"/>
      <c r="Y81" s="1648"/>
      <c r="Z81" s="1648"/>
      <c r="AA81" s="1836"/>
      <c r="AB81" s="1830">
        <f t="shared" si="141"/>
        <v>7</v>
      </c>
      <c r="AC81" s="1837">
        <f>IF(T81="","",AH81+AI81)</f>
        <v>0</v>
      </c>
      <c r="AD81" s="1838">
        <f t="shared" si="133"/>
        <v>0</v>
      </c>
      <c r="AE81" s="1839">
        <f>IF(AB81&lt;1,"対象外",IF(T81="","",IFERROR(ROUND(AD81/AB81,3),"")))</f>
        <v>0</v>
      </c>
      <c r="AF81" s="4388"/>
      <c r="AG81" s="1613"/>
      <c r="AH81" s="1834">
        <f t="shared" si="142"/>
        <v>0</v>
      </c>
      <c r="AI81" s="1834">
        <f t="shared" si="143"/>
        <v>0</v>
      </c>
      <c r="AL81" s="1835" t="s">
        <v>2395</v>
      </c>
      <c r="AM81" s="1647"/>
      <c r="AN81" s="1648"/>
      <c r="AO81" s="1648"/>
      <c r="AP81" s="1648"/>
      <c r="AQ81" s="1648"/>
      <c r="AR81" s="1648"/>
      <c r="AS81" s="1836"/>
      <c r="AT81" s="1647">
        <f>IF(AL81="","",COUNT($AM$74:$AS$74)-AU81)</f>
        <v>7</v>
      </c>
      <c r="AU81" s="1837">
        <f>IF(AL81="","",AZ81+BA81)</f>
        <v>0</v>
      </c>
      <c r="AV81" s="1838">
        <f t="shared" si="134"/>
        <v>0</v>
      </c>
      <c r="AW81" s="1839">
        <f>IF(AT81&lt;7,"対象外",IF(AL81="","",IFERROR(ROUND(AV81/AT81,3),"")))</f>
        <v>0</v>
      </c>
      <c r="AX81" s="4388"/>
      <c r="AY81" s="1613"/>
      <c r="AZ81" s="1821">
        <f t="shared" si="144"/>
        <v>0</v>
      </c>
      <c r="BA81" s="1821">
        <f t="shared" si="145"/>
        <v>0</v>
      </c>
      <c r="BC81" s="1835" t="s">
        <v>2395</v>
      </c>
      <c r="BD81" s="1647"/>
      <c r="BE81" s="1648"/>
      <c r="BF81" s="1648"/>
      <c r="BG81" s="1648"/>
      <c r="BH81" s="1648"/>
      <c r="BI81" s="1648"/>
      <c r="BJ81" s="1836"/>
      <c r="BK81" s="1647">
        <f>IF(BC81="","",COUNT($BD$74:$BJ$74)-BL81)</f>
        <v>7</v>
      </c>
      <c r="BL81" s="1837">
        <f>IF(BC81="","",BQ81+BR81)</f>
        <v>0</v>
      </c>
      <c r="BM81" s="1838">
        <f t="shared" si="135"/>
        <v>0</v>
      </c>
      <c r="BN81" s="1839">
        <f>IF(BK81&lt;7,"対象外",IF(BC81="","",IFERROR(ROUND(BM81/BK81,3),"")))</f>
        <v>0</v>
      </c>
      <c r="BO81" s="4388"/>
      <c r="BP81" s="1613"/>
      <c r="BQ81" s="1821">
        <f t="shared" si="146"/>
        <v>0</v>
      </c>
      <c r="BR81" s="1821">
        <f t="shared" si="147"/>
        <v>0</v>
      </c>
      <c r="BU81" s="1835" t="s">
        <v>2395</v>
      </c>
      <c r="BV81" s="1647"/>
      <c r="BW81" s="1648"/>
      <c r="BX81" s="1648"/>
      <c r="BY81" s="1648"/>
      <c r="BZ81" s="1648"/>
      <c r="CA81" s="1648"/>
      <c r="CB81" s="1836"/>
      <c r="CC81" s="1647">
        <f>IF(BU81="","",COUNT($BV$74:$CB$74)-CD81)</f>
        <v>0</v>
      </c>
      <c r="CD81" s="1837">
        <f>IF(BU81="","",CI81+CJ81)</f>
        <v>0</v>
      </c>
      <c r="CE81" s="1838">
        <f>IF(BU81="","",COUNTIF(BV81:CB81,"休"))</f>
        <v>0</v>
      </c>
      <c r="CF81" s="1839" t="str">
        <f>IF(CC81&lt;7,"対象外",IF(BU81="","",IFERROR(ROUND(CE81/CC81,3),"")))</f>
        <v>対象外</v>
      </c>
      <c r="CG81" s="4388"/>
      <c r="CH81" s="1613"/>
      <c r="CI81" s="1821">
        <f t="shared" si="148"/>
        <v>0</v>
      </c>
      <c r="CJ81" s="1821">
        <f t="shared" si="149"/>
        <v>0</v>
      </c>
      <c r="CK81" s="1613"/>
      <c r="CL81" s="1835" t="s">
        <v>2395</v>
      </c>
      <c r="CM81" s="1647"/>
      <c r="CN81" s="1648"/>
      <c r="CO81" s="1648"/>
      <c r="CP81" s="1648"/>
      <c r="CQ81" s="1648"/>
      <c r="CR81" s="1648"/>
      <c r="CS81" s="1836"/>
      <c r="CT81" s="1647">
        <f>IF(CL81="","",COUNT($CM$74:$CS$74)-CU81)</f>
        <v>0</v>
      </c>
      <c r="CU81" s="1837">
        <f>IF(CL81="","",CZ81+DA81)</f>
        <v>0</v>
      </c>
      <c r="CV81" s="1838">
        <f t="shared" si="137"/>
        <v>0</v>
      </c>
      <c r="CW81" s="1839" t="str">
        <f>IF(CT81&lt;7,"対象外",IF(CL81="","",IFERROR(ROUND(CV81/CT81,3),"")))</f>
        <v>対象外</v>
      </c>
      <c r="CX81" s="4388"/>
      <c r="CZ81" s="1818">
        <f t="shared" si="150"/>
        <v>0</v>
      </c>
      <c r="DA81" s="1818">
        <f t="shared" si="151"/>
        <v>0</v>
      </c>
    </row>
    <row r="82" spans="1:105" ht="14.25" customHeight="1">
      <c r="A82" s="1613"/>
      <c r="B82" s="1613"/>
      <c r="C82" s="4375" t="s">
        <v>2302</v>
      </c>
      <c r="D82" s="4377"/>
      <c r="E82" s="4378"/>
      <c r="F82" s="4378"/>
      <c r="G82" s="4378"/>
      <c r="H82" s="4378"/>
      <c r="I82" s="4378"/>
      <c r="J82" s="4385"/>
      <c r="K82" s="4379"/>
      <c r="L82" s="4380"/>
      <c r="M82" s="4380"/>
      <c r="N82" s="4381"/>
      <c r="O82" s="4388"/>
      <c r="P82" s="1617"/>
      <c r="Q82" s="1617">
        <f t="shared" si="139"/>
        <v>0</v>
      </c>
      <c r="R82" s="1617">
        <f t="shared" si="140"/>
        <v>0</v>
      </c>
      <c r="S82" s="1613"/>
      <c r="T82" s="4375" t="s">
        <v>2302</v>
      </c>
      <c r="U82" s="4377"/>
      <c r="V82" s="4378"/>
      <c r="W82" s="4378"/>
      <c r="X82" s="4378"/>
      <c r="Y82" s="4378"/>
      <c r="Z82" s="4378"/>
      <c r="AA82" s="4385"/>
      <c r="AB82" s="4379"/>
      <c r="AC82" s="4380"/>
      <c r="AD82" s="4380"/>
      <c r="AE82" s="4381"/>
      <c r="AF82" s="4388"/>
      <c r="AG82" s="1613"/>
      <c r="AH82" s="1834">
        <f t="shared" si="142"/>
        <v>0</v>
      </c>
      <c r="AI82" s="1834">
        <f t="shared" si="143"/>
        <v>0</v>
      </c>
      <c r="AL82" s="4375" t="s">
        <v>2302</v>
      </c>
      <c r="AM82" s="4377"/>
      <c r="AN82" s="4378"/>
      <c r="AO82" s="4378"/>
      <c r="AP82" s="4378"/>
      <c r="AQ82" s="4378"/>
      <c r="AR82" s="4378"/>
      <c r="AS82" s="4385"/>
      <c r="AT82" s="4379"/>
      <c r="AU82" s="4380"/>
      <c r="AV82" s="4380"/>
      <c r="AW82" s="4381"/>
      <c r="AX82" s="4388"/>
      <c r="AY82" s="1613"/>
      <c r="AZ82" s="1821">
        <f t="shared" si="144"/>
        <v>0</v>
      </c>
      <c r="BA82" s="1821">
        <f t="shared" si="145"/>
        <v>0</v>
      </c>
      <c r="BC82" s="4375" t="s">
        <v>2302</v>
      </c>
      <c r="BD82" s="4377"/>
      <c r="BE82" s="4378"/>
      <c r="BF82" s="4378"/>
      <c r="BG82" s="4378"/>
      <c r="BH82" s="4378"/>
      <c r="BI82" s="4378"/>
      <c r="BJ82" s="4385"/>
      <c r="BK82" s="4379"/>
      <c r="BL82" s="4380"/>
      <c r="BM82" s="4380"/>
      <c r="BN82" s="4381"/>
      <c r="BO82" s="4388"/>
      <c r="BP82" s="1613"/>
      <c r="BQ82" s="1821">
        <f t="shared" si="146"/>
        <v>0</v>
      </c>
      <c r="BR82" s="1821">
        <f t="shared" si="147"/>
        <v>0</v>
      </c>
      <c r="BU82" s="4375" t="s">
        <v>2302</v>
      </c>
      <c r="BV82" s="4377"/>
      <c r="BW82" s="4378"/>
      <c r="BX82" s="4378"/>
      <c r="BY82" s="4378"/>
      <c r="BZ82" s="4378"/>
      <c r="CA82" s="4378"/>
      <c r="CB82" s="4385"/>
      <c r="CC82" s="4379"/>
      <c r="CD82" s="4380"/>
      <c r="CE82" s="4380"/>
      <c r="CF82" s="4381"/>
      <c r="CG82" s="4388"/>
      <c r="CH82" s="1613"/>
      <c r="CI82" s="1821">
        <f t="shared" si="148"/>
        <v>0</v>
      </c>
      <c r="CJ82" s="1821">
        <f t="shared" si="149"/>
        <v>0</v>
      </c>
      <c r="CK82" s="1613"/>
      <c r="CL82" s="4375" t="s">
        <v>2302</v>
      </c>
      <c r="CM82" s="4377"/>
      <c r="CN82" s="4378"/>
      <c r="CO82" s="4378"/>
      <c r="CP82" s="4378"/>
      <c r="CQ82" s="4378"/>
      <c r="CR82" s="4378"/>
      <c r="CS82" s="4385"/>
      <c r="CT82" s="4379"/>
      <c r="CU82" s="4380"/>
      <c r="CV82" s="4380"/>
      <c r="CW82" s="4381"/>
      <c r="CX82" s="4388"/>
      <c r="CZ82" s="1818">
        <f t="shared" si="150"/>
        <v>0</v>
      </c>
      <c r="DA82" s="1818">
        <f t="shared" si="151"/>
        <v>0</v>
      </c>
    </row>
    <row r="83" spans="1:105" ht="14.25" customHeight="1">
      <c r="A83" s="1613"/>
      <c r="B83" s="1613"/>
      <c r="C83" s="4376"/>
      <c r="D83" s="4290"/>
      <c r="E83" s="4286"/>
      <c r="F83" s="4286"/>
      <c r="G83" s="4286"/>
      <c r="H83" s="4286"/>
      <c r="I83" s="4286"/>
      <c r="J83" s="4386"/>
      <c r="K83" s="4382"/>
      <c r="L83" s="4383"/>
      <c r="M83" s="4383"/>
      <c r="N83" s="4384"/>
      <c r="O83" s="4388"/>
      <c r="P83" s="1617"/>
      <c r="Q83" s="1617" t="str">
        <f t="shared" si="139"/>
        <v/>
      </c>
      <c r="R83" s="1617" t="str">
        <f t="shared" si="140"/>
        <v/>
      </c>
      <c r="S83" s="1613"/>
      <c r="T83" s="4376"/>
      <c r="U83" s="4290"/>
      <c r="V83" s="4286"/>
      <c r="W83" s="4286"/>
      <c r="X83" s="4286"/>
      <c r="Y83" s="4286"/>
      <c r="Z83" s="4286"/>
      <c r="AA83" s="4386"/>
      <c r="AB83" s="4382"/>
      <c r="AC83" s="4383"/>
      <c r="AD83" s="4383"/>
      <c r="AE83" s="4384"/>
      <c r="AF83" s="4388"/>
      <c r="AG83" s="1613"/>
      <c r="AH83" s="1834" t="str">
        <f t="shared" si="142"/>
        <v/>
      </c>
      <c r="AI83" s="1834" t="str">
        <f t="shared" si="143"/>
        <v/>
      </c>
      <c r="AL83" s="4376"/>
      <c r="AM83" s="4290"/>
      <c r="AN83" s="4286"/>
      <c r="AO83" s="4286"/>
      <c r="AP83" s="4286"/>
      <c r="AQ83" s="4286"/>
      <c r="AR83" s="4286"/>
      <c r="AS83" s="4386"/>
      <c r="AT83" s="4382"/>
      <c r="AU83" s="4383"/>
      <c r="AV83" s="4383"/>
      <c r="AW83" s="4384"/>
      <c r="AX83" s="4388"/>
      <c r="AY83" s="1613"/>
      <c r="AZ83" s="1821" t="str">
        <f t="shared" si="144"/>
        <v/>
      </c>
      <c r="BA83" s="1821" t="str">
        <f t="shared" si="145"/>
        <v/>
      </c>
      <c r="BC83" s="4376"/>
      <c r="BD83" s="4290"/>
      <c r="BE83" s="4286"/>
      <c r="BF83" s="4286"/>
      <c r="BG83" s="4286"/>
      <c r="BH83" s="4286"/>
      <c r="BI83" s="4286"/>
      <c r="BJ83" s="4386"/>
      <c r="BK83" s="4382"/>
      <c r="BL83" s="4383"/>
      <c r="BM83" s="4383"/>
      <c r="BN83" s="4384"/>
      <c r="BO83" s="4388"/>
      <c r="BP83" s="1613"/>
      <c r="BQ83" s="1821" t="str">
        <f t="shared" si="146"/>
        <v/>
      </c>
      <c r="BR83" s="1821" t="str">
        <f t="shared" si="147"/>
        <v/>
      </c>
      <c r="BU83" s="4376"/>
      <c r="BV83" s="4290"/>
      <c r="BW83" s="4286"/>
      <c r="BX83" s="4286"/>
      <c r="BY83" s="4286"/>
      <c r="BZ83" s="4286"/>
      <c r="CA83" s="4286"/>
      <c r="CB83" s="4386"/>
      <c r="CC83" s="4382"/>
      <c r="CD83" s="4383"/>
      <c r="CE83" s="4383"/>
      <c r="CF83" s="4384"/>
      <c r="CG83" s="4388"/>
      <c r="CH83" s="1613"/>
      <c r="CI83" s="1821" t="str">
        <f t="shared" si="148"/>
        <v/>
      </c>
      <c r="CJ83" s="1821" t="str">
        <f t="shared" si="149"/>
        <v/>
      </c>
      <c r="CK83" s="1613"/>
      <c r="CL83" s="4376"/>
      <c r="CM83" s="4290"/>
      <c r="CN83" s="4286"/>
      <c r="CO83" s="4286"/>
      <c r="CP83" s="4286"/>
      <c r="CQ83" s="4286"/>
      <c r="CR83" s="4286"/>
      <c r="CS83" s="4386"/>
      <c r="CT83" s="4382"/>
      <c r="CU83" s="4383"/>
      <c r="CV83" s="4383"/>
      <c r="CW83" s="4384"/>
      <c r="CX83" s="4388"/>
      <c r="CZ83" s="1818" t="str">
        <f t="shared" si="150"/>
        <v/>
      </c>
      <c r="DA83" s="1818" t="str">
        <f t="shared" si="151"/>
        <v/>
      </c>
    </row>
    <row r="84" spans="1:105" ht="14.25" customHeight="1">
      <c r="A84" s="1613"/>
      <c r="B84" s="1613"/>
      <c r="C84" s="1840" t="s">
        <v>2333</v>
      </c>
      <c r="D84" s="1830"/>
      <c r="E84" s="1841"/>
      <c r="F84" s="1841"/>
      <c r="G84" s="1841"/>
      <c r="H84" s="1841"/>
      <c r="I84" s="1841"/>
      <c r="J84" s="1842"/>
      <c r="K84" s="1850">
        <f>IF(C84="","",COUNT($D$74:$J$74)-L84)</f>
        <v>7</v>
      </c>
      <c r="L84" s="1844">
        <f t="shared" ref="L84:L86" si="152">IF(C84="","",Q84+R84)</f>
        <v>0</v>
      </c>
      <c r="M84" s="1844">
        <f t="shared" ref="M84:M86" si="153">IF(C84="","",COUNTIF(D84:J84,"休"))</f>
        <v>0</v>
      </c>
      <c r="N84" s="1845">
        <f>IF(K84&lt;1,"対象外",IF(C84="","",IFERROR(ROUND(M84/K84,3),"")))</f>
        <v>0</v>
      </c>
      <c r="O84" s="4388"/>
      <c r="P84" s="1617"/>
      <c r="Q84" s="1617">
        <f t="shared" si="139"/>
        <v>0</v>
      </c>
      <c r="R84" s="1617">
        <f t="shared" si="140"/>
        <v>0</v>
      </c>
      <c r="S84" s="1613"/>
      <c r="T84" s="1840" t="s">
        <v>2333</v>
      </c>
      <c r="U84" s="1830"/>
      <c r="V84" s="1841"/>
      <c r="W84" s="1841"/>
      <c r="X84" s="1841"/>
      <c r="Y84" s="1841"/>
      <c r="Z84" s="1841"/>
      <c r="AA84" s="1842"/>
      <c r="AB84" s="1843">
        <f>IF(T84="","",COUNT($U$74:$AA$74)-AC84)</f>
        <v>7</v>
      </c>
      <c r="AC84" s="1844">
        <f>IF(T84="","",AH84+AI84)</f>
        <v>0</v>
      </c>
      <c r="AD84" s="1844">
        <f t="shared" ref="AD84:AD86" si="154">IF(T84="","",COUNTIF(U84:AA84,"休"))</f>
        <v>0</v>
      </c>
      <c r="AE84" s="1845">
        <f>IF(AB84&lt;1,"対象外",IF(T84="","",IFERROR(ROUND(AD84/AB84,3),"")))</f>
        <v>0</v>
      </c>
      <c r="AF84" s="4388"/>
      <c r="AG84" s="1652"/>
      <c r="AH84" s="1834">
        <f t="shared" si="142"/>
        <v>0</v>
      </c>
      <c r="AI84" s="1834">
        <f t="shared" si="143"/>
        <v>0</v>
      </c>
      <c r="AL84" s="1840" t="s">
        <v>2333</v>
      </c>
      <c r="AM84" s="1830"/>
      <c r="AN84" s="1841"/>
      <c r="AO84" s="1841"/>
      <c r="AP84" s="1841"/>
      <c r="AQ84" s="1841"/>
      <c r="AR84" s="1841"/>
      <c r="AS84" s="1842"/>
      <c r="AT84" s="1843">
        <f>IF(AL84="","",COUNT($AM$74:$AS$74)-AU84)</f>
        <v>7</v>
      </c>
      <c r="AU84" s="1844">
        <f>IF(AL84="","",AZ84+BA84)</f>
        <v>0</v>
      </c>
      <c r="AV84" s="1844">
        <f t="shared" ref="AV84:AV86" si="155">IF(AL84="","",COUNTIF(AM84:AS84,"休"))</f>
        <v>0</v>
      </c>
      <c r="AW84" s="1845">
        <f>IF(AT84&lt;7,"対象外",IF(AL84="","",IFERROR(ROUND(AV84/AT84,3),"")))</f>
        <v>0</v>
      </c>
      <c r="AX84" s="4388"/>
      <c r="AY84" s="1652"/>
      <c r="AZ84" s="1821">
        <f t="shared" si="144"/>
        <v>0</v>
      </c>
      <c r="BA84" s="1821">
        <f t="shared" si="145"/>
        <v>0</v>
      </c>
      <c r="BC84" s="1840" t="s">
        <v>2333</v>
      </c>
      <c r="BD84" s="1830"/>
      <c r="BE84" s="1841"/>
      <c r="BF84" s="1841"/>
      <c r="BG84" s="1841"/>
      <c r="BH84" s="1841"/>
      <c r="BI84" s="1841"/>
      <c r="BJ84" s="1842"/>
      <c r="BK84" s="1843">
        <f>IF(BC84="","",COUNT($BD$74:$BJ$74)-BL84)</f>
        <v>7</v>
      </c>
      <c r="BL84" s="1844">
        <f>IF(BC84="","",BQ84+BR84)</f>
        <v>0</v>
      </c>
      <c r="BM84" s="1844">
        <f t="shared" ref="BM84:BM86" si="156">IF(BC84="","",COUNTIF(BD84:BJ84,"休"))</f>
        <v>0</v>
      </c>
      <c r="BN84" s="1845">
        <f>IF(BK84&lt;7,"対象外",IF(BC84="","",IFERROR(ROUND(BM84/BK84,3),"")))</f>
        <v>0</v>
      </c>
      <c r="BO84" s="4388"/>
      <c r="BP84" s="1652"/>
      <c r="BQ84" s="1821">
        <f t="shared" si="146"/>
        <v>0</v>
      </c>
      <c r="BR84" s="1821">
        <f t="shared" si="147"/>
        <v>0</v>
      </c>
      <c r="BU84" s="1840" t="s">
        <v>2333</v>
      </c>
      <c r="BV84" s="1830"/>
      <c r="BW84" s="1841"/>
      <c r="BX84" s="1841"/>
      <c r="BY84" s="1841"/>
      <c r="BZ84" s="1841"/>
      <c r="CA84" s="1841"/>
      <c r="CB84" s="1842"/>
      <c r="CC84" s="1843">
        <f>IF(BU84="","",COUNT($BV$74:$CB$74)-CD84)</f>
        <v>0</v>
      </c>
      <c r="CD84" s="1844">
        <f>IF(BU84="","",CI84+CJ84)</f>
        <v>0</v>
      </c>
      <c r="CE84" s="1844">
        <f t="shared" ref="CE84:CE86" si="157">IF(BU84="","",COUNTIF(BV84:CB84,"休"))</f>
        <v>0</v>
      </c>
      <c r="CF84" s="1845" t="str">
        <f>IF(CC84&lt;7,"対象外",IF(BU84="","",IFERROR(ROUND(CE84/CC84,3),"")))</f>
        <v>対象外</v>
      </c>
      <c r="CG84" s="4388"/>
      <c r="CH84" s="1652"/>
      <c r="CI84" s="1821">
        <f t="shared" si="148"/>
        <v>0</v>
      </c>
      <c r="CJ84" s="1821">
        <f t="shared" si="149"/>
        <v>0</v>
      </c>
      <c r="CK84" s="1613"/>
      <c r="CL84" s="1840" t="s">
        <v>2333</v>
      </c>
      <c r="CM84" s="1830"/>
      <c r="CN84" s="1841"/>
      <c r="CO84" s="1841"/>
      <c r="CP84" s="1841"/>
      <c r="CQ84" s="1841"/>
      <c r="CR84" s="1841"/>
      <c r="CS84" s="1842"/>
      <c r="CT84" s="1843">
        <f>IF(CL84="","",COUNT($CM$74:$CS$74)-CU84)</f>
        <v>0</v>
      </c>
      <c r="CU84" s="1844">
        <f>IF(CL84="","",CZ84+DA84)</f>
        <v>0</v>
      </c>
      <c r="CV84" s="1844">
        <f t="shared" ref="CV84:CV86" si="158">IF(CL84="","",COUNTIF(CM84:CS84,"休"))</f>
        <v>0</v>
      </c>
      <c r="CW84" s="1845" t="str">
        <f>IF(CT84&lt;7,"対象外",IF(CL84="","",IFERROR(ROUND(CV84/CT84,3),"")))</f>
        <v>対象外</v>
      </c>
      <c r="CX84" s="4388"/>
      <c r="CY84" s="1652"/>
      <c r="CZ84" s="1818">
        <f t="shared" si="150"/>
        <v>0</v>
      </c>
      <c r="DA84" s="1818">
        <f t="shared" si="151"/>
        <v>0</v>
      </c>
    </row>
    <row r="85" spans="1:105" ht="14.25" customHeight="1">
      <c r="A85" s="1613"/>
      <c r="B85" s="1613"/>
      <c r="C85" s="1828" t="s">
        <v>2335</v>
      </c>
      <c r="D85" s="1643"/>
      <c r="E85" s="1644"/>
      <c r="F85" s="1644"/>
      <c r="G85" s="1644"/>
      <c r="H85" s="1644"/>
      <c r="I85" s="1644"/>
      <c r="J85" s="1829"/>
      <c r="K85" s="1643">
        <f t="shared" ref="K85:K86" si="159">IF(C85="","",COUNT($D$74:$J$74)-L85)</f>
        <v>7</v>
      </c>
      <c r="L85" s="1846">
        <f t="shared" si="152"/>
        <v>0</v>
      </c>
      <c r="M85" s="1846">
        <f t="shared" si="153"/>
        <v>0</v>
      </c>
      <c r="N85" s="1847">
        <f>IF(K85&lt;1,"対象外",IF(C85="","",IFERROR(ROUND(M85/K85,3),"")))</f>
        <v>0</v>
      </c>
      <c r="O85" s="4388"/>
      <c r="P85" s="1617"/>
      <c r="Q85" s="1617">
        <f t="shared" si="139"/>
        <v>0</v>
      </c>
      <c r="R85" s="1617">
        <f t="shared" si="140"/>
        <v>0</v>
      </c>
      <c r="S85" s="1613"/>
      <c r="T85" s="1828" t="s">
        <v>2335</v>
      </c>
      <c r="U85" s="1643"/>
      <c r="V85" s="1644"/>
      <c r="W85" s="1644"/>
      <c r="X85" s="1644"/>
      <c r="Y85" s="1644"/>
      <c r="Z85" s="1644"/>
      <c r="AA85" s="1829"/>
      <c r="AB85" s="1643">
        <f>IF(T85="","",COUNT($U$74:$AA$74)-AC85)</f>
        <v>7</v>
      </c>
      <c r="AC85" s="1846">
        <f>IF(T85="","",AH85+AI85)</f>
        <v>0</v>
      </c>
      <c r="AD85" s="1846">
        <f t="shared" si="154"/>
        <v>0</v>
      </c>
      <c r="AE85" s="1847">
        <f>IF(AB85&lt;1,"対象外",IF(T85="","",IFERROR(ROUND(AD85/AB85,3),"")))</f>
        <v>0</v>
      </c>
      <c r="AF85" s="4388"/>
      <c r="AG85" s="1652"/>
      <c r="AH85" s="1834">
        <f t="shared" si="142"/>
        <v>0</v>
      </c>
      <c r="AI85" s="1834">
        <f t="shared" si="143"/>
        <v>0</v>
      </c>
      <c r="AL85" s="1828" t="s">
        <v>2335</v>
      </c>
      <c r="AM85" s="1643"/>
      <c r="AN85" s="1644"/>
      <c r="AO85" s="1644"/>
      <c r="AP85" s="1644"/>
      <c r="AQ85" s="1644"/>
      <c r="AR85" s="1644"/>
      <c r="AS85" s="1829"/>
      <c r="AT85" s="1643">
        <f>IF(AL85="","",COUNT($AM$74:$AS$74)-AU85)</f>
        <v>7</v>
      </c>
      <c r="AU85" s="1846">
        <f>IF(AL85="","",AZ85+BA85)</f>
        <v>0</v>
      </c>
      <c r="AV85" s="1846">
        <f t="shared" si="155"/>
        <v>0</v>
      </c>
      <c r="AW85" s="1847">
        <f>IF(AT85&lt;7,"対象外",IF(AL85="","",IFERROR(ROUND(AV85/AT85,3),"")))</f>
        <v>0</v>
      </c>
      <c r="AX85" s="4388"/>
      <c r="AY85" s="1652"/>
      <c r="AZ85" s="1821">
        <f t="shared" si="144"/>
        <v>0</v>
      </c>
      <c r="BA85" s="1821">
        <f t="shared" si="145"/>
        <v>0</v>
      </c>
      <c r="BC85" s="1828" t="s">
        <v>2335</v>
      </c>
      <c r="BD85" s="1643"/>
      <c r="BE85" s="1644"/>
      <c r="BF85" s="1644"/>
      <c r="BG85" s="1644"/>
      <c r="BH85" s="1644"/>
      <c r="BI85" s="1644"/>
      <c r="BJ85" s="1829"/>
      <c r="BK85" s="1643">
        <f>IF(BC85="","",COUNT($BD$74:$BJ$74)-BL85)</f>
        <v>7</v>
      </c>
      <c r="BL85" s="1846">
        <f>IF(BC85="","",BQ85+BR85)</f>
        <v>0</v>
      </c>
      <c r="BM85" s="1846">
        <f t="shared" si="156"/>
        <v>0</v>
      </c>
      <c r="BN85" s="1847">
        <f>IF(BK85&lt;7,"対象外",IF(BC85="","",IFERROR(ROUND(BM85/BK85,3),"")))</f>
        <v>0</v>
      </c>
      <c r="BO85" s="4388"/>
      <c r="BP85" s="1652"/>
      <c r="BQ85" s="1821">
        <f t="shared" si="146"/>
        <v>0</v>
      </c>
      <c r="BR85" s="1821">
        <f t="shared" si="147"/>
        <v>0</v>
      </c>
      <c r="BU85" s="1828" t="s">
        <v>2335</v>
      </c>
      <c r="BV85" s="1643"/>
      <c r="BW85" s="1644"/>
      <c r="BX85" s="1644"/>
      <c r="BY85" s="1644"/>
      <c r="BZ85" s="1644"/>
      <c r="CA85" s="1644"/>
      <c r="CB85" s="1829"/>
      <c r="CC85" s="1643">
        <f>IF(BU85="","",COUNT($BV$74:$CB$74)-CD85)</f>
        <v>0</v>
      </c>
      <c r="CD85" s="1846">
        <f>IF(BU85="","",CI85+CJ85)</f>
        <v>0</v>
      </c>
      <c r="CE85" s="1846">
        <f t="shared" si="157"/>
        <v>0</v>
      </c>
      <c r="CF85" s="1847" t="str">
        <f>IF(CC85&lt;7,"対象外",IF(BU85="","",IFERROR(ROUND(CE85/CC85,3),"")))</f>
        <v>対象外</v>
      </c>
      <c r="CG85" s="4388"/>
      <c r="CH85" s="1652"/>
      <c r="CI85" s="1821">
        <f t="shared" si="148"/>
        <v>0</v>
      </c>
      <c r="CJ85" s="1821">
        <f t="shared" si="149"/>
        <v>0</v>
      </c>
      <c r="CK85" s="1613"/>
      <c r="CL85" s="1828" t="s">
        <v>2335</v>
      </c>
      <c r="CM85" s="1643"/>
      <c r="CN85" s="1644"/>
      <c r="CO85" s="1644"/>
      <c r="CP85" s="1644"/>
      <c r="CQ85" s="1644"/>
      <c r="CR85" s="1644"/>
      <c r="CS85" s="1829"/>
      <c r="CT85" s="1643">
        <f>IF(CL85="","",COUNT($CM$74:$CS$74)-CU85)</f>
        <v>0</v>
      </c>
      <c r="CU85" s="1846">
        <f>IF(CL85="","",CZ85+DA85)</f>
        <v>0</v>
      </c>
      <c r="CV85" s="1846">
        <f t="shared" si="158"/>
        <v>0</v>
      </c>
      <c r="CW85" s="1847" t="str">
        <f>IF(CT85&lt;7,"対象外",IF(CL85="","",IFERROR(ROUND(CV85/CT85,3),"")))</f>
        <v>対象外</v>
      </c>
      <c r="CX85" s="4388"/>
      <c r="CY85" s="1652"/>
      <c r="CZ85" s="1818">
        <f t="shared" si="150"/>
        <v>0</v>
      </c>
      <c r="DA85" s="1818">
        <f t="shared" si="151"/>
        <v>0</v>
      </c>
    </row>
    <row r="86" spans="1:105" ht="14.25" customHeight="1">
      <c r="A86" s="1613"/>
      <c r="B86" s="1613"/>
      <c r="C86" s="1828" t="s">
        <v>2334</v>
      </c>
      <c r="D86" s="1643"/>
      <c r="E86" s="1644"/>
      <c r="F86" s="1644"/>
      <c r="G86" s="1644"/>
      <c r="H86" s="1644"/>
      <c r="I86" s="1644"/>
      <c r="J86" s="1829"/>
      <c r="K86" s="1830">
        <f t="shared" si="159"/>
        <v>7</v>
      </c>
      <c r="L86" s="1846">
        <f t="shared" si="152"/>
        <v>0</v>
      </c>
      <c r="M86" s="1846">
        <f t="shared" si="153"/>
        <v>0</v>
      </c>
      <c r="N86" s="1847">
        <f>IF(K86&lt;1,"対象外",IF(C86="","",IFERROR(ROUND(M86/K86,3),"")))</f>
        <v>0</v>
      </c>
      <c r="O86" s="4388"/>
      <c r="P86" s="1617"/>
      <c r="Q86" s="1617">
        <f t="shared" si="139"/>
        <v>0</v>
      </c>
      <c r="R86" s="1617">
        <f t="shared" si="140"/>
        <v>0</v>
      </c>
      <c r="S86" s="1613"/>
      <c r="T86" s="1828" t="s">
        <v>2334</v>
      </c>
      <c r="U86" s="1643"/>
      <c r="V86" s="1644"/>
      <c r="W86" s="1644"/>
      <c r="X86" s="1644"/>
      <c r="Y86" s="1644"/>
      <c r="Z86" s="1644"/>
      <c r="AA86" s="1829"/>
      <c r="AB86" s="1643">
        <f>IF(T86="","",COUNT($U$74:$AA$74)-AC86)</f>
        <v>7</v>
      </c>
      <c r="AC86" s="1846">
        <f>IF(T86="","",AH86+AI86)</f>
        <v>0</v>
      </c>
      <c r="AD86" s="1846">
        <f t="shared" si="154"/>
        <v>0</v>
      </c>
      <c r="AE86" s="1847">
        <f>IF(AB86&lt;1,"対象外",IF(T86="","",IFERROR(ROUND(AD86/AB86,3),"")))</f>
        <v>0</v>
      </c>
      <c r="AF86" s="4388"/>
      <c r="AG86" s="1652"/>
      <c r="AH86" s="1834">
        <f t="shared" si="142"/>
        <v>0</v>
      </c>
      <c r="AI86" s="1834">
        <f t="shared" si="143"/>
        <v>0</v>
      </c>
      <c r="AL86" s="1828" t="s">
        <v>2334</v>
      </c>
      <c r="AM86" s="1643"/>
      <c r="AN86" s="1644"/>
      <c r="AO86" s="1644"/>
      <c r="AP86" s="1644"/>
      <c r="AQ86" s="1644"/>
      <c r="AR86" s="1644"/>
      <c r="AS86" s="1829"/>
      <c r="AT86" s="1643">
        <f>IF(AL86="","",COUNT($AM$74:$AS$74)-AU86)</f>
        <v>7</v>
      </c>
      <c r="AU86" s="1846">
        <f>IF(AL86="","",AZ86+BA86)</f>
        <v>0</v>
      </c>
      <c r="AV86" s="1846">
        <f t="shared" si="155"/>
        <v>0</v>
      </c>
      <c r="AW86" s="1847">
        <f>IF(AT86&lt;7,"対象外",IF(AL86="","",IFERROR(ROUND(AV86/AT86,3),"")))</f>
        <v>0</v>
      </c>
      <c r="AX86" s="4388"/>
      <c r="AY86" s="1652"/>
      <c r="AZ86" s="1821">
        <f t="shared" si="144"/>
        <v>0</v>
      </c>
      <c r="BA86" s="1821">
        <f t="shared" si="145"/>
        <v>0</v>
      </c>
      <c r="BC86" s="1828" t="s">
        <v>2334</v>
      </c>
      <c r="BD86" s="1643"/>
      <c r="BE86" s="1644"/>
      <c r="BF86" s="1644"/>
      <c r="BG86" s="1644"/>
      <c r="BH86" s="1644"/>
      <c r="BI86" s="1644"/>
      <c r="BJ86" s="1829"/>
      <c r="BK86" s="1643">
        <f>IF(BC86="","",COUNT($BD$74:$BJ$74)-BL86)</f>
        <v>7</v>
      </c>
      <c r="BL86" s="1846">
        <f>IF(BC86="","",BQ86+BR86)</f>
        <v>0</v>
      </c>
      <c r="BM86" s="1846">
        <f t="shared" si="156"/>
        <v>0</v>
      </c>
      <c r="BN86" s="1847">
        <f>IF(BK86&lt;7,"対象外",IF(BC86="","",IFERROR(ROUND(BM86/BK86,3),"")))</f>
        <v>0</v>
      </c>
      <c r="BO86" s="4388"/>
      <c r="BP86" s="1652"/>
      <c r="BQ86" s="1821">
        <f t="shared" si="146"/>
        <v>0</v>
      </c>
      <c r="BR86" s="1821">
        <f t="shared" si="147"/>
        <v>0</v>
      </c>
      <c r="BU86" s="1828" t="s">
        <v>2334</v>
      </c>
      <c r="BV86" s="1643"/>
      <c r="BW86" s="1644"/>
      <c r="BX86" s="1644"/>
      <c r="BY86" s="1644"/>
      <c r="BZ86" s="1644"/>
      <c r="CA86" s="1644"/>
      <c r="CB86" s="1829"/>
      <c r="CC86" s="1643">
        <f>IF(BU86="","",COUNT($BV$74:$CB$74)-CD86)</f>
        <v>0</v>
      </c>
      <c r="CD86" s="1846">
        <f>IF(BU86="","",CI86+CJ86)</f>
        <v>0</v>
      </c>
      <c r="CE86" s="1846">
        <f t="shared" si="157"/>
        <v>0</v>
      </c>
      <c r="CF86" s="1847" t="str">
        <f>IF(CC86&lt;7,"対象外",IF(BU86="","",IFERROR(ROUND(CE86/CC86,3),"")))</f>
        <v>対象外</v>
      </c>
      <c r="CG86" s="4388"/>
      <c r="CH86" s="1652"/>
      <c r="CI86" s="1821">
        <f t="shared" si="148"/>
        <v>0</v>
      </c>
      <c r="CJ86" s="1821">
        <f t="shared" si="149"/>
        <v>0</v>
      </c>
      <c r="CK86" s="1613"/>
      <c r="CL86" s="1828" t="s">
        <v>2334</v>
      </c>
      <c r="CM86" s="1643"/>
      <c r="CN86" s="1644"/>
      <c r="CO86" s="1644"/>
      <c r="CP86" s="1644"/>
      <c r="CQ86" s="1644"/>
      <c r="CR86" s="1644"/>
      <c r="CS86" s="1829"/>
      <c r="CT86" s="1643">
        <f>IF(CL86="","",COUNT($CM$74:$CS$74)-CU86)</f>
        <v>0</v>
      </c>
      <c r="CU86" s="1846">
        <f>IF(CL86="","",CZ86+DA86)</f>
        <v>0</v>
      </c>
      <c r="CV86" s="1846">
        <f t="shared" si="158"/>
        <v>0</v>
      </c>
      <c r="CW86" s="1847" t="str">
        <f>IF(CT86&lt;7,"対象外",IF(CL86="","",IFERROR(ROUND(CV86/CT86,3),"")))</f>
        <v>対象外</v>
      </c>
      <c r="CX86" s="4388"/>
      <c r="CY86" s="1652"/>
      <c r="CZ86" s="1818">
        <f t="shared" si="150"/>
        <v>0</v>
      </c>
      <c r="DA86" s="1818">
        <f t="shared" si="151"/>
        <v>0</v>
      </c>
    </row>
    <row r="87" spans="1:105" ht="14.25" customHeight="1">
      <c r="A87" s="1613"/>
      <c r="B87" s="1613"/>
      <c r="C87" s="4375" t="s">
        <v>2303</v>
      </c>
      <c r="D87" s="4377"/>
      <c r="E87" s="4378"/>
      <c r="F87" s="4378"/>
      <c r="G87" s="4378"/>
      <c r="H87" s="4378"/>
      <c r="I87" s="4378"/>
      <c r="J87" s="4385"/>
      <c r="K87" s="4379"/>
      <c r="L87" s="4380"/>
      <c r="M87" s="4380"/>
      <c r="N87" s="4381"/>
      <c r="O87" s="4388"/>
      <c r="P87" s="1617"/>
      <c r="Q87" s="1617">
        <f t="shared" si="139"/>
        <v>0</v>
      </c>
      <c r="R87" s="1617">
        <f t="shared" si="140"/>
        <v>0</v>
      </c>
      <c r="S87" s="1613"/>
      <c r="T87" s="4375" t="s">
        <v>2303</v>
      </c>
      <c r="U87" s="4377"/>
      <c r="V87" s="4378"/>
      <c r="W87" s="4378"/>
      <c r="X87" s="4378"/>
      <c r="Y87" s="4378"/>
      <c r="Z87" s="4378"/>
      <c r="AA87" s="4385"/>
      <c r="AB87" s="4379"/>
      <c r="AC87" s="4380"/>
      <c r="AD87" s="4380"/>
      <c r="AE87" s="4381"/>
      <c r="AF87" s="4388"/>
      <c r="AG87" s="1613"/>
      <c r="AH87" s="1834">
        <f t="shared" si="142"/>
        <v>0</v>
      </c>
      <c r="AI87" s="1834">
        <f t="shared" si="143"/>
        <v>0</v>
      </c>
      <c r="AL87" s="4375" t="s">
        <v>2303</v>
      </c>
      <c r="AM87" s="4377"/>
      <c r="AN87" s="4378"/>
      <c r="AO87" s="4378"/>
      <c r="AP87" s="4378"/>
      <c r="AQ87" s="4378"/>
      <c r="AR87" s="4378"/>
      <c r="AS87" s="4385"/>
      <c r="AT87" s="4379"/>
      <c r="AU87" s="4380"/>
      <c r="AV87" s="4380"/>
      <c r="AW87" s="4381"/>
      <c r="AX87" s="4388"/>
      <c r="AY87" s="1613"/>
      <c r="AZ87" s="1821">
        <f t="shared" si="144"/>
        <v>0</v>
      </c>
      <c r="BA87" s="1821">
        <f t="shared" si="145"/>
        <v>0</v>
      </c>
      <c r="BC87" s="4375" t="s">
        <v>2303</v>
      </c>
      <c r="BD87" s="4377"/>
      <c r="BE87" s="4378"/>
      <c r="BF87" s="4378"/>
      <c r="BG87" s="4378"/>
      <c r="BH87" s="4378"/>
      <c r="BI87" s="4378"/>
      <c r="BJ87" s="4385"/>
      <c r="BK87" s="4379"/>
      <c r="BL87" s="4380"/>
      <c r="BM87" s="4380"/>
      <c r="BN87" s="4381"/>
      <c r="BO87" s="4388"/>
      <c r="BP87" s="1613"/>
      <c r="BQ87" s="1821">
        <f t="shared" si="146"/>
        <v>0</v>
      </c>
      <c r="BR87" s="1821">
        <f t="shared" si="147"/>
        <v>0</v>
      </c>
      <c r="BU87" s="4375" t="s">
        <v>2303</v>
      </c>
      <c r="BV87" s="4377"/>
      <c r="BW87" s="4378"/>
      <c r="BX87" s="4378"/>
      <c r="BY87" s="4378"/>
      <c r="BZ87" s="4378"/>
      <c r="CA87" s="4378"/>
      <c r="CB87" s="4385"/>
      <c r="CC87" s="4379"/>
      <c r="CD87" s="4380"/>
      <c r="CE87" s="4380"/>
      <c r="CF87" s="4381"/>
      <c r="CG87" s="4388"/>
      <c r="CH87" s="1613"/>
      <c r="CI87" s="1821">
        <f t="shared" si="148"/>
        <v>0</v>
      </c>
      <c r="CJ87" s="1821">
        <f t="shared" si="149"/>
        <v>0</v>
      </c>
      <c r="CK87" s="1613"/>
      <c r="CL87" s="4375" t="s">
        <v>2303</v>
      </c>
      <c r="CM87" s="4377"/>
      <c r="CN87" s="4378"/>
      <c r="CO87" s="4378"/>
      <c r="CP87" s="4378"/>
      <c r="CQ87" s="4378"/>
      <c r="CR87" s="4378"/>
      <c r="CS87" s="4385"/>
      <c r="CT87" s="4379"/>
      <c r="CU87" s="4380"/>
      <c r="CV87" s="4380"/>
      <c r="CW87" s="4381"/>
      <c r="CX87" s="4388"/>
      <c r="CZ87" s="1818">
        <f t="shared" si="150"/>
        <v>0</v>
      </c>
      <c r="DA87" s="1818">
        <f t="shared" si="151"/>
        <v>0</v>
      </c>
    </row>
    <row r="88" spans="1:105" ht="14.25" customHeight="1">
      <c r="A88" s="1613"/>
      <c r="B88" s="1613"/>
      <c r="C88" s="4376"/>
      <c r="D88" s="4290"/>
      <c r="E88" s="4286"/>
      <c r="F88" s="4286"/>
      <c r="G88" s="4286"/>
      <c r="H88" s="4286"/>
      <c r="I88" s="4286"/>
      <c r="J88" s="4386"/>
      <c r="K88" s="4382"/>
      <c r="L88" s="4383"/>
      <c r="M88" s="4383"/>
      <c r="N88" s="4384"/>
      <c r="O88" s="4388"/>
      <c r="P88" s="1617"/>
      <c r="Q88" s="1617" t="str">
        <f t="shared" si="139"/>
        <v/>
      </c>
      <c r="R88" s="1617" t="str">
        <f t="shared" si="140"/>
        <v/>
      </c>
      <c r="S88" s="1613"/>
      <c r="T88" s="4376"/>
      <c r="U88" s="4290"/>
      <c r="V88" s="4286"/>
      <c r="W88" s="4286"/>
      <c r="X88" s="4286"/>
      <c r="Y88" s="4286"/>
      <c r="Z88" s="4286"/>
      <c r="AA88" s="4386"/>
      <c r="AB88" s="4382"/>
      <c r="AC88" s="4383"/>
      <c r="AD88" s="4383"/>
      <c r="AE88" s="4384"/>
      <c r="AF88" s="4388"/>
      <c r="AG88" s="1613"/>
      <c r="AH88" s="1834" t="str">
        <f t="shared" si="142"/>
        <v/>
      </c>
      <c r="AI88" s="1834" t="str">
        <f t="shared" si="143"/>
        <v/>
      </c>
      <c r="AL88" s="4376"/>
      <c r="AM88" s="4290"/>
      <c r="AN88" s="4286"/>
      <c r="AO88" s="4286"/>
      <c r="AP88" s="4286"/>
      <c r="AQ88" s="4286"/>
      <c r="AR88" s="4286"/>
      <c r="AS88" s="4386"/>
      <c r="AT88" s="4382"/>
      <c r="AU88" s="4383"/>
      <c r="AV88" s="4383"/>
      <c r="AW88" s="4384"/>
      <c r="AX88" s="4388"/>
      <c r="AY88" s="1613"/>
      <c r="AZ88" s="1821" t="str">
        <f t="shared" si="144"/>
        <v/>
      </c>
      <c r="BA88" s="1821" t="str">
        <f t="shared" si="145"/>
        <v/>
      </c>
      <c r="BC88" s="4376"/>
      <c r="BD88" s="4290"/>
      <c r="BE88" s="4286"/>
      <c r="BF88" s="4286"/>
      <c r="BG88" s="4286"/>
      <c r="BH88" s="4286"/>
      <c r="BI88" s="4286"/>
      <c r="BJ88" s="4386"/>
      <c r="BK88" s="4382"/>
      <c r="BL88" s="4383"/>
      <c r="BM88" s="4383"/>
      <c r="BN88" s="4384"/>
      <c r="BO88" s="4388"/>
      <c r="BP88" s="1613"/>
      <c r="BQ88" s="1821" t="str">
        <f t="shared" si="146"/>
        <v/>
      </c>
      <c r="BR88" s="1821" t="str">
        <f t="shared" si="147"/>
        <v/>
      </c>
      <c r="BU88" s="4376"/>
      <c r="BV88" s="4290"/>
      <c r="BW88" s="4286"/>
      <c r="BX88" s="4286"/>
      <c r="BY88" s="4286"/>
      <c r="BZ88" s="4286"/>
      <c r="CA88" s="4286"/>
      <c r="CB88" s="4386"/>
      <c r="CC88" s="4382"/>
      <c r="CD88" s="4383"/>
      <c r="CE88" s="4383"/>
      <c r="CF88" s="4384"/>
      <c r="CG88" s="4388"/>
      <c r="CH88" s="1613"/>
      <c r="CI88" s="1821" t="str">
        <f t="shared" si="148"/>
        <v/>
      </c>
      <c r="CJ88" s="1821" t="str">
        <f t="shared" si="149"/>
        <v/>
      </c>
      <c r="CK88" s="1613"/>
      <c r="CL88" s="4376"/>
      <c r="CM88" s="4290"/>
      <c r="CN88" s="4286"/>
      <c r="CO88" s="4286"/>
      <c r="CP88" s="4286"/>
      <c r="CQ88" s="4286"/>
      <c r="CR88" s="4286"/>
      <c r="CS88" s="4386"/>
      <c r="CT88" s="4382"/>
      <c r="CU88" s="4383"/>
      <c r="CV88" s="4383"/>
      <c r="CW88" s="4384"/>
      <c r="CX88" s="4388"/>
      <c r="CZ88" s="1818" t="str">
        <f t="shared" si="150"/>
        <v/>
      </c>
      <c r="DA88" s="1818" t="str">
        <f t="shared" si="151"/>
        <v/>
      </c>
    </row>
    <row r="89" spans="1:105" ht="14.25" customHeight="1">
      <c r="A89" s="1613"/>
      <c r="B89" s="1613"/>
      <c r="C89" s="1835" t="s">
        <v>2395</v>
      </c>
      <c r="D89" s="1647"/>
      <c r="E89" s="1648"/>
      <c r="F89" s="1648"/>
      <c r="G89" s="1648"/>
      <c r="H89" s="1648"/>
      <c r="I89" s="1648"/>
      <c r="J89" s="1836"/>
      <c r="K89" s="1647">
        <f>IF(C89="","",COUNT($D$74:$J$74)-L89)</f>
        <v>7</v>
      </c>
      <c r="L89" s="1838">
        <f t="shared" ref="L89" si="160">IF(C89="","",Q89+R89)</f>
        <v>0</v>
      </c>
      <c r="M89" s="1838">
        <f t="shared" ref="M89" si="161">IF(C89="","",COUNTIF(D89:J89,"休"))</f>
        <v>0</v>
      </c>
      <c r="N89" s="1839">
        <f>IF(K89&lt;1,"対象外",IF(C89="","",IFERROR(ROUND(M89/K89,3),"")))</f>
        <v>0</v>
      </c>
      <c r="O89" s="4389"/>
      <c r="P89" s="1617" t="str">
        <f>IF(1&gt;P74,"対象外",IF(O76&gt;=0.285,"OK","NG"))</f>
        <v>NG</v>
      </c>
      <c r="Q89" s="1617">
        <f t="shared" si="139"/>
        <v>0</v>
      </c>
      <c r="R89" s="1617">
        <f t="shared" si="140"/>
        <v>0</v>
      </c>
      <c r="S89" s="1613"/>
      <c r="T89" s="1835" t="s">
        <v>2395</v>
      </c>
      <c r="U89" s="1647"/>
      <c r="V89" s="1648"/>
      <c r="W89" s="1648"/>
      <c r="X89" s="1648"/>
      <c r="Y89" s="1648"/>
      <c r="Z89" s="1648"/>
      <c r="AA89" s="1836"/>
      <c r="AB89" s="1647">
        <f>IF(T89="","",COUNT($U$74:$AA$74)-AC89)</f>
        <v>7</v>
      </c>
      <c r="AC89" s="1838">
        <f>IF(T89="","",AH89+AI89)</f>
        <v>0</v>
      </c>
      <c r="AD89" s="1838">
        <f t="shared" ref="AD89" si="162">IF(T89="","",COUNTIF(U89:AA89,"休"))</f>
        <v>0</v>
      </c>
      <c r="AE89" s="1839">
        <f>IF(AB89&lt;1,"対象外",IF(T89="","",IFERROR(ROUND(AD89/AB89,3),"")))</f>
        <v>0</v>
      </c>
      <c r="AF89" s="4389"/>
      <c r="AG89" s="1617" t="str">
        <f>IF(1&gt;AG74,"対象外",IF(AF76&gt;=0.285,"OK","NG"))</f>
        <v>NG</v>
      </c>
      <c r="AH89" s="1834">
        <f t="shared" si="142"/>
        <v>0</v>
      </c>
      <c r="AI89" s="1834">
        <f t="shared" si="143"/>
        <v>0</v>
      </c>
      <c r="AL89" s="1835" t="s">
        <v>2395</v>
      </c>
      <c r="AM89" s="1647"/>
      <c r="AN89" s="1648"/>
      <c r="AO89" s="1648"/>
      <c r="AP89" s="1648"/>
      <c r="AQ89" s="1648"/>
      <c r="AR89" s="1648"/>
      <c r="AS89" s="1836"/>
      <c r="AT89" s="1647">
        <f>IF(AL89="","",COUNT($AM$74:$AS$74)-AU89)</f>
        <v>7</v>
      </c>
      <c r="AU89" s="1838">
        <f>IF(AL89="","",AZ89+BA89)</f>
        <v>0</v>
      </c>
      <c r="AV89" s="1838">
        <f t="shared" ref="AV89" si="163">IF(AL89="","",COUNTIF(AM89:AS89,"休"))</f>
        <v>0</v>
      </c>
      <c r="AW89" s="1839">
        <f>IF(AT89&lt;7,"対象外",IF(AL89="","",IFERROR(ROUND(AV89/AT89,3),"")))</f>
        <v>0</v>
      </c>
      <c r="AX89" s="4389"/>
      <c r="AY89" s="1617" t="str">
        <f>IF(1&gt;AY74,"対象外",IF(AX76&gt;=0.285,"OK","NG"))</f>
        <v>NG</v>
      </c>
      <c r="AZ89" s="1821">
        <f t="shared" si="144"/>
        <v>0</v>
      </c>
      <c r="BA89" s="1821">
        <f t="shared" si="145"/>
        <v>0</v>
      </c>
      <c r="BC89" s="1835" t="s">
        <v>2395</v>
      </c>
      <c r="BD89" s="1647"/>
      <c r="BE89" s="1648"/>
      <c r="BF89" s="1648"/>
      <c r="BG89" s="1648"/>
      <c r="BH89" s="1648"/>
      <c r="BI89" s="1648"/>
      <c r="BJ89" s="1836"/>
      <c r="BK89" s="1647">
        <f>IF(BC89="","",COUNT($BD$74:$BJ$74)-BL89)</f>
        <v>7</v>
      </c>
      <c r="BL89" s="1838">
        <f>IF(BC89="","",BQ89+BR89)</f>
        <v>0</v>
      </c>
      <c r="BM89" s="1838">
        <f t="shared" ref="BM89" si="164">IF(BC89="","",COUNTIF(BD89:BJ89,"休"))</f>
        <v>0</v>
      </c>
      <c r="BN89" s="1839">
        <f>IF(BK89&lt;7,"対象外",IF(BC89="","",IFERROR(ROUND(BM89/BK89,3),"")))</f>
        <v>0</v>
      </c>
      <c r="BO89" s="4389"/>
      <c r="BP89" s="1617" t="str">
        <f>IF(1&gt;BP74,"対象外",IF(BO76&gt;=0.285,"OK","NG"))</f>
        <v>NG</v>
      </c>
      <c r="BQ89" s="1821">
        <f t="shared" si="146"/>
        <v>0</v>
      </c>
      <c r="BR89" s="1821">
        <f t="shared" si="147"/>
        <v>0</v>
      </c>
      <c r="BU89" s="1835" t="s">
        <v>2395</v>
      </c>
      <c r="BV89" s="1647"/>
      <c r="BW89" s="1648"/>
      <c r="BX89" s="1648"/>
      <c r="BY89" s="1648"/>
      <c r="BZ89" s="1648"/>
      <c r="CA89" s="1648"/>
      <c r="CB89" s="1836"/>
      <c r="CC89" s="1647">
        <f>IF(BU89="","",COUNT($BV$74:$CB$74)-CD89)</f>
        <v>0</v>
      </c>
      <c r="CD89" s="1838">
        <f>IF(BU89="","",CI89+CJ89)</f>
        <v>0</v>
      </c>
      <c r="CE89" s="1838">
        <f t="shared" ref="CE89" si="165">IF(BU89="","",COUNTIF(BV89:CB89,"休"))</f>
        <v>0</v>
      </c>
      <c r="CF89" s="1839" t="str">
        <f>IF(CC89&lt;7,"対象外",IF(BU89="","",IFERROR(ROUND(CE89/CC89,3),"")))</f>
        <v>対象外</v>
      </c>
      <c r="CG89" s="4389"/>
      <c r="CH89" s="1617" t="str">
        <f>IF(1&gt;CH74,"対象外",IF(CG76&gt;=0.285,"OK","NG"))</f>
        <v>対象外</v>
      </c>
      <c r="CI89" s="1821">
        <f t="shared" si="148"/>
        <v>0</v>
      </c>
      <c r="CJ89" s="1821">
        <f t="shared" si="149"/>
        <v>0</v>
      </c>
      <c r="CK89" s="1613"/>
      <c r="CL89" s="1835" t="s">
        <v>2395</v>
      </c>
      <c r="CM89" s="1647"/>
      <c r="CN89" s="1648"/>
      <c r="CO89" s="1648"/>
      <c r="CP89" s="1648"/>
      <c r="CQ89" s="1648"/>
      <c r="CR89" s="1648"/>
      <c r="CS89" s="1836"/>
      <c r="CT89" s="1647">
        <f>IF(CL89="","",COUNT($CM$74:$CS$74)-CU89)</f>
        <v>0</v>
      </c>
      <c r="CU89" s="1838">
        <f>IF(CL89="","",CZ89+DA89)</f>
        <v>0</v>
      </c>
      <c r="CV89" s="1838">
        <f t="shared" ref="CV89" si="166">IF(CL89="","",COUNTIF(CM89:CS89,"休"))</f>
        <v>0</v>
      </c>
      <c r="CW89" s="1839" t="str">
        <f>IF(CT89&lt;7,"対象外",IF(CL89="","",IFERROR(ROUND(CV89/CT89,3),"")))</f>
        <v>対象外</v>
      </c>
      <c r="CX89" s="4389"/>
      <c r="CY89" s="1617" t="str">
        <f>IF(1&gt;CY74,"対象外",IF(CX76&gt;=0.285,"OK","NG"))</f>
        <v>対象外</v>
      </c>
      <c r="CZ89" s="1818">
        <f t="shared" si="150"/>
        <v>0</v>
      </c>
      <c r="DA89" s="1818">
        <f t="shared" si="151"/>
        <v>0</v>
      </c>
    </row>
    <row r="90" spans="1:105" ht="14.25" customHeight="1">
      <c r="A90" s="1613"/>
      <c r="B90" s="1613"/>
      <c r="C90" s="1617"/>
      <c r="D90" s="1617"/>
      <c r="E90" s="1617"/>
      <c r="F90" s="1617"/>
      <c r="G90" s="1617"/>
      <c r="H90" s="1617"/>
      <c r="I90" s="1651"/>
      <c r="J90" s="1617"/>
      <c r="K90" s="1613"/>
      <c r="L90" s="1613"/>
      <c r="M90" s="1613"/>
      <c r="N90" s="1613"/>
      <c r="O90" s="1613"/>
      <c r="P90" s="1617"/>
      <c r="Q90" s="1617" t="str">
        <f t="shared" si="139"/>
        <v/>
      </c>
      <c r="R90" s="1617" t="str">
        <f t="shared" si="140"/>
        <v/>
      </c>
      <c r="S90" s="1613"/>
      <c r="T90" s="1617"/>
      <c r="U90" s="1617"/>
      <c r="V90" s="1617"/>
      <c r="W90" s="1617"/>
      <c r="X90" s="1617"/>
      <c r="Y90" s="1617"/>
      <c r="Z90" s="1651"/>
      <c r="AA90" s="1617"/>
      <c r="AB90" s="1613"/>
      <c r="AC90" s="1613"/>
      <c r="AD90" s="1613"/>
      <c r="AE90" s="1613"/>
      <c r="AF90" s="1613"/>
      <c r="AG90" s="1613"/>
      <c r="AH90" s="1834" t="str">
        <f t="shared" si="142"/>
        <v/>
      </c>
      <c r="AI90" s="1834" t="str">
        <f t="shared" si="143"/>
        <v/>
      </c>
      <c r="AL90" s="1617"/>
      <c r="AM90" s="1617"/>
      <c r="AN90" s="1617"/>
      <c r="AO90" s="1617"/>
      <c r="AP90" s="1617"/>
      <c r="AQ90" s="1617"/>
      <c r="AR90" s="1651"/>
      <c r="AS90" s="1617"/>
      <c r="AT90" s="1613"/>
      <c r="AU90" s="1613"/>
      <c r="AV90" s="1613"/>
      <c r="AW90" s="1613"/>
      <c r="AX90" s="1613"/>
      <c r="AY90" s="1619"/>
      <c r="AZ90" s="1821" t="str">
        <f t="shared" si="144"/>
        <v/>
      </c>
      <c r="BA90" s="1821" t="str">
        <f t="shared" si="145"/>
        <v/>
      </c>
      <c r="BC90" s="1617"/>
      <c r="BD90" s="1617"/>
      <c r="BE90" s="1617"/>
      <c r="BF90" s="1617"/>
      <c r="BG90" s="1617"/>
      <c r="BH90" s="1617"/>
      <c r="BI90" s="1651"/>
      <c r="BJ90" s="1617"/>
      <c r="BK90" s="1613"/>
      <c r="BL90" s="1613"/>
      <c r="BM90" s="1613"/>
      <c r="BN90" s="1613"/>
      <c r="BO90" s="1613"/>
      <c r="BQ90" s="1821" t="str">
        <f t="shared" si="146"/>
        <v/>
      </c>
      <c r="BR90" s="1821" t="str">
        <f t="shared" si="147"/>
        <v/>
      </c>
      <c r="BU90" s="1617"/>
      <c r="BV90" s="1617"/>
      <c r="BW90" s="1617"/>
      <c r="BX90" s="1617"/>
      <c r="BY90" s="1617"/>
      <c r="BZ90" s="1617"/>
      <c r="CA90" s="1651"/>
      <c r="CB90" s="1617"/>
      <c r="CC90" s="1613"/>
      <c r="CD90" s="1613"/>
      <c r="CE90" s="1613"/>
      <c r="CF90" s="1613"/>
      <c r="CG90" s="1613"/>
      <c r="CH90" s="1619"/>
      <c r="CI90" s="1821" t="str">
        <f t="shared" si="148"/>
        <v/>
      </c>
      <c r="CJ90" s="1821" t="str">
        <f t="shared" si="149"/>
        <v/>
      </c>
      <c r="CK90" s="1613"/>
      <c r="CL90" s="1617"/>
      <c r="CM90" s="1617"/>
      <c r="CN90" s="1617"/>
      <c r="CO90" s="1617"/>
      <c r="CP90" s="1617"/>
      <c r="CQ90" s="1617"/>
      <c r="CR90" s="1651"/>
      <c r="CS90" s="1617"/>
      <c r="CT90" s="1613"/>
      <c r="CU90" s="1613"/>
      <c r="CZ90" s="1818" t="str">
        <f t="shared" si="150"/>
        <v/>
      </c>
      <c r="DA90" s="1818" t="str">
        <f t="shared" si="151"/>
        <v/>
      </c>
    </row>
    <row r="91" spans="1:105" ht="14.25" hidden="1" customHeight="1">
      <c r="A91" s="1613"/>
      <c r="B91" s="1613"/>
      <c r="C91" s="1617"/>
      <c r="D91" s="1617"/>
      <c r="E91" s="1617"/>
      <c r="F91" s="1617"/>
      <c r="G91" s="1617"/>
      <c r="H91" s="1617"/>
      <c r="I91" s="1617"/>
      <c r="J91" s="1617"/>
      <c r="K91" s="1613"/>
      <c r="L91" s="1613"/>
      <c r="M91" s="1613"/>
      <c r="N91" s="1613"/>
      <c r="O91" s="1613"/>
      <c r="P91" s="1617"/>
      <c r="Q91" s="1617" t="str">
        <f t="shared" si="139"/>
        <v/>
      </c>
      <c r="R91" s="1617" t="str">
        <f t="shared" si="140"/>
        <v/>
      </c>
      <c r="S91" s="1613"/>
      <c r="T91" s="1617"/>
      <c r="U91" s="1617"/>
      <c r="V91" s="1617"/>
      <c r="W91" s="1617"/>
      <c r="X91" s="1617"/>
      <c r="Y91" s="1617"/>
      <c r="Z91" s="1617"/>
      <c r="AA91" s="1617"/>
      <c r="AB91" s="1613"/>
      <c r="AC91" s="1613"/>
      <c r="AD91" s="1613"/>
      <c r="AE91" s="1613"/>
      <c r="AF91" s="1613"/>
      <c r="AG91" s="1613"/>
      <c r="AH91" s="1834" t="str">
        <f t="shared" si="142"/>
        <v/>
      </c>
      <c r="AI91" s="1834" t="str">
        <f t="shared" si="143"/>
        <v/>
      </c>
      <c r="AL91" s="1617"/>
      <c r="AM91" s="1617"/>
      <c r="AN91" s="1617"/>
      <c r="AO91" s="1617"/>
      <c r="AP91" s="1617"/>
      <c r="AQ91" s="1617"/>
      <c r="AR91" s="1617"/>
      <c r="AS91" s="1617"/>
      <c r="AT91" s="1613"/>
      <c r="AU91" s="1613"/>
      <c r="AV91" s="1613"/>
      <c r="AW91" s="1613"/>
      <c r="AX91" s="1613"/>
      <c r="AZ91" s="1821" t="str">
        <f t="shared" si="144"/>
        <v/>
      </c>
      <c r="BA91" s="1821" t="str">
        <f t="shared" si="145"/>
        <v/>
      </c>
      <c r="BC91" s="1617"/>
      <c r="BD91" s="1617"/>
      <c r="BE91" s="1617"/>
      <c r="BF91" s="1617"/>
      <c r="BG91" s="1617"/>
      <c r="BH91" s="1617"/>
      <c r="BI91" s="1617"/>
      <c r="BJ91" s="1617"/>
      <c r="BK91" s="1613"/>
      <c r="BL91" s="1613"/>
      <c r="BM91" s="1613"/>
      <c r="BN91" s="1613"/>
      <c r="BO91" s="1613"/>
      <c r="BQ91" s="1821" t="str">
        <f t="shared" si="146"/>
        <v/>
      </c>
      <c r="BR91" s="1821" t="str">
        <f t="shared" si="147"/>
        <v/>
      </c>
      <c r="BU91" s="1617"/>
      <c r="BV91" s="1617"/>
      <c r="BW91" s="1617"/>
      <c r="BX91" s="1617"/>
      <c r="BY91" s="1617"/>
      <c r="BZ91" s="1617"/>
      <c r="CA91" s="1617"/>
      <c r="CB91" s="1617"/>
      <c r="CC91" s="1613"/>
      <c r="CD91" s="1613"/>
      <c r="CE91" s="1613"/>
      <c r="CF91" s="1613"/>
      <c r="CG91" s="1613"/>
      <c r="CI91" s="1821" t="str">
        <f t="shared" si="148"/>
        <v/>
      </c>
      <c r="CJ91" s="1821" t="str">
        <f t="shared" si="149"/>
        <v/>
      </c>
      <c r="CK91" s="1613"/>
      <c r="CL91" s="1617"/>
      <c r="CM91" s="1617"/>
      <c r="CN91" s="1617"/>
      <c r="CO91" s="1617"/>
      <c r="CP91" s="1617"/>
      <c r="CQ91" s="1617"/>
      <c r="CR91" s="1617"/>
      <c r="CS91" s="1617"/>
      <c r="CT91" s="1613"/>
      <c r="CU91" s="1613"/>
      <c r="CZ91" s="1818" t="str">
        <f t="shared" si="150"/>
        <v/>
      </c>
      <c r="DA91" s="1818" t="str">
        <f t="shared" si="151"/>
        <v/>
      </c>
    </row>
    <row r="92" spans="1:105" ht="14.25" hidden="1" customHeight="1">
      <c r="A92" s="1613"/>
      <c r="B92" s="1613"/>
      <c r="C92" s="1613"/>
      <c r="D92" s="1628">
        <f>YEAR(J72+1)</f>
        <v>2026</v>
      </c>
      <c r="E92" s="1628">
        <f>MONTH(J72+1)</f>
        <v>4</v>
      </c>
      <c r="F92" s="1628">
        <f>DAY(J72+1)</f>
        <v>27</v>
      </c>
      <c r="G92" s="1628"/>
      <c r="H92" s="1628"/>
      <c r="I92" s="1628"/>
      <c r="J92" s="1628"/>
      <c r="K92" s="1613"/>
      <c r="L92" s="1613"/>
      <c r="M92" s="1613"/>
      <c r="N92" s="1613"/>
      <c r="O92" s="1613"/>
      <c r="P92" s="1617"/>
      <c r="Q92" s="1617" t="str">
        <f t="shared" si="139"/>
        <v/>
      </c>
      <c r="R92" s="1617" t="str">
        <f t="shared" si="140"/>
        <v/>
      </c>
      <c r="S92" s="1613"/>
      <c r="T92" s="1613"/>
      <c r="U92" s="1628">
        <f>YEAR(AA72+1)</f>
        <v>2026</v>
      </c>
      <c r="V92" s="1628">
        <f>MONTH(AA72+1)</f>
        <v>6</v>
      </c>
      <c r="W92" s="1628">
        <f>DAY(AA72+1)</f>
        <v>8</v>
      </c>
      <c r="X92" s="1628"/>
      <c r="Y92" s="1628"/>
      <c r="Z92" s="1628"/>
      <c r="AA92" s="1628"/>
      <c r="AB92" s="1613"/>
      <c r="AC92" s="1613"/>
      <c r="AD92" s="1613"/>
      <c r="AE92" s="1613"/>
      <c r="AF92" s="1613"/>
      <c r="AG92" s="1613"/>
      <c r="AH92" s="1834" t="str">
        <f t="shared" si="142"/>
        <v/>
      </c>
      <c r="AI92" s="1834" t="str">
        <f t="shared" si="143"/>
        <v/>
      </c>
      <c r="AL92" s="1613"/>
      <c r="AM92" s="1628">
        <f>YEAR(AS72+1)</f>
        <v>2026</v>
      </c>
      <c r="AN92" s="1628">
        <f>MONTH(AS72+1)</f>
        <v>7</v>
      </c>
      <c r="AO92" s="1628">
        <f>DAY(AS72+1)</f>
        <v>20</v>
      </c>
      <c r="AP92" s="1628"/>
      <c r="AQ92" s="1628"/>
      <c r="AR92" s="1628"/>
      <c r="AS92" s="1628"/>
      <c r="AT92" s="1613"/>
      <c r="AU92" s="1613"/>
      <c r="AV92" s="1613"/>
      <c r="AW92" s="1613"/>
      <c r="AX92" s="1613"/>
      <c r="AY92" s="1613"/>
      <c r="AZ92" s="1821" t="str">
        <f t="shared" si="144"/>
        <v/>
      </c>
      <c r="BA92" s="1821" t="str">
        <f t="shared" si="145"/>
        <v/>
      </c>
      <c r="BC92" s="1613"/>
      <c r="BD92" s="1628">
        <f>YEAR(BJ72+1)</f>
        <v>2026</v>
      </c>
      <c r="BE92" s="1628">
        <f>MONTH(BJ72+1)</f>
        <v>8</v>
      </c>
      <c r="BF92" s="1628">
        <f>DAY(BJ72+1)</f>
        <v>31</v>
      </c>
      <c r="BG92" s="1628"/>
      <c r="BH92" s="1628"/>
      <c r="BI92" s="1628"/>
      <c r="BJ92" s="1628"/>
      <c r="BK92" s="1613"/>
      <c r="BL92" s="1613"/>
      <c r="BM92" s="1613"/>
      <c r="BN92" s="1613"/>
      <c r="BO92" s="1613"/>
      <c r="BP92" s="1613"/>
      <c r="BQ92" s="1821" t="str">
        <f t="shared" si="146"/>
        <v/>
      </c>
      <c r="BR92" s="1821" t="str">
        <f t="shared" si="147"/>
        <v/>
      </c>
      <c r="BU92" s="1613"/>
      <c r="BV92" s="1628">
        <f>YEAR(CB72+1)</f>
        <v>2026</v>
      </c>
      <c r="BW92" s="1628">
        <f>MONTH(CB72+1)</f>
        <v>10</v>
      </c>
      <c r="BX92" s="1628">
        <f>DAY(CB72+1)</f>
        <v>12</v>
      </c>
      <c r="BY92" s="1628"/>
      <c r="BZ92" s="1628"/>
      <c r="CA92" s="1628"/>
      <c r="CB92" s="1628"/>
      <c r="CC92" s="1613"/>
      <c r="CD92" s="1613"/>
      <c r="CE92" s="1613"/>
      <c r="CF92" s="1613"/>
      <c r="CG92" s="1613"/>
      <c r="CH92" s="1613"/>
      <c r="CI92" s="1821" t="str">
        <f t="shared" si="148"/>
        <v/>
      </c>
      <c r="CJ92" s="1821" t="str">
        <f t="shared" si="149"/>
        <v/>
      </c>
      <c r="CK92" s="1613"/>
      <c r="CL92" s="1613"/>
      <c r="CM92" s="1628">
        <f>YEAR(CS72+1)</f>
        <v>2026</v>
      </c>
      <c r="CN92" s="1628">
        <f>MONTH(CS72+1)</f>
        <v>11</v>
      </c>
      <c r="CO92" s="1628">
        <f>DAY(CS72+1)</f>
        <v>23</v>
      </c>
      <c r="CP92" s="1628"/>
      <c r="CQ92" s="1628"/>
      <c r="CR92" s="1628"/>
      <c r="CS92" s="1628"/>
      <c r="CT92" s="1613"/>
      <c r="CU92" s="1613"/>
      <c r="CZ92" s="1818" t="str">
        <f t="shared" si="150"/>
        <v/>
      </c>
      <c r="DA92" s="1818" t="str">
        <f t="shared" si="151"/>
        <v/>
      </c>
    </row>
    <row r="93" spans="1:105" ht="14.25" hidden="1" customHeight="1">
      <c r="A93" s="1613"/>
      <c r="B93" s="1613"/>
      <c r="C93" s="1613"/>
      <c r="D93" s="1629">
        <f>J72+1</f>
        <v>46139</v>
      </c>
      <c r="E93" s="1629">
        <f>D93+1</f>
        <v>46140</v>
      </c>
      <c r="F93" s="1629">
        <f t="shared" ref="F93:J93" si="167">E93+1</f>
        <v>46141</v>
      </c>
      <c r="G93" s="1629">
        <f t="shared" si="167"/>
        <v>46142</v>
      </c>
      <c r="H93" s="1629">
        <f t="shared" si="167"/>
        <v>46143</v>
      </c>
      <c r="I93" s="1629">
        <f t="shared" si="167"/>
        <v>46144</v>
      </c>
      <c r="J93" s="1629">
        <f t="shared" si="167"/>
        <v>46145</v>
      </c>
      <c r="K93" s="1613"/>
      <c r="L93" s="1613"/>
      <c r="M93" s="1613"/>
      <c r="N93" s="1613"/>
      <c r="O93" s="1613"/>
      <c r="P93" s="1617"/>
      <c r="Q93" s="1617" t="str">
        <f t="shared" si="139"/>
        <v/>
      </c>
      <c r="R93" s="1617" t="str">
        <f t="shared" si="140"/>
        <v/>
      </c>
      <c r="S93" s="1613"/>
      <c r="T93" s="1613"/>
      <c r="U93" s="1629">
        <f>AA72+1</f>
        <v>46181</v>
      </c>
      <c r="V93" s="1629">
        <f t="shared" ref="V93:AA93" si="168">U93+1</f>
        <v>46182</v>
      </c>
      <c r="W93" s="1629">
        <f t="shared" si="168"/>
        <v>46183</v>
      </c>
      <c r="X93" s="1629">
        <f t="shared" si="168"/>
        <v>46184</v>
      </c>
      <c r="Y93" s="1629">
        <f t="shared" si="168"/>
        <v>46185</v>
      </c>
      <c r="Z93" s="1629">
        <f t="shared" si="168"/>
        <v>46186</v>
      </c>
      <c r="AA93" s="1629">
        <f t="shared" si="168"/>
        <v>46187</v>
      </c>
      <c r="AB93" s="1613"/>
      <c r="AC93" s="1613"/>
      <c r="AD93" s="1613"/>
      <c r="AE93" s="1613"/>
      <c r="AF93" s="1613"/>
      <c r="AG93" s="1613"/>
      <c r="AH93" s="1834" t="str">
        <f t="shared" si="142"/>
        <v/>
      </c>
      <c r="AI93" s="1834" t="str">
        <f t="shared" si="143"/>
        <v/>
      </c>
      <c r="AL93" s="1613"/>
      <c r="AM93" s="1629">
        <f>AS72+1</f>
        <v>46223</v>
      </c>
      <c r="AN93" s="1629">
        <f t="shared" ref="AN93:AS93" si="169">AM93+1</f>
        <v>46224</v>
      </c>
      <c r="AO93" s="1629">
        <f t="shared" si="169"/>
        <v>46225</v>
      </c>
      <c r="AP93" s="1629">
        <f t="shared" si="169"/>
        <v>46226</v>
      </c>
      <c r="AQ93" s="1629">
        <f t="shared" si="169"/>
        <v>46227</v>
      </c>
      <c r="AR93" s="1629">
        <f t="shared" si="169"/>
        <v>46228</v>
      </c>
      <c r="AS93" s="1629">
        <f t="shared" si="169"/>
        <v>46229</v>
      </c>
      <c r="AT93" s="1613"/>
      <c r="AU93" s="1613"/>
      <c r="AV93" s="1613"/>
      <c r="AW93" s="1613"/>
      <c r="AX93" s="1613"/>
      <c r="AY93" s="1613"/>
      <c r="AZ93" s="1821" t="str">
        <f t="shared" si="144"/>
        <v/>
      </c>
      <c r="BA93" s="1821" t="str">
        <f t="shared" si="145"/>
        <v/>
      </c>
      <c r="BC93" s="1613"/>
      <c r="BD93" s="1629">
        <f>BJ72+1</f>
        <v>46265</v>
      </c>
      <c r="BE93" s="1629">
        <f t="shared" ref="BE93:BJ93" si="170">BD93+1</f>
        <v>46266</v>
      </c>
      <c r="BF93" s="1629">
        <f t="shared" si="170"/>
        <v>46267</v>
      </c>
      <c r="BG93" s="1629">
        <f t="shared" si="170"/>
        <v>46268</v>
      </c>
      <c r="BH93" s="1629">
        <f t="shared" si="170"/>
        <v>46269</v>
      </c>
      <c r="BI93" s="1629">
        <f t="shared" si="170"/>
        <v>46270</v>
      </c>
      <c r="BJ93" s="1629">
        <f t="shared" si="170"/>
        <v>46271</v>
      </c>
      <c r="BK93" s="1613"/>
      <c r="BL93" s="1613"/>
      <c r="BM93" s="1613"/>
      <c r="BN93" s="1613"/>
      <c r="BO93" s="1613"/>
      <c r="BP93" s="1613"/>
      <c r="BQ93" s="1821" t="str">
        <f t="shared" si="146"/>
        <v/>
      </c>
      <c r="BR93" s="1821" t="str">
        <f t="shared" si="147"/>
        <v/>
      </c>
      <c r="BU93" s="1613"/>
      <c r="BV93" s="1629">
        <f>CB72+1</f>
        <v>46307</v>
      </c>
      <c r="BW93" s="1629">
        <f t="shared" ref="BW93:CB93" si="171">BV93+1</f>
        <v>46308</v>
      </c>
      <c r="BX93" s="1629">
        <f t="shared" si="171"/>
        <v>46309</v>
      </c>
      <c r="BY93" s="1629">
        <f t="shared" si="171"/>
        <v>46310</v>
      </c>
      <c r="BZ93" s="1629">
        <f t="shared" si="171"/>
        <v>46311</v>
      </c>
      <c r="CA93" s="1629">
        <f t="shared" si="171"/>
        <v>46312</v>
      </c>
      <c r="CB93" s="1629">
        <f t="shared" si="171"/>
        <v>46313</v>
      </c>
      <c r="CC93" s="1613"/>
      <c r="CD93" s="1613"/>
      <c r="CE93" s="1613"/>
      <c r="CF93" s="1613"/>
      <c r="CG93" s="1613"/>
      <c r="CH93" s="1613"/>
      <c r="CI93" s="1821" t="str">
        <f t="shared" si="148"/>
        <v/>
      </c>
      <c r="CJ93" s="1821" t="str">
        <f t="shared" si="149"/>
        <v/>
      </c>
      <c r="CK93" s="1613"/>
      <c r="CL93" s="1613"/>
      <c r="CM93" s="1629">
        <f>CS72+1</f>
        <v>46349</v>
      </c>
      <c r="CN93" s="1629">
        <f t="shared" ref="CN93:CS93" si="172">CM93+1</f>
        <v>46350</v>
      </c>
      <c r="CO93" s="1629">
        <f t="shared" si="172"/>
        <v>46351</v>
      </c>
      <c r="CP93" s="1629">
        <f t="shared" si="172"/>
        <v>46352</v>
      </c>
      <c r="CQ93" s="1629">
        <f t="shared" si="172"/>
        <v>46353</v>
      </c>
      <c r="CR93" s="1629">
        <f t="shared" si="172"/>
        <v>46354</v>
      </c>
      <c r="CS93" s="1629">
        <f t="shared" si="172"/>
        <v>46355</v>
      </c>
      <c r="CT93" s="1613"/>
      <c r="CU93" s="1613"/>
      <c r="CZ93" s="1818" t="str">
        <f t="shared" si="150"/>
        <v/>
      </c>
      <c r="DA93" s="1818" t="str">
        <f t="shared" si="151"/>
        <v/>
      </c>
    </row>
    <row r="94" spans="1:105" ht="14.25" customHeight="1">
      <c r="A94" s="1613"/>
      <c r="B94" s="1613"/>
      <c r="C94" s="1630" t="s">
        <v>2266</v>
      </c>
      <c r="D94" s="1631">
        <f>DATE($D92,$E92,1)</f>
        <v>46113</v>
      </c>
      <c r="E94" s="1632"/>
      <c r="F94" s="1632"/>
      <c r="G94" s="1632"/>
      <c r="H94" s="1632"/>
      <c r="I94" s="1632"/>
      <c r="J94" s="1632"/>
      <c r="K94" s="4392" t="s">
        <v>2304</v>
      </c>
      <c r="L94" s="4394" t="s">
        <v>2392</v>
      </c>
      <c r="M94" s="4396" t="s">
        <v>2393</v>
      </c>
      <c r="N94" s="4396" t="s">
        <v>2284</v>
      </c>
      <c r="O94" s="4390" t="s">
        <v>2394</v>
      </c>
      <c r="P94" s="1617"/>
      <c r="Q94" s="1617">
        <f t="shared" si="139"/>
        <v>0</v>
      </c>
      <c r="R94" s="1617">
        <f t="shared" si="140"/>
        <v>0</v>
      </c>
      <c r="S94" s="1613"/>
      <c r="T94" s="1630" t="s">
        <v>2266</v>
      </c>
      <c r="U94" s="1631">
        <f>DATE($U92,$V92,1)</f>
        <v>46174</v>
      </c>
      <c r="V94" s="1632"/>
      <c r="W94" s="1632"/>
      <c r="X94" s="1632"/>
      <c r="Y94" s="1632"/>
      <c r="Z94" s="1632"/>
      <c r="AA94" s="1632"/>
      <c r="AB94" s="4392" t="s">
        <v>2304</v>
      </c>
      <c r="AC94" s="4394" t="s">
        <v>2392</v>
      </c>
      <c r="AD94" s="4396" t="s">
        <v>2393</v>
      </c>
      <c r="AE94" s="4396" t="s">
        <v>2284</v>
      </c>
      <c r="AF94" s="4390" t="s">
        <v>2394</v>
      </c>
      <c r="AG94" s="1617"/>
      <c r="AH94" s="1834">
        <f t="shared" si="142"/>
        <v>0</v>
      </c>
      <c r="AI94" s="1834">
        <f t="shared" si="143"/>
        <v>0</v>
      </c>
      <c r="AL94" s="1630" t="s">
        <v>2266</v>
      </c>
      <c r="AM94" s="1631">
        <f>DATE($AM92,$AN92,1)</f>
        <v>46204</v>
      </c>
      <c r="AN94" s="1632"/>
      <c r="AO94" s="1632"/>
      <c r="AP94" s="1632"/>
      <c r="AQ94" s="1632"/>
      <c r="AR94" s="1632"/>
      <c r="AS94" s="1632"/>
      <c r="AT94" s="4392" t="s">
        <v>2304</v>
      </c>
      <c r="AU94" s="4394" t="s">
        <v>2392</v>
      </c>
      <c r="AV94" s="4396" t="s">
        <v>2393</v>
      </c>
      <c r="AW94" s="4396" t="s">
        <v>2284</v>
      </c>
      <c r="AX94" s="4390" t="s">
        <v>2394</v>
      </c>
      <c r="AY94" s="1617"/>
      <c r="AZ94" s="1821">
        <f t="shared" si="144"/>
        <v>0</v>
      </c>
      <c r="BA94" s="1821">
        <f t="shared" si="145"/>
        <v>0</v>
      </c>
      <c r="BC94" s="1630" t="s">
        <v>2266</v>
      </c>
      <c r="BD94" s="1631">
        <f>DATE($BD92,$BE92,1)</f>
        <v>46235</v>
      </c>
      <c r="BE94" s="1632"/>
      <c r="BF94" s="1632"/>
      <c r="BG94" s="1632"/>
      <c r="BH94" s="1632"/>
      <c r="BI94" s="1632"/>
      <c r="BJ94" s="1632"/>
      <c r="BK94" s="4392" t="s">
        <v>2304</v>
      </c>
      <c r="BL94" s="4394" t="s">
        <v>2392</v>
      </c>
      <c r="BM94" s="4396" t="s">
        <v>2393</v>
      </c>
      <c r="BN94" s="4396" t="s">
        <v>2284</v>
      </c>
      <c r="BO94" s="4390" t="s">
        <v>2394</v>
      </c>
      <c r="BP94" s="1617"/>
      <c r="BQ94" s="1821">
        <f t="shared" si="146"/>
        <v>0</v>
      </c>
      <c r="BR94" s="1821">
        <f t="shared" si="147"/>
        <v>0</v>
      </c>
      <c r="BU94" s="1630" t="s">
        <v>2266</v>
      </c>
      <c r="BV94" s="1631">
        <f>DATE($BV92,$BW92,1)</f>
        <v>46296</v>
      </c>
      <c r="BW94" s="1632"/>
      <c r="BX94" s="1632"/>
      <c r="BY94" s="1632"/>
      <c r="BZ94" s="1632"/>
      <c r="CA94" s="1632"/>
      <c r="CB94" s="1632"/>
      <c r="CC94" s="4392" t="s">
        <v>2304</v>
      </c>
      <c r="CD94" s="4394" t="s">
        <v>2392</v>
      </c>
      <c r="CE94" s="4396" t="s">
        <v>2393</v>
      </c>
      <c r="CF94" s="4396" t="s">
        <v>2284</v>
      </c>
      <c r="CG94" s="4390" t="s">
        <v>2394</v>
      </c>
      <c r="CH94" s="1617"/>
      <c r="CI94" s="1821">
        <f t="shared" si="148"/>
        <v>0</v>
      </c>
      <c r="CJ94" s="1821">
        <f t="shared" si="149"/>
        <v>0</v>
      </c>
      <c r="CK94" s="1625"/>
      <c r="CL94" s="1630" t="s">
        <v>2266</v>
      </c>
      <c r="CM94" s="1631">
        <f>DATE($CM92,$CN92,1)</f>
        <v>46327</v>
      </c>
      <c r="CN94" s="1632"/>
      <c r="CO94" s="1632"/>
      <c r="CP94" s="1632"/>
      <c r="CQ94" s="1632"/>
      <c r="CR94" s="1632"/>
      <c r="CS94" s="1632"/>
      <c r="CT94" s="4392" t="s">
        <v>2304</v>
      </c>
      <c r="CU94" s="4394" t="s">
        <v>2392</v>
      </c>
      <c r="CV94" s="4396" t="s">
        <v>2393</v>
      </c>
      <c r="CW94" s="4396" t="s">
        <v>2284</v>
      </c>
      <c r="CX94" s="4390" t="s">
        <v>2394</v>
      </c>
      <c r="CY94" s="1617"/>
      <c r="CZ94" s="1818">
        <f t="shared" si="150"/>
        <v>0</v>
      </c>
      <c r="DA94" s="1818">
        <f t="shared" si="151"/>
        <v>0</v>
      </c>
    </row>
    <row r="95" spans="1:105" ht="14.25" customHeight="1">
      <c r="A95" s="1613"/>
      <c r="B95" s="1613"/>
      <c r="C95" s="1634" t="s">
        <v>2385</v>
      </c>
      <c r="D95" s="1635">
        <f>IF(J72&lt;$H$5,J74+1,"")</f>
        <v>46139</v>
      </c>
      <c r="E95" s="1636">
        <f t="shared" ref="E95:J95" si="173">IF(D93&lt;$H$5,D95+1,"")</f>
        <v>46140</v>
      </c>
      <c r="F95" s="1636">
        <f t="shared" si="173"/>
        <v>46141</v>
      </c>
      <c r="G95" s="1636">
        <f t="shared" si="173"/>
        <v>46142</v>
      </c>
      <c r="H95" s="1636">
        <f t="shared" si="173"/>
        <v>46143</v>
      </c>
      <c r="I95" s="1636">
        <f>IF(H93&lt;$H$5,H95+1,"")</f>
        <v>46144</v>
      </c>
      <c r="J95" s="1636">
        <f t="shared" si="173"/>
        <v>46145</v>
      </c>
      <c r="K95" s="4393"/>
      <c r="L95" s="4395"/>
      <c r="M95" s="4275"/>
      <c r="N95" s="4275"/>
      <c r="O95" s="4391"/>
      <c r="P95" s="1849">
        <f>COUNT(D95:J95)</f>
        <v>7</v>
      </c>
      <c r="Q95" s="1617">
        <f t="shared" si="139"/>
        <v>0</v>
      </c>
      <c r="R95" s="1617">
        <f t="shared" si="140"/>
        <v>0</v>
      </c>
      <c r="S95" s="1613"/>
      <c r="T95" s="1634" t="s">
        <v>2385</v>
      </c>
      <c r="U95" s="1635">
        <f>IF(AA72&lt;$H$5,AA74+1,"")</f>
        <v>46181</v>
      </c>
      <c r="V95" s="1636">
        <f t="shared" ref="V95:AA95" si="174">IF(U93&lt;$H$5,U95+1,"")</f>
        <v>46182</v>
      </c>
      <c r="W95" s="1636">
        <f t="shared" si="174"/>
        <v>46183</v>
      </c>
      <c r="X95" s="1636">
        <f t="shared" si="174"/>
        <v>46184</v>
      </c>
      <c r="Y95" s="1636">
        <f t="shared" si="174"/>
        <v>46185</v>
      </c>
      <c r="Z95" s="1636">
        <f t="shared" si="174"/>
        <v>46186</v>
      </c>
      <c r="AA95" s="1636">
        <f t="shared" si="174"/>
        <v>46187</v>
      </c>
      <c r="AB95" s="4393"/>
      <c r="AC95" s="4395"/>
      <c r="AD95" s="4275"/>
      <c r="AE95" s="4275"/>
      <c r="AF95" s="4391"/>
      <c r="AG95" s="1621">
        <f t="shared" ref="AG95" si="175">COUNT(U95:AA95)</f>
        <v>7</v>
      </c>
      <c r="AH95" s="1834">
        <f t="shared" si="142"/>
        <v>0</v>
      </c>
      <c r="AI95" s="1834">
        <f t="shared" si="143"/>
        <v>0</v>
      </c>
      <c r="AL95" s="1634" t="s">
        <v>2385</v>
      </c>
      <c r="AM95" s="1635">
        <f>IF(AS72&lt;$H$5,AS74+1,"")</f>
        <v>46223</v>
      </c>
      <c r="AN95" s="1636">
        <f t="shared" ref="AN95:AS95" si="176">IF(AM93&lt;$H$5,AM95+1,"")</f>
        <v>46224</v>
      </c>
      <c r="AO95" s="1636">
        <f t="shared" si="176"/>
        <v>46225</v>
      </c>
      <c r="AP95" s="1636">
        <f t="shared" si="176"/>
        <v>46226</v>
      </c>
      <c r="AQ95" s="1636">
        <f t="shared" si="176"/>
        <v>46227</v>
      </c>
      <c r="AR95" s="1636">
        <f t="shared" si="176"/>
        <v>46228</v>
      </c>
      <c r="AS95" s="1636">
        <f t="shared" si="176"/>
        <v>46229</v>
      </c>
      <c r="AT95" s="4393"/>
      <c r="AU95" s="4395"/>
      <c r="AV95" s="4275"/>
      <c r="AW95" s="4275"/>
      <c r="AX95" s="4391"/>
      <c r="AY95" s="1621">
        <f t="shared" ref="AY95" si="177">COUNT(AM95:AS95)</f>
        <v>7</v>
      </c>
      <c r="AZ95" s="1821">
        <f t="shared" si="144"/>
        <v>0</v>
      </c>
      <c r="BA95" s="1821">
        <f t="shared" si="145"/>
        <v>0</v>
      </c>
      <c r="BC95" s="1634" t="s">
        <v>2385</v>
      </c>
      <c r="BD95" s="1635">
        <f>IF(BJ72&lt;$H$5,BJ74+1,"")</f>
        <v>46265</v>
      </c>
      <c r="BE95" s="1636">
        <f t="shared" ref="BE95:BJ95" si="178">IF(BD93&lt;$H$5,BD95+1,"")</f>
        <v>46266</v>
      </c>
      <c r="BF95" s="1636">
        <f t="shared" si="178"/>
        <v>46267</v>
      </c>
      <c r="BG95" s="1636">
        <f t="shared" si="178"/>
        <v>46268</v>
      </c>
      <c r="BH95" s="1636">
        <f t="shared" si="178"/>
        <v>46269</v>
      </c>
      <c r="BI95" s="1636">
        <f t="shared" si="178"/>
        <v>46270</v>
      </c>
      <c r="BJ95" s="1636">
        <f t="shared" si="178"/>
        <v>46271</v>
      </c>
      <c r="BK95" s="4393"/>
      <c r="BL95" s="4395"/>
      <c r="BM95" s="4275"/>
      <c r="BN95" s="4275"/>
      <c r="BO95" s="4391"/>
      <c r="BP95" s="1621">
        <f>COUNT(BD95:BJ95)</f>
        <v>7</v>
      </c>
      <c r="BQ95" s="1821">
        <f t="shared" si="146"/>
        <v>0</v>
      </c>
      <c r="BR95" s="1821">
        <f t="shared" si="147"/>
        <v>0</v>
      </c>
      <c r="BU95" s="1634" t="s">
        <v>2385</v>
      </c>
      <c r="BV95" s="1635" t="str">
        <f>IF(CB72&lt;$H$5,CB74+1,"")</f>
        <v/>
      </c>
      <c r="BW95" s="1636" t="str">
        <f t="shared" ref="BW95:CB95" si="179">IF(BV93&lt;$H$5,BV95+1,"")</f>
        <v/>
      </c>
      <c r="BX95" s="1636" t="str">
        <f t="shared" si="179"/>
        <v/>
      </c>
      <c r="BY95" s="1636" t="str">
        <f t="shared" si="179"/>
        <v/>
      </c>
      <c r="BZ95" s="1636" t="str">
        <f t="shared" si="179"/>
        <v/>
      </c>
      <c r="CA95" s="1636" t="str">
        <f t="shared" si="179"/>
        <v/>
      </c>
      <c r="CB95" s="1636" t="str">
        <f t="shared" si="179"/>
        <v/>
      </c>
      <c r="CC95" s="4393"/>
      <c r="CD95" s="4395"/>
      <c r="CE95" s="4275"/>
      <c r="CF95" s="4275"/>
      <c r="CG95" s="4391"/>
      <c r="CH95" s="1621">
        <f t="shared" ref="CH95" si="180">COUNT(BV95:CB95)</f>
        <v>0</v>
      </c>
      <c r="CI95" s="1821">
        <f t="shared" si="148"/>
        <v>0</v>
      </c>
      <c r="CJ95" s="1821">
        <f t="shared" si="149"/>
        <v>0</v>
      </c>
      <c r="CK95" s="1613"/>
      <c r="CL95" s="1634" t="s">
        <v>2385</v>
      </c>
      <c r="CM95" s="1635" t="str">
        <f>IF(CS72&lt;$H$5,CS74+1,"")</f>
        <v/>
      </c>
      <c r="CN95" s="1636" t="str">
        <f t="shared" ref="CN95:CS95" si="181">IF(CM93&lt;$H$5,CM95+1,"")</f>
        <v/>
      </c>
      <c r="CO95" s="1636" t="str">
        <f t="shared" si="181"/>
        <v/>
      </c>
      <c r="CP95" s="1636" t="str">
        <f t="shared" si="181"/>
        <v/>
      </c>
      <c r="CQ95" s="1636" t="str">
        <f t="shared" si="181"/>
        <v/>
      </c>
      <c r="CR95" s="1636" t="str">
        <f t="shared" si="181"/>
        <v/>
      </c>
      <c r="CS95" s="1636" t="str">
        <f t="shared" si="181"/>
        <v/>
      </c>
      <c r="CT95" s="4393"/>
      <c r="CU95" s="4395"/>
      <c r="CV95" s="4275"/>
      <c r="CW95" s="4275"/>
      <c r="CX95" s="4391"/>
      <c r="CY95" s="1621">
        <f t="shared" ref="CY95" si="182">COUNT(CM95:CS95)</f>
        <v>0</v>
      </c>
      <c r="CZ95" s="1818">
        <f t="shared" si="150"/>
        <v>0</v>
      </c>
      <c r="DA95" s="1818">
        <f t="shared" si="151"/>
        <v>0</v>
      </c>
    </row>
    <row r="96" spans="1:105" ht="14.25" customHeight="1">
      <c r="A96" s="1613"/>
      <c r="B96" s="1613"/>
      <c r="C96" s="1634" t="s">
        <v>1060</v>
      </c>
      <c r="D96" s="1639" t="str">
        <f>IF(D95="","","月")</f>
        <v>月</v>
      </c>
      <c r="E96" s="1639" t="str">
        <f>IF(E95="","","火")</f>
        <v>火</v>
      </c>
      <c r="F96" s="1639" t="str">
        <f>IF(F95="","","水")</f>
        <v>水</v>
      </c>
      <c r="G96" s="1639" t="str">
        <f>IF(G95="","","木")</f>
        <v>木</v>
      </c>
      <c r="H96" s="1639" t="str">
        <f>IF(H95="","","金")</f>
        <v>金</v>
      </c>
      <c r="I96" s="1639" t="str">
        <f>IF(I95="","","土")</f>
        <v>土</v>
      </c>
      <c r="J96" s="1639" t="str">
        <f>IF(J95="","","日")</f>
        <v>日</v>
      </c>
      <c r="K96" s="4393"/>
      <c r="L96" s="4395"/>
      <c r="M96" s="4275"/>
      <c r="N96" s="4275"/>
      <c r="O96" s="4391"/>
      <c r="P96" s="1617"/>
      <c r="Q96" s="1617">
        <f t="shared" si="139"/>
        <v>0</v>
      </c>
      <c r="R96" s="1617">
        <f t="shared" si="140"/>
        <v>0</v>
      </c>
      <c r="S96" s="1613"/>
      <c r="T96" s="1634" t="s">
        <v>1060</v>
      </c>
      <c r="U96" s="1639" t="str">
        <f>IF(U95="","","月")</f>
        <v>月</v>
      </c>
      <c r="V96" s="1639" t="str">
        <f>IF(V95="","","火")</f>
        <v>火</v>
      </c>
      <c r="W96" s="1639" t="str">
        <f>IF(W95="","","水")</f>
        <v>水</v>
      </c>
      <c r="X96" s="1639" t="str">
        <f>IF(X95="","","木")</f>
        <v>木</v>
      </c>
      <c r="Y96" s="1639" t="str">
        <f>IF(Y95="","","金")</f>
        <v>金</v>
      </c>
      <c r="Z96" s="1639" t="str">
        <f>IF(Z95="","","土")</f>
        <v>土</v>
      </c>
      <c r="AA96" s="1639" t="str">
        <f>IF(AA95="","","日")</f>
        <v>日</v>
      </c>
      <c r="AB96" s="4393"/>
      <c r="AC96" s="4395"/>
      <c r="AD96" s="4275"/>
      <c r="AE96" s="4275"/>
      <c r="AF96" s="4391"/>
      <c r="AG96" s="1613"/>
      <c r="AH96" s="1834">
        <f t="shared" si="142"/>
        <v>0</v>
      </c>
      <c r="AI96" s="1834">
        <f t="shared" si="143"/>
        <v>0</v>
      </c>
      <c r="AL96" s="1634" t="s">
        <v>1060</v>
      </c>
      <c r="AM96" s="1639" t="str">
        <f>IF(AM95="","","月")</f>
        <v>月</v>
      </c>
      <c r="AN96" s="1639" t="str">
        <f>IF(AN95="","","火")</f>
        <v>火</v>
      </c>
      <c r="AO96" s="1639" t="str">
        <f>IF(AO95="","","水")</f>
        <v>水</v>
      </c>
      <c r="AP96" s="1639" t="str">
        <f>IF(AP95="","","木")</f>
        <v>木</v>
      </c>
      <c r="AQ96" s="1639" t="str">
        <f>IF(AQ95="","","金")</f>
        <v>金</v>
      </c>
      <c r="AR96" s="1639" t="str">
        <f>IF(AR95="","","土")</f>
        <v>土</v>
      </c>
      <c r="AS96" s="1639" t="str">
        <f>IF(AS95="","","日")</f>
        <v>日</v>
      </c>
      <c r="AT96" s="4393"/>
      <c r="AU96" s="4395"/>
      <c r="AV96" s="4275"/>
      <c r="AW96" s="4275"/>
      <c r="AX96" s="4391"/>
      <c r="AY96" s="1613"/>
      <c r="AZ96" s="1821">
        <f t="shared" si="144"/>
        <v>0</v>
      </c>
      <c r="BA96" s="1821">
        <f t="shared" si="145"/>
        <v>0</v>
      </c>
      <c r="BC96" s="1634" t="s">
        <v>1060</v>
      </c>
      <c r="BD96" s="1639" t="str">
        <f>IF(BD95="","","月")</f>
        <v>月</v>
      </c>
      <c r="BE96" s="1639" t="str">
        <f>IF(BE95="","","火")</f>
        <v>火</v>
      </c>
      <c r="BF96" s="1639" t="str">
        <f>IF(BF95="","","水")</f>
        <v>水</v>
      </c>
      <c r="BG96" s="1639" t="str">
        <f>IF(BG95="","","木")</f>
        <v>木</v>
      </c>
      <c r="BH96" s="1639" t="str">
        <f>IF(BH95="","","金")</f>
        <v>金</v>
      </c>
      <c r="BI96" s="1639" t="str">
        <f>IF(BI95="","","土")</f>
        <v>土</v>
      </c>
      <c r="BJ96" s="1639" t="str">
        <f>IF(BJ95="","","日")</f>
        <v>日</v>
      </c>
      <c r="BK96" s="4393"/>
      <c r="BL96" s="4395"/>
      <c r="BM96" s="4275"/>
      <c r="BN96" s="4275"/>
      <c r="BO96" s="4391"/>
      <c r="BP96" s="1613"/>
      <c r="BQ96" s="1821">
        <f t="shared" si="146"/>
        <v>0</v>
      </c>
      <c r="BR96" s="1821">
        <f t="shared" si="147"/>
        <v>0</v>
      </c>
      <c r="BU96" s="1634" t="s">
        <v>1060</v>
      </c>
      <c r="BV96" s="1639" t="str">
        <f>IF(BV95="","","月")</f>
        <v/>
      </c>
      <c r="BW96" s="1639" t="str">
        <f>IF(BW95="","","火")</f>
        <v/>
      </c>
      <c r="BX96" s="1639" t="str">
        <f>IF(BX95="","","水")</f>
        <v/>
      </c>
      <c r="BY96" s="1639" t="str">
        <f>IF(BY95="","","木")</f>
        <v/>
      </c>
      <c r="BZ96" s="1639" t="str">
        <f>IF(BZ95="","","金")</f>
        <v/>
      </c>
      <c r="CA96" s="1639" t="str">
        <f>IF(CA95="","","土")</f>
        <v/>
      </c>
      <c r="CB96" s="1639" t="str">
        <f>IF(CB95="","","日")</f>
        <v/>
      </c>
      <c r="CC96" s="4393"/>
      <c r="CD96" s="4395"/>
      <c r="CE96" s="4275"/>
      <c r="CF96" s="4275"/>
      <c r="CG96" s="4391"/>
      <c r="CH96" s="1613"/>
      <c r="CI96" s="1821">
        <f t="shared" si="148"/>
        <v>0</v>
      </c>
      <c r="CJ96" s="1821">
        <f t="shared" si="149"/>
        <v>0</v>
      </c>
      <c r="CK96" s="1613"/>
      <c r="CL96" s="1634" t="s">
        <v>1060</v>
      </c>
      <c r="CM96" s="1639" t="str">
        <f>IF(CM95="","","月")</f>
        <v/>
      </c>
      <c r="CN96" s="1639" t="str">
        <f>IF(CN95="","","火")</f>
        <v/>
      </c>
      <c r="CO96" s="1639" t="str">
        <f>IF(CO95="","","水")</f>
        <v/>
      </c>
      <c r="CP96" s="1639" t="str">
        <f>IF(CP95="","","木")</f>
        <v/>
      </c>
      <c r="CQ96" s="1639" t="str">
        <f>IF(CQ95="","","金")</f>
        <v/>
      </c>
      <c r="CR96" s="1639" t="str">
        <f>IF(CR95="","","土")</f>
        <v/>
      </c>
      <c r="CS96" s="1639" t="str">
        <f>IF(CS95="","","日")</f>
        <v/>
      </c>
      <c r="CT96" s="4393"/>
      <c r="CU96" s="4395"/>
      <c r="CV96" s="4275"/>
      <c r="CW96" s="4275"/>
      <c r="CX96" s="4391"/>
      <c r="CZ96" s="1818">
        <f t="shared" si="150"/>
        <v>0</v>
      </c>
      <c r="DA96" s="1818">
        <f t="shared" si="151"/>
        <v>0</v>
      </c>
    </row>
    <row r="97" spans="1:105" ht="14.25" customHeight="1">
      <c r="A97" s="1613"/>
      <c r="B97" s="1613"/>
      <c r="C97" s="4375" t="s">
        <v>2295</v>
      </c>
      <c r="D97" s="4377"/>
      <c r="E97" s="4378"/>
      <c r="F97" s="4378"/>
      <c r="G97" s="4378"/>
      <c r="H97" s="4378"/>
      <c r="I97" s="4378"/>
      <c r="J97" s="4385"/>
      <c r="K97" s="4379"/>
      <c r="L97" s="4380"/>
      <c r="M97" s="4380"/>
      <c r="N97" s="4381"/>
      <c r="O97" s="4387">
        <f>ROUND(AVERAGE(N99:N110),3)</f>
        <v>0</v>
      </c>
      <c r="P97" s="1617"/>
      <c r="Q97" s="1617">
        <f t="shared" si="139"/>
        <v>0</v>
      </c>
      <c r="R97" s="1617">
        <f t="shared" si="140"/>
        <v>0</v>
      </c>
      <c r="S97" s="1613"/>
      <c r="T97" s="4375" t="s">
        <v>2295</v>
      </c>
      <c r="U97" s="4377"/>
      <c r="V97" s="4378"/>
      <c r="W97" s="4378"/>
      <c r="X97" s="4378"/>
      <c r="Y97" s="4378"/>
      <c r="Z97" s="4378"/>
      <c r="AA97" s="4385"/>
      <c r="AB97" s="4379"/>
      <c r="AC97" s="4380"/>
      <c r="AD97" s="4380"/>
      <c r="AE97" s="4381"/>
      <c r="AF97" s="4387">
        <f>ROUND(AVERAGE(AE99:AE110),3)</f>
        <v>0</v>
      </c>
      <c r="AG97" s="1613"/>
      <c r="AH97" s="1834">
        <f t="shared" si="142"/>
        <v>0</v>
      </c>
      <c r="AI97" s="1834">
        <f t="shared" si="143"/>
        <v>0</v>
      </c>
      <c r="AL97" s="4375" t="s">
        <v>2295</v>
      </c>
      <c r="AM97" s="4377"/>
      <c r="AN97" s="4378"/>
      <c r="AO97" s="4378"/>
      <c r="AP97" s="4378"/>
      <c r="AQ97" s="4378"/>
      <c r="AR97" s="4378"/>
      <c r="AS97" s="4385"/>
      <c r="AT97" s="4379"/>
      <c r="AU97" s="4380"/>
      <c r="AV97" s="4380"/>
      <c r="AW97" s="4381"/>
      <c r="AX97" s="4387">
        <f>ROUND(AVERAGE(AW99:AW110),3)</f>
        <v>0</v>
      </c>
      <c r="AY97" s="1613"/>
      <c r="AZ97" s="1821">
        <f t="shared" si="144"/>
        <v>0</v>
      </c>
      <c r="BA97" s="1821">
        <f t="shared" si="145"/>
        <v>0</v>
      </c>
      <c r="BC97" s="4375" t="s">
        <v>2295</v>
      </c>
      <c r="BD97" s="4377"/>
      <c r="BE97" s="4378"/>
      <c r="BF97" s="4378"/>
      <c r="BG97" s="4378"/>
      <c r="BH97" s="4378"/>
      <c r="BI97" s="4378"/>
      <c r="BJ97" s="4385"/>
      <c r="BK97" s="4379"/>
      <c r="BL97" s="4380"/>
      <c r="BM97" s="4380"/>
      <c r="BN97" s="4381"/>
      <c r="BO97" s="4387">
        <f>ROUND(AVERAGE(BN99:BN110),3)</f>
        <v>0</v>
      </c>
      <c r="BP97" s="1613"/>
      <c r="BQ97" s="1821">
        <f t="shared" si="146"/>
        <v>0</v>
      </c>
      <c r="BR97" s="1821">
        <f t="shared" si="147"/>
        <v>0</v>
      </c>
      <c r="BU97" s="4375" t="s">
        <v>2295</v>
      </c>
      <c r="BV97" s="4377"/>
      <c r="BW97" s="4378"/>
      <c r="BX97" s="4378"/>
      <c r="BY97" s="4378"/>
      <c r="BZ97" s="4378"/>
      <c r="CA97" s="4378"/>
      <c r="CB97" s="4385"/>
      <c r="CC97" s="4379"/>
      <c r="CD97" s="4380"/>
      <c r="CE97" s="4380"/>
      <c r="CF97" s="4381"/>
      <c r="CG97" s="4387" t="e">
        <f>ROUND(AVERAGE(CF99:CF110),3)</f>
        <v>#DIV/0!</v>
      </c>
      <c r="CH97" s="1613"/>
      <c r="CI97" s="1821">
        <f t="shared" si="148"/>
        <v>0</v>
      </c>
      <c r="CJ97" s="1821">
        <f t="shared" si="149"/>
        <v>0</v>
      </c>
      <c r="CK97" s="1613"/>
      <c r="CL97" s="4375" t="s">
        <v>2295</v>
      </c>
      <c r="CM97" s="4377"/>
      <c r="CN97" s="4378"/>
      <c r="CO97" s="4378"/>
      <c r="CP97" s="4378"/>
      <c r="CQ97" s="4378"/>
      <c r="CR97" s="4378"/>
      <c r="CS97" s="4385"/>
      <c r="CT97" s="4379"/>
      <c r="CU97" s="4380"/>
      <c r="CV97" s="4380"/>
      <c r="CW97" s="4381"/>
      <c r="CX97" s="4387" t="e">
        <f>ROUND(AVERAGE(CW99:CW110),3)</f>
        <v>#DIV/0!</v>
      </c>
      <c r="CZ97" s="1818">
        <f t="shared" si="150"/>
        <v>0</v>
      </c>
      <c r="DA97" s="1818">
        <f t="shared" si="151"/>
        <v>0</v>
      </c>
    </row>
    <row r="98" spans="1:105" ht="14.25" customHeight="1">
      <c r="A98" s="1613"/>
      <c r="B98" s="1613"/>
      <c r="C98" s="4376"/>
      <c r="D98" s="4290"/>
      <c r="E98" s="4286"/>
      <c r="F98" s="4286"/>
      <c r="G98" s="4286"/>
      <c r="H98" s="4286"/>
      <c r="I98" s="4286"/>
      <c r="J98" s="4386"/>
      <c r="K98" s="4382"/>
      <c r="L98" s="4383"/>
      <c r="M98" s="4383"/>
      <c r="N98" s="4384"/>
      <c r="O98" s="4388"/>
      <c r="P98" s="1617"/>
      <c r="Q98" s="1617" t="str">
        <f t="shared" si="139"/>
        <v/>
      </c>
      <c r="R98" s="1617" t="str">
        <f t="shared" si="140"/>
        <v/>
      </c>
      <c r="S98" s="1613"/>
      <c r="T98" s="4376"/>
      <c r="U98" s="4290"/>
      <c r="V98" s="4286"/>
      <c r="W98" s="4286"/>
      <c r="X98" s="4286"/>
      <c r="Y98" s="4286"/>
      <c r="Z98" s="4286"/>
      <c r="AA98" s="4386"/>
      <c r="AB98" s="4382"/>
      <c r="AC98" s="4383"/>
      <c r="AD98" s="4383"/>
      <c r="AE98" s="4384"/>
      <c r="AF98" s="4388"/>
      <c r="AG98" s="1613"/>
      <c r="AH98" s="1834" t="str">
        <f t="shared" si="142"/>
        <v/>
      </c>
      <c r="AI98" s="1834" t="str">
        <f t="shared" si="143"/>
        <v/>
      </c>
      <c r="AL98" s="4376"/>
      <c r="AM98" s="4290"/>
      <c r="AN98" s="4286"/>
      <c r="AO98" s="4286"/>
      <c r="AP98" s="4286"/>
      <c r="AQ98" s="4286"/>
      <c r="AR98" s="4286"/>
      <c r="AS98" s="4386"/>
      <c r="AT98" s="4382"/>
      <c r="AU98" s="4383"/>
      <c r="AV98" s="4383"/>
      <c r="AW98" s="4384"/>
      <c r="AX98" s="4388"/>
      <c r="AY98" s="1613"/>
      <c r="AZ98" s="1821" t="str">
        <f t="shared" si="144"/>
        <v/>
      </c>
      <c r="BA98" s="1821" t="str">
        <f t="shared" si="145"/>
        <v/>
      </c>
      <c r="BC98" s="4376"/>
      <c r="BD98" s="4290"/>
      <c r="BE98" s="4286"/>
      <c r="BF98" s="4286"/>
      <c r="BG98" s="4286"/>
      <c r="BH98" s="4286"/>
      <c r="BI98" s="4286"/>
      <c r="BJ98" s="4386"/>
      <c r="BK98" s="4382"/>
      <c r="BL98" s="4383"/>
      <c r="BM98" s="4383"/>
      <c r="BN98" s="4384"/>
      <c r="BO98" s="4388"/>
      <c r="BP98" s="1613"/>
      <c r="BQ98" s="1821" t="str">
        <f t="shared" si="146"/>
        <v/>
      </c>
      <c r="BR98" s="1821" t="str">
        <f t="shared" si="147"/>
        <v/>
      </c>
      <c r="BU98" s="4376"/>
      <c r="BV98" s="4290"/>
      <c r="BW98" s="4286"/>
      <c r="BX98" s="4286"/>
      <c r="BY98" s="4286"/>
      <c r="BZ98" s="4286"/>
      <c r="CA98" s="4286"/>
      <c r="CB98" s="4386"/>
      <c r="CC98" s="4382"/>
      <c r="CD98" s="4383"/>
      <c r="CE98" s="4383"/>
      <c r="CF98" s="4384"/>
      <c r="CG98" s="4388"/>
      <c r="CH98" s="1613"/>
      <c r="CI98" s="1821" t="str">
        <f t="shared" si="148"/>
        <v/>
      </c>
      <c r="CJ98" s="1821" t="str">
        <f t="shared" si="149"/>
        <v/>
      </c>
      <c r="CK98" s="1613"/>
      <c r="CL98" s="4376"/>
      <c r="CM98" s="4290"/>
      <c r="CN98" s="4286"/>
      <c r="CO98" s="4286"/>
      <c r="CP98" s="4286"/>
      <c r="CQ98" s="4286"/>
      <c r="CR98" s="4286"/>
      <c r="CS98" s="4386"/>
      <c r="CT98" s="4382"/>
      <c r="CU98" s="4383"/>
      <c r="CV98" s="4383"/>
      <c r="CW98" s="4384"/>
      <c r="CX98" s="4388"/>
      <c r="CZ98" s="1818" t="str">
        <f t="shared" si="150"/>
        <v/>
      </c>
      <c r="DA98" s="1818" t="str">
        <f t="shared" si="151"/>
        <v/>
      </c>
    </row>
    <row r="99" spans="1:105" ht="14.25" customHeight="1">
      <c r="A99" s="1613"/>
      <c r="B99" s="1613"/>
      <c r="C99" s="1828" t="s">
        <v>2333</v>
      </c>
      <c r="D99" s="1643"/>
      <c r="E99" s="1644"/>
      <c r="F99" s="1644"/>
      <c r="G99" s="1644"/>
      <c r="H99" s="1644"/>
      <c r="I99" s="1644"/>
      <c r="J99" s="1829"/>
      <c r="K99" s="1830">
        <f>IF(C99="","",COUNT($D$95:$J$95)-L99)</f>
        <v>7</v>
      </c>
      <c r="L99" s="1831">
        <f>IF(C99="","",Q99+R99)</f>
        <v>0</v>
      </c>
      <c r="M99" s="1832">
        <f>IF(C99="","",COUNTIF(D99:J99,"休"))</f>
        <v>0</v>
      </c>
      <c r="N99" s="1833">
        <f>IF(K99&lt;1,"対象外",IF(C99="","",IFERROR(ROUND(M99/K99,3),"")))</f>
        <v>0</v>
      </c>
      <c r="O99" s="4388"/>
      <c r="P99" s="1617"/>
      <c r="Q99" s="1617">
        <f t="shared" si="139"/>
        <v>0</v>
      </c>
      <c r="R99" s="1617">
        <f t="shared" si="140"/>
        <v>0</v>
      </c>
      <c r="S99" s="1613"/>
      <c r="T99" s="1828" t="s">
        <v>2333</v>
      </c>
      <c r="U99" s="1643"/>
      <c r="V99" s="1644"/>
      <c r="W99" s="1644"/>
      <c r="X99" s="1644"/>
      <c r="Y99" s="1644"/>
      <c r="Z99" s="1644"/>
      <c r="AA99" s="1829"/>
      <c r="AB99" s="1830">
        <f>IF(T99="","",COUNT($U$95:$AA$95)-AC99)</f>
        <v>7</v>
      </c>
      <c r="AC99" s="1831">
        <f>IF(T99="","",AH99+AI99)</f>
        <v>0</v>
      </c>
      <c r="AD99" s="1832">
        <f>IF(T99="","",COUNTIF(U99:AA99,"休"))</f>
        <v>0</v>
      </c>
      <c r="AE99" s="1833">
        <f>IF(AB99&lt;1,"対象外",IF(T99="","",IFERROR(ROUND(AD99/AB99,3),"")))</f>
        <v>0</v>
      </c>
      <c r="AF99" s="4388"/>
      <c r="AG99" s="1657"/>
      <c r="AH99" s="1834">
        <f t="shared" si="142"/>
        <v>0</v>
      </c>
      <c r="AI99" s="1834">
        <f t="shared" si="143"/>
        <v>0</v>
      </c>
      <c r="AL99" s="1828" t="s">
        <v>2333</v>
      </c>
      <c r="AM99" s="1643"/>
      <c r="AN99" s="1644"/>
      <c r="AO99" s="1644"/>
      <c r="AP99" s="1644"/>
      <c r="AQ99" s="1644"/>
      <c r="AR99" s="1644"/>
      <c r="AS99" s="1829"/>
      <c r="AT99" s="1830">
        <f>IF(AL99="","",COUNT($AM$95:$AS$95)-AU99)</f>
        <v>7</v>
      </c>
      <c r="AU99" s="1831">
        <f>IF(AL99="","",AZ99+BA99)</f>
        <v>0</v>
      </c>
      <c r="AV99" s="1832">
        <f>IF(AL99="","",COUNTIF(AM99:AS99,"休"))</f>
        <v>0</v>
      </c>
      <c r="AW99" s="1833">
        <f>IF(AT99&lt;7,"対象外",IF(AL99="","",IFERROR(ROUND(AV99/AT99,3),"")))</f>
        <v>0</v>
      </c>
      <c r="AX99" s="4388"/>
      <c r="AY99" s="1657"/>
      <c r="AZ99" s="1821">
        <f t="shared" si="144"/>
        <v>0</v>
      </c>
      <c r="BA99" s="1821">
        <f t="shared" si="145"/>
        <v>0</v>
      </c>
      <c r="BC99" s="1828" t="s">
        <v>2333</v>
      </c>
      <c r="BD99" s="1643"/>
      <c r="BE99" s="1644"/>
      <c r="BF99" s="1644"/>
      <c r="BG99" s="1644"/>
      <c r="BH99" s="1644"/>
      <c r="BI99" s="1644"/>
      <c r="BJ99" s="1829"/>
      <c r="BK99" s="1830">
        <f>IF(BC99="","",COUNT($BD$95:$BJ$95)-BL99)</f>
        <v>7</v>
      </c>
      <c r="BL99" s="1831">
        <f>IF(BC99="","",BQ99+BR99)</f>
        <v>0</v>
      </c>
      <c r="BM99" s="1832">
        <f>IF(BC99="","",COUNTIF(BD99:BJ99,"休"))</f>
        <v>0</v>
      </c>
      <c r="BN99" s="1833">
        <f>IF(BK99&lt;7,"対象外",IF(BC99="","",IFERROR(ROUND(BM99/BK99,3),"")))</f>
        <v>0</v>
      </c>
      <c r="BO99" s="4388"/>
      <c r="BP99" s="1657"/>
      <c r="BQ99" s="1821">
        <f t="shared" si="146"/>
        <v>0</v>
      </c>
      <c r="BR99" s="1821">
        <f t="shared" si="147"/>
        <v>0</v>
      </c>
      <c r="BU99" s="1828" t="s">
        <v>2333</v>
      </c>
      <c r="BV99" s="1643"/>
      <c r="BW99" s="1644"/>
      <c r="BX99" s="1644"/>
      <c r="BY99" s="1644"/>
      <c r="BZ99" s="1644"/>
      <c r="CA99" s="1644"/>
      <c r="CB99" s="1829"/>
      <c r="CC99" s="1830">
        <f>IF(BU99="","",COUNT($BV$95:$CB$95)-CD99)</f>
        <v>0</v>
      </c>
      <c r="CD99" s="1831">
        <f>IF(BU99="","",CI99+CJ99)</f>
        <v>0</v>
      </c>
      <c r="CE99" s="1832">
        <f>IF(BU99="","",COUNTIF(BV99:CB99,"休"))</f>
        <v>0</v>
      </c>
      <c r="CF99" s="1833" t="str">
        <f>IF(CC99&lt;7,"対象外",IF(BU99="","",IFERROR(ROUND(CE99/CC99,3),"")))</f>
        <v>対象外</v>
      </c>
      <c r="CG99" s="4388"/>
      <c r="CH99" s="1657"/>
      <c r="CI99" s="1821">
        <f t="shared" si="148"/>
        <v>0</v>
      </c>
      <c r="CJ99" s="1821">
        <f t="shared" si="149"/>
        <v>0</v>
      </c>
      <c r="CK99" s="1657"/>
      <c r="CL99" s="1828" t="s">
        <v>2333</v>
      </c>
      <c r="CM99" s="1643"/>
      <c r="CN99" s="1644"/>
      <c r="CO99" s="1644"/>
      <c r="CP99" s="1644"/>
      <c r="CQ99" s="1644"/>
      <c r="CR99" s="1644"/>
      <c r="CS99" s="1829"/>
      <c r="CT99" s="1830">
        <f>IF(CL99="","",COUNT($CM$95:$CS$95)-CU99)</f>
        <v>0</v>
      </c>
      <c r="CU99" s="1831">
        <f>IF(CL99="","",CZ99+DA99)</f>
        <v>0</v>
      </c>
      <c r="CV99" s="1832">
        <f>IF(CL99="","",COUNTIF(CM99:CS99,"休"))</f>
        <v>0</v>
      </c>
      <c r="CW99" s="1833" t="str">
        <f>IF(CT99&lt;7,"対象外",IF(CL99="","",IFERROR(ROUND(CV99/CT99,3),"")))</f>
        <v>対象外</v>
      </c>
      <c r="CX99" s="4388"/>
      <c r="CY99" s="1657"/>
      <c r="CZ99" s="1818">
        <f t="shared" si="150"/>
        <v>0</v>
      </c>
      <c r="DA99" s="1818">
        <f t="shared" si="151"/>
        <v>0</v>
      </c>
    </row>
    <row r="100" spans="1:105" ht="14.25" customHeight="1">
      <c r="A100" s="1613"/>
      <c r="B100" s="1613"/>
      <c r="C100" s="1828" t="s">
        <v>2335</v>
      </c>
      <c r="D100" s="1643"/>
      <c r="E100" s="1644"/>
      <c r="F100" s="1644"/>
      <c r="G100" s="1644"/>
      <c r="H100" s="1644"/>
      <c r="I100" s="1644"/>
      <c r="J100" s="1829"/>
      <c r="K100" s="1830">
        <f t="shared" ref="K100:K102" si="183">IF(C100="","",COUNT($D$95:$J$95)-L100)</f>
        <v>7</v>
      </c>
      <c r="L100" s="1831">
        <f t="shared" ref="L100:L102" si="184">IF(C100="","",Q100+R100)</f>
        <v>0</v>
      </c>
      <c r="M100" s="1832">
        <f t="shared" ref="M100:M102" si="185">IF(C100="","",COUNTIF(D100:J100,"休"))</f>
        <v>0</v>
      </c>
      <c r="N100" s="1833">
        <f t="shared" ref="N100:N102" si="186">IF(K100&lt;1,"対象外",IF(C100="","",IFERROR(ROUND(M100/K100,3),"")))</f>
        <v>0</v>
      </c>
      <c r="O100" s="4388"/>
      <c r="P100" s="1617"/>
      <c r="Q100" s="1617">
        <f t="shared" si="139"/>
        <v>0</v>
      </c>
      <c r="R100" s="1617">
        <f t="shared" si="140"/>
        <v>0</v>
      </c>
      <c r="S100" s="1613"/>
      <c r="T100" s="1828" t="s">
        <v>2335</v>
      </c>
      <c r="U100" s="1643"/>
      <c r="V100" s="1644"/>
      <c r="W100" s="1644"/>
      <c r="X100" s="1644"/>
      <c r="Y100" s="1644"/>
      <c r="Z100" s="1644"/>
      <c r="AA100" s="1829"/>
      <c r="AB100" s="1830">
        <f>IF(T100="","",COUNT($U$95:$AA$95)-AC100)</f>
        <v>7</v>
      </c>
      <c r="AC100" s="1831">
        <f>IF(T100="","",AH100+AI100)</f>
        <v>0</v>
      </c>
      <c r="AD100" s="1832">
        <f t="shared" ref="AD100:AD102" si="187">IF(T100="","",COUNTIF(U100:AA100,"休"))</f>
        <v>0</v>
      </c>
      <c r="AE100" s="1833">
        <f>IF(AB100&lt;1,"対象外",IF(T100="","",IFERROR(ROUND(AD100/AB100,3),"")))</f>
        <v>0</v>
      </c>
      <c r="AF100" s="4388"/>
      <c r="AG100" s="1613"/>
      <c r="AH100" s="1834">
        <f t="shared" si="142"/>
        <v>0</v>
      </c>
      <c r="AI100" s="1834">
        <f t="shared" si="143"/>
        <v>0</v>
      </c>
      <c r="AL100" s="1828" t="s">
        <v>2335</v>
      </c>
      <c r="AM100" s="1643"/>
      <c r="AN100" s="1644"/>
      <c r="AO100" s="1644"/>
      <c r="AP100" s="1644"/>
      <c r="AQ100" s="1644"/>
      <c r="AR100" s="1644"/>
      <c r="AS100" s="1829"/>
      <c r="AT100" s="1830">
        <f>IF(AL100="","",COUNT($AM$95:$AS$95)-AU100)</f>
        <v>7</v>
      </c>
      <c r="AU100" s="1831">
        <f>IF(AL100="","",AZ100+BA100)</f>
        <v>0</v>
      </c>
      <c r="AV100" s="1832">
        <f t="shared" ref="AV100:AV102" si="188">IF(AL100="","",COUNTIF(AM100:AS100,"休"))</f>
        <v>0</v>
      </c>
      <c r="AW100" s="1833">
        <f>IF(AT100&lt;7,"対象外",IF(AL100="","",IFERROR(ROUND(AV100/AT100,3),"")))</f>
        <v>0</v>
      </c>
      <c r="AX100" s="4388"/>
      <c r="AY100" s="1613"/>
      <c r="AZ100" s="1821">
        <f t="shared" si="144"/>
        <v>0</v>
      </c>
      <c r="BA100" s="1821">
        <f t="shared" si="145"/>
        <v>0</v>
      </c>
      <c r="BC100" s="1828" t="s">
        <v>2335</v>
      </c>
      <c r="BD100" s="1643"/>
      <c r="BE100" s="1644"/>
      <c r="BF100" s="1644"/>
      <c r="BG100" s="1644"/>
      <c r="BH100" s="1644"/>
      <c r="BI100" s="1644"/>
      <c r="BJ100" s="1829"/>
      <c r="BK100" s="1830">
        <f>IF(BC100="","",COUNT($BD$95:$BJ$95)-BL100)</f>
        <v>7</v>
      </c>
      <c r="BL100" s="1831">
        <f>IF(BC100="","",BQ100+BR100)</f>
        <v>0</v>
      </c>
      <c r="BM100" s="1832">
        <f t="shared" ref="BM100:BM102" si="189">IF(BC100="","",COUNTIF(BD100:BJ100,"休"))</f>
        <v>0</v>
      </c>
      <c r="BN100" s="1833">
        <f>IF(BK100&lt;7,"対象外",IF(BC100="","",IFERROR(ROUND(BM100/BK100,3),"")))</f>
        <v>0</v>
      </c>
      <c r="BO100" s="4388"/>
      <c r="BP100" s="1613"/>
      <c r="BQ100" s="1821">
        <f t="shared" si="146"/>
        <v>0</v>
      </c>
      <c r="BR100" s="1821">
        <f t="shared" si="147"/>
        <v>0</v>
      </c>
      <c r="BU100" s="1828" t="s">
        <v>2335</v>
      </c>
      <c r="BV100" s="1643"/>
      <c r="BW100" s="1644"/>
      <c r="BX100" s="1644"/>
      <c r="BY100" s="1644"/>
      <c r="BZ100" s="1644"/>
      <c r="CA100" s="1644"/>
      <c r="CB100" s="1829"/>
      <c r="CC100" s="1830">
        <f>IF(BU100="","",COUNT($BV$95:$CB$95)-CD100)</f>
        <v>0</v>
      </c>
      <c r="CD100" s="1831">
        <f>IF(BU100="","",CI100+CJ100)</f>
        <v>0</v>
      </c>
      <c r="CE100" s="1832">
        <f t="shared" ref="CE100:CE101" si="190">IF(BU100="","",COUNTIF(BV100:CB100,"休"))</f>
        <v>0</v>
      </c>
      <c r="CF100" s="1833" t="str">
        <f>IF(CC100&lt;7,"対象外",IF(BU100="","",IFERROR(ROUND(CE100/CC100,3),"")))</f>
        <v>対象外</v>
      </c>
      <c r="CG100" s="4388"/>
      <c r="CH100" s="1613"/>
      <c r="CI100" s="1821">
        <f t="shared" si="148"/>
        <v>0</v>
      </c>
      <c r="CJ100" s="1821">
        <f t="shared" si="149"/>
        <v>0</v>
      </c>
      <c r="CK100" s="1613"/>
      <c r="CL100" s="1828" t="s">
        <v>2335</v>
      </c>
      <c r="CM100" s="1643"/>
      <c r="CN100" s="1644"/>
      <c r="CO100" s="1644"/>
      <c r="CP100" s="1644"/>
      <c r="CQ100" s="1644"/>
      <c r="CR100" s="1644"/>
      <c r="CS100" s="1829"/>
      <c r="CT100" s="1830">
        <f>IF(CL100="","",COUNT($CM$95:$CS$95)-CU100)</f>
        <v>0</v>
      </c>
      <c r="CU100" s="1831">
        <f>IF(CL100="","",CZ100+DA100)</f>
        <v>0</v>
      </c>
      <c r="CV100" s="1832">
        <f t="shared" ref="CV100:CV102" si="191">IF(CL100="","",COUNTIF(CM100:CS100,"休"))</f>
        <v>0</v>
      </c>
      <c r="CW100" s="1833" t="str">
        <f>IF(CT100&lt;7,"対象外",IF(CL100="","",IFERROR(ROUND(CV100/CT100,3),"")))</f>
        <v>対象外</v>
      </c>
      <c r="CX100" s="4388"/>
      <c r="CZ100" s="1818">
        <f t="shared" si="150"/>
        <v>0</v>
      </c>
      <c r="DA100" s="1818">
        <f t="shared" si="151"/>
        <v>0</v>
      </c>
    </row>
    <row r="101" spans="1:105" ht="14.25" customHeight="1">
      <c r="A101" s="1613"/>
      <c r="B101" s="1613"/>
      <c r="C101" s="1828" t="s">
        <v>2334</v>
      </c>
      <c r="D101" s="1643"/>
      <c r="E101" s="1644"/>
      <c r="F101" s="1644"/>
      <c r="G101" s="1644"/>
      <c r="H101" s="1644"/>
      <c r="I101" s="1644"/>
      <c r="J101" s="1829"/>
      <c r="K101" s="1830">
        <f t="shared" si="183"/>
        <v>7</v>
      </c>
      <c r="L101" s="1831">
        <f t="shared" si="184"/>
        <v>0</v>
      </c>
      <c r="M101" s="1832">
        <f t="shared" si="185"/>
        <v>0</v>
      </c>
      <c r="N101" s="1833">
        <f t="shared" si="186"/>
        <v>0</v>
      </c>
      <c r="O101" s="4388"/>
      <c r="P101" s="1617"/>
      <c r="Q101" s="1617">
        <f t="shared" si="139"/>
        <v>0</v>
      </c>
      <c r="R101" s="1617">
        <f t="shared" si="140"/>
        <v>0</v>
      </c>
      <c r="S101" s="1613"/>
      <c r="T101" s="1828" t="s">
        <v>2334</v>
      </c>
      <c r="U101" s="1643"/>
      <c r="V101" s="1644"/>
      <c r="W101" s="1644"/>
      <c r="X101" s="1644"/>
      <c r="Y101" s="1644"/>
      <c r="Z101" s="1644"/>
      <c r="AA101" s="1829"/>
      <c r="AB101" s="1830">
        <f>IF(T101="","",COUNT($U$95:$AA$95)-AC101)</f>
        <v>7</v>
      </c>
      <c r="AC101" s="1831">
        <f>IF(T101="","",AH101+AI101)</f>
        <v>0</v>
      </c>
      <c r="AD101" s="1832">
        <f t="shared" si="187"/>
        <v>0</v>
      </c>
      <c r="AE101" s="1833">
        <f>IF(AB101&lt;1,"対象外",IF(T101="","",IFERROR(ROUND(AD101/AB101,3),"")))</f>
        <v>0</v>
      </c>
      <c r="AF101" s="4388"/>
      <c r="AG101" s="1657"/>
      <c r="AH101" s="1834">
        <f t="shared" si="142"/>
        <v>0</v>
      </c>
      <c r="AI101" s="1834">
        <f t="shared" si="143"/>
        <v>0</v>
      </c>
      <c r="AL101" s="1828" t="s">
        <v>2334</v>
      </c>
      <c r="AM101" s="1643"/>
      <c r="AN101" s="1644"/>
      <c r="AO101" s="1644"/>
      <c r="AP101" s="1644"/>
      <c r="AQ101" s="1644"/>
      <c r="AR101" s="1644"/>
      <c r="AS101" s="1829"/>
      <c r="AT101" s="1830">
        <f>IF(AL101="","",COUNT($AM$95:$AS$95)-AU101)</f>
        <v>7</v>
      </c>
      <c r="AU101" s="1831">
        <f>IF(AL101="","",AZ101+BA101)</f>
        <v>0</v>
      </c>
      <c r="AV101" s="1832">
        <f t="shared" si="188"/>
        <v>0</v>
      </c>
      <c r="AW101" s="1833">
        <f>IF(AT101&lt;7,"対象外",IF(AL101="","",IFERROR(ROUND(AV101/AT101,3),"")))</f>
        <v>0</v>
      </c>
      <c r="AX101" s="4388"/>
      <c r="AY101" s="1657"/>
      <c r="AZ101" s="1821">
        <f t="shared" si="144"/>
        <v>0</v>
      </c>
      <c r="BA101" s="1821">
        <f t="shared" si="145"/>
        <v>0</v>
      </c>
      <c r="BC101" s="1828" t="s">
        <v>2334</v>
      </c>
      <c r="BD101" s="1643"/>
      <c r="BE101" s="1644"/>
      <c r="BF101" s="1644"/>
      <c r="BG101" s="1644"/>
      <c r="BH101" s="1644"/>
      <c r="BI101" s="1644"/>
      <c r="BJ101" s="1829"/>
      <c r="BK101" s="1830">
        <f>IF(BC101="","",COUNT($BD$95:$BJ$95)-BL101)</f>
        <v>7</v>
      </c>
      <c r="BL101" s="1831">
        <f>IF(BC101="","",BQ101+BR101)</f>
        <v>0</v>
      </c>
      <c r="BM101" s="1832">
        <f t="shared" si="189"/>
        <v>0</v>
      </c>
      <c r="BN101" s="1833">
        <f>IF(BK101&lt;7,"対象外",IF(BC101="","",IFERROR(ROUND(BM101/BK101,3),"")))</f>
        <v>0</v>
      </c>
      <c r="BO101" s="4388"/>
      <c r="BP101" s="1657"/>
      <c r="BQ101" s="1821">
        <f t="shared" si="146"/>
        <v>0</v>
      </c>
      <c r="BR101" s="1821">
        <f t="shared" si="147"/>
        <v>0</v>
      </c>
      <c r="BU101" s="1828" t="s">
        <v>2334</v>
      </c>
      <c r="BV101" s="1643"/>
      <c r="BW101" s="1644"/>
      <c r="BX101" s="1644"/>
      <c r="BY101" s="1644"/>
      <c r="BZ101" s="1644"/>
      <c r="CA101" s="1644"/>
      <c r="CB101" s="1829"/>
      <c r="CC101" s="1830">
        <f>IF(BU101="","",COUNT($BV$95:$CB$95)-CD101)</f>
        <v>0</v>
      </c>
      <c r="CD101" s="1831">
        <f>IF(BU101="","",CI101+CJ101)</f>
        <v>0</v>
      </c>
      <c r="CE101" s="1832">
        <f t="shared" si="190"/>
        <v>0</v>
      </c>
      <c r="CF101" s="1833" t="str">
        <f>IF(CC101&lt;7,"対象外",IF(BU101="","",IFERROR(ROUND(CE101/CC101,3),"")))</f>
        <v>対象外</v>
      </c>
      <c r="CG101" s="4388"/>
      <c r="CH101" s="1657"/>
      <c r="CI101" s="1821">
        <f t="shared" si="148"/>
        <v>0</v>
      </c>
      <c r="CJ101" s="1821">
        <f t="shared" si="149"/>
        <v>0</v>
      </c>
      <c r="CK101" s="1657"/>
      <c r="CL101" s="1828" t="s">
        <v>2334</v>
      </c>
      <c r="CM101" s="1643"/>
      <c r="CN101" s="1644"/>
      <c r="CO101" s="1644"/>
      <c r="CP101" s="1644"/>
      <c r="CQ101" s="1644"/>
      <c r="CR101" s="1644"/>
      <c r="CS101" s="1829"/>
      <c r="CT101" s="1830">
        <f>IF(CL101="","",COUNT($CM$95:$CS$95)-CU101)</f>
        <v>0</v>
      </c>
      <c r="CU101" s="1831">
        <f>IF(CL101="","",CZ101+DA101)</f>
        <v>0</v>
      </c>
      <c r="CV101" s="1832">
        <f t="shared" si="191"/>
        <v>0</v>
      </c>
      <c r="CW101" s="1833" t="str">
        <f>IF(CT101&lt;7,"対象外",IF(CL101="","",IFERROR(ROUND(CV101/CT101,3),"")))</f>
        <v>対象外</v>
      </c>
      <c r="CX101" s="4388"/>
      <c r="CY101" s="1657"/>
      <c r="CZ101" s="1818">
        <f t="shared" si="150"/>
        <v>0</v>
      </c>
      <c r="DA101" s="1818">
        <f t="shared" si="151"/>
        <v>0</v>
      </c>
    </row>
    <row r="102" spans="1:105" ht="14.25" customHeight="1">
      <c r="A102" s="1613"/>
      <c r="B102" s="1613"/>
      <c r="C102" s="1835" t="s">
        <v>2395</v>
      </c>
      <c r="D102" s="1647"/>
      <c r="E102" s="1648"/>
      <c r="F102" s="1648"/>
      <c r="G102" s="1648"/>
      <c r="H102" s="1648"/>
      <c r="I102" s="1648"/>
      <c r="J102" s="1836"/>
      <c r="K102" s="1830">
        <f t="shared" si="183"/>
        <v>7</v>
      </c>
      <c r="L102" s="1837">
        <f t="shared" si="184"/>
        <v>0</v>
      </c>
      <c r="M102" s="1838">
        <f t="shared" si="185"/>
        <v>0</v>
      </c>
      <c r="N102" s="1833">
        <f t="shared" si="186"/>
        <v>0</v>
      </c>
      <c r="O102" s="4388"/>
      <c r="P102" s="1617"/>
      <c r="Q102" s="1617">
        <f t="shared" si="139"/>
        <v>0</v>
      </c>
      <c r="R102" s="1617">
        <f t="shared" si="140"/>
        <v>0</v>
      </c>
      <c r="S102" s="1613"/>
      <c r="T102" s="1835" t="s">
        <v>2395</v>
      </c>
      <c r="U102" s="1647"/>
      <c r="V102" s="1648"/>
      <c r="W102" s="1648"/>
      <c r="X102" s="1648"/>
      <c r="Y102" s="1648"/>
      <c r="Z102" s="1648"/>
      <c r="AA102" s="1836"/>
      <c r="AB102" s="1647">
        <f>IF(T102="","",COUNT($U$95:$AA$95)-AC102)</f>
        <v>7</v>
      </c>
      <c r="AC102" s="1837">
        <f>IF(T102="","",AH102+AI102)</f>
        <v>0</v>
      </c>
      <c r="AD102" s="1838">
        <f t="shared" si="187"/>
        <v>0</v>
      </c>
      <c r="AE102" s="1839">
        <f>IF(AB102&lt;1,"対象外",IF(T102="","",IFERROR(ROUND(AD102/AB102,3),"")))</f>
        <v>0</v>
      </c>
      <c r="AF102" s="4388"/>
      <c r="AG102" s="1613"/>
      <c r="AH102" s="1834">
        <f t="shared" si="142"/>
        <v>0</v>
      </c>
      <c r="AI102" s="1834">
        <f t="shared" si="143"/>
        <v>0</v>
      </c>
      <c r="AL102" s="1835" t="s">
        <v>2395</v>
      </c>
      <c r="AM102" s="1647"/>
      <c r="AN102" s="1648"/>
      <c r="AO102" s="1648"/>
      <c r="AP102" s="1648"/>
      <c r="AQ102" s="1648"/>
      <c r="AR102" s="1648"/>
      <c r="AS102" s="1836"/>
      <c r="AT102" s="1647">
        <f>IF(AL102="","",COUNT($AM$95:$AS$95)-AU102)</f>
        <v>7</v>
      </c>
      <c r="AU102" s="1837">
        <f>IF(AL102="","",AZ102+BA102)</f>
        <v>0</v>
      </c>
      <c r="AV102" s="1838">
        <f t="shared" si="188"/>
        <v>0</v>
      </c>
      <c r="AW102" s="1839">
        <f>IF(AT102&lt;7,"対象外",IF(AL102="","",IFERROR(ROUND(AV102/AT102,3),"")))</f>
        <v>0</v>
      </c>
      <c r="AX102" s="4388"/>
      <c r="AY102" s="1613"/>
      <c r="AZ102" s="1821">
        <f t="shared" si="144"/>
        <v>0</v>
      </c>
      <c r="BA102" s="1821">
        <f t="shared" si="145"/>
        <v>0</v>
      </c>
      <c r="BC102" s="1835" t="s">
        <v>2395</v>
      </c>
      <c r="BD102" s="1647"/>
      <c r="BE102" s="1648"/>
      <c r="BF102" s="1648"/>
      <c r="BG102" s="1648"/>
      <c r="BH102" s="1648"/>
      <c r="BI102" s="1648"/>
      <c r="BJ102" s="1836"/>
      <c r="BK102" s="1647">
        <f>IF(BC102="","",COUNT($BD$95:$BJ$95)-BL102)</f>
        <v>7</v>
      </c>
      <c r="BL102" s="1837">
        <f>IF(BC102="","",BQ102+BR102)</f>
        <v>0</v>
      </c>
      <c r="BM102" s="1838">
        <f t="shared" si="189"/>
        <v>0</v>
      </c>
      <c r="BN102" s="1839">
        <f>IF(BK102&lt;7,"対象外",IF(BC102="","",IFERROR(ROUND(BM102/BK102,3),"")))</f>
        <v>0</v>
      </c>
      <c r="BO102" s="4388"/>
      <c r="BP102" s="1613"/>
      <c r="BQ102" s="1821">
        <f t="shared" si="146"/>
        <v>0</v>
      </c>
      <c r="BR102" s="1821">
        <f t="shared" si="147"/>
        <v>0</v>
      </c>
      <c r="BU102" s="1835" t="s">
        <v>2395</v>
      </c>
      <c r="BV102" s="1647"/>
      <c r="BW102" s="1648"/>
      <c r="BX102" s="1648"/>
      <c r="BY102" s="1648"/>
      <c r="BZ102" s="1648"/>
      <c r="CA102" s="1648"/>
      <c r="CB102" s="1836"/>
      <c r="CC102" s="1647">
        <f>IF(BU102="","",COUNT($BV$95:$CB$95)-CD102)</f>
        <v>0</v>
      </c>
      <c r="CD102" s="1837">
        <f>IF(BU102="","",CI102+CJ102)</f>
        <v>0</v>
      </c>
      <c r="CE102" s="1838">
        <f>IF(BU102="","",COUNTIF(BV102:CB102,"休"))</f>
        <v>0</v>
      </c>
      <c r="CF102" s="1839" t="str">
        <f>IF(CC102&lt;7,"対象外",IF(BU102="","",IFERROR(ROUND(CE102/CC102,3),"")))</f>
        <v>対象外</v>
      </c>
      <c r="CG102" s="4388"/>
      <c r="CH102" s="1613"/>
      <c r="CI102" s="1821">
        <f t="shared" si="148"/>
        <v>0</v>
      </c>
      <c r="CJ102" s="1821">
        <f t="shared" si="149"/>
        <v>0</v>
      </c>
      <c r="CK102" s="1613"/>
      <c r="CL102" s="1835" t="s">
        <v>2395</v>
      </c>
      <c r="CM102" s="1647"/>
      <c r="CN102" s="1648"/>
      <c r="CO102" s="1648"/>
      <c r="CP102" s="1648"/>
      <c r="CQ102" s="1648"/>
      <c r="CR102" s="1648"/>
      <c r="CS102" s="1836"/>
      <c r="CT102" s="1647">
        <f>IF(CL102="","",COUNT($CM$95:$CS$95)-CU102)</f>
        <v>0</v>
      </c>
      <c r="CU102" s="1837">
        <f>IF(CL102="","",CZ102+DA102)</f>
        <v>0</v>
      </c>
      <c r="CV102" s="1838">
        <f t="shared" si="191"/>
        <v>0</v>
      </c>
      <c r="CW102" s="1839" t="str">
        <f>IF(CT102&lt;7,"対象外",IF(CL102="","",IFERROR(ROUND(CV102/CT102,3),"")))</f>
        <v>対象外</v>
      </c>
      <c r="CX102" s="4388"/>
      <c r="CZ102" s="1818">
        <f t="shared" si="150"/>
        <v>0</v>
      </c>
      <c r="DA102" s="1818">
        <f t="shared" si="151"/>
        <v>0</v>
      </c>
    </row>
    <row r="103" spans="1:105" ht="14.25" customHeight="1">
      <c r="A103" s="1613"/>
      <c r="B103" s="1613"/>
      <c r="C103" s="4375" t="s">
        <v>2302</v>
      </c>
      <c r="D103" s="4377"/>
      <c r="E103" s="4378"/>
      <c r="F103" s="4378"/>
      <c r="G103" s="4378"/>
      <c r="H103" s="4378"/>
      <c r="I103" s="4378"/>
      <c r="J103" s="4385"/>
      <c r="K103" s="4379"/>
      <c r="L103" s="4380"/>
      <c r="M103" s="4380"/>
      <c r="N103" s="4381"/>
      <c r="O103" s="4388"/>
      <c r="P103" s="1617"/>
      <c r="Q103" s="1617">
        <f t="shared" si="139"/>
        <v>0</v>
      </c>
      <c r="R103" s="1617">
        <f t="shared" si="140"/>
        <v>0</v>
      </c>
      <c r="S103" s="1613"/>
      <c r="T103" s="4375" t="s">
        <v>2302</v>
      </c>
      <c r="U103" s="4377"/>
      <c r="V103" s="4378"/>
      <c r="W103" s="4378"/>
      <c r="X103" s="4378"/>
      <c r="Y103" s="4378"/>
      <c r="Z103" s="4378"/>
      <c r="AA103" s="4385"/>
      <c r="AB103" s="4379"/>
      <c r="AC103" s="4380"/>
      <c r="AD103" s="4380"/>
      <c r="AE103" s="4381"/>
      <c r="AF103" s="4388"/>
      <c r="AG103" s="1613"/>
      <c r="AH103" s="1834">
        <f t="shared" si="142"/>
        <v>0</v>
      </c>
      <c r="AI103" s="1834">
        <f t="shared" si="143"/>
        <v>0</v>
      </c>
      <c r="AL103" s="4375" t="s">
        <v>2302</v>
      </c>
      <c r="AM103" s="4377"/>
      <c r="AN103" s="4378"/>
      <c r="AO103" s="4378"/>
      <c r="AP103" s="4378"/>
      <c r="AQ103" s="4378"/>
      <c r="AR103" s="4378"/>
      <c r="AS103" s="4385"/>
      <c r="AT103" s="4379"/>
      <c r="AU103" s="4380"/>
      <c r="AV103" s="4380"/>
      <c r="AW103" s="4381"/>
      <c r="AX103" s="4388"/>
      <c r="AY103" s="1613"/>
      <c r="AZ103" s="1821">
        <f t="shared" si="144"/>
        <v>0</v>
      </c>
      <c r="BA103" s="1821">
        <f t="shared" si="145"/>
        <v>0</v>
      </c>
      <c r="BC103" s="4375" t="s">
        <v>2302</v>
      </c>
      <c r="BD103" s="4377"/>
      <c r="BE103" s="4378"/>
      <c r="BF103" s="4378"/>
      <c r="BG103" s="4378"/>
      <c r="BH103" s="4378"/>
      <c r="BI103" s="4378"/>
      <c r="BJ103" s="4385"/>
      <c r="BK103" s="4379"/>
      <c r="BL103" s="4380"/>
      <c r="BM103" s="4380"/>
      <c r="BN103" s="4381"/>
      <c r="BO103" s="4388"/>
      <c r="BP103" s="1613"/>
      <c r="BQ103" s="1821">
        <f t="shared" si="146"/>
        <v>0</v>
      </c>
      <c r="BR103" s="1821">
        <f t="shared" si="147"/>
        <v>0</v>
      </c>
      <c r="BU103" s="4375" t="s">
        <v>2302</v>
      </c>
      <c r="BV103" s="4377"/>
      <c r="BW103" s="4378"/>
      <c r="BX103" s="4378"/>
      <c r="BY103" s="4378"/>
      <c r="BZ103" s="4378"/>
      <c r="CA103" s="4378"/>
      <c r="CB103" s="4385"/>
      <c r="CC103" s="4379"/>
      <c r="CD103" s="4380"/>
      <c r="CE103" s="4380"/>
      <c r="CF103" s="4381"/>
      <c r="CG103" s="4388"/>
      <c r="CH103" s="1613"/>
      <c r="CI103" s="1821">
        <f t="shared" si="148"/>
        <v>0</v>
      </c>
      <c r="CJ103" s="1821">
        <f t="shared" si="149"/>
        <v>0</v>
      </c>
      <c r="CK103" s="1613"/>
      <c r="CL103" s="4375" t="s">
        <v>2302</v>
      </c>
      <c r="CM103" s="4377"/>
      <c r="CN103" s="4378"/>
      <c r="CO103" s="4378"/>
      <c r="CP103" s="4378"/>
      <c r="CQ103" s="4378"/>
      <c r="CR103" s="4378"/>
      <c r="CS103" s="4385"/>
      <c r="CT103" s="4379"/>
      <c r="CU103" s="4380"/>
      <c r="CV103" s="4380"/>
      <c r="CW103" s="4381"/>
      <c r="CX103" s="4388"/>
      <c r="CZ103" s="1818">
        <f t="shared" si="150"/>
        <v>0</v>
      </c>
      <c r="DA103" s="1818">
        <f t="shared" si="151"/>
        <v>0</v>
      </c>
    </row>
    <row r="104" spans="1:105" ht="14.25" customHeight="1">
      <c r="A104" s="1613"/>
      <c r="B104" s="1613"/>
      <c r="C104" s="4376"/>
      <c r="D104" s="4290"/>
      <c r="E104" s="4286"/>
      <c r="F104" s="4286"/>
      <c r="G104" s="4286"/>
      <c r="H104" s="4286"/>
      <c r="I104" s="4286"/>
      <c r="J104" s="4386"/>
      <c r="K104" s="4382"/>
      <c r="L104" s="4383"/>
      <c r="M104" s="4383"/>
      <c r="N104" s="4384"/>
      <c r="O104" s="4388"/>
      <c r="P104" s="1617"/>
      <c r="Q104" s="1617" t="str">
        <f t="shared" si="139"/>
        <v/>
      </c>
      <c r="R104" s="1617" t="str">
        <f t="shared" si="140"/>
        <v/>
      </c>
      <c r="S104" s="1613"/>
      <c r="T104" s="4376"/>
      <c r="U104" s="4290"/>
      <c r="V104" s="4286"/>
      <c r="W104" s="4286"/>
      <c r="X104" s="4286"/>
      <c r="Y104" s="4286"/>
      <c r="Z104" s="4286"/>
      <c r="AA104" s="4386"/>
      <c r="AB104" s="4382"/>
      <c r="AC104" s="4383"/>
      <c r="AD104" s="4383"/>
      <c r="AE104" s="4384"/>
      <c r="AF104" s="4388"/>
      <c r="AG104" s="1613"/>
      <c r="AH104" s="1834" t="str">
        <f t="shared" si="142"/>
        <v/>
      </c>
      <c r="AI104" s="1834" t="str">
        <f t="shared" si="143"/>
        <v/>
      </c>
      <c r="AL104" s="4376"/>
      <c r="AM104" s="4290"/>
      <c r="AN104" s="4286"/>
      <c r="AO104" s="4286"/>
      <c r="AP104" s="4286"/>
      <c r="AQ104" s="4286"/>
      <c r="AR104" s="4286"/>
      <c r="AS104" s="4386"/>
      <c r="AT104" s="4382"/>
      <c r="AU104" s="4383"/>
      <c r="AV104" s="4383"/>
      <c r="AW104" s="4384"/>
      <c r="AX104" s="4388"/>
      <c r="AY104" s="1613"/>
      <c r="AZ104" s="1821" t="str">
        <f t="shared" si="144"/>
        <v/>
      </c>
      <c r="BA104" s="1821" t="str">
        <f t="shared" si="145"/>
        <v/>
      </c>
      <c r="BC104" s="4376"/>
      <c r="BD104" s="4290"/>
      <c r="BE104" s="4286"/>
      <c r="BF104" s="4286"/>
      <c r="BG104" s="4286"/>
      <c r="BH104" s="4286"/>
      <c r="BI104" s="4286"/>
      <c r="BJ104" s="4386"/>
      <c r="BK104" s="4382"/>
      <c r="BL104" s="4383"/>
      <c r="BM104" s="4383"/>
      <c r="BN104" s="4384"/>
      <c r="BO104" s="4388"/>
      <c r="BP104" s="1613"/>
      <c r="BQ104" s="1821" t="str">
        <f t="shared" si="146"/>
        <v/>
      </c>
      <c r="BR104" s="1821" t="str">
        <f t="shared" si="147"/>
        <v/>
      </c>
      <c r="BU104" s="4376"/>
      <c r="BV104" s="4290"/>
      <c r="BW104" s="4286"/>
      <c r="BX104" s="4286"/>
      <c r="BY104" s="4286"/>
      <c r="BZ104" s="4286"/>
      <c r="CA104" s="4286"/>
      <c r="CB104" s="4386"/>
      <c r="CC104" s="4382"/>
      <c r="CD104" s="4383"/>
      <c r="CE104" s="4383"/>
      <c r="CF104" s="4384"/>
      <c r="CG104" s="4388"/>
      <c r="CH104" s="1613"/>
      <c r="CI104" s="1821" t="str">
        <f t="shared" si="148"/>
        <v/>
      </c>
      <c r="CJ104" s="1821" t="str">
        <f t="shared" si="149"/>
        <v/>
      </c>
      <c r="CK104" s="1613"/>
      <c r="CL104" s="4376"/>
      <c r="CM104" s="4290"/>
      <c r="CN104" s="4286"/>
      <c r="CO104" s="4286"/>
      <c r="CP104" s="4286"/>
      <c r="CQ104" s="4286"/>
      <c r="CR104" s="4286"/>
      <c r="CS104" s="4386"/>
      <c r="CT104" s="4382"/>
      <c r="CU104" s="4383"/>
      <c r="CV104" s="4383"/>
      <c r="CW104" s="4384"/>
      <c r="CX104" s="4388"/>
      <c r="CZ104" s="1818" t="str">
        <f t="shared" si="150"/>
        <v/>
      </c>
      <c r="DA104" s="1818" t="str">
        <f t="shared" si="151"/>
        <v/>
      </c>
    </row>
    <row r="105" spans="1:105" ht="14.25" customHeight="1">
      <c r="A105" s="1613"/>
      <c r="B105" s="1613"/>
      <c r="C105" s="1840" t="s">
        <v>2333</v>
      </c>
      <c r="D105" s="1830"/>
      <c r="E105" s="1841"/>
      <c r="F105" s="1841"/>
      <c r="G105" s="1841"/>
      <c r="H105" s="1841"/>
      <c r="I105" s="1841"/>
      <c r="J105" s="1842"/>
      <c r="K105" s="1850">
        <f>IF(C105="","",COUNT($D$95:$J$95)-L105)</f>
        <v>7</v>
      </c>
      <c r="L105" s="1844">
        <f t="shared" ref="L105:L107" si="192">IF(C105="","",Q105+R105)</f>
        <v>0</v>
      </c>
      <c r="M105" s="1844">
        <f t="shared" ref="M105:M107" si="193">IF(C105="","",COUNTIF(D105:J105,"休"))</f>
        <v>0</v>
      </c>
      <c r="N105" s="1851">
        <f>IF(K105&lt;1,"対象外",IF(C105="","",IFERROR(ROUND(M105/K105,3),"")))</f>
        <v>0</v>
      </c>
      <c r="O105" s="4388"/>
      <c r="P105" s="1617"/>
      <c r="Q105" s="1617">
        <f t="shared" si="139"/>
        <v>0</v>
      </c>
      <c r="R105" s="1617">
        <f t="shared" si="140"/>
        <v>0</v>
      </c>
      <c r="S105" s="1613"/>
      <c r="T105" s="1840" t="s">
        <v>2333</v>
      </c>
      <c r="U105" s="1830"/>
      <c r="V105" s="1841"/>
      <c r="W105" s="1841"/>
      <c r="X105" s="1841"/>
      <c r="Y105" s="1841"/>
      <c r="Z105" s="1841"/>
      <c r="AA105" s="1842"/>
      <c r="AB105" s="1843">
        <f>IF(T105="","",COUNT($U$95:$AA$95)-AC105)</f>
        <v>7</v>
      </c>
      <c r="AC105" s="1844">
        <f>IF(T105="","",AH105+AI105)</f>
        <v>0</v>
      </c>
      <c r="AD105" s="1844">
        <f t="shared" ref="AD105:AD107" si="194">IF(T105="","",COUNTIF(U105:AA105,"休"))</f>
        <v>0</v>
      </c>
      <c r="AE105" s="1845">
        <f>IF(AB105&lt;1,"対象外",IF(T105="","",IFERROR(ROUND(AD105/AB105,3),"")))</f>
        <v>0</v>
      </c>
      <c r="AF105" s="4388"/>
      <c r="AG105" s="1652"/>
      <c r="AH105" s="1834">
        <f t="shared" si="142"/>
        <v>0</v>
      </c>
      <c r="AI105" s="1834">
        <f t="shared" si="143"/>
        <v>0</v>
      </c>
      <c r="AL105" s="1840" t="s">
        <v>2333</v>
      </c>
      <c r="AM105" s="1830"/>
      <c r="AN105" s="1841"/>
      <c r="AO105" s="1841"/>
      <c r="AP105" s="1841"/>
      <c r="AQ105" s="1841"/>
      <c r="AR105" s="1841"/>
      <c r="AS105" s="1842"/>
      <c r="AT105" s="1843">
        <f>IF(AL105="","",COUNT($AM$95:$AS$95)-AU105)</f>
        <v>7</v>
      </c>
      <c r="AU105" s="1844">
        <f>IF(AL105="","",AZ105+BA105)</f>
        <v>0</v>
      </c>
      <c r="AV105" s="1844">
        <f t="shared" ref="AV105:AV107" si="195">IF(AL105="","",COUNTIF(AM105:AS105,"休"))</f>
        <v>0</v>
      </c>
      <c r="AW105" s="1845">
        <f>IF(AT105&lt;7,"対象外",IF(AL105="","",IFERROR(ROUND(AV105/AT105,3),"")))</f>
        <v>0</v>
      </c>
      <c r="AX105" s="4388"/>
      <c r="AY105" s="1652"/>
      <c r="AZ105" s="1821">
        <f t="shared" si="144"/>
        <v>0</v>
      </c>
      <c r="BA105" s="1821">
        <f t="shared" si="145"/>
        <v>0</v>
      </c>
      <c r="BC105" s="1840" t="s">
        <v>2333</v>
      </c>
      <c r="BD105" s="1830"/>
      <c r="BE105" s="1841"/>
      <c r="BF105" s="1841"/>
      <c r="BG105" s="1841"/>
      <c r="BH105" s="1841"/>
      <c r="BI105" s="1841"/>
      <c r="BJ105" s="1842"/>
      <c r="BK105" s="1843">
        <f>IF(BC105="","",COUNT($BD$95:$BJ$95)-BL105)</f>
        <v>7</v>
      </c>
      <c r="BL105" s="1844">
        <f>IF(BC105="","",BQ105+BR105)</f>
        <v>0</v>
      </c>
      <c r="BM105" s="1844">
        <f t="shared" ref="BM105:BM107" si="196">IF(BC105="","",COUNTIF(BD105:BJ105,"休"))</f>
        <v>0</v>
      </c>
      <c r="BN105" s="1845">
        <f>IF(BK105&lt;7,"対象外",IF(BC105="","",IFERROR(ROUND(BM105/BK105,3),"")))</f>
        <v>0</v>
      </c>
      <c r="BO105" s="4388"/>
      <c r="BP105" s="1652"/>
      <c r="BQ105" s="1821">
        <f t="shared" si="146"/>
        <v>0</v>
      </c>
      <c r="BR105" s="1821">
        <f t="shared" si="147"/>
        <v>0</v>
      </c>
      <c r="BU105" s="1840" t="s">
        <v>2333</v>
      </c>
      <c r="BV105" s="1830"/>
      <c r="BW105" s="1841"/>
      <c r="BX105" s="1841"/>
      <c r="BY105" s="1841"/>
      <c r="BZ105" s="1841"/>
      <c r="CA105" s="1841"/>
      <c r="CB105" s="1842"/>
      <c r="CC105" s="1843">
        <f>IF(BU105="","",COUNT($BV$95:$CB$95)-CD105)</f>
        <v>0</v>
      </c>
      <c r="CD105" s="1844">
        <f>IF(BU105="","",CI105+CJ105)</f>
        <v>0</v>
      </c>
      <c r="CE105" s="1844">
        <f t="shared" ref="CE105:CE107" si="197">IF(BU105="","",COUNTIF(BV105:CB105,"休"))</f>
        <v>0</v>
      </c>
      <c r="CF105" s="1845" t="str">
        <f>IF(CC105&lt;7,"対象外",IF(BU105="","",IFERROR(ROUND(CE105/CC105,3),"")))</f>
        <v>対象外</v>
      </c>
      <c r="CG105" s="4388"/>
      <c r="CH105" s="1652"/>
      <c r="CI105" s="1821">
        <f t="shared" si="148"/>
        <v>0</v>
      </c>
      <c r="CJ105" s="1821">
        <f t="shared" si="149"/>
        <v>0</v>
      </c>
      <c r="CK105" s="1613"/>
      <c r="CL105" s="1840" t="s">
        <v>2333</v>
      </c>
      <c r="CM105" s="1830"/>
      <c r="CN105" s="1841"/>
      <c r="CO105" s="1841"/>
      <c r="CP105" s="1841"/>
      <c r="CQ105" s="1841"/>
      <c r="CR105" s="1841"/>
      <c r="CS105" s="1842"/>
      <c r="CT105" s="1843">
        <f>IF(CL105="","",COUNT($CM$95:$CS$95)-CU105)</f>
        <v>0</v>
      </c>
      <c r="CU105" s="1844">
        <f>IF(CL105="","",CZ105+DA105)</f>
        <v>0</v>
      </c>
      <c r="CV105" s="1844">
        <f t="shared" ref="CV105:CV107" si="198">IF(CL105="","",COUNTIF(CM105:CS105,"休"))</f>
        <v>0</v>
      </c>
      <c r="CW105" s="1845" t="str">
        <f>IF(CT105&lt;7,"対象外",IF(CL105="","",IFERROR(ROUND(CV105/CT105,3),"")))</f>
        <v>対象外</v>
      </c>
      <c r="CX105" s="4388"/>
      <c r="CY105" s="1652"/>
      <c r="CZ105" s="1818">
        <f t="shared" si="150"/>
        <v>0</v>
      </c>
      <c r="DA105" s="1818">
        <f t="shared" si="151"/>
        <v>0</v>
      </c>
    </row>
    <row r="106" spans="1:105" ht="14.25" customHeight="1">
      <c r="A106" s="1613"/>
      <c r="B106" s="1613"/>
      <c r="C106" s="1828" t="s">
        <v>2335</v>
      </c>
      <c r="D106" s="1643"/>
      <c r="E106" s="1644"/>
      <c r="F106" s="1644"/>
      <c r="G106" s="1644"/>
      <c r="H106" s="1644"/>
      <c r="I106" s="1644"/>
      <c r="J106" s="1829"/>
      <c r="K106" s="1643">
        <f t="shared" ref="K106:K107" si="199">IF(C106="","",COUNT($D$95:$J$95)-L106)</f>
        <v>7</v>
      </c>
      <c r="L106" s="1846">
        <f>IF(C106="","",Q106+R106)</f>
        <v>0</v>
      </c>
      <c r="M106" s="1846">
        <f t="shared" si="193"/>
        <v>0</v>
      </c>
      <c r="N106" s="1847">
        <f t="shared" ref="N106:N107" si="200">IF(K106&lt;1,"対象外",IF(C106="","",IFERROR(ROUND(M106/K106,3),"")))</f>
        <v>0</v>
      </c>
      <c r="O106" s="4388"/>
      <c r="P106" s="1617"/>
      <c r="Q106" s="1617">
        <f t="shared" si="139"/>
        <v>0</v>
      </c>
      <c r="R106" s="1617">
        <f t="shared" si="140"/>
        <v>0</v>
      </c>
      <c r="S106" s="1613"/>
      <c r="T106" s="1828" t="s">
        <v>2335</v>
      </c>
      <c r="U106" s="1643"/>
      <c r="V106" s="1644"/>
      <c r="W106" s="1644"/>
      <c r="X106" s="1644"/>
      <c r="Y106" s="1644"/>
      <c r="Z106" s="1644"/>
      <c r="AA106" s="1829"/>
      <c r="AB106" s="1643">
        <f>IF(T106="","",COUNT($U$95:$AA$95)-AC106)</f>
        <v>7</v>
      </c>
      <c r="AC106" s="1846">
        <f>IF(T106="","",AH106+AI106)</f>
        <v>0</v>
      </c>
      <c r="AD106" s="1846">
        <f t="shared" si="194"/>
        <v>0</v>
      </c>
      <c r="AE106" s="1847">
        <f>IF(AB106&lt;1,"対象外",IF(T106="","",IFERROR(ROUND(AD106/AB106,3),"")))</f>
        <v>0</v>
      </c>
      <c r="AF106" s="4388"/>
      <c r="AG106" s="1652"/>
      <c r="AH106" s="1834">
        <f t="shared" si="142"/>
        <v>0</v>
      </c>
      <c r="AI106" s="1834">
        <f t="shared" si="143"/>
        <v>0</v>
      </c>
      <c r="AL106" s="1828" t="s">
        <v>2335</v>
      </c>
      <c r="AM106" s="1643"/>
      <c r="AN106" s="1644"/>
      <c r="AO106" s="1644"/>
      <c r="AP106" s="1644"/>
      <c r="AQ106" s="1644"/>
      <c r="AR106" s="1644"/>
      <c r="AS106" s="1829"/>
      <c r="AT106" s="1643">
        <f>IF(AL106="","",COUNT($AM$95:$AS$95)-AU106)</f>
        <v>7</v>
      </c>
      <c r="AU106" s="1846">
        <f>IF(AL106="","",AZ106+BA106)</f>
        <v>0</v>
      </c>
      <c r="AV106" s="1846">
        <f t="shared" si="195"/>
        <v>0</v>
      </c>
      <c r="AW106" s="1847">
        <f>IF(AT106&lt;7,"対象外",IF(AL106="","",IFERROR(ROUND(AV106/AT106,3),"")))</f>
        <v>0</v>
      </c>
      <c r="AX106" s="4388"/>
      <c r="AY106" s="1652"/>
      <c r="AZ106" s="1821">
        <f t="shared" si="144"/>
        <v>0</v>
      </c>
      <c r="BA106" s="1821">
        <f t="shared" si="145"/>
        <v>0</v>
      </c>
      <c r="BC106" s="1828" t="s">
        <v>2335</v>
      </c>
      <c r="BD106" s="1643"/>
      <c r="BE106" s="1644"/>
      <c r="BF106" s="1644"/>
      <c r="BG106" s="1644"/>
      <c r="BH106" s="1644"/>
      <c r="BI106" s="1644"/>
      <c r="BJ106" s="1829"/>
      <c r="BK106" s="1643">
        <f>IF(BC106="","",COUNT($BD$95:$BJ$95)-BL106)</f>
        <v>7</v>
      </c>
      <c r="BL106" s="1846">
        <f>IF(BC106="","",BQ106+BR106)</f>
        <v>0</v>
      </c>
      <c r="BM106" s="1846">
        <f t="shared" si="196"/>
        <v>0</v>
      </c>
      <c r="BN106" s="1847">
        <f>IF(BK106&lt;7,"対象外",IF(BC106="","",IFERROR(ROUND(BM106/BK106,3),"")))</f>
        <v>0</v>
      </c>
      <c r="BO106" s="4388"/>
      <c r="BP106" s="1652"/>
      <c r="BQ106" s="1821">
        <f t="shared" si="146"/>
        <v>0</v>
      </c>
      <c r="BR106" s="1821">
        <f t="shared" si="147"/>
        <v>0</v>
      </c>
      <c r="BU106" s="1828" t="s">
        <v>2335</v>
      </c>
      <c r="BV106" s="1643"/>
      <c r="BW106" s="1644"/>
      <c r="BX106" s="1644"/>
      <c r="BY106" s="1644"/>
      <c r="BZ106" s="1644"/>
      <c r="CA106" s="1644"/>
      <c r="CB106" s="1829"/>
      <c r="CC106" s="1643">
        <f>IF(BU106="","",COUNT($BV$95:$CB$95)-CD106)</f>
        <v>0</v>
      </c>
      <c r="CD106" s="1846">
        <f>IF(BU106="","",CI106+CJ106)</f>
        <v>0</v>
      </c>
      <c r="CE106" s="1846">
        <f t="shared" si="197"/>
        <v>0</v>
      </c>
      <c r="CF106" s="1847" t="str">
        <f>IF(CC106&lt;7,"対象外",IF(BU106="","",IFERROR(ROUND(CE106/CC106,3),"")))</f>
        <v>対象外</v>
      </c>
      <c r="CG106" s="4388"/>
      <c r="CH106" s="1652"/>
      <c r="CI106" s="1821">
        <f t="shared" si="148"/>
        <v>0</v>
      </c>
      <c r="CJ106" s="1821">
        <f t="shared" si="149"/>
        <v>0</v>
      </c>
      <c r="CK106" s="1613"/>
      <c r="CL106" s="1828" t="s">
        <v>2335</v>
      </c>
      <c r="CM106" s="1643"/>
      <c r="CN106" s="1644"/>
      <c r="CO106" s="1644"/>
      <c r="CP106" s="1644"/>
      <c r="CQ106" s="1644"/>
      <c r="CR106" s="1644"/>
      <c r="CS106" s="1829"/>
      <c r="CT106" s="1643">
        <f>IF(CL106="","",COUNT($CM$95:$CS$95)-CU106)</f>
        <v>0</v>
      </c>
      <c r="CU106" s="1846">
        <f>IF(CL106="","",CZ106+DA106)</f>
        <v>0</v>
      </c>
      <c r="CV106" s="1846">
        <f t="shared" si="198"/>
        <v>0</v>
      </c>
      <c r="CW106" s="1847" t="str">
        <f>IF(CT106&lt;7,"対象外",IF(CL106="","",IFERROR(ROUND(CV106/CT106,3),"")))</f>
        <v>対象外</v>
      </c>
      <c r="CX106" s="4388"/>
      <c r="CY106" s="1652"/>
      <c r="CZ106" s="1818">
        <f t="shared" si="150"/>
        <v>0</v>
      </c>
      <c r="DA106" s="1818">
        <f t="shared" si="151"/>
        <v>0</v>
      </c>
    </row>
    <row r="107" spans="1:105" ht="14.25" customHeight="1">
      <c r="A107" s="1613"/>
      <c r="B107" s="1613"/>
      <c r="C107" s="1828" t="s">
        <v>2334</v>
      </c>
      <c r="D107" s="1643"/>
      <c r="E107" s="1644"/>
      <c r="F107" s="1644"/>
      <c r="G107" s="1644"/>
      <c r="H107" s="1644"/>
      <c r="I107" s="1644"/>
      <c r="J107" s="1829"/>
      <c r="K107" s="1830">
        <f t="shared" si="199"/>
        <v>7</v>
      </c>
      <c r="L107" s="1846">
        <f t="shared" si="192"/>
        <v>0</v>
      </c>
      <c r="M107" s="1846">
        <f t="shared" si="193"/>
        <v>0</v>
      </c>
      <c r="N107" s="1833">
        <f t="shared" si="200"/>
        <v>0</v>
      </c>
      <c r="O107" s="4388"/>
      <c r="P107" s="1617"/>
      <c r="Q107" s="1617">
        <f t="shared" si="139"/>
        <v>0</v>
      </c>
      <c r="R107" s="1617">
        <f t="shared" si="140"/>
        <v>0</v>
      </c>
      <c r="S107" s="1613"/>
      <c r="T107" s="1828" t="s">
        <v>2334</v>
      </c>
      <c r="U107" s="1643"/>
      <c r="V107" s="1644"/>
      <c r="W107" s="1644"/>
      <c r="X107" s="1644"/>
      <c r="Y107" s="1644"/>
      <c r="Z107" s="1644"/>
      <c r="AA107" s="1829"/>
      <c r="AB107" s="1643">
        <f>IF(T107="","",COUNT($U$95:$AA$95)-AC107)</f>
        <v>7</v>
      </c>
      <c r="AC107" s="1846">
        <f>IF(T107="","",AH107+AI107)</f>
        <v>0</v>
      </c>
      <c r="AD107" s="1846">
        <f t="shared" si="194"/>
        <v>0</v>
      </c>
      <c r="AE107" s="1847">
        <f>IF(AB107&lt;1,"対象外",IF(T107="","",IFERROR(ROUND(AD107/AB107,3),"")))</f>
        <v>0</v>
      </c>
      <c r="AF107" s="4388"/>
      <c r="AG107" s="1652"/>
      <c r="AH107" s="1834">
        <f t="shared" si="142"/>
        <v>0</v>
      </c>
      <c r="AI107" s="1834">
        <f t="shared" si="143"/>
        <v>0</v>
      </c>
      <c r="AL107" s="1828" t="s">
        <v>2334</v>
      </c>
      <c r="AM107" s="1643"/>
      <c r="AN107" s="1644"/>
      <c r="AO107" s="1644"/>
      <c r="AP107" s="1644"/>
      <c r="AQ107" s="1644"/>
      <c r="AR107" s="1644"/>
      <c r="AS107" s="1829"/>
      <c r="AT107" s="1643">
        <f>IF(AL107="","",COUNT($AM$95:$AS$95)-AU107)</f>
        <v>7</v>
      </c>
      <c r="AU107" s="1846">
        <f>IF(AL107="","",AZ107+BA107)</f>
        <v>0</v>
      </c>
      <c r="AV107" s="1846">
        <f t="shared" si="195"/>
        <v>0</v>
      </c>
      <c r="AW107" s="1847">
        <f>IF(AT107&lt;7,"対象外",IF(AL107="","",IFERROR(ROUND(AV107/AT107,3),"")))</f>
        <v>0</v>
      </c>
      <c r="AX107" s="4388"/>
      <c r="AY107" s="1652"/>
      <c r="AZ107" s="1821">
        <f t="shared" si="144"/>
        <v>0</v>
      </c>
      <c r="BA107" s="1821">
        <f t="shared" si="145"/>
        <v>0</v>
      </c>
      <c r="BC107" s="1828" t="s">
        <v>2334</v>
      </c>
      <c r="BD107" s="1643"/>
      <c r="BE107" s="1644"/>
      <c r="BF107" s="1644"/>
      <c r="BG107" s="1644"/>
      <c r="BH107" s="1644"/>
      <c r="BI107" s="1644"/>
      <c r="BJ107" s="1829"/>
      <c r="BK107" s="1643">
        <f>IF(BC107="","",COUNT($BD$95:$BJ$95)-BL107)</f>
        <v>7</v>
      </c>
      <c r="BL107" s="1846">
        <f>IF(BC107="","",BQ107+BR107)</f>
        <v>0</v>
      </c>
      <c r="BM107" s="1846">
        <f t="shared" si="196"/>
        <v>0</v>
      </c>
      <c r="BN107" s="1847">
        <f>IF(BK107&lt;7,"対象外",IF(BC107="","",IFERROR(ROUND(BM107/BK107,3),"")))</f>
        <v>0</v>
      </c>
      <c r="BO107" s="4388"/>
      <c r="BP107" s="1652"/>
      <c r="BQ107" s="1821">
        <f t="shared" si="146"/>
        <v>0</v>
      </c>
      <c r="BR107" s="1821">
        <f t="shared" si="147"/>
        <v>0</v>
      </c>
      <c r="BU107" s="1828" t="s">
        <v>2334</v>
      </c>
      <c r="BV107" s="1643"/>
      <c r="BW107" s="1644"/>
      <c r="BX107" s="1644"/>
      <c r="BY107" s="1644"/>
      <c r="BZ107" s="1644"/>
      <c r="CA107" s="1644"/>
      <c r="CB107" s="1829"/>
      <c r="CC107" s="1643">
        <f>IF(BU107="","",COUNT($BV$95:$CB$95)-CD107)</f>
        <v>0</v>
      </c>
      <c r="CD107" s="1846">
        <f>IF(BU107="","",CI107+CJ107)</f>
        <v>0</v>
      </c>
      <c r="CE107" s="1846">
        <f t="shared" si="197"/>
        <v>0</v>
      </c>
      <c r="CF107" s="1847" t="str">
        <f>IF(CC107&lt;7,"対象外",IF(BU107="","",IFERROR(ROUND(CE107/CC107,3),"")))</f>
        <v>対象外</v>
      </c>
      <c r="CG107" s="4388"/>
      <c r="CH107" s="1652"/>
      <c r="CI107" s="1821">
        <f t="shared" si="148"/>
        <v>0</v>
      </c>
      <c r="CJ107" s="1821">
        <f t="shared" si="149"/>
        <v>0</v>
      </c>
      <c r="CK107" s="1613"/>
      <c r="CL107" s="1828" t="s">
        <v>2334</v>
      </c>
      <c r="CM107" s="1643"/>
      <c r="CN107" s="1644"/>
      <c r="CO107" s="1644"/>
      <c r="CP107" s="1644"/>
      <c r="CQ107" s="1644"/>
      <c r="CR107" s="1644"/>
      <c r="CS107" s="1829"/>
      <c r="CT107" s="1643">
        <f>IF(CL107="","",COUNT($CM$95:$CS$95)-CU107)</f>
        <v>0</v>
      </c>
      <c r="CU107" s="1846">
        <f>IF(CL107="","",CZ107+DA107)</f>
        <v>0</v>
      </c>
      <c r="CV107" s="1846">
        <f t="shared" si="198"/>
        <v>0</v>
      </c>
      <c r="CW107" s="1847" t="str">
        <f>IF(CT107&lt;7,"対象外",IF(CL107="","",IFERROR(ROUND(CV107/CT107,3),"")))</f>
        <v>対象外</v>
      </c>
      <c r="CX107" s="4388"/>
      <c r="CY107" s="1652"/>
      <c r="CZ107" s="1818">
        <f t="shared" si="150"/>
        <v>0</v>
      </c>
      <c r="DA107" s="1818">
        <f t="shared" si="151"/>
        <v>0</v>
      </c>
    </row>
    <row r="108" spans="1:105" ht="14.25" customHeight="1">
      <c r="A108" s="1613"/>
      <c r="B108" s="1613"/>
      <c r="C108" s="4375" t="s">
        <v>2303</v>
      </c>
      <c r="D108" s="4377"/>
      <c r="E108" s="4378"/>
      <c r="F108" s="4378"/>
      <c r="G108" s="4378"/>
      <c r="H108" s="4378"/>
      <c r="I108" s="4378"/>
      <c r="J108" s="4385"/>
      <c r="K108" s="4379"/>
      <c r="L108" s="4380"/>
      <c r="M108" s="4380"/>
      <c r="N108" s="4381"/>
      <c r="O108" s="4388"/>
      <c r="P108" s="1617"/>
      <c r="Q108" s="1617">
        <f t="shared" si="139"/>
        <v>0</v>
      </c>
      <c r="R108" s="1617">
        <f t="shared" si="140"/>
        <v>0</v>
      </c>
      <c r="S108" s="1613"/>
      <c r="T108" s="4375" t="s">
        <v>2303</v>
      </c>
      <c r="U108" s="4377"/>
      <c r="V108" s="4378"/>
      <c r="W108" s="4378"/>
      <c r="X108" s="4378"/>
      <c r="Y108" s="4378"/>
      <c r="Z108" s="4378"/>
      <c r="AA108" s="4385"/>
      <c r="AB108" s="4379"/>
      <c r="AC108" s="4380"/>
      <c r="AD108" s="4380"/>
      <c r="AE108" s="4381"/>
      <c r="AF108" s="4388"/>
      <c r="AG108" s="1613"/>
      <c r="AH108" s="1834">
        <f t="shared" si="142"/>
        <v>0</v>
      </c>
      <c r="AI108" s="1834">
        <f t="shared" si="143"/>
        <v>0</v>
      </c>
      <c r="AL108" s="4375" t="s">
        <v>2303</v>
      </c>
      <c r="AM108" s="4377"/>
      <c r="AN108" s="4378"/>
      <c r="AO108" s="4378"/>
      <c r="AP108" s="4378"/>
      <c r="AQ108" s="4378"/>
      <c r="AR108" s="4378"/>
      <c r="AS108" s="4385"/>
      <c r="AT108" s="4379"/>
      <c r="AU108" s="4380"/>
      <c r="AV108" s="4380"/>
      <c r="AW108" s="4381"/>
      <c r="AX108" s="4388"/>
      <c r="AY108" s="1613"/>
      <c r="AZ108" s="1821">
        <f t="shared" si="144"/>
        <v>0</v>
      </c>
      <c r="BA108" s="1821">
        <f t="shared" si="145"/>
        <v>0</v>
      </c>
      <c r="BC108" s="4375" t="s">
        <v>2303</v>
      </c>
      <c r="BD108" s="4377"/>
      <c r="BE108" s="4378"/>
      <c r="BF108" s="4378"/>
      <c r="BG108" s="4378"/>
      <c r="BH108" s="4378"/>
      <c r="BI108" s="4378"/>
      <c r="BJ108" s="4385"/>
      <c r="BK108" s="4379"/>
      <c r="BL108" s="4380"/>
      <c r="BM108" s="4380"/>
      <c r="BN108" s="4381"/>
      <c r="BO108" s="4388"/>
      <c r="BP108" s="1613"/>
      <c r="BQ108" s="1821">
        <f t="shared" si="146"/>
        <v>0</v>
      </c>
      <c r="BR108" s="1821">
        <f t="shared" si="147"/>
        <v>0</v>
      </c>
      <c r="BU108" s="4375" t="s">
        <v>2303</v>
      </c>
      <c r="BV108" s="4377"/>
      <c r="BW108" s="4378"/>
      <c r="BX108" s="4378"/>
      <c r="BY108" s="4378"/>
      <c r="BZ108" s="4378"/>
      <c r="CA108" s="4378"/>
      <c r="CB108" s="4385"/>
      <c r="CC108" s="4379"/>
      <c r="CD108" s="4380"/>
      <c r="CE108" s="4380"/>
      <c r="CF108" s="4381"/>
      <c r="CG108" s="4388"/>
      <c r="CH108" s="1613"/>
      <c r="CI108" s="1821">
        <f t="shared" si="148"/>
        <v>0</v>
      </c>
      <c r="CJ108" s="1821">
        <f t="shared" si="149"/>
        <v>0</v>
      </c>
      <c r="CK108" s="1613"/>
      <c r="CL108" s="4375" t="s">
        <v>2303</v>
      </c>
      <c r="CM108" s="4377"/>
      <c r="CN108" s="4378"/>
      <c r="CO108" s="4378"/>
      <c r="CP108" s="4378"/>
      <c r="CQ108" s="4378"/>
      <c r="CR108" s="4378"/>
      <c r="CS108" s="4385"/>
      <c r="CT108" s="4379"/>
      <c r="CU108" s="4380"/>
      <c r="CV108" s="4380"/>
      <c r="CW108" s="4381"/>
      <c r="CX108" s="4388"/>
      <c r="CZ108" s="1818">
        <f t="shared" si="150"/>
        <v>0</v>
      </c>
      <c r="DA108" s="1818">
        <f t="shared" si="151"/>
        <v>0</v>
      </c>
    </row>
    <row r="109" spans="1:105" ht="14.25" customHeight="1">
      <c r="A109" s="1613"/>
      <c r="B109" s="1613"/>
      <c r="C109" s="4376"/>
      <c r="D109" s="4290"/>
      <c r="E109" s="4286"/>
      <c r="F109" s="4286"/>
      <c r="G109" s="4286"/>
      <c r="H109" s="4286"/>
      <c r="I109" s="4286"/>
      <c r="J109" s="4386"/>
      <c r="K109" s="4382"/>
      <c r="L109" s="4383"/>
      <c r="M109" s="4383"/>
      <c r="N109" s="4384"/>
      <c r="O109" s="4388"/>
      <c r="P109" s="1617"/>
      <c r="Q109" s="1617" t="str">
        <f t="shared" si="139"/>
        <v/>
      </c>
      <c r="R109" s="1617" t="str">
        <f t="shared" si="140"/>
        <v/>
      </c>
      <c r="S109" s="1613"/>
      <c r="T109" s="4376"/>
      <c r="U109" s="4290"/>
      <c r="V109" s="4286"/>
      <c r="W109" s="4286"/>
      <c r="X109" s="4286"/>
      <c r="Y109" s="4286"/>
      <c r="Z109" s="4286"/>
      <c r="AA109" s="4386"/>
      <c r="AB109" s="4382"/>
      <c r="AC109" s="4383"/>
      <c r="AD109" s="4383"/>
      <c r="AE109" s="4384"/>
      <c r="AF109" s="4388"/>
      <c r="AG109" s="1613"/>
      <c r="AH109" s="1834" t="str">
        <f t="shared" si="142"/>
        <v/>
      </c>
      <c r="AI109" s="1834" t="str">
        <f t="shared" si="143"/>
        <v/>
      </c>
      <c r="AL109" s="4376"/>
      <c r="AM109" s="4290"/>
      <c r="AN109" s="4286"/>
      <c r="AO109" s="4286"/>
      <c r="AP109" s="4286"/>
      <c r="AQ109" s="4286"/>
      <c r="AR109" s="4286"/>
      <c r="AS109" s="4386"/>
      <c r="AT109" s="4382"/>
      <c r="AU109" s="4383"/>
      <c r="AV109" s="4383"/>
      <c r="AW109" s="4384"/>
      <c r="AX109" s="4388"/>
      <c r="AY109" s="1613"/>
      <c r="AZ109" s="1821" t="str">
        <f t="shared" si="144"/>
        <v/>
      </c>
      <c r="BA109" s="1821" t="str">
        <f t="shared" si="145"/>
        <v/>
      </c>
      <c r="BC109" s="4376"/>
      <c r="BD109" s="4290"/>
      <c r="BE109" s="4286"/>
      <c r="BF109" s="4286"/>
      <c r="BG109" s="4286"/>
      <c r="BH109" s="4286"/>
      <c r="BI109" s="4286"/>
      <c r="BJ109" s="4386"/>
      <c r="BK109" s="4382"/>
      <c r="BL109" s="4383"/>
      <c r="BM109" s="4383"/>
      <c r="BN109" s="4384"/>
      <c r="BO109" s="4388"/>
      <c r="BP109" s="1613"/>
      <c r="BQ109" s="1821" t="str">
        <f t="shared" si="146"/>
        <v/>
      </c>
      <c r="BR109" s="1821" t="str">
        <f t="shared" si="147"/>
        <v/>
      </c>
      <c r="BU109" s="4376"/>
      <c r="BV109" s="4290"/>
      <c r="BW109" s="4286"/>
      <c r="BX109" s="4286"/>
      <c r="BY109" s="4286"/>
      <c r="BZ109" s="4286"/>
      <c r="CA109" s="4286"/>
      <c r="CB109" s="4386"/>
      <c r="CC109" s="4382"/>
      <c r="CD109" s="4383"/>
      <c r="CE109" s="4383"/>
      <c r="CF109" s="4384"/>
      <c r="CG109" s="4388"/>
      <c r="CH109" s="1613"/>
      <c r="CI109" s="1821" t="str">
        <f t="shared" si="148"/>
        <v/>
      </c>
      <c r="CJ109" s="1821" t="str">
        <f t="shared" si="149"/>
        <v/>
      </c>
      <c r="CK109" s="1613"/>
      <c r="CL109" s="4376"/>
      <c r="CM109" s="4290"/>
      <c r="CN109" s="4286"/>
      <c r="CO109" s="4286"/>
      <c r="CP109" s="4286"/>
      <c r="CQ109" s="4286"/>
      <c r="CR109" s="4286"/>
      <c r="CS109" s="4386"/>
      <c r="CT109" s="4382"/>
      <c r="CU109" s="4383"/>
      <c r="CV109" s="4383"/>
      <c r="CW109" s="4384"/>
      <c r="CX109" s="4388"/>
      <c r="CZ109" s="1818" t="str">
        <f t="shared" si="150"/>
        <v/>
      </c>
      <c r="DA109" s="1818" t="str">
        <f t="shared" si="151"/>
        <v/>
      </c>
    </row>
    <row r="110" spans="1:105" ht="14.25" customHeight="1">
      <c r="A110" s="1613"/>
      <c r="B110" s="1613"/>
      <c r="C110" s="1835" t="s">
        <v>2395</v>
      </c>
      <c r="D110" s="1647"/>
      <c r="E110" s="1648"/>
      <c r="F110" s="1648"/>
      <c r="G110" s="1648"/>
      <c r="H110" s="1648"/>
      <c r="I110" s="1648"/>
      <c r="J110" s="1836"/>
      <c r="K110" s="1647">
        <f>IF(C110="","",COUNT($D$95:$J$95)-L110)</f>
        <v>7</v>
      </c>
      <c r="L110" s="1838">
        <f t="shared" ref="L110" si="201">IF(C110="","",Q110+R110)</f>
        <v>0</v>
      </c>
      <c r="M110" s="1838">
        <f t="shared" ref="M110" si="202">IF(C110="","",COUNTIF(D110:J110,"休"))</f>
        <v>0</v>
      </c>
      <c r="N110" s="1839">
        <f>IF(K110&lt;1,"対象外",IF(C110="","",IFERROR(ROUND(M110/K110,3),"")))</f>
        <v>0</v>
      </c>
      <c r="O110" s="4389"/>
      <c r="P110" s="1617" t="str">
        <f>IF(1&gt;P95,"対象外",IF(O97&gt;=0.285,"OK","NG"))</f>
        <v>NG</v>
      </c>
      <c r="Q110" s="1617">
        <f t="shared" si="139"/>
        <v>0</v>
      </c>
      <c r="R110" s="1617">
        <f t="shared" si="140"/>
        <v>0</v>
      </c>
      <c r="S110" s="1613"/>
      <c r="T110" s="1835" t="s">
        <v>2395</v>
      </c>
      <c r="U110" s="1647"/>
      <c r="V110" s="1648"/>
      <c r="W110" s="1648"/>
      <c r="X110" s="1648"/>
      <c r="Y110" s="1648"/>
      <c r="Z110" s="1648"/>
      <c r="AA110" s="1836"/>
      <c r="AB110" s="1647">
        <f>IF(T110="","",COUNT($U$95:$AA$95)-AC110)</f>
        <v>7</v>
      </c>
      <c r="AC110" s="1838">
        <f>IF(T110="","",AH110+AI110)</f>
        <v>0</v>
      </c>
      <c r="AD110" s="1838">
        <f t="shared" ref="AD110" si="203">IF(T110="","",COUNTIF(U110:AA110,"休"))</f>
        <v>0</v>
      </c>
      <c r="AE110" s="1839">
        <f>IF(AB110&lt;1,"対象外",IF(T110="","",IFERROR(ROUND(AD110/AB110,3),"")))</f>
        <v>0</v>
      </c>
      <c r="AF110" s="4389"/>
      <c r="AG110" s="1617" t="str">
        <f>IF(1&gt;AG95,"対象外",IF(AF97&gt;=0.285,"OK","NG"))</f>
        <v>NG</v>
      </c>
      <c r="AH110" s="1834">
        <f t="shared" si="142"/>
        <v>0</v>
      </c>
      <c r="AI110" s="1834">
        <f t="shared" si="143"/>
        <v>0</v>
      </c>
      <c r="AL110" s="1835" t="s">
        <v>2395</v>
      </c>
      <c r="AM110" s="1647"/>
      <c r="AN110" s="1648"/>
      <c r="AO110" s="1648"/>
      <c r="AP110" s="1648"/>
      <c r="AQ110" s="1648"/>
      <c r="AR110" s="1648"/>
      <c r="AS110" s="1836"/>
      <c r="AT110" s="1647">
        <f>IF(AL110="","",COUNT($AM$95:$AS$95)-AU110)</f>
        <v>7</v>
      </c>
      <c r="AU110" s="1838">
        <f>IF(AL110="","",AZ110+BA110)</f>
        <v>0</v>
      </c>
      <c r="AV110" s="1838">
        <f t="shared" ref="AV110" si="204">IF(AL110="","",COUNTIF(AM110:AS110,"休"))</f>
        <v>0</v>
      </c>
      <c r="AW110" s="1839">
        <f>IF(AT110&lt;7,"対象外",IF(AL110="","",IFERROR(ROUND(AV110/AT110,3),"")))</f>
        <v>0</v>
      </c>
      <c r="AX110" s="4389"/>
      <c r="AY110" s="1617" t="str">
        <f>IF(1&gt;AY95,"対象外",IF(AX97&gt;=0.285,"OK","NG"))</f>
        <v>NG</v>
      </c>
      <c r="AZ110" s="1821">
        <f t="shared" si="144"/>
        <v>0</v>
      </c>
      <c r="BA110" s="1821">
        <f t="shared" si="145"/>
        <v>0</v>
      </c>
      <c r="BC110" s="1835" t="s">
        <v>2395</v>
      </c>
      <c r="BD110" s="1647"/>
      <c r="BE110" s="1648"/>
      <c r="BF110" s="1648"/>
      <c r="BG110" s="1648"/>
      <c r="BH110" s="1648"/>
      <c r="BI110" s="1648"/>
      <c r="BJ110" s="1836"/>
      <c r="BK110" s="1647">
        <f>IF(BC110="","",COUNT($BD$95:$BJ$95)-BL110)</f>
        <v>7</v>
      </c>
      <c r="BL110" s="1838">
        <f>IF(BC110="","",BQ110+BR110)</f>
        <v>0</v>
      </c>
      <c r="BM110" s="1838">
        <f t="shared" ref="BM110" si="205">IF(BC110="","",COUNTIF(BD110:BJ110,"休"))</f>
        <v>0</v>
      </c>
      <c r="BN110" s="1839">
        <f>IF(BK110&lt;7,"対象外",IF(BC110="","",IFERROR(ROUND(BM110/BK110,3),"")))</f>
        <v>0</v>
      </c>
      <c r="BO110" s="4389"/>
      <c r="BP110" s="1617" t="str">
        <f>IF(1&gt;BP95,"対象外",IF(BO97&gt;=0.285,"OK","NG"))</f>
        <v>NG</v>
      </c>
      <c r="BQ110" s="1821">
        <f t="shared" si="146"/>
        <v>0</v>
      </c>
      <c r="BR110" s="1821">
        <f t="shared" si="147"/>
        <v>0</v>
      </c>
      <c r="BU110" s="1835" t="s">
        <v>2395</v>
      </c>
      <c r="BV110" s="1647"/>
      <c r="BW110" s="1648"/>
      <c r="BX110" s="1648"/>
      <c r="BY110" s="1648"/>
      <c r="BZ110" s="1648"/>
      <c r="CA110" s="1648"/>
      <c r="CB110" s="1836"/>
      <c r="CC110" s="1647">
        <f>IF(BU110="","",COUNT($BV$95:$CB$95)-CD110)</f>
        <v>0</v>
      </c>
      <c r="CD110" s="1838">
        <f>IF(BU110="","",CI110+CJ110)</f>
        <v>0</v>
      </c>
      <c r="CE110" s="1838">
        <f t="shared" ref="CE110" si="206">IF(BU110="","",COUNTIF(BV110:CB110,"休"))</f>
        <v>0</v>
      </c>
      <c r="CF110" s="1839" t="str">
        <f>IF(CC110&lt;7,"対象外",IF(BU110="","",IFERROR(ROUND(CE110/CC110,3),"")))</f>
        <v>対象外</v>
      </c>
      <c r="CG110" s="4389"/>
      <c r="CH110" s="1617" t="str">
        <f>IF(1&gt;CH95,"対象外",IF(CG97&gt;=0.285,"OK","NG"))</f>
        <v>対象外</v>
      </c>
      <c r="CI110" s="1821">
        <f t="shared" si="148"/>
        <v>0</v>
      </c>
      <c r="CJ110" s="1821">
        <f t="shared" si="149"/>
        <v>0</v>
      </c>
      <c r="CK110" s="1613"/>
      <c r="CL110" s="1835" t="s">
        <v>2395</v>
      </c>
      <c r="CM110" s="1647"/>
      <c r="CN110" s="1648"/>
      <c r="CO110" s="1648"/>
      <c r="CP110" s="1648"/>
      <c r="CQ110" s="1648"/>
      <c r="CR110" s="1648"/>
      <c r="CS110" s="1836"/>
      <c r="CT110" s="1647">
        <f>IF(CL110="","",COUNT($CM$95:$CS$95)-CU110)</f>
        <v>0</v>
      </c>
      <c r="CU110" s="1838">
        <f>IF(CL110="","",CZ110+DA110)</f>
        <v>0</v>
      </c>
      <c r="CV110" s="1838">
        <f t="shared" ref="CV110" si="207">IF(CL110="","",COUNTIF(CM110:CS110,"休"))</f>
        <v>0</v>
      </c>
      <c r="CW110" s="1839" t="str">
        <f>IF(CT110&lt;7,"対象外",IF(CL110="","",IFERROR(ROUND(CV110/CT110,3),"")))</f>
        <v>対象外</v>
      </c>
      <c r="CX110" s="4389"/>
      <c r="CY110" s="1617" t="str">
        <f>IF(1&gt;CY95,"対象外",IF(CX97&gt;=0.285,"OK","NG"))</f>
        <v>対象外</v>
      </c>
      <c r="CZ110" s="1818">
        <f t="shared" si="150"/>
        <v>0</v>
      </c>
      <c r="DA110" s="1818">
        <f t="shared" si="151"/>
        <v>0</v>
      </c>
    </row>
    <row r="111" spans="1:105" ht="14.25" customHeight="1">
      <c r="A111" s="1613"/>
      <c r="B111" s="1613"/>
      <c r="C111" s="1617"/>
      <c r="D111" s="1617"/>
      <c r="E111" s="1617"/>
      <c r="F111" s="1617"/>
      <c r="G111" s="1617"/>
      <c r="H111" s="1617"/>
      <c r="I111" s="1651"/>
      <c r="J111" s="1617"/>
      <c r="K111" s="1613"/>
      <c r="L111" s="1613"/>
      <c r="M111" s="1613"/>
      <c r="N111" s="1613"/>
      <c r="O111" s="1613"/>
      <c r="P111" s="1617"/>
      <c r="Q111" s="1617" t="str">
        <f t="shared" si="139"/>
        <v/>
      </c>
      <c r="R111" s="1617" t="str">
        <f t="shared" si="140"/>
        <v/>
      </c>
      <c r="S111" s="1613"/>
      <c r="T111" s="1617"/>
      <c r="U111" s="1617"/>
      <c r="V111" s="1617"/>
      <c r="W111" s="1617"/>
      <c r="X111" s="1617"/>
      <c r="Y111" s="1617"/>
      <c r="Z111" s="1651"/>
      <c r="AA111" s="1617"/>
      <c r="AB111" s="1613"/>
      <c r="AC111" s="1613"/>
      <c r="AD111" s="1613"/>
      <c r="AE111" s="1613"/>
      <c r="AF111" s="1613"/>
      <c r="AG111" s="1613"/>
      <c r="AH111" s="1834" t="str">
        <f t="shared" si="142"/>
        <v/>
      </c>
      <c r="AI111" s="1834" t="str">
        <f t="shared" si="143"/>
        <v/>
      </c>
      <c r="AL111" s="1617"/>
      <c r="AM111" s="1617"/>
      <c r="AN111" s="1617"/>
      <c r="AO111" s="1617"/>
      <c r="AP111" s="1617"/>
      <c r="AQ111" s="1617"/>
      <c r="AR111" s="1651"/>
      <c r="AS111" s="1617"/>
      <c r="AT111" s="1613"/>
      <c r="AU111" s="1613"/>
      <c r="AV111" s="1613"/>
      <c r="AW111" s="1613"/>
      <c r="AX111" s="1613"/>
      <c r="AY111" s="1619"/>
      <c r="AZ111" s="1821" t="str">
        <f t="shared" si="144"/>
        <v/>
      </c>
      <c r="BA111" s="1821" t="str">
        <f t="shared" si="145"/>
        <v/>
      </c>
      <c r="BC111" s="1617"/>
      <c r="BD111" s="1617"/>
      <c r="BE111" s="1617"/>
      <c r="BF111" s="1617"/>
      <c r="BG111" s="1617"/>
      <c r="BH111" s="1617"/>
      <c r="BI111" s="1651"/>
      <c r="BJ111" s="1617"/>
      <c r="BK111" s="1613"/>
      <c r="BL111" s="1613"/>
      <c r="BM111" s="1613"/>
      <c r="BN111" s="1613"/>
      <c r="BO111" s="1613"/>
      <c r="BQ111" s="1821" t="str">
        <f t="shared" si="146"/>
        <v/>
      </c>
      <c r="BR111" s="1821" t="str">
        <f t="shared" si="147"/>
        <v/>
      </c>
      <c r="BU111" s="1617"/>
      <c r="BV111" s="1617"/>
      <c r="BW111" s="1617"/>
      <c r="BX111" s="1617"/>
      <c r="BY111" s="1617"/>
      <c r="BZ111" s="1617"/>
      <c r="CA111" s="1651"/>
      <c r="CB111" s="1617"/>
      <c r="CC111" s="1613"/>
      <c r="CD111" s="1613"/>
      <c r="CE111" s="1613"/>
      <c r="CF111" s="1613"/>
      <c r="CG111" s="1613"/>
      <c r="CH111" s="1619"/>
      <c r="CI111" s="1821" t="str">
        <f t="shared" si="148"/>
        <v/>
      </c>
      <c r="CJ111" s="1821" t="str">
        <f t="shared" si="149"/>
        <v/>
      </c>
      <c r="CK111" s="1613"/>
      <c r="CL111" s="1617"/>
      <c r="CM111" s="1617"/>
      <c r="CN111" s="1617"/>
      <c r="CO111" s="1617"/>
      <c r="CP111" s="1617"/>
      <c r="CQ111" s="1617"/>
      <c r="CR111" s="1651"/>
      <c r="CS111" s="1617"/>
      <c r="CT111" s="1613"/>
      <c r="CU111" s="1613"/>
      <c r="CZ111" s="1818" t="str">
        <f t="shared" si="150"/>
        <v/>
      </c>
      <c r="DA111" s="1818" t="str">
        <f t="shared" si="151"/>
        <v/>
      </c>
    </row>
    <row r="112" spans="1:105" ht="14.25" hidden="1" customHeight="1">
      <c r="A112" s="1613"/>
      <c r="B112" s="1613"/>
      <c r="C112" s="1613"/>
      <c r="D112" s="1613"/>
      <c r="E112" s="1613"/>
      <c r="F112" s="1613"/>
      <c r="G112" s="1613"/>
      <c r="H112" s="1613"/>
      <c r="I112" s="1613"/>
      <c r="J112" s="1613"/>
      <c r="K112" s="1613"/>
      <c r="L112" s="1613"/>
      <c r="M112" s="1613"/>
      <c r="N112" s="1613"/>
      <c r="O112" s="1613"/>
      <c r="P112" s="1617"/>
      <c r="Q112" s="1617" t="str">
        <f t="shared" si="139"/>
        <v/>
      </c>
      <c r="R112" s="1617" t="str">
        <f t="shared" si="140"/>
        <v/>
      </c>
      <c r="S112" s="1613"/>
      <c r="T112" s="1613"/>
      <c r="U112" s="1613"/>
      <c r="V112" s="1613"/>
      <c r="W112" s="1613"/>
      <c r="X112" s="1613"/>
      <c r="Y112" s="1613"/>
      <c r="Z112" s="1613"/>
      <c r="AA112" s="1613"/>
      <c r="AB112" s="1613"/>
      <c r="AC112" s="1613"/>
      <c r="AD112" s="1613"/>
      <c r="AE112" s="1613"/>
      <c r="AF112" s="1613"/>
      <c r="AG112" s="1613"/>
      <c r="AH112" s="1834" t="str">
        <f t="shared" si="142"/>
        <v/>
      </c>
      <c r="AI112" s="1834" t="str">
        <f t="shared" si="143"/>
        <v/>
      </c>
      <c r="AZ112" s="1821" t="str">
        <f t="shared" si="144"/>
        <v/>
      </c>
      <c r="BA112" s="1821" t="str">
        <f t="shared" si="145"/>
        <v/>
      </c>
      <c r="BQ112" s="1821" t="str">
        <f t="shared" si="146"/>
        <v/>
      </c>
      <c r="BR112" s="1821" t="str">
        <f t="shared" si="147"/>
        <v/>
      </c>
      <c r="CI112" s="1821" t="str">
        <f t="shared" si="148"/>
        <v/>
      </c>
      <c r="CJ112" s="1821" t="str">
        <f t="shared" si="149"/>
        <v/>
      </c>
      <c r="CZ112" s="1818" t="str">
        <f t="shared" si="150"/>
        <v/>
      </c>
      <c r="DA112" s="1818" t="str">
        <f t="shared" si="151"/>
        <v/>
      </c>
    </row>
    <row r="113" spans="1:105" ht="14.25" hidden="1" customHeight="1">
      <c r="A113" s="1613"/>
      <c r="B113" s="1613"/>
      <c r="C113" s="1613"/>
      <c r="D113" s="1628">
        <f>YEAR(J93+1)</f>
        <v>2026</v>
      </c>
      <c r="E113" s="1628">
        <f>MONTH(J93+1)</f>
        <v>5</v>
      </c>
      <c r="F113" s="1628">
        <f>DAY(J93+1)</f>
        <v>4</v>
      </c>
      <c r="G113" s="1628"/>
      <c r="H113" s="1628"/>
      <c r="I113" s="1628"/>
      <c r="J113" s="1628"/>
      <c r="K113" s="1613"/>
      <c r="L113" s="1613"/>
      <c r="M113" s="1613"/>
      <c r="N113" s="1613"/>
      <c r="O113" s="1613"/>
      <c r="P113" s="1617"/>
      <c r="Q113" s="1617" t="str">
        <f t="shared" si="139"/>
        <v/>
      </c>
      <c r="R113" s="1617" t="str">
        <f t="shared" si="140"/>
        <v/>
      </c>
      <c r="S113" s="1613"/>
      <c r="T113" s="1613"/>
      <c r="U113" s="1628">
        <f>YEAR(AA93+1)</f>
        <v>2026</v>
      </c>
      <c r="V113" s="1628">
        <f>MONTH(AA93+1)</f>
        <v>6</v>
      </c>
      <c r="W113" s="1628">
        <f>DAY(AA93+1)</f>
        <v>15</v>
      </c>
      <c r="X113" s="1628"/>
      <c r="Y113" s="1628"/>
      <c r="Z113" s="1628"/>
      <c r="AA113" s="1628"/>
      <c r="AB113" s="1613"/>
      <c r="AC113" s="1613"/>
      <c r="AD113" s="1613"/>
      <c r="AE113" s="1613"/>
      <c r="AF113" s="1613"/>
      <c r="AG113" s="1613"/>
      <c r="AH113" s="1834" t="str">
        <f t="shared" si="142"/>
        <v/>
      </c>
      <c r="AI113" s="1834" t="str">
        <f t="shared" si="143"/>
        <v/>
      </c>
      <c r="AL113" s="1613"/>
      <c r="AM113" s="1628">
        <f>YEAR(AS93+1)</f>
        <v>2026</v>
      </c>
      <c r="AN113" s="1628">
        <f>MONTH(AS93+1)</f>
        <v>7</v>
      </c>
      <c r="AO113" s="1628">
        <f>DAY(AS93+1)</f>
        <v>27</v>
      </c>
      <c r="AP113" s="1628"/>
      <c r="AQ113" s="1628"/>
      <c r="AR113" s="1628"/>
      <c r="AS113" s="1628"/>
      <c r="AT113" s="1613"/>
      <c r="AU113" s="1613"/>
      <c r="AV113" s="1613"/>
      <c r="AW113" s="1613"/>
      <c r="AX113" s="1613"/>
      <c r="AY113" s="1613"/>
      <c r="AZ113" s="1821" t="str">
        <f t="shared" si="144"/>
        <v/>
      </c>
      <c r="BA113" s="1821" t="str">
        <f t="shared" si="145"/>
        <v/>
      </c>
      <c r="BC113" s="1613"/>
      <c r="BD113" s="1628">
        <f>YEAR(BJ93+1)</f>
        <v>2026</v>
      </c>
      <c r="BE113" s="1628">
        <f>MONTH(BJ93+1)</f>
        <v>9</v>
      </c>
      <c r="BF113" s="1628">
        <f>DAY(BJ93+1)</f>
        <v>7</v>
      </c>
      <c r="BG113" s="1628"/>
      <c r="BH113" s="1628"/>
      <c r="BI113" s="1628"/>
      <c r="BJ113" s="1628"/>
      <c r="BK113" s="1613"/>
      <c r="BL113" s="1613"/>
      <c r="BM113" s="1613"/>
      <c r="BN113" s="1613"/>
      <c r="BO113" s="1613"/>
      <c r="BP113" s="1613"/>
      <c r="BQ113" s="1821" t="str">
        <f t="shared" si="146"/>
        <v/>
      </c>
      <c r="BR113" s="1821" t="str">
        <f t="shared" si="147"/>
        <v/>
      </c>
      <c r="BU113" s="1613"/>
      <c r="BV113" s="1628">
        <f>YEAR(CB93+1)</f>
        <v>2026</v>
      </c>
      <c r="BW113" s="1628">
        <f>MONTH(CB93+1)</f>
        <v>10</v>
      </c>
      <c r="BX113" s="1628">
        <f>DAY(CB93+1)</f>
        <v>19</v>
      </c>
      <c r="BY113" s="1628"/>
      <c r="BZ113" s="1628"/>
      <c r="CA113" s="1628"/>
      <c r="CB113" s="1628"/>
      <c r="CC113" s="1613"/>
      <c r="CD113" s="1613"/>
      <c r="CE113" s="1613"/>
      <c r="CF113" s="1613"/>
      <c r="CG113" s="1613"/>
      <c r="CH113" s="1613"/>
      <c r="CI113" s="1821" t="str">
        <f t="shared" si="148"/>
        <v/>
      </c>
      <c r="CJ113" s="1821" t="str">
        <f t="shared" si="149"/>
        <v/>
      </c>
      <c r="CK113" s="1613"/>
      <c r="CL113" s="1613"/>
      <c r="CM113" s="1628">
        <f>YEAR(CS93+1)</f>
        <v>2026</v>
      </c>
      <c r="CN113" s="1628">
        <f>MONTH(CS93+1)</f>
        <v>11</v>
      </c>
      <c r="CO113" s="1628">
        <f>DAY(CS93+1)</f>
        <v>30</v>
      </c>
      <c r="CP113" s="1628"/>
      <c r="CQ113" s="1628"/>
      <c r="CR113" s="1628"/>
      <c r="CS113" s="1628"/>
      <c r="CT113" s="1613"/>
      <c r="CU113" s="1613"/>
      <c r="CZ113" s="1818" t="str">
        <f t="shared" si="150"/>
        <v/>
      </c>
      <c r="DA113" s="1818" t="str">
        <f t="shared" si="151"/>
        <v/>
      </c>
    </row>
    <row r="114" spans="1:105" ht="14.25" hidden="1" customHeight="1">
      <c r="A114" s="1613"/>
      <c r="B114" s="1613"/>
      <c r="C114" s="1613"/>
      <c r="D114" s="1629">
        <f>J93+1</f>
        <v>46146</v>
      </c>
      <c r="E114" s="1629">
        <f>D114+1</f>
        <v>46147</v>
      </c>
      <c r="F114" s="1629">
        <f t="shared" ref="F114:J114" si="208">E114+1</f>
        <v>46148</v>
      </c>
      <c r="G114" s="1629">
        <f t="shared" si="208"/>
        <v>46149</v>
      </c>
      <c r="H114" s="1629">
        <f t="shared" si="208"/>
        <v>46150</v>
      </c>
      <c r="I114" s="1629">
        <f t="shared" si="208"/>
        <v>46151</v>
      </c>
      <c r="J114" s="1629">
        <f t="shared" si="208"/>
        <v>46152</v>
      </c>
      <c r="K114" s="1613"/>
      <c r="L114" s="1613"/>
      <c r="M114" s="1613"/>
      <c r="N114" s="1613"/>
      <c r="O114" s="1613"/>
      <c r="P114" s="1617"/>
      <c r="Q114" s="1617" t="str">
        <f t="shared" si="139"/>
        <v/>
      </c>
      <c r="R114" s="1617" t="str">
        <f t="shared" si="140"/>
        <v/>
      </c>
      <c r="S114" s="1613"/>
      <c r="T114" s="1613"/>
      <c r="U114" s="1629">
        <f>AA93+1</f>
        <v>46188</v>
      </c>
      <c r="V114" s="1629">
        <f t="shared" ref="V114:AA114" si="209">U114+1</f>
        <v>46189</v>
      </c>
      <c r="W114" s="1629">
        <f t="shared" si="209"/>
        <v>46190</v>
      </c>
      <c r="X114" s="1629">
        <f t="shared" si="209"/>
        <v>46191</v>
      </c>
      <c r="Y114" s="1629">
        <f t="shared" si="209"/>
        <v>46192</v>
      </c>
      <c r="Z114" s="1629">
        <f t="shared" si="209"/>
        <v>46193</v>
      </c>
      <c r="AA114" s="1629">
        <f t="shared" si="209"/>
        <v>46194</v>
      </c>
      <c r="AB114" s="1613"/>
      <c r="AC114" s="1613"/>
      <c r="AD114" s="1613"/>
      <c r="AE114" s="1613"/>
      <c r="AF114" s="1613"/>
      <c r="AG114" s="1613"/>
      <c r="AH114" s="1834" t="str">
        <f t="shared" si="142"/>
        <v/>
      </c>
      <c r="AI114" s="1834" t="str">
        <f t="shared" si="143"/>
        <v/>
      </c>
      <c r="AL114" s="1613"/>
      <c r="AM114" s="1629">
        <f>AS93+1</f>
        <v>46230</v>
      </c>
      <c r="AN114" s="1629">
        <f t="shared" ref="AN114:AS114" si="210">AM114+1</f>
        <v>46231</v>
      </c>
      <c r="AO114" s="1629">
        <f t="shared" si="210"/>
        <v>46232</v>
      </c>
      <c r="AP114" s="1629">
        <f t="shared" si="210"/>
        <v>46233</v>
      </c>
      <c r="AQ114" s="1629">
        <f t="shared" si="210"/>
        <v>46234</v>
      </c>
      <c r="AR114" s="1629">
        <f t="shared" si="210"/>
        <v>46235</v>
      </c>
      <c r="AS114" s="1629">
        <f t="shared" si="210"/>
        <v>46236</v>
      </c>
      <c r="AT114" s="1613"/>
      <c r="AU114" s="1613"/>
      <c r="AV114" s="1613"/>
      <c r="AW114" s="1613"/>
      <c r="AX114" s="1613"/>
      <c r="AY114" s="1613"/>
      <c r="AZ114" s="1821" t="str">
        <f t="shared" si="144"/>
        <v/>
      </c>
      <c r="BA114" s="1821" t="str">
        <f t="shared" si="145"/>
        <v/>
      </c>
      <c r="BC114" s="1613"/>
      <c r="BD114" s="1629">
        <f>BJ93+1</f>
        <v>46272</v>
      </c>
      <c r="BE114" s="1629">
        <f t="shared" ref="BE114:BJ114" si="211">BD114+1</f>
        <v>46273</v>
      </c>
      <c r="BF114" s="1629">
        <f t="shared" si="211"/>
        <v>46274</v>
      </c>
      <c r="BG114" s="1629">
        <f t="shared" si="211"/>
        <v>46275</v>
      </c>
      <c r="BH114" s="1629">
        <f t="shared" si="211"/>
        <v>46276</v>
      </c>
      <c r="BI114" s="1629">
        <f t="shared" si="211"/>
        <v>46277</v>
      </c>
      <c r="BJ114" s="1629">
        <f t="shared" si="211"/>
        <v>46278</v>
      </c>
      <c r="BK114" s="1613"/>
      <c r="BL114" s="1613"/>
      <c r="BM114" s="1613"/>
      <c r="BN114" s="1613"/>
      <c r="BO114" s="1613"/>
      <c r="BP114" s="1613"/>
      <c r="BQ114" s="1821" t="str">
        <f t="shared" si="146"/>
        <v/>
      </c>
      <c r="BR114" s="1821" t="str">
        <f t="shared" si="147"/>
        <v/>
      </c>
      <c r="BU114" s="1613"/>
      <c r="BV114" s="1629">
        <f>CB93+1</f>
        <v>46314</v>
      </c>
      <c r="BW114" s="1629">
        <f t="shared" ref="BW114:CB114" si="212">BV114+1</f>
        <v>46315</v>
      </c>
      <c r="BX114" s="1629">
        <f t="shared" si="212"/>
        <v>46316</v>
      </c>
      <c r="BY114" s="1629">
        <f t="shared" si="212"/>
        <v>46317</v>
      </c>
      <c r="BZ114" s="1629">
        <f t="shared" si="212"/>
        <v>46318</v>
      </c>
      <c r="CA114" s="1629">
        <f t="shared" si="212"/>
        <v>46319</v>
      </c>
      <c r="CB114" s="1629">
        <f t="shared" si="212"/>
        <v>46320</v>
      </c>
      <c r="CC114" s="1613"/>
      <c r="CD114" s="1613"/>
      <c r="CE114" s="1613"/>
      <c r="CF114" s="1613"/>
      <c r="CG114" s="1613"/>
      <c r="CH114" s="1613"/>
      <c r="CI114" s="1821" t="str">
        <f t="shared" si="148"/>
        <v/>
      </c>
      <c r="CJ114" s="1821" t="str">
        <f t="shared" si="149"/>
        <v/>
      </c>
      <c r="CK114" s="1613"/>
      <c r="CL114" s="1613"/>
      <c r="CM114" s="1629">
        <f>CS93+1</f>
        <v>46356</v>
      </c>
      <c r="CN114" s="1629">
        <f t="shared" ref="CN114:CS114" si="213">CM114+1</f>
        <v>46357</v>
      </c>
      <c r="CO114" s="1629">
        <f t="shared" si="213"/>
        <v>46358</v>
      </c>
      <c r="CP114" s="1629">
        <f t="shared" si="213"/>
        <v>46359</v>
      </c>
      <c r="CQ114" s="1629">
        <f t="shared" si="213"/>
        <v>46360</v>
      </c>
      <c r="CR114" s="1629">
        <f t="shared" si="213"/>
        <v>46361</v>
      </c>
      <c r="CS114" s="1629">
        <f t="shared" si="213"/>
        <v>46362</v>
      </c>
      <c r="CT114" s="1613"/>
      <c r="CU114" s="1613"/>
      <c r="CZ114" s="1818" t="str">
        <f t="shared" si="150"/>
        <v/>
      </c>
      <c r="DA114" s="1818" t="str">
        <f t="shared" si="151"/>
        <v/>
      </c>
    </row>
    <row r="115" spans="1:105" ht="14.25" customHeight="1">
      <c r="A115" s="1613"/>
      <c r="B115" s="1613"/>
      <c r="C115" s="1630" t="s">
        <v>2266</v>
      </c>
      <c r="D115" s="1631">
        <f>DATE($D113,$E113,1)</f>
        <v>46143</v>
      </c>
      <c r="E115" s="1632"/>
      <c r="F115" s="1632"/>
      <c r="G115" s="1632"/>
      <c r="H115" s="1632"/>
      <c r="I115" s="1632"/>
      <c r="J115" s="1632"/>
      <c r="K115" s="4392" t="s">
        <v>2304</v>
      </c>
      <c r="L115" s="4394" t="s">
        <v>2392</v>
      </c>
      <c r="M115" s="4396" t="s">
        <v>2393</v>
      </c>
      <c r="N115" s="4396" t="s">
        <v>2284</v>
      </c>
      <c r="O115" s="4390" t="s">
        <v>2394</v>
      </c>
      <c r="P115" s="1617"/>
      <c r="Q115" s="1617">
        <f t="shared" si="139"/>
        <v>0</v>
      </c>
      <c r="R115" s="1617">
        <f t="shared" si="140"/>
        <v>0</v>
      </c>
      <c r="S115" s="1613"/>
      <c r="T115" s="1630" t="s">
        <v>2266</v>
      </c>
      <c r="U115" s="1631">
        <f>DATE($U113,$V113,1)</f>
        <v>46174</v>
      </c>
      <c r="V115" s="1632"/>
      <c r="W115" s="1632"/>
      <c r="X115" s="1632"/>
      <c r="Y115" s="1632"/>
      <c r="Z115" s="1632"/>
      <c r="AA115" s="1632"/>
      <c r="AB115" s="4392" t="s">
        <v>2304</v>
      </c>
      <c r="AC115" s="4394" t="s">
        <v>2392</v>
      </c>
      <c r="AD115" s="4396" t="s">
        <v>2393</v>
      </c>
      <c r="AE115" s="4396" t="s">
        <v>2284</v>
      </c>
      <c r="AF115" s="4390" t="s">
        <v>2394</v>
      </c>
      <c r="AG115" s="1617"/>
      <c r="AH115" s="1834">
        <f t="shared" si="142"/>
        <v>0</v>
      </c>
      <c r="AI115" s="1834">
        <f t="shared" si="143"/>
        <v>0</v>
      </c>
      <c r="AL115" s="1630" t="s">
        <v>2266</v>
      </c>
      <c r="AM115" s="1631">
        <f>DATE($AM113,$AN113,1)</f>
        <v>46204</v>
      </c>
      <c r="AN115" s="1632"/>
      <c r="AO115" s="1632"/>
      <c r="AP115" s="1632"/>
      <c r="AQ115" s="1632"/>
      <c r="AR115" s="1632"/>
      <c r="AS115" s="1632"/>
      <c r="AT115" s="4392" t="s">
        <v>2304</v>
      </c>
      <c r="AU115" s="4394" t="s">
        <v>2392</v>
      </c>
      <c r="AV115" s="4396" t="s">
        <v>2393</v>
      </c>
      <c r="AW115" s="4396" t="s">
        <v>2284</v>
      </c>
      <c r="AX115" s="4390" t="s">
        <v>2394</v>
      </c>
      <c r="AY115" s="1617"/>
      <c r="AZ115" s="1821">
        <f t="shared" si="144"/>
        <v>0</v>
      </c>
      <c r="BA115" s="1821">
        <f t="shared" si="145"/>
        <v>0</v>
      </c>
      <c r="BC115" s="1630" t="s">
        <v>2266</v>
      </c>
      <c r="BD115" s="1631">
        <f>DATE($BD113,$BE113,1)</f>
        <v>46266</v>
      </c>
      <c r="BE115" s="1632"/>
      <c r="BF115" s="1632"/>
      <c r="BG115" s="1632"/>
      <c r="BH115" s="1632"/>
      <c r="BI115" s="1632"/>
      <c r="BJ115" s="1632"/>
      <c r="BK115" s="4392" t="s">
        <v>2304</v>
      </c>
      <c r="BL115" s="4394" t="s">
        <v>2392</v>
      </c>
      <c r="BM115" s="4396" t="s">
        <v>2393</v>
      </c>
      <c r="BN115" s="4396" t="s">
        <v>2284</v>
      </c>
      <c r="BO115" s="4390" t="s">
        <v>2394</v>
      </c>
      <c r="BP115" s="1617"/>
      <c r="BQ115" s="1821">
        <f t="shared" si="146"/>
        <v>0</v>
      </c>
      <c r="BR115" s="1821">
        <f t="shared" si="147"/>
        <v>0</v>
      </c>
      <c r="BU115" s="1630" t="s">
        <v>2266</v>
      </c>
      <c r="BV115" s="1631">
        <f>DATE($BV113,$BW113,1)</f>
        <v>46296</v>
      </c>
      <c r="BW115" s="1632"/>
      <c r="BX115" s="1632"/>
      <c r="BY115" s="1632"/>
      <c r="BZ115" s="1632"/>
      <c r="CA115" s="1632"/>
      <c r="CB115" s="1632"/>
      <c r="CC115" s="4392" t="s">
        <v>2304</v>
      </c>
      <c r="CD115" s="4394" t="s">
        <v>2392</v>
      </c>
      <c r="CE115" s="4396" t="s">
        <v>2393</v>
      </c>
      <c r="CF115" s="4396" t="s">
        <v>2284</v>
      </c>
      <c r="CG115" s="4390" t="s">
        <v>2394</v>
      </c>
      <c r="CH115" s="1617"/>
      <c r="CI115" s="1821">
        <f t="shared" si="148"/>
        <v>0</v>
      </c>
      <c r="CJ115" s="1821">
        <f t="shared" si="149"/>
        <v>0</v>
      </c>
      <c r="CK115" s="1625"/>
      <c r="CL115" s="1630" t="s">
        <v>2266</v>
      </c>
      <c r="CM115" s="1631">
        <f>DATE($CM113,$CN113,1)</f>
        <v>46327</v>
      </c>
      <c r="CN115" s="1632"/>
      <c r="CO115" s="1632"/>
      <c r="CP115" s="1632"/>
      <c r="CQ115" s="1632"/>
      <c r="CR115" s="1632"/>
      <c r="CS115" s="1632"/>
      <c r="CT115" s="4392" t="s">
        <v>2304</v>
      </c>
      <c r="CU115" s="4394" t="s">
        <v>2392</v>
      </c>
      <c r="CV115" s="4396" t="s">
        <v>2393</v>
      </c>
      <c r="CW115" s="4396" t="s">
        <v>2284</v>
      </c>
      <c r="CX115" s="4390" t="s">
        <v>2394</v>
      </c>
      <c r="CY115" s="1617"/>
      <c r="CZ115" s="1818">
        <f t="shared" si="150"/>
        <v>0</v>
      </c>
      <c r="DA115" s="1818">
        <f t="shared" si="151"/>
        <v>0</v>
      </c>
    </row>
    <row r="116" spans="1:105" ht="14.25" customHeight="1">
      <c r="A116" s="1613"/>
      <c r="B116" s="1613"/>
      <c r="C116" s="1634" t="s">
        <v>2385</v>
      </c>
      <c r="D116" s="1635">
        <f>IF(J93&lt;$H$5,J95+1,"")</f>
        <v>46146</v>
      </c>
      <c r="E116" s="1636">
        <f t="shared" ref="E116:J116" si="214">IF(D114&lt;$H$5,D116+1,"")</f>
        <v>46147</v>
      </c>
      <c r="F116" s="1636">
        <f t="shared" si="214"/>
        <v>46148</v>
      </c>
      <c r="G116" s="1636">
        <f t="shared" si="214"/>
        <v>46149</v>
      </c>
      <c r="H116" s="1636">
        <f t="shared" si="214"/>
        <v>46150</v>
      </c>
      <c r="I116" s="1636">
        <f t="shared" si="214"/>
        <v>46151</v>
      </c>
      <c r="J116" s="1636">
        <f t="shared" si="214"/>
        <v>46152</v>
      </c>
      <c r="K116" s="4393"/>
      <c r="L116" s="4395"/>
      <c r="M116" s="4275"/>
      <c r="N116" s="4275"/>
      <c r="O116" s="4391"/>
      <c r="P116" s="1849">
        <f>COUNT(D116:J116)</f>
        <v>7</v>
      </c>
      <c r="Q116" s="1617">
        <f t="shared" si="139"/>
        <v>0</v>
      </c>
      <c r="R116" s="1617">
        <f t="shared" si="140"/>
        <v>0</v>
      </c>
      <c r="S116" s="1613"/>
      <c r="T116" s="1634" t="s">
        <v>2385</v>
      </c>
      <c r="U116" s="1635">
        <f>IF(AA93&lt;$H$5,AA95+1,"")</f>
        <v>46188</v>
      </c>
      <c r="V116" s="1636">
        <f t="shared" ref="V116:Z116" si="215">IF(U114&lt;$H$5,U116+1,"")</f>
        <v>46189</v>
      </c>
      <c r="W116" s="1636">
        <f t="shared" si="215"/>
        <v>46190</v>
      </c>
      <c r="X116" s="1636">
        <f t="shared" si="215"/>
        <v>46191</v>
      </c>
      <c r="Y116" s="1636">
        <f t="shared" si="215"/>
        <v>46192</v>
      </c>
      <c r="Z116" s="1636">
        <f t="shared" si="215"/>
        <v>46193</v>
      </c>
      <c r="AA116" s="1636">
        <f>IF(Z114&lt;$H$5,Z116+1,"")</f>
        <v>46194</v>
      </c>
      <c r="AB116" s="4393"/>
      <c r="AC116" s="4395"/>
      <c r="AD116" s="4275"/>
      <c r="AE116" s="4275"/>
      <c r="AF116" s="4391"/>
      <c r="AG116" s="1621">
        <f t="shared" ref="AG116" si="216">COUNT(U116:AA116)</f>
        <v>7</v>
      </c>
      <c r="AH116" s="1834">
        <f t="shared" si="142"/>
        <v>0</v>
      </c>
      <c r="AI116" s="1834">
        <f t="shared" si="143"/>
        <v>0</v>
      </c>
      <c r="AL116" s="1634" t="s">
        <v>2385</v>
      </c>
      <c r="AM116" s="1635">
        <f>IF(AS93&lt;$H$5,AS95+1,"")</f>
        <v>46230</v>
      </c>
      <c r="AN116" s="1636">
        <f t="shared" ref="AN116:AS116" si="217">IF(AM114&lt;$H$5,AM116+1,"")</f>
        <v>46231</v>
      </c>
      <c r="AO116" s="1636">
        <f t="shared" si="217"/>
        <v>46232</v>
      </c>
      <c r="AP116" s="1636">
        <f t="shared" si="217"/>
        <v>46233</v>
      </c>
      <c r="AQ116" s="1636">
        <f t="shared" si="217"/>
        <v>46234</v>
      </c>
      <c r="AR116" s="1636">
        <f t="shared" si="217"/>
        <v>46235</v>
      </c>
      <c r="AS116" s="1636">
        <f t="shared" si="217"/>
        <v>46236</v>
      </c>
      <c r="AT116" s="4393"/>
      <c r="AU116" s="4395"/>
      <c r="AV116" s="4275"/>
      <c r="AW116" s="4275"/>
      <c r="AX116" s="4391"/>
      <c r="AY116" s="1621">
        <f t="shared" ref="AY116" si="218">COUNT(AM116:AS116)</f>
        <v>7</v>
      </c>
      <c r="AZ116" s="1821">
        <f t="shared" si="144"/>
        <v>0</v>
      </c>
      <c r="BA116" s="1821">
        <f t="shared" si="145"/>
        <v>0</v>
      </c>
      <c r="BC116" s="1634" t="s">
        <v>2385</v>
      </c>
      <c r="BD116" s="1635">
        <f>IF(BJ93&lt;$H$5,BJ95+1,"")</f>
        <v>46272</v>
      </c>
      <c r="BE116" s="1636">
        <f t="shared" ref="BE116:BJ116" si="219">IF(BD114&lt;$H$5,BD116+1,"")</f>
        <v>46273</v>
      </c>
      <c r="BF116" s="1636">
        <f t="shared" si="219"/>
        <v>46274</v>
      </c>
      <c r="BG116" s="1636">
        <f t="shared" si="219"/>
        <v>46275</v>
      </c>
      <c r="BH116" s="1636">
        <f t="shared" si="219"/>
        <v>46276</v>
      </c>
      <c r="BI116" s="1636">
        <f t="shared" si="219"/>
        <v>46277</v>
      </c>
      <c r="BJ116" s="1636">
        <f t="shared" si="219"/>
        <v>46278</v>
      </c>
      <c r="BK116" s="4393"/>
      <c r="BL116" s="4395"/>
      <c r="BM116" s="4275"/>
      <c r="BN116" s="4275"/>
      <c r="BO116" s="4391"/>
      <c r="BP116" s="1621">
        <f>COUNT(BD116:BJ116)</f>
        <v>7</v>
      </c>
      <c r="BQ116" s="1821">
        <f t="shared" si="146"/>
        <v>0</v>
      </c>
      <c r="BR116" s="1821">
        <f t="shared" si="147"/>
        <v>0</v>
      </c>
      <c r="BU116" s="1634" t="s">
        <v>2385</v>
      </c>
      <c r="BV116" s="1635" t="str">
        <f>IF(CB93&lt;$H$5,CB95+1,"")</f>
        <v/>
      </c>
      <c r="BW116" s="1636" t="str">
        <f t="shared" ref="BW116:CB116" si="220">IF(BV114&lt;$H$5,BV116+1,"")</f>
        <v/>
      </c>
      <c r="BX116" s="1636" t="str">
        <f t="shared" si="220"/>
        <v/>
      </c>
      <c r="BY116" s="1636" t="str">
        <f t="shared" si="220"/>
        <v/>
      </c>
      <c r="BZ116" s="1636" t="str">
        <f t="shared" si="220"/>
        <v/>
      </c>
      <c r="CA116" s="1636" t="str">
        <f t="shared" si="220"/>
        <v/>
      </c>
      <c r="CB116" s="1636" t="str">
        <f t="shared" si="220"/>
        <v/>
      </c>
      <c r="CC116" s="4393"/>
      <c r="CD116" s="4395"/>
      <c r="CE116" s="4275"/>
      <c r="CF116" s="4275"/>
      <c r="CG116" s="4391"/>
      <c r="CH116" s="1621">
        <f t="shared" ref="CH116" si="221">COUNT(BV116:CB116)</f>
        <v>0</v>
      </c>
      <c r="CI116" s="1821">
        <f t="shared" si="148"/>
        <v>0</v>
      </c>
      <c r="CJ116" s="1821">
        <f t="shared" si="149"/>
        <v>0</v>
      </c>
      <c r="CK116" s="1613"/>
      <c r="CL116" s="1634" t="s">
        <v>2385</v>
      </c>
      <c r="CM116" s="1635" t="str">
        <f>IF(CS93&lt;$H$5,CS95+1,"")</f>
        <v/>
      </c>
      <c r="CN116" s="1636" t="str">
        <f t="shared" ref="CN116:CS116" si="222">IF(CM114&lt;$H$5,CM116+1,"")</f>
        <v/>
      </c>
      <c r="CO116" s="1636" t="str">
        <f t="shared" si="222"/>
        <v/>
      </c>
      <c r="CP116" s="1636" t="str">
        <f t="shared" si="222"/>
        <v/>
      </c>
      <c r="CQ116" s="1636" t="str">
        <f t="shared" si="222"/>
        <v/>
      </c>
      <c r="CR116" s="1636" t="str">
        <f t="shared" si="222"/>
        <v/>
      </c>
      <c r="CS116" s="1636" t="str">
        <f t="shared" si="222"/>
        <v/>
      </c>
      <c r="CT116" s="4393"/>
      <c r="CU116" s="4395"/>
      <c r="CV116" s="4275"/>
      <c r="CW116" s="4275"/>
      <c r="CX116" s="4391"/>
      <c r="CY116" s="1621">
        <f t="shared" ref="CY116" si="223">COUNT(CM116:CS116)</f>
        <v>0</v>
      </c>
      <c r="CZ116" s="1818">
        <f t="shared" si="150"/>
        <v>0</v>
      </c>
      <c r="DA116" s="1818">
        <f t="shared" si="151"/>
        <v>0</v>
      </c>
    </row>
    <row r="117" spans="1:105" ht="14.25" customHeight="1">
      <c r="A117" s="1613"/>
      <c r="B117" s="1613"/>
      <c r="C117" s="1634" t="s">
        <v>1060</v>
      </c>
      <c r="D117" s="1639" t="str">
        <f>IF(D116="","","月")</f>
        <v>月</v>
      </c>
      <c r="E117" s="1639" t="str">
        <f>IF(E116="","","火")</f>
        <v>火</v>
      </c>
      <c r="F117" s="1639" t="str">
        <f>IF(F116="","","水")</f>
        <v>水</v>
      </c>
      <c r="G117" s="1639" t="str">
        <f>IF(G116="","","木")</f>
        <v>木</v>
      </c>
      <c r="H117" s="1639" t="str">
        <f>IF(H116="","","金")</f>
        <v>金</v>
      </c>
      <c r="I117" s="1639" t="str">
        <f>IF(I116="","","土")</f>
        <v>土</v>
      </c>
      <c r="J117" s="1639" t="str">
        <f>IF(J116="","","日")</f>
        <v>日</v>
      </c>
      <c r="K117" s="4393"/>
      <c r="L117" s="4395"/>
      <c r="M117" s="4275"/>
      <c r="N117" s="4275"/>
      <c r="O117" s="4391"/>
      <c r="P117" s="1617"/>
      <c r="Q117" s="1617">
        <f t="shared" si="139"/>
        <v>0</v>
      </c>
      <c r="R117" s="1617">
        <f t="shared" si="140"/>
        <v>0</v>
      </c>
      <c r="S117" s="1613"/>
      <c r="T117" s="1634" t="s">
        <v>1060</v>
      </c>
      <c r="U117" s="1639" t="str">
        <f>IF(U116="","","月")</f>
        <v>月</v>
      </c>
      <c r="V117" s="1639" t="str">
        <f>IF(V116="","","火")</f>
        <v>火</v>
      </c>
      <c r="W117" s="1639" t="str">
        <f>IF(W116="","","水")</f>
        <v>水</v>
      </c>
      <c r="X117" s="1639" t="str">
        <f>IF(X116="","","木")</f>
        <v>木</v>
      </c>
      <c r="Y117" s="1639" t="str">
        <f>IF(Y116="","","金")</f>
        <v>金</v>
      </c>
      <c r="Z117" s="1639" t="str">
        <f>IF(Z116="","","土")</f>
        <v>土</v>
      </c>
      <c r="AA117" s="1639" t="str">
        <f>IF(AA116="","","日")</f>
        <v>日</v>
      </c>
      <c r="AB117" s="4393"/>
      <c r="AC117" s="4395"/>
      <c r="AD117" s="4275"/>
      <c r="AE117" s="4275"/>
      <c r="AF117" s="4391"/>
      <c r="AG117" s="1613"/>
      <c r="AH117" s="1834">
        <f t="shared" si="142"/>
        <v>0</v>
      </c>
      <c r="AI117" s="1834">
        <f t="shared" si="143"/>
        <v>0</v>
      </c>
      <c r="AL117" s="1634" t="s">
        <v>1060</v>
      </c>
      <c r="AM117" s="1639" t="str">
        <f>IF(AM116="","","月")</f>
        <v>月</v>
      </c>
      <c r="AN117" s="1639" t="str">
        <f>IF(AN116="","","火")</f>
        <v>火</v>
      </c>
      <c r="AO117" s="1639" t="str">
        <f>IF(AO116="","","水")</f>
        <v>水</v>
      </c>
      <c r="AP117" s="1639" t="str">
        <f>IF(AP116="","","木")</f>
        <v>木</v>
      </c>
      <c r="AQ117" s="1639" t="str">
        <f>IF(AQ116="","","金")</f>
        <v>金</v>
      </c>
      <c r="AR117" s="1639" t="str">
        <f>IF(AR116="","","土")</f>
        <v>土</v>
      </c>
      <c r="AS117" s="1639" t="str">
        <f>IF(AS116="","","日")</f>
        <v>日</v>
      </c>
      <c r="AT117" s="4393"/>
      <c r="AU117" s="4395"/>
      <c r="AV117" s="4275"/>
      <c r="AW117" s="4275"/>
      <c r="AX117" s="4391"/>
      <c r="AY117" s="1613"/>
      <c r="AZ117" s="1821">
        <f t="shared" si="144"/>
        <v>0</v>
      </c>
      <c r="BA117" s="1821">
        <f t="shared" si="145"/>
        <v>0</v>
      </c>
      <c r="BC117" s="1634" t="s">
        <v>1060</v>
      </c>
      <c r="BD117" s="1639" t="str">
        <f>IF(BD116="","","月")</f>
        <v>月</v>
      </c>
      <c r="BE117" s="1639" t="str">
        <f>IF(BE116="","","火")</f>
        <v>火</v>
      </c>
      <c r="BF117" s="1639" t="str">
        <f>IF(BF116="","","水")</f>
        <v>水</v>
      </c>
      <c r="BG117" s="1639" t="str">
        <f>IF(BG116="","","木")</f>
        <v>木</v>
      </c>
      <c r="BH117" s="1639" t="str">
        <f>IF(BH116="","","金")</f>
        <v>金</v>
      </c>
      <c r="BI117" s="1639" t="str">
        <f>IF(BI116="","","土")</f>
        <v>土</v>
      </c>
      <c r="BJ117" s="1639" t="str">
        <f>IF(BJ116="","","日")</f>
        <v>日</v>
      </c>
      <c r="BK117" s="4393"/>
      <c r="BL117" s="4395"/>
      <c r="BM117" s="4275"/>
      <c r="BN117" s="4275"/>
      <c r="BO117" s="4391"/>
      <c r="BP117" s="1613"/>
      <c r="BQ117" s="1821">
        <f t="shared" si="146"/>
        <v>0</v>
      </c>
      <c r="BR117" s="1821">
        <f t="shared" si="147"/>
        <v>0</v>
      </c>
      <c r="BU117" s="1634" t="s">
        <v>1060</v>
      </c>
      <c r="BV117" s="1639" t="str">
        <f>IF(BV116="","","月")</f>
        <v/>
      </c>
      <c r="BW117" s="1639" t="str">
        <f>IF(BW116="","","火")</f>
        <v/>
      </c>
      <c r="BX117" s="1639" t="str">
        <f>IF(BX116="","","水")</f>
        <v/>
      </c>
      <c r="BY117" s="1639" t="str">
        <f>IF(BY116="","","木")</f>
        <v/>
      </c>
      <c r="BZ117" s="1639" t="str">
        <f>IF(BZ116="","","金")</f>
        <v/>
      </c>
      <c r="CA117" s="1639" t="str">
        <f>IF(CA116="","","土")</f>
        <v/>
      </c>
      <c r="CB117" s="1639" t="str">
        <f>IF(CB116="","","日")</f>
        <v/>
      </c>
      <c r="CC117" s="4393"/>
      <c r="CD117" s="4395"/>
      <c r="CE117" s="4275"/>
      <c r="CF117" s="4275"/>
      <c r="CG117" s="4391"/>
      <c r="CH117" s="1613"/>
      <c r="CI117" s="1821">
        <f t="shared" si="148"/>
        <v>0</v>
      </c>
      <c r="CJ117" s="1821">
        <f t="shared" si="149"/>
        <v>0</v>
      </c>
      <c r="CK117" s="1613"/>
      <c r="CL117" s="1634" t="s">
        <v>1060</v>
      </c>
      <c r="CM117" s="1639" t="str">
        <f>IF(CM116="","","月")</f>
        <v/>
      </c>
      <c r="CN117" s="1639" t="str">
        <f>IF(CN116="","","火")</f>
        <v/>
      </c>
      <c r="CO117" s="1639" t="str">
        <f>IF(CO116="","","水")</f>
        <v/>
      </c>
      <c r="CP117" s="1639" t="str">
        <f>IF(CP116="","","木")</f>
        <v/>
      </c>
      <c r="CQ117" s="1639" t="str">
        <f>IF(CQ116="","","金")</f>
        <v/>
      </c>
      <c r="CR117" s="1639" t="str">
        <f>IF(CR116="","","土")</f>
        <v/>
      </c>
      <c r="CS117" s="1639" t="str">
        <f>IF(CS116="","","日")</f>
        <v/>
      </c>
      <c r="CT117" s="4393"/>
      <c r="CU117" s="4395"/>
      <c r="CV117" s="4275"/>
      <c r="CW117" s="4275"/>
      <c r="CX117" s="4391"/>
      <c r="CZ117" s="1818">
        <f t="shared" si="150"/>
        <v>0</v>
      </c>
      <c r="DA117" s="1818">
        <f t="shared" si="151"/>
        <v>0</v>
      </c>
    </row>
    <row r="118" spans="1:105" ht="14.25" customHeight="1">
      <c r="A118" s="1613"/>
      <c r="B118" s="1613"/>
      <c r="C118" s="4375" t="s">
        <v>2295</v>
      </c>
      <c r="D118" s="4377"/>
      <c r="E118" s="4378"/>
      <c r="F118" s="4378"/>
      <c r="G118" s="4378"/>
      <c r="H118" s="4378"/>
      <c r="I118" s="4378"/>
      <c r="J118" s="4385"/>
      <c r="K118" s="4379"/>
      <c r="L118" s="4380"/>
      <c r="M118" s="4380"/>
      <c r="N118" s="4381"/>
      <c r="O118" s="4387">
        <f>ROUND(AVERAGE(N120:N131),3)</f>
        <v>0</v>
      </c>
      <c r="P118" s="1617"/>
      <c r="Q118" s="1617">
        <f t="shared" si="139"/>
        <v>0</v>
      </c>
      <c r="R118" s="1617">
        <f t="shared" si="140"/>
        <v>0</v>
      </c>
      <c r="S118" s="1613"/>
      <c r="T118" s="4375" t="s">
        <v>2295</v>
      </c>
      <c r="U118" s="4377"/>
      <c r="V118" s="4378"/>
      <c r="W118" s="4378"/>
      <c r="X118" s="4378"/>
      <c r="Y118" s="4378"/>
      <c r="Z118" s="4378"/>
      <c r="AA118" s="4385"/>
      <c r="AB118" s="4379"/>
      <c r="AC118" s="4380"/>
      <c r="AD118" s="4380"/>
      <c r="AE118" s="4381"/>
      <c r="AF118" s="4387">
        <f>ROUND(AVERAGE(AE120:AE131),3)</f>
        <v>0</v>
      </c>
      <c r="AG118" s="1613"/>
      <c r="AH118" s="1834">
        <f t="shared" si="142"/>
        <v>0</v>
      </c>
      <c r="AI118" s="1834">
        <f t="shared" si="143"/>
        <v>0</v>
      </c>
      <c r="AL118" s="4375" t="s">
        <v>2295</v>
      </c>
      <c r="AM118" s="4377"/>
      <c r="AN118" s="4378"/>
      <c r="AO118" s="4378"/>
      <c r="AP118" s="4378"/>
      <c r="AQ118" s="4378"/>
      <c r="AR118" s="4378"/>
      <c r="AS118" s="4385"/>
      <c r="AT118" s="4379"/>
      <c r="AU118" s="4380"/>
      <c r="AV118" s="4380"/>
      <c r="AW118" s="4381"/>
      <c r="AX118" s="4387">
        <f>ROUND(AVERAGE(AW120:AW131),3)</f>
        <v>0</v>
      </c>
      <c r="AY118" s="1613"/>
      <c r="AZ118" s="1821">
        <f t="shared" si="144"/>
        <v>0</v>
      </c>
      <c r="BA118" s="1821">
        <f t="shared" si="145"/>
        <v>0</v>
      </c>
      <c r="BC118" s="4375" t="s">
        <v>2295</v>
      </c>
      <c r="BD118" s="4377"/>
      <c r="BE118" s="4378"/>
      <c r="BF118" s="4378"/>
      <c r="BG118" s="4378"/>
      <c r="BH118" s="4378"/>
      <c r="BI118" s="4378"/>
      <c r="BJ118" s="4385"/>
      <c r="BK118" s="4379"/>
      <c r="BL118" s="4380"/>
      <c r="BM118" s="4380"/>
      <c r="BN118" s="4381"/>
      <c r="BO118" s="4387">
        <f>ROUND(AVERAGE(BN120:BN131),3)</f>
        <v>0</v>
      </c>
      <c r="BP118" s="1613"/>
      <c r="BQ118" s="1821">
        <f t="shared" si="146"/>
        <v>0</v>
      </c>
      <c r="BR118" s="1821">
        <f t="shared" si="147"/>
        <v>0</v>
      </c>
      <c r="BU118" s="4375" t="s">
        <v>2295</v>
      </c>
      <c r="BV118" s="4377"/>
      <c r="BW118" s="4378"/>
      <c r="BX118" s="4378"/>
      <c r="BY118" s="4378"/>
      <c r="BZ118" s="4378"/>
      <c r="CA118" s="4378"/>
      <c r="CB118" s="4385"/>
      <c r="CC118" s="4379"/>
      <c r="CD118" s="4380"/>
      <c r="CE118" s="4380"/>
      <c r="CF118" s="4381"/>
      <c r="CG118" s="4387" t="e">
        <f>ROUND(AVERAGE(CF120:CF131),3)</f>
        <v>#DIV/0!</v>
      </c>
      <c r="CH118" s="1613"/>
      <c r="CI118" s="1821">
        <f t="shared" si="148"/>
        <v>0</v>
      </c>
      <c r="CJ118" s="1821">
        <f t="shared" si="149"/>
        <v>0</v>
      </c>
      <c r="CK118" s="1613"/>
      <c r="CL118" s="4375" t="s">
        <v>2295</v>
      </c>
      <c r="CM118" s="4377"/>
      <c r="CN118" s="4378"/>
      <c r="CO118" s="4378"/>
      <c r="CP118" s="4378"/>
      <c r="CQ118" s="4378"/>
      <c r="CR118" s="4378"/>
      <c r="CS118" s="4385"/>
      <c r="CT118" s="4379"/>
      <c r="CU118" s="4380"/>
      <c r="CV118" s="4380"/>
      <c r="CW118" s="4381"/>
      <c r="CX118" s="4387" t="e">
        <f>ROUND(AVERAGE(CW120:CW131),3)</f>
        <v>#DIV/0!</v>
      </c>
      <c r="CZ118" s="1818">
        <f t="shared" si="150"/>
        <v>0</v>
      </c>
      <c r="DA118" s="1818">
        <f t="shared" si="151"/>
        <v>0</v>
      </c>
    </row>
    <row r="119" spans="1:105" ht="14.25" customHeight="1">
      <c r="A119" s="1613"/>
      <c r="B119" s="1613"/>
      <c r="C119" s="4376"/>
      <c r="D119" s="4290"/>
      <c r="E119" s="4286"/>
      <c r="F119" s="4286"/>
      <c r="G119" s="4286"/>
      <c r="H119" s="4286"/>
      <c r="I119" s="4286"/>
      <c r="J119" s="4386"/>
      <c r="K119" s="4382"/>
      <c r="L119" s="4383"/>
      <c r="M119" s="4383"/>
      <c r="N119" s="4384"/>
      <c r="O119" s="4388"/>
      <c r="P119" s="1617"/>
      <c r="Q119" s="1617" t="str">
        <f t="shared" si="139"/>
        <v/>
      </c>
      <c r="R119" s="1617" t="str">
        <f t="shared" si="140"/>
        <v/>
      </c>
      <c r="S119" s="1613"/>
      <c r="T119" s="4376"/>
      <c r="U119" s="4290"/>
      <c r="V119" s="4286"/>
      <c r="W119" s="4286"/>
      <c r="X119" s="4286"/>
      <c r="Y119" s="4286"/>
      <c r="Z119" s="4286"/>
      <c r="AA119" s="4386"/>
      <c r="AB119" s="4382"/>
      <c r="AC119" s="4383"/>
      <c r="AD119" s="4383"/>
      <c r="AE119" s="4384"/>
      <c r="AF119" s="4388"/>
      <c r="AG119" s="1613"/>
      <c r="AH119" s="1834" t="str">
        <f t="shared" si="142"/>
        <v/>
      </c>
      <c r="AI119" s="1834" t="str">
        <f t="shared" si="143"/>
        <v/>
      </c>
      <c r="AL119" s="4376"/>
      <c r="AM119" s="4290"/>
      <c r="AN119" s="4286"/>
      <c r="AO119" s="4286"/>
      <c r="AP119" s="4286"/>
      <c r="AQ119" s="4286"/>
      <c r="AR119" s="4286"/>
      <c r="AS119" s="4386"/>
      <c r="AT119" s="4382"/>
      <c r="AU119" s="4383"/>
      <c r="AV119" s="4383"/>
      <c r="AW119" s="4384"/>
      <c r="AX119" s="4388"/>
      <c r="AY119" s="1613"/>
      <c r="AZ119" s="1821" t="str">
        <f t="shared" si="144"/>
        <v/>
      </c>
      <c r="BA119" s="1821" t="str">
        <f t="shared" si="145"/>
        <v/>
      </c>
      <c r="BC119" s="4376"/>
      <c r="BD119" s="4290"/>
      <c r="BE119" s="4286"/>
      <c r="BF119" s="4286"/>
      <c r="BG119" s="4286"/>
      <c r="BH119" s="4286"/>
      <c r="BI119" s="4286"/>
      <c r="BJ119" s="4386"/>
      <c r="BK119" s="4382"/>
      <c r="BL119" s="4383"/>
      <c r="BM119" s="4383"/>
      <c r="BN119" s="4384"/>
      <c r="BO119" s="4388"/>
      <c r="BP119" s="1613"/>
      <c r="BQ119" s="1821" t="str">
        <f t="shared" si="146"/>
        <v/>
      </c>
      <c r="BR119" s="1821" t="str">
        <f t="shared" si="147"/>
        <v/>
      </c>
      <c r="BU119" s="4376"/>
      <c r="BV119" s="4290"/>
      <c r="BW119" s="4286"/>
      <c r="BX119" s="4286"/>
      <c r="BY119" s="4286"/>
      <c r="BZ119" s="4286"/>
      <c r="CA119" s="4286"/>
      <c r="CB119" s="4386"/>
      <c r="CC119" s="4382"/>
      <c r="CD119" s="4383"/>
      <c r="CE119" s="4383"/>
      <c r="CF119" s="4384"/>
      <c r="CG119" s="4388"/>
      <c r="CH119" s="1613"/>
      <c r="CI119" s="1821" t="str">
        <f t="shared" si="148"/>
        <v/>
      </c>
      <c r="CJ119" s="1821" t="str">
        <f t="shared" si="149"/>
        <v/>
      </c>
      <c r="CK119" s="1613"/>
      <c r="CL119" s="4376"/>
      <c r="CM119" s="4290"/>
      <c r="CN119" s="4286"/>
      <c r="CO119" s="4286"/>
      <c r="CP119" s="4286"/>
      <c r="CQ119" s="4286"/>
      <c r="CR119" s="4286"/>
      <c r="CS119" s="4386"/>
      <c r="CT119" s="4382"/>
      <c r="CU119" s="4383"/>
      <c r="CV119" s="4383"/>
      <c r="CW119" s="4384"/>
      <c r="CX119" s="4388"/>
      <c r="CZ119" s="1818" t="str">
        <f t="shared" si="150"/>
        <v/>
      </c>
      <c r="DA119" s="1818" t="str">
        <f t="shared" si="151"/>
        <v/>
      </c>
    </row>
    <row r="120" spans="1:105" ht="14.25" customHeight="1">
      <c r="A120" s="1613"/>
      <c r="B120" s="1613"/>
      <c r="C120" s="1828" t="s">
        <v>2333</v>
      </c>
      <c r="D120" s="1643"/>
      <c r="E120" s="1644"/>
      <c r="F120" s="1644"/>
      <c r="G120" s="1644"/>
      <c r="H120" s="1644"/>
      <c r="I120" s="1644"/>
      <c r="J120" s="1829"/>
      <c r="K120" s="1830">
        <f>IF(C120="","",COUNT($D$116:$J$116)-L120)</f>
        <v>7</v>
      </c>
      <c r="L120" s="1831">
        <f>IF(C120="","",Q120+R120)</f>
        <v>0</v>
      </c>
      <c r="M120" s="1832">
        <f>IF(C120="","",COUNTIF(D120:J120,"休"))</f>
        <v>0</v>
      </c>
      <c r="N120" s="1833">
        <f>IF(K120&lt;1,"対象外",IF(C120="","",IFERROR(ROUND(M120/K120,3),"")))</f>
        <v>0</v>
      </c>
      <c r="O120" s="4388"/>
      <c r="P120" s="1617"/>
      <c r="Q120" s="1617">
        <f t="shared" si="139"/>
        <v>0</v>
      </c>
      <c r="R120" s="1617">
        <f t="shared" si="140"/>
        <v>0</v>
      </c>
      <c r="S120" s="1613"/>
      <c r="T120" s="1828" t="s">
        <v>2333</v>
      </c>
      <c r="U120" s="1643"/>
      <c r="V120" s="1644"/>
      <c r="W120" s="1644"/>
      <c r="X120" s="1644"/>
      <c r="Y120" s="1644"/>
      <c r="Z120" s="1644"/>
      <c r="AA120" s="1829"/>
      <c r="AB120" s="1830">
        <f>IF(T120="","",COUNT($U$116:$AA$116)-AC120)</f>
        <v>7</v>
      </c>
      <c r="AC120" s="1831">
        <f>IF(T120="","",AH120+AI120)</f>
        <v>0</v>
      </c>
      <c r="AD120" s="1832">
        <f>IF(T120="","",COUNTIF(U120:AA120,"休"))</f>
        <v>0</v>
      </c>
      <c r="AE120" s="1833">
        <f>IF(AB120&lt;1,"対象外",IF(T120="","",IFERROR(ROUND(AD120/AB120,3),"")))</f>
        <v>0</v>
      </c>
      <c r="AF120" s="4388"/>
      <c r="AG120" s="1657"/>
      <c r="AH120" s="1834">
        <f t="shared" si="142"/>
        <v>0</v>
      </c>
      <c r="AI120" s="1834">
        <f t="shared" si="143"/>
        <v>0</v>
      </c>
      <c r="AL120" s="1828" t="s">
        <v>2333</v>
      </c>
      <c r="AM120" s="1643"/>
      <c r="AN120" s="1644"/>
      <c r="AO120" s="1644"/>
      <c r="AP120" s="1644"/>
      <c r="AQ120" s="1644"/>
      <c r="AR120" s="1644"/>
      <c r="AS120" s="1829"/>
      <c r="AT120" s="1830">
        <f>IF(AL120="","",COUNT($AM$116:$AS$116)-AU120)</f>
        <v>7</v>
      </c>
      <c r="AU120" s="1831">
        <f>IF(AL120="","",AZ120+BA120)</f>
        <v>0</v>
      </c>
      <c r="AV120" s="1832">
        <f>IF(AL120="","",COUNTIF(AM120:AS120,"休"))</f>
        <v>0</v>
      </c>
      <c r="AW120" s="1833">
        <f>IF(AT120&lt;7,"対象外",IF(AL120="","",IFERROR(ROUND(AV120/AT120,3),"")))</f>
        <v>0</v>
      </c>
      <c r="AX120" s="4388"/>
      <c r="AY120" s="1657"/>
      <c r="AZ120" s="1821">
        <f t="shared" si="144"/>
        <v>0</v>
      </c>
      <c r="BA120" s="1821">
        <f t="shared" si="145"/>
        <v>0</v>
      </c>
      <c r="BC120" s="1828" t="s">
        <v>2333</v>
      </c>
      <c r="BD120" s="1643"/>
      <c r="BE120" s="1644"/>
      <c r="BF120" s="1644"/>
      <c r="BG120" s="1644"/>
      <c r="BH120" s="1644"/>
      <c r="BI120" s="1644"/>
      <c r="BJ120" s="1829"/>
      <c r="BK120" s="1830">
        <f>IF(BC120="","",COUNT($BD$116:$BJ$116)-BL120)</f>
        <v>7</v>
      </c>
      <c r="BL120" s="1831">
        <f>IF(BC120="","",BQ120+BR120)</f>
        <v>0</v>
      </c>
      <c r="BM120" s="1832">
        <f>IF(BC120="","",COUNTIF(BD120:BJ120,"休"))</f>
        <v>0</v>
      </c>
      <c r="BN120" s="1833">
        <f>IF(BK120&lt;7,"対象外",IF(BC120="","",IFERROR(ROUND(BM120/BK120,3),"")))</f>
        <v>0</v>
      </c>
      <c r="BO120" s="4388"/>
      <c r="BP120" s="1657"/>
      <c r="BQ120" s="1821">
        <f t="shared" si="146"/>
        <v>0</v>
      </c>
      <c r="BR120" s="1821">
        <f t="shared" si="147"/>
        <v>0</v>
      </c>
      <c r="BU120" s="1828" t="s">
        <v>2333</v>
      </c>
      <c r="BV120" s="1643"/>
      <c r="BW120" s="1644"/>
      <c r="BX120" s="1644"/>
      <c r="BY120" s="1644"/>
      <c r="BZ120" s="1644"/>
      <c r="CA120" s="1644"/>
      <c r="CB120" s="1829"/>
      <c r="CC120" s="1830">
        <f>IF(BU120="","",COUNT($BV$116:$CB$116)-CD120)</f>
        <v>0</v>
      </c>
      <c r="CD120" s="1831">
        <f>IF(BU120="","",CI120+CJ120)</f>
        <v>0</v>
      </c>
      <c r="CE120" s="1832">
        <f>IF(BU120="","",COUNTIF(BV120:CB120,"休"))</f>
        <v>0</v>
      </c>
      <c r="CF120" s="1833" t="str">
        <f>IF(CC120&lt;7,"対象外",IF(BU120="","",IFERROR(ROUND(CE120/CC120,3),"")))</f>
        <v>対象外</v>
      </c>
      <c r="CG120" s="4388"/>
      <c r="CH120" s="1657"/>
      <c r="CI120" s="1821">
        <f t="shared" si="148"/>
        <v>0</v>
      </c>
      <c r="CJ120" s="1821">
        <f t="shared" si="149"/>
        <v>0</v>
      </c>
      <c r="CK120" s="1657"/>
      <c r="CL120" s="1828" t="s">
        <v>2333</v>
      </c>
      <c r="CM120" s="1643"/>
      <c r="CN120" s="1644"/>
      <c r="CO120" s="1644"/>
      <c r="CP120" s="1644"/>
      <c r="CQ120" s="1644"/>
      <c r="CR120" s="1644"/>
      <c r="CS120" s="1829"/>
      <c r="CT120" s="1830">
        <f>IF(CL120="","",COUNT($CM$116:$CS$116)-CU120)</f>
        <v>0</v>
      </c>
      <c r="CU120" s="1831">
        <f>IF(CL120="","",CZ120+DA120)</f>
        <v>0</v>
      </c>
      <c r="CV120" s="1832">
        <f>IF(CL120="","",COUNTIF(CM120:CS120,"休"))</f>
        <v>0</v>
      </c>
      <c r="CW120" s="1833" t="str">
        <f>IF(CT120&lt;7,"対象外",IF(CL120="","",IFERROR(ROUND(CV120/CT120,3),"")))</f>
        <v>対象外</v>
      </c>
      <c r="CX120" s="4388"/>
      <c r="CY120" s="1657"/>
      <c r="CZ120" s="1818">
        <f t="shared" si="150"/>
        <v>0</v>
      </c>
      <c r="DA120" s="1818">
        <f t="shared" si="151"/>
        <v>0</v>
      </c>
    </row>
    <row r="121" spans="1:105" ht="14.25" customHeight="1">
      <c r="A121" s="1613"/>
      <c r="B121" s="1613"/>
      <c r="C121" s="1828" t="s">
        <v>2335</v>
      </c>
      <c r="D121" s="1643"/>
      <c r="E121" s="1644"/>
      <c r="F121" s="1644"/>
      <c r="G121" s="1644"/>
      <c r="H121" s="1644"/>
      <c r="I121" s="1644"/>
      <c r="J121" s="1829"/>
      <c r="K121" s="1830">
        <f>IF(C121="","",COUNT($D$116:$J$116)-L121)</f>
        <v>7</v>
      </c>
      <c r="L121" s="1831">
        <f t="shared" ref="L121:L123" si="224">IF(C121="","",Q121+R121)</f>
        <v>0</v>
      </c>
      <c r="M121" s="1832">
        <f t="shared" ref="M121:M123" si="225">IF(C121="","",COUNTIF(D121:J121,"休"))</f>
        <v>0</v>
      </c>
      <c r="N121" s="1833">
        <f t="shared" ref="N121:N123" si="226">IF(K121&lt;1,"対象外",IF(C121="","",IFERROR(ROUND(M121/K121,3),"")))</f>
        <v>0</v>
      </c>
      <c r="O121" s="4388"/>
      <c r="P121" s="1617"/>
      <c r="Q121" s="1617">
        <f t="shared" si="139"/>
        <v>0</v>
      </c>
      <c r="R121" s="1617">
        <f t="shared" si="140"/>
        <v>0</v>
      </c>
      <c r="S121" s="1613"/>
      <c r="T121" s="1828" t="s">
        <v>2335</v>
      </c>
      <c r="U121" s="1643"/>
      <c r="V121" s="1644"/>
      <c r="W121" s="1644"/>
      <c r="X121" s="1644"/>
      <c r="Y121" s="1644"/>
      <c r="Z121" s="1644"/>
      <c r="AA121" s="1829"/>
      <c r="AB121" s="1830">
        <f>IF(T121="","",COUNT($U$116:$AA$116)-AC121)</f>
        <v>7</v>
      </c>
      <c r="AC121" s="1831">
        <f>IF(T121="","",AH121+AI121)</f>
        <v>0</v>
      </c>
      <c r="AD121" s="1832">
        <f t="shared" ref="AD121:AD123" si="227">IF(T121="","",COUNTIF(U121:AA121,"休"))</f>
        <v>0</v>
      </c>
      <c r="AE121" s="1833">
        <f>IF(AB121&lt;1,"対象外",IF(T121="","",IFERROR(ROUND(AD121/AB121,3),"")))</f>
        <v>0</v>
      </c>
      <c r="AF121" s="4388"/>
      <c r="AG121" s="1613"/>
      <c r="AH121" s="1834">
        <f t="shared" si="142"/>
        <v>0</v>
      </c>
      <c r="AI121" s="1834">
        <f t="shared" si="143"/>
        <v>0</v>
      </c>
      <c r="AL121" s="1828" t="s">
        <v>2335</v>
      </c>
      <c r="AM121" s="1643"/>
      <c r="AN121" s="1644"/>
      <c r="AO121" s="1644"/>
      <c r="AP121" s="1644"/>
      <c r="AQ121" s="1644"/>
      <c r="AR121" s="1644"/>
      <c r="AS121" s="1829"/>
      <c r="AT121" s="1830">
        <f>IF(AL121="","",COUNT($AM$116:$AS$116)-AU121)</f>
        <v>7</v>
      </c>
      <c r="AU121" s="1831">
        <f>IF(AL121="","",AZ121+BA121)</f>
        <v>0</v>
      </c>
      <c r="AV121" s="1832">
        <f t="shared" ref="AV121:AV123" si="228">IF(AL121="","",COUNTIF(AM121:AS121,"休"))</f>
        <v>0</v>
      </c>
      <c r="AW121" s="1833">
        <f>IF(AT121&lt;7,"対象外",IF(AL121="","",IFERROR(ROUND(AV121/AT121,3),"")))</f>
        <v>0</v>
      </c>
      <c r="AX121" s="4388"/>
      <c r="AY121" s="1613"/>
      <c r="AZ121" s="1821">
        <f t="shared" si="144"/>
        <v>0</v>
      </c>
      <c r="BA121" s="1821">
        <f t="shared" si="145"/>
        <v>0</v>
      </c>
      <c r="BC121" s="1828" t="s">
        <v>2335</v>
      </c>
      <c r="BD121" s="1643"/>
      <c r="BE121" s="1644"/>
      <c r="BF121" s="1644"/>
      <c r="BG121" s="1644"/>
      <c r="BH121" s="1644"/>
      <c r="BI121" s="1644"/>
      <c r="BJ121" s="1829"/>
      <c r="BK121" s="1830">
        <f>IF(BC121="","",COUNT($BD$116:$BJ$116)-BL121)</f>
        <v>7</v>
      </c>
      <c r="BL121" s="1831">
        <f>IF(BC121="","",BQ121+BR121)</f>
        <v>0</v>
      </c>
      <c r="BM121" s="1832">
        <f t="shared" ref="BM121:BM123" si="229">IF(BC121="","",COUNTIF(BD121:BJ121,"休"))</f>
        <v>0</v>
      </c>
      <c r="BN121" s="1833">
        <f>IF(BK121&lt;7,"対象外",IF(BC121="","",IFERROR(ROUND(BM121/BK121,3),"")))</f>
        <v>0</v>
      </c>
      <c r="BO121" s="4388"/>
      <c r="BP121" s="1613"/>
      <c r="BQ121" s="1821">
        <f t="shared" si="146"/>
        <v>0</v>
      </c>
      <c r="BR121" s="1821">
        <f t="shared" si="147"/>
        <v>0</v>
      </c>
      <c r="BU121" s="1828" t="s">
        <v>2335</v>
      </c>
      <c r="BV121" s="1643"/>
      <c r="BW121" s="1644"/>
      <c r="BX121" s="1644"/>
      <c r="BY121" s="1644"/>
      <c r="BZ121" s="1644"/>
      <c r="CA121" s="1644"/>
      <c r="CB121" s="1829"/>
      <c r="CC121" s="1830">
        <f>IF(BU121="","",COUNT($BV$116:$CB$116)-CD121)</f>
        <v>0</v>
      </c>
      <c r="CD121" s="1831">
        <f>IF(BU121="","",CI121+CJ121)</f>
        <v>0</v>
      </c>
      <c r="CE121" s="1832">
        <f t="shared" ref="CE121:CE122" si="230">IF(BU121="","",COUNTIF(BV121:CB121,"休"))</f>
        <v>0</v>
      </c>
      <c r="CF121" s="1833" t="str">
        <f>IF(CC121&lt;7,"対象外",IF(BU121="","",IFERROR(ROUND(CE121/CC121,3),"")))</f>
        <v>対象外</v>
      </c>
      <c r="CG121" s="4388"/>
      <c r="CH121" s="1613"/>
      <c r="CI121" s="1821">
        <f t="shared" si="148"/>
        <v>0</v>
      </c>
      <c r="CJ121" s="1821">
        <f t="shared" si="149"/>
        <v>0</v>
      </c>
      <c r="CK121" s="1613"/>
      <c r="CL121" s="1828" t="s">
        <v>2335</v>
      </c>
      <c r="CM121" s="1643"/>
      <c r="CN121" s="1644"/>
      <c r="CO121" s="1644"/>
      <c r="CP121" s="1644"/>
      <c r="CQ121" s="1644"/>
      <c r="CR121" s="1644"/>
      <c r="CS121" s="1829"/>
      <c r="CT121" s="1830">
        <f>IF(CL121="","",COUNT($CM$116:$CS$116)-CU121)</f>
        <v>0</v>
      </c>
      <c r="CU121" s="1831">
        <f>IF(CL121="","",CZ121+DA121)</f>
        <v>0</v>
      </c>
      <c r="CV121" s="1832">
        <f t="shared" ref="CV121:CV123" si="231">IF(CL121="","",COUNTIF(CM121:CS121,"休"))</f>
        <v>0</v>
      </c>
      <c r="CW121" s="1833" t="str">
        <f>IF(CT121&lt;7,"対象外",IF(CL121="","",IFERROR(ROUND(CV121/CT121,3),"")))</f>
        <v>対象外</v>
      </c>
      <c r="CX121" s="4388"/>
      <c r="CZ121" s="1818">
        <f t="shared" si="150"/>
        <v>0</v>
      </c>
      <c r="DA121" s="1818">
        <f t="shared" si="151"/>
        <v>0</v>
      </c>
    </row>
    <row r="122" spans="1:105" ht="14.25" customHeight="1">
      <c r="A122" s="1613"/>
      <c r="B122" s="1613"/>
      <c r="C122" s="1828" t="s">
        <v>2334</v>
      </c>
      <c r="D122" s="1643"/>
      <c r="E122" s="1644"/>
      <c r="F122" s="1644"/>
      <c r="G122" s="1644"/>
      <c r="H122" s="1644"/>
      <c r="I122" s="1644"/>
      <c r="J122" s="1829"/>
      <c r="K122" s="1830">
        <f>IF(C122="","",COUNT($D$116:$J$116)-L122)</f>
        <v>7</v>
      </c>
      <c r="L122" s="1831">
        <f t="shared" si="224"/>
        <v>0</v>
      </c>
      <c r="M122" s="1832">
        <f t="shared" si="225"/>
        <v>0</v>
      </c>
      <c r="N122" s="1833">
        <f t="shared" si="226"/>
        <v>0</v>
      </c>
      <c r="O122" s="4388"/>
      <c r="P122" s="1617"/>
      <c r="Q122" s="1617">
        <f t="shared" si="139"/>
        <v>0</v>
      </c>
      <c r="R122" s="1617">
        <f t="shared" si="140"/>
        <v>0</v>
      </c>
      <c r="S122" s="1613"/>
      <c r="T122" s="1828" t="s">
        <v>2334</v>
      </c>
      <c r="U122" s="1643"/>
      <c r="V122" s="1644"/>
      <c r="W122" s="1644"/>
      <c r="X122" s="1644"/>
      <c r="Y122" s="1644"/>
      <c r="Z122" s="1644"/>
      <c r="AA122" s="1829"/>
      <c r="AB122" s="1830">
        <f>IF(T122="","",COUNT($U$116:$AA$116)-AC122)</f>
        <v>7</v>
      </c>
      <c r="AC122" s="1831">
        <f>IF(T122="","",AH122+AI122)</f>
        <v>0</v>
      </c>
      <c r="AD122" s="1832">
        <f t="shared" si="227"/>
        <v>0</v>
      </c>
      <c r="AE122" s="1833">
        <f>IF(AB122&lt;1,"対象外",IF(T122="","",IFERROR(ROUND(AD122/AB122,3),"")))</f>
        <v>0</v>
      </c>
      <c r="AF122" s="4388"/>
      <c r="AG122" s="1657"/>
      <c r="AH122" s="1834">
        <f t="shared" si="142"/>
        <v>0</v>
      </c>
      <c r="AI122" s="1834">
        <f t="shared" si="143"/>
        <v>0</v>
      </c>
      <c r="AL122" s="1828" t="s">
        <v>2334</v>
      </c>
      <c r="AM122" s="1643"/>
      <c r="AN122" s="1644"/>
      <c r="AO122" s="1644"/>
      <c r="AP122" s="1644"/>
      <c r="AQ122" s="1644"/>
      <c r="AR122" s="1644"/>
      <c r="AS122" s="1829"/>
      <c r="AT122" s="1830">
        <f>IF(AL122="","",COUNT($AM$116:$AS$116)-AU122)</f>
        <v>7</v>
      </c>
      <c r="AU122" s="1831">
        <f>IF(AL122="","",AZ122+BA122)</f>
        <v>0</v>
      </c>
      <c r="AV122" s="1832">
        <f t="shared" si="228"/>
        <v>0</v>
      </c>
      <c r="AW122" s="1833">
        <f>IF(AT122&lt;7,"対象外",IF(AL122="","",IFERROR(ROUND(AV122/AT122,3),"")))</f>
        <v>0</v>
      </c>
      <c r="AX122" s="4388"/>
      <c r="AY122" s="1657"/>
      <c r="AZ122" s="1821">
        <f t="shared" si="144"/>
        <v>0</v>
      </c>
      <c r="BA122" s="1821">
        <f t="shared" si="145"/>
        <v>0</v>
      </c>
      <c r="BC122" s="1828" t="s">
        <v>2334</v>
      </c>
      <c r="BD122" s="1643"/>
      <c r="BE122" s="1644"/>
      <c r="BF122" s="1644"/>
      <c r="BG122" s="1644"/>
      <c r="BH122" s="1644"/>
      <c r="BI122" s="1644"/>
      <c r="BJ122" s="1829"/>
      <c r="BK122" s="1830">
        <f>IF(BC122="","",COUNT($BD$116:$BJ$116)-BL122)</f>
        <v>7</v>
      </c>
      <c r="BL122" s="1831">
        <f>IF(BC122="","",BQ122+BR122)</f>
        <v>0</v>
      </c>
      <c r="BM122" s="1832">
        <f t="shared" si="229"/>
        <v>0</v>
      </c>
      <c r="BN122" s="1833">
        <f>IF(BK122&lt;7,"対象外",IF(BC122="","",IFERROR(ROUND(BM122/BK122,3),"")))</f>
        <v>0</v>
      </c>
      <c r="BO122" s="4388"/>
      <c r="BP122" s="1657"/>
      <c r="BQ122" s="1821">
        <f t="shared" si="146"/>
        <v>0</v>
      </c>
      <c r="BR122" s="1821">
        <f t="shared" si="147"/>
        <v>0</v>
      </c>
      <c r="BU122" s="1828" t="s">
        <v>2334</v>
      </c>
      <c r="BV122" s="1643"/>
      <c r="BW122" s="1644"/>
      <c r="BX122" s="1644"/>
      <c r="BY122" s="1644"/>
      <c r="BZ122" s="1644"/>
      <c r="CA122" s="1644"/>
      <c r="CB122" s="1829"/>
      <c r="CC122" s="1830">
        <f>IF(BU122="","",COUNT($BV$116:$CB$116)-CD122)</f>
        <v>0</v>
      </c>
      <c r="CD122" s="1831">
        <f>IF(BU122="","",CI122+CJ122)</f>
        <v>0</v>
      </c>
      <c r="CE122" s="1832">
        <f t="shared" si="230"/>
        <v>0</v>
      </c>
      <c r="CF122" s="1833" t="str">
        <f>IF(CC122&lt;7,"対象外",IF(BU122="","",IFERROR(ROUND(CE122/CC122,3),"")))</f>
        <v>対象外</v>
      </c>
      <c r="CG122" s="4388"/>
      <c r="CH122" s="1657"/>
      <c r="CI122" s="1821">
        <f t="shared" si="148"/>
        <v>0</v>
      </c>
      <c r="CJ122" s="1821">
        <f t="shared" si="149"/>
        <v>0</v>
      </c>
      <c r="CK122" s="1657"/>
      <c r="CL122" s="1828" t="s">
        <v>2334</v>
      </c>
      <c r="CM122" s="1643"/>
      <c r="CN122" s="1644"/>
      <c r="CO122" s="1644"/>
      <c r="CP122" s="1644"/>
      <c r="CQ122" s="1644"/>
      <c r="CR122" s="1644"/>
      <c r="CS122" s="1829"/>
      <c r="CT122" s="1830">
        <f>IF(CL122="","",COUNT($CM$116:$CS$116)-CU122)</f>
        <v>0</v>
      </c>
      <c r="CU122" s="1831">
        <f>IF(CL122="","",CZ122+DA122)</f>
        <v>0</v>
      </c>
      <c r="CV122" s="1832">
        <f t="shared" si="231"/>
        <v>0</v>
      </c>
      <c r="CW122" s="1833" t="str">
        <f>IF(CT122&lt;7,"対象外",IF(CL122="","",IFERROR(ROUND(CV122/CT122,3),"")))</f>
        <v>対象外</v>
      </c>
      <c r="CX122" s="4388"/>
      <c r="CY122" s="1657"/>
      <c r="CZ122" s="1818">
        <f t="shared" si="150"/>
        <v>0</v>
      </c>
      <c r="DA122" s="1818">
        <f t="shared" si="151"/>
        <v>0</v>
      </c>
    </row>
    <row r="123" spans="1:105" ht="14.25" customHeight="1">
      <c r="A123" s="1613"/>
      <c r="B123" s="1613"/>
      <c r="C123" s="1835" t="s">
        <v>2395</v>
      </c>
      <c r="D123" s="1647"/>
      <c r="E123" s="1648"/>
      <c r="F123" s="1648"/>
      <c r="G123" s="1648"/>
      <c r="H123" s="1648"/>
      <c r="I123" s="1648"/>
      <c r="J123" s="1836"/>
      <c r="K123" s="1830">
        <f>IF(C123="","",COUNT($D$116:$J$116)-L123)</f>
        <v>7</v>
      </c>
      <c r="L123" s="1837">
        <f t="shared" si="224"/>
        <v>0</v>
      </c>
      <c r="M123" s="1838">
        <f t="shared" si="225"/>
        <v>0</v>
      </c>
      <c r="N123" s="1833">
        <f t="shared" si="226"/>
        <v>0</v>
      </c>
      <c r="O123" s="4388"/>
      <c r="P123" s="1617"/>
      <c r="Q123" s="1617">
        <f t="shared" si="139"/>
        <v>0</v>
      </c>
      <c r="R123" s="1617">
        <f t="shared" si="140"/>
        <v>0</v>
      </c>
      <c r="S123" s="1613"/>
      <c r="T123" s="1835" t="s">
        <v>2395</v>
      </c>
      <c r="U123" s="1647"/>
      <c r="V123" s="1648"/>
      <c r="W123" s="1648"/>
      <c r="X123" s="1648"/>
      <c r="Y123" s="1648"/>
      <c r="Z123" s="1648"/>
      <c r="AA123" s="1836"/>
      <c r="AB123" s="1647">
        <f>IF(T123="","",COUNT($U$116:$AA$116)-AC123)</f>
        <v>7</v>
      </c>
      <c r="AC123" s="1837">
        <f>IF(T123="","",AH123+AI123)</f>
        <v>0</v>
      </c>
      <c r="AD123" s="1838">
        <f t="shared" si="227"/>
        <v>0</v>
      </c>
      <c r="AE123" s="1839">
        <f>IF(AB123&lt;1,"対象外",IF(T123="","",IFERROR(ROUND(AD123/AB123,3),"")))</f>
        <v>0</v>
      </c>
      <c r="AF123" s="4388"/>
      <c r="AG123" s="1613"/>
      <c r="AH123" s="1834">
        <f t="shared" si="142"/>
        <v>0</v>
      </c>
      <c r="AI123" s="1834">
        <f t="shared" si="143"/>
        <v>0</v>
      </c>
      <c r="AL123" s="1835" t="s">
        <v>2395</v>
      </c>
      <c r="AM123" s="1647"/>
      <c r="AN123" s="1648"/>
      <c r="AO123" s="1648"/>
      <c r="AP123" s="1648"/>
      <c r="AQ123" s="1648"/>
      <c r="AR123" s="1648"/>
      <c r="AS123" s="1836"/>
      <c r="AT123" s="1647">
        <f>IF(AL123="","",COUNT($AM$116:$AS$116)-AU123)</f>
        <v>7</v>
      </c>
      <c r="AU123" s="1837">
        <f>IF(AL123="","",AZ123+BA123)</f>
        <v>0</v>
      </c>
      <c r="AV123" s="1838">
        <f t="shared" si="228"/>
        <v>0</v>
      </c>
      <c r="AW123" s="1839">
        <f>IF(AT123&lt;7,"対象外",IF(AL123="","",IFERROR(ROUND(AV123/AT123,3),"")))</f>
        <v>0</v>
      </c>
      <c r="AX123" s="4388"/>
      <c r="AY123" s="1613"/>
      <c r="AZ123" s="1821">
        <f t="shared" si="144"/>
        <v>0</v>
      </c>
      <c r="BA123" s="1821">
        <f t="shared" si="145"/>
        <v>0</v>
      </c>
      <c r="BC123" s="1835" t="s">
        <v>2395</v>
      </c>
      <c r="BD123" s="1647"/>
      <c r="BE123" s="1648"/>
      <c r="BF123" s="1648"/>
      <c r="BG123" s="1648"/>
      <c r="BH123" s="1648"/>
      <c r="BI123" s="1648"/>
      <c r="BJ123" s="1836"/>
      <c r="BK123" s="1647">
        <f>IF(BC123="","",COUNT($BD$116:$BJ$116)-BL123)</f>
        <v>7</v>
      </c>
      <c r="BL123" s="1837">
        <f>IF(BC123="","",BQ123+BR123)</f>
        <v>0</v>
      </c>
      <c r="BM123" s="1838">
        <f t="shared" si="229"/>
        <v>0</v>
      </c>
      <c r="BN123" s="1839">
        <f>IF(BK123&lt;7,"対象外",IF(BC123="","",IFERROR(ROUND(BM123/BK123,3),"")))</f>
        <v>0</v>
      </c>
      <c r="BO123" s="4388"/>
      <c r="BP123" s="1613"/>
      <c r="BQ123" s="1821">
        <f t="shared" si="146"/>
        <v>0</v>
      </c>
      <c r="BR123" s="1821">
        <f t="shared" si="147"/>
        <v>0</v>
      </c>
      <c r="BU123" s="1835" t="s">
        <v>2395</v>
      </c>
      <c r="BV123" s="1647"/>
      <c r="BW123" s="1648"/>
      <c r="BX123" s="1648"/>
      <c r="BY123" s="1648"/>
      <c r="BZ123" s="1648"/>
      <c r="CA123" s="1648"/>
      <c r="CB123" s="1836"/>
      <c r="CC123" s="1647">
        <f>IF(BU123="","",COUNT($BV$116:$CB$116)-CD123)</f>
        <v>0</v>
      </c>
      <c r="CD123" s="1837">
        <f>IF(BU123="","",CI123+CJ123)</f>
        <v>0</v>
      </c>
      <c r="CE123" s="1838">
        <f>IF(BU123="","",COUNTIF(BV123:CB123,"休"))</f>
        <v>0</v>
      </c>
      <c r="CF123" s="1839" t="str">
        <f>IF(CC123&lt;7,"対象外",IF(BU123="","",IFERROR(ROUND(CE123/CC123,3),"")))</f>
        <v>対象外</v>
      </c>
      <c r="CG123" s="4388"/>
      <c r="CH123" s="1613"/>
      <c r="CI123" s="1821">
        <f t="shared" si="148"/>
        <v>0</v>
      </c>
      <c r="CJ123" s="1821">
        <f t="shared" si="149"/>
        <v>0</v>
      </c>
      <c r="CK123" s="1613"/>
      <c r="CL123" s="1835" t="s">
        <v>2395</v>
      </c>
      <c r="CM123" s="1647"/>
      <c r="CN123" s="1648"/>
      <c r="CO123" s="1648"/>
      <c r="CP123" s="1648"/>
      <c r="CQ123" s="1648"/>
      <c r="CR123" s="1648"/>
      <c r="CS123" s="1836"/>
      <c r="CT123" s="1647">
        <f>IF(CL123="","",COUNT($CM$116:$CS$116)-CU123)</f>
        <v>0</v>
      </c>
      <c r="CU123" s="1837">
        <f>IF(CL123="","",CZ123+DA123)</f>
        <v>0</v>
      </c>
      <c r="CV123" s="1838">
        <f t="shared" si="231"/>
        <v>0</v>
      </c>
      <c r="CW123" s="1839" t="str">
        <f>IF(CT123&lt;7,"対象外",IF(CL123="","",IFERROR(ROUND(CV123/CT123,3),"")))</f>
        <v>対象外</v>
      </c>
      <c r="CX123" s="4388"/>
      <c r="CZ123" s="1818">
        <f t="shared" si="150"/>
        <v>0</v>
      </c>
      <c r="DA123" s="1818">
        <f t="shared" si="151"/>
        <v>0</v>
      </c>
    </row>
    <row r="124" spans="1:105" ht="14.25" customHeight="1">
      <c r="A124" s="1613"/>
      <c r="B124" s="1613"/>
      <c r="C124" s="4375" t="s">
        <v>2302</v>
      </c>
      <c r="D124" s="4377"/>
      <c r="E124" s="4378"/>
      <c r="F124" s="4378"/>
      <c r="G124" s="4378"/>
      <c r="H124" s="4378"/>
      <c r="I124" s="4378"/>
      <c r="J124" s="4385"/>
      <c r="K124" s="4379"/>
      <c r="L124" s="4380"/>
      <c r="M124" s="4380"/>
      <c r="N124" s="4381"/>
      <c r="O124" s="4388"/>
      <c r="P124" s="1617"/>
      <c r="Q124" s="1617">
        <f t="shared" si="139"/>
        <v>0</v>
      </c>
      <c r="R124" s="1617">
        <f t="shared" si="140"/>
        <v>0</v>
      </c>
      <c r="S124" s="1613"/>
      <c r="T124" s="4375" t="s">
        <v>2302</v>
      </c>
      <c r="U124" s="4377"/>
      <c r="V124" s="4378"/>
      <c r="W124" s="4378"/>
      <c r="X124" s="4378"/>
      <c r="Y124" s="4378"/>
      <c r="Z124" s="4378"/>
      <c r="AA124" s="4385"/>
      <c r="AB124" s="4379"/>
      <c r="AC124" s="4380"/>
      <c r="AD124" s="4380"/>
      <c r="AE124" s="4381"/>
      <c r="AF124" s="4388"/>
      <c r="AG124" s="1613"/>
      <c r="AH124" s="1834">
        <f t="shared" si="142"/>
        <v>0</v>
      </c>
      <c r="AI124" s="1834">
        <f t="shared" si="143"/>
        <v>0</v>
      </c>
      <c r="AL124" s="4375" t="s">
        <v>2302</v>
      </c>
      <c r="AM124" s="4377"/>
      <c r="AN124" s="4378"/>
      <c r="AO124" s="4378"/>
      <c r="AP124" s="4378"/>
      <c r="AQ124" s="4378"/>
      <c r="AR124" s="4378"/>
      <c r="AS124" s="4385"/>
      <c r="AT124" s="4379"/>
      <c r="AU124" s="4380"/>
      <c r="AV124" s="4380"/>
      <c r="AW124" s="4381"/>
      <c r="AX124" s="4388"/>
      <c r="AY124" s="1613"/>
      <c r="AZ124" s="1821">
        <f t="shared" si="144"/>
        <v>0</v>
      </c>
      <c r="BA124" s="1821">
        <f t="shared" si="145"/>
        <v>0</v>
      </c>
      <c r="BC124" s="4375" t="s">
        <v>2302</v>
      </c>
      <c r="BD124" s="4377"/>
      <c r="BE124" s="4378"/>
      <c r="BF124" s="4378"/>
      <c r="BG124" s="4378"/>
      <c r="BH124" s="4378"/>
      <c r="BI124" s="4378"/>
      <c r="BJ124" s="4385"/>
      <c r="BK124" s="4379"/>
      <c r="BL124" s="4380"/>
      <c r="BM124" s="4380"/>
      <c r="BN124" s="4381"/>
      <c r="BO124" s="4388"/>
      <c r="BP124" s="1613"/>
      <c r="BQ124" s="1821">
        <f t="shared" si="146"/>
        <v>0</v>
      </c>
      <c r="BR124" s="1821">
        <f t="shared" si="147"/>
        <v>0</v>
      </c>
      <c r="BU124" s="4375" t="s">
        <v>2302</v>
      </c>
      <c r="BV124" s="4377"/>
      <c r="BW124" s="4378"/>
      <c r="BX124" s="4378"/>
      <c r="BY124" s="4378"/>
      <c r="BZ124" s="4378"/>
      <c r="CA124" s="4378"/>
      <c r="CB124" s="4385"/>
      <c r="CC124" s="4379"/>
      <c r="CD124" s="4380"/>
      <c r="CE124" s="4380"/>
      <c r="CF124" s="4381"/>
      <c r="CG124" s="4388"/>
      <c r="CH124" s="1613"/>
      <c r="CI124" s="1821">
        <f t="shared" si="148"/>
        <v>0</v>
      </c>
      <c r="CJ124" s="1821">
        <f t="shared" si="149"/>
        <v>0</v>
      </c>
      <c r="CK124" s="1613"/>
      <c r="CL124" s="4375" t="s">
        <v>2302</v>
      </c>
      <c r="CM124" s="4377"/>
      <c r="CN124" s="4378"/>
      <c r="CO124" s="4378"/>
      <c r="CP124" s="4378"/>
      <c r="CQ124" s="4378"/>
      <c r="CR124" s="4378"/>
      <c r="CS124" s="4385"/>
      <c r="CT124" s="4379"/>
      <c r="CU124" s="4380"/>
      <c r="CV124" s="4380"/>
      <c r="CW124" s="4381"/>
      <c r="CX124" s="4388"/>
      <c r="CZ124" s="1818">
        <f t="shared" si="150"/>
        <v>0</v>
      </c>
      <c r="DA124" s="1818">
        <f t="shared" si="151"/>
        <v>0</v>
      </c>
    </row>
    <row r="125" spans="1:105" ht="14.25" customHeight="1">
      <c r="A125" s="1613"/>
      <c r="B125" s="1613"/>
      <c r="C125" s="4376"/>
      <c r="D125" s="4290"/>
      <c r="E125" s="4286"/>
      <c r="F125" s="4286"/>
      <c r="G125" s="4286"/>
      <c r="H125" s="4286"/>
      <c r="I125" s="4286"/>
      <c r="J125" s="4386"/>
      <c r="K125" s="4382"/>
      <c r="L125" s="4383"/>
      <c r="M125" s="4383"/>
      <c r="N125" s="4384"/>
      <c r="O125" s="4388"/>
      <c r="P125" s="1617"/>
      <c r="Q125" s="1617" t="str">
        <f t="shared" si="139"/>
        <v/>
      </c>
      <c r="R125" s="1617" t="str">
        <f t="shared" si="140"/>
        <v/>
      </c>
      <c r="S125" s="1613"/>
      <c r="T125" s="4376"/>
      <c r="U125" s="4290"/>
      <c r="V125" s="4286"/>
      <c r="W125" s="4286"/>
      <c r="X125" s="4286"/>
      <c r="Y125" s="4286"/>
      <c r="Z125" s="4286"/>
      <c r="AA125" s="4386"/>
      <c r="AB125" s="4382"/>
      <c r="AC125" s="4383"/>
      <c r="AD125" s="4383"/>
      <c r="AE125" s="4384"/>
      <c r="AF125" s="4388"/>
      <c r="AG125" s="1613"/>
      <c r="AH125" s="1834" t="str">
        <f t="shared" si="142"/>
        <v/>
      </c>
      <c r="AI125" s="1834" t="str">
        <f t="shared" si="143"/>
        <v/>
      </c>
      <c r="AL125" s="4376"/>
      <c r="AM125" s="4290"/>
      <c r="AN125" s="4286"/>
      <c r="AO125" s="4286"/>
      <c r="AP125" s="4286"/>
      <c r="AQ125" s="4286"/>
      <c r="AR125" s="4286"/>
      <c r="AS125" s="4386"/>
      <c r="AT125" s="4382"/>
      <c r="AU125" s="4383"/>
      <c r="AV125" s="4383"/>
      <c r="AW125" s="4384"/>
      <c r="AX125" s="4388"/>
      <c r="AY125" s="1613"/>
      <c r="AZ125" s="1821" t="str">
        <f t="shared" si="144"/>
        <v/>
      </c>
      <c r="BA125" s="1821" t="str">
        <f t="shared" si="145"/>
        <v/>
      </c>
      <c r="BC125" s="4376"/>
      <c r="BD125" s="4290"/>
      <c r="BE125" s="4286"/>
      <c r="BF125" s="4286"/>
      <c r="BG125" s="4286"/>
      <c r="BH125" s="4286"/>
      <c r="BI125" s="4286"/>
      <c r="BJ125" s="4386"/>
      <c r="BK125" s="4382"/>
      <c r="BL125" s="4383"/>
      <c r="BM125" s="4383"/>
      <c r="BN125" s="4384"/>
      <c r="BO125" s="4388"/>
      <c r="BP125" s="1613"/>
      <c r="BQ125" s="1821" t="str">
        <f t="shared" si="146"/>
        <v/>
      </c>
      <c r="BR125" s="1821" t="str">
        <f t="shared" si="147"/>
        <v/>
      </c>
      <c r="BU125" s="4376"/>
      <c r="BV125" s="4290"/>
      <c r="BW125" s="4286"/>
      <c r="BX125" s="4286"/>
      <c r="BY125" s="4286"/>
      <c r="BZ125" s="4286"/>
      <c r="CA125" s="4286"/>
      <c r="CB125" s="4386"/>
      <c r="CC125" s="4382"/>
      <c r="CD125" s="4383"/>
      <c r="CE125" s="4383"/>
      <c r="CF125" s="4384"/>
      <c r="CG125" s="4388"/>
      <c r="CH125" s="1613"/>
      <c r="CI125" s="1821" t="str">
        <f t="shared" si="148"/>
        <v/>
      </c>
      <c r="CJ125" s="1821" t="str">
        <f t="shared" si="149"/>
        <v/>
      </c>
      <c r="CK125" s="1613"/>
      <c r="CL125" s="4376"/>
      <c r="CM125" s="4290"/>
      <c r="CN125" s="4286"/>
      <c r="CO125" s="4286"/>
      <c r="CP125" s="4286"/>
      <c r="CQ125" s="4286"/>
      <c r="CR125" s="4286"/>
      <c r="CS125" s="4386"/>
      <c r="CT125" s="4382"/>
      <c r="CU125" s="4383"/>
      <c r="CV125" s="4383"/>
      <c r="CW125" s="4384"/>
      <c r="CX125" s="4388"/>
      <c r="CZ125" s="1818" t="str">
        <f t="shared" si="150"/>
        <v/>
      </c>
      <c r="DA125" s="1818" t="str">
        <f t="shared" si="151"/>
        <v/>
      </c>
    </row>
    <row r="126" spans="1:105" ht="14.25" customHeight="1">
      <c r="A126" s="1613"/>
      <c r="B126" s="1613"/>
      <c r="C126" s="1840" t="s">
        <v>2333</v>
      </c>
      <c r="D126" s="1830"/>
      <c r="E126" s="1841"/>
      <c r="F126" s="1841"/>
      <c r="G126" s="1841"/>
      <c r="H126" s="1841"/>
      <c r="I126" s="1841"/>
      <c r="J126" s="1842"/>
      <c r="K126" s="1843">
        <f>IF(C126="","",COUNT($D$116:$J$116)-L126)</f>
        <v>7</v>
      </c>
      <c r="L126" s="1844">
        <f t="shared" ref="L126:L128" si="232">IF(C126="","",Q126+R126)</f>
        <v>0</v>
      </c>
      <c r="M126" s="1844">
        <f t="shared" ref="M126:M128" si="233">IF(C126="","",COUNTIF(D126:J126,"休"))</f>
        <v>0</v>
      </c>
      <c r="N126" s="1851">
        <f>IF(K126&lt;1,"対象外",IF(C126="","",IFERROR(ROUND(M126/K126,3),"")))</f>
        <v>0</v>
      </c>
      <c r="O126" s="4388"/>
      <c r="P126" s="1617"/>
      <c r="Q126" s="1617">
        <f t="shared" si="139"/>
        <v>0</v>
      </c>
      <c r="R126" s="1617">
        <f t="shared" si="140"/>
        <v>0</v>
      </c>
      <c r="S126" s="1613"/>
      <c r="T126" s="1840" t="s">
        <v>2333</v>
      </c>
      <c r="U126" s="1830"/>
      <c r="V126" s="1841"/>
      <c r="W126" s="1841"/>
      <c r="X126" s="1841"/>
      <c r="Y126" s="1841"/>
      <c r="Z126" s="1841"/>
      <c r="AA126" s="1842"/>
      <c r="AB126" s="1843">
        <f>IF(T126="","",COUNT($U$116:$AA$116)-AC126)</f>
        <v>7</v>
      </c>
      <c r="AC126" s="1844">
        <f>IF(T126="","",AH126+AI126)</f>
        <v>0</v>
      </c>
      <c r="AD126" s="1844">
        <f t="shared" ref="AD126:AD128" si="234">IF(T126="","",COUNTIF(U126:AA126,"休"))</f>
        <v>0</v>
      </c>
      <c r="AE126" s="1845">
        <f>IF(AB126&lt;1,"対象外",IF(T126="","",IFERROR(ROUND(AD126/AB126,3),"")))</f>
        <v>0</v>
      </c>
      <c r="AF126" s="4388"/>
      <c r="AG126" s="1652"/>
      <c r="AH126" s="1834">
        <f t="shared" si="142"/>
        <v>0</v>
      </c>
      <c r="AI126" s="1834">
        <f t="shared" si="143"/>
        <v>0</v>
      </c>
      <c r="AL126" s="1840" t="s">
        <v>2333</v>
      </c>
      <c r="AM126" s="1830"/>
      <c r="AN126" s="1841"/>
      <c r="AO126" s="1841"/>
      <c r="AP126" s="1841"/>
      <c r="AQ126" s="1841"/>
      <c r="AR126" s="1841"/>
      <c r="AS126" s="1842"/>
      <c r="AT126" s="1843">
        <f>IF(AL126="","",COUNT($AM$116:$AS$116)-AU126)</f>
        <v>7</v>
      </c>
      <c r="AU126" s="1844">
        <f>IF(AL126="","",AZ126+BA126)</f>
        <v>0</v>
      </c>
      <c r="AV126" s="1844">
        <f t="shared" ref="AV126:AV128" si="235">IF(AL126="","",COUNTIF(AM126:AS126,"休"))</f>
        <v>0</v>
      </c>
      <c r="AW126" s="1845">
        <f>IF(AT126&lt;7,"対象外",IF(AL126="","",IFERROR(ROUND(AV126/AT126,3),"")))</f>
        <v>0</v>
      </c>
      <c r="AX126" s="4388"/>
      <c r="AY126" s="1652"/>
      <c r="AZ126" s="1821">
        <f t="shared" si="144"/>
        <v>0</v>
      </c>
      <c r="BA126" s="1821">
        <f t="shared" si="145"/>
        <v>0</v>
      </c>
      <c r="BC126" s="1840" t="s">
        <v>2333</v>
      </c>
      <c r="BD126" s="1830"/>
      <c r="BE126" s="1841"/>
      <c r="BF126" s="1841"/>
      <c r="BG126" s="1841"/>
      <c r="BH126" s="1841"/>
      <c r="BI126" s="1841"/>
      <c r="BJ126" s="1842"/>
      <c r="BK126" s="1843">
        <f>IF(BC126="","",COUNT($BD$116:$BJ$116)-BL126)</f>
        <v>7</v>
      </c>
      <c r="BL126" s="1844">
        <f>IF(BC126="","",BQ126+BR126)</f>
        <v>0</v>
      </c>
      <c r="BM126" s="1844">
        <f t="shared" ref="BM126:BM128" si="236">IF(BC126="","",COUNTIF(BD126:BJ126,"休"))</f>
        <v>0</v>
      </c>
      <c r="BN126" s="1845">
        <f>IF(BK126&lt;7,"対象外",IF(BC126="","",IFERROR(ROUND(BM126/BK126,3),"")))</f>
        <v>0</v>
      </c>
      <c r="BO126" s="4388"/>
      <c r="BP126" s="1652"/>
      <c r="BQ126" s="1821">
        <f t="shared" si="146"/>
        <v>0</v>
      </c>
      <c r="BR126" s="1821">
        <f t="shared" si="147"/>
        <v>0</v>
      </c>
      <c r="BU126" s="1840" t="s">
        <v>2333</v>
      </c>
      <c r="BV126" s="1830"/>
      <c r="BW126" s="1841"/>
      <c r="BX126" s="1841"/>
      <c r="BY126" s="1841"/>
      <c r="BZ126" s="1841"/>
      <c r="CA126" s="1841"/>
      <c r="CB126" s="1842"/>
      <c r="CC126" s="1843">
        <f>IF(BU126="","",COUNT($BV$116:$CB$116)-CD126)</f>
        <v>0</v>
      </c>
      <c r="CD126" s="1844">
        <f>IF(BU126="","",CI126+CJ126)</f>
        <v>0</v>
      </c>
      <c r="CE126" s="1844">
        <f t="shared" ref="CE126:CE128" si="237">IF(BU126="","",COUNTIF(BV126:CB126,"休"))</f>
        <v>0</v>
      </c>
      <c r="CF126" s="1845" t="str">
        <f>IF(CC126&lt;7,"対象外",IF(BU126="","",IFERROR(ROUND(CE126/CC126,3),"")))</f>
        <v>対象外</v>
      </c>
      <c r="CG126" s="4388"/>
      <c r="CH126" s="1652"/>
      <c r="CI126" s="1821">
        <f t="shared" si="148"/>
        <v>0</v>
      </c>
      <c r="CJ126" s="1821">
        <f t="shared" si="149"/>
        <v>0</v>
      </c>
      <c r="CK126" s="1613"/>
      <c r="CL126" s="1840" t="s">
        <v>2333</v>
      </c>
      <c r="CM126" s="1830"/>
      <c r="CN126" s="1841"/>
      <c r="CO126" s="1841"/>
      <c r="CP126" s="1841"/>
      <c r="CQ126" s="1841"/>
      <c r="CR126" s="1841"/>
      <c r="CS126" s="1842"/>
      <c r="CT126" s="1843">
        <f>IF(CL126="","",COUNT($CM$116:$CS$116)-CU126)</f>
        <v>0</v>
      </c>
      <c r="CU126" s="1844">
        <f>IF(CL126="","",CZ126+DA126)</f>
        <v>0</v>
      </c>
      <c r="CV126" s="1844">
        <f t="shared" ref="CV126:CV128" si="238">IF(CL126="","",COUNTIF(CM126:CS126,"休"))</f>
        <v>0</v>
      </c>
      <c r="CW126" s="1845" t="str">
        <f>IF(CT126&lt;7,"対象外",IF(CL126="","",IFERROR(ROUND(CV126/CT126,3),"")))</f>
        <v>対象外</v>
      </c>
      <c r="CX126" s="4388"/>
      <c r="CY126" s="1652"/>
      <c r="CZ126" s="1818">
        <f t="shared" si="150"/>
        <v>0</v>
      </c>
      <c r="DA126" s="1818">
        <f t="shared" si="151"/>
        <v>0</v>
      </c>
    </row>
    <row r="127" spans="1:105" ht="14.25" customHeight="1">
      <c r="A127" s="1613"/>
      <c r="B127" s="1613"/>
      <c r="C127" s="1828" t="s">
        <v>2335</v>
      </c>
      <c r="D127" s="1643"/>
      <c r="E127" s="1644"/>
      <c r="F127" s="1644"/>
      <c r="G127" s="1644"/>
      <c r="H127" s="1644"/>
      <c r="I127" s="1644"/>
      <c r="J127" s="1829"/>
      <c r="K127" s="1643">
        <f>IF(C127="","",COUNT($D$116:$J$116)-L127)</f>
        <v>7</v>
      </c>
      <c r="L127" s="1846">
        <f t="shared" si="232"/>
        <v>0</v>
      </c>
      <c r="M127" s="1846">
        <f t="shared" si="233"/>
        <v>0</v>
      </c>
      <c r="N127" s="1847">
        <f t="shared" ref="N127:N128" si="239">IF(K127&lt;1,"対象外",IF(C127="","",IFERROR(ROUND(M127/K127,3),"")))</f>
        <v>0</v>
      </c>
      <c r="O127" s="4388"/>
      <c r="P127" s="1617"/>
      <c r="Q127" s="1617">
        <f t="shared" si="139"/>
        <v>0</v>
      </c>
      <c r="R127" s="1617">
        <f t="shared" si="140"/>
        <v>0</v>
      </c>
      <c r="S127" s="1613"/>
      <c r="T127" s="1828" t="s">
        <v>2335</v>
      </c>
      <c r="U127" s="1643"/>
      <c r="V127" s="1644"/>
      <c r="W127" s="1644"/>
      <c r="X127" s="1644"/>
      <c r="Y127" s="1644"/>
      <c r="Z127" s="1644"/>
      <c r="AA127" s="1829"/>
      <c r="AB127" s="1643">
        <f>IF(T127="","",COUNT($U$116:$AA$116)-AC127)</f>
        <v>7</v>
      </c>
      <c r="AC127" s="1846">
        <f>IF(T127="","",AH127+AI127)</f>
        <v>0</v>
      </c>
      <c r="AD127" s="1846">
        <f t="shared" si="234"/>
        <v>0</v>
      </c>
      <c r="AE127" s="1847">
        <f>IF(AB127&lt;1,"対象外",IF(T127="","",IFERROR(ROUND(AD127/AB127,3),"")))</f>
        <v>0</v>
      </c>
      <c r="AF127" s="4388"/>
      <c r="AG127" s="1652"/>
      <c r="AH127" s="1834">
        <f t="shared" si="142"/>
        <v>0</v>
      </c>
      <c r="AI127" s="1834">
        <f t="shared" si="143"/>
        <v>0</v>
      </c>
      <c r="AL127" s="1828" t="s">
        <v>2335</v>
      </c>
      <c r="AM127" s="1643"/>
      <c r="AN127" s="1644"/>
      <c r="AO127" s="1644"/>
      <c r="AP127" s="1644"/>
      <c r="AQ127" s="1644"/>
      <c r="AR127" s="1644"/>
      <c r="AS127" s="1829"/>
      <c r="AT127" s="1643">
        <f>IF(AL127="","",COUNT($AM$116:$AS$116)-AU127)</f>
        <v>7</v>
      </c>
      <c r="AU127" s="1846">
        <f>IF(AL127="","",AZ127+BA127)</f>
        <v>0</v>
      </c>
      <c r="AV127" s="1846">
        <f t="shared" si="235"/>
        <v>0</v>
      </c>
      <c r="AW127" s="1847">
        <f>IF(AT127&lt;7,"対象外",IF(AL127="","",IFERROR(ROUND(AV127/AT127,3),"")))</f>
        <v>0</v>
      </c>
      <c r="AX127" s="4388"/>
      <c r="AY127" s="1652"/>
      <c r="AZ127" s="1821">
        <f t="shared" si="144"/>
        <v>0</v>
      </c>
      <c r="BA127" s="1821">
        <f t="shared" si="145"/>
        <v>0</v>
      </c>
      <c r="BC127" s="1828" t="s">
        <v>2335</v>
      </c>
      <c r="BD127" s="1643"/>
      <c r="BE127" s="1644"/>
      <c r="BF127" s="1644"/>
      <c r="BG127" s="1644"/>
      <c r="BH127" s="1644"/>
      <c r="BI127" s="1644"/>
      <c r="BJ127" s="1829"/>
      <c r="BK127" s="1643">
        <f>IF(BC127="","",COUNT($BD$116:$BJ$116)-BL127)</f>
        <v>7</v>
      </c>
      <c r="BL127" s="1846">
        <f>IF(BC127="","",BQ127+BR127)</f>
        <v>0</v>
      </c>
      <c r="BM127" s="1846">
        <f t="shared" si="236"/>
        <v>0</v>
      </c>
      <c r="BN127" s="1847">
        <f>IF(BK127&lt;7,"対象外",IF(BC127="","",IFERROR(ROUND(BM127/BK127,3),"")))</f>
        <v>0</v>
      </c>
      <c r="BO127" s="4388"/>
      <c r="BP127" s="1652"/>
      <c r="BQ127" s="1821">
        <f t="shared" si="146"/>
        <v>0</v>
      </c>
      <c r="BR127" s="1821">
        <f t="shared" si="147"/>
        <v>0</v>
      </c>
      <c r="BU127" s="1828" t="s">
        <v>2335</v>
      </c>
      <c r="BV127" s="1643"/>
      <c r="BW127" s="1644"/>
      <c r="BX127" s="1644"/>
      <c r="BY127" s="1644"/>
      <c r="BZ127" s="1644"/>
      <c r="CA127" s="1644"/>
      <c r="CB127" s="1829"/>
      <c r="CC127" s="1643">
        <f>IF(BU127="","",COUNT($BV$116:$CB$116)-CD127)</f>
        <v>0</v>
      </c>
      <c r="CD127" s="1846">
        <f>IF(BU127="","",CI127+CJ127)</f>
        <v>0</v>
      </c>
      <c r="CE127" s="1846">
        <f t="shared" si="237"/>
        <v>0</v>
      </c>
      <c r="CF127" s="1847" t="str">
        <f>IF(CC127&lt;7,"対象外",IF(BU127="","",IFERROR(ROUND(CE127/CC127,3),"")))</f>
        <v>対象外</v>
      </c>
      <c r="CG127" s="4388"/>
      <c r="CH127" s="1652"/>
      <c r="CI127" s="1821">
        <f t="shared" si="148"/>
        <v>0</v>
      </c>
      <c r="CJ127" s="1821">
        <f t="shared" si="149"/>
        <v>0</v>
      </c>
      <c r="CK127" s="1613"/>
      <c r="CL127" s="1828" t="s">
        <v>2335</v>
      </c>
      <c r="CM127" s="1643"/>
      <c r="CN127" s="1644"/>
      <c r="CO127" s="1644"/>
      <c r="CP127" s="1644"/>
      <c r="CQ127" s="1644"/>
      <c r="CR127" s="1644"/>
      <c r="CS127" s="1829"/>
      <c r="CT127" s="1643">
        <f>IF(CL127="","",COUNT($CM$116:$CS$116)-CU127)</f>
        <v>0</v>
      </c>
      <c r="CU127" s="1846">
        <f>IF(CL127="","",CZ127+DA127)</f>
        <v>0</v>
      </c>
      <c r="CV127" s="1846">
        <f t="shared" si="238"/>
        <v>0</v>
      </c>
      <c r="CW127" s="1847" t="str">
        <f>IF(CT127&lt;7,"対象外",IF(CL127="","",IFERROR(ROUND(CV127/CT127,3),"")))</f>
        <v>対象外</v>
      </c>
      <c r="CX127" s="4388"/>
      <c r="CY127" s="1652"/>
      <c r="CZ127" s="1818">
        <f t="shared" si="150"/>
        <v>0</v>
      </c>
      <c r="DA127" s="1818">
        <f t="shared" si="151"/>
        <v>0</v>
      </c>
    </row>
    <row r="128" spans="1:105" ht="14.25" customHeight="1">
      <c r="A128" s="1613"/>
      <c r="B128" s="1613"/>
      <c r="C128" s="1828" t="s">
        <v>2334</v>
      </c>
      <c r="D128" s="1643"/>
      <c r="E128" s="1644"/>
      <c r="F128" s="1644"/>
      <c r="G128" s="1644"/>
      <c r="H128" s="1644"/>
      <c r="I128" s="1644"/>
      <c r="J128" s="1829"/>
      <c r="K128" s="1643">
        <f>IF(C128="","",COUNT($D$116:$J$116)-L128)</f>
        <v>7</v>
      </c>
      <c r="L128" s="1846">
        <f t="shared" si="232"/>
        <v>0</v>
      </c>
      <c r="M128" s="1846">
        <f t="shared" si="233"/>
        <v>0</v>
      </c>
      <c r="N128" s="1833">
        <f t="shared" si="239"/>
        <v>0</v>
      </c>
      <c r="O128" s="4388"/>
      <c r="P128" s="1617"/>
      <c r="Q128" s="1617">
        <f t="shared" si="139"/>
        <v>0</v>
      </c>
      <c r="R128" s="1617">
        <f t="shared" si="140"/>
        <v>0</v>
      </c>
      <c r="S128" s="1613"/>
      <c r="T128" s="1828" t="s">
        <v>2334</v>
      </c>
      <c r="U128" s="1643"/>
      <c r="V128" s="1644"/>
      <c r="W128" s="1644"/>
      <c r="X128" s="1644"/>
      <c r="Y128" s="1644"/>
      <c r="Z128" s="1644"/>
      <c r="AA128" s="1829"/>
      <c r="AB128" s="1643">
        <f>IF(T128="","",COUNT($U$116:$AA$116)-AC128)</f>
        <v>7</v>
      </c>
      <c r="AC128" s="1846">
        <f>IF(T128="","",AH128+AI128)</f>
        <v>0</v>
      </c>
      <c r="AD128" s="1846">
        <f t="shared" si="234"/>
        <v>0</v>
      </c>
      <c r="AE128" s="1847">
        <f>IF(AB128&lt;1,"対象外",IF(T128="","",IFERROR(ROUND(AD128/AB128,3),"")))</f>
        <v>0</v>
      </c>
      <c r="AF128" s="4388"/>
      <c r="AG128" s="1652"/>
      <c r="AH128" s="1834">
        <f t="shared" si="142"/>
        <v>0</v>
      </c>
      <c r="AI128" s="1834">
        <f t="shared" si="143"/>
        <v>0</v>
      </c>
      <c r="AL128" s="1828" t="s">
        <v>2334</v>
      </c>
      <c r="AM128" s="1643"/>
      <c r="AN128" s="1644"/>
      <c r="AO128" s="1644"/>
      <c r="AP128" s="1644"/>
      <c r="AQ128" s="1644"/>
      <c r="AR128" s="1644"/>
      <c r="AS128" s="1829"/>
      <c r="AT128" s="1643">
        <f>IF(AL128="","",COUNT($AM$116:$AS$116)-AU128)</f>
        <v>7</v>
      </c>
      <c r="AU128" s="1846">
        <f>IF(AL128="","",AZ128+BA128)</f>
        <v>0</v>
      </c>
      <c r="AV128" s="1846">
        <f t="shared" si="235"/>
        <v>0</v>
      </c>
      <c r="AW128" s="1847">
        <f>IF(AT128&lt;7,"対象外",IF(AL128="","",IFERROR(ROUND(AV128/AT128,3),"")))</f>
        <v>0</v>
      </c>
      <c r="AX128" s="4388"/>
      <c r="AY128" s="1652"/>
      <c r="AZ128" s="1821">
        <f t="shared" si="144"/>
        <v>0</v>
      </c>
      <c r="BA128" s="1821">
        <f t="shared" si="145"/>
        <v>0</v>
      </c>
      <c r="BC128" s="1828" t="s">
        <v>2334</v>
      </c>
      <c r="BD128" s="1643"/>
      <c r="BE128" s="1644"/>
      <c r="BF128" s="1644"/>
      <c r="BG128" s="1644"/>
      <c r="BH128" s="1644"/>
      <c r="BI128" s="1644"/>
      <c r="BJ128" s="1829"/>
      <c r="BK128" s="1643">
        <f>IF(BC128="","",COUNT($BD$116:$BJ$116)-BL128)</f>
        <v>7</v>
      </c>
      <c r="BL128" s="1846">
        <f>IF(BC128="","",BQ128+BR128)</f>
        <v>0</v>
      </c>
      <c r="BM128" s="1846">
        <f t="shared" si="236"/>
        <v>0</v>
      </c>
      <c r="BN128" s="1847">
        <f>IF(BK128&lt;7,"対象外",IF(BC128="","",IFERROR(ROUND(BM128/BK128,3),"")))</f>
        <v>0</v>
      </c>
      <c r="BO128" s="4388"/>
      <c r="BP128" s="1652"/>
      <c r="BQ128" s="1821">
        <f t="shared" si="146"/>
        <v>0</v>
      </c>
      <c r="BR128" s="1821">
        <f t="shared" si="147"/>
        <v>0</v>
      </c>
      <c r="BU128" s="1828" t="s">
        <v>2334</v>
      </c>
      <c r="BV128" s="1643"/>
      <c r="BW128" s="1644"/>
      <c r="BX128" s="1644"/>
      <c r="BY128" s="1644"/>
      <c r="BZ128" s="1644"/>
      <c r="CA128" s="1644"/>
      <c r="CB128" s="1829"/>
      <c r="CC128" s="1643">
        <f>IF(BU128="","",COUNT($BV$116:$CB$116)-CD128)</f>
        <v>0</v>
      </c>
      <c r="CD128" s="1846">
        <f>IF(BU128="","",CI128+CJ128)</f>
        <v>0</v>
      </c>
      <c r="CE128" s="1846">
        <f t="shared" si="237"/>
        <v>0</v>
      </c>
      <c r="CF128" s="1847" t="str">
        <f>IF(CC128&lt;7,"対象外",IF(BU128="","",IFERROR(ROUND(CE128/CC128,3),"")))</f>
        <v>対象外</v>
      </c>
      <c r="CG128" s="4388"/>
      <c r="CH128" s="1652"/>
      <c r="CI128" s="1821">
        <f t="shared" si="148"/>
        <v>0</v>
      </c>
      <c r="CJ128" s="1821">
        <f t="shared" si="149"/>
        <v>0</v>
      </c>
      <c r="CK128" s="1613"/>
      <c r="CL128" s="1828" t="s">
        <v>2334</v>
      </c>
      <c r="CM128" s="1643"/>
      <c r="CN128" s="1644"/>
      <c r="CO128" s="1644"/>
      <c r="CP128" s="1644"/>
      <c r="CQ128" s="1644"/>
      <c r="CR128" s="1644"/>
      <c r="CS128" s="1829"/>
      <c r="CT128" s="1643">
        <f>IF(CL128="","",COUNT($CM$116:$CS$116)-CU128)</f>
        <v>0</v>
      </c>
      <c r="CU128" s="1846">
        <f>IF(CL128="","",CZ128+DA128)</f>
        <v>0</v>
      </c>
      <c r="CV128" s="1846">
        <f t="shared" si="238"/>
        <v>0</v>
      </c>
      <c r="CW128" s="1847" t="str">
        <f>IF(CT128&lt;7,"対象外",IF(CL128="","",IFERROR(ROUND(CV128/CT128,3),"")))</f>
        <v>対象外</v>
      </c>
      <c r="CX128" s="4388"/>
      <c r="CY128" s="1652"/>
      <c r="CZ128" s="1818">
        <f t="shared" si="150"/>
        <v>0</v>
      </c>
      <c r="DA128" s="1818">
        <f t="shared" si="151"/>
        <v>0</v>
      </c>
    </row>
    <row r="129" spans="1:105" ht="14.25" customHeight="1">
      <c r="A129" s="1613"/>
      <c r="B129" s="1613"/>
      <c r="C129" s="4375" t="s">
        <v>2303</v>
      </c>
      <c r="D129" s="4377"/>
      <c r="E129" s="4378"/>
      <c r="F129" s="4378"/>
      <c r="G129" s="4378"/>
      <c r="H129" s="4378"/>
      <c r="I129" s="4378"/>
      <c r="J129" s="4385"/>
      <c r="K129" s="4379"/>
      <c r="L129" s="4380"/>
      <c r="M129" s="4380"/>
      <c r="N129" s="4381"/>
      <c r="O129" s="4388"/>
      <c r="P129" s="1617"/>
      <c r="Q129" s="1617">
        <f t="shared" si="139"/>
        <v>0</v>
      </c>
      <c r="R129" s="1617">
        <f t="shared" si="140"/>
        <v>0</v>
      </c>
      <c r="S129" s="1613"/>
      <c r="T129" s="4375" t="s">
        <v>2303</v>
      </c>
      <c r="U129" s="4377"/>
      <c r="V129" s="4378"/>
      <c r="W129" s="4378"/>
      <c r="X129" s="4378"/>
      <c r="Y129" s="4378"/>
      <c r="Z129" s="4378"/>
      <c r="AA129" s="4385"/>
      <c r="AB129" s="4379"/>
      <c r="AC129" s="4380"/>
      <c r="AD129" s="4380"/>
      <c r="AE129" s="4381"/>
      <c r="AF129" s="4388"/>
      <c r="AG129" s="1613"/>
      <c r="AH129" s="1834">
        <f t="shared" si="142"/>
        <v>0</v>
      </c>
      <c r="AI129" s="1834">
        <f t="shared" si="143"/>
        <v>0</v>
      </c>
      <c r="AL129" s="4375" t="s">
        <v>2303</v>
      </c>
      <c r="AM129" s="4377"/>
      <c r="AN129" s="4378"/>
      <c r="AO129" s="4378"/>
      <c r="AP129" s="4378"/>
      <c r="AQ129" s="4378"/>
      <c r="AR129" s="4378"/>
      <c r="AS129" s="4385"/>
      <c r="AT129" s="4379"/>
      <c r="AU129" s="4380"/>
      <c r="AV129" s="4380"/>
      <c r="AW129" s="4381"/>
      <c r="AX129" s="4388"/>
      <c r="AY129" s="1613"/>
      <c r="AZ129" s="1821">
        <f t="shared" si="144"/>
        <v>0</v>
      </c>
      <c r="BA129" s="1821">
        <f t="shared" si="145"/>
        <v>0</v>
      </c>
      <c r="BC129" s="4375" t="s">
        <v>2303</v>
      </c>
      <c r="BD129" s="4377"/>
      <c r="BE129" s="4378"/>
      <c r="BF129" s="4378"/>
      <c r="BG129" s="4378"/>
      <c r="BH129" s="4378"/>
      <c r="BI129" s="4378"/>
      <c r="BJ129" s="4385"/>
      <c r="BK129" s="4379"/>
      <c r="BL129" s="4380"/>
      <c r="BM129" s="4380"/>
      <c r="BN129" s="4381"/>
      <c r="BO129" s="4388"/>
      <c r="BP129" s="1613"/>
      <c r="BQ129" s="1821">
        <f t="shared" si="146"/>
        <v>0</v>
      </c>
      <c r="BR129" s="1821">
        <f t="shared" si="147"/>
        <v>0</v>
      </c>
      <c r="BU129" s="4375" t="s">
        <v>2303</v>
      </c>
      <c r="BV129" s="4377"/>
      <c r="BW129" s="4378"/>
      <c r="BX129" s="4378"/>
      <c r="BY129" s="4378"/>
      <c r="BZ129" s="4378"/>
      <c r="CA129" s="4378"/>
      <c r="CB129" s="4385"/>
      <c r="CC129" s="4379"/>
      <c r="CD129" s="4380"/>
      <c r="CE129" s="4380"/>
      <c r="CF129" s="4381"/>
      <c r="CG129" s="4388"/>
      <c r="CH129" s="1613"/>
      <c r="CI129" s="1821">
        <f t="shared" si="148"/>
        <v>0</v>
      </c>
      <c r="CJ129" s="1821">
        <f t="shared" si="149"/>
        <v>0</v>
      </c>
      <c r="CK129" s="1613"/>
      <c r="CL129" s="4375" t="s">
        <v>2303</v>
      </c>
      <c r="CM129" s="4377"/>
      <c r="CN129" s="4378"/>
      <c r="CO129" s="4378"/>
      <c r="CP129" s="4378"/>
      <c r="CQ129" s="4378"/>
      <c r="CR129" s="4378"/>
      <c r="CS129" s="4385"/>
      <c r="CT129" s="4379"/>
      <c r="CU129" s="4380"/>
      <c r="CV129" s="4380"/>
      <c r="CW129" s="4381"/>
      <c r="CX129" s="4388"/>
      <c r="CZ129" s="1818">
        <f t="shared" si="150"/>
        <v>0</v>
      </c>
      <c r="DA129" s="1818">
        <f t="shared" si="151"/>
        <v>0</v>
      </c>
    </row>
    <row r="130" spans="1:105" ht="14.25" customHeight="1">
      <c r="A130" s="1613"/>
      <c r="B130" s="1613"/>
      <c r="C130" s="4376"/>
      <c r="D130" s="4290"/>
      <c r="E130" s="4286"/>
      <c r="F130" s="4286"/>
      <c r="G130" s="4286"/>
      <c r="H130" s="4286"/>
      <c r="I130" s="4286"/>
      <c r="J130" s="4386"/>
      <c r="K130" s="4382"/>
      <c r="L130" s="4383"/>
      <c r="M130" s="4383"/>
      <c r="N130" s="4384"/>
      <c r="O130" s="4388"/>
      <c r="P130" s="1617"/>
      <c r="Q130" s="1617" t="str">
        <f t="shared" si="139"/>
        <v/>
      </c>
      <c r="R130" s="1617" t="str">
        <f t="shared" si="140"/>
        <v/>
      </c>
      <c r="S130" s="1613"/>
      <c r="T130" s="4376"/>
      <c r="U130" s="4290"/>
      <c r="V130" s="4286"/>
      <c r="W130" s="4286"/>
      <c r="X130" s="4286"/>
      <c r="Y130" s="4286"/>
      <c r="Z130" s="4286"/>
      <c r="AA130" s="4386"/>
      <c r="AB130" s="4382"/>
      <c r="AC130" s="4383"/>
      <c r="AD130" s="4383"/>
      <c r="AE130" s="4384"/>
      <c r="AF130" s="4388"/>
      <c r="AG130" s="1613"/>
      <c r="AH130" s="1834" t="str">
        <f t="shared" si="142"/>
        <v/>
      </c>
      <c r="AI130" s="1834" t="str">
        <f t="shared" si="143"/>
        <v/>
      </c>
      <c r="AL130" s="4376"/>
      <c r="AM130" s="4290"/>
      <c r="AN130" s="4286"/>
      <c r="AO130" s="4286"/>
      <c r="AP130" s="4286"/>
      <c r="AQ130" s="4286"/>
      <c r="AR130" s="4286"/>
      <c r="AS130" s="4386"/>
      <c r="AT130" s="4382"/>
      <c r="AU130" s="4383"/>
      <c r="AV130" s="4383"/>
      <c r="AW130" s="4384"/>
      <c r="AX130" s="4388"/>
      <c r="AY130" s="1613"/>
      <c r="AZ130" s="1821" t="str">
        <f t="shared" si="144"/>
        <v/>
      </c>
      <c r="BA130" s="1821" t="str">
        <f t="shared" si="145"/>
        <v/>
      </c>
      <c r="BC130" s="4376"/>
      <c r="BD130" s="4290"/>
      <c r="BE130" s="4286"/>
      <c r="BF130" s="4286"/>
      <c r="BG130" s="4286"/>
      <c r="BH130" s="4286"/>
      <c r="BI130" s="4286"/>
      <c r="BJ130" s="4386"/>
      <c r="BK130" s="4382"/>
      <c r="BL130" s="4383"/>
      <c r="BM130" s="4383"/>
      <c r="BN130" s="4384"/>
      <c r="BO130" s="4388"/>
      <c r="BP130" s="1613"/>
      <c r="BQ130" s="1821" t="str">
        <f t="shared" si="146"/>
        <v/>
      </c>
      <c r="BR130" s="1821" t="str">
        <f t="shared" si="147"/>
        <v/>
      </c>
      <c r="BU130" s="4376"/>
      <c r="BV130" s="4290"/>
      <c r="BW130" s="4286"/>
      <c r="BX130" s="4286"/>
      <c r="BY130" s="4286"/>
      <c r="BZ130" s="4286"/>
      <c r="CA130" s="4286"/>
      <c r="CB130" s="4386"/>
      <c r="CC130" s="4382"/>
      <c r="CD130" s="4383"/>
      <c r="CE130" s="4383"/>
      <c r="CF130" s="4384"/>
      <c r="CG130" s="4388"/>
      <c r="CH130" s="1613"/>
      <c r="CI130" s="1821" t="str">
        <f t="shared" si="148"/>
        <v/>
      </c>
      <c r="CJ130" s="1821" t="str">
        <f t="shared" si="149"/>
        <v/>
      </c>
      <c r="CK130" s="1613"/>
      <c r="CL130" s="4376"/>
      <c r="CM130" s="4290"/>
      <c r="CN130" s="4286"/>
      <c r="CO130" s="4286"/>
      <c r="CP130" s="4286"/>
      <c r="CQ130" s="4286"/>
      <c r="CR130" s="4286"/>
      <c r="CS130" s="4386"/>
      <c r="CT130" s="4382"/>
      <c r="CU130" s="4383"/>
      <c r="CV130" s="4383"/>
      <c r="CW130" s="4384"/>
      <c r="CX130" s="4388"/>
      <c r="CZ130" s="1818" t="str">
        <f t="shared" si="150"/>
        <v/>
      </c>
      <c r="DA130" s="1818" t="str">
        <f t="shared" si="151"/>
        <v/>
      </c>
    </row>
    <row r="131" spans="1:105" ht="14.25" customHeight="1">
      <c r="A131" s="1613"/>
      <c r="B131" s="1613"/>
      <c r="C131" s="1835" t="s">
        <v>2395</v>
      </c>
      <c r="D131" s="1647"/>
      <c r="E131" s="1648"/>
      <c r="F131" s="1648"/>
      <c r="G131" s="1648"/>
      <c r="H131" s="1648"/>
      <c r="I131" s="1648"/>
      <c r="J131" s="1836"/>
      <c r="K131" s="1647">
        <f>IF(C131="","",COUNT($D$116:$J$116)-L131)</f>
        <v>7</v>
      </c>
      <c r="L131" s="1838">
        <f t="shared" ref="L131" si="240">IF(C131="","",Q131+R131)</f>
        <v>0</v>
      </c>
      <c r="M131" s="1838">
        <f t="shared" ref="M131" si="241">IF(C131="","",COUNTIF(D131:J131,"休"))</f>
        <v>0</v>
      </c>
      <c r="N131" s="1839">
        <f>IF(K131&lt;1,"対象外",IF(C131="","",IFERROR(ROUND(M131/K131,3),"")))</f>
        <v>0</v>
      </c>
      <c r="O131" s="4389"/>
      <c r="P131" s="1617" t="str">
        <f>IF(1&gt;P116,"対象外",IF(O118&gt;=0.285,"OK","NG"))</f>
        <v>NG</v>
      </c>
      <c r="Q131" s="1617">
        <f t="shared" si="139"/>
        <v>0</v>
      </c>
      <c r="R131" s="1617">
        <f t="shared" si="140"/>
        <v>0</v>
      </c>
      <c r="S131" s="1613"/>
      <c r="T131" s="1835" t="s">
        <v>2395</v>
      </c>
      <c r="U131" s="1647"/>
      <c r="V131" s="1648"/>
      <c r="W131" s="1648"/>
      <c r="X131" s="1648"/>
      <c r="Y131" s="1648"/>
      <c r="Z131" s="1648"/>
      <c r="AA131" s="1836"/>
      <c r="AB131" s="1647">
        <f>IF(T131="","",COUNT($U$116:$AA$116)-AC131)</f>
        <v>7</v>
      </c>
      <c r="AC131" s="1838">
        <f>IF(T131="","",AH131+AI131)</f>
        <v>0</v>
      </c>
      <c r="AD131" s="1838">
        <f t="shared" ref="AD131" si="242">IF(T131="","",COUNTIF(U131:AA131,"休"))</f>
        <v>0</v>
      </c>
      <c r="AE131" s="1839">
        <f>IF(AB131&lt;1,"対象外",IF(T131="","",IFERROR(ROUND(AD131/AB131,3),"")))</f>
        <v>0</v>
      </c>
      <c r="AF131" s="4389"/>
      <c r="AG131" s="1617" t="str">
        <f>IF(1&gt;AG116,"対象外",IF(AF118&gt;=0.285,"OK","NG"))</f>
        <v>NG</v>
      </c>
      <c r="AH131" s="1834">
        <f>IF(T131="","",COUNTIF(U131:AA131,"ー"))</f>
        <v>0</v>
      </c>
      <c r="AI131" s="1834">
        <f>IF(T131="","",COUNTIF(U131:AA131,"外"))</f>
        <v>0</v>
      </c>
      <c r="AL131" s="1835" t="s">
        <v>2395</v>
      </c>
      <c r="AM131" s="1647"/>
      <c r="AN131" s="1648"/>
      <c r="AO131" s="1648"/>
      <c r="AP131" s="1648"/>
      <c r="AQ131" s="1648"/>
      <c r="AR131" s="1648"/>
      <c r="AS131" s="1836"/>
      <c r="AT131" s="1647">
        <f>IF(AL131="","",COUNT($AM$116:$AS$116)-AU131)</f>
        <v>7</v>
      </c>
      <c r="AU131" s="1838">
        <f>IF(AL131="","",AZ131+BA131)</f>
        <v>0</v>
      </c>
      <c r="AV131" s="1838">
        <f t="shared" ref="AV131" si="243">IF(AL131="","",COUNTIF(AM131:AS131,"休"))</f>
        <v>0</v>
      </c>
      <c r="AW131" s="1839">
        <f>IF(AT131&lt;7,"対象外",IF(AL131="","",IFERROR(ROUND(AV131/AT131,3),"")))</f>
        <v>0</v>
      </c>
      <c r="AX131" s="4389"/>
      <c r="AY131" s="1617" t="str">
        <f>IF(1&gt;AY116,"対象外",IF(AX118&gt;=0.285,"OK","NG"))</f>
        <v>NG</v>
      </c>
      <c r="AZ131" s="1821">
        <f t="shared" si="144"/>
        <v>0</v>
      </c>
      <c r="BA131" s="1821">
        <f t="shared" si="145"/>
        <v>0</v>
      </c>
      <c r="BC131" s="1835" t="s">
        <v>2395</v>
      </c>
      <c r="BD131" s="1647"/>
      <c r="BE131" s="1648"/>
      <c r="BF131" s="1648"/>
      <c r="BG131" s="1648"/>
      <c r="BH131" s="1648"/>
      <c r="BI131" s="1648"/>
      <c r="BJ131" s="1836"/>
      <c r="BK131" s="1647">
        <f>IF(BC131="","",COUNT($BD$116:$BJ$116)-BL131)</f>
        <v>7</v>
      </c>
      <c r="BL131" s="1838">
        <f>IF(BC131="","",BQ131+BR131)</f>
        <v>0</v>
      </c>
      <c r="BM131" s="1838">
        <f t="shared" ref="BM131" si="244">IF(BC131="","",COUNTIF(BD131:BJ131,"休"))</f>
        <v>0</v>
      </c>
      <c r="BN131" s="1839">
        <f>IF(BK131&lt;7,"対象外",IF(BC131="","",IFERROR(ROUND(BM131/BK131,3),"")))</f>
        <v>0</v>
      </c>
      <c r="BO131" s="4389"/>
      <c r="BP131" s="1617" t="str">
        <f>IF(1&gt;BP116,"対象外",IF(BO118&gt;=0.285,"OK","NG"))</f>
        <v>NG</v>
      </c>
      <c r="BQ131" s="1821">
        <f t="shared" si="146"/>
        <v>0</v>
      </c>
      <c r="BR131" s="1821">
        <f t="shared" si="147"/>
        <v>0</v>
      </c>
      <c r="BU131" s="1835" t="s">
        <v>2395</v>
      </c>
      <c r="BV131" s="1647"/>
      <c r="BW131" s="1648"/>
      <c r="BX131" s="1648"/>
      <c r="BY131" s="1648"/>
      <c r="BZ131" s="1648"/>
      <c r="CA131" s="1648"/>
      <c r="CB131" s="1836"/>
      <c r="CC131" s="1647">
        <f>IF(BU131="","",COUNT($BV$116:$CB$116)-CD131)</f>
        <v>0</v>
      </c>
      <c r="CD131" s="1838">
        <f>IF(BU131="","",CI131+CJ131)</f>
        <v>0</v>
      </c>
      <c r="CE131" s="1838">
        <f t="shared" ref="CE131" si="245">IF(BU131="","",COUNTIF(BV131:CB131,"休"))</f>
        <v>0</v>
      </c>
      <c r="CF131" s="1839" t="str">
        <f>IF(CC131&lt;7,"対象外",IF(BU131="","",IFERROR(ROUND(CE131/CC131,3),"")))</f>
        <v>対象外</v>
      </c>
      <c r="CG131" s="4389"/>
      <c r="CH131" s="1617" t="str">
        <f>IF(1&gt;CH116,"対象外",IF(CG118&gt;=0.285,"OK","NG"))</f>
        <v>対象外</v>
      </c>
      <c r="CI131" s="1821">
        <f t="shared" si="148"/>
        <v>0</v>
      </c>
      <c r="CJ131" s="1821">
        <f t="shared" si="149"/>
        <v>0</v>
      </c>
      <c r="CK131" s="1613"/>
      <c r="CL131" s="1835" t="s">
        <v>2395</v>
      </c>
      <c r="CM131" s="1647"/>
      <c r="CN131" s="1648"/>
      <c r="CO131" s="1648"/>
      <c r="CP131" s="1648"/>
      <c r="CQ131" s="1648"/>
      <c r="CR131" s="1648"/>
      <c r="CS131" s="1836"/>
      <c r="CT131" s="1647">
        <f>IF(CL131="","",COUNT($CM$116:$CS$116)-CU131)</f>
        <v>0</v>
      </c>
      <c r="CU131" s="1838">
        <f>IF(CL131="","",CZ131+DA131)</f>
        <v>0</v>
      </c>
      <c r="CV131" s="1838">
        <f t="shared" ref="CV131" si="246">IF(CL131="","",COUNTIF(CM131:CS131,"休"))</f>
        <v>0</v>
      </c>
      <c r="CW131" s="1839" t="str">
        <f>IF(CT131&lt;7,"対象外",IF(CL131="","",IFERROR(ROUND(CV131/CT131,3),"")))</f>
        <v>対象外</v>
      </c>
      <c r="CX131" s="4389"/>
      <c r="CY131" s="1617" t="str">
        <f>IF(1&gt;CY116,"対象外",IF(CX118&gt;=0.285,"OK","NG"))</f>
        <v>対象外</v>
      </c>
      <c r="CZ131" s="1818">
        <f t="shared" si="150"/>
        <v>0</v>
      </c>
      <c r="DA131" s="1818">
        <f t="shared" si="151"/>
        <v>0</v>
      </c>
    </row>
    <row r="132" spans="1:105" ht="14.25" customHeight="1">
      <c r="A132" s="1613"/>
      <c r="B132" s="1613"/>
      <c r="C132" s="1617"/>
      <c r="D132" s="1617"/>
      <c r="E132" s="1617"/>
      <c r="F132" s="1617"/>
      <c r="G132" s="1617"/>
      <c r="H132" s="1617"/>
      <c r="I132" s="1651"/>
      <c r="J132" s="1617"/>
      <c r="K132" s="1613"/>
      <c r="L132" s="1613"/>
      <c r="M132" s="1613"/>
      <c r="N132" s="1613"/>
      <c r="O132" s="1613"/>
      <c r="P132" s="1613"/>
      <c r="Q132" s="1617" t="str">
        <f t="shared" si="139"/>
        <v/>
      </c>
      <c r="R132" s="1617" t="str">
        <f t="shared" si="140"/>
        <v/>
      </c>
      <c r="S132" s="1613"/>
      <c r="T132" s="1617"/>
      <c r="U132" s="1617"/>
      <c r="V132" s="1617"/>
      <c r="W132" s="1617"/>
      <c r="X132" s="1617"/>
      <c r="Y132" s="1617"/>
      <c r="Z132" s="1651"/>
      <c r="AA132" s="1617"/>
      <c r="AB132" s="1613"/>
      <c r="AC132" s="1613"/>
      <c r="AD132" s="1613"/>
      <c r="AE132" s="1613"/>
      <c r="AF132" s="1613"/>
      <c r="AG132" s="1613"/>
      <c r="AH132" s="1834" t="str">
        <f t="shared" si="142"/>
        <v/>
      </c>
      <c r="AI132" s="1834" t="str">
        <f t="shared" si="143"/>
        <v/>
      </c>
      <c r="AL132" s="1617"/>
      <c r="AM132" s="1617"/>
      <c r="AN132" s="1617"/>
      <c r="AO132" s="1617"/>
      <c r="AP132" s="1617"/>
      <c r="AQ132" s="1617"/>
      <c r="AR132" s="1651"/>
      <c r="AS132" s="1617"/>
      <c r="AT132" s="1613"/>
      <c r="AU132" s="1613"/>
      <c r="AV132" s="1613"/>
      <c r="AW132" s="1613"/>
      <c r="AX132" s="1613"/>
      <c r="AY132" s="1613"/>
      <c r="AZ132" s="1821"/>
      <c r="BA132" s="1821"/>
      <c r="BC132" s="1617"/>
      <c r="BD132" s="1617"/>
      <c r="BE132" s="1617"/>
      <c r="BF132" s="1617"/>
      <c r="BG132" s="1617"/>
      <c r="BH132" s="1617"/>
      <c r="BI132" s="1651"/>
      <c r="BJ132" s="1617"/>
      <c r="BK132" s="1613"/>
      <c r="BL132" s="1613"/>
      <c r="BM132" s="1613"/>
      <c r="BN132" s="1613"/>
      <c r="BO132" s="1613"/>
      <c r="BP132" s="1613"/>
      <c r="BQ132" s="1821"/>
      <c r="BR132" s="1821"/>
      <c r="BU132" s="1617"/>
      <c r="BV132" s="1617"/>
      <c r="BW132" s="1617"/>
      <c r="BX132" s="1617"/>
      <c r="BY132" s="1617"/>
      <c r="BZ132" s="1617"/>
      <c r="CA132" s="1651"/>
      <c r="CB132" s="1617"/>
      <c r="CC132" s="1613"/>
      <c r="CD132" s="1613"/>
      <c r="CE132" s="1613"/>
      <c r="CF132" s="1613"/>
      <c r="CG132" s="1613"/>
      <c r="CH132" s="1613"/>
      <c r="CI132" s="1821"/>
      <c r="CJ132" s="1821"/>
      <c r="CK132" s="1613"/>
      <c r="CL132" s="1617"/>
      <c r="CM132" s="1617"/>
      <c r="CN132" s="1617"/>
      <c r="CO132" s="1617"/>
      <c r="CP132" s="1617"/>
      <c r="CQ132" s="1617"/>
      <c r="CR132" s="1651"/>
      <c r="CS132" s="1617"/>
      <c r="CT132" s="1613"/>
      <c r="CU132" s="1613"/>
    </row>
    <row r="133" spans="1:105" ht="14.25" customHeight="1">
      <c r="A133" s="1613"/>
      <c r="B133" s="1613"/>
      <c r="C133" s="1613"/>
      <c r="D133" s="1613"/>
      <c r="E133" s="1613"/>
      <c r="F133" s="1613"/>
      <c r="G133" s="1613"/>
      <c r="H133" s="1613"/>
      <c r="I133" s="1613"/>
      <c r="J133" s="1613"/>
      <c r="K133" s="1613"/>
      <c r="L133" s="1613"/>
      <c r="M133" s="1613"/>
      <c r="N133" s="1613"/>
      <c r="O133" s="1613"/>
      <c r="P133" s="1613"/>
      <c r="Q133" s="1617" t="str">
        <f t="shared" si="139"/>
        <v/>
      </c>
      <c r="R133" s="1617" t="str">
        <f t="shared" si="140"/>
        <v/>
      </c>
      <c r="S133" s="1613"/>
      <c r="T133" s="1613"/>
      <c r="U133" s="1613"/>
      <c r="V133" s="1613"/>
      <c r="W133" s="1613"/>
      <c r="X133" s="1613"/>
      <c r="Y133" s="1613"/>
      <c r="Z133" s="1613"/>
      <c r="AA133" s="1613"/>
      <c r="AB133" s="1613"/>
      <c r="AC133" s="1613"/>
      <c r="AD133" s="1613"/>
      <c r="AE133" s="1613"/>
      <c r="AF133" s="1613"/>
      <c r="AG133" s="1613"/>
      <c r="AH133" s="1834" t="str">
        <f t="shared" si="142"/>
        <v/>
      </c>
      <c r="AI133" s="1834" t="str">
        <f t="shared" si="143"/>
        <v/>
      </c>
    </row>
    <row r="134" spans="1:105" ht="14.25" customHeight="1">
      <c r="A134" s="1613"/>
      <c r="B134" s="1613"/>
      <c r="C134" s="1617"/>
      <c r="D134" s="1617"/>
      <c r="E134" s="1617"/>
      <c r="F134" s="1617"/>
      <c r="G134" s="1617"/>
      <c r="H134" s="1617"/>
      <c r="I134" s="1651"/>
      <c r="J134" s="1617"/>
      <c r="K134" s="1613"/>
      <c r="L134" s="1613"/>
      <c r="M134" s="1613"/>
      <c r="N134" s="1613"/>
      <c r="O134" s="1613"/>
      <c r="P134" s="1613"/>
      <c r="Q134" s="1613"/>
      <c r="R134" s="1613"/>
      <c r="S134" s="1613"/>
      <c r="T134" s="1617"/>
      <c r="U134" s="1617"/>
      <c r="V134" s="1617"/>
      <c r="W134" s="1617"/>
      <c r="X134" s="1617"/>
      <c r="Y134" s="1617"/>
      <c r="Z134" s="1651"/>
      <c r="AA134" s="1617"/>
      <c r="AB134" s="1613"/>
      <c r="AC134" s="1613"/>
      <c r="AD134" s="1613"/>
      <c r="AE134" s="1613"/>
      <c r="AF134" s="1613"/>
      <c r="AG134" s="1613"/>
      <c r="AH134" s="1617"/>
      <c r="AI134" s="1617"/>
      <c r="AL134" s="1617"/>
      <c r="AM134" s="1617"/>
      <c r="AN134" s="1617"/>
      <c r="AO134" s="1617"/>
      <c r="AP134" s="1617"/>
      <c r="AQ134" s="1617"/>
      <c r="AR134" s="1651"/>
      <c r="AS134" s="1617"/>
      <c r="AT134" s="1613"/>
      <c r="AU134" s="1613"/>
      <c r="AV134" s="1613"/>
      <c r="AW134" s="1613"/>
      <c r="AX134" s="1613"/>
      <c r="AY134" s="1613"/>
      <c r="AZ134" s="1821"/>
      <c r="BA134" s="1821"/>
      <c r="BC134" s="1617"/>
      <c r="BD134" s="1617"/>
      <c r="BE134" s="1617"/>
      <c r="BF134" s="1617"/>
      <c r="BG134" s="1617"/>
      <c r="BH134" s="1617"/>
      <c r="BI134" s="1651"/>
      <c r="BJ134" s="1617"/>
      <c r="BK134" s="1613"/>
      <c r="BL134" s="1613"/>
      <c r="BM134" s="1613"/>
      <c r="BN134" s="1613"/>
      <c r="BO134" s="1613"/>
      <c r="BP134" s="1613"/>
      <c r="BQ134" s="1821"/>
      <c r="BR134" s="1821"/>
      <c r="BU134" s="1617"/>
      <c r="BV134" s="1617"/>
      <c r="BW134" s="1617"/>
      <c r="BX134" s="1617"/>
      <c r="BY134" s="1617"/>
      <c r="BZ134" s="1617"/>
      <c r="CA134" s="1651"/>
      <c r="CB134" s="1617"/>
      <c r="CC134" s="1613"/>
      <c r="CD134" s="1613"/>
      <c r="CE134" s="1613"/>
      <c r="CF134" s="1613"/>
      <c r="CG134" s="1613"/>
      <c r="CH134" s="1613"/>
      <c r="CI134" s="1821"/>
      <c r="CJ134" s="1821"/>
      <c r="CK134" s="1613"/>
      <c r="CL134" s="1617"/>
      <c r="CM134" s="1617"/>
      <c r="CN134" s="1617"/>
      <c r="CO134" s="1617"/>
      <c r="CP134" s="1617"/>
      <c r="CQ134" s="1617"/>
      <c r="CR134" s="1651"/>
      <c r="CS134" s="1617"/>
      <c r="CT134" s="1613"/>
      <c r="CU134" s="1613"/>
    </row>
    <row r="135" spans="1:105" ht="14.25" customHeight="1">
      <c r="A135" s="1613"/>
      <c r="B135" s="1613"/>
      <c r="C135" s="1617"/>
      <c r="D135" s="1617"/>
      <c r="E135" s="1617"/>
      <c r="F135" s="1617"/>
      <c r="G135" s="1617"/>
      <c r="H135" s="1617"/>
      <c r="I135" s="1651"/>
      <c r="J135" s="1617"/>
      <c r="K135" s="1613"/>
      <c r="L135" s="1613"/>
      <c r="M135" s="1613"/>
      <c r="N135" s="1613"/>
      <c r="O135" s="1613"/>
      <c r="P135" s="1617" t="str">
        <f>IF(COUNTIF(P26:P131,"NG")&gt;=1,"NG","OK")</f>
        <v>NG</v>
      </c>
      <c r="Q135" s="1617" t="str">
        <f>IF(COUNTIF(Q26:Q131,"NG")&gt;=1,"NG","OK")</f>
        <v>OK</v>
      </c>
      <c r="R135" s="1617" t="str">
        <f>IF(COUNTIF(R26:R131,"NG")&gt;=1,"NG","OK")</f>
        <v>OK</v>
      </c>
      <c r="S135" s="1617"/>
      <c r="T135" s="1617"/>
      <c r="U135" s="1617"/>
      <c r="V135" s="1617"/>
      <c r="W135" s="1617"/>
      <c r="X135" s="1617"/>
      <c r="Y135" s="1617"/>
      <c r="Z135" s="1617"/>
      <c r="AA135" s="1617"/>
      <c r="AB135" s="1617"/>
      <c r="AC135" s="1617"/>
      <c r="AD135" s="1617"/>
      <c r="AE135" s="1617"/>
      <c r="AF135" s="1617"/>
      <c r="AG135" s="1617" t="str">
        <f t="shared" ref="AG135:BR135" si="247">IF(COUNTIF(AG26:AG131,"NG")&gt;=1,"NG","OK")</f>
        <v>NG</v>
      </c>
      <c r="AH135" s="1617" t="str">
        <f t="shared" si="247"/>
        <v>OK</v>
      </c>
      <c r="AI135" s="1617" t="str">
        <f t="shared" si="247"/>
        <v>OK</v>
      </c>
      <c r="AJ135" s="1617"/>
      <c r="AK135" s="1617"/>
      <c r="AL135" s="1617"/>
      <c r="AM135" s="1617"/>
      <c r="AN135" s="1617"/>
      <c r="AO135" s="1617"/>
      <c r="AP135" s="1617"/>
      <c r="AQ135" s="1617"/>
      <c r="AR135" s="1617"/>
      <c r="AS135" s="1617"/>
      <c r="AT135" s="1617"/>
      <c r="AU135" s="1617"/>
      <c r="AV135" s="1617"/>
      <c r="AW135" s="1617"/>
      <c r="AX135" s="1617"/>
      <c r="AY135" s="1617" t="str">
        <f t="shared" si="247"/>
        <v>NG</v>
      </c>
      <c r="AZ135" s="1617" t="str">
        <f t="shared" si="247"/>
        <v>OK</v>
      </c>
      <c r="BA135" s="1617" t="str">
        <f t="shared" si="247"/>
        <v>OK</v>
      </c>
      <c r="BB135" s="1617"/>
      <c r="BC135" s="1617"/>
      <c r="BD135" s="1617"/>
      <c r="BE135" s="1617"/>
      <c r="BF135" s="1617"/>
      <c r="BG135" s="1617"/>
      <c r="BH135" s="1617"/>
      <c r="BI135" s="1617"/>
      <c r="BJ135" s="1617"/>
      <c r="BK135" s="1617"/>
      <c r="BL135" s="1617"/>
      <c r="BM135" s="1617"/>
      <c r="BN135" s="1617"/>
      <c r="BO135" s="1617"/>
      <c r="BP135" s="1617" t="str">
        <f t="shared" si="247"/>
        <v>NG</v>
      </c>
      <c r="BQ135" s="1617" t="str">
        <f t="shared" si="247"/>
        <v>OK</v>
      </c>
      <c r="BR135" s="1617" t="str">
        <f t="shared" si="247"/>
        <v>OK</v>
      </c>
      <c r="BS135" s="1617"/>
      <c r="BT135" s="1617"/>
      <c r="BU135" s="1617"/>
      <c r="BV135" s="1617"/>
      <c r="BW135" s="1617"/>
      <c r="BX135" s="1617"/>
      <c r="BY135" s="1617"/>
      <c r="BZ135" s="1617"/>
      <c r="CA135" s="1617"/>
      <c r="CB135" s="1617"/>
      <c r="CC135" s="1617"/>
      <c r="CD135" s="1617"/>
      <c r="CE135" s="1617"/>
      <c r="CF135" s="1617"/>
      <c r="CG135" s="1617"/>
      <c r="CH135" s="1617" t="str">
        <f t="shared" ref="CH135" si="248">IF(COUNTIF(CH26:CH131,"NG")&gt;=1,"NG","OK")</f>
        <v>NG</v>
      </c>
      <c r="CI135" s="1617"/>
      <c r="CJ135" s="1617"/>
      <c r="CK135" s="1617"/>
      <c r="CL135" s="1617"/>
      <c r="CM135" s="1617"/>
      <c r="CN135" s="1617"/>
      <c r="CO135" s="1617"/>
      <c r="CP135" s="1617"/>
      <c r="CQ135" s="1617"/>
      <c r="CR135" s="1617"/>
      <c r="CS135" s="1617"/>
      <c r="CT135" s="1617"/>
      <c r="CU135" s="1617"/>
      <c r="CV135" s="1617"/>
      <c r="CW135" s="1617"/>
      <c r="CX135" s="1617"/>
      <c r="CY135" s="1617" t="str">
        <f>IF(COUNTIF(CY26:CY131,"NG")&gt;=1,"NG","OK")</f>
        <v>OK</v>
      </c>
    </row>
    <row r="136" spans="1:105" ht="14.25" customHeight="1">
      <c r="A136" s="1613"/>
      <c r="B136" s="1613"/>
      <c r="C136" s="1617"/>
      <c r="D136" s="1617"/>
      <c r="E136" s="1617"/>
      <c r="F136" s="1617"/>
      <c r="G136" s="1617"/>
      <c r="H136" s="1617"/>
      <c r="I136" s="1651"/>
      <c r="J136" s="1617"/>
      <c r="K136" s="1613"/>
      <c r="L136" s="1613"/>
      <c r="M136" s="1613"/>
      <c r="N136" s="1613"/>
      <c r="O136" s="1613"/>
      <c r="P136" s="1613"/>
      <c r="Q136" s="1613"/>
      <c r="R136" s="1613"/>
      <c r="S136" s="1613"/>
      <c r="T136" s="1617"/>
      <c r="U136" s="1617"/>
      <c r="V136" s="1617"/>
      <c r="W136" s="1617"/>
      <c r="X136" s="1617"/>
      <c r="Y136" s="1617"/>
      <c r="Z136" s="1651"/>
      <c r="AA136" s="1617"/>
      <c r="AB136" s="1613"/>
      <c r="AC136" s="1613"/>
      <c r="AD136" s="1613"/>
      <c r="AE136" s="1613"/>
      <c r="AF136" s="1613"/>
      <c r="AG136" s="1613"/>
      <c r="AH136" s="1617"/>
      <c r="AI136" s="1617"/>
      <c r="AL136" s="1617"/>
      <c r="AM136" s="1617"/>
      <c r="AN136" s="1617"/>
      <c r="AO136" s="1617"/>
      <c r="AP136" s="1617"/>
      <c r="AQ136" s="1617"/>
      <c r="AR136" s="1651"/>
      <c r="AS136" s="1617"/>
      <c r="AT136" s="1613"/>
      <c r="AU136" s="1613"/>
      <c r="AV136" s="1613"/>
      <c r="AW136" s="1613"/>
      <c r="AX136" s="1613"/>
      <c r="AY136" s="1613"/>
      <c r="AZ136" s="1821"/>
      <c r="BA136" s="1821"/>
      <c r="BC136" s="1617"/>
      <c r="BD136" s="1617"/>
      <c r="BE136" s="1617"/>
      <c r="BF136" s="1617"/>
      <c r="BG136" s="1617"/>
      <c r="BH136" s="1617"/>
      <c r="BI136" s="1651"/>
      <c r="BJ136" s="1617"/>
      <c r="BK136" s="1613"/>
      <c r="BL136" s="1613"/>
      <c r="BM136" s="1613"/>
      <c r="BN136" s="1613"/>
      <c r="BO136" s="1613"/>
      <c r="BP136" s="1613"/>
      <c r="BQ136" s="1821"/>
      <c r="BR136" s="1821"/>
      <c r="BU136" s="1617"/>
      <c r="BV136" s="1617"/>
      <c r="BW136" s="1617"/>
      <c r="BX136" s="1617"/>
      <c r="BY136" s="1617"/>
      <c r="BZ136" s="1617"/>
      <c r="CA136" s="1651"/>
      <c r="CB136" s="1617"/>
      <c r="CC136" s="1613"/>
      <c r="CD136" s="1613"/>
      <c r="CE136" s="1613"/>
      <c r="CF136" s="1613"/>
      <c r="CG136" s="1613"/>
      <c r="CH136" s="1613"/>
      <c r="CI136" s="1821"/>
      <c r="CJ136" s="1821"/>
      <c r="CK136" s="1613"/>
      <c r="CL136" s="1617"/>
      <c r="CM136" s="1617"/>
      <c r="CN136" s="1617"/>
      <c r="CO136" s="1617"/>
      <c r="CP136" s="1617"/>
      <c r="CQ136" s="1617"/>
      <c r="CR136" s="1651"/>
      <c r="CS136" s="1617"/>
      <c r="CT136" s="1613"/>
      <c r="CU136" s="1613"/>
    </row>
    <row r="137" spans="1:105" ht="14.25" customHeight="1">
      <c r="A137" s="1613"/>
      <c r="B137" s="1613"/>
      <c r="C137" s="1617"/>
      <c r="D137" s="1617"/>
      <c r="E137" s="1617"/>
      <c r="F137" s="1617"/>
      <c r="G137" s="1617"/>
      <c r="H137" s="1617"/>
      <c r="I137" s="1651"/>
      <c r="J137" s="1617"/>
      <c r="K137" s="1613"/>
      <c r="L137" s="1613"/>
      <c r="M137" s="1613"/>
      <c r="N137" s="1613"/>
      <c r="O137" s="1613"/>
      <c r="P137" s="1613"/>
      <c r="Q137" s="1613"/>
      <c r="R137" s="1613"/>
      <c r="S137" s="1613"/>
      <c r="T137" s="1617"/>
      <c r="U137" s="1617"/>
      <c r="V137" s="1617"/>
      <c r="W137" s="1617"/>
      <c r="X137" s="1617"/>
      <c r="Y137" s="1617"/>
      <c r="Z137" s="1651"/>
      <c r="AA137" s="1617"/>
      <c r="AB137" s="1613"/>
      <c r="AC137" s="1613"/>
      <c r="AD137" s="1613"/>
      <c r="AE137" s="1613"/>
      <c r="AF137" s="1613"/>
      <c r="AG137" s="1613"/>
      <c r="AH137" s="1617"/>
      <c r="AI137" s="1617"/>
      <c r="AL137" s="1617"/>
      <c r="AM137" s="1617"/>
      <c r="AN137" s="1617"/>
      <c r="AO137" s="1617"/>
      <c r="AP137" s="1617"/>
      <c r="AQ137" s="1617"/>
      <c r="AR137" s="1651"/>
      <c r="AS137" s="1617"/>
      <c r="AT137" s="1613"/>
      <c r="AU137" s="1613"/>
      <c r="AV137" s="1613"/>
      <c r="AW137" s="1613"/>
      <c r="AX137" s="1613"/>
      <c r="AY137" s="1613"/>
      <c r="AZ137" s="1821"/>
      <c r="BA137" s="1821"/>
      <c r="BC137" s="1617"/>
      <c r="BD137" s="1617"/>
      <c r="BE137" s="1617"/>
      <c r="BF137" s="1617"/>
      <c r="BG137" s="1617"/>
      <c r="BH137" s="1617"/>
      <c r="BI137" s="1651"/>
      <c r="BJ137" s="1617"/>
      <c r="BK137" s="1613"/>
      <c r="BL137" s="1613"/>
      <c r="BM137" s="1613"/>
      <c r="BN137" s="1613"/>
      <c r="BO137" s="1613"/>
      <c r="BP137" s="1613"/>
      <c r="BQ137" s="1821"/>
      <c r="BR137" s="1821"/>
      <c r="BU137" s="1617"/>
      <c r="BV137" s="1617"/>
      <c r="BW137" s="1617"/>
      <c r="BX137" s="1617"/>
      <c r="BY137" s="1617"/>
      <c r="BZ137" s="1617"/>
      <c r="CA137" s="1651"/>
      <c r="CB137" s="1617"/>
      <c r="CC137" s="1613"/>
      <c r="CD137" s="1613"/>
      <c r="CE137" s="1613"/>
      <c r="CF137" s="1613"/>
      <c r="CG137" s="1613"/>
      <c r="CH137" s="1613"/>
      <c r="CI137" s="1821"/>
      <c r="CJ137" s="1821"/>
      <c r="CK137" s="1613"/>
      <c r="CL137" s="1617"/>
      <c r="CM137" s="1617"/>
      <c r="CN137" s="1617"/>
      <c r="CO137" s="1617"/>
      <c r="CP137" s="1617"/>
      <c r="CQ137" s="1617"/>
      <c r="CR137" s="1651"/>
      <c r="CS137" s="1617"/>
      <c r="CT137" s="1613"/>
      <c r="CU137" s="1613"/>
    </row>
    <row r="138" spans="1:105" ht="14.25" customHeight="1">
      <c r="A138" s="1613"/>
      <c r="B138" s="1613"/>
      <c r="C138" s="1617"/>
      <c r="D138" s="1617"/>
      <c r="E138" s="1617"/>
      <c r="F138" s="1617"/>
      <c r="G138" s="1617"/>
      <c r="H138" s="1617"/>
      <c r="I138" s="1651"/>
      <c r="J138" s="1617"/>
      <c r="K138" s="1613"/>
      <c r="L138" s="1613"/>
      <c r="M138" s="1613"/>
      <c r="N138" s="1613"/>
      <c r="O138" s="1613"/>
      <c r="P138" s="1613"/>
      <c r="Q138" s="1613"/>
      <c r="R138" s="1613"/>
      <c r="S138" s="1613"/>
      <c r="T138" s="1617"/>
      <c r="U138" s="1617"/>
      <c r="V138" s="1617"/>
      <c r="W138" s="1617"/>
      <c r="X138" s="1617"/>
      <c r="Y138" s="1617"/>
      <c r="Z138" s="1651"/>
      <c r="AA138" s="1617"/>
      <c r="AB138" s="1613"/>
      <c r="AC138" s="1613"/>
      <c r="AD138" s="1613"/>
      <c r="AE138" s="1613"/>
      <c r="AF138" s="1613"/>
      <c r="AG138" s="1613"/>
      <c r="AH138" s="1617"/>
      <c r="AI138" s="1617"/>
      <c r="AL138" s="1617"/>
      <c r="AM138" s="1617"/>
      <c r="AN138" s="1617"/>
      <c r="AO138" s="1617"/>
      <c r="AP138" s="1617"/>
      <c r="AQ138" s="1617"/>
      <c r="AR138" s="1651"/>
      <c r="AS138" s="1617"/>
      <c r="AT138" s="1613"/>
      <c r="AU138" s="1613"/>
      <c r="AV138" s="1613"/>
      <c r="AW138" s="1613"/>
      <c r="AX138" s="1613"/>
      <c r="AY138" s="1613"/>
      <c r="AZ138" s="1821"/>
      <c r="BA138" s="1821"/>
      <c r="BC138" s="1617"/>
      <c r="BD138" s="1617"/>
      <c r="BE138" s="1617"/>
      <c r="BF138" s="1617"/>
      <c r="BG138" s="1617"/>
      <c r="BH138" s="1617"/>
      <c r="BI138" s="1651"/>
      <c r="BJ138" s="1617"/>
      <c r="BK138" s="1613"/>
      <c r="BL138" s="1613"/>
      <c r="BM138" s="1613"/>
      <c r="BN138" s="1613"/>
      <c r="BO138" s="1613"/>
      <c r="BP138" s="1613"/>
      <c r="BQ138" s="1821"/>
      <c r="BR138" s="1821"/>
      <c r="BU138" s="1617"/>
      <c r="BV138" s="1617"/>
      <c r="BW138" s="1617"/>
      <c r="BX138" s="1617"/>
      <c r="BY138" s="1617"/>
      <c r="BZ138" s="1617"/>
      <c r="CA138" s="1651"/>
      <c r="CB138" s="1617"/>
      <c r="CC138" s="1613"/>
      <c r="CD138" s="1613"/>
      <c r="CE138" s="1613"/>
      <c r="CF138" s="1613"/>
      <c r="CG138" s="1613"/>
      <c r="CH138" s="1613"/>
      <c r="CI138" s="1821"/>
      <c r="CJ138" s="1821"/>
      <c r="CK138" s="1613"/>
      <c r="CL138" s="1617"/>
      <c r="CM138" s="1617"/>
      <c r="CN138" s="1617"/>
      <c r="CO138" s="1617"/>
      <c r="CP138" s="1617"/>
      <c r="CQ138" s="1617"/>
      <c r="CR138" s="1651"/>
      <c r="CS138" s="1617"/>
      <c r="CT138" s="1613"/>
      <c r="CU138" s="1613"/>
    </row>
    <row r="139" spans="1:105" ht="14.25" customHeight="1">
      <c r="A139" s="1613"/>
      <c r="B139" s="1613"/>
      <c r="C139" s="1617"/>
      <c r="D139" s="1617"/>
      <c r="E139" s="1617"/>
      <c r="F139" s="1617"/>
      <c r="G139" s="1617"/>
      <c r="H139" s="1617"/>
      <c r="I139" s="1651"/>
      <c r="J139" s="1617"/>
      <c r="K139" s="1613"/>
      <c r="L139" s="1613"/>
      <c r="M139" s="1613"/>
      <c r="N139" s="1613"/>
      <c r="O139" s="1613"/>
      <c r="P139" s="1613"/>
      <c r="Q139" s="1613"/>
      <c r="R139" s="1613"/>
      <c r="S139" s="1613"/>
      <c r="T139" s="1617"/>
      <c r="U139" s="1617"/>
      <c r="V139" s="1617"/>
      <c r="W139" s="1617"/>
      <c r="X139" s="1617"/>
      <c r="Y139" s="1617"/>
      <c r="Z139" s="1651"/>
      <c r="AA139" s="1617"/>
      <c r="AB139" s="1613"/>
      <c r="AC139" s="1613"/>
      <c r="AD139" s="1613"/>
      <c r="AE139" s="1613"/>
      <c r="AF139" s="1613"/>
      <c r="AG139" s="1613"/>
      <c r="AH139" s="1617"/>
      <c r="AI139" s="1617"/>
      <c r="AL139" s="1617"/>
      <c r="AM139" s="1617"/>
      <c r="AN139" s="1617"/>
      <c r="AO139" s="1617"/>
      <c r="AP139" s="1617"/>
      <c r="AQ139" s="1617"/>
      <c r="AR139" s="1651"/>
      <c r="AS139" s="1617"/>
      <c r="AT139" s="1613"/>
      <c r="AU139" s="1613"/>
      <c r="AV139" s="1613"/>
      <c r="AW139" s="1613"/>
      <c r="AX139" s="1613"/>
      <c r="AY139" s="1613"/>
      <c r="AZ139" s="1821"/>
      <c r="BA139" s="1821"/>
      <c r="BC139" s="1617"/>
      <c r="BD139" s="1617"/>
      <c r="BE139" s="1617"/>
      <c r="BF139" s="1617"/>
      <c r="BG139" s="1617"/>
      <c r="BH139" s="1617"/>
      <c r="BI139" s="1651"/>
      <c r="BJ139" s="1617"/>
      <c r="BK139" s="1613"/>
      <c r="BL139" s="1613"/>
      <c r="BM139" s="1613"/>
      <c r="BN139" s="1613"/>
      <c r="BO139" s="1613"/>
      <c r="BP139" s="1613"/>
      <c r="BQ139" s="1821"/>
      <c r="BR139" s="1821"/>
      <c r="BU139" s="1617"/>
      <c r="BV139" s="1617"/>
      <c r="BW139" s="1617"/>
      <c r="BX139" s="1617"/>
      <c r="BY139" s="1617"/>
      <c r="BZ139" s="1617"/>
      <c r="CA139" s="1651"/>
      <c r="CB139" s="1617"/>
      <c r="CC139" s="1613"/>
      <c r="CD139" s="1613"/>
      <c r="CE139" s="1613"/>
      <c r="CF139" s="1613"/>
      <c r="CG139" s="1613"/>
      <c r="CH139" s="1613"/>
      <c r="CI139" s="1821"/>
      <c r="CJ139" s="1821"/>
      <c r="CK139" s="1613"/>
      <c r="CL139" s="1617"/>
      <c r="CM139" s="1617"/>
      <c r="CN139" s="1617"/>
      <c r="CO139" s="1617"/>
      <c r="CP139" s="1617"/>
      <c r="CQ139" s="1617"/>
      <c r="CR139" s="1651"/>
      <c r="CS139" s="1617"/>
      <c r="CT139" s="1613"/>
      <c r="CU139" s="1613"/>
    </row>
    <row r="140" spans="1:105" ht="14.25" customHeight="1">
      <c r="A140" s="1613"/>
      <c r="B140" s="1613"/>
      <c r="C140" s="1617"/>
      <c r="D140" s="1617"/>
      <c r="E140" s="1617"/>
      <c r="F140" s="1617"/>
      <c r="G140" s="1617"/>
      <c r="H140" s="1617"/>
      <c r="I140" s="1617"/>
      <c r="J140" s="1617"/>
      <c r="K140" s="1613"/>
      <c r="L140" s="1613"/>
      <c r="M140" s="1613"/>
      <c r="N140" s="1613"/>
      <c r="O140" s="1613"/>
      <c r="P140" s="1613"/>
      <c r="Q140" s="1613"/>
      <c r="R140" s="1613"/>
      <c r="S140" s="1613"/>
      <c r="T140" s="1617"/>
      <c r="U140" s="1617"/>
      <c r="V140" s="1617"/>
      <c r="W140" s="1617"/>
      <c r="X140" s="1617"/>
      <c r="Y140" s="1617"/>
      <c r="Z140" s="1617"/>
      <c r="AA140" s="1617"/>
      <c r="AB140" s="1613"/>
      <c r="AC140" s="1613"/>
      <c r="AD140" s="1613"/>
      <c r="AE140" s="1613"/>
      <c r="AF140" s="1613"/>
      <c r="AG140" s="1613"/>
      <c r="AH140" s="1617"/>
      <c r="AI140" s="1617"/>
      <c r="AL140" s="1617"/>
      <c r="AM140" s="1617"/>
      <c r="AN140" s="1617"/>
      <c r="AO140" s="1617"/>
      <c r="AP140" s="1617"/>
      <c r="AQ140" s="1617"/>
      <c r="AR140" s="1617"/>
      <c r="AS140" s="1617"/>
      <c r="AT140" s="1613"/>
      <c r="AU140" s="1613"/>
      <c r="AV140" s="1613"/>
      <c r="AW140" s="1613"/>
      <c r="AX140" s="1613"/>
      <c r="AY140" s="1613"/>
      <c r="AZ140" s="1821"/>
      <c r="BA140" s="1821"/>
      <c r="BC140" s="1617"/>
      <c r="BD140" s="1617"/>
      <c r="BE140" s="1617"/>
      <c r="BF140" s="1617"/>
      <c r="BG140" s="1617"/>
      <c r="BH140" s="1617"/>
      <c r="BI140" s="1617"/>
      <c r="BJ140" s="1617"/>
      <c r="BK140" s="1613"/>
      <c r="BL140" s="1613"/>
      <c r="BM140" s="1613"/>
      <c r="BN140" s="1613"/>
      <c r="BO140" s="1613"/>
      <c r="BP140" s="1613"/>
      <c r="BQ140" s="1821"/>
      <c r="BR140" s="1821"/>
      <c r="BU140" s="1617"/>
      <c r="BV140" s="1617"/>
      <c r="BW140" s="1617"/>
      <c r="BX140" s="1617"/>
      <c r="BY140" s="1617"/>
      <c r="BZ140" s="1617"/>
      <c r="CA140" s="1617"/>
      <c r="CB140" s="1617"/>
      <c r="CC140" s="1613"/>
      <c r="CD140" s="1613"/>
      <c r="CE140" s="1613"/>
      <c r="CF140" s="1613"/>
      <c r="CG140" s="1613"/>
      <c r="CH140" s="1613"/>
      <c r="CI140" s="1821"/>
      <c r="CJ140" s="1821"/>
      <c r="CK140" s="1613"/>
      <c r="CL140" s="1617"/>
      <c r="CM140" s="1617"/>
      <c r="CN140" s="1617"/>
      <c r="CO140" s="1617"/>
      <c r="CP140" s="1617"/>
      <c r="CQ140" s="1617"/>
      <c r="CR140" s="1617"/>
      <c r="CS140" s="1617"/>
      <c r="CT140" s="1613"/>
      <c r="CU140" s="1613"/>
    </row>
    <row r="141" spans="1:105" ht="14.25" customHeight="1">
      <c r="A141" s="1613"/>
      <c r="B141" s="1613"/>
      <c r="C141" s="1613"/>
      <c r="D141" s="1613"/>
      <c r="E141" s="1613"/>
      <c r="F141" s="1613"/>
      <c r="G141" s="1613"/>
      <c r="H141" s="1613"/>
      <c r="I141" s="1613"/>
      <c r="J141" s="1613"/>
      <c r="K141" s="1613"/>
      <c r="L141" s="1613"/>
      <c r="M141" s="1613"/>
      <c r="N141" s="1613"/>
      <c r="O141" s="1613"/>
      <c r="P141" s="1613"/>
      <c r="Q141" s="1613"/>
      <c r="R141" s="1613"/>
      <c r="S141" s="1613"/>
      <c r="T141" s="1613"/>
      <c r="U141" s="1613"/>
      <c r="V141" s="1613"/>
      <c r="W141" s="1613"/>
      <c r="X141" s="1613"/>
      <c r="Y141" s="1613"/>
      <c r="Z141" s="1613"/>
      <c r="AA141" s="1613"/>
      <c r="AB141" s="1613"/>
      <c r="AC141" s="1613"/>
      <c r="AD141" s="1613"/>
      <c r="AE141" s="1613"/>
      <c r="AF141" s="1613"/>
      <c r="AG141" s="1613"/>
      <c r="AH141" s="1617"/>
      <c r="AI141" s="1617"/>
    </row>
    <row r="142" spans="1:105" ht="14.25" customHeight="1">
      <c r="A142" s="1613"/>
      <c r="B142" s="1613"/>
      <c r="C142" s="1613"/>
      <c r="D142" s="1628"/>
      <c r="E142" s="1628"/>
      <c r="F142" s="1628"/>
      <c r="G142" s="1628"/>
      <c r="H142" s="1628"/>
      <c r="I142" s="1628"/>
      <c r="J142" s="1628"/>
      <c r="K142" s="1613"/>
      <c r="L142" s="1613"/>
      <c r="M142" s="1613"/>
      <c r="N142" s="1613"/>
      <c r="O142" s="1613"/>
      <c r="P142" s="1613"/>
      <c r="Q142" s="1613"/>
      <c r="R142" s="1613"/>
      <c r="S142" s="1613"/>
      <c r="T142" s="1613"/>
      <c r="U142" s="1613"/>
      <c r="V142" s="1613"/>
      <c r="W142" s="1613"/>
      <c r="X142" s="1613"/>
      <c r="Y142" s="1613"/>
      <c r="Z142" s="1613"/>
      <c r="AA142" s="1613"/>
      <c r="AB142" s="1613"/>
      <c r="AC142" s="1613"/>
      <c r="AD142" s="1613"/>
      <c r="AE142" s="1613"/>
      <c r="AF142" s="1613"/>
      <c r="AG142" s="1613"/>
      <c r="AH142" s="1617"/>
      <c r="AI142" s="1617"/>
    </row>
    <row r="143" spans="1:105" ht="14.25" customHeight="1">
      <c r="A143" s="1613"/>
      <c r="B143" s="1613"/>
      <c r="C143" s="1613"/>
      <c r="D143" s="1629"/>
      <c r="E143" s="1629"/>
      <c r="F143" s="1629"/>
      <c r="G143" s="1629"/>
      <c r="H143" s="1629"/>
      <c r="I143" s="1629"/>
      <c r="J143" s="1629"/>
      <c r="K143" s="1613"/>
      <c r="L143" s="1613"/>
      <c r="M143" s="1613"/>
      <c r="N143" s="1613"/>
      <c r="O143" s="1613"/>
      <c r="P143" s="1613"/>
      <c r="Q143" s="1613"/>
      <c r="R143" s="1613"/>
      <c r="S143" s="1613"/>
      <c r="T143" s="1613"/>
      <c r="U143" s="1613"/>
      <c r="V143" s="1613"/>
      <c r="W143" s="1613"/>
      <c r="X143" s="1613"/>
      <c r="Y143" s="1613"/>
      <c r="Z143" s="1613"/>
      <c r="AA143" s="1613"/>
      <c r="AB143" s="1613"/>
      <c r="AC143" s="1613"/>
      <c r="AD143" s="1613"/>
      <c r="AE143" s="1613"/>
      <c r="AF143" s="1613"/>
      <c r="AG143" s="1613"/>
      <c r="AH143" s="1617"/>
      <c r="AI143" s="1617"/>
    </row>
    <row r="144" spans="1:105" ht="14.25" customHeight="1">
      <c r="A144" s="1613"/>
      <c r="B144" s="1613"/>
      <c r="C144" s="1617"/>
      <c r="D144" s="1655"/>
      <c r="E144" s="1625"/>
      <c r="F144" s="1625"/>
      <c r="G144" s="1625"/>
      <c r="H144" s="1625"/>
      <c r="I144" s="1625"/>
      <c r="J144" s="1625"/>
      <c r="K144" s="1625"/>
      <c r="L144" s="1625"/>
      <c r="M144" s="1625"/>
      <c r="N144" s="1625"/>
      <c r="O144" s="1625"/>
      <c r="P144" s="1625"/>
      <c r="Q144" s="1625"/>
      <c r="R144" s="1625"/>
      <c r="S144" s="1613"/>
      <c r="T144" s="1613"/>
      <c r="U144" s="1613"/>
      <c r="V144" s="1613"/>
      <c r="W144" s="1613"/>
      <c r="X144" s="1613"/>
      <c r="Y144" s="1613"/>
      <c r="Z144" s="1613"/>
      <c r="AA144" s="1613"/>
      <c r="AB144" s="1613"/>
      <c r="AC144" s="1613"/>
      <c r="AD144" s="1613"/>
      <c r="AE144" s="1613"/>
      <c r="AF144" s="1613"/>
      <c r="AG144" s="1613"/>
      <c r="AH144" s="1617"/>
      <c r="AI144" s="1617"/>
    </row>
    <row r="145" spans="1:35" ht="14.25" customHeight="1">
      <c r="A145" s="1613"/>
      <c r="B145" s="1613"/>
      <c r="C145" s="1617"/>
      <c r="D145" s="1656"/>
      <c r="E145" s="1656"/>
      <c r="F145" s="1656"/>
      <c r="G145" s="1656"/>
      <c r="H145" s="1656"/>
      <c r="I145" s="1656"/>
      <c r="J145" s="1656"/>
      <c r="K145" s="1613"/>
      <c r="L145" s="1613"/>
      <c r="M145" s="1613"/>
      <c r="N145" s="1613"/>
      <c r="O145" s="1613"/>
      <c r="P145" s="1613"/>
      <c r="Q145" s="1613"/>
      <c r="R145" s="1613"/>
      <c r="S145" s="1613"/>
      <c r="T145" s="1613"/>
      <c r="U145" s="1613"/>
      <c r="V145" s="1613"/>
      <c r="W145" s="1613"/>
      <c r="X145" s="1613"/>
      <c r="Y145" s="1613"/>
      <c r="Z145" s="1613"/>
      <c r="AA145" s="1613"/>
      <c r="AB145" s="1613"/>
      <c r="AC145" s="1613"/>
      <c r="AD145" s="1613"/>
      <c r="AE145" s="1613"/>
      <c r="AF145" s="1613"/>
      <c r="AG145" s="1613"/>
      <c r="AH145" s="1617"/>
      <c r="AI145" s="1617"/>
    </row>
    <row r="146" spans="1:35" ht="14.25" customHeight="1">
      <c r="A146" s="1613"/>
      <c r="B146" s="1613"/>
      <c r="C146" s="1617"/>
      <c r="D146" s="1617"/>
      <c r="E146" s="1617"/>
      <c r="F146" s="1617"/>
      <c r="G146" s="1617"/>
      <c r="H146" s="1617"/>
      <c r="I146" s="1617"/>
      <c r="J146" s="1617"/>
      <c r="K146" s="1613"/>
      <c r="L146" s="1613"/>
      <c r="M146" s="1613"/>
      <c r="N146" s="1613"/>
      <c r="O146" s="1613"/>
      <c r="P146" s="1613"/>
      <c r="Q146" s="1613"/>
      <c r="R146" s="1613"/>
      <c r="S146" s="1613"/>
      <c r="T146" s="1613"/>
      <c r="U146" s="1613"/>
      <c r="V146" s="1613"/>
      <c r="W146" s="1613"/>
      <c r="X146" s="1613"/>
      <c r="Y146" s="1613"/>
      <c r="Z146" s="1613"/>
      <c r="AA146" s="1613"/>
      <c r="AB146" s="1613"/>
      <c r="AC146" s="1613"/>
      <c r="AD146" s="1613"/>
      <c r="AE146" s="1613"/>
      <c r="AF146" s="1613"/>
      <c r="AG146" s="1613"/>
      <c r="AH146" s="1617"/>
      <c r="AI146" s="1617"/>
    </row>
    <row r="147" spans="1:35" ht="14.25" customHeight="1">
      <c r="A147" s="1613"/>
      <c r="B147" s="1613"/>
      <c r="C147" s="4275"/>
      <c r="D147" s="4276"/>
      <c r="E147" s="4276"/>
      <c r="F147" s="4276"/>
      <c r="G147" s="4276"/>
      <c r="H147" s="4276"/>
      <c r="I147" s="4276"/>
      <c r="J147" s="4276"/>
      <c r="K147" s="1613"/>
      <c r="L147" s="1613"/>
      <c r="M147" s="1613"/>
      <c r="N147" s="1613"/>
      <c r="O147" s="1613"/>
      <c r="P147" s="1613"/>
      <c r="Q147" s="1613"/>
      <c r="R147" s="1613"/>
      <c r="S147" s="1613"/>
      <c r="T147" s="1613"/>
      <c r="U147" s="1613"/>
      <c r="V147" s="1613"/>
      <c r="W147" s="1613"/>
      <c r="X147" s="1613"/>
      <c r="Y147" s="1613"/>
      <c r="Z147" s="1613"/>
      <c r="AA147" s="1613"/>
      <c r="AB147" s="1613"/>
      <c r="AC147" s="1613"/>
      <c r="AD147" s="1613"/>
      <c r="AE147" s="1613"/>
      <c r="AF147" s="1613"/>
      <c r="AG147" s="1613"/>
      <c r="AH147" s="1617"/>
      <c r="AI147" s="1617"/>
    </row>
    <row r="148" spans="1:35" ht="14.25" customHeight="1">
      <c r="A148" s="1613"/>
      <c r="B148" s="1613"/>
      <c r="C148" s="4275"/>
      <c r="D148" s="4276"/>
      <c r="E148" s="4276"/>
      <c r="F148" s="4276"/>
      <c r="G148" s="4276"/>
      <c r="H148" s="4276"/>
      <c r="I148" s="4276"/>
      <c r="J148" s="4276"/>
      <c r="K148" s="1613"/>
      <c r="L148" s="1613"/>
      <c r="M148" s="1613"/>
      <c r="N148" s="1613"/>
      <c r="O148" s="1613"/>
      <c r="P148" s="1613"/>
      <c r="Q148" s="1613"/>
      <c r="R148" s="1613"/>
      <c r="S148" s="1613"/>
      <c r="T148" s="1613"/>
      <c r="U148" s="1613"/>
      <c r="V148" s="1613"/>
      <c r="W148" s="1613"/>
      <c r="X148" s="1613"/>
      <c r="Y148" s="1613"/>
      <c r="Z148" s="1613"/>
      <c r="AA148" s="1613"/>
      <c r="AB148" s="1613"/>
      <c r="AC148" s="1613"/>
      <c r="AD148" s="1613"/>
      <c r="AE148" s="1613"/>
      <c r="AF148" s="1613"/>
      <c r="AG148" s="1613"/>
      <c r="AH148" s="1617"/>
      <c r="AI148" s="1617"/>
    </row>
    <row r="149" spans="1:35" ht="14.25" customHeight="1">
      <c r="A149" s="1613"/>
      <c r="B149" s="1613"/>
      <c r="C149" s="4275"/>
      <c r="D149" s="4275"/>
      <c r="E149" s="4275"/>
      <c r="F149" s="4275"/>
      <c r="G149" s="4275"/>
      <c r="H149" s="4275"/>
      <c r="I149" s="4275"/>
      <c r="J149" s="4275"/>
      <c r="K149" s="1613"/>
      <c r="L149" s="1657"/>
      <c r="M149" s="1657"/>
      <c r="N149" s="1657"/>
      <c r="O149" s="1657"/>
      <c r="P149" s="1657"/>
      <c r="Q149" s="1657"/>
      <c r="R149" s="1657"/>
      <c r="S149" s="1613"/>
      <c r="T149" s="1613"/>
      <c r="U149" s="1613"/>
      <c r="V149" s="1613"/>
      <c r="W149" s="1613"/>
      <c r="X149" s="1613"/>
      <c r="Y149" s="1613"/>
      <c r="Z149" s="1613"/>
      <c r="AA149" s="1613"/>
      <c r="AB149" s="1613"/>
      <c r="AC149" s="1613"/>
      <c r="AD149" s="1613"/>
      <c r="AE149" s="1613"/>
      <c r="AF149" s="1613"/>
      <c r="AG149" s="1613"/>
      <c r="AH149" s="1617"/>
      <c r="AI149" s="1617"/>
    </row>
    <row r="150" spans="1:35" ht="14.25" customHeight="1">
      <c r="A150" s="1613"/>
      <c r="B150" s="1613"/>
      <c r="C150" s="4275"/>
      <c r="D150" s="4275"/>
      <c r="E150" s="4275"/>
      <c r="F150" s="4275"/>
      <c r="G150" s="4275"/>
      <c r="H150" s="4275"/>
      <c r="I150" s="4275"/>
      <c r="J150" s="4275"/>
      <c r="K150" s="1613"/>
      <c r="L150" s="1613"/>
      <c r="M150" s="1613"/>
      <c r="N150" s="1613"/>
      <c r="O150" s="1613"/>
      <c r="P150" s="1613"/>
      <c r="Q150" s="1613"/>
      <c r="R150" s="1613"/>
      <c r="S150" s="1613"/>
      <c r="T150" s="1613"/>
      <c r="U150" s="1613"/>
      <c r="V150" s="1613"/>
      <c r="W150" s="1613"/>
      <c r="X150" s="1613"/>
      <c r="Y150" s="1613"/>
      <c r="Z150" s="1613"/>
      <c r="AA150" s="1613"/>
      <c r="AB150" s="1613"/>
      <c r="AC150" s="1613"/>
      <c r="AD150" s="1613"/>
      <c r="AE150" s="1613"/>
      <c r="AF150" s="1613"/>
      <c r="AG150" s="1613"/>
      <c r="AH150" s="1617"/>
      <c r="AI150" s="1617"/>
    </row>
    <row r="151" spans="1:35" ht="14.25" customHeight="1">
      <c r="A151" s="1613"/>
      <c r="B151" s="1613"/>
      <c r="C151" s="4275"/>
      <c r="D151" s="4275"/>
      <c r="E151" s="4275"/>
      <c r="F151" s="4275"/>
      <c r="G151" s="4275"/>
      <c r="H151" s="4275"/>
      <c r="I151" s="4275"/>
      <c r="J151" s="4275"/>
      <c r="K151" s="1613"/>
      <c r="L151" s="1657"/>
      <c r="M151" s="1657"/>
      <c r="N151" s="1657"/>
      <c r="O151" s="1657"/>
      <c r="P151" s="1657"/>
      <c r="Q151" s="1657"/>
      <c r="R151" s="1657"/>
      <c r="S151" s="1613"/>
      <c r="T151" s="1613"/>
      <c r="U151" s="1613"/>
      <c r="V151" s="1613"/>
      <c r="W151" s="1613"/>
      <c r="X151" s="1613"/>
      <c r="Y151" s="1613"/>
      <c r="Z151" s="1613"/>
      <c r="AA151" s="1613"/>
      <c r="AB151" s="1613"/>
      <c r="AC151" s="1613"/>
      <c r="AD151" s="1613"/>
      <c r="AE151" s="1613"/>
      <c r="AF151" s="1613"/>
      <c r="AG151" s="1613"/>
      <c r="AH151" s="1617"/>
      <c r="AI151" s="1617"/>
    </row>
    <row r="152" spans="1:35" ht="14.25" customHeight="1">
      <c r="A152" s="1613"/>
      <c r="B152" s="1613"/>
      <c r="C152" s="4275"/>
      <c r="D152" s="4275"/>
      <c r="E152" s="4275"/>
      <c r="F152" s="4275"/>
      <c r="G152" s="4275"/>
      <c r="H152" s="4275"/>
      <c r="I152" s="4275"/>
      <c r="J152" s="4275"/>
      <c r="K152" s="1613"/>
      <c r="L152" s="1613"/>
      <c r="M152" s="1613"/>
      <c r="N152" s="1613"/>
      <c r="O152" s="1613"/>
      <c r="P152" s="1613"/>
      <c r="Q152" s="1613"/>
      <c r="R152" s="1613"/>
      <c r="S152" s="1613"/>
      <c r="T152" s="1613"/>
      <c r="U152" s="1613"/>
      <c r="V152" s="1613"/>
      <c r="W152" s="1613"/>
      <c r="X152" s="1613"/>
      <c r="Y152" s="1613"/>
      <c r="Z152" s="1613"/>
      <c r="AA152" s="1613"/>
      <c r="AB152" s="1613"/>
      <c r="AC152" s="1613"/>
      <c r="AD152" s="1613"/>
      <c r="AE152" s="1613"/>
      <c r="AF152" s="1613"/>
      <c r="AG152" s="1613"/>
      <c r="AH152" s="1617"/>
      <c r="AI152" s="1617"/>
    </row>
    <row r="153" spans="1:35" ht="14.25" customHeight="1">
      <c r="A153" s="1613"/>
      <c r="B153" s="1613"/>
      <c r="C153" s="1613"/>
      <c r="D153" s="1613"/>
      <c r="E153" s="1613"/>
      <c r="F153" s="1613"/>
      <c r="G153" s="1613"/>
      <c r="H153" s="1613"/>
      <c r="I153" s="1613"/>
      <c r="J153" s="1613"/>
      <c r="K153" s="1613"/>
      <c r="L153" s="1613"/>
      <c r="M153" s="1613"/>
      <c r="N153" s="1613"/>
      <c r="O153" s="1613"/>
      <c r="P153" s="1613"/>
      <c r="Q153" s="1613"/>
      <c r="R153" s="1613"/>
      <c r="S153" s="1613"/>
      <c r="T153" s="1613"/>
      <c r="U153" s="1613"/>
      <c r="V153" s="1613"/>
      <c r="W153" s="1613"/>
      <c r="X153" s="1613"/>
      <c r="Y153" s="1613"/>
      <c r="Z153" s="1613"/>
      <c r="AA153" s="1613"/>
      <c r="AB153" s="1613"/>
      <c r="AC153" s="1613"/>
      <c r="AD153" s="1613"/>
      <c r="AE153" s="1613"/>
      <c r="AF153" s="1613"/>
      <c r="AG153" s="1613"/>
      <c r="AH153" s="1617"/>
      <c r="AI153" s="1617"/>
    </row>
    <row r="154" spans="1:35" ht="14.25" customHeight="1">
      <c r="A154" s="1613"/>
      <c r="B154" s="1613"/>
      <c r="C154" s="1613"/>
      <c r="D154" s="1613"/>
      <c r="E154" s="1613"/>
      <c r="F154" s="1613"/>
      <c r="G154" s="1613"/>
      <c r="H154" s="1613"/>
      <c r="I154" s="1613"/>
      <c r="J154" s="1613"/>
      <c r="K154" s="1613"/>
      <c r="L154" s="1613"/>
      <c r="M154" s="1613"/>
      <c r="N154" s="1613"/>
      <c r="O154" s="1613"/>
      <c r="P154" s="1613"/>
      <c r="Q154" s="1613"/>
      <c r="R154" s="1613"/>
      <c r="S154" s="1613"/>
      <c r="T154" s="1613"/>
      <c r="U154" s="1613"/>
      <c r="V154" s="1613"/>
      <c r="W154" s="1613"/>
      <c r="X154" s="1613"/>
      <c r="Y154" s="1613"/>
      <c r="Z154" s="1613"/>
      <c r="AA154" s="1613"/>
      <c r="AB154" s="1613"/>
      <c r="AC154" s="1613"/>
      <c r="AD154" s="1613"/>
      <c r="AE154" s="1613"/>
      <c r="AF154" s="1613"/>
      <c r="AG154" s="1613"/>
      <c r="AH154" s="1617"/>
      <c r="AI154" s="1617"/>
    </row>
    <row r="155" spans="1:35" ht="14.25" customHeight="1">
      <c r="A155" s="1613"/>
      <c r="B155" s="1613"/>
      <c r="C155" s="1613"/>
      <c r="D155" s="1613"/>
      <c r="E155" s="1613"/>
      <c r="F155" s="1613"/>
      <c r="G155" s="1613"/>
      <c r="H155" s="1613"/>
      <c r="I155" s="1613"/>
      <c r="J155" s="1613"/>
      <c r="K155" s="1613"/>
      <c r="L155" s="1613"/>
      <c r="M155" s="1613"/>
      <c r="N155" s="1613"/>
      <c r="O155" s="1613"/>
      <c r="P155" s="1613"/>
      <c r="Q155" s="1613"/>
      <c r="R155" s="1613"/>
      <c r="S155" s="1613"/>
      <c r="T155" s="1613"/>
      <c r="U155" s="1613"/>
      <c r="V155" s="1613"/>
      <c r="W155" s="1613"/>
      <c r="X155" s="1613"/>
      <c r="Y155" s="1613"/>
      <c r="Z155" s="1613"/>
      <c r="AA155" s="1613"/>
      <c r="AB155" s="1613"/>
      <c r="AC155" s="1613"/>
      <c r="AD155" s="1613"/>
      <c r="AE155" s="1613"/>
      <c r="AF155" s="1613"/>
      <c r="AG155" s="1613"/>
      <c r="AH155" s="1617"/>
      <c r="AI155" s="1617"/>
    </row>
    <row r="156" spans="1:35" ht="14.25" customHeight="1">
      <c r="A156" s="1613"/>
      <c r="B156" s="1613"/>
      <c r="C156" s="1613"/>
      <c r="D156" s="1613"/>
      <c r="E156" s="1613"/>
      <c r="F156" s="1613"/>
      <c r="G156" s="1613"/>
      <c r="H156" s="1613"/>
      <c r="I156" s="1613"/>
      <c r="J156" s="1613"/>
      <c r="K156" s="1613"/>
      <c r="L156" s="1613"/>
      <c r="M156" s="1613"/>
      <c r="N156" s="1613"/>
      <c r="O156" s="1613"/>
      <c r="P156" s="1613"/>
      <c r="Q156" s="1613"/>
      <c r="R156" s="1613"/>
      <c r="S156" s="1613"/>
      <c r="T156" s="1613"/>
      <c r="U156" s="1613"/>
      <c r="V156" s="1613"/>
      <c r="W156" s="1613"/>
      <c r="X156" s="1613"/>
      <c r="Y156" s="1613"/>
      <c r="Z156" s="1613"/>
      <c r="AA156" s="1613"/>
      <c r="AB156" s="1613"/>
      <c r="AC156" s="1613"/>
      <c r="AD156" s="1613"/>
      <c r="AE156" s="1613"/>
      <c r="AF156" s="1613"/>
      <c r="AG156" s="1613"/>
      <c r="AH156" s="1617"/>
      <c r="AI156" s="1617"/>
    </row>
    <row r="157" spans="1:35" ht="14.25" customHeight="1">
      <c r="A157" s="1613"/>
      <c r="B157" s="1613"/>
      <c r="C157" s="1613"/>
      <c r="D157" s="1613"/>
      <c r="E157" s="1613"/>
      <c r="F157" s="1613"/>
      <c r="G157" s="1613"/>
      <c r="H157" s="1613"/>
      <c r="I157" s="1613"/>
      <c r="J157" s="1613"/>
      <c r="K157" s="1613"/>
      <c r="L157" s="1613"/>
      <c r="M157" s="1613"/>
      <c r="N157" s="1613"/>
      <c r="O157" s="1613"/>
      <c r="P157" s="1613"/>
      <c r="Q157" s="1613"/>
      <c r="R157" s="1613"/>
      <c r="S157" s="1613"/>
      <c r="T157" s="1613"/>
      <c r="U157" s="1613"/>
      <c r="V157" s="1613"/>
      <c r="W157" s="1613"/>
      <c r="X157" s="1613"/>
      <c r="Y157" s="1613"/>
      <c r="Z157" s="1613"/>
      <c r="AA157" s="1613"/>
      <c r="AB157" s="1613"/>
      <c r="AC157" s="1613"/>
      <c r="AD157" s="1613"/>
      <c r="AE157" s="1613"/>
      <c r="AF157" s="1613"/>
      <c r="AG157" s="1613"/>
      <c r="AH157" s="1617"/>
      <c r="AI157" s="1617"/>
    </row>
    <row r="158" spans="1:35" ht="14.25" customHeight="1">
      <c r="A158" s="1613"/>
      <c r="B158" s="1613"/>
      <c r="C158" s="1613"/>
      <c r="D158" s="1613"/>
      <c r="E158" s="1613"/>
      <c r="F158" s="1613"/>
      <c r="G158" s="1613"/>
      <c r="H158" s="1613"/>
      <c r="I158" s="1613"/>
      <c r="J158" s="1613"/>
      <c r="K158" s="1613"/>
      <c r="L158" s="1613"/>
      <c r="M158" s="1613"/>
      <c r="N158" s="1613"/>
      <c r="O158" s="1613"/>
      <c r="P158" s="1613"/>
      <c r="Q158" s="1613"/>
      <c r="R158" s="1613"/>
      <c r="S158" s="1613"/>
      <c r="T158" s="1613"/>
      <c r="U158" s="1613"/>
      <c r="V158" s="1613"/>
      <c r="W158" s="1613"/>
      <c r="X158" s="1613"/>
      <c r="Y158" s="1613"/>
      <c r="Z158" s="1613"/>
      <c r="AA158" s="1613"/>
      <c r="AB158" s="1613"/>
      <c r="AC158" s="1613"/>
      <c r="AD158" s="1613"/>
      <c r="AE158" s="1613"/>
      <c r="AF158" s="1613"/>
      <c r="AG158" s="1613"/>
      <c r="AH158" s="1617"/>
      <c r="AI158" s="1617"/>
    </row>
    <row r="159" spans="1:35" ht="14.25" customHeight="1">
      <c r="A159" s="1613"/>
      <c r="B159" s="1613"/>
      <c r="C159" s="1613"/>
      <c r="D159" s="1613"/>
      <c r="E159" s="1613"/>
      <c r="F159" s="1613"/>
      <c r="G159" s="1613"/>
      <c r="H159" s="1613"/>
      <c r="I159" s="1613"/>
      <c r="J159" s="1613"/>
      <c r="K159" s="1613"/>
      <c r="L159" s="1613"/>
      <c r="M159" s="1613"/>
      <c r="N159" s="1613"/>
      <c r="O159" s="1613"/>
      <c r="P159" s="1613"/>
      <c r="Q159" s="1613"/>
      <c r="R159" s="1613"/>
      <c r="S159" s="1613"/>
      <c r="T159" s="1613"/>
      <c r="U159" s="1613"/>
      <c r="V159" s="1613"/>
      <c r="W159" s="1613"/>
      <c r="X159" s="1613"/>
      <c r="Y159" s="1613"/>
      <c r="Z159" s="1613"/>
      <c r="AA159" s="1613"/>
      <c r="AB159" s="1613"/>
      <c r="AC159" s="1613"/>
      <c r="AD159" s="1613"/>
      <c r="AE159" s="1613"/>
      <c r="AF159" s="1613"/>
      <c r="AG159" s="1613"/>
      <c r="AH159" s="1617"/>
      <c r="AI159" s="1617"/>
    </row>
    <row r="160" spans="1:35" ht="14.25" customHeight="1">
      <c r="A160" s="1613"/>
      <c r="B160" s="1613"/>
      <c r="C160" s="1613"/>
      <c r="D160" s="1613"/>
      <c r="E160" s="1613"/>
      <c r="F160" s="1613"/>
      <c r="G160" s="1613"/>
      <c r="H160" s="1613"/>
      <c r="I160" s="1613"/>
      <c r="J160" s="1613"/>
      <c r="K160" s="1613"/>
      <c r="L160" s="1613"/>
      <c r="M160" s="1613"/>
      <c r="N160" s="1613"/>
      <c r="O160" s="1613"/>
      <c r="P160" s="1613"/>
      <c r="Q160" s="1613"/>
      <c r="R160" s="1613"/>
      <c r="S160" s="1613"/>
      <c r="T160" s="1613"/>
      <c r="U160" s="1613"/>
      <c r="V160" s="1613"/>
      <c r="W160" s="1613"/>
      <c r="X160" s="1613"/>
      <c r="Y160" s="1613"/>
      <c r="Z160" s="1613"/>
      <c r="AA160" s="1613"/>
      <c r="AB160" s="1613"/>
      <c r="AC160" s="1613"/>
      <c r="AD160" s="1613"/>
      <c r="AE160" s="1613"/>
      <c r="AF160" s="1613"/>
      <c r="AG160" s="1613"/>
      <c r="AH160" s="1617"/>
      <c r="AI160" s="1617"/>
    </row>
    <row r="161" spans="1:35" ht="14.25" customHeight="1">
      <c r="A161" s="1613"/>
      <c r="B161" s="1613"/>
      <c r="C161" s="1613"/>
      <c r="D161" s="1613"/>
      <c r="E161" s="1613"/>
      <c r="F161" s="1613"/>
      <c r="G161" s="1613"/>
      <c r="H161" s="1613"/>
      <c r="I161" s="1613"/>
      <c r="J161" s="1613"/>
      <c r="K161" s="1613"/>
      <c r="L161" s="1613"/>
      <c r="M161" s="1613"/>
      <c r="N161" s="1613"/>
      <c r="O161" s="1613"/>
      <c r="P161" s="1613"/>
      <c r="Q161" s="1613"/>
      <c r="R161" s="1613"/>
      <c r="S161" s="1613"/>
      <c r="T161" s="1613"/>
      <c r="U161" s="1613"/>
      <c r="V161" s="1613"/>
      <c r="W161" s="1613"/>
      <c r="X161" s="1613"/>
      <c r="Y161" s="1613"/>
      <c r="Z161" s="1613"/>
      <c r="AA161" s="1613"/>
      <c r="AB161" s="1613"/>
      <c r="AC161" s="1613"/>
      <c r="AD161" s="1613"/>
      <c r="AE161" s="1613"/>
      <c r="AF161" s="1613"/>
      <c r="AG161" s="1613"/>
      <c r="AH161" s="1617"/>
      <c r="AI161" s="1617"/>
    </row>
    <row r="162" spans="1:35" ht="14.25" customHeight="1">
      <c r="A162" s="1613"/>
      <c r="B162" s="1613"/>
      <c r="C162" s="1613"/>
      <c r="D162" s="1613"/>
      <c r="E162" s="1613"/>
      <c r="F162" s="1613"/>
      <c r="G162" s="1613"/>
      <c r="H162" s="1613"/>
      <c r="I162" s="1613"/>
      <c r="J162" s="1613"/>
      <c r="K162" s="1613"/>
      <c r="L162" s="1613"/>
      <c r="M162" s="1613"/>
      <c r="N162" s="1613"/>
      <c r="O162" s="1613"/>
      <c r="P162" s="1613"/>
      <c r="Q162" s="1613"/>
      <c r="R162" s="1613"/>
      <c r="S162" s="1613"/>
      <c r="T162" s="1613"/>
      <c r="U162" s="1613"/>
      <c r="V162" s="1613"/>
      <c r="W162" s="1613"/>
      <c r="X162" s="1613"/>
      <c r="Y162" s="1613"/>
      <c r="Z162" s="1613"/>
      <c r="AA162" s="1613"/>
      <c r="AB162" s="1613"/>
      <c r="AC162" s="1613"/>
      <c r="AD162" s="1613"/>
      <c r="AE162" s="1613"/>
      <c r="AF162" s="1613"/>
      <c r="AG162" s="1613"/>
      <c r="AH162" s="1617"/>
      <c r="AI162" s="1617"/>
    </row>
    <row r="163" spans="1:35" ht="14.25" customHeight="1">
      <c r="A163" s="1613"/>
      <c r="B163" s="1613"/>
      <c r="C163" s="1613"/>
      <c r="D163" s="1613"/>
      <c r="E163" s="1613"/>
      <c r="F163" s="1613"/>
      <c r="G163" s="1613"/>
      <c r="H163" s="1613"/>
      <c r="I163" s="1613"/>
      <c r="J163" s="1613"/>
      <c r="K163" s="1613"/>
      <c r="L163" s="1613"/>
      <c r="M163" s="1613"/>
      <c r="N163" s="1613"/>
      <c r="O163" s="1613"/>
      <c r="P163" s="1613"/>
      <c r="Q163" s="1613"/>
      <c r="R163" s="1613"/>
      <c r="S163" s="1613"/>
      <c r="T163" s="1613"/>
      <c r="U163" s="1613"/>
      <c r="V163" s="1613"/>
      <c r="W163" s="1613"/>
      <c r="X163" s="1613"/>
      <c r="Y163" s="1613"/>
      <c r="Z163" s="1613"/>
      <c r="AA163" s="1613"/>
      <c r="AB163" s="1613"/>
      <c r="AC163" s="1613"/>
      <c r="AD163" s="1613"/>
      <c r="AE163" s="1613"/>
      <c r="AF163" s="1613"/>
      <c r="AG163" s="1613"/>
      <c r="AH163" s="1617"/>
      <c r="AI163" s="1617"/>
    </row>
    <row r="164" spans="1:35" ht="14.25" customHeight="1">
      <c r="A164" s="1613"/>
      <c r="B164" s="1613"/>
      <c r="C164" s="1613"/>
      <c r="D164" s="1613"/>
      <c r="E164" s="1613"/>
      <c r="F164" s="1613"/>
      <c r="G164" s="1613"/>
      <c r="H164" s="1613"/>
      <c r="I164" s="1613"/>
      <c r="J164" s="1613"/>
      <c r="K164" s="1613"/>
      <c r="L164" s="1613"/>
      <c r="M164" s="1613"/>
      <c r="N164" s="1613"/>
      <c r="O164" s="1613"/>
      <c r="P164" s="1613"/>
      <c r="Q164" s="1613"/>
      <c r="R164" s="1613"/>
      <c r="S164" s="1613"/>
      <c r="T164" s="1613"/>
      <c r="U164" s="1613"/>
      <c r="V164" s="1613"/>
      <c r="W164" s="1613"/>
      <c r="X164" s="1613"/>
      <c r="Y164" s="1613"/>
      <c r="Z164" s="1613"/>
      <c r="AA164" s="1613"/>
      <c r="AB164" s="1613"/>
      <c r="AC164" s="1613"/>
      <c r="AD164" s="1613"/>
      <c r="AE164" s="1613"/>
      <c r="AF164" s="1613"/>
      <c r="AG164" s="1613"/>
      <c r="AH164" s="1617"/>
      <c r="AI164" s="1617"/>
    </row>
    <row r="165" spans="1:35" ht="14.25" customHeight="1">
      <c r="A165" s="1613"/>
      <c r="B165" s="1613"/>
      <c r="C165" s="1613"/>
      <c r="D165" s="1613"/>
      <c r="E165" s="1613"/>
      <c r="F165" s="1613"/>
      <c r="G165" s="1613"/>
      <c r="H165" s="1613"/>
      <c r="I165" s="1613"/>
      <c r="J165" s="1613"/>
      <c r="K165" s="1613"/>
      <c r="L165" s="1613"/>
      <c r="M165" s="1613"/>
      <c r="N165" s="1613"/>
      <c r="O165" s="1613"/>
      <c r="P165" s="1613"/>
      <c r="Q165" s="1613"/>
      <c r="R165" s="1613"/>
      <c r="S165" s="1613"/>
      <c r="T165" s="1613"/>
      <c r="U165" s="1613"/>
      <c r="V165" s="1613"/>
      <c r="W165" s="1613"/>
      <c r="X165" s="1613"/>
      <c r="Y165" s="1613"/>
      <c r="Z165" s="1613"/>
      <c r="AA165" s="1613"/>
      <c r="AB165" s="1613"/>
      <c r="AC165" s="1613"/>
      <c r="AD165" s="1613"/>
      <c r="AE165" s="1613"/>
      <c r="AF165" s="1613"/>
      <c r="AG165" s="1613"/>
      <c r="AH165" s="1617"/>
      <c r="AI165" s="1617"/>
    </row>
    <row r="166" spans="1:35" ht="14.25" customHeight="1">
      <c r="A166" s="1613"/>
      <c r="B166" s="1613"/>
      <c r="C166" s="1613"/>
      <c r="D166" s="1613"/>
      <c r="E166" s="1613"/>
      <c r="F166" s="1613"/>
      <c r="G166" s="1613"/>
      <c r="H166" s="1613"/>
      <c r="I166" s="1613"/>
      <c r="J166" s="1613"/>
      <c r="K166" s="1613"/>
      <c r="L166" s="1613"/>
      <c r="M166" s="1613"/>
      <c r="N166" s="1613"/>
      <c r="O166" s="1613"/>
      <c r="P166" s="1613"/>
      <c r="Q166" s="1613"/>
      <c r="R166" s="1613"/>
      <c r="S166" s="1613"/>
      <c r="T166" s="1613"/>
      <c r="U166" s="1613"/>
      <c r="V166" s="1613"/>
      <c r="W166" s="1613"/>
      <c r="X166" s="1613"/>
      <c r="Y166" s="1613"/>
      <c r="Z166" s="1613"/>
      <c r="AA166" s="1613"/>
      <c r="AB166" s="1613"/>
      <c r="AC166" s="1613"/>
      <c r="AD166" s="1613"/>
      <c r="AE166" s="1613"/>
      <c r="AF166" s="1613"/>
      <c r="AG166" s="1613"/>
      <c r="AH166" s="1617"/>
      <c r="AI166" s="1617"/>
    </row>
    <row r="167" spans="1:35" ht="14.25" customHeight="1">
      <c r="A167" s="1613"/>
      <c r="B167" s="1613"/>
      <c r="C167" s="1613"/>
      <c r="D167" s="1613"/>
      <c r="E167" s="1613"/>
      <c r="F167" s="1613"/>
      <c r="G167" s="1613"/>
      <c r="H167" s="1613"/>
      <c r="I167" s="1613"/>
      <c r="J167" s="1613"/>
      <c r="K167" s="1613"/>
      <c r="L167" s="1613"/>
      <c r="M167" s="1613"/>
      <c r="N167" s="1613"/>
      <c r="O167" s="1613"/>
      <c r="P167" s="1613"/>
      <c r="Q167" s="1613"/>
      <c r="R167" s="1613"/>
      <c r="S167" s="1613"/>
      <c r="T167" s="1613"/>
      <c r="U167" s="1613"/>
      <c r="V167" s="1613"/>
      <c r="W167" s="1613"/>
      <c r="X167" s="1613"/>
      <c r="Y167" s="1613"/>
      <c r="Z167" s="1613"/>
      <c r="AA167" s="1613"/>
      <c r="AB167" s="1613"/>
      <c r="AC167" s="1613"/>
      <c r="AD167" s="1613"/>
      <c r="AE167" s="1613"/>
      <c r="AF167" s="1613"/>
      <c r="AG167" s="1613"/>
      <c r="AH167" s="1617"/>
      <c r="AI167" s="1617"/>
    </row>
    <row r="168" spans="1:35" ht="14.25" customHeight="1">
      <c r="A168" s="1613"/>
      <c r="B168" s="1613"/>
      <c r="C168" s="1613"/>
      <c r="D168" s="1613"/>
      <c r="E168" s="1613"/>
      <c r="F168" s="1613"/>
      <c r="G168" s="1613"/>
      <c r="H168" s="1613"/>
      <c r="I168" s="1613"/>
      <c r="J168" s="1613"/>
      <c r="K168" s="1613"/>
      <c r="L168" s="1613"/>
      <c r="M168" s="1613"/>
      <c r="N168" s="1613"/>
      <c r="O168" s="1613"/>
      <c r="P168" s="1613"/>
      <c r="Q168" s="1613"/>
      <c r="R168" s="1613"/>
      <c r="S168" s="1613"/>
      <c r="T168" s="1613"/>
      <c r="U168" s="1613"/>
      <c r="V168" s="1613"/>
      <c r="W168" s="1613"/>
      <c r="X168" s="1613"/>
      <c r="Y168" s="1613"/>
      <c r="Z168" s="1613"/>
      <c r="AA168" s="1613"/>
      <c r="AB168" s="1613"/>
      <c r="AC168" s="1613"/>
      <c r="AD168" s="1613"/>
      <c r="AE168" s="1613"/>
      <c r="AF168" s="1613"/>
      <c r="AG168" s="1613"/>
      <c r="AH168" s="1617"/>
      <c r="AI168" s="1617"/>
    </row>
    <row r="169" spans="1:35" ht="14.25" customHeight="1">
      <c r="A169" s="1613"/>
      <c r="B169" s="1613"/>
      <c r="C169" s="1613"/>
      <c r="D169" s="1613"/>
      <c r="E169" s="1613"/>
      <c r="F169" s="1613"/>
      <c r="G169" s="1613"/>
      <c r="H169" s="1613"/>
      <c r="I169" s="1613"/>
      <c r="J169" s="1613"/>
      <c r="K169" s="1613"/>
      <c r="L169" s="1613"/>
      <c r="M169" s="1613"/>
      <c r="N169" s="1613"/>
      <c r="O169" s="1613"/>
      <c r="P169" s="1613"/>
      <c r="Q169" s="1613"/>
      <c r="R169" s="1613"/>
      <c r="S169" s="1613"/>
      <c r="T169" s="1613"/>
      <c r="U169" s="1613"/>
      <c r="V169" s="1613"/>
      <c r="W169" s="1613"/>
      <c r="X169" s="1613"/>
      <c r="Y169" s="1613"/>
      <c r="Z169" s="1613"/>
      <c r="AA169" s="1613"/>
      <c r="AB169" s="1613"/>
      <c r="AC169" s="1613"/>
      <c r="AD169" s="1613"/>
      <c r="AE169" s="1613"/>
      <c r="AF169" s="1613"/>
      <c r="AG169" s="1613"/>
      <c r="AH169" s="1617"/>
      <c r="AI169" s="1617"/>
    </row>
    <row r="170" spans="1:35" ht="14.25" customHeight="1">
      <c r="A170" s="1613"/>
      <c r="B170" s="1613"/>
      <c r="C170" s="1613"/>
      <c r="D170" s="1613"/>
      <c r="E170" s="1613"/>
      <c r="F170" s="1613"/>
      <c r="G170" s="1613"/>
      <c r="H170" s="1613"/>
      <c r="I170" s="1613"/>
      <c r="J170" s="1613"/>
      <c r="K170" s="1613"/>
      <c r="L170" s="1613"/>
      <c r="M170" s="1613"/>
      <c r="N170" s="1613"/>
      <c r="O170" s="1613"/>
      <c r="P170" s="1613"/>
      <c r="Q170" s="1613"/>
      <c r="R170" s="1613"/>
      <c r="S170" s="1613"/>
      <c r="T170" s="1613"/>
      <c r="U170" s="1613"/>
      <c r="V170" s="1613"/>
      <c r="W170" s="1613"/>
      <c r="X170" s="1613"/>
      <c r="Y170" s="1613"/>
      <c r="Z170" s="1613"/>
      <c r="AA170" s="1613"/>
      <c r="AB170" s="1613"/>
      <c r="AC170" s="1613"/>
      <c r="AD170" s="1613"/>
      <c r="AE170" s="1613"/>
      <c r="AF170" s="1613"/>
      <c r="AG170" s="1613"/>
      <c r="AH170" s="1617"/>
      <c r="AI170" s="1617"/>
    </row>
    <row r="171" spans="1:35" ht="14.25" customHeight="1">
      <c r="A171" s="1613"/>
      <c r="B171" s="1613"/>
      <c r="C171" s="1613"/>
      <c r="D171" s="1613"/>
      <c r="E171" s="1613"/>
      <c r="F171" s="1613"/>
      <c r="G171" s="1613"/>
      <c r="H171" s="1613"/>
      <c r="I171" s="1613"/>
      <c r="J171" s="1613"/>
      <c r="K171" s="1613"/>
      <c r="L171" s="1613"/>
      <c r="M171" s="1613"/>
      <c r="N171" s="1613"/>
      <c r="O171" s="1613"/>
      <c r="P171" s="1613"/>
      <c r="Q171" s="1613"/>
      <c r="R171" s="1613"/>
      <c r="S171" s="1613"/>
      <c r="T171" s="1613"/>
      <c r="U171" s="1613"/>
      <c r="V171" s="1613"/>
      <c r="W171" s="1613"/>
      <c r="X171" s="1613"/>
      <c r="Y171" s="1613"/>
      <c r="Z171" s="1613"/>
      <c r="AA171" s="1613"/>
      <c r="AB171" s="1613"/>
      <c r="AC171" s="1613"/>
      <c r="AD171" s="1613"/>
      <c r="AE171" s="1613"/>
      <c r="AF171" s="1613"/>
      <c r="AG171" s="1613"/>
      <c r="AH171" s="1617"/>
      <c r="AI171" s="1617"/>
    </row>
    <row r="172" spans="1:35" ht="14.25" customHeight="1">
      <c r="A172" s="1613"/>
      <c r="B172" s="1613"/>
      <c r="C172" s="1613"/>
      <c r="D172" s="1613"/>
      <c r="E172" s="1613"/>
      <c r="F172" s="1613"/>
      <c r="G172" s="1613"/>
      <c r="H172" s="1613"/>
      <c r="I172" s="1613"/>
      <c r="J172" s="1613"/>
      <c r="K172" s="1613"/>
      <c r="L172" s="1613"/>
      <c r="M172" s="1613"/>
      <c r="N172" s="1613"/>
      <c r="O172" s="1613"/>
      <c r="P172" s="1613"/>
      <c r="Q172" s="1613"/>
      <c r="R172" s="1613"/>
      <c r="S172" s="1613"/>
      <c r="T172" s="1613"/>
      <c r="U172" s="1613"/>
      <c r="V172" s="1613"/>
      <c r="W172" s="1613"/>
      <c r="X172" s="1613"/>
      <c r="Y172" s="1613"/>
      <c r="Z172" s="1613"/>
      <c r="AA172" s="1613"/>
      <c r="AB172" s="1613"/>
      <c r="AC172" s="1613"/>
      <c r="AD172" s="1613"/>
      <c r="AE172" s="1613"/>
      <c r="AF172" s="1613"/>
      <c r="AG172" s="1613"/>
      <c r="AH172" s="1617"/>
      <c r="AI172" s="1617"/>
    </row>
    <row r="173" spans="1:35" ht="14.25" customHeight="1">
      <c r="A173" s="1613"/>
      <c r="B173" s="1613"/>
      <c r="C173" s="1613"/>
      <c r="D173" s="1613"/>
      <c r="E173" s="1613"/>
      <c r="F173" s="1613"/>
      <c r="G173" s="1613"/>
      <c r="H173" s="1613"/>
      <c r="I173" s="1613"/>
      <c r="J173" s="1613"/>
      <c r="K173" s="1613"/>
      <c r="L173" s="1613"/>
      <c r="M173" s="1613"/>
      <c r="N173" s="1613"/>
      <c r="O173" s="1613"/>
      <c r="P173" s="1613"/>
      <c r="Q173" s="1613"/>
      <c r="R173" s="1613"/>
      <c r="S173" s="1613"/>
      <c r="T173" s="1613"/>
      <c r="U173" s="1613"/>
      <c r="V173" s="1613"/>
      <c r="W173" s="1613"/>
      <c r="X173" s="1613"/>
      <c r="Y173" s="1613"/>
      <c r="Z173" s="1613"/>
      <c r="AA173" s="1613"/>
      <c r="AB173" s="1613"/>
      <c r="AC173" s="1613"/>
      <c r="AD173" s="1613"/>
      <c r="AE173" s="1613"/>
      <c r="AF173" s="1613"/>
      <c r="AG173" s="1613"/>
      <c r="AH173" s="1617"/>
      <c r="AI173" s="1617"/>
    </row>
    <row r="174" spans="1:35" ht="14.25" customHeight="1">
      <c r="A174" s="1613"/>
      <c r="B174" s="1613"/>
      <c r="C174" s="1613"/>
      <c r="D174" s="1613"/>
      <c r="E174" s="1613"/>
      <c r="F174" s="1613"/>
      <c r="G174" s="1613"/>
      <c r="H174" s="1613"/>
      <c r="I174" s="1613"/>
      <c r="J174" s="1613"/>
      <c r="K174" s="1613"/>
      <c r="L174" s="1613"/>
      <c r="M174" s="1613"/>
      <c r="N174" s="1613"/>
      <c r="O174" s="1613"/>
      <c r="P174" s="1613"/>
      <c r="Q174" s="1613"/>
      <c r="R174" s="1613"/>
      <c r="S174" s="1613"/>
      <c r="T174" s="1613"/>
      <c r="U174" s="1613"/>
      <c r="V174" s="1613"/>
      <c r="W174" s="1613"/>
      <c r="X174" s="1613"/>
      <c r="Y174" s="1613"/>
      <c r="Z174" s="1613"/>
      <c r="AA174" s="1613"/>
      <c r="AB174" s="1613"/>
      <c r="AC174" s="1613"/>
      <c r="AD174" s="1613"/>
      <c r="AE174" s="1613"/>
      <c r="AF174" s="1613"/>
      <c r="AG174" s="1613"/>
      <c r="AH174" s="1617"/>
      <c r="AI174" s="1617"/>
    </row>
    <row r="175" spans="1:35" ht="14.25" customHeight="1">
      <c r="A175" s="1613"/>
      <c r="B175" s="1613"/>
      <c r="C175" s="1613"/>
      <c r="D175" s="1613"/>
      <c r="E175" s="1613"/>
      <c r="F175" s="1613"/>
      <c r="G175" s="1613"/>
      <c r="H175" s="1613"/>
      <c r="I175" s="1613"/>
      <c r="J175" s="1613"/>
      <c r="K175" s="1613"/>
      <c r="L175" s="1613"/>
      <c r="M175" s="1613"/>
      <c r="N175" s="1613"/>
      <c r="O175" s="1613"/>
      <c r="P175" s="1613"/>
      <c r="Q175" s="1613"/>
      <c r="R175" s="1613"/>
      <c r="S175" s="1613"/>
      <c r="T175" s="1613"/>
      <c r="U175" s="1613"/>
      <c r="V175" s="1613"/>
      <c r="W175" s="1613"/>
      <c r="X175" s="1613"/>
      <c r="Y175" s="1613"/>
      <c r="Z175" s="1613"/>
      <c r="AA175" s="1613"/>
      <c r="AB175" s="1613"/>
      <c r="AC175" s="1613"/>
      <c r="AD175" s="1613"/>
      <c r="AE175" s="1613"/>
      <c r="AF175" s="1613"/>
      <c r="AG175" s="1613"/>
      <c r="AH175" s="1617"/>
      <c r="AI175" s="1617"/>
    </row>
    <row r="176" spans="1:35" ht="14.25" customHeight="1">
      <c r="A176" s="1613"/>
      <c r="B176" s="1613"/>
      <c r="C176" s="1613"/>
      <c r="D176" s="1613"/>
      <c r="E176" s="1613"/>
      <c r="F176" s="1613"/>
      <c r="G176" s="1613"/>
      <c r="H176" s="1613"/>
      <c r="I176" s="1613"/>
      <c r="J176" s="1613"/>
      <c r="K176" s="1613"/>
      <c r="L176" s="1613"/>
      <c r="M176" s="1613"/>
      <c r="N176" s="1613"/>
      <c r="O176" s="1613"/>
      <c r="P176" s="1613"/>
      <c r="Q176" s="1613"/>
      <c r="R176" s="1613"/>
      <c r="S176" s="1613"/>
      <c r="T176" s="1613"/>
      <c r="U176" s="1613"/>
      <c r="V176" s="1613"/>
      <c r="W176" s="1613"/>
      <c r="X176" s="1613"/>
      <c r="Y176" s="1613"/>
      <c r="Z176" s="1613"/>
      <c r="AA176" s="1613"/>
      <c r="AB176" s="1613"/>
      <c r="AC176" s="1613"/>
      <c r="AD176" s="1613"/>
      <c r="AE176" s="1613"/>
      <c r="AF176" s="1613"/>
      <c r="AG176" s="1613"/>
      <c r="AH176" s="1617"/>
      <c r="AI176" s="1617"/>
    </row>
    <row r="177" spans="1:35" ht="14.25" customHeight="1">
      <c r="A177" s="1613"/>
      <c r="B177" s="1613"/>
      <c r="C177" s="1613"/>
      <c r="D177" s="1613"/>
      <c r="E177" s="1613"/>
      <c r="F177" s="1613"/>
      <c r="G177" s="1613"/>
      <c r="H177" s="1613"/>
      <c r="I177" s="1613"/>
      <c r="J177" s="1613"/>
      <c r="K177" s="1613"/>
      <c r="L177" s="1613"/>
      <c r="M177" s="1613"/>
      <c r="N177" s="1613"/>
      <c r="O177" s="1613"/>
      <c r="P177" s="1613"/>
      <c r="Q177" s="1613"/>
      <c r="R177" s="1613"/>
      <c r="S177" s="1613"/>
      <c r="T177" s="1613"/>
      <c r="U177" s="1613"/>
      <c r="V177" s="1613"/>
      <c r="W177" s="1613"/>
      <c r="X177" s="1613"/>
      <c r="Y177" s="1613"/>
      <c r="Z177" s="1613"/>
      <c r="AA177" s="1613"/>
      <c r="AB177" s="1613"/>
      <c r="AC177" s="1613"/>
      <c r="AD177" s="1613"/>
      <c r="AE177" s="1613"/>
      <c r="AF177" s="1613"/>
      <c r="AG177" s="1613"/>
      <c r="AH177" s="1617"/>
      <c r="AI177" s="1617"/>
    </row>
    <row r="178" spans="1:35" ht="14.25" customHeight="1">
      <c r="A178" s="1613"/>
      <c r="B178" s="1613"/>
      <c r="C178" s="1613"/>
      <c r="D178" s="1613"/>
      <c r="E178" s="1613"/>
      <c r="F178" s="1613"/>
      <c r="G178" s="1613"/>
      <c r="H178" s="1613"/>
      <c r="I178" s="1613"/>
      <c r="J178" s="1613"/>
      <c r="K178" s="1613"/>
      <c r="L178" s="1613"/>
      <c r="M178" s="1613"/>
      <c r="N178" s="1613"/>
      <c r="O178" s="1613"/>
      <c r="P178" s="1613"/>
      <c r="Q178" s="1613"/>
      <c r="R178" s="1613"/>
      <c r="S178" s="1613"/>
      <c r="T178" s="1613"/>
      <c r="U178" s="1613"/>
      <c r="V178" s="1613"/>
      <c r="W178" s="1613"/>
      <c r="X178" s="1613"/>
      <c r="Y178" s="1613"/>
      <c r="Z178" s="1613"/>
      <c r="AA178" s="1613"/>
      <c r="AB178" s="1613"/>
      <c r="AC178" s="1613"/>
      <c r="AD178" s="1613"/>
      <c r="AE178" s="1613"/>
      <c r="AF178" s="1613"/>
      <c r="AG178" s="1613"/>
      <c r="AH178" s="1617"/>
      <c r="AI178" s="1617"/>
    </row>
    <row r="179" spans="1:35" ht="14.25" customHeight="1">
      <c r="A179" s="1613"/>
      <c r="B179" s="1613"/>
      <c r="C179" s="1613"/>
      <c r="D179" s="1613"/>
      <c r="E179" s="1613"/>
      <c r="F179" s="1613"/>
      <c r="G179" s="1613"/>
      <c r="H179" s="1613"/>
      <c r="I179" s="1613"/>
      <c r="J179" s="1613"/>
      <c r="K179" s="1613"/>
      <c r="L179" s="1613"/>
      <c r="M179" s="1613"/>
      <c r="N179" s="1613"/>
      <c r="O179" s="1613"/>
      <c r="P179" s="1613"/>
      <c r="Q179" s="1613"/>
      <c r="R179" s="1613"/>
      <c r="S179" s="1613"/>
      <c r="T179" s="1613"/>
      <c r="U179" s="1613"/>
      <c r="V179" s="1613"/>
      <c r="W179" s="1613"/>
      <c r="X179" s="1613"/>
      <c r="Y179" s="1613"/>
      <c r="Z179" s="1613"/>
      <c r="AA179" s="1613"/>
      <c r="AB179" s="1613"/>
      <c r="AC179" s="1613"/>
      <c r="AD179" s="1613"/>
      <c r="AE179" s="1613"/>
      <c r="AF179" s="1613"/>
      <c r="AG179" s="1613"/>
      <c r="AH179" s="1617"/>
      <c r="AI179" s="1617"/>
    </row>
    <row r="180" spans="1:35" ht="14.25" customHeight="1">
      <c r="A180" s="1613"/>
      <c r="B180" s="1613"/>
      <c r="C180" s="1613"/>
      <c r="D180" s="1613"/>
      <c r="E180" s="1613"/>
      <c r="F180" s="1613"/>
      <c r="G180" s="1613"/>
      <c r="H180" s="1613"/>
      <c r="I180" s="1613"/>
      <c r="J180" s="1613"/>
      <c r="K180" s="1613"/>
      <c r="L180" s="1613"/>
      <c r="M180" s="1613"/>
      <c r="N180" s="1613"/>
      <c r="O180" s="1613"/>
      <c r="P180" s="1613"/>
      <c r="Q180" s="1613"/>
      <c r="R180" s="1613"/>
      <c r="S180" s="1613"/>
      <c r="T180" s="1613"/>
      <c r="U180" s="1613"/>
      <c r="V180" s="1613"/>
      <c r="W180" s="1613"/>
      <c r="X180" s="1613"/>
      <c r="Y180" s="1613"/>
      <c r="Z180" s="1613"/>
      <c r="AA180" s="1613"/>
      <c r="AB180" s="1613"/>
      <c r="AC180" s="1613"/>
      <c r="AD180" s="1613"/>
      <c r="AE180" s="1613"/>
      <c r="AF180" s="1613"/>
      <c r="AG180" s="1613"/>
      <c r="AH180" s="1617"/>
      <c r="AI180" s="1617"/>
    </row>
    <row r="181" spans="1:35" ht="14.25" customHeight="1">
      <c r="A181" s="1613"/>
      <c r="B181" s="1613"/>
      <c r="C181" s="1613"/>
      <c r="D181" s="1613"/>
      <c r="E181" s="1613"/>
      <c r="F181" s="1613"/>
      <c r="G181" s="1613"/>
      <c r="H181" s="1613"/>
      <c r="I181" s="1613"/>
      <c r="J181" s="1613"/>
      <c r="K181" s="1613"/>
      <c r="L181" s="1613"/>
      <c r="M181" s="1613"/>
      <c r="N181" s="1613"/>
      <c r="O181" s="1613"/>
      <c r="P181" s="1613"/>
      <c r="Q181" s="1613"/>
      <c r="R181" s="1613"/>
      <c r="S181" s="1613"/>
      <c r="T181" s="1613"/>
      <c r="U181" s="1613"/>
      <c r="V181" s="1613"/>
      <c r="W181" s="1613"/>
      <c r="X181" s="1613"/>
      <c r="Y181" s="1613"/>
      <c r="Z181" s="1613"/>
      <c r="AA181" s="1613"/>
      <c r="AB181" s="1613"/>
      <c r="AC181" s="1613"/>
      <c r="AD181" s="1613"/>
      <c r="AE181" s="1613"/>
      <c r="AF181" s="1613"/>
      <c r="AG181" s="1613"/>
      <c r="AH181" s="1617"/>
      <c r="AI181" s="1617"/>
    </row>
    <row r="182" spans="1:35" ht="14.25" customHeight="1">
      <c r="A182" s="1613"/>
      <c r="B182" s="1613"/>
      <c r="C182" s="1613"/>
      <c r="D182" s="1613"/>
      <c r="E182" s="1613"/>
      <c r="F182" s="1613"/>
      <c r="G182" s="1613"/>
      <c r="H182" s="1613"/>
      <c r="I182" s="1613"/>
      <c r="J182" s="1613"/>
      <c r="K182" s="1613"/>
      <c r="L182" s="1613"/>
      <c r="M182" s="1613"/>
      <c r="N182" s="1613"/>
      <c r="O182" s="1613"/>
      <c r="P182" s="1613"/>
      <c r="Q182" s="1613"/>
      <c r="R182" s="1613"/>
      <c r="S182" s="1613"/>
      <c r="T182" s="1613"/>
      <c r="U182" s="1613"/>
      <c r="V182" s="1613"/>
      <c r="W182" s="1613"/>
      <c r="X182" s="1613"/>
      <c r="Y182" s="1613"/>
      <c r="Z182" s="1613"/>
      <c r="AA182" s="1613"/>
      <c r="AB182" s="1613"/>
      <c r="AC182" s="1613"/>
      <c r="AD182" s="1613"/>
      <c r="AE182" s="1613"/>
      <c r="AF182" s="1613"/>
      <c r="AG182" s="1613"/>
      <c r="AH182" s="1617"/>
      <c r="AI182" s="1617"/>
    </row>
    <row r="183" spans="1:35" ht="14.25" customHeight="1">
      <c r="A183" s="1613"/>
      <c r="B183" s="1613"/>
      <c r="C183" s="1613"/>
      <c r="D183" s="1613"/>
      <c r="E183" s="1613"/>
      <c r="F183" s="1613"/>
      <c r="G183" s="1613"/>
      <c r="H183" s="1613"/>
      <c r="I183" s="1613"/>
      <c r="J183" s="1613"/>
      <c r="K183" s="1613"/>
      <c r="L183" s="1613"/>
      <c r="M183" s="1613"/>
      <c r="N183" s="1613"/>
      <c r="O183" s="1613"/>
      <c r="P183" s="1613"/>
      <c r="Q183" s="1613"/>
      <c r="R183" s="1613"/>
      <c r="S183" s="1613"/>
      <c r="T183" s="1613"/>
      <c r="U183" s="1613"/>
      <c r="V183" s="1613"/>
      <c r="W183" s="1613"/>
      <c r="X183" s="1613"/>
      <c r="Y183" s="1613"/>
      <c r="Z183" s="1613"/>
      <c r="AA183" s="1613"/>
      <c r="AB183" s="1613"/>
      <c r="AC183" s="1613"/>
      <c r="AD183" s="1613"/>
      <c r="AE183" s="1613"/>
      <c r="AF183" s="1613"/>
      <c r="AG183" s="1613"/>
      <c r="AH183" s="1617"/>
      <c r="AI183" s="1617"/>
    </row>
    <row r="184" spans="1:35" ht="14.25" customHeight="1">
      <c r="A184" s="1613"/>
      <c r="B184" s="1613"/>
      <c r="C184" s="1613"/>
      <c r="D184" s="1613"/>
      <c r="E184" s="1613"/>
      <c r="F184" s="1613"/>
      <c r="G184" s="1613"/>
      <c r="H184" s="1613"/>
      <c r="I184" s="1613"/>
      <c r="J184" s="1613"/>
      <c r="K184" s="1613"/>
      <c r="L184" s="1613"/>
      <c r="M184" s="1613"/>
      <c r="N184" s="1613"/>
      <c r="O184" s="1613"/>
      <c r="P184" s="1613"/>
      <c r="Q184" s="1613"/>
      <c r="R184" s="1613"/>
      <c r="S184" s="1613"/>
      <c r="T184" s="1613"/>
      <c r="U184" s="1613"/>
      <c r="V184" s="1613"/>
      <c r="W184" s="1613"/>
      <c r="X184" s="1613"/>
      <c r="Y184" s="1613"/>
      <c r="Z184" s="1613"/>
      <c r="AA184" s="1613"/>
      <c r="AB184" s="1613"/>
      <c r="AC184" s="1613"/>
      <c r="AD184" s="1613"/>
      <c r="AE184" s="1613"/>
      <c r="AF184" s="1613"/>
      <c r="AG184" s="1613"/>
      <c r="AH184" s="1617"/>
      <c r="AI184" s="1617"/>
    </row>
    <row r="185" spans="1:35" ht="14.25" customHeight="1">
      <c r="A185" s="1613"/>
      <c r="B185" s="1613"/>
      <c r="C185" s="1613"/>
      <c r="D185" s="1613"/>
      <c r="E185" s="1613"/>
      <c r="F185" s="1613"/>
      <c r="G185" s="1613"/>
      <c r="H185" s="1613"/>
      <c r="I185" s="1613"/>
      <c r="J185" s="1613"/>
      <c r="K185" s="1613"/>
      <c r="L185" s="1613"/>
      <c r="M185" s="1613"/>
      <c r="N185" s="1613"/>
      <c r="O185" s="1613"/>
      <c r="P185" s="1613"/>
      <c r="Q185" s="1613"/>
      <c r="R185" s="1613"/>
      <c r="S185" s="1613"/>
      <c r="T185" s="1613"/>
      <c r="U185" s="1613"/>
      <c r="V185" s="1613"/>
      <c r="W185" s="1613"/>
      <c r="X185" s="1613"/>
      <c r="Y185" s="1613"/>
      <c r="Z185" s="1613"/>
      <c r="AA185" s="1613"/>
      <c r="AB185" s="1613"/>
      <c r="AC185" s="1613"/>
      <c r="AD185" s="1613"/>
      <c r="AE185" s="1613"/>
      <c r="AF185" s="1613"/>
      <c r="AG185" s="1613"/>
      <c r="AH185" s="1617"/>
      <c r="AI185" s="1617"/>
    </row>
    <row r="186" spans="1:35" ht="14.25" customHeight="1">
      <c r="A186" s="1613"/>
      <c r="B186" s="1613"/>
      <c r="C186" s="1613"/>
      <c r="D186" s="1613"/>
      <c r="E186" s="1613"/>
      <c r="F186" s="1613"/>
      <c r="G186" s="1613"/>
      <c r="H186" s="1613"/>
      <c r="I186" s="1613"/>
      <c r="J186" s="1613"/>
      <c r="K186" s="1613"/>
      <c r="L186" s="1613"/>
      <c r="M186" s="1613"/>
      <c r="N186" s="1613"/>
      <c r="O186" s="1613"/>
      <c r="P186" s="1613"/>
      <c r="Q186" s="1613"/>
      <c r="R186" s="1613"/>
      <c r="S186" s="1613"/>
      <c r="T186" s="1613"/>
      <c r="U186" s="1613"/>
      <c r="V186" s="1613"/>
      <c r="W186" s="1613"/>
      <c r="X186" s="1613"/>
      <c r="Y186" s="1613"/>
      <c r="Z186" s="1613"/>
      <c r="AA186" s="1613"/>
      <c r="AB186" s="1613"/>
      <c r="AC186" s="1613"/>
      <c r="AD186" s="1613"/>
      <c r="AE186" s="1613"/>
      <c r="AF186" s="1613"/>
      <c r="AG186" s="1613"/>
      <c r="AH186" s="1617"/>
      <c r="AI186" s="1617"/>
    </row>
    <row r="187" spans="1:35" ht="14.25" customHeight="1">
      <c r="A187" s="1613"/>
      <c r="B187" s="1613"/>
      <c r="C187" s="1613"/>
      <c r="D187" s="1613"/>
      <c r="E187" s="1613"/>
      <c r="F187" s="1613"/>
      <c r="G187" s="1613"/>
      <c r="H187" s="1613"/>
      <c r="I187" s="1613"/>
      <c r="J187" s="1613"/>
      <c r="K187" s="1613"/>
      <c r="L187" s="1613"/>
      <c r="M187" s="1613"/>
      <c r="N187" s="1613"/>
      <c r="O187" s="1613"/>
      <c r="P187" s="1613"/>
      <c r="Q187" s="1613"/>
      <c r="R187" s="1613"/>
      <c r="S187" s="1613"/>
      <c r="T187" s="1613"/>
      <c r="U187" s="1613"/>
      <c r="V187" s="1613"/>
      <c r="W187" s="1613"/>
      <c r="X187" s="1613"/>
      <c r="Y187" s="1613"/>
      <c r="Z187" s="1613"/>
      <c r="AA187" s="1613"/>
      <c r="AB187" s="1613"/>
      <c r="AC187" s="1613"/>
      <c r="AD187" s="1613"/>
      <c r="AE187" s="1613"/>
      <c r="AF187" s="1613"/>
      <c r="AG187" s="1613"/>
      <c r="AH187" s="1617"/>
      <c r="AI187" s="1617"/>
    </row>
    <row r="188" spans="1:35" ht="14.25" customHeight="1">
      <c r="A188" s="1613"/>
      <c r="B188" s="1613"/>
      <c r="C188" s="1613"/>
      <c r="D188" s="1613"/>
      <c r="E188" s="1613"/>
      <c r="F188" s="1613"/>
      <c r="G188" s="1613"/>
      <c r="H188" s="1613"/>
      <c r="I188" s="1613"/>
      <c r="J188" s="1613"/>
      <c r="K188" s="1613"/>
      <c r="L188" s="1613"/>
      <c r="M188" s="1613"/>
      <c r="N188" s="1613"/>
      <c r="O188" s="1613"/>
      <c r="P188" s="1613"/>
      <c r="Q188" s="1613"/>
      <c r="R188" s="1613"/>
      <c r="S188" s="1613"/>
      <c r="T188" s="1613"/>
      <c r="U188" s="1613"/>
      <c r="V188" s="1613"/>
      <c r="W188" s="1613"/>
      <c r="X188" s="1613"/>
      <c r="Y188" s="1613"/>
      <c r="Z188" s="1613"/>
      <c r="AA188" s="1613"/>
      <c r="AB188" s="1613"/>
      <c r="AC188" s="1613"/>
      <c r="AD188" s="1613"/>
      <c r="AE188" s="1613"/>
      <c r="AF188" s="1613"/>
      <c r="AG188" s="1613"/>
      <c r="AH188" s="1617"/>
      <c r="AI188" s="1617"/>
    </row>
    <row r="189" spans="1:35" ht="14.25" customHeight="1">
      <c r="A189" s="1613"/>
      <c r="B189" s="1613"/>
      <c r="C189" s="1613"/>
      <c r="D189" s="1613"/>
      <c r="E189" s="1613"/>
      <c r="F189" s="1613"/>
      <c r="G189" s="1613"/>
      <c r="H189" s="1613"/>
      <c r="I189" s="1613"/>
      <c r="J189" s="1613"/>
      <c r="K189" s="1613"/>
      <c r="L189" s="1613"/>
      <c r="M189" s="1613"/>
      <c r="N189" s="1613"/>
      <c r="O189" s="1613"/>
      <c r="P189" s="1613"/>
      <c r="Q189" s="1613"/>
      <c r="R189" s="1613"/>
      <c r="S189" s="1613"/>
      <c r="T189" s="1613"/>
      <c r="U189" s="1613"/>
      <c r="V189" s="1613"/>
      <c r="W189" s="1613"/>
      <c r="X189" s="1613"/>
      <c r="Y189" s="1613"/>
      <c r="Z189" s="1613"/>
      <c r="AA189" s="1613"/>
      <c r="AB189" s="1613"/>
      <c r="AC189" s="1613"/>
      <c r="AD189" s="1613"/>
      <c r="AE189" s="1613"/>
      <c r="AF189" s="1613"/>
      <c r="AG189" s="1613"/>
      <c r="AH189" s="1617"/>
      <c r="AI189" s="1617"/>
    </row>
    <row r="190" spans="1:35" ht="14.25" customHeight="1">
      <c r="A190" s="1613"/>
      <c r="B190" s="1613"/>
      <c r="C190" s="1613"/>
      <c r="D190" s="1613"/>
      <c r="E190" s="1613"/>
      <c r="F190" s="1613"/>
      <c r="G190" s="1613"/>
      <c r="H190" s="1613"/>
      <c r="I190" s="1613"/>
      <c r="J190" s="1613"/>
      <c r="K190" s="1613"/>
      <c r="L190" s="1613"/>
      <c r="M190" s="1613"/>
      <c r="N190" s="1613"/>
      <c r="O190" s="1613"/>
      <c r="P190" s="1613"/>
      <c r="Q190" s="1613"/>
      <c r="R190" s="1613"/>
      <c r="S190" s="1613"/>
      <c r="T190" s="1613"/>
      <c r="U190" s="1613"/>
      <c r="V190" s="1613"/>
      <c r="W190" s="1613"/>
      <c r="X190" s="1613"/>
      <c r="Y190" s="1613"/>
      <c r="Z190" s="1613"/>
      <c r="AA190" s="1613"/>
      <c r="AB190" s="1613"/>
      <c r="AC190" s="1613"/>
      <c r="AD190" s="1613"/>
      <c r="AE190" s="1613"/>
      <c r="AF190" s="1613"/>
      <c r="AG190" s="1613"/>
      <c r="AH190" s="1617"/>
      <c r="AI190" s="1617"/>
    </row>
    <row r="191" spans="1:35" ht="14.25" customHeight="1">
      <c r="A191" s="1613"/>
      <c r="B191" s="1613"/>
      <c r="C191" s="1613"/>
      <c r="D191" s="1613"/>
      <c r="E191" s="1613"/>
      <c r="F191" s="1613"/>
      <c r="G191" s="1613"/>
      <c r="H191" s="1613"/>
      <c r="I191" s="1613"/>
      <c r="J191" s="1613"/>
      <c r="K191" s="1613"/>
      <c r="L191" s="1613"/>
      <c r="M191" s="1613"/>
      <c r="N191" s="1613"/>
      <c r="O191" s="1613"/>
      <c r="P191" s="1613"/>
      <c r="Q191" s="1613"/>
      <c r="R191" s="1613"/>
      <c r="S191" s="1613"/>
      <c r="T191" s="1613"/>
      <c r="U191" s="1613"/>
      <c r="V191" s="1613"/>
      <c r="W191" s="1613"/>
      <c r="X191" s="1613"/>
      <c r="Y191" s="1613"/>
      <c r="Z191" s="1613"/>
      <c r="AA191" s="1613"/>
      <c r="AB191" s="1613"/>
      <c r="AC191" s="1613"/>
      <c r="AD191" s="1613"/>
      <c r="AE191" s="1613"/>
      <c r="AF191" s="1613"/>
      <c r="AG191" s="1613"/>
      <c r="AH191" s="1617"/>
      <c r="AI191" s="1617"/>
    </row>
    <row r="192" spans="1:35" ht="14.25" customHeight="1">
      <c r="A192" s="1613"/>
      <c r="B192" s="1613"/>
      <c r="C192" s="1613"/>
      <c r="D192" s="1613"/>
      <c r="E192" s="1613"/>
      <c r="F192" s="1613"/>
      <c r="G192" s="1613"/>
      <c r="H192" s="1613"/>
      <c r="I192" s="1613"/>
      <c r="J192" s="1613"/>
      <c r="K192" s="1613"/>
      <c r="L192" s="1613"/>
      <c r="M192" s="1613"/>
      <c r="N192" s="1613"/>
      <c r="O192" s="1613"/>
      <c r="P192" s="1613"/>
      <c r="Q192" s="1613"/>
      <c r="R192" s="1613"/>
      <c r="S192" s="1613"/>
      <c r="T192" s="1613"/>
      <c r="U192" s="1613"/>
      <c r="V192" s="1613"/>
      <c r="W192" s="1613"/>
      <c r="X192" s="1613"/>
      <c r="Y192" s="1613"/>
      <c r="Z192" s="1613"/>
      <c r="AA192" s="1613"/>
      <c r="AB192" s="1613"/>
      <c r="AC192" s="1613"/>
      <c r="AD192" s="1613"/>
      <c r="AE192" s="1613"/>
      <c r="AF192" s="1613"/>
      <c r="AG192" s="1613"/>
      <c r="AH192" s="1617"/>
      <c r="AI192" s="1617"/>
    </row>
    <row r="193" spans="1:35" ht="14.25" customHeight="1">
      <c r="A193" s="1613"/>
      <c r="B193" s="1613"/>
      <c r="C193" s="1613"/>
      <c r="D193" s="1613"/>
      <c r="E193" s="1613"/>
      <c r="F193" s="1613"/>
      <c r="G193" s="1613"/>
      <c r="H193" s="1613"/>
      <c r="I193" s="1613"/>
      <c r="J193" s="1613"/>
      <c r="K193" s="1613"/>
      <c r="L193" s="1613"/>
      <c r="M193" s="1613"/>
      <c r="N193" s="1613"/>
      <c r="O193" s="1613"/>
      <c r="P193" s="1613"/>
      <c r="Q193" s="1613"/>
      <c r="R193" s="1613"/>
      <c r="S193" s="1613"/>
      <c r="T193" s="1613"/>
      <c r="U193" s="1613"/>
      <c r="V193" s="1613"/>
      <c r="W193" s="1613"/>
      <c r="X193" s="1613"/>
      <c r="Y193" s="1613"/>
      <c r="Z193" s="1613"/>
      <c r="AA193" s="1613"/>
      <c r="AB193" s="1613"/>
      <c r="AC193" s="1613"/>
      <c r="AD193" s="1613"/>
      <c r="AE193" s="1613"/>
      <c r="AF193" s="1613"/>
      <c r="AG193" s="1613"/>
      <c r="AH193" s="1617"/>
      <c r="AI193" s="1617"/>
    </row>
    <row r="194" spans="1:35" ht="14.25" customHeight="1">
      <c r="A194" s="1613"/>
      <c r="B194" s="1613"/>
      <c r="C194" s="1613"/>
      <c r="D194" s="1613"/>
      <c r="E194" s="1613"/>
      <c r="F194" s="1613"/>
      <c r="G194" s="1613"/>
      <c r="H194" s="1613"/>
      <c r="I194" s="1613"/>
      <c r="J194" s="1613"/>
      <c r="K194" s="1613"/>
      <c r="L194" s="1613"/>
      <c r="M194" s="1613"/>
      <c r="N194" s="1613"/>
      <c r="O194" s="1613"/>
      <c r="P194" s="1613"/>
      <c r="Q194" s="1613"/>
      <c r="R194" s="1613"/>
      <c r="S194" s="1613"/>
      <c r="T194" s="1613"/>
      <c r="U194" s="1613"/>
      <c r="V194" s="1613"/>
      <c r="W194" s="1613"/>
      <c r="X194" s="1613"/>
      <c r="Y194" s="1613"/>
      <c r="Z194" s="1613"/>
      <c r="AA194" s="1613"/>
      <c r="AB194" s="1613"/>
      <c r="AC194" s="1613"/>
      <c r="AD194" s="1613"/>
      <c r="AE194" s="1613"/>
      <c r="AF194" s="1613"/>
      <c r="AG194" s="1613"/>
      <c r="AH194" s="1617"/>
      <c r="AI194" s="1617"/>
    </row>
    <row r="195" spans="1:35" ht="14.25" customHeight="1">
      <c r="A195" s="1613"/>
      <c r="B195" s="1613"/>
      <c r="C195" s="1613"/>
      <c r="D195" s="1613"/>
      <c r="E195" s="1613"/>
      <c r="F195" s="1613"/>
      <c r="G195" s="1613"/>
      <c r="H195" s="1613"/>
      <c r="I195" s="1613"/>
      <c r="J195" s="1613"/>
      <c r="K195" s="1613"/>
      <c r="L195" s="1613"/>
      <c r="M195" s="1613"/>
      <c r="N195" s="1613"/>
      <c r="O195" s="1613"/>
      <c r="P195" s="1613"/>
      <c r="Q195" s="1613"/>
      <c r="R195" s="1613"/>
      <c r="S195" s="1613"/>
      <c r="T195" s="1613"/>
      <c r="U195" s="1613"/>
      <c r="V195" s="1613"/>
      <c r="W195" s="1613"/>
      <c r="X195" s="1613"/>
      <c r="Y195" s="1613"/>
      <c r="Z195" s="1613"/>
      <c r="AA195" s="1613"/>
      <c r="AB195" s="1613"/>
      <c r="AC195" s="1613"/>
      <c r="AD195" s="1613"/>
      <c r="AE195" s="1613"/>
      <c r="AF195" s="1613"/>
      <c r="AG195" s="1613"/>
      <c r="AH195" s="1617"/>
      <c r="AI195" s="1617"/>
    </row>
    <row r="196" spans="1:35" ht="14.25" customHeight="1">
      <c r="A196" s="1613"/>
      <c r="B196" s="1613"/>
      <c r="C196" s="1613"/>
      <c r="D196" s="1613"/>
      <c r="E196" s="1613"/>
      <c r="F196" s="1613"/>
      <c r="G196" s="1613"/>
      <c r="H196" s="1613"/>
      <c r="I196" s="1613"/>
      <c r="J196" s="1613"/>
      <c r="K196" s="1613"/>
      <c r="L196" s="1613"/>
      <c r="M196" s="1613"/>
      <c r="N196" s="1613"/>
      <c r="O196" s="1613"/>
      <c r="P196" s="1613"/>
      <c r="Q196" s="1613"/>
      <c r="R196" s="1613"/>
      <c r="S196" s="1613"/>
      <c r="T196" s="1613"/>
      <c r="U196" s="1613"/>
      <c r="V196" s="1613"/>
      <c r="W196" s="1613"/>
      <c r="X196" s="1613"/>
      <c r="Y196" s="1613"/>
      <c r="Z196" s="1613"/>
      <c r="AA196" s="1613"/>
      <c r="AB196" s="1613"/>
      <c r="AC196" s="1613"/>
      <c r="AD196" s="1613"/>
      <c r="AE196" s="1613"/>
      <c r="AF196" s="1613"/>
      <c r="AG196" s="1613"/>
      <c r="AH196" s="1617"/>
      <c r="AI196" s="1617"/>
    </row>
    <row r="197" spans="1:35" ht="14.25" customHeight="1">
      <c r="A197" s="1613"/>
      <c r="B197" s="1613"/>
      <c r="C197" s="1613"/>
      <c r="D197" s="1613"/>
      <c r="E197" s="1613"/>
      <c r="F197" s="1613"/>
      <c r="G197" s="1613"/>
      <c r="H197" s="1613"/>
      <c r="I197" s="1613"/>
      <c r="J197" s="1613"/>
      <c r="K197" s="1613"/>
      <c r="L197" s="1613"/>
      <c r="M197" s="1613"/>
      <c r="N197" s="1613"/>
      <c r="O197" s="1613"/>
      <c r="P197" s="1613"/>
      <c r="Q197" s="1613"/>
      <c r="R197" s="1613"/>
      <c r="S197" s="1613"/>
      <c r="T197" s="1613"/>
      <c r="U197" s="1613"/>
      <c r="V197" s="1613"/>
      <c r="W197" s="1613"/>
      <c r="X197" s="1613"/>
      <c r="Y197" s="1613"/>
      <c r="Z197" s="1613"/>
      <c r="AA197" s="1613"/>
      <c r="AB197" s="1613"/>
      <c r="AC197" s="1613"/>
      <c r="AD197" s="1613"/>
      <c r="AE197" s="1613"/>
      <c r="AF197" s="1613"/>
      <c r="AG197" s="1613"/>
      <c r="AH197" s="1617"/>
      <c r="AI197" s="1617"/>
    </row>
    <row r="198" spans="1:35" ht="14.25" customHeight="1">
      <c r="A198" s="1613"/>
      <c r="B198" s="1613"/>
      <c r="C198" s="1613"/>
      <c r="D198" s="1613"/>
      <c r="E198" s="1613"/>
      <c r="F198" s="1613"/>
      <c r="G198" s="1613"/>
      <c r="H198" s="1613"/>
      <c r="I198" s="1613"/>
      <c r="J198" s="1613"/>
      <c r="K198" s="1613"/>
      <c r="L198" s="1613"/>
      <c r="M198" s="1613"/>
      <c r="N198" s="1613"/>
      <c r="O198" s="1613"/>
      <c r="P198" s="1613"/>
      <c r="Q198" s="1613"/>
      <c r="R198" s="1613"/>
      <c r="S198" s="1613"/>
      <c r="T198" s="1613"/>
      <c r="U198" s="1613"/>
      <c r="V198" s="1613"/>
      <c r="W198" s="1613"/>
      <c r="X198" s="1613"/>
      <c r="Y198" s="1613"/>
      <c r="Z198" s="1613"/>
      <c r="AA198" s="1613"/>
      <c r="AB198" s="1613"/>
      <c r="AC198" s="1613"/>
      <c r="AD198" s="1613"/>
      <c r="AE198" s="1613"/>
      <c r="AF198" s="1613"/>
      <c r="AG198" s="1613"/>
      <c r="AH198" s="1617"/>
      <c r="AI198" s="1617"/>
    </row>
    <row r="199" spans="1:35" ht="14.25" customHeight="1">
      <c r="A199" s="1613"/>
      <c r="B199" s="1613"/>
      <c r="C199" s="1613"/>
      <c r="D199" s="1613"/>
      <c r="E199" s="1613"/>
      <c r="F199" s="1613"/>
      <c r="G199" s="1613"/>
      <c r="H199" s="1613"/>
      <c r="I199" s="1613"/>
      <c r="J199" s="1613"/>
      <c r="K199" s="1613"/>
      <c r="L199" s="1613"/>
      <c r="M199" s="1613"/>
      <c r="N199" s="1613"/>
      <c r="O199" s="1613"/>
      <c r="P199" s="1613"/>
      <c r="Q199" s="1613"/>
      <c r="R199" s="1613"/>
      <c r="S199" s="1613"/>
      <c r="T199" s="1613"/>
      <c r="U199" s="1613"/>
      <c r="V199" s="1613"/>
      <c r="W199" s="1613"/>
      <c r="X199" s="1613"/>
      <c r="Y199" s="1613"/>
      <c r="Z199" s="1613"/>
      <c r="AA199" s="1613"/>
      <c r="AB199" s="1613"/>
      <c r="AC199" s="1613"/>
      <c r="AD199" s="1613"/>
      <c r="AE199" s="1613"/>
      <c r="AF199" s="1613"/>
      <c r="AG199" s="1613"/>
      <c r="AH199" s="1617"/>
      <c r="AI199" s="1617"/>
    </row>
    <row r="200" spans="1:35" ht="14.25" customHeight="1">
      <c r="A200" s="1613"/>
      <c r="B200" s="1613"/>
      <c r="C200" s="1613"/>
      <c r="D200" s="1613"/>
      <c r="E200" s="1613"/>
      <c r="F200" s="1613"/>
      <c r="G200" s="1613"/>
      <c r="H200" s="1613"/>
      <c r="I200" s="1613"/>
      <c r="J200" s="1613"/>
      <c r="K200" s="1613"/>
      <c r="L200" s="1613"/>
      <c r="M200" s="1613"/>
      <c r="N200" s="1613"/>
      <c r="O200" s="1613"/>
      <c r="P200" s="1613"/>
      <c r="Q200" s="1613"/>
      <c r="R200" s="1613"/>
      <c r="S200" s="1613"/>
      <c r="T200" s="1613"/>
      <c r="U200" s="1613"/>
      <c r="V200" s="1613"/>
      <c r="W200" s="1613"/>
      <c r="X200" s="1613"/>
      <c r="Y200" s="1613"/>
      <c r="Z200" s="1613"/>
      <c r="AA200" s="1613"/>
      <c r="AB200" s="1613"/>
      <c r="AC200" s="1613"/>
      <c r="AD200" s="1613"/>
      <c r="AE200" s="1613"/>
      <c r="AF200" s="1613"/>
      <c r="AG200" s="1613"/>
      <c r="AH200" s="1617"/>
      <c r="AI200" s="1617"/>
    </row>
    <row r="201" spans="1:35" ht="14.25" customHeight="1">
      <c r="A201" s="1613"/>
      <c r="B201" s="1613"/>
      <c r="C201" s="1613"/>
      <c r="D201" s="1613"/>
      <c r="E201" s="1613"/>
      <c r="F201" s="1613"/>
      <c r="G201" s="1613"/>
      <c r="H201" s="1613"/>
      <c r="I201" s="1613"/>
      <c r="J201" s="1613"/>
      <c r="K201" s="1613"/>
      <c r="L201" s="1613"/>
      <c r="M201" s="1613"/>
      <c r="N201" s="1613"/>
      <c r="O201" s="1613"/>
      <c r="P201" s="1613"/>
      <c r="Q201" s="1613"/>
      <c r="R201" s="1613"/>
      <c r="S201" s="1613"/>
      <c r="T201" s="1613"/>
      <c r="U201" s="1613"/>
      <c r="V201" s="1613"/>
      <c r="W201" s="1613"/>
      <c r="X201" s="1613"/>
      <c r="Y201" s="1613"/>
      <c r="Z201" s="1613"/>
      <c r="AA201" s="1613"/>
      <c r="AB201" s="1613"/>
      <c r="AC201" s="1613"/>
      <c r="AD201" s="1613"/>
      <c r="AE201" s="1613"/>
      <c r="AF201" s="1613"/>
      <c r="AG201" s="1613"/>
      <c r="AH201" s="1617"/>
      <c r="AI201" s="1617"/>
    </row>
    <row r="202" spans="1:35" ht="14.25" customHeight="1">
      <c r="A202" s="1613"/>
      <c r="B202" s="1613"/>
      <c r="C202" s="1613"/>
      <c r="D202" s="1613"/>
      <c r="E202" s="1613"/>
      <c r="F202" s="1613"/>
      <c r="G202" s="1613"/>
      <c r="H202" s="1613"/>
      <c r="I202" s="1613"/>
      <c r="J202" s="1613"/>
      <c r="K202" s="1613"/>
      <c r="L202" s="1613"/>
      <c r="M202" s="1613"/>
      <c r="N202" s="1613"/>
      <c r="O202" s="1613"/>
      <c r="P202" s="1613"/>
      <c r="Q202" s="1613"/>
      <c r="R202" s="1613"/>
      <c r="S202" s="1613"/>
      <c r="T202" s="1613"/>
      <c r="U202" s="1613"/>
      <c r="V202" s="1613"/>
      <c r="W202" s="1613"/>
      <c r="X202" s="1613"/>
      <c r="Y202" s="1613"/>
      <c r="Z202" s="1613"/>
      <c r="AA202" s="1613"/>
      <c r="AB202" s="1613"/>
      <c r="AC202" s="1613"/>
      <c r="AD202" s="1613"/>
      <c r="AE202" s="1613"/>
      <c r="AF202" s="1613"/>
      <c r="AG202" s="1613"/>
      <c r="AH202" s="1617"/>
      <c r="AI202" s="1617"/>
    </row>
    <row r="203" spans="1:35" ht="14.25" customHeight="1">
      <c r="A203" s="1613"/>
      <c r="B203" s="1613"/>
      <c r="C203" s="1613"/>
      <c r="D203" s="1613"/>
      <c r="E203" s="1613"/>
      <c r="F203" s="1613"/>
      <c r="G203" s="1613"/>
      <c r="H203" s="1613"/>
      <c r="I203" s="1613"/>
      <c r="J203" s="1613"/>
      <c r="K203" s="1613"/>
      <c r="L203" s="1613"/>
      <c r="M203" s="1613"/>
      <c r="N203" s="1613"/>
      <c r="O203" s="1613"/>
      <c r="P203" s="1613"/>
      <c r="Q203" s="1613"/>
      <c r="R203" s="1613"/>
      <c r="S203" s="1613"/>
      <c r="T203" s="1613"/>
      <c r="U203" s="1613"/>
      <c r="V203" s="1613"/>
      <c r="W203" s="1613"/>
      <c r="X203" s="1613"/>
      <c r="Y203" s="1613"/>
      <c r="Z203" s="1613"/>
      <c r="AA203" s="1613"/>
      <c r="AB203" s="1613"/>
      <c r="AC203" s="1613"/>
      <c r="AD203" s="1613"/>
      <c r="AE203" s="1613"/>
      <c r="AF203" s="1613"/>
      <c r="AG203" s="1613"/>
      <c r="AH203" s="1617"/>
      <c r="AI203" s="1617"/>
    </row>
    <row r="204" spans="1:35" ht="14.25" customHeight="1">
      <c r="A204" s="1613"/>
      <c r="B204" s="1613"/>
      <c r="C204" s="1613"/>
      <c r="D204" s="1613"/>
      <c r="E204" s="1613"/>
      <c r="F204" s="1613"/>
      <c r="G204" s="1613"/>
      <c r="H204" s="1613"/>
      <c r="I204" s="1613"/>
      <c r="J204" s="1613"/>
      <c r="K204" s="1613"/>
      <c r="L204" s="1613"/>
      <c r="M204" s="1613"/>
      <c r="N204" s="1613"/>
      <c r="O204" s="1613"/>
      <c r="P204" s="1613"/>
      <c r="Q204" s="1613"/>
      <c r="R204" s="1613"/>
      <c r="S204" s="1613"/>
      <c r="T204" s="1613"/>
      <c r="U204" s="1613"/>
      <c r="V204" s="1613"/>
      <c r="W204" s="1613"/>
      <c r="X204" s="1613"/>
      <c r="Y204" s="1613"/>
      <c r="Z204" s="1613"/>
      <c r="AA204" s="1613"/>
      <c r="AB204" s="1613"/>
      <c r="AC204" s="1613"/>
      <c r="AD204" s="1613"/>
      <c r="AE204" s="1613"/>
      <c r="AF204" s="1613"/>
      <c r="AG204" s="1613"/>
      <c r="AH204" s="1617"/>
      <c r="AI204" s="1617"/>
    </row>
    <row r="205" spans="1:35" ht="14.25" customHeight="1">
      <c r="A205" s="1613"/>
      <c r="B205" s="1613"/>
      <c r="C205" s="1613"/>
      <c r="D205" s="1613"/>
      <c r="E205" s="1613"/>
      <c r="F205" s="1613"/>
      <c r="G205" s="1613"/>
      <c r="H205" s="1613"/>
      <c r="I205" s="1613"/>
      <c r="J205" s="1613"/>
      <c r="K205" s="1613"/>
      <c r="L205" s="1613"/>
      <c r="M205" s="1613"/>
      <c r="N205" s="1613"/>
      <c r="O205" s="1613"/>
      <c r="P205" s="1613"/>
      <c r="Q205" s="1613"/>
      <c r="R205" s="1613"/>
      <c r="S205" s="1613"/>
      <c r="T205" s="1613"/>
      <c r="U205" s="1613"/>
      <c r="V205" s="1613"/>
      <c r="W205" s="1613"/>
      <c r="X205" s="1613"/>
      <c r="Y205" s="1613"/>
      <c r="Z205" s="1613"/>
      <c r="AA205" s="1613"/>
      <c r="AB205" s="1613"/>
      <c r="AC205" s="1613"/>
      <c r="AD205" s="1613"/>
      <c r="AE205" s="1613"/>
      <c r="AF205" s="1613"/>
      <c r="AG205" s="1613"/>
      <c r="AH205" s="1617"/>
      <c r="AI205" s="1617"/>
    </row>
    <row r="206" spans="1:35" ht="14.25" customHeight="1">
      <c r="A206" s="1613"/>
      <c r="B206" s="1613"/>
      <c r="C206" s="1613"/>
      <c r="D206" s="1613"/>
      <c r="E206" s="1613"/>
      <c r="F206" s="1613"/>
      <c r="G206" s="1613"/>
      <c r="H206" s="1613"/>
      <c r="I206" s="1613"/>
      <c r="J206" s="1613"/>
      <c r="K206" s="1613"/>
      <c r="L206" s="1613"/>
      <c r="M206" s="1613"/>
      <c r="N206" s="1613"/>
      <c r="O206" s="1613"/>
      <c r="P206" s="1613"/>
      <c r="Q206" s="1613"/>
      <c r="R206" s="1613"/>
      <c r="S206" s="1613"/>
      <c r="T206" s="1613"/>
      <c r="U206" s="1613"/>
      <c r="V206" s="1613"/>
      <c r="W206" s="1613"/>
      <c r="X206" s="1613"/>
      <c r="Y206" s="1613"/>
      <c r="Z206" s="1613"/>
      <c r="AA206" s="1613"/>
      <c r="AB206" s="1613"/>
      <c r="AC206" s="1613"/>
      <c r="AD206" s="1613"/>
      <c r="AE206" s="1613"/>
      <c r="AF206" s="1613"/>
      <c r="AG206" s="1613"/>
      <c r="AH206" s="1617"/>
      <c r="AI206" s="1617"/>
    </row>
    <row r="207" spans="1:35" ht="14.25" customHeight="1">
      <c r="A207" s="1613"/>
      <c r="B207" s="1613"/>
      <c r="C207" s="1613"/>
      <c r="D207" s="1613"/>
      <c r="E207" s="1613"/>
      <c r="F207" s="1613"/>
      <c r="G207" s="1613"/>
      <c r="H207" s="1613"/>
      <c r="I207" s="1613"/>
      <c r="J207" s="1613"/>
      <c r="K207" s="1613"/>
      <c r="L207" s="1613"/>
      <c r="M207" s="1613"/>
      <c r="N207" s="1613"/>
      <c r="O207" s="1613"/>
      <c r="P207" s="1613"/>
      <c r="Q207" s="1613"/>
      <c r="R207" s="1613"/>
      <c r="S207" s="1613"/>
      <c r="T207" s="1613"/>
      <c r="U207" s="1613"/>
      <c r="V207" s="1613"/>
      <c r="W207" s="1613"/>
      <c r="X207" s="1613"/>
      <c r="Y207" s="1613"/>
      <c r="Z207" s="1613"/>
      <c r="AA207" s="1613"/>
      <c r="AB207" s="1613"/>
      <c r="AC207" s="1613"/>
      <c r="AD207" s="1613"/>
      <c r="AE207" s="1613"/>
      <c r="AF207" s="1613"/>
      <c r="AG207" s="1613"/>
      <c r="AH207" s="1617"/>
      <c r="AI207" s="1617"/>
    </row>
    <row r="208" spans="1:35" ht="14.25" customHeight="1">
      <c r="A208" s="1613"/>
      <c r="B208" s="1613"/>
      <c r="C208" s="1613"/>
      <c r="D208" s="1613"/>
      <c r="E208" s="1613"/>
      <c r="F208" s="1613"/>
      <c r="G208" s="1613"/>
      <c r="H208" s="1613"/>
      <c r="I208" s="1613"/>
      <c r="J208" s="1613"/>
      <c r="K208" s="1613"/>
      <c r="L208" s="1613"/>
      <c r="M208" s="1613"/>
      <c r="N208" s="1613"/>
      <c r="O208" s="1613"/>
      <c r="P208" s="1613"/>
      <c r="Q208" s="1613"/>
      <c r="R208" s="1613"/>
      <c r="S208" s="1613"/>
      <c r="T208" s="1613"/>
      <c r="U208" s="1613"/>
      <c r="V208" s="1613"/>
      <c r="W208" s="1613"/>
      <c r="X208" s="1613"/>
      <c r="Y208" s="1613"/>
      <c r="Z208" s="1613"/>
      <c r="AA208" s="1613"/>
      <c r="AB208" s="1613"/>
      <c r="AC208" s="1613"/>
      <c r="AD208" s="1613"/>
      <c r="AE208" s="1613"/>
      <c r="AF208" s="1613"/>
      <c r="AG208" s="1613"/>
      <c r="AH208" s="1617"/>
      <c r="AI208" s="1617"/>
    </row>
    <row r="209" spans="1:35" ht="14.25" customHeight="1">
      <c r="A209" s="1613"/>
      <c r="B209" s="1613"/>
      <c r="C209" s="1613"/>
      <c r="D209" s="1613"/>
      <c r="E209" s="1613"/>
      <c r="F209" s="1613"/>
      <c r="G209" s="1613"/>
      <c r="H209" s="1613"/>
      <c r="I209" s="1613"/>
      <c r="J209" s="1613"/>
      <c r="K209" s="1613"/>
      <c r="L209" s="1613"/>
      <c r="M209" s="1613"/>
      <c r="N209" s="1613"/>
      <c r="O209" s="1613"/>
      <c r="P209" s="1613"/>
      <c r="Q209" s="1613"/>
      <c r="R209" s="1613"/>
      <c r="S209" s="1613"/>
      <c r="T209" s="1613"/>
      <c r="U209" s="1613"/>
      <c r="V209" s="1613"/>
      <c r="W209" s="1613"/>
      <c r="X209" s="1613"/>
      <c r="Y209" s="1613"/>
      <c r="Z209" s="1613"/>
      <c r="AA209" s="1613"/>
      <c r="AB209" s="1613"/>
      <c r="AC209" s="1613"/>
      <c r="AD209" s="1613"/>
      <c r="AE209" s="1613"/>
      <c r="AF209" s="1613"/>
      <c r="AG209" s="1613"/>
      <c r="AH209" s="1617"/>
      <c r="AI209" s="1617"/>
    </row>
    <row r="210" spans="1:35" ht="14.25" customHeight="1">
      <c r="A210" s="1613"/>
      <c r="B210" s="1613"/>
      <c r="C210" s="1613"/>
      <c r="D210" s="1613"/>
      <c r="E210" s="1613"/>
      <c r="F210" s="1613"/>
      <c r="G210" s="1613"/>
      <c r="H210" s="1613"/>
      <c r="I210" s="1613"/>
      <c r="J210" s="1613"/>
      <c r="K210" s="1613"/>
      <c r="L210" s="1613"/>
      <c r="M210" s="1613"/>
      <c r="N210" s="1613"/>
      <c r="O210" s="1613"/>
      <c r="P210" s="1613"/>
      <c r="Q210" s="1613"/>
      <c r="R210" s="1613"/>
      <c r="S210" s="1613"/>
      <c r="T210" s="1613"/>
      <c r="U210" s="1613"/>
      <c r="V210" s="1613"/>
      <c r="W210" s="1613"/>
      <c r="X210" s="1613"/>
      <c r="Y210" s="1613"/>
      <c r="Z210" s="1613"/>
      <c r="AA210" s="1613"/>
      <c r="AB210" s="1613"/>
      <c r="AC210" s="1613"/>
      <c r="AD210" s="1613"/>
      <c r="AE210" s="1613"/>
      <c r="AF210" s="1613"/>
      <c r="AG210" s="1613"/>
      <c r="AH210" s="1617"/>
      <c r="AI210" s="1617"/>
    </row>
    <row r="211" spans="1:35" ht="14.25" customHeight="1">
      <c r="A211" s="1613"/>
      <c r="B211" s="1613"/>
      <c r="C211" s="1613"/>
      <c r="D211" s="1613"/>
      <c r="E211" s="1613"/>
      <c r="F211" s="1613"/>
      <c r="G211" s="1613"/>
      <c r="H211" s="1613"/>
      <c r="I211" s="1613"/>
      <c r="J211" s="1613"/>
      <c r="K211" s="1613"/>
      <c r="L211" s="1613"/>
      <c r="M211" s="1613"/>
      <c r="N211" s="1613"/>
      <c r="O211" s="1613"/>
      <c r="P211" s="1613"/>
      <c r="Q211" s="1613"/>
      <c r="R211" s="1613"/>
      <c r="S211" s="1613"/>
      <c r="T211" s="1613"/>
      <c r="U211" s="1613"/>
      <c r="V211" s="1613"/>
      <c r="W211" s="1613"/>
      <c r="X211" s="1613"/>
      <c r="Y211" s="1613"/>
      <c r="Z211" s="1613"/>
      <c r="AA211" s="1613"/>
      <c r="AB211" s="1613"/>
      <c r="AC211" s="1613"/>
      <c r="AD211" s="1613"/>
      <c r="AE211" s="1613"/>
      <c r="AF211" s="1613"/>
      <c r="AG211" s="1613"/>
      <c r="AH211" s="1617"/>
      <c r="AI211" s="1617"/>
    </row>
    <row r="212" spans="1:35" ht="14.25" customHeight="1">
      <c r="A212" s="1613"/>
      <c r="B212" s="1613"/>
      <c r="C212" s="1613"/>
      <c r="D212" s="1613"/>
      <c r="E212" s="1613"/>
      <c r="F212" s="1613"/>
      <c r="G212" s="1613"/>
      <c r="H212" s="1613"/>
      <c r="I212" s="1613"/>
      <c r="J212" s="1613"/>
      <c r="K212" s="1613"/>
      <c r="L212" s="1613"/>
      <c r="M212" s="1613"/>
      <c r="N212" s="1613"/>
      <c r="O212" s="1613"/>
      <c r="P212" s="1613"/>
      <c r="Q212" s="1613"/>
      <c r="R212" s="1613"/>
      <c r="S212" s="1613"/>
      <c r="T212" s="1613"/>
      <c r="U212" s="1613"/>
      <c r="V212" s="1613"/>
      <c r="W212" s="1613"/>
      <c r="X212" s="1613"/>
      <c r="Y212" s="1613"/>
      <c r="Z212" s="1613"/>
      <c r="AA212" s="1613"/>
      <c r="AB212" s="1613"/>
      <c r="AC212" s="1613"/>
      <c r="AD212" s="1613"/>
      <c r="AE212" s="1613"/>
      <c r="AF212" s="1613"/>
      <c r="AG212" s="1613"/>
      <c r="AH212" s="1617"/>
      <c r="AI212" s="1617"/>
    </row>
    <row r="213" spans="1:35" ht="14.25" customHeight="1">
      <c r="A213" s="1613"/>
      <c r="B213" s="1613"/>
      <c r="C213" s="1613"/>
      <c r="D213" s="1613"/>
      <c r="E213" s="1613"/>
      <c r="F213" s="1613"/>
      <c r="G213" s="1613"/>
      <c r="H213" s="1613"/>
      <c r="I213" s="1613"/>
      <c r="J213" s="1613"/>
      <c r="K213" s="1613"/>
      <c r="L213" s="1613"/>
      <c r="M213" s="1613"/>
      <c r="N213" s="1613"/>
      <c r="O213" s="1613"/>
      <c r="P213" s="1613"/>
      <c r="Q213" s="1613"/>
      <c r="R213" s="1613"/>
      <c r="S213" s="1613"/>
      <c r="T213" s="1613"/>
      <c r="U213" s="1613"/>
      <c r="V213" s="1613"/>
      <c r="W213" s="1613"/>
      <c r="X213" s="1613"/>
      <c r="Y213" s="1613"/>
      <c r="Z213" s="1613"/>
      <c r="AA213" s="1613"/>
      <c r="AB213" s="1613"/>
      <c r="AC213" s="1613"/>
      <c r="AD213" s="1613"/>
      <c r="AE213" s="1613"/>
      <c r="AF213" s="1613"/>
      <c r="AG213" s="1613"/>
      <c r="AH213" s="1617"/>
      <c r="AI213" s="1617"/>
    </row>
    <row r="214" spans="1:35" ht="14.25" customHeight="1">
      <c r="A214" s="1613"/>
      <c r="B214" s="1613"/>
      <c r="C214" s="1613"/>
      <c r="D214" s="1613"/>
      <c r="E214" s="1613"/>
      <c r="F214" s="1613"/>
      <c r="G214" s="1613"/>
      <c r="H214" s="1613"/>
      <c r="I214" s="1613"/>
      <c r="J214" s="1613"/>
      <c r="K214" s="1613"/>
      <c r="L214" s="1613"/>
      <c r="M214" s="1613"/>
      <c r="N214" s="1613"/>
      <c r="O214" s="1613"/>
      <c r="P214" s="1613"/>
      <c r="Q214" s="1613"/>
      <c r="R214" s="1613"/>
      <c r="S214" s="1613"/>
      <c r="T214" s="1613"/>
      <c r="U214" s="1613"/>
      <c r="V214" s="1613"/>
      <c r="W214" s="1613"/>
      <c r="X214" s="1613"/>
      <c r="Y214" s="1613"/>
      <c r="Z214" s="1613"/>
      <c r="AA214" s="1613"/>
      <c r="AB214" s="1613"/>
      <c r="AC214" s="1613"/>
      <c r="AD214" s="1613"/>
      <c r="AE214" s="1613"/>
      <c r="AF214" s="1613"/>
      <c r="AG214" s="1613"/>
      <c r="AH214" s="1617"/>
      <c r="AI214" s="1617"/>
    </row>
    <row r="215" spans="1:35" ht="14.25" customHeight="1">
      <c r="A215" s="1613"/>
      <c r="B215" s="1613"/>
      <c r="C215" s="1613"/>
      <c r="D215" s="1613"/>
      <c r="E215" s="1613"/>
      <c r="F215" s="1613"/>
      <c r="G215" s="1613"/>
      <c r="H215" s="1613"/>
      <c r="I215" s="1613"/>
      <c r="J215" s="1613"/>
      <c r="K215" s="1613"/>
      <c r="L215" s="1613"/>
      <c r="M215" s="1613"/>
      <c r="N215" s="1613"/>
      <c r="O215" s="1613"/>
      <c r="P215" s="1613"/>
      <c r="Q215" s="1613"/>
      <c r="R215" s="1613"/>
      <c r="S215" s="1613"/>
      <c r="T215" s="1613"/>
      <c r="U215" s="1613"/>
      <c r="V215" s="1613"/>
      <c r="W215" s="1613"/>
      <c r="X215" s="1613"/>
      <c r="Y215" s="1613"/>
      <c r="Z215" s="1613"/>
      <c r="AA215" s="1613"/>
      <c r="AB215" s="1613"/>
      <c r="AC215" s="1613"/>
      <c r="AD215" s="1613"/>
      <c r="AE215" s="1613"/>
      <c r="AF215" s="1613"/>
      <c r="AG215" s="1613"/>
      <c r="AH215" s="1617"/>
      <c r="AI215" s="1617"/>
    </row>
    <row r="216" spans="1:35" ht="14.25" customHeight="1">
      <c r="A216" s="1613"/>
      <c r="B216" s="1613"/>
      <c r="C216" s="1613"/>
      <c r="D216" s="1613"/>
      <c r="E216" s="1613"/>
      <c r="F216" s="1613"/>
      <c r="G216" s="1613"/>
      <c r="H216" s="1613"/>
      <c r="I216" s="1613"/>
      <c r="J216" s="1613"/>
      <c r="K216" s="1613"/>
      <c r="L216" s="1613"/>
      <c r="M216" s="1613"/>
      <c r="N216" s="1613"/>
      <c r="O216" s="1613"/>
      <c r="P216" s="1613"/>
      <c r="Q216" s="1613"/>
      <c r="R216" s="1613"/>
      <c r="S216" s="1613"/>
      <c r="T216" s="1613"/>
      <c r="U216" s="1613"/>
      <c r="V216" s="1613"/>
      <c r="W216" s="1613"/>
      <c r="X216" s="1613"/>
      <c r="Y216" s="1613"/>
      <c r="Z216" s="1613"/>
      <c r="AA216" s="1613"/>
      <c r="AB216" s="1613"/>
      <c r="AC216" s="1613"/>
      <c r="AD216" s="1613"/>
      <c r="AE216" s="1613"/>
      <c r="AF216" s="1613"/>
      <c r="AG216" s="1613"/>
      <c r="AH216" s="1617"/>
      <c r="AI216" s="1617"/>
    </row>
    <row r="217" spans="1:35" ht="14.25" customHeight="1">
      <c r="A217" s="1613"/>
      <c r="B217" s="1613"/>
      <c r="C217" s="1613"/>
      <c r="D217" s="1613"/>
      <c r="E217" s="1613"/>
      <c r="F217" s="1613"/>
      <c r="G217" s="1613"/>
      <c r="H217" s="1613"/>
      <c r="I217" s="1613"/>
      <c r="J217" s="1613"/>
      <c r="K217" s="1613"/>
      <c r="L217" s="1613"/>
      <c r="M217" s="1613"/>
      <c r="N217" s="1613"/>
      <c r="O217" s="1613"/>
      <c r="P217" s="1613"/>
      <c r="Q217" s="1613"/>
      <c r="R217" s="1613"/>
      <c r="S217" s="1613"/>
      <c r="T217" s="1613"/>
      <c r="U217" s="1613"/>
      <c r="V217" s="1613"/>
      <c r="W217" s="1613"/>
      <c r="X217" s="1613"/>
      <c r="Y217" s="1613"/>
      <c r="Z217" s="1613"/>
      <c r="AA217" s="1613"/>
      <c r="AB217" s="1613"/>
      <c r="AC217" s="1613"/>
      <c r="AD217" s="1613"/>
      <c r="AE217" s="1613"/>
      <c r="AF217" s="1613"/>
      <c r="AG217" s="1613"/>
      <c r="AH217" s="1617"/>
      <c r="AI217" s="1617"/>
    </row>
    <row r="218" spans="1:35" ht="14.25" customHeight="1">
      <c r="A218" s="1613"/>
      <c r="B218" s="1613"/>
      <c r="C218" s="1613"/>
      <c r="D218" s="1613"/>
      <c r="E218" s="1613"/>
      <c r="F218" s="1613"/>
      <c r="G218" s="1613"/>
      <c r="H218" s="1613"/>
      <c r="I218" s="1613"/>
      <c r="J218" s="1613"/>
      <c r="K218" s="1613"/>
      <c r="L218" s="1613"/>
      <c r="M218" s="1613"/>
      <c r="N218" s="1613"/>
      <c r="O218" s="1613"/>
      <c r="P218" s="1613"/>
      <c r="Q218" s="1613"/>
      <c r="R218" s="1613"/>
      <c r="S218" s="1613"/>
      <c r="T218" s="1613"/>
      <c r="U218" s="1613"/>
      <c r="V218" s="1613"/>
      <c r="W218" s="1613"/>
      <c r="X218" s="1613"/>
      <c r="Y218" s="1613"/>
      <c r="Z218" s="1613"/>
      <c r="AA218" s="1613"/>
      <c r="AB218" s="1613"/>
      <c r="AC218" s="1613"/>
      <c r="AD218" s="1613"/>
      <c r="AE218" s="1613"/>
      <c r="AF218" s="1613"/>
      <c r="AG218" s="1613"/>
      <c r="AH218" s="1617"/>
      <c r="AI218" s="1617"/>
    </row>
    <row r="219" spans="1:35" ht="14.25" customHeight="1">
      <c r="A219" s="1613"/>
      <c r="B219" s="1613"/>
      <c r="C219" s="1613"/>
      <c r="D219" s="1613"/>
      <c r="E219" s="1613"/>
      <c r="F219" s="1613"/>
      <c r="G219" s="1613"/>
      <c r="H219" s="1613"/>
      <c r="I219" s="1613"/>
      <c r="J219" s="1613"/>
      <c r="K219" s="1613"/>
      <c r="L219" s="1613"/>
      <c r="M219" s="1613"/>
      <c r="N219" s="1613"/>
      <c r="O219" s="1613"/>
      <c r="P219" s="1613"/>
      <c r="Q219" s="1613"/>
      <c r="R219" s="1613"/>
      <c r="S219" s="1613"/>
      <c r="T219" s="1613"/>
      <c r="U219" s="1613"/>
      <c r="V219" s="1613"/>
      <c r="W219" s="1613"/>
      <c r="X219" s="1613"/>
      <c r="Y219" s="1613"/>
      <c r="Z219" s="1613"/>
      <c r="AA219" s="1613"/>
      <c r="AB219" s="1613"/>
      <c r="AC219" s="1613"/>
      <c r="AD219" s="1613"/>
      <c r="AE219" s="1613"/>
      <c r="AF219" s="1613"/>
      <c r="AG219" s="1613"/>
      <c r="AH219" s="1617"/>
      <c r="AI219" s="1617"/>
    </row>
    <row r="220" spans="1:35" ht="14.25" customHeight="1">
      <c r="A220" s="1613"/>
      <c r="B220" s="1613"/>
      <c r="C220" s="1613"/>
      <c r="D220" s="1613"/>
      <c r="E220" s="1613"/>
      <c r="F220" s="1613"/>
      <c r="G220" s="1613"/>
      <c r="H220" s="1613"/>
      <c r="I220" s="1613"/>
      <c r="J220" s="1613"/>
      <c r="K220" s="1613"/>
      <c r="L220" s="1613"/>
      <c r="M220" s="1613"/>
      <c r="N220" s="1613"/>
      <c r="O220" s="1613"/>
      <c r="P220" s="1613"/>
      <c r="Q220" s="1613"/>
      <c r="R220" s="1613"/>
      <c r="S220" s="1613"/>
      <c r="T220" s="1613"/>
      <c r="U220" s="1613"/>
      <c r="V220" s="1613"/>
      <c r="W220" s="1613"/>
      <c r="X220" s="1613"/>
      <c r="Y220" s="1613"/>
      <c r="Z220" s="1613"/>
      <c r="AA220" s="1613"/>
      <c r="AB220" s="1613"/>
      <c r="AC220" s="1613"/>
      <c r="AD220" s="1613"/>
      <c r="AE220" s="1613"/>
      <c r="AF220" s="1613"/>
      <c r="AG220" s="1613"/>
      <c r="AH220" s="1617"/>
      <c r="AI220" s="1617"/>
    </row>
    <row r="221" spans="1:35" ht="14.25" customHeight="1">
      <c r="A221" s="1613"/>
      <c r="B221" s="1613"/>
      <c r="C221" s="1613"/>
      <c r="D221" s="1613"/>
      <c r="E221" s="1613"/>
      <c r="F221" s="1613"/>
      <c r="G221" s="1613"/>
      <c r="H221" s="1613"/>
      <c r="I221" s="1613"/>
      <c r="J221" s="1613"/>
      <c r="K221" s="1613"/>
      <c r="L221" s="1613"/>
      <c r="M221" s="1613"/>
      <c r="N221" s="1613"/>
      <c r="O221" s="1613"/>
      <c r="P221" s="1613"/>
      <c r="Q221" s="1613"/>
      <c r="R221" s="1613"/>
      <c r="S221" s="1613"/>
      <c r="T221" s="1613"/>
      <c r="U221" s="1613"/>
      <c r="V221" s="1613"/>
      <c r="W221" s="1613"/>
      <c r="X221" s="1613"/>
      <c r="Y221" s="1613"/>
      <c r="Z221" s="1613"/>
      <c r="AA221" s="1613"/>
      <c r="AB221" s="1613"/>
      <c r="AC221" s="1613"/>
      <c r="AD221" s="1613"/>
      <c r="AE221" s="1613"/>
      <c r="AF221" s="1613"/>
      <c r="AG221" s="1613"/>
      <c r="AH221" s="1617"/>
      <c r="AI221" s="1617"/>
    </row>
    <row r="222" spans="1:35" ht="14.25" customHeight="1">
      <c r="A222" s="1613"/>
      <c r="B222" s="1613"/>
      <c r="C222" s="1613"/>
      <c r="D222" s="1613"/>
      <c r="E222" s="1613"/>
      <c r="F222" s="1613"/>
      <c r="G222" s="1613"/>
      <c r="H222" s="1613"/>
      <c r="I222" s="1613"/>
      <c r="J222" s="1613"/>
      <c r="K222" s="1613"/>
      <c r="L222" s="1613"/>
      <c r="M222" s="1613"/>
      <c r="N222" s="1613"/>
      <c r="O222" s="1613"/>
      <c r="P222" s="1613"/>
      <c r="Q222" s="1613"/>
      <c r="R222" s="1613"/>
      <c r="S222" s="1613"/>
      <c r="T222" s="1613"/>
      <c r="U222" s="1613"/>
      <c r="V222" s="1613"/>
      <c r="W222" s="1613"/>
      <c r="X222" s="1613"/>
      <c r="Y222" s="1613"/>
      <c r="Z222" s="1613"/>
      <c r="AA222" s="1613"/>
      <c r="AB222" s="1613"/>
      <c r="AC222" s="1613"/>
      <c r="AD222" s="1613"/>
      <c r="AE222" s="1613"/>
      <c r="AF222" s="1613"/>
      <c r="AG222" s="1613"/>
      <c r="AH222" s="1617"/>
      <c r="AI222" s="1617"/>
    </row>
    <row r="223" spans="1:35" ht="14.25" customHeight="1">
      <c r="A223" s="1613"/>
      <c r="B223" s="1613"/>
      <c r="C223" s="1613"/>
      <c r="D223" s="1613"/>
      <c r="E223" s="1613"/>
      <c r="F223" s="1613"/>
      <c r="G223" s="1613"/>
      <c r="H223" s="1613"/>
      <c r="I223" s="1613"/>
      <c r="J223" s="1613"/>
      <c r="K223" s="1613"/>
      <c r="L223" s="1613"/>
      <c r="M223" s="1613"/>
      <c r="N223" s="1613"/>
      <c r="O223" s="1613"/>
      <c r="P223" s="1613"/>
      <c r="Q223" s="1613"/>
      <c r="R223" s="1613"/>
      <c r="S223" s="1613"/>
      <c r="T223" s="1613"/>
      <c r="U223" s="1613"/>
      <c r="V223" s="1613"/>
      <c r="W223" s="1613"/>
      <c r="X223" s="1613"/>
      <c r="Y223" s="1613"/>
      <c r="Z223" s="1613"/>
      <c r="AA223" s="1613"/>
      <c r="AB223" s="1613"/>
      <c r="AC223" s="1613"/>
      <c r="AD223" s="1613"/>
      <c r="AE223" s="1613"/>
      <c r="AF223" s="1613"/>
      <c r="AG223" s="1613"/>
      <c r="AH223" s="1617"/>
      <c r="AI223" s="1617"/>
    </row>
    <row r="224" spans="1:35" ht="14.25" customHeight="1">
      <c r="A224" s="1613"/>
      <c r="B224" s="1613"/>
      <c r="C224" s="1613"/>
      <c r="D224" s="1613"/>
      <c r="E224" s="1613"/>
      <c r="F224" s="1613"/>
      <c r="G224" s="1613"/>
      <c r="H224" s="1613"/>
      <c r="I224" s="1613"/>
      <c r="J224" s="1613"/>
      <c r="K224" s="1613"/>
      <c r="L224" s="1613"/>
      <c r="M224" s="1613"/>
      <c r="N224" s="1613"/>
      <c r="O224" s="1613"/>
      <c r="P224" s="1613"/>
      <c r="Q224" s="1613"/>
      <c r="R224" s="1613"/>
      <c r="S224" s="1613"/>
      <c r="T224" s="1613"/>
      <c r="U224" s="1613"/>
      <c r="V224" s="1613"/>
      <c r="W224" s="1613"/>
      <c r="X224" s="1613"/>
      <c r="Y224" s="1613"/>
      <c r="Z224" s="1613"/>
      <c r="AA224" s="1613"/>
      <c r="AB224" s="1613"/>
      <c r="AC224" s="1613"/>
      <c r="AD224" s="1613"/>
      <c r="AE224" s="1613"/>
      <c r="AF224" s="1613"/>
      <c r="AG224" s="1613"/>
      <c r="AH224" s="1617"/>
      <c r="AI224" s="1617"/>
    </row>
    <row r="225" spans="1:35" ht="14.25" customHeight="1">
      <c r="A225" s="1613"/>
      <c r="B225" s="1613"/>
      <c r="C225" s="1613"/>
      <c r="D225" s="1613"/>
      <c r="E225" s="1613"/>
      <c r="F225" s="1613"/>
      <c r="G225" s="1613"/>
      <c r="H225" s="1613"/>
      <c r="I225" s="1613"/>
      <c r="J225" s="1613"/>
      <c r="K225" s="1613"/>
      <c r="L225" s="1613"/>
      <c r="M225" s="1613"/>
      <c r="N225" s="1613"/>
      <c r="O225" s="1613"/>
      <c r="P225" s="1613"/>
      <c r="Q225" s="1613"/>
      <c r="R225" s="1613"/>
      <c r="S225" s="1613"/>
      <c r="T225" s="1613"/>
      <c r="U225" s="1613"/>
      <c r="V225" s="1613"/>
      <c r="W225" s="1613"/>
      <c r="X225" s="1613"/>
      <c r="Y225" s="1613"/>
      <c r="Z225" s="1613"/>
      <c r="AA225" s="1613"/>
      <c r="AB225" s="1613"/>
      <c r="AC225" s="1613"/>
      <c r="AD225" s="1613"/>
      <c r="AE225" s="1613"/>
      <c r="AF225" s="1613"/>
      <c r="AG225" s="1613"/>
      <c r="AH225" s="1617"/>
      <c r="AI225" s="1617"/>
    </row>
    <row r="226" spans="1:35" ht="14.25" customHeight="1">
      <c r="A226" s="1613"/>
      <c r="B226" s="1613"/>
      <c r="C226" s="1613"/>
      <c r="D226" s="1613"/>
      <c r="E226" s="1613"/>
      <c r="F226" s="1613"/>
      <c r="G226" s="1613"/>
      <c r="H226" s="1613"/>
      <c r="I226" s="1613"/>
      <c r="J226" s="1613"/>
      <c r="K226" s="1613"/>
      <c r="L226" s="1613"/>
      <c r="M226" s="1613"/>
      <c r="N226" s="1613"/>
      <c r="O226" s="1613"/>
      <c r="P226" s="1613"/>
      <c r="Q226" s="1613"/>
      <c r="R226" s="1613"/>
      <c r="S226" s="1613"/>
      <c r="T226" s="1613"/>
      <c r="U226" s="1613"/>
      <c r="V226" s="1613"/>
      <c r="W226" s="1613"/>
      <c r="X226" s="1613"/>
      <c r="Y226" s="1613"/>
      <c r="Z226" s="1613"/>
      <c r="AA226" s="1613"/>
      <c r="AB226" s="1613"/>
      <c r="AC226" s="1613"/>
      <c r="AD226" s="1613"/>
      <c r="AE226" s="1613"/>
      <c r="AF226" s="1613"/>
      <c r="AG226" s="1613"/>
      <c r="AH226" s="1617"/>
      <c r="AI226" s="1617"/>
    </row>
    <row r="227" spans="1:35" ht="14.25" customHeight="1">
      <c r="A227" s="1613"/>
      <c r="B227" s="1613"/>
      <c r="C227" s="1613"/>
      <c r="D227" s="1613"/>
      <c r="E227" s="1613"/>
      <c r="F227" s="1613"/>
      <c r="G227" s="1613"/>
      <c r="H227" s="1613"/>
      <c r="I227" s="1613"/>
      <c r="J227" s="1613"/>
      <c r="K227" s="1613"/>
      <c r="L227" s="1613"/>
      <c r="M227" s="1613"/>
      <c r="N227" s="1613"/>
      <c r="O227" s="1613"/>
      <c r="P227" s="1613"/>
      <c r="Q227" s="1613"/>
      <c r="R227" s="1613"/>
      <c r="S227" s="1613"/>
      <c r="T227" s="1613"/>
      <c r="U227" s="1613"/>
      <c r="V227" s="1613"/>
      <c r="W227" s="1613"/>
      <c r="X227" s="1613"/>
      <c r="Y227" s="1613"/>
      <c r="Z227" s="1613"/>
      <c r="AA227" s="1613"/>
      <c r="AB227" s="1613"/>
      <c r="AC227" s="1613"/>
      <c r="AD227" s="1613"/>
      <c r="AE227" s="1613"/>
      <c r="AF227" s="1613"/>
      <c r="AG227" s="1613"/>
      <c r="AH227" s="1617"/>
      <c r="AI227" s="1617"/>
    </row>
    <row r="228" spans="1:35" ht="14.25" customHeight="1">
      <c r="A228" s="1613"/>
      <c r="B228" s="1613"/>
      <c r="C228" s="1613"/>
      <c r="D228" s="1613"/>
      <c r="E228" s="1613"/>
      <c r="F228" s="1613"/>
      <c r="G228" s="1613"/>
      <c r="H228" s="1613"/>
      <c r="I228" s="1613"/>
      <c r="J228" s="1613"/>
      <c r="K228" s="1613"/>
      <c r="L228" s="1613"/>
      <c r="M228" s="1613"/>
      <c r="N228" s="1613"/>
      <c r="O228" s="1613"/>
      <c r="P228" s="1613"/>
      <c r="Q228" s="1613"/>
      <c r="R228" s="1613"/>
      <c r="S228" s="1613"/>
      <c r="T228" s="1613"/>
      <c r="U228" s="1613"/>
      <c r="V228" s="1613"/>
      <c r="W228" s="1613"/>
      <c r="X228" s="1613"/>
      <c r="Y228" s="1613"/>
      <c r="Z228" s="1613"/>
      <c r="AA228" s="1613"/>
      <c r="AB228" s="1613"/>
      <c r="AC228" s="1613"/>
      <c r="AD228" s="1613"/>
      <c r="AE228" s="1613"/>
      <c r="AF228" s="1613"/>
      <c r="AG228" s="1613"/>
      <c r="AH228" s="1617"/>
      <c r="AI228" s="1617"/>
    </row>
    <row r="229" spans="1:35" ht="14.25" customHeight="1">
      <c r="A229" s="1613"/>
      <c r="B229" s="1613"/>
      <c r="C229" s="1613"/>
      <c r="D229" s="1613"/>
      <c r="E229" s="1613"/>
      <c r="F229" s="1613"/>
      <c r="G229" s="1613"/>
      <c r="H229" s="1613"/>
      <c r="I229" s="1613"/>
      <c r="J229" s="1613"/>
      <c r="K229" s="1613"/>
      <c r="L229" s="1613"/>
      <c r="M229" s="1613"/>
      <c r="N229" s="1613"/>
      <c r="O229" s="1613"/>
      <c r="P229" s="1613"/>
      <c r="Q229" s="1613"/>
      <c r="R229" s="1613"/>
      <c r="S229" s="1613"/>
      <c r="T229" s="1613"/>
      <c r="U229" s="1613"/>
      <c r="V229" s="1613"/>
      <c r="W229" s="1613"/>
      <c r="X229" s="1613"/>
      <c r="Y229" s="1613"/>
      <c r="Z229" s="1613"/>
      <c r="AA229" s="1613"/>
      <c r="AB229" s="1613"/>
      <c r="AC229" s="1613"/>
      <c r="AD229" s="1613"/>
      <c r="AE229" s="1613"/>
      <c r="AF229" s="1613"/>
      <c r="AG229" s="1613"/>
      <c r="AH229" s="1617"/>
      <c r="AI229" s="1617"/>
    </row>
    <row r="230" spans="1:35" ht="14.25" customHeight="1">
      <c r="A230" s="1613"/>
      <c r="B230" s="1613"/>
      <c r="C230" s="1613"/>
      <c r="D230" s="1613"/>
      <c r="E230" s="1613"/>
      <c r="F230" s="1613"/>
      <c r="G230" s="1613"/>
      <c r="H230" s="1613"/>
      <c r="I230" s="1613"/>
      <c r="J230" s="1613"/>
      <c r="K230" s="1613"/>
      <c r="L230" s="1613"/>
      <c r="M230" s="1613"/>
      <c r="N230" s="1613"/>
      <c r="O230" s="1613"/>
      <c r="P230" s="1613"/>
      <c r="Q230" s="1613"/>
      <c r="R230" s="1613"/>
      <c r="S230" s="1613"/>
      <c r="T230" s="1613"/>
      <c r="U230" s="1613"/>
      <c r="V230" s="1613"/>
      <c r="W230" s="1613"/>
      <c r="X230" s="1613"/>
      <c r="Y230" s="1613"/>
      <c r="Z230" s="1613"/>
      <c r="AA230" s="1613"/>
      <c r="AB230" s="1613"/>
      <c r="AC230" s="1613"/>
      <c r="AD230" s="1613"/>
      <c r="AE230" s="1613"/>
      <c r="AF230" s="1613"/>
      <c r="AG230" s="1613"/>
      <c r="AH230" s="1617"/>
      <c r="AI230" s="1617"/>
    </row>
    <row r="231" spans="1:35" ht="14.25" customHeight="1">
      <c r="A231" s="1613"/>
      <c r="B231" s="1613"/>
      <c r="C231" s="1613"/>
      <c r="D231" s="1613"/>
      <c r="E231" s="1613"/>
      <c r="F231" s="1613"/>
      <c r="G231" s="1613"/>
      <c r="H231" s="1613"/>
      <c r="I231" s="1613"/>
      <c r="J231" s="1613"/>
      <c r="K231" s="1613"/>
      <c r="L231" s="1613"/>
      <c r="M231" s="1613"/>
      <c r="N231" s="1613"/>
      <c r="O231" s="1613"/>
      <c r="P231" s="1613"/>
      <c r="Q231" s="1613"/>
      <c r="R231" s="1613"/>
      <c r="S231" s="1613"/>
      <c r="T231" s="1613"/>
      <c r="U231" s="1613"/>
      <c r="V231" s="1613"/>
      <c r="W231" s="1613"/>
      <c r="X231" s="1613"/>
      <c r="Y231" s="1613"/>
      <c r="Z231" s="1613"/>
      <c r="AA231" s="1613"/>
      <c r="AB231" s="1613"/>
      <c r="AC231" s="1613"/>
      <c r="AD231" s="1613"/>
      <c r="AE231" s="1613"/>
      <c r="AF231" s="1613"/>
      <c r="AG231" s="1613"/>
      <c r="AH231" s="1617"/>
      <c r="AI231" s="1617"/>
    </row>
    <row r="232" spans="1:35" ht="14.25" customHeight="1">
      <c r="A232" s="1613"/>
      <c r="B232" s="1613"/>
      <c r="C232" s="1613"/>
      <c r="D232" s="1613"/>
      <c r="E232" s="1613"/>
      <c r="F232" s="1613"/>
      <c r="G232" s="1613"/>
      <c r="H232" s="1613"/>
      <c r="I232" s="1613"/>
      <c r="J232" s="1613"/>
      <c r="K232" s="1613"/>
      <c r="L232" s="1613"/>
      <c r="M232" s="1613"/>
      <c r="N232" s="1613"/>
      <c r="O232" s="1613"/>
      <c r="P232" s="1613"/>
      <c r="Q232" s="1613"/>
      <c r="R232" s="1613"/>
      <c r="S232" s="1613"/>
      <c r="T232" s="1613"/>
      <c r="U232" s="1613"/>
      <c r="V232" s="1613"/>
      <c r="W232" s="1613"/>
      <c r="X232" s="1613"/>
      <c r="Y232" s="1613"/>
      <c r="Z232" s="1613"/>
      <c r="AA232" s="1613"/>
      <c r="AB232" s="1613"/>
      <c r="AC232" s="1613"/>
      <c r="AD232" s="1613"/>
      <c r="AE232" s="1613"/>
      <c r="AF232" s="1613"/>
      <c r="AG232" s="1613"/>
      <c r="AH232" s="1617"/>
      <c r="AI232" s="1617"/>
    </row>
    <row r="233" spans="1:35" ht="14.25" customHeight="1">
      <c r="A233" s="1613"/>
      <c r="B233" s="1613"/>
      <c r="C233" s="1613"/>
      <c r="D233" s="1613"/>
      <c r="E233" s="1613"/>
      <c r="F233" s="1613"/>
      <c r="G233" s="1613"/>
      <c r="H233" s="1613"/>
      <c r="I233" s="1613"/>
      <c r="J233" s="1613"/>
      <c r="K233" s="1613"/>
      <c r="L233" s="1613"/>
      <c r="M233" s="1613"/>
      <c r="N233" s="1613"/>
      <c r="O233" s="1613"/>
      <c r="P233" s="1613"/>
      <c r="Q233" s="1613"/>
      <c r="R233" s="1613"/>
      <c r="S233" s="1613"/>
      <c r="T233" s="1613"/>
      <c r="U233" s="1613"/>
      <c r="V233" s="1613"/>
      <c r="W233" s="1613"/>
      <c r="X233" s="1613"/>
      <c r="Y233" s="1613"/>
      <c r="Z233" s="1613"/>
      <c r="AA233" s="1613"/>
      <c r="AB233" s="1613"/>
      <c r="AC233" s="1613"/>
      <c r="AD233" s="1613"/>
      <c r="AE233" s="1613"/>
      <c r="AF233" s="1613"/>
      <c r="AG233" s="1613"/>
      <c r="AH233" s="1617"/>
      <c r="AI233" s="1617"/>
    </row>
    <row r="234" spans="1:35" ht="14.25" customHeight="1">
      <c r="A234" s="1613"/>
      <c r="B234" s="1613"/>
      <c r="C234" s="1613"/>
      <c r="D234" s="1613"/>
      <c r="E234" s="1613"/>
      <c r="F234" s="1613"/>
      <c r="G234" s="1613"/>
      <c r="H234" s="1613"/>
      <c r="I234" s="1613"/>
      <c r="J234" s="1613"/>
      <c r="K234" s="1613"/>
      <c r="L234" s="1613"/>
      <c r="M234" s="1613"/>
      <c r="N234" s="1613"/>
      <c r="O234" s="1613"/>
      <c r="P234" s="1613"/>
      <c r="Q234" s="1613"/>
      <c r="R234" s="1613"/>
      <c r="S234" s="1613"/>
      <c r="T234" s="1613"/>
      <c r="U234" s="1613"/>
      <c r="V234" s="1613"/>
      <c r="W234" s="1613"/>
      <c r="X234" s="1613"/>
      <c r="Y234" s="1613"/>
      <c r="Z234" s="1613"/>
      <c r="AA234" s="1613"/>
      <c r="AB234" s="1613"/>
      <c r="AC234" s="1613"/>
      <c r="AD234" s="1613"/>
      <c r="AE234" s="1613"/>
      <c r="AF234" s="1613"/>
      <c r="AG234" s="1613"/>
      <c r="AH234" s="1617"/>
      <c r="AI234" s="1617"/>
    </row>
    <row r="235" spans="1:35" ht="14.25" customHeight="1">
      <c r="A235" s="1613"/>
      <c r="B235" s="1613"/>
      <c r="C235" s="1613"/>
      <c r="D235" s="1613"/>
      <c r="E235" s="1613"/>
      <c r="F235" s="1613"/>
      <c r="G235" s="1613"/>
      <c r="H235" s="1613"/>
      <c r="I235" s="1613"/>
      <c r="J235" s="1613"/>
      <c r="K235" s="1613"/>
      <c r="L235" s="1613"/>
      <c r="M235" s="1613"/>
      <c r="N235" s="1613"/>
      <c r="O235" s="1613"/>
      <c r="P235" s="1613"/>
      <c r="Q235" s="1613"/>
      <c r="R235" s="1613"/>
      <c r="S235" s="1613"/>
      <c r="T235" s="1613"/>
      <c r="U235" s="1613"/>
      <c r="V235" s="1613"/>
      <c r="W235" s="1613"/>
      <c r="X235" s="1613"/>
      <c r="Y235" s="1613"/>
      <c r="Z235" s="1613"/>
      <c r="AA235" s="1613"/>
      <c r="AB235" s="1613"/>
      <c r="AC235" s="1613"/>
      <c r="AD235" s="1613"/>
      <c r="AE235" s="1613"/>
      <c r="AF235" s="1613"/>
      <c r="AG235" s="1613"/>
      <c r="AH235" s="1617"/>
      <c r="AI235" s="1617"/>
    </row>
    <row r="236" spans="1:35" ht="14.25" customHeight="1">
      <c r="A236" s="1613"/>
      <c r="B236" s="1613"/>
      <c r="C236" s="1613"/>
      <c r="D236" s="1613"/>
      <c r="E236" s="1613"/>
      <c r="F236" s="1613"/>
      <c r="G236" s="1613"/>
      <c r="H236" s="1613"/>
      <c r="I236" s="1613"/>
      <c r="J236" s="1613"/>
      <c r="K236" s="1613"/>
      <c r="L236" s="1613"/>
      <c r="M236" s="1613"/>
      <c r="N236" s="1613"/>
      <c r="O236" s="1613"/>
      <c r="P236" s="1613"/>
      <c r="Q236" s="1613"/>
      <c r="R236" s="1613"/>
      <c r="S236" s="1613"/>
      <c r="T236" s="1613"/>
      <c r="U236" s="1613"/>
      <c r="V236" s="1613"/>
      <c r="W236" s="1613"/>
      <c r="X236" s="1613"/>
      <c r="Y236" s="1613"/>
      <c r="Z236" s="1613"/>
      <c r="AA236" s="1613"/>
      <c r="AB236" s="1613"/>
      <c r="AC236" s="1613"/>
      <c r="AD236" s="1613"/>
      <c r="AE236" s="1613"/>
      <c r="AF236" s="1613"/>
      <c r="AG236" s="1613"/>
      <c r="AH236" s="1617"/>
      <c r="AI236" s="1617"/>
    </row>
    <row r="237" spans="1:35" ht="14.25" customHeight="1">
      <c r="A237" s="1613"/>
      <c r="B237" s="1613"/>
      <c r="C237" s="1613"/>
      <c r="D237" s="1613"/>
      <c r="E237" s="1613"/>
      <c r="F237" s="1613"/>
      <c r="G237" s="1613"/>
      <c r="H237" s="1613"/>
      <c r="I237" s="1613"/>
      <c r="J237" s="1613"/>
      <c r="K237" s="1613"/>
      <c r="L237" s="1613"/>
      <c r="M237" s="1613"/>
      <c r="N237" s="1613"/>
      <c r="O237" s="1613"/>
      <c r="P237" s="1613"/>
      <c r="Q237" s="1613"/>
      <c r="R237" s="1613"/>
      <c r="S237" s="1613"/>
      <c r="T237" s="1613"/>
      <c r="U237" s="1613"/>
      <c r="V237" s="1613"/>
      <c r="W237" s="1613"/>
      <c r="X237" s="1613"/>
      <c r="Y237" s="1613"/>
      <c r="Z237" s="1613"/>
      <c r="AA237" s="1613"/>
      <c r="AB237" s="1613"/>
      <c r="AC237" s="1613"/>
      <c r="AD237" s="1613"/>
      <c r="AE237" s="1613"/>
      <c r="AF237" s="1613"/>
      <c r="AG237" s="1613"/>
      <c r="AH237" s="1617"/>
      <c r="AI237" s="1617"/>
    </row>
    <row r="238" spans="1:35" ht="14.25" customHeight="1">
      <c r="A238" s="1613"/>
      <c r="B238" s="1613"/>
      <c r="C238" s="1613"/>
      <c r="D238" s="1613"/>
      <c r="E238" s="1613"/>
      <c r="F238" s="1613"/>
      <c r="G238" s="1613"/>
      <c r="H238" s="1613"/>
      <c r="I238" s="1613"/>
      <c r="J238" s="1613"/>
      <c r="K238" s="1613"/>
      <c r="L238" s="1613"/>
      <c r="M238" s="1613"/>
      <c r="N238" s="1613"/>
      <c r="O238" s="1613"/>
      <c r="P238" s="1613"/>
      <c r="Q238" s="1613"/>
      <c r="R238" s="1613"/>
      <c r="S238" s="1613"/>
      <c r="T238" s="1613"/>
      <c r="U238" s="1613"/>
      <c r="V238" s="1613"/>
      <c r="W238" s="1613"/>
      <c r="X238" s="1613"/>
      <c r="Y238" s="1613"/>
      <c r="Z238" s="1613"/>
      <c r="AA238" s="1613"/>
      <c r="AB238" s="1613"/>
      <c r="AC238" s="1613"/>
      <c r="AD238" s="1613"/>
      <c r="AE238" s="1613"/>
      <c r="AF238" s="1613"/>
      <c r="AG238" s="1613"/>
      <c r="AH238" s="1617"/>
      <c r="AI238" s="1617"/>
    </row>
    <row r="239" spans="1:35" ht="14.25" customHeight="1">
      <c r="A239" s="1613"/>
      <c r="B239" s="1613"/>
      <c r="C239" s="1613"/>
      <c r="D239" s="1613"/>
      <c r="E239" s="1613"/>
      <c r="F239" s="1613"/>
      <c r="G239" s="1613"/>
      <c r="H239" s="1613"/>
      <c r="I239" s="1613"/>
      <c r="J239" s="1613"/>
      <c r="K239" s="1613"/>
      <c r="L239" s="1613"/>
      <c r="M239" s="1613"/>
      <c r="N239" s="1613"/>
      <c r="O239" s="1613"/>
      <c r="P239" s="1613"/>
      <c r="Q239" s="1613"/>
      <c r="R239" s="1613"/>
      <c r="S239" s="1613"/>
      <c r="T239" s="1613"/>
      <c r="U239" s="1613"/>
      <c r="V239" s="1613"/>
      <c r="W239" s="1613"/>
      <c r="X239" s="1613"/>
      <c r="Y239" s="1613"/>
      <c r="Z239" s="1613"/>
      <c r="AA239" s="1613"/>
      <c r="AB239" s="1613"/>
      <c r="AC239" s="1613"/>
      <c r="AD239" s="1613"/>
      <c r="AE239" s="1613"/>
      <c r="AF239" s="1613"/>
      <c r="AG239" s="1613"/>
      <c r="AH239" s="1617"/>
      <c r="AI239" s="1617"/>
    </row>
    <row r="240" spans="1:35" ht="14.25" customHeight="1">
      <c r="A240" s="1613"/>
      <c r="B240" s="1613"/>
      <c r="C240" s="1613"/>
      <c r="D240" s="1613"/>
      <c r="E240" s="1613"/>
      <c r="F240" s="1613"/>
      <c r="G240" s="1613"/>
      <c r="H240" s="1613"/>
      <c r="I240" s="1613"/>
      <c r="J240" s="1613"/>
      <c r="K240" s="1613"/>
      <c r="L240" s="1613"/>
      <c r="M240" s="1613"/>
      <c r="N240" s="1613"/>
      <c r="O240" s="1613"/>
      <c r="P240" s="1613"/>
      <c r="Q240" s="1613"/>
      <c r="R240" s="1613"/>
      <c r="S240" s="1613"/>
      <c r="T240" s="1613"/>
      <c r="U240" s="1613"/>
      <c r="V240" s="1613"/>
      <c r="W240" s="1613"/>
      <c r="X240" s="1613"/>
      <c r="Y240" s="1613"/>
      <c r="Z240" s="1613"/>
      <c r="AA240" s="1613"/>
      <c r="AB240" s="1613"/>
      <c r="AC240" s="1613"/>
      <c r="AD240" s="1613"/>
      <c r="AE240" s="1613"/>
      <c r="AF240" s="1613"/>
      <c r="AG240" s="1613"/>
      <c r="AH240" s="1617"/>
      <c r="AI240" s="1617"/>
    </row>
    <row r="241" spans="1:35" ht="14.25" customHeight="1">
      <c r="A241" s="1613"/>
      <c r="B241" s="1613"/>
      <c r="C241" s="1613"/>
      <c r="D241" s="1613"/>
      <c r="E241" s="1613"/>
      <c r="F241" s="1613"/>
      <c r="G241" s="1613"/>
      <c r="H241" s="1613"/>
      <c r="I241" s="1613"/>
      <c r="J241" s="1613"/>
      <c r="K241" s="1613"/>
      <c r="L241" s="1613"/>
      <c r="M241" s="1613"/>
      <c r="N241" s="1613"/>
      <c r="O241" s="1613"/>
      <c r="P241" s="1613"/>
      <c r="Q241" s="1613"/>
      <c r="R241" s="1613"/>
      <c r="S241" s="1613"/>
      <c r="T241" s="1613"/>
      <c r="U241" s="1613"/>
      <c r="V241" s="1613"/>
      <c r="W241" s="1613"/>
      <c r="X241" s="1613"/>
      <c r="Y241" s="1613"/>
      <c r="Z241" s="1613"/>
      <c r="AA241" s="1613"/>
      <c r="AB241" s="1613"/>
      <c r="AC241" s="1613"/>
      <c r="AD241" s="1613"/>
      <c r="AE241" s="1613"/>
      <c r="AF241" s="1613"/>
      <c r="AG241" s="1613"/>
      <c r="AH241" s="1617"/>
      <c r="AI241" s="1617"/>
    </row>
    <row r="242" spans="1:35" ht="14.25" customHeight="1">
      <c r="A242" s="1613"/>
      <c r="B242" s="1613"/>
      <c r="C242" s="1613"/>
      <c r="D242" s="1613"/>
      <c r="E242" s="1613"/>
      <c r="F242" s="1613"/>
      <c r="G242" s="1613"/>
      <c r="H242" s="1613"/>
      <c r="I242" s="1613"/>
      <c r="J242" s="1613"/>
      <c r="K242" s="1613"/>
      <c r="L242" s="1613"/>
      <c r="M242" s="1613"/>
      <c r="N242" s="1613"/>
      <c r="O242" s="1613"/>
      <c r="P242" s="1613"/>
      <c r="Q242" s="1613"/>
      <c r="R242" s="1613"/>
      <c r="S242" s="1613"/>
      <c r="T242" s="1613"/>
      <c r="U242" s="1613"/>
      <c r="V242" s="1613"/>
      <c r="W242" s="1613"/>
      <c r="X242" s="1613"/>
      <c r="Y242" s="1613"/>
      <c r="Z242" s="1613"/>
      <c r="AA242" s="1613"/>
      <c r="AB242" s="1613"/>
      <c r="AC242" s="1613"/>
      <c r="AD242" s="1613"/>
      <c r="AE242" s="1613"/>
      <c r="AF242" s="1613"/>
      <c r="AG242" s="1613"/>
      <c r="AH242" s="1617"/>
      <c r="AI242" s="1617"/>
    </row>
    <row r="243" spans="1:35" ht="14.25" customHeight="1">
      <c r="A243" s="1613"/>
      <c r="B243" s="1613"/>
      <c r="C243" s="1613"/>
      <c r="D243" s="1613"/>
      <c r="E243" s="1613"/>
      <c r="F243" s="1613"/>
      <c r="G243" s="1613"/>
      <c r="H243" s="1613"/>
      <c r="I243" s="1613"/>
      <c r="J243" s="1613"/>
      <c r="K243" s="1613"/>
      <c r="L243" s="1613"/>
      <c r="M243" s="1613"/>
      <c r="N243" s="1613"/>
      <c r="O243" s="1613"/>
      <c r="P243" s="1613"/>
      <c r="Q243" s="1613"/>
      <c r="R243" s="1613"/>
      <c r="S243" s="1613"/>
      <c r="T243" s="1613"/>
      <c r="U243" s="1613"/>
      <c r="V243" s="1613"/>
      <c r="W243" s="1613"/>
      <c r="X243" s="1613"/>
      <c r="Y243" s="1613"/>
      <c r="Z243" s="1613"/>
      <c r="AA243" s="1613"/>
      <c r="AB243" s="1613"/>
      <c r="AC243" s="1613"/>
      <c r="AD243" s="1613"/>
      <c r="AE243" s="1613"/>
      <c r="AF243" s="1613"/>
      <c r="AG243" s="1613"/>
      <c r="AH243" s="1617"/>
      <c r="AI243" s="1617"/>
    </row>
    <row r="244" spans="1:35" ht="14.25" customHeight="1">
      <c r="A244" s="1613"/>
      <c r="B244" s="1613"/>
      <c r="C244" s="1613"/>
      <c r="D244" s="1613"/>
      <c r="E244" s="1613"/>
      <c r="F244" s="1613"/>
      <c r="G244" s="1613"/>
      <c r="H244" s="1613"/>
      <c r="I244" s="1613"/>
      <c r="J244" s="1613"/>
      <c r="K244" s="1613"/>
      <c r="L244" s="1613"/>
      <c r="M244" s="1613"/>
      <c r="N244" s="1613"/>
      <c r="O244" s="1613"/>
      <c r="P244" s="1613"/>
      <c r="Q244" s="1613"/>
      <c r="R244" s="1613"/>
      <c r="S244" s="1613"/>
      <c r="T244" s="1613"/>
      <c r="U244" s="1613"/>
      <c r="V244" s="1613"/>
      <c r="W244" s="1613"/>
      <c r="X244" s="1613"/>
      <c r="Y244" s="1613"/>
      <c r="Z244" s="1613"/>
      <c r="AA244" s="1613"/>
      <c r="AB244" s="1613"/>
      <c r="AC244" s="1613"/>
      <c r="AD244" s="1613"/>
      <c r="AE244" s="1613"/>
      <c r="AF244" s="1613"/>
      <c r="AG244" s="1613"/>
      <c r="AH244" s="1617"/>
      <c r="AI244" s="1617"/>
    </row>
    <row r="245" spans="1:35" ht="14.25" customHeight="1">
      <c r="A245" s="1613"/>
      <c r="B245" s="1613"/>
      <c r="C245" s="1613"/>
      <c r="D245" s="1613"/>
      <c r="E245" s="1613"/>
      <c r="F245" s="1613"/>
      <c r="G245" s="1613"/>
      <c r="H245" s="1613"/>
      <c r="I245" s="1613"/>
      <c r="J245" s="1613"/>
      <c r="K245" s="1613"/>
      <c r="L245" s="1613"/>
      <c r="M245" s="1613"/>
      <c r="N245" s="1613"/>
      <c r="O245" s="1613"/>
      <c r="P245" s="1613"/>
      <c r="Q245" s="1613"/>
      <c r="R245" s="1613"/>
      <c r="S245" s="1613"/>
      <c r="T245" s="1613"/>
      <c r="U245" s="1613"/>
      <c r="V245" s="1613"/>
      <c r="W245" s="1613"/>
      <c r="X245" s="1613"/>
      <c r="Y245" s="1613"/>
      <c r="Z245" s="1613"/>
      <c r="AA245" s="1613"/>
      <c r="AB245" s="1613"/>
      <c r="AC245" s="1613"/>
      <c r="AD245" s="1613"/>
      <c r="AE245" s="1613"/>
      <c r="AF245" s="1613"/>
      <c r="AG245" s="1613"/>
      <c r="AH245" s="1617"/>
      <c r="AI245" s="1617"/>
    </row>
    <row r="246" spans="1:35" ht="14.25" customHeight="1">
      <c r="A246" s="1613"/>
      <c r="B246" s="1613"/>
      <c r="C246" s="1613"/>
      <c r="D246" s="1613"/>
      <c r="E246" s="1613"/>
      <c r="F246" s="1613"/>
      <c r="G246" s="1613"/>
      <c r="H246" s="1613"/>
      <c r="I246" s="1613"/>
      <c r="J246" s="1613"/>
      <c r="K246" s="1613"/>
      <c r="L246" s="1613"/>
      <c r="M246" s="1613"/>
      <c r="N246" s="1613"/>
      <c r="O246" s="1613"/>
      <c r="P246" s="1613"/>
      <c r="Q246" s="1613"/>
      <c r="R246" s="1613"/>
      <c r="S246" s="1613"/>
      <c r="T246" s="1613"/>
      <c r="U246" s="1613"/>
      <c r="V246" s="1613"/>
      <c r="W246" s="1613"/>
      <c r="X246" s="1613"/>
      <c r="Y246" s="1613"/>
      <c r="Z246" s="1613"/>
      <c r="AA246" s="1613"/>
      <c r="AB246" s="1613"/>
      <c r="AC246" s="1613"/>
      <c r="AD246" s="1613"/>
      <c r="AE246" s="1613"/>
      <c r="AF246" s="1613"/>
      <c r="AG246" s="1613"/>
      <c r="AH246" s="1617"/>
      <c r="AI246" s="1617"/>
    </row>
    <row r="247" spans="1:35" ht="14.25" customHeight="1">
      <c r="A247" s="1613"/>
      <c r="B247" s="1613"/>
      <c r="C247" s="1613"/>
      <c r="D247" s="1613"/>
      <c r="E247" s="1613"/>
      <c r="F247" s="1613"/>
      <c r="G247" s="1613"/>
      <c r="H247" s="1613"/>
      <c r="I247" s="1613"/>
      <c r="J247" s="1613"/>
      <c r="K247" s="1613"/>
      <c r="L247" s="1613"/>
      <c r="M247" s="1613"/>
      <c r="N247" s="1613"/>
      <c r="O247" s="1613"/>
      <c r="P247" s="1613"/>
      <c r="Q247" s="1613"/>
      <c r="R247" s="1613"/>
      <c r="S247" s="1613"/>
      <c r="T247" s="1613"/>
      <c r="U247" s="1613"/>
      <c r="V247" s="1613"/>
      <c r="W247" s="1613"/>
      <c r="X247" s="1613"/>
      <c r="Y247" s="1613"/>
      <c r="Z247" s="1613"/>
      <c r="AA247" s="1613"/>
      <c r="AB247" s="1613"/>
      <c r="AC247" s="1613"/>
      <c r="AD247" s="1613"/>
      <c r="AE247" s="1613"/>
      <c r="AF247" s="1613"/>
      <c r="AG247" s="1613"/>
      <c r="AH247" s="1617"/>
      <c r="AI247" s="1617"/>
    </row>
    <row r="248" spans="1:35" ht="14.25" customHeight="1">
      <c r="A248" s="1613"/>
      <c r="B248" s="1613"/>
      <c r="C248" s="1613"/>
      <c r="D248" s="1613"/>
      <c r="E248" s="1613"/>
      <c r="F248" s="1613"/>
      <c r="G248" s="1613"/>
      <c r="H248" s="1613"/>
      <c r="I248" s="1613"/>
      <c r="J248" s="1613"/>
      <c r="K248" s="1613"/>
      <c r="L248" s="1613"/>
      <c r="M248" s="1613"/>
      <c r="N248" s="1613"/>
      <c r="O248" s="1613"/>
      <c r="P248" s="1613"/>
      <c r="Q248" s="1613"/>
      <c r="R248" s="1613"/>
      <c r="S248" s="1613"/>
      <c r="T248" s="1613"/>
      <c r="U248" s="1613"/>
      <c r="V248" s="1613"/>
      <c r="W248" s="1613"/>
      <c r="X248" s="1613"/>
      <c r="Y248" s="1613"/>
      <c r="Z248" s="1613"/>
      <c r="AA248" s="1613"/>
      <c r="AB248" s="1613"/>
      <c r="AC248" s="1613"/>
      <c r="AD248" s="1613"/>
      <c r="AE248" s="1613"/>
      <c r="AF248" s="1613"/>
      <c r="AG248" s="1613"/>
      <c r="AH248" s="1617"/>
      <c r="AI248" s="1617"/>
    </row>
    <row r="249" spans="1:35" ht="14.25" customHeight="1">
      <c r="A249" s="1613"/>
      <c r="B249" s="1613"/>
      <c r="C249" s="1613"/>
      <c r="D249" s="1613"/>
      <c r="E249" s="1613"/>
      <c r="F249" s="1613"/>
      <c r="G249" s="1613"/>
      <c r="H249" s="1613"/>
      <c r="I249" s="1613"/>
      <c r="J249" s="1613"/>
      <c r="K249" s="1613"/>
      <c r="L249" s="1613"/>
      <c r="M249" s="1613"/>
      <c r="N249" s="1613"/>
      <c r="O249" s="1613"/>
      <c r="P249" s="1613"/>
      <c r="Q249" s="1613"/>
      <c r="R249" s="1613"/>
      <c r="S249" s="1613"/>
      <c r="T249" s="1613"/>
      <c r="U249" s="1613"/>
      <c r="V249" s="1613"/>
      <c r="W249" s="1613"/>
      <c r="X249" s="1613"/>
      <c r="Y249" s="1613"/>
      <c r="Z249" s="1613"/>
      <c r="AA249" s="1613"/>
      <c r="AB249" s="1613"/>
      <c r="AC249" s="1613"/>
      <c r="AD249" s="1613"/>
      <c r="AE249" s="1613"/>
      <c r="AF249" s="1613"/>
      <c r="AG249" s="1613"/>
      <c r="AH249" s="1617"/>
      <c r="AI249" s="1617"/>
    </row>
    <row r="250" spans="1:35" ht="14.25" customHeight="1">
      <c r="A250" s="1613"/>
      <c r="B250" s="1613"/>
      <c r="C250" s="1613"/>
      <c r="D250" s="1613"/>
      <c r="E250" s="1613"/>
      <c r="F250" s="1613"/>
      <c r="G250" s="1613"/>
      <c r="H250" s="1613"/>
      <c r="I250" s="1613"/>
      <c r="J250" s="1613"/>
      <c r="K250" s="1613"/>
      <c r="L250" s="1613"/>
      <c r="M250" s="1613"/>
      <c r="N250" s="1613"/>
      <c r="O250" s="1613"/>
      <c r="P250" s="1613"/>
      <c r="Q250" s="1613"/>
      <c r="R250" s="1613"/>
      <c r="S250" s="1613"/>
      <c r="T250" s="1613"/>
      <c r="U250" s="1613"/>
      <c r="V250" s="1613"/>
      <c r="W250" s="1613"/>
      <c r="X250" s="1613"/>
      <c r="Y250" s="1613"/>
      <c r="Z250" s="1613"/>
      <c r="AA250" s="1613"/>
      <c r="AB250" s="1613"/>
      <c r="AC250" s="1613"/>
      <c r="AD250" s="1613"/>
      <c r="AE250" s="1613"/>
      <c r="AF250" s="1613"/>
      <c r="AG250" s="1613"/>
      <c r="AH250" s="1617"/>
      <c r="AI250" s="1617"/>
    </row>
    <row r="251" spans="1:35" ht="14.25" customHeight="1">
      <c r="A251" s="1613"/>
      <c r="B251" s="1613"/>
      <c r="C251" s="1613"/>
      <c r="D251" s="1613"/>
      <c r="E251" s="1613"/>
      <c r="F251" s="1613"/>
      <c r="G251" s="1613"/>
      <c r="H251" s="1613"/>
      <c r="I251" s="1613"/>
      <c r="J251" s="1613"/>
      <c r="K251" s="1613"/>
      <c r="L251" s="1613"/>
      <c r="M251" s="1613"/>
      <c r="N251" s="1613"/>
      <c r="O251" s="1613"/>
      <c r="P251" s="1613"/>
      <c r="Q251" s="1613"/>
      <c r="R251" s="1613"/>
      <c r="S251" s="1613"/>
      <c r="T251" s="1613"/>
      <c r="U251" s="1613"/>
      <c r="V251" s="1613"/>
      <c r="W251" s="1613"/>
      <c r="X251" s="1613"/>
      <c r="Y251" s="1613"/>
      <c r="Z251" s="1613"/>
      <c r="AA251" s="1613"/>
      <c r="AB251" s="1613"/>
      <c r="AC251" s="1613"/>
      <c r="AD251" s="1613"/>
      <c r="AE251" s="1613"/>
      <c r="AF251" s="1613"/>
      <c r="AG251" s="1613"/>
      <c r="AH251" s="1617"/>
      <c r="AI251" s="1617"/>
    </row>
    <row r="252" spans="1:35" ht="14.25" customHeight="1">
      <c r="A252" s="1613"/>
      <c r="B252" s="1613"/>
      <c r="C252" s="1613"/>
      <c r="D252" s="1613"/>
      <c r="E252" s="1613"/>
      <c r="F252" s="1613"/>
      <c r="G252" s="1613"/>
      <c r="H252" s="1613"/>
      <c r="I252" s="1613"/>
      <c r="J252" s="1613"/>
      <c r="K252" s="1613"/>
      <c r="L252" s="1613"/>
      <c r="M252" s="1613"/>
      <c r="N252" s="1613"/>
      <c r="O252" s="1613"/>
      <c r="P252" s="1613"/>
      <c r="Q252" s="1613"/>
      <c r="R252" s="1613"/>
      <c r="S252" s="1613"/>
      <c r="T252" s="1613"/>
      <c r="U252" s="1613"/>
      <c r="V252" s="1613"/>
      <c r="W252" s="1613"/>
      <c r="X252" s="1613"/>
      <c r="Y252" s="1613"/>
      <c r="Z252" s="1613"/>
      <c r="AA252" s="1613"/>
      <c r="AB252" s="1613"/>
      <c r="AC252" s="1613"/>
      <c r="AD252" s="1613"/>
      <c r="AE252" s="1613"/>
      <c r="AF252" s="1613"/>
      <c r="AG252" s="1613"/>
      <c r="AH252" s="1617"/>
      <c r="AI252" s="1617"/>
    </row>
    <row r="253" spans="1:35" ht="14.25" customHeight="1">
      <c r="A253" s="1613"/>
      <c r="B253" s="1613"/>
      <c r="C253" s="1613"/>
      <c r="D253" s="1613"/>
      <c r="E253" s="1613"/>
      <c r="F253" s="1613"/>
      <c r="G253" s="1613"/>
      <c r="H253" s="1613"/>
      <c r="I253" s="1613"/>
      <c r="J253" s="1613"/>
      <c r="K253" s="1613"/>
      <c r="L253" s="1613"/>
      <c r="M253" s="1613"/>
      <c r="N253" s="1613"/>
      <c r="O253" s="1613"/>
      <c r="P253" s="1613"/>
      <c r="Q253" s="1613"/>
      <c r="R253" s="1613"/>
      <c r="S253" s="1613"/>
      <c r="T253" s="1613"/>
      <c r="U253" s="1613"/>
      <c r="V253" s="1613"/>
      <c r="W253" s="1613"/>
      <c r="X253" s="1613"/>
      <c r="Y253" s="1613"/>
      <c r="Z253" s="1613"/>
      <c r="AA253" s="1613"/>
      <c r="AB253" s="1613"/>
      <c r="AC253" s="1613"/>
      <c r="AD253" s="1613"/>
      <c r="AE253" s="1613"/>
      <c r="AF253" s="1613"/>
      <c r="AG253" s="1613"/>
      <c r="AH253" s="1617"/>
      <c r="AI253" s="1617"/>
    </row>
    <row r="254" spans="1:35" ht="14.25" customHeight="1">
      <c r="A254" s="1613"/>
      <c r="B254" s="1613"/>
      <c r="C254" s="1613"/>
      <c r="D254" s="1613"/>
      <c r="E254" s="1613"/>
      <c r="F254" s="1613"/>
      <c r="G254" s="1613"/>
      <c r="H254" s="1613"/>
      <c r="I254" s="1613"/>
      <c r="J254" s="1613"/>
      <c r="K254" s="1613"/>
      <c r="L254" s="1613"/>
      <c r="M254" s="1613"/>
      <c r="N254" s="1613"/>
      <c r="O254" s="1613"/>
      <c r="P254" s="1613"/>
      <c r="Q254" s="1613"/>
      <c r="R254" s="1613"/>
      <c r="S254" s="1613"/>
      <c r="T254" s="1613"/>
      <c r="U254" s="1613"/>
      <c r="V254" s="1613"/>
      <c r="W254" s="1613"/>
      <c r="X254" s="1613"/>
      <c r="Y254" s="1613"/>
      <c r="Z254" s="1613"/>
      <c r="AA254" s="1613"/>
      <c r="AB254" s="1613"/>
      <c r="AC254" s="1613"/>
      <c r="AD254" s="1613"/>
      <c r="AE254" s="1613"/>
      <c r="AF254" s="1613"/>
      <c r="AG254" s="1613"/>
      <c r="AH254" s="1617"/>
      <c r="AI254" s="1617"/>
    </row>
    <row r="255" spans="1:35" ht="14.25" customHeight="1">
      <c r="A255" s="1613"/>
      <c r="B255" s="1613"/>
      <c r="C255" s="1613"/>
      <c r="D255" s="1613"/>
      <c r="E255" s="1613"/>
      <c r="F255" s="1613"/>
      <c r="G255" s="1613"/>
      <c r="H255" s="1613"/>
      <c r="I255" s="1613"/>
      <c r="J255" s="1613"/>
      <c r="K255" s="1613"/>
      <c r="L255" s="1613"/>
      <c r="M255" s="1613"/>
      <c r="N255" s="1613"/>
      <c r="O255" s="1613"/>
      <c r="P255" s="1613"/>
      <c r="Q255" s="1613"/>
      <c r="R255" s="1613"/>
      <c r="S255" s="1613"/>
      <c r="T255" s="1613"/>
      <c r="U255" s="1613"/>
      <c r="V255" s="1613"/>
      <c r="W255" s="1613"/>
      <c r="X255" s="1613"/>
      <c r="Y255" s="1613"/>
      <c r="Z255" s="1613"/>
      <c r="AA255" s="1613"/>
      <c r="AB255" s="1613"/>
      <c r="AC255" s="1613"/>
      <c r="AD255" s="1613"/>
      <c r="AE255" s="1613"/>
      <c r="AF255" s="1613"/>
      <c r="AG255" s="1613"/>
      <c r="AH255" s="1617"/>
      <c r="AI255" s="1617"/>
    </row>
    <row r="256" spans="1:35" ht="14.25" customHeight="1">
      <c r="A256" s="1613"/>
      <c r="B256" s="1613"/>
      <c r="C256" s="1613"/>
      <c r="D256" s="1613"/>
      <c r="E256" s="1613"/>
      <c r="F256" s="1613"/>
      <c r="G256" s="1613"/>
      <c r="H256" s="1613"/>
      <c r="I256" s="1613"/>
      <c r="J256" s="1613"/>
      <c r="K256" s="1613"/>
      <c r="L256" s="1613"/>
      <c r="M256" s="1613"/>
      <c r="N256" s="1613"/>
      <c r="O256" s="1613"/>
      <c r="P256" s="1613"/>
      <c r="Q256" s="1613"/>
      <c r="R256" s="1613"/>
      <c r="S256" s="1613"/>
      <c r="T256" s="1613"/>
      <c r="U256" s="1613"/>
      <c r="V256" s="1613"/>
      <c r="W256" s="1613"/>
      <c r="X256" s="1613"/>
      <c r="Y256" s="1613"/>
      <c r="Z256" s="1613"/>
      <c r="AA256" s="1613"/>
      <c r="AB256" s="1613"/>
      <c r="AC256" s="1613"/>
      <c r="AD256" s="1613"/>
      <c r="AE256" s="1613"/>
      <c r="AF256" s="1613"/>
      <c r="AG256" s="1613"/>
      <c r="AH256" s="1617"/>
      <c r="AI256" s="1617"/>
    </row>
    <row r="257" spans="1:35" ht="14.25" customHeight="1">
      <c r="A257" s="1613"/>
      <c r="B257" s="1613"/>
      <c r="C257" s="1613"/>
      <c r="D257" s="1613"/>
      <c r="E257" s="1613"/>
      <c r="F257" s="1613"/>
      <c r="G257" s="1613"/>
      <c r="H257" s="1613"/>
      <c r="I257" s="1613"/>
      <c r="J257" s="1613"/>
      <c r="K257" s="1613"/>
      <c r="L257" s="1613"/>
      <c r="M257" s="1613"/>
      <c r="N257" s="1613"/>
      <c r="O257" s="1613"/>
      <c r="P257" s="1613"/>
      <c r="Q257" s="1613"/>
      <c r="R257" s="1613"/>
      <c r="S257" s="1613"/>
      <c r="T257" s="1613"/>
      <c r="U257" s="1613"/>
      <c r="V257" s="1613"/>
      <c r="W257" s="1613"/>
      <c r="X257" s="1613"/>
      <c r="Y257" s="1613"/>
      <c r="Z257" s="1613"/>
      <c r="AA257" s="1613"/>
      <c r="AB257" s="1613"/>
      <c r="AC257" s="1613"/>
      <c r="AD257" s="1613"/>
      <c r="AE257" s="1613"/>
      <c r="AF257" s="1613"/>
      <c r="AG257" s="1613"/>
      <c r="AH257" s="1617"/>
      <c r="AI257" s="1617"/>
    </row>
    <row r="258" spans="1:35" ht="14.25" customHeight="1">
      <c r="A258" s="1613"/>
      <c r="B258" s="1613"/>
      <c r="C258" s="1613"/>
      <c r="D258" s="1613"/>
      <c r="E258" s="1613"/>
      <c r="F258" s="1613"/>
      <c r="G258" s="1613"/>
      <c r="H258" s="1613"/>
      <c r="I258" s="1613"/>
      <c r="J258" s="1613"/>
      <c r="K258" s="1613"/>
      <c r="L258" s="1613"/>
      <c r="M258" s="1613"/>
      <c r="N258" s="1613"/>
      <c r="O258" s="1613"/>
      <c r="P258" s="1613"/>
      <c r="Q258" s="1613"/>
      <c r="R258" s="1613"/>
      <c r="S258" s="1613"/>
      <c r="T258" s="1613"/>
      <c r="U258" s="1613"/>
      <c r="V258" s="1613"/>
      <c r="W258" s="1613"/>
      <c r="X258" s="1613"/>
      <c r="Y258" s="1613"/>
      <c r="Z258" s="1613"/>
      <c r="AA258" s="1613"/>
      <c r="AB258" s="1613"/>
      <c r="AC258" s="1613"/>
      <c r="AD258" s="1613"/>
      <c r="AE258" s="1613"/>
      <c r="AF258" s="1613"/>
      <c r="AG258" s="1613"/>
      <c r="AH258" s="1617"/>
      <c r="AI258" s="1617"/>
    </row>
    <row r="259" spans="1:35" ht="14.25" customHeight="1">
      <c r="A259" s="1613"/>
      <c r="B259" s="1613"/>
      <c r="C259" s="1613"/>
      <c r="D259" s="1613"/>
      <c r="E259" s="1613"/>
      <c r="F259" s="1613"/>
      <c r="G259" s="1613"/>
      <c r="H259" s="1613"/>
      <c r="I259" s="1613"/>
      <c r="J259" s="1613"/>
      <c r="K259" s="1613"/>
      <c r="L259" s="1613"/>
      <c r="M259" s="1613"/>
      <c r="N259" s="1613"/>
      <c r="O259" s="1613"/>
      <c r="P259" s="1613"/>
      <c r="Q259" s="1613"/>
      <c r="R259" s="1613"/>
      <c r="S259" s="1613"/>
      <c r="T259" s="1613"/>
      <c r="U259" s="1613"/>
      <c r="V259" s="1613"/>
      <c r="W259" s="1613"/>
      <c r="X259" s="1613"/>
      <c r="Y259" s="1613"/>
      <c r="Z259" s="1613"/>
      <c r="AA259" s="1613"/>
      <c r="AB259" s="1613"/>
      <c r="AC259" s="1613"/>
      <c r="AD259" s="1613"/>
      <c r="AE259" s="1613"/>
      <c r="AF259" s="1613"/>
      <c r="AG259" s="1613"/>
      <c r="AH259" s="1617"/>
      <c r="AI259" s="1617"/>
    </row>
    <row r="260" spans="1:35" ht="14.25" customHeight="1">
      <c r="A260" s="1613"/>
      <c r="B260" s="1613"/>
      <c r="C260" s="1613"/>
      <c r="D260" s="1613"/>
      <c r="E260" s="1613"/>
      <c r="F260" s="1613"/>
      <c r="G260" s="1613"/>
      <c r="H260" s="1613"/>
      <c r="I260" s="1613"/>
      <c r="J260" s="1613"/>
      <c r="K260" s="1613"/>
      <c r="L260" s="1613"/>
      <c r="M260" s="1613"/>
      <c r="N260" s="1613"/>
      <c r="O260" s="1613"/>
      <c r="P260" s="1613"/>
      <c r="Q260" s="1613"/>
      <c r="R260" s="1613"/>
      <c r="S260" s="1613"/>
      <c r="T260" s="1613"/>
      <c r="U260" s="1613"/>
      <c r="V260" s="1613"/>
      <c r="W260" s="1613"/>
      <c r="X260" s="1613"/>
      <c r="Y260" s="1613"/>
      <c r="Z260" s="1613"/>
      <c r="AA260" s="1613"/>
      <c r="AB260" s="1613"/>
      <c r="AC260" s="1613"/>
      <c r="AD260" s="1613"/>
      <c r="AE260" s="1613"/>
      <c r="AF260" s="1613"/>
      <c r="AG260" s="1613"/>
      <c r="AH260" s="1617"/>
      <c r="AI260" s="1617"/>
    </row>
    <row r="261" spans="1:35" ht="14.25" customHeight="1">
      <c r="A261" s="1613"/>
      <c r="B261" s="1613"/>
      <c r="C261" s="1613"/>
      <c r="D261" s="1613"/>
      <c r="E261" s="1613"/>
      <c r="F261" s="1613"/>
      <c r="G261" s="1613"/>
      <c r="H261" s="1613"/>
      <c r="I261" s="1613"/>
      <c r="J261" s="1613"/>
      <c r="K261" s="1613"/>
      <c r="L261" s="1613"/>
      <c r="M261" s="1613"/>
      <c r="N261" s="1613"/>
      <c r="O261" s="1613"/>
      <c r="P261" s="1613"/>
      <c r="Q261" s="1613"/>
      <c r="R261" s="1613"/>
      <c r="S261" s="1613"/>
      <c r="T261" s="1613"/>
      <c r="U261" s="1613"/>
      <c r="V261" s="1613"/>
      <c r="W261" s="1613"/>
      <c r="X261" s="1613"/>
      <c r="Y261" s="1613"/>
      <c r="Z261" s="1613"/>
      <c r="AA261" s="1613"/>
      <c r="AB261" s="1613"/>
      <c r="AC261" s="1613"/>
      <c r="AD261" s="1613"/>
      <c r="AE261" s="1613"/>
      <c r="AF261" s="1613"/>
      <c r="AG261" s="1613"/>
      <c r="AH261" s="1617"/>
      <c r="AI261" s="1617"/>
    </row>
    <row r="262" spans="1:35" ht="14.25" customHeight="1">
      <c r="A262" s="1613"/>
      <c r="B262" s="1613"/>
      <c r="C262" s="1613"/>
      <c r="D262" s="1613"/>
      <c r="E262" s="1613"/>
      <c r="F262" s="1613"/>
      <c r="G262" s="1613"/>
      <c r="H262" s="1613"/>
      <c r="I262" s="1613"/>
      <c r="J262" s="1613"/>
      <c r="K262" s="1613"/>
      <c r="L262" s="1613"/>
      <c r="M262" s="1613"/>
      <c r="N262" s="1613"/>
      <c r="O262" s="1613"/>
      <c r="P262" s="1613"/>
      <c r="Q262" s="1613"/>
      <c r="R262" s="1613"/>
      <c r="S262" s="1613"/>
      <c r="T262" s="1613"/>
      <c r="U262" s="1613"/>
      <c r="V262" s="1613"/>
      <c r="W262" s="1613"/>
      <c r="X262" s="1613"/>
      <c r="Y262" s="1613"/>
      <c r="Z262" s="1613"/>
      <c r="AA262" s="1613"/>
      <c r="AB262" s="1613"/>
      <c r="AC262" s="1613"/>
      <c r="AD262" s="1613"/>
      <c r="AE262" s="1613"/>
      <c r="AF262" s="1613"/>
      <c r="AG262" s="1613"/>
      <c r="AH262" s="1617"/>
      <c r="AI262" s="1617"/>
    </row>
    <row r="263" spans="1:35" ht="14.25" customHeight="1">
      <c r="A263" s="1613"/>
      <c r="B263" s="1613"/>
      <c r="C263" s="1613"/>
      <c r="D263" s="1613"/>
      <c r="E263" s="1613"/>
      <c r="F263" s="1613"/>
      <c r="G263" s="1613"/>
      <c r="H263" s="1613"/>
      <c r="I263" s="1613"/>
      <c r="J263" s="1613"/>
      <c r="K263" s="1613"/>
      <c r="L263" s="1613"/>
      <c r="M263" s="1613"/>
      <c r="N263" s="1613"/>
      <c r="O263" s="1613"/>
      <c r="P263" s="1613"/>
      <c r="Q263" s="1613"/>
      <c r="R263" s="1613"/>
      <c r="S263" s="1613"/>
      <c r="T263" s="1613"/>
      <c r="U263" s="1613"/>
      <c r="V263" s="1613"/>
      <c r="W263" s="1613"/>
      <c r="X263" s="1613"/>
      <c r="Y263" s="1613"/>
      <c r="Z263" s="1613"/>
      <c r="AA263" s="1613"/>
      <c r="AB263" s="1613"/>
      <c r="AC263" s="1613"/>
      <c r="AD263" s="1613"/>
      <c r="AE263" s="1613"/>
      <c r="AF263" s="1613"/>
      <c r="AG263" s="1613"/>
      <c r="AH263" s="1617"/>
      <c r="AI263" s="1617"/>
    </row>
    <row r="264" spans="1:35" ht="14.25" customHeight="1">
      <c r="A264" s="1613"/>
      <c r="B264" s="1613"/>
      <c r="C264" s="1613"/>
      <c r="D264" s="1613"/>
      <c r="E264" s="1613"/>
      <c r="F264" s="1613"/>
      <c r="G264" s="1613"/>
      <c r="H264" s="1613"/>
      <c r="I264" s="1613"/>
      <c r="J264" s="1613"/>
      <c r="K264" s="1613"/>
      <c r="L264" s="1613"/>
      <c r="M264" s="1613"/>
      <c r="N264" s="1613"/>
      <c r="O264" s="1613"/>
      <c r="P264" s="1613"/>
      <c r="Q264" s="1613"/>
      <c r="R264" s="1613"/>
      <c r="S264" s="1613"/>
      <c r="T264" s="1613"/>
      <c r="U264" s="1613"/>
      <c r="V264" s="1613"/>
      <c r="W264" s="1613"/>
      <c r="X264" s="1613"/>
      <c r="Y264" s="1613"/>
      <c r="Z264" s="1613"/>
      <c r="AA264" s="1613"/>
      <c r="AB264" s="1613"/>
      <c r="AC264" s="1613"/>
      <c r="AD264" s="1613"/>
      <c r="AE264" s="1613"/>
      <c r="AF264" s="1613"/>
      <c r="AG264" s="1613"/>
      <c r="AH264" s="1617"/>
      <c r="AI264" s="1617"/>
    </row>
    <row r="265" spans="1:35" ht="14.25" customHeight="1">
      <c r="A265" s="1613"/>
      <c r="B265" s="1613"/>
      <c r="C265" s="1613"/>
      <c r="D265" s="1613"/>
      <c r="E265" s="1613"/>
      <c r="F265" s="1613"/>
      <c r="G265" s="1613"/>
      <c r="H265" s="1613"/>
      <c r="I265" s="1613"/>
      <c r="J265" s="1613"/>
      <c r="K265" s="1613"/>
      <c r="L265" s="1613"/>
      <c r="M265" s="1613"/>
      <c r="N265" s="1613"/>
      <c r="O265" s="1613"/>
      <c r="P265" s="1613"/>
      <c r="Q265" s="1613"/>
      <c r="R265" s="1613"/>
      <c r="S265" s="1613"/>
      <c r="T265" s="1613"/>
      <c r="U265" s="1613"/>
      <c r="V265" s="1613"/>
      <c r="W265" s="1613"/>
      <c r="X265" s="1613"/>
      <c r="Y265" s="1613"/>
      <c r="Z265" s="1613"/>
      <c r="AA265" s="1613"/>
      <c r="AB265" s="1613"/>
      <c r="AC265" s="1613"/>
      <c r="AD265" s="1613"/>
      <c r="AE265" s="1613"/>
      <c r="AF265" s="1613"/>
      <c r="AG265" s="1613"/>
      <c r="AH265" s="1617"/>
      <c r="AI265" s="1617"/>
    </row>
    <row r="266" spans="1:35" ht="14.25" customHeight="1">
      <c r="A266" s="1613"/>
      <c r="B266" s="1613"/>
      <c r="C266" s="1613"/>
      <c r="D266" s="1613"/>
      <c r="E266" s="1613"/>
      <c r="F266" s="1613"/>
      <c r="G266" s="1613"/>
      <c r="H266" s="1613"/>
      <c r="I266" s="1613"/>
      <c r="J266" s="1613"/>
      <c r="K266" s="1613"/>
      <c r="L266" s="1613"/>
      <c r="M266" s="1613"/>
      <c r="N266" s="1613"/>
      <c r="O266" s="1613"/>
      <c r="P266" s="1613"/>
      <c r="Q266" s="1613"/>
      <c r="R266" s="1613"/>
      <c r="S266" s="1613"/>
      <c r="T266" s="1613"/>
      <c r="U266" s="1613"/>
      <c r="V266" s="1613"/>
      <c r="W266" s="1613"/>
      <c r="X266" s="1613"/>
      <c r="Y266" s="1613"/>
      <c r="Z266" s="1613"/>
      <c r="AA266" s="1613"/>
      <c r="AB266" s="1613"/>
      <c r="AC266" s="1613"/>
      <c r="AD266" s="1613"/>
      <c r="AE266" s="1613"/>
      <c r="AF266" s="1613"/>
      <c r="AG266" s="1613"/>
      <c r="AH266" s="1617"/>
      <c r="AI266" s="1617"/>
    </row>
    <row r="267" spans="1:35" ht="14.25" customHeight="1">
      <c r="A267" s="1613"/>
      <c r="B267" s="1613"/>
      <c r="C267" s="1613"/>
      <c r="D267" s="1613"/>
      <c r="E267" s="1613"/>
      <c r="F267" s="1613"/>
      <c r="G267" s="1613"/>
      <c r="H267" s="1613"/>
      <c r="I267" s="1613"/>
      <c r="J267" s="1613"/>
      <c r="K267" s="1613"/>
      <c r="L267" s="1613"/>
      <c r="M267" s="1613"/>
      <c r="N267" s="1613"/>
      <c r="O267" s="1613"/>
      <c r="P267" s="1613"/>
      <c r="Q267" s="1613"/>
      <c r="R267" s="1613"/>
      <c r="S267" s="1613"/>
      <c r="T267" s="1613"/>
      <c r="U267" s="1613"/>
      <c r="V267" s="1613"/>
      <c r="W267" s="1613"/>
      <c r="X267" s="1613"/>
      <c r="Y267" s="1613"/>
      <c r="Z267" s="1613"/>
      <c r="AA267" s="1613"/>
      <c r="AB267" s="1613"/>
      <c r="AC267" s="1613"/>
      <c r="AD267" s="1613"/>
      <c r="AE267" s="1613"/>
      <c r="AF267" s="1613"/>
      <c r="AG267" s="1613"/>
      <c r="AH267" s="1617"/>
      <c r="AI267" s="1617"/>
    </row>
    <row r="268" spans="1:35" ht="14.25" customHeight="1">
      <c r="A268" s="1613"/>
      <c r="B268" s="1613"/>
      <c r="C268" s="1613"/>
      <c r="D268" s="1613"/>
      <c r="E268" s="1613"/>
      <c r="F268" s="1613"/>
      <c r="G268" s="1613"/>
      <c r="H268" s="1613"/>
      <c r="I268" s="1613"/>
      <c r="J268" s="1613"/>
      <c r="K268" s="1613"/>
      <c r="L268" s="1613"/>
      <c r="M268" s="1613"/>
      <c r="N268" s="1613"/>
      <c r="O268" s="1613"/>
      <c r="P268" s="1613"/>
      <c r="Q268" s="1613"/>
      <c r="R268" s="1613"/>
      <c r="S268" s="1613"/>
      <c r="T268" s="1613"/>
      <c r="U268" s="1613"/>
      <c r="V268" s="1613"/>
      <c r="W268" s="1613"/>
      <c r="X268" s="1613"/>
      <c r="Y268" s="1613"/>
      <c r="Z268" s="1613"/>
      <c r="AA268" s="1613"/>
      <c r="AB268" s="1613"/>
      <c r="AC268" s="1613"/>
      <c r="AD268" s="1613"/>
      <c r="AE268" s="1613"/>
      <c r="AF268" s="1613"/>
      <c r="AG268" s="1613"/>
      <c r="AH268" s="1617"/>
      <c r="AI268" s="1617"/>
    </row>
    <row r="269" spans="1:35" ht="14.25" customHeight="1">
      <c r="A269" s="1613"/>
      <c r="B269" s="1613"/>
      <c r="C269" s="1613"/>
      <c r="D269" s="1613"/>
      <c r="E269" s="1613"/>
      <c r="F269" s="1613"/>
      <c r="G269" s="1613"/>
      <c r="H269" s="1613"/>
      <c r="I269" s="1613"/>
      <c r="J269" s="1613"/>
      <c r="K269" s="1613"/>
      <c r="L269" s="1613"/>
      <c r="M269" s="1613"/>
      <c r="N269" s="1613"/>
      <c r="O269" s="1613"/>
      <c r="P269" s="1613"/>
      <c r="Q269" s="1613"/>
      <c r="R269" s="1613"/>
      <c r="S269" s="1613"/>
      <c r="T269" s="1613"/>
      <c r="U269" s="1613"/>
      <c r="V269" s="1613"/>
      <c r="W269" s="1613"/>
      <c r="X269" s="1613"/>
      <c r="Y269" s="1613"/>
      <c r="Z269" s="1613"/>
      <c r="AA269" s="1613"/>
      <c r="AB269" s="1613"/>
      <c r="AC269" s="1613"/>
      <c r="AD269" s="1613"/>
      <c r="AE269" s="1613"/>
      <c r="AF269" s="1613"/>
      <c r="AG269" s="1613"/>
      <c r="AH269" s="1617"/>
      <c r="AI269" s="1617"/>
    </row>
    <row r="270" spans="1:35" ht="14.25" customHeight="1">
      <c r="A270" s="1613"/>
      <c r="B270" s="1613"/>
      <c r="C270" s="1613"/>
      <c r="D270" s="1613"/>
      <c r="E270" s="1613"/>
      <c r="F270" s="1613"/>
      <c r="G270" s="1613"/>
      <c r="H270" s="1613"/>
      <c r="I270" s="1613"/>
      <c r="J270" s="1613"/>
      <c r="K270" s="1613"/>
      <c r="L270" s="1613"/>
      <c r="M270" s="1613"/>
      <c r="N270" s="1613"/>
      <c r="O270" s="1613"/>
      <c r="P270" s="1613"/>
      <c r="Q270" s="1613"/>
      <c r="R270" s="1613"/>
      <c r="S270" s="1613"/>
      <c r="T270" s="1613"/>
      <c r="U270" s="1613"/>
      <c r="V270" s="1613"/>
      <c r="W270" s="1613"/>
      <c r="X270" s="1613"/>
      <c r="Y270" s="1613"/>
      <c r="Z270" s="1613"/>
      <c r="AA270" s="1613"/>
      <c r="AB270" s="1613"/>
      <c r="AC270" s="1613"/>
      <c r="AD270" s="1613"/>
      <c r="AE270" s="1613"/>
      <c r="AF270" s="1613"/>
      <c r="AG270" s="1613"/>
      <c r="AH270" s="1617"/>
      <c r="AI270" s="1617"/>
    </row>
    <row r="271" spans="1:35" ht="14.25" customHeight="1">
      <c r="A271" s="1613"/>
      <c r="B271" s="1613"/>
      <c r="C271" s="1613"/>
      <c r="D271" s="1613"/>
      <c r="E271" s="1613"/>
      <c r="F271" s="1613"/>
      <c r="G271" s="1613"/>
      <c r="H271" s="1613"/>
      <c r="I271" s="1613"/>
      <c r="J271" s="1613"/>
      <c r="K271" s="1613"/>
      <c r="L271" s="1613"/>
      <c r="M271" s="1613"/>
      <c r="N271" s="1613"/>
      <c r="O271" s="1613"/>
      <c r="P271" s="1613"/>
      <c r="Q271" s="1613"/>
      <c r="R271" s="1613"/>
      <c r="S271" s="1613"/>
      <c r="T271" s="1613"/>
      <c r="U271" s="1613"/>
      <c r="V271" s="1613"/>
      <c r="W271" s="1613"/>
      <c r="X271" s="1613"/>
      <c r="Y271" s="1613"/>
      <c r="Z271" s="1613"/>
      <c r="AA271" s="1613"/>
      <c r="AB271" s="1613"/>
      <c r="AC271" s="1613"/>
      <c r="AD271" s="1613"/>
      <c r="AE271" s="1613"/>
      <c r="AF271" s="1613"/>
      <c r="AG271" s="1613"/>
      <c r="AH271" s="1617"/>
      <c r="AI271" s="1617"/>
    </row>
    <row r="272" spans="1:35" ht="14.25" customHeight="1">
      <c r="A272" s="1613"/>
      <c r="B272" s="1613"/>
      <c r="C272" s="1613"/>
      <c r="D272" s="1613"/>
      <c r="E272" s="1613"/>
      <c r="F272" s="1613"/>
      <c r="G272" s="1613"/>
      <c r="H272" s="1613"/>
      <c r="I272" s="1613"/>
      <c r="J272" s="1613"/>
      <c r="K272" s="1613"/>
      <c r="L272" s="1613"/>
      <c r="M272" s="1613"/>
      <c r="N272" s="1613"/>
      <c r="O272" s="1613"/>
      <c r="P272" s="1613"/>
      <c r="Q272" s="1613"/>
      <c r="R272" s="1613"/>
      <c r="S272" s="1613"/>
      <c r="T272" s="1613"/>
      <c r="U272" s="1613"/>
      <c r="V272" s="1613"/>
      <c r="W272" s="1613"/>
      <c r="X272" s="1613"/>
      <c r="Y272" s="1613"/>
      <c r="Z272" s="1613"/>
      <c r="AA272" s="1613"/>
      <c r="AB272" s="1613"/>
      <c r="AC272" s="1613"/>
      <c r="AD272" s="1613"/>
      <c r="AE272" s="1613"/>
      <c r="AF272" s="1613"/>
      <c r="AG272" s="1613"/>
      <c r="AH272" s="1617"/>
      <c r="AI272" s="1617"/>
    </row>
    <row r="273" spans="1:35" ht="14.25" customHeight="1">
      <c r="A273" s="1613"/>
      <c r="B273" s="1613"/>
      <c r="C273" s="1613"/>
      <c r="D273" s="1613"/>
      <c r="E273" s="1613"/>
      <c r="F273" s="1613"/>
      <c r="G273" s="1613"/>
      <c r="H273" s="1613"/>
      <c r="I273" s="1613"/>
      <c r="J273" s="1613"/>
      <c r="K273" s="1613"/>
      <c r="L273" s="1613"/>
      <c r="M273" s="1613"/>
      <c r="N273" s="1613"/>
      <c r="O273" s="1613"/>
      <c r="P273" s="1613"/>
      <c r="Q273" s="1613"/>
      <c r="R273" s="1613"/>
      <c r="S273" s="1613"/>
      <c r="T273" s="1613"/>
      <c r="U273" s="1613"/>
      <c r="V273" s="1613"/>
      <c r="W273" s="1613"/>
      <c r="X273" s="1613"/>
      <c r="Y273" s="1613"/>
      <c r="Z273" s="1613"/>
      <c r="AA273" s="1613"/>
      <c r="AB273" s="1613"/>
      <c r="AC273" s="1613"/>
      <c r="AD273" s="1613"/>
      <c r="AE273" s="1613"/>
      <c r="AF273" s="1613"/>
      <c r="AG273" s="1613"/>
      <c r="AH273" s="1617"/>
      <c r="AI273" s="1617"/>
    </row>
    <row r="274" spans="1:35" ht="14.25" customHeight="1">
      <c r="A274" s="1613"/>
      <c r="B274" s="1613"/>
      <c r="C274" s="1613"/>
      <c r="D274" s="1613"/>
      <c r="E274" s="1613"/>
      <c r="F274" s="1613"/>
      <c r="G274" s="1613"/>
      <c r="H274" s="1613"/>
      <c r="I274" s="1613"/>
      <c r="J274" s="1613"/>
      <c r="K274" s="1613"/>
      <c r="L274" s="1613"/>
      <c r="M274" s="1613"/>
      <c r="N274" s="1613"/>
      <c r="O274" s="1613"/>
      <c r="P274" s="1613"/>
      <c r="Q274" s="1613"/>
      <c r="R274" s="1613"/>
      <c r="S274" s="1613"/>
      <c r="T274" s="1613"/>
      <c r="U274" s="1613"/>
      <c r="V274" s="1613"/>
      <c r="W274" s="1613"/>
      <c r="X274" s="1613"/>
      <c r="Y274" s="1613"/>
      <c r="Z274" s="1613"/>
      <c r="AA274" s="1613"/>
      <c r="AB274" s="1613"/>
      <c r="AC274" s="1613"/>
      <c r="AD274" s="1613"/>
      <c r="AE274" s="1613"/>
      <c r="AF274" s="1613"/>
      <c r="AG274" s="1613"/>
      <c r="AH274" s="1617"/>
      <c r="AI274" s="1617"/>
    </row>
    <row r="275" spans="1:35" ht="14.25" customHeight="1">
      <c r="A275" s="1613"/>
      <c r="B275" s="1613"/>
      <c r="C275" s="1613"/>
      <c r="D275" s="1613"/>
      <c r="E275" s="1613"/>
      <c r="F275" s="1613"/>
      <c r="G275" s="1613"/>
      <c r="H275" s="1613"/>
      <c r="I275" s="1613"/>
      <c r="J275" s="1613"/>
      <c r="K275" s="1613"/>
      <c r="L275" s="1613"/>
      <c r="M275" s="1613"/>
      <c r="N275" s="1613"/>
      <c r="O275" s="1613"/>
      <c r="P275" s="1613"/>
      <c r="Q275" s="1613"/>
      <c r="R275" s="1613"/>
      <c r="S275" s="1613"/>
      <c r="T275" s="1613"/>
      <c r="U275" s="1613"/>
      <c r="V275" s="1613"/>
      <c r="W275" s="1613"/>
      <c r="X275" s="1613"/>
      <c r="Y275" s="1613"/>
      <c r="Z275" s="1613"/>
      <c r="AA275" s="1613"/>
      <c r="AB275" s="1613"/>
      <c r="AC275" s="1613"/>
      <c r="AD275" s="1613"/>
      <c r="AE275" s="1613"/>
      <c r="AF275" s="1613"/>
      <c r="AG275" s="1613"/>
      <c r="AH275" s="1617"/>
      <c r="AI275" s="1617"/>
    </row>
    <row r="276" spans="1:35" ht="14.25" customHeight="1">
      <c r="A276" s="1613"/>
      <c r="B276" s="1613"/>
      <c r="C276" s="1613"/>
      <c r="D276" s="1613"/>
      <c r="E276" s="1613"/>
      <c r="F276" s="1613"/>
      <c r="G276" s="1613"/>
      <c r="H276" s="1613"/>
      <c r="I276" s="1613"/>
      <c r="J276" s="1613"/>
      <c r="K276" s="1613"/>
      <c r="L276" s="1613"/>
      <c r="M276" s="1613"/>
      <c r="N276" s="1613"/>
      <c r="O276" s="1613"/>
      <c r="P276" s="1613"/>
      <c r="Q276" s="1613"/>
      <c r="R276" s="1613"/>
      <c r="S276" s="1613"/>
      <c r="T276" s="1613"/>
      <c r="U276" s="1613"/>
      <c r="V276" s="1613"/>
      <c r="W276" s="1613"/>
      <c r="X276" s="1613"/>
      <c r="Y276" s="1613"/>
      <c r="Z276" s="1613"/>
      <c r="AA276" s="1613"/>
      <c r="AB276" s="1613"/>
      <c r="AC276" s="1613"/>
      <c r="AD276" s="1613"/>
      <c r="AE276" s="1613"/>
      <c r="AF276" s="1613"/>
      <c r="AG276" s="1613"/>
      <c r="AH276" s="1617"/>
      <c r="AI276" s="1617"/>
    </row>
    <row r="277" spans="1:35" ht="14.25" customHeight="1">
      <c r="A277" s="1613"/>
      <c r="B277" s="1613"/>
      <c r="C277" s="1613"/>
      <c r="D277" s="1613"/>
      <c r="E277" s="1613"/>
      <c r="F277" s="1613"/>
      <c r="G277" s="1613"/>
      <c r="H277" s="1613"/>
      <c r="I277" s="1613"/>
      <c r="J277" s="1613"/>
      <c r="K277" s="1613"/>
      <c r="L277" s="1613"/>
      <c r="M277" s="1613"/>
      <c r="N277" s="1613"/>
      <c r="O277" s="1613"/>
      <c r="P277" s="1613"/>
      <c r="Q277" s="1613"/>
      <c r="R277" s="1613"/>
      <c r="S277" s="1613"/>
      <c r="T277" s="1613"/>
      <c r="U277" s="1613"/>
      <c r="V277" s="1613"/>
      <c r="W277" s="1613"/>
      <c r="X277" s="1613"/>
      <c r="Y277" s="1613"/>
      <c r="Z277" s="1613"/>
      <c r="AA277" s="1613"/>
      <c r="AB277" s="1613"/>
      <c r="AC277" s="1613"/>
      <c r="AD277" s="1613"/>
      <c r="AE277" s="1613"/>
      <c r="AF277" s="1613"/>
      <c r="AG277" s="1613"/>
      <c r="AH277" s="1617"/>
      <c r="AI277" s="1617"/>
    </row>
    <row r="278" spans="1:35" ht="14.25" customHeight="1">
      <c r="A278" s="1613"/>
      <c r="B278" s="1613"/>
      <c r="C278" s="1613"/>
      <c r="D278" s="1613"/>
      <c r="E278" s="1613"/>
      <c r="F278" s="1613"/>
      <c r="G278" s="1613"/>
      <c r="H278" s="1613"/>
      <c r="I278" s="1613"/>
      <c r="J278" s="1613"/>
      <c r="K278" s="1613"/>
      <c r="L278" s="1613"/>
      <c r="M278" s="1613"/>
      <c r="N278" s="1613"/>
      <c r="O278" s="1613"/>
      <c r="P278" s="1613"/>
      <c r="Q278" s="1613"/>
      <c r="R278" s="1613"/>
      <c r="S278" s="1613"/>
      <c r="T278" s="1613"/>
      <c r="U278" s="1613"/>
      <c r="V278" s="1613"/>
      <c r="W278" s="1613"/>
      <c r="X278" s="1613"/>
      <c r="Y278" s="1613"/>
      <c r="Z278" s="1613"/>
      <c r="AA278" s="1613"/>
      <c r="AB278" s="1613"/>
      <c r="AC278" s="1613"/>
      <c r="AD278" s="1613"/>
      <c r="AE278" s="1613"/>
      <c r="AF278" s="1613"/>
      <c r="AG278" s="1613"/>
      <c r="AH278" s="1617"/>
      <c r="AI278" s="1617"/>
    </row>
    <row r="279" spans="1:35" ht="14.25" customHeight="1">
      <c r="A279" s="1613"/>
      <c r="B279" s="1613"/>
      <c r="C279" s="1613"/>
      <c r="D279" s="1613"/>
      <c r="E279" s="1613"/>
      <c r="F279" s="1613"/>
      <c r="G279" s="1613"/>
      <c r="H279" s="1613"/>
      <c r="I279" s="1613"/>
      <c r="J279" s="1613"/>
      <c r="K279" s="1613"/>
      <c r="L279" s="1613"/>
      <c r="M279" s="1613"/>
      <c r="N279" s="1613"/>
      <c r="O279" s="1613"/>
      <c r="P279" s="1613"/>
      <c r="Q279" s="1613"/>
      <c r="R279" s="1613"/>
      <c r="S279" s="1613"/>
      <c r="T279" s="1613"/>
      <c r="U279" s="1613"/>
      <c r="V279" s="1613"/>
      <c r="W279" s="1613"/>
      <c r="X279" s="1613"/>
      <c r="Y279" s="1613"/>
      <c r="Z279" s="1613"/>
      <c r="AA279" s="1613"/>
      <c r="AB279" s="1613"/>
      <c r="AC279" s="1613"/>
      <c r="AD279" s="1613"/>
      <c r="AE279" s="1613"/>
      <c r="AF279" s="1613"/>
      <c r="AG279" s="1613"/>
      <c r="AH279" s="1617"/>
      <c r="AI279" s="1617"/>
    </row>
    <row r="280" spans="1:35" ht="14.25" customHeight="1">
      <c r="A280" s="1613"/>
      <c r="B280" s="1613"/>
      <c r="C280" s="1613"/>
      <c r="D280" s="1613"/>
      <c r="E280" s="1613"/>
      <c r="F280" s="1613"/>
      <c r="G280" s="1613"/>
      <c r="H280" s="1613"/>
      <c r="I280" s="1613"/>
      <c r="J280" s="1613"/>
      <c r="K280" s="1613"/>
      <c r="L280" s="1613"/>
      <c r="M280" s="1613"/>
      <c r="N280" s="1613"/>
      <c r="O280" s="1613"/>
      <c r="P280" s="1613"/>
      <c r="Q280" s="1613"/>
      <c r="R280" s="1613"/>
      <c r="S280" s="1613"/>
      <c r="T280" s="1613"/>
      <c r="U280" s="1613"/>
      <c r="V280" s="1613"/>
      <c r="W280" s="1613"/>
      <c r="X280" s="1613"/>
      <c r="Y280" s="1613"/>
      <c r="Z280" s="1613"/>
      <c r="AA280" s="1613"/>
      <c r="AB280" s="1613"/>
      <c r="AC280" s="1613"/>
      <c r="AD280" s="1613"/>
      <c r="AE280" s="1613"/>
      <c r="AF280" s="1613"/>
      <c r="AG280" s="1613"/>
      <c r="AH280" s="1617"/>
      <c r="AI280" s="1617"/>
    </row>
    <row r="281" spans="1:35" ht="14.25" customHeight="1">
      <c r="A281" s="1613"/>
      <c r="B281" s="1613"/>
      <c r="C281" s="1613"/>
      <c r="D281" s="1613"/>
      <c r="E281" s="1613"/>
      <c r="F281" s="1613"/>
      <c r="G281" s="1613"/>
      <c r="H281" s="1613"/>
      <c r="I281" s="1613"/>
      <c r="J281" s="1613"/>
      <c r="K281" s="1613"/>
      <c r="L281" s="1613"/>
      <c r="M281" s="1613"/>
      <c r="N281" s="1613"/>
      <c r="O281" s="1613"/>
      <c r="P281" s="1613"/>
      <c r="Q281" s="1613"/>
      <c r="R281" s="1613"/>
      <c r="S281" s="1613"/>
      <c r="T281" s="1613"/>
      <c r="U281" s="1613"/>
      <c r="V281" s="1613"/>
      <c r="W281" s="1613"/>
      <c r="X281" s="1613"/>
      <c r="Y281" s="1613"/>
      <c r="Z281" s="1613"/>
      <c r="AA281" s="1613"/>
      <c r="AB281" s="1613"/>
      <c r="AC281" s="1613"/>
      <c r="AD281" s="1613"/>
      <c r="AE281" s="1613"/>
      <c r="AF281" s="1613"/>
      <c r="AG281" s="1613"/>
      <c r="AH281" s="1617"/>
      <c r="AI281" s="1617"/>
    </row>
    <row r="282" spans="1:35" ht="14.25" customHeight="1">
      <c r="A282" s="1613"/>
      <c r="B282" s="1613"/>
      <c r="C282" s="1613"/>
      <c r="D282" s="1613"/>
      <c r="E282" s="1613"/>
      <c r="F282" s="1613"/>
      <c r="G282" s="1613"/>
      <c r="H282" s="1613"/>
      <c r="I282" s="1613"/>
      <c r="J282" s="1613"/>
      <c r="K282" s="1613"/>
      <c r="L282" s="1613"/>
      <c r="M282" s="1613"/>
      <c r="N282" s="1613"/>
      <c r="O282" s="1613"/>
      <c r="P282" s="1613"/>
      <c r="Q282" s="1613"/>
      <c r="R282" s="1613"/>
      <c r="S282" s="1613"/>
      <c r="T282" s="1613"/>
      <c r="U282" s="1613"/>
      <c r="V282" s="1613"/>
      <c r="W282" s="1613"/>
      <c r="X282" s="1613"/>
      <c r="Y282" s="1613"/>
      <c r="Z282" s="1613"/>
      <c r="AA282" s="1613"/>
      <c r="AB282" s="1613"/>
      <c r="AC282" s="1613"/>
      <c r="AD282" s="1613"/>
      <c r="AE282" s="1613"/>
      <c r="AF282" s="1613"/>
      <c r="AG282" s="1613"/>
      <c r="AH282" s="1617"/>
      <c r="AI282" s="1617"/>
    </row>
    <row r="283" spans="1:35" ht="14.25" customHeight="1">
      <c r="A283" s="1613"/>
      <c r="B283" s="1613"/>
      <c r="C283" s="1613"/>
      <c r="D283" s="1613"/>
      <c r="E283" s="1613"/>
      <c r="F283" s="1613"/>
      <c r="G283" s="1613"/>
      <c r="H283" s="1613"/>
      <c r="I283" s="1613"/>
      <c r="J283" s="1613"/>
      <c r="K283" s="1613"/>
      <c r="L283" s="1613"/>
      <c r="M283" s="1613"/>
      <c r="N283" s="1613"/>
      <c r="O283" s="1613"/>
      <c r="P283" s="1613"/>
      <c r="Q283" s="1613"/>
      <c r="R283" s="1613"/>
      <c r="S283" s="1613"/>
      <c r="T283" s="1613"/>
      <c r="U283" s="1613"/>
      <c r="V283" s="1613"/>
      <c r="W283" s="1613"/>
      <c r="X283" s="1613"/>
      <c r="Y283" s="1613"/>
      <c r="Z283" s="1613"/>
      <c r="AA283" s="1613"/>
      <c r="AB283" s="1613"/>
      <c r="AC283" s="1613"/>
      <c r="AD283" s="1613"/>
      <c r="AE283" s="1613"/>
      <c r="AF283" s="1613"/>
      <c r="AG283" s="1613"/>
      <c r="AH283" s="1617"/>
      <c r="AI283" s="1617"/>
    </row>
    <row r="284" spans="1:35" ht="14.25" customHeight="1">
      <c r="A284" s="1613"/>
      <c r="B284" s="1613"/>
      <c r="C284" s="1613"/>
      <c r="D284" s="1613"/>
      <c r="E284" s="1613"/>
      <c r="F284" s="1613"/>
      <c r="G284" s="1613"/>
      <c r="H284" s="1613"/>
      <c r="I284" s="1613"/>
      <c r="J284" s="1613"/>
      <c r="K284" s="1613"/>
      <c r="L284" s="1613"/>
      <c r="M284" s="1613"/>
      <c r="N284" s="1613"/>
      <c r="O284" s="1613"/>
      <c r="P284" s="1613"/>
      <c r="Q284" s="1613"/>
      <c r="R284" s="1613"/>
      <c r="S284" s="1613"/>
      <c r="T284" s="1613"/>
      <c r="U284" s="1613"/>
      <c r="V284" s="1613"/>
      <c r="W284" s="1613"/>
      <c r="X284" s="1613"/>
      <c r="Y284" s="1613"/>
      <c r="Z284" s="1613"/>
      <c r="AA284" s="1613"/>
      <c r="AB284" s="1613"/>
      <c r="AC284" s="1613"/>
      <c r="AD284" s="1613"/>
      <c r="AE284" s="1613"/>
      <c r="AF284" s="1613"/>
      <c r="AG284" s="1613"/>
      <c r="AH284" s="1617"/>
      <c r="AI284" s="1617"/>
    </row>
    <row r="285" spans="1:35" ht="14.25" customHeight="1">
      <c r="A285" s="1613"/>
      <c r="B285" s="1613"/>
      <c r="C285" s="1613"/>
      <c r="D285" s="1613"/>
      <c r="E285" s="1613"/>
      <c r="F285" s="1613"/>
      <c r="G285" s="1613"/>
      <c r="H285" s="1613"/>
      <c r="I285" s="1613"/>
      <c r="J285" s="1613"/>
      <c r="K285" s="1613"/>
      <c r="L285" s="1613"/>
      <c r="M285" s="1613"/>
      <c r="N285" s="1613"/>
      <c r="O285" s="1613"/>
      <c r="P285" s="1613"/>
      <c r="Q285" s="1613"/>
      <c r="R285" s="1613"/>
      <c r="S285" s="1613"/>
      <c r="T285" s="1613"/>
      <c r="U285" s="1613"/>
      <c r="V285" s="1613"/>
      <c r="W285" s="1613"/>
      <c r="X285" s="1613"/>
      <c r="Y285" s="1613"/>
      <c r="Z285" s="1613"/>
      <c r="AA285" s="1613"/>
      <c r="AB285" s="1613"/>
      <c r="AC285" s="1613"/>
      <c r="AD285" s="1613"/>
      <c r="AE285" s="1613"/>
      <c r="AF285" s="1613"/>
      <c r="AG285" s="1613"/>
      <c r="AH285" s="1617"/>
      <c r="AI285" s="1617"/>
    </row>
    <row r="286" spans="1:35" ht="14.25" customHeight="1">
      <c r="A286" s="1613"/>
      <c r="B286" s="1613"/>
      <c r="C286" s="1613"/>
      <c r="D286" s="1613"/>
      <c r="E286" s="1613"/>
      <c r="F286" s="1613"/>
      <c r="G286" s="1613"/>
      <c r="H286" s="1613"/>
      <c r="I286" s="1613"/>
      <c r="J286" s="1613"/>
      <c r="K286" s="1613"/>
      <c r="L286" s="1613"/>
      <c r="M286" s="1613"/>
      <c r="N286" s="1613"/>
      <c r="O286" s="1613"/>
      <c r="P286" s="1613"/>
      <c r="Q286" s="1613"/>
      <c r="R286" s="1613"/>
      <c r="S286" s="1613"/>
      <c r="T286" s="1613"/>
      <c r="U286" s="1613"/>
      <c r="V286" s="1613"/>
      <c r="W286" s="1613"/>
      <c r="X286" s="1613"/>
      <c r="Y286" s="1613"/>
      <c r="Z286" s="1613"/>
      <c r="AA286" s="1613"/>
      <c r="AB286" s="1613"/>
      <c r="AC286" s="1613"/>
      <c r="AD286" s="1613"/>
      <c r="AE286" s="1613"/>
      <c r="AF286" s="1613"/>
      <c r="AG286" s="1613"/>
      <c r="AH286" s="1617"/>
      <c r="AI286" s="1617"/>
    </row>
    <row r="287" spans="1:35" ht="14.25" customHeight="1">
      <c r="A287" s="1613"/>
      <c r="B287" s="1613"/>
      <c r="C287" s="1613"/>
      <c r="D287" s="1613"/>
      <c r="E287" s="1613"/>
      <c r="F287" s="1613"/>
      <c r="G287" s="1613"/>
      <c r="H287" s="1613"/>
      <c r="I287" s="1613"/>
      <c r="J287" s="1613"/>
      <c r="K287" s="1613"/>
      <c r="L287" s="1613"/>
      <c r="M287" s="1613"/>
      <c r="N287" s="1613"/>
      <c r="O287" s="1613"/>
      <c r="P287" s="1613"/>
      <c r="Q287" s="1613"/>
      <c r="R287" s="1613"/>
      <c r="S287" s="1613"/>
      <c r="T287" s="1613"/>
      <c r="U287" s="1613"/>
      <c r="V287" s="1613"/>
      <c r="W287" s="1613"/>
      <c r="X287" s="1613"/>
      <c r="Y287" s="1613"/>
      <c r="Z287" s="1613"/>
      <c r="AA287" s="1613"/>
      <c r="AB287" s="1613"/>
      <c r="AC287" s="1613"/>
      <c r="AD287" s="1613"/>
      <c r="AE287" s="1613"/>
      <c r="AF287" s="1613"/>
      <c r="AG287" s="1613"/>
      <c r="AH287" s="1617"/>
      <c r="AI287" s="1617"/>
    </row>
    <row r="288" spans="1:35" ht="14.25" customHeight="1">
      <c r="A288" s="1613"/>
      <c r="B288" s="1613"/>
      <c r="C288" s="1613"/>
      <c r="D288" s="1613"/>
      <c r="E288" s="1613"/>
      <c r="F288" s="1613"/>
      <c r="G288" s="1613"/>
      <c r="H288" s="1613"/>
      <c r="I288" s="1613"/>
      <c r="J288" s="1613"/>
      <c r="K288" s="1613"/>
      <c r="L288" s="1613"/>
      <c r="M288" s="1613"/>
      <c r="N288" s="1613"/>
      <c r="O288" s="1613"/>
      <c r="P288" s="1613"/>
      <c r="Q288" s="1613"/>
      <c r="R288" s="1613"/>
      <c r="S288" s="1613"/>
      <c r="T288" s="1613"/>
      <c r="U288" s="1613"/>
      <c r="V288" s="1613"/>
      <c r="W288" s="1613"/>
      <c r="X288" s="1613"/>
      <c r="Y288" s="1613"/>
      <c r="Z288" s="1613"/>
      <c r="AA288" s="1613"/>
      <c r="AB288" s="1613"/>
      <c r="AC288" s="1613"/>
      <c r="AD288" s="1613"/>
      <c r="AE288" s="1613"/>
      <c r="AF288" s="1613"/>
      <c r="AG288" s="1613"/>
      <c r="AH288" s="1617"/>
      <c r="AI288" s="1617"/>
    </row>
    <row r="289" spans="1:35" ht="14.25" customHeight="1">
      <c r="A289" s="1613"/>
      <c r="B289" s="1613"/>
      <c r="C289" s="1613"/>
      <c r="D289" s="1613"/>
      <c r="E289" s="1613"/>
      <c r="F289" s="1613"/>
      <c r="G289" s="1613"/>
      <c r="H289" s="1613"/>
      <c r="I289" s="1613"/>
      <c r="J289" s="1613"/>
      <c r="K289" s="1613"/>
      <c r="L289" s="1613"/>
      <c r="M289" s="1613"/>
      <c r="N289" s="1613"/>
      <c r="O289" s="1613"/>
      <c r="P289" s="1613"/>
      <c r="Q289" s="1613"/>
      <c r="R289" s="1613"/>
      <c r="S289" s="1613"/>
      <c r="T289" s="1613"/>
      <c r="U289" s="1613"/>
      <c r="V289" s="1613"/>
      <c r="W289" s="1613"/>
      <c r="X289" s="1613"/>
      <c r="Y289" s="1613"/>
      <c r="Z289" s="1613"/>
      <c r="AA289" s="1613"/>
      <c r="AB289" s="1613"/>
      <c r="AC289" s="1613"/>
      <c r="AD289" s="1613"/>
      <c r="AE289" s="1613"/>
      <c r="AF289" s="1613"/>
      <c r="AG289" s="1613"/>
      <c r="AH289" s="1617"/>
      <c r="AI289" s="1617"/>
    </row>
    <row r="290" spans="1:35" ht="14.25" customHeight="1">
      <c r="A290" s="1613"/>
      <c r="B290" s="1613"/>
      <c r="C290" s="1613"/>
      <c r="D290" s="1613"/>
      <c r="E290" s="1613"/>
      <c r="F290" s="1613"/>
      <c r="G290" s="1613"/>
      <c r="H290" s="1613"/>
      <c r="I290" s="1613"/>
      <c r="J290" s="1613"/>
      <c r="K290" s="1613"/>
      <c r="L290" s="1613"/>
      <c r="M290" s="1613"/>
      <c r="N290" s="1613"/>
      <c r="O290" s="1613"/>
      <c r="P290" s="1613"/>
      <c r="Q290" s="1613"/>
      <c r="R290" s="1613"/>
      <c r="S290" s="1613"/>
      <c r="T290" s="1613"/>
      <c r="U290" s="1613"/>
      <c r="V290" s="1613"/>
      <c r="W290" s="1613"/>
      <c r="X290" s="1613"/>
      <c r="Y290" s="1613"/>
      <c r="Z290" s="1613"/>
      <c r="AA290" s="1613"/>
      <c r="AB290" s="1613"/>
      <c r="AC290" s="1613"/>
      <c r="AD290" s="1613"/>
      <c r="AE290" s="1613"/>
      <c r="AF290" s="1613"/>
      <c r="AG290" s="1613"/>
      <c r="AH290" s="1617"/>
      <c r="AI290" s="1617"/>
    </row>
    <row r="291" spans="1:35" ht="14.25" customHeight="1">
      <c r="A291" s="1613"/>
      <c r="B291" s="1613"/>
      <c r="C291" s="1613"/>
      <c r="D291" s="1613"/>
      <c r="E291" s="1613"/>
      <c r="F291" s="1613"/>
      <c r="G291" s="1613"/>
      <c r="H291" s="1613"/>
      <c r="I291" s="1613"/>
      <c r="J291" s="1613"/>
      <c r="K291" s="1613"/>
      <c r="L291" s="1613"/>
      <c r="M291" s="1613"/>
      <c r="N291" s="1613"/>
      <c r="O291" s="1613"/>
      <c r="P291" s="1613"/>
      <c r="Q291" s="1613"/>
      <c r="R291" s="1613"/>
      <c r="S291" s="1613"/>
      <c r="T291" s="1613"/>
      <c r="U291" s="1613"/>
      <c r="V291" s="1613"/>
      <c r="W291" s="1613"/>
      <c r="X291" s="1613"/>
      <c r="Y291" s="1613"/>
      <c r="Z291" s="1613"/>
      <c r="AA291" s="1613"/>
      <c r="AB291" s="1613"/>
      <c r="AC291" s="1613"/>
      <c r="AD291" s="1613"/>
      <c r="AE291" s="1613"/>
      <c r="AF291" s="1613"/>
      <c r="AG291" s="1613"/>
      <c r="AH291" s="1617"/>
      <c r="AI291" s="1617"/>
    </row>
    <row r="292" spans="1:35" ht="14.25" customHeight="1">
      <c r="A292" s="1613"/>
      <c r="B292" s="1613"/>
      <c r="C292" s="1613"/>
      <c r="D292" s="1613"/>
      <c r="E292" s="1613"/>
      <c r="F292" s="1613"/>
      <c r="G292" s="1613"/>
      <c r="H292" s="1613"/>
      <c r="I292" s="1613"/>
      <c r="J292" s="1613"/>
      <c r="K292" s="1613"/>
      <c r="L292" s="1613"/>
      <c r="M292" s="1613"/>
      <c r="N292" s="1613"/>
      <c r="O292" s="1613"/>
      <c r="P292" s="1613"/>
      <c r="Q292" s="1613"/>
      <c r="R292" s="1613"/>
      <c r="S292" s="1613"/>
      <c r="T292" s="1613"/>
      <c r="U292" s="1613"/>
      <c r="V292" s="1613"/>
      <c r="W292" s="1613"/>
      <c r="X292" s="1613"/>
      <c r="Y292" s="1613"/>
      <c r="Z292" s="1613"/>
      <c r="AA292" s="1613"/>
      <c r="AB292" s="1613"/>
      <c r="AC292" s="1613"/>
      <c r="AD292" s="1613"/>
      <c r="AE292" s="1613"/>
      <c r="AF292" s="1613"/>
      <c r="AG292" s="1613"/>
      <c r="AH292" s="1617"/>
      <c r="AI292" s="1617"/>
    </row>
    <row r="293" spans="1:35" ht="14.25" customHeight="1">
      <c r="A293" s="1613"/>
      <c r="B293" s="1613"/>
      <c r="C293" s="1613"/>
      <c r="D293" s="1613"/>
      <c r="E293" s="1613"/>
      <c r="F293" s="1613"/>
      <c r="G293" s="1613"/>
      <c r="H293" s="1613"/>
      <c r="I293" s="1613"/>
      <c r="J293" s="1613"/>
      <c r="K293" s="1613"/>
      <c r="L293" s="1613"/>
      <c r="M293" s="1613"/>
      <c r="N293" s="1613"/>
      <c r="O293" s="1613"/>
      <c r="P293" s="1613"/>
      <c r="Q293" s="1613"/>
      <c r="R293" s="1613"/>
      <c r="S293" s="1613"/>
      <c r="T293" s="1613"/>
      <c r="U293" s="1613"/>
      <c r="V293" s="1613"/>
      <c r="W293" s="1613"/>
      <c r="X293" s="1613"/>
      <c r="Y293" s="1613"/>
      <c r="Z293" s="1613"/>
      <c r="AA293" s="1613"/>
      <c r="AB293" s="1613"/>
      <c r="AC293" s="1613"/>
      <c r="AD293" s="1613"/>
      <c r="AE293" s="1613"/>
      <c r="AF293" s="1613"/>
      <c r="AG293" s="1613"/>
      <c r="AH293" s="1617"/>
      <c r="AI293" s="1617"/>
    </row>
    <row r="294" spans="1:35" ht="14.25" customHeight="1">
      <c r="A294" s="1613"/>
      <c r="B294" s="1613"/>
      <c r="C294" s="1613"/>
      <c r="D294" s="1613"/>
      <c r="E294" s="1613"/>
      <c r="F294" s="1613"/>
      <c r="G294" s="1613"/>
      <c r="H294" s="1613"/>
      <c r="I294" s="1613"/>
      <c r="J294" s="1613"/>
      <c r="K294" s="1613"/>
      <c r="L294" s="1613"/>
      <c r="M294" s="1613"/>
      <c r="N294" s="1613"/>
      <c r="O294" s="1613"/>
      <c r="P294" s="1613"/>
      <c r="Q294" s="1613"/>
      <c r="R294" s="1613"/>
      <c r="S294" s="1613"/>
      <c r="T294" s="1613"/>
      <c r="U294" s="1613"/>
      <c r="V294" s="1613"/>
      <c r="W294" s="1613"/>
      <c r="X294" s="1613"/>
      <c r="Y294" s="1613"/>
      <c r="Z294" s="1613"/>
      <c r="AA294" s="1613"/>
      <c r="AB294" s="1613"/>
      <c r="AC294" s="1613"/>
      <c r="AD294" s="1613"/>
      <c r="AE294" s="1613"/>
      <c r="AF294" s="1613"/>
      <c r="AG294" s="1613"/>
      <c r="AH294" s="1617"/>
      <c r="AI294" s="1617"/>
    </row>
    <row r="295" spans="1:35" ht="14.25" customHeight="1">
      <c r="A295" s="1613"/>
      <c r="B295" s="1613"/>
      <c r="C295" s="1613"/>
      <c r="D295" s="1613"/>
      <c r="E295" s="1613"/>
      <c r="F295" s="1613"/>
      <c r="G295" s="1613"/>
      <c r="H295" s="1613"/>
      <c r="I295" s="1613"/>
      <c r="J295" s="1613"/>
      <c r="K295" s="1613"/>
      <c r="L295" s="1613"/>
      <c r="M295" s="1613"/>
      <c r="N295" s="1613"/>
      <c r="O295" s="1613"/>
      <c r="P295" s="1613"/>
      <c r="Q295" s="1613"/>
      <c r="R295" s="1613"/>
      <c r="S295" s="1613"/>
      <c r="T295" s="1613"/>
      <c r="U295" s="1613"/>
      <c r="V295" s="1613"/>
      <c r="W295" s="1613"/>
      <c r="X295" s="1613"/>
      <c r="Y295" s="1613"/>
      <c r="Z295" s="1613"/>
      <c r="AA295" s="1613"/>
      <c r="AB295" s="1613"/>
      <c r="AC295" s="1613"/>
      <c r="AD295" s="1613"/>
      <c r="AE295" s="1613"/>
      <c r="AF295" s="1613"/>
      <c r="AG295" s="1613"/>
      <c r="AH295" s="1617"/>
      <c r="AI295" s="1617"/>
    </row>
    <row r="296" spans="1:35" ht="14.25" customHeight="1">
      <c r="A296" s="1613"/>
      <c r="B296" s="1613"/>
      <c r="C296" s="1613"/>
      <c r="D296" s="1613"/>
      <c r="E296" s="1613"/>
      <c r="F296" s="1613"/>
      <c r="G296" s="1613"/>
      <c r="H296" s="1613"/>
      <c r="I296" s="1613"/>
      <c r="J296" s="1613"/>
      <c r="K296" s="1613"/>
      <c r="L296" s="1613"/>
      <c r="M296" s="1613"/>
      <c r="N296" s="1613"/>
      <c r="O296" s="1613"/>
      <c r="P296" s="1613"/>
      <c r="Q296" s="1613"/>
      <c r="R296" s="1613"/>
      <c r="S296" s="1613"/>
      <c r="T296" s="1613"/>
      <c r="U296" s="1613"/>
      <c r="V296" s="1613"/>
      <c r="W296" s="1613"/>
      <c r="X296" s="1613"/>
      <c r="Y296" s="1613"/>
      <c r="Z296" s="1613"/>
      <c r="AA296" s="1613"/>
      <c r="AB296" s="1613"/>
      <c r="AC296" s="1613"/>
      <c r="AD296" s="1613"/>
      <c r="AE296" s="1613"/>
      <c r="AF296" s="1613"/>
      <c r="AG296" s="1613"/>
      <c r="AH296" s="1617"/>
      <c r="AI296" s="1617"/>
    </row>
    <row r="297" spans="1:35" ht="14.25" customHeight="1">
      <c r="A297" s="1613"/>
      <c r="B297" s="1613"/>
      <c r="C297" s="1613"/>
      <c r="D297" s="1613"/>
      <c r="E297" s="1613"/>
      <c r="F297" s="1613"/>
      <c r="G297" s="1613"/>
      <c r="H297" s="1613"/>
      <c r="I297" s="1613"/>
      <c r="J297" s="1613"/>
      <c r="K297" s="1613"/>
      <c r="L297" s="1613"/>
      <c r="M297" s="1613"/>
      <c r="N297" s="1613"/>
      <c r="O297" s="1613"/>
      <c r="P297" s="1613"/>
      <c r="Q297" s="1613"/>
      <c r="R297" s="1613"/>
      <c r="S297" s="1613"/>
      <c r="T297" s="1613"/>
      <c r="U297" s="1613"/>
      <c r="V297" s="1613"/>
      <c r="W297" s="1613"/>
      <c r="X297" s="1613"/>
      <c r="Y297" s="1613"/>
      <c r="Z297" s="1613"/>
      <c r="AA297" s="1613"/>
      <c r="AB297" s="1613"/>
      <c r="AC297" s="1613"/>
      <c r="AD297" s="1613"/>
      <c r="AE297" s="1613"/>
      <c r="AF297" s="1613"/>
      <c r="AG297" s="1613"/>
      <c r="AH297" s="1617"/>
      <c r="AI297" s="1617"/>
    </row>
    <row r="298" spans="1:35" ht="14.25" customHeight="1">
      <c r="A298" s="1613"/>
      <c r="B298" s="1613"/>
      <c r="C298" s="1613"/>
      <c r="D298" s="1613"/>
      <c r="E298" s="1613"/>
      <c r="F298" s="1613"/>
      <c r="G298" s="1613"/>
      <c r="H298" s="1613"/>
      <c r="I298" s="1613"/>
      <c r="J298" s="1613"/>
      <c r="K298" s="1613"/>
      <c r="L298" s="1613"/>
      <c r="M298" s="1613"/>
      <c r="N298" s="1613"/>
      <c r="O298" s="1613"/>
      <c r="P298" s="1613"/>
      <c r="Q298" s="1613"/>
      <c r="R298" s="1613"/>
      <c r="S298" s="1613"/>
      <c r="T298" s="1613"/>
      <c r="U298" s="1613"/>
      <c r="V298" s="1613"/>
      <c r="W298" s="1613"/>
      <c r="X298" s="1613"/>
      <c r="Y298" s="1613"/>
      <c r="Z298" s="1613"/>
      <c r="AA298" s="1613"/>
      <c r="AB298" s="1613"/>
      <c r="AC298" s="1613"/>
      <c r="AD298" s="1613"/>
      <c r="AE298" s="1613"/>
      <c r="AF298" s="1613"/>
      <c r="AG298" s="1613"/>
      <c r="AH298" s="1617"/>
      <c r="AI298" s="1617"/>
    </row>
    <row r="299" spans="1:35" ht="14.25" customHeight="1">
      <c r="A299" s="1613"/>
      <c r="B299" s="1613"/>
      <c r="C299" s="1613"/>
      <c r="D299" s="1613"/>
      <c r="E299" s="1613"/>
      <c r="F299" s="1613"/>
      <c r="G299" s="1613"/>
      <c r="H299" s="1613"/>
      <c r="I299" s="1613"/>
      <c r="J299" s="1613"/>
      <c r="K299" s="1613"/>
      <c r="L299" s="1613"/>
      <c r="M299" s="1613"/>
      <c r="N299" s="1613"/>
      <c r="O299" s="1613"/>
      <c r="P299" s="1613"/>
      <c r="Q299" s="1613"/>
      <c r="R299" s="1613"/>
      <c r="S299" s="1613"/>
      <c r="T299" s="1613"/>
      <c r="U299" s="1613"/>
      <c r="V299" s="1613"/>
      <c r="W299" s="1613"/>
      <c r="X299" s="1613"/>
      <c r="Y299" s="1613"/>
      <c r="Z299" s="1613"/>
      <c r="AA299" s="1613"/>
      <c r="AB299" s="1613"/>
      <c r="AC299" s="1613"/>
      <c r="AD299" s="1613"/>
      <c r="AE299" s="1613"/>
      <c r="AF299" s="1613"/>
      <c r="AG299" s="1613"/>
      <c r="AH299" s="1617"/>
      <c r="AI299" s="1617"/>
    </row>
    <row r="300" spans="1:35" ht="14.25" customHeight="1">
      <c r="A300" s="1613"/>
      <c r="B300" s="1613"/>
      <c r="C300" s="1613"/>
      <c r="D300" s="1613"/>
      <c r="E300" s="1613"/>
      <c r="F300" s="1613"/>
      <c r="G300" s="1613"/>
      <c r="H300" s="1613"/>
      <c r="I300" s="1613"/>
      <c r="J300" s="1613"/>
      <c r="K300" s="1613"/>
      <c r="L300" s="1613"/>
      <c r="M300" s="1613"/>
      <c r="N300" s="1613"/>
      <c r="O300" s="1613"/>
      <c r="P300" s="1613"/>
      <c r="Q300" s="1613"/>
      <c r="R300" s="1613"/>
      <c r="S300" s="1613"/>
      <c r="T300" s="1613"/>
      <c r="U300" s="1613"/>
      <c r="V300" s="1613"/>
      <c r="W300" s="1613"/>
      <c r="X300" s="1613"/>
      <c r="Y300" s="1613"/>
      <c r="Z300" s="1613"/>
      <c r="AA300" s="1613"/>
      <c r="AB300" s="1613"/>
      <c r="AC300" s="1613"/>
      <c r="AD300" s="1613"/>
      <c r="AE300" s="1613"/>
      <c r="AF300" s="1613"/>
      <c r="AG300" s="1613"/>
      <c r="AH300" s="1617"/>
      <c r="AI300" s="1617"/>
    </row>
    <row r="301" spans="1:35" ht="14.25" customHeight="1">
      <c r="A301" s="1613"/>
      <c r="B301" s="1613"/>
      <c r="C301" s="1613"/>
      <c r="D301" s="1613"/>
      <c r="E301" s="1613"/>
      <c r="F301" s="1613"/>
      <c r="G301" s="1613"/>
      <c r="H301" s="1613"/>
      <c r="I301" s="1613"/>
      <c r="J301" s="1613"/>
      <c r="K301" s="1613"/>
      <c r="L301" s="1613"/>
      <c r="M301" s="1613"/>
      <c r="N301" s="1613"/>
      <c r="O301" s="1613"/>
      <c r="P301" s="1613"/>
      <c r="Q301" s="1613"/>
      <c r="R301" s="1613"/>
      <c r="S301" s="1613"/>
      <c r="T301" s="1613"/>
      <c r="U301" s="1613"/>
      <c r="V301" s="1613"/>
      <c r="W301" s="1613"/>
      <c r="X301" s="1613"/>
      <c r="Y301" s="1613"/>
      <c r="Z301" s="1613"/>
      <c r="AA301" s="1613"/>
      <c r="AB301" s="1613"/>
      <c r="AC301" s="1613"/>
      <c r="AD301" s="1613"/>
      <c r="AE301" s="1613"/>
      <c r="AF301" s="1613"/>
      <c r="AG301" s="1613"/>
      <c r="AH301" s="1617"/>
      <c r="AI301" s="1617"/>
    </row>
    <row r="302" spans="1:35" ht="14.25" customHeight="1">
      <c r="A302" s="1613"/>
      <c r="B302" s="1613"/>
      <c r="C302" s="1613"/>
      <c r="D302" s="1613"/>
      <c r="E302" s="1613"/>
      <c r="F302" s="1613"/>
      <c r="G302" s="1613"/>
      <c r="H302" s="1613"/>
      <c r="I302" s="1613"/>
      <c r="J302" s="1613"/>
      <c r="K302" s="1613"/>
      <c r="L302" s="1613"/>
      <c r="M302" s="1613"/>
      <c r="N302" s="1613"/>
      <c r="O302" s="1613"/>
      <c r="P302" s="1613"/>
      <c r="Q302" s="1613"/>
      <c r="R302" s="1613"/>
      <c r="S302" s="1613"/>
      <c r="T302" s="1613"/>
      <c r="U302" s="1613"/>
      <c r="V302" s="1613"/>
      <c r="W302" s="1613"/>
      <c r="X302" s="1613"/>
      <c r="Y302" s="1613"/>
      <c r="Z302" s="1613"/>
      <c r="AA302" s="1613"/>
      <c r="AB302" s="1613"/>
      <c r="AC302" s="1613"/>
      <c r="AD302" s="1613"/>
      <c r="AE302" s="1613"/>
      <c r="AF302" s="1613"/>
      <c r="AG302" s="1613"/>
      <c r="AH302" s="1617"/>
      <c r="AI302" s="1617"/>
    </row>
    <row r="303" spans="1:35" ht="14.25" customHeight="1">
      <c r="A303" s="1613"/>
      <c r="B303" s="1613"/>
      <c r="C303" s="1613"/>
      <c r="D303" s="1613"/>
      <c r="E303" s="1613"/>
      <c r="F303" s="1613"/>
      <c r="G303" s="1613"/>
      <c r="H303" s="1613"/>
      <c r="I303" s="1613"/>
      <c r="J303" s="1613"/>
      <c r="K303" s="1613"/>
      <c r="L303" s="1613"/>
      <c r="M303" s="1613"/>
      <c r="N303" s="1613"/>
      <c r="O303" s="1613"/>
      <c r="P303" s="1613"/>
      <c r="Q303" s="1613"/>
      <c r="R303" s="1613"/>
      <c r="S303" s="1613"/>
      <c r="T303" s="1613"/>
      <c r="U303" s="1613"/>
      <c r="V303" s="1613"/>
      <c r="W303" s="1613"/>
      <c r="X303" s="1613"/>
      <c r="Y303" s="1613"/>
      <c r="Z303" s="1613"/>
      <c r="AA303" s="1613"/>
      <c r="AB303" s="1613"/>
      <c r="AC303" s="1613"/>
      <c r="AD303" s="1613"/>
      <c r="AE303" s="1613"/>
      <c r="AF303" s="1613"/>
      <c r="AG303" s="1613"/>
      <c r="AH303" s="1617"/>
      <c r="AI303" s="1617"/>
    </row>
    <row r="304" spans="1:35" ht="14.25" customHeight="1">
      <c r="A304" s="1613"/>
      <c r="B304" s="1613"/>
      <c r="C304" s="1613"/>
      <c r="D304" s="1613"/>
      <c r="E304" s="1613"/>
      <c r="F304" s="1613"/>
      <c r="G304" s="1613"/>
      <c r="H304" s="1613"/>
      <c r="I304" s="1613"/>
      <c r="J304" s="1613"/>
      <c r="K304" s="1613"/>
      <c r="L304" s="1613"/>
      <c r="M304" s="1613"/>
      <c r="N304" s="1613"/>
      <c r="O304" s="1613"/>
      <c r="P304" s="1613"/>
      <c r="Q304" s="1613"/>
      <c r="R304" s="1613"/>
      <c r="S304" s="1613"/>
      <c r="T304" s="1613"/>
      <c r="U304" s="1613"/>
      <c r="V304" s="1613"/>
      <c r="W304" s="1613"/>
      <c r="X304" s="1613"/>
      <c r="Y304" s="1613"/>
      <c r="Z304" s="1613"/>
      <c r="AA304" s="1613"/>
      <c r="AB304" s="1613"/>
      <c r="AC304" s="1613"/>
      <c r="AD304" s="1613"/>
      <c r="AE304" s="1613"/>
      <c r="AF304" s="1613"/>
      <c r="AG304" s="1613"/>
      <c r="AH304" s="1617"/>
      <c r="AI304" s="1617"/>
    </row>
    <row r="305" spans="1:35" ht="14.25" customHeight="1">
      <c r="A305" s="1613"/>
      <c r="B305" s="1613"/>
      <c r="C305" s="1613"/>
      <c r="D305" s="1613"/>
      <c r="E305" s="1613"/>
      <c r="F305" s="1613"/>
      <c r="G305" s="1613"/>
      <c r="H305" s="1613"/>
      <c r="I305" s="1613"/>
      <c r="J305" s="1613"/>
      <c r="K305" s="1613"/>
      <c r="L305" s="1613"/>
      <c r="M305" s="1613"/>
      <c r="N305" s="1613"/>
      <c r="O305" s="1613"/>
      <c r="P305" s="1613"/>
      <c r="Q305" s="1613"/>
      <c r="R305" s="1613"/>
      <c r="S305" s="1613"/>
      <c r="T305" s="1613"/>
      <c r="U305" s="1613"/>
      <c r="V305" s="1613"/>
      <c r="W305" s="1613"/>
      <c r="X305" s="1613"/>
      <c r="Y305" s="1613"/>
      <c r="Z305" s="1613"/>
      <c r="AA305" s="1613"/>
      <c r="AB305" s="1613"/>
      <c r="AC305" s="1613"/>
      <c r="AD305" s="1613"/>
      <c r="AE305" s="1613"/>
      <c r="AF305" s="1613"/>
      <c r="AG305" s="1613"/>
      <c r="AH305" s="1617"/>
      <c r="AI305" s="1617"/>
    </row>
    <row r="306" spans="1:35" ht="14.25" customHeight="1">
      <c r="A306" s="1613"/>
      <c r="B306" s="1613"/>
      <c r="C306" s="1613"/>
      <c r="D306" s="1613"/>
      <c r="E306" s="1613"/>
      <c r="F306" s="1613"/>
      <c r="G306" s="1613"/>
      <c r="H306" s="1613"/>
      <c r="I306" s="1613"/>
      <c r="J306" s="1613"/>
      <c r="K306" s="1613"/>
      <c r="L306" s="1613"/>
      <c r="M306" s="1613"/>
      <c r="N306" s="1613"/>
      <c r="O306" s="1613"/>
      <c r="P306" s="1613"/>
      <c r="Q306" s="1613"/>
      <c r="R306" s="1613"/>
      <c r="S306" s="1613"/>
      <c r="T306" s="1613"/>
      <c r="U306" s="1613"/>
      <c r="V306" s="1613"/>
      <c r="W306" s="1613"/>
      <c r="X306" s="1613"/>
      <c r="Y306" s="1613"/>
      <c r="Z306" s="1613"/>
      <c r="AA306" s="1613"/>
      <c r="AB306" s="1613"/>
      <c r="AC306" s="1613"/>
      <c r="AD306" s="1613"/>
      <c r="AE306" s="1613"/>
      <c r="AF306" s="1613"/>
      <c r="AG306" s="1613"/>
      <c r="AH306" s="1617"/>
      <c r="AI306" s="1617"/>
    </row>
    <row r="307" spans="1:35" ht="14.25" customHeight="1">
      <c r="A307" s="1613"/>
      <c r="B307" s="1613"/>
      <c r="C307" s="1613"/>
      <c r="D307" s="1613"/>
      <c r="E307" s="1613"/>
      <c r="F307" s="1613"/>
      <c r="G307" s="1613"/>
      <c r="H307" s="1613"/>
      <c r="I307" s="1613"/>
      <c r="J307" s="1613"/>
      <c r="K307" s="1613"/>
      <c r="L307" s="1613"/>
      <c r="M307" s="1613"/>
      <c r="N307" s="1613"/>
      <c r="O307" s="1613"/>
      <c r="P307" s="1613"/>
      <c r="Q307" s="1613"/>
      <c r="R307" s="1613"/>
      <c r="S307" s="1613"/>
      <c r="T307" s="1613"/>
      <c r="U307" s="1613"/>
      <c r="V307" s="1613"/>
      <c r="W307" s="1613"/>
      <c r="X307" s="1613"/>
      <c r="Y307" s="1613"/>
      <c r="Z307" s="1613"/>
      <c r="AA307" s="1613"/>
      <c r="AB307" s="1613"/>
      <c r="AC307" s="1613"/>
      <c r="AD307" s="1613"/>
      <c r="AE307" s="1613"/>
      <c r="AF307" s="1613"/>
      <c r="AG307" s="1613"/>
      <c r="AH307" s="1617"/>
      <c r="AI307" s="1617"/>
    </row>
    <row r="308" spans="1:35" ht="14.25" customHeight="1">
      <c r="A308" s="1613"/>
      <c r="B308" s="1613"/>
      <c r="C308" s="1613"/>
      <c r="D308" s="1613"/>
      <c r="E308" s="1613"/>
      <c r="F308" s="1613"/>
      <c r="G308" s="1613"/>
      <c r="H308" s="1613"/>
      <c r="I308" s="1613"/>
      <c r="J308" s="1613"/>
      <c r="K308" s="1613"/>
      <c r="L308" s="1613"/>
      <c r="M308" s="1613"/>
      <c r="N308" s="1613"/>
      <c r="O308" s="1613"/>
      <c r="P308" s="1613"/>
      <c r="Q308" s="1613"/>
      <c r="R308" s="1613"/>
      <c r="S308" s="1613"/>
      <c r="T308" s="1613"/>
      <c r="U308" s="1613"/>
      <c r="V308" s="1613"/>
      <c r="W308" s="1613"/>
      <c r="X308" s="1613"/>
      <c r="Y308" s="1613"/>
      <c r="Z308" s="1613"/>
      <c r="AA308" s="1613"/>
      <c r="AB308" s="1613"/>
      <c r="AC308" s="1613"/>
      <c r="AD308" s="1613"/>
      <c r="AE308" s="1613"/>
      <c r="AF308" s="1613"/>
      <c r="AG308" s="1613"/>
      <c r="AH308" s="1617"/>
      <c r="AI308" s="1617"/>
    </row>
    <row r="309" spans="1:35" ht="14.25" customHeight="1">
      <c r="A309" s="1613"/>
      <c r="B309" s="1613"/>
      <c r="C309" s="1613"/>
      <c r="D309" s="1613"/>
      <c r="E309" s="1613"/>
      <c r="F309" s="1613"/>
      <c r="G309" s="1613"/>
      <c r="H309" s="1613"/>
      <c r="I309" s="1613"/>
      <c r="J309" s="1613"/>
      <c r="K309" s="1613"/>
      <c r="L309" s="1613"/>
      <c r="M309" s="1613"/>
      <c r="N309" s="1613"/>
      <c r="O309" s="1613"/>
      <c r="P309" s="1613"/>
      <c r="Q309" s="1613"/>
      <c r="R309" s="1613"/>
      <c r="S309" s="1613"/>
      <c r="T309" s="1613"/>
      <c r="U309" s="1613"/>
      <c r="V309" s="1613"/>
      <c r="W309" s="1613"/>
      <c r="X309" s="1613"/>
      <c r="Y309" s="1613"/>
      <c r="Z309" s="1613"/>
      <c r="AA309" s="1613"/>
      <c r="AB309" s="1613"/>
      <c r="AC309" s="1613"/>
      <c r="AD309" s="1613"/>
      <c r="AE309" s="1613"/>
      <c r="AF309" s="1613"/>
      <c r="AG309" s="1613"/>
      <c r="AH309" s="1617"/>
      <c r="AI309" s="1617"/>
    </row>
    <row r="310" spans="1:35" ht="14.25" customHeight="1">
      <c r="A310" s="1613"/>
      <c r="B310" s="1613"/>
      <c r="C310" s="1613"/>
      <c r="D310" s="1613"/>
      <c r="E310" s="1613"/>
      <c r="F310" s="1613"/>
      <c r="G310" s="1613"/>
      <c r="H310" s="1613"/>
      <c r="I310" s="1613"/>
      <c r="J310" s="1613"/>
      <c r="K310" s="1613"/>
      <c r="L310" s="1613"/>
      <c r="M310" s="1613"/>
      <c r="N310" s="1613"/>
      <c r="O310" s="1613"/>
      <c r="P310" s="1613"/>
      <c r="Q310" s="1613"/>
      <c r="R310" s="1613"/>
      <c r="S310" s="1613"/>
      <c r="T310" s="1613"/>
      <c r="U310" s="1613"/>
      <c r="V310" s="1613"/>
      <c r="W310" s="1613"/>
      <c r="X310" s="1613"/>
      <c r="Y310" s="1613"/>
      <c r="Z310" s="1613"/>
      <c r="AA310" s="1613"/>
      <c r="AB310" s="1613"/>
      <c r="AC310" s="1613"/>
      <c r="AD310" s="1613"/>
      <c r="AE310" s="1613"/>
      <c r="AF310" s="1613"/>
      <c r="AG310" s="1613"/>
      <c r="AH310" s="1617"/>
      <c r="AI310" s="1617"/>
    </row>
    <row r="311" spans="1:35" ht="14.25" customHeight="1">
      <c r="A311" s="1613"/>
      <c r="B311" s="1613"/>
      <c r="C311" s="1613"/>
      <c r="D311" s="1613"/>
      <c r="E311" s="1613"/>
      <c r="F311" s="1613"/>
      <c r="G311" s="1613"/>
      <c r="H311" s="1613"/>
      <c r="I311" s="1613"/>
      <c r="J311" s="1613"/>
      <c r="K311" s="1613"/>
      <c r="L311" s="1613"/>
      <c r="M311" s="1613"/>
      <c r="N311" s="1613"/>
      <c r="O311" s="1613"/>
      <c r="P311" s="1613"/>
      <c r="Q311" s="1613"/>
      <c r="R311" s="1613"/>
      <c r="S311" s="1613"/>
      <c r="T311" s="1613"/>
      <c r="U311" s="1613"/>
      <c r="V311" s="1613"/>
      <c r="W311" s="1613"/>
      <c r="X311" s="1613"/>
      <c r="Y311" s="1613"/>
      <c r="Z311" s="1613"/>
      <c r="AA311" s="1613"/>
      <c r="AB311" s="1613"/>
      <c r="AC311" s="1613"/>
      <c r="AD311" s="1613"/>
      <c r="AE311" s="1613"/>
      <c r="AF311" s="1613"/>
      <c r="AG311" s="1613"/>
      <c r="AH311" s="1617"/>
      <c r="AI311" s="1617"/>
    </row>
    <row r="312" spans="1:35" ht="14.25" customHeight="1">
      <c r="A312" s="1613"/>
      <c r="B312" s="1613"/>
      <c r="C312" s="1613"/>
      <c r="D312" s="1613"/>
      <c r="E312" s="1613"/>
      <c r="F312" s="1613"/>
      <c r="G312" s="1613"/>
      <c r="H312" s="1613"/>
      <c r="I312" s="1613"/>
      <c r="J312" s="1613"/>
      <c r="K312" s="1613"/>
      <c r="L312" s="1613"/>
      <c r="M312" s="1613"/>
      <c r="N312" s="1613"/>
      <c r="O312" s="1613"/>
      <c r="P312" s="1613"/>
      <c r="Q312" s="1613"/>
      <c r="R312" s="1613"/>
      <c r="S312" s="1613"/>
      <c r="T312" s="1613"/>
      <c r="U312" s="1613"/>
      <c r="V312" s="1613"/>
      <c r="W312" s="1613"/>
      <c r="X312" s="1613"/>
      <c r="Y312" s="1613"/>
      <c r="Z312" s="1613"/>
      <c r="AA312" s="1613"/>
      <c r="AB312" s="1613"/>
      <c r="AC312" s="1613"/>
      <c r="AD312" s="1613"/>
      <c r="AE312" s="1613"/>
      <c r="AF312" s="1613"/>
      <c r="AG312" s="1613"/>
      <c r="AH312" s="1617"/>
      <c r="AI312" s="1617"/>
    </row>
    <row r="313" spans="1:35" ht="14.25" customHeight="1">
      <c r="A313" s="1613"/>
      <c r="B313" s="1613"/>
      <c r="C313" s="1613"/>
      <c r="D313" s="1613"/>
      <c r="E313" s="1613"/>
      <c r="F313" s="1613"/>
      <c r="G313" s="1613"/>
      <c r="H313" s="1613"/>
      <c r="I313" s="1613"/>
      <c r="J313" s="1613"/>
      <c r="K313" s="1613"/>
      <c r="L313" s="1613"/>
      <c r="M313" s="1613"/>
      <c r="N313" s="1613"/>
      <c r="O313" s="1613"/>
      <c r="P313" s="1613"/>
      <c r="Q313" s="1613"/>
      <c r="R313" s="1613"/>
      <c r="S313" s="1613"/>
      <c r="T313" s="1613"/>
      <c r="U313" s="1613"/>
      <c r="V313" s="1613"/>
      <c r="W313" s="1613"/>
      <c r="X313" s="1613"/>
      <c r="Y313" s="1613"/>
      <c r="Z313" s="1613"/>
      <c r="AA313" s="1613"/>
      <c r="AB313" s="1613"/>
      <c r="AC313" s="1613"/>
      <c r="AD313" s="1613"/>
      <c r="AE313" s="1613"/>
      <c r="AF313" s="1613"/>
      <c r="AG313" s="1613"/>
      <c r="AH313" s="1617"/>
      <c r="AI313" s="1617"/>
    </row>
    <row r="314" spans="1:35" ht="14.25" customHeight="1">
      <c r="A314" s="1613"/>
      <c r="B314" s="1613"/>
      <c r="C314" s="1613"/>
      <c r="D314" s="1613"/>
      <c r="E314" s="1613"/>
      <c r="F314" s="1613"/>
      <c r="G314" s="1613"/>
      <c r="H314" s="1613"/>
      <c r="I314" s="1613"/>
      <c r="J314" s="1613"/>
      <c r="K314" s="1613"/>
      <c r="L314" s="1613"/>
      <c r="M314" s="1613"/>
      <c r="N314" s="1613"/>
      <c r="O314" s="1613"/>
      <c r="P314" s="1613"/>
      <c r="Q314" s="1613"/>
      <c r="R314" s="1613"/>
      <c r="S314" s="1613"/>
      <c r="T314" s="1613"/>
      <c r="U314" s="1613"/>
      <c r="V314" s="1613"/>
      <c r="W314" s="1613"/>
      <c r="X314" s="1613"/>
      <c r="Y314" s="1613"/>
      <c r="Z314" s="1613"/>
      <c r="AA314" s="1613"/>
      <c r="AB314" s="1613"/>
      <c r="AC314" s="1613"/>
      <c r="AD314" s="1613"/>
      <c r="AE314" s="1613"/>
      <c r="AF314" s="1613"/>
      <c r="AG314" s="1613"/>
      <c r="AH314" s="1617"/>
      <c r="AI314" s="1617"/>
    </row>
    <row r="315" spans="1:35" ht="14.25" customHeight="1">
      <c r="A315" s="1613"/>
      <c r="B315" s="1613"/>
      <c r="C315" s="1613"/>
      <c r="D315" s="1613"/>
      <c r="E315" s="1613"/>
      <c r="F315" s="1613"/>
      <c r="G315" s="1613"/>
      <c r="H315" s="1613"/>
      <c r="I315" s="1613"/>
      <c r="J315" s="1613"/>
      <c r="K315" s="1613"/>
      <c r="L315" s="1613"/>
      <c r="M315" s="1613"/>
      <c r="N315" s="1613"/>
      <c r="O315" s="1613"/>
      <c r="P315" s="1613"/>
      <c r="Q315" s="1613"/>
      <c r="R315" s="1613"/>
      <c r="S315" s="1613"/>
      <c r="T315" s="1613"/>
      <c r="U315" s="1613"/>
      <c r="V315" s="1613"/>
      <c r="W315" s="1613"/>
      <c r="X315" s="1613"/>
      <c r="Y315" s="1613"/>
      <c r="Z315" s="1613"/>
      <c r="AA315" s="1613"/>
      <c r="AB315" s="1613"/>
      <c r="AC315" s="1613"/>
      <c r="AD315" s="1613"/>
      <c r="AE315" s="1613"/>
      <c r="AF315" s="1613"/>
      <c r="AG315" s="1613"/>
      <c r="AH315" s="1617"/>
      <c r="AI315" s="1617"/>
    </row>
    <row r="316" spans="1:35" ht="14.25" customHeight="1">
      <c r="A316" s="1613"/>
      <c r="B316" s="1613"/>
      <c r="C316" s="1613"/>
      <c r="D316" s="1613"/>
      <c r="E316" s="1613"/>
      <c r="F316" s="1613"/>
      <c r="G316" s="1613"/>
      <c r="H316" s="1613"/>
      <c r="I316" s="1613"/>
      <c r="J316" s="1613"/>
      <c r="K316" s="1613"/>
      <c r="L316" s="1613"/>
      <c r="M316" s="1613"/>
      <c r="N316" s="1613"/>
      <c r="O316" s="1613"/>
      <c r="P316" s="1613"/>
      <c r="Q316" s="1613"/>
      <c r="R316" s="1613"/>
      <c r="S316" s="1613"/>
      <c r="T316" s="1613"/>
      <c r="U316" s="1613"/>
      <c r="V316" s="1613"/>
      <c r="W316" s="1613"/>
      <c r="X316" s="1613"/>
      <c r="Y316" s="1613"/>
      <c r="Z316" s="1613"/>
      <c r="AA316" s="1613"/>
      <c r="AB316" s="1613"/>
      <c r="AC316" s="1613"/>
      <c r="AD316" s="1613"/>
      <c r="AE316" s="1613"/>
      <c r="AF316" s="1613"/>
      <c r="AG316" s="1613"/>
      <c r="AH316" s="1617"/>
      <c r="AI316" s="1617"/>
    </row>
    <row r="317" spans="1:35" ht="14.25" customHeight="1">
      <c r="A317" s="1613"/>
      <c r="B317" s="1613"/>
      <c r="C317" s="1613"/>
      <c r="D317" s="1613"/>
      <c r="E317" s="1613"/>
      <c r="F317" s="1613"/>
      <c r="G317" s="1613"/>
      <c r="H317" s="1613"/>
      <c r="I317" s="1613"/>
      <c r="J317" s="1613"/>
      <c r="K317" s="1613"/>
      <c r="L317" s="1613"/>
      <c r="M317" s="1613"/>
      <c r="N317" s="1613"/>
      <c r="O317" s="1613"/>
      <c r="P317" s="1613"/>
      <c r="Q317" s="1613"/>
      <c r="R317" s="1613"/>
      <c r="S317" s="1613"/>
      <c r="T317" s="1613"/>
      <c r="U317" s="1613"/>
      <c r="V317" s="1613"/>
      <c r="W317" s="1613"/>
      <c r="X317" s="1613"/>
      <c r="Y317" s="1613"/>
      <c r="Z317" s="1613"/>
      <c r="AA317" s="1613"/>
      <c r="AB317" s="1613"/>
      <c r="AC317" s="1613"/>
      <c r="AD317" s="1613"/>
      <c r="AE317" s="1613"/>
      <c r="AF317" s="1613"/>
      <c r="AG317" s="1613"/>
      <c r="AH317" s="1617"/>
      <c r="AI317" s="1617"/>
    </row>
    <row r="318" spans="1:35" ht="14.25" customHeight="1">
      <c r="A318" s="1613"/>
      <c r="B318" s="1613"/>
      <c r="C318" s="1613"/>
      <c r="D318" s="1613"/>
      <c r="E318" s="1613"/>
      <c r="F318" s="1613"/>
      <c r="G318" s="1613"/>
      <c r="H318" s="1613"/>
      <c r="I318" s="1613"/>
      <c r="J318" s="1613"/>
      <c r="K318" s="1613"/>
      <c r="L318" s="1613"/>
      <c r="M318" s="1613"/>
      <c r="N318" s="1613"/>
      <c r="O318" s="1613"/>
      <c r="P318" s="1613"/>
      <c r="Q318" s="1613"/>
      <c r="R318" s="1613"/>
      <c r="S318" s="1613"/>
      <c r="T318" s="1613"/>
      <c r="U318" s="1613"/>
      <c r="V318" s="1613"/>
      <c r="W318" s="1613"/>
      <c r="X318" s="1613"/>
      <c r="Y318" s="1613"/>
      <c r="Z318" s="1613"/>
      <c r="AA318" s="1613"/>
      <c r="AB318" s="1613"/>
      <c r="AC318" s="1613"/>
      <c r="AD318" s="1613"/>
      <c r="AE318" s="1613"/>
      <c r="AF318" s="1613"/>
      <c r="AG318" s="1613"/>
      <c r="AH318" s="1617"/>
      <c r="AI318" s="1617"/>
    </row>
    <row r="319" spans="1:35" ht="14.25" customHeight="1">
      <c r="A319" s="1613"/>
      <c r="B319" s="1613"/>
      <c r="C319" s="1613"/>
      <c r="D319" s="1613"/>
      <c r="E319" s="1613"/>
      <c r="F319" s="1613"/>
      <c r="G319" s="1613"/>
      <c r="H319" s="1613"/>
      <c r="I319" s="1613"/>
      <c r="J319" s="1613"/>
      <c r="K319" s="1613"/>
      <c r="L319" s="1613"/>
      <c r="M319" s="1613"/>
      <c r="N319" s="1613"/>
      <c r="O319" s="1613"/>
      <c r="P319" s="1613"/>
      <c r="Q319" s="1613"/>
      <c r="R319" s="1613"/>
      <c r="S319" s="1613"/>
      <c r="T319" s="1613"/>
      <c r="U319" s="1613"/>
      <c r="V319" s="1613"/>
      <c r="W319" s="1613"/>
      <c r="X319" s="1613"/>
      <c r="Y319" s="1613"/>
      <c r="Z319" s="1613"/>
      <c r="AA319" s="1613"/>
      <c r="AB319" s="1613"/>
      <c r="AC319" s="1613"/>
      <c r="AD319" s="1613"/>
      <c r="AE319" s="1613"/>
      <c r="AF319" s="1613"/>
      <c r="AG319" s="1613"/>
      <c r="AH319" s="1617"/>
      <c r="AI319" s="1617"/>
    </row>
    <row r="320" spans="1:35" ht="14.25" customHeight="1">
      <c r="A320" s="1613"/>
      <c r="B320" s="1613"/>
      <c r="C320" s="1613"/>
      <c r="D320" s="1613"/>
      <c r="E320" s="1613"/>
      <c r="F320" s="1613"/>
      <c r="G320" s="1613"/>
      <c r="H320" s="1613"/>
      <c r="I320" s="1613"/>
      <c r="J320" s="1613"/>
      <c r="K320" s="1613"/>
      <c r="L320" s="1613"/>
      <c r="M320" s="1613"/>
      <c r="N320" s="1613"/>
      <c r="O320" s="1613"/>
      <c r="P320" s="1613"/>
      <c r="Q320" s="1613"/>
      <c r="R320" s="1613"/>
      <c r="S320" s="1613"/>
      <c r="T320" s="1613"/>
      <c r="U320" s="1613"/>
      <c r="V320" s="1613"/>
      <c r="W320" s="1613"/>
      <c r="X320" s="1613"/>
      <c r="Y320" s="1613"/>
      <c r="Z320" s="1613"/>
      <c r="AA320" s="1613"/>
      <c r="AB320" s="1613"/>
      <c r="AC320" s="1613"/>
      <c r="AD320" s="1613"/>
      <c r="AE320" s="1613"/>
      <c r="AF320" s="1613"/>
      <c r="AG320" s="1613"/>
      <c r="AH320" s="1617"/>
      <c r="AI320" s="1617"/>
    </row>
    <row r="321" spans="1:35" ht="14.25" customHeight="1">
      <c r="A321" s="1613"/>
      <c r="B321" s="1613"/>
      <c r="C321" s="1613"/>
      <c r="D321" s="1613"/>
      <c r="E321" s="1613"/>
      <c r="F321" s="1613"/>
      <c r="G321" s="1613"/>
      <c r="H321" s="1613"/>
      <c r="I321" s="1613"/>
      <c r="J321" s="1613"/>
      <c r="K321" s="1613"/>
      <c r="L321" s="1613"/>
      <c r="M321" s="1613"/>
      <c r="N321" s="1613"/>
      <c r="O321" s="1613"/>
      <c r="P321" s="1613"/>
      <c r="Q321" s="1613"/>
      <c r="R321" s="1613"/>
      <c r="S321" s="1613"/>
      <c r="T321" s="1613"/>
      <c r="U321" s="1613"/>
      <c r="V321" s="1613"/>
      <c r="W321" s="1613"/>
      <c r="X321" s="1613"/>
      <c r="Y321" s="1613"/>
      <c r="Z321" s="1613"/>
      <c r="AA321" s="1613"/>
      <c r="AB321" s="1613"/>
      <c r="AC321" s="1613"/>
      <c r="AD321" s="1613"/>
      <c r="AE321" s="1613"/>
      <c r="AF321" s="1613"/>
      <c r="AG321" s="1613"/>
      <c r="AH321" s="1617"/>
      <c r="AI321" s="1617"/>
    </row>
    <row r="322" spans="1:35" ht="14.25" customHeight="1">
      <c r="A322" s="1613"/>
      <c r="B322" s="1613"/>
      <c r="C322" s="1613"/>
      <c r="D322" s="1613"/>
      <c r="E322" s="1613"/>
      <c r="F322" s="1613"/>
      <c r="G322" s="1613"/>
      <c r="H322" s="1613"/>
      <c r="I322" s="1613"/>
      <c r="J322" s="1613"/>
      <c r="K322" s="1613"/>
      <c r="L322" s="1613"/>
      <c r="M322" s="1613"/>
      <c r="N322" s="1613"/>
      <c r="O322" s="1613"/>
      <c r="P322" s="1613"/>
      <c r="Q322" s="1613"/>
      <c r="R322" s="1613"/>
      <c r="S322" s="1613"/>
      <c r="T322" s="1613"/>
      <c r="U322" s="1613"/>
      <c r="V322" s="1613"/>
      <c r="W322" s="1613"/>
      <c r="X322" s="1613"/>
      <c r="Y322" s="1613"/>
      <c r="Z322" s="1613"/>
      <c r="AA322" s="1613"/>
      <c r="AB322" s="1613"/>
      <c r="AC322" s="1613"/>
      <c r="AD322" s="1613"/>
      <c r="AE322" s="1613"/>
      <c r="AF322" s="1613"/>
      <c r="AG322" s="1613"/>
      <c r="AH322" s="1617"/>
      <c r="AI322" s="1617"/>
    </row>
    <row r="323" spans="1:35" ht="14.25" customHeight="1">
      <c r="A323" s="1613"/>
      <c r="B323" s="1613"/>
      <c r="C323" s="1613"/>
      <c r="D323" s="1613"/>
      <c r="E323" s="1613"/>
      <c r="F323" s="1613"/>
      <c r="G323" s="1613"/>
      <c r="H323" s="1613"/>
      <c r="I323" s="1613"/>
      <c r="J323" s="1613"/>
      <c r="K323" s="1613"/>
      <c r="L323" s="1613"/>
      <c r="M323" s="1613"/>
      <c r="N323" s="1613"/>
      <c r="O323" s="1613"/>
      <c r="P323" s="1613"/>
      <c r="Q323" s="1613"/>
      <c r="R323" s="1613"/>
      <c r="S323" s="1613"/>
      <c r="T323" s="1613"/>
      <c r="U323" s="1613"/>
      <c r="V323" s="1613"/>
      <c r="W323" s="1613"/>
      <c r="X323" s="1613"/>
      <c r="Y323" s="1613"/>
      <c r="Z323" s="1613"/>
      <c r="AA323" s="1613"/>
      <c r="AB323" s="1613"/>
      <c r="AC323" s="1613"/>
      <c r="AD323" s="1613"/>
      <c r="AE323" s="1613"/>
      <c r="AF323" s="1613"/>
      <c r="AG323" s="1613"/>
      <c r="AH323" s="1617"/>
      <c r="AI323" s="1617"/>
    </row>
    <row r="324" spans="1:35" ht="14.25" customHeight="1">
      <c r="A324" s="1613"/>
      <c r="B324" s="1613"/>
      <c r="C324" s="1613"/>
      <c r="D324" s="1613"/>
      <c r="E324" s="1613"/>
      <c r="F324" s="1613"/>
      <c r="G324" s="1613"/>
      <c r="H324" s="1613"/>
      <c r="I324" s="1613"/>
      <c r="J324" s="1613"/>
      <c r="K324" s="1613"/>
      <c r="L324" s="1613"/>
      <c r="M324" s="1613"/>
      <c r="N324" s="1613"/>
      <c r="O324" s="1613"/>
      <c r="P324" s="1613"/>
      <c r="Q324" s="1613"/>
      <c r="R324" s="1613"/>
      <c r="S324" s="1613"/>
      <c r="T324" s="1613"/>
      <c r="U324" s="1613"/>
      <c r="V324" s="1613"/>
      <c r="W324" s="1613"/>
      <c r="X324" s="1613"/>
      <c r="Y324" s="1613"/>
      <c r="Z324" s="1613"/>
      <c r="AA324" s="1613"/>
      <c r="AB324" s="1613"/>
      <c r="AC324" s="1613"/>
      <c r="AD324" s="1613"/>
      <c r="AE324" s="1613"/>
      <c r="AF324" s="1613"/>
      <c r="AG324" s="1613"/>
      <c r="AH324" s="1617"/>
      <c r="AI324" s="1617"/>
    </row>
    <row r="325" spans="1:35" ht="14.25" customHeight="1">
      <c r="A325" s="1613"/>
      <c r="B325" s="1613"/>
      <c r="C325" s="1613"/>
      <c r="D325" s="1613"/>
      <c r="E325" s="1613"/>
      <c r="F325" s="1613"/>
      <c r="G325" s="1613"/>
      <c r="H325" s="1613"/>
      <c r="I325" s="1613"/>
      <c r="J325" s="1613"/>
      <c r="K325" s="1613"/>
      <c r="L325" s="1613"/>
      <c r="M325" s="1613"/>
      <c r="N325" s="1613"/>
      <c r="O325" s="1613"/>
      <c r="P325" s="1613"/>
      <c r="Q325" s="1613"/>
      <c r="R325" s="1613"/>
      <c r="S325" s="1613"/>
      <c r="T325" s="1613"/>
      <c r="U325" s="1613"/>
      <c r="V325" s="1613"/>
      <c r="W325" s="1613"/>
      <c r="X325" s="1613"/>
      <c r="Y325" s="1613"/>
      <c r="Z325" s="1613"/>
      <c r="AA325" s="1613"/>
      <c r="AB325" s="1613"/>
      <c r="AC325" s="1613"/>
      <c r="AD325" s="1613"/>
      <c r="AE325" s="1613"/>
      <c r="AF325" s="1613"/>
      <c r="AG325" s="1613"/>
      <c r="AH325" s="1617"/>
      <c r="AI325" s="1617"/>
    </row>
    <row r="326" spans="1:35" ht="14.25" customHeight="1">
      <c r="A326" s="1613"/>
      <c r="B326" s="1613"/>
      <c r="C326" s="1613"/>
      <c r="D326" s="1613"/>
      <c r="E326" s="1613"/>
      <c r="F326" s="1613"/>
      <c r="G326" s="1613"/>
      <c r="H326" s="1613"/>
      <c r="I326" s="1613"/>
      <c r="J326" s="1613"/>
      <c r="K326" s="1613"/>
      <c r="L326" s="1613"/>
      <c r="M326" s="1613"/>
      <c r="N326" s="1613"/>
      <c r="O326" s="1613"/>
      <c r="P326" s="1613"/>
      <c r="Q326" s="1613"/>
      <c r="R326" s="1613"/>
      <c r="S326" s="1613"/>
      <c r="T326" s="1613"/>
      <c r="U326" s="1613"/>
      <c r="V326" s="1613"/>
      <c r="W326" s="1613"/>
      <c r="X326" s="1613"/>
      <c r="Y326" s="1613"/>
      <c r="Z326" s="1613"/>
      <c r="AA326" s="1613"/>
      <c r="AB326" s="1613"/>
      <c r="AC326" s="1613"/>
      <c r="AD326" s="1613"/>
      <c r="AE326" s="1613"/>
      <c r="AF326" s="1613"/>
      <c r="AG326" s="1613"/>
      <c r="AH326" s="1617"/>
      <c r="AI326" s="1617"/>
    </row>
    <row r="327" spans="1:35" ht="14.25" customHeight="1">
      <c r="A327" s="1613"/>
      <c r="B327" s="1613"/>
      <c r="C327" s="1613"/>
      <c r="D327" s="1613"/>
      <c r="E327" s="1613"/>
      <c r="F327" s="1613"/>
      <c r="G327" s="1613"/>
      <c r="H327" s="1613"/>
      <c r="I327" s="1613"/>
      <c r="J327" s="1613"/>
      <c r="K327" s="1613"/>
      <c r="L327" s="1613"/>
      <c r="M327" s="1613"/>
      <c r="N327" s="1613"/>
      <c r="O327" s="1613"/>
      <c r="P327" s="1613"/>
      <c r="Q327" s="1613"/>
      <c r="R327" s="1613"/>
      <c r="S327" s="1613"/>
      <c r="T327" s="1613"/>
      <c r="U327" s="1613"/>
      <c r="V327" s="1613"/>
      <c r="W327" s="1613"/>
      <c r="X327" s="1613"/>
      <c r="Y327" s="1613"/>
      <c r="Z327" s="1613"/>
      <c r="AA327" s="1613"/>
      <c r="AB327" s="1613"/>
      <c r="AC327" s="1613"/>
      <c r="AD327" s="1613"/>
      <c r="AE327" s="1613"/>
      <c r="AF327" s="1613"/>
      <c r="AG327" s="1613"/>
      <c r="AH327" s="1617"/>
      <c r="AI327" s="1617"/>
    </row>
    <row r="328" spans="1:35" ht="14.25" customHeight="1">
      <c r="A328" s="1613"/>
      <c r="B328" s="1613"/>
      <c r="C328" s="1613"/>
      <c r="D328" s="1613"/>
      <c r="E328" s="1613"/>
      <c r="F328" s="1613"/>
      <c r="G328" s="1613"/>
      <c r="H328" s="1613"/>
      <c r="I328" s="1613"/>
      <c r="J328" s="1613"/>
      <c r="K328" s="1613"/>
      <c r="L328" s="1613"/>
      <c r="M328" s="1613"/>
      <c r="N328" s="1613"/>
      <c r="O328" s="1613"/>
      <c r="P328" s="1613"/>
      <c r="Q328" s="1613"/>
      <c r="R328" s="1613"/>
      <c r="S328" s="1613"/>
      <c r="T328" s="1613"/>
      <c r="U328" s="1613"/>
      <c r="V328" s="1613"/>
      <c r="W328" s="1613"/>
      <c r="X328" s="1613"/>
      <c r="Y328" s="1613"/>
      <c r="Z328" s="1613"/>
      <c r="AA328" s="1613"/>
      <c r="AB328" s="1613"/>
      <c r="AC328" s="1613"/>
      <c r="AD328" s="1613"/>
      <c r="AE328" s="1613"/>
      <c r="AF328" s="1613"/>
      <c r="AG328" s="1613"/>
      <c r="AH328" s="1617"/>
      <c r="AI328" s="1617"/>
    </row>
    <row r="329" spans="1:35" ht="14.25" customHeight="1">
      <c r="A329" s="1613"/>
      <c r="B329" s="1613"/>
      <c r="C329" s="1613"/>
      <c r="D329" s="1613"/>
      <c r="E329" s="1613"/>
      <c r="F329" s="1613"/>
      <c r="G329" s="1613"/>
      <c r="H329" s="1613"/>
      <c r="I329" s="1613"/>
      <c r="J329" s="1613"/>
      <c r="K329" s="1613"/>
      <c r="L329" s="1613"/>
      <c r="M329" s="1613"/>
      <c r="N329" s="1613"/>
      <c r="O329" s="1613"/>
      <c r="P329" s="1613"/>
      <c r="Q329" s="1613"/>
      <c r="R329" s="1613"/>
      <c r="S329" s="1613"/>
      <c r="T329" s="1613"/>
      <c r="U329" s="1613"/>
      <c r="V329" s="1613"/>
      <c r="W329" s="1613"/>
      <c r="X329" s="1613"/>
      <c r="Y329" s="1613"/>
      <c r="Z329" s="1613"/>
      <c r="AA329" s="1613"/>
      <c r="AB329" s="1613"/>
      <c r="AC329" s="1613"/>
      <c r="AD329" s="1613"/>
      <c r="AE329" s="1613"/>
      <c r="AF329" s="1613"/>
      <c r="AG329" s="1613"/>
      <c r="AH329" s="1617"/>
      <c r="AI329" s="1617"/>
    </row>
    <row r="330" spans="1:35" ht="14.25" customHeight="1">
      <c r="A330" s="1613"/>
      <c r="B330" s="1613"/>
      <c r="C330" s="1613"/>
      <c r="D330" s="1613"/>
      <c r="E330" s="1613"/>
      <c r="F330" s="1613"/>
      <c r="G330" s="1613"/>
      <c r="H330" s="1613"/>
      <c r="I330" s="1613"/>
      <c r="J330" s="1613"/>
      <c r="K330" s="1613"/>
      <c r="L330" s="1613"/>
      <c r="M330" s="1613"/>
      <c r="N330" s="1613"/>
      <c r="O330" s="1613"/>
      <c r="P330" s="1613"/>
      <c r="Q330" s="1613"/>
      <c r="R330" s="1613"/>
      <c r="S330" s="1613"/>
      <c r="T330" s="1613"/>
      <c r="U330" s="1613"/>
      <c r="V330" s="1613"/>
      <c r="W330" s="1613"/>
      <c r="X330" s="1613"/>
      <c r="Y330" s="1613"/>
      <c r="Z330" s="1613"/>
      <c r="AA330" s="1613"/>
      <c r="AB330" s="1613"/>
      <c r="AC330" s="1613"/>
      <c r="AD330" s="1613"/>
      <c r="AE330" s="1613"/>
      <c r="AF330" s="1613"/>
      <c r="AG330" s="1613"/>
      <c r="AH330" s="1617"/>
      <c r="AI330" s="1617"/>
    </row>
    <row r="331" spans="1:35" ht="14.25" customHeight="1">
      <c r="A331" s="1613"/>
      <c r="B331" s="1613"/>
      <c r="C331" s="1613"/>
      <c r="D331" s="1613"/>
      <c r="E331" s="1613"/>
      <c r="F331" s="1613"/>
      <c r="G331" s="1613"/>
      <c r="H331" s="1613"/>
      <c r="I331" s="1613"/>
      <c r="J331" s="1613"/>
      <c r="K331" s="1613"/>
      <c r="L331" s="1613"/>
      <c r="M331" s="1613"/>
      <c r="N331" s="1613"/>
      <c r="O331" s="1613"/>
      <c r="P331" s="1613"/>
      <c r="Q331" s="1613"/>
      <c r="R331" s="1613"/>
      <c r="S331" s="1613"/>
      <c r="T331" s="1613"/>
      <c r="U331" s="1613"/>
      <c r="V331" s="1613"/>
      <c r="W331" s="1613"/>
      <c r="X331" s="1613"/>
      <c r="Y331" s="1613"/>
      <c r="Z331" s="1613"/>
      <c r="AA331" s="1613"/>
      <c r="AB331" s="1613"/>
      <c r="AC331" s="1613"/>
      <c r="AD331" s="1613"/>
      <c r="AE331" s="1613"/>
      <c r="AF331" s="1613"/>
      <c r="AG331" s="1613"/>
      <c r="AH331" s="1617"/>
      <c r="AI331" s="1617"/>
    </row>
    <row r="332" spans="1:35" ht="14.25" customHeight="1">
      <c r="A332" s="1613"/>
      <c r="B332" s="1613"/>
      <c r="C332" s="1613"/>
      <c r="D332" s="1613"/>
      <c r="E332" s="1613"/>
      <c r="F332" s="1613"/>
      <c r="G332" s="1613"/>
      <c r="H332" s="1613"/>
      <c r="I332" s="1613"/>
      <c r="J332" s="1613"/>
      <c r="K332" s="1613"/>
      <c r="L332" s="1613"/>
      <c r="M332" s="1613"/>
      <c r="N332" s="1613"/>
      <c r="O332" s="1613"/>
      <c r="P332" s="1613"/>
      <c r="Q332" s="1613"/>
      <c r="R332" s="1613"/>
      <c r="S332" s="1613"/>
      <c r="T332" s="1613"/>
      <c r="U332" s="1613"/>
      <c r="V332" s="1613"/>
      <c r="W332" s="1613"/>
      <c r="X332" s="1613"/>
      <c r="Y332" s="1613"/>
      <c r="Z332" s="1613"/>
      <c r="AA332" s="1613"/>
      <c r="AB332" s="1613"/>
      <c r="AC332" s="1613"/>
      <c r="AD332" s="1613"/>
      <c r="AE332" s="1613"/>
      <c r="AF332" s="1613"/>
      <c r="AG332" s="1613"/>
      <c r="AH332" s="1617"/>
      <c r="AI332" s="1617"/>
    </row>
    <row r="333" spans="1:35" ht="14.25" customHeight="1">
      <c r="A333" s="1613"/>
      <c r="B333" s="1613"/>
      <c r="C333" s="1613"/>
      <c r="D333" s="1613"/>
      <c r="E333" s="1613"/>
      <c r="F333" s="1613"/>
      <c r="G333" s="1613"/>
      <c r="H333" s="1613"/>
      <c r="I333" s="1613"/>
      <c r="J333" s="1613"/>
      <c r="K333" s="1613"/>
      <c r="L333" s="1613"/>
      <c r="M333" s="1613"/>
      <c r="N333" s="1613"/>
      <c r="O333" s="1613"/>
      <c r="P333" s="1613"/>
      <c r="Q333" s="1613"/>
      <c r="R333" s="1613"/>
      <c r="S333" s="1613"/>
      <c r="T333" s="1613"/>
      <c r="U333" s="1613"/>
      <c r="V333" s="1613"/>
      <c r="W333" s="1613"/>
      <c r="X333" s="1613"/>
      <c r="Y333" s="1613"/>
      <c r="Z333" s="1613"/>
      <c r="AA333" s="1613"/>
      <c r="AB333" s="1613"/>
      <c r="AC333" s="1613"/>
      <c r="AD333" s="1613"/>
      <c r="AE333" s="1613"/>
      <c r="AF333" s="1613"/>
      <c r="AG333" s="1613"/>
      <c r="AH333" s="1617"/>
      <c r="AI333" s="1617"/>
    </row>
    <row r="334" spans="1:35" ht="14.25" customHeight="1">
      <c r="A334" s="1613"/>
      <c r="B334" s="1613"/>
      <c r="C334" s="1613"/>
      <c r="D334" s="1613"/>
      <c r="E334" s="1613"/>
      <c r="F334" s="1613"/>
      <c r="G334" s="1613"/>
      <c r="H334" s="1613"/>
      <c r="I334" s="1613"/>
      <c r="J334" s="1613"/>
      <c r="K334" s="1613"/>
      <c r="L334" s="1613"/>
      <c r="M334" s="1613"/>
      <c r="N334" s="1613"/>
      <c r="O334" s="1613"/>
      <c r="P334" s="1613"/>
      <c r="Q334" s="1613"/>
      <c r="R334" s="1613"/>
      <c r="S334" s="1613"/>
      <c r="T334" s="1613"/>
      <c r="U334" s="1613"/>
      <c r="V334" s="1613"/>
      <c r="W334" s="1613"/>
      <c r="X334" s="1613"/>
      <c r="Y334" s="1613"/>
      <c r="Z334" s="1613"/>
      <c r="AA334" s="1613"/>
      <c r="AB334" s="1613"/>
      <c r="AC334" s="1613"/>
      <c r="AD334" s="1613"/>
      <c r="AE334" s="1613"/>
      <c r="AF334" s="1613"/>
      <c r="AG334" s="1613"/>
      <c r="AH334" s="1617"/>
      <c r="AI334" s="1617"/>
    </row>
    <row r="335" spans="1:35" ht="14.25" customHeight="1">
      <c r="A335" s="1613"/>
      <c r="B335" s="1613"/>
      <c r="C335" s="1613"/>
      <c r="D335" s="1613"/>
      <c r="E335" s="1613"/>
      <c r="F335" s="1613"/>
      <c r="G335" s="1613"/>
      <c r="H335" s="1613"/>
      <c r="I335" s="1613"/>
      <c r="J335" s="1613"/>
      <c r="K335" s="1613"/>
      <c r="L335" s="1613"/>
      <c r="M335" s="1613"/>
      <c r="N335" s="1613"/>
      <c r="O335" s="1613"/>
      <c r="P335" s="1613"/>
      <c r="Q335" s="1613"/>
      <c r="R335" s="1613"/>
      <c r="S335" s="1613"/>
      <c r="T335" s="1613"/>
      <c r="U335" s="1613"/>
      <c r="V335" s="1613"/>
      <c r="W335" s="1613"/>
      <c r="X335" s="1613"/>
      <c r="Y335" s="1613"/>
      <c r="Z335" s="1613"/>
      <c r="AA335" s="1613"/>
      <c r="AB335" s="1613"/>
      <c r="AC335" s="1613"/>
      <c r="AD335" s="1613"/>
      <c r="AE335" s="1613"/>
      <c r="AF335" s="1613"/>
      <c r="AG335" s="1613"/>
      <c r="AH335" s="1617"/>
      <c r="AI335" s="1617"/>
    </row>
    <row r="336" spans="1:35" ht="14.25" customHeight="1">
      <c r="A336" s="1613"/>
      <c r="B336" s="1613"/>
      <c r="C336" s="1613"/>
      <c r="D336" s="1613"/>
      <c r="E336" s="1613"/>
      <c r="F336" s="1613"/>
      <c r="G336" s="1613"/>
      <c r="H336" s="1613"/>
      <c r="I336" s="1613"/>
      <c r="J336" s="1613"/>
      <c r="K336" s="1613"/>
      <c r="L336" s="1613"/>
      <c r="M336" s="1613"/>
      <c r="N336" s="1613"/>
      <c r="O336" s="1613"/>
      <c r="P336" s="1613"/>
      <c r="Q336" s="1613"/>
      <c r="R336" s="1613"/>
      <c r="S336" s="1613"/>
      <c r="T336" s="1613"/>
      <c r="U336" s="1613"/>
      <c r="V336" s="1613"/>
      <c r="W336" s="1613"/>
      <c r="X336" s="1613"/>
      <c r="Y336" s="1613"/>
      <c r="Z336" s="1613"/>
      <c r="AA336" s="1613"/>
      <c r="AB336" s="1613"/>
      <c r="AC336" s="1613"/>
      <c r="AD336" s="1613"/>
      <c r="AE336" s="1613"/>
      <c r="AF336" s="1613"/>
      <c r="AG336" s="1613"/>
      <c r="AH336" s="1617"/>
      <c r="AI336" s="1617"/>
    </row>
    <row r="337" spans="1:35" ht="14.25" customHeight="1">
      <c r="A337" s="1613"/>
      <c r="B337" s="1613"/>
      <c r="C337" s="1613"/>
      <c r="D337" s="1613"/>
      <c r="E337" s="1613"/>
      <c r="F337" s="1613"/>
      <c r="G337" s="1613"/>
      <c r="H337" s="1613"/>
      <c r="I337" s="1613"/>
      <c r="J337" s="1613"/>
      <c r="K337" s="1613"/>
      <c r="L337" s="1613"/>
      <c r="M337" s="1613"/>
      <c r="N337" s="1613"/>
      <c r="O337" s="1613"/>
      <c r="P337" s="1613"/>
      <c r="Q337" s="1613"/>
      <c r="R337" s="1613"/>
      <c r="S337" s="1613"/>
      <c r="T337" s="1613"/>
      <c r="U337" s="1613"/>
      <c r="V337" s="1613"/>
      <c r="W337" s="1613"/>
      <c r="X337" s="1613"/>
      <c r="Y337" s="1613"/>
      <c r="Z337" s="1613"/>
      <c r="AA337" s="1613"/>
      <c r="AB337" s="1613"/>
      <c r="AC337" s="1613"/>
      <c r="AD337" s="1613"/>
      <c r="AE337" s="1613"/>
      <c r="AF337" s="1613"/>
      <c r="AG337" s="1613"/>
      <c r="AH337" s="1617"/>
      <c r="AI337" s="1617"/>
    </row>
    <row r="338" spans="1:35" ht="14.25" customHeight="1">
      <c r="A338" s="1613"/>
      <c r="B338" s="1613"/>
      <c r="C338" s="1613"/>
      <c r="D338" s="1613"/>
      <c r="E338" s="1613"/>
      <c r="F338" s="1613"/>
      <c r="G338" s="1613"/>
      <c r="H338" s="1613"/>
      <c r="I338" s="1613"/>
      <c r="J338" s="1613"/>
      <c r="K338" s="1613"/>
      <c r="L338" s="1613"/>
      <c r="M338" s="1613"/>
      <c r="N338" s="1613"/>
      <c r="O338" s="1613"/>
      <c r="P338" s="1613"/>
      <c r="Q338" s="1613"/>
      <c r="R338" s="1613"/>
      <c r="S338" s="1613"/>
      <c r="T338" s="1613"/>
      <c r="U338" s="1613"/>
      <c r="V338" s="1613"/>
      <c r="W338" s="1613"/>
      <c r="X338" s="1613"/>
      <c r="Y338" s="1613"/>
      <c r="Z338" s="1613"/>
      <c r="AA338" s="1613"/>
      <c r="AB338" s="1613"/>
      <c r="AC338" s="1613"/>
      <c r="AD338" s="1613"/>
      <c r="AE338" s="1613"/>
      <c r="AF338" s="1613"/>
      <c r="AG338" s="1613"/>
      <c r="AH338" s="1617"/>
      <c r="AI338" s="1617"/>
    </row>
    <row r="339" spans="1:35" ht="14.25" customHeight="1">
      <c r="A339" s="1613"/>
      <c r="B339" s="1613"/>
      <c r="C339" s="1613"/>
      <c r="D339" s="1613"/>
      <c r="E339" s="1613"/>
      <c r="F339" s="1613"/>
      <c r="G339" s="1613"/>
      <c r="H339" s="1613"/>
      <c r="I339" s="1613"/>
      <c r="J339" s="1613"/>
      <c r="K339" s="1613"/>
      <c r="L339" s="1613"/>
      <c r="M339" s="1613"/>
      <c r="N339" s="1613"/>
      <c r="O339" s="1613"/>
      <c r="P339" s="1613"/>
      <c r="Q339" s="1613"/>
      <c r="R339" s="1613"/>
      <c r="S339" s="1613"/>
      <c r="T339" s="1613"/>
      <c r="U339" s="1613"/>
      <c r="V339" s="1613"/>
      <c r="W339" s="1613"/>
      <c r="X339" s="1613"/>
      <c r="Y339" s="1613"/>
      <c r="Z339" s="1613"/>
      <c r="AA339" s="1613"/>
      <c r="AB339" s="1613"/>
      <c r="AC339" s="1613"/>
      <c r="AD339" s="1613"/>
      <c r="AE339" s="1613"/>
      <c r="AF339" s="1613"/>
      <c r="AG339" s="1613"/>
      <c r="AH339" s="1617"/>
      <c r="AI339" s="1617"/>
    </row>
    <row r="340" spans="1:35" ht="14.25" customHeight="1">
      <c r="A340" s="1613"/>
      <c r="B340" s="1613"/>
      <c r="C340" s="1613"/>
      <c r="D340" s="1613"/>
      <c r="E340" s="1613"/>
      <c r="F340" s="1613"/>
      <c r="G340" s="1613"/>
      <c r="H340" s="1613"/>
      <c r="I340" s="1613"/>
      <c r="J340" s="1613"/>
      <c r="K340" s="1613"/>
      <c r="L340" s="1613"/>
      <c r="M340" s="1613"/>
      <c r="N340" s="1613"/>
      <c r="O340" s="1613"/>
      <c r="P340" s="1613"/>
      <c r="Q340" s="1613"/>
      <c r="R340" s="1613"/>
      <c r="S340" s="1613"/>
      <c r="T340" s="1613"/>
      <c r="U340" s="1613"/>
      <c r="V340" s="1613"/>
      <c r="W340" s="1613"/>
      <c r="X340" s="1613"/>
      <c r="Y340" s="1613"/>
      <c r="Z340" s="1613"/>
      <c r="AA340" s="1613"/>
      <c r="AB340" s="1613"/>
      <c r="AC340" s="1613"/>
      <c r="AD340" s="1613"/>
      <c r="AE340" s="1613"/>
      <c r="AF340" s="1613"/>
      <c r="AG340" s="1613"/>
      <c r="AH340" s="1617"/>
      <c r="AI340" s="1617"/>
    </row>
    <row r="341" spans="1:35" ht="14.25" customHeight="1">
      <c r="A341" s="1613"/>
      <c r="B341" s="1613"/>
      <c r="C341" s="1613"/>
      <c r="D341" s="1613"/>
      <c r="E341" s="1613"/>
      <c r="F341" s="1613"/>
      <c r="G341" s="1613"/>
      <c r="H341" s="1613"/>
      <c r="I341" s="1613"/>
      <c r="J341" s="1613"/>
      <c r="K341" s="1613"/>
      <c r="L341" s="1613"/>
      <c r="M341" s="1613"/>
      <c r="N341" s="1613"/>
      <c r="O341" s="1613"/>
      <c r="P341" s="1613"/>
      <c r="Q341" s="1613"/>
      <c r="R341" s="1613"/>
      <c r="S341" s="1613"/>
      <c r="T341" s="1613"/>
      <c r="U341" s="1613"/>
      <c r="V341" s="1613"/>
      <c r="W341" s="1613"/>
      <c r="X341" s="1613"/>
      <c r="Y341" s="1613"/>
      <c r="Z341" s="1613"/>
      <c r="AA341" s="1613"/>
      <c r="AB341" s="1613"/>
      <c r="AC341" s="1613"/>
      <c r="AD341" s="1613"/>
      <c r="AE341" s="1613"/>
      <c r="AF341" s="1613"/>
      <c r="AG341" s="1613"/>
      <c r="AH341" s="1617"/>
      <c r="AI341" s="1617"/>
    </row>
    <row r="342" spans="1:35" ht="14.25" customHeight="1">
      <c r="A342" s="1613"/>
      <c r="B342" s="1613"/>
      <c r="C342" s="1613"/>
      <c r="D342" s="1613"/>
      <c r="E342" s="1613"/>
      <c r="F342" s="1613"/>
      <c r="G342" s="1613"/>
      <c r="H342" s="1613"/>
      <c r="I342" s="1613"/>
      <c r="J342" s="1613"/>
      <c r="K342" s="1613"/>
      <c r="L342" s="1613"/>
      <c r="M342" s="1613"/>
      <c r="N342" s="1613"/>
      <c r="O342" s="1613"/>
      <c r="P342" s="1613"/>
      <c r="Q342" s="1613"/>
      <c r="R342" s="1613"/>
      <c r="S342" s="1613"/>
      <c r="T342" s="1613"/>
      <c r="U342" s="1613"/>
      <c r="V342" s="1613"/>
      <c r="W342" s="1613"/>
      <c r="X342" s="1613"/>
      <c r="Y342" s="1613"/>
      <c r="Z342" s="1613"/>
      <c r="AA342" s="1613"/>
      <c r="AB342" s="1613"/>
      <c r="AC342" s="1613"/>
      <c r="AD342" s="1613"/>
      <c r="AE342" s="1613"/>
      <c r="AF342" s="1613"/>
      <c r="AG342" s="1613"/>
      <c r="AH342" s="1617"/>
      <c r="AI342" s="1617"/>
    </row>
    <row r="343" spans="1:35" ht="14.25" customHeight="1">
      <c r="A343" s="1613"/>
      <c r="B343" s="1613"/>
      <c r="C343" s="1613"/>
      <c r="D343" s="1613"/>
      <c r="E343" s="1613"/>
      <c r="F343" s="1613"/>
      <c r="G343" s="1613"/>
      <c r="H343" s="1613"/>
      <c r="I343" s="1613"/>
      <c r="J343" s="1613"/>
      <c r="K343" s="1613"/>
      <c r="L343" s="1613"/>
      <c r="M343" s="1613"/>
      <c r="N343" s="1613"/>
      <c r="O343" s="1613"/>
      <c r="P343" s="1613"/>
      <c r="Q343" s="1613"/>
      <c r="R343" s="1613"/>
      <c r="S343" s="1613"/>
      <c r="T343" s="1613"/>
      <c r="U343" s="1613"/>
      <c r="V343" s="1613"/>
      <c r="W343" s="1613"/>
      <c r="X343" s="1613"/>
      <c r="Y343" s="1613"/>
      <c r="Z343" s="1613"/>
      <c r="AA343" s="1613"/>
      <c r="AB343" s="1613"/>
      <c r="AC343" s="1613"/>
      <c r="AD343" s="1613"/>
      <c r="AE343" s="1613"/>
      <c r="AF343" s="1613"/>
      <c r="AG343" s="1613"/>
      <c r="AH343" s="1617"/>
      <c r="AI343" s="1617"/>
    </row>
    <row r="344" spans="1:35" ht="14.25" customHeight="1">
      <c r="A344" s="1613"/>
      <c r="B344" s="1613"/>
      <c r="C344" s="1613"/>
      <c r="D344" s="1613"/>
      <c r="E344" s="1613"/>
      <c r="F344" s="1613"/>
      <c r="G344" s="1613"/>
      <c r="H344" s="1613"/>
      <c r="I344" s="1613"/>
      <c r="J344" s="1613"/>
      <c r="K344" s="1613"/>
      <c r="L344" s="1613"/>
      <c r="M344" s="1613"/>
      <c r="N344" s="1613"/>
      <c r="O344" s="1613"/>
      <c r="P344" s="1613"/>
      <c r="Q344" s="1613"/>
      <c r="R344" s="1613"/>
      <c r="S344" s="1613"/>
      <c r="T344" s="1613"/>
      <c r="U344" s="1613"/>
      <c r="V344" s="1613"/>
      <c r="W344" s="1613"/>
      <c r="X344" s="1613"/>
      <c r="Y344" s="1613"/>
      <c r="Z344" s="1613"/>
      <c r="AA344" s="1613"/>
      <c r="AB344" s="1613"/>
      <c r="AC344" s="1613"/>
      <c r="AD344" s="1613"/>
      <c r="AE344" s="1613"/>
      <c r="AF344" s="1613"/>
      <c r="AG344" s="1613"/>
      <c r="AH344" s="1617"/>
      <c r="AI344" s="1617"/>
    </row>
    <row r="345" spans="1:35" ht="14.25" customHeight="1">
      <c r="A345" s="1613"/>
      <c r="B345" s="1613"/>
      <c r="C345" s="1613"/>
      <c r="D345" s="1613"/>
      <c r="E345" s="1613"/>
      <c r="F345" s="1613"/>
      <c r="G345" s="1613"/>
      <c r="H345" s="1613"/>
      <c r="I345" s="1613"/>
      <c r="J345" s="1613"/>
      <c r="K345" s="1613"/>
      <c r="L345" s="1613"/>
      <c r="M345" s="1613"/>
      <c r="N345" s="1613"/>
      <c r="O345" s="1613"/>
      <c r="P345" s="1613"/>
      <c r="Q345" s="1613"/>
      <c r="R345" s="1613"/>
      <c r="S345" s="1613"/>
      <c r="T345" s="1613"/>
      <c r="U345" s="1613"/>
      <c r="V345" s="1613"/>
      <c r="W345" s="1613"/>
      <c r="X345" s="1613"/>
      <c r="Y345" s="1613"/>
      <c r="Z345" s="1613"/>
      <c r="AA345" s="1613"/>
      <c r="AB345" s="1613"/>
      <c r="AC345" s="1613"/>
      <c r="AD345" s="1613"/>
      <c r="AE345" s="1613"/>
      <c r="AF345" s="1613"/>
      <c r="AG345" s="1613"/>
      <c r="AH345" s="1617"/>
      <c r="AI345" s="1617"/>
    </row>
    <row r="346" spans="1:35" ht="14.25" customHeight="1">
      <c r="A346" s="1613"/>
      <c r="B346" s="1613"/>
      <c r="C346" s="1613"/>
      <c r="D346" s="1613"/>
      <c r="E346" s="1613"/>
      <c r="F346" s="1613"/>
      <c r="G346" s="1613"/>
      <c r="H346" s="1613"/>
      <c r="I346" s="1613"/>
      <c r="J346" s="1613"/>
      <c r="K346" s="1613"/>
      <c r="L346" s="1613"/>
      <c r="M346" s="1613"/>
      <c r="N346" s="1613"/>
      <c r="O346" s="1613"/>
      <c r="P346" s="1613"/>
      <c r="Q346" s="1613"/>
      <c r="R346" s="1613"/>
      <c r="S346" s="1613"/>
      <c r="T346" s="1613"/>
      <c r="U346" s="1613"/>
      <c r="V346" s="1613"/>
      <c r="W346" s="1613"/>
      <c r="X346" s="1613"/>
      <c r="Y346" s="1613"/>
      <c r="Z346" s="1613"/>
      <c r="AA346" s="1613"/>
      <c r="AB346" s="1613"/>
      <c r="AC346" s="1613"/>
      <c r="AD346" s="1613"/>
      <c r="AE346" s="1613"/>
      <c r="AF346" s="1613"/>
      <c r="AG346" s="1613"/>
      <c r="AH346" s="1617"/>
      <c r="AI346" s="1617"/>
    </row>
    <row r="347" spans="1:35" ht="14.25" customHeight="1">
      <c r="A347" s="1613"/>
      <c r="B347" s="1613"/>
      <c r="C347" s="1613"/>
      <c r="D347" s="1613"/>
      <c r="E347" s="1613"/>
      <c r="F347" s="1613"/>
      <c r="G347" s="1613"/>
      <c r="H347" s="1613"/>
      <c r="I347" s="1613"/>
      <c r="J347" s="1613"/>
      <c r="K347" s="1613"/>
      <c r="L347" s="1613"/>
      <c r="M347" s="1613"/>
      <c r="N347" s="1613"/>
      <c r="O347" s="1613"/>
      <c r="P347" s="1613"/>
      <c r="Q347" s="1613"/>
      <c r="R347" s="1613"/>
      <c r="S347" s="1613"/>
      <c r="T347" s="1613"/>
      <c r="U347" s="1613"/>
      <c r="V347" s="1613"/>
      <c r="W347" s="1613"/>
      <c r="X347" s="1613"/>
      <c r="Y347" s="1613"/>
      <c r="Z347" s="1613"/>
      <c r="AA347" s="1613"/>
      <c r="AB347" s="1613"/>
      <c r="AC347" s="1613"/>
      <c r="AD347" s="1613"/>
      <c r="AE347" s="1613"/>
      <c r="AF347" s="1613"/>
      <c r="AG347" s="1613"/>
      <c r="AH347" s="1617"/>
      <c r="AI347" s="1617"/>
    </row>
    <row r="348" spans="1:35" ht="14.25" customHeight="1">
      <c r="A348" s="1613"/>
      <c r="B348" s="1613"/>
      <c r="C348" s="1613"/>
      <c r="D348" s="1613"/>
      <c r="E348" s="1613"/>
      <c r="F348" s="1613"/>
      <c r="G348" s="1613"/>
      <c r="H348" s="1613"/>
      <c r="I348" s="1613"/>
      <c r="J348" s="1613"/>
      <c r="K348" s="1613"/>
      <c r="L348" s="1613"/>
      <c r="M348" s="1613"/>
      <c r="N348" s="1613"/>
      <c r="O348" s="1613"/>
      <c r="P348" s="1613"/>
      <c r="Q348" s="1613"/>
      <c r="R348" s="1613"/>
      <c r="S348" s="1613"/>
      <c r="T348" s="1613"/>
      <c r="U348" s="1613"/>
      <c r="V348" s="1613"/>
      <c r="W348" s="1613"/>
      <c r="X348" s="1613"/>
      <c r="Y348" s="1613"/>
      <c r="Z348" s="1613"/>
      <c r="AA348" s="1613"/>
      <c r="AB348" s="1613"/>
      <c r="AC348" s="1613"/>
      <c r="AD348" s="1613"/>
      <c r="AE348" s="1613"/>
      <c r="AF348" s="1613"/>
      <c r="AG348" s="1613"/>
      <c r="AH348" s="1617"/>
      <c r="AI348" s="1617"/>
    </row>
    <row r="349" spans="1:35" ht="14.25" customHeight="1">
      <c r="A349" s="1613"/>
      <c r="B349" s="1613"/>
      <c r="C349" s="1613"/>
      <c r="D349" s="1613"/>
      <c r="E349" s="1613"/>
      <c r="F349" s="1613"/>
      <c r="G349" s="1613"/>
      <c r="H349" s="1613"/>
      <c r="I349" s="1613"/>
      <c r="J349" s="1613"/>
      <c r="K349" s="1613"/>
      <c r="L349" s="1613"/>
      <c r="M349" s="1613"/>
      <c r="N349" s="1613"/>
      <c r="O349" s="1613"/>
      <c r="P349" s="1613"/>
      <c r="Q349" s="1613"/>
      <c r="R349" s="1613"/>
      <c r="S349" s="1613"/>
      <c r="T349" s="1613"/>
      <c r="U349" s="1613"/>
      <c r="V349" s="1613"/>
      <c r="W349" s="1613"/>
      <c r="X349" s="1613"/>
      <c r="Y349" s="1613"/>
      <c r="Z349" s="1613"/>
      <c r="AA349" s="1613"/>
      <c r="AB349" s="1613"/>
      <c r="AC349" s="1613"/>
      <c r="AD349" s="1613"/>
      <c r="AE349" s="1613"/>
      <c r="AF349" s="1613"/>
      <c r="AG349" s="1613"/>
      <c r="AH349" s="1617"/>
      <c r="AI349" s="1617"/>
    </row>
    <row r="350" spans="1:35" ht="14.25" customHeight="1">
      <c r="A350" s="1613"/>
      <c r="B350" s="1613"/>
      <c r="C350" s="1613"/>
      <c r="D350" s="1613"/>
      <c r="E350" s="1613"/>
      <c r="F350" s="1613"/>
      <c r="G350" s="1613"/>
      <c r="H350" s="1613"/>
      <c r="I350" s="1613"/>
      <c r="J350" s="1613"/>
      <c r="K350" s="1613"/>
      <c r="L350" s="1613"/>
      <c r="M350" s="1613"/>
      <c r="N350" s="1613"/>
      <c r="O350" s="1613"/>
      <c r="P350" s="1613"/>
      <c r="Q350" s="1613"/>
      <c r="R350" s="1613"/>
      <c r="S350" s="1613"/>
      <c r="T350" s="1613"/>
      <c r="U350" s="1613"/>
      <c r="V350" s="1613"/>
      <c r="W350" s="1613"/>
      <c r="X350" s="1613"/>
      <c r="Y350" s="1613"/>
      <c r="Z350" s="1613"/>
      <c r="AA350" s="1613"/>
      <c r="AB350" s="1613"/>
      <c r="AC350" s="1613"/>
      <c r="AD350" s="1613"/>
      <c r="AE350" s="1613"/>
      <c r="AF350" s="1613"/>
      <c r="AG350" s="1613"/>
      <c r="AH350" s="1617"/>
      <c r="AI350" s="1617"/>
    </row>
    <row r="351" spans="1:35" ht="14.25" customHeight="1">
      <c r="A351" s="1613"/>
      <c r="B351" s="1613"/>
      <c r="C351" s="1613"/>
      <c r="D351" s="1613"/>
      <c r="E351" s="1613"/>
      <c r="F351" s="1613"/>
      <c r="G351" s="1613"/>
      <c r="H351" s="1613"/>
      <c r="I351" s="1613"/>
      <c r="J351" s="1613"/>
      <c r="K351" s="1613"/>
      <c r="L351" s="1613"/>
      <c r="M351" s="1613"/>
      <c r="N351" s="1613"/>
      <c r="O351" s="1613"/>
      <c r="P351" s="1613"/>
      <c r="Q351" s="1613"/>
      <c r="R351" s="1613"/>
      <c r="S351" s="1613"/>
      <c r="T351" s="1613"/>
      <c r="U351" s="1613"/>
      <c r="V351" s="1613"/>
      <c r="W351" s="1613"/>
      <c r="X351" s="1613"/>
      <c r="Y351" s="1613"/>
      <c r="Z351" s="1613"/>
      <c r="AA351" s="1613"/>
      <c r="AB351" s="1613"/>
      <c r="AC351" s="1613"/>
      <c r="AD351" s="1613"/>
      <c r="AE351" s="1613"/>
      <c r="AF351" s="1613"/>
      <c r="AG351" s="1613"/>
      <c r="AH351" s="1617"/>
      <c r="AI351" s="1617"/>
    </row>
    <row r="352" spans="1:35" ht="14.25" customHeight="1">
      <c r="A352" s="1613"/>
      <c r="B352" s="1613"/>
      <c r="C352" s="1613"/>
      <c r="D352" s="1613"/>
      <c r="E352" s="1613"/>
      <c r="F352" s="1613"/>
      <c r="G352" s="1613"/>
      <c r="H352" s="1613"/>
      <c r="I352" s="1613"/>
      <c r="J352" s="1613"/>
      <c r="K352" s="1613"/>
      <c r="L352" s="1613"/>
      <c r="M352" s="1613"/>
      <c r="N352" s="1613"/>
      <c r="O352" s="1613"/>
      <c r="P352" s="1613"/>
      <c r="Q352" s="1613"/>
      <c r="R352" s="1613"/>
      <c r="S352" s="1613"/>
      <c r="T352" s="1613"/>
      <c r="U352" s="1613"/>
      <c r="V352" s="1613"/>
      <c r="W352" s="1613"/>
      <c r="X352" s="1613"/>
      <c r="Y352" s="1613"/>
      <c r="Z352" s="1613"/>
      <c r="AA352" s="1613"/>
      <c r="AB352" s="1613"/>
      <c r="AC352" s="1613"/>
      <c r="AD352" s="1613"/>
      <c r="AE352" s="1613"/>
      <c r="AF352" s="1613"/>
      <c r="AG352" s="1613"/>
      <c r="AH352" s="1617"/>
      <c r="AI352" s="1617"/>
    </row>
    <row r="353" spans="1:35" ht="14.25" customHeight="1">
      <c r="A353" s="1613"/>
      <c r="B353" s="1613"/>
      <c r="C353" s="1613"/>
      <c r="D353" s="1613"/>
      <c r="E353" s="1613"/>
      <c r="F353" s="1613"/>
      <c r="G353" s="1613"/>
      <c r="H353" s="1613"/>
      <c r="I353" s="1613"/>
      <c r="J353" s="1613"/>
      <c r="K353" s="1613"/>
      <c r="L353" s="1613"/>
      <c r="M353" s="1613"/>
      <c r="N353" s="1613"/>
      <c r="O353" s="1613"/>
      <c r="P353" s="1613"/>
      <c r="Q353" s="1613"/>
      <c r="R353" s="1613"/>
      <c r="S353" s="1613"/>
      <c r="T353" s="1613"/>
      <c r="U353" s="1613"/>
      <c r="V353" s="1613"/>
      <c r="W353" s="1613"/>
      <c r="X353" s="1613"/>
      <c r="Y353" s="1613"/>
      <c r="Z353" s="1613"/>
      <c r="AA353" s="1613"/>
      <c r="AB353" s="1613"/>
      <c r="AC353" s="1613"/>
      <c r="AD353" s="1613"/>
      <c r="AE353" s="1613"/>
      <c r="AF353" s="1613"/>
      <c r="AG353" s="1613"/>
      <c r="AH353" s="1617"/>
      <c r="AI353" s="1617"/>
    </row>
    <row r="354" spans="1:35" ht="14.25" customHeight="1">
      <c r="A354" s="1613"/>
      <c r="B354" s="1613"/>
      <c r="C354" s="1613"/>
      <c r="D354" s="1613"/>
      <c r="E354" s="1613"/>
      <c r="F354" s="1613"/>
      <c r="G354" s="1613"/>
      <c r="H354" s="1613"/>
      <c r="I354" s="1613"/>
      <c r="J354" s="1613"/>
      <c r="K354" s="1613"/>
      <c r="L354" s="1613"/>
      <c r="M354" s="1613"/>
      <c r="N354" s="1613"/>
      <c r="O354" s="1613"/>
      <c r="P354" s="1613"/>
      <c r="Q354" s="1613"/>
      <c r="R354" s="1613"/>
      <c r="S354" s="1613"/>
      <c r="T354" s="1613"/>
      <c r="U354" s="1613"/>
      <c r="V354" s="1613"/>
      <c r="W354" s="1613"/>
      <c r="X354" s="1613"/>
      <c r="Y354" s="1613"/>
      <c r="Z354" s="1613"/>
      <c r="AA354" s="1613"/>
      <c r="AB354" s="1613"/>
      <c r="AC354" s="1613"/>
      <c r="AD354" s="1613"/>
      <c r="AE354" s="1613"/>
      <c r="AF354" s="1613"/>
      <c r="AG354" s="1613"/>
      <c r="AH354" s="1617"/>
      <c r="AI354" s="1617"/>
    </row>
    <row r="355" spans="1:35" ht="14.25" customHeight="1">
      <c r="A355" s="1613"/>
      <c r="B355" s="1613"/>
      <c r="C355" s="1613"/>
      <c r="D355" s="1613"/>
      <c r="E355" s="1613"/>
      <c r="F355" s="1613"/>
      <c r="G355" s="1613"/>
      <c r="H355" s="1613"/>
      <c r="I355" s="1613"/>
      <c r="J355" s="1613"/>
      <c r="K355" s="1613"/>
      <c r="L355" s="1613"/>
      <c r="M355" s="1613"/>
      <c r="N355" s="1613"/>
      <c r="O355" s="1613"/>
      <c r="P355" s="1613"/>
      <c r="Q355" s="1613"/>
      <c r="R355" s="1613"/>
      <c r="S355" s="1613"/>
      <c r="T355" s="1613"/>
      <c r="U355" s="1613"/>
      <c r="V355" s="1613"/>
      <c r="W355" s="1613"/>
      <c r="X355" s="1613"/>
      <c r="Y355" s="1613"/>
      <c r="Z355" s="1613"/>
      <c r="AA355" s="1613"/>
      <c r="AB355" s="1613"/>
      <c r="AC355" s="1613"/>
      <c r="AD355" s="1613"/>
      <c r="AE355" s="1613"/>
      <c r="AF355" s="1613"/>
      <c r="AG355" s="1613"/>
      <c r="AH355" s="1617"/>
      <c r="AI355" s="1617"/>
    </row>
    <row r="356" spans="1:35" ht="14.25" customHeight="1">
      <c r="A356" s="1613"/>
      <c r="B356" s="1613"/>
      <c r="C356" s="1613"/>
      <c r="D356" s="1613"/>
      <c r="E356" s="1613"/>
      <c r="F356" s="1613"/>
      <c r="G356" s="1613"/>
      <c r="H356" s="1613"/>
      <c r="I356" s="1613"/>
      <c r="J356" s="1613"/>
      <c r="K356" s="1613"/>
      <c r="L356" s="1613"/>
      <c r="M356" s="1613"/>
      <c r="N356" s="1613"/>
      <c r="O356" s="1613"/>
      <c r="P356" s="1613"/>
      <c r="Q356" s="1613"/>
      <c r="R356" s="1613"/>
      <c r="S356" s="1613"/>
      <c r="T356" s="1613"/>
      <c r="U356" s="1613"/>
      <c r="V356" s="1613"/>
      <c r="W356" s="1613"/>
      <c r="X356" s="1613"/>
      <c r="Y356" s="1613"/>
      <c r="Z356" s="1613"/>
      <c r="AA356" s="1613"/>
      <c r="AB356" s="1613"/>
      <c r="AC356" s="1613"/>
      <c r="AD356" s="1613"/>
      <c r="AE356" s="1613"/>
      <c r="AF356" s="1613"/>
      <c r="AG356" s="1613"/>
      <c r="AH356" s="1617"/>
      <c r="AI356" s="1617"/>
    </row>
    <row r="357" spans="1:35" ht="14.25" customHeight="1">
      <c r="A357" s="1613"/>
      <c r="B357" s="1613"/>
      <c r="C357" s="1613"/>
      <c r="D357" s="1613"/>
      <c r="E357" s="1613"/>
      <c r="F357" s="1613"/>
      <c r="G357" s="1613"/>
      <c r="H357" s="1613"/>
      <c r="I357" s="1613"/>
      <c r="J357" s="1613"/>
      <c r="K357" s="1613"/>
      <c r="L357" s="1613"/>
      <c r="M357" s="1613"/>
      <c r="N357" s="1613"/>
      <c r="O357" s="1613"/>
      <c r="P357" s="1613"/>
      <c r="Q357" s="1613"/>
      <c r="R357" s="1613"/>
      <c r="S357" s="1613"/>
      <c r="T357" s="1613"/>
      <c r="U357" s="1613"/>
      <c r="V357" s="1613"/>
      <c r="W357" s="1613"/>
      <c r="X357" s="1613"/>
      <c r="Y357" s="1613"/>
      <c r="Z357" s="1613"/>
      <c r="AA357" s="1613"/>
      <c r="AB357" s="1613"/>
      <c r="AC357" s="1613"/>
      <c r="AD357" s="1613"/>
      <c r="AE357" s="1613"/>
      <c r="AF357" s="1613"/>
      <c r="AG357" s="1613"/>
      <c r="AH357" s="1617"/>
      <c r="AI357" s="1617"/>
    </row>
    <row r="358" spans="1:35" ht="14.25" customHeight="1">
      <c r="A358" s="1613"/>
      <c r="B358" s="1613"/>
      <c r="C358" s="1613"/>
      <c r="D358" s="1613"/>
      <c r="E358" s="1613"/>
      <c r="F358" s="1613"/>
      <c r="G358" s="1613"/>
      <c r="H358" s="1613"/>
      <c r="I358" s="1613"/>
      <c r="J358" s="1613"/>
      <c r="K358" s="1613"/>
      <c r="L358" s="1613"/>
      <c r="M358" s="1613"/>
      <c r="N358" s="1613"/>
      <c r="O358" s="1613"/>
      <c r="P358" s="1613"/>
      <c r="Q358" s="1613"/>
      <c r="R358" s="1613"/>
      <c r="S358" s="1613"/>
      <c r="T358" s="1613"/>
      <c r="U358" s="1613"/>
      <c r="V358" s="1613"/>
      <c r="W358" s="1613"/>
      <c r="X358" s="1613"/>
      <c r="Y358" s="1613"/>
      <c r="Z358" s="1613"/>
      <c r="AA358" s="1613"/>
      <c r="AB358" s="1613"/>
      <c r="AC358" s="1613"/>
      <c r="AD358" s="1613"/>
      <c r="AE358" s="1613"/>
      <c r="AF358" s="1613"/>
      <c r="AG358" s="1613"/>
      <c r="AH358" s="1617"/>
      <c r="AI358" s="1617"/>
    </row>
    <row r="359" spans="1:35" ht="14.25" customHeight="1">
      <c r="A359" s="1613"/>
      <c r="B359" s="1613"/>
      <c r="C359" s="1613"/>
      <c r="D359" s="1613"/>
      <c r="E359" s="1613"/>
      <c r="F359" s="1613"/>
      <c r="G359" s="1613"/>
      <c r="H359" s="1613"/>
      <c r="I359" s="1613"/>
      <c r="J359" s="1613"/>
      <c r="K359" s="1613"/>
      <c r="L359" s="1613"/>
      <c r="M359" s="1613"/>
      <c r="N359" s="1613"/>
      <c r="O359" s="1613"/>
      <c r="P359" s="1613"/>
      <c r="Q359" s="1613"/>
      <c r="R359" s="1613"/>
      <c r="S359" s="1613"/>
      <c r="T359" s="1613"/>
      <c r="U359" s="1613"/>
      <c r="V359" s="1613"/>
      <c r="W359" s="1613"/>
      <c r="X359" s="1613"/>
      <c r="Y359" s="1613"/>
      <c r="Z359" s="1613"/>
      <c r="AA359" s="1613"/>
      <c r="AB359" s="1613"/>
      <c r="AC359" s="1613"/>
      <c r="AD359" s="1613"/>
      <c r="AE359" s="1613"/>
      <c r="AF359" s="1613"/>
      <c r="AG359" s="1613"/>
      <c r="AH359" s="1617"/>
      <c r="AI359" s="1617"/>
    </row>
    <row r="360" spans="1:35" ht="14.25" customHeight="1">
      <c r="A360" s="1613"/>
      <c r="B360" s="1613"/>
      <c r="C360" s="1613"/>
      <c r="D360" s="1613"/>
      <c r="E360" s="1613"/>
      <c r="F360" s="1613"/>
      <c r="G360" s="1613"/>
      <c r="H360" s="1613"/>
      <c r="I360" s="1613"/>
      <c r="J360" s="1613"/>
      <c r="K360" s="1613"/>
      <c r="L360" s="1613"/>
      <c r="M360" s="1613"/>
      <c r="N360" s="1613"/>
      <c r="O360" s="1613"/>
      <c r="P360" s="1613"/>
      <c r="Q360" s="1613"/>
      <c r="R360" s="1613"/>
      <c r="S360" s="1613"/>
      <c r="T360" s="1613"/>
      <c r="U360" s="1613"/>
      <c r="V360" s="1613"/>
      <c r="W360" s="1613"/>
      <c r="X360" s="1613"/>
      <c r="Y360" s="1613"/>
      <c r="Z360" s="1613"/>
      <c r="AA360" s="1613"/>
      <c r="AB360" s="1613"/>
      <c r="AC360" s="1613"/>
      <c r="AD360" s="1613"/>
      <c r="AE360" s="1613"/>
      <c r="AF360" s="1613"/>
      <c r="AG360" s="1613"/>
      <c r="AH360" s="1617"/>
      <c r="AI360" s="1617"/>
    </row>
    <row r="361" spans="1:35" ht="14.25" customHeight="1">
      <c r="A361" s="1613"/>
      <c r="B361" s="1613"/>
      <c r="C361" s="1613"/>
      <c r="D361" s="1613"/>
      <c r="E361" s="1613"/>
      <c r="F361" s="1613"/>
      <c r="G361" s="1613"/>
      <c r="H361" s="1613"/>
      <c r="I361" s="1613"/>
      <c r="J361" s="1613"/>
      <c r="K361" s="1613"/>
      <c r="L361" s="1613"/>
      <c r="M361" s="1613"/>
      <c r="N361" s="1613"/>
      <c r="O361" s="1613"/>
      <c r="P361" s="1613"/>
      <c r="Q361" s="1613"/>
      <c r="R361" s="1613"/>
      <c r="S361" s="1613"/>
      <c r="T361" s="1613"/>
      <c r="U361" s="1613"/>
      <c r="V361" s="1613"/>
      <c r="W361" s="1613"/>
      <c r="X361" s="1613"/>
      <c r="Y361" s="1613"/>
      <c r="Z361" s="1613"/>
      <c r="AA361" s="1613"/>
      <c r="AB361" s="1613"/>
      <c r="AC361" s="1613"/>
      <c r="AD361" s="1613"/>
      <c r="AE361" s="1613"/>
      <c r="AF361" s="1613"/>
      <c r="AG361" s="1613"/>
      <c r="AH361" s="1617"/>
      <c r="AI361" s="1617"/>
    </row>
    <row r="362" spans="1:35" ht="14.25" customHeight="1">
      <c r="A362" s="1613"/>
      <c r="B362" s="1613"/>
      <c r="C362" s="1613"/>
      <c r="D362" s="1613"/>
      <c r="E362" s="1613"/>
      <c r="F362" s="1613"/>
      <c r="G362" s="1613"/>
      <c r="H362" s="1613"/>
      <c r="I362" s="1613"/>
      <c r="J362" s="1613"/>
      <c r="K362" s="1613"/>
      <c r="L362" s="1613"/>
      <c r="M362" s="1613"/>
      <c r="N362" s="1613"/>
      <c r="O362" s="1613"/>
      <c r="P362" s="1613"/>
      <c r="Q362" s="1613"/>
      <c r="R362" s="1613"/>
      <c r="S362" s="1613"/>
      <c r="T362" s="1613"/>
      <c r="U362" s="1613"/>
      <c r="V362" s="1613"/>
      <c r="W362" s="1613"/>
      <c r="X362" s="1613"/>
      <c r="Y362" s="1613"/>
      <c r="Z362" s="1613"/>
      <c r="AA362" s="1613"/>
      <c r="AB362" s="1613"/>
      <c r="AC362" s="1613"/>
      <c r="AD362" s="1613"/>
      <c r="AE362" s="1613"/>
      <c r="AF362" s="1613"/>
      <c r="AG362" s="1613"/>
      <c r="AH362" s="1617"/>
      <c r="AI362" s="1617"/>
    </row>
    <row r="363" spans="1:35" ht="14.25" customHeight="1">
      <c r="A363" s="1613"/>
      <c r="B363" s="1613"/>
      <c r="C363" s="1613"/>
      <c r="D363" s="1613"/>
      <c r="E363" s="1613"/>
      <c r="F363" s="1613"/>
      <c r="G363" s="1613"/>
      <c r="H363" s="1613"/>
      <c r="I363" s="1613"/>
      <c r="J363" s="1613"/>
      <c r="K363" s="1613"/>
      <c r="L363" s="1613"/>
      <c r="M363" s="1613"/>
      <c r="N363" s="1613"/>
      <c r="O363" s="1613"/>
      <c r="P363" s="1613"/>
      <c r="Q363" s="1613"/>
      <c r="R363" s="1613"/>
      <c r="S363" s="1613"/>
      <c r="T363" s="1613"/>
      <c r="U363" s="1613"/>
      <c r="V363" s="1613"/>
      <c r="W363" s="1613"/>
      <c r="X363" s="1613"/>
      <c r="Y363" s="1613"/>
      <c r="Z363" s="1613"/>
      <c r="AA363" s="1613"/>
      <c r="AB363" s="1613"/>
      <c r="AC363" s="1613"/>
      <c r="AD363" s="1613"/>
      <c r="AE363" s="1613"/>
      <c r="AF363" s="1613"/>
      <c r="AG363" s="1613"/>
      <c r="AH363" s="1617"/>
      <c r="AI363" s="1617"/>
    </row>
    <row r="364" spans="1:35" ht="14.25" customHeight="1">
      <c r="A364" s="1613"/>
      <c r="B364" s="1613"/>
      <c r="C364" s="1613"/>
      <c r="D364" s="1613"/>
      <c r="E364" s="1613"/>
      <c r="F364" s="1613"/>
      <c r="G364" s="1613"/>
      <c r="H364" s="1613"/>
      <c r="I364" s="1613"/>
      <c r="J364" s="1613"/>
      <c r="K364" s="1613"/>
      <c r="L364" s="1613"/>
      <c r="M364" s="1613"/>
      <c r="N364" s="1613"/>
      <c r="O364" s="1613"/>
      <c r="P364" s="1613"/>
      <c r="Q364" s="1613"/>
      <c r="R364" s="1613"/>
      <c r="S364" s="1613"/>
      <c r="T364" s="1613"/>
      <c r="U364" s="1613"/>
      <c r="V364" s="1613"/>
      <c r="W364" s="1613"/>
      <c r="X364" s="1613"/>
      <c r="Y364" s="1613"/>
      <c r="Z364" s="1613"/>
      <c r="AA364" s="1613"/>
      <c r="AB364" s="1613"/>
      <c r="AC364" s="1613"/>
      <c r="AD364" s="1613"/>
      <c r="AE364" s="1613"/>
      <c r="AF364" s="1613"/>
      <c r="AG364" s="1613"/>
      <c r="AH364" s="1617"/>
      <c r="AI364" s="1617"/>
    </row>
    <row r="365" spans="1:35" ht="14.25" customHeight="1">
      <c r="A365" s="1613"/>
      <c r="B365" s="1613"/>
      <c r="C365" s="1613"/>
      <c r="D365" s="1613"/>
      <c r="E365" s="1613"/>
      <c r="F365" s="1613"/>
      <c r="G365" s="1613"/>
      <c r="H365" s="1613"/>
      <c r="I365" s="1613"/>
      <c r="J365" s="1613"/>
      <c r="K365" s="1613"/>
      <c r="L365" s="1613"/>
      <c r="M365" s="1613"/>
      <c r="N365" s="1613"/>
      <c r="O365" s="1613"/>
      <c r="P365" s="1613"/>
      <c r="Q365" s="1613"/>
      <c r="R365" s="1613"/>
      <c r="S365" s="1613"/>
      <c r="T365" s="1613"/>
      <c r="U365" s="1613"/>
      <c r="V365" s="1613"/>
      <c r="W365" s="1613"/>
      <c r="X365" s="1613"/>
      <c r="Y365" s="1613"/>
      <c r="Z365" s="1613"/>
      <c r="AA365" s="1613"/>
      <c r="AB365" s="1613"/>
      <c r="AC365" s="1613"/>
      <c r="AD365" s="1613"/>
      <c r="AE365" s="1613"/>
      <c r="AF365" s="1613"/>
      <c r="AG365" s="1613"/>
      <c r="AH365" s="1617"/>
      <c r="AI365" s="1617"/>
    </row>
    <row r="366" spans="1:35" ht="14.25" customHeight="1">
      <c r="A366" s="1613"/>
      <c r="B366" s="1613"/>
      <c r="C366" s="1613"/>
      <c r="D366" s="1613"/>
      <c r="E366" s="1613"/>
      <c r="F366" s="1613"/>
      <c r="G366" s="1613"/>
      <c r="H366" s="1613"/>
      <c r="I366" s="1613"/>
      <c r="J366" s="1613"/>
      <c r="K366" s="1613"/>
      <c r="L366" s="1613"/>
      <c r="M366" s="1613"/>
      <c r="N366" s="1613"/>
      <c r="O366" s="1613"/>
      <c r="P366" s="1613"/>
      <c r="Q366" s="1613"/>
      <c r="R366" s="1613"/>
      <c r="S366" s="1613"/>
      <c r="T366" s="1613"/>
      <c r="U366" s="1613"/>
      <c r="V366" s="1613"/>
      <c r="W366" s="1613"/>
      <c r="X366" s="1613"/>
      <c r="Y366" s="1613"/>
      <c r="Z366" s="1613"/>
      <c r="AA366" s="1613"/>
      <c r="AB366" s="1613"/>
      <c r="AC366" s="1613"/>
      <c r="AD366" s="1613"/>
      <c r="AE366" s="1613"/>
      <c r="AF366" s="1613"/>
      <c r="AG366" s="1613"/>
      <c r="AH366" s="1617"/>
      <c r="AI366" s="1617"/>
    </row>
    <row r="367" spans="1:35" ht="14.25" customHeight="1">
      <c r="A367" s="1613"/>
      <c r="B367" s="1613"/>
      <c r="C367" s="1613"/>
      <c r="D367" s="1613"/>
      <c r="E367" s="1613"/>
      <c r="F367" s="1613"/>
      <c r="G367" s="1613"/>
      <c r="H367" s="1613"/>
      <c r="I367" s="1613"/>
      <c r="J367" s="1613"/>
      <c r="K367" s="1613"/>
      <c r="L367" s="1613"/>
      <c r="M367" s="1613"/>
      <c r="N367" s="1613"/>
      <c r="O367" s="1613"/>
      <c r="P367" s="1613"/>
      <c r="Q367" s="1613"/>
      <c r="R367" s="1613"/>
      <c r="S367" s="1613"/>
      <c r="T367" s="1613"/>
      <c r="U367" s="1613"/>
      <c r="V367" s="1613"/>
      <c r="W367" s="1613"/>
      <c r="X367" s="1613"/>
      <c r="Y367" s="1613"/>
      <c r="Z367" s="1613"/>
      <c r="AA367" s="1613"/>
      <c r="AB367" s="1613"/>
      <c r="AC367" s="1613"/>
      <c r="AD367" s="1613"/>
      <c r="AE367" s="1613"/>
      <c r="AF367" s="1613"/>
      <c r="AG367" s="1613"/>
      <c r="AH367" s="1617"/>
      <c r="AI367" s="1617"/>
    </row>
    <row r="368" spans="1:35" ht="14.25" customHeight="1">
      <c r="A368" s="1613"/>
      <c r="B368" s="1613"/>
      <c r="C368" s="1613"/>
      <c r="D368" s="1613"/>
      <c r="E368" s="1613"/>
      <c r="F368" s="1613"/>
      <c r="G368" s="1613"/>
      <c r="H368" s="1613"/>
      <c r="I368" s="1613"/>
      <c r="J368" s="1613"/>
      <c r="K368" s="1613"/>
      <c r="L368" s="1613"/>
      <c r="M368" s="1613"/>
      <c r="N368" s="1613"/>
      <c r="O368" s="1613"/>
      <c r="P368" s="1613"/>
      <c r="Q368" s="1613"/>
      <c r="R368" s="1613"/>
      <c r="S368" s="1613"/>
      <c r="T368" s="1613"/>
      <c r="U368" s="1613"/>
      <c r="V368" s="1613"/>
      <c r="W368" s="1613"/>
      <c r="X368" s="1613"/>
      <c r="Y368" s="1613"/>
      <c r="Z368" s="1613"/>
      <c r="AA368" s="1613"/>
      <c r="AB368" s="1613"/>
      <c r="AC368" s="1613"/>
      <c r="AD368" s="1613"/>
      <c r="AE368" s="1613"/>
      <c r="AF368" s="1613"/>
      <c r="AG368" s="1613"/>
      <c r="AH368" s="1617"/>
      <c r="AI368" s="1617"/>
    </row>
    <row r="369" spans="1:35" ht="14.25" customHeight="1">
      <c r="A369" s="1613"/>
      <c r="B369" s="1613"/>
      <c r="C369" s="1613"/>
      <c r="D369" s="1613"/>
      <c r="E369" s="1613"/>
      <c r="F369" s="1613"/>
      <c r="G369" s="1613"/>
      <c r="H369" s="1613"/>
      <c r="I369" s="1613"/>
      <c r="J369" s="1613"/>
      <c r="K369" s="1613"/>
      <c r="L369" s="1613"/>
      <c r="M369" s="1613"/>
      <c r="N369" s="1613"/>
      <c r="O369" s="1613"/>
      <c r="P369" s="1613"/>
      <c r="Q369" s="1613"/>
      <c r="R369" s="1613"/>
      <c r="S369" s="1613"/>
      <c r="T369" s="1613"/>
      <c r="U369" s="1613"/>
      <c r="V369" s="1613"/>
      <c r="W369" s="1613"/>
      <c r="X369" s="1613"/>
      <c r="Y369" s="1613"/>
      <c r="Z369" s="1613"/>
      <c r="AA369" s="1613"/>
      <c r="AB369" s="1613"/>
      <c r="AC369" s="1613"/>
      <c r="AD369" s="1613"/>
      <c r="AE369" s="1613"/>
      <c r="AF369" s="1613"/>
      <c r="AG369" s="1613"/>
      <c r="AH369" s="1617"/>
      <c r="AI369" s="1617"/>
    </row>
    <row r="370" spans="1:35" ht="14.25" customHeight="1">
      <c r="A370" s="1613"/>
      <c r="B370" s="1613"/>
      <c r="C370" s="1613"/>
      <c r="D370" s="1613"/>
      <c r="E370" s="1613"/>
      <c r="F370" s="1613"/>
      <c r="G370" s="1613"/>
      <c r="H370" s="1613"/>
      <c r="I370" s="1613"/>
      <c r="J370" s="1613"/>
      <c r="K370" s="1613"/>
      <c r="L370" s="1613"/>
      <c r="M370" s="1613"/>
      <c r="N370" s="1613"/>
      <c r="O370" s="1613"/>
      <c r="P370" s="1613"/>
      <c r="Q370" s="1613"/>
      <c r="R370" s="1613"/>
      <c r="S370" s="1613"/>
      <c r="T370" s="1613"/>
      <c r="U370" s="1613"/>
      <c r="V370" s="1613"/>
      <c r="W370" s="1613"/>
      <c r="X370" s="1613"/>
      <c r="Y370" s="1613"/>
      <c r="Z370" s="1613"/>
      <c r="AA370" s="1613"/>
      <c r="AB370" s="1613"/>
      <c r="AC370" s="1613"/>
      <c r="AD370" s="1613"/>
      <c r="AE370" s="1613"/>
      <c r="AF370" s="1613"/>
      <c r="AG370" s="1613"/>
      <c r="AH370" s="1617"/>
      <c r="AI370" s="1617"/>
    </row>
    <row r="371" spans="1:35" ht="14.25" customHeight="1">
      <c r="A371" s="1613"/>
      <c r="B371" s="1613"/>
      <c r="C371" s="1613"/>
      <c r="D371" s="1613"/>
      <c r="E371" s="1613"/>
      <c r="F371" s="1613"/>
      <c r="G371" s="1613"/>
      <c r="H371" s="1613"/>
      <c r="I371" s="1613"/>
      <c r="J371" s="1613"/>
      <c r="K371" s="1613"/>
      <c r="L371" s="1613"/>
      <c r="M371" s="1613"/>
      <c r="N371" s="1613"/>
      <c r="O371" s="1613"/>
      <c r="P371" s="1613"/>
      <c r="Q371" s="1613"/>
      <c r="R371" s="1613"/>
      <c r="S371" s="1613"/>
      <c r="T371" s="1613"/>
      <c r="U371" s="1613"/>
      <c r="V371" s="1613"/>
      <c r="W371" s="1613"/>
      <c r="X371" s="1613"/>
      <c r="Y371" s="1613"/>
      <c r="Z371" s="1613"/>
      <c r="AA371" s="1613"/>
      <c r="AB371" s="1613"/>
      <c r="AC371" s="1613"/>
      <c r="AD371" s="1613"/>
      <c r="AE371" s="1613"/>
      <c r="AF371" s="1613"/>
      <c r="AG371" s="1613"/>
      <c r="AH371" s="1617"/>
      <c r="AI371" s="1617"/>
    </row>
    <row r="372" spans="1:35" ht="14.25" customHeight="1">
      <c r="A372" s="1613"/>
      <c r="B372" s="1613"/>
      <c r="C372" s="1613"/>
      <c r="D372" s="1613"/>
      <c r="E372" s="1613"/>
      <c r="F372" s="1613"/>
      <c r="G372" s="1613"/>
      <c r="H372" s="1613"/>
      <c r="I372" s="1613"/>
      <c r="J372" s="1613"/>
      <c r="K372" s="1613"/>
      <c r="L372" s="1613"/>
      <c r="M372" s="1613"/>
      <c r="N372" s="1613"/>
      <c r="O372" s="1613"/>
      <c r="P372" s="1613"/>
      <c r="Q372" s="1613"/>
      <c r="R372" s="1613"/>
      <c r="S372" s="1613"/>
      <c r="T372" s="1613"/>
      <c r="U372" s="1613"/>
      <c r="V372" s="1613"/>
      <c r="W372" s="1613"/>
      <c r="X372" s="1613"/>
      <c r="Y372" s="1613"/>
      <c r="Z372" s="1613"/>
      <c r="AA372" s="1613"/>
      <c r="AB372" s="1613"/>
      <c r="AC372" s="1613"/>
      <c r="AD372" s="1613"/>
      <c r="AE372" s="1613"/>
      <c r="AF372" s="1613"/>
      <c r="AG372" s="1613"/>
      <c r="AH372" s="1617"/>
      <c r="AI372" s="1617"/>
    </row>
    <row r="373" spans="1:35" ht="14.25" customHeight="1">
      <c r="A373" s="1613"/>
      <c r="B373" s="1613"/>
      <c r="C373" s="1613"/>
      <c r="D373" s="1613"/>
      <c r="E373" s="1613"/>
      <c r="F373" s="1613"/>
      <c r="G373" s="1613"/>
      <c r="H373" s="1613"/>
      <c r="I373" s="1613"/>
      <c r="J373" s="1613"/>
      <c r="K373" s="1613"/>
      <c r="L373" s="1613"/>
      <c r="M373" s="1613"/>
      <c r="N373" s="1613"/>
      <c r="O373" s="1613"/>
      <c r="P373" s="1613"/>
      <c r="Q373" s="1613"/>
      <c r="R373" s="1613"/>
      <c r="S373" s="1613"/>
      <c r="T373" s="1613"/>
      <c r="U373" s="1613"/>
      <c r="V373" s="1613"/>
      <c r="W373" s="1613"/>
      <c r="X373" s="1613"/>
      <c r="Y373" s="1613"/>
      <c r="Z373" s="1613"/>
      <c r="AA373" s="1613"/>
      <c r="AB373" s="1613"/>
      <c r="AC373" s="1613"/>
      <c r="AD373" s="1613"/>
      <c r="AE373" s="1613"/>
      <c r="AF373" s="1613"/>
      <c r="AG373" s="1613"/>
      <c r="AH373" s="1617"/>
      <c r="AI373" s="1617"/>
    </row>
    <row r="374" spans="1:35" ht="14.25" customHeight="1">
      <c r="A374" s="1613"/>
      <c r="B374" s="1613"/>
      <c r="C374" s="1613"/>
      <c r="D374" s="1613"/>
      <c r="E374" s="1613"/>
      <c r="F374" s="1613"/>
      <c r="G374" s="1613"/>
      <c r="H374" s="1613"/>
      <c r="I374" s="1613"/>
      <c r="J374" s="1613"/>
      <c r="K374" s="1613"/>
      <c r="L374" s="1613"/>
      <c r="M374" s="1613"/>
      <c r="N374" s="1613"/>
      <c r="O374" s="1613"/>
      <c r="P374" s="1613"/>
      <c r="Q374" s="1613"/>
      <c r="R374" s="1613"/>
      <c r="S374" s="1613"/>
      <c r="T374" s="1613"/>
      <c r="U374" s="1613"/>
      <c r="V374" s="1613"/>
      <c r="W374" s="1613"/>
      <c r="X374" s="1613"/>
      <c r="Y374" s="1613"/>
      <c r="Z374" s="1613"/>
      <c r="AA374" s="1613"/>
      <c r="AB374" s="1613"/>
      <c r="AC374" s="1613"/>
      <c r="AD374" s="1613"/>
      <c r="AE374" s="1613"/>
      <c r="AF374" s="1613"/>
      <c r="AG374" s="1613"/>
      <c r="AH374" s="1617"/>
      <c r="AI374" s="1617"/>
    </row>
    <row r="375" spans="1:35" ht="14.25" customHeight="1">
      <c r="A375" s="1613"/>
      <c r="B375" s="1613"/>
      <c r="C375" s="1613"/>
      <c r="D375" s="1613"/>
      <c r="E375" s="1613"/>
      <c r="F375" s="1613"/>
      <c r="G375" s="1613"/>
      <c r="H375" s="1613"/>
      <c r="I375" s="1613"/>
      <c r="J375" s="1613"/>
      <c r="K375" s="1613"/>
      <c r="L375" s="1613"/>
      <c r="M375" s="1613"/>
      <c r="N375" s="1613"/>
      <c r="O375" s="1613"/>
      <c r="P375" s="1613"/>
      <c r="Q375" s="1613"/>
      <c r="R375" s="1613"/>
      <c r="S375" s="1613"/>
      <c r="T375" s="1613"/>
      <c r="U375" s="1613"/>
      <c r="V375" s="1613"/>
      <c r="W375" s="1613"/>
      <c r="X375" s="1613"/>
      <c r="Y375" s="1613"/>
      <c r="Z375" s="1613"/>
      <c r="AA375" s="1613"/>
      <c r="AB375" s="1613"/>
      <c r="AC375" s="1613"/>
      <c r="AD375" s="1613"/>
      <c r="AE375" s="1613"/>
      <c r="AF375" s="1613"/>
      <c r="AG375" s="1613"/>
      <c r="AH375" s="1617"/>
      <c r="AI375" s="1617"/>
    </row>
    <row r="376" spans="1:35" ht="14.25" customHeight="1">
      <c r="A376" s="1613"/>
      <c r="B376" s="1613"/>
      <c r="C376" s="1613"/>
      <c r="D376" s="1613"/>
      <c r="E376" s="1613"/>
      <c r="F376" s="1613"/>
      <c r="G376" s="1613"/>
      <c r="H376" s="1613"/>
      <c r="I376" s="1613"/>
      <c r="J376" s="1613"/>
      <c r="K376" s="1613"/>
      <c r="L376" s="1613"/>
      <c r="M376" s="1613"/>
      <c r="N376" s="1613"/>
      <c r="O376" s="1613"/>
      <c r="P376" s="1613"/>
      <c r="Q376" s="1613"/>
      <c r="R376" s="1613"/>
      <c r="S376" s="1613"/>
      <c r="T376" s="1613"/>
      <c r="U376" s="1613"/>
      <c r="V376" s="1613"/>
      <c r="W376" s="1613"/>
      <c r="X376" s="1613"/>
      <c r="Y376" s="1613"/>
      <c r="Z376" s="1613"/>
      <c r="AA376" s="1613"/>
      <c r="AB376" s="1613"/>
      <c r="AC376" s="1613"/>
      <c r="AD376" s="1613"/>
      <c r="AE376" s="1613"/>
      <c r="AF376" s="1613"/>
      <c r="AG376" s="1613"/>
      <c r="AH376" s="1617"/>
      <c r="AI376" s="1617"/>
    </row>
    <row r="377" spans="1:35" ht="14.25" customHeight="1">
      <c r="A377" s="1613"/>
      <c r="B377" s="1613"/>
      <c r="C377" s="1613"/>
      <c r="D377" s="1613"/>
      <c r="E377" s="1613"/>
      <c r="F377" s="1613"/>
      <c r="G377" s="1613"/>
      <c r="H377" s="1613"/>
      <c r="I377" s="1613"/>
      <c r="J377" s="1613"/>
      <c r="K377" s="1613"/>
      <c r="L377" s="1613"/>
      <c r="M377" s="1613"/>
      <c r="N377" s="1613"/>
      <c r="O377" s="1613"/>
      <c r="P377" s="1613"/>
      <c r="Q377" s="1613"/>
      <c r="R377" s="1613"/>
      <c r="S377" s="1613"/>
      <c r="T377" s="1613"/>
      <c r="U377" s="1613"/>
      <c r="V377" s="1613"/>
      <c r="W377" s="1613"/>
      <c r="X377" s="1613"/>
      <c r="Y377" s="1613"/>
      <c r="Z377" s="1613"/>
      <c r="AA377" s="1613"/>
      <c r="AB377" s="1613"/>
      <c r="AC377" s="1613"/>
      <c r="AD377" s="1613"/>
      <c r="AE377" s="1613"/>
      <c r="AF377" s="1613"/>
      <c r="AG377" s="1613"/>
      <c r="AH377" s="1617"/>
      <c r="AI377" s="1617"/>
    </row>
    <row r="378" spans="1:35" ht="14.25" customHeight="1">
      <c r="A378" s="1613"/>
      <c r="B378" s="1613"/>
      <c r="C378" s="1613"/>
      <c r="D378" s="1613"/>
      <c r="E378" s="1613"/>
      <c r="F378" s="1613"/>
      <c r="G378" s="1613"/>
      <c r="H378" s="1613"/>
      <c r="I378" s="1613"/>
      <c r="J378" s="1613"/>
      <c r="K378" s="1613"/>
      <c r="L378" s="1613"/>
      <c r="M378" s="1613"/>
      <c r="N378" s="1613"/>
      <c r="O378" s="1613"/>
      <c r="P378" s="1613"/>
      <c r="Q378" s="1613"/>
      <c r="R378" s="1613"/>
      <c r="S378" s="1613"/>
      <c r="T378" s="1613"/>
      <c r="U378" s="1613"/>
      <c r="V378" s="1613"/>
      <c r="W378" s="1613"/>
      <c r="X378" s="1613"/>
      <c r="Y378" s="1613"/>
      <c r="Z378" s="1613"/>
      <c r="AA378" s="1613"/>
      <c r="AB378" s="1613"/>
      <c r="AC378" s="1613"/>
      <c r="AD378" s="1613"/>
      <c r="AE378" s="1613"/>
      <c r="AF378" s="1613"/>
      <c r="AG378" s="1613"/>
      <c r="AH378" s="1617"/>
      <c r="AI378" s="1617"/>
    </row>
    <row r="379" spans="1:35" ht="14.25" customHeight="1">
      <c r="A379" s="1613"/>
      <c r="B379" s="1613"/>
      <c r="C379" s="1613"/>
      <c r="D379" s="1613"/>
      <c r="E379" s="1613"/>
      <c r="F379" s="1613"/>
      <c r="G379" s="1613"/>
      <c r="H379" s="1613"/>
      <c r="I379" s="1613"/>
      <c r="J379" s="1613"/>
      <c r="K379" s="1613"/>
      <c r="L379" s="1613"/>
      <c r="M379" s="1613"/>
      <c r="N379" s="1613"/>
      <c r="O379" s="1613"/>
      <c r="P379" s="1613"/>
      <c r="Q379" s="1613"/>
      <c r="R379" s="1613"/>
      <c r="S379" s="1613"/>
      <c r="T379" s="1613"/>
      <c r="U379" s="1613"/>
      <c r="V379" s="1613"/>
      <c r="W379" s="1613"/>
      <c r="X379" s="1613"/>
      <c r="Y379" s="1613"/>
      <c r="Z379" s="1613"/>
      <c r="AA379" s="1613"/>
      <c r="AB379" s="1613"/>
      <c r="AC379" s="1613"/>
      <c r="AD379" s="1613"/>
      <c r="AE379" s="1613"/>
      <c r="AF379" s="1613"/>
      <c r="AG379" s="1613"/>
      <c r="AH379" s="1617"/>
      <c r="AI379" s="1617"/>
    </row>
    <row r="380" spans="1:35" ht="14.25" customHeight="1">
      <c r="A380" s="1613"/>
      <c r="B380" s="1613"/>
      <c r="C380" s="1613"/>
      <c r="D380" s="1613"/>
      <c r="E380" s="1613"/>
      <c r="F380" s="1613"/>
      <c r="G380" s="1613"/>
      <c r="H380" s="1613"/>
      <c r="I380" s="1613"/>
      <c r="J380" s="1613"/>
      <c r="K380" s="1613"/>
      <c r="L380" s="1613"/>
      <c r="M380" s="1613"/>
      <c r="N380" s="1613"/>
      <c r="O380" s="1613"/>
      <c r="P380" s="1613"/>
      <c r="Q380" s="1613"/>
      <c r="R380" s="1613"/>
      <c r="S380" s="1613"/>
      <c r="T380" s="1613"/>
      <c r="U380" s="1613"/>
      <c r="V380" s="1613"/>
      <c r="W380" s="1613"/>
      <c r="X380" s="1613"/>
      <c r="Y380" s="1613"/>
      <c r="Z380" s="1613"/>
      <c r="AA380" s="1613"/>
      <c r="AB380" s="1613"/>
      <c r="AC380" s="1613"/>
      <c r="AD380" s="1613"/>
      <c r="AE380" s="1613"/>
      <c r="AF380" s="1613"/>
      <c r="AG380" s="1613"/>
      <c r="AH380" s="1617"/>
      <c r="AI380" s="1617"/>
    </row>
    <row r="381" spans="1:35" ht="14.25" customHeight="1">
      <c r="A381" s="1613"/>
      <c r="B381" s="1613"/>
      <c r="C381" s="1613"/>
      <c r="D381" s="1613"/>
      <c r="E381" s="1613"/>
      <c r="F381" s="1613"/>
      <c r="G381" s="1613"/>
      <c r="H381" s="1613"/>
      <c r="I381" s="1613"/>
      <c r="J381" s="1613"/>
      <c r="K381" s="1613"/>
      <c r="L381" s="1613"/>
      <c r="M381" s="1613"/>
      <c r="N381" s="1613"/>
      <c r="O381" s="1613"/>
      <c r="P381" s="1613"/>
      <c r="Q381" s="1613"/>
      <c r="R381" s="1613"/>
      <c r="S381" s="1613"/>
      <c r="T381" s="1613"/>
      <c r="U381" s="1613"/>
      <c r="V381" s="1613"/>
      <c r="W381" s="1613"/>
      <c r="X381" s="1613"/>
      <c r="Y381" s="1613"/>
      <c r="Z381" s="1613"/>
      <c r="AA381" s="1613"/>
      <c r="AB381" s="1613"/>
      <c r="AC381" s="1613"/>
      <c r="AD381" s="1613"/>
      <c r="AE381" s="1613"/>
      <c r="AF381" s="1613"/>
      <c r="AG381" s="1613"/>
      <c r="AH381" s="1617"/>
      <c r="AI381" s="1617"/>
    </row>
    <row r="382" spans="1:35" ht="14.25" customHeight="1">
      <c r="A382" s="1613"/>
      <c r="B382" s="1613"/>
      <c r="C382" s="1613"/>
      <c r="D382" s="1613"/>
      <c r="E382" s="1613"/>
      <c r="F382" s="1613"/>
      <c r="G382" s="1613"/>
      <c r="H382" s="1613"/>
      <c r="I382" s="1613"/>
      <c r="J382" s="1613"/>
      <c r="K382" s="1613"/>
      <c r="L382" s="1613"/>
      <c r="M382" s="1613"/>
      <c r="N382" s="1613"/>
      <c r="O382" s="1613"/>
      <c r="P382" s="1613"/>
      <c r="Q382" s="1613"/>
      <c r="R382" s="1613"/>
      <c r="S382" s="1613"/>
      <c r="T382" s="1613"/>
      <c r="U382" s="1613"/>
      <c r="V382" s="1613"/>
      <c r="W382" s="1613"/>
      <c r="X382" s="1613"/>
      <c r="Y382" s="1613"/>
      <c r="Z382" s="1613"/>
      <c r="AA382" s="1613"/>
      <c r="AB382" s="1613"/>
      <c r="AC382" s="1613"/>
      <c r="AD382" s="1613"/>
      <c r="AE382" s="1613"/>
      <c r="AF382" s="1613"/>
      <c r="AG382" s="1613"/>
      <c r="AH382" s="1617"/>
      <c r="AI382" s="1617"/>
    </row>
    <row r="383" spans="1:35" ht="14.25" customHeight="1">
      <c r="A383" s="1613"/>
      <c r="B383" s="1613"/>
      <c r="C383" s="1613"/>
      <c r="D383" s="1613"/>
      <c r="E383" s="1613"/>
      <c r="F383" s="1613"/>
      <c r="G383" s="1613"/>
      <c r="H383" s="1613"/>
      <c r="I383" s="1613"/>
      <c r="J383" s="1613"/>
      <c r="K383" s="1613"/>
      <c r="L383" s="1613"/>
      <c r="M383" s="1613"/>
      <c r="N383" s="1613"/>
      <c r="O383" s="1613"/>
      <c r="P383" s="1613"/>
      <c r="Q383" s="1613"/>
      <c r="R383" s="1613"/>
      <c r="S383" s="1613"/>
      <c r="T383" s="1613"/>
      <c r="U383" s="1613"/>
      <c r="V383" s="1613"/>
      <c r="W383" s="1613"/>
      <c r="X383" s="1613"/>
      <c r="Y383" s="1613"/>
      <c r="Z383" s="1613"/>
      <c r="AA383" s="1613"/>
      <c r="AB383" s="1613"/>
      <c r="AC383" s="1613"/>
      <c r="AD383" s="1613"/>
      <c r="AE383" s="1613"/>
      <c r="AF383" s="1613"/>
      <c r="AG383" s="1613"/>
      <c r="AH383" s="1617"/>
      <c r="AI383" s="1617"/>
    </row>
    <row r="384" spans="1:35" ht="14.25" customHeight="1">
      <c r="A384" s="1613"/>
      <c r="B384" s="1613"/>
      <c r="C384" s="1613"/>
      <c r="D384" s="1613"/>
      <c r="E384" s="1613"/>
      <c r="F384" s="1613"/>
      <c r="G384" s="1613"/>
      <c r="H384" s="1613"/>
      <c r="I384" s="1613"/>
      <c r="J384" s="1613"/>
      <c r="K384" s="1613"/>
      <c r="L384" s="1613"/>
      <c r="M384" s="1613"/>
      <c r="N384" s="1613"/>
      <c r="O384" s="1613"/>
      <c r="P384" s="1613"/>
      <c r="Q384" s="1613"/>
      <c r="R384" s="1613"/>
      <c r="S384" s="1613"/>
      <c r="T384" s="1613"/>
      <c r="U384" s="1613"/>
      <c r="V384" s="1613"/>
      <c r="W384" s="1613"/>
      <c r="X384" s="1613"/>
      <c r="Y384" s="1613"/>
      <c r="Z384" s="1613"/>
      <c r="AA384" s="1613"/>
      <c r="AB384" s="1613"/>
      <c r="AC384" s="1613"/>
      <c r="AD384" s="1613"/>
      <c r="AE384" s="1613"/>
      <c r="AF384" s="1613"/>
      <c r="AG384" s="1613"/>
      <c r="AH384" s="1617"/>
      <c r="AI384" s="1617"/>
    </row>
    <row r="385" spans="1:35" ht="14.25" customHeight="1">
      <c r="A385" s="1613"/>
      <c r="B385" s="1613"/>
      <c r="C385" s="1613"/>
      <c r="D385" s="1613"/>
      <c r="E385" s="1613"/>
      <c r="F385" s="1613"/>
      <c r="G385" s="1613"/>
      <c r="H385" s="1613"/>
      <c r="I385" s="1613"/>
      <c r="J385" s="1613"/>
      <c r="K385" s="1613"/>
      <c r="L385" s="1613"/>
      <c r="M385" s="1613"/>
      <c r="N385" s="1613"/>
      <c r="O385" s="1613"/>
      <c r="P385" s="1613"/>
      <c r="Q385" s="1613"/>
      <c r="R385" s="1613"/>
      <c r="S385" s="1613"/>
      <c r="T385" s="1613"/>
      <c r="U385" s="1613"/>
      <c r="V385" s="1613"/>
      <c r="W385" s="1613"/>
      <c r="X385" s="1613"/>
      <c r="Y385" s="1613"/>
      <c r="Z385" s="1613"/>
      <c r="AA385" s="1613"/>
      <c r="AB385" s="1613"/>
      <c r="AC385" s="1613"/>
      <c r="AD385" s="1613"/>
      <c r="AE385" s="1613"/>
      <c r="AF385" s="1613"/>
      <c r="AG385" s="1613"/>
      <c r="AH385" s="1617"/>
      <c r="AI385" s="1617"/>
    </row>
    <row r="386" spans="1:35" ht="14.25" customHeight="1">
      <c r="A386" s="1613"/>
      <c r="B386" s="1613"/>
      <c r="C386" s="1613"/>
      <c r="D386" s="1613"/>
      <c r="E386" s="1613"/>
      <c r="F386" s="1613"/>
      <c r="G386" s="1613"/>
      <c r="H386" s="1613"/>
      <c r="I386" s="1613"/>
      <c r="J386" s="1613"/>
      <c r="K386" s="1613"/>
      <c r="L386" s="1613"/>
      <c r="M386" s="1613"/>
      <c r="N386" s="1613"/>
      <c r="O386" s="1613"/>
      <c r="P386" s="1613"/>
      <c r="Q386" s="1613"/>
      <c r="R386" s="1613"/>
      <c r="S386" s="1613"/>
      <c r="T386" s="1613"/>
      <c r="U386" s="1613"/>
      <c r="V386" s="1613"/>
      <c r="W386" s="1613"/>
      <c r="X386" s="1613"/>
      <c r="Y386" s="1613"/>
      <c r="Z386" s="1613"/>
      <c r="AA386" s="1613"/>
      <c r="AB386" s="1613"/>
      <c r="AC386" s="1613"/>
      <c r="AD386" s="1613"/>
      <c r="AE386" s="1613"/>
      <c r="AF386" s="1613"/>
      <c r="AG386" s="1613"/>
      <c r="AH386" s="1617"/>
      <c r="AI386" s="1617"/>
    </row>
    <row r="387" spans="1:35" ht="14.25" customHeight="1">
      <c r="A387" s="1613"/>
      <c r="B387" s="1613"/>
      <c r="C387" s="1613"/>
      <c r="D387" s="1613"/>
      <c r="E387" s="1613"/>
      <c r="F387" s="1613"/>
      <c r="G387" s="1613"/>
      <c r="H387" s="1613"/>
      <c r="I387" s="1613"/>
      <c r="J387" s="1613"/>
      <c r="K387" s="1613"/>
      <c r="L387" s="1613"/>
      <c r="M387" s="1613"/>
      <c r="N387" s="1613"/>
      <c r="O387" s="1613"/>
      <c r="P387" s="1613"/>
      <c r="Q387" s="1613"/>
      <c r="R387" s="1613"/>
      <c r="S387" s="1613"/>
      <c r="T387" s="1613"/>
      <c r="U387" s="1613"/>
      <c r="V387" s="1613"/>
      <c r="W387" s="1613"/>
      <c r="X387" s="1613"/>
      <c r="Y387" s="1613"/>
      <c r="Z387" s="1613"/>
      <c r="AA387" s="1613"/>
      <c r="AB387" s="1613"/>
      <c r="AC387" s="1613"/>
      <c r="AD387" s="1613"/>
      <c r="AE387" s="1613"/>
      <c r="AF387" s="1613"/>
      <c r="AG387" s="1613"/>
      <c r="AH387" s="1617"/>
      <c r="AI387" s="1617"/>
    </row>
    <row r="388" spans="1:35" ht="14.25" customHeight="1">
      <c r="A388" s="1613"/>
      <c r="B388" s="1613"/>
      <c r="C388" s="1613"/>
      <c r="D388" s="1613"/>
      <c r="E388" s="1613"/>
      <c r="F388" s="1613"/>
      <c r="G388" s="1613"/>
      <c r="H388" s="1613"/>
      <c r="I388" s="1613"/>
      <c r="J388" s="1613"/>
      <c r="K388" s="1613"/>
      <c r="L388" s="1613"/>
      <c r="M388" s="1613"/>
      <c r="N388" s="1613"/>
      <c r="O388" s="1613"/>
      <c r="P388" s="1613"/>
      <c r="Q388" s="1613"/>
      <c r="R388" s="1613"/>
      <c r="S388" s="1613"/>
      <c r="T388" s="1613"/>
      <c r="U388" s="1613"/>
      <c r="V388" s="1613"/>
      <c r="W388" s="1613"/>
      <c r="X388" s="1613"/>
      <c r="Y388" s="1613"/>
      <c r="Z388" s="1613"/>
      <c r="AA388" s="1613"/>
      <c r="AB388" s="1613"/>
      <c r="AC388" s="1613"/>
      <c r="AD388" s="1613"/>
      <c r="AE388" s="1613"/>
      <c r="AF388" s="1613"/>
      <c r="AG388" s="1613"/>
      <c r="AH388" s="1617"/>
      <c r="AI388" s="1617"/>
    </row>
    <row r="389" spans="1:35" ht="14.25" customHeight="1">
      <c r="A389" s="1613"/>
      <c r="B389" s="1613"/>
      <c r="C389" s="1613"/>
      <c r="D389" s="1613"/>
      <c r="E389" s="1613"/>
      <c r="F389" s="1613"/>
      <c r="G389" s="1613"/>
      <c r="H389" s="1613"/>
      <c r="I389" s="1613"/>
      <c r="J389" s="1613"/>
      <c r="K389" s="1613"/>
      <c r="L389" s="1613"/>
      <c r="M389" s="1613"/>
      <c r="N389" s="1613"/>
      <c r="O389" s="1613"/>
      <c r="P389" s="1613"/>
      <c r="Q389" s="1613"/>
      <c r="R389" s="1613"/>
      <c r="S389" s="1613"/>
      <c r="T389" s="1613"/>
      <c r="U389" s="1613"/>
      <c r="V389" s="1613"/>
      <c r="W389" s="1613"/>
      <c r="X389" s="1613"/>
      <c r="Y389" s="1613"/>
      <c r="Z389" s="1613"/>
      <c r="AA389" s="1613"/>
      <c r="AB389" s="1613"/>
      <c r="AC389" s="1613"/>
      <c r="AD389" s="1613"/>
      <c r="AE389" s="1613"/>
      <c r="AF389" s="1613"/>
      <c r="AG389" s="1613"/>
      <c r="AH389" s="1617"/>
      <c r="AI389" s="1617"/>
    </row>
    <row r="390" spans="1:35" ht="14.25" customHeight="1">
      <c r="A390" s="1613"/>
      <c r="B390" s="1613"/>
      <c r="C390" s="1613"/>
      <c r="D390" s="1613"/>
      <c r="E390" s="1613"/>
      <c r="F390" s="1613"/>
      <c r="G390" s="1613"/>
      <c r="H390" s="1613"/>
      <c r="I390" s="1613"/>
      <c r="J390" s="1613"/>
      <c r="K390" s="1613"/>
      <c r="L390" s="1613"/>
      <c r="M390" s="1613"/>
      <c r="N390" s="1613"/>
      <c r="O390" s="1613"/>
      <c r="P390" s="1613"/>
      <c r="Q390" s="1613"/>
      <c r="R390" s="1613"/>
      <c r="S390" s="1613"/>
      <c r="T390" s="1613"/>
      <c r="U390" s="1613"/>
      <c r="V390" s="1613"/>
      <c r="W390" s="1613"/>
      <c r="X390" s="1613"/>
      <c r="Y390" s="1613"/>
      <c r="Z390" s="1613"/>
      <c r="AA390" s="1613"/>
      <c r="AB390" s="1613"/>
      <c r="AC390" s="1613"/>
      <c r="AD390" s="1613"/>
      <c r="AE390" s="1613"/>
      <c r="AF390" s="1613"/>
      <c r="AG390" s="1613"/>
      <c r="AH390" s="1617"/>
      <c r="AI390" s="1617"/>
    </row>
    <row r="391" spans="1:35" ht="14.25" customHeight="1">
      <c r="A391" s="1613"/>
      <c r="B391" s="1613"/>
      <c r="C391" s="1613"/>
      <c r="D391" s="1613"/>
      <c r="E391" s="1613"/>
      <c r="F391" s="1613"/>
      <c r="G391" s="1613"/>
      <c r="H391" s="1613"/>
      <c r="I391" s="1613"/>
      <c r="J391" s="1613"/>
      <c r="K391" s="1613"/>
      <c r="L391" s="1613"/>
      <c r="M391" s="1613"/>
      <c r="N391" s="1613"/>
      <c r="O391" s="1613"/>
      <c r="P391" s="1613"/>
      <c r="Q391" s="1613"/>
      <c r="R391" s="1613"/>
      <c r="S391" s="1613"/>
      <c r="T391" s="1613"/>
      <c r="U391" s="1613"/>
      <c r="V391" s="1613"/>
      <c r="W391" s="1613"/>
      <c r="X391" s="1613"/>
      <c r="Y391" s="1613"/>
      <c r="Z391" s="1613"/>
      <c r="AA391" s="1613"/>
      <c r="AB391" s="1613"/>
      <c r="AC391" s="1613"/>
      <c r="AD391" s="1613"/>
      <c r="AE391" s="1613"/>
      <c r="AF391" s="1613"/>
      <c r="AG391" s="1613"/>
      <c r="AH391" s="1617"/>
      <c r="AI391" s="1617"/>
    </row>
    <row r="392" spans="1:35" ht="14.25" customHeight="1">
      <c r="A392" s="1613"/>
      <c r="B392" s="1613"/>
      <c r="C392" s="1613"/>
      <c r="D392" s="1613"/>
      <c r="E392" s="1613"/>
      <c r="F392" s="1613"/>
      <c r="G392" s="1613"/>
      <c r="H392" s="1613"/>
      <c r="I392" s="1613"/>
      <c r="J392" s="1613"/>
      <c r="K392" s="1613"/>
      <c r="L392" s="1613"/>
      <c r="M392" s="1613"/>
      <c r="N392" s="1613"/>
      <c r="O392" s="1613"/>
      <c r="P392" s="1613"/>
      <c r="Q392" s="1613"/>
      <c r="R392" s="1613"/>
      <c r="S392" s="1613"/>
      <c r="T392" s="1613"/>
      <c r="U392" s="1613"/>
      <c r="V392" s="1613"/>
      <c r="W392" s="1613"/>
      <c r="X392" s="1613"/>
      <c r="Y392" s="1613"/>
      <c r="Z392" s="1613"/>
      <c r="AA392" s="1613"/>
      <c r="AB392" s="1613"/>
      <c r="AC392" s="1613"/>
      <c r="AD392" s="1613"/>
      <c r="AE392" s="1613"/>
      <c r="AF392" s="1613"/>
      <c r="AG392" s="1613"/>
      <c r="AH392" s="1617"/>
      <c r="AI392" s="1617"/>
    </row>
    <row r="393" spans="1:35" ht="14.25" customHeight="1">
      <c r="A393" s="1613"/>
      <c r="B393" s="1613"/>
      <c r="C393" s="1613"/>
      <c r="D393" s="1613"/>
      <c r="E393" s="1613"/>
      <c r="F393" s="1613"/>
      <c r="G393" s="1613"/>
      <c r="H393" s="1613"/>
      <c r="I393" s="1613"/>
      <c r="J393" s="1613"/>
      <c r="K393" s="1613"/>
      <c r="L393" s="1613"/>
      <c r="M393" s="1613"/>
      <c r="N393" s="1613"/>
      <c r="O393" s="1613"/>
      <c r="P393" s="1613"/>
      <c r="Q393" s="1613"/>
      <c r="R393" s="1613"/>
      <c r="S393" s="1613"/>
      <c r="T393" s="1613"/>
      <c r="U393" s="1613"/>
      <c r="V393" s="1613"/>
      <c r="W393" s="1613"/>
      <c r="X393" s="1613"/>
      <c r="Y393" s="1613"/>
      <c r="Z393" s="1613"/>
      <c r="AA393" s="1613"/>
      <c r="AB393" s="1613"/>
      <c r="AC393" s="1613"/>
      <c r="AD393" s="1613"/>
      <c r="AE393" s="1613"/>
      <c r="AF393" s="1613"/>
      <c r="AG393" s="1613"/>
      <c r="AH393" s="1617"/>
      <c r="AI393" s="1617"/>
    </row>
    <row r="394" spans="1:35" ht="14.25" customHeight="1">
      <c r="A394" s="1613"/>
      <c r="B394" s="1613"/>
      <c r="C394" s="1613"/>
      <c r="D394" s="1613"/>
      <c r="E394" s="1613"/>
      <c r="F394" s="1613"/>
      <c r="G394" s="1613"/>
      <c r="H394" s="1613"/>
      <c r="I394" s="1613"/>
      <c r="J394" s="1613"/>
      <c r="K394" s="1613"/>
      <c r="L394" s="1613"/>
      <c r="M394" s="1613"/>
      <c r="N394" s="1613"/>
      <c r="O394" s="1613"/>
      <c r="P394" s="1613"/>
      <c r="Q394" s="1613"/>
      <c r="R394" s="1613"/>
      <c r="S394" s="1613"/>
      <c r="T394" s="1613"/>
      <c r="U394" s="1613"/>
      <c r="V394" s="1613"/>
      <c r="W394" s="1613"/>
      <c r="X394" s="1613"/>
      <c r="Y394" s="1613"/>
      <c r="Z394" s="1613"/>
      <c r="AA394" s="1613"/>
      <c r="AB394" s="1613"/>
      <c r="AC394" s="1613"/>
      <c r="AD394" s="1613"/>
      <c r="AE394" s="1613"/>
      <c r="AF394" s="1613"/>
      <c r="AG394" s="1613"/>
      <c r="AH394" s="1617"/>
      <c r="AI394" s="1617"/>
    </row>
    <row r="395" spans="1:35" ht="14.25" customHeight="1">
      <c r="A395" s="1613"/>
      <c r="B395" s="1613"/>
      <c r="C395" s="1613"/>
      <c r="D395" s="1613"/>
      <c r="E395" s="1613"/>
      <c r="F395" s="1613"/>
      <c r="G395" s="1613"/>
      <c r="H395" s="1613"/>
      <c r="I395" s="1613"/>
      <c r="J395" s="1613"/>
      <c r="K395" s="1613"/>
      <c r="L395" s="1613"/>
      <c r="M395" s="1613"/>
      <c r="N395" s="1613"/>
      <c r="O395" s="1613"/>
      <c r="P395" s="1613"/>
      <c r="Q395" s="1613"/>
      <c r="R395" s="1613"/>
      <c r="S395" s="1613"/>
      <c r="T395" s="1613"/>
      <c r="U395" s="1613"/>
      <c r="V395" s="1613"/>
      <c r="W395" s="1613"/>
      <c r="X395" s="1613"/>
      <c r="Y395" s="1613"/>
      <c r="Z395" s="1613"/>
      <c r="AA395" s="1613"/>
      <c r="AB395" s="1613"/>
      <c r="AC395" s="1613"/>
      <c r="AD395" s="1613"/>
      <c r="AE395" s="1613"/>
      <c r="AF395" s="1613"/>
      <c r="AG395" s="1613"/>
      <c r="AH395" s="1617"/>
      <c r="AI395" s="1617"/>
    </row>
    <row r="396" spans="1:35" ht="14.25" customHeight="1">
      <c r="A396" s="1613"/>
      <c r="B396" s="1613"/>
      <c r="C396" s="1613"/>
      <c r="D396" s="1613"/>
      <c r="E396" s="1613"/>
      <c r="F396" s="1613"/>
      <c r="G396" s="1613"/>
      <c r="H396" s="1613"/>
      <c r="I396" s="1613"/>
      <c r="J396" s="1613"/>
      <c r="K396" s="1613"/>
      <c r="L396" s="1613"/>
      <c r="M396" s="1613"/>
      <c r="N396" s="1613"/>
      <c r="O396" s="1613"/>
      <c r="P396" s="1613"/>
      <c r="Q396" s="1613"/>
      <c r="R396" s="1613"/>
      <c r="S396" s="1613"/>
      <c r="T396" s="1613"/>
      <c r="U396" s="1613"/>
      <c r="V396" s="1613"/>
      <c r="W396" s="1613"/>
      <c r="X396" s="1613"/>
      <c r="Y396" s="1613"/>
      <c r="Z396" s="1613"/>
      <c r="AA396" s="1613"/>
      <c r="AB396" s="1613"/>
      <c r="AC396" s="1613"/>
      <c r="AD396" s="1613"/>
      <c r="AE396" s="1613"/>
      <c r="AF396" s="1613"/>
      <c r="AG396" s="1613"/>
      <c r="AH396" s="1617"/>
      <c r="AI396" s="1617"/>
    </row>
    <row r="397" spans="1:35" ht="14.25" customHeight="1">
      <c r="A397" s="1613"/>
      <c r="B397" s="1613"/>
      <c r="C397" s="1613"/>
      <c r="D397" s="1613"/>
      <c r="E397" s="1613"/>
      <c r="F397" s="1613"/>
      <c r="G397" s="1613"/>
      <c r="H397" s="1613"/>
      <c r="I397" s="1613"/>
      <c r="J397" s="1613"/>
      <c r="K397" s="1613"/>
      <c r="L397" s="1613"/>
      <c r="M397" s="1613"/>
      <c r="N397" s="1613"/>
      <c r="O397" s="1613"/>
      <c r="P397" s="1613"/>
      <c r="Q397" s="1613"/>
      <c r="R397" s="1613"/>
      <c r="S397" s="1613"/>
      <c r="T397" s="1613"/>
      <c r="U397" s="1613"/>
      <c r="V397" s="1613"/>
      <c r="W397" s="1613"/>
      <c r="X397" s="1613"/>
      <c r="Y397" s="1613"/>
      <c r="Z397" s="1613"/>
      <c r="AA397" s="1613"/>
      <c r="AB397" s="1613"/>
      <c r="AC397" s="1613"/>
      <c r="AD397" s="1613"/>
      <c r="AE397" s="1613"/>
      <c r="AF397" s="1613"/>
      <c r="AG397" s="1613"/>
      <c r="AH397" s="1617"/>
      <c r="AI397" s="1617"/>
    </row>
    <row r="398" spans="1:35" ht="14.25" customHeight="1">
      <c r="A398" s="1613"/>
      <c r="B398" s="1613"/>
      <c r="C398" s="1613"/>
      <c r="D398" s="1613"/>
      <c r="E398" s="1613"/>
      <c r="F398" s="1613"/>
      <c r="G398" s="1613"/>
      <c r="H398" s="1613"/>
      <c r="I398" s="1613"/>
      <c r="J398" s="1613"/>
      <c r="K398" s="1613"/>
      <c r="L398" s="1613"/>
      <c r="M398" s="1613"/>
      <c r="N398" s="1613"/>
      <c r="O398" s="1613"/>
      <c r="P398" s="1613"/>
      <c r="Q398" s="1613"/>
      <c r="R398" s="1613"/>
      <c r="S398" s="1613"/>
      <c r="T398" s="1613"/>
      <c r="U398" s="1613"/>
      <c r="V398" s="1613"/>
      <c r="W398" s="1613"/>
      <c r="X398" s="1613"/>
      <c r="Y398" s="1613"/>
      <c r="Z398" s="1613"/>
      <c r="AA398" s="1613"/>
      <c r="AB398" s="1613"/>
      <c r="AC398" s="1613"/>
      <c r="AD398" s="1613"/>
      <c r="AE398" s="1613"/>
      <c r="AF398" s="1613"/>
      <c r="AG398" s="1613"/>
      <c r="AH398" s="1617"/>
      <c r="AI398" s="1617"/>
    </row>
    <row r="399" spans="1:35" ht="14.25" customHeight="1">
      <c r="A399" s="1613"/>
      <c r="B399" s="1613"/>
      <c r="C399" s="1613"/>
      <c r="D399" s="1613"/>
      <c r="E399" s="1613"/>
      <c r="F399" s="1613"/>
      <c r="G399" s="1613"/>
      <c r="H399" s="1613"/>
      <c r="I399" s="1613"/>
      <c r="J399" s="1613"/>
      <c r="K399" s="1613"/>
      <c r="L399" s="1613"/>
      <c r="M399" s="1613"/>
      <c r="N399" s="1613"/>
      <c r="O399" s="1613"/>
      <c r="P399" s="1613"/>
      <c r="Q399" s="1613"/>
      <c r="R399" s="1613"/>
      <c r="S399" s="1613"/>
      <c r="T399" s="1613"/>
      <c r="U399" s="1613"/>
      <c r="V399" s="1613"/>
      <c r="W399" s="1613"/>
      <c r="X399" s="1613"/>
      <c r="Y399" s="1613"/>
      <c r="Z399" s="1613"/>
      <c r="AA399" s="1613"/>
      <c r="AB399" s="1613"/>
      <c r="AC399" s="1613"/>
      <c r="AD399" s="1613"/>
      <c r="AE399" s="1613"/>
      <c r="AF399" s="1613"/>
      <c r="AG399" s="1613"/>
      <c r="AH399" s="1617"/>
      <c r="AI399" s="1617"/>
    </row>
    <row r="400" spans="1:35" ht="14.25" customHeight="1">
      <c r="A400" s="1613"/>
      <c r="B400" s="1613"/>
      <c r="C400" s="1613"/>
      <c r="D400" s="1613"/>
      <c r="E400" s="1613"/>
      <c r="F400" s="1613"/>
      <c r="G400" s="1613"/>
      <c r="H400" s="1613"/>
      <c r="I400" s="1613"/>
      <c r="J400" s="1613"/>
      <c r="K400" s="1613"/>
      <c r="L400" s="1613"/>
      <c r="M400" s="1613"/>
      <c r="N400" s="1613"/>
      <c r="O400" s="1613"/>
      <c r="P400" s="1613"/>
      <c r="Q400" s="1613"/>
      <c r="R400" s="1613"/>
      <c r="S400" s="1613"/>
      <c r="T400" s="1613"/>
      <c r="U400" s="1613"/>
      <c r="V400" s="1613"/>
      <c r="W400" s="1613"/>
      <c r="X400" s="1613"/>
      <c r="Y400" s="1613"/>
      <c r="Z400" s="1613"/>
      <c r="AA400" s="1613"/>
      <c r="AB400" s="1613"/>
      <c r="AC400" s="1613"/>
      <c r="AD400" s="1613"/>
      <c r="AE400" s="1613"/>
      <c r="AF400" s="1613"/>
      <c r="AG400" s="1613"/>
      <c r="AH400" s="1617"/>
      <c r="AI400" s="1617"/>
    </row>
    <row r="401" spans="1:35" ht="14.25" customHeight="1">
      <c r="A401" s="1613"/>
      <c r="B401" s="1613"/>
      <c r="C401" s="1613"/>
      <c r="D401" s="1613"/>
      <c r="E401" s="1613"/>
      <c r="F401" s="1613"/>
      <c r="G401" s="1613"/>
      <c r="H401" s="1613"/>
      <c r="I401" s="1613"/>
      <c r="J401" s="1613"/>
      <c r="K401" s="1613"/>
      <c r="L401" s="1613"/>
      <c r="M401" s="1613"/>
      <c r="N401" s="1613"/>
      <c r="O401" s="1613"/>
      <c r="P401" s="1613"/>
      <c r="Q401" s="1613"/>
      <c r="R401" s="1613"/>
      <c r="S401" s="1613"/>
      <c r="T401" s="1613"/>
      <c r="U401" s="1613"/>
      <c r="V401" s="1613"/>
      <c r="W401" s="1613"/>
      <c r="X401" s="1613"/>
      <c r="Y401" s="1613"/>
      <c r="Z401" s="1613"/>
      <c r="AA401" s="1613"/>
      <c r="AB401" s="1613"/>
      <c r="AC401" s="1613"/>
      <c r="AD401" s="1613"/>
      <c r="AE401" s="1613"/>
      <c r="AF401" s="1613"/>
      <c r="AG401" s="1613"/>
      <c r="AH401" s="1617"/>
      <c r="AI401" s="1617"/>
    </row>
    <row r="402" spans="1:35" ht="14.25" customHeight="1">
      <c r="A402" s="1613"/>
      <c r="B402" s="1613"/>
      <c r="C402" s="1613"/>
      <c r="D402" s="1613"/>
      <c r="E402" s="1613"/>
      <c r="F402" s="1613"/>
      <c r="G402" s="1613"/>
      <c r="H402" s="1613"/>
      <c r="I402" s="1613"/>
      <c r="J402" s="1613"/>
      <c r="K402" s="1613"/>
      <c r="L402" s="1613"/>
      <c r="M402" s="1613"/>
      <c r="N402" s="1613"/>
      <c r="O402" s="1613"/>
      <c r="P402" s="1613"/>
      <c r="Q402" s="1613"/>
      <c r="R402" s="1613"/>
      <c r="S402" s="1613"/>
      <c r="T402" s="1613"/>
      <c r="U402" s="1613"/>
      <c r="V402" s="1613"/>
      <c r="W402" s="1613"/>
      <c r="X402" s="1613"/>
      <c r="Y402" s="1613"/>
      <c r="Z402" s="1613"/>
      <c r="AA402" s="1613"/>
      <c r="AB402" s="1613"/>
      <c r="AC402" s="1613"/>
      <c r="AD402" s="1613"/>
      <c r="AE402" s="1613"/>
      <c r="AF402" s="1613"/>
      <c r="AG402" s="1613"/>
      <c r="AH402" s="1617"/>
      <c r="AI402" s="1617"/>
    </row>
    <row r="403" spans="1:35" ht="14.25" customHeight="1">
      <c r="A403" s="1613"/>
      <c r="B403" s="1613"/>
      <c r="C403" s="1613"/>
      <c r="D403" s="1613"/>
      <c r="E403" s="1613"/>
      <c r="F403" s="1613"/>
      <c r="G403" s="1613"/>
      <c r="H403" s="1613"/>
      <c r="I403" s="1613"/>
      <c r="J403" s="1613"/>
      <c r="K403" s="1613"/>
      <c r="L403" s="1613"/>
      <c r="M403" s="1613"/>
      <c r="N403" s="1613"/>
      <c r="O403" s="1613"/>
      <c r="P403" s="1613"/>
      <c r="Q403" s="1613"/>
      <c r="R403" s="1613"/>
      <c r="S403" s="1613"/>
      <c r="T403" s="1613"/>
      <c r="U403" s="1613"/>
      <c r="V403" s="1613"/>
      <c r="W403" s="1613"/>
      <c r="X403" s="1613"/>
      <c r="Y403" s="1613"/>
      <c r="Z403" s="1613"/>
      <c r="AA403" s="1613"/>
      <c r="AB403" s="1613"/>
      <c r="AC403" s="1613"/>
      <c r="AD403" s="1613"/>
      <c r="AE403" s="1613"/>
      <c r="AF403" s="1613"/>
      <c r="AG403" s="1613"/>
      <c r="AH403" s="1617"/>
      <c r="AI403" s="1617"/>
    </row>
    <row r="404" spans="1:35" ht="14.25" customHeight="1">
      <c r="A404" s="1613"/>
      <c r="B404" s="1613"/>
      <c r="C404" s="1613"/>
      <c r="D404" s="1613"/>
      <c r="E404" s="1613"/>
      <c r="F404" s="1613"/>
      <c r="G404" s="1613"/>
      <c r="H404" s="1613"/>
      <c r="I404" s="1613"/>
      <c r="J404" s="1613"/>
      <c r="K404" s="1613"/>
      <c r="L404" s="1613"/>
      <c r="M404" s="1613"/>
      <c r="N404" s="1613"/>
      <c r="O404" s="1613"/>
      <c r="P404" s="1613"/>
      <c r="Q404" s="1613"/>
      <c r="R404" s="1613"/>
      <c r="S404" s="1613"/>
      <c r="T404" s="1613"/>
      <c r="U404" s="1613"/>
      <c r="V404" s="1613"/>
      <c r="W404" s="1613"/>
      <c r="X404" s="1613"/>
      <c r="Y404" s="1613"/>
      <c r="Z404" s="1613"/>
      <c r="AA404" s="1613"/>
      <c r="AB404" s="1613"/>
      <c r="AC404" s="1613"/>
      <c r="AD404" s="1613"/>
      <c r="AE404" s="1613"/>
      <c r="AF404" s="1613"/>
      <c r="AG404" s="1613"/>
      <c r="AH404" s="1617"/>
      <c r="AI404" s="1617"/>
    </row>
    <row r="405" spans="1:35" ht="14.25" customHeight="1">
      <c r="A405" s="1613"/>
      <c r="B405" s="1613"/>
      <c r="C405" s="1613"/>
      <c r="D405" s="1613"/>
      <c r="E405" s="1613"/>
      <c r="F405" s="1613"/>
      <c r="G405" s="1613"/>
      <c r="H405" s="1613"/>
      <c r="I405" s="1613"/>
      <c r="J405" s="1613"/>
      <c r="K405" s="1613"/>
      <c r="L405" s="1613"/>
      <c r="M405" s="1613"/>
      <c r="N405" s="1613"/>
      <c r="O405" s="1613"/>
      <c r="P405" s="1613"/>
      <c r="Q405" s="1613"/>
      <c r="R405" s="1613"/>
      <c r="S405" s="1613"/>
      <c r="T405" s="1613"/>
      <c r="U405" s="1613"/>
      <c r="V405" s="1613"/>
      <c r="W405" s="1613"/>
      <c r="X405" s="1613"/>
      <c r="Y405" s="1613"/>
      <c r="Z405" s="1613"/>
      <c r="AA405" s="1613"/>
      <c r="AB405" s="1613"/>
      <c r="AC405" s="1613"/>
      <c r="AD405" s="1613"/>
      <c r="AE405" s="1613"/>
      <c r="AF405" s="1613"/>
      <c r="AG405" s="1613"/>
      <c r="AH405" s="1617"/>
      <c r="AI405" s="1617"/>
    </row>
    <row r="406" spans="1:35" ht="14.25" customHeight="1">
      <c r="A406" s="1613"/>
      <c r="B406" s="1613"/>
      <c r="C406" s="1613"/>
      <c r="D406" s="1613"/>
      <c r="E406" s="1613"/>
      <c r="F406" s="1613"/>
      <c r="G406" s="1613"/>
      <c r="H406" s="1613"/>
      <c r="I406" s="1613"/>
      <c r="J406" s="1613"/>
      <c r="K406" s="1613"/>
      <c r="L406" s="1613"/>
      <c r="M406" s="1613"/>
      <c r="N406" s="1613"/>
      <c r="O406" s="1613"/>
      <c r="P406" s="1613"/>
      <c r="Q406" s="1613"/>
      <c r="R406" s="1613"/>
      <c r="S406" s="1613"/>
      <c r="T406" s="1613"/>
      <c r="U406" s="1613"/>
      <c r="V406" s="1613"/>
      <c r="W406" s="1613"/>
      <c r="X406" s="1613"/>
      <c r="Y406" s="1613"/>
      <c r="Z406" s="1613"/>
      <c r="AA406" s="1613"/>
      <c r="AB406" s="1613"/>
      <c r="AC406" s="1613"/>
      <c r="AD406" s="1613"/>
      <c r="AE406" s="1613"/>
      <c r="AF406" s="1613"/>
      <c r="AG406" s="1613"/>
      <c r="AH406" s="1617"/>
      <c r="AI406" s="1617"/>
    </row>
    <row r="407" spans="1:35" ht="14.25" customHeight="1">
      <c r="A407" s="1613"/>
      <c r="B407" s="1613"/>
      <c r="C407" s="1613"/>
      <c r="D407" s="1613"/>
      <c r="E407" s="1613"/>
      <c r="F407" s="1613"/>
      <c r="G407" s="1613"/>
      <c r="H407" s="1613"/>
      <c r="I407" s="1613"/>
      <c r="J407" s="1613"/>
      <c r="K407" s="1613"/>
      <c r="L407" s="1613"/>
      <c r="M407" s="1613"/>
      <c r="N407" s="1613"/>
      <c r="O407" s="1613"/>
      <c r="P407" s="1613"/>
      <c r="Q407" s="1613"/>
      <c r="R407" s="1613"/>
      <c r="S407" s="1613"/>
      <c r="T407" s="1613"/>
      <c r="U407" s="1613"/>
      <c r="V407" s="1613"/>
      <c r="W407" s="1613"/>
      <c r="X407" s="1613"/>
      <c r="Y407" s="1613"/>
      <c r="Z407" s="1613"/>
      <c r="AA407" s="1613"/>
      <c r="AB407" s="1613"/>
      <c r="AC407" s="1613"/>
      <c r="AD407" s="1613"/>
      <c r="AE407" s="1613"/>
      <c r="AF407" s="1613"/>
      <c r="AG407" s="1613"/>
      <c r="AH407" s="1617"/>
      <c r="AI407" s="1617"/>
    </row>
    <row r="408" spans="1:35" ht="14.25" customHeight="1">
      <c r="A408" s="1613"/>
      <c r="B408" s="1613"/>
      <c r="C408" s="1613"/>
      <c r="D408" s="1613"/>
      <c r="E408" s="1613"/>
      <c r="F408" s="1613"/>
      <c r="G408" s="1613"/>
      <c r="H408" s="1613"/>
      <c r="I408" s="1613"/>
      <c r="J408" s="1613"/>
      <c r="K408" s="1613"/>
      <c r="L408" s="1613"/>
      <c r="M408" s="1613"/>
      <c r="N408" s="1613"/>
      <c r="O408" s="1613"/>
      <c r="P408" s="1613"/>
      <c r="Q408" s="1613"/>
      <c r="R408" s="1613"/>
      <c r="S408" s="1613"/>
      <c r="T408" s="1613"/>
      <c r="U408" s="1613"/>
      <c r="V408" s="1613"/>
      <c r="W408" s="1613"/>
      <c r="X408" s="1613"/>
      <c r="Y408" s="1613"/>
      <c r="Z408" s="1613"/>
      <c r="AA408" s="1613"/>
      <c r="AB408" s="1613"/>
      <c r="AC408" s="1613"/>
      <c r="AD408" s="1613"/>
      <c r="AE408" s="1613"/>
      <c r="AF408" s="1613"/>
      <c r="AG408" s="1613"/>
      <c r="AH408" s="1617"/>
      <c r="AI408" s="1617"/>
    </row>
    <row r="409" spans="1:35" ht="14.25" customHeight="1">
      <c r="A409" s="1613"/>
      <c r="B409" s="1613"/>
      <c r="C409" s="1613"/>
      <c r="D409" s="1613"/>
      <c r="E409" s="1613"/>
      <c r="F409" s="1613"/>
      <c r="G409" s="1613"/>
      <c r="H409" s="1613"/>
      <c r="I409" s="1613"/>
      <c r="J409" s="1613"/>
      <c r="K409" s="1613"/>
      <c r="L409" s="1613"/>
      <c r="M409" s="1613"/>
      <c r="N409" s="1613"/>
      <c r="O409" s="1613"/>
      <c r="P409" s="1613"/>
      <c r="Q409" s="1613"/>
      <c r="R409" s="1613"/>
      <c r="S409" s="1613"/>
      <c r="T409" s="1613"/>
      <c r="U409" s="1613"/>
      <c r="V409" s="1613"/>
      <c r="W409" s="1613"/>
      <c r="X409" s="1613"/>
      <c r="Y409" s="1613"/>
      <c r="Z409" s="1613"/>
      <c r="AA409" s="1613"/>
      <c r="AB409" s="1613"/>
      <c r="AC409" s="1613"/>
      <c r="AD409" s="1613"/>
      <c r="AE409" s="1613"/>
      <c r="AF409" s="1613"/>
      <c r="AG409" s="1613"/>
      <c r="AH409" s="1617"/>
      <c r="AI409" s="1617"/>
    </row>
    <row r="410" spans="1:35" ht="14.25" customHeight="1">
      <c r="A410" s="1613"/>
      <c r="B410" s="1613"/>
      <c r="C410" s="1613"/>
      <c r="D410" s="1613"/>
      <c r="E410" s="1613"/>
      <c r="F410" s="1613"/>
      <c r="G410" s="1613"/>
      <c r="H410" s="1613"/>
      <c r="I410" s="1613"/>
      <c r="J410" s="1613"/>
      <c r="K410" s="1613"/>
      <c r="L410" s="1613"/>
      <c r="M410" s="1613"/>
      <c r="N410" s="1613"/>
      <c r="O410" s="1613"/>
      <c r="P410" s="1613"/>
      <c r="Q410" s="1613"/>
      <c r="R410" s="1613"/>
      <c r="S410" s="1613"/>
      <c r="T410" s="1613"/>
      <c r="U410" s="1613"/>
      <c r="V410" s="1613"/>
      <c r="W410" s="1613"/>
      <c r="X410" s="1613"/>
      <c r="Y410" s="1613"/>
      <c r="Z410" s="1613"/>
      <c r="AA410" s="1613"/>
      <c r="AB410" s="1613"/>
      <c r="AC410" s="1613"/>
      <c r="AD410" s="1613"/>
      <c r="AE410" s="1613"/>
      <c r="AF410" s="1613"/>
      <c r="AG410" s="1613"/>
      <c r="AH410" s="1617"/>
      <c r="AI410" s="1617"/>
    </row>
    <row r="411" spans="1:35" ht="14.25" customHeight="1">
      <c r="A411" s="1613"/>
      <c r="B411" s="1613"/>
      <c r="C411" s="1613"/>
      <c r="D411" s="1613"/>
      <c r="E411" s="1613"/>
      <c r="F411" s="1613"/>
      <c r="G411" s="1613"/>
      <c r="H411" s="1613"/>
      <c r="I411" s="1613"/>
      <c r="J411" s="1613"/>
      <c r="K411" s="1613"/>
      <c r="L411" s="1613"/>
      <c r="M411" s="1613"/>
      <c r="N411" s="1613"/>
      <c r="O411" s="1613"/>
      <c r="P411" s="1613"/>
      <c r="Q411" s="1613"/>
      <c r="R411" s="1613"/>
      <c r="S411" s="1613"/>
      <c r="T411" s="1613"/>
      <c r="U411" s="1613"/>
      <c r="V411" s="1613"/>
      <c r="W411" s="1613"/>
      <c r="X411" s="1613"/>
      <c r="Y411" s="1613"/>
      <c r="Z411" s="1613"/>
      <c r="AA411" s="1613"/>
      <c r="AB411" s="1613"/>
      <c r="AC411" s="1613"/>
      <c r="AD411" s="1613"/>
      <c r="AE411" s="1613"/>
      <c r="AF411" s="1613"/>
      <c r="AG411" s="1613"/>
      <c r="AH411" s="1617"/>
      <c r="AI411" s="1617"/>
    </row>
    <row r="412" spans="1:35" ht="14.25" customHeight="1">
      <c r="A412" s="1613"/>
      <c r="B412" s="1613"/>
      <c r="C412" s="1613"/>
      <c r="D412" s="1613"/>
      <c r="E412" s="1613"/>
      <c r="F412" s="1613"/>
      <c r="G412" s="1613"/>
      <c r="H412" s="1613"/>
      <c r="I412" s="1613"/>
      <c r="J412" s="1613"/>
      <c r="K412" s="1613"/>
      <c r="L412" s="1613"/>
      <c r="M412" s="1613"/>
      <c r="N412" s="1613"/>
      <c r="O412" s="1613"/>
      <c r="P412" s="1613"/>
      <c r="Q412" s="1613"/>
      <c r="R412" s="1613"/>
      <c r="S412" s="1613"/>
      <c r="T412" s="1613"/>
      <c r="U412" s="1613"/>
      <c r="V412" s="1613"/>
      <c r="W412" s="1613"/>
      <c r="X412" s="1613"/>
      <c r="Y412" s="1613"/>
      <c r="Z412" s="1613"/>
      <c r="AA412" s="1613"/>
      <c r="AB412" s="1613"/>
      <c r="AC412" s="1613"/>
      <c r="AD412" s="1613"/>
      <c r="AE412" s="1613"/>
      <c r="AF412" s="1613"/>
      <c r="AG412" s="1613"/>
      <c r="AH412" s="1617"/>
      <c r="AI412" s="1617"/>
    </row>
    <row r="413" spans="1:35" ht="14.25" customHeight="1">
      <c r="A413" s="1613"/>
      <c r="B413" s="1613"/>
      <c r="C413" s="1613"/>
      <c r="D413" s="1613"/>
      <c r="E413" s="1613"/>
      <c r="F413" s="1613"/>
      <c r="G413" s="1613"/>
      <c r="H413" s="1613"/>
      <c r="I413" s="1613"/>
      <c r="J413" s="1613"/>
      <c r="K413" s="1613"/>
      <c r="L413" s="1613"/>
      <c r="M413" s="1613"/>
      <c r="N413" s="1613"/>
      <c r="O413" s="1613"/>
      <c r="P413" s="1613"/>
      <c r="Q413" s="1613"/>
      <c r="R413" s="1613"/>
      <c r="S413" s="1613"/>
      <c r="T413" s="1613"/>
      <c r="U413" s="1613"/>
      <c r="V413" s="1613"/>
      <c r="W413" s="1613"/>
      <c r="X413" s="1613"/>
      <c r="Y413" s="1613"/>
      <c r="Z413" s="1613"/>
      <c r="AA413" s="1613"/>
      <c r="AB413" s="1613"/>
      <c r="AC413" s="1613"/>
      <c r="AD413" s="1613"/>
      <c r="AE413" s="1613"/>
      <c r="AF413" s="1613"/>
      <c r="AG413" s="1613"/>
      <c r="AH413" s="1617"/>
      <c r="AI413" s="1617"/>
    </row>
    <row r="414" spans="1:35" ht="14.25" customHeight="1">
      <c r="A414" s="1613"/>
      <c r="B414" s="1613"/>
      <c r="C414" s="1613"/>
      <c r="D414" s="1613"/>
      <c r="E414" s="1613"/>
      <c r="F414" s="1613"/>
      <c r="G414" s="1613"/>
      <c r="H414" s="1613"/>
      <c r="I414" s="1613"/>
      <c r="J414" s="1613"/>
      <c r="K414" s="1613"/>
      <c r="L414" s="1613"/>
      <c r="M414" s="1613"/>
      <c r="N414" s="1613"/>
      <c r="O414" s="1613"/>
      <c r="P414" s="1613"/>
      <c r="Q414" s="1613"/>
      <c r="R414" s="1613"/>
      <c r="S414" s="1613"/>
      <c r="T414" s="1613"/>
      <c r="U414" s="1613"/>
      <c r="V414" s="1613"/>
      <c r="W414" s="1613"/>
      <c r="X414" s="1613"/>
      <c r="Y414" s="1613"/>
      <c r="Z414" s="1613"/>
      <c r="AA414" s="1613"/>
      <c r="AB414" s="1613"/>
      <c r="AC414" s="1613"/>
      <c r="AD414" s="1613"/>
      <c r="AE414" s="1613"/>
      <c r="AF414" s="1613"/>
      <c r="AG414" s="1613"/>
      <c r="AH414" s="1617"/>
      <c r="AI414" s="1617"/>
    </row>
    <row r="415" spans="1:35" ht="14.25" customHeight="1">
      <c r="A415" s="1613"/>
      <c r="B415" s="1613"/>
      <c r="C415" s="1613"/>
      <c r="D415" s="1613"/>
      <c r="E415" s="1613"/>
      <c r="F415" s="1613"/>
      <c r="G415" s="1613"/>
      <c r="H415" s="1613"/>
      <c r="I415" s="1613"/>
      <c r="J415" s="1613"/>
      <c r="K415" s="1613"/>
      <c r="L415" s="1613"/>
      <c r="M415" s="1613"/>
      <c r="N415" s="1613"/>
      <c r="O415" s="1613"/>
      <c r="P415" s="1613"/>
      <c r="Q415" s="1613"/>
      <c r="R415" s="1613"/>
      <c r="S415" s="1613"/>
      <c r="T415" s="1613"/>
      <c r="U415" s="1613"/>
      <c r="V415" s="1613"/>
      <c r="W415" s="1613"/>
      <c r="X415" s="1613"/>
      <c r="Y415" s="1613"/>
      <c r="Z415" s="1613"/>
      <c r="AA415" s="1613"/>
      <c r="AB415" s="1613"/>
      <c r="AC415" s="1613"/>
      <c r="AD415" s="1613"/>
      <c r="AE415" s="1613"/>
      <c r="AF415" s="1613"/>
      <c r="AG415" s="1613"/>
      <c r="AH415" s="1617"/>
      <c r="AI415" s="1617"/>
    </row>
    <row r="416" spans="1:35" ht="14.25" customHeight="1">
      <c r="A416" s="1613"/>
      <c r="B416" s="1613"/>
      <c r="C416" s="1613"/>
      <c r="D416" s="1613"/>
      <c r="E416" s="1613"/>
      <c r="F416" s="1613"/>
      <c r="G416" s="1613"/>
      <c r="H416" s="1613"/>
      <c r="I416" s="1613"/>
      <c r="J416" s="1613"/>
      <c r="K416" s="1613"/>
      <c r="L416" s="1613"/>
      <c r="M416" s="1613"/>
      <c r="N416" s="1613"/>
      <c r="O416" s="1613"/>
      <c r="P416" s="1613"/>
      <c r="Q416" s="1613"/>
      <c r="R416" s="1613"/>
      <c r="S416" s="1613"/>
      <c r="T416" s="1613"/>
      <c r="U416" s="1613"/>
      <c r="V416" s="1613"/>
      <c r="W416" s="1613"/>
      <c r="X416" s="1613"/>
      <c r="Y416" s="1613"/>
      <c r="Z416" s="1613"/>
      <c r="AA416" s="1613"/>
      <c r="AB416" s="1613"/>
      <c r="AC416" s="1613"/>
      <c r="AD416" s="1613"/>
      <c r="AE416" s="1613"/>
      <c r="AF416" s="1613"/>
      <c r="AG416" s="1613"/>
      <c r="AH416" s="1617"/>
      <c r="AI416" s="1617"/>
    </row>
    <row r="417" spans="1:35" ht="14.25" customHeight="1">
      <c r="A417" s="1613"/>
      <c r="B417" s="1613"/>
      <c r="C417" s="1613"/>
      <c r="D417" s="1613"/>
      <c r="E417" s="1613"/>
      <c r="F417" s="1613"/>
      <c r="G417" s="1613"/>
      <c r="H417" s="1613"/>
      <c r="I417" s="1613"/>
      <c r="J417" s="1613"/>
      <c r="K417" s="1613"/>
      <c r="L417" s="1613"/>
      <c r="M417" s="1613"/>
      <c r="N417" s="1613"/>
      <c r="O417" s="1613"/>
      <c r="P417" s="1613"/>
      <c r="Q417" s="1613"/>
      <c r="R417" s="1613"/>
      <c r="S417" s="1613"/>
      <c r="T417" s="1613"/>
      <c r="U417" s="1613"/>
      <c r="V417" s="1613"/>
      <c r="W417" s="1613"/>
      <c r="X417" s="1613"/>
      <c r="Y417" s="1613"/>
      <c r="Z417" s="1613"/>
      <c r="AA417" s="1613"/>
      <c r="AB417" s="1613"/>
      <c r="AC417" s="1613"/>
      <c r="AD417" s="1613"/>
      <c r="AE417" s="1613"/>
      <c r="AF417" s="1613"/>
      <c r="AG417" s="1613"/>
      <c r="AH417" s="1617"/>
      <c r="AI417" s="1617"/>
    </row>
    <row r="418" spans="1:35" ht="14.25" customHeight="1">
      <c r="A418" s="1613"/>
      <c r="B418" s="1613"/>
      <c r="C418" s="1613"/>
      <c r="D418" s="1613"/>
      <c r="E418" s="1613"/>
      <c r="F418" s="1613"/>
      <c r="G418" s="1613"/>
      <c r="H418" s="1613"/>
      <c r="I418" s="1613"/>
      <c r="J418" s="1613"/>
      <c r="K418" s="1613"/>
      <c r="L418" s="1613"/>
      <c r="M418" s="1613"/>
      <c r="N418" s="1613"/>
      <c r="O418" s="1613"/>
      <c r="P418" s="1613"/>
      <c r="Q418" s="1613"/>
      <c r="R418" s="1613"/>
      <c r="S418" s="1613"/>
      <c r="T418" s="1613"/>
      <c r="U418" s="1613"/>
      <c r="V418" s="1613"/>
      <c r="W418" s="1613"/>
      <c r="X418" s="1613"/>
      <c r="Y418" s="1613"/>
      <c r="Z418" s="1613"/>
      <c r="AA418" s="1613"/>
      <c r="AB418" s="1613"/>
      <c r="AC418" s="1613"/>
      <c r="AD418" s="1613"/>
      <c r="AE418" s="1613"/>
      <c r="AF418" s="1613"/>
      <c r="AG418" s="1613"/>
      <c r="AH418" s="1617"/>
      <c r="AI418" s="1617"/>
    </row>
    <row r="419" spans="1:35" ht="14.25" customHeight="1">
      <c r="A419" s="1613"/>
      <c r="B419" s="1613"/>
      <c r="C419" s="1613"/>
      <c r="D419" s="1613"/>
      <c r="E419" s="1613"/>
      <c r="F419" s="1613"/>
      <c r="G419" s="1613"/>
      <c r="H419" s="1613"/>
      <c r="I419" s="1613"/>
      <c r="J419" s="1613"/>
      <c r="K419" s="1613"/>
      <c r="L419" s="1613"/>
      <c r="M419" s="1613"/>
      <c r="N419" s="1613"/>
      <c r="O419" s="1613"/>
      <c r="P419" s="1613"/>
      <c r="Q419" s="1613"/>
      <c r="R419" s="1613"/>
      <c r="S419" s="1613"/>
      <c r="T419" s="1613"/>
      <c r="U419" s="1613"/>
      <c r="V419" s="1613"/>
      <c r="W419" s="1613"/>
      <c r="X419" s="1613"/>
      <c r="Y419" s="1613"/>
      <c r="Z419" s="1613"/>
      <c r="AA419" s="1613"/>
      <c r="AB419" s="1613"/>
      <c r="AC419" s="1613"/>
      <c r="AD419" s="1613"/>
      <c r="AE419" s="1613"/>
      <c r="AF419" s="1613"/>
      <c r="AG419" s="1613"/>
      <c r="AH419" s="1617"/>
      <c r="AI419" s="1617"/>
    </row>
    <row r="420" spans="1:35" ht="14.25" customHeight="1">
      <c r="A420" s="1613"/>
      <c r="B420" s="1613"/>
      <c r="C420" s="1613"/>
      <c r="D420" s="1613"/>
      <c r="E420" s="1613"/>
      <c r="F420" s="1613"/>
      <c r="G420" s="1613"/>
      <c r="H420" s="1613"/>
      <c r="I420" s="1613"/>
      <c r="J420" s="1613"/>
      <c r="K420" s="1613"/>
      <c r="L420" s="1613"/>
      <c r="M420" s="1613"/>
      <c r="N420" s="1613"/>
      <c r="O420" s="1613"/>
      <c r="P420" s="1613"/>
      <c r="Q420" s="1613"/>
      <c r="R420" s="1613"/>
      <c r="S420" s="1613"/>
      <c r="T420" s="1613"/>
      <c r="U420" s="1613"/>
      <c r="V420" s="1613"/>
      <c r="W420" s="1613"/>
      <c r="X420" s="1613"/>
      <c r="Y420" s="1613"/>
      <c r="Z420" s="1613"/>
      <c r="AA420" s="1613"/>
      <c r="AB420" s="1613"/>
      <c r="AC420" s="1613"/>
      <c r="AD420" s="1613"/>
      <c r="AE420" s="1613"/>
      <c r="AF420" s="1613"/>
      <c r="AG420" s="1613"/>
      <c r="AH420" s="1617"/>
      <c r="AI420" s="1617"/>
    </row>
    <row r="421" spans="1:35" ht="14.25" customHeight="1">
      <c r="A421" s="1613"/>
      <c r="B421" s="1613"/>
      <c r="C421" s="1613"/>
      <c r="D421" s="1613"/>
      <c r="E421" s="1613"/>
      <c r="F421" s="1613"/>
      <c r="G421" s="1613"/>
      <c r="H421" s="1613"/>
      <c r="I421" s="1613"/>
      <c r="J421" s="1613"/>
      <c r="K421" s="1613"/>
      <c r="L421" s="1613"/>
      <c r="M421" s="1613"/>
      <c r="N421" s="1613"/>
      <c r="O421" s="1613"/>
      <c r="P421" s="1613"/>
      <c r="Q421" s="1613"/>
      <c r="R421" s="1613"/>
      <c r="S421" s="1613"/>
      <c r="T421" s="1613"/>
      <c r="U421" s="1613"/>
      <c r="V421" s="1613"/>
      <c r="W421" s="1613"/>
      <c r="X421" s="1613"/>
      <c r="Y421" s="1613"/>
      <c r="Z421" s="1613"/>
      <c r="AA421" s="1613"/>
      <c r="AB421" s="1613"/>
      <c r="AC421" s="1613"/>
      <c r="AD421" s="1613"/>
      <c r="AE421" s="1613"/>
      <c r="AF421" s="1613"/>
      <c r="AG421" s="1613"/>
      <c r="AH421" s="1617"/>
      <c r="AI421" s="1617"/>
    </row>
    <row r="422" spans="1:35" ht="14.25" customHeight="1">
      <c r="A422" s="1613"/>
      <c r="B422" s="1613"/>
      <c r="C422" s="1613"/>
      <c r="D422" s="1613"/>
      <c r="E422" s="1613"/>
      <c r="F422" s="1613"/>
      <c r="G422" s="1613"/>
      <c r="H422" s="1613"/>
      <c r="I422" s="1613"/>
      <c r="J422" s="1613"/>
      <c r="K422" s="1613"/>
      <c r="L422" s="1613"/>
      <c r="M422" s="1613"/>
      <c r="N422" s="1613"/>
      <c r="O422" s="1613"/>
      <c r="P422" s="1613"/>
      <c r="Q422" s="1613"/>
      <c r="R422" s="1613"/>
      <c r="S422" s="1613"/>
      <c r="T422" s="1613"/>
      <c r="U422" s="1613"/>
      <c r="V422" s="1613"/>
      <c r="W422" s="1613"/>
      <c r="X422" s="1613"/>
      <c r="Y422" s="1613"/>
      <c r="Z422" s="1613"/>
      <c r="AA422" s="1613"/>
      <c r="AB422" s="1613"/>
      <c r="AC422" s="1613"/>
      <c r="AD422" s="1613"/>
      <c r="AE422" s="1613"/>
      <c r="AF422" s="1613"/>
      <c r="AG422" s="1613"/>
      <c r="AH422" s="1617"/>
      <c r="AI422" s="1617"/>
    </row>
    <row r="423" spans="1:35" ht="14.25" customHeight="1">
      <c r="A423" s="1613"/>
      <c r="B423" s="1613"/>
      <c r="C423" s="1613"/>
      <c r="D423" s="1613"/>
      <c r="E423" s="1613"/>
      <c r="F423" s="1613"/>
      <c r="G423" s="1613"/>
      <c r="H423" s="1613"/>
      <c r="I423" s="1613"/>
      <c r="J423" s="1613"/>
      <c r="K423" s="1613"/>
      <c r="L423" s="1613"/>
      <c r="M423" s="1613"/>
      <c r="N423" s="1613"/>
      <c r="O423" s="1613"/>
      <c r="P423" s="1613"/>
      <c r="Q423" s="1613"/>
      <c r="R423" s="1613"/>
      <c r="S423" s="1613"/>
      <c r="T423" s="1613"/>
      <c r="U423" s="1613"/>
      <c r="V423" s="1613"/>
      <c r="W423" s="1613"/>
      <c r="X423" s="1613"/>
      <c r="Y423" s="1613"/>
      <c r="Z423" s="1613"/>
      <c r="AA423" s="1613"/>
      <c r="AB423" s="1613"/>
      <c r="AC423" s="1613"/>
      <c r="AD423" s="1613"/>
      <c r="AE423" s="1613"/>
      <c r="AF423" s="1613"/>
      <c r="AG423" s="1613"/>
      <c r="AH423" s="1617"/>
      <c r="AI423" s="1617"/>
    </row>
    <row r="424" spans="1:35" ht="14.25" customHeight="1">
      <c r="A424" s="1613"/>
      <c r="B424" s="1613"/>
      <c r="C424" s="1613"/>
      <c r="D424" s="1613"/>
      <c r="E424" s="1613"/>
      <c r="F424" s="1613"/>
      <c r="G424" s="1613"/>
      <c r="H424" s="1613"/>
      <c r="I424" s="1613"/>
      <c r="J424" s="1613"/>
      <c r="K424" s="1613"/>
      <c r="L424" s="1613"/>
      <c r="M424" s="1613"/>
      <c r="N424" s="1613"/>
      <c r="O424" s="1613"/>
      <c r="P424" s="1613"/>
      <c r="Q424" s="1613"/>
      <c r="R424" s="1613"/>
      <c r="S424" s="1613"/>
      <c r="T424" s="1613"/>
      <c r="U424" s="1613"/>
      <c r="V424" s="1613"/>
      <c r="W424" s="1613"/>
      <c r="X424" s="1613"/>
      <c r="Y424" s="1613"/>
      <c r="Z424" s="1613"/>
      <c r="AA424" s="1613"/>
      <c r="AB424" s="1613"/>
      <c r="AC424" s="1613"/>
      <c r="AD424" s="1613"/>
      <c r="AE424" s="1613"/>
      <c r="AF424" s="1613"/>
      <c r="AG424" s="1613"/>
      <c r="AH424" s="1617"/>
      <c r="AI424" s="1617"/>
    </row>
    <row r="425" spans="1:35" ht="14.25" customHeight="1">
      <c r="A425" s="1613"/>
      <c r="B425" s="1613"/>
      <c r="C425" s="1613"/>
      <c r="D425" s="1613"/>
      <c r="E425" s="1613"/>
      <c r="F425" s="1613"/>
      <c r="G425" s="1613"/>
      <c r="H425" s="1613"/>
      <c r="I425" s="1613"/>
      <c r="J425" s="1613"/>
      <c r="K425" s="1613"/>
      <c r="L425" s="1613"/>
      <c r="M425" s="1613"/>
      <c r="N425" s="1613"/>
      <c r="O425" s="1613"/>
      <c r="P425" s="1613"/>
      <c r="Q425" s="1613"/>
      <c r="R425" s="1613"/>
      <c r="S425" s="1613"/>
      <c r="T425" s="1613"/>
      <c r="U425" s="1613"/>
      <c r="V425" s="1613"/>
      <c r="W425" s="1613"/>
      <c r="X425" s="1613"/>
      <c r="Y425" s="1613"/>
      <c r="Z425" s="1613"/>
      <c r="AA425" s="1613"/>
      <c r="AB425" s="1613"/>
      <c r="AC425" s="1613"/>
      <c r="AD425" s="1613"/>
      <c r="AE425" s="1613"/>
      <c r="AF425" s="1613"/>
      <c r="AG425" s="1613"/>
      <c r="AH425" s="1617"/>
      <c r="AI425" s="1617"/>
    </row>
    <row r="426" spans="1:35" ht="14.25" customHeight="1">
      <c r="A426" s="1613"/>
      <c r="B426" s="1613"/>
      <c r="C426" s="1613"/>
      <c r="D426" s="1613"/>
      <c r="E426" s="1613"/>
      <c r="F426" s="1613"/>
      <c r="G426" s="1613"/>
      <c r="H426" s="1613"/>
      <c r="I426" s="1613"/>
      <c r="J426" s="1613"/>
      <c r="K426" s="1613"/>
      <c r="L426" s="1613"/>
      <c r="M426" s="1613"/>
      <c r="N426" s="1613"/>
      <c r="O426" s="1613"/>
      <c r="P426" s="1613"/>
      <c r="Q426" s="1613"/>
      <c r="R426" s="1613"/>
      <c r="S426" s="1613"/>
      <c r="T426" s="1613"/>
      <c r="U426" s="1613"/>
      <c r="V426" s="1613"/>
      <c r="W426" s="1613"/>
      <c r="X426" s="1613"/>
      <c r="Y426" s="1613"/>
      <c r="Z426" s="1613"/>
      <c r="AA426" s="1613"/>
      <c r="AB426" s="1613"/>
      <c r="AC426" s="1613"/>
      <c r="AD426" s="1613"/>
      <c r="AE426" s="1613"/>
      <c r="AF426" s="1613"/>
      <c r="AG426" s="1613"/>
      <c r="AH426" s="1617"/>
      <c r="AI426" s="1617"/>
    </row>
    <row r="427" spans="1:35" ht="14.25" customHeight="1">
      <c r="A427" s="1613"/>
      <c r="B427" s="1613"/>
      <c r="C427" s="1613"/>
      <c r="D427" s="1613"/>
      <c r="E427" s="1613"/>
      <c r="F427" s="1613"/>
      <c r="G427" s="1613"/>
      <c r="H427" s="1613"/>
      <c r="I427" s="1613"/>
      <c r="J427" s="1613"/>
      <c r="K427" s="1613"/>
      <c r="L427" s="1613"/>
      <c r="M427" s="1613"/>
      <c r="N427" s="1613"/>
      <c r="O427" s="1613"/>
      <c r="P427" s="1613"/>
      <c r="Q427" s="1613"/>
      <c r="R427" s="1613"/>
      <c r="S427" s="1613"/>
      <c r="T427" s="1613"/>
      <c r="U427" s="1613"/>
      <c r="V427" s="1613"/>
      <c r="W427" s="1613"/>
      <c r="X427" s="1613"/>
      <c r="Y427" s="1613"/>
      <c r="Z427" s="1613"/>
      <c r="AA427" s="1613"/>
      <c r="AB427" s="1613"/>
      <c r="AC427" s="1613"/>
      <c r="AD427" s="1613"/>
      <c r="AE427" s="1613"/>
      <c r="AF427" s="1613"/>
      <c r="AG427" s="1613"/>
      <c r="AH427" s="1617"/>
      <c r="AI427" s="1617"/>
    </row>
    <row r="428" spans="1:35" ht="14.25" customHeight="1">
      <c r="A428" s="1613"/>
      <c r="B428" s="1613"/>
      <c r="C428" s="1613"/>
      <c r="D428" s="1613"/>
      <c r="E428" s="1613"/>
      <c r="F428" s="1613"/>
      <c r="G428" s="1613"/>
      <c r="H428" s="1613"/>
      <c r="I428" s="1613"/>
      <c r="J428" s="1613"/>
      <c r="K428" s="1613"/>
      <c r="L428" s="1613"/>
      <c r="M428" s="1613"/>
      <c r="N428" s="1613"/>
      <c r="O428" s="1613"/>
      <c r="P428" s="1613"/>
      <c r="Q428" s="1613"/>
      <c r="R428" s="1613"/>
      <c r="S428" s="1613"/>
      <c r="T428" s="1613"/>
      <c r="U428" s="1613"/>
      <c r="V428" s="1613"/>
      <c r="W428" s="1613"/>
      <c r="X428" s="1613"/>
      <c r="Y428" s="1613"/>
      <c r="Z428" s="1613"/>
      <c r="AA428" s="1613"/>
      <c r="AB428" s="1613"/>
      <c r="AC428" s="1613"/>
      <c r="AD428" s="1613"/>
      <c r="AE428" s="1613"/>
      <c r="AF428" s="1613"/>
      <c r="AG428" s="1613"/>
      <c r="AH428" s="1617"/>
      <c r="AI428" s="1617"/>
    </row>
    <row r="429" spans="1:35" ht="14.25" customHeight="1">
      <c r="A429" s="1613"/>
      <c r="B429" s="1613"/>
      <c r="C429" s="1613"/>
      <c r="D429" s="1613"/>
      <c r="E429" s="1613"/>
      <c r="F429" s="1613"/>
      <c r="G429" s="1613"/>
      <c r="H429" s="1613"/>
      <c r="I429" s="1613"/>
      <c r="J429" s="1613"/>
      <c r="K429" s="1613"/>
      <c r="L429" s="1613"/>
      <c r="M429" s="1613"/>
      <c r="N429" s="1613"/>
      <c r="O429" s="1613"/>
      <c r="P429" s="1613"/>
      <c r="Q429" s="1613"/>
      <c r="R429" s="1613"/>
      <c r="S429" s="1613"/>
      <c r="T429" s="1613"/>
      <c r="U429" s="1613"/>
      <c r="V429" s="1613"/>
      <c r="W429" s="1613"/>
      <c r="X429" s="1613"/>
      <c r="Y429" s="1613"/>
      <c r="Z429" s="1613"/>
      <c r="AA429" s="1613"/>
      <c r="AB429" s="1613"/>
      <c r="AC429" s="1613"/>
      <c r="AD429" s="1613"/>
      <c r="AE429" s="1613"/>
      <c r="AF429" s="1613"/>
      <c r="AG429" s="1613"/>
      <c r="AH429" s="1617"/>
      <c r="AI429" s="1617"/>
    </row>
    <row r="430" spans="1:35" ht="14.25" customHeight="1">
      <c r="A430" s="1613"/>
      <c r="B430" s="1613"/>
      <c r="C430" s="1613"/>
      <c r="D430" s="1613"/>
      <c r="E430" s="1613"/>
      <c r="F430" s="1613"/>
      <c r="G430" s="1613"/>
      <c r="H430" s="1613"/>
      <c r="I430" s="1613"/>
      <c r="J430" s="1613"/>
      <c r="K430" s="1613"/>
      <c r="L430" s="1613"/>
      <c r="M430" s="1613"/>
      <c r="N430" s="1613"/>
      <c r="O430" s="1613"/>
      <c r="P430" s="1613"/>
      <c r="Q430" s="1613"/>
      <c r="R430" s="1613"/>
      <c r="S430" s="1613"/>
      <c r="T430" s="1613"/>
      <c r="U430" s="1613"/>
      <c r="V430" s="1613"/>
      <c r="W430" s="1613"/>
      <c r="X430" s="1613"/>
      <c r="Y430" s="1613"/>
      <c r="Z430" s="1613"/>
      <c r="AA430" s="1613"/>
      <c r="AB430" s="1613"/>
      <c r="AC430" s="1613"/>
      <c r="AD430" s="1613"/>
      <c r="AE430" s="1613"/>
      <c r="AF430" s="1613"/>
      <c r="AG430" s="1613"/>
      <c r="AH430" s="1617"/>
      <c r="AI430" s="1617"/>
    </row>
    <row r="431" spans="1:35" ht="14.25" customHeight="1">
      <c r="A431" s="1613"/>
      <c r="B431" s="1613"/>
      <c r="C431" s="1613"/>
      <c r="D431" s="1613"/>
      <c r="E431" s="1613"/>
      <c r="F431" s="1613"/>
      <c r="G431" s="1613"/>
      <c r="H431" s="1613"/>
      <c r="I431" s="1613"/>
      <c r="J431" s="1613"/>
      <c r="K431" s="1613"/>
      <c r="L431" s="1613"/>
      <c r="M431" s="1613"/>
      <c r="N431" s="1613"/>
      <c r="O431" s="1613"/>
      <c r="P431" s="1613"/>
      <c r="Q431" s="1613"/>
      <c r="R431" s="1613"/>
      <c r="S431" s="1613"/>
      <c r="T431" s="1613"/>
      <c r="U431" s="1613"/>
      <c r="V431" s="1613"/>
      <c r="W431" s="1613"/>
      <c r="X431" s="1613"/>
      <c r="Y431" s="1613"/>
      <c r="Z431" s="1613"/>
      <c r="AA431" s="1613"/>
      <c r="AB431" s="1613"/>
      <c r="AC431" s="1613"/>
      <c r="AD431" s="1613"/>
      <c r="AE431" s="1613"/>
      <c r="AF431" s="1613"/>
      <c r="AG431" s="1613"/>
      <c r="AH431" s="1617"/>
      <c r="AI431" s="1617"/>
    </row>
    <row r="432" spans="1:35" ht="14.25" customHeight="1">
      <c r="A432" s="1613"/>
      <c r="B432" s="1613"/>
      <c r="C432" s="1613"/>
      <c r="D432" s="1613"/>
      <c r="E432" s="1613"/>
      <c r="F432" s="1613"/>
      <c r="G432" s="1613"/>
      <c r="H432" s="1613"/>
      <c r="I432" s="1613"/>
      <c r="J432" s="1613"/>
      <c r="K432" s="1613"/>
      <c r="L432" s="1613"/>
      <c r="M432" s="1613"/>
      <c r="N432" s="1613"/>
      <c r="O432" s="1613"/>
      <c r="P432" s="1613"/>
      <c r="Q432" s="1613"/>
      <c r="R432" s="1613"/>
      <c r="S432" s="1613"/>
      <c r="T432" s="1613"/>
      <c r="U432" s="1613"/>
      <c r="V432" s="1613"/>
      <c r="W432" s="1613"/>
      <c r="X432" s="1613"/>
      <c r="Y432" s="1613"/>
      <c r="Z432" s="1613"/>
      <c r="AA432" s="1613"/>
      <c r="AB432" s="1613"/>
      <c r="AC432" s="1613"/>
      <c r="AD432" s="1613"/>
      <c r="AE432" s="1613"/>
      <c r="AF432" s="1613"/>
      <c r="AG432" s="1613"/>
      <c r="AH432" s="1617"/>
      <c r="AI432" s="1617"/>
    </row>
    <row r="433" spans="1:35" ht="14.25" customHeight="1">
      <c r="A433" s="1613"/>
      <c r="B433" s="1613"/>
      <c r="C433" s="1613"/>
      <c r="D433" s="1613"/>
      <c r="E433" s="1613"/>
      <c r="F433" s="1613"/>
      <c r="G433" s="1613"/>
      <c r="H433" s="1613"/>
      <c r="I433" s="1613"/>
      <c r="J433" s="1613"/>
      <c r="K433" s="1613"/>
      <c r="L433" s="1613"/>
      <c r="M433" s="1613"/>
      <c r="N433" s="1613"/>
      <c r="O433" s="1613"/>
      <c r="P433" s="1613"/>
      <c r="Q433" s="1613"/>
      <c r="R433" s="1613"/>
      <c r="S433" s="1613"/>
      <c r="T433" s="1613"/>
      <c r="U433" s="1613"/>
      <c r="V433" s="1613"/>
      <c r="W433" s="1613"/>
      <c r="X433" s="1613"/>
      <c r="Y433" s="1613"/>
      <c r="Z433" s="1613"/>
      <c r="AA433" s="1613"/>
      <c r="AB433" s="1613"/>
      <c r="AC433" s="1613"/>
      <c r="AD433" s="1613"/>
      <c r="AE433" s="1613"/>
      <c r="AF433" s="1613"/>
      <c r="AG433" s="1613"/>
      <c r="AH433" s="1617"/>
      <c r="AI433" s="1617"/>
    </row>
    <row r="434" spans="1:35" ht="14.25" customHeight="1">
      <c r="A434" s="1613"/>
      <c r="B434" s="1613"/>
      <c r="C434" s="1613"/>
      <c r="D434" s="1613"/>
      <c r="E434" s="1613"/>
      <c r="F434" s="1613"/>
      <c r="G434" s="1613"/>
      <c r="H434" s="1613"/>
      <c r="I434" s="1613"/>
      <c r="J434" s="1613"/>
      <c r="K434" s="1613"/>
      <c r="L434" s="1613"/>
      <c r="M434" s="1613"/>
      <c r="N434" s="1613"/>
      <c r="O434" s="1613"/>
      <c r="P434" s="1613"/>
      <c r="Q434" s="1613"/>
      <c r="R434" s="1613"/>
      <c r="S434" s="1613"/>
      <c r="T434" s="1613"/>
      <c r="U434" s="1613"/>
      <c r="V434" s="1613"/>
      <c r="W434" s="1613"/>
      <c r="X434" s="1613"/>
      <c r="Y434" s="1613"/>
      <c r="Z434" s="1613"/>
      <c r="AA434" s="1613"/>
      <c r="AB434" s="1613"/>
      <c r="AC434" s="1613"/>
      <c r="AD434" s="1613"/>
      <c r="AE434" s="1613"/>
      <c r="AF434" s="1613"/>
      <c r="AG434" s="1613"/>
      <c r="AH434" s="1617"/>
      <c r="AI434" s="1617"/>
    </row>
    <row r="435" spans="1:35" ht="14.25" customHeight="1">
      <c r="A435" s="1613"/>
      <c r="B435" s="1613"/>
      <c r="C435" s="1613"/>
      <c r="D435" s="1613"/>
      <c r="E435" s="1613"/>
      <c r="F435" s="1613"/>
      <c r="G435" s="1613"/>
      <c r="H435" s="1613"/>
      <c r="I435" s="1613"/>
      <c r="J435" s="1613"/>
      <c r="K435" s="1613"/>
      <c r="L435" s="1613"/>
      <c r="M435" s="1613"/>
      <c r="N435" s="1613"/>
      <c r="O435" s="1613"/>
      <c r="P435" s="1613"/>
      <c r="Q435" s="1613"/>
      <c r="R435" s="1613"/>
      <c r="S435" s="1613"/>
      <c r="T435" s="1613"/>
      <c r="U435" s="1613"/>
      <c r="V435" s="1613"/>
      <c r="W435" s="1613"/>
      <c r="X435" s="1613"/>
      <c r="Y435" s="1613"/>
      <c r="Z435" s="1613"/>
      <c r="AA435" s="1613"/>
      <c r="AB435" s="1613"/>
      <c r="AC435" s="1613"/>
      <c r="AD435" s="1613"/>
      <c r="AE435" s="1613"/>
      <c r="AF435" s="1613"/>
      <c r="AG435" s="1613"/>
      <c r="AH435" s="1617"/>
      <c r="AI435" s="1617"/>
    </row>
    <row r="436" spans="1:35" ht="14.25" customHeight="1">
      <c r="A436" s="1613"/>
      <c r="B436" s="1613"/>
      <c r="C436" s="1613"/>
      <c r="D436" s="1613"/>
      <c r="E436" s="1613"/>
      <c r="F436" s="1613"/>
      <c r="G436" s="1613"/>
      <c r="H436" s="1613"/>
      <c r="I436" s="1613"/>
      <c r="J436" s="1613"/>
      <c r="K436" s="1613"/>
      <c r="L436" s="1613"/>
      <c r="M436" s="1613"/>
      <c r="N436" s="1613"/>
      <c r="O436" s="1613"/>
      <c r="P436" s="1613"/>
      <c r="Q436" s="1613"/>
      <c r="R436" s="1613"/>
      <c r="S436" s="1613"/>
      <c r="T436" s="1613"/>
      <c r="U436" s="1613"/>
      <c r="V436" s="1613"/>
      <c r="W436" s="1613"/>
      <c r="X436" s="1613"/>
      <c r="Y436" s="1613"/>
      <c r="Z436" s="1613"/>
      <c r="AA436" s="1613"/>
      <c r="AB436" s="1613"/>
      <c r="AC436" s="1613"/>
      <c r="AD436" s="1613"/>
      <c r="AE436" s="1613"/>
      <c r="AF436" s="1613"/>
      <c r="AG436" s="1613"/>
      <c r="AH436" s="1617"/>
      <c r="AI436" s="1617"/>
    </row>
    <row r="437" spans="1:35" ht="14.25" customHeight="1">
      <c r="A437" s="1613"/>
      <c r="B437" s="1613"/>
      <c r="C437" s="1613"/>
      <c r="D437" s="1613"/>
      <c r="E437" s="1613"/>
      <c r="F437" s="1613"/>
      <c r="G437" s="1613"/>
      <c r="H437" s="1613"/>
      <c r="I437" s="1613"/>
      <c r="J437" s="1613"/>
      <c r="K437" s="1613"/>
      <c r="L437" s="1613"/>
      <c r="M437" s="1613"/>
      <c r="N437" s="1613"/>
      <c r="O437" s="1613"/>
      <c r="P437" s="1613"/>
      <c r="Q437" s="1613"/>
      <c r="R437" s="1613"/>
      <c r="S437" s="1613"/>
      <c r="T437" s="1613"/>
      <c r="U437" s="1613"/>
      <c r="V437" s="1613"/>
      <c r="W437" s="1613"/>
      <c r="X437" s="1613"/>
      <c r="Y437" s="1613"/>
      <c r="Z437" s="1613"/>
      <c r="AA437" s="1613"/>
      <c r="AB437" s="1613"/>
      <c r="AC437" s="1613"/>
      <c r="AD437" s="1613"/>
      <c r="AE437" s="1613"/>
      <c r="AF437" s="1613"/>
      <c r="AG437" s="1613"/>
      <c r="AH437" s="1617"/>
      <c r="AI437" s="1617"/>
    </row>
    <row r="438" spans="1:35" ht="14.25" customHeight="1">
      <c r="A438" s="1613"/>
      <c r="B438" s="1613"/>
      <c r="C438" s="1613"/>
      <c r="D438" s="1613"/>
      <c r="E438" s="1613"/>
      <c r="F438" s="1613"/>
      <c r="G438" s="1613"/>
      <c r="H438" s="1613"/>
      <c r="I438" s="1613"/>
      <c r="J438" s="1613"/>
      <c r="K438" s="1613"/>
      <c r="L438" s="1613"/>
      <c r="M438" s="1613"/>
      <c r="N438" s="1613"/>
      <c r="O438" s="1613"/>
      <c r="P438" s="1613"/>
      <c r="Q438" s="1613"/>
      <c r="R438" s="1613"/>
      <c r="S438" s="1613"/>
      <c r="T438" s="1613"/>
      <c r="U438" s="1613"/>
      <c r="V438" s="1613"/>
      <c r="W438" s="1613"/>
      <c r="X438" s="1613"/>
      <c r="Y438" s="1613"/>
      <c r="Z438" s="1613"/>
      <c r="AA438" s="1613"/>
      <c r="AB438" s="1613"/>
      <c r="AC438" s="1613"/>
      <c r="AD438" s="1613"/>
      <c r="AE438" s="1613"/>
      <c r="AF438" s="1613"/>
      <c r="AG438" s="1613"/>
      <c r="AH438" s="1617"/>
      <c r="AI438" s="1617"/>
    </row>
    <row r="439" spans="1:35" ht="14.25" customHeight="1">
      <c r="A439" s="1613"/>
      <c r="B439" s="1613"/>
      <c r="C439" s="1613"/>
      <c r="D439" s="1613"/>
      <c r="E439" s="1613"/>
      <c r="F439" s="1613"/>
      <c r="G439" s="1613"/>
      <c r="H439" s="1613"/>
      <c r="I439" s="1613"/>
      <c r="J439" s="1613"/>
      <c r="K439" s="1613"/>
      <c r="L439" s="1613"/>
      <c r="M439" s="1613"/>
      <c r="N439" s="1613"/>
      <c r="O439" s="1613"/>
      <c r="P439" s="1613"/>
      <c r="Q439" s="1613"/>
      <c r="R439" s="1613"/>
      <c r="S439" s="1613"/>
      <c r="T439" s="1613"/>
      <c r="U439" s="1613"/>
      <c r="V439" s="1613"/>
      <c r="W439" s="1613"/>
      <c r="X439" s="1613"/>
      <c r="Y439" s="1613"/>
      <c r="Z439" s="1613"/>
      <c r="AA439" s="1613"/>
      <c r="AB439" s="1613"/>
      <c r="AC439" s="1613"/>
      <c r="AD439" s="1613"/>
      <c r="AE439" s="1613"/>
      <c r="AF439" s="1613"/>
      <c r="AG439" s="1613"/>
      <c r="AH439" s="1617"/>
      <c r="AI439" s="1617"/>
    </row>
    <row r="440" spans="1:35" ht="14.25" customHeight="1">
      <c r="A440" s="1613"/>
      <c r="B440" s="1613"/>
      <c r="C440" s="1613"/>
      <c r="D440" s="1613"/>
      <c r="E440" s="1613"/>
      <c r="F440" s="1613"/>
      <c r="G440" s="1613"/>
      <c r="H440" s="1613"/>
      <c r="I440" s="1613"/>
      <c r="J440" s="1613"/>
      <c r="K440" s="1613"/>
      <c r="L440" s="1613"/>
      <c r="M440" s="1613"/>
      <c r="N440" s="1613"/>
      <c r="O440" s="1613"/>
      <c r="P440" s="1613"/>
      <c r="Q440" s="1613"/>
      <c r="R440" s="1613"/>
      <c r="S440" s="1613"/>
      <c r="T440" s="1613"/>
      <c r="U440" s="1613"/>
      <c r="V440" s="1613"/>
      <c r="W440" s="1613"/>
      <c r="X440" s="1613"/>
      <c r="Y440" s="1613"/>
      <c r="Z440" s="1613"/>
      <c r="AA440" s="1613"/>
      <c r="AB440" s="1613"/>
      <c r="AC440" s="1613"/>
      <c r="AD440" s="1613"/>
      <c r="AE440" s="1613"/>
      <c r="AF440" s="1613"/>
      <c r="AG440" s="1613"/>
      <c r="AH440" s="1617"/>
      <c r="AI440" s="1617"/>
    </row>
    <row r="441" spans="1:35" ht="14.25" customHeight="1">
      <c r="A441" s="1613"/>
      <c r="B441" s="1613"/>
      <c r="C441" s="1613"/>
      <c r="D441" s="1613"/>
      <c r="E441" s="1613"/>
      <c r="F441" s="1613"/>
      <c r="G441" s="1613"/>
      <c r="H441" s="1613"/>
      <c r="I441" s="1613"/>
      <c r="J441" s="1613"/>
      <c r="K441" s="1613"/>
      <c r="L441" s="1613"/>
      <c r="M441" s="1613"/>
      <c r="N441" s="1613"/>
      <c r="O441" s="1613"/>
      <c r="P441" s="1613"/>
      <c r="Q441" s="1613"/>
      <c r="R441" s="1613"/>
      <c r="S441" s="1613"/>
      <c r="T441" s="1613"/>
      <c r="U441" s="1613"/>
      <c r="V441" s="1613"/>
      <c r="W441" s="1613"/>
      <c r="X441" s="1613"/>
      <c r="Y441" s="1613"/>
      <c r="Z441" s="1613"/>
      <c r="AA441" s="1613"/>
      <c r="AB441" s="1613"/>
      <c r="AC441" s="1613"/>
      <c r="AD441" s="1613"/>
      <c r="AE441" s="1613"/>
      <c r="AF441" s="1613"/>
      <c r="AG441" s="1613"/>
      <c r="AH441" s="1617"/>
      <c r="AI441" s="1617"/>
    </row>
    <row r="442" spans="1:35" ht="14.25" customHeight="1">
      <c r="A442" s="1613"/>
      <c r="B442" s="1613"/>
      <c r="C442" s="1613"/>
      <c r="D442" s="1613"/>
      <c r="E442" s="1613"/>
      <c r="F442" s="1613"/>
      <c r="G442" s="1613"/>
      <c r="H442" s="1613"/>
      <c r="I442" s="1613"/>
      <c r="J442" s="1613"/>
      <c r="K442" s="1613"/>
      <c r="L442" s="1613"/>
      <c r="M442" s="1613"/>
      <c r="N442" s="1613"/>
      <c r="O442" s="1613"/>
      <c r="P442" s="1613"/>
      <c r="Q442" s="1613"/>
      <c r="R442" s="1613"/>
      <c r="S442" s="1613"/>
      <c r="T442" s="1613"/>
      <c r="U442" s="1613"/>
      <c r="V442" s="1613"/>
      <c r="W442" s="1613"/>
      <c r="X442" s="1613"/>
      <c r="Y442" s="1613"/>
      <c r="Z442" s="1613"/>
      <c r="AA442" s="1613"/>
      <c r="AB442" s="1613"/>
      <c r="AC442" s="1613"/>
      <c r="AD442" s="1613"/>
      <c r="AE442" s="1613"/>
      <c r="AF442" s="1613"/>
      <c r="AG442" s="1613"/>
      <c r="AH442" s="1617"/>
      <c r="AI442" s="1617"/>
    </row>
    <row r="443" spans="1:35" ht="14.25" customHeight="1">
      <c r="A443" s="1613"/>
      <c r="B443" s="1613"/>
      <c r="C443" s="1613"/>
      <c r="D443" s="1613"/>
      <c r="E443" s="1613"/>
      <c r="F443" s="1613"/>
      <c r="G443" s="1613"/>
      <c r="H443" s="1613"/>
      <c r="I443" s="1613"/>
      <c r="J443" s="1613"/>
      <c r="K443" s="1613"/>
      <c r="L443" s="1613"/>
      <c r="M443" s="1613"/>
      <c r="N443" s="1613"/>
      <c r="O443" s="1613"/>
      <c r="P443" s="1613"/>
      <c r="Q443" s="1613"/>
      <c r="R443" s="1613"/>
      <c r="S443" s="1613"/>
      <c r="T443" s="1613"/>
      <c r="U443" s="1613"/>
      <c r="V443" s="1613"/>
      <c r="W443" s="1613"/>
      <c r="X443" s="1613"/>
      <c r="Y443" s="1613"/>
      <c r="Z443" s="1613"/>
      <c r="AA443" s="1613"/>
      <c r="AB443" s="1613"/>
      <c r="AC443" s="1613"/>
      <c r="AD443" s="1613"/>
      <c r="AE443" s="1613"/>
      <c r="AF443" s="1613"/>
      <c r="AG443" s="1613"/>
      <c r="AH443" s="1617"/>
      <c r="AI443" s="1617"/>
    </row>
    <row r="444" spans="1:35" ht="14.25" customHeight="1">
      <c r="A444" s="1613"/>
      <c r="B444" s="1613"/>
      <c r="C444" s="1613"/>
      <c r="D444" s="1613"/>
      <c r="E444" s="1613"/>
      <c r="F444" s="1613"/>
      <c r="G444" s="1613"/>
      <c r="H444" s="1613"/>
      <c r="I444" s="1613"/>
      <c r="J444" s="1613"/>
      <c r="K444" s="1613"/>
      <c r="L444" s="1613"/>
      <c r="M444" s="1613"/>
      <c r="N444" s="1613"/>
      <c r="O444" s="1613"/>
      <c r="P444" s="1613"/>
      <c r="Q444" s="1613"/>
      <c r="R444" s="1613"/>
      <c r="S444" s="1613"/>
      <c r="T444" s="1613"/>
      <c r="U444" s="1613"/>
      <c r="V444" s="1613"/>
      <c r="W444" s="1613"/>
      <c r="X444" s="1613"/>
      <c r="Y444" s="1613"/>
      <c r="Z444" s="1613"/>
      <c r="AA444" s="1613"/>
      <c r="AB444" s="1613"/>
      <c r="AC444" s="1613"/>
      <c r="AD444" s="1613"/>
      <c r="AE444" s="1613"/>
      <c r="AF444" s="1613"/>
      <c r="AG444" s="1613"/>
      <c r="AH444" s="1617"/>
      <c r="AI444" s="1617"/>
    </row>
    <row r="445" spans="1:35" ht="14.25" customHeight="1">
      <c r="A445" s="1613"/>
      <c r="B445" s="1613"/>
      <c r="C445" s="1613"/>
      <c r="D445" s="1613"/>
      <c r="E445" s="1613"/>
      <c r="F445" s="1613"/>
      <c r="G445" s="1613"/>
      <c r="H445" s="1613"/>
      <c r="I445" s="1613"/>
      <c r="J445" s="1613"/>
      <c r="K445" s="1613"/>
      <c r="L445" s="1613"/>
      <c r="M445" s="1613"/>
      <c r="N445" s="1613"/>
      <c r="O445" s="1613"/>
      <c r="P445" s="1613"/>
      <c r="Q445" s="1613"/>
      <c r="R445" s="1613"/>
      <c r="S445" s="1613"/>
      <c r="T445" s="1613"/>
      <c r="U445" s="1613"/>
      <c r="V445" s="1613"/>
      <c r="W445" s="1613"/>
      <c r="X445" s="1613"/>
      <c r="Y445" s="1613"/>
      <c r="Z445" s="1613"/>
      <c r="AA445" s="1613"/>
      <c r="AB445" s="1613"/>
      <c r="AC445" s="1613"/>
      <c r="AD445" s="1613"/>
      <c r="AE445" s="1613"/>
      <c r="AF445" s="1613"/>
      <c r="AG445" s="1613"/>
      <c r="AH445" s="1617"/>
      <c r="AI445" s="1617"/>
    </row>
    <row r="446" spans="1:35" ht="14.25" customHeight="1">
      <c r="A446" s="1613"/>
      <c r="B446" s="1613"/>
      <c r="C446" s="1613"/>
      <c r="D446" s="1613"/>
      <c r="E446" s="1613"/>
      <c r="F446" s="1613"/>
      <c r="G446" s="1613"/>
      <c r="H446" s="1613"/>
      <c r="I446" s="1613"/>
      <c r="J446" s="1613"/>
      <c r="K446" s="1613"/>
      <c r="L446" s="1613"/>
      <c r="M446" s="1613"/>
      <c r="N446" s="1613"/>
      <c r="O446" s="1613"/>
      <c r="P446" s="1613"/>
      <c r="Q446" s="1613"/>
      <c r="R446" s="1613"/>
      <c r="S446" s="1613"/>
      <c r="T446" s="1613"/>
      <c r="U446" s="1613"/>
      <c r="V446" s="1613"/>
      <c r="W446" s="1613"/>
      <c r="X446" s="1613"/>
      <c r="Y446" s="1613"/>
      <c r="Z446" s="1613"/>
      <c r="AA446" s="1613"/>
      <c r="AB446" s="1613"/>
      <c r="AC446" s="1613"/>
      <c r="AD446" s="1613"/>
      <c r="AE446" s="1613"/>
      <c r="AF446" s="1613"/>
      <c r="AG446" s="1613"/>
      <c r="AH446" s="1617"/>
      <c r="AI446" s="1617"/>
    </row>
    <row r="447" spans="1:35" ht="14.25" customHeight="1">
      <c r="A447" s="1613"/>
      <c r="B447" s="1613"/>
      <c r="C447" s="1613"/>
      <c r="D447" s="1613"/>
      <c r="E447" s="1613"/>
      <c r="F447" s="1613"/>
      <c r="G447" s="1613"/>
      <c r="H447" s="1613"/>
      <c r="I447" s="1613"/>
      <c r="J447" s="1613"/>
      <c r="K447" s="1613"/>
      <c r="L447" s="1613"/>
      <c r="M447" s="1613"/>
      <c r="N447" s="1613"/>
      <c r="O447" s="1613"/>
      <c r="P447" s="1613"/>
      <c r="Q447" s="1613"/>
      <c r="R447" s="1613"/>
      <c r="S447" s="1613"/>
      <c r="T447" s="1613"/>
      <c r="U447" s="1613"/>
      <c r="V447" s="1613"/>
      <c r="W447" s="1613"/>
      <c r="X447" s="1613"/>
      <c r="Y447" s="1613"/>
      <c r="Z447" s="1613"/>
      <c r="AA447" s="1613"/>
      <c r="AB447" s="1613"/>
      <c r="AC447" s="1613"/>
      <c r="AD447" s="1613"/>
      <c r="AE447" s="1613"/>
      <c r="AF447" s="1613"/>
      <c r="AG447" s="1613"/>
      <c r="AH447" s="1617"/>
      <c r="AI447" s="1617"/>
    </row>
    <row r="448" spans="1:35" ht="14.25" customHeight="1">
      <c r="A448" s="1613"/>
      <c r="B448" s="1613"/>
      <c r="C448" s="1613"/>
      <c r="D448" s="1613"/>
      <c r="E448" s="1613"/>
      <c r="F448" s="1613"/>
      <c r="G448" s="1613"/>
      <c r="H448" s="1613"/>
      <c r="I448" s="1613"/>
      <c r="J448" s="1613"/>
      <c r="K448" s="1613"/>
      <c r="L448" s="1613"/>
      <c r="M448" s="1613"/>
      <c r="N448" s="1613"/>
      <c r="O448" s="1613"/>
      <c r="P448" s="1613"/>
      <c r="Q448" s="1613"/>
      <c r="R448" s="1613"/>
      <c r="S448" s="1613"/>
      <c r="T448" s="1613"/>
      <c r="U448" s="1613"/>
      <c r="V448" s="1613"/>
      <c r="W448" s="1613"/>
      <c r="X448" s="1613"/>
      <c r="Y448" s="1613"/>
      <c r="Z448" s="1613"/>
      <c r="AA448" s="1613"/>
      <c r="AB448" s="1613"/>
      <c r="AC448" s="1613"/>
      <c r="AD448" s="1613"/>
      <c r="AE448" s="1613"/>
      <c r="AF448" s="1613"/>
      <c r="AG448" s="1613"/>
      <c r="AH448" s="1617"/>
      <c r="AI448" s="1617"/>
    </row>
  </sheetData>
  <mergeCells count="1228">
    <mergeCell ref="AF10:AF12"/>
    <mergeCell ref="AT10:AT12"/>
    <mergeCell ref="C5:F5"/>
    <mergeCell ref="AL5:AO5"/>
    <mergeCell ref="BU5:BX5"/>
    <mergeCell ref="D10:J10"/>
    <mergeCell ref="K10:K12"/>
    <mergeCell ref="L10:L12"/>
    <mergeCell ref="M10:M12"/>
    <mergeCell ref="N10:N12"/>
    <mergeCell ref="O10:O12"/>
    <mergeCell ref="U10:AA10"/>
    <mergeCell ref="C3:F3"/>
    <mergeCell ref="H3:N3"/>
    <mergeCell ref="AB3:AD3"/>
    <mergeCell ref="AL3:AO3"/>
    <mergeCell ref="BU3:BX3"/>
    <mergeCell ref="C4:F4"/>
    <mergeCell ref="AL4:AO4"/>
    <mergeCell ref="BU4:BX4"/>
    <mergeCell ref="CX10:CX12"/>
    <mergeCell ref="C13:C14"/>
    <mergeCell ref="D13:D14"/>
    <mergeCell ref="E13:E14"/>
    <mergeCell ref="F13:F14"/>
    <mergeCell ref="G13:G14"/>
    <mergeCell ref="H13:H14"/>
    <mergeCell ref="I13:I14"/>
    <mergeCell ref="J13:J14"/>
    <mergeCell ref="K13:N14"/>
    <mergeCell ref="CF10:CF12"/>
    <mergeCell ref="CG10:CG12"/>
    <mergeCell ref="CT10:CT12"/>
    <mergeCell ref="CU10:CU12"/>
    <mergeCell ref="CV10:CV12"/>
    <mergeCell ref="CW10:CW12"/>
    <mergeCell ref="BM10:BM12"/>
    <mergeCell ref="BN10:BN12"/>
    <mergeCell ref="BO10:BO12"/>
    <mergeCell ref="CC10:CC12"/>
    <mergeCell ref="CD10:CD12"/>
    <mergeCell ref="CE10:CE12"/>
    <mergeCell ref="AU10:AU12"/>
    <mergeCell ref="AV10:AV12"/>
    <mergeCell ref="AW10:AW12"/>
    <mergeCell ref="AX10:AX12"/>
    <mergeCell ref="BK10:BK12"/>
    <mergeCell ref="BL10:BL12"/>
    <mergeCell ref="AB10:AB12"/>
    <mergeCell ref="AC10:AC12"/>
    <mergeCell ref="AD10:AD12"/>
    <mergeCell ref="AE10:AE12"/>
    <mergeCell ref="AM13:AM14"/>
    <mergeCell ref="AN13:AN14"/>
    <mergeCell ref="AO13:AO14"/>
    <mergeCell ref="AP13:AP14"/>
    <mergeCell ref="AQ13:AQ14"/>
    <mergeCell ref="AR13:AR14"/>
    <mergeCell ref="Y13:Y14"/>
    <mergeCell ref="Z13:Z14"/>
    <mergeCell ref="AA13:AA14"/>
    <mergeCell ref="AB13:AE14"/>
    <mergeCell ref="AF13:AF26"/>
    <mergeCell ref="AL13:AL14"/>
    <mergeCell ref="Y19:Y20"/>
    <mergeCell ref="Z19:Z20"/>
    <mergeCell ref="AA19:AA20"/>
    <mergeCell ref="AB19:AE20"/>
    <mergeCell ref="O13:O26"/>
    <mergeCell ref="T13:T14"/>
    <mergeCell ref="U13:U14"/>
    <mergeCell ref="V13:V14"/>
    <mergeCell ref="W13:W14"/>
    <mergeCell ref="X13:X14"/>
    <mergeCell ref="X19:X20"/>
    <mergeCell ref="C19:C20"/>
    <mergeCell ref="D19:D20"/>
    <mergeCell ref="E19:E20"/>
    <mergeCell ref="F19:F20"/>
    <mergeCell ref="G19:G20"/>
    <mergeCell ref="H19:H20"/>
    <mergeCell ref="I19:I20"/>
    <mergeCell ref="CM13:CM14"/>
    <mergeCell ref="CN13:CN14"/>
    <mergeCell ref="CO13:CO14"/>
    <mergeCell ref="CP13:CP14"/>
    <mergeCell ref="CQ13:CQ14"/>
    <mergeCell ref="CR13:CR14"/>
    <mergeCell ref="BZ13:BZ14"/>
    <mergeCell ref="CA13:CA14"/>
    <mergeCell ref="CB13:CB14"/>
    <mergeCell ref="CC13:CF14"/>
    <mergeCell ref="CG13:CG26"/>
    <mergeCell ref="CL13:CL14"/>
    <mergeCell ref="CA24:CA25"/>
    <mergeCell ref="CB24:CB25"/>
    <mergeCell ref="CC24:CF25"/>
    <mergeCell ref="CL24:CL25"/>
    <mergeCell ref="BO13:BO26"/>
    <mergeCell ref="BU13:BU14"/>
    <mergeCell ref="BV13:BV14"/>
    <mergeCell ref="BW13:BW14"/>
    <mergeCell ref="BX13:BX14"/>
    <mergeCell ref="BY13:BY14"/>
    <mergeCell ref="BU19:BU20"/>
    <mergeCell ref="BV19:BV20"/>
    <mergeCell ref="BW19:BW20"/>
    <mergeCell ref="BD19:BD20"/>
    <mergeCell ref="BE19:BE20"/>
    <mergeCell ref="AL19:AL20"/>
    <mergeCell ref="AM19:AM20"/>
    <mergeCell ref="AN19:AN20"/>
    <mergeCell ref="AO19:AO20"/>
    <mergeCell ref="AP19:AP20"/>
    <mergeCell ref="AQ19:AQ20"/>
    <mergeCell ref="J19:J20"/>
    <mergeCell ref="K19:N20"/>
    <mergeCell ref="T19:T20"/>
    <mergeCell ref="U19:U20"/>
    <mergeCell ref="V19:V20"/>
    <mergeCell ref="W19:W20"/>
    <mergeCell ref="CS13:CS14"/>
    <mergeCell ref="CT13:CW14"/>
    <mergeCell ref="CX13:CX26"/>
    <mergeCell ref="BX19:BX20"/>
    <mergeCell ref="BF13:BF14"/>
    <mergeCell ref="BG13:BG14"/>
    <mergeCell ref="BH13:BH14"/>
    <mergeCell ref="BI13:BI14"/>
    <mergeCell ref="BJ13:BJ14"/>
    <mergeCell ref="BK13:BN14"/>
    <mergeCell ref="AS13:AS14"/>
    <mergeCell ref="AT13:AW14"/>
    <mergeCell ref="AX13:AX26"/>
    <mergeCell ref="BC13:BC14"/>
    <mergeCell ref="BD13:BD14"/>
    <mergeCell ref="BE13:BE14"/>
    <mergeCell ref="AT24:AW25"/>
    <mergeCell ref="BC24:BC25"/>
    <mergeCell ref="CS19:CS20"/>
    <mergeCell ref="CT19:CW20"/>
    <mergeCell ref="C24:C25"/>
    <mergeCell ref="D24:D25"/>
    <mergeCell ref="E24:E25"/>
    <mergeCell ref="F24:F25"/>
    <mergeCell ref="G24:G25"/>
    <mergeCell ref="H24:H25"/>
    <mergeCell ref="I24:I25"/>
    <mergeCell ref="J24:J25"/>
    <mergeCell ref="CM19:CM20"/>
    <mergeCell ref="CN19:CN20"/>
    <mergeCell ref="CO19:CO20"/>
    <mergeCell ref="CP19:CP20"/>
    <mergeCell ref="CQ19:CQ20"/>
    <mergeCell ref="CR19:CR20"/>
    <mergeCell ref="BY19:BY20"/>
    <mergeCell ref="BZ19:BZ20"/>
    <mergeCell ref="CA19:CA20"/>
    <mergeCell ref="CB19:CB20"/>
    <mergeCell ref="CC19:CF20"/>
    <mergeCell ref="CL19:CL20"/>
    <mergeCell ref="BF19:BF20"/>
    <mergeCell ref="BG19:BG20"/>
    <mergeCell ref="BH19:BH20"/>
    <mergeCell ref="BI19:BI20"/>
    <mergeCell ref="BJ19:BJ20"/>
    <mergeCell ref="BK19:BN20"/>
    <mergeCell ref="AR19:AR20"/>
    <mergeCell ref="AS19:AS20"/>
    <mergeCell ref="AT19:AW20"/>
    <mergeCell ref="BC19:BC20"/>
    <mergeCell ref="BJ24:BJ25"/>
    <mergeCell ref="BK24:BN25"/>
    <mergeCell ref="AN24:AN25"/>
    <mergeCell ref="AO24:AO25"/>
    <mergeCell ref="AP24:AP25"/>
    <mergeCell ref="AQ24:AQ25"/>
    <mergeCell ref="AR24:AR25"/>
    <mergeCell ref="AS24:AS25"/>
    <mergeCell ref="Y24:Y25"/>
    <mergeCell ref="Z24:Z25"/>
    <mergeCell ref="AA24:AA25"/>
    <mergeCell ref="AB24:AE25"/>
    <mergeCell ref="AL24:AL25"/>
    <mergeCell ref="AM24:AM25"/>
    <mergeCell ref="K24:N25"/>
    <mergeCell ref="T24:T25"/>
    <mergeCell ref="U24:U25"/>
    <mergeCell ref="V24:V25"/>
    <mergeCell ref="W24:W25"/>
    <mergeCell ref="X24:X25"/>
    <mergeCell ref="BD24:BD25"/>
    <mergeCell ref="BE24:BE25"/>
    <mergeCell ref="AD31:AD33"/>
    <mergeCell ref="AE31:AE33"/>
    <mergeCell ref="AF31:AF33"/>
    <mergeCell ref="AT31:AT33"/>
    <mergeCell ref="AU31:AU33"/>
    <mergeCell ref="AV31:AV33"/>
    <mergeCell ref="CS24:CS25"/>
    <mergeCell ref="CT24:CW25"/>
    <mergeCell ref="D31:J31"/>
    <mergeCell ref="K31:K33"/>
    <mergeCell ref="L31:L33"/>
    <mergeCell ref="M31:M33"/>
    <mergeCell ref="N31:N33"/>
    <mergeCell ref="O31:O33"/>
    <mergeCell ref="AB31:AB33"/>
    <mergeCell ref="AC31:AC33"/>
    <mergeCell ref="CM24:CM25"/>
    <mergeCell ref="CN24:CN25"/>
    <mergeCell ref="CO24:CO25"/>
    <mergeCell ref="CP24:CP25"/>
    <mergeCell ref="CQ24:CQ25"/>
    <mergeCell ref="CR24:CR25"/>
    <mergeCell ref="BU24:BU25"/>
    <mergeCell ref="BV24:BV25"/>
    <mergeCell ref="BW24:BW25"/>
    <mergeCell ref="BX24:BX25"/>
    <mergeCell ref="BY24:BY25"/>
    <mergeCell ref="BZ24:BZ25"/>
    <mergeCell ref="BF24:BF25"/>
    <mergeCell ref="BG24:BG25"/>
    <mergeCell ref="BH24:BH25"/>
    <mergeCell ref="BI24:BI25"/>
    <mergeCell ref="H34:H35"/>
    <mergeCell ref="I34:I35"/>
    <mergeCell ref="J34:J35"/>
    <mergeCell ref="K34:N35"/>
    <mergeCell ref="O34:O47"/>
    <mergeCell ref="T34:T35"/>
    <mergeCell ref="T40:T41"/>
    <mergeCell ref="I45:I46"/>
    <mergeCell ref="J45:J46"/>
    <mergeCell ref="K45:N46"/>
    <mergeCell ref="CT31:CT33"/>
    <mergeCell ref="CU31:CU33"/>
    <mergeCell ref="CV31:CV33"/>
    <mergeCell ref="CW31:CW33"/>
    <mergeCell ref="CX31:CX33"/>
    <mergeCell ref="C34:C35"/>
    <mergeCell ref="D34:D35"/>
    <mergeCell ref="E34:E35"/>
    <mergeCell ref="F34:F35"/>
    <mergeCell ref="G34:G35"/>
    <mergeCell ref="BO31:BO33"/>
    <mergeCell ref="CC31:CC33"/>
    <mergeCell ref="CD31:CD33"/>
    <mergeCell ref="CE31:CE33"/>
    <mergeCell ref="CF31:CF33"/>
    <mergeCell ref="CG31:CG33"/>
    <mergeCell ref="AW31:AW33"/>
    <mergeCell ref="AX31:AX33"/>
    <mergeCell ref="BK31:BK33"/>
    <mergeCell ref="BL31:BL33"/>
    <mergeCell ref="BM31:BM33"/>
    <mergeCell ref="BN31:BN33"/>
    <mergeCell ref="AO34:AO35"/>
    <mergeCell ref="AP34:AP35"/>
    <mergeCell ref="AQ34:AQ35"/>
    <mergeCell ref="AR34:AR35"/>
    <mergeCell ref="AS34:AS35"/>
    <mergeCell ref="AT34:AW35"/>
    <mergeCell ref="AA34:AA35"/>
    <mergeCell ref="AB34:AE35"/>
    <mergeCell ref="AF34:AF47"/>
    <mergeCell ref="AL34:AL35"/>
    <mergeCell ref="AM34:AM35"/>
    <mergeCell ref="AN34:AN35"/>
    <mergeCell ref="AA40:AA41"/>
    <mergeCell ref="AB40:AE41"/>
    <mergeCell ref="AL40:AL41"/>
    <mergeCell ref="AM40:AM41"/>
    <mergeCell ref="U34:U35"/>
    <mergeCell ref="V34:V35"/>
    <mergeCell ref="W34:W35"/>
    <mergeCell ref="X34:X35"/>
    <mergeCell ref="Y34:Y35"/>
    <mergeCell ref="Z34:Z35"/>
    <mergeCell ref="AO45:AO46"/>
    <mergeCell ref="AP45:AP46"/>
    <mergeCell ref="AQ45:AQ46"/>
    <mergeCell ref="AR45:AR46"/>
    <mergeCell ref="AS45:AS46"/>
    <mergeCell ref="AT45:AW46"/>
    <mergeCell ref="Z45:Z46"/>
    <mergeCell ref="AA45:AA46"/>
    <mergeCell ref="AB45:AE46"/>
    <mergeCell ref="AL45:AL46"/>
    <mergeCell ref="BH34:BH35"/>
    <mergeCell ref="BI34:BI35"/>
    <mergeCell ref="BJ34:BJ35"/>
    <mergeCell ref="BK34:BN35"/>
    <mergeCell ref="BO34:BO47"/>
    <mergeCell ref="BU34:BU35"/>
    <mergeCell ref="BH40:BH41"/>
    <mergeCell ref="BI40:BI41"/>
    <mergeCell ref="BJ40:BJ41"/>
    <mergeCell ref="BK40:BN41"/>
    <mergeCell ref="AX34:AX47"/>
    <mergeCell ref="BC34:BC35"/>
    <mergeCell ref="BD34:BD35"/>
    <mergeCell ref="BE34:BE35"/>
    <mergeCell ref="BF34:BF35"/>
    <mergeCell ref="BG34:BG35"/>
    <mergeCell ref="BC45:BC46"/>
    <mergeCell ref="BD45:BD46"/>
    <mergeCell ref="BE45:BE46"/>
    <mergeCell ref="BF45:BF46"/>
    <mergeCell ref="BK45:BN46"/>
    <mergeCell ref="BU45:BU46"/>
    <mergeCell ref="CX34:CX47"/>
    <mergeCell ref="C40:C41"/>
    <mergeCell ref="D40:D41"/>
    <mergeCell ref="E40:E41"/>
    <mergeCell ref="F40:F41"/>
    <mergeCell ref="G40:G41"/>
    <mergeCell ref="H40:H41"/>
    <mergeCell ref="I40:I41"/>
    <mergeCell ref="J40:J41"/>
    <mergeCell ref="K40:N41"/>
    <mergeCell ref="CO34:CO35"/>
    <mergeCell ref="CP34:CP35"/>
    <mergeCell ref="CQ34:CQ35"/>
    <mergeCell ref="CR34:CR35"/>
    <mergeCell ref="CS34:CS35"/>
    <mergeCell ref="CT34:CW35"/>
    <mergeCell ref="CB34:CB35"/>
    <mergeCell ref="CC34:CF35"/>
    <mergeCell ref="CG34:CG47"/>
    <mergeCell ref="CL34:CL35"/>
    <mergeCell ref="CM34:CM35"/>
    <mergeCell ref="CN34:CN35"/>
    <mergeCell ref="CB45:CB46"/>
    <mergeCell ref="CC45:CF46"/>
    <mergeCell ref="CL45:CL46"/>
    <mergeCell ref="CM45:CM46"/>
    <mergeCell ref="BV34:BV35"/>
    <mergeCell ref="BW34:BW35"/>
    <mergeCell ref="BX34:BX35"/>
    <mergeCell ref="BY34:BY35"/>
    <mergeCell ref="BZ34:BZ35"/>
    <mergeCell ref="CA34:CA35"/>
    <mergeCell ref="CT40:CW41"/>
    <mergeCell ref="CA40:CA41"/>
    <mergeCell ref="CB40:CB41"/>
    <mergeCell ref="CC40:CF41"/>
    <mergeCell ref="CL40:CL41"/>
    <mergeCell ref="CM40:CM41"/>
    <mergeCell ref="CN40:CN41"/>
    <mergeCell ref="BU40:BU41"/>
    <mergeCell ref="BV40:BV41"/>
    <mergeCell ref="BW40:BW41"/>
    <mergeCell ref="BX40:BX41"/>
    <mergeCell ref="BY40:BY41"/>
    <mergeCell ref="BZ40:BZ41"/>
    <mergeCell ref="AT40:AW41"/>
    <mergeCell ref="BC40:BC41"/>
    <mergeCell ref="BD40:BD41"/>
    <mergeCell ref="BE40:BE41"/>
    <mergeCell ref="BF40:BF41"/>
    <mergeCell ref="BG40:BG41"/>
    <mergeCell ref="C45:C46"/>
    <mergeCell ref="D45:D46"/>
    <mergeCell ref="E45:E46"/>
    <mergeCell ref="F45:F46"/>
    <mergeCell ref="G45:G46"/>
    <mergeCell ref="H45:H46"/>
    <mergeCell ref="CO40:CO41"/>
    <mergeCell ref="CP40:CP41"/>
    <mergeCell ref="CQ40:CQ41"/>
    <mergeCell ref="CR40:CR41"/>
    <mergeCell ref="CS40:CS41"/>
    <mergeCell ref="AN40:AN41"/>
    <mergeCell ref="AO40:AO41"/>
    <mergeCell ref="AP40:AP41"/>
    <mergeCell ref="AQ40:AQ41"/>
    <mergeCell ref="AR40:AR41"/>
    <mergeCell ref="AS40:AS41"/>
    <mergeCell ref="U40:U41"/>
    <mergeCell ref="V40:V41"/>
    <mergeCell ref="W40:W41"/>
    <mergeCell ref="X40:X41"/>
    <mergeCell ref="Y40:Y41"/>
    <mergeCell ref="Z40:Z41"/>
    <mergeCell ref="BH45:BH46"/>
    <mergeCell ref="BI45:BI46"/>
    <mergeCell ref="BJ45:BJ46"/>
    <mergeCell ref="CT45:CW46"/>
    <mergeCell ref="K52:K54"/>
    <mergeCell ref="L52:L54"/>
    <mergeCell ref="M52:M54"/>
    <mergeCell ref="N52:N54"/>
    <mergeCell ref="O52:O54"/>
    <mergeCell ref="AB52:AB54"/>
    <mergeCell ref="AC52:AC54"/>
    <mergeCell ref="AD52:AD54"/>
    <mergeCell ref="AE52:AE54"/>
    <mergeCell ref="CN45:CN46"/>
    <mergeCell ref="CO45:CO46"/>
    <mergeCell ref="CP45:CP46"/>
    <mergeCell ref="CQ45:CQ46"/>
    <mergeCell ref="CR45:CR46"/>
    <mergeCell ref="CS45:CS46"/>
    <mergeCell ref="BV45:BV46"/>
    <mergeCell ref="BW45:BW46"/>
    <mergeCell ref="BX45:BX46"/>
    <mergeCell ref="BY45:BY46"/>
    <mergeCell ref="BZ45:BZ46"/>
    <mergeCell ref="T45:T46"/>
    <mergeCell ref="U45:U46"/>
    <mergeCell ref="V45:V46"/>
    <mergeCell ref="W45:W46"/>
    <mergeCell ref="X45:X46"/>
    <mergeCell ref="Y45:Y46"/>
    <mergeCell ref="CV52:CV54"/>
    <mergeCell ref="CW52:CW54"/>
    <mergeCell ref="CA45:CA46"/>
    <mergeCell ref="BG45:BG46"/>
    <mergeCell ref="AU52:AU54"/>
    <mergeCell ref="CO66:CO67"/>
    <mergeCell ref="CP66:CP67"/>
    <mergeCell ref="BX55:BX56"/>
    <mergeCell ref="BY55:BY56"/>
    <mergeCell ref="BZ55:BZ56"/>
    <mergeCell ref="CA55:CA56"/>
    <mergeCell ref="CB55:CB56"/>
    <mergeCell ref="CC55:CF56"/>
    <mergeCell ref="BJ55:BJ56"/>
    <mergeCell ref="BK55:BN56"/>
    <mergeCell ref="BO55:BO68"/>
    <mergeCell ref="BU55:BU56"/>
    <mergeCell ref="BV55:BV56"/>
    <mergeCell ref="BW55:BW56"/>
    <mergeCell ref="BJ61:BJ62"/>
    <mergeCell ref="BN52:BN54"/>
    <mergeCell ref="BO52:BO54"/>
    <mergeCell ref="CC52:CC54"/>
    <mergeCell ref="CM66:CM67"/>
    <mergeCell ref="CN66:CN67"/>
    <mergeCell ref="CN55:CN56"/>
    <mergeCell ref="CO55:CO56"/>
    <mergeCell ref="CP55:CP56"/>
    <mergeCell ref="V55:V56"/>
    <mergeCell ref="V61:V62"/>
    <mergeCell ref="AM45:AM46"/>
    <mergeCell ref="AN45:AN46"/>
    <mergeCell ref="AF52:AF54"/>
    <mergeCell ref="AT52:AT54"/>
    <mergeCell ref="AM66:AM67"/>
    <mergeCell ref="AN66:AN67"/>
    <mergeCell ref="AO66:AO67"/>
    <mergeCell ref="AP66:AP67"/>
    <mergeCell ref="AQ66:AQ67"/>
    <mergeCell ref="W66:W67"/>
    <mergeCell ref="X66:X67"/>
    <mergeCell ref="Y66:Y67"/>
    <mergeCell ref="Z66:Z67"/>
    <mergeCell ref="AA66:AA67"/>
    <mergeCell ref="AB66:AE67"/>
    <mergeCell ref="AV52:AV54"/>
    <mergeCell ref="AW52:AW54"/>
    <mergeCell ref="AX52:AX54"/>
    <mergeCell ref="AB61:AE62"/>
    <mergeCell ref="H61:H62"/>
    <mergeCell ref="I61:I62"/>
    <mergeCell ref="J61:J62"/>
    <mergeCell ref="K61:N62"/>
    <mergeCell ref="T61:T62"/>
    <mergeCell ref="U61:U62"/>
    <mergeCell ref="CQ55:CQ56"/>
    <mergeCell ref="CX52:CX54"/>
    <mergeCell ref="C55:C56"/>
    <mergeCell ref="D55:D56"/>
    <mergeCell ref="E55:E56"/>
    <mergeCell ref="F55:F56"/>
    <mergeCell ref="G55:G56"/>
    <mergeCell ref="H55:H56"/>
    <mergeCell ref="I55:I56"/>
    <mergeCell ref="CD52:CD54"/>
    <mergeCell ref="CE52:CE54"/>
    <mergeCell ref="CF52:CF54"/>
    <mergeCell ref="CG52:CG54"/>
    <mergeCell ref="CT52:CT54"/>
    <mergeCell ref="CU52:CU54"/>
    <mergeCell ref="BK52:BK54"/>
    <mergeCell ref="BL52:BL54"/>
    <mergeCell ref="BM52:BM54"/>
    <mergeCell ref="CT55:CW56"/>
    <mergeCell ref="CX55:CX68"/>
    <mergeCell ref="C61:C62"/>
    <mergeCell ref="D61:D62"/>
    <mergeCell ref="E61:E62"/>
    <mergeCell ref="F61:F62"/>
    <mergeCell ref="G61:G62"/>
    <mergeCell ref="CR55:CR56"/>
    <mergeCell ref="CS55:CS56"/>
    <mergeCell ref="BV61:BV62"/>
    <mergeCell ref="BD55:BD56"/>
    <mergeCell ref="BE55:BE56"/>
    <mergeCell ref="BF55:BF56"/>
    <mergeCell ref="BG55:BG56"/>
    <mergeCell ref="BH55:BH56"/>
    <mergeCell ref="BI55:BI56"/>
    <mergeCell ref="AQ55:AQ56"/>
    <mergeCell ref="AR55:AR56"/>
    <mergeCell ref="AS55:AS56"/>
    <mergeCell ref="AT55:AW56"/>
    <mergeCell ref="AX55:AX68"/>
    <mergeCell ref="BC55:BC56"/>
    <mergeCell ref="AR66:AR67"/>
    <mergeCell ref="AS66:AS67"/>
    <mergeCell ref="CQ61:CQ62"/>
    <mergeCell ref="CR61:CR62"/>
    <mergeCell ref="CS61:CS62"/>
    <mergeCell ref="AT66:AW67"/>
    <mergeCell ref="BC66:BC67"/>
    <mergeCell ref="BK61:BN62"/>
    <mergeCell ref="BU61:BU62"/>
    <mergeCell ref="AT61:AW62"/>
    <mergeCell ref="BC61:BC62"/>
    <mergeCell ref="CG55:CG68"/>
    <mergeCell ref="CL55:CL56"/>
    <mergeCell ref="CM55:CM56"/>
    <mergeCell ref="CT61:CW62"/>
    <mergeCell ref="C66:C67"/>
    <mergeCell ref="D66:D67"/>
    <mergeCell ref="E66:E67"/>
    <mergeCell ref="F66:F67"/>
    <mergeCell ref="G66:G67"/>
    <mergeCell ref="H66:H67"/>
    <mergeCell ref="CC61:CF62"/>
    <mergeCell ref="CL61:CL62"/>
    <mergeCell ref="CM61:CM62"/>
    <mergeCell ref="CN61:CN62"/>
    <mergeCell ref="CO61:CO62"/>
    <mergeCell ref="CP61:CP62"/>
    <mergeCell ref="BW61:BW62"/>
    <mergeCell ref="BX61:BX62"/>
    <mergeCell ref="BY61:BY62"/>
    <mergeCell ref="BZ61:BZ62"/>
    <mergeCell ref="CA61:CA62"/>
    <mergeCell ref="CB61:CB62"/>
    <mergeCell ref="BD61:BD62"/>
    <mergeCell ref="BE61:BE62"/>
    <mergeCell ref="BF61:BF62"/>
    <mergeCell ref="BG61:BG62"/>
    <mergeCell ref="BH61:BH62"/>
    <mergeCell ref="BI61:BI62"/>
    <mergeCell ref="AP61:AP62"/>
    <mergeCell ref="AQ61:AQ62"/>
    <mergeCell ref="AR61:AR62"/>
    <mergeCell ref="AS61:AS62"/>
    <mergeCell ref="BH66:BH67"/>
    <mergeCell ref="BI66:BI67"/>
    <mergeCell ref="AL66:AL67"/>
    <mergeCell ref="I66:I67"/>
    <mergeCell ref="J66:J67"/>
    <mergeCell ref="K66:N67"/>
    <mergeCell ref="T66:T67"/>
    <mergeCell ref="U66:U67"/>
    <mergeCell ref="V66:V67"/>
    <mergeCell ref="AF55:AF68"/>
    <mergeCell ref="AL55:AL56"/>
    <mergeCell ref="AM55:AM56"/>
    <mergeCell ref="AN55:AN56"/>
    <mergeCell ref="AO55:AO56"/>
    <mergeCell ref="AP55:AP56"/>
    <mergeCell ref="AL61:AL62"/>
    <mergeCell ref="AM61:AM62"/>
    <mergeCell ref="AN61:AN62"/>
    <mergeCell ref="AO61:AO62"/>
    <mergeCell ref="W61:W62"/>
    <mergeCell ref="X61:X62"/>
    <mergeCell ref="Y61:Y62"/>
    <mergeCell ref="Z61:Z62"/>
    <mergeCell ref="AA61:AA62"/>
    <mergeCell ref="W55:W56"/>
    <mergeCell ref="X55:X56"/>
    <mergeCell ref="Y55:Y56"/>
    <mergeCell ref="Z55:Z56"/>
    <mergeCell ref="AA55:AA56"/>
    <mergeCell ref="AB55:AE56"/>
    <mergeCell ref="J55:J56"/>
    <mergeCell ref="K55:N56"/>
    <mergeCell ref="O55:O68"/>
    <mergeCell ref="T55:T56"/>
    <mergeCell ref="U55:U56"/>
    <mergeCell ref="AC73:AC75"/>
    <mergeCell ref="AD73:AD75"/>
    <mergeCell ref="AE73:AE75"/>
    <mergeCell ref="AF73:AF75"/>
    <mergeCell ref="AT73:AT75"/>
    <mergeCell ref="AU73:AU75"/>
    <mergeCell ref="CQ66:CQ67"/>
    <mergeCell ref="CR66:CR67"/>
    <mergeCell ref="CS66:CS67"/>
    <mergeCell ref="CT66:CW67"/>
    <mergeCell ref="K73:K75"/>
    <mergeCell ref="L73:L75"/>
    <mergeCell ref="M73:M75"/>
    <mergeCell ref="N73:N75"/>
    <mergeCell ref="O73:O75"/>
    <mergeCell ref="AB73:AB75"/>
    <mergeCell ref="BY66:BY67"/>
    <mergeCell ref="BZ66:BZ67"/>
    <mergeCell ref="CA66:CA67"/>
    <mergeCell ref="CB66:CB67"/>
    <mergeCell ref="CC66:CF67"/>
    <mergeCell ref="CL66:CL67"/>
    <mergeCell ref="BJ66:BJ67"/>
    <mergeCell ref="BK66:BN67"/>
    <mergeCell ref="BU66:BU67"/>
    <mergeCell ref="BV66:BV67"/>
    <mergeCell ref="BW66:BW67"/>
    <mergeCell ref="BX66:BX67"/>
    <mergeCell ref="BD66:BD67"/>
    <mergeCell ref="BE66:BE67"/>
    <mergeCell ref="BF66:BF67"/>
    <mergeCell ref="BG66:BG67"/>
    <mergeCell ref="CG73:CG75"/>
    <mergeCell ref="CT73:CT75"/>
    <mergeCell ref="CU73:CU75"/>
    <mergeCell ref="CV73:CV75"/>
    <mergeCell ref="CW73:CW75"/>
    <mergeCell ref="CX73:CX75"/>
    <mergeCell ref="BN73:BN75"/>
    <mergeCell ref="BO73:BO75"/>
    <mergeCell ref="CC73:CC75"/>
    <mergeCell ref="CD73:CD75"/>
    <mergeCell ref="CE73:CE75"/>
    <mergeCell ref="CF73:CF75"/>
    <mergeCell ref="AV73:AV75"/>
    <mergeCell ref="AW73:AW75"/>
    <mergeCell ref="AX73:AX75"/>
    <mergeCell ref="BK73:BK75"/>
    <mergeCell ref="BL73:BL75"/>
    <mergeCell ref="BM73:BM75"/>
    <mergeCell ref="I76:I77"/>
    <mergeCell ref="J76:J77"/>
    <mergeCell ref="K76:N77"/>
    <mergeCell ref="O76:O89"/>
    <mergeCell ref="T76:T77"/>
    <mergeCell ref="U76:U77"/>
    <mergeCell ref="I82:I83"/>
    <mergeCell ref="J82:J83"/>
    <mergeCell ref="K82:N83"/>
    <mergeCell ref="T82:T83"/>
    <mergeCell ref="C76:C77"/>
    <mergeCell ref="D76:D77"/>
    <mergeCell ref="E76:E77"/>
    <mergeCell ref="F76:F77"/>
    <mergeCell ref="G76:G77"/>
    <mergeCell ref="H76:H77"/>
    <mergeCell ref="F82:F83"/>
    <mergeCell ref="G82:G83"/>
    <mergeCell ref="H82:H83"/>
    <mergeCell ref="I87:I88"/>
    <mergeCell ref="J87:J88"/>
    <mergeCell ref="K87:N88"/>
    <mergeCell ref="T87:T88"/>
    <mergeCell ref="U87:U88"/>
    <mergeCell ref="C87:C88"/>
    <mergeCell ref="U82:U83"/>
    <mergeCell ref="C82:C83"/>
    <mergeCell ref="D82:D83"/>
    <mergeCell ref="E82:E83"/>
    <mergeCell ref="D87:D88"/>
    <mergeCell ref="E87:E88"/>
    <mergeCell ref="F87:F88"/>
    <mergeCell ref="AB76:AE77"/>
    <mergeCell ref="AF76:AF89"/>
    <mergeCell ref="AL76:AL77"/>
    <mergeCell ref="AM76:AM77"/>
    <mergeCell ref="AN76:AN77"/>
    <mergeCell ref="AO76:AO77"/>
    <mergeCell ref="AL87:AL88"/>
    <mergeCell ref="AM87:AM88"/>
    <mergeCell ref="AN87:AN88"/>
    <mergeCell ref="AO87:AO88"/>
    <mergeCell ref="AT82:AW83"/>
    <mergeCell ref="V76:V77"/>
    <mergeCell ref="W76:W77"/>
    <mergeCell ref="X76:X77"/>
    <mergeCell ref="Y76:Y77"/>
    <mergeCell ref="Z76:Z77"/>
    <mergeCell ref="AA76:AA77"/>
    <mergeCell ref="V87:V88"/>
    <mergeCell ref="AA82:AA83"/>
    <mergeCell ref="AB82:AE83"/>
    <mergeCell ref="AL82:AL83"/>
    <mergeCell ref="AM82:AM83"/>
    <mergeCell ref="AN82:AN83"/>
    <mergeCell ref="AO82:AO83"/>
    <mergeCell ref="V82:V83"/>
    <mergeCell ref="W82:W83"/>
    <mergeCell ref="X82:X83"/>
    <mergeCell ref="Y82:Y83"/>
    <mergeCell ref="Z82:Z83"/>
    <mergeCell ref="CX76:CX89"/>
    <mergeCell ref="CQ87:CQ88"/>
    <mergeCell ref="CR87:CR88"/>
    <mergeCell ref="CS87:CS88"/>
    <mergeCell ref="CT87:CW88"/>
    <mergeCell ref="CC76:CF77"/>
    <mergeCell ref="CG76:CG89"/>
    <mergeCell ref="CL76:CL77"/>
    <mergeCell ref="CM76:CM77"/>
    <mergeCell ref="CN76:CN77"/>
    <mergeCell ref="CO76:CO77"/>
    <mergeCell ref="CC82:CF83"/>
    <mergeCell ref="CL82:CL83"/>
    <mergeCell ref="CM82:CM83"/>
    <mergeCell ref="CN82:CN83"/>
    <mergeCell ref="AP76:AP77"/>
    <mergeCell ref="AQ76:AQ77"/>
    <mergeCell ref="AR76:AR77"/>
    <mergeCell ref="AS76:AS77"/>
    <mergeCell ref="AT76:AW77"/>
    <mergeCell ref="AX76:AX89"/>
    <mergeCell ref="AP82:AP83"/>
    <mergeCell ref="AQ82:AQ83"/>
    <mergeCell ref="AR82:AR83"/>
    <mergeCell ref="AS82:AS83"/>
    <mergeCell ref="BH76:BH77"/>
    <mergeCell ref="BW76:BW77"/>
    <mergeCell ref="BX76:BX77"/>
    <mergeCell ref="BY76:BY77"/>
    <mergeCell ref="BZ76:BZ77"/>
    <mergeCell ref="CA76:CA77"/>
    <mergeCell ref="CB76:CB77"/>
    <mergeCell ref="BI76:BI77"/>
    <mergeCell ref="BJ76:BJ77"/>
    <mergeCell ref="BK76:BN77"/>
    <mergeCell ref="CT82:CW83"/>
    <mergeCell ref="BW82:BW83"/>
    <mergeCell ref="BX82:BX83"/>
    <mergeCell ref="BY82:BY83"/>
    <mergeCell ref="BZ82:BZ83"/>
    <mergeCell ref="CA82:CA83"/>
    <mergeCell ref="CB82:CB83"/>
    <mergeCell ref="BH82:BH83"/>
    <mergeCell ref="BI82:BI83"/>
    <mergeCell ref="BJ82:BJ83"/>
    <mergeCell ref="BK82:BN83"/>
    <mergeCell ref="BU82:BU83"/>
    <mergeCell ref="BV82:BV83"/>
    <mergeCell ref="CP76:CP77"/>
    <mergeCell ref="CQ76:CQ77"/>
    <mergeCell ref="CR76:CR77"/>
    <mergeCell ref="CS76:CS77"/>
    <mergeCell ref="CT76:CW77"/>
    <mergeCell ref="CQ82:CQ83"/>
    <mergeCell ref="CR82:CR83"/>
    <mergeCell ref="CS82:CS83"/>
    <mergeCell ref="BZ87:BZ88"/>
    <mergeCell ref="CA87:CA88"/>
    <mergeCell ref="CB87:CB88"/>
    <mergeCell ref="BD87:BD88"/>
    <mergeCell ref="BE87:BE88"/>
    <mergeCell ref="BF87:BF88"/>
    <mergeCell ref="BG87:BG88"/>
    <mergeCell ref="BH87:BH88"/>
    <mergeCell ref="BI87:BI88"/>
    <mergeCell ref="AP87:AP88"/>
    <mergeCell ref="AQ87:AQ88"/>
    <mergeCell ref="AR87:AR88"/>
    <mergeCell ref="AS87:AS88"/>
    <mergeCell ref="AT87:AW88"/>
    <mergeCell ref="BC87:BC88"/>
    <mergeCell ref="BC82:BC83"/>
    <mergeCell ref="BD82:BD83"/>
    <mergeCell ref="BE82:BE83"/>
    <mergeCell ref="BF82:BF83"/>
    <mergeCell ref="BG82:BG83"/>
    <mergeCell ref="BO76:BO89"/>
    <mergeCell ref="BU76:BU77"/>
    <mergeCell ref="BV76:BV77"/>
    <mergeCell ref="BJ87:BJ88"/>
    <mergeCell ref="BK87:BN88"/>
    <mergeCell ref="BU87:BU88"/>
    <mergeCell ref="BV87:BV88"/>
    <mergeCell ref="BC76:BC77"/>
    <mergeCell ref="BD76:BD77"/>
    <mergeCell ref="BE76:BE77"/>
    <mergeCell ref="BF76:BF77"/>
    <mergeCell ref="BG76:BG77"/>
    <mergeCell ref="G87:G88"/>
    <mergeCell ref="H87:H88"/>
    <mergeCell ref="CO82:CO83"/>
    <mergeCell ref="CP82:CP83"/>
    <mergeCell ref="AC94:AC96"/>
    <mergeCell ref="AD94:AD96"/>
    <mergeCell ref="AE94:AE96"/>
    <mergeCell ref="AF94:AF96"/>
    <mergeCell ref="AT94:AT96"/>
    <mergeCell ref="AU94:AU96"/>
    <mergeCell ref="K94:K96"/>
    <mergeCell ref="L94:L96"/>
    <mergeCell ref="M94:M96"/>
    <mergeCell ref="N94:N96"/>
    <mergeCell ref="O94:O96"/>
    <mergeCell ref="AB94:AB96"/>
    <mergeCell ref="CC87:CF88"/>
    <mergeCell ref="CL87:CL88"/>
    <mergeCell ref="CM87:CM88"/>
    <mergeCell ref="CN87:CN88"/>
    <mergeCell ref="CO87:CO88"/>
    <mergeCell ref="W87:W88"/>
    <mergeCell ref="X87:X88"/>
    <mergeCell ref="Y87:Y88"/>
    <mergeCell ref="Z87:Z88"/>
    <mergeCell ref="AA87:AA88"/>
    <mergeCell ref="AB87:AE88"/>
    <mergeCell ref="CG94:CG96"/>
    <mergeCell ref="CP87:CP88"/>
    <mergeCell ref="BW87:BW88"/>
    <mergeCell ref="BX87:BX88"/>
    <mergeCell ref="BY87:BY88"/>
    <mergeCell ref="CT94:CT96"/>
    <mergeCell ref="CU94:CU96"/>
    <mergeCell ref="CV94:CV96"/>
    <mergeCell ref="CW94:CW96"/>
    <mergeCell ref="CX94:CX96"/>
    <mergeCell ref="BN94:BN96"/>
    <mergeCell ref="BO94:BO96"/>
    <mergeCell ref="CC94:CC96"/>
    <mergeCell ref="CD94:CD96"/>
    <mergeCell ref="CE94:CE96"/>
    <mergeCell ref="CF94:CF96"/>
    <mergeCell ref="AV94:AV96"/>
    <mergeCell ref="AW94:AW96"/>
    <mergeCell ref="AX94:AX96"/>
    <mergeCell ref="BK94:BK96"/>
    <mergeCell ref="BL94:BL96"/>
    <mergeCell ref="BM94:BM96"/>
    <mergeCell ref="V97:V98"/>
    <mergeCell ref="W97:W98"/>
    <mergeCell ref="X97:X98"/>
    <mergeCell ref="Y97:Y98"/>
    <mergeCell ref="Z97:Z98"/>
    <mergeCell ref="AA97:AA98"/>
    <mergeCell ref="I97:I98"/>
    <mergeCell ref="J97:J98"/>
    <mergeCell ref="K97:N98"/>
    <mergeCell ref="O97:O110"/>
    <mergeCell ref="T97:T98"/>
    <mergeCell ref="U97:U98"/>
    <mergeCell ref="I103:I104"/>
    <mergeCell ref="J103:J104"/>
    <mergeCell ref="K103:N104"/>
    <mergeCell ref="T103:T104"/>
    <mergeCell ref="C97:C98"/>
    <mergeCell ref="D97:D98"/>
    <mergeCell ref="E97:E98"/>
    <mergeCell ref="F97:F98"/>
    <mergeCell ref="G97:G98"/>
    <mergeCell ref="H97:H98"/>
    <mergeCell ref="F103:F104"/>
    <mergeCell ref="G103:G104"/>
    <mergeCell ref="H103:H104"/>
    <mergeCell ref="BG97:BG98"/>
    <mergeCell ref="BH97:BH98"/>
    <mergeCell ref="AP97:AP98"/>
    <mergeCell ref="AQ97:AQ98"/>
    <mergeCell ref="AR97:AR98"/>
    <mergeCell ref="AS97:AS98"/>
    <mergeCell ref="AT97:AW98"/>
    <mergeCell ref="AX97:AX110"/>
    <mergeCell ref="AP103:AP104"/>
    <mergeCell ref="AQ103:AQ104"/>
    <mergeCell ref="AR103:AR104"/>
    <mergeCell ref="AS103:AS104"/>
    <mergeCell ref="AB97:AE98"/>
    <mergeCell ref="AF97:AF110"/>
    <mergeCell ref="AL97:AL98"/>
    <mergeCell ref="AM97:AM98"/>
    <mergeCell ref="AN97:AN98"/>
    <mergeCell ref="AO97:AO98"/>
    <mergeCell ref="AL108:AL109"/>
    <mergeCell ref="AM108:AM109"/>
    <mergeCell ref="AN108:AN109"/>
    <mergeCell ref="AO108:AO109"/>
    <mergeCell ref="BH103:BH104"/>
    <mergeCell ref="AT103:AW104"/>
    <mergeCell ref="BC103:BC104"/>
    <mergeCell ref="BD103:BD104"/>
    <mergeCell ref="BE103:BE104"/>
    <mergeCell ref="BF103:BF104"/>
    <mergeCell ref="BG103:BG104"/>
    <mergeCell ref="BC97:BC98"/>
    <mergeCell ref="BD97:BD98"/>
    <mergeCell ref="BE97:BE98"/>
    <mergeCell ref="CQ97:CQ98"/>
    <mergeCell ref="CR97:CR98"/>
    <mergeCell ref="CS97:CS98"/>
    <mergeCell ref="CT97:CW98"/>
    <mergeCell ref="CX97:CX110"/>
    <mergeCell ref="CQ108:CQ109"/>
    <mergeCell ref="CR108:CR109"/>
    <mergeCell ref="CS108:CS109"/>
    <mergeCell ref="CT108:CW109"/>
    <mergeCell ref="CC97:CF98"/>
    <mergeCell ref="CG97:CG110"/>
    <mergeCell ref="CL97:CL98"/>
    <mergeCell ref="CM97:CM98"/>
    <mergeCell ref="CN97:CN98"/>
    <mergeCell ref="CO97:CO98"/>
    <mergeCell ref="CC103:CF104"/>
    <mergeCell ref="CL103:CL104"/>
    <mergeCell ref="CM103:CM104"/>
    <mergeCell ref="CN103:CN104"/>
    <mergeCell ref="BW97:BW98"/>
    <mergeCell ref="BX97:BX98"/>
    <mergeCell ref="BY97:BY98"/>
    <mergeCell ref="BZ97:BZ98"/>
    <mergeCell ref="CA97:CA98"/>
    <mergeCell ref="CB97:CB98"/>
    <mergeCell ref="BI97:BI98"/>
    <mergeCell ref="BJ97:BJ98"/>
    <mergeCell ref="BK97:BN98"/>
    <mergeCell ref="CR103:CR104"/>
    <mergeCell ref="CS103:CS104"/>
    <mergeCell ref="CT103:CW104"/>
    <mergeCell ref="BW103:BW104"/>
    <mergeCell ref="BX103:BX104"/>
    <mergeCell ref="BY103:BY104"/>
    <mergeCell ref="BZ103:BZ104"/>
    <mergeCell ref="CA103:CA104"/>
    <mergeCell ref="CB103:CB104"/>
    <mergeCell ref="BI103:BI104"/>
    <mergeCell ref="BJ103:BJ104"/>
    <mergeCell ref="BK103:BN104"/>
    <mergeCell ref="BU103:BU104"/>
    <mergeCell ref="BV103:BV104"/>
    <mergeCell ref="BO97:BO110"/>
    <mergeCell ref="BU97:BU98"/>
    <mergeCell ref="BV97:BV98"/>
    <mergeCell ref="BJ108:BJ109"/>
    <mergeCell ref="BK108:BN109"/>
    <mergeCell ref="BU108:BU109"/>
    <mergeCell ref="BV108:BV109"/>
    <mergeCell ref="CQ103:CQ104"/>
    <mergeCell ref="CP97:CP98"/>
    <mergeCell ref="BF97:BF98"/>
    <mergeCell ref="AA108:AA109"/>
    <mergeCell ref="AB108:AE109"/>
    <mergeCell ref="I108:I109"/>
    <mergeCell ref="J108:J109"/>
    <mergeCell ref="K108:N109"/>
    <mergeCell ref="T108:T109"/>
    <mergeCell ref="U108:U109"/>
    <mergeCell ref="V108:V109"/>
    <mergeCell ref="C108:C109"/>
    <mergeCell ref="D108:D109"/>
    <mergeCell ref="E108:E109"/>
    <mergeCell ref="F108:F109"/>
    <mergeCell ref="G108:G109"/>
    <mergeCell ref="H108:H109"/>
    <mergeCell ref="CO103:CO104"/>
    <mergeCell ref="CP103:CP104"/>
    <mergeCell ref="AA103:AA104"/>
    <mergeCell ref="AB103:AE104"/>
    <mergeCell ref="AL103:AL104"/>
    <mergeCell ref="AM103:AM104"/>
    <mergeCell ref="AN103:AN104"/>
    <mergeCell ref="AO103:AO104"/>
    <mergeCell ref="U103:U104"/>
    <mergeCell ref="V103:V104"/>
    <mergeCell ref="W103:W104"/>
    <mergeCell ref="X103:X104"/>
    <mergeCell ref="Y103:Y104"/>
    <mergeCell ref="Z103:Z104"/>
    <mergeCell ref="C103:C104"/>
    <mergeCell ref="D103:D104"/>
    <mergeCell ref="E103:E104"/>
    <mergeCell ref="M115:M117"/>
    <mergeCell ref="N115:N117"/>
    <mergeCell ref="O115:O117"/>
    <mergeCell ref="AB115:AB117"/>
    <mergeCell ref="CC108:CF109"/>
    <mergeCell ref="CL108:CL109"/>
    <mergeCell ref="CM108:CM109"/>
    <mergeCell ref="CN108:CN109"/>
    <mergeCell ref="CO108:CO109"/>
    <mergeCell ref="CP108:CP109"/>
    <mergeCell ref="BW108:BW109"/>
    <mergeCell ref="BX108:BX109"/>
    <mergeCell ref="BY108:BY109"/>
    <mergeCell ref="BZ108:BZ109"/>
    <mergeCell ref="CA108:CA109"/>
    <mergeCell ref="CB108:CB109"/>
    <mergeCell ref="BD108:BD109"/>
    <mergeCell ref="BE108:BE109"/>
    <mergeCell ref="BF108:BF109"/>
    <mergeCell ref="BG108:BG109"/>
    <mergeCell ref="BH108:BH109"/>
    <mergeCell ref="BI108:BI109"/>
    <mergeCell ref="AP108:AP109"/>
    <mergeCell ref="AQ108:AQ109"/>
    <mergeCell ref="AR108:AR109"/>
    <mergeCell ref="AS108:AS109"/>
    <mergeCell ref="AT108:AW109"/>
    <mergeCell ref="BC108:BC109"/>
    <mergeCell ref="W108:W109"/>
    <mergeCell ref="X108:X109"/>
    <mergeCell ref="Y108:Y109"/>
    <mergeCell ref="Z108:Z109"/>
    <mergeCell ref="C118:C119"/>
    <mergeCell ref="D118:D119"/>
    <mergeCell ref="E118:E119"/>
    <mergeCell ref="F118:F119"/>
    <mergeCell ref="G118:G119"/>
    <mergeCell ref="H118:H119"/>
    <mergeCell ref="CG115:CG117"/>
    <mergeCell ref="CT115:CT117"/>
    <mergeCell ref="CU115:CU117"/>
    <mergeCell ref="CV115:CV117"/>
    <mergeCell ref="CW115:CW117"/>
    <mergeCell ref="CX115:CX117"/>
    <mergeCell ref="BN115:BN117"/>
    <mergeCell ref="BO115:BO117"/>
    <mergeCell ref="CC115:CC117"/>
    <mergeCell ref="CD115:CD117"/>
    <mergeCell ref="CE115:CE117"/>
    <mergeCell ref="CF115:CF117"/>
    <mergeCell ref="AV115:AV117"/>
    <mergeCell ref="AW115:AW117"/>
    <mergeCell ref="AX115:AX117"/>
    <mergeCell ref="BK115:BK117"/>
    <mergeCell ref="BL115:BL117"/>
    <mergeCell ref="BM115:BM117"/>
    <mergeCell ref="AC115:AC117"/>
    <mergeCell ref="AD115:AD117"/>
    <mergeCell ref="AE115:AE117"/>
    <mergeCell ref="AF115:AF117"/>
    <mergeCell ref="AT115:AT117"/>
    <mergeCell ref="AU115:AU117"/>
    <mergeCell ref="K115:K117"/>
    <mergeCell ref="L115:L117"/>
    <mergeCell ref="AB118:AE119"/>
    <mergeCell ref="AF118:AF131"/>
    <mergeCell ref="AL118:AL119"/>
    <mergeCell ref="AM118:AM119"/>
    <mergeCell ref="AN118:AN119"/>
    <mergeCell ref="AO118:AO119"/>
    <mergeCell ref="AL129:AL130"/>
    <mergeCell ref="AM129:AM130"/>
    <mergeCell ref="AN129:AN130"/>
    <mergeCell ref="AO129:AO130"/>
    <mergeCell ref="V118:V119"/>
    <mergeCell ref="W118:W119"/>
    <mergeCell ref="X118:X119"/>
    <mergeCell ref="Y118:Y119"/>
    <mergeCell ref="Z118:Z119"/>
    <mergeCell ref="AA118:AA119"/>
    <mergeCell ref="I118:I119"/>
    <mergeCell ref="J118:J119"/>
    <mergeCell ref="K118:N119"/>
    <mergeCell ref="O118:O131"/>
    <mergeCell ref="T118:T119"/>
    <mergeCell ref="U118:U119"/>
    <mergeCell ref="I124:I125"/>
    <mergeCell ref="J124:J125"/>
    <mergeCell ref="K124:N125"/>
    <mergeCell ref="T124:T125"/>
    <mergeCell ref="AA124:AA125"/>
    <mergeCell ref="AB124:AE125"/>
    <mergeCell ref="AL124:AL125"/>
    <mergeCell ref="AM124:AM125"/>
    <mergeCell ref="AN124:AN125"/>
    <mergeCell ref="AO124:AO125"/>
    <mergeCell ref="BI118:BI119"/>
    <mergeCell ref="BJ118:BJ119"/>
    <mergeCell ref="BK118:BN119"/>
    <mergeCell ref="BO118:BO131"/>
    <mergeCell ref="BU118:BU119"/>
    <mergeCell ref="BV118:BV119"/>
    <mergeCell ref="BJ129:BJ130"/>
    <mergeCell ref="BK129:BN130"/>
    <mergeCell ref="BU129:BU130"/>
    <mergeCell ref="BV129:BV130"/>
    <mergeCell ref="BC118:BC119"/>
    <mergeCell ref="BD118:BD119"/>
    <mergeCell ref="BE118:BE119"/>
    <mergeCell ref="BF118:BF119"/>
    <mergeCell ref="BG118:BG119"/>
    <mergeCell ref="BH118:BH119"/>
    <mergeCell ref="AP118:AP119"/>
    <mergeCell ref="AQ118:AQ119"/>
    <mergeCell ref="AR118:AR119"/>
    <mergeCell ref="AS118:AS119"/>
    <mergeCell ref="AT118:AW119"/>
    <mergeCell ref="AX118:AX131"/>
    <mergeCell ref="AP124:AP125"/>
    <mergeCell ref="AQ124:AQ125"/>
    <mergeCell ref="AR124:AR125"/>
    <mergeCell ref="AS124:AS125"/>
    <mergeCell ref="AT124:AW125"/>
    <mergeCell ref="BC124:BC125"/>
    <mergeCell ref="BD124:BD125"/>
    <mergeCell ref="BE124:BE125"/>
    <mergeCell ref="BF124:BF125"/>
    <mergeCell ref="BG124:BG125"/>
    <mergeCell ref="C124:C125"/>
    <mergeCell ref="D124:D125"/>
    <mergeCell ref="E124:E125"/>
    <mergeCell ref="F124:F125"/>
    <mergeCell ref="G124:G125"/>
    <mergeCell ref="H124:H125"/>
    <mergeCell ref="CP118:CP119"/>
    <mergeCell ref="CQ118:CQ119"/>
    <mergeCell ref="CR118:CR119"/>
    <mergeCell ref="CS118:CS119"/>
    <mergeCell ref="CT118:CW119"/>
    <mergeCell ref="CX118:CX131"/>
    <mergeCell ref="CQ129:CQ130"/>
    <mergeCell ref="CR129:CR130"/>
    <mergeCell ref="CS129:CS130"/>
    <mergeCell ref="CT129:CW130"/>
    <mergeCell ref="CC118:CF119"/>
    <mergeCell ref="CG118:CG131"/>
    <mergeCell ref="CL118:CL119"/>
    <mergeCell ref="CM118:CM119"/>
    <mergeCell ref="CN118:CN119"/>
    <mergeCell ref="CO118:CO119"/>
    <mergeCell ref="CC124:CF125"/>
    <mergeCell ref="CL124:CL125"/>
    <mergeCell ref="CM124:CM125"/>
    <mergeCell ref="CN124:CN125"/>
    <mergeCell ref="BW118:BW119"/>
    <mergeCell ref="BX118:BX119"/>
    <mergeCell ref="BY118:BY119"/>
    <mergeCell ref="BZ118:BZ119"/>
    <mergeCell ref="CA118:CA119"/>
    <mergeCell ref="CB118:CB119"/>
    <mergeCell ref="U124:U125"/>
    <mergeCell ref="V124:V125"/>
    <mergeCell ref="W124:W125"/>
    <mergeCell ref="X124:X125"/>
    <mergeCell ref="Y124:Y125"/>
    <mergeCell ref="Z124:Z125"/>
    <mergeCell ref="CO124:CO125"/>
    <mergeCell ref="CP124:CP125"/>
    <mergeCell ref="CQ124:CQ125"/>
    <mergeCell ref="CR124:CR125"/>
    <mergeCell ref="CS124:CS125"/>
    <mergeCell ref="CT124:CW125"/>
    <mergeCell ref="BW124:BW125"/>
    <mergeCell ref="BX124:BX125"/>
    <mergeCell ref="BY124:BY125"/>
    <mergeCell ref="BZ124:BZ125"/>
    <mergeCell ref="CA124:CA125"/>
    <mergeCell ref="CB124:CB125"/>
    <mergeCell ref="BH124:BH125"/>
    <mergeCell ref="BI124:BI125"/>
    <mergeCell ref="BJ124:BJ125"/>
    <mergeCell ref="BK124:BN125"/>
    <mergeCell ref="BU124:BU125"/>
    <mergeCell ref="BV124:BV125"/>
    <mergeCell ref="AP129:AP130"/>
    <mergeCell ref="AQ129:AQ130"/>
    <mergeCell ref="AR129:AR130"/>
    <mergeCell ref="AS129:AS130"/>
    <mergeCell ref="AT129:AW130"/>
    <mergeCell ref="BC129:BC130"/>
    <mergeCell ref="W129:W130"/>
    <mergeCell ref="X129:X130"/>
    <mergeCell ref="Y129:Y130"/>
    <mergeCell ref="Z129:Z130"/>
    <mergeCell ref="AA129:AA130"/>
    <mergeCell ref="AB129:AE130"/>
    <mergeCell ref="I129:I130"/>
    <mergeCell ref="J129:J130"/>
    <mergeCell ref="K129:N130"/>
    <mergeCell ref="T129:T130"/>
    <mergeCell ref="U129:U130"/>
    <mergeCell ref="V129:V130"/>
    <mergeCell ref="CC129:CF130"/>
    <mergeCell ref="CL129:CL130"/>
    <mergeCell ref="CM129:CM130"/>
    <mergeCell ref="CN129:CN130"/>
    <mergeCell ref="CO129:CO130"/>
    <mergeCell ref="CP129:CP130"/>
    <mergeCell ref="BW129:BW130"/>
    <mergeCell ref="BX129:BX130"/>
    <mergeCell ref="BY129:BY130"/>
    <mergeCell ref="BZ129:BZ130"/>
    <mergeCell ref="CA129:CA130"/>
    <mergeCell ref="CB129:CB130"/>
    <mergeCell ref="BD129:BD130"/>
    <mergeCell ref="BE129:BE130"/>
    <mergeCell ref="BF129:BF130"/>
    <mergeCell ref="BG129:BG130"/>
    <mergeCell ref="BH129:BH130"/>
    <mergeCell ref="BI129:BI130"/>
    <mergeCell ref="I151:I152"/>
    <mergeCell ref="J151:J152"/>
    <mergeCell ref="H5:K5"/>
    <mergeCell ref="H4:K4"/>
    <mergeCell ref="C151:C152"/>
    <mergeCell ref="D151:D152"/>
    <mergeCell ref="E151:E152"/>
    <mergeCell ref="F151:F152"/>
    <mergeCell ref="G151:G152"/>
    <mergeCell ref="H151:H152"/>
    <mergeCell ref="I147:I148"/>
    <mergeCell ref="J147:J148"/>
    <mergeCell ref="C149:C150"/>
    <mergeCell ref="D149:D150"/>
    <mergeCell ref="E149:E150"/>
    <mergeCell ref="F149:F150"/>
    <mergeCell ref="G149:G150"/>
    <mergeCell ref="H149:H150"/>
    <mergeCell ref="I149:I150"/>
    <mergeCell ref="J149:J150"/>
    <mergeCell ref="C147:C148"/>
    <mergeCell ref="D147:D148"/>
    <mergeCell ref="E147:E148"/>
    <mergeCell ref="F147:F148"/>
    <mergeCell ref="G147:G148"/>
    <mergeCell ref="H147:H148"/>
    <mergeCell ref="C129:C130"/>
    <mergeCell ref="D129:D130"/>
    <mergeCell ref="E129:E130"/>
    <mergeCell ref="F129:F130"/>
    <mergeCell ref="G129:G130"/>
    <mergeCell ref="H129:H130"/>
  </mergeCells>
  <phoneticPr fontId="18"/>
  <conditionalFormatting sqref="D12:J12 D33:J33 D54:J54 D75:J75 D96:J96">
    <cfRule type="containsText" dxfId="3583" priority="398" operator="containsText" text="土,日">
      <formula>NOT(ISERROR(SEARCH("土,日",D12)))</formula>
    </cfRule>
  </conditionalFormatting>
  <conditionalFormatting sqref="D15:J18 D21:J23 D26:J27">
    <cfRule type="containsText" dxfId="3582" priority="181" operator="containsText" text="外">
      <formula>NOT(ISERROR(SEARCH("外",D15)))</formula>
    </cfRule>
    <cfRule type="containsText" dxfId="3581" priority="180" operator="containsText" text="ー">
      <formula>NOT(ISERROR(SEARCH("ー",D15)))</formula>
    </cfRule>
    <cfRule type="containsText" dxfId="3580" priority="182" operator="containsText" text="休">
      <formula>NOT(ISERROR(SEARCH("休",D15)))</formula>
    </cfRule>
    <cfRule type="containsText" dxfId="3579" priority="183" operator="containsText" text="退">
      <formula>NOT(ISERROR(SEARCH("退",D15)))</formula>
    </cfRule>
    <cfRule type="containsText" dxfId="3578" priority="184" operator="containsText" text="入">
      <formula>NOT(ISERROR(SEARCH("入",D15)))</formula>
    </cfRule>
  </conditionalFormatting>
  <conditionalFormatting sqref="D36:J39 D42:J44 D47:J47">
    <cfRule type="containsText" dxfId="3577" priority="175" operator="containsText" text="ー">
      <formula>NOT(ISERROR(SEARCH("ー",D36)))</formula>
    </cfRule>
    <cfRule type="containsText" dxfId="3576" priority="176" operator="containsText" text="外">
      <formula>NOT(ISERROR(SEARCH("外",D36)))</formula>
    </cfRule>
    <cfRule type="containsText" dxfId="3575" priority="177" operator="containsText" text="休">
      <formula>NOT(ISERROR(SEARCH("休",D36)))</formula>
    </cfRule>
    <cfRule type="containsText" dxfId="3574" priority="178" operator="containsText" text="退">
      <formula>NOT(ISERROR(SEARCH("退",D36)))</formula>
    </cfRule>
    <cfRule type="containsText" dxfId="3573" priority="179" operator="containsText" text="入">
      <formula>NOT(ISERROR(SEARCH("入",D36)))</formula>
    </cfRule>
  </conditionalFormatting>
  <conditionalFormatting sqref="D57:J60 D63:J65 D68:J68">
    <cfRule type="containsText" dxfId="3572" priority="170" operator="containsText" text="ー">
      <formula>NOT(ISERROR(SEARCH("ー",D57)))</formula>
    </cfRule>
    <cfRule type="containsText" dxfId="3571" priority="171" operator="containsText" text="外">
      <formula>NOT(ISERROR(SEARCH("外",D57)))</formula>
    </cfRule>
    <cfRule type="containsText" dxfId="3570" priority="172" operator="containsText" text="休">
      <formula>NOT(ISERROR(SEARCH("休",D57)))</formula>
    </cfRule>
    <cfRule type="containsText" dxfId="3569" priority="173" operator="containsText" text="退">
      <formula>NOT(ISERROR(SEARCH("退",D57)))</formula>
    </cfRule>
    <cfRule type="containsText" dxfId="3568" priority="174" operator="containsText" text="入">
      <formula>NOT(ISERROR(SEARCH("入",D57)))</formula>
    </cfRule>
  </conditionalFormatting>
  <conditionalFormatting sqref="D69:J69">
    <cfRule type="containsText" dxfId="3567" priority="305" operator="containsText" text="休">
      <formula>NOT(ISERROR(SEARCH("休",D69)))</formula>
    </cfRule>
    <cfRule type="containsText" dxfId="3566" priority="304" operator="containsText" text="休">
      <formula>NOT(ISERROR(SEARCH("休",D69)))</formula>
    </cfRule>
  </conditionalFormatting>
  <conditionalFormatting sqref="D78:J81 D84:J86 D89:J89">
    <cfRule type="containsText" dxfId="3565" priority="165" operator="containsText" text="ー">
      <formula>NOT(ISERROR(SEARCH("ー",D78)))</formula>
    </cfRule>
    <cfRule type="containsText" dxfId="3564" priority="166" operator="containsText" text="外">
      <formula>NOT(ISERROR(SEARCH("外",D78)))</formula>
    </cfRule>
    <cfRule type="containsText" dxfId="3563" priority="167" operator="containsText" text="休">
      <formula>NOT(ISERROR(SEARCH("休",D78)))</formula>
    </cfRule>
    <cfRule type="containsText" dxfId="3562" priority="168" operator="containsText" text="退">
      <formula>NOT(ISERROR(SEARCH("退",D78)))</formula>
    </cfRule>
    <cfRule type="containsText" dxfId="3561" priority="169" operator="containsText" text="入">
      <formula>NOT(ISERROR(SEARCH("入",D78)))</formula>
    </cfRule>
  </conditionalFormatting>
  <conditionalFormatting sqref="D90:J91">
    <cfRule type="containsText" dxfId="3560" priority="275" operator="containsText" text="休">
      <formula>NOT(ISERROR(SEARCH("休",D90)))</formula>
    </cfRule>
    <cfRule type="containsText" dxfId="3559" priority="274" operator="containsText" text="休">
      <formula>NOT(ISERROR(SEARCH("休",D90)))</formula>
    </cfRule>
  </conditionalFormatting>
  <conditionalFormatting sqref="D99:J102 D105:J107 D110:J110">
    <cfRule type="containsText" dxfId="3558" priority="160" operator="containsText" text="ー">
      <formula>NOT(ISERROR(SEARCH("ー",D99)))</formula>
    </cfRule>
    <cfRule type="containsText" dxfId="3557" priority="162" operator="containsText" text="休">
      <formula>NOT(ISERROR(SEARCH("休",D99)))</formula>
    </cfRule>
    <cfRule type="containsText" dxfId="3556" priority="161" operator="containsText" text="外">
      <formula>NOT(ISERROR(SEARCH("外",D99)))</formula>
    </cfRule>
    <cfRule type="containsText" dxfId="3555" priority="163" operator="containsText" text="退">
      <formula>NOT(ISERROR(SEARCH("退",D99)))</formula>
    </cfRule>
    <cfRule type="containsText" dxfId="3554" priority="164" operator="containsText" text="入">
      <formula>NOT(ISERROR(SEARCH("入",D99)))</formula>
    </cfRule>
  </conditionalFormatting>
  <conditionalFormatting sqref="D111:J111">
    <cfRule type="containsText" dxfId="3553" priority="245" operator="containsText" text="休">
      <formula>NOT(ISERROR(SEARCH("休",D111)))</formula>
    </cfRule>
    <cfRule type="containsText" dxfId="3552" priority="244" operator="containsText" text="休">
      <formula>NOT(ISERROR(SEARCH("休",D111)))</formula>
    </cfRule>
  </conditionalFormatting>
  <conditionalFormatting sqref="D117:J117">
    <cfRule type="containsText" dxfId="3551" priority="396" operator="containsText" text="土,日">
      <formula>NOT(ISERROR(SEARCH("土,日",D117)))</formula>
    </cfRule>
  </conditionalFormatting>
  <conditionalFormatting sqref="D120:J123 D126:J128 D131:J131">
    <cfRule type="containsText" dxfId="3550" priority="156" operator="containsText" text="外">
      <formula>NOT(ISERROR(SEARCH("外",D120)))</formula>
    </cfRule>
    <cfRule type="containsText" dxfId="3549" priority="159" operator="containsText" text="入">
      <formula>NOT(ISERROR(SEARCH("入",D120)))</formula>
    </cfRule>
    <cfRule type="containsText" dxfId="3548" priority="158" operator="containsText" text="退">
      <formula>NOT(ISERROR(SEARCH("退",D120)))</formula>
    </cfRule>
    <cfRule type="containsText" dxfId="3547" priority="157" operator="containsText" text="休">
      <formula>NOT(ISERROR(SEARCH("休",D120)))</formula>
    </cfRule>
    <cfRule type="containsText" dxfId="3546" priority="155" operator="containsText" text="ー">
      <formula>NOT(ISERROR(SEARCH("ー",D120)))</formula>
    </cfRule>
  </conditionalFormatting>
  <conditionalFormatting sqref="D132:J132">
    <cfRule type="containsText" dxfId="3545" priority="199" operator="containsText" text="休">
      <formula>NOT(ISERROR(SEARCH("休",D132)))</formula>
    </cfRule>
    <cfRule type="containsText" dxfId="3544" priority="200" operator="containsText" text="休">
      <formula>NOT(ISERROR(SEARCH("休",D132)))</formula>
    </cfRule>
  </conditionalFormatting>
  <conditionalFormatting sqref="D134:J140">
    <cfRule type="containsText" dxfId="3543" priority="395" operator="containsText" text="休">
      <formula>NOT(ISERROR(SEARCH("休",D134)))</formula>
    </cfRule>
    <cfRule type="containsText" dxfId="3542" priority="394" operator="containsText" text="休">
      <formula>NOT(ISERROR(SEARCH("休",D134)))</formula>
    </cfRule>
  </conditionalFormatting>
  <conditionalFormatting sqref="D146:J146">
    <cfRule type="containsText" dxfId="3541" priority="391" operator="containsText" text="土,日">
      <formula>NOT(ISERROR(SEARCH("土,日",D146)))</formula>
    </cfRule>
  </conditionalFormatting>
  <conditionalFormatting sqref="D149:J152">
    <cfRule type="containsText" dxfId="3540" priority="393" operator="containsText" text="休">
      <formula>NOT(ISERROR(SEARCH("休",D149)))</formula>
    </cfRule>
    <cfRule type="containsText" dxfId="3539" priority="392" operator="containsText" text="休">
      <formula>NOT(ISERROR(SEARCH("休",D149)))</formula>
    </cfRule>
  </conditionalFormatting>
  <conditionalFormatting sqref="I11">
    <cfRule type="expression" dxfId="3538" priority="372">
      <formula>AND(WEEKDAY(I9,2)=6, OR(INT((DAY(I9)-1)/7)+1=2, INT((DAY(I9)-1)/7)+1=4))</formula>
    </cfRule>
  </conditionalFormatting>
  <conditionalFormatting sqref="I12 Z12 I33 Z33 I54 Z54 I75 Z75 I96 Z96 I117 Z117">
    <cfRule type="containsText" dxfId="3537" priority="374" operator="containsText" text="土">
      <formula>NOT(ISERROR(SEARCH("土",I12)))</formula>
    </cfRule>
  </conditionalFormatting>
  <conditionalFormatting sqref="I12">
    <cfRule type="containsText" dxfId="3536" priority="397" operator="containsText" text="土">
      <formula>NOT(ISERROR(SEARCH("土",I12)))</formula>
    </cfRule>
  </conditionalFormatting>
  <conditionalFormatting sqref="I32">
    <cfRule type="expression" dxfId="3535" priority="371">
      <formula>AND(WEEKDAY(I30,2)=6, OR(INT((DAY(I30)-1)/7)+1=2, INT((DAY(I30)-1)/7)+1=4))</formula>
    </cfRule>
  </conditionalFormatting>
  <conditionalFormatting sqref="I48">
    <cfRule type="containsText" dxfId="3534" priority="331" operator="containsText" text="休">
      <formula>NOT(ISERROR(SEARCH("休",I48)))</formula>
    </cfRule>
    <cfRule type="containsText" dxfId="3533" priority="332" operator="containsText" text="休">
      <formula>NOT(ISERROR(SEARCH("休",I48)))</formula>
    </cfRule>
  </conditionalFormatting>
  <conditionalFormatting sqref="I53">
    <cfRule type="expression" dxfId="3532" priority="370">
      <formula>AND(WEEKDAY(I51,2)=6, OR(INT((DAY(I51)-1)/7)+1=2, INT((DAY(I51)-1)/7)+1=4))</formula>
    </cfRule>
  </conditionalFormatting>
  <conditionalFormatting sqref="I69">
    <cfRule type="containsText" dxfId="3531" priority="303" operator="containsText" text="休">
      <formula>NOT(ISERROR(SEARCH("休",I69)))</formula>
    </cfRule>
    <cfRule type="containsText" dxfId="3530" priority="302" operator="containsText" text="休">
      <formula>NOT(ISERROR(SEARCH("休",I69)))</formula>
    </cfRule>
    <cfRule type="containsText" dxfId="3529" priority="301" operator="containsText" text="休">
      <formula>NOT(ISERROR(SEARCH("休",I69)))</formula>
    </cfRule>
  </conditionalFormatting>
  <conditionalFormatting sqref="I74">
    <cfRule type="expression" dxfId="3528" priority="369">
      <formula>AND(WEEKDAY(I72,2)=6, OR(INT((DAY(I72)-1)/7)+1=2, INT((DAY(I72)-1)/7)+1=4))</formula>
    </cfRule>
  </conditionalFormatting>
  <conditionalFormatting sqref="I90">
    <cfRule type="containsText" dxfId="3527" priority="271" operator="containsText" text="休">
      <formula>NOT(ISERROR(SEARCH("休",I90)))</formula>
    </cfRule>
    <cfRule type="containsText" dxfId="3526" priority="272" operator="containsText" text="休">
      <formula>NOT(ISERROR(SEARCH("休",I90)))</formula>
    </cfRule>
    <cfRule type="containsText" dxfId="3525" priority="273" operator="containsText" text="休">
      <formula>NOT(ISERROR(SEARCH("休",I90)))</formula>
    </cfRule>
  </conditionalFormatting>
  <conditionalFormatting sqref="I95">
    <cfRule type="expression" dxfId="3524" priority="368">
      <formula>AND(WEEKDAY(I93,2)=6, OR(INT((DAY(I93)-1)/7)+1=2, INT((DAY(I93)-1)/7)+1=4))</formula>
    </cfRule>
  </conditionalFormatting>
  <conditionalFormatting sqref="I111">
    <cfRule type="containsText" dxfId="3523" priority="241" operator="containsText" text="休">
      <formula>NOT(ISERROR(SEARCH("休",I111)))</formula>
    </cfRule>
    <cfRule type="containsText" dxfId="3522" priority="243" operator="containsText" text="休">
      <formula>NOT(ISERROR(SEARCH("休",I111)))</formula>
    </cfRule>
    <cfRule type="containsText" dxfId="3521" priority="242" operator="containsText" text="休">
      <formula>NOT(ISERROR(SEARCH("休",I111)))</formula>
    </cfRule>
  </conditionalFormatting>
  <conditionalFormatting sqref="I116">
    <cfRule type="expression" dxfId="3520" priority="367">
      <formula>AND(WEEKDAY(I114,2)=6, OR(INT((DAY(I114)-1)/7)+1=2, INT((DAY(I114)-1)/7)+1=4))</formula>
    </cfRule>
  </conditionalFormatting>
  <conditionalFormatting sqref="I132">
    <cfRule type="containsText" dxfId="3519" priority="196" operator="containsText" text="休">
      <formula>NOT(ISERROR(SEARCH("休",I132)))</formula>
    </cfRule>
    <cfRule type="containsText" dxfId="3518" priority="197" operator="containsText" text="休">
      <formula>NOT(ISERROR(SEARCH("休",I132)))</formula>
    </cfRule>
  </conditionalFormatting>
  <conditionalFormatting sqref="I132:J132">
    <cfRule type="containsText" dxfId="3517" priority="198" operator="containsText" text="休">
      <formula>NOT(ISERROR(SEARCH("休",I132)))</formula>
    </cfRule>
  </conditionalFormatting>
  <conditionalFormatting sqref="J12 AA12 J33 AA33 J54 AA54 J75 AA75 J96 AA96 J117 AA117">
    <cfRule type="containsText" dxfId="3516" priority="373" operator="containsText" text="日">
      <formula>NOT(ISERROR(SEARCH("日",J12)))</formula>
    </cfRule>
  </conditionalFormatting>
  <conditionalFormatting sqref="O13:O26 AF13:AF26 AX13:AX26 BO13:BO26 CG13:CG26 CX13:CX26 O34:O47 AF34:AF47 AX34:AX47 BO34:BO47 CG34:CG47 CX34:CX47 O55:O68 AF55:AF68 AX55:AX68 BO55:BO68 CG55:CG68 CX55:CX68 O76:O89 AF76:AF89 AX76:AX89 BO76:BO89 CG76:CG89 CX76:CX89 O97:O110 AF97:AF110 AX97:AX110 BO97:BO110 CG97:CG110 CX97:CX110 O118:O131 AF118:AF131 AX118:AX131 BO118:BO131 CG118:CG131 CX118:CX131">
    <cfRule type="cellIs" dxfId="3515" priority="2" operator="greaterThanOrEqual">
      <formula>0.285</formula>
    </cfRule>
    <cfRule type="cellIs" dxfId="3514" priority="1" operator="lessThan">
      <formula>0.285</formula>
    </cfRule>
  </conditionalFormatting>
  <conditionalFormatting sqref="U15:AA18 U21:AA23 U26:AA26">
    <cfRule type="containsText" dxfId="3513" priority="151" operator="containsText" text="外">
      <formula>NOT(ISERROR(SEARCH("外",U15)))</formula>
    </cfRule>
    <cfRule type="containsText" dxfId="3512" priority="152" operator="containsText" text="休">
      <formula>NOT(ISERROR(SEARCH("休",U15)))</formula>
    </cfRule>
    <cfRule type="containsText" dxfId="3511" priority="153" operator="containsText" text="退">
      <formula>NOT(ISERROR(SEARCH("退",U15)))</formula>
    </cfRule>
    <cfRule type="containsText" dxfId="3510" priority="154" operator="containsText" text="入">
      <formula>NOT(ISERROR(SEARCH("入",U15)))</formula>
    </cfRule>
    <cfRule type="containsText" dxfId="3509" priority="150" operator="containsText" text="ー">
      <formula>NOT(ISERROR(SEARCH("ー",U15)))</formula>
    </cfRule>
  </conditionalFormatting>
  <conditionalFormatting sqref="U27:AA27 AM27:AS27 BD27:BJ27 BV27:CB27 CM27:CS27 D48:J48 U134:AA134 AM134:AS134 BD134:BJ134 BV134:CB134 CM134:CS134">
    <cfRule type="containsText" dxfId="3508" priority="400" operator="containsText" text="休">
      <formula>NOT(ISERROR(SEARCH("休",D27)))</formula>
    </cfRule>
  </conditionalFormatting>
  <conditionalFormatting sqref="U36:AA39 U42:AA44 U47:AA47">
    <cfRule type="containsText" dxfId="3507" priority="145" operator="containsText" text="ー">
      <formula>NOT(ISERROR(SEARCH("ー",U36)))</formula>
    </cfRule>
    <cfRule type="containsText" dxfId="3506" priority="147" operator="containsText" text="休">
      <formula>NOT(ISERROR(SEARCH("休",U36)))</formula>
    </cfRule>
    <cfRule type="containsText" dxfId="3505" priority="146" operator="containsText" text="外">
      <formula>NOT(ISERROR(SEARCH("外",U36)))</formula>
    </cfRule>
    <cfRule type="containsText" dxfId="3504" priority="148" operator="containsText" text="退">
      <formula>NOT(ISERROR(SEARCH("退",U36)))</formula>
    </cfRule>
    <cfRule type="containsText" dxfId="3503" priority="149" operator="containsText" text="入">
      <formula>NOT(ISERROR(SEARCH("入",U36)))</formula>
    </cfRule>
  </conditionalFormatting>
  <conditionalFormatting sqref="U48:AA48">
    <cfRule type="containsText" dxfId="3502" priority="329" operator="containsText" text="休">
      <formula>NOT(ISERROR(SEARCH("休",U48)))</formula>
    </cfRule>
    <cfRule type="containsText" dxfId="3501" priority="330" operator="containsText" text="休">
      <formula>NOT(ISERROR(SEARCH("休",U48)))</formula>
    </cfRule>
  </conditionalFormatting>
  <conditionalFormatting sqref="U57:AA60 U63:AA65 U68:AA68">
    <cfRule type="containsText" dxfId="3500" priority="140" operator="containsText" text="ー">
      <formula>NOT(ISERROR(SEARCH("ー",U57)))</formula>
    </cfRule>
    <cfRule type="containsText" dxfId="3499" priority="141" operator="containsText" text="外">
      <formula>NOT(ISERROR(SEARCH("外",U57)))</formula>
    </cfRule>
    <cfRule type="containsText" dxfId="3498" priority="142" operator="containsText" text="休">
      <formula>NOT(ISERROR(SEARCH("休",U57)))</formula>
    </cfRule>
    <cfRule type="containsText" dxfId="3497" priority="143" operator="containsText" text="退">
      <formula>NOT(ISERROR(SEARCH("退",U57)))</formula>
    </cfRule>
    <cfRule type="containsText" dxfId="3496" priority="144" operator="containsText" text="入">
      <formula>NOT(ISERROR(SEARCH("入",U57)))</formula>
    </cfRule>
  </conditionalFormatting>
  <conditionalFormatting sqref="U69:AA69">
    <cfRule type="containsText" dxfId="3495" priority="299" operator="containsText" text="休">
      <formula>NOT(ISERROR(SEARCH("休",U69)))</formula>
    </cfRule>
    <cfRule type="containsText" dxfId="3494" priority="300" operator="containsText" text="休">
      <formula>NOT(ISERROR(SEARCH("休",U69)))</formula>
    </cfRule>
  </conditionalFormatting>
  <conditionalFormatting sqref="U78:AA81 U84:AA86 U89:AA89">
    <cfRule type="containsText" dxfId="3493" priority="136" operator="containsText" text="外">
      <formula>NOT(ISERROR(SEARCH("外",U78)))</formula>
    </cfRule>
    <cfRule type="containsText" dxfId="3492" priority="135" operator="containsText" text="ー">
      <formula>NOT(ISERROR(SEARCH("ー",U78)))</formula>
    </cfRule>
    <cfRule type="containsText" dxfId="3491" priority="137" operator="containsText" text="休">
      <formula>NOT(ISERROR(SEARCH("休",U78)))</formula>
    </cfRule>
    <cfRule type="containsText" dxfId="3490" priority="138" operator="containsText" text="退">
      <formula>NOT(ISERROR(SEARCH("退",U78)))</formula>
    </cfRule>
    <cfRule type="containsText" dxfId="3489" priority="139" operator="containsText" text="入">
      <formula>NOT(ISERROR(SEARCH("入",U78)))</formula>
    </cfRule>
  </conditionalFormatting>
  <conditionalFormatting sqref="U90:AA91">
    <cfRule type="containsText" dxfId="3488" priority="270" operator="containsText" text="休">
      <formula>NOT(ISERROR(SEARCH("休",U90)))</formula>
    </cfRule>
    <cfRule type="containsText" dxfId="3487" priority="269" operator="containsText" text="休">
      <formula>NOT(ISERROR(SEARCH("休",U90)))</formula>
    </cfRule>
  </conditionalFormatting>
  <conditionalFormatting sqref="U99:AA102 U105:AA107 U110:AA110">
    <cfRule type="containsText" dxfId="3486" priority="132" operator="containsText" text="休">
      <formula>NOT(ISERROR(SEARCH("休",U99)))</formula>
    </cfRule>
    <cfRule type="containsText" dxfId="3485" priority="133" operator="containsText" text="退">
      <formula>NOT(ISERROR(SEARCH("退",U99)))</formula>
    </cfRule>
    <cfRule type="containsText" dxfId="3484" priority="134" operator="containsText" text="入">
      <formula>NOT(ISERROR(SEARCH("入",U99)))</formula>
    </cfRule>
    <cfRule type="containsText" dxfId="3483" priority="131" operator="containsText" text="外">
      <formula>NOT(ISERROR(SEARCH("外",U99)))</formula>
    </cfRule>
    <cfRule type="containsText" dxfId="3482" priority="130" operator="containsText" text="ー">
      <formula>NOT(ISERROR(SEARCH("ー",U99)))</formula>
    </cfRule>
  </conditionalFormatting>
  <conditionalFormatting sqref="U111:AA111">
    <cfRule type="containsText" dxfId="3481" priority="240" operator="containsText" text="休">
      <formula>NOT(ISERROR(SEARCH("休",U111)))</formula>
    </cfRule>
    <cfRule type="containsText" dxfId="3480" priority="239" operator="containsText" text="休">
      <formula>NOT(ISERROR(SEARCH("休",U111)))</formula>
    </cfRule>
  </conditionalFormatting>
  <conditionalFormatting sqref="U120:AA123 U126:AA128 U131:AA131">
    <cfRule type="containsText" dxfId="3479" priority="127" operator="containsText" text="休">
      <formula>NOT(ISERROR(SEARCH("休",U120)))</formula>
    </cfRule>
    <cfRule type="containsText" dxfId="3478" priority="129" operator="containsText" text="入">
      <formula>NOT(ISERROR(SEARCH("入",U120)))</formula>
    </cfRule>
    <cfRule type="containsText" dxfId="3477" priority="128" operator="containsText" text="退">
      <formula>NOT(ISERROR(SEARCH("退",U120)))</formula>
    </cfRule>
    <cfRule type="containsText" dxfId="3476" priority="125" operator="containsText" text="ー">
      <formula>NOT(ISERROR(SEARCH("ー",U120)))</formula>
    </cfRule>
    <cfRule type="containsText" dxfId="3475" priority="126" operator="containsText" text="外">
      <formula>NOT(ISERROR(SEARCH("外",U120)))</formula>
    </cfRule>
  </conditionalFormatting>
  <conditionalFormatting sqref="U132:AA132">
    <cfRule type="containsText" dxfId="3474" priority="194" operator="containsText" text="休">
      <formula>NOT(ISERROR(SEARCH("休",U132)))</formula>
    </cfRule>
    <cfRule type="containsText" dxfId="3473" priority="195" operator="containsText" text="休">
      <formula>NOT(ISERROR(SEARCH("休",U132)))</formula>
    </cfRule>
  </conditionalFormatting>
  <conditionalFormatting sqref="U136:AA140">
    <cfRule type="containsText" dxfId="3472" priority="389" operator="containsText" text="休">
      <formula>NOT(ISERROR(SEARCH("休",U136)))</formula>
    </cfRule>
    <cfRule type="containsText" dxfId="3471" priority="388" operator="containsText" text="休">
      <formula>NOT(ISERROR(SEARCH("休",U136)))</formula>
    </cfRule>
  </conditionalFormatting>
  <conditionalFormatting sqref="Z11">
    <cfRule type="expression" dxfId="3470" priority="366">
      <formula>AND(WEEKDAY(Z9,2)=6, OR(INT((DAY(Z9)-1)/7)+1=2, INT((DAY(Z9)-1)/7)+1=4))</formula>
    </cfRule>
  </conditionalFormatting>
  <conditionalFormatting sqref="Z32">
    <cfRule type="expression" dxfId="3469" priority="365">
      <formula>AND(WEEKDAY(Z30,2)=6, OR(INT((DAY(Z30)-1)/7)+1=2, INT((DAY(Z30)-1)/7)+1=4))</formula>
    </cfRule>
  </conditionalFormatting>
  <conditionalFormatting sqref="Z48">
    <cfRule type="containsText" dxfId="3468" priority="327" operator="containsText" text="休">
      <formula>NOT(ISERROR(SEARCH("休",Z48)))</formula>
    </cfRule>
    <cfRule type="containsText" dxfId="3467" priority="326" operator="containsText" text="休">
      <formula>NOT(ISERROR(SEARCH("休",Z48)))</formula>
    </cfRule>
  </conditionalFormatting>
  <conditionalFormatting sqref="Z53">
    <cfRule type="expression" dxfId="3466" priority="364">
      <formula>AND(WEEKDAY(Z51,2)=6, OR(INT((DAY(Z51)-1)/7)+1=2, INT((DAY(Z51)-1)/7)+1=4))</formula>
    </cfRule>
  </conditionalFormatting>
  <conditionalFormatting sqref="Z69">
    <cfRule type="containsText" dxfId="3465" priority="297" operator="containsText" text="休">
      <formula>NOT(ISERROR(SEARCH("休",Z69)))</formula>
    </cfRule>
    <cfRule type="containsText" dxfId="3464" priority="296" operator="containsText" text="休">
      <formula>NOT(ISERROR(SEARCH("休",Z69)))</formula>
    </cfRule>
  </conditionalFormatting>
  <conditionalFormatting sqref="Z74">
    <cfRule type="expression" dxfId="3463" priority="363">
      <formula>AND(WEEKDAY(Z72,2)=6, OR(INT((DAY(Z72)-1)/7)+1=2, INT((DAY(Z72)-1)/7)+1=4))</formula>
    </cfRule>
  </conditionalFormatting>
  <conditionalFormatting sqref="Z90">
    <cfRule type="containsText" dxfId="3462" priority="266" operator="containsText" text="休">
      <formula>NOT(ISERROR(SEARCH("休",Z90)))</formula>
    </cfRule>
    <cfRule type="containsText" dxfId="3461" priority="267" operator="containsText" text="休">
      <formula>NOT(ISERROR(SEARCH("休",Z90)))</formula>
    </cfRule>
  </conditionalFormatting>
  <conditionalFormatting sqref="Z95">
    <cfRule type="expression" dxfId="3460" priority="362">
      <formula>AND(WEEKDAY(Z93,2)=6, OR(INT((DAY(Z93)-1)/7)+1=2, INT((DAY(Z93)-1)/7)+1=4))</formula>
    </cfRule>
  </conditionalFormatting>
  <conditionalFormatting sqref="Z111">
    <cfRule type="containsText" dxfId="3459" priority="236" operator="containsText" text="休">
      <formula>NOT(ISERROR(SEARCH("休",Z111)))</formula>
    </cfRule>
    <cfRule type="containsText" dxfId="3458" priority="237" operator="containsText" text="休">
      <formula>NOT(ISERROR(SEARCH("休",Z111)))</formula>
    </cfRule>
  </conditionalFormatting>
  <conditionalFormatting sqref="Z116">
    <cfRule type="expression" dxfId="3457" priority="361">
      <formula>AND(WEEKDAY(Z114,2)=6, OR(INT((DAY(Z114)-1)/7)+1=2, INT((DAY(Z114)-1)/7)+1=4))</formula>
    </cfRule>
  </conditionalFormatting>
  <conditionalFormatting sqref="Z132">
    <cfRule type="containsText" dxfId="3456" priority="192" operator="containsText" text="休">
      <formula>NOT(ISERROR(SEARCH("休",Z132)))</formula>
    </cfRule>
    <cfRule type="containsText" dxfId="3455" priority="191" operator="containsText" text="休">
      <formula>NOT(ISERROR(SEARCH("休",Z132)))</formula>
    </cfRule>
  </conditionalFormatting>
  <conditionalFormatting sqref="Z48:AA48">
    <cfRule type="containsText" dxfId="3454" priority="328" operator="containsText" text="休">
      <formula>NOT(ISERROR(SEARCH("休",Z48)))</formula>
    </cfRule>
  </conditionalFormatting>
  <conditionalFormatting sqref="Z69:AA69">
    <cfRule type="containsText" dxfId="3453" priority="298" operator="containsText" text="休">
      <formula>NOT(ISERROR(SEARCH("休",Z69)))</formula>
    </cfRule>
  </conditionalFormatting>
  <conditionalFormatting sqref="Z90:AA91">
    <cfRule type="containsText" dxfId="3452" priority="268" operator="containsText" text="休">
      <formula>NOT(ISERROR(SEARCH("休",Z90)))</formula>
    </cfRule>
  </conditionalFormatting>
  <conditionalFormatting sqref="Z111:AA111">
    <cfRule type="containsText" dxfId="3451" priority="238" operator="containsText" text="休">
      <formula>NOT(ISERROR(SEARCH("休",Z111)))</formula>
    </cfRule>
  </conditionalFormatting>
  <conditionalFormatting sqref="Z132:AA132">
    <cfRule type="containsText" dxfId="3450" priority="193" operator="containsText" text="休">
      <formula>NOT(ISERROR(SEARCH("休",Z132)))</formula>
    </cfRule>
  </conditionalFormatting>
  <conditionalFormatting sqref="Z136:AA140">
    <cfRule type="containsText" dxfId="3449" priority="387" operator="containsText" text="休">
      <formula>NOT(ISERROR(SEARCH("休",Z136)))</formula>
    </cfRule>
  </conditionalFormatting>
  <conditionalFormatting sqref="AE3">
    <cfRule type="containsText" dxfId="3448" priority="3" operator="containsText" text="未達成">
      <formula>NOT(ISERROR(SEARCH("未達成",AE3)))</formula>
    </cfRule>
    <cfRule type="containsText" dxfId="3447" priority="4" operator="containsText" text="達成">
      <formula>NOT(ISERROR(SEARCH("達成",AE3)))</formula>
    </cfRule>
  </conditionalFormatting>
  <conditionalFormatting sqref="AM15:AS18 AM21:AS23 AM26:AS26">
    <cfRule type="containsText" dxfId="3446" priority="120" operator="containsText" text="ー">
      <formula>NOT(ISERROR(SEARCH("ー",AM15)))</formula>
    </cfRule>
    <cfRule type="containsText" dxfId="3445" priority="121" operator="containsText" text="外">
      <formula>NOT(ISERROR(SEARCH("外",AM15)))</formula>
    </cfRule>
    <cfRule type="containsText" dxfId="3444" priority="123" operator="containsText" text="退">
      <formula>NOT(ISERROR(SEARCH("退",AM15)))</formula>
    </cfRule>
    <cfRule type="containsText" dxfId="3443" priority="122" operator="containsText" text="休">
      <formula>NOT(ISERROR(SEARCH("休",AM15)))</formula>
    </cfRule>
    <cfRule type="containsText" dxfId="3442" priority="124" operator="containsText" text="入">
      <formula>NOT(ISERROR(SEARCH("入",AM15)))</formula>
    </cfRule>
  </conditionalFormatting>
  <conditionalFormatting sqref="AM27:AS27 BD27:BJ27 BV27:CB27 CM27:CS27 U134:AA134 AM134:AS134 BD134:BJ134 BV134:CB134 CM134:CS134 D48:J48 U27:AA27">
    <cfRule type="containsText" dxfId="3441" priority="399" operator="containsText" text="休">
      <formula>NOT(ISERROR(SEARCH("休",D27)))</formula>
    </cfRule>
  </conditionalFormatting>
  <conditionalFormatting sqref="AM36:AS39 AM42:AS44 AM47:AS47">
    <cfRule type="containsText" dxfId="3440" priority="119" operator="containsText" text="入">
      <formula>NOT(ISERROR(SEARCH("入",AM36)))</formula>
    </cfRule>
    <cfRule type="containsText" dxfId="3439" priority="117" operator="containsText" text="休">
      <formula>NOT(ISERROR(SEARCH("休",AM36)))</formula>
    </cfRule>
    <cfRule type="containsText" dxfId="3438" priority="116" operator="containsText" text="外">
      <formula>NOT(ISERROR(SEARCH("外",AM36)))</formula>
    </cfRule>
    <cfRule type="containsText" dxfId="3437" priority="115" operator="containsText" text="ー">
      <formula>NOT(ISERROR(SEARCH("ー",AM36)))</formula>
    </cfRule>
    <cfRule type="containsText" dxfId="3436" priority="118" operator="containsText" text="退">
      <formula>NOT(ISERROR(SEARCH("退",AM36)))</formula>
    </cfRule>
  </conditionalFormatting>
  <conditionalFormatting sqref="AM48:AS48">
    <cfRule type="containsText" dxfId="3435" priority="324" operator="containsText" text="休">
      <formula>NOT(ISERROR(SEARCH("休",AM48)))</formula>
    </cfRule>
    <cfRule type="containsText" dxfId="3434" priority="325" operator="containsText" text="休">
      <formula>NOT(ISERROR(SEARCH("休",AM48)))</formula>
    </cfRule>
  </conditionalFormatting>
  <conditionalFormatting sqref="AM57:AS60 AM63:AS65 AM68:AS68">
    <cfRule type="containsText" dxfId="3433" priority="114" operator="containsText" text="入">
      <formula>NOT(ISERROR(SEARCH("入",AM57)))</formula>
    </cfRule>
    <cfRule type="containsText" dxfId="3432" priority="113" operator="containsText" text="退">
      <formula>NOT(ISERROR(SEARCH("退",AM57)))</formula>
    </cfRule>
    <cfRule type="containsText" dxfId="3431" priority="112" operator="containsText" text="休">
      <formula>NOT(ISERROR(SEARCH("休",AM57)))</formula>
    </cfRule>
    <cfRule type="containsText" dxfId="3430" priority="110" operator="containsText" text="ー">
      <formula>NOT(ISERROR(SEARCH("ー",AM57)))</formula>
    </cfRule>
    <cfRule type="containsText" dxfId="3429" priority="111" operator="containsText" text="外">
      <formula>NOT(ISERROR(SEARCH("外",AM57)))</formula>
    </cfRule>
  </conditionalFormatting>
  <conditionalFormatting sqref="AM69:AS69">
    <cfRule type="containsText" dxfId="3428" priority="295" operator="containsText" text="休">
      <formula>NOT(ISERROR(SEARCH("休",AM69)))</formula>
    </cfRule>
    <cfRule type="containsText" dxfId="3427" priority="294" operator="containsText" text="休">
      <formula>NOT(ISERROR(SEARCH("休",AM69)))</formula>
    </cfRule>
  </conditionalFormatting>
  <conditionalFormatting sqref="AM78:AS81 AM84:AS86 AM89:AS89">
    <cfRule type="containsText" dxfId="3426" priority="107" operator="containsText" text="休">
      <formula>NOT(ISERROR(SEARCH("休",AM78)))</formula>
    </cfRule>
    <cfRule type="containsText" dxfId="3425" priority="108" operator="containsText" text="退">
      <formula>NOT(ISERROR(SEARCH("退",AM78)))</formula>
    </cfRule>
    <cfRule type="containsText" dxfId="3424" priority="106" operator="containsText" text="外">
      <formula>NOT(ISERROR(SEARCH("外",AM78)))</formula>
    </cfRule>
    <cfRule type="containsText" dxfId="3423" priority="109" operator="containsText" text="入">
      <formula>NOT(ISERROR(SEARCH("入",AM78)))</formula>
    </cfRule>
    <cfRule type="containsText" dxfId="3422" priority="105" operator="containsText" text="ー">
      <formula>NOT(ISERROR(SEARCH("ー",AM78)))</formula>
    </cfRule>
  </conditionalFormatting>
  <conditionalFormatting sqref="AM90:AS91">
    <cfRule type="containsText" dxfId="3421" priority="264" operator="containsText" text="休">
      <formula>NOT(ISERROR(SEARCH("休",AM90)))</formula>
    </cfRule>
    <cfRule type="containsText" dxfId="3420" priority="265" operator="containsText" text="休">
      <formula>NOT(ISERROR(SEARCH("休",AM90)))</formula>
    </cfRule>
  </conditionalFormatting>
  <conditionalFormatting sqref="AM99:AS102 AM105:AS107 AM110:AS110">
    <cfRule type="containsText" dxfId="3419" priority="104" operator="containsText" text="入">
      <formula>NOT(ISERROR(SEARCH("入",AM99)))</formula>
    </cfRule>
    <cfRule type="containsText" dxfId="3418" priority="101" operator="containsText" text="外">
      <formula>NOT(ISERROR(SEARCH("外",AM99)))</formula>
    </cfRule>
    <cfRule type="containsText" dxfId="3417" priority="100" operator="containsText" text="ー">
      <formula>NOT(ISERROR(SEARCH("ー",AM99)))</formula>
    </cfRule>
    <cfRule type="containsText" dxfId="3416" priority="102" operator="containsText" text="休">
      <formula>NOT(ISERROR(SEARCH("休",AM99)))</formula>
    </cfRule>
    <cfRule type="containsText" dxfId="3415" priority="103" operator="containsText" text="退">
      <formula>NOT(ISERROR(SEARCH("退",AM99)))</formula>
    </cfRule>
  </conditionalFormatting>
  <conditionalFormatting sqref="AM111:AS111">
    <cfRule type="containsText" dxfId="3414" priority="234" operator="containsText" text="休">
      <formula>NOT(ISERROR(SEARCH("休",AM111)))</formula>
    </cfRule>
    <cfRule type="containsText" dxfId="3413" priority="235" operator="containsText" text="休">
      <formula>NOT(ISERROR(SEARCH("休",AM111)))</formula>
    </cfRule>
  </conditionalFormatting>
  <conditionalFormatting sqref="AM120:AS123 AM126:AS128 AM131:AS131">
    <cfRule type="containsText" dxfId="3412" priority="98" operator="containsText" text="退">
      <formula>NOT(ISERROR(SEARCH("退",AM120)))</formula>
    </cfRule>
    <cfRule type="containsText" dxfId="3411" priority="99" operator="containsText" text="入">
      <formula>NOT(ISERROR(SEARCH("入",AM120)))</formula>
    </cfRule>
    <cfRule type="containsText" dxfId="3410" priority="95" operator="containsText" text="ー">
      <formula>NOT(ISERROR(SEARCH("ー",AM120)))</formula>
    </cfRule>
    <cfRule type="containsText" dxfId="3409" priority="96" operator="containsText" text="外">
      <formula>NOT(ISERROR(SEARCH("外",AM120)))</formula>
    </cfRule>
    <cfRule type="containsText" dxfId="3408" priority="97" operator="containsText" text="休">
      <formula>NOT(ISERROR(SEARCH("休",AM120)))</formula>
    </cfRule>
  </conditionalFormatting>
  <conditionalFormatting sqref="AM132:AS132">
    <cfRule type="containsText" dxfId="3407" priority="190" operator="containsText" text="休">
      <formula>NOT(ISERROR(SEARCH("休",AM132)))</formula>
    </cfRule>
    <cfRule type="containsText" dxfId="3406" priority="189" operator="containsText" text="休">
      <formula>NOT(ISERROR(SEARCH("休",AM132)))</formula>
    </cfRule>
  </conditionalFormatting>
  <conditionalFormatting sqref="AM136:AS140">
    <cfRule type="containsText" dxfId="3405" priority="386" operator="containsText" text="休">
      <formula>NOT(ISERROR(SEARCH("休",AM136)))</formula>
    </cfRule>
    <cfRule type="containsText" dxfId="3404" priority="385" operator="containsText" text="休">
      <formula>NOT(ISERROR(SEARCH("休",AM136)))</formula>
    </cfRule>
  </conditionalFormatting>
  <conditionalFormatting sqref="AR11">
    <cfRule type="expression" dxfId="3403" priority="360">
      <formula>AND(WEEKDAY(AR9,2)=6, OR(INT((DAY(AR9)-1)/7)+1=2, INT((DAY(AR9)-1)/7)+1=4))</formula>
    </cfRule>
  </conditionalFormatting>
  <conditionalFormatting sqref="AR12 BI12 AR33 BI33 AR54 BI54 AR75 BI75 AR96 BI96 AR117 BI117">
    <cfRule type="containsText" dxfId="3402" priority="338" operator="containsText" text="土">
      <formula>NOT(ISERROR(SEARCH("土",AR12)))</formula>
    </cfRule>
  </conditionalFormatting>
  <conditionalFormatting sqref="AR32">
    <cfRule type="expression" dxfId="3401" priority="359">
      <formula>AND(WEEKDAY(AR30,2)=6, OR(INT((DAY(AR30)-1)/7)+1=2, INT((DAY(AR30)-1)/7)+1=4))</formula>
    </cfRule>
  </conditionalFormatting>
  <conditionalFormatting sqref="AR48">
    <cfRule type="containsText" dxfId="3400" priority="321" operator="containsText" text="休">
      <formula>NOT(ISERROR(SEARCH("休",AR48)))</formula>
    </cfRule>
    <cfRule type="containsText" dxfId="3399" priority="322" operator="containsText" text="休">
      <formula>NOT(ISERROR(SEARCH("休",AR48)))</formula>
    </cfRule>
  </conditionalFormatting>
  <conditionalFormatting sqref="AR53">
    <cfRule type="expression" dxfId="3398" priority="358">
      <formula>AND(WEEKDAY(AR51,2)=6, OR(INT((DAY(AR51)-1)/7)+1=2, INT((DAY(AR51)-1)/7)+1=4))</formula>
    </cfRule>
  </conditionalFormatting>
  <conditionalFormatting sqref="AR69">
    <cfRule type="containsText" dxfId="3397" priority="291" operator="containsText" text="休">
      <formula>NOT(ISERROR(SEARCH("休",AR69)))</formula>
    </cfRule>
    <cfRule type="containsText" dxfId="3396" priority="292" operator="containsText" text="休">
      <formula>NOT(ISERROR(SEARCH("休",AR69)))</formula>
    </cfRule>
  </conditionalFormatting>
  <conditionalFormatting sqref="AR74">
    <cfRule type="expression" dxfId="3395" priority="357">
      <formula>AND(WEEKDAY(AR72,2)=6, OR(INT((DAY(AR72)-1)/7)+1=2, INT((DAY(AR72)-1)/7)+1=4))</formula>
    </cfRule>
  </conditionalFormatting>
  <conditionalFormatting sqref="AR90">
    <cfRule type="containsText" dxfId="3394" priority="262" operator="containsText" text="休">
      <formula>NOT(ISERROR(SEARCH("休",AR90)))</formula>
    </cfRule>
    <cfRule type="containsText" dxfId="3393" priority="261" operator="containsText" text="休">
      <formula>NOT(ISERROR(SEARCH("休",AR90)))</formula>
    </cfRule>
  </conditionalFormatting>
  <conditionalFormatting sqref="AR95">
    <cfRule type="expression" dxfId="3392" priority="356">
      <formula>AND(WEEKDAY(AR93,2)=6, OR(INT((DAY(AR93)-1)/7)+1=2, INT((DAY(AR93)-1)/7)+1=4))</formula>
    </cfRule>
  </conditionalFormatting>
  <conditionalFormatting sqref="AR111">
    <cfRule type="containsText" dxfId="3391" priority="232" operator="containsText" text="休">
      <formula>NOT(ISERROR(SEARCH("休",AR111)))</formula>
    </cfRule>
    <cfRule type="containsText" dxfId="3390" priority="231" operator="containsText" text="休">
      <formula>NOT(ISERROR(SEARCH("休",AR111)))</formula>
    </cfRule>
  </conditionalFormatting>
  <conditionalFormatting sqref="AR116">
    <cfRule type="expression" dxfId="3389" priority="355">
      <formula>AND(WEEKDAY(AR114,2)=6, OR(INT((DAY(AR114)-1)/7)+1=2, INT((DAY(AR114)-1)/7)+1=4))</formula>
    </cfRule>
  </conditionalFormatting>
  <conditionalFormatting sqref="AR132">
    <cfRule type="containsText" dxfId="3388" priority="187" operator="containsText" text="休">
      <formula>NOT(ISERROR(SEARCH("休",AR132)))</formula>
    </cfRule>
    <cfRule type="containsText" dxfId="3387" priority="186" operator="containsText" text="休">
      <formula>NOT(ISERROR(SEARCH("休",AR132)))</formula>
    </cfRule>
  </conditionalFormatting>
  <conditionalFormatting sqref="AR27:AS27 BI27:BJ27 CA27:CB27 CR27:CS27 Z134:AA134 AR134:AS134 BI134:BJ134 CA134:CB134 CR134:CS134 I134:J140 I149:J152">
    <cfRule type="containsText" dxfId="3386" priority="390" operator="containsText" text="休">
      <formula>NOT(ISERROR(SEARCH("休",I27)))</formula>
    </cfRule>
  </conditionalFormatting>
  <conditionalFormatting sqref="AR48:AS48">
    <cfRule type="containsText" dxfId="3385" priority="323" operator="containsText" text="休">
      <formula>NOT(ISERROR(SEARCH("休",AR48)))</formula>
    </cfRule>
  </conditionalFormatting>
  <conditionalFormatting sqref="AR69:AS69">
    <cfRule type="containsText" dxfId="3384" priority="293" operator="containsText" text="休">
      <formula>NOT(ISERROR(SEARCH("休",AR69)))</formula>
    </cfRule>
  </conditionalFormatting>
  <conditionalFormatting sqref="AR90:AS91">
    <cfRule type="containsText" dxfId="3383" priority="263" operator="containsText" text="休">
      <formula>NOT(ISERROR(SEARCH("休",AR90)))</formula>
    </cfRule>
  </conditionalFormatting>
  <conditionalFormatting sqref="AR111:AS111">
    <cfRule type="containsText" dxfId="3382" priority="233" operator="containsText" text="休">
      <formula>NOT(ISERROR(SEARCH("休",AR111)))</formula>
    </cfRule>
  </conditionalFormatting>
  <conditionalFormatting sqref="AR132:AS132">
    <cfRule type="containsText" dxfId="3381" priority="188" operator="containsText" text="休">
      <formula>NOT(ISERROR(SEARCH("休",AR132)))</formula>
    </cfRule>
  </conditionalFormatting>
  <conditionalFormatting sqref="AR136:AS140">
    <cfRule type="containsText" dxfId="3380" priority="384" operator="containsText" text="休">
      <formula>NOT(ISERROR(SEARCH("休",AR136)))</formula>
    </cfRule>
  </conditionalFormatting>
  <conditionalFormatting sqref="AS12 BJ12 AS33">
    <cfRule type="containsText" dxfId="3379" priority="334" operator="containsText" text="日">
      <formula>NOT(ISERROR(SEARCH("日",AS12)))</formula>
    </cfRule>
  </conditionalFormatting>
  <conditionalFormatting sqref="AS54 BJ54 AS75 BJ75 AS96 BJ96 AS117 BJ117">
    <cfRule type="containsText" dxfId="3378" priority="337" operator="containsText" text="日">
      <formula>NOT(ISERROR(SEARCH("日",AS54)))</formula>
    </cfRule>
  </conditionalFormatting>
  <conditionalFormatting sqref="BD15:BJ18 BD21:BJ23 BD26:BJ26">
    <cfRule type="containsText" dxfId="3377" priority="94" operator="containsText" text="入">
      <formula>NOT(ISERROR(SEARCH("入",BD15)))</formula>
    </cfRule>
    <cfRule type="containsText" dxfId="3376" priority="93" operator="containsText" text="退">
      <formula>NOT(ISERROR(SEARCH("退",BD15)))</formula>
    </cfRule>
    <cfRule type="containsText" dxfId="3375" priority="92" operator="containsText" text="休">
      <formula>NOT(ISERROR(SEARCH("休",BD15)))</formula>
    </cfRule>
    <cfRule type="containsText" dxfId="3374" priority="90" operator="containsText" text="ー">
      <formula>NOT(ISERROR(SEARCH("ー",BD15)))</formula>
    </cfRule>
    <cfRule type="containsText" dxfId="3373" priority="91" operator="containsText" text="外">
      <formula>NOT(ISERROR(SEARCH("外",BD15)))</formula>
    </cfRule>
  </conditionalFormatting>
  <conditionalFormatting sqref="BD36:BJ39 BD42:BJ44 BD47:BJ47">
    <cfRule type="containsText" dxfId="3372" priority="86" operator="containsText" text="外">
      <formula>NOT(ISERROR(SEARCH("外",BD36)))</formula>
    </cfRule>
    <cfRule type="containsText" dxfId="3371" priority="89" operator="containsText" text="入">
      <formula>NOT(ISERROR(SEARCH("入",BD36)))</formula>
    </cfRule>
    <cfRule type="containsText" dxfId="3370" priority="88" operator="containsText" text="退">
      <formula>NOT(ISERROR(SEARCH("退",BD36)))</formula>
    </cfRule>
    <cfRule type="containsText" dxfId="3369" priority="87" operator="containsText" text="休">
      <formula>NOT(ISERROR(SEARCH("休",BD36)))</formula>
    </cfRule>
    <cfRule type="containsText" dxfId="3368" priority="85" operator="containsText" text="ー">
      <formula>NOT(ISERROR(SEARCH("ー",BD36)))</formula>
    </cfRule>
  </conditionalFormatting>
  <conditionalFormatting sqref="BD48:BJ48">
    <cfRule type="containsText" dxfId="3367" priority="320" operator="containsText" text="休">
      <formula>NOT(ISERROR(SEARCH("休",BD48)))</formula>
    </cfRule>
    <cfRule type="containsText" dxfId="3366" priority="319" operator="containsText" text="休">
      <formula>NOT(ISERROR(SEARCH("休",BD48)))</formula>
    </cfRule>
  </conditionalFormatting>
  <conditionalFormatting sqref="BD57:BJ60 BD63:BJ65 BD68:BJ68">
    <cfRule type="containsText" dxfId="3365" priority="81" operator="containsText" text="外">
      <formula>NOT(ISERROR(SEARCH("外",BD57)))</formula>
    </cfRule>
    <cfRule type="containsText" dxfId="3364" priority="82" operator="containsText" text="休">
      <formula>NOT(ISERROR(SEARCH("休",BD57)))</formula>
    </cfRule>
    <cfRule type="containsText" dxfId="3363" priority="83" operator="containsText" text="退">
      <formula>NOT(ISERROR(SEARCH("退",BD57)))</formula>
    </cfRule>
    <cfRule type="containsText" dxfId="3362" priority="84" operator="containsText" text="入">
      <formula>NOT(ISERROR(SEARCH("入",BD57)))</formula>
    </cfRule>
    <cfRule type="containsText" dxfId="3361" priority="80" operator="containsText" text="ー">
      <formula>NOT(ISERROR(SEARCH("ー",BD57)))</formula>
    </cfRule>
  </conditionalFormatting>
  <conditionalFormatting sqref="BD69:BJ69">
    <cfRule type="containsText" dxfId="3360" priority="290" operator="containsText" text="休">
      <formula>NOT(ISERROR(SEARCH("休",BD69)))</formula>
    </cfRule>
    <cfRule type="containsText" dxfId="3359" priority="289" operator="containsText" text="休">
      <formula>NOT(ISERROR(SEARCH("休",BD69)))</formula>
    </cfRule>
  </conditionalFormatting>
  <conditionalFormatting sqref="BD78:BJ81 BD84:BJ86 BD89:BJ89">
    <cfRule type="containsText" dxfId="3358" priority="76" operator="containsText" text="外">
      <formula>NOT(ISERROR(SEARCH("外",BD78)))</formula>
    </cfRule>
    <cfRule type="containsText" dxfId="3357" priority="75" operator="containsText" text="ー">
      <formula>NOT(ISERROR(SEARCH("ー",BD78)))</formula>
    </cfRule>
    <cfRule type="containsText" dxfId="3356" priority="79" operator="containsText" text="入">
      <formula>NOT(ISERROR(SEARCH("入",BD78)))</formula>
    </cfRule>
    <cfRule type="containsText" dxfId="3355" priority="78" operator="containsText" text="退">
      <formula>NOT(ISERROR(SEARCH("退",BD78)))</formula>
    </cfRule>
    <cfRule type="containsText" dxfId="3354" priority="77" operator="containsText" text="休">
      <formula>NOT(ISERROR(SEARCH("休",BD78)))</formula>
    </cfRule>
  </conditionalFormatting>
  <conditionalFormatting sqref="BD90:BJ91">
    <cfRule type="containsText" dxfId="3353" priority="259" operator="containsText" text="休">
      <formula>NOT(ISERROR(SEARCH("休",BD90)))</formula>
    </cfRule>
    <cfRule type="containsText" dxfId="3352" priority="260" operator="containsText" text="休">
      <formula>NOT(ISERROR(SEARCH("休",BD90)))</formula>
    </cfRule>
  </conditionalFormatting>
  <conditionalFormatting sqref="BD99:BJ102 BD105:BJ107 BD110:BJ110">
    <cfRule type="containsText" dxfId="3351" priority="73" operator="containsText" text="退">
      <formula>NOT(ISERROR(SEARCH("退",BD99)))</formula>
    </cfRule>
    <cfRule type="containsText" dxfId="3350" priority="72" operator="containsText" text="休">
      <formula>NOT(ISERROR(SEARCH("休",BD99)))</formula>
    </cfRule>
    <cfRule type="containsText" dxfId="3349" priority="74" operator="containsText" text="入">
      <formula>NOT(ISERROR(SEARCH("入",BD99)))</formula>
    </cfRule>
    <cfRule type="containsText" dxfId="3348" priority="70" operator="containsText" text="ー">
      <formula>NOT(ISERROR(SEARCH("ー",BD99)))</formula>
    </cfRule>
    <cfRule type="containsText" dxfId="3347" priority="71" operator="containsText" text="外">
      <formula>NOT(ISERROR(SEARCH("外",BD99)))</formula>
    </cfRule>
  </conditionalFormatting>
  <conditionalFormatting sqref="BD111:BJ111">
    <cfRule type="containsText" dxfId="3346" priority="230" operator="containsText" text="休">
      <formula>NOT(ISERROR(SEARCH("休",BD111)))</formula>
    </cfRule>
    <cfRule type="containsText" dxfId="3345" priority="229" operator="containsText" text="休">
      <formula>NOT(ISERROR(SEARCH("休",BD111)))</formula>
    </cfRule>
  </conditionalFormatting>
  <conditionalFormatting sqref="BD120:BJ123 BD126:BJ128 BD131:BJ131">
    <cfRule type="containsText" dxfId="3344" priority="69" operator="containsText" text="入">
      <formula>NOT(ISERROR(SEARCH("入",BD120)))</formula>
    </cfRule>
    <cfRule type="containsText" dxfId="3343" priority="68" operator="containsText" text="退">
      <formula>NOT(ISERROR(SEARCH("退",BD120)))</formula>
    </cfRule>
    <cfRule type="containsText" dxfId="3342" priority="67" operator="containsText" text="休">
      <formula>NOT(ISERROR(SEARCH("休",BD120)))</formula>
    </cfRule>
    <cfRule type="containsText" dxfId="3341" priority="66" operator="containsText" text="外">
      <formula>NOT(ISERROR(SEARCH("外",BD120)))</formula>
    </cfRule>
    <cfRule type="containsText" dxfId="3340" priority="65" operator="containsText" text="ー">
      <formula>NOT(ISERROR(SEARCH("ー",BD120)))</formula>
    </cfRule>
  </conditionalFormatting>
  <conditionalFormatting sqref="BD132:BJ132">
    <cfRule type="containsText" dxfId="3339" priority="205" operator="containsText" text="休">
      <formula>NOT(ISERROR(SEARCH("休",BD132)))</formula>
    </cfRule>
    <cfRule type="containsText" dxfId="3338" priority="204" operator="containsText" text="休">
      <formula>NOT(ISERROR(SEARCH("休",BD132)))</formula>
    </cfRule>
  </conditionalFormatting>
  <conditionalFormatting sqref="BD136:BJ140">
    <cfRule type="containsText" dxfId="3337" priority="383" operator="containsText" text="休">
      <formula>NOT(ISERROR(SEARCH("休",BD136)))</formula>
    </cfRule>
    <cfRule type="containsText" dxfId="3336" priority="382" operator="containsText" text="休">
      <formula>NOT(ISERROR(SEARCH("休",BD136)))</formula>
    </cfRule>
  </conditionalFormatting>
  <conditionalFormatting sqref="BI11">
    <cfRule type="expression" dxfId="3335" priority="354">
      <formula>AND(WEEKDAY(BI9,2)=6, OR(INT((DAY(BI9)-1)/7)+1=2, INT((DAY(BI9)-1)/7)+1=4))</formula>
    </cfRule>
  </conditionalFormatting>
  <conditionalFormatting sqref="BI32">
    <cfRule type="expression" dxfId="3334" priority="353">
      <formula>AND(WEEKDAY(BI30,2)=6, OR(INT((DAY(BI30)-1)/7)+1=2, INT((DAY(BI30)-1)/7)+1=4))</formula>
    </cfRule>
  </conditionalFormatting>
  <conditionalFormatting sqref="BI48">
    <cfRule type="containsText" dxfId="3333" priority="317" operator="containsText" text="休">
      <formula>NOT(ISERROR(SEARCH("休",BI48)))</formula>
    </cfRule>
    <cfRule type="containsText" dxfId="3332" priority="316" operator="containsText" text="休">
      <formula>NOT(ISERROR(SEARCH("休",BI48)))</formula>
    </cfRule>
  </conditionalFormatting>
  <conditionalFormatting sqref="BI53">
    <cfRule type="expression" dxfId="3331" priority="352">
      <formula>AND(WEEKDAY(BI51,2)=6, OR(INT((DAY(BI51)-1)/7)+1=2, INT((DAY(BI51)-1)/7)+1=4))</formula>
    </cfRule>
  </conditionalFormatting>
  <conditionalFormatting sqref="BI69">
    <cfRule type="containsText" dxfId="3330" priority="286" operator="containsText" text="休">
      <formula>NOT(ISERROR(SEARCH("休",BI69)))</formula>
    </cfRule>
    <cfRule type="containsText" dxfId="3329" priority="287" operator="containsText" text="休">
      <formula>NOT(ISERROR(SEARCH("休",BI69)))</formula>
    </cfRule>
  </conditionalFormatting>
  <conditionalFormatting sqref="BI74">
    <cfRule type="expression" dxfId="3328" priority="351">
      <formula>AND(WEEKDAY(BI72,2)=6, OR(INT((DAY(BI72)-1)/7)+1=2, INT((DAY(BI72)-1)/7)+1=4))</formula>
    </cfRule>
  </conditionalFormatting>
  <conditionalFormatting sqref="BI90">
    <cfRule type="containsText" dxfId="3327" priority="257" operator="containsText" text="休">
      <formula>NOT(ISERROR(SEARCH("休",BI90)))</formula>
    </cfRule>
    <cfRule type="containsText" dxfId="3326" priority="256" operator="containsText" text="休">
      <formula>NOT(ISERROR(SEARCH("休",BI90)))</formula>
    </cfRule>
  </conditionalFormatting>
  <conditionalFormatting sqref="BI95">
    <cfRule type="expression" dxfId="3325" priority="350">
      <formula>AND(WEEKDAY(BI93,2)=6, OR(INT((DAY(BI93)-1)/7)+1=2, INT((DAY(BI93)-1)/7)+1=4))</formula>
    </cfRule>
  </conditionalFormatting>
  <conditionalFormatting sqref="BI111">
    <cfRule type="containsText" dxfId="3324" priority="226" operator="containsText" text="休">
      <formula>NOT(ISERROR(SEARCH("休",BI111)))</formula>
    </cfRule>
    <cfRule type="containsText" dxfId="3323" priority="227" operator="containsText" text="休">
      <formula>NOT(ISERROR(SEARCH("休",BI111)))</formula>
    </cfRule>
  </conditionalFormatting>
  <conditionalFormatting sqref="BI116">
    <cfRule type="expression" dxfId="3322" priority="349">
      <formula>AND(WEEKDAY(BI114,2)=6, OR(INT((DAY(BI114)-1)/7)+1=2, INT((DAY(BI114)-1)/7)+1=4))</formula>
    </cfRule>
  </conditionalFormatting>
  <conditionalFormatting sqref="BI132">
    <cfRule type="containsText" dxfId="3321" priority="202" operator="containsText" text="休">
      <formula>NOT(ISERROR(SEARCH("休",BI132)))</formula>
    </cfRule>
    <cfRule type="containsText" dxfId="3320" priority="201" operator="containsText" text="休">
      <formula>NOT(ISERROR(SEARCH("休",BI132)))</formula>
    </cfRule>
  </conditionalFormatting>
  <conditionalFormatting sqref="BI48:BJ48">
    <cfRule type="containsText" dxfId="3319" priority="318" operator="containsText" text="休">
      <formula>NOT(ISERROR(SEARCH("休",BI48)))</formula>
    </cfRule>
  </conditionalFormatting>
  <conditionalFormatting sqref="BI69:BJ69">
    <cfRule type="containsText" dxfId="3318" priority="288" operator="containsText" text="休">
      <formula>NOT(ISERROR(SEARCH("休",BI69)))</formula>
    </cfRule>
  </conditionalFormatting>
  <conditionalFormatting sqref="BI90:BJ91">
    <cfRule type="containsText" dxfId="3317" priority="258" operator="containsText" text="休">
      <formula>NOT(ISERROR(SEARCH("休",BI90)))</formula>
    </cfRule>
  </conditionalFormatting>
  <conditionalFormatting sqref="BI111:BJ111">
    <cfRule type="containsText" dxfId="3316" priority="228" operator="containsText" text="休">
      <formula>NOT(ISERROR(SEARCH("休",BI111)))</formula>
    </cfRule>
  </conditionalFormatting>
  <conditionalFormatting sqref="BI132:BJ132">
    <cfRule type="containsText" dxfId="3315" priority="203" operator="containsText" text="休">
      <formula>NOT(ISERROR(SEARCH("休",BI132)))</formula>
    </cfRule>
  </conditionalFormatting>
  <conditionalFormatting sqref="BI136:BJ140">
    <cfRule type="containsText" dxfId="3314" priority="381" operator="containsText" text="休">
      <formula>NOT(ISERROR(SEARCH("休",BI136)))</formula>
    </cfRule>
  </conditionalFormatting>
  <conditionalFormatting sqref="BJ33">
    <cfRule type="containsText" dxfId="3313" priority="333" operator="containsText" text="日">
      <formula>NOT(ISERROR(SEARCH("日",BJ33)))</formula>
    </cfRule>
  </conditionalFormatting>
  <conditionalFormatting sqref="BV15:CB18 BV21:CB23 BV26:CB26">
    <cfRule type="containsText" dxfId="3312" priority="64" operator="containsText" text="入">
      <formula>NOT(ISERROR(SEARCH("入",BV15)))</formula>
    </cfRule>
    <cfRule type="containsText" dxfId="3311" priority="60" operator="containsText" text="ー">
      <formula>NOT(ISERROR(SEARCH("ー",BV15)))</formula>
    </cfRule>
    <cfRule type="containsText" dxfId="3310" priority="63" operator="containsText" text="退">
      <formula>NOT(ISERROR(SEARCH("退",BV15)))</formula>
    </cfRule>
    <cfRule type="containsText" dxfId="3309" priority="62" operator="containsText" text="休">
      <formula>NOT(ISERROR(SEARCH("休",BV15)))</formula>
    </cfRule>
    <cfRule type="containsText" dxfId="3308" priority="61" operator="containsText" text="外">
      <formula>NOT(ISERROR(SEARCH("外",BV15)))</formula>
    </cfRule>
  </conditionalFormatting>
  <conditionalFormatting sqref="BV36:CB39 BV42:CB44 BV47:CB47">
    <cfRule type="containsText" dxfId="3307" priority="55" operator="containsText" text="ー">
      <formula>NOT(ISERROR(SEARCH("ー",BV36)))</formula>
    </cfRule>
    <cfRule type="containsText" dxfId="3306" priority="59" operator="containsText" text="入">
      <formula>NOT(ISERROR(SEARCH("入",BV36)))</formula>
    </cfRule>
    <cfRule type="containsText" dxfId="3305" priority="58" operator="containsText" text="退">
      <formula>NOT(ISERROR(SEARCH("退",BV36)))</formula>
    </cfRule>
    <cfRule type="containsText" dxfId="3304" priority="57" operator="containsText" text="休">
      <formula>NOT(ISERROR(SEARCH("休",BV36)))</formula>
    </cfRule>
    <cfRule type="containsText" dxfId="3303" priority="56" operator="containsText" text="外">
      <formula>NOT(ISERROR(SEARCH("外",BV36)))</formula>
    </cfRule>
  </conditionalFormatting>
  <conditionalFormatting sqref="BV48:CB48">
    <cfRule type="containsText" dxfId="3302" priority="314" operator="containsText" text="休">
      <formula>NOT(ISERROR(SEARCH("休",BV48)))</formula>
    </cfRule>
    <cfRule type="containsText" dxfId="3301" priority="315" operator="containsText" text="休">
      <formula>NOT(ISERROR(SEARCH("休",BV48)))</formula>
    </cfRule>
  </conditionalFormatting>
  <conditionalFormatting sqref="BV57:CB60 BV63:CB65 BV68:CB68">
    <cfRule type="containsText" dxfId="3300" priority="51" operator="containsText" text="外">
      <formula>NOT(ISERROR(SEARCH("外",BV57)))</formula>
    </cfRule>
    <cfRule type="containsText" dxfId="3299" priority="50" operator="containsText" text="ー">
      <formula>NOT(ISERROR(SEARCH("ー",BV57)))</formula>
    </cfRule>
    <cfRule type="containsText" dxfId="3298" priority="52" operator="containsText" text="休">
      <formula>NOT(ISERROR(SEARCH("休",BV57)))</formula>
    </cfRule>
    <cfRule type="containsText" dxfId="3297" priority="54" operator="containsText" text="入">
      <formula>NOT(ISERROR(SEARCH("入",BV57)))</formula>
    </cfRule>
    <cfRule type="containsText" dxfId="3296" priority="53" operator="containsText" text="退">
      <formula>NOT(ISERROR(SEARCH("退",BV57)))</formula>
    </cfRule>
  </conditionalFormatting>
  <conditionalFormatting sqref="BV69:CB69">
    <cfRule type="containsText" dxfId="3295" priority="285" operator="containsText" text="休">
      <formula>NOT(ISERROR(SEARCH("休",BV69)))</formula>
    </cfRule>
    <cfRule type="containsText" dxfId="3294" priority="284" operator="containsText" text="休">
      <formula>NOT(ISERROR(SEARCH("休",BV69)))</formula>
    </cfRule>
  </conditionalFormatting>
  <conditionalFormatting sqref="BV78:CB81 BV84:CB86 BV89:CB89">
    <cfRule type="containsText" dxfId="3293" priority="46" operator="containsText" text="外">
      <formula>NOT(ISERROR(SEARCH("外",BV78)))</formula>
    </cfRule>
    <cfRule type="containsText" dxfId="3292" priority="47" operator="containsText" text="休">
      <formula>NOT(ISERROR(SEARCH("休",BV78)))</formula>
    </cfRule>
    <cfRule type="containsText" dxfId="3291" priority="48" operator="containsText" text="退">
      <formula>NOT(ISERROR(SEARCH("退",BV78)))</formula>
    </cfRule>
    <cfRule type="containsText" dxfId="3290" priority="49" operator="containsText" text="入">
      <formula>NOT(ISERROR(SEARCH("入",BV78)))</formula>
    </cfRule>
    <cfRule type="containsText" dxfId="3289" priority="45" operator="containsText" text="ー">
      <formula>NOT(ISERROR(SEARCH("ー",BV78)))</formula>
    </cfRule>
  </conditionalFormatting>
  <conditionalFormatting sqref="BV90:CB91">
    <cfRule type="containsText" dxfId="3288" priority="255" operator="containsText" text="休">
      <formula>NOT(ISERROR(SEARCH("休",BV90)))</formula>
    </cfRule>
    <cfRule type="containsText" dxfId="3287" priority="254" operator="containsText" text="休">
      <formula>NOT(ISERROR(SEARCH("休",BV90)))</formula>
    </cfRule>
  </conditionalFormatting>
  <conditionalFormatting sqref="BV99:CB102 BV105:CB107 BV110:CB110">
    <cfRule type="containsText" dxfId="3286" priority="41" operator="containsText" text="外">
      <formula>NOT(ISERROR(SEARCH("外",BV99)))</formula>
    </cfRule>
    <cfRule type="containsText" dxfId="3285" priority="40" operator="containsText" text="ー">
      <formula>NOT(ISERROR(SEARCH("ー",BV99)))</formula>
    </cfRule>
    <cfRule type="containsText" dxfId="3284" priority="42" operator="containsText" text="休">
      <formula>NOT(ISERROR(SEARCH("休",BV99)))</formula>
    </cfRule>
    <cfRule type="containsText" dxfId="3283" priority="43" operator="containsText" text="退">
      <formula>NOT(ISERROR(SEARCH("退",BV99)))</formula>
    </cfRule>
    <cfRule type="containsText" dxfId="3282" priority="44" operator="containsText" text="入">
      <formula>NOT(ISERROR(SEARCH("入",BV99)))</formula>
    </cfRule>
  </conditionalFormatting>
  <conditionalFormatting sqref="BV111:CB111">
    <cfRule type="containsText" dxfId="3281" priority="224" operator="containsText" text="休">
      <formula>NOT(ISERROR(SEARCH("休",BV111)))</formula>
    </cfRule>
    <cfRule type="containsText" dxfId="3280" priority="225" operator="containsText" text="休">
      <formula>NOT(ISERROR(SEARCH("休",BV111)))</formula>
    </cfRule>
  </conditionalFormatting>
  <conditionalFormatting sqref="BV120:CB123 BV126:CB128 BV131:CB131">
    <cfRule type="containsText" dxfId="3279" priority="39" operator="containsText" text="入">
      <formula>NOT(ISERROR(SEARCH("入",BV120)))</formula>
    </cfRule>
    <cfRule type="containsText" dxfId="3278" priority="38" operator="containsText" text="退">
      <formula>NOT(ISERROR(SEARCH("退",BV120)))</formula>
    </cfRule>
    <cfRule type="containsText" dxfId="3277" priority="36" operator="containsText" text="外">
      <formula>NOT(ISERROR(SEARCH("外",BV120)))</formula>
    </cfRule>
    <cfRule type="containsText" dxfId="3276" priority="37" operator="containsText" text="休">
      <formula>NOT(ISERROR(SEARCH("休",BV120)))</formula>
    </cfRule>
    <cfRule type="containsText" dxfId="3275" priority="35" operator="containsText" text="ー">
      <formula>NOT(ISERROR(SEARCH("ー",BV120)))</formula>
    </cfRule>
  </conditionalFormatting>
  <conditionalFormatting sqref="BV132:CB132">
    <cfRule type="containsText" dxfId="3274" priority="210" operator="containsText" text="休">
      <formula>NOT(ISERROR(SEARCH("休",BV132)))</formula>
    </cfRule>
    <cfRule type="containsText" dxfId="3273" priority="209" operator="containsText" text="休">
      <formula>NOT(ISERROR(SEARCH("休",BV132)))</formula>
    </cfRule>
  </conditionalFormatting>
  <conditionalFormatting sqref="BV136:CB140">
    <cfRule type="containsText" dxfId="3272" priority="380" operator="containsText" text="休">
      <formula>NOT(ISERROR(SEARCH("休",BV136)))</formula>
    </cfRule>
    <cfRule type="containsText" dxfId="3271" priority="379" operator="containsText" text="休">
      <formula>NOT(ISERROR(SEARCH("休",BV136)))</formula>
    </cfRule>
  </conditionalFormatting>
  <conditionalFormatting sqref="CA11">
    <cfRule type="expression" dxfId="3270" priority="348">
      <formula>AND(WEEKDAY(CA9,2)=6, OR(INT((DAY(CA9)-1)/7)+1=2, INT((DAY(CA9)-1)/7)+1=4))</formula>
    </cfRule>
  </conditionalFormatting>
  <conditionalFormatting sqref="CA12 CR12 CA33 CR33 CA54 CR54 CA75 CR75 CA96 CR96 CA117 CR117">
    <cfRule type="containsText" dxfId="3269" priority="336" operator="containsText" text="土">
      <formula>NOT(ISERROR(SEARCH("土",CA12)))</formula>
    </cfRule>
  </conditionalFormatting>
  <conditionalFormatting sqref="CA32">
    <cfRule type="expression" dxfId="3268" priority="347">
      <formula>AND(WEEKDAY(CA30,2)=6, OR(INT((DAY(CA30)-1)/7)+1=2, INT((DAY(CA30)-1)/7)+1=4))</formula>
    </cfRule>
  </conditionalFormatting>
  <conditionalFormatting sqref="CA48">
    <cfRule type="containsText" dxfId="3267" priority="311" operator="containsText" text="休">
      <formula>NOT(ISERROR(SEARCH("休",CA48)))</formula>
    </cfRule>
    <cfRule type="containsText" dxfId="3266" priority="312" operator="containsText" text="休">
      <formula>NOT(ISERROR(SEARCH("休",CA48)))</formula>
    </cfRule>
  </conditionalFormatting>
  <conditionalFormatting sqref="CA53">
    <cfRule type="expression" dxfId="3265" priority="346">
      <formula>AND(WEEKDAY(CA51,2)=6, OR(INT((DAY(CA51)-1)/7)+1=2, INT((DAY(CA51)-1)/7)+1=4))</formula>
    </cfRule>
  </conditionalFormatting>
  <conditionalFormatting sqref="CA69">
    <cfRule type="containsText" dxfId="3264" priority="281" operator="containsText" text="休">
      <formula>NOT(ISERROR(SEARCH("休",CA69)))</formula>
    </cfRule>
    <cfRule type="containsText" dxfId="3263" priority="282" operator="containsText" text="休">
      <formula>NOT(ISERROR(SEARCH("休",CA69)))</formula>
    </cfRule>
  </conditionalFormatting>
  <conditionalFormatting sqref="CA74">
    <cfRule type="expression" dxfId="3262" priority="345">
      <formula>AND(WEEKDAY(CA72,2)=6, OR(INT((DAY(CA72)-1)/7)+1=2, INT((DAY(CA72)-1)/7)+1=4))</formula>
    </cfRule>
  </conditionalFormatting>
  <conditionalFormatting sqref="CA90">
    <cfRule type="containsText" dxfId="3261" priority="251" operator="containsText" text="休">
      <formula>NOT(ISERROR(SEARCH("休",CA90)))</formula>
    </cfRule>
    <cfRule type="containsText" dxfId="3260" priority="252" operator="containsText" text="休">
      <formula>NOT(ISERROR(SEARCH("休",CA90)))</formula>
    </cfRule>
  </conditionalFormatting>
  <conditionalFormatting sqref="CA95">
    <cfRule type="expression" dxfId="3259" priority="344">
      <formula>AND(WEEKDAY(CA93,2)=6, OR(INT((DAY(CA93)-1)/7)+1=2, INT((DAY(CA93)-1)/7)+1=4))</formula>
    </cfRule>
  </conditionalFormatting>
  <conditionalFormatting sqref="CA111">
    <cfRule type="containsText" dxfId="3258" priority="221" operator="containsText" text="休">
      <formula>NOT(ISERROR(SEARCH("休",CA111)))</formula>
    </cfRule>
    <cfRule type="containsText" dxfId="3257" priority="222" operator="containsText" text="休">
      <formula>NOT(ISERROR(SEARCH("休",CA111)))</formula>
    </cfRule>
  </conditionalFormatting>
  <conditionalFormatting sqref="CA116">
    <cfRule type="expression" dxfId="3256" priority="343">
      <formula>AND(WEEKDAY(CA114,2)=6, OR(INT((DAY(CA114)-1)/7)+1=2, INT((DAY(CA114)-1)/7)+1=4))</formula>
    </cfRule>
  </conditionalFormatting>
  <conditionalFormatting sqref="CA132">
    <cfRule type="containsText" dxfId="3255" priority="207" operator="containsText" text="休">
      <formula>NOT(ISERROR(SEARCH("休",CA132)))</formula>
    </cfRule>
    <cfRule type="containsText" dxfId="3254" priority="206" operator="containsText" text="休">
      <formula>NOT(ISERROR(SEARCH("休",CA132)))</formula>
    </cfRule>
  </conditionalFormatting>
  <conditionalFormatting sqref="CA48:CB48">
    <cfRule type="containsText" dxfId="3253" priority="313" operator="containsText" text="休">
      <formula>NOT(ISERROR(SEARCH("休",CA48)))</formula>
    </cfRule>
  </conditionalFormatting>
  <conditionalFormatting sqref="CA69:CB69">
    <cfRule type="containsText" dxfId="3252" priority="283" operator="containsText" text="休">
      <formula>NOT(ISERROR(SEARCH("休",CA69)))</formula>
    </cfRule>
  </conditionalFormatting>
  <conditionalFormatting sqref="CA90:CB91">
    <cfRule type="containsText" dxfId="3251" priority="253" operator="containsText" text="休">
      <formula>NOT(ISERROR(SEARCH("休",CA90)))</formula>
    </cfRule>
  </conditionalFormatting>
  <conditionalFormatting sqref="CA111:CB111">
    <cfRule type="containsText" dxfId="3250" priority="223" operator="containsText" text="休">
      <formula>NOT(ISERROR(SEARCH("休",CA111)))</formula>
    </cfRule>
  </conditionalFormatting>
  <conditionalFormatting sqref="CA132:CB132">
    <cfRule type="containsText" dxfId="3249" priority="208" operator="containsText" text="休">
      <formula>NOT(ISERROR(SEARCH("休",CA132)))</formula>
    </cfRule>
  </conditionalFormatting>
  <conditionalFormatting sqref="CA136:CB140">
    <cfRule type="containsText" dxfId="3248" priority="378" operator="containsText" text="休">
      <formula>NOT(ISERROR(SEARCH("休",CA136)))</formula>
    </cfRule>
  </conditionalFormatting>
  <conditionalFormatting sqref="CB12 CS12 CB33 CS33 CB54 CS54 CB75 CS75 CB96 CS96 CB117 CS117">
    <cfRule type="containsText" dxfId="3247" priority="335" operator="containsText" text="日">
      <formula>NOT(ISERROR(SEARCH("日",CB12)))</formula>
    </cfRule>
  </conditionalFormatting>
  <conditionalFormatting sqref="CM15:CS18 CM21:CS23 CM26:CS26">
    <cfRule type="containsText" dxfId="3246" priority="32" operator="containsText" text="休">
      <formula>NOT(ISERROR(SEARCH("休",CM15)))</formula>
    </cfRule>
    <cfRule type="containsText" dxfId="3245" priority="31" operator="containsText" text="外">
      <formula>NOT(ISERROR(SEARCH("外",CM15)))</formula>
    </cfRule>
    <cfRule type="containsText" dxfId="3244" priority="34" operator="containsText" text="入">
      <formula>NOT(ISERROR(SEARCH("入",CM15)))</formula>
    </cfRule>
    <cfRule type="containsText" dxfId="3243" priority="33" operator="containsText" text="退">
      <formula>NOT(ISERROR(SEARCH("退",CM15)))</formula>
    </cfRule>
    <cfRule type="containsText" dxfId="3242" priority="30" operator="containsText" text="ー">
      <formula>NOT(ISERROR(SEARCH("ー",CM15)))</formula>
    </cfRule>
  </conditionalFormatting>
  <conditionalFormatting sqref="CM36:CS39 CM42:CS44 CM47:CS47">
    <cfRule type="containsText" dxfId="3241" priority="27" operator="containsText" text="休">
      <formula>NOT(ISERROR(SEARCH("休",CM36)))</formula>
    </cfRule>
    <cfRule type="containsText" dxfId="3240" priority="26" operator="containsText" text="外">
      <formula>NOT(ISERROR(SEARCH("外",CM36)))</formula>
    </cfRule>
    <cfRule type="containsText" dxfId="3239" priority="25" operator="containsText" text="ー">
      <formula>NOT(ISERROR(SEARCH("ー",CM36)))</formula>
    </cfRule>
    <cfRule type="containsText" dxfId="3238" priority="29" operator="containsText" text="入">
      <formula>NOT(ISERROR(SEARCH("入",CM36)))</formula>
    </cfRule>
    <cfRule type="containsText" dxfId="3237" priority="28" operator="containsText" text="退">
      <formula>NOT(ISERROR(SEARCH("退",CM36)))</formula>
    </cfRule>
  </conditionalFormatting>
  <conditionalFormatting sqref="CM48:CS48">
    <cfRule type="containsText" dxfId="3236" priority="309" operator="containsText" text="休">
      <formula>NOT(ISERROR(SEARCH("休",CM48)))</formula>
    </cfRule>
    <cfRule type="containsText" dxfId="3235" priority="310" operator="containsText" text="休">
      <formula>NOT(ISERROR(SEARCH("休",CM48)))</formula>
    </cfRule>
  </conditionalFormatting>
  <conditionalFormatting sqref="CM57:CS60 CM63:CS65 CM68:CS68">
    <cfRule type="containsText" dxfId="3234" priority="24" operator="containsText" text="入">
      <formula>NOT(ISERROR(SEARCH("入",CM57)))</formula>
    </cfRule>
    <cfRule type="containsText" dxfId="3233" priority="23" operator="containsText" text="退">
      <formula>NOT(ISERROR(SEARCH("退",CM57)))</formula>
    </cfRule>
    <cfRule type="containsText" dxfId="3232" priority="22" operator="containsText" text="休">
      <formula>NOT(ISERROR(SEARCH("休",CM57)))</formula>
    </cfRule>
    <cfRule type="containsText" dxfId="3231" priority="21" operator="containsText" text="外">
      <formula>NOT(ISERROR(SEARCH("外",CM57)))</formula>
    </cfRule>
    <cfRule type="containsText" dxfId="3230" priority="20" operator="containsText" text="ー">
      <formula>NOT(ISERROR(SEARCH("ー",CM57)))</formula>
    </cfRule>
  </conditionalFormatting>
  <conditionalFormatting sqref="CM69:CS69">
    <cfRule type="containsText" dxfId="3229" priority="280" operator="containsText" text="休">
      <formula>NOT(ISERROR(SEARCH("休",CM69)))</formula>
    </cfRule>
    <cfRule type="containsText" dxfId="3228" priority="279" operator="containsText" text="休">
      <formula>NOT(ISERROR(SEARCH("休",CM69)))</formula>
    </cfRule>
  </conditionalFormatting>
  <conditionalFormatting sqref="CM78:CS81 CM84:CS86 CM89:CS89">
    <cfRule type="containsText" dxfId="3227" priority="19" operator="containsText" text="入">
      <formula>NOT(ISERROR(SEARCH("入",CM78)))</formula>
    </cfRule>
    <cfRule type="containsText" dxfId="3226" priority="18" operator="containsText" text="退">
      <formula>NOT(ISERROR(SEARCH("退",CM78)))</formula>
    </cfRule>
    <cfRule type="containsText" dxfId="3225" priority="17" operator="containsText" text="休">
      <formula>NOT(ISERROR(SEARCH("休",CM78)))</formula>
    </cfRule>
    <cfRule type="containsText" dxfId="3224" priority="16" operator="containsText" text="外">
      <formula>NOT(ISERROR(SEARCH("外",CM78)))</formula>
    </cfRule>
    <cfRule type="containsText" dxfId="3223" priority="15" operator="containsText" text="ー">
      <formula>NOT(ISERROR(SEARCH("ー",CM78)))</formula>
    </cfRule>
  </conditionalFormatting>
  <conditionalFormatting sqref="CM90:CS91">
    <cfRule type="containsText" dxfId="3222" priority="250" operator="containsText" text="休">
      <formula>NOT(ISERROR(SEARCH("休",CM90)))</formula>
    </cfRule>
    <cfRule type="containsText" dxfId="3221" priority="249" operator="containsText" text="休">
      <formula>NOT(ISERROR(SEARCH("休",CM90)))</formula>
    </cfRule>
  </conditionalFormatting>
  <conditionalFormatting sqref="CM99:CS102 CM105:CS107 CM110:CS110">
    <cfRule type="containsText" dxfId="3220" priority="14" operator="containsText" text="入">
      <formula>NOT(ISERROR(SEARCH("入",CM99)))</formula>
    </cfRule>
    <cfRule type="containsText" dxfId="3219" priority="10" operator="containsText" text="ー">
      <formula>NOT(ISERROR(SEARCH("ー",CM99)))</formula>
    </cfRule>
    <cfRule type="containsText" dxfId="3218" priority="11" operator="containsText" text="外">
      <formula>NOT(ISERROR(SEARCH("外",CM99)))</formula>
    </cfRule>
    <cfRule type="containsText" dxfId="3217" priority="12" operator="containsText" text="休">
      <formula>NOT(ISERROR(SEARCH("休",CM99)))</formula>
    </cfRule>
    <cfRule type="containsText" dxfId="3216" priority="13" operator="containsText" text="退">
      <formula>NOT(ISERROR(SEARCH("退",CM99)))</formula>
    </cfRule>
  </conditionalFormatting>
  <conditionalFormatting sqref="CM111:CS111">
    <cfRule type="containsText" dxfId="3215" priority="219" operator="containsText" text="休">
      <formula>NOT(ISERROR(SEARCH("休",CM111)))</formula>
    </cfRule>
    <cfRule type="containsText" dxfId="3214" priority="220" operator="containsText" text="休">
      <formula>NOT(ISERROR(SEARCH("休",CM111)))</formula>
    </cfRule>
  </conditionalFormatting>
  <conditionalFormatting sqref="CM120:CS123 CM126:CS128 CM131:CS131">
    <cfRule type="containsText" dxfId="3213" priority="5" operator="containsText" text="ー">
      <formula>NOT(ISERROR(SEARCH("ー",CM120)))</formula>
    </cfRule>
    <cfRule type="containsText" dxfId="3212" priority="9" operator="containsText" text="入">
      <formula>NOT(ISERROR(SEARCH("入",CM120)))</formula>
    </cfRule>
    <cfRule type="containsText" dxfId="3211" priority="8" operator="containsText" text="退">
      <formula>NOT(ISERROR(SEARCH("退",CM120)))</formula>
    </cfRule>
    <cfRule type="containsText" dxfId="3210" priority="7" operator="containsText" text="休">
      <formula>NOT(ISERROR(SEARCH("休",CM120)))</formula>
    </cfRule>
    <cfRule type="containsText" dxfId="3209" priority="6" operator="containsText" text="外">
      <formula>NOT(ISERROR(SEARCH("外",CM120)))</formula>
    </cfRule>
  </conditionalFormatting>
  <conditionalFormatting sqref="CM132:CS132">
    <cfRule type="containsText" dxfId="3208" priority="214" operator="containsText" text="休">
      <formula>NOT(ISERROR(SEARCH("休",CM132)))</formula>
    </cfRule>
    <cfRule type="containsText" dxfId="3207" priority="215" operator="containsText" text="休">
      <formula>NOT(ISERROR(SEARCH("休",CM132)))</formula>
    </cfRule>
  </conditionalFormatting>
  <conditionalFormatting sqref="CM136:CS140">
    <cfRule type="containsText" dxfId="3206" priority="376" operator="containsText" text="休">
      <formula>NOT(ISERROR(SEARCH("休",CM136)))</formula>
    </cfRule>
    <cfRule type="containsText" dxfId="3205" priority="377" operator="containsText" text="休">
      <formula>NOT(ISERROR(SEARCH("休",CM136)))</formula>
    </cfRule>
  </conditionalFormatting>
  <conditionalFormatting sqref="CR11">
    <cfRule type="expression" dxfId="3204" priority="340">
      <formula>AND(WEEKDAY(CR9,2)=6, OR(INT((DAY(CR9)-1)/7)+1=2, INT((DAY(CR9)-1)/7)+1=4))</formula>
    </cfRule>
  </conditionalFormatting>
  <conditionalFormatting sqref="CR32">
    <cfRule type="expression" dxfId="3203" priority="339">
      <formula>AND(WEEKDAY(CR30,2)=6, OR(INT((DAY(CR30)-1)/7)+1=2, INT((DAY(CR30)-1)/7)+1=4))</formula>
    </cfRule>
  </conditionalFormatting>
  <conditionalFormatting sqref="CR48">
    <cfRule type="containsText" dxfId="3202" priority="307" operator="containsText" text="休">
      <formula>NOT(ISERROR(SEARCH("休",CR48)))</formula>
    </cfRule>
    <cfRule type="containsText" dxfId="3201" priority="306" operator="containsText" text="休">
      <formula>NOT(ISERROR(SEARCH("休",CR48)))</formula>
    </cfRule>
  </conditionalFormatting>
  <conditionalFormatting sqref="CR53">
    <cfRule type="expression" dxfId="3200" priority="342">
      <formula>AND(WEEKDAY(CR51,2)=6, OR(INT((DAY(CR51)-1)/7)+1=2, INT((DAY(CR51)-1)/7)+1=4))</formula>
    </cfRule>
  </conditionalFormatting>
  <conditionalFormatting sqref="CR69">
    <cfRule type="containsText" dxfId="3199" priority="276" operator="containsText" text="休">
      <formula>NOT(ISERROR(SEARCH("休",CR69)))</formula>
    </cfRule>
    <cfRule type="containsText" dxfId="3198" priority="277" operator="containsText" text="休">
      <formula>NOT(ISERROR(SEARCH("休",CR69)))</formula>
    </cfRule>
  </conditionalFormatting>
  <conditionalFormatting sqref="CR74">
    <cfRule type="expression" dxfId="3197" priority="341">
      <formula>AND(WEEKDAY(CR72,2)=6, OR(INT((DAY(CR72)-1)/7)+1=2, INT((DAY(CR72)-1)/7)+1=4))</formula>
    </cfRule>
  </conditionalFormatting>
  <conditionalFormatting sqref="CR90">
    <cfRule type="containsText" dxfId="3196" priority="246" operator="containsText" text="休">
      <formula>NOT(ISERROR(SEARCH("休",CR90)))</formula>
    </cfRule>
    <cfRule type="containsText" dxfId="3195" priority="247" operator="containsText" text="休">
      <formula>NOT(ISERROR(SEARCH("休",CR90)))</formula>
    </cfRule>
  </conditionalFormatting>
  <conditionalFormatting sqref="CR111">
    <cfRule type="containsText" dxfId="3194" priority="216" operator="containsText" text="休">
      <formula>NOT(ISERROR(SEARCH("休",CR111)))</formula>
    </cfRule>
    <cfRule type="containsText" dxfId="3193" priority="217" operator="containsText" text="休">
      <formula>NOT(ISERROR(SEARCH("休",CR111)))</formula>
    </cfRule>
  </conditionalFormatting>
  <conditionalFormatting sqref="CR116">
    <cfRule type="expression" dxfId="3192" priority="185">
      <formula>AND(WEEKDAY(CR116,2)=6, OR(INT((DAY(CR116)-1)/7)+1=2, INT((DAY(CR116)-1)/7)+1=4))</formula>
    </cfRule>
  </conditionalFormatting>
  <conditionalFormatting sqref="CR132">
    <cfRule type="containsText" dxfId="3191" priority="211" operator="containsText" text="休">
      <formula>NOT(ISERROR(SEARCH("休",CR132)))</formula>
    </cfRule>
    <cfRule type="containsText" dxfId="3190" priority="212" operator="containsText" text="休">
      <formula>NOT(ISERROR(SEARCH("休",CR132)))</formula>
    </cfRule>
  </conditionalFormatting>
  <conditionalFormatting sqref="CR48:CS48">
    <cfRule type="containsText" dxfId="3189" priority="308" operator="containsText" text="休">
      <formula>NOT(ISERROR(SEARCH("休",CR48)))</formula>
    </cfRule>
  </conditionalFormatting>
  <conditionalFormatting sqref="CR69:CS69">
    <cfRule type="containsText" dxfId="3188" priority="278" operator="containsText" text="休">
      <formula>NOT(ISERROR(SEARCH("休",CR69)))</formula>
    </cfRule>
  </conditionalFormatting>
  <conditionalFormatting sqref="CR90:CS91">
    <cfRule type="containsText" dxfId="3187" priority="248" operator="containsText" text="休">
      <formula>NOT(ISERROR(SEARCH("休",CR90)))</formula>
    </cfRule>
  </conditionalFormatting>
  <conditionalFormatting sqref="CR111:CS111">
    <cfRule type="containsText" dxfId="3186" priority="218" operator="containsText" text="休">
      <formula>NOT(ISERROR(SEARCH("休",CR111)))</formula>
    </cfRule>
  </conditionalFormatting>
  <conditionalFormatting sqref="CR132:CS132">
    <cfRule type="containsText" dxfId="3185" priority="213" operator="containsText" text="休">
      <formula>NOT(ISERROR(SEARCH("休",CR132)))</formula>
    </cfRule>
  </conditionalFormatting>
  <conditionalFormatting sqref="CR136:CS140">
    <cfRule type="containsText" dxfId="3184" priority="375" operator="containsText" text="休">
      <formula>NOT(ISERROR(SEARCH("休",CR136)))</formula>
    </cfRule>
  </conditionalFormatting>
  <dataValidations count="5">
    <dataValidation type="list" allowBlank="1" showInputMessage="1" showErrorMessage="1" sqref="D15:J18 D21:J23 D26:J27 D36:J39 D42:J44 D47:J47 D57:J60 D63:J65 D68:J68 D78:J81 D84:J86 D89:J89 D99:J102 D105:J107 D110:J110 D120:J123 D126:J128 D131:J131 U15:AA18 U21:AA23 U26:AA26 U36:AA39 U42:AA44 U47:AA47 U57:AA60 U63:AA65 U68:AA68 U78:AA81 U84:AA86 U89:AA89 U99:AA102 U105:AA107 U110:AA110 U120:AA123 U126:AA128 U131:AA131 AM15:AS18 AM21:AS23 AM26:AS26 AM36:AS39 AM42:AS44 AM47:AS47 AM57:AS60 AM63:AS65 AM68:AS68 AM78:AS81 AM84:AS86 AM89:AS89 AM99:AS102 AM105:AS107 AM110:AS110 AM120:AS123 AM126:AS128 AM131:AS131 BD15:BJ18 BD21:BJ23 BD26:BJ26 BD36:BJ39 BD42:BJ44 BD47:BJ47 BD57:BJ60 BD63:BJ65 BD68:BJ68 BD78:BJ81 BD84:BJ86 BD89:BJ89 BD99:BJ102 BD105:BJ107 BD110:BJ110 BD120:BJ123 BD126:BJ128 BD131:BJ131 BV15:CB18 BV21:CB23 BV26:CB26 BV36:CB39 BV42:CB44 BV47:CB47 BV57:CB60 BV63:CB65 BV68:CB68 BV78:CB81 BV84:CB86 BV89:CB89 BV99:CB102 BV105:CB107 BV110:CB110 BV120:CB123 BV126:CB128 BV131:CB131 CM15:CS18 CM21:CS23 CM26:CS26 CM36:CS39 CM42:CS44 CM47:CS47 CM57:CS60 CM63:CS65 CM68:CS68 CM78:CS81 CM84:CS86 CM89:CS89 CM99:CS102 CM105:CS107 CM110:CS110 CM120:CS123 CM126:CS128 CM131:CS131" xr:uid="{462E5965-74E9-484B-BC2E-9E6D683DC470}">
      <formula1>"入,休,退,外,ー"</formula1>
    </dataValidation>
    <dataValidation type="list" allowBlank="1" showInputMessage="1" showErrorMessage="1" sqref="D13:J14 D24:J25 D40:J41 D66:J67 D76:J77 D103:J104 U19:AA20 U45:AA46 U55:AA56 U82:AA83 U108:AA109 AM24:AS25 D129:J130 D147:J148 U118:AA119 U124:AA125 AM34:AS35 AM61:AS62 AM87:AS88 AM97:AS98 AM124:AS125 BD13:BJ14 BD40:BJ41 BD66:BJ67 BD76:BJ77 BD103:BJ104 BD129:BJ130 BV19:CB20 BV45:CB46 BV55:CB56 BV82:CB83 BV108:CB109 BV118:CB119 CM24:CS25 CM34:CS35 CM61:CS62 CM87:CS88 CM97:CS98 D19:J20 D34:J35 D45:J46 D61:J62 D55:J56 D87:J88 D82:J83 D97:J98 D108:J109 D124:J125 D118:J119 U13:AA14 U24:AA25 U40:AA41 U34:AA35 U66:AA67 U61:AA62 U76:AA77 U87:AA88 U103:AA104 U97:AA98 U129:AA130 AM19:AS20 AM13:AS14 AM45:AS46 AM40:AS41 AM55:AS56 AM66:AS67 AM82:AS83 AM76:AS77 AM108:AS109 AM103:AS104 AM118:AS119 AM129:AS130 BD24:BJ25 BD19:BJ20 BD34:BJ35 BD45:BJ46 BD61:BJ62 BD55:BJ56 BD87:BJ88 BD82:BJ83 BD97:BJ98 BD108:BJ109 BD124:BJ125 BD118:BJ119 BV13:CB14 BV24:CB25 BV40:CB41 BV34:CB35 BV66:CB67 BV61:CB62 BV76:CB77 BV87:CB88 BV103:CB104 BV97:CB98 BV129:CB130 BV124:CB125 CM19:CS20 CM13:CS14 CM45:CS46 CM40:CS41 CM55:CS56 CM66:CS67 CM82:CS83 CM76:CS77 CM108:CS109 CM103:CS104 CM118:CS119 CM129:CS130 CM124:CS125" xr:uid="{B999C633-0F7B-4BDC-98BC-9B0A9B3403B6}">
      <formula1>"夏休,冬休,中止,制作,その他"</formula1>
    </dataValidation>
    <dataValidation type="list" allowBlank="1" showInputMessage="1" showErrorMessage="1" sqref="D149:J150" xr:uid="{674B21F7-1DD0-46E4-B49B-1A86BD01D1E0}">
      <formula1>"休"</formula1>
    </dataValidation>
    <dataValidation type="list" allowBlank="1" showInputMessage="1" showErrorMessage="1" sqref="D151:J152" xr:uid="{DDBA77BB-58E2-4C55-8695-F614B24C7A49}">
      <formula1>"休,雨"</formula1>
    </dataValidation>
    <dataValidation type="list" allowBlank="1" showInputMessage="1" showErrorMessage="1" sqref="AE2" xr:uid="{F537A364-CA0E-46BE-9BC4-1AE3F4922C44}">
      <formula1>"計画,実績"</formula1>
    </dataValidation>
  </dataValidations>
  <pageMargins left="0.23622047244094491" right="0.23622047244094491" top="0.74803149606299213" bottom="0.74803149606299213" header="0.31496062992125984" footer="0.31496062992125984"/>
  <pageSetup paperSize="9" scale="43" orientation="portrait" r:id="rId1"/>
  <rowBreaks count="2" manualBreakCount="2">
    <brk id="132" max="81" man="1"/>
    <brk id="141" max="23" man="1"/>
  </rowBreaks>
  <colBreaks count="2" manualBreakCount="2">
    <brk id="36" max="131" man="1"/>
    <brk id="71" max="131" man="1"/>
  </colBreaks>
  <drawing r:id="rId2"/>
  <legacy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4EAC1-CF3F-4D17-95CF-FB026F3B0F0E}">
  <dimension ref="A1:CU69"/>
  <sheetViews>
    <sheetView showGridLines="0" view="pageBreakPreview" zoomScaleNormal="100" zoomScaleSheetLayoutView="100" workbookViewId="0">
      <selection activeCell="Y50" sqref="Y50"/>
    </sheetView>
  </sheetViews>
  <sheetFormatPr defaultColWidth="9" defaultRowHeight="13.2"/>
  <cols>
    <col min="1" max="44" width="2.21875" style="470" customWidth="1"/>
    <col min="45" max="47" width="2.109375" style="470" customWidth="1"/>
    <col min="48" max="224" width="3.6640625" style="470" customWidth="1"/>
    <col min="225" max="256" width="9" style="470"/>
    <col min="257" max="300" width="2.21875" style="470" customWidth="1"/>
    <col min="301" max="303" width="2.109375" style="470" customWidth="1"/>
    <col min="304" max="480" width="3.6640625" style="470" customWidth="1"/>
    <col min="481" max="512" width="9" style="470"/>
    <col min="513" max="556" width="2.21875" style="470" customWidth="1"/>
    <col min="557" max="559" width="2.109375" style="470" customWidth="1"/>
    <col min="560" max="736" width="3.6640625" style="470" customWidth="1"/>
    <col min="737" max="768" width="9" style="470"/>
    <col min="769" max="812" width="2.21875" style="470" customWidth="1"/>
    <col min="813" max="815" width="2.109375" style="470" customWidth="1"/>
    <col min="816" max="992" width="3.6640625" style="470" customWidth="1"/>
    <col min="993" max="1024" width="9" style="470"/>
    <col min="1025" max="1068" width="2.21875" style="470" customWidth="1"/>
    <col min="1069" max="1071" width="2.109375" style="470" customWidth="1"/>
    <col min="1072" max="1248" width="3.6640625" style="470" customWidth="1"/>
    <col min="1249" max="1280" width="9" style="470"/>
    <col min="1281" max="1324" width="2.21875" style="470" customWidth="1"/>
    <col min="1325" max="1327" width="2.109375" style="470" customWidth="1"/>
    <col min="1328" max="1504" width="3.6640625" style="470" customWidth="1"/>
    <col min="1505" max="1536" width="9" style="470"/>
    <col min="1537" max="1580" width="2.21875" style="470" customWidth="1"/>
    <col min="1581" max="1583" width="2.109375" style="470" customWidth="1"/>
    <col min="1584" max="1760" width="3.6640625" style="470" customWidth="1"/>
    <col min="1761" max="1792" width="9" style="470"/>
    <col min="1793" max="1836" width="2.21875" style="470" customWidth="1"/>
    <col min="1837" max="1839" width="2.109375" style="470" customWidth="1"/>
    <col min="1840" max="2016" width="3.6640625" style="470" customWidth="1"/>
    <col min="2017" max="2048" width="9" style="470"/>
    <col min="2049" max="2092" width="2.21875" style="470" customWidth="1"/>
    <col min="2093" max="2095" width="2.109375" style="470" customWidth="1"/>
    <col min="2096" max="2272" width="3.6640625" style="470" customWidth="1"/>
    <col min="2273" max="2304" width="9" style="470"/>
    <col min="2305" max="2348" width="2.21875" style="470" customWidth="1"/>
    <col min="2349" max="2351" width="2.109375" style="470" customWidth="1"/>
    <col min="2352" max="2528" width="3.6640625" style="470" customWidth="1"/>
    <col min="2529" max="2560" width="9" style="470"/>
    <col min="2561" max="2604" width="2.21875" style="470" customWidth="1"/>
    <col min="2605" max="2607" width="2.109375" style="470" customWidth="1"/>
    <col min="2608" max="2784" width="3.6640625" style="470" customWidth="1"/>
    <col min="2785" max="2816" width="9" style="470"/>
    <col min="2817" max="2860" width="2.21875" style="470" customWidth="1"/>
    <col min="2861" max="2863" width="2.109375" style="470" customWidth="1"/>
    <col min="2864" max="3040" width="3.6640625" style="470" customWidth="1"/>
    <col min="3041" max="3072" width="9" style="470"/>
    <col min="3073" max="3116" width="2.21875" style="470" customWidth="1"/>
    <col min="3117" max="3119" width="2.109375" style="470" customWidth="1"/>
    <col min="3120" max="3296" width="3.6640625" style="470" customWidth="1"/>
    <col min="3297" max="3328" width="9" style="470"/>
    <col min="3329" max="3372" width="2.21875" style="470" customWidth="1"/>
    <col min="3373" max="3375" width="2.109375" style="470" customWidth="1"/>
    <col min="3376" max="3552" width="3.6640625" style="470" customWidth="1"/>
    <col min="3553" max="3584" width="9" style="470"/>
    <col min="3585" max="3628" width="2.21875" style="470" customWidth="1"/>
    <col min="3629" max="3631" width="2.109375" style="470" customWidth="1"/>
    <col min="3632" max="3808" width="3.6640625" style="470" customWidth="1"/>
    <col min="3809" max="3840" width="9" style="470"/>
    <col min="3841" max="3884" width="2.21875" style="470" customWidth="1"/>
    <col min="3885" max="3887" width="2.109375" style="470" customWidth="1"/>
    <col min="3888" max="4064" width="3.6640625" style="470" customWidth="1"/>
    <col min="4065" max="4096" width="9" style="470"/>
    <col min="4097" max="4140" width="2.21875" style="470" customWidth="1"/>
    <col min="4141" max="4143" width="2.109375" style="470" customWidth="1"/>
    <col min="4144" max="4320" width="3.6640625" style="470" customWidth="1"/>
    <col min="4321" max="4352" width="9" style="470"/>
    <col min="4353" max="4396" width="2.21875" style="470" customWidth="1"/>
    <col min="4397" max="4399" width="2.109375" style="470" customWidth="1"/>
    <col min="4400" max="4576" width="3.6640625" style="470" customWidth="1"/>
    <col min="4577" max="4608" width="9" style="470"/>
    <col min="4609" max="4652" width="2.21875" style="470" customWidth="1"/>
    <col min="4653" max="4655" width="2.109375" style="470" customWidth="1"/>
    <col min="4656" max="4832" width="3.6640625" style="470" customWidth="1"/>
    <col min="4833" max="4864" width="9" style="470"/>
    <col min="4865" max="4908" width="2.21875" style="470" customWidth="1"/>
    <col min="4909" max="4911" width="2.109375" style="470" customWidth="1"/>
    <col min="4912" max="5088" width="3.6640625" style="470" customWidth="1"/>
    <col min="5089" max="5120" width="9" style="470"/>
    <col min="5121" max="5164" width="2.21875" style="470" customWidth="1"/>
    <col min="5165" max="5167" width="2.109375" style="470" customWidth="1"/>
    <col min="5168" max="5344" width="3.6640625" style="470" customWidth="1"/>
    <col min="5345" max="5376" width="9" style="470"/>
    <col min="5377" max="5420" width="2.21875" style="470" customWidth="1"/>
    <col min="5421" max="5423" width="2.109375" style="470" customWidth="1"/>
    <col min="5424" max="5600" width="3.6640625" style="470" customWidth="1"/>
    <col min="5601" max="5632" width="9" style="470"/>
    <col min="5633" max="5676" width="2.21875" style="470" customWidth="1"/>
    <col min="5677" max="5679" width="2.109375" style="470" customWidth="1"/>
    <col min="5680" max="5856" width="3.6640625" style="470" customWidth="1"/>
    <col min="5857" max="5888" width="9" style="470"/>
    <col min="5889" max="5932" width="2.21875" style="470" customWidth="1"/>
    <col min="5933" max="5935" width="2.109375" style="470" customWidth="1"/>
    <col min="5936" max="6112" width="3.6640625" style="470" customWidth="1"/>
    <col min="6113" max="6144" width="9" style="470"/>
    <col min="6145" max="6188" width="2.21875" style="470" customWidth="1"/>
    <col min="6189" max="6191" width="2.109375" style="470" customWidth="1"/>
    <col min="6192" max="6368" width="3.6640625" style="470" customWidth="1"/>
    <col min="6369" max="6400" width="9" style="470"/>
    <col min="6401" max="6444" width="2.21875" style="470" customWidth="1"/>
    <col min="6445" max="6447" width="2.109375" style="470" customWidth="1"/>
    <col min="6448" max="6624" width="3.6640625" style="470" customWidth="1"/>
    <col min="6625" max="6656" width="9" style="470"/>
    <col min="6657" max="6700" width="2.21875" style="470" customWidth="1"/>
    <col min="6701" max="6703" width="2.109375" style="470" customWidth="1"/>
    <col min="6704" max="6880" width="3.6640625" style="470" customWidth="1"/>
    <col min="6881" max="6912" width="9" style="470"/>
    <col min="6913" max="6956" width="2.21875" style="470" customWidth="1"/>
    <col min="6957" max="6959" width="2.109375" style="470" customWidth="1"/>
    <col min="6960" max="7136" width="3.6640625" style="470" customWidth="1"/>
    <col min="7137" max="7168" width="9" style="470"/>
    <col min="7169" max="7212" width="2.21875" style="470" customWidth="1"/>
    <col min="7213" max="7215" width="2.109375" style="470" customWidth="1"/>
    <col min="7216" max="7392" width="3.6640625" style="470" customWidth="1"/>
    <col min="7393" max="7424" width="9" style="470"/>
    <col min="7425" max="7468" width="2.21875" style="470" customWidth="1"/>
    <col min="7469" max="7471" width="2.109375" style="470" customWidth="1"/>
    <col min="7472" max="7648" width="3.6640625" style="470" customWidth="1"/>
    <col min="7649" max="7680" width="9" style="470"/>
    <col min="7681" max="7724" width="2.21875" style="470" customWidth="1"/>
    <col min="7725" max="7727" width="2.109375" style="470" customWidth="1"/>
    <col min="7728" max="7904" width="3.6640625" style="470" customWidth="1"/>
    <col min="7905" max="7936" width="9" style="470"/>
    <col min="7937" max="7980" width="2.21875" style="470" customWidth="1"/>
    <col min="7981" max="7983" width="2.109375" style="470" customWidth="1"/>
    <col min="7984" max="8160" width="3.6640625" style="470" customWidth="1"/>
    <col min="8161" max="8192" width="9" style="470"/>
    <col min="8193" max="8236" width="2.21875" style="470" customWidth="1"/>
    <col min="8237" max="8239" width="2.109375" style="470" customWidth="1"/>
    <col min="8240" max="8416" width="3.6640625" style="470" customWidth="1"/>
    <col min="8417" max="8448" width="9" style="470"/>
    <col min="8449" max="8492" width="2.21875" style="470" customWidth="1"/>
    <col min="8493" max="8495" width="2.109375" style="470" customWidth="1"/>
    <col min="8496" max="8672" width="3.6640625" style="470" customWidth="1"/>
    <col min="8673" max="8704" width="9" style="470"/>
    <col min="8705" max="8748" width="2.21875" style="470" customWidth="1"/>
    <col min="8749" max="8751" width="2.109375" style="470" customWidth="1"/>
    <col min="8752" max="8928" width="3.6640625" style="470" customWidth="1"/>
    <col min="8929" max="8960" width="9" style="470"/>
    <col min="8961" max="9004" width="2.21875" style="470" customWidth="1"/>
    <col min="9005" max="9007" width="2.109375" style="470" customWidth="1"/>
    <col min="9008" max="9184" width="3.6640625" style="470" customWidth="1"/>
    <col min="9185" max="9216" width="9" style="470"/>
    <col min="9217" max="9260" width="2.21875" style="470" customWidth="1"/>
    <col min="9261" max="9263" width="2.109375" style="470" customWidth="1"/>
    <col min="9264" max="9440" width="3.6640625" style="470" customWidth="1"/>
    <col min="9441" max="9472" width="9" style="470"/>
    <col min="9473" max="9516" width="2.21875" style="470" customWidth="1"/>
    <col min="9517" max="9519" width="2.109375" style="470" customWidth="1"/>
    <col min="9520" max="9696" width="3.6640625" style="470" customWidth="1"/>
    <col min="9697" max="9728" width="9" style="470"/>
    <col min="9729" max="9772" width="2.21875" style="470" customWidth="1"/>
    <col min="9773" max="9775" width="2.109375" style="470" customWidth="1"/>
    <col min="9776" max="9952" width="3.6640625" style="470" customWidth="1"/>
    <col min="9953" max="9984" width="9" style="470"/>
    <col min="9985" max="10028" width="2.21875" style="470" customWidth="1"/>
    <col min="10029" max="10031" width="2.109375" style="470" customWidth="1"/>
    <col min="10032" max="10208" width="3.6640625" style="470" customWidth="1"/>
    <col min="10209" max="10240" width="9" style="470"/>
    <col min="10241" max="10284" width="2.21875" style="470" customWidth="1"/>
    <col min="10285" max="10287" width="2.109375" style="470" customWidth="1"/>
    <col min="10288" max="10464" width="3.6640625" style="470" customWidth="1"/>
    <col min="10465" max="10496" width="9" style="470"/>
    <col min="10497" max="10540" width="2.21875" style="470" customWidth="1"/>
    <col min="10541" max="10543" width="2.109375" style="470" customWidth="1"/>
    <col min="10544" max="10720" width="3.6640625" style="470" customWidth="1"/>
    <col min="10721" max="10752" width="9" style="470"/>
    <col min="10753" max="10796" width="2.21875" style="470" customWidth="1"/>
    <col min="10797" max="10799" width="2.109375" style="470" customWidth="1"/>
    <col min="10800" max="10976" width="3.6640625" style="470" customWidth="1"/>
    <col min="10977" max="11008" width="9" style="470"/>
    <col min="11009" max="11052" width="2.21875" style="470" customWidth="1"/>
    <col min="11053" max="11055" width="2.109375" style="470" customWidth="1"/>
    <col min="11056" max="11232" width="3.6640625" style="470" customWidth="1"/>
    <col min="11233" max="11264" width="9" style="470"/>
    <col min="11265" max="11308" width="2.21875" style="470" customWidth="1"/>
    <col min="11309" max="11311" width="2.109375" style="470" customWidth="1"/>
    <col min="11312" max="11488" width="3.6640625" style="470" customWidth="1"/>
    <col min="11489" max="11520" width="9" style="470"/>
    <col min="11521" max="11564" width="2.21875" style="470" customWidth="1"/>
    <col min="11565" max="11567" width="2.109375" style="470" customWidth="1"/>
    <col min="11568" max="11744" width="3.6640625" style="470" customWidth="1"/>
    <col min="11745" max="11776" width="9" style="470"/>
    <col min="11777" max="11820" width="2.21875" style="470" customWidth="1"/>
    <col min="11821" max="11823" width="2.109375" style="470" customWidth="1"/>
    <col min="11824" max="12000" width="3.6640625" style="470" customWidth="1"/>
    <col min="12001" max="12032" width="9" style="470"/>
    <col min="12033" max="12076" width="2.21875" style="470" customWidth="1"/>
    <col min="12077" max="12079" width="2.109375" style="470" customWidth="1"/>
    <col min="12080" max="12256" width="3.6640625" style="470" customWidth="1"/>
    <col min="12257" max="12288" width="9" style="470"/>
    <col min="12289" max="12332" width="2.21875" style="470" customWidth="1"/>
    <col min="12333" max="12335" width="2.109375" style="470" customWidth="1"/>
    <col min="12336" max="12512" width="3.6640625" style="470" customWidth="1"/>
    <col min="12513" max="12544" width="9" style="470"/>
    <col min="12545" max="12588" width="2.21875" style="470" customWidth="1"/>
    <col min="12589" max="12591" width="2.109375" style="470" customWidth="1"/>
    <col min="12592" max="12768" width="3.6640625" style="470" customWidth="1"/>
    <col min="12769" max="12800" width="9" style="470"/>
    <col min="12801" max="12844" width="2.21875" style="470" customWidth="1"/>
    <col min="12845" max="12847" width="2.109375" style="470" customWidth="1"/>
    <col min="12848" max="13024" width="3.6640625" style="470" customWidth="1"/>
    <col min="13025" max="13056" width="9" style="470"/>
    <col min="13057" max="13100" width="2.21875" style="470" customWidth="1"/>
    <col min="13101" max="13103" width="2.109375" style="470" customWidth="1"/>
    <col min="13104" max="13280" width="3.6640625" style="470" customWidth="1"/>
    <col min="13281" max="13312" width="9" style="470"/>
    <col min="13313" max="13356" width="2.21875" style="470" customWidth="1"/>
    <col min="13357" max="13359" width="2.109375" style="470" customWidth="1"/>
    <col min="13360" max="13536" width="3.6640625" style="470" customWidth="1"/>
    <col min="13537" max="13568" width="9" style="470"/>
    <col min="13569" max="13612" width="2.21875" style="470" customWidth="1"/>
    <col min="13613" max="13615" width="2.109375" style="470" customWidth="1"/>
    <col min="13616" max="13792" width="3.6640625" style="470" customWidth="1"/>
    <col min="13793" max="13824" width="9" style="470"/>
    <col min="13825" max="13868" width="2.21875" style="470" customWidth="1"/>
    <col min="13869" max="13871" width="2.109375" style="470" customWidth="1"/>
    <col min="13872" max="14048" width="3.6640625" style="470" customWidth="1"/>
    <col min="14049" max="14080" width="9" style="470"/>
    <col min="14081" max="14124" width="2.21875" style="470" customWidth="1"/>
    <col min="14125" max="14127" width="2.109375" style="470" customWidth="1"/>
    <col min="14128" max="14304" width="3.6640625" style="470" customWidth="1"/>
    <col min="14305" max="14336" width="9" style="470"/>
    <col min="14337" max="14380" width="2.21875" style="470" customWidth="1"/>
    <col min="14381" max="14383" width="2.109375" style="470" customWidth="1"/>
    <col min="14384" max="14560" width="3.6640625" style="470" customWidth="1"/>
    <col min="14561" max="14592" width="9" style="470"/>
    <col min="14593" max="14636" width="2.21875" style="470" customWidth="1"/>
    <col min="14637" max="14639" width="2.109375" style="470" customWidth="1"/>
    <col min="14640" max="14816" width="3.6640625" style="470" customWidth="1"/>
    <col min="14817" max="14848" width="9" style="470"/>
    <col min="14849" max="14892" width="2.21875" style="470" customWidth="1"/>
    <col min="14893" max="14895" width="2.109375" style="470" customWidth="1"/>
    <col min="14896" max="15072" width="3.6640625" style="470" customWidth="1"/>
    <col min="15073" max="15104" width="9" style="470"/>
    <col min="15105" max="15148" width="2.21875" style="470" customWidth="1"/>
    <col min="15149" max="15151" width="2.109375" style="470" customWidth="1"/>
    <col min="15152" max="15328" width="3.6640625" style="470" customWidth="1"/>
    <col min="15329" max="15360" width="9" style="470"/>
    <col min="15361" max="15404" width="2.21875" style="470" customWidth="1"/>
    <col min="15405" max="15407" width="2.109375" style="470" customWidth="1"/>
    <col min="15408" max="15584" width="3.6640625" style="470" customWidth="1"/>
    <col min="15585" max="15616" width="9" style="470"/>
    <col min="15617" max="15660" width="2.21875" style="470" customWidth="1"/>
    <col min="15661" max="15663" width="2.109375" style="470" customWidth="1"/>
    <col min="15664" max="15840" width="3.6640625" style="470" customWidth="1"/>
    <col min="15841" max="15872" width="9" style="470"/>
    <col min="15873" max="15916" width="2.21875" style="470" customWidth="1"/>
    <col min="15917" max="15919" width="2.109375" style="470" customWidth="1"/>
    <col min="15920" max="16096" width="3.6640625" style="470" customWidth="1"/>
    <col min="16097" max="16128" width="9" style="470"/>
    <col min="16129" max="16172" width="2.21875" style="470" customWidth="1"/>
    <col min="16173" max="16175" width="2.109375" style="470" customWidth="1"/>
    <col min="16176" max="16352" width="3.6640625" style="470" customWidth="1"/>
    <col min="16353" max="16384" width="9" style="470"/>
  </cols>
  <sheetData>
    <row r="1" spans="1:99" ht="48.6" customHeight="1"/>
    <row r="2" spans="1:99">
      <c r="AI2" s="4117"/>
      <c r="AJ2" s="4117"/>
      <c r="AK2" s="4117"/>
      <c r="AL2" s="4117"/>
      <c r="AM2" s="4117"/>
      <c r="AN2" s="4117"/>
      <c r="AO2" s="4117"/>
      <c r="AP2" s="4117"/>
    </row>
    <row r="3" spans="1:99" ht="15" customHeight="1">
      <c r="A3" s="1853"/>
      <c r="B3" s="1853"/>
      <c r="AI3" s="4117"/>
      <c r="AJ3" s="4117"/>
      <c r="AK3" s="4117"/>
      <c r="AL3" s="4117"/>
      <c r="AM3" s="4117"/>
      <c r="AN3" s="4117"/>
      <c r="AO3" s="4117"/>
      <c r="AP3" s="4117"/>
    </row>
    <row r="4" spans="1:99" ht="30" customHeight="1" thickBot="1">
      <c r="A4" s="4190" t="s">
        <v>1004</v>
      </c>
      <c r="B4" s="4190"/>
      <c r="C4" s="4190"/>
      <c r="D4" s="4190"/>
      <c r="E4" s="4190"/>
      <c r="F4" s="4190"/>
      <c r="G4" s="4190"/>
      <c r="H4" s="4190"/>
      <c r="I4" s="4190"/>
      <c r="J4" s="4190"/>
      <c r="K4" s="4190"/>
      <c r="L4" s="4190"/>
      <c r="M4" s="4190"/>
      <c r="N4" s="4190"/>
      <c r="O4" s="4190"/>
      <c r="P4" s="4190"/>
      <c r="Q4" s="4190"/>
      <c r="R4" s="4190"/>
      <c r="S4" s="4190"/>
      <c r="T4" s="4190"/>
      <c r="U4" s="4190"/>
      <c r="V4" s="4190"/>
      <c r="W4" s="4190"/>
      <c r="X4" s="4190"/>
      <c r="Y4" s="4190"/>
      <c r="Z4" s="4190"/>
      <c r="AA4" s="4190"/>
      <c r="AB4" s="4190"/>
      <c r="AC4" s="4190"/>
      <c r="AD4" s="4190"/>
      <c r="AE4" s="4190"/>
      <c r="AF4" s="4190"/>
      <c r="AG4" s="4190"/>
      <c r="AH4" s="4190"/>
      <c r="AI4" s="4190"/>
      <c r="AJ4" s="4190"/>
      <c r="AK4" s="4190"/>
      <c r="AL4" s="4190"/>
      <c r="AM4" s="4190"/>
      <c r="AN4" s="4190"/>
      <c r="AO4" s="4190"/>
      <c r="AP4" s="4190"/>
      <c r="AQ4" s="4190"/>
      <c r="AR4" s="4190"/>
      <c r="AS4" s="471"/>
      <c r="AT4" s="471"/>
      <c r="AU4" s="471"/>
      <c r="AV4" s="471"/>
      <c r="CU4" s="470" t="s">
        <v>2370</v>
      </c>
    </row>
    <row r="5" spans="1:99" ht="21" customHeight="1">
      <c r="A5" s="4191" t="s">
        <v>35</v>
      </c>
      <c r="B5" s="4192"/>
      <c r="C5" s="4193"/>
      <c r="D5" s="4193"/>
      <c r="E5" s="4193"/>
      <c r="F5" s="4193"/>
      <c r="G5" s="4193"/>
      <c r="H5" s="4400" t="str">
        <f>入力シート!C6</f>
        <v>都市建設部道路整備課</v>
      </c>
      <c r="I5" s="4400"/>
      <c r="J5" s="4400"/>
      <c r="K5" s="4400"/>
      <c r="L5" s="4400"/>
      <c r="M5" s="4400"/>
      <c r="N5" s="4400"/>
      <c r="O5" s="4400"/>
      <c r="P5" s="4400"/>
      <c r="Q5" s="4400"/>
      <c r="R5" s="4400"/>
      <c r="S5" s="4400"/>
      <c r="T5" s="4400"/>
      <c r="U5" s="4193" t="s">
        <v>654</v>
      </c>
      <c r="V5" s="4193"/>
      <c r="W5" s="4193"/>
      <c r="X5" s="4193"/>
      <c r="Y5" s="4193"/>
      <c r="Z5" s="4193"/>
      <c r="AA5" s="4193"/>
      <c r="AB5" s="4401" t="str">
        <f>入力シート!C26</f>
        <v>(株）○○○○建設</v>
      </c>
      <c r="AC5" s="4401"/>
      <c r="AD5" s="4401"/>
      <c r="AE5" s="4401"/>
      <c r="AF5" s="4401"/>
      <c r="AG5" s="4401"/>
      <c r="AH5" s="4401"/>
      <c r="AI5" s="4401"/>
      <c r="AJ5" s="4401"/>
      <c r="AK5" s="4401"/>
      <c r="AL5" s="4401"/>
      <c r="AM5" s="4401"/>
      <c r="AN5" s="4401"/>
      <c r="AO5" s="4401"/>
      <c r="AP5" s="4401"/>
      <c r="AQ5" s="4402"/>
      <c r="AR5" s="4403"/>
      <c r="AS5" s="472"/>
      <c r="CU5" s="1542" t="s">
        <v>856</v>
      </c>
    </row>
    <row r="6" spans="1:99" ht="21" customHeight="1">
      <c r="A6" s="4201" t="s">
        <v>1005</v>
      </c>
      <c r="B6" s="4202"/>
      <c r="C6" s="4203"/>
      <c r="D6" s="4203"/>
      <c r="E6" s="4203"/>
      <c r="F6" s="4203"/>
      <c r="G6" s="4203"/>
      <c r="H6" s="4204" t="s">
        <v>1008</v>
      </c>
      <c r="I6" s="4204"/>
      <c r="J6" s="4205" t="s">
        <v>1007</v>
      </c>
      <c r="K6" s="4205"/>
      <c r="L6" s="4205"/>
      <c r="M6" s="4204" t="s">
        <v>1006</v>
      </c>
      <c r="N6" s="4204"/>
      <c r="O6" s="4205" t="s">
        <v>653</v>
      </c>
      <c r="P6" s="4205"/>
      <c r="Q6" s="4205"/>
      <c r="R6" s="4205"/>
      <c r="S6" s="4205"/>
      <c r="T6" s="4206"/>
      <c r="U6" s="4207" t="s">
        <v>66</v>
      </c>
      <c r="V6" s="4208"/>
      <c r="W6" s="4208"/>
      <c r="X6" s="4208"/>
      <c r="Y6" s="4208"/>
      <c r="Z6" s="4208"/>
      <c r="AA6" s="4209"/>
      <c r="AB6" s="4198" t="s">
        <v>1258</v>
      </c>
      <c r="AC6" s="4199"/>
      <c r="AD6" s="4199"/>
      <c r="AE6" s="4199"/>
      <c r="AF6" s="4199"/>
      <c r="AG6" s="4199"/>
      <c r="AH6" s="4199"/>
      <c r="AI6" s="4199"/>
      <c r="AJ6" s="4199"/>
      <c r="AK6" s="4199"/>
      <c r="AL6" s="4199"/>
      <c r="AM6" s="4199"/>
      <c r="AN6" s="4199"/>
      <c r="AO6" s="4199"/>
      <c r="AP6" s="4199"/>
      <c r="AQ6" s="4199"/>
      <c r="AR6" s="4200"/>
      <c r="AS6" s="472"/>
      <c r="CU6" s="1542" t="s">
        <v>2371</v>
      </c>
    </row>
    <row r="7" spans="1:99" ht="21" customHeight="1">
      <c r="A7" s="4201" t="s">
        <v>67</v>
      </c>
      <c r="B7" s="4202"/>
      <c r="C7" s="4203"/>
      <c r="D7" s="4203"/>
      <c r="E7" s="4203"/>
      <c r="F7" s="4203"/>
      <c r="G7" s="4203"/>
      <c r="H7" s="4182" t="s">
        <v>856</v>
      </c>
      <c r="I7" s="4182"/>
      <c r="J7" s="4183" t="s">
        <v>1009</v>
      </c>
      <c r="K7" s="4183"/>
      <c r="O7" s="4182" t="s">
        <v>1006</v>
      </c>
      <c r="P7" s="4182"/>
      <c r="Q7" s="4183" t="s">
        <v>1010</v>
      </c>
      <c r="R7" s="4183"/>
      <c r="S7" s="4183"/>
      <c r="U7" s="4182" t="s">
        <v>856</v>
      </c>
      <c r="V7" s="4182"/>
      <c r="W7" s="4183" t="s">
        <v>1011</v>
      </c>
      <c r="X7" s="4183"/>
      <c r="Y7" s="4183"/>
      <c r="AA7" s="4182" t="s">
        <v>856</v>
      </c>
      <c r="AB7" s="4182"/>
      <c r="AC7" s="4183" t="s">
        <v>1012</v>
      </c>
      <c r="AD7" s="4183"/>
      <c r="AE7" s="4183"/>
      <c r="AF7" s="473"/>
      <c r="AG7" s="4182" t="s">
        <v>856</v>
      </c>
      <c r="AH7" s="4182"/>
      <c r="AI7" s="4183" t="s">
        <v>1013</v>
      </c>
      <c r="AJ7" s="4183"/>
      <c r="AK7" s="4183"/>
      <c r="AL7" s="473"/>
      <c r="AM7" s="473"/>
      <c r="AN7" s="473"/>
      <c r="AO7" s="473"/>
      <c r="AP7" s="473"/>
      <c r="AQ7" s="473"/>
      <c r="AR7" s="474"/>
      <c r="AS7" s="475"/>
      <c r="CU7" s="476"/>
    </row>
    <row r="8" spans="1:99" ht="21" customHeight="1">
      <c r="A8" s="4201"/>
      <c r="B8" s="4202"/>
      <c r="C8" s="4203"/>
      <c r="D8" s="4203"/>
      <c r="E8" s="4203"/>
      <c r="F8" s="4203"/>
      <c r="G8" s="4203"/>
      <c r="H8" s="4184" t="s">
        <v>856</v>
      </c>
      <c r="I8" s="4184"/>
      <c r="J8" s="4118" t="s">
        <v>326</v>
      </c>
      <c r="K8" s="4118"/>
      <c r="L8" s="4118"/>
      <c r="M8" s="4118"/>
      <c r="N8" s="477" t="s">
        <v>322</v>
      </c>
      <c r="O8" s="477"/>
      <c r="P8" s="477"/>
      <c r="Q8" s="477"/>
      <c r="R8" s="477"/>
      <c r="S8" s="477"/>
      <c r="T8" s="477"/>
      <c r="U8" s="477"/>
      <c r="V8" s="477"/>
      <c r="W8" s="477"/>
      <c r="X8" s="477"/>
      <c r="Y8" s="477"/>
      <c r="Z8" s="477"/>
      <c r="AA8" s="477"/>
      <c r="AB8" s="477"/>
      <c r="AC8" s="477"/>
      <c r="AD8" s="477"/>
      <c r="AE8" s="477"/>
      <c r="AF8" s="477"/>
      <c r="AG8" s="477"/>
      <c r="AH8" s="477"/>
      <c r="AI8" s="477"/>
      <c r="AJ8" s="477"/>
      <c r="AK8" s="477"/>
      <c r="AL8" s="477"/>
      <c r="AM8" s="477"/>
      <c r="AN8" s="477"/>
      <c r="AO8" s="477"/>
      <c r="AP8" s="477"/>
      <c r="AQ8" s="477"/>
      <c r="AR8" s="478" t="s">
        <v>323</v>
      </c>
    </row>
    <row r="9" spans="1:99" ht="21" customHeight="1" thickBot="1">
      <c r="A9" s="4185" t="s">
        <v>1014</v>
      </c>
      <c r="B9" s="4186"/>
      <c r="C9" s="4187"/>
      <c r="D9" s="4187"/>
      <c r="E9" s="4187"/>
      <c r="F9" s="4187"/>
      <c r="G9" s="4187"/>
      <c r="H9" s="4188" t="str">
        <f>入力シート!C10</f>
        <v>○○校区道路改良工事</v>
      </c>
      <c r="I9" s="4188"/>
      <c r="J9" s="4188"/>
      <c r="K9" s="4188"/>
      <c r="L9" s="4188"/>
      <c r="M9" s="4188"/>
      <c r="N9" s="4188"/>
      <c r="O9" s="4188"/>
      <c r="P9" s="4188"/>
      <c r="Q9" s="4188"/>
      <c r="R9" s="4188"/>
      <c r="S9" s="4188"/>
      <c r="T9" s="4188"/>
      <c r="U9" s="4188"/>
      <c r="V9" s="4188"/>
      <c r="W9" s="4188"/>
      <c r="X9" s="4188"/>
      <c r="Y9" s="4188"/>
      <c r="Z9" s="4188"/>
      <c r="AA9" s="4188"/>
      <c r="AB9" s="4188"/>
      <c r="AC9" s="4188"/>
      <c r="AD9" s="4188"/>
      <c r="AE9" s="4188"/>
      <c r="AF9" s="4188"/>
      <c r="AG9" s="4188"/>
      <c r="AH9" s="4188"/>
      <c r="AI9" s="4188"/>
      <c r="AJ9" s="4188"/>
      <c r="AK9" s="4188"/>
      <c r="AL9" s="4188"/>
      <c r="AM9" s="4188"/>
      <c r="AN9" s="4188"/>
      <c r="AO9" s="4188"/>
      <c r="AP9" s="4188"/>
      <c r="AQ9" s="4188"/>
      <c r="AR9" s="4189"/>
      <c r="AS9" s="479"/>
    </row>
    <row r="10" spans="1:99" ht="21.75" customHeight="1">
      <c r="A10" s="4175" t="s">
        <v>1015</v>
      </c>
      <c r="B10" s="4176"/>
      <c r="C10" s="4176"/>
      <c r="D10" s="4176"/>
      <c r="E10" s="4176"/>
      <c r="F10" s="4176"/>
      <c r="G10" s="4177"/>
      <c r="H10" s="480"/>
      <c r="I10" s="480"/>
      <c r="J10" s="480"/>
      <c r="K10" s="480"/>
      <c r="L10" s="480"/>
      <c r="M10" s="480"/>
      <c r="N10" s="480"/>
      <c r="O10" s="480"/>
      <c r="P10" s="480"/>
      <c r="Q10" s="480"/>
      <c r="R10" s="480"/>
      <c r="S10" s="480"/>
      <c r="T10" s="480"/>
      <c r="U10" s="480"/>
      <c r="V10" s="480"/>
      <c r="W10" s="480"/>
      <c r="X10" s="480"/>
      <c r="Y10" s="480"/>
      <c r="Z10" s="480"/>
      <c r="AA10" s="480"/>
      <c r="AB10" s="480"/>
      <c r="AC10" s="480"/>
      <c r="AD10" s="480"/>
      <c r="AE10" s="480"/>
      <c r="AF10" s="480"/>
      <c r="AG10" s="480"/>
      <c r="AH10" s="480"/>
      <c r="AI10" s="480"/>
      <c r="AJ10" s="480"/>
      <c r="AK10" s="480"/>
      <c r="AL10" s="480"/>
      <c r="AM10" s="480"/>
      <c r="AN10" s="480"/>
      <c r="AO10" s="480"/>
      <c r="AP10" s="480"/>
      <c r="AQ10" s="480"/>
      <c r="AR10" s="481"/>
    </row>
    <row r="11" spans="1:99" ht="9.75" customHeight="1">
      <c r="A11" s="482"/>
      <c r="AR11" s="483"/>
    </row>
    <row r="12" spans="1:99" ht="15" customHeight="1">
      <c r="A12" s="484"/>
      <c r="B12" s="4178" t="s">
        <v>2402</v>
      </c>
      <c r="C12" s="4179"/>
      <c r="D12" s="4179"/>
      <c r="E12" s="4179"/>
      <c r="F12" s="4179"/>
      <c r="G12" s="4179"/>
      <c r="H12" s="4179"/>
      <c r="I12" s="4179"/>
      <c r="J12" s="4179"/>
      <c r="K12" s="4179"/>
      <c r="L12" s="4179"/>
      <c r="M12" s="4179"/>
      <c r="N12" s="4179"/>
      <c r="O12" s="4179"/>
      <c r="P12" s="4179"/>
      <c r="Q12" s="4179"/>
      <c r="R12" s="4179"/>
      <c r="S12" s="4179"/>
      <c r="T12" s="4179"/>
      <c r="U12" s="4179"/>
      <c r="V12" s="4179"/>
      <c r="W12" s="4179"/>
      <c r="X12" s="4179"/>
      <c r="Y12" s="4179"/>
      <c r="Z12" s="4179"/>
      <c r="AA12" s="4179"/>
      <c r="AB12" s="4179"/>
      <c r="AC12" s="4179"/>
      <c r="AD12" s="4179"/>
      <c r="AE12" s="4179"/>
      <c r="AF12" s="4179"/>
      <c r="AG12" s="4179"/>
      <c r="AH12" s="4179"/>
      <c r="AI12" s="4179"/>
      <c r="AJ12" s="4179"/>
      <c r="AK12" s="4179"/>
      <c r="AL12" s="4179"/>
      <c r="AM12" s="4179"/>
      <c r="AN12" s="4179"/>
      <c r="AO12" s="4179"/>
      <c r="AP12" s="4179"/>
      <c r="AQ12" s="4179"/>
      <c r="AR12" s="483"/>
    </row>
    <row r="13" spans="1:99" ht="15" customHeight="1">
      <c r="A13" s="484"/>
      <c r="B13" s="4179"/>
      <c r="C13" s="4179"/>
      <c r="D13" s="4179"/>
      <c r="E13" s="4179"/>
      <c r="F13" s="4179"/>
      <c r="G13" s="4179"/>
      <c r="H13" s="4179"/>
      <c r="I13" s="4179"/>
      <c r="J13" s="4179"/>
      <c r="K13" s="4179"/>
      <c r="L13" s="4179"/>
      <c r="M13" s="4179"/>
      <c r="N13" s="4179"/>
      <c r="O13" s="4179"/>
      <c r="P13" s="4179"/>
      <c r="Q13" s="4179"/>
      <c r="R13" s="4179"/>
      <c r="S13" s="4179"/>
      <c r="T13" s="4179"/>
      <c r="U13" s="4179"/>
      <c r="V13" s="4179"/>
      <c r="W13" s="4179"/>
      <c r="X13" s="4179"/>
      <c r="Y13" s="4179"/>
      <c r="Z13" s="4179"/>
      <c r="AA13" s="4179"/>
      <c r="AB13" s="4179"/>
      <c r="AC13" s="4179"/>
      <c r="AD13" s="4179"/>
      <c r="AE13" s="4179"/>
      <c r="AF13" s="4179"/>
      <c r="AG13" s="4179"/>
      <c r="AH13" s="4179"/>
      <c r="AI13" s="4179"/>
      <c r="AJ13" s="4179"/>
      <c r="AK13" s="4179"/>
      <c r="AL13" s="4179"/>
      <c r="AM13" s="4179"/>
      <c r="AN13" s="4179"/>
      <c r="AO13" s="4179"/>
      <c r="AP13" s="4179"/>
      <c r="AQ13" s="4179"/>
      <c r="AR13" s="483"/>
    </row>
    <row r="14" spans="1:99" ht="15" customHeight="1">
      <c r="A14" s="484"/>
      <c r="B14" s="4179"/>
      <c r="C14" s="4179"/>
      <c r="D14" s="4179"/>
      <c r="E14" s="4179"/>
      <c r="F14" s="4179"/>
      <c r="G14" s="4179"/>
      <c r="H14" s="4179"/>
      <c r="I14" s="4179"/>
      <c r="J14" s="4179"/>
      <c r="K14" s="4179"/>
      <c r="L14" s="4179"/>
      <c r="M14" s="4179"/>
      <c r="N14" s="4179"/>
      <c r="O14" s="4179"/>
      <c r="P14" s="4179"/>
      <c r="Q14" s="4179"/>
      <c r="R14" s="4179"/>
      <c r="S14" s="4179"/>
      <c r="T14" s="4179"/>
      <c r="U14" s="4179"/>
      <c r="V14" s="4179"/>
      <c r="W14" s="4179"/>
      <c r="X14" s="4179"/>
      <c r="Y14" s="4179"/>
      <c r="Z14" s="4179"/>
      <c r="AA14" s="4179"/>
      <c r="AB14" s="4179"/>
      <c r="AC14" s="4179"/>
      <c r="AD14" s="4179"/>
      <c r="AE14" s="4179"/>
      <c r="AF14" s="4179"/>
      <c r="AG14" s="4179"/>
      <c r="AH14" s="4179"/>
      <c r="AI14" s="4179"/>
      <c r="AJ14" s="4179"/>
      <c r="AK14" s="4179"/>
      <c r="AL14" s="4179"/>
      <c r="AM14" s="4179"/>
      <c r="AN14" s="4179"/>
      <c r="AO14" s="4179"/>
      <c r="AP14" s="4179"/>
      <c r="AQ14" s="4179"/>
      <c r="AR14" s="483"/>
    </row>
    <row r="15" spans="1:99" ht="15" customHeight="1">
      <c r="A15" s="484"/>
      <c r="B15" s="4179"/>
      <c r="C15" s="4179"/>
      <c r="D15" s="4179"/>
      <c r="E15" s="4179"/>
      <c r="F15" s="4179"/>
      <c r="G15" s="4179"/>
      <c r="H15" s="4179"/>
      <c r="I15" s="4179"/>
      <c r="J15" s="4179"/>
      <c r="K15" s="4179"/>
      <c r="L15" s="4179"/>
      <c r="M15" s="4179"/>
      <c r="N15" s="4179"/>
      <c r="O15" s="4179"/>
      <c r="P15" s="4179"/>
      <c r="Q15" s="4179"/>
      <c r="R15" s="4179"/>
      <c r="S15" s="4179"/>
      <c r="T15" s="4179"/>
      <c r="U15" s="4179"/>
      <c r="V15" s="4179"/>
      <c r="W15" s="4179"/>
      <c r="X15" s="4179"/>
      <c r="Y15" s="4179"/>
      <c r="Z15" s="4179"/>
      <c r="AA15" s="4179"/>
      <c r="AB15" s="4179"/>
      <c r="AC15" s="4179"/>
      <c r="AD15" s="4179"/>
      <c r="AE15" s="4179"/>
      <c r="AF15" s="4179"/>
      <c r="AG15" s="4179"/>
      <c r="AH15" s="4179"/>
      <c r="AI15" s="4179"/>
      <c r="AJ15" s="4179"/>
      <c r="AK15" s="4179"/>
      <c r="AL15" s="4179"/>
      <c r="AM15" s="4179"/>
      <c r="AN15" s="4179"/>
      <c r="AO15" s="4179"/>
      <c r="AP15" s="4179"/>
      <c r="AQ15" s="4179"/>
      <c r="AR15" s="483"/>
    </row>
    <row r="16" spans="1:99" ht="15" customHeight="1">
      <c r="A16" s="484"/>
      <c r="B16" s="4179"/>
      <c r="C16" s="4179"/>
      <c r="D16" s="4179"/>
      <c r="E16" s="4179"/>
      <c r="F16" s="4179"/>
      <c r="G16" s="4179"/>
      <c r="H16" s="4179"/>
      <c r="I16" s="4179"/>
      <c r="J16" s="4179"/>
      <c r="K16" s="4179"/>
      <c r="L16" s="4179"/>
      <c r="M16" s="4179"/>
      <c r="N16" s="4179"/>
      <c r="O16" s="4179"/>
      <c r="P16" s="4179"/>
      <c r="Q16" s="4179"/>
      <c r="R16" s="4179"/>
      <c r="S16" s="4179"/>
      <c r="T16" s="4179"/>
      <c r="U16" s="4179"/>
      <c r="V16" s="4179"/>
      <c r="W16" s="4179"/>
      <c r="X16" s="4179"/>
      <c r="Y16" s="4179"/>
      <c r="Z16" s="4179"/>
      <c r="AA16" s="4179"/>
      <c r="AB16" s="4179"/>
      <c r="AC16" s="4179"/>
      <c r="AD16" s="4179"/>
      <c r="AE16" s="4179"/>
      <c r="AF16" s="4179"/>
      <c r="AG16" s="4179"/>
      <c r="AH16" s="4179"/>
      <c r="AI16" s="4179"/>
      <c r="AJ16" s="4179"/>
      <c r="AK16" s="4179"/>
      <c r="AL16" s="4179"/>
      <c r="AM16" s="4179"/>
      <c r="AN16" s="4179"/>
      <c r="AO16" s="4179"/>
      <c r="AP16" s="4179"/>
      <c r="AQ16" s="4179"/>
      <c r="AR16" s="483"/>
    </row>
    <row r="17" spans="1:44" ht="15" customHeight="1">
      <c r="A17" s="484"/>
      <c r="B17" s="4179"/>
      <c r="C17" s="4179"/>
      <c r="D17" s="4179"/>
      <c r="E17" s="4179"/>
      <c r="F17" s="4179"/>
      <c r="G17" s="4179"/>
      <c r="H17" s="4179"/>
      <c r="I17" s="4179"/>
      <c r="J17" s="4179"/>
      <c r="K17" s="4179"/>
      <c r="L17" s="4179"/>
      <c r="M17" s="4179"/>
      <c r="N17" s="4179"/>
      <c r="O17" s="4179"/>
      <c r="P17" s="4179"/>
      <c r="Q17" s="4179"/>
      <c r="R17" s="4179"/>
      <c r="S17" s="4179"/>
      <c r="T17" s="4179"/>
      <c r="U17" s="4179"/>
      <c r="V17" s="4179"/>
      <c r="W17" s="4179"/>
      <c r="X17" s="4179"/>
      <c r="Y17" s="4179"/>
      <c r="Z17" s="4179"/>
      <c r="AA17" s="4179"/>
      <c r="AB17" s="4179"/>
      <c r="AC17" s="4179"/>
      <c r="AD17" s="4179"/>
      <c r="AE17" s="4179"/>
      <c r="AF17" s="4179"/>
      <c r="AG17" s="4179"/>
      <c r="AH17" s="4179"/>
      <c r="AI17" s="4179"/>
      <c r="AJ17" s="4179"/>
      <c r="AK17" s="4179"/>
      <c r="AL17" s="4179"/>
      <c r="AM17" s="4179"/>
      <c r="AN17" s="4179"/>
      <c r="AO17" s="4179"/>
      <c r="AP17" s="4179"/>
      <c r="AQ17" s="4179"/>
      <c r="AR17" s="483"/>
    </row>
    <row r="18" spans="1:44" ht="15" customHeight="1">
      <c r="A18" s="484"/>
      <c r="B18" s="4179"/>
      <c r="C18" s="4179"/>
      <c r="D18" s="4179"/>
      <c r="E18" s="4179"/>
      <c r="F18" s="4179"/>
      <c r="G18" s="4179"/>
      <c r="H18" s="4179"/>
      <c r="I18" s="4179"/>
      <c r="J18" s="4179"/>
      <c r="K18" s="4179"/>
      <c r="L18" s="4179"/>
      <c r="M18" s="4179"/>
      <c r="N18" s="4179"/>
      <c r="O18" s="4179"/>
      <c r="P18" s="4179"/>
      <c r="Q18" s="4179"/>
      <c r="R18" s="4179"/>
      <c r="S18" s="4179"/>
      <c r="T18" s="4179"/>
      <c r="U18" s="4179"/>
      <c r="V18" s="4179"/>
      <c r="W18" s="4179"/>
      <c r="X18" s="4179"/>
      <c r="Y18" s="4179"/>
      <c r="Z18" s="4179"/>
      <c r="AA18" s="4179"/>
      <c r="AB18" s="4179"/>
      <c r="AC18" s="4179"/>
      <c r="AD18" s="4179"/>
      <c r="AE18" s="4179"/>
      <c r="AF18" s="4179"/>
      <c r="AG18" s="4179"/>
      <c r="AH18" s="4179"/>
      <c r="AI18" s="4179"/>
      <c r="AJ18" s="4179"/>
      <c r="AK18" s="4179"/>
      <c r="AL18" s="4179"/>
      <c r="AM18" s="4179"/>
      <c r="AN18" s="4179"/>
      <c r="AO18" s="4179"/>
      <c r="AP18" s="4179"/>
      <c r="AQ18" s="4179"/>
      <c r="AR18" s="483"/>
    </row>
    <row r="19" spans="1:44" ht="15" customHeight="1">
      <c r="A19" s="484"/>
      <c r="B19" s="4179"/>
      <c r="C19" s="4179"/>
      <c r="D19" s="4179"/>
      <c r="E19" s="4179"/>
      <c r="F19" s="4179"/>
      <c r="G19" s="4179"/>
      <c r="H19" s="4179"/>
      <c r="I19" s="4179"/>
      <c r="J19" s="4179"/>
      <c r="K19" s="4179"/>
      <c r="L19" s="4179"/>
      <c r="M19" s="4179"/>
      <c r="N19" s="4179"/>
      <c r="O19" s="4179"/>
      <c r="P19" s="4179"/>
      <c r="Q19" s="4179"/>
      <c r="R19" s="4179"/>
      <c r="S19" s="4179"/>
      <c r="T19" s="4179"/>
      <c r="U19" s="4179"/>
      <c r="V19" s="4179"/>
      <c r="W19" s="4179"/>
      <c r="X19" s="4179"/>
      <c r="Y19" s="4179"/>
      <c r="Z19" s="4179"/>
      <c r="AA19" s="4179"/>
      <c r="AB19" s="4179"/>
      <c r="AC19" s="4179"/>
      <c r="AD19" s="4179"/>
      <c r="AE19" s="4179"/>
      <c r="AF19" s="4179"/>
      <c r="AG19" s="4179"/>
      <c r="AH19" s="4179"/>
      <c r="AI19" s="4179"/>
      <c r="AJ19" s="4179"/>
      <c r="AK19" s="4179"/>
      <c r="AL19" s="4179"/>
      <c r="AM19" s="4179"/>
      <c r="AN19" s="4179"/>
      <c r="AO19" s="4179"/>
      <c r="AP19" s="4179"/>
      <c r="AQ19" s="4179"/>
      <c r="AR19" s="483"/>
    </row>
    <row r="20" spans="1:44" ht="15" customHeight="1">
      <c r="A20" s="484"/>
      <c r="B20" s="4179"/>
      <c r="C20" s="4179"/>
      <c r="D20" s="4179"/>
      <c r="E20" s="4179"/>
      <c r="F20" s="4179"/>
      <c r="G20" s="4179"/>
      <c r="H20" s="4179"/>
      <c r="I20" s="4179"/>
      <c r="J20" s="4179"/>
      <c r="K20" s="4179"/>
      <c r="L20" s="4179"/>
      <c r="M20" s="4179"/>
      <c r="N20" s="4179"/>
      <c r="O20" s="4179"/>
      <c r="P20" s="4179"/>
      <c r="Q20" s="4179"/>
      <c r="R20" s="4179"/>
      <c r="S20" s="4179"/>
      <c r="T20" s="4179"/>
      <c r="U20" s="4179"/>
      <c r="V20" s="4179"/>
      <c r="W20" s="4179"/>
      <c r="X20" s="4179"/>
      <c r="Y20" s="4179"/>
      <c r="Z20" s="4179"/>
      <c r="AA20" s="4179"/>
      <c r="AB20" s="4179"/>
      <c r="AC20" s="4179"/>
      <c r="AD20" s="4179"/>
      <c r="AE20" s="4179"/>
      <c r="AF20" s="4179"/>
      <c r="AG20" s="4179"/>
      <c r="AH20" s="4179"/>
      <c r="AI20" s="4179"/>
      <c r="AJ20" s="4179"/>
      <c r="AK20" s="4179"/>
      <c r="AL20" s="4179"/>
      <c r="AM20" s="4179"/>
      <c r="AN20" s="4179"/>
      <c r="AO20" s="4179"/>
      <c r="AP20" s="4179"/>
      <c r="AQ20" s="4179"/>
      <c r="AR20" s="483"/>
    </row>
    <row r="21" spans="1:44" ht="26.1" customHeight="1" thickBot="1">
      <c r="A21" s="1556"/>
      <c r="B21" s="1557"/>
      <c r="C21" s="4180" t="s">
        <v>165</v>
      </c>
      <c r="D21" s="4180"/>
      <c r="E21" s="4180"/>
      <c r="F21" s="4180"/>
      <c r="G21" s="4180"/>
      <c r="H21" s="1558"/>
      <c r="I21" s="4180" t="s">
        <v>387</v>
      </c>
      <c r="J21" s="4180"/>
      <c r="K21" s="1559"/>
      <c r="L21" s="4181"/>
      <c r="M21" s="4181"/>
      <c r="N21" s="4181"/>
      <c r="O21" s="4181"/>
      <c r="P21" s="4181"/>
      <c r="Q21" s="4181"/>
      <c r="R21" s="4180"/>
      <c r="S21" s="4180"/>
      <c r="T21" s="4180"/>
      <c r="U21" s="4180"/>
      <c r="V21" s="4180"/>
      <c r="W21" s="4180"/>
      <c r="X21" s="4180"/>
      <c r="Y21" s="4180"/>
      <c r="Z21" s="4180"/>
      <c r="AA21" s="4180"/>
      <c r="AB21" s="4180"/>
      <c r="AC21" s="4180"/>
      <c r="AD21" s="4180"/>
      <c r="AE21" s="4180"/>
      <c r="AF21" s="4180"/>
      <c r="AG21" s="4180"/>
      <c r="AH21" s="4180"/>
      <c r="AI21" s="4180"/>
      <c r="AJ21" s="4180"/>
      <c r="AK21" s="4180"/>
      <c r="AL21" s="4180"/>
      <c r="AM21" s="4180"/>
      <c r="AN21" s="4180"/>
      <c r="AO21" s="4180"/>
      <c r="AP21" s="4180"/>
      <c r="AQ21" s="4180"/>
      <c r="AR21" s="1560"/>
    </row>
    <row r="22" spans="1:44" ht="15" customHeight="1">
      <c r="A22" s="4166" t="s">
        <v>1016</v>
      </c>
      <c r="B22" s="4167"/>
      <c r="C22" s="4170" t="s">
        <v>1017</v>
      </c>
      <c r="D22" s="4167"/>
      <c r="E22" s="4112" t="s">
        <v>68</v>
      </c>
      <c r="F22" s="4112"/>
      <c r="G22" s="4112"/>
      <c r="H22" s="4112"/>
      <c r="I22" s="4112"/>
      <c r="J22" s="4112"/>
      <c r="K22" s="490" t="s">
        <v>1008</v>
      </c>
      <c r="L22" s="480"/>
      <c r="M22" s="470" t="s">
        <v>1018</v>
      </c>
      <c r="Q22" s="490" t="s">
        <v>1008</v>
      </c>
      <c r="R22" s="490"/>
      <c r="S22" s="480" t="s">
        <v>1019</v>
      </c>
      <c r="T22" s="480"/>
      <c r="V22" s="480"/>
      <c r="W22" s="490" t="s">
        <v>856</v>
      </c>
      <c r="X22" s="490"/>
      <c r="Y22" s="480" t="s">
        <v>1010</v>
      </c>
      <c r="Z22" s="480"/>
      <c r="AA22" s="480"/>
      <c r="AB22" s="480"/>
      <c r="AC22" s="490" t="s">
        <v>856</v>
      </c>
      <c r="AD22" s="490"/>
      <c r="AE22" s="480" t="s">
        <v>1020</v>
      </c>
      <c r="AF22" s="480"/>
      <c r="AG22" s="480"/>
      <c r="AH22" s="480"/>
      <c r="AI22" s="480" t="s">
        <v>324</v>
      </c>
      <c r="AJ22" s="476"/>
      <c r="AR22" s="483"/>
    </row>
    <row r="23" spans="1:44" ht="15" customHeight="1">
      <c r="A23" s="4168"/>
      <c r="B23" s="4147"/>
      <c r="C23" s="4146"/>
      <c r="D23" s="4147"/>
      <c r="E23" s="4112"/>
      <c r="F23" s="4112"/>
      <c r="G23" s="4112"/>
      <c r="H23" s="4112"/>
      <c r="I23" s="4112"/>
      <c r="J23" s="4112"/>
      <c r="K23" s="491"/>
      <c r="M23" s="491"/>
      <c r="N23" s="491"/>
      <c r="R23" s="491"/>
      <c r="S23" s="491"/>
      <c r="W23" s="491"/>
      <c r="X23" s="491"/>
      <c r="AJ23" s="476"/>
      <c r="AR23" s="483"/>
    </row>
    <row r="24" spans="1:44" ht="15" customHeight="1">
      <c r="A24" s="4168"/>
      <c r="B24" s="4147"/>
      <c r="C24" s="4146"/>
      <c r="D24" s="4147"/>
      <c r="K24" s="4173" t="s">
        <v>856</v>
      </c>
      <c r="L24" s="4173"/>
      <c r="M24" s="4112" t="s">
        <v>326</v>
      </c>
      <c r="N24" s="4112"/>
      <c r="O24" s="4112"/>
      <c r="P24" s="492"/>
      <c r="Q24" s="492"/>
      <c r="R24" s="492"/>
      <c r="S24" s="492"/>
      <c r="T24" s="492"/>
      <c r="U24" s="492"/>
      <c r="V24" s="492"/>
      <c r="W24" s="492"/>
      <c r="X24" s="492"/>
      <c r="Y24" s="492"/>
      <c r="Z24" s="492"/>
      <c r="AA24" s="492"/>
      <c r="AB24" s="492"/>
      <c r="AC24" s="492"/>
      <c r="AD24" s="492"/>
      <c r="AE24" s="492"/>
      <c r="AF24" s="492"/>
      <c r="AG24" s="492"/>
      <c r="AH24" s="492"/>
      <c r="AI24" s="492"/>
      <c r="AJ24" s="492"/>
      <c r="AK24" s="492"/>
      <c r="AL24" s="492"/>
      <c r="AM24" s="492"/>
      <c r="AN24" s="492"/>
      <c r="AO24" s="492"/>
      <c r="AP24" s="492"/>
      <c r="AQ24" s="493"/>
      <c r="AR24" s="483"/>
    </row>
    <row r="25" spans="1:44" ht="15" customHeight="1">
      <c r="A25" s="4168"/>
      <c r="B25" s="4147"/>
      <c r="C25" s="4146"/>
      <c r="D25" s="4147"/>
      <c r="K25" s="4173"/>
      <c r="L25" s="4173"/>
      <c r="M25" s="4112"/>
      <c r="N25" s="4112"/>
      <c r="O25" s="4112"/>
      <c r="P25" s="492"/>
      <c r="Q25" s="492"/>
      <c r="R25" s="492"/>
      <c r="S25" s="492"/>
      <c r="T25" s="492"/>
      <c r="U25" s="492"/>
      <c r="V25" s="492"/>
      <c r="W25" s="492"/>
      <c r="X25" s="492"/>
      <c r="Y25" s="492"/>
      <c r="Z25" s="492"/>
      <c r="AA25" s="492"/>
      <c r="AB25" s="492"/>
      <c r="AC25" s="492"/>
      <c r="AD25" s="492"/>
      <c r="AE25" s="492"/>
      <c r="AF25" s="492"/>
      <c r="AG25" s="492"/>
      <c r="AH25" s="492"/>
      <c r="AI25" s="492"/>
      <c r="AJ25" s="492"/>
      <c r="AK25" s="492"/>
      <c r="AL25" s="492"/>
      <c r="AM25" s="492"/>
      <c r="AN25" s="492"/>
      <c r="AO25" s="492"/>
      <c r="AP25" s="492"/>
      <c r="AQ25" s="493"/>
      <c r="AR25" s="483"/>
    </row>
    <row r="26" spans="1:44" ht="15" customHeight="1">
      <c r="A26" s="4168"/>
      <c r="B26" s="4147"/>
      <c r="C26" s="4146"/>
      <c r="D26" s="4147"/>
      <c r="L26" s="494"/>
      <c r="M26" s="494"/>
      <c r="N26" s="494"/>
      <c r="O26" s="493"/>
      <c r="P26" s="493"/>
      <c r="Q26" s="493"/>
      <c r="R26" s="493"/>
      <c r="S26" s="493"/>
      <c r="T26" s="493"/>
      <c r="U26" s="493"/>
      <c r="V26" s="493"/>
      <c r="W26" s="493"/>
      <c r="X26" s="493"/>
      <c r="Y26" s="493"/>
      <c r="Z26" s="493"/>
      <c r="AA26" s="493"/>
      <c r="AB26" s="493"/>
      <c r="AC26" s="493"/>
      <c r="AD26" s="493"/>
      <c r="AE26" s="493"/>
      <c r="AF26" s="493"/>
      <c r="AG26" s="493"/>
      <c r="AH26" s="493"/>
      <c r="AI26" s="493"/>
      <c r="AJ26" s="493"/>
      <c r="AK26" s="493"/>
      <c r="AL26" s="493"/>
      <c r="AM26" s="493"/>
      <c r="AN26" s="493"/>
      <c r="AO26" s="493"/>
      <c r="AP26" s="493"/>
      <c r="AQ26" s="493"/>
      <c r="AR26" s="483"/>
    </row>
    <row r="27" spans="1:44" ht="15" customHeight="1">
      <c r="A27" s="4168"/>
      <c r="B27" s="4147"/>
      <c r="C27" s="4146"/>
      <c r="D27" s="4147"/>
      <c r="E27" s="4160" t="s">
        <v>1008</v>
      </c>
      <c r="F27" s="4161"/>
      <c r="G27" s="470" t="s">
        <v>1021</v>
      </c>
      <c r="M27" s="4112" t="s">
        <v>1022</v>
      </c>
      <c r="N27" s="4112"/>
      <c r="O27" s="4112"/>
      <c r="P27" s="4112"/>
      <c r="Q27" s="4112"/>
      <c r="S27" s="476"/>
      <c r="T27" s="476"/>
      <c r="U27" s="4112"/>
      <c r="V27" s="4112"/>
      <c r="W27" s="476" t="s">
        <v>5</v>
      </c>
      <c r="X27" s="4112"/>
      <c r="Y27" s="4112"/>
      <c r="Z27" s="476" t="s">
        <v>1023</v>
      </c>
      <c r="AA27" s="4112"/>
      <c r="AB27" s="4112"/>
      <c r="AC27" s="476" t="s">
        <v>1024</v>
      </c>
      <c r="AN27" s="492"/>
      <c r="AO27" s="492"/>
      <c r="AP27" s="492"/>
      <c r="AQ27" s="492"/>
      <c r="AR27" s="483"/>
    </row>
    <row r="28" spans="1:44" ht="15" customHeight="1">
      <c r="A28" s="4168"/>
      <c r="B28" s="4147"/>
      <c r="C28" s="4146"/>
      <c r="D28" s="4147"/>
      <c r="G28" s="4159"/>
      <c r="H28" s="4159"/>
      <c r="I28" s="4159"/>
      <c r="J28" s="4159"/>
      <c r="K28" s="4159"/>
      <c r="L28" s="4159"/>
      <c r="M28" s="4159"/>
      <c r="N28" s="4159"/>
      <c r="O28" s="4159"/>
      <c r="P28" s="4159"/>
      <c r="Q28" s="4159"/>
      <c r="R28" s="4159"/>
      <c r="S28" s="4159"/>
      <c r="T28" s="4159"/>
      <c r="U28" s="4159"/>
      <c r="V28" s="4159"/>
      <c r="W28" s="4159"/>
      <c r="X28" s="4159"/>
      <c r="Y28" s="4159"/>
      <c r="Z28" s="4159"/>
      <c r="AA28" s="4159"/>
      <c r="AB28" s="4159"/>
      <c r="AC28" s="4159"/>
      <c r="AD28" s="4159"/>
      <c r="AE28" s="4159"/>
      <c r="AF28" s="4159"/>
      <c r="AG28" s="4159"/>
      <c r="AH28" s="4159"/>
      <c r="AI28" s="4159"/>
      <c r="AJ28" s="4159"/>
      <c r="AK28" s="4159"/>
      <c r="AL28" s="4159"/>
      <c r="AM28" s="4159"/>
      <c r="AN28" s="4159"/>
      <c r="AO28" s="4159"/>
      <c r="AP28" s="4159"/>
      <c r="AQ28" s="4159"/>
      <c r="AR28" s="483"/>
    </row>
    <row r="29" spans="1:44" ht="15" customHeight="1">
      <c r="A29" s="4168"/>
      <c r="B29" s="4147"/>
      <c r="C29" s="4146"/>
      <c r="D29" s="4147"/>
      <c r="G29" s="4159"/>
      <c r="H29" s="4159"/>
      <c r="I29" s="4159"/>
      <c r="J29" s="4159"/>
      <c r="K29" s="4159"/>
      <c r="L29" s="4159"/>
      <c r="M29" s="4159"/>
      <c r="N29" s="4159"/>
      <c r="O29" s="4159"/>
      <c r="P29" s="4159"/>
      <c r="Q29" s="4159"/>
      <c r="R29" s="4159"/>
      <c r="S29" s="4159"/>
      <c r="T29" s="4159"/>
      <c r="U29" s="4159"/>
      <c r="V29" s="4159"/>
      <c r="W29" s="4159"/>
      <c r="X29" s="4159"/>
      <c r="Y29" s="4159"/>
      <c r="Z29" s="4159"/>
      <c r="AA29" s="4159"/>
      <c r="AB29" s="4159"/>
      <c r="AC29" s="4159"/>
      <c r="AD29" s="4159"/>
      <c r="AE29" s="4159"/>
      <c r="AF29" s="4159"/>
      <c r="AG29" s="4159"/>
      <c r="AH29" s="4159"/>
      <c r="AI29" s="4159"/>
      <c r="AJ29" s="4159"/>
      <c r="AK29" s="4159"/>
      <c r="AL29" s="4159"/>
      <c r="AM29" s="4159"/>
      <c r="AN29" s="4159"/>
      <c r="AO29" s="4159"/>
      <c r="AP29" s="4159"/>
      <c r="AQ29" s="4159"/>
      <c r="AR29" s="483"/>
    </row>
    <row r="30" spans="1:44" ht="15" customHeight="1">
      <c r="A30" s="4168"/>
      <c r="B30" s="4147"/>
      <c r="C30" s="4146"/>
      <c r="D30" s="4147"/>
      <c r="G30" s="4159"/>
      <c r="H30" s="4159"/>
      <c r="I30" s="4159"/>
      <c r="J30" s="4159"/>
      <c r="K30" s="4159"/>
      <c r="L30" s="4159"/>
      <c r="M30" s="4159"/>
      <c r="N30" s="4159"/>
      <c r="O30" s="4159"/>
      <c r="P30" s="4159"/>
      <c r="Q30" s="4159"/>
      <c r="R30" s="4159"/>
      <c r="S30" s="4159"/>
      <c r="T30" s="4159"/>
      <c r="U30" s="4159"/>
      <c r="V30" s="4159"/>
      <c r="W30" s="4159"/>
      <c r="X30" s="4159"/>
      <c r="Y30" s="4159"/>
      <c r="Z30" s="4159"/>
      <c r="AA30" s="4159"/>
      <c r="AB30" s="4159"/>
      <c r="AC30" s="4159"/>
      <c r="AD30" s="4159"/>
      <c r="AE30" s="4159"/>
      <c r="AF30" s="4159"/>
      <c r="AG30" s="4159"/>
      <c r="AH30" s="4159"/>
      <c r="AI30" s="4159"/>
      <c r="AJ30" s="4159"/>
      <c r="AK30" s="4159"/>
      <c r="AL30" s="4159"/>
      <c r="AM30" s="4159"/>
      <c r="AN30" s="4159"/>
      <c r="AO30" s="4159"/>
      <c r="AP30" s="4159"/>
      <c r="AQ30" s="4159"/>
      <c r="AR30" s="483"/>
    </row>
    <row r="31" spans="1:44" ht="15" customHeight="1">
      <c r="A31" s="4168"/>
      <c r="B31" s="4147"/>
      <c r="C31" s="4146"/>
      <c r="D31" s="4147"/>
      <c r="G31" s="4159"/>
      <c r="H31" s="4159"/>
      <c r="I31" s="4159"/>
      <c r="J31" s="4159"/>
      <c r="K31" s="4159"/>
      <c r="L31" s="4159"/>
      <c r="M31" s="4159"/>
      <c r="N31" s="4159"/>
      <c r="O31" s="4159"/>
      <c r="P31" s="4159"/>
      <c r="Q31" s="4159"/>
      <c r="R31" s="4159"/>
      <c r="S31" s="4159"/>
      <c r="T31" s="4159"/>
      <c r="U31" s="4159"/>
      <c r="V31" s="4159"/>
      <c r="W31" s="4159"/>
      <c r="X31" s="4159"/>
      <c r="Y31" s="4159"/>
      <c r="Z31" s="4159"/>
      <c r="AA31" s="4159"/>
      <c r="AB31" s="4159"/>
      <c r="AC31" s="4159"/>
      <c r="AD31" s="4159"/>
      <c r="AE31" s="4159"/>
      <c r="AF31" s="4159"/>
      <c r="AG31" s="4159"/>
      <c r="AH31" s="4159"/>
      <c r="AI31" s="4159"/>
      <c r="AJ31" s="4159"/>
      <c r="AK31" s="4159"/>
      <c r="AL31" s="4159"/>
      <c r="AM31" s="4159"/>
      <c r="AN31" s="4159"/>
      <c r="AO31" s="4159"/>
      <c r="AP31" s="4159"/>
      <c r="AQ31" s="4159"/>
      <c r="AR31" s="483"/>
    </row>
    <row r="32" spans="1:44" ht="15" customHeight="1">
      <c r="A32" s="4168"/>
      <c r="B32" s="4147"/>
      <c r="C32" s="4146"/>
      <c r="D32" s="4147"/>
      <c r="G32" s="4159"/>
      <c r="H32" s="4159"/>
      <c r="I32" s="4159"/>
      <c r="J32" s="4159"/>
      <c r="K32" s="4159"/>
      <c r="L32" s="4159"/>
      <c r="M32" s="4159"/>
      <c r="N32" s="4159"/>
      <c r="O32" s="4159"/>
      <c r="P32" s="4159"/>
      <c r="Q32" s="4159"/>
      <c r="R32" s="4159"/>
      <c r="S32" s="4159"/>
      <c r="T32" s="4159"/>
      <c r="U32" s="4159"/>
      <c r="V32" s="4159"/>
      <c r="W32" s="4159"/>
      <c r="X32" s="4159"/>
      <c r="Y32" s="4159"/>
      <c r="Z32" s="4159"/>
      <c r="AA32" s="4159"/>
      <c r="AB32" s="4159"/>
      <c r="AC32" s="4159"/>
      <c r="AD32" s="4159"/>
      <c r="AE32" s="4159"/>
      <c r="AF32" s="4159"/>
      <c r="AG32" s="4159"/>
      <c r="AH32" s="4159"/>
      <c r="AI32" s="4159"/>
      <c r="AJ32" s="4159"/>
      <c r="AK32" s="4159"/>
      <c r="AL32" s="4159"/>
      <c r="AM32" s="4159"/>
      <c r="AN32" s="4159"/>
      <c r="AO32" s="4159"/>
      <c r="AP32" s="4159"/>
      <c r="AQ32" s="4159"/>
      <c r="AR32" s="483"/>
    </row>
    <row r="33" spans="1:44" ht="15" customHeight="1">
      <c r="A33" s="4168"/>
      <c r="B33" s="4147"/>
      <c r="C33" s="4146"/>
      <c r="D33" s="4147"/>
      <c r="G33" s="494"/>
      <c r="H33" s="494"/>
      <c r="I33" s="494"/>
      <c r="J33" s="494"/>
      <c r="K33" s="494"/>
      <c r="L33" s="494"/>
      <c r="M33" s="494"/>
      <c r="N33" s="494"/>
      <c r="O33" s="494"/>
      <c r="P33" s="494"/>
      <c r="Q33" s="494"/>
      <c r="R33" s="494"/>
      <c r="S33" s="494"/>
      <c r="T33" s="494"/>
      <c r="U33" s="494"/>
      <c r="V33" s="494"/>
      <c r="W33" s="494"/>
      <c r="X33" s="494"/>
      <c r="Y33" s="494"/>
      <c r="Z33" s="494"/>
      <c r="AA33" s="494"/>
      <c r="AB33" s="494"/>
      <c r="AC33" s="494"/>
      <c r="AD33" s="494"/>
      <c r="AE33" s="494"/>
      <c r="AF33" s="494"/>
      <c r="AG33" s="494"/>
      <c r="AH33" s="494"/>
      <c r="AI33" s="494"/>
      <c r="AJ33" s="494"/>
      <c r="AK33" s="494"/>
      <c r="AL33" s="494"/>
      <c r="AM33" s="494"/>
      <c r="AN33" s="494"/>
      <c r="AO33" s="494"/>
      <c r="AP33" s="494"/>
      <c r="AQ33" s="494"/>
      <c r="AR33" s="483"/>
    </row>
    <row r="34" spans="1:44" ht="15" customHeight="1">
      <c r="A34" s="4168"/>
      <c r="B34" s="4147"/>
      <c r="C34" s="4146"/>
      <c r="D34" s="4147"/>
      <c r="E34" s="4160" t="s">
        <v>1008</v>
      </c>
      <c r="F34" s="4161"/>
      <c r="G34" s="494" t="s">
        <v>1025</v>
      </c>
      <c r="H34" s="494"/>
      <c r="I34" s="494"/>
      <c r="J34" s="494"/>
      <c r="K34" s="494"/>
      <c r="L34" s="494"/>
      <c r="M34" s="494"/>
      <c r="N34" s="494"/>
      <c r="O34" s="494"/>
      <c r="P34" s="494"/>
      <c r="Q34" s="494"/>
      <c r="R34" s="494"/>
      <c r="S34" s="494"/>
      <c r="T34" s="494"/>
      <c r="U34" s="494"/>
      <c r="V34" s="494"/>
      <c r="AH34" s="494"/>
      <c r="AI34" s="494"/>
      <c r="AJ34" s="494"/>
      <c r="AK34" s="494"/>
      <c r="AL34" s="494"/>
      <c r="AM34" s="494"/>
      <c r="AN34" s="494"/>
      <c r="AO34" s="494"/>
      <c r="AP34" s="494"/>
      <c r="AQ34" s="494"/>
      <c r="AR34" s="483"/>
    </row>
    <row r="35" spans="1:44" ht="15" customHeight="1">
      <c r="A35" s="4168"/>
      <c r="B35" s="4147"/>
      <c r="C35" s="4146"/>
      <c r="D35" s="4147"/>
      <c r="G35" s="4162" t="s">
        <v>1026</v>
      </c>
      <c r="H35" s="4162"/>
      <c r="I35" s="4162"/>
      <c r="J35" s="4162"/>
      <c r="K35" s="4162"/>
      <c r="L35" s="4162"/>
      <c r="M35" s="4162"/>
      <c r="N35" s="4162" t="s">
        <v>1027</v>
      </c>
      <c r="O35" s="4162"/>
      <c r="P35" s="4162"/>
      <c r="Q35" s="4162"/>
      <c r="R35" s="4162"/>
      <c r="S35" s="4162"/>
      <c r="T35" s="4162"/>
      <c r="U35" s="4162"/>
      <c r="V35" s="4162"/>
      <c r="W35" s="4163" t="s">
        <v>1028</v>
      </c>
      <c r="X35" s="4164"/>
      <c r="Y35" s="4164"/>
      <c r="Z35" s="4164"/>
      <c r="AA35" s="4164"/>
      <c r="AB35" s="4164"/>
      <c r="AC35" s="4164"/>
      <c r="AD35" s="4164"/>
      <c r="AE35" s="4164"/>
      <c r="AF35" s="4165"/>
      <c r="AG35" s="4100" t="s">
        <v>18</v>
      </c>
      <c r="AH35" s="4101"/>
      <c r="AI35" s="4110"/>
      <c r="AJ35" s="4100" t="s">
        <v>1029</v>
      </c>
      <c r="AK35" s="4101"/>
      <c r="AL35" s="4101"/>
      <c r="AM35" s="4101"/>
      <c r="AN35" s="4101"/>
      <c r="AO35" s="4101"/>
      <c r="AP35" s="4110"/>
      <c r="AR35" s="483"/>
    </row>
    <row r="36" spans="1:44" ht="15" customHeight="1">
      <c r="A36" s="4168"/>
      <c r="B36" s="4147"/>
      <c r="C36" s="4146"/>
      <c r="D36" s="4147"/>
      <c r="G36" s="4162"/>
      <c r="H36" s="4162"/>
      <c r="I36" s="4162"/>
      <c r="J36" s="4162"/>
      <c r="K36" s="4162"/>
      <c r="L36" s="4162"/>
      <c r="M36" s="4162"/>
      <c r="N36" s="4162"/>
      <c r="O36" s="4162"/>
      <c r="P36" s="4162"/>
      <c r="Q36" s="4162"/>
      <c r="R36" s="4162"/>
      <c r="S36" s="4162"/>
      <c r="T36" s="4162"/>
      <c r="U36" s="4162"/>
      <c r="V36" s="4162"/>
      <c r="W36" s="4174" t="s">
        <v>1030</v>
      </c>
      <c r="X36" s="4174"/>
      <c r="Y36" s="4174"/>
      <c r="Z36" s="4174"/>
      <c r="AA36" s="4174"/>
      <c r="AB36" s="4174" t="s">
        <v>1031</v>
      </c>
      <c r="AC36" s="4174"/>
      <c r="AD36" s="4174"/>
      <c r="AE36" s="4174"/>
      <c r="AF36" s="4174"/>
      <c r="AG36" s="4114"/>
      <c r="AH36" s="4115"/>
      <c r="AI36" s="4116"/>
      <c r="AJ36" s="4114"/>
      <c r="AK36" s="4115"/>
      <c r="AL36" s="4115"/>
      <c r="AM36" s="4115"/>
      <c r="AN36" s="4115"/>
      <c r="AO36" s="4115"/>
      <c r="AP36" s="4116"/>
      <c r="AR36" s="483"/>
    </row>
    <row r="37" spans="1:44" ht="15" customHeight="1">
      <c r="A37" s="4168"/>
      <c r="B37" s="4147"/>
      <c r="C37" s="4146"/>
      <c r="D37" s="4147"/>
      <c r="G37" s="4404"/>
      <c r="H37" s="4404"/>
      <c r="I37" s="4404"/>
      <c r="J37" s="4404"/>
      <c r="K37" s="4404"/>
      <c r="L37" s="4404"/>
      <c r="M37" s="4404"/>
      <c r="N37" s="4404"/>
      <c r="O37" s="4404"/>
      <c r="P37" s="4404"/>
      <c r="Q37" s="4404"/>
      <c r="R37" s="4404"/>
      <c r="S37" s="4404"/>
      <c r="T37" s="4404"/>
      <c r="U37" s="4404"/>
      <c r="V37" s="4404"/>
      <c r="W37" s="4405"/>
      <c r="X37" s="4405"/>
      <c r="Y37" s="4405"/>
      <c r="Z37" s="4405"/>
      <c r="AA37" s="4405"/>
      <c r="AB37" s="4405"/>
      <c r="AC37" s="4405"/>
      <c r="AD37" s="4405"/>
      <c r="AE37" s="4405"/>
      <c r="AF37" s="4405"/>
      <c r="AG37" s="4406"/>
      <c r="AH37" s="4407"/>
      <c r="AI37" s="4408"/>
      <c r="AJ37" s="4409"/>
      <c r="AK37" s="4410"/>
      <c r="AL37" s="4410"/>
      <c r="AM37" s="4410"/>
      <c r="AN37" s="4410"/>
      <c r="AO37" s="4410"/>
      <c r="AP37" s="4411"/>
      <c r="AR37" s="483"/>
    </row>
    <row r="38" spans="1:44" ht="15" customHeight="1">
      <c r="A38" s="4168"/>
      <c r="B38" s="4147"/>
      <c r="C38" s="4146"/>
      <c r="D38" s="4147"/>
      <c r="G38" s="4404"/>
      <c r="H38" s="4404"/>
      <c r="I38" s="4404"/>
      <c r="J38" s="4404"/>
      <c r="K38" s="4404"/>
      <c r="L38" s="4404"/>
      <c r="M38" s="4404"/>
      <c r="N38" s="4404"/>
      <c r="O38" s="4404"/>
      <c r="P38" s="4404"/>
      <c r="Q38" s="4404"/>
      <c r="R38" s="4404"/>
      <c r="S38" s="4404"/>
      <c r="T38" s="4404"/>
      <c r="U38" s="4404"/>
      <c r="V38" s="4404"/>
      <c r="W38" s="4405"/>
      <c r="X38" s="4405"/>
      <c r="Y38" s="4405"/>
      <c r="Z38" s="4405"/>
      <c r="AA38" s="4405"/>
      <c r="AB38" s="4405"/>
      <c r="AC38" s="4405"/>
      <c r="AD38" s="4405"/>
      <c r="AE38" s="4405"/>
      <c r="AF38" s="4405"/>
      <c r="AG38" s="4406"/>
      <c r="AH38" s="4407"/>
      <c r="AI38" s="4408"/>
      <c r="AJ38" s="4409"/>
      <c r="AK38" s="4410"/>
      <c r="AL38" s="4410"/>
      <c r="AM38" s="4410"/>
      <c r="AN38" s="4410"/>
      <c r="AO38" s="4410"/>
      <c r="AP38" s="4411"/>
      <c r="AR38" s="483"/>
    </row>
    <row r="39" spans="1:44" ht="15" customHeight="1">
      <c r="A39" s="4168"/>
      <c r="B39" s="4147"/>
      <c r="C39" s="4146"/>
      <c r="D39" s="4147"/>
      <c r="G39" s="4404"/>
      <c r="H39" s="4404"/>
      <c r="I39" s="4404"/>
      <c r="J39" s="4404"/>
      <c r="K39" s="4404"/>
      <c r="L39" s="4404"/>
      <c r="M39" s="4404"/>
      <c r="N39" s="4404"/>
      <c r="O39" s="4404"/>
      <c r="P39" s="4404"/>
      <c r="Q39" s="4404"/>
      <c r="R39" s="4404"/>
      <c r="S39" s="4404"/>
      <c r="T39" s="4404"/>
      <c r="U39" s="4404"/>
      <c r="V39" s="4404"/>
      <c r="W39" s="4405"/>
      <c r="X39" s="4405"/>
      <c r="Y39" s="4405"/>
      <c r="Z39" s="4405"/>
      <c r="AA39" s="4405"/>
      <c r="AB39" s="4405"/>
      <c r="AC39" s="4405"/>
      <c r="AD39" s="4405"/>
      <c r="AE39" s="4405"/>
      <c r="AF39" s="4405"/>
      <c r="AG39" s="4406"/>
      <c r="AH39" s="4407"/>
      <c r="AI39" s="4408"/>
      <c r="AJ39" s="4409"/>
      <c r="AK39" s="4410"/>
      <c r="AL39" s="4410"/>
      <c r="AM39" s="4410"/>
      <c r="AN39" s="4410"/>
      <c r="AO39" s="4410"/>
      <c r="AP39" s="4411"/>
      <c r="AR39" s="483"/>
    </row>
    <row r="40" spans="1:44" ht="15" customHeight="1">
      <c r="A40" s="4168"/>
      <c r="B40" s="4147"/>
      <c r="C40" s="4146"/>
      <c r="D40" s="4147"/>
      <c r="G40" s="4404"/>
      <c r="H40" s="4404"/>
      <c r="I40" s="4404"/>
      <c r="J40" s="4404"/>
      <c r="K40" s="4404"/>
      <c r="L40" s="4404"/>
      <c r="M40" s="4404"/>
      <c r="N40" s="4404"/>
      <c r="O40" s="4404"/>
      <c r="P40" s="4404"/>
      <c r="Q40" s="4404"/>
      <c r="R40" s="4404"/>
      <c r="S40" s="4404"/>
      <c r="T40" s="4404"/>
      <c r="U40" s="4404"/>
      <c r="V40" s="4404"/>
      <c r="W40" s="4405"/>
      <c r="X40" s="4405"/>
      <c r="Y40" s="4405"/>
      <c r="Z40" s="4405"/>
      <c r="AA40" s="4405"/>
      <c r="AB40" s="4405"/>
      <c r="AC40" s="4405"/>
      <c r="AD40" s="4405"/>
      <c r="AE40" s="4405"/>
      <c r="AF40" s="4405"/>
      <c r="AG40" s="4406"/>
      <c r="AH40" s="4407"/>
      <c r="AI40" s="4408"/>
      <c r="AJ40" s="4409"/>
      <c r="AK40" s="4410"/>
      <c r="AL40" s="4410"/>
      <c r="AM40" s="4410"/>
      <c r="AN40" s="4410"/>
      <c r="AO40" s="4410"/>
      <c r="AP40" s="4411"/>
      <c r="AR40" s="483"/>
    </row>
    <row r="41" spans="1:44" ht="15" customHeight="1">
      <c r="A41" s="4168"/>
      <c r="B41" s="4147"/>
      <c r="C41" s="4146"/>
      <c r="D41" s="4147"/>
      <c r="G41" s="4404"/>
      <c r="H41" s="4404"/>
      <c r="I41" s="4404"/>
      <c r="J41" s="4404"/>
      <c r="K41" s="4404"/>
      <c r="L41" s="4404"/>
      <c r="M41" s="4404"/>
      <c r="N41" s="4404"/>
      <c r="O41" s="4404"/>
      <c r="P41" s="4404"/>
      <c r="Q41" s="4404"/>
      <c r="R41" s="4404"/>
      <c r="S41" s="4404"/>
      <c r="T41" s="4404"/>
      <c r="U41" s="4404"/>
      <c r="V41" s="4404"/>
      <c r="W41" s="4405"/>
      <c r="X41" s="4405"/>
      <c r="Y41" s="4405"/>
      <c r="Z41" s="4405"/>
      <c r="AA41" s="4405"/>
      <c r="AB41" s="4405"/>
      <c r="AC41" s="4405"/>
      <c r="AD41" s="4405"/>
      <c r="AE41" s="4405"/>
      <c r="AF41" s="4405"/>
      <c r="AG41" s="4406"/>
      <c r="AH41" s="4407"/>
      <c r="AI41" s="4408"/>
      <c r="AJ41" s="4409"/>
      <c r="AK41" s="4410"/>
      <c r="AL41" s="4410"/>
      <c r="AM41" s="4410"/>
      <c r="AN41" s="4410"/>
      <c r="AO41" s="4410"/>
      <c r="AP41" s="4411"/>
      <c r="AR41" s="483"/>
    </row>
    <row r="42" spans="1:44" ht="15" customHeight="1">
      <c r="A42" s="4168"/>
      <c r="B42" s="4147"/>
      <c r="C42" s="4146"/>
      <c r="D42" s="4147"/>
      <c r="Q42" s="492"/>
      <c r="R42" s="492"/>
      <c r="S42" s="492"/>
      <c r="T42" s="492"/>
      <c r="U42" s="492"/>
      <c r="V42" s="492"/>
      <c r="W42" s="492"/>
      <c r="X42" s="492"/>
      <c r="Y42" s="492"/>
      <c r="Z42" s="492"/>
      <c r="AA42" s="492"/>
      <c r="AB42" s="492"/>
      <c r="AC42" s="492"/>
      <c r="AD42" s="492"/>
      <c r="AE42" s="492"/>
      <c r="AF42" s="492"/>
      <c r="AG42" s="492"/>
      <c r="AH42" s="492"/>
      <c r="AI42" s="492" t="s">
        <v>1032</v>
      </c>
      <c r="AJ42" s="4158">
        <f>SUM(AJ37:AP41)</f>
        <v>0</v>
      </c>
      <c r="AK42" s="4158"/>
      <c r="AL42" s="4158"/>
      <c r="AM42" s="4158"/>
      <c r="AN42" s="4158"/>
      <c r="AO42" s="4158"/>
      <c r="AP42" s="4158"/>
      <c r="AQ42" s="470" t="s">
        <v>586</v>
      </c>
      <c r="AR42" s="483"/>
    </row>
    <row r="43" spans="1:44" ht="15" customHeight="1">
      <c r="A43" s="4168"/>
      <c r="B43" s="4147"/>
      <c r="C43" s="4146"/>
      <c r="D43" s="4147"/>
      <c r="Q43" s="492"/>
      <c r="R43" s="492"/>
      <c r="S43" s="492"/>
      <c r="T43" s="492"/>
      <c r="U43" s="492"/>
      <c r="V43" s="492"/>
      <c r="W43" s="492"/>
      <c r="X43" s="492"/>
      <c r="Y43" s="492"/>
      <c r="Z43" s="492"/>
      <c r="AA43" s="492"/>
      <c r="AB43" s="492"/>
      <c r="AC43" s="492"/>
      <c r="AD43" s="492"/>
      <c r="AE43" s="492"/>
      <c r="AF43" s="492"/>
      <c r="AG43" s="492"/>
      <c r="AH43" s="492"/>
      <c r="AI43" s="492"/>
      <c r="AJ43" s="495"/>
      <c r="AK43" s="495"/>
      <c r="AL43" s="495"/>
      <c r="AM43" s="495"/>
      <c r="AN43" s="495"/>
      <c r="AO43" s="495"/>
      <c r="AP43" s="495"/>
      <c r="AR43" s="483"/>
    </row>
    <row r="44" spans="1:44" ht="15" customHeight="1">
      <c r="A44" s="4168"/>
      <c r="B44" s="4147"/>
      <c r="C44" s="4146"/>
      <c r="D44" s="4147"/>
      <c r="G44" s="470" t="s">
        <v>1033</v>
      </c>
      <c r="AF44" s="4412"/>
      <c r="AG44" s="4412"/>
      <c r="AH44" s="4412"/>
      <c r="AI44" s="4412"/>
      <c r="AJ44" s="4412"/>
      <c r="AK44" s="4412"/>
      <c r="AL44" s="4412"/>
      <c r="AM44" s="4412"/>
      <c r="AN44" s="4412"/>
      <c r="AO44" s="470" t="s">
        <v>586</v>
      </c>
      <c r="AQ44" s="492"/>
      <c r="AR44" s="483"/>
    </row>
    <row r="45" spans="1:44" ht="15" customHeight="1">
      <c r="A45" s="4168"/>
      <c r="B45" s="4147"/>
      <c r="C45" s="4146"/>
      <c r="D45" s="4147"/>
      <c r="G45" s="470" t="s">
        <v>1034</v>
      </c>
      <c r="AF45" s="4142">
        <f>AJ42</f>
        <v>0</v>
      </c>
      <c r="AG45" s="4142"/>
      <c r="AH45" s="4142"/>
      <c r="AI45" s="4142"/>
      <c r="AJ45" s="4142"/>
      <c r="AK45" s="4142"/>
      <c r="AL45" s="4142"/>
      <c r="AM45" s="4142"/>
      <c r="AN45" s="4142"/>
      <c r="AO45" s="470" t="s">
        <v>586</v>
      </c>
      <c r="AQ45" s="492"/>
      <c r="AR45" s="483"/>
    </row>
    <row r="46" spans="1:44" ht="15" customHeight="1">
      <c r="A46" s="4168"/>
      <c r="B46" s="4147"/>
      <c r="C46" s="4146"/>
      <c r="D46" s="4147"/>
      <c r="G46" s="470" t="s">
        <v>1035</v>
      </c>
      <c r="Q46" s="470" t="s">
        <v>1036</v>
      </c>
      <c r="AF46" s="4142">
        <f>AF44+AF45</f>
        <v>0</v>
      </c>
      <c r="AG46" s="4142"/>
      <c r="AH46" s="4142"/>
      <c r="AI46" s="4142"/>
      <c r="AJ46" s="4142"/>
      <c r="AK46" s="4142"/>
      <c r="AL46" s="4142"/>
      <c r="AM46" s="4142"/>
      <c r="AN46" s="4142"/>
      <c r="AO46" s="470" t="s">
        <v>586</v>
      </c>
      <c r="AQ46" s="492"/>
      <c r="AR46" s="483"/>
    </row>
    <row r="47" spans="1:44" ht="15" customHeight="1">
      <c r="A47" s="4168"/>
      <c r="B47" s="4147"/>
      <c r="C47" s="4146"/>
      <c r="D47" s="4147"/>
      <c r="G47" s="470" t="s">
        <v>1037</v>
      </c>
      <c r="AF47" s="4143"/>
      <c r="AG47" s="4143"/>
      <c r="AH47" s="4143"/>
      <c r="AI47" s="4143"/>
      <c r="AJ47" s="4143"/>
      <c r="AK47" s="4143"/>
      <c r="AL47" s="4143"/>
      <c r="AM47" s="4143"/>
      <c r="AN47" s="4143"/>
      <c r="AO47" s="470" t="s">
        <v>1038</v>
      </c>
      <c r="AQ47" s="492"/>
      <c r="AR47" s="483"/>
    </row>
    <row r="48" spans="1:44" ht="15" customHeight="1">
      <c r="A48" s="4168"/>
      <c r="B48" s="4147"/>
      <c r="C48" s="4171"/>
      <c r="D48" s="4172"/>
      <c r="E48" s="477"/>
      <c r="F48" s="477"/>
      <c r="G48" s="477" t="s">
        <v>1039</v>
      </c>
      <c r="H48" s="477"/>
      <c r="I48" s="477"/>
      <c r="J48" s="477"/>
      <c r="K48" s="477"/>
      <c r="L48" s="477"/>
      <c r="M48" s="477"/>
      <c r="N48" s="477"/>
      <c r="O48" s="477"/>
      <c r="P48" s="477"/>
      <c r="Q48" s="477"/>
      <c r="R48" s="477"/>
      <c r="S48" s="477"/>
      <c r="T48" s="477"/>
      <c r="U48" s="477"/>
      <c r="V48" s="477"/>
      <c r="W48" s="477"/>
      <c r="X48" s="477"/>
      <c r="Y48" s="496"/>
      <c r="Z48" s="496"/>
      <c r="AA48" s="496"/>
      <c r="AB48" s="496"/>
      <c r="AC48" s="497"/>
      <c r="AD48" s="497"/>
      <c r="AE48" s="497"/>
      <c r="AF48" s="497"/>
      <c r="AG48" s="497"/>
      <c r="AH48" s="497"/>
      <c r="AI48" s="497"/>
      <c r="AJ48" s="497"/>
      <c r="AK48" s="497"/>
      <c r="AL48" s="497"/>
      <c r="AM48" s="497"/>
      <c r="AN48" s="497"/>
      <c r="AO48" s="497"/>
      <c r="AP48" s="497"/>
      <c r="AQ48" s="497"/>
      <c r="AR48" s="478"/>
    </row>
    <row r="49" spans="1:44" ht="15" customHeight="1">
      <c r="A49" s="4168"/>
      <c r="B49" s="4147"/>
      <c r="C49" s="4144" t="s">
        <v>166</v>
      </c>
      <c r="D49" s="4145"/>
      <c r="E49" s="473"/>
      <c r="F49" s="473"/>
      <c r="G49" s="473"/>
      <c r="H49" s="473"/>
      <c r="I49" s="473"/>
      <c r="J49" s="473"/>
      <c r="K49" s="473"/>
      <c r="L49" s="473"/>
      <c r="M49" s="473"/>
      <c r="N49" s="473"/>
      <c r="O49" s="473"/>
      <c r="P49" s="473"/>
      <c r="Q49" s="473"/>
      <c r="R49" s="473"/>
      <c r="S49" s="473"/>
      <c r="T49" s="473"/>
      <c r="U49" s="473"/>
      <c r="V49" s="473"/>
      <c r="W49" s="473"/>
      <c r="X49" s="473"/>
      <c r="Y49" s="473"/>
      <c r="Z49" s="473"/>
      <c r="AA49" s="473"/>
      <c r="AB49" s="473"/>
      <c r="AC49" s="473"/>
      <c r="AD49" s="473"/>
      <c r="AE49" s="473"/>
      <c r="AF49" s="473"/>
      <c r="AG49" s="473"/>
      <c r="AH49" s="473"/>
      <c r="AI49" s="473"/>
      <c r="AJ49" s="473"/>
      <c r="AK49" s="473"/>
      <c r="AL49" s="473"/>
      <c r="AM49" s="473"/>
      <c r="AN49" s="473"/>
      <c r="AO49" s="473"/>
      <c r="AP49" s="473"/>
      <c r="AQ49" s="473"/>
      <c r="AR49" s="474"/>
    </row>
    <row r="50" spans="1:44" ht="15" customHeight="1">
      <c r="A50" s="4168"/>
      <c r="B50" s="4147"/>
      <c r="C50" s="4146"/>
      <c r="D50" s="4147"/>
      <c r="E50" s="4111" t="s">
        <v>1040</v>
      </c>
      <c r="F50" s="4112"/>
      <c r="G50" s="4112"/>
      <c r="H50" s="4112"/>
      <c r="I50" s="4112"/>
      <c r="J50" s="4112"/>
      <c r="K50" s="4112"/>
      <c r="L50" s="470" t="s">
        <v>1019</v>
      </c>
      <c r="Y50" s="498"/>
      <c r="Z50" s="4112"/>
      <c r="AA50" s="4112"/>
      <c r="AB50" s="476" t="s">
        <v>5</v>
      </c>
      <c r="AC50" s="4112"/>
      <c r="AD50" s="4112"/>
      <c r="AE50" s="476" t="s">
        <v>1023</v>
      </c>
      <c r="AF50" s="4112"/>
      <c r="AG50" s="4112"/>
      <c r="AH50" s="476" t="s">
        <v>1024</v>
      </c>
      <c r="AJ50" s="476"/>
      <c r="AL50" s="476"/>
      <c r="AR50" s="483"/>
    </row>
    <row r="51" spans="1:44" ht="15" customHeight="1">
      <c r="A51" s="4168"/>
      <c r="B51" s="4147"/>
      <c r="C51" s="4146"/>
      <c r="D51" s="4147"/>
      <c r="L51" s="470" t="s">
        <v>1041</v>
      </c>
      <c r="Q51" s="470" t="s">
        <v>1042</v>
      </c>
      <c r="AR51" s="483"/>
    </row>
    <row r="52" spans="1:44" ht="15" customHeight="1">
      <c r="A52" s="4168"/>
      <c r="B52" s="4147"/>
      <c r="C52" s="4146"/>
      <c r="D52" s="4147"/>
      <c r="Y52" s="4115" t="s">
        <v>1043</v>
      </c>
      <c r="Z52" s="4115"/>
      <c r="AA52" s="4115"/>
      <c r="AB52" s="4115"/>
      <c r="AC52" s="4115"/>
      <c r="AD52" s="4115"/>
      <c r="AE52" s="477"/>
      <c r="AF52" s="4118"/>
      <c r="AG52" s="4118"/>
      <c r="AH52" s="4118"/>
      <c r="AI52" s="4118"/>
      <c r="AJ52" s="4118"/>
      <c r="AK52" s="4118"/>
      <c r="AL52" s="4118"/>
      <c r="AM52" s="4118"/>
      <c r="AN52" s="4118"/>
      <c r="AO52" s="4118"/>
      <c r="AR52" s="483"/>
    </row>
    <row r="53" spans="1:44" ht="15" customHeight="1" thickBot="1">
      <c r="A53" s="4169"/>
      <c r="B53" s="4149"/>
      <c r="C53" s="4148"/>
      <c r="D53" s="4149"/>
      <c r="E53" s="1557"/>
      <c r="F53" s="1557"/>
      <c r="G53" s="1557"/>
      <c r="H53" s="1557"/>
      <c r="I53" s="1557"/>
      <c r="J53" s="1557"/>
      <c r="K53" s="1557"/>
      <c r="L53" s="1557"/>
      <c r="M53" s="1557"/>
      <c r="N53" s="1557"/>
      <c r="O53" s="1557"/>
      <c r="P53" s="1557"/>
      <c r="Q53" s="1557"/>
      <c r="R53" s="1557"/>
      <c r="S53" s="1557"/>
      <c r="T53" s="1557"/>
      <c r="U53" s="1557"/>
      <c r="V53" s="1557"/>
      <c r="W53" s="1557"/>
      <c r="X53" s="1557"/>
      <c r="Y53" s="1557"/>
      <c r="Z53" s="1557"/>
      <c r="AA53" s="1557"/>
      <c r="AB53" s="1557"/>
      <c r="AC53" s="1561"/>
      <c r="AD53" s="1561"/>
      <c r="AE53" s="1561"/>
      <c r="AF53" s="1561"/>
      <c r="AG53" s="1561"/>
      <c r="AH53" s="1561"/>
      <c r="AI53" s="1561"/>
      <c r="AJ53" s="1561"/>
      <c r="AK53" s="1561"/>
      <c r="AL53" s="1561"/>
      <c r="AM53" s="1561"/>
      <c r="AN53" s="1561"/>
      <c r="AO53" s="1561"/>
      <c r="AP53" s="1561"/>
      <c r="AQ53" s="1561"/>
      <c r="AR53" s="1560"/>
    </row>
    <row r="54" spans="1:44" ht="15" customHeight="1"/>
    <row r="55" spans="1:44" ht="15" customHeight="1">
      <c r="N55" s="4119" t="s">
        <v>1044</v>
      </c>
      <c r="O55" s="4120"/>
      <c r="P55" s="4102"/>
      <c r="Q55" s="4102"/>
      <c r="R55" s="4103"/>
      <c r="S55" s="4413" t="s">
        <v>1045</v>
      </c>
      <c r="T55" s="4414"/>
      <c r="U55" s="4102"/>
      <c r="V55" s="4102"/>
      <c r="W55" s="4103"/>
      <c r="AA55" s="4125" t="s">
        <v>1046</v>
      </c>
      <c r="AB55" s="4126"/>
      <c r="AC55" s="4126"/>
      <c r="AD55" s="4126"/>
      <c r="AE55" s="4127"/>
      <c r="AF55" s="4125" t="s">
        <v>1047</v>
      </c>
      <c r="AG55" s="4126"/>
      <c r="AH55" s="4126"/>
      <c r="AI55" s="4126"/>
      <c r="AJ55" s="4127"/>
      <c r="AK55" s="4125" t="s">
        <v>1048</v>
      </c>
      <c r="AL55" s="4126"/>
      <c r="AM55" s="4126"/>
      <c r="AN55" s="4126"/>
      <c r="AO55" s="4127"/>
    </row>
    <row r="56" spans="1:44" ht="15" customHeight="1">
      <c r="N56" s="4107"/>
      <c r="O56" s="4108"/>
      <c r="P56" s="4108"/>
      <c r="Q56" s="4108"/>
      <c r="R56" s="4109"/>
      <c r="S56" s="4418" t="s">
        <v>1049</v>
      </c>
      <c r="T56" s="4419"/>
      <c r="U56" s="4108"/>
      <c r="V56" s="4108"/>
      <c r="W56" s="4109"/>
      <c r="AA56" s="4128"/>
      <c r="AB56" s="4129"/>
      <c r="AC56" s="4129"/>
      <c r="AD56" s="4129"/>
      <c r="AE56" s="4130"/>
      <c r="AF56" s="4415"/>
      <c r="AG56" s="4416"/>
      <c r="AH56" s="4416"/>
      <c r="AI56" s="4416"/>
      <c r="AJ56" s="4417"/>
      <c r="AK56" s="4415"/>
      <c r="AL56" s="4416"/>
      <c r="AM56" s="4416"/>
      <c r="AN56" s="4416"/>
      <c r="AO56" s="4417"/>
    </row>
    <row r="57" spans="1:44" ht="15" customHeight="1">
      <c r="N57" s="4100"/>
      <c r="O57" s="4101"/>
      <c r="P57" s="4102"/>
      <c r="Q57" s="4102"/>
      <c r="R57" s="4103"/>
      <c r="S57" s="4100"/>
      <c r="T57" s="4101"/>
      <c r="U57" s="4102"/>
      <c r="V57" s="4102"/>
      <c r="W57" s="4103"/>
      <c r="AA57" s="4100"/>
      <c r="AB57" s="4101"/>
      <c r="AC57" s="4101"/>
      <c r="AD57" s="4101"/>
      <c r="AE57" s="4110"/>
      <c r="AF57" s="4100"/>
      <c r="AG57" s="4101"/>
      <c r="AH57" s="4101"/>
      <c r="AI57" s="4101"/>
      <c r="AJ57" s="4110"/>
      <c r="AK57" s="4100"/>
      <c r="AL57" s="4101"/>
      <c r="AM57" s="4101"/>
      <c r="AN57" s="4101"/>
      <c r="AO57" s="4110"/>
    </row>
    <row r="58" spans="1:44" ht="15" customHeight="1">
      <c r="N58" s="4104"/>
      <c r="O58" s="4105"/>
      <c r="P58" s="4105"/>
      <c r="Q58" s="4105"/>
      <c r="R58" s="4106"/>
      <c r="S58" s="4104"/>
      <c r="T58" s="4105"/>
      <c r="U58" s="4105"/>
      <c r="V58" s="4105"/>
      <c r="W58" s="4106"/>
      <c r="AA58" s="4111"/>
      <c r="AB58" s="4112"/>
      <c r="AC58" s="4112"/>
      <c r="AD58" s="4112"/>
      <c r="AE58" s="4113"/>
      <c r="AF58" s="4111"/>
      <c r="AG58" s="4112"/>
      <c r="AH58" s="4112"/>
      <c r="AI58" s="4112"/>
      <c r="AJ58" s="4113"/>
      <c r="AK58" s="4111"/>
      <c r="AL58" s="4112"/>
      <c r="AM58" s="4112"/>
      <c r="AN58" s="4112"/>
      <c r="AO58" s="4113"/>
    </row>
    <row r="59" spans="1:44" ht="15" customHeight="1">
      <c r="N59" s="4104"/>
      <c r="O59" s="4105"/>
      <c r="P59" s="4105"/>
      <c r="Q59" s="4105"/>
      <c r="R59" s="4106"/>
      <c r="S59" s="4104"/>
      <c r="T59" s="4105"/>
      <c r="U59" s="4105"/>
      <c r="V59" s="4105"/>
      <c r="W59" s="4106"/>
      <c r="AA59" s="4111"/>
      <c r="AB59" s="4112"/>
      <c r="AC59" s="4112"/>
      <c r="AD59" s="4112"/>
      <c r="AE59" s="4113"/>
      <c r="AF59" s="4111"/>
      <c r="AG59" s="4112"/>
      <c r="AH59" s="4112"/>
      <c r="AI59" s="4112"/>
      <c r="AJ59" s="4113"/>
      <c r="AK59" s="4111"/>
      <c r="AL59" s="4112"/>
      <c r="AM59" s="4112"/>
      <c r="AN59" s="4112"/>
      <c r="AO59" s="4113"/>
    </row>
    <row r="60" spans="1:44" ht="15" customHeight="1">
      <c r="N60" s="4107"/>
      <c r="O60" s="4108"/>
      <c r="P60" s="4108"/>
      <c r="Q60" s="4108"/>
      <c r="R60" s="4109"/>
      <c r="S60" s="4107"/>
      <c r="T60" s="4108"/>
      <c r="U60" s="4108"/>
      <c r="V60" s="4108"/>
      <c r="W60" s="4109"/>
      <c r="AA60" s="4114"/>
      <c r="AB60" s="4115"/>
      <c r="AC60" s="4115"/>
      <c r="AD60" s="4115"/>
      <c r="AE60" s="4116"/>
      <c r="AF60" s="4114"/>
      <c r="AG60" s="4115"/>
      <c r="AH60" s="4115"/>
      <c r="AI60" s="4115"/>
      <c r="AJ60" s="4116"/>
      <c r="AK60" s="4114"/>
      <c r="AL60" s="4115"/>
      <c r="AM60" s="4115"/>
      <c r="AN60" s="4115"/>
      <c r="AO60" s="4116"/>
    </row>
    <row r="61" spans="1:44" ht="15" customHeight="1">
      <c r="N61" s="479"/>
      <c r="O61" s="479"/>
      <c r="P61" s="479"/>
      <c r="Q61" s="479"/>
      <c r="R61" s="479"/>
      <c r="S61" s="479"/>
      <c r="T61" s="479"/>
      <c r="U61" s="479"/>
      <c r="V61" s="479"/>
      <c r="W61" s="479"/>
      <c r="AA61" s="476"/>
      <c r="AB61" s="476"/>
      <c r="AC61" s="476"/>
      <c r="AD61" s="476"/>
      <c r="AE61" s="476"/>
      <c r="AF61" s="476"/>
      <c r="AG61" s="476"/>
      <c r="AH61" s="476"/>
      <c r="AI61" s="476"/>
      <c r="AJ61" s="476"/>
      <c r="AK61" s="476"/>
      <c r="AL61" s="476"/>
      <c r="AM61" s="476"/>
      <c r="AN61" s="476"/>
      <c r="AO61" s="476"/>
    </row>
    <row r="62" spans="1:44" ht="15" customHeight="1">
      <c r="N62" s="479"/>
      <c r="O62" s="479"/>
      <c r="P62" s="479"/>
      <c r="Q62" s="479"/>
      <c r="R62" s="479"/>
      <c r="S62" s="479"/>
      <c r="T62" s="479"/>
      <c r="U62" s="479"/>
      <c r="V62" s="479"/>
      <c r="W62" s="479"/>
      <c r="AA62" s="476"/>
      <c r="AB62" s="476"/>
      <c r="AC62" s="476"/>
      <c r="AD62" s="476"/>
      <c r="AE62" s="476"/>
      <c r="AF62" s="476"/>
      <c r="AG62" s="476"/>
      <c r="AH62" s="476"/>
      <c r="AI62" s="476"/>
      <c r="AJ62" s="476"/>
      <c r="AK62" s="476"/>
      <c r="AL62" s="476"/>
      <c r="AM62" s="476"/>
      <c r="AN62" s="476"/>
      <c r="AO62" s="476"/>
    </row>
    <row r="63" spans="1:44" ht="15" customHeight="1">
      <c r="AI63" s="4117"/>
      <c r="AJ63" s="4117"/>
      <c r="AK63" s="4117"/>
      <c r="AL63" s="4117"/>
      <c r="AM63" s="4117"/>
      <c r="AN63" s="4117"/>
      <c r="AO63" s="4117"/>
      <c r="AP63" s="4117"/>
      <c r="AQ63" s="1562"/>
    </row>
    <row r="64" spans="1:44" ht="15" customHeight="1">
      <c r="AI64" s="4117"/>
      <c r="AJ64" s="4117"/>
      <c r="AK64" s="4117"/>
      <c r="AL64" s="4117"/>
      <c r="AM64" s="4117"/>
      <c r="AN64" s="4117"/>
      <c r="AO64" s="4117"/>
      <c r="AP64" s="4117"/>
      <c r="AQ64" s="1562"/>
    </row>
    <row r="65" spans="35:43" ht="15" customHeight="1">
      <c r="AI65" s="1562"/>
      <c r="AJ65" s="1562"/>
      <c r="AK65" s="1562"/>
      <c r="AL65" s="1562"/>
      <c r="AM65" s="1562"/>
      <c r="AN65" s="1562"/>
      <c r="AO65" s="1562"/>
      <c r="AP65" s="1562"/>
      <c r="AQ65" s="1562"/>
    </row>
    <row r="66" spans="35:43" ht="15" customHeight="1">
      <c r="AI66" s="1563"/>
      <c r="AJ66" s="1563"/>
      <c r="AK66" s="1563"/>
      <c r="AL66" s="1563"/>
      <c r="AM66" s="1563"/>
      <c r="AN66" s="1563"/>
      <c r="AO66" s="1563"/>
      <c r="AP66" s="1563"/>
      <c r="AQ66" s="1563"/>
    </row>
    <row r="67" spans="35:43" ht="15" customHeight="1">
      <c r="AI67" s="1563"/>
      <c r="AJ67" s="1563"/>
      <c r="AK67" s="1563"/>
      <c r="AL67" s="1563"/>
      <c r="AM67" s="1563"/>
      <c r="AN67" s="1563"/>
      <c r="AO67" s="1563"/>
      <c r="AP67" s="1563"/>
      <c r="AQ67" s="1563"/>
    </row>
    <row r="68" spans="35:43" ht="15" customHeight="1">
      <c r="AI68" s="1563"/>
      <c r="AJ68" s="1563"/>
      <c r="AK68" s="1563"/>
      <c r="AL68" s="1563"/>
      <c r="AM68" s="1563"/>
      <c r="AN68" s="1563"/>
      <c r="AO68" s="1563"/>
      <c r="AP68" s="1563"/>
      <c r="AQ68" s="1563"/>
    </row>
    <row r="69" spans="35:43" ht="15" customHeight="1"/>
  </sheetData>
  <mergeCells count="107">
    <mergeCell ref="N57:R60"/>
    <mergeCell ref="S57:W60"/>
    <mergeCell ref="AA57:AE60"/>
    <mergeCell ref="AF57:AJ60"/>
    <mergeCell ref="AK57:AO60"/>
    <mergeCell ref="AI63:AP64"/>
    <mergeCell ref="AF52:AO52"/>
    <mergeCell ref="N55:R56"/>
    <mergeCell ref="S55:W55"/>
    <mergeCell ref="AA55:AE56"/>
    <mergeCell ref="AF55:AJ56"/>
    <mergeCell ref="AK55:AO56"/>
    <mergeCell ref="S56:W56"/>
    <mergeCell ref="AF44:AN44"/>
    <mergeCell ref="AF45:AN45"/>
    <mergeCell ref="AF46:AN46"/>
    <mergeCell ref="AF47:AN47"/>
    <mergeCell ref="C49:D53"/>
    <mergeCell ref="E50:K50"/>
    <mergeCell ref="Z50:AA50"/>
    <mergeCell ref="AC50:AD50"/>
    <mergeCell ref="AF50:AG50"/>
    <mergeCell ref="Y52:AD52"/>
    <mergeCell ref="N41:V41"/>
    <mergeCell ref="W41:AA41"/>
    <mergeCell ref="AB41:AF41"/>
    <mergeCell ref="AG41:AI41"/>
    <mergeCell ref="AJ41:AP41"/>
    <mergeCell ref="AJ42:AP42"/>
    <mergeCell ref="W39:AA39"/>
    <mergeCell ref="AB39:AF39"/>
    <mergeCell ref="AG39:AI39"/>
    <mergeCell ref="AJ39:AP39"/>
    <mergeCell ref="AA27:AB27"/>
    <mergeCell ref="G28:AQ32"/>
    <mergeCell ref="G40:M40"/>
    <mergeCell ref="N40:V40"/>
    <mergeCell ref="W40:AA40"/>
    <mergeCell ref="AB40:AF40"/>
    <mergeCell ref="AG40:AI40"/>
    <mergeCell ref="AJ40:AP40"/>
    <mergeCell ref="AG37:AI37"/>
    <mergeCell ref="AJ37:AP37"/>
    <mergeCell ref="G38:M38"/>
    <mergeCell ref="N38:V38"/>
    <mergeCell ref="W38:AA38"/>
    <mergeCell ref="AB38:AF38"/>
    <mergeCell ref="AG38:AI38"/>
    <mergeCell ref="AJ38:AP38"/>
    <mergeCell ref="E34:F34"/>
    <mergeCell ref="G35:M36"/>
    <mergeCell ref="N35:V36"/>
    <mergeCell ref="W35:AF35"/>
    <mergeCell ref="AG35:AI36"/>
    <mergeCell ref="AJ35:AP36"/>
    <mergeCell ref="A22:B53"/>
    <mergeCell ref="C22:D48"/>
    <mergeCell ref="E22:J23"/>
    <mergeCell ref="K24:L25"/>
    <mergeCell ref="M24:O25"/>
    <mergeCell ref="E27:F27"/>
    <mergeCell ref="M27:Q27"/>
    <mergeCell ref="G39:M39"/>
    <mergeCell ref="N39:V39"/>
    <mergeCell ref="G41:M41"/>
    <mergeCell ref="W36:AA36"/>
    <mergeCell ref="AB36:AF36"/>
    <mergeCell ref="G37:M37"/>
    <mergeCell ref="N37:V37"/>
    <mergeCell ref="W37:AA37"/>
    <mergeCell ref="AB37:AF37"/>
    <mergeCell ref="U27:V27"/>
    <mergeCell ref="X27:Y27"/>
    <mergeCell ref="A10:G10"/>
    <mergeCell ref="B12:AQ20"/>
    <mergeCell ref="C21:G21"/>
    <mergeCell ref="I21:J21"/>
    <mergeCell ref="L21:Q21"/>
    <mergeCell ref="R21:AQ21"/>
    <mergeCell ref="AG7:AH7"/>
    <mergeCell ref="AI7:AK7"/>
    <mergeCell ref="H8:I8"/>
    <mergeCell ref="J8:M8"/>
    <mergeCell ref="A9:G9"/>
    <mergeCell ref="H9:AR9"/>
    <mergeCell ref="AI2:AP3"/>
    <mergeCell ref="A4:AR4"/>
    <mergeCell ref="A5:G5"/>
    <mergeCell ref="H5:T5"/>
    <mergeCell ref="U5:AA5"/>
    <mergeCell ref="AB5:AR5"/>
    <mergeCell ref="AB6:AR6"/>
    <mergeCell ref="A7:G8"/>
    <mergeCell ref="H7:I7"/>
    <mergeCell ref="J7:K7"/>
    <mergeCell ref="O7:P7"/>
    <mergeCell ref="Q7:S7"/>
    <mergeCell ref="U7:V7"/>
    <mergeCell ref="W7:Y7"/>
    <mergeCell ref="AA7:AB7"/>
    <mergeCell ref="AC7:AE7"/>
    <mergeCell ref="A6:G6"/>
    <mergeCell ref="H6:I6"/>
    <mergeCell ref="J6:L6"/>
    <mergeCell ref="M6:N6"/>
    <mergeCell ref="O6:T6"/>
    <mergeCell ref="U6:AA6"/>
  </mergeCells>
  <phoneticPr fontId="18"/>
  <printOptions horizontalCentered="1"/>
  <pageMargins left="0.78740157480314965" right="0.19685039370078741" top="0.2" bottom="0.31" header="0.11811023622047245" footer="0.25"/>
  <pageSetup paperSize="9" scale="83" orientation="portrait" r:id="rId1"/>
  <headerFooter alignWithMargins="0"/>
  <rowBreaks count="1" manualBreakCount="1">
    <brk id="60" max="47" man="1"/>
  </rowBreaks>
  <colBreaks count="1" manualBreakCount="1">
    <brk id="44" min="2" max="72" man="1"/>
  </colBreaks>
  <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9A2890CC-4A12-48EA-8624-C87BF27CAC4C}">
          <x14:formula1>
            <xm:f>$CU$5:$CU$6</xm:f>
          </x14:formula1>
          <xm:sqref>U7:V7 JQ7:JR7 TM7:TN7 ADI7:ADJ7 ANE7:ANF7 AXA7:AXB7 BGW7:BGX7 BQS7:BQT7 CAO7:CAP7 CKK7:CKL7 CUG7:CUH7 DEC7:DED7 DNY7:DNZ7 DXU7:DXV7 EHQ7:EHR7 ERM7:ERN7 FBI7:FBJ7 FLE7:FLF7 FVA7:FVB7 GEW7:GEX7 GOS7:GOT7 GYO7:GYP7 HIK7:HIL7 HSG7:HSH7 ICC7:ICD7 ILY7:ILZ7 IVU7:IVV7 JFQ7:JFR7 JPM7:JPN7 JZI7:JZJ7 KJE7:KJF7 KTA7:KTB7 LCW7:LCX7 LMS7:LMT7 LWO7:LWP7 MGK7:MGL7 MQG7:MQH7 NAC7:NAD7 NJY7:NJZ7 NTU7:NTV7 ODQ7:ODR7 ONM7:ONN7 OXI7:OXJ7 PHE7:PHF7 PRA7:PRB7 QAW7:QAX7 QKS7:QKT7 QUO7:QUP7 REK7:REL7 ROG7:ROH7 RYC7:RYD7 SHY7:SHZ7 SRU7:SRV7 TBQ7:TBR7 TLM7:TLN7 TVI7:TVJ7 UFE7:UFF7 UPA7:UPB7 UYW7:UYX7 VIS7:VIT7 VSO7:VSP7 WCK7:WCL7 WMG7:WMH7 WWC7:WWD7 U65543:V65543 JQ65543:JR65543 TM65543:TN65543 ADI65543:ADJ65543 ANE65543:ANF65543 AXA65543:AXB65543 BGW65543:BGX65543 BQS65543:BQT65543 CAO65543:CAP65543 CKK65543:CKL65543 CUG65543:CUH65543 DEC65543:DED65543 DNY65543:DNZ65543 DXU65543:DXV65543 EHQ65543:EHR65543 ERM65543:ERN65543 FBI65543:FBJ65543 FLE65543:FLF65543 FVA65543:FVB65543 GEW65543:GEX65543 GOS65543:GOT65543 GYO65543:GYP65543 HIK65543:HIL65543 HSG65543:HSH65543 ICC65543:ICD65543 ILY65543:ILZ65543 IVU65543:IVV65543 JFQ65543:JFR65543 JPM65543:JPN65543 JZI65543:JZJ65543 KJE65543:KJF65543 KTA65543:KTB65543 LCW65543:LCX65543 LMS65543:LMT65543 LWO65543:LWP65543 MGK65543:MGL65543 MQG65543:MQH65543 NAC65543:NAD65543 NJY65543:NJZ65543 NTU65543:NTV65543 ODQ65543:ODR65543 ONM65543:ONN65543 OXI65543:OXJ65543 PHE65543:PHF65543 PRA65543:PRB65543 QAW65543:QAX65543 QKS65543:QKT65543 QUO65543:QUP65543 REK65543:REL65543 ROG65543:ROH65543 RYC65543:RYD65543 SHY65543:SHZ65543 SRU65543:SRV65543 TBQ65543:TBR65543 TLM65543:TLN65543 TVI65543:TVJ65543 UFE65543:UFF65543 UPA65543:UPB65543 UYW65543:UYX65543 VIS65543:VIT65543 VSO65543:VSP65543 WCK65543:WCL65543 WMG65543:WMH65543 WWC65543:WWD65543 U131079:V131079 JQ131079:JR131079 TM131079:TN131079 ADI131079:ADJ131079 ANE131079:ANF131079 AXA131079:AXB131079 BGW131079:BGX131079 BQS131079:BQT131079 CAO131079:CAP131079 CKK131079:CKL131079 CUG131079:CUH131079 DEC131079:DED131079 DNY131079:DNZ131079 DXU131079:DXV131079 EHQ131079:EHR131079 ERM131079:ERN131079 FBI131079:FBJ131079 FLE131079:FLF131079 FVA131079:FVB131079 GEW131079:GEX131079 GOS131079:GOT131079 GYO131079:GYP131079 HIK131079:HIL131079 HSG131079:HSH131079 ICC131079:ICD131079 ILY131079:ILZ131079 IVU131079:IVV131079 JFQ131079:JFR131079 JPM131079:JPN131079 JZI131079:JZJ131079 KJE131079:KJF131079 KTA131079:KTB131079 LCW131079:LCX131079 LMS131079:LMT131079 LWO131079:LWP131079 MGK131079:MGL131079 MQG131079:MQH131079 NAC131079:NAD131079 NJY131079:NJZ131079 NTU131079:NTV131079 ODQ131079:ODR131079 ONM131079:ONN131079 OXI131079:OXJ131079 PHE131079:PHF131079 PRA131079:PRB131079 QAW131079:QAX131079 QKS131079:QKT131079 QUO131079:QUP131079 REK131079:REL131079 ROG131079:ROH131079 RYC131079:RYD131079 SHY131079:SHZ131079 SRU131079:SRV131079 TBQ131079:TBR131079 TLM131079:TLN131079 TVI131079:TVJ131079 UFE131079:UFF131079 UPA131079:UPB131079 UYW131079:UYX131079 VIS131079:VIT131079 VSO131079:VSP131079 WCK131079:WCL131079 WMG131079:WMH131079 WWC131079:WWD131079 U196615:V196615 JQ196615:JR196615 TM196615:TN196615 ADI196615:ADJ196615 ANE196615:ANF196615 AXA196615:AXB196615 BGW196615:BGX196615 BQS196615:BQT196615 CAO196615:CAP196615 CKK196615:CKL196615 CUG196615:CUH196615 DEC196615:DED196615 DNY196615:DNZ196615 DXU196615:DXV196615 EHQ196615:EHR196615 ERM196615:ERN196615 FBI196615:FBJ196615 FLE196615:FLF196615 FVA196615:FVB196615 GEW196615:GEX196615 GOS196615:GOT196615 GYO196615:GYP196615 HIK196615:HIL196615 HSG196615:HSH196615 ICC196615:ICD196615 ILY196615:ILZ196615 IVU196615:IVV196615 JFQ196615:JFR196615 JPM196615:JPN196615 JZI196615:JZJ196615 KJE196615:KJF196615 KTA196615:KTB196615 LCW196615:LCX196615 LMS196615:LMT196615 LWO196615:LWP196615 MGK196615:MGL196615 MQG196615:MQH196615 NAC196615:NAD196615 NJY196615:NJZ196615 NTU196615:NTV196615 ODQ196615:ODR196615 ONM196615:ONN196615 OXI196615:OXJ196615 PHE196615:PHF196615 PRA196615:PRB196615 QAW196615:QAX196615 QKS196615:QKT196615 QUO196615:QUP196615 REK196615:REL196615 ROG196615:ROH196615 RYC196615:RYD196615 SHY196615:SHZ196615 SRU196615:SRV196615 TBQ196615:TBR196615 TLM196615:TLN196615 TVI196615:TVJ196615 UFE196615:UFF196615 UPA196615:UPB196615 UYW196615:UYX196615 VIS196615:VIT196615 VSO196615:VSP196615 WCK196615:WCL196615 WMG196615:WMH196615 WWC196615:WWD196615 U262151:V262151 JQ262151:JR262151 TM262151:TN262151 ADI262151:ADJ262151 ANE262151:ANF262151 AXA262151:AXB262151 BGW262151:BGX262151 BQS262151:BQT262151 CAO262151:CAP262151 CKK262151:CKL262151 CUG262151:CUH262151 DEC262151:DED262151 DNY262151:DNZ262151 DXU262151:DXV262151 EHQ262151:EHR262151 ERM262151:ERN262151 FBI262151:FBJ262151 FLE262151:FLF262151 FVA262151:FVB262151 GEW262151:GEX262151 GOS262151:GOT262151 GYO262151:GYP262151 HIK262151:HIL262151 HSG262151:HSH262151 ICC262151:ICD262151 ILY262151:ILZ262151 IVU262151:IVV262151 JFQ262151:JFR262151 JPM262151:JPN262151 JZI262151:JZJ262151 KJE262151:KJF262151 KTA262151:KTB262151 LCW262151:LCX262151 LMS262151:LMT262151 LWO262151:LWP262151 MGK262151:MGL262151 MQG262151:MQH262151 NAC262151:NAD262151 NJY262151:NJZ262151 NTU262151:NTV262151 ODQ262151:ODR262151 ONM262151:ONN262151 OXI262151:OXJ262151 PHE262151:PHF262151 PRA262151:PRB262151 QAW262151:QAX262151 QKS262151:QKT262151 QUO262151:QUP262151 REK262151:REL262151 ROG262151:ROH262151 RYC262151:RYD262151 SHY262151:SHZ262151 SRU262151:SRV262151 TBQ262151:TBR262151 TLM262151:TLN262151 TVI262151:TVJ262151 UFE262151:UFF262151 UPA262151:UPB262151 UYW262151:UYX262151 VIS262151:VIT262151 VSO262151:VSP262151 WCK262151:WCL262151 WMG262151:WMH262151 WWC262151:WWD262151 U327687:V327687 JQ327687:JR327687 TM327687:TN327687 ADI327687:ADJ327687 ANE327687:ANF327687 AXA327687:AXB327687 BGW327687:BGX327687 BQS327687:BQT327687 CAO327687:CAP327687 CKK327687:CKL327687 CUG327687:CUH327687 DEC327687:DED327687 DNY327687:DNZ327687 DXU327687:DXV327687 EHQ327687:EHR327687 ERM327687:ERN327687 FBI327687:FBJ327687 FLE327687:FLF327687 FVA327687:FVB327687 GEW327687:GEX327687 GOS327687:GOT327687 GYO327687:GYP327687 HIK327687:HIL327687 HSG327687:HSH327687 ICC327687:ICD327687 ILY327687:ILZ327687 IVU327687:IVV327687 JFQ327687:JFR327687 JPM327687:JPN327687 JZI327687:JZJ327687 KJE327687:KJF327687 KTA327687:KTB327687 LCW327687:LCX327687 LMS327687:LMT327687 LWO327687:LWP327687 MGK327687:MGL327687 MQG327687:MQH327687 NAC327687:NAD327687 NJY327687:NJZ327687 NTU327687:NTV327687 ODQ327687:ODR327687 ONM327687:ONN327687 OXI327687:OXJ327687 PHE327687:PHF327687 PRA327687:PRB327687 QAW327687:QAX327687 QKS327687:QKT327687 QUO327687:QUP327687 REK327687:REL327687 ROG327687:ROH327687 RYC327687:RYD327687 SHY327687:SHZ327687 SRU327687:SRV327687 TBQ327687:TBR327687 TLM327687:TLN327687 TVI327687:TVJ327687 UFE327687:UFF327687 UPA327687:UPB327687 UYW327687:UYX327687 VIS327687:VIT327687 VSO327687:VSP327687 WCK327687:WCL327687 WMG327687:WMH327687 WWC327687:WWD327687 U393223:V393223 JQ393223:JR393223 TM393223:TN393223 ADI393223:ADJ393223 ANE393223:ANF393223 AXA393223:AXB393223 BGW393223:BGX393223 BQS393223:BQT393223 CAO393223:CAP393223 CKK393223:CKL393223 CUG393223:CUH393223 DEC393223:DED393223 DNY393223:DNZ393223 DXU393223:DXV393223 EHQ393223:EHR393223 ERM393223:ERN393223 FBI393223:FBJ393223 FLE393223:FLF393223 FVA393223:FVB393223 GEW393223:GEX393223 GOS393223:GOT393223 GYO393223:GYP393223 HIK393223:HIL393223 HSG393223:HSH393223 ICC393223:ICD393223 ILY393223:ILZ393223 IVU393223:IVV393223 JFQ393223:JFR393223 JPM393223:JPN393223 JZI393223:JZJ393223 KJE393223:KJF393223 KTA393223:KTB393223 LCW393223:LCX393223 LMS393223:LMT393223 LWO393223:LWP393223 MGK393223:MGL393223 MQG393223:MQH393223 NAC393223:NAD393223 NJY393223:NJZ393223 NTU393223:NTV393223 ODQ393223:ODR393223 ONM393223:ONN393223 OXI393223:OXJ393223 PHE393223:PHF393223 PRA393223:PRB393223 QAW393223:QAX393223 QKS393223:QKT393223 QUO393223:QUP393223 REK393223:REL393223 ROG393223:ROH393223 RYC393223:RYD393223 SHY393223:SHZ393223 SRU393223:SRV393223 TBQ393223:TBR393223 TLM393223:TLN393223 TVI393223:TVJ393223 UFE393223:UFF393223 UPA393223:UPB393223 UYW393223:UYX393223 VIS393223:VIT393223 VSO393223:VSP393223 WCK393223:WCL393223 WMG393223:WMH393223 WWC393223:WWD393223 U458759:V458759 JQ458759:JR458759 TM458759:TN458759 ADI458759:ADJ458759 ANE458759:ANF458759 AXA458759:AXB458759 BGW458759:BGX458759 BQS458759:BQT458759 CAO458759:CAP458759 CKK458759:CKL458759 CUG458759:CUH458759 DEC458759:DED458759 DNY458759:DNZ458759 DXU458759:DXV458759 EHQ458759:EHR458759 ERM458759:ERN458759 FBI458759:FBJ458759 FLE458759:FLF458759 FVA458759:FVB458759 GEW458759:GEX458759 GOS458759:GOT458759 GYO458759:GYP458759 HIK458759:HIL458759 HSG458759:HSH458759 ICC458759:ICD458759 ILY458759:ILZ458759 IVU458759:IVV458759 JFQ458759:JFR458759 JPM458759:JPN458759 JZI458759:JZJ458759 KJE458759:KJF458759 KTA458759:KTB458759 LCW458759:LCX458759 LMS458759:LMT458759 LWO458759:LWP458759 MGK458759:MGL458759 MQG458759:MQH458759 NAC458759:NAD458759 NJY458759:NJZ458759 NTU458759:NTV458759 ODQ458759:ODR458759 ONM458759:ONN458759 OXI458759:OXJ458759 PHE458759:PHF458759 PRA458759:PRB458759 QAW458759:QAX458759 QKS458759:QKT458759 QUO458759:QUP458759 REK458759:REL458759 ROG458759:ROH458759 RYC458759:RYD458759 SHY458759:SHZ458759 SRU458759:SRV458759 TBQ458759:TBR458759 TLM458759:TLN458759 TVI458759:TVJ458759 UFE458759:UFF458759 UPA458759:UPB458759 UYW458759:UYX458759 VIS458759:VIT458759 VSO458759:VSP458759 WCK458759:WCL458759 WMG458759:WMH458759 WWC458759:WWD458759 U524295:V524295 JQ524295:JR524295 TM524295:TN524295 ADI524295:ADJ524295 ANE524295:ANF524295 AXA524295:AXB524295 BGW524295:BGX524295 BQS524295:BQT524295 CAO524295:CAP524295 CKK524295:CKL524295 CUG524295:CUH524295 DEC524295:DED524295 DNY524295:DNZ524295 DXU524295:DXV524295 EHQ524295:EHR524295 ERM524295:ERN524295 FBI524295:FBJ524295 FLE524295:FLF524295 FVA524295:FVB524295 GEW524295:GEX524295 GOS524295:GOT524295 GYO524295:GYP524295 HIK524295:HIL524295 HSG524295:HSH524295 ICC524295:ICD524295 ILY524295:ILZ524295 IVU524295:IVV524295 JFQ524295:JFR524295 JPM524295:JPN524295 JZI524295:JZJ524295 KJE524295:KJF524295 KTA524295:KTB524295 LCW524295:LCX524295 LMS524295:LMT524295 LWO524295:LWP524295 MGK524295:MGL524295 MQG524295:MQH524295 NAC524295:NAD524295 NJY524295:NJZ524295 NTU524295:NTV524295 ODQ524295:ODR524295 ONM524295:ONN524295 OXI524295:OXJ524295 PHE524295:PHF524295 PRA524295:PRB524295 QAW524295:QAX524295 QKS524295:QKT524295 QUO524295:QUP524295 REK524295:REL524295 ROG524295:ROH524295 RYC524295:RYD524295 SHY524295:SHZ524295 SRU524295:SRV524295 TBQ524295:TBR524295 TLM524295:TLN524295 TVI524295:TVJ524295 UFE524295:UFF524295 UPA524295:UPB524295 UYW524295:UYX524295 VIS524295:VIT524295 VSO524295:VSP524295 WCK524295:WCL524295 WMG524295:WMH524295 WWC524295:WWD524295 U589831:V589831 JQ589831:JR589831 TM589831:TN589831 ADI589831:ADJ589831 ANE589831:ANF589831 AXA589831:AXB589831 BGW589831:BGX589831 BQS589831:BQT589831 CAO589831:CAP589831 CKK589831:CKL589831 CUG589831:CUH589831 DEC589831:DED589831 DNY589831:DNZ589831 DXU589831:DXV589831 EHQ589831:EHR589831 ERM589831:ERN589831 FBI589831:FBJ589831 FLE589831:FLF589831 FVA589831:FVB589831 GEW589831:GEX589831 GOS589831:GOT589831 GYO589831:GYP589831 HIK589831:HIL589831 HSG589831:HSH589831 ICC589831:ICD589831 ILY589831:ILZ589831 IVU589831:IVV589831 JFQ589831:JFR589831 JPM589831:JPN589831 JZI589831:JZJ589831 KJE589831:KJF589831 KTA589831:KTB589831 LCW589831:LCX589831 LMS589831:LMT589831 LWO589831:LWP589831 MGK589831:MGL589831 MQG589831:MQH589831 NAC589831:NAD589831 NJY589831:NJZ589831 NTU589831:NTV589831 ODQ589831:ODR589831 ONM589831:ONN589831 OXI589831:OXJ589831 PHE589831:PHF589831 PRA589831:PRB589831 QAW589831:QAX589831 QKS589831:QKT589831 QUO589831:QUP589831 REK589831:REL589831 ROG589831:ROH589831 RYC589831:RYD589831 SHY589831:SHZ589831 SRU589831:SRV589831 TBQ589831:TBR589831 TLM589831:TLN589831 TVI589831:TVJ589831 UFE589831:UFF589831 UPA589831:UPB589831 UYW589831:UYX589831 VIS589831:VIT589831 VSO589831:VSP589831 WCK589831:WCL589831 WMG589831:WMH589831 WWC589831:WWD589831 U655367:V655367 JQ655367:JR655367 TM655367:TN655367 ADI655367:ADJ655367 ANE655367:ANF655367 AXA655367:AXB655367 BGW655367:BGX655367 BQS655367:BQT655367 CAO655367:CAP655367 CKK655367:CKL655367 CUG655367:CUH655367 DEC655367:DED655367 DNY655367:DNZ655367 DXU655367:DXV655367 EHQ655367:EHR655367 ERM655367:ERN655367 FBI655367:FBJ655367 FLE655367:FLF655367 FVA655367:FVB655367 GEW655367:GEX655367 GOS655367:GOT655367 GYO655367:GYP655367 HIK655367:HIL655367 HSG655367:HSH655367 ICC655367:ICD655367 ILY655367:ILZ655367 IVU655367:IVV655367 JFQ655367:JFR655367 JPM655367:JPN655367 JZI655367:JZJ655367 KJE655367:KJF655367 KTA655367:KTB655367 LCW655367:LCX655367 LMS655367:LMT655367 LWO655367:LWP655367 MGK655367:MGL655367 MQG655367:MQH655367 NAC655367:NAD655367 NJY655367:NJZ655367 NTU655367:NTV655367 ODQ655367:ODR655367 ONM655367:ONN655367 OXI655367:OXJ655367 PHE655367:PHF655367 PRA655367:PRB655367 QAW655367:QAX655367 QKS655367:QKT655367 QUO655367:QUP655367 REK655367:REL655367 ROG655367:ROH655367 RYC655367:RYD655367 SHY655367:SHZ655367 SRU655367:SRV655367 TBQ655367:TBR655367 TLM655367:TLN655367 TVI655367:TVJ655367 UFE655367:UFF655367 UPA655367:UPB655367 UYW655367:UYX655367 VIS655367:VIT655367 VSO655367:VSP655367 WCK655367:WCL655367 WMG655367:WMH655367 WWC655367:WWD655367 U720903:V720903 JQ720903:JR720903 TM720903:TN720903 ADI720903:ADJ720903 ANE720903:ANF720903 AXA720903:AXB720903 BGW720903:BGX720903 BQS720903:BQT720903 CAO720903:CAP720903 CKK720903:CKL720903 CUG720903:CUH720903 DEC720903:DED720903 DNY720903:DNZ720903 DXU720903:DXV720903 EHQ720903:EHR720903 ERM720903:ERN720903 FBI720903:FBJ720903 FLE720903:FLF720903 FVA720903:FVB720903 GEW720903:GEX720903 GOS720903:GOT720903 GYO720903:GYP720903 HIK720903:HIL720903 HSG720903:HSH720903 ICC720903:ICD720903 ILY720903:ILZ720903 IVU720903:IVV720903 JFQ720903:JFR720903 JPM720903:JPN720903 JZI720903:JZJ720903 KJE720903:KJF720903 KTA720903:KTB720903 LCW720903:LCX720903 LMS720903:LMT720903 LWO720903:LWP720903 MGK720903:MGL720903 MQG720903:MQH720903 NAC720903:NAD720903 NJY720903:NJZ720903 NTU720903:NTV720903 ODQ720903:ODR720903 ONM720903:ONN720903 OXI720903:OXJ720903 PHE720903:PHF720903 PRA720903:PRB720903 QAW720903:QAX720903 QKS720903:QKT720903 QUO720903:QUP720903 REK720903:REL720903 ROG720903:ROH720903 RYC720903:RYD720903 SHY720903:SHZ720903 SRU720903:SRV720903 TBQ720903:TBR720903 TLM720903:TLN720903 TVI720903:TVJ720903 UFE720903:UFF720903 UPA720903:UPB720903 UYW720903:UYX720903 VIS720903:VIT720903 VSO720903:VSP720903 WCK720903:WCL720903 WMG720903:WMH720903 WWC720903:WWD720903 U786439:V786439 JQ786439:JR786439 TM786439:TN786439 ADI786439:ADJ786439 ANE786439:ANF786439 AXA786439:AXB786439 BGW786439:BGX786439 BQS786439:BQT786439 CAO786439:CAP786439 CKK786439:CKL786439 CUG786439:CUH786439 DEC786439:DED786439 DNY786439:DNZ786439 DXU786439:DXV786439 EHQ786439:EHR786439 ERM786439:ERN786439 FBI786439:FBJ786439 FLE786439:FLF786439 FVA786439:FVB786439 GEW786439:GEX786439 GOS786439:GOT786439 GYO786439:GYP786439 HIK786439:HIL786439 HSG786439:HSH786439 ICC786439:ICD786439 ILY786439:ILZ786439 IVU786439:IVV786439 JFQ786439:JFR786439 JPM786439:JPN786439 JZI786439:JZJ786439 KJE786439:KJF786439 KTA786439:KTB786439 LCW786439:LCX786439 LMS786439:LMT786439 LWO786439:LWP786439 MGK786439:MGL786439 MQG786439:MQH786439 NAC786439:NAD786439 NJY786439:NJZ786439 NTU786439:NTV786439 ODQ786439:ODR786439 ONM786439:ONN786439 OXI786439:OXJ786439 PHE786439:PHF786439 PRA786439:PRB786439 QAW786439:QAX786439 QKS786439:QKT786439 QUO786439:QUP786439 REK786439:REL786439 ROG786439:ROH786439 RYC786439:RYD786439 SHY786439:SHZ786439 SRU786439:SRV786439 TBQ786439:TBR786439 TLM786439:TLN786439 TVI786439:TVJ786439 UFE786439:UFF786439 UPA786439:UPB786439 UYW786439:UYX786439 VIS786439:VIT786439 VSO786439:VSP786439 WCK786439:WCL786439 WMG786439:WMH786439 WWC786439:WWD786439 U851975:V851975 JQ851975:JR851975 TM851975:TN851975 ADI851975:ADJ851975 ANE851975:ANF851975 AXA851975:AXB851975 BGW851975:BGX851975 BQS851975:BQT851975 CAO851975:CAP851975 CKK851975:CKL851975 CUG851975:CUH851975 DEC851975:DED851975 DNY851975:DNZ851975 DXU851975:DXV851975 EHQ851975:EHR851975 ERM851975:ERN851975 FBI851975:FBJ851975 FLE851975:FLF851975 FVA851975:FVB851975 GEW851975:GEX851975 GOS851975:GOT851975 GYO851975:GYP851975 HIK851975:HIL851975 HSG851975:HSH851975 ICC851975:ICD851975 ILY851975:ILZ851975 IVU851975:IVV851975 JFQ851975:JFR851975 JPM851975:JPN851975 JZI851975:JZJ851975 KJE851975:KJF851975 KTA851975:KTB851975 LCW851975:LCX851975 LMS851975:LMT851975 LWO851975:LWP851975 MGK851975:MGL851975 MQG851975:MQH851975 NAC851975:NAD851975 NJY851975:NJZ851975 NTU851975:NTV851975 ODQ851975:ODR851975 ONM851975:ONN851975 OXI851975:OXJ851975 PHE851975:PHF851975 PRA851975:PRB851975 QAW851975:QAX851975 QKS851975:QKT851975 QUO851975:QUP851975 REK851975:REL851975 ROG851975:ROH851975 RYC851975:RYD851975 SHY851975:SHZ851975 SRU851975:SRV851975 TBQ851975:TBR851975 TLM851975:TLN851975 TVI851975:TVJ851975 UFE851975:UFF851975 UPA851975:UPB851975 UYW851975:UYX851975 VIS851975:VIT851975 VSO851975:VSP851975 WCK851975:WCL851975 WMG851975:WMH851975 WWC851975:WWD851975 U917511:V917511 JQ917511:JR917511 TM917511:TN917511 ADI917511:ADJ917511 ANE917511:ANF917511 AXA917511:AXB917511 BGW917511:BGX917511 BQS917511:BQT917511 CAO917511:CAP917511 CKK917511:CKL917511 CUG917511:CUH917511 DEC917511:DED917511 DNY917511:DNZ917511 DXU917511:DXV917511 EHQ917511:EHR917511 ERM917511:ERN917511 FBI917511:FBJ917511 FLE917511:FLF917511 FVA917511:FVB917511 GEW917511:GEX917511 GOS917511:GOT917511 GYO917511:GYP917511 HIK917511:HIL917511 HSG917511:HSH917511 ICC917511:ICD917511 ILY917511:ILZ917511 IVU917511:IVV917511 JFQ917511:JFR917511 JPM917511:JPN917511 JZI917511:JZJ917511 KJE917511:KJF917511 KTA917511:KTB917511 LCW917511:LCX917511 LMS917511:LMT917511 LWO917511:LWP917511 MGK917511:MGL917511 MQG917511:MQH917511 NAC917511:NAD917511 NJY917511:NJZ917511 NTU917511:NTV917511 ODQ917511:ODR917511 ONM917511:ONN917511 OXI917511:OXJ917511 PHE917511:PHF917511 PRA917511:PRB917511 QAW917511:QAX917511 QKS917511:QKT917511 QUO917511:QUP917511 REK917511:REL917511 ROG917511:ROH917511 RYC917511:RYD917511 SHY917511:SHZ917511 SRU917511:SRV917511 TBQ917511:TBR917511 TLM917511:TLN917511 TVI917511:TVJ917511 UFE917511:UFF917511 UPA917511:UPB917511 UYW917511:UYX917511 VIS917511:VIT917511 VSO917511:VSP917511 WCK917511:WCL917511 WMG917511:WMH917511 WWC917511:WWD917511 U983047:V983047 JQ983047:JR983047 TM983047:TN983047 ADI983047:ADJ983047 ANE983047:ANF983047 AXA983047:AXB983047 BGW983047:BGX983047 BQS983047:BQT983047 CAO983047:CAP983047 CKK983047:CKL983047 CUG983047:CUH983047 DEC983047:DED983047 DNY983047:DNZ983047 DXU983047:DXV983047 EHQ983047:EHR983047 ERM983047:ERN983047 FBI983047:FBJ983047 FLE983047:FLF983047 FVA983047:FVB983047 GEW983047:GEX983047 GOS983047:GOT983047 GYO983047:GYP983047 HIK983047:HIL983047 HSG983047:HSH983047 ICC983047:ICD983047 ILY983047:ILZ983047 IVU983047:IVV983047 JFQ983047:JFR983047 JPM983047:JPN983047 JZI983047:JZJ983047 KJE983047:KJF983047 KTA983047:KTB983047 LCW983047:LCX983047 LMS983047:LMT983047 LWO983047:LWP983047 MGK983047:MGL983047 MQG983047:MQH983047 NAC983047:NAD983047 NJY983047:NJZ983047 NTU983047:NTV983047 ODQ983047:ODR983047 ONM983047:ONN983047 OXI983047:OXJ983047 PHE983047:PHF983047 PRA983047:PRB983047 QAW983047:QAX983047 QKS983047:QKT983047 QUO983047:QUP983047 REK983047:REL983047 ROG983047:ROH983047 RYC983047:RYD983047 SHY983047:SHZ983047 SRU983047:SRV983047 TBQ983047:TBR983047 TLM983047:TLN983047 TVI983047:TVJ983047 UFE983047:UFF983047 UPA983047:UPB983047 UYW983047:UYX983047 VIS983047:VIT983047 VSO983047:VSP983047 WCK983047:WCL983047 WMG983047:WMH983047 WWC983047:WWD983047 O7:P7 JK7:JL7 TG7:TH7 ADC7:ADD7 AMY7:AMZ7 AWU7:AWV7 BGQ7:BGR7 BQM7:BQN7 CAI7:CAJ7 CKE7:CKF7 CUA7:CUB7 DDW7:DDX7 DNS7:DNT7 DXO7:DXP7 EHK7:EHL7 ERG7:ERH7 FBC7:FBD7 FKY7:FKZ7 FUU7:FUV7 GEQ7:GER7 GOM7:GON7 GYI7:GYJ7 HIE7:HIF7 HSA7:HSB7 IBW7:IBX7 ILS7:ILT7 IVO7:IVP7 JFK7:JFL7 JPG7:JPH7 JZC7:JZD7 KIY7:KIZ7 KSU7:KSV7 LCQ7:LCR7 LMM7:LMN7 LWI7:LWJ7 MGE7:MGF7 MQA7:MQB7 MZW7:MZX7 NJS7:NJT7 NTO7:NTP7 ODK7:ODL7 ONG7:ONH7 OXC7:OXD7 PGY7:PGZ7 PQU7:PQV7 QAQ7:QAR7 QKM7:QKN7 QUI7:QUJ7 REE7:REF7 ROA7:ROB7 RXW7:RXX7 SHS7:SHT7 SRO7:SRP7 TBK7:TBL7 TLG7:TLH7 TVC7:TVD7 UEY7:UEZ7 UOU7:UOV7 UYQ7:UYR7 VIM7:VIN7 VSI7:VSJ7 WCE7:WCF7 WMA7:WMB7 WVW7:WVX7 O65543:P65543 JK65543:JL65543 TG65543:TH65543 ADC65543:ADD65543 AMY65543:AMZ65543 AWU65543:AWV65543 BGQ65543:BGR65543 BQM65543:BQN65543 CAI65543:CAJ65543 CKE65543:CKF65543 CUA65543:CUB65543 DDW65543:DDX65543 DNS65543:DNT65543 DXO65543:DXP65543 EHK65543:EHL65543 ERG65543:ERH65543 FBC65543:FBD65543 FKY65543:FKZ65543 FUU65543:FUV65543 GEQ65543:GER65543 GOM65543:GON65543 GYI65543:GYJ65543 HIE65543:HIF65543 HSA65543:HSB65543 IBW65543:IBX65543 ILS65543:ILT65543 IVO65543:IVP65543 JFK65543:JFL65543 JPG65543:JPH65543 JZC65543:JZD65543 KIY65543:KIZ65543 KSU65543:KSV65543 LCQ65543:LCR65543 LMM65543:LMN65543 LWI65543:LWJ65543 MGE65543:MGF65543 MQA65543:MQB65543 MZW65543:MZX65543 NJS65543:NJT65543 NTO65543:NTP65543 ODK65543:ODL65543 ONG65543:ONH65543 OXC65543:OXD65543 PGY65543:PGZ65543 PQU65543:PQV65543 QAQ65543:QAR65543 QKM65543:QKN65543 QUI65543:QUJ65543 REE65543:REF65543 ROA65543:ROB65543 RXW65543:RXX65543 SHS65543:SHT65543 SRO65543:SRP65543 TBK65543:TBL65543 TLG65543:TLH65543 TVC65543:TVD65543 UEY65543:UEZ65543 UOU65543:UOV65543 UYQ65543:UYR65543 VIM65543:VIN65543 VSI65543:VSJ65543 WCE65543:WCF65543 WMA65543:WMB65543 WVW65543:WVX65543 O131079:P131079 JK131079:JL131079 TG131079:TH131079 ADC131079:ADD131079 AMY131079:AMZ131079 AWU131079:AWV131079 BGQ131079:BGR131079 BQM131079:BQN131079 CAI131079:CAJ131079 CKE131079:CKF131079 CUA131079:CUB131079 DDW131079:DDX131079 DNS131079:DNT131079 DXO131079:DXP131079 EHK131079:EHL131079 ERG131079:ERH131079 FBC131079:FBD131079 FKY131079:FKZ131079 FUU131079:FUV131079 GEQ131079:GER131079 GOM131079:GON131079 GYI131079:GYJ131079 HIE131079:HIF131079 HSA131079:HSB131079 IBW131079:IBX131079 ILS131079:ILT131079 IVO131079:IVP131079 JFK131079:JFL131079 JPG131079:JPH131079 JZC131079:JZD131079 KIY131079:KIZ131079 KSU131079:KSV131079 LCQ131079:LCR131079 LMM131079:LMN131079 LWI131079:LWJ131079 MGE131079:MGF131079 MQA131079:MQB131079 MZW131079:MZX131079 NJS131079:NJT131079 NTO131079:NTP131079 ODK131079:ODL131079 ONG131079:ONH131079 OXC131079:OXD131079 PGY131079:PGZ131079 PQU131079:PQV131079 QAQ131079:QAR131079 QKM131079:QKN131079 QUI131079:QUJ131079 REE131079:REF131079 ROA131079:ROB131079 RXW131079:RXX131079 SHS131079:SHT131079 SRO131079:SRP131079 TBK131079:TBL131079 TLG131079:TLH131079 TVC131079:TVD131079 UEY131079:UEZ131079 UOU131079:UOV131079 UYQ131079:UYR131079 VIM131079:VIN131079 VSI131079:VSJ131079 WCE131079:WCF131079 WMA131079:WMB131079 WVW131079:WVX131079 O196615:P196615 JK196615:JL196615 TG196615:TH196615 ADC196615:ADD196615 AMY196615:AMZ196615 AWU196615:AWV196615 BGQ196615:BGR196615 BQM196615:BQN196615 CAI196615:CAJ196615 CKE196615:CKF196615 CUA196615:CUB196615 DDW196615:DDX196615 DNS196615:DNT196615 DXO196615:DXP196615 EHK196615:EHL196615 ERG196615:ERH196615 FBC196615:FBD196615 FKY196615:FKZ196615 FUU196615:FUV196615 GEQ196615:GER196615 GOM196615:GON196615 GYI196615:GYJ196615 HIE196615:HIF196615 HSA196615:HSB196615 IBW196615:IBX196615 ILS196615:ILT196615 IVO196615:IVP196615 JFK196615:JFL196615 JPG196615:JPH196615 JZC196615:JZD196615 KIY196615:KIZ196615 KSU196615:KSV196615 LCQ196615:LCR196615 LMM196615:LMN196615 LWI196615:LWJ196615 MGE196615:MGF196615 MQA196615:MQB196615 MZW196615:MZX196615 NJS196615:NJT196615 NTO196615:NTP196615 ODK196615:ODL196615 ONG196615:ONH196615 OXC196615:OXD196615 PGY196615:PGZ196615 PQU196615:PQV196615 QAQ196615:QAR196615 QKM196615:QKN196615 QUI196615:QUJ196615 REE196615:REF196615 ROA196615:ROB196615 RXW196615:RXX196615 SHS196615:SHT196615 SRO196615:SRP196615 TBK196615:TBL196615 TLG196615:TLH196615 TVC196615:TVD196615 UEY196615:UEZ196615 UOU196615:UOV196615 UYQ196615:UYR196615 VIM196615:VIN196615 VSI196615:VSJ196615 WCE196615:WCF196615 WMA196615:WMB196615 WVW196615:WVX196615 O262151:P262151 JK262151:JL262151 TG262151:TH262151 ADC262151:ADD262151 AMY262151:AMZ262151 AWU262151:AWV262151 BGQ262151:BGR262151 BQM262151:BQN262151 CAI262151:CAJ262151 CKE262151:CKF262151 CUA262151:CUB262151 DDW262151:DDX262151 DNS262151:DNT262151 DXO262151:DXP262151 EHK262151:EHL262151 ERG262151:ERH262151 FBC262151:FBD262151 FKY262151:FKZ262151 FUU262151:FUV262151 GEQ262151:GER262151 GOM262151:GON262151 GYI262151:GYJ262151 HIE262151:HIF262151 HSA262151:HSB262151 IBW262151:IBX262151 ILS262151:ILT262151 IVO262151:IVP262151 JFK262151:JFL262151 JPG262151:JPH262151 JZC262151:JZD262151 KIY262151:KIZ262151 KSU262151:KSV262151 LCQ262151:LCR262151 LMM262151:LMN262151 LWI262151:LWJ262151 MGE262151:MGF262151 MQA262151:MQB262151 MZW262151:MZX262151 NJS262151:NJT262151 NTO262151:NTP262151 ODK262151:ODL262151 ONG262151:ONH262151 OXC262151:OXD262151 PGY262151:PGZ262151 PQU262151:PQV262151 QAQ262151:QAR262151 QKM262151:QKN262151 QUI262151:QUJ262151 REE262151:REF262151 ROA262151:ROB262151 RXW262151:RXX262151 SHS262151:SHT262151 SRO262151:SRP262151 TBK262151:TBL262151 TLG262151:TLH262151 TVC262151:TVD262151 UEY262151:UEZ262151 UOU262151:UOV262151 UYQ262151:UYR262151 VIM262151:VIN262151 VSI262151:VSJ262151 WCE262151:WCF262151 WMA262151:WMB262151 WVW262151:WVX262151 O327687:P327687 JK327687:JL327687 TG327687:TH327687 ADC327687:ADD327687 AMY327687:AMZ327687 AWU327687:AWV327687 BGQ327687:BGR327687 BQM327687:BQN327687 CAI327687:CAJ327687 CKE327687:CKF327687 CUA327687:CUB327687 DDW327687:DDX327687 DNS327687:DNT327687 DXO327687:DXP327687 EHK327687:EHL327687 ERG327687:ERH327687 FBC327687:FBD327687 FKY327687:FKZ327687 FUU327687:FUV327687 GEQ327687:GER327687 GOM327687:GON327687 GYI327687:GYJ327687 HIE327687:HIF327687 HSA327687:HSB327687 IBW327687:IBX327687 ILS327687:ILT327687 IVO327687:IVP327687 JFK327687:JFL327687 JPG327687:JPH327687 JZC327687:JZD327687 KIY327687:KIZ327687 KSU327687:KSV327687 LCQ327687:LCR327687 LMM327687:LMN327687 LWI327687:LWJ327687 MGE327687:MGF327687 MQA327687:MQB327687 MZW327687:MZX327687 NJS327687:NJT327687 NTO327687:NTP327687 ODK327687:ODL327687 ONG327687:ONH327687 OXC327687:OXD327687 PGY327687:PGZ327687 PQU327687:PQV327687 QAQ327687:QAR327687 QKM327687:QKN327687 QUI327687:QUJ327687 REE327687:REF327687 ROA327687:ROB327687 RXW327687:RXX327687 SHS327687:SHT327687 SRO327687:SRP327687 TBK327687:TBL327687 TLG327687:TLH327687 TVC327687:TVD327687 UEY327687:UEZ327687 UOU327687:UOV327687 UYQ327687:UYR327687 VIM327687:VIN327687 VSI327687:VSJ327687 WCE327687:WCF327687 WMA327687:WMB327687 WVW327687:WVX327687 O393223:P393223 JK393223:JL393223 TG393223:TH393223 ADC393223:ADD393223 AMY393223:AMZ393223 AWU393223:AWV393223 BGQ393223:BGR393223 BQM393223:BQN393223 CAI393223:CAJ393223 CKE393223:CKF393223 CUA393223:CUB393223 DDW393223:DDX393223 DNS393223:DNT393223 DXO393223:DXP393223 EHK393223:EHL393223 ERG393223:ERH393223 FBC393223:FBD393223 FKY393223:FKZ393223 FUU393223:FUV393223 GEQ393223:GER393223 GOM393223:GON393223 GYI393223:GYJ393223 HIE393223:HIF393223 HSA393223:HSB393223 IBW393223:IBX393223 ILS393223:ILT393223 IVO393223:IVP393223 JFK393223:JFL393223 JPG393223:JPH393223 JZC393223:JZD393223 KIY393223:KIZ393223 KSU393223:KSV393223 LCQ393223:LCR393223 LMM393223:LMN393223 LWI393223:LWJ393223 MGE393223:MGF393223 MQA393223:MQB393223 MZW393223:MZX393223 NJS393223:NJT393223 NTO393223:NTP393223 ODK393223:ODL393223 ONG393223:ONH393223 OXC393223:OXD393223 PGY393223:PGZ393223 PQU393223:PQV393223 QAQ393223:QAR393223 QKM393223:QKN393223 QUI393223:QUJ393223 REE393223:REF393223 ROA393223:ROB393223 RXW393223:RXX393223 SHS393223:SHT393223 SRO393223:SRP393223 TBK393223:TBL393223 TLG393223:TLH393223 TVC393223:TVD393223 UEY393223:UEZ393223 UOU393223:UOV393223 UYQ393223:UYR393223 VIM393223:VIN393223 VSI393223:VSJ393223 WCE393223:WCF393223 WMA393223:WMB393223 WVW393223:WVX393223 O458759:P458759 JK458759:JL458759 TG458759:TH458759 ADC458759:ADD458759 AMY458759:AMZ458759 AWU458759:AWV458759 BGQ458759:BGR458759 BQM458759:BQN458759 CAI458759:CAJ458759 CKE458759:CKF458759 CUA458759:CUB458759 DDW458759:DDX458759 DNS458759:DNT458759 DXO458759:DXP458759 EHK458759:EHL458759 ERG458759:ERH458759 FBC458759:FBD458759 FKY458759:FKZ458759 FUU458759:FUV458759 GEQ458759:GER458759 GOM458759:GON458759 GYI458759:GYJ458759 HIE458759:HIF458759 HSA458759:HSB458759 IBW458759:IBX458759 ILS458759:ILT458759 IVO458759:IVP458759 JFK458759:JFL458759 JPG458759:JPH458759 JZC458759:JZD458759 KIY458759:KIZ458759 KSU458759:KSV458759 LCQ458759:LCR458759 LMM458759:LMN458759 LWI458759:LWJ458759 MGE458759:MGF458759 MQA458759:MQB458759 MZW458759:MZX458759 NJS458759:NJT458759 NTO458759:NTP458759 ODK458759:ODL458759 ONG458759:ONH458759 OXC458759:OXD458759 PGY458759:PGZ458759 PQU458759:PQV458759 QAQ458759:QAR458759 QKM458759:QKN458759 QUI458759:QUJ458759 REE458759:REF458759 ROA458759:ROB458759 RXW458759:RXX458759 SHS458759:SHT458759 SRO458759:SRP458759 TBK458759:TBL458759 TLG458759:TLH458759 TVC458759:TVD458759 UEY458759:UEZ458759 UOU458759:UOV458759 UYQ458759:UYR458759 VIM458759:VIN458759 VSI458759:VSJ458759 WCE458759:WCF458759 WMA458759:WMB458759 WVW458759:WVX458759 O524295:P524295 JK524295:JL524295 TG524295:TH524295 ADC524295:ADD524295 AMY524295:AMZ524295 AWU524295:AWV524295 BGQ524295:BGR524295 BQM524295:BQN524295 CAI524295:CAJ524295 CKE524295:CKF524295 CUA524295:CUB524295 DDW524295:DDX524295 DNS524295:DNT524295 DXO524295:DXP524295 EHK524295:EHL524295 ERG524295:ERH524295 FBC524295:FBD524295 FKY524295:FKZ524295 FUU524295:FUV524295 GEQ524295:GER524295 GOM524295:GON524295 GYI524295:GYJ524295 HIE524295:HIF524295 HSA524295:HSB524295 IBW524295:IBX524295 ILS524295:ILT524295 IVO524295:IVP524295 JFK524295:JFL524295 JPG524295:JPH524295 JZC524295:JZD524295 KIY524295:KIZ524295 KSU524295:KSV524295 LCQ524295:LCR524295 LMM524295:LMN524295 LWI524295:LWJ524295 MGE524295:MGF524295 MQA524295:MQB524295 MZW524295:MZX524295 NJS524295:NJT524295 NTO524295:NTP524295 ODK524295:ODL524295 ONG524295:ONH524295 OXC524295:OXD524295 PGY524295:PGZ524295 PQU524295:PQV524295 QAQ524295:QAR524295 QKM524295:QKN524295 QUI524295:QUJ524295 REE524295:REF524295 ROA524295:ROB524295 RXW524295:RXX524295 SHS524295:SHT524295 SRO524295:SRP524295 TBK524295:TBL524295 TLG524295:TLH524295 TVC524295:TVD524295 UEY524295:UEZ524295 UOU524295:UOV524295 UYQ524295:UYR524295 VIM524295:VIN524295 VSI524295:VSJ524295 WCE524295:WCF524295 WMA524295:WMB524295 WVW524295:WVX524295 O589831:P589831 JK589831:JL589831 TG589831:TH589831 ADC589831:ADD589831 AMY589831:AMZ589831 AWU589831:AWV589831 BGQ589831:BGR589831 BQM589831:BQN589831 CAI589831:CAJ589831 CKE589831:CKF589831 CUA589831:CUB589831 DDW589831:DDX589831 DNS589831:DNT589831 DXO589831:DXP589831 EHK589831:EHL589831 ERG589831:ERH589831 FBC589831:FBD589831 FKY589831:FKZ589831 FUU589831:FUV589831 GEQ589831:GER589831 GOM589831:GON589831 GYI589831:GYJ589831 HIE589831:HIF589831 HSA589831:HSB589831 IBW589831:IBX589831 ILS589831:ILT589831 IVO589831:IVP589831 JFK589831:JFL589831 JPG589831:JPH589831 JZC589831:JZD589831 KIY589831:KIZ589831 KSU589831:KSV589831 LCQ589831:LCR589831 LMM589831:LMN589831 LWI589831:LWJ589831 MGE589831:MGF589831 MQA589831:MQB589831 MZW589831:MZX589831 NJS589831:NJT589831 NTO589831:NTP589831 ODK589831:ODL589831 ONG589831:ONH589831 OXC589831:OXD589831 PGY589831:PGZ589831 PQU589831:PQV589831 QAQ589831:QAR589831 QKM589831:QKN589831 QUI589831:QUJ589831 REE589831:REF589831 ROA589831:ROB589831 RXW589831:RXX589831 SHS589831:SHT589831 SRO589831:SRP589831 TBK589831:TBL589831 TLG589831:TLH589831 TVC589831:TVD589831 UEY589831:UEZ589831 UOU589831:UOV589831 UYQ589831:UYR589831 VIM589831:VIN589831 VSI589831:VSJ589831 WCE589831:WCF589831 WMA589831:WMB589831 WVW589831:WVX589831 O655367:P655367 JK655367:JL655367 TG655367:TH655367 ADC655367:ADD655367 AMY655367:AMZ655367 AWU655367:AWV655367 BGQ655367:BGR655367 BQM655367:BQN655367 CAI655367:CAJ655367 CKE655367:CKF655367 CUA655367:CUB655367 DDW655367:DDX655367 DNS655367:DNT655367 DXO655367:DXP655367 EHK655367:EHL655367 ERG655367:ERH655367 FBC655367:FBD655367 FKY655367:FKZ655367 FUU655367:FUV655367 GEQ655367:GER655367 GOM655367:GON655367 GYI655367:GYJ655367 HIE655367:HIF655367 HSA655367:HSB655367 IBW655367:IBX655367 ILS655367:ILT655367 IVO655367:IVP655367 JFK655367:JFL655367 JPG655367:JPH655367 JZC655367:JZD655367 KIY655367:KIZ655367 KSU655367:KSV655367 LCQ655367:LCR655367 LMM655367:LMN655367 LWI655367:LWJ655367 MGE655367:MGF655367 MQA655367:MQB655367 MZW655367:MZX655367 NJS655367:NJT655367 NTO655367:NTP655367 ODK655367:ODL655367 ONG655367:ONH655367 OXC655367:OXD655367 PGY655367:PGZ655367 PQU655367:PQV655367 QAQ655367:QAR655367 QKM655367:QKN655367 QUI655367:QUJ655367 REE655367:REF655367 ROA655367:ROB655367 RXW655367:RXX655367 SHS655367:SHT655367 SRO655367:SRP655367 TBK655367:TBL655367 TLG655367:TLH655367 TVC655367:TVD655367 UEY655367:UEZ655367 UOU655367:UOV655367 UYQ655367:UYR655367 VIM655367:VIN655367 VSI655367:VSJ655367 WCE655367:WCF655367 WMA655367:WMB655367 WVW655367:WVX655367 O720903:P720903 JK720903:JL720903 TG720903:TH720903 ADC720903:ADD720903 AMY720903:AMZ720903 AWU720903:AWV720903 BGQ720903:BGR720903 BQM720903:BQN720903 CAI720903:CAJ720903 CKE720903:CKF720903 CUA720903:CUB720903 DDW720903:DDX720903 DNS720903:DNT720903 DXO720903:DXP720903 EHK720903:EHL720903 ERG720903:ERH720903 FBC720903:FBD720903 FKY720903:FKZ720903 FUU720903:FUV720903 GEQ720903:GER720903 GOM720903:GON720903 GYI720903:GYJ720903 HIE720903:HIF720903 HSA720903:HSB720903 IBW720903:IBX720903 ILS720903:ILT720903 IVO720903:IVP720903 JFK720903:JFL720903 JPG720903:JPH720903 JZC720903:JZD720903 KIY720903:KIZ720903 KSU720903:KSV720903 LCQ720903:LCR720903 LMM720903:LMN720903 LWI720903:LWJ720903 MGE720903:MGF720903 MQA720903:MQB720903 MZW720903:MZX720903 NJS720903:NJT720903 NTO720903:NTP720903 ODK720903:ODL720903 ONG720903:ONH720903 OXC720903:OXD720903 PGY720903:PGZ720903 PQU720903:PQV720903 QAQ720903:QAR720903 QKM720903:QKN720903 QUI720903:QUJ720903 REE720903:REF720903 ROA720903:ROB720903 RXW720903:RXX720903 SHS720903:SHT720903 SRO720903:SRP720903 TBK720903:TBL720903 TLG720903:TLH720903 TVC720903:TVD720903 UEY720903:UEZ720903 UOU720903:UOV720903 UYQ720903:UYR720903 VIM720903:VIN720903 VSI720903:VSJ720903 WCE720903:WCF720903 WMA720903:WMB720903 WVW720903:WVX720903 O786439:P786439 JK786439:JL786439 TG786439:TH786439 ADC786439:ADD786439 AMY786439:AMZ786439 AWU786439:AWV786439 BGQ786439:BGR786439 BQM786439:BQN786439 CAI786439:CAJ786439 CKE786439:CKF786439 CUA786439:CUB786439 DDW786439:DDX786439 DNS786439:DNT786439 DXO786439:DXP786439 EHK786439:EHL786439 ERG786439:ERH786439 FBC786439:FBD786439 FKY786439:FKZ786439 FUU786439:FUV786439 GEQ786439:GER786439 GOM786439:GON786439 GYI786439:GYJ786439 HIE786439:HIF786439 HSA786439:HSB786439 IBW786439:IBX786439 ILS786439:ILT786439 IVO786439:IVP786439 JFK786439:JFL786439 JPG786439:JPH786439 JZC786439:JZD786439 KIY786439:KIZ786439 KSU786439:KSV786439 LCQ786439:LCR786439 LMM786439:LMN786439 LWI786439:LWJ786439 MGE786439:MGF786439 MQA786439:MQB786439 MZW786439:MZX786439 NJS786439:NJT786439 NTO786439:NTP786439 ODK786439:ODL786439 ONG786439:ONH786439 OXC786439:OXD786439 PGY786439:PGZ786439 PQU786439:PQV786439 QAQ786439:QAR786439 QKM786439:QKN786439 QUI786439:QUJ786439 REE786439:REF786439 ROA786439:ROB786439 RXW786439:RXX786439 SHS786439:SHT786439 SRO786439:SRP786439 TBK786439:TBL786439 TLG786439:TLH786439 TVC786439:TVD786439 UEY786439:UEZ786439 UOU786439:UOV786439 UYQ786439:UYR786439 VIM786439:VIN786439 VSI786439:VSJ786439 WCE786439:WCF786439 WMA786439:WMB786439 WVW786439:WVX786439 O851975:P851975 JK851975:JL851975 TG851975:TH851975 ADC851975:ADD851975 AMY851975:AMZ851975 AWU851975:AWV851975 BGQ851975:BGR851975 BQM851975:BQN851975 CAI851975:CAJ851975 CKE851975:CKF851975 CUA851975:CUB851975 DDW851975:DDX851975 DNS851975:DNT851975 DXO851975:DXP851975 EHK851975:EHL851975 ERG851975:ERH851975 FBC851975:FBD851975 FKY851975:FKZ851975 FUU851975:FUV851975 GEQ851975:GER851975 GOM851975:GON851975 GYI851975:GYJ851975 HIE851975:HIF851975 HSA851975:HSB851975 IBW851975:IBX851975 ILS851975:ILT851975 IVO851975:IVP851975 JFK851975:JFL851975 JPG851975:JPH851975 JZC851975:JZD851975 KIY851975:KIZ851975 KSU851975:KSV851975 LCQ851975:LCR851975 LMM851975:LMN851975 LWI851975:LWJ851975 MGE851975:MGF851975 MQA851975:MQB851975 MZW851975:MZX851975 NJS851975:NJT851975 NTO851975:NTP851975 ODK851975:ODL851975 ONG851975:ONH851975 OXC851975:OXD851975 PGY851975:PGZ851975 PQU851975:PQV851975 QAQ851975:QAR851975 QKM851975:QKN851975 QUI851975:QUJ851975 REE851975:REF851975 ROA851975:ROB851975 RXW851975:RXX851975 SHS851975:SHT851975 SRO851975:SRP851975 TBK851975:TBL851975 TLG851975:TLH851975 TVC851975:TVD851975 UEY851975:UEZ851975 UOU851975:UOV851975 UYQ851975:UYR851975 VIM851975:VIN851975 VSI851975:VSJ851975 WCE851975:WCF851975 WMA851975:WMB851975 WVW851975:WVX851975 O917511:P917511 JK917511:JL917511 TG917511:TH917511 ADC917511:ADD917511 AMY917511:AMZ917511 AWU917511:AWV917511 BGQ917511:BGR917511 BQM917511:BQN917511 CAI917511:CAJ917511 CKE917511:CKF917511 CUA917511:CUB917511 DDW917511:DDX917511 DNS917511:DNT917511 DXO917511:DXP917511 EHK917511:EHL917511 ERG917511:ERH917511 FBC917511:FBD917511 FKY917511:FKZ917511 FUU917511:FUV917511 GEQ917511:GER917511 GOM917511:GON917511 GYI917511:GYJ917511 HIE917511:HIF917511 HSA917511:HSB917511 IBW917511:IBX917511 ILS917511:ILT917511 IVO917511:IVP917511 JFK917511:JFL917511 JPG917511:JPH917511 JZC917511:JZD917511 KIY917511:KIZ917511 KSU917511:KSV917511 LCQ917511:LCR917511 LMM917511:LMN917511 LWI917511:LWJ917511 MGE917511:MGF917511 MQA917511:MQB917511 MZW917511:MZX917511 NJS917511:NJT917511 NTO917511:NTP917511 ODK917511:ODL917511 ONG917511:ONH917511 OXC917511:OXD917511 PGY917511:PGZ917511 PQU917511:PQV917511 QAQ917511:QAR917511 QKM917511:QKN917511 QUI917511:QUJ917511 REE917511:REF917511 ROA917511:ROB917511 RXW917511:RXX917511 SHS917511:SHT917511 SRO917511:SRP917511 TBK917511:TBL917511 TLG917511:TLH917511 TVC917511:TVD917511 UEY917511:UEZ917511 UOU917511:UOV917511 UYQ917511:UYR917511 VIM917511:VIN917511 VSI917511:VSJ917511 WCE917511:WCF917511 WMA917511:WMB917511 WVW917511:WVX917511 O983047:P983047 JK983047:JL983047 TG983047:TH983047 ADC983047:ADD983047 AMY983047:AMZ983047 AWU983047:AWV983047 BGQ983047:BGR983047 BQM983047:BQN983047 CAI983047:CAJ983047 CKE983047:CKF983047 CUA983047:CUB983047 DDW983047:DDX983047 DNS983047:DNT983047 DXO983047:DXP983047 EHK983047:EHL983047 ERG983047:ERH983047 FBC983047:FBD983047 FKY983047:FKZ983047 FUU983047:FUV983047 GEQ983047:GER983047 GOM983047:GON983047 GYI983047:GYJ983047 HIE983047:HIF983047 HSA983047:HSB983047 IBW983047:IBX983047 ILS983047:ILT983047 IVO983047:IVP983047 JFK983047:JFL983047 JPG983047:JPH983047 JZC983047:JZD983047 KIY983047:KIZ983047 KSU983047:KSV983047 LCQ983047:LCR983047 LMM983047:LMN983047 LWI983047:LWJ983047 MGE983047:MGF983047 MQA983047:MQB983047 MZW983047:MZX983047 NJS983047:NJT983047 NTO983047:NTP983047 ODK983047:ODL983047 ONG983047:ONH983047 OXC983047:OXD983047 PGY983047:PGZ983047 PQU983047:PQV983047 QAQ983047:QAR983047 QKM983047:QKN983047 QUI983047:QUJ983047 REE983047:REF983047 ROA983047:ROB983047 RXW983047:RXX983047 SHS983047:SHT983047 SRO983047:SRP983047 TBK983047:TBL983047 TLG983047:TLH983047 TVC983047:TVD983047 UEY983047:UEZ983047 UOU983047:UOV983047 UYQ983047:UYR983047 VIM983047:VIN983047 VSI983047:VSJ983047 WCE983047:WCF983047 WMA983047:WMB983047 WVW983047:WVX983047 K22:K24 JG22:JG24 TC22:TC24 ACY22:ACY24 AMU22:AMU24 AWQ22:AWQ24 BGM22:BGM24 BQI22:BQI24 CAE22:CAE24 CKA22:CKA24 CTW22:CTW24 DDS22:DDS24 DNO22:DNO24 DXK22:DXK24 EHG22:EHG24 ERC22:ERC24 FAY22:FAY24 FKU22:FKU24 FUQ22:FUQ24 GEM22:GEM24 GOI22:GOI24 GYE22:GYE24 HIA22:HIA24 HRW22:HRW24 IBS22:IBS24 ILO22:ILO24 IVK22:IVK24 JFG22:JFG24 JPC22:JPC24 JYY22:JYY24 KIU22:KIU24 KSQ22:KSQ24 LCM22:LCM24 LMI22:LMI24 LWE22:LWE24 MGA22:MGA24 MPW22:MPW24 MZS22:MZS24 NJO22:NJO24 NTK22:NTK24 ODG22:ODG24 ONC22:ONC24 OWY22:OWY24 PGU22:PGU24 PQQ22:PQQ24 QAM22:QAM24 QKI22:QKI24 QUE22:QUE24 REA22:REA24 RNW22:RNW24 RXS22:RXS24 SHO22:SHO24 SRK22:SRK24 TBG22:TBG24 TLC22:TLC24 TUY22:TUY24 UEU22:UEU24 UOQ22:UOQ24 UYM22:UYM24 VII22:VII24 VSE22:VSE24 WCA22:WCA24 WLW22:WLW24 WVS22:WVS24 K65558:K65560 JG65558:JG65560 TC65558:TC65560 ACY65558:ACY65560 AMU65558:AMU65560 AWQ65558:AWQ65560 BGM65558:BGM65560 BQI65558:BQI65560 CAE65558:CAE65560 CKA65558:CKA65560 CTW65558:CTW65560 DDS65558:DDS65560 DNO65558:DNO65560 DXK65558:DXK65560 EHG65558:EHG65560 ERC65558:ERC65560 FAY65558:FAY65560 FKU65558:FKU65560 FUQ65558:FUQ65560 GEM65558:GEM65560 GOI65558:GOI65560 GYE65558:GYE65560 HIA65558:HIA65560 HRW65558:HRW65560 IBS65558:IBS65560 ILO65558:ILO65560 IVK65558:IVK65560 JFG65558:JFG65560 JPC65558:JPC65560 JYY65558:JYY65560 KIU65558:KIU65560 KSQ65558:KSQ65560 LCM65558:LCM65560 LMI65558:LMI65560 LWE65558:LWE65560 MGA65558:MGA65560 MPW65558:MPW65560 MZS65558:MZS65560 NJO65558:NJO65560 NTK65558:NTK65560 ODG65558:ODG65560 ONC65558:ONC65560 OWY65558:OWY65560 PGU65558:PGU65560 PQQ65558:PQQ65560 QAM65558:QAM65560 QKI65558:QKI65560 QUE65558:QUE65560 REA65558:REA65560 RNW65558:RNW65560 RXS65558:RXS65560 SHO65558:SHO65560 SRK65558:SRK65560 TBG65558:TBG65560 TLC65558:TLC65560 TUY65558:TUY65560 UEU65558:UEU65560 UOQ65558:UOQ65560 UYM65558:UYM65560 VII65558:VII65560 VSE65558:VSE65560 WCA65558:WCA65560 WLW65558:WLW65560 WVS65558:WVS65560 K131094:K131096 JG131094:JG131096 TC131094:TC131096 ACY131094:ACY131096 AMU131094:AMU131096 AWQ131094:AWQ131096 BGM131094:BGM131096 BQI131094:BQI131096 CAE131094:CAE131096 CKA131094:CKA131096 CTW131094:CTW131096 DDS131094:DDS131096 DNO131094:DNO131096 DXK131094:DXK131096 EHG131094:EHG131096 ERC131094:ERC131096 FAY131094:FAY131096 FKU131094:FKU131096 FUQ131094:FUQ131096 GEM131094:GEM131096 GOI131094:GOI131096 GYE131094:GYE131096 HIA131094:HIA131096 HRW131094:HRW131096 IBS131094:IBS131096 ILO131094:ILO131096 IVK131094:IVK131096 JFG131094:JFG131096 JPC131094:JPC131096 JYY131094:JYY131096 KIU131094:KIU131096 KSQ131094:KSQ131096 LCM131094:LCM131096 LMI131094:LMI131096 LWE131094:LWE131096 MGA131094:MGA131096 MPW131094:MPW131096 MZS131094:MZS131096 NJO131094:NJO131096 NTK131094:NTK131096 ODG131094:ODG131096 ONC131094:ONC131096 OWY131094:OWY131096 PGU131094:PGU131096 PQQ131094:PQQ131096 QAM131094:QAM131096 QKI131094:QKI131096 QUE131094:QUE131096 REA131094:REA131096 RNW131094:RNW131096 RXS131094:RXS131096 SHO131094:SHO131096 SRK131094:SRK131096 TBG131094:TBG131096 TLC131094:TLC131096 TUY131094:TUY131096 UEU131094:UEU131096 UOQ131094:UOQ131096 UYM131094:UYM131096 VII131094:VII131096 VSE131094:VSE131096 WCA131094:WCA131096 WLW131094:WLW131096 WVS131094:WVS131096 K196630:K196632 JG196630:JG196632 TC196630:TC196632 ACY196630:ACY196632 AMU196630:AMU196632 AWQ196630:AWQ196632 BGM196630:BGM196632 BQI196630:BQI196632 CAE196630:CAE196632 CKA196630:CKA196632 CTW196630:CTW196632 DDS196630:DDS196632 DNO196630:DNO196632 DXK196630:DXK196632 EHG196630:EHG196632 ERC196630:ERC196632 FAY196630:FAY196632 FKU196630:FKU196632 FUQ196630:FUQ196632 GEM196630:GEM196632 GOI196630:GOI196632 GYE196630:GYE196632 HIA196630:HIA196632 HRW196630:HRW196632 IBS196630:IBS196632 ILO196630:ILO196632 IVK196630:IVK196632 JFG196630:JFG196632 JPC196630:JPC196632 JYY196630:JYY196632 KIU196630:KIU196632 KSQ196630:KSQ196632 LCM196630:LCM196632 LMI196630:LMI196632 LWE196630:LWE196632 MGA196630:MGA196632 MPW196630:MPW196632 MZS196630:MZS196632 NJO196630:NJO196632 NTK196630:NTK196632 ODG196630:ODG196632 ONC196630:ONC196632 OWY196630:OWY196632 PGU196630:PGU196632 PQQ196630:PQQ196632 QAM196630:QAM196632 QKI196630:QKI196632 QUE196630:QUE196632 REA196630:REA196632 RNW196630:RNW196632 RXS196630:RXS196632 SHO196630:SHO196632 SRK196630:SRK196632 TBG196630:TBG196632 TLC196630:TLC196632 TUY196630:TUY196632 UEU196630:UEU196632 UOQ196630:UOQ196632 UYM196630:UYM196632 VII196630:VII196632 VSE196630:VSE196632 WCA196630:WCA196632 WLW196630:WLW196632 WVS196630:WVS196632 K262166:K262168 JG262166:JG262168 TC262166:TC262168 ACY262166:ACY262168 AMU262166:AMU262168 AWQ262166:AWQ262168 BGM262166:BGM262168 BQI262166:BQI262168 CAE262166:CAE262168 CKA262166:CKA262168 CTW262166:CTW262168 DDS262166:DDS262168 DNO262166:DNO262168 DXK262166:DXK262168 EHG262166:EHG262168 ERC262166:ERC262168 FAY262166:FAY262168 FKU262166:FKU262168 FUQ262166:FUQ262168 GEM262166:GEM262168 GOI262166:GOI262168 GYE262166:GYE262168 HIA262166:HIA262168 HRW262166:HRW262168 IBS262166:IBS262168 ILO262166:ILO262168 IVK262166:IVK262168 JFG262166:JFG262168 JPC262166:JPC262168 JYY262166:JYY262168 KIU262166:KIU262168 KSQ262166:KSQ262168 LCM262166:LCM262168 LMI262166:LMI262168 LWE262166:LWE262168 MGA262166:MGA262168 MPW262166:MPW262168 MZS262166:MZS262168 NJO262166:NJO262168 NTK262166:NTK262168 ODG262166:ODG262168 ONC262166:ONC262168 OWY262166:OWY262168 PGU262166:PGU262168 PQQ262166:PQQ262168 QAM262166:QAM262168 QKI262166:QKI262168 QUE262166:QUE262168 REA262166:REA262168 RNW262166:RNW262168 RXS262166:RXS262168 SHO262166:SHO262168 SRK262166:SRK262168 TBG262166:TBG262168 TLC262166:TLC262168 TUY262166:TUY262168 UEU262166:UEU262168 UOQ262166:UOQ262168 UYM262166:UYM262168 VII262166:VII262168 VSE262166:VSE262168 WCA262166:WCA262168 WLW262166:WLW262168 WVS262166:WVS262168 K327702:K327704 JG327702:JG327704 TC327702:TC327704 ACY327702:ACY327704 AMU327702:AMU327704 AWQ327702:AWQ327704 BGM327702:BGM327704 BQI327702:BQI327704 CAE327702:CAE327704 CKA327702:CKA327704 CTW327702:CTW327704 DDS327702:DDS327704 DNO327702:DNO327704 DXK327702:DXK327704 EHG327702:EHG327704 ERC327702:ERC327704 FAY327702:FAY327704 FKU327702:FKU327704 FUQ327702:FUQ327704 GEM327702:GEM327704 GOI327702:GOI327704 GYE327702:GYE327704 HIA327702:HIA327704 HRW327702:HRW327704 IBS327702:IBS327704 ILO327702:ILO327704 IVK327702:IVK327704 JFG327702:JFG327704 JPC327702:JPC327704 JYY327702:JYY327704 KIU327702:KIU327704 KSQ327702:KSQ327704 LCM327702:LCM327704 LMI327702:LMI327704 LWE327702:LWE327704 MGA327702:MGA327704 MPW327702:MPW327704 MZS327702:MZS327704 NJO327702:NJO327704 NTK327702:NTK327704 ODG327702:ODG327704 ONC327702:ONC327704 OWY327702:OWY327704 PGU327702:PGU327704 PQQ327702:PQQ327704 QAM327702:QAM327704 QKI327702:QKI327704 QUE327702:QUE327704 REA327702:REA327704 RNW327702:RNW327704 RXS327702:RXS327704 SHO327702:SHO327704 SRK327702:SRK327704 TBG327702:TBG327704 TLC327702:TLC327704 TUY327702:TUY327704 UEU327702:UEU327704 UOQ327702:UOQ327704 UYM327702:UYM327704 VII327702:VII327704 VSE327702:VSE327704 WCA327702:WCA327704 WLW327702:WLW327704 WVS327702:WVS327704 K393238:K393240 JG393238:JG393240 TC393238:TC393240 ACY393238:ACY393240 AMU393238:AMU393240 AWQ393238:AWQ393240 BGM393238:BGM393240 BQI393238:BQI393240 CAE393238:CAE393240 CKA393238:CKA393240 CTW393238:CTW393240 DDS393238:DDS393240 DNO393238:DNO393240 DXK393238:DXK393240 EHG393238:EHG393240 ERC393238:ERC393240 FAY393238:FAY393240 FKU393238:FKU393240 FUQ393238:FUQ393240 GEM393238:GEM393240 GOI393238:GOI393240 GYE393238:GYE393240 HIA393238:HIA393240 HRW393238:HRW393240 IBS393238:IBS393240 ILO393238:ILO393240 IVK393238:IVK393240 JFG393238:JFG393240 JPC393238:JPC393240 JYY393238:JYY393240 KIU393238:KIU393240 KSQ393238:KSQ393240 LCM393238:LCM393240 LMI393238:LMI393240 LWE393238:LWE393240 MGA393238:MGA393240 MPW393238:MPW393240 MZS393238:MZS393240 NJO393238:NJO393240 NTK393238:NTK393240 ODG393238:ODG393240 ONC393238:ONC393240 OWY393238:OWY393240 PGU393238:PGU393240 PQQ393238:PQQ393240 QAM393238:QAM393240 QKI393238:QKI393240 QUE393238:QUE393240 REA393238:REA393240 RNW393238:RNW393240 RXS393238:RXS393240 SHO393238:SHO393240 SRK393238:SRK393240 TBG393238:TBG393240 TLC393238:TLC393240 TUY393238:TUY393240 UEU393238:UEU393240 UOQ393238:UOQ393240 UYM393238:UYM393240 VII393238:VII393240 VSE393238:VSE393240 WCA393238:WCA393240 WLW393238:WLW393240 WVS393238:WVS393240 K458774:K458776 JG458774:JG458776 TC458774:TC458776 ACY458774:ACY458776 AMU458774:AMU458776 AWQ458774:AWQ458776 BGM458774:BGM458776 BQI458774:BQI458776 CAE458774:CAE458776 CKA458774:CKA458776 CTW458774:CTW458776 DDS458774:DDS458776 DNO458774:DNO458776 DXK458774:DXK458776 EHG458774:EHG458776 ERC458774:ERC458776 FAY458774:FAY458776 FKU458774:FKU458776 FUQ458774:FUQ458776 GEM458774:GEM458776 GOI458774:GOI458776 GYE458774:GYE458776 HIA458774:HIA458776 HRW458774:HRW458776 IBS458774:IBS458776 ILO458774:ILO458776 IVK458774:IVK458776 JFG458774:JFG458776 JPC458774:JPC458776 JYY458774:JYY458776 KIU458774:KIU458776 KSQ458774:KSQ458776 LCM458774:LCM458776 LMI458774:LMI458776 LWE458774:LWE458776 MGA458774:MGA458776 MPW458774:MPW458776 MZS458774:MZS458776 NJO458774:NJO458776 NTK458774:NTK458776 ODG458774:ODG458776 ONC458774:ONC458776 OWY458774:OWY458776 PGU458774:PGU458776 PQQ458774:PQQ458776 QAM458774:QAM458776 QKI458774:QKI458776 QUE458774:QUE458776 REA458774:REA458776 RNW458774:RNW458776 RXS458774:RXS458776 SHO458774:SHO458776 SRK458774:SRK458776 TBG458774:TBG458776 TLC458774:TLC458776 TUY458774:TUY458776 UEU458774:UEU458776 UOQ458774:UOQ458776 UYM458774:UYM458776 VII458774:VII458776 VSE458774:VSE458776 WCA458774:WCA458776 WLW458774:WLW458776 WVS458774:WVS458776 K524310:K524312 JG524310:JG524312 TC524310:TC524312 ACY524310:ACY524312 AMU524310:AMU524312 AWQ524310:AWQ524312 BGM524310:BGM524312 BQI524310:BQI524312 CAE524310:CAE524312 CKA524310:CKA524312 CTW524310:CTW524312 DDS524310:DDS524312 DNO524310:DNO524312 DXK524310:DXK524312 EHG524310:EHG524312 ERC524310:ERC524312 FAY524310:FAY524312 FKU524310:FKU524312 FUQ524310:FUQ524312 GEM524310:GEM524312 GOI524310:GOI524312 GYE524310:GYE524312 HIA524310:HIA524312 HRW524310:HRW524312 IBS524310:IBS524312 ILO524310:ILO524312 IVK524310:IVK524312 JFG524310:JFG524312 JPC524310:JPC524312 JYY524310:JYY524312 KIU524310:KIU524312 KSQ524310:KSQ524312 LCM524310:LCM524312 LMI524310:LMI524312 LWE524310:LWE524312 MGA524310:MGA524312 MPW524310:MPW524312 MZS524310:MZS524312 NJO524310:NJO524312 NTK524310:NTK524312 ODG524310:ODG524312 ONC524310:ONC524312 OWY524310:OWY524312 PGU524310:PGU524312 PQQ524310:PQQ524312 QAM524310:QAM524312 QKI524310:QKI524312 QUE524310:QUE524312 REA524310:REA524312 RNW524310:RNW524312 RXS524310:RXS524312 SHO524310:SHO524312 SRK524310:SRK524312 TBG524310:TBG524312 TLC524310:TLC524312 TUY524310:TUY524312 UEU524310:UEU524312 UOQ524310:UOQ524312 UYM524310:UYM524312 VII524310:VII524312 VSE524310:VSE524312 WCA524310:WCA524312 WLW524310:WLW524312 WVS524310:WVS524312 K589846:K589848 JG589846:JG589848 TC589846:TC589848 ACY589846:ACY589848 AMU589846:AMU589848 AWQ589846:AWQ589848 BGM589846:BGM589848 BQI589846:BQI589848 CAE589846:CAE589848 CKA589846:CKA589848 CTW589846:CTW589848 DDS589846:DDS589848 DNO589846:DNO589848 DXK589846:DXK589848 EHG589846:EHG589848 ERC589846:ERC589848 FAY589846:FAY589848 FKU589846:FKU589848 FUQ589846:FUQ589848 GEM589846:GEM589848 GOI589846:GOI589848 GYE589846:GYE589848 HIA589846:HIA589848 HRW589846:HRW589848 IBS589846:IBS589848 ILO589846:ILO589848 IVK589846:IVK589848 JFG589846:JFG589848 JPC589846:JPC589848 JYY589846:JYY589848 KIU589846:KIU589848 KSQ589846:KSQ589848 LCM589846:LCM589848 LMI589846:LMI589848 LWE589846:LWE589848 MGA589846:MGA589848 MPW589846:MPW589848 MZS589846:MZS589848 NJO589846:NJO589848 NTK589846:NTK589848 ODG589846:ODG589848 ONC589846:ONC589848 OWY589846:OWY589848 PGU589846:PGU589848 PQQ589846:PQQ589848 QAM589846:QAM589848 QKI589846:QKI589848 QUE589846:QUE589848 REA589846:REA589848 RNW589846:RNW589848 RXS589846:RXS589848 SHO589846:SHO589848 SRK589846:SRK589848 TBG589846:TBG589848 TLC589846:TLC589848 TUY589846:TUY589848 UEU589846:UEU589848 UOQ589846:UOQ589848 UYM589846:UYM589848 VII589846:VII589848 VSE589846:VSE589848 WCA589846:WCA589848 WLW589846:WLW589848 WVS589846:WVS589848 K655382:K655384 JG655382:JG655384 TC655382:TC655384 ACY655382:ACY655384 AMU655382:AMU655384 AWQ655382:AWQ655384 BGM655382:BGM655384 BQI655382:BQI655384 CAE655382:CAE655384 CKA655382:CKA655384 CTW655382:CTW655384 DDS655382:DDS655384 DNO655382:DNO655384 DXK655382:DXK655384 EHG655382:EHG655384 ERC655382:ERC655384 FAY655382:FAY655384 FKU655382:FKU655384 FUQ655382:FUQ655384 GEM655382:GEM655384 GOI655382:GOI655384 GYE655382:GYE655384 HIA655382:HIA655384 HRW655382:HRW655384 IBS655382:IBS655384 ILO655382:ILO655384 IVK655382:IVK655384 JFG655382:JFG655384 JPC655382:JPC655384 JYY655382:JYY655384 KIU655382:KIU655384 KSQ655382:KSQ655384 LCM655382:LCM655384 LMI655382:LMI655384 LWE655382:LWE655384 MGA655382:MGA655384 MPW655382:MPW655384 MZS655382:MZS655384 NJO655382:NJO655384 NTK655382:NTK655384 ODG655382:ODG655384 ONC655382:ONC655384 OWY655382:OWY655384 PGU655382:PGU655384 PQQ655382:PQQ655384 QAM655382:QAM655384 QKI655382:QKI655384 QUE655382:QUE655384 REA655382:REA655384 RNW655382:RNW655384 RXS655382:RXS655384 SHO655382:SHO655384 SRK655382:SRK655384 TBG655382:TBG655384 TLC655382:TLC655384 TUY655382:TUY655384 UEU655382:UEU655384 UOQ655382:UOQ655384 UYM655382:UYM655384 VII655382:VII655384 VSE655382:VSE655384 WCA655382:WCA655384 WLW655382:WLW655384 WVS655382:WVS655384 K720918:K720920 JG720918:JG720920 TC720918:TC720920 ACY720918:ACY720920 AMU720918:AMU720920 AWQ720918:AWQ720920 BGM720918:BGM720920 BQI720918:BQI720920 CAE720918:CAE720920 CKA720918:CKA720920 CTW720918:CTW720920 DDS720918:DDS720920 DNO720918:DNO720920 DXK720918:DXK720920 EHG720918:EHG720920 ERC720918:ERC720920 FAY720918:FAY720920 FKU720918:FKU720920 FUQ720918:FUQ720920 GEM720918:GEM720920 GOI720918:GOI720920 GYE720918:GYE720920 HIA720918:HIA720920 HRW720918:HRW720920 IBS720918:IBS720920 ILO720918:ILO720920 IVK720918:IVK720920 JFG720918:JFG720920 JPC720918:JPC720920 JYY720918:JYY720920 KIU720918:KIU720920 KSQ720918:KSQ720920 LCM720918:LCM720920 LMI720918:LMI720920 LWE720918:LWE720920 MGA720918:MGA720920 MPW720918:MPW720920 MZS720918:MZS720920 NJO720918:NJO720920 NTK720918:NTK720920 ODG720918:ODG720920 ONC720918:ONC720920 OWY720918:OWY720920 PGU720918:PGU720920 PQQ720918:PQQ720920 QAM720918:QAM720920 QKI720918:QKI720920 QUE720918:QUE720920 REA720918:REA720920 RNW720918:RNW720920 RXS720918:RXS720920 SHO720918:SHO720920 SRK720918:SRK720920 TBG720918:TBG720920 TLC720918:TLC720920 TUY720918:TUY720920 UEU720918:UEU720920 UOQ720918:UOQ720920 UYM720918:UYM720920 VII720918:VII720920 VSE720918:VSE720920 WCA720918:WCA720920 WLW720918:WLW720920 WVS720918:WVS720920 K786454:K786456 JG786454:JG786456 TC786454:TC786456 ACY786454:ACY786456 AMU786454:AMU786456 AWQ786454:AWQ786456 BGM786454:BGM786456 BQI786454:BQI786456 CAE786454:CAE786456 CKA786454:CKA786456 CTW786454:CTW786456 DDS786454:DDS786456 DNO786454:DNO786456 DXK786454:DXK786456 EHG786454:EHG786456 ERC786454:ERC786456 FAY786454:FAY786456 FKU786454:FKU786456 FUQ786454:FUQ786456 GEM786454:GEM786456 GOI786454:GOI786456 GYE786454:GYE786456 HIA786454:HIA786456 HRW786454:HRW786456 IBS786454:IBS786456 ILO786454:ILO786456 IVK786454:IVK786456 JFG786454:JFG786456 JPC786454:JPC786456 JYY786454:JYY786456 KIU786454:KIU786456 KSQ786454:KSQ786456 LCM786454:LCM786456 LMI786454:LMI786456 LWE786454:LWE786456 MGA786454:MGA786456 MPW786454:MPW786456 MZS786454:MZS786456 NJO786454:NJO786456 NTK786454:NTK786456 ODG786454:ODG786456 ONC786454:ONC786456 OWY786454:OWY786456 PGU786454:PGU786456 PQQ786454:PQQ786456 QAM786454:QAM786456 QKI786454:QKI786456 QUE786454:QUE786456 REA786454:REA786456 RNW786454:RNW786456 RXS786454:RXS786456 SHO786454:SHO786456 SRK786454:SRK786456 TBG786454:TBG786456 TLC786454:TLC786456 TUY786454:TUY786456 UEU786454:UEU786456 UOQ786454:UOQ786456 UYM786454:UYM786456 VII786454:VII786456 VSE786454:VSE786456 WCA786454:WCA786456 WLW786454:WLW786456 WVS786454:WVS786456 K851990:K851992 JG851990:JG851992 TC851990:TC851992 ACY851990:ACY851992 AMU851990:AMU851992 AWQ851990:AWQ851992 BGM851990:BGM851992 BQI851990:BQI851992 CAE851990:CAE851992 CKA851990:CKA851992 CTW851990:CTW851992 DDS851990:DDS851992 DNO851990:DNO851992 DXK851990:DXK851992 EHG851990:EHG851992 ERC851990:ERC851992 FAY851990:FAY851992 FKU851990:FKU851992 FUQ851990:FUQ851992 GEM851990:GEM851992 GOI851990:GOI851992 GYE851990:GYE851992 HIA851990:HIA851992 HRW851990:HRW851992 IBS851990:IBS851992 ILO851990:ILO851992 IVK851990:IVK851992 JFG851990:JFG851992 JPC851990:JPC851992 JYY851990:JYY851992 KIU851990:KIU851992 KSQ851990:KSQ851992 LCM851990:LCM851992 LMI851990:LMI851992 LWE851990:LWE851992 MGA851990:MGA851992 MPW851990:MPW851992 MZS851990:MZS851992 NJO851990:NJO851992 NTK851990:NTK851992 ODG851990:ODG851992 ONC851990:ONC851992 OWY851990:OWY851992 PGU851990:PGU851992 PQQ851990:PQQ851992 QAM851990:QAM851992 QKI851990:QKI851992 QUE851990:QUE851992 REA851990:REA851992 RNW851990:RNW851992 RXS851990:RXS851992 SHO851990:SHO851992 SRK851990:SRK851992 TBG851990:TBG851992 TLC851990:TLC851992 TUY851990:TUY851992 UEU851990:UEU851992 UOQ851990:UOQ851992 UYM851990:UYM851992 VII851990:VII851992 VSE851990:VSE851992 WCA851990:WCA851992 WLW851990:WLW851992 WVS851990:WVS851992 K917526:K917528 JG917526:JG917528 TC917526:TC917528 ACY917526:ACY917528 AMU917526:AMU917528 AWQ917526:AWQ917528 BGM917526:BGM917528 BQI917526:BQI917528 CAE917526:CAE917528 CKA917526:CKA917528 CTW917526:CTW917528 DDS917526:DDS917528 DNO917526:DNO917528 DXK917526:DXK917528 EHG917526:EHG917528 ERC917526:ERC917528 FAY917526:FAY917528 FKU917526:FKU917528 FUQ917526:FUQ917528 GEM917526:GEM917528 GOI917526:GOI917528 GYE917526:GYE917528 HIA917526:HIA917528 HRW917526:HRW917528 IBS917526:IBS917528 ILO917526:ILO917528 IVK917526:IVK917528 JFG917526:JFG917528 JPC917526:JPC917528 JYY917526:JYY917528 KIU917526:KIU917528 KSQ917526:KSQ917528 LCM917526:LCM917528 LMI917526:LMI917528 LWE917526:LWE917528 MGA917526:MGA917528 MPW917526:MPW917528 MZS917526:MZS917528 NJO917526:NJO917528 NTK917526:NTK917528 ODG917526:ODG917528 ONC917526:ONC917528 OWY917526:OWY917528 PGU917526:PGU917528 PQQ917526:PQQ917528 QAM917526:QAM917528 QKI917526:QKI917528 QUE917526:QUE917528 REA917526:REA917528 RNW917526:RNW917528 RXS917526:RXS917528 SHO917526:SHO917528 SRK917526:SRK917528 TBG917526:TBG917528 TLC917526:TLC917528 TUY917526:TUY917528 UEU917526:UEU917528 UOQ917526:UOQ917528 UYM917526:UYM917528 VII917526:VII917528 VSE917526:VSE917528 WCA917526:WCA917528 WLW917526:WLW917528 WVS917526:WVS917528 K983062:K983064 JG983062:JG983064 TC983062:TC983064 ACY983062:ACY983064 AMU983062:AMU983064 AWQ983062:AWQ983064 BGM983062:BGM983064 BQI983062:BQI983064 CAE983062:CAE983064 CKA983062:CKA983064 CTW983062:CTW983064 DDS983062:DDS983064 DNO983062:DNO983064 DXK983062:DXK983064 EHG983062:EHG983064 ERC983062:ERC983064 FAY983062:FAY983064 FKU983062:FKU983064 FUQ983062:FUQ983064 GEM983062:GEM983064 GOI983062:GOI983064 GYE983062:GYE983064 HIA983062:HIA983064 HRW983062:HRW983064 IBS983062:IBS983064 ILO983062:ILO983064 IVK983062:IVK983064 JFG983062:JFG983064 JPC983062:JPC983064 JYY983062:JYY983064 KIU983062:KIU983064 KSQ983062:KSQ983064 LCM983062:LCM983064 LMI983062:LMI983064 LWE983062:LWE983064 MGA983062:MGA983064 MPW983062:MPW983064 MZS983062:MZS983064 NJO983062:NJO983064 NTK983062:NTK983064 ODG983062:ODG983064 ONC983062:ONC983064 OWY983062:OWY983064 PGU983062:PGU983064 PQQ983062:PQQ983064 QAM983062:QAM983064 QKI983062:QKI983064 QUE983062:QUE983064 REA983062:REA983064 RNW983062:RNW983064 RXS983062:RXS983064 SHO983062:SHO983064 SRK983062:SRK983064 TBG983062:TBG983064 TLC983062:TLC983064 TUY983062:TUY983064 UEU983062:UEU983064 UOQ983062:UOQ983064 UYM983062:UYM983064 VII983062:VII983064 VSE983062:VSE983064 WCA983062:WCA983064 WLW983062:WLW983064 WVS983062:WVS983064 M6:N6 JI6:JJ6 TE6:TF6 ADA6:ADB6 AMW6:AMX6 AWS6:AWT6 BGO6:BGP6 BQK6:BQL6 CAG6:CAH6 CKC6:CKD6 CTY6:CTZ6 DDU6:DDV6 DNQ6:DNR6 DXM6:DXN6 EHI6:EHJ6 ERE6:ERF6 FBA6:FBB6 FKW6:FKX6 FUS6:FUT6 GEO6:GEP6 GOK6:GOL6 GYG6:GYH6 HIC6:HID6 HRY6:HRZ6 IBU6:IBV6 ILQ6:ILR6 IVM6:IVN6 JFI6:JFJ6 JPE6:JPF6 JZA6:JZB6 KIW6:KIX6 KSS6:KST6 LCO6:LCP6 LMK6:LML6 LWG6:LWH6 MGC6:MGD6 MPY6:MPZ6 MZU6:MZV6 NJQ6:NJR6 NTM6:NTN6 ODI6:ODJ6 ONE6:ONF6 OXA6:OXB6 PGW6:PGX6 PQS6:PQT6 QAO6:QAP6 QKK6:QKL6 QUG6:QUH6 REC6:RED6 RNY6:RNZ6 RXU6:RXV6 SHQ6:SHR6 SRM6:SRN6 TBI6:TBJ6 TLE6:TLF6 TVA6:TVB6 UEW6:UEX6 UOS6:UOT6 UYO6:UYP6 VIK6:VIL6 VSG6:VSH6 WCC6:WCD6 WLY6:WLZ6 WVU6:WVV6 M65542:N65542 JI65542:JJ65542 TE65542:TF65542 ADA65542:ADB65542 AMW65542:AMX65542 AWS65542:AWT65542 BGO65542:BGP65542 BQK65542:BQL65542 CAG65542:CAH65542 CKC65542:CKD65542 CTY65542:CTZ65542 DDU65542:DDV65542 DNQ65542:DNR65542 DXM65542:DXN65542 EHI65542:EHJ65542 ERE65542:ERF65542 FBA65542:FBB65542 FKW65542:FKX65542 FUS65542:FUT65542 GEO65542:GEP65542 GOK65542:GOL65542 GYG65542:GYH65542 HIC65542:HID65542 HRY65542:HRZ65542 IBU65542:IBV65542 ILQ65542:ILR65542 IVM65542:IVN65542 JFI65542:JFJ65542 JPE65542:JPF65542 JZA65542:JZB65542 KIW65542:KIX65542 KSS65542:KST65542 LCO65542:LCP65542 LMK65542:LML65542 LWG65542:LWH65542 MGC65542:MGD65542 MPY65542:MPZ65542 MZU65542:MZV65542 NJQ65542:NJR65542 NTM65542:NTN65542 ODI65542:ODJ65542 ONE65542:ONF65542 OXA65542:OXB65542 PGW65542:PGX65542 PQS65542:PQT65542 QAO65542:QAP65542 QKK65542:QKL65542 QUG65542:QUH65542 REC65542:RED65542 RNY65542:RNZ65542 RXU65542:RXV65542 SHQ65542:SHR65542 SRM65542:SRN65542 TBI65542:TBJ65542 TLE65542:TLF65542 TVA65542:TVB65542 UEW65542:UEX65542 UOS65542:UOT65542 UYO65542:UYP65542 VIK65542:VIL65542 VSG65542:VSH65542 WCC65542:WCD65542 WLY65542:WLZ65542 WVU65542:WVV65542 M131078:N131078 JI131078:JJ131078 TE131078:TF131078 ADA131078:ADB131078 AMW131078:AMX131078 AWS131078:AWT131078 BGO131078:BGP131078 BQK131078:BQL131078 CAG131078:CAH131078 CKC131078:CKD131078 CTY131078:CTZ131078 DDU131078:DDV131078 DNQ131078:DNR131078 DXM131078:DXN131078 EHI131078:EHJ131078 ERE131078:ERF131078 FBA131078:FBB131078 FKW131078:FKX131078 FUS131078:FUT131078 GEO131078:GEP131078 GOK131078:GOL131078 GYG131078:GYH131078 HIC131078:HID131078 HRY131078:HRZ131078 IBU131078:IBV131078 ILQ131078:ILR131078 IVM131078:IVN131078 JFI131078:JFJ131078 JPE131078:JPF131078 JZA131078:JZB131078 KIW131078:KIX131078 KSS131078:KST131078 LCO131078:LCP131078 LMK131078:LML131078 LWG131078:LWH131078 MGC131078:MGD131078 MPY131078:MPZ131078 MZU131078:MZV131078 NJQ131078:NJR131078 NTM131078:NTN131078 ODI131078:ODJ131078 ONE131078:ONF131078 OXA131078:OXB131078 PGW131078:PGX131078 PQS131078:PQT131078 QAO131078:QAP131078 QKK131078:QKL131078 QUG131078:QUH131078 REC131078:RED131078 RNY131078:RNZ131078 RXU131078:RXV131078 SHQ131078:SHR131078 SRM131078:SRN131078 TBI131078:TBJ131078 TLE131078:TLF131078 TVA131078:TVB131078 UEW131078:UEX131078 UOS131078:UOT131078 UYO131078:UYP131078 VIK131078:VIL131078 VSG131078:VSH131078 WCC131078:WCD131078 WLY131078:WLZ131078 WVU131078:WVV131078 M196614:N196614 JI196614:JJ196614 TE196614:TF196614 ADA196614:ADB196614 AMW196614:AMX196614 AWS196614:AWT196614 BGO196614:BGP196614 BQK196614:BQL196614 CAG196614:CAH196614 CKC196614:CKD196614 CTY196614:CTZ196614 DDU196614:DDV196614 DNQ196614:DNR196614 DXM196614:DXN196614 EHI196614:EHJ196614 ERE196614:ERF196614 FBA196614:FBB196614 FKW196614:FKX196614 FUS196614:FUT196614 GEO196614:GEP196614 GOK196614:GOL196614 GYG196614:GYH196614 HIC196614:HID196614 HRY196614:HRZ196614 IBU196614:IBV196614 ILQ196614:ILR196614 IVM196614:IVN196614 JFI196614:JFJ196614 JPE196614:JPF196614 JZA196614:JZB196614 KIW196614:KIX196614 KSS196614:KST196614 LCO196614:LCP196614 LMK196614:LML196614 LWG196614:LWH196614 MGC196614:MGD196614 MPY196614:MPZ196614 MZU196614:MZV196614 NJQ196614:NJR196614 NTM196614:NTN196614 ODI196614:ODJ196614 ONE196614:ONF196614 OXA196614:OXB196614 PGW196614:PGX196614 PQS196614:PQT196614 QAO196614:QAP196614 QKK196614:QKL196614 QUG196614:QUH196614 REC196614:RED196614 RNY196614:RNZ196614 RXU196614:RXV196614 SHQ196614:SHR196614 SRM196614:SRN196614 TBI196614:TBJ196614 TLE196614:TLF196614 TVA196614:TVB196614 UEW196614:UEX196614 UOS196614:UOT196614 UYO196614:UYP196614 VIK196614:VIL196614 VSG196614:VSH196614 WCC196614:WCD196614 WLY196614:WLZ196614 WVU196614:WVV196614 M262150:N262150 JI262150:JJ262150 TE262150:TF262150 ADA262150:ADB262150 AMW262150:AMX262150 AWS262150:AWT262150 BGO262150:BGP262150 BQK262150:BQL262150 CAG262150:CAH262150 CKC262150:CKD262150 CTY262150:CTZ262150 DDU262150:DDV262150 DNQ262150:DNR262150 DXM262150:DXN262150 EHI262150:EHJ262150 ERE262150:ERF262150 FBA262150:FBB262150 FKW262150:FKX262150 FUS262150:FUT262150 GEO262150:GEP262150 GOK262150:GOL262150 GYG262150:GYH262150 HIC262150:HID262150 HRY262150:HRZ262150 IBU262150:IBV262150 ILQ262150:ILR262150 IVM262150:IVN262150 JFI262150:JFJ262150 JPE262150:JPF262150 JZA262150:JZB262150 KIW262150:KIX262150 KSS262150:KST262150 LCO262150:LCP262150 LMK262150:LML262150 LWG262150:LWH262150 MGC262150:MGD262150 MPY262150:MPZ262150 MZU262150:MZV262150 NJQ262150:NJR262150 NTM262150:NTN262150 ODI262150:ODJ262150 ONE262150:ONF262150 OXA262150:OXB262150 PGW262150:PGX262150 PQS262150:PQT262150 QAO262150:QAP262150 QKK262150:QKL262150 QUG262150:QUH262150 REC262150:RED262150 RNY262150:RNZ262150 RXU262150:RXV262150 SHQ262150:SHR262150 SRM262150:SRN262150 TBI262150:TBJ262150 TLE262150:TLF262150 TVA262150:TVB262150 UEW262150:UEX262150 UOS262150:UOT262150 UYO262150:UYP262150 VIK262150:VIL262150 VSG262150:VSH262150 WCC262150:WCD262150 WLY262150:WLZ262150 WVU262150:WVV262150 M327686:N327686 JI327686:JJ327686 TE327686:TF327686 ADA327686:ADB327686 AMW327686:AMX327686 AWS327686:AWT327686 BGO327686:BGP327686 BQK327686:BQL327686 CAG327686:CAH327686 CKC327686:CKD327686 CTY327686:CTZ327686 DDU327686:DDV327686 DNQ327686:DNR327686 DXM327686:DXN327686 EHI327686:EHJ327686 ERE327686:ERF327686 FBA327686:FBB327686 FKW327686:FKX327686 FUS327686:FUT327686 GEO327686:GEP327686 GOK327686:GOL327686 GYG327686:GYH327686 HIC327686:HID327686 HRY327686:HRZ327686 IBU327686:IBV327686 ILQ327686:ILR327686 IVM327686:IVN327686 JFI327686:JFJ327686 JPE327686:JPF327686 JZA327686:JZB327686 KIW327686:KIX327686 KSS327686:KST327686 LCO327686:LCP327686 LMK327686:LML327686 LWG327686:LWH327686 MGC327686:MGD327686 MPY327686:MPZ327686 MZU327686:MZV327686 NJQ327686:NJR327686 NTM327686:NTN327686 ODI327686:ODJ327686 ONE327686:ONF327686 OXA327686:OXB327686 PGW327686:PGX327686 PQS327686:PQT327686 QAO327686:QAP327686 QKK327686:QKL327686 QUG327686:QUH327686 REC327686:RED327686 RNY327686:RNZ327686 RXU327686:RXV327686 SHQ327686:SHR327686 SRM327686:SRN327686 TBI327686:TBJ327686 TLE327686:TLF327686 TVA327686:TVB327686 UEW327686:UEX327686 UOS327686:UOT327686 UYO327686:UYP327686 VIK327686:VIL327686 VSG327686:VSH327686 WCC327686:WCD327686 WLY327686:WLZ327686 WVU327686:WVV327686 M393222:N393222 JI393222:JJ393222 TE393222:TF393222 ADA393222:ADB393222 AMW393222:AMX393222 AWS393222:AWT393222 BGO393222:BGP393222 BQK393222:BQL393222 CAG393222:CAH393222 CKC393222:CKD393222 CTY393222:CTZ393222 DDU393222:DDV393222 DNQ393222:DNR393222 DXM393222:DXN393222 EHI393222:EHJ393222 ERE393222:ERF393222 FBA393222:FBB393222 FKW393222:FKX393222 FUS393222:FUT393222 GEO393222:GEP393222 GOK393222:GOL393222 GYG393222:GYH393222 HIC393222:HID393222 HRY393222:HRZ393222 IBU393222:IBV393222 ILQ393222:ILR393222 IVM393222:IVN393222 JFI393222:JFJ393222 JPE393222:JPF393222 JZA393222:JZB393222 KIW393222:KIX393222 KSS393222:KST393222 LCO393222:LCP393222 LMK393222:LML393222 LWG393222:LWH393222 MGC393222:MGD393222 MPY393222:MPZ393222 MZU393222:MZV393222 NJQ393222:NJR393222 NTM393222:NTN393222 ODI393222:ODJ393222 ONE393222:ONF393222 OXA393222:OXB393222 PGW393222:PGX393222 PQS393222:PQT393222 QAO393222:QAP393222 QKK393222:QKL393222 QUG393222:QUH393222 REC393222:RED393222 RNY393222:RNZ393222 RXU393222:RXV393222 SHQ393222:SHR393222 SRM393222:SRN393222 TBI393222:TBJ393222 TLE393222:TLF393222 TVA393222:TVB393222 UEW393222:UEX393222 UOS393222:UOT393222 UYO393222:UYP393222 VIK393222:VIL393222 VSG393222:VSH393222 WCC393222:WCD393222 WLY393222:WLZ393222 WVU393222:WVV393222 M458758:N458758 JI458758:JJ458758 TE458758:TF458758 ADA458758:ADB458758 AMW458758:AMX458758 AWS458758:AWT458758 BGO458758:BGP458758 BQK458758:BQL458758 CAG458758:CAH458758 CKC458758:CKD458758 CTY458758:CTZ458758 DDU458758:DDV458758 DNQ458758:DNR458758 DXM458758:DXN458758 EHI458758:EHJ458758 ERE458758:ERF458758 FBA458758:FBB458758 FKW458758:FKX458758 FUS458758:FUT458758 GEO458758:GEP458758 GOK458758:GOL458758 GYG458758:GYH458758 HIC458758:HID458758 HRY458758:HRZ458758 IBU458758:IBV458758 ILQ458758:ILR458758 IVM458758:IVN458758 JFI458758:JFJ458758 JPE458758:JPF458758 JZA458758:JZB458758 KIW458758:KIX458758 KSS458758:KST458758 LCO458758:LCP458758 LMK458758:LML458758 LWG458758:LWH458758 MGC458758:MGD458758 MPY458758:MPZ458758 MZU458758:MZV458758 NJQ458758:NJR458758 NTM458758:NTN458758 ODI458758:ODJ458758 ONE458758:ONF458758 OXA458758:OXB458758 PGW458758:PGX458758 PQS458758:PQT458758 QAO458758:QAP458758 QKK458758:QKL458758 QUG458758:QUH458758 REC458758:RED458758 RNY458758:RNZ458758 RXU458758:RXV458758 SHQ458758:SHR458758 SRM458758:SRN458758 TBI458758:TBJ458758 TLE458758:TLF458758 TVA458758:TVB458758 UEW458758:UEX458758 UOS458758:UOT458758 UYO458758:UYP458758 VIK458758:VIL458758 VSG458758:VSH458758 WCC458758:WCD458758 WLY458758:WLZ458758 WVU458758:WVV458758 M524294:N524294 JI524294:JJ524294 TE524294:TF524294 ADA524294:ADB524294 AMW524294:AMX524294 AWS524294:AWT524294 BGO524294:BGP524294 BQK524294:BQL524294 CAG524294:CAH524294 CKC524294:CKD524294 CTY524294:CTZ524294 DDU524294:DDV524294 DNQ524294:DNR524294 DXM524294:DXN524294 EHI524294:EHJ524294 ERE524294:ERF524294 FBA524294:FBB524294 FKW524294:FKX524294 FUS524294:FUT524294 GEO524294:GEP524294 GOK524294:GOL524294 GYG524294:GYH524294 HIC524294:HID524294 HRY524294:HRZ524294 IBU524294:IBV524294 ILQ524294:ILR524294 IVM524294:IVN524294 JFI524294:JFJ524294 JPE524294:JPF524294 JZA524294:JZB524294 KIW524294:KIX524294 KSS524294:KST524294 LCO524294:LCP524294 LMK524294:LML524294 LWG524294:LWH524294 MGC524294:MGD524294 MPY524294:MPZ524294 MZU524294:MZV524294 NJQ524294:NJR524294 NTM524294:NTN524294 ODI524294:ODJ524294 ONE524294:ONF524294 OXA524294:OXB524294 PGW524294:PGX524294 PQS524294:PQT524294 QAO524294:QAP524294 QKK524294:QKL524294 QUG524294:QUH524294 REC524294:RED524294 RNY524294:RNZ524294 RXU524294:RXV524294 SHQ524294:SHR524294 SRM524294:SRN524294 TBI524294:TBJ524294 TLE524294:TLF524294 TVA524294:TVB524294 UEW524294:UEX524294 UOS524294:UOT524294 UYO524294:UYP524294 VIK524294:VIL524294 VSG524294:VSH524294 WCC524294:WCD524294 WLY524294:WLZ524294 WVU524294:WVV524294 M589830:N589830 JI589830:JJ589830 TE589830:TF589830 ADA589830:ADB589830 AMW589830:AMX589830 AWS589830:AWT589830 BGO589830:BGP589830 BQK589830:BQL589830 CAG589830:CAH589830 CKC589830:CKD589830 CTY589830:CTZ589830 DDU589830:DDV589830 DNQ589830:DNR589830 DXM589830:DXN589830 EHI589830:EHJ589830 ERE589830:ERF589830 FBA589830:FBB589830 FKW589830:FKX589830 FUS589830:FUT589830 GEO589830:GEP589830 GOK589830:GOL589830 GYG589830:GYH589830 HIC589830:HID589830 HRY589830:HRZ589830 IBU589830:IBV589830 ILQ589830:ILR589830 IVM589830:IVN589830 JFI589830:JFJ589830 JPE589830:JPF589830 JZA589830:JZB589830 KIW589830:KIX589830 KSS589830:KST589830 LCO589830:LCP589830 LMK589830:LML589830 LWG589830:LWH589830 MGC589830:MGD589830 MPY589830:MPZ589830 MZU589830:MZV589830 NJQ589830:NJR589830 NTM589830:NTN589830 ODI589830:ODJ589830 ONE589830:ONF589830 OXA589830:OXB589830 PGW589830:PGX589830 PQS589830:PQT589830 QAO589830:QAP589830 QKK589830:QKL589830 QUG589830:QUH589830 REC589830:RED589830 RNY589830:RNZ589830 RXU589830:RXV589830 SHQ589830:SHR589830 SRM589830:SRN589830 TBI589830:TBJ589830 TLE589830:TLF589830 TVA589830:TVB589830 UEW589830:UEX589830 UOS589830:UOT589830 UYO589830:UYP589830 VIK589830:VIL589830 VSG589830:VSH589830 WCC589830:WCD589830 WLY589830:WLZ589830 WVU589830:WVV589830 M655366:N655366 JI655366:JJ655366 TE655366:TF655366 ADA655366:ADB655366 AMW655366:AMX655366 AWS655366:AWT655366 BGO655366:BGP655366 BQK655366:BQL655366 CAG655366:CAH655366 CKC655366:CKD655366 CTY655366:CTZ655366 DDU655366:DDV655366 DNQ655366:DNR655366 DXM655366:DXN655366 EHI655366:EHJ655366 ERE655366:ERF655366 FBA655366:FBB655366 FKW655366:FKX655366 FUS655366:FUT655366 GEO655366:GEP655366 GOK655366:GOL655366 GYG655366:GYH655366 HIC655366:HID655366 HRY655366:HRZ655366 IBU655366:IBV655366 ILQ655366:ILR655366 IVM655366:IVN655366 JFI655366:JFJ655366 JPE655366:JPF655366 JZA655366:JZB655366 KIW655366:KIX655366 KSS655366:KST655366 LCO655366:LCP655366 LMK655366:LML655366 LWG655366:LWH655366 MGC655366:MGD655366 MPY655366:MPZ655366 MZU655366:MZV655366 NJQ655366:NJR655366 NTM655366:NTN655366 ODI655366:ODJ655366 ONE655366:ONF655366 OXA655366:OXB655366 PGW655366:PGX655366 PQS655366:PQT655366 QAO655366:QAP655366 QKK655366:QKL655366 QUG655366:QUH655366 REC655366:RED655366 RNY655366:RNZ655366 RXU655366:RXV655366 SHQ655366:SHR655366 SRM655366:SRN655366 TBI655366:TBJ655366 TLE655366:TLF655366 TVA655366:TVB655366 UEW655366:UEX655366 UOS655366:UOT655366 UYO655366:UYP655366 VIK655366:VIL655366 VSG655366:VSH655366 WCC655366:WCD655366 WLY655366:WLZ655366 WVU655366:WVV655366 M720902:N720902 JI720902:JJ720902 TE720902:TF720902 ADA720902:ADB720902 AMW720902:AMX720902 AWS720902:AWT720902 BGO720902:BGP720902 BQK720902:BQL720902 CAG720902:CAH720902 CKC720902:CKD720902 CTY720902:CTZ720902 DDU720902:DDV720902 DNQ720902:DNR720902 DXM720902:DXN720902 EHI720902:EHJ720902 ERE720902:ERF720902 FBA720902:FBB720902 FKW720902:FKX720902 FUS720902:FUT720902 GEO720902:GEP720902 GOK720902:GOL720902 GYG720902:GYH720902 HIC720902:HID720902 HRY720902:HRZ720902 IBU720902:IBV720902 ILQ720902:ILR720902 IVM720902:IVN720902 JFI720902:JFJ720902 JPE720902:JPF720902 JZA720902:JZB720902 KIW720902:KIX720902 KSS720902:KST720902 LCO720902:LCP720902 LMK720902:LML720902 LWG720902:LWH720902 MGC720902:MGD720902 MPY720902:MPZ720902 MZU720902:MZV720902 NJQ720902:NJR720902 NTM720902:NTN720902 ODI720902:ODJ720902 ONE720902:ONF720902 OXA720902:OXB720902 PGW720902:PGX720902 PQS720902:PQT720902 QAO720902:QAP720902 QKK720902:QKL720902 QUG720902:QUH720902 REC720902:RED720902 RNY720902:RNZ720902 RXU720902:RXV720902 SHQ720902:SHR720902 SRM720902:SRN720902 TBI720902:TBJ720902 TLE720902:TLF720902 TVA720902:TVB720902 UEW720902:UEX720902 UOS720902:UOT720902 UYO720902:UYP720902 VIK720902:VIL720902 VSG720902:VSH720902 WCC720902:WCD720902 WLY720902:WLZ720902 WVU720902:WVV720902 M786438:N786438 JI786438:JJ786438 TE786438:TF786438 ADA786438:ADB786438 AMW786438:AMX786438 AWS786438:AWT786438 BGO786438:BGP786438 BQK786438:BQL786438 CAG786438:CAH786438 CKC786438:CKD786438 CTY786438:CTZ786438 DDU786438:DDV786438 DNQ786438:DNR786438 DXM786438:DXN786438 EHI786438:EHJ786438 ERE786438:ERF786438 FBA786438:FBB786438 FKW786438:FKX786438 FUS786438:FUT786438 GEO786438:GEP786438 GOK786438:GOL786438 GYG786438:GYH786438 HIC786438:HID786438 HRY786438:HRZ786438 IBU786438:IBV786438 ILQ786438:ILR786438 IVM786438:IVN786438 JFI786438:JFJ786438 JPE786438:JPF786438 JZA786438:JZB786438 KIW786438:KIX786438 KSS786438:KST786438 LCO786438:LCP786438 LMK786438:LML786438 LWG786438:LWH786438 MGC786438:MGD786438 MPY786438:MPZ786438 MZU786438:MZV786438 NJQ786438:NJR786438 NTM786438:NTN786438 ODI786438:ODJ786438 ONE786438:ONF786438 OXA786438:OXB786438 PGW786438:PGX786438 PQS786438:PQT786438 QAO786438:QAP786438 QKK786438:QKL786438 QUG786438:QUH786438 REC786438:RED786438 RNY786438:RNZ786438 RXU786438:RXV786438 SHQ786438:SHR786438 SRM786438:SRN786438 TBI786438:TBJ786438 TLE786438:TLF786438 TVA786438:TVB786438 UEW786438:UEX786438 UOS786438:UOT786438 UYO786438:UYP786438 VIK786438:VIL786438 VSG786438:VSH786438 WCC786438:WCD786438 WLY786438:WLZ786438 WVU786438:WVV786438 M851974:N851974 JI851974:JJ851974 TE851974:TF851974 ADA851974:ADB851974 AMW851974:AMX851974 AWS851974:AWT851974 BGO851974:BGP851974 BQK851974:BQL851974 CAG851974:CAH851974 CKC851974:CKD851974 CTY851974:CTZ851974 DDU851974:DDV851974 DNQ851974:DNR851974 DXM851974:DXN851974 EHI851974:EHJ851974 ERE851974:ERF851974 FBA851974:FBB851974 FKW851974:FKX851974 FUS851974:FUT851974 GEO851974:GEP851974 GOK851974:GOL851974 GYG851974:GYH851974 HIC851974:HID851974 HRY851974:HRZ851974 IBU851974:IBV851974 ILQ851974:ILR851974 IVM851974:IVN851974 JFI851974:JFJ851974 JPE851974:JPF851974 JZA851974:JZB851974 KIW851974:KIX851974 KSS851974:KST851974 LCO851974:LCP851974 LMK851974:LML851974 LWG851974:LWH851974 MGC851974:MGD851974 MPY851974:MPZ851974 MZU851974:MZV851974 NJQ851974:NJR851974 NTM851974:NTN851974 ODI851974:ODJ851974 ONE851974:ONF851974 OXA851974:OXB851974 PGW851974:PGX851974 PQS851974:PQT851974 QAO851974:QAP851974 QKK851974:QKL851974 QUG851974:QUH851974 REC851974:RED851974 RNY851974:RNZ851974 RXU851974:RXV851974 SHQ851974:SHR851974 SRM851974:SRN851974 TBI851974:TBJ851974 TLE851974:TLF851974 TVA851974:TVB851974 UEW851974:UEX851974 UOS851974:UOT851974 UYO851974:UYP851974 VIK851974:VIL851974 VSG851974:VSH851974 WCC851974:WCD851974 WLY851974:WLZ851974 WVU851974:WVV851974 M917510:N917510 JI917510:JJ917510 TE917510:TF917510 ADA917510:ADB917510 AMW917510:AMX917510 AWS917510:AWT917510 BGO917510:BGP917510 BQK917510:BQL917510 CAG917510:CAH917510 CKC917510:CKD917510 CTY917510:CTZ917510 DDU917510:DDV917510 DNQ917510:DNR917510 DXM917510:DXN917510 EHI917510:EHJ917510 ERE917510:ERF917510 FBA917510:FBB917510 FKW917510:FKX917510 FUS917510:FUT917510 GEO917510:GEP917510 GOK917510:GOL917510 GYG917510:GYH917510 HIC917510:HID917510 HRY917510:HRZ917510 IBU917510:IBV917510 ILQ917510:ILR917510 IVM917510:IVN917510 JFI917510:JFJ917510 JPE917510:JPF917510 JZA917510:JZB917510 KIW917510:KIX917510 KSS917510:KST917510 LCO917510:LCP917510 LMK917510:LML917510 LWG917510:LWH917510 MGC917510:MGD917510 MPY917510:MPZ917510 MZU917510:MZV917510 NJQ917510:NJR917510 NTM917510:NTN917510 ODI917510:ODJ917510 ONE917510:ONF917510 OXA917510:OXB917510 PGW917510:PGX917510 PQS917510:PQT917510 QAO917510:QAP917510 QKK917510:QKL917510 QUG917510:QUH917510 REC917510:RED917510 RNY917510:RNZ917510 RXU917510:RXV917510 SHQ917510:SHR917510 SRM917510:SRN917510 TBI917510:TBJ917510 TLE917510:TLF917510 TVA917510:TVB917510 UEW917510:UEX917510 UOS917510:UOT917510 UYO917510:UYP917510 VIK917510:VIL917510 VSG917510:VSH917510 WCC917510:WCD917510 WLY917510:WLZ917510 WVU917510:WVV917510 M983046:N983046 JI983046:JJ983046 TE983046:TF983046 ADA983046:ADB983046 AMW983046:AMX983046 AWS983046:AWT983046 BGO983046:BGP983046 BQK983046:BQL983046 CAG983046:CAH983046 CKC983046:CKD983046 CTY983046:CTZ983046 DDU983046:DDV983046 DNQ983046:DNR983046 DXM983046:DXN983046 EHI983046:EHJ983046 ERE983046:ERF983046 FBA983046:FBB983046 FKW983046:FKX983046 FUS983046:FUT983046 GEO983046:GEP983046 GOK983046:GOL983046 GYG983046:GYH983046 HIC983046:HID983046 HRY983046:HRZ983046 IBU983046:IBV983046 ILQ983046:ILR983046 IVM983046:IVN983046 JFI983046:JFJ983046 JPE983046:JPF983046 JZA983046:JZB983046 KIW983046:KIX983046 KSS983046:KST983046 LCO983046:LCP983046 LMK983046:LML983046 LWG983046:LWH983046 MGC983046:MGD983046 MPY983046:MPZ983046 MZU983046:MZV983046 NJQ983046:NJR983046 NTM983046:NTN983046 ODI983046:ODJ983046 ONE983046:ONF983046 OXA983046:OXB983046 PGW983046:PGX983046 PQS983046:PQT983046 QAO983046:QAP983046 QKK983046:QKL983046 QUG983046:QUH983046 REC983046:RED983046 RNY983046:RNZ983046 RXU983046:RXV983046 SHQ983046:SHR983046 SRM983046:SRN983046 TBI983046:TBJ983046 TLE983046:TLF983046 TVA983046:TVB983046 UEW983046:UEX983046 UOS983046:UOT983046 UYO983046:UYP983046 VIK983046:VIL983046 VSG983046:VSH983046 WCC983046:WCD983046 WLY983046:WLZ983046 WVU983046:WVV983046 E34:F34 JA34:JB34 SW34:SX34 ACS34:ACT34 AMO34:AMP34 AWK34:AWL34 BGG34:BGH34 BQC34:BQD34 BZY34:BZZ34 CJU34:CJV34 CTQ34:CTR34 DDM34:DDN34 DNI34:DNJ34 DXE34:DXF34 EHA34:EHB34 EQW34:EQX34 FAS34:FAT34 FKO34:FKP34 FUK34:FUL34 GEG34:GEH34 GOC34:GOD34 GXY34:GXZ34 HHU34:HHV34 HRQ34:HRR34 IBM34:IBN34 ILI34:ILJ34 IVE34:IVF34 JFA34:JFB34 JOW34:JOX34 JYS34:JYT34 KIO34:KIP34 KSK34:KSL34 LCG34:LCH34 LMC34:LMD34 LVY34:LVZ34 MFU34:MFV34 MPQ34:MPR34 MZM34:MZN34 NJI34:NJJ34 NTE34:NTF34 ODA34:ODB34 OMW34:OMX34 OWS34:OWT34 PGO34:PGP34 PQK34:PQL34 QAG34:QAH34 QKC34:QKD34 QTY34:QTZ34 RDU34:RDV34 RNQ34:RNR34 RXM34:RXN34 SHI34:SHJ34 SRE34:SRF34 TBA34:TBB34 TKW34:TKX34 TUS34:TUT34 UEO34:UEP34 UOK34:UOL34 UYG34:UYH34 VIC34:VID34 VRY34:VRZ34 WBU34:WBV34 WLQ34:WLR34 WVM34:WVN34 E65570:F65570 JA65570:JB65570 SW65570:SX65570 ACS65570:ACT65570 AMO65570:AMP65570 AWK65570:AWL65570 BGG65570:BGH65570 BQC65570:BQD65570 BZY65570:BZZ65570 CJU65570:CJV65570 CTQ65570:CTR65570 DDM65570:DDN65570 DNI65570:DNJ65570 DXE65570:DXF65570 EHA65570:EHB65570 EQW65570:EQX65570 FAS65570:FAT65570 FKO65570:FKP65570 FUK65570:FUL65570 GEG65570:GEH65570 GOC65570:GOD65570 GXY65570:GXZ65570 HHU65570:HHV65570 HRQ65570:HRR65570 IBM65570:IBN65570 ILI65570:ILJ65570 IVE65570:IVF65570 JFA65570:JFB65570 JOW65570:JOX65570 JYS65570:JYT65570 KIO65570:KIP65570 KSK65570:KSL65570 LCG65570:LCH65570 LMC65570:LMD65570 LVY65570:LVZ65570 MFU65570:MFV65570 MPQ65570:MPR65570 MZM65570:MZN65570 NJI65570:NJJ65570 NTE65570:NTF65570 ODA65570:ODB65570 OMW65570:OMX65570 OWS65570:OWT65570 PGO65570:PGP65570 PQK65570:PQL65570 QAG65570:QAH65570 QKC65570:QKD65570 QTY65570:QTZ65570 RDU65570:RDV65570 RNQ65570:RNR65570 RXM65570:RXN65570 SHI65570:SHJ65570 SRE65570:SRF65570 TBA65570:TBB65570 TKW65570:TKX65570 TUS65570:TUT65570 UEO65570:UEP65570 UOK65570:UOL65570 UYG65570:UYH65570 VIC65570:VID65570 VRY65570:VRZ65570 WBU65570:WBV65570 WLQ65570:WLR65570 WVM65570:WVN65570 E131106:F131106 JA131106:JB131106 SW131106:SX131106 ACS131106:ACT131106 AMO131106:AMP131106 AWK131106:AWL131106 BGG131106:BGH131106 BQC131106:BQD131106 BZY131106:BZZ131106 CJU131106:CJV131106 CTQ131106:CTR131106 DDM131106:DDN131106 DNI131106:DNJ131106 DXE131106:DXF131106 EHA131106:EHB131106 EQW131106:EQX131106 FAS131106:FAT131106 FKO131106:FKP131106 FUK131106:FUL131106 GEG131106:GEH131106 GOC131106:GOD131106 GXY131106:GXZ131106 HHU131106:HHV131106 HRQ131106:HRR131106 IBM131106:IBN131106 ILI131106:ILJ131106 IVE131106:IVF131106 JFA131106:JFB131106 JOW131106:JOX131106 JYS131106:JYT131106 KIO131106:KIP131106 KSK131106:KSL131106 LCG131106:LCH131106 LMC131106:LMD131106 LVY131106:LVZ131106 MFU131106:MFV131106 MPQ131106:MPR131106 MZM131106:MZN131106 NJI131106:NJJ131106 NTE131106:NTF131106 ODA131106:ODB131106 OMW131106:OMX131106 OWS131106:OWT131106 PGO131106:PGP131106 PQK131106:PQL131106 QAG131106:QAH131106 QKC131106:QKD131106 QTY131106:QTZ131106 RDU131106:RDV131106 RNQ131106:RNR131106 RXM131106:RXN131106 SHI131106:SHJ131106 SRE131106:SRF131106 TBA131106:TBB131106 TKW131106:TKX131106 TUS131106:TUT131106 UEO131106:UEP131106 UOK131106:UOL131106 UYG131106:UYH131106 VIC131106:VID131106 VRY131106:VRZ131106 WBU131106:WBV131106 WLQ131106:WLR131106 WVM131106:WVN131106 E196642:F196642 JA196642:JB196642 SW196642:SX196642 ACS196642:ACT196642 AMO196642:AMP196642 AWK196642:AWL196642 BGG196642:BGH196642 BQC196642:BQD196642 BZY196642:BZZ196642 CJU196642:CJV196642 CTQ196642:CTR196642 DDM196642:DDN196642 DNI196642:DNJ196642 DXE196642:DXF196642 EHA196642:EHB196642 EQW196642:EQX196642 FAS196642:FAT196642 FKO196642:FKP196642 FUK196642:FUL196642 GEG196642:GEH196642 GOC196642:GOD196642 GXY196642:GXZ196642 HHU196642:HHV196642 HRQ196642:HRR196642 IBM196642:IBN196642 ILI196642:ILJ196642 IVE196642:IVF196642 JFA196642:JFB196642 JOW196642:JOX196642 JYS196642:JYT196642 KIO196642:KIP196642 KSK196642:KSL196642 LCG196642:LCH196642 LMC196642:LMD196642 LVY196642:LVZ196642 MFU196642:MFV196642 MPQ196642:MPR196642 MZM196642:MZN196642 NJI196642:NJJ196642 NTE196642:NTF196642 ODA196642:ODB196642 OMW196642:OMX196642 OWS196642:OWT196642 PGO196642:PGP196642 PQK196642:PQL196642 QAG196642:QAH196642 QKC196642:QKD196642 QTY196642:QTZ196642 RDU196642:RDV196642 RNQ196642:RNR196642 RXM196642:RXN196642 SHI196642:SHJ196642 SRE196642:SRF196642 TBA196642:TBB196642 TKW196642:TKX196642 TUS196642:TUT196642 UEO196642:UEP196642 UOK196642:UOL196642 UYG196642:UYH196642 VIC196642:VID196642 VRY196642:VRZ196642 WBU196642:WBV196642 WLQ196642:WLR196642 WVM196642:WVN196642 E262178:F262178 JA262178:JB262178 SW262178:SX262178 ACS262178:ACT262178 AMO262178:AMP262178 AWK262178:AWL262178 BGG262178:BGH262178 BQC262178:BQD262178 BZY262178:BZZ262178 CJU262178:CJV262178 CTQ262178:CTR262178 DDM262178:DDN262178 DNI262178:DNJ262178 DXE262178:DXF262178 EHA262178:EHB262178 EQW262178:EQX262178 FAS262178:FAT262178 FKO262178:FKP262178 FUK262178:FUL262178 GEG262178:GEH262178 GOC262178:GOD262178 GXY262178:GXZ262178 HHU262178:HHV262178 HRQ262178:HRR262178 IBM262178:IBN262178 ILI262178:ILJ262178 IVE262178:IVF262178 JFA262178:JFB262178 JOW262178:JOX262178 JYS262178:JYT262178 KIO262178:KIP262178 KSK262178:KSL262178 LCG262178:LCH262178 LMC262178:LMD262178 LVY262178:LVZ262178 MFU262178:MFV262178 MPQ262178:MPR262178 MZM262178:MZN262178 NJI262178:NJJ262178 NTE262178:NTF262178 ODA262178:ODB262178 OMW262178:OMX262178 OWS262178:OWT262178 PGO262178:PGP262178 PQK262178:PQL262178 QAG262178:QAH262178 QKC262178:QKD262178 QTY262178:QTZ262178 RDU262178:RDV262178 RNQ262178:RNR262178 RXM262178:RXN262178 SHI262178:SHJ262178 SRE262178:SRF262178 TBA262178:TBB262178 TKW262178:TKX262178 TUS262178:TUT262178 UEO262178:UEP262178 UOK262178:UOL262178 UYG262178:UYH262178 VIC262178:VID262178 VRY262178:VRZ262178 WBU262178:WBV262178 WLQ262178:WLR262178 WVM262178:WVN262178 E327714:F327714 JA327714:JB327714 SW327714:SX327714 ACS327714:ACT327714 AMO327714:AMP327714 AWK327714:AWL327714 BGG327714:BGH327714 BQC327714:BQD327714 BZY327714:BZZ327714 CJU327714:CJV327714 CTQ327714:CTR327714 DDM327714:DDN327714 DNI327714:DNJ327714 DXE327714:DXF327714 EHA327714:EHB327714 EQW327714:EQX327714 FAS327714:FAT327714 FKO327714:FKP327714 FUK327714:FUL327714 GEG327714:GEH327714 GOC327714:GOD327714 GXY327714:GXZ327714 HHU327714:HHV327714 HRQ327714:HRR327714 IBM327714:IBN327714 ILI327714:ILJ327714 IVE327714:IVF327714 JFA327714:JFB327714 JOW327714:JOX327714 JYS327714:JYT327714 KIO327714:KIP327714 KSK327714:KSL327714 LCG327714:LCH327714 LMC327714:LMD327714 LVY327714:LVZ327714 MFU327714:MFV327714 MPQ327714:MPR327714 MZM327714:MZN327714 NJI327714:NJJ327714 NTE327714:NTF327714 ODA327714:ODB327714 OMW327714:OMX327714 OWS327714:OWT327714 PGO327714:PGP327714 PQK327714:PQL327714 QAG327714:QAH327714 QKC327714:QKD327714 QTY327714:QTZ327714 RDU327714:RDV327714 RNQ327714:RNR327714 RXM327714:RXN327714 SHI327714:SHJ327714 SRE327714:SRF327714 TBA327714:TBB327714 TKW327714:TKX327714 TUS327714:TUT327714 UEO327714:UEP327714 UOK327714:UOL327714 UYG327714:UYH327714 VIC327714:VID327714 VRY327714:VRZ327714 WBU327714:WBV327714 WLQ327714:WLR327714 WVM327714:WVN327714 E393250:F393250 JA393250:JB393250 SW393250:SX393250 ACS393250:ACT393250 AMO393250:AMP393250 AWK393250:AWL393250 BGG393250:BGH393250 BQC393250:BQD393250 BZY393250:BZZ393250 CJU393250:CJV393250 CTQ393250:CTR393250 DDM393250:DDN393250 DNI393250:DNJ393250 DXE393250:DXF393250 EHA393250:EHB393250 EQW393250:EQX393250 FAS393250:FAT393250 FKO393250:FKP393250 FUK393250:FUL393250 GEG393250:GEH393250 GOC393250:GOD393250 GXY393250:GXZ393250 HHU393250:HHV393250 HRQ393250:HRR393250 IBM393250:IBN393250 ILI393250:ILJ393250 IVE393250:IVF393250 JFA393250:JFB393250 JOW393250:JOX393250 JYS393250:JYT393250 KIO393250:KIP393250 KSK393250:KSL393250 LCG393250:LCH393250 LMC393250:LMD393250 LVY393250:LVZ393250 MFU393250:MFV393250 MPQ393250:MPR393250 MZM393250:MZN393250 NJI393250:NJJ393250 NTE393250:NTF393250 ODA393250:ODB393250 OMW393250:OMX393250 OWS393250:OWT393250 PGO393250:PGP393250 PQK393250:PQL393250 QAG393250:QAH393250 QKC393250:QKD393250 QTY393250:QTZ393250 RDU393250:RDV393250 RNQ393250:RNR393250 RXM393250:RXN393250 SHI393250:SHJ393250 SRE393250:SRF393250 TBA393250:TBB393250 TKW393250:TKX393250 TUS393250:TUT393250 UEO393250:UEP393250 UOK393250:UOL393250 UYG393250:UYH393250 VIC393250:VID393250 VRY393250:VRZ393250 WBU393250:WBV393250 WLQ393250:WLR393250 WVM393250:WVN393250 E458786:F458786 JA458786:JB458786 SW458786:SX458786 ACS458786:ACT458786 AMO458786:AMP458786 AWK458786:AWL458786 BGG458786:BGH458786 BQC458786:BQD458786 BZY458786:BZZ458786 CJU458786:CJV458786 CTQ458786:CTR458786 DDM458786:DDN458786 DNI458786:DNJ458786 DXE458786:DXF458786 EHA458786:EHB458786 EQW458786:EQX458786 FAS458786:FAT458786 FKO458786:FKP458786 FUK458786:FUL458786 GEG458786:GEH458786 GOC458786:GOD458786 GXY458786:GXZ458786 HHU458786:HHV458786 HRQ458786:HRR458786 IBM458786:IBN458786 ILI458786:ILJ458786 IVE458786:IVF458786 JFA458786:JFB458786 JOW458786:JOX458786 JYS458786:JYT458786 KIO458786:KIP458786 KSK458786:KSL458786 LCG458786:LCH458786 LMC458786:LMD458786 LVY458786:LVZ458786 MFU458786:MFV458786 MPQ458786:MPR458786 MZM458786:MZN458786 NJI458786:NJJ458786 NTE458786:NTF458786 ODA458786:ODB458786 OMW458786:OMX458786 OWS458786:OWT458786 PGO458786:PGP458786 PQK458786:PQL458786 QAG458786:QAH458786 QKC458786:QKD458786 QTY458786:QTZ458786 RDU458786:RDV458786 RNQ458786:RNR458786 RXM458786:RXN458786 SHI458786:SHJ458786 SRE458786:SRF458786 TBA458786:TBB458786 TKW458786:TKX458786 TUS458786:TUT458786 UEO458786:UEP458786 UOK458786:UOL458786 UYG458786:UYH458786 VIC458786:VID458786 VRY458786:VRZ458786 WBU458786:WBV458786 WLQ458786:WLR458786 WVM458786:WVN458786 E524322:F524322 JA524322:JB524322 SW524322:SX524322 ACS524322:ACT524322 AMO524322:AMP524322 AWK524322:AWL524322 BGG524322:BGH524322 BQC524322:BQD524322 BZY524322:BZZ524322 CJU524322:CJV524322 CTQ524322:CTR524322 DDM524322:DDN524322 DNI524322:DNJ524322 DXE524322:DXF524322 EHA524322:EHB524322 EQW524322:EQX524322 FAS524322:FAT524322 FKO524322:FKP524322 FUK524322:FUL524322 GEG524322:GEH524322 GOC524322:GOD524322 GXY524322:GXZ524322 HHU524322:HHV524322 HRQ524322:HRR524322 IBM524322:IBN524322 ILI524322:ILJ524322 IVE524322:IVF524322 JFA524322:JFB524322 JOW524322:JOX524322 JYS524322:JYT524322 KIO524322:KIP524322 KSK524322:KSL524322 LCG524322:LCH524322 LMC524322:LMD524322 LVY524322:LVZ524322 MFU524322:MFV524322 MPQ524322:MPR524322 MZM524322:MZN524322 NJI524322:NJJ524322 NTE524322:NTF524322 ODA524322:ODB524322 OMW524322:OMX524322 OWS524322:OWT524322 PGO524322:PGP524322 PQK524322:PQL524322 QAG524322:QAH524322 QKC524322:QKD524322 QTY524322:QTZ524322 RDU524322:RDV524322 RNQ524322:RNR524322 RXM524322:RXN524322 SHI524322:SHJ524322 SRE524322:SRF524322 TBA524322:TBB524322 TKW524322:TKX524322 TUS524322:TUT524322 UEO524322:UEP524322 UOK524322:UOL524322 UYG524322:UYH524322 VIC524322:VID524322 VRY524322:VRZ524322 WBU524322:WBV524322 WLQ524322:WLR524322 WVM524322:WVN524322 E589858:F589858 JA589858:JB589858 SW589858:SX589858 ACS589858:ACT589858 AMO589858:AMP589858 AWK589858:AWL589858 BGG589858:BGH589858 BQC589858:BQD589858 BZY589858:BZZ589858 CJU589858:CJV589858 CTQ589858:CTR589858 DDM589858:DDN589858 DNI589858:DNJ589858 DXE589858:DXF589858 EHA589858:EHB589858 EQW589858:EQX589858 FAS589858:FAT589858 FKO589858:FKP589858 FUK589858:FUL589858 GEG589858:GEH589858 GOC589858:GOD589858 GXY589858:GXZ589858 HHU589858:HHV589858 HRQ589858:HRR589858 IBM589858:IBN589858 ILI589858:ILJ589858 IVE589858:IVF589858 JFA589858:JFB589858 JOW589858:JOX589858 JYS589858:JYT589858 KIO589858:KIP589858 KSK589858:KSL589858 LCG589858:LCH589858 LMC589858:LMD589858 LVY589858:LVZ589858 MFU589858:MFV589858 MPQ589858:MPR589858 MZM589858:MZN589858 NJI589858:NJJ589858 NTE589858:NTF589858 ODA589858:ODB589858 OMW589858:OMX589858 OWS589858:OWT589858 PGO589858:PGP589858 PQK589858:PQL589858 QAG589858:QAH589858 QKC589858:QKD589858 QTY589858:QTZ589858 RDU589858:RDV589858 RNQ589858:RNR589858 RXM589858:RXN589858 SHI589858:SHJ589858 SRE589858:SRF589858 TBA589858:TBB589858 TKW589858:TKX589858 TUS589858:TUT589858 UEO589858:UEP589858 UOK589858:UOL589858 UYG589858:UYH589858 VIC589858:VID589858 VRY589858:VRZ589858 WBU589858:WBV589858 WLQ589858:WLR589858 WVM589858:WVN589858 E655394:F655394 JA655394:JB655394 SW655394:SX655394 ACS655394:ACT655394 AMO655394:AMP655394 AWK655394:AWL655394 BGG655394:BGH655394 BQC655394:BQD655394 BZY655394:BZZ655394 CJU655394:CJV655394 CTQ655394:CTR655394 DDM655394:DDN655394 DNI655394:DNJ655394 DXE655394:DXF655394 EHA655394:EHB655394 EQW655394:EQX655394 FAS655394:FAT655394 FKO655394:FKP655394 FUK655394:FUL655394 GEG655394:GEH655394 GOC655394:GOD655394 GXY655394:GXZ655394 HHU655394:HHV655394 HRQ655394:HRR655394 IBM655394:IBN655394 ILI655394:ILJ655394 IVE655394:IVF655394 JFA655394:JFB655394 JOW655394:JOX655394 JYS655394:JYT655394 KIO655394:KIP655394 KSK655394:KSL655394 LCG655394:LCH655394 LMC655394:LMD655394 LVY655394:LVZ655394 MFU655394:MFV655394 MPQ655394:MPR655394 MZM655394:MZN655394 NJI655394:NJJ655394 NTE655394:NTF655394 ODA655394:ODB655394 OMW655394:OMX655394 OWS655394:OWT655394 PGO655394:PGP655394 PQK655394:PQL655394 QAG655394:QAH655394 QKC655394:QKD655394 QTY655394:QTZ655394 RDU655394:RDV655394 RNQ655394:RNR655394 RXM655394:RXN655394 SHI655394:SHJ655394 SRE655394:SRF655394 TBA655394:TBB655394 TKW655394:TKX655394 TUS655394:TUT655394 UEO655394:UEP655394 UOK655394:UOL655394 UYG655394:UYH655394 VIC655394:VID655394 VRY655394:VRZ655394 WBU655394:WBV655394 WLQ655394:WLR655394 WVM655394:WVN655394 E720930:F720930 JA720930:JB720930 SW720930:SX720930 ACS720930:ACT720930 AMO720930:AMP720930 AWK720930:AWL720930 BGG720930:BGH720930 BQC720930:BQD720930 BZY720930:BZZ720930 CJU720930:CJV720930 CTQ720930:CTR720930 DDM720930:DDN720930 DNI720930:DNJ720930 DXE720930:DXF720930 EHA720930:EHB720930 EQW720930:EQX720930 FAS720930:FAT720930 FKO720930:FKP720930 FUK720930:FUL720930 GEG720930:GEH720930 GOC720930:GOD720930 GXY720930:GXZ720930 HHU720930:HHV720930 HRQ720930:HRR720930 IBM720930:IBN720930 ILI720930:ILJ720930 IVE720930:IVF720930 JFA720930:JFB720930 JOW720930:JOX720930 JYS720930:JYT720930 KIO720930:KIP720930 KSK720930:KSL720930 LCG720930:LCH720930 LMC720930:LMD720930 LVY720930:LVZ720930 MFU720930:MFV720930 MPQ720930:MPR720930 MZM720930:MZN720930 NJI720930:NJJ720930 NTE720930:NTF720930 ODA720930:ODB720930 OMW720930:OMX720930 OWS720930:OWT720930 PGO720930:PGP720930 PQK720930:PQL720930 QAG720930:QAH720930 QKC720930:QKD720930 QTY720930:QTZ720930 RDU720930:RDV720930 RNQ720930:RNR720930 RXM720930:RXN720930 SHI720930:SHJ720930 SRE720930:SRF720930 TBA720930:TBB720930 TKW720930:TKX720930 TUS720930:TUT720930 UEO720930:UEP720930 UOK720930:UOL720930 UYG720930:UYH720930 VIC720930:VID720930 VRY720930:VRZ720930 WBU720930:WBV720930 WLQ720930:WLR720930 WVM720930:WVN720930 E786466:F786466 JA786466:JB786466 SW786466:SX786466 ACS786466:ACT786466 AMO786466:AMP786466 AWK786466:AWL786466 BGG786466:BGH786466 BQC786466:BQD786466 BZY786466:BZZ786466 CJU786466:CJV786466 CTQ786466:CTR786466 DDM786466:DDN786466 DNI786466:DNJ786466 DXE786466:DXF786466 EHA786466:EHB786466 EQW786466:EQX786466 FAS786466:FAT786466 FKO786466:FKP786466 FUK786466:FUL786466 GEG786466:GEH786466 GOC786466:GOD786466 GXY786466:GXZ786466 HHU786466:HHV786466 HRQ786466:HRR786466 IBM786466:IBN786466 ILI786466:ILJ786466 IVE786466:IVF786466 JFA786466:JFB786466 JOW786466:JOX786466 JYS786466:JYT786466 KIO786466:KIP786466 KSK786466:KSL786466 LCG786466:LCH786466 LMC786466:LMD786466 LVY786466:LVZ786466 MFU786466:MFV786466 MPQ786466:MPR786466 MZM786466:MZN786466 NJI786466:NJJ786466 NTE786466:NTF786466 ODA786466:ODB786466 OMW786466:OMX786466 OWS786466:OWT786466 PGO786466:PGP786466 PQK786466:PQL786466 QAG786466:QAH786466 QKC786466:QKD786466 QTY786466:QTZ786466 RDU786466:RDV786466 RNQ786466:RNR786466 RXM786466:RXN786466 SHI786466:SHJ786466 SRE786466:SRF786466 TBA786466:TBB786466 TKW786466:TKX786466 TUS786466:TUT786466 UEO786466:UEP786466 UOK786466:UOL786466 UYG786466:UYH786466 VIC786466:VID786466 VRY786466:VRZ786466 WBU786466:WBV786466 WLQ786466:WLR786466 WVM786466:WVN786466 E852002:F852002 JA852002:JB852002 SW852002:SX852002 ACS852002:ACT852002 AMO852002:AMP852002 AWK852002:AWL852002 BGG852002:BGH852002 BQC852002:BQD852002 BZY852002:BZZ852002 CJU852002:CJV852002 CTQ852002:CTR852002 DDM852002:DDN852002 DNI852002:DNJ852002 DXE852002:DXF852002 EHA852002:EHB852002 EQW852002:EQX852002 FAS852002:FAT852002 FKO852002:FKP852002 FUK852002:FUL852002 GEG852002:GEH852002 GOC852002:GOD852002 GXY852002:GXZ852002 HHU852002:HHV852002 HRQ852002:HRR852002 IBM852002:IBN852002 ILI852002:ILJ852002 IVE852002:IVF852002 JFA852002:JFB852002 JOW852002:JOX852002 JYS852002:JYT852002 KIO852002:KIP852002 KSK852002:KSL852002 LCG852002:LCH852002 LMC852002:LMD852002 LVY852002:LVZ852002 MFU852002:MFV852002 MPQ852002:MPR852002 MZM852002:MZN852002 NJI852002:NJJ852002 NTE852002:NTF852002 ODA852002:ODB852002 OMW852002:OMX852002 OWS852002:OWT852002 PGO852002:PGP852002 PQK852002:PQL852002 QAG852002:QAH852002 QKC852002:QKD852002 QTY852002:QTZ852002 RDU852002:RDV852002 RNQ852002:RNR852002 RXM852002:RXN852002 SHI852002:SHJ852002 SRE852002:SRF852002 TBA852002:TBB852002 TKW852002:TKX852002 TUS852002:TUT852002 UEO852002:UEP852002 UOK852002:UOL852002 UYG852002:UYH852002 VIC852002:VID852002 VRY852002:VRZ852002 WBU852002:WBV852002 WLQ852002:WLR852002 WVM852002:WVN852002 E917538:F917538 JA917538:JB917538 SW917538:SX917538 ACS917538:ACT917538 AMO917538:AMP917538 AWK917538:AWL917538 BGG917538:BGH917538 BQC917538:BQD917538 BZY917538:BZZ917538 CJU917538:CJV917538 CTQ917538:CTR917538 DDM917538:DDN917538 DNI917538:DNJ917538 DXE917538:DXF917538 EHA917538:EHB917538 EQW917538:EQX917538 FAS917538:FAT917538 FKO917538:FKP917538 FUK917538:FUL917538 GEG917538:GEH917538 GOC917538:GOD917538 GXY917538:GXZ917538 HHU917538:HHV917538 HRQ917538:HRR917538 IBM917538:IBN917538 ILI917538:ILJ917538 IVE917538:IVF917538 JFA917538:JFB917538 JOW917538:JOX917538 JYS917538:JYT917538 KIO917538:KIP917538 KSK917538:KSL917538 LCG917538:LCH917538 LMC917538:LMD917538 LVY917538:LVZ917538 MFU917538:MFV917538 MPQ917538:MPR917538 MZM917538:MZN917538 NJI917538:NJJ917538 NTE917538:NTF917538 ODA917538:ODB917538 OMW917538:OMX917538 OWS917538:OWT917538 PGO917538:PGP917538 PQK917538:PQL917538 QAG917538:QAH917538 QKC917538:QKD917538 QTY917538:QTZ917538 RDU917538:RDV917538 RNQ917538:RNR917538 RXM917538:RXN917538 SHI917538:SHJ917538 SRE917538:SRF917538 TBA917538:TBB917538 TKW917538:TKX917538 TUS917538:TUT917538 UEO917538:UEP917538 UOK917538:UOL917538 UYG917538:UYH917538 VIC917538:VID917538 VRY917538:VRZ917538 WBU917538:WBV917538 WLQ917538:WLR917538 WVM917538:WVN917538 E983074:F983074 JA983074:JB983074 SW983074:SX983074 ACS983074:ACT983074 AMO983074:AMP983074 AWK983074:AWL983074 BGG983074:BGH983074 BQC983074:BQD983074 BZY983074:BZZ983074 CJU983074:CJV983074 CTQ983074:CTR983074 DDM983074:DDN983074 DNI983074:DNJ983074 DXE983074:DXF983074 EHA983074:EHB983074 EQW983074:EQX983074 FAS983074:FAT983074 FKO983074:FKP983074 FUK983074:FUL983074 GEG983074:GEH983074 GOC983074:GOD983074 GXY983074:GXZ983074 HHU983074:HHV983074 HRQ983074:HRR983074 IBM983074:IBN983074 ILI983074:ILJ983074 IVE983074:IVF983074 JFA983074:JFB983074 JOW983074:JOX983074 JYS983074:JYT983074 KIO983074:KIP983074 KSK983074:KSL983074 LCG983074:LCH983074 LMC983074:LMD983074 LVY983074:LVZ983074 MFU983074:MFV983074 MPQ983074:MPR983074 MZM983074:MZN983074 NJI983074:NJJ983074 NTE983074:NTF983074 ODA983074:ODB983074 OMW983074:OMX983074 OWS983074:OWT983074 PGO983074:PGP983074 PQK983074:PQL983074 QAG983074:QAH983074 QKC983074:QKD983074 QTY983074:QTZ983074 RDU983074:RDV983074 RNQ983074:RNR983074 RXM983074:RXN983074 SHI983074:SHJ983074 SRE983074:SRF983074 TBA983074:TBB983074 TKW983074:TKX983074 TUS983074:TUT983074 UEO983074:UEP983074 UOK983074:UOL983074 UYG983074:UYH983074 VIC983074:VID983074 VRY983074:VRZ983074 WBU983074:WBV983074 WLQ983074:WLR983074 WVM983074:WVN983074 E27:F27 JA27:JB27 SW27:SX27 ACS27:ACT27 AMO27:AMP27 AWK27:AWL27 BGG27:BGH27 BQC27:BQD27 BZY27:BZZ27 CJU27:CJV27 CTQ27:CTR27 DDM27:DDN27 DNI27:DNJ27 DXE27:DXF27 EHA27:EHB27 EQW27:EQX27 FAS27:FAT27 FKO27:FKP27 FUK27:FUL27 GEG27:GEH27 GOC27:GOD27 GXY27:GXZ27 HHU27:HHV27 HRQ27:HRR27 IBM27:IBN27 ILI27:ILJ27 IVE27:IVF27 JFA27:JFB27 JOW27:JOX27 JYS27:JYT27 KIO27:KIP27 KSK27:KSL27 LCG27:LCH27 LMC27:LMD27 LVY27:LVZ27 MFU27:MFV27 MPQ27:MPR27 MZM27:MZN27 NJI27:NJJ27 NTE27:NTF27 ODA27:ODB27 OMW27:OMX27 OWS27:OWT27 PGO27:PGP27 PQK27:PQL27 QAG27:QAH27 QKC27:QKD27 QTY27:QTZ27 RDU27:RDV27 RNQ27:RNR27 RXM27:RXN27 SHI27:SHJ27 SRE27:SRF27 TBA27:TBB27 TKW27:TKX27 TUS27:TUT27 UEO27:UEP27 UOK27:UOL27 UYG27:UYH27 VIC27:VID27 VRY27:VRZ27 WBU27:WBV27 WLQ27:WLR27 WVM27:WVN27 E65563:F65563 JA65563:JB65563 SW65563:SX65563 ACS65563:ACT65563 AMO65563:AMP65563 AWK65563:AWL65563 BGG65563:BGH65563 BQC65563:BQD65563 BZY65563:BZZ65563 CJU65563:CJV65563 CTQ65563:CTR65563 DDM65563:DDN65563 DNI65563:DNJ65563 DXE65563:DXF65563 EHA65563:EHB65563 EQW65563:EQX65563 FAS65563:FAT65563 FKO65563:FKP65563 FUK65563:FUL65563 GEG65563:GEH65563 GOC65563:GOD65563 GXY65563:GXZ65563 HHU65563:HHV65563 HRQ65563:HRR65563 IBM65563:IBN65563 ILI65563:ILJ65563 IVE65563:IVF65563 JFA65563:JFB65563 JOW65563:JOX65563 JYS65563:JYT65563 KIO65563:KIP65563 KSK65563:KSL65563 LCG65563:LCH65563 LMC65563:LMD65563 LVY65563:LVZ65563 MFU65563:MFV65563 MPQ65563:MPR65563 MZM65563:MZN65563 NJI65563:NJJ65563 NTE65563:NTF65563 ODA65563:ODB65563 OMW65563:OMX65563 OWS65563:OWT65563 PGO65563:PGP65563 PQK65563:PQL65563 QAG65563:QAH65563 QKC65563:QKD65563 QTY65563:QTZ65563 RDU65563:RDV65563 RNQ65563:RNR65563 RXM65563:RXN65563 SHI65563:SHJ65563 SRE65563:SRF65563 TBA65563:TBB65563 TKW65563:TKX65563 TUS65563:TUT65563 UEO65563:UEP65563 UOK65563:UOL65563 UYG65563:UYH65563 VIC65563:VID65563 VRY65563:VRZ65563 WBU65563:WBV65563 WLQ65563:WLR65563 WVM65563:WVN65563 E131099:F131099 JA131099:JB131099 SW131099:SX131099 ACS131099:ACT131099 AMO131099:AMP131099 AWK131099:AWL131099 BGG131099:BGH131099 BQC131099:BQD131099 BZY131099:BZZ131099 CJU131099:CJV131099 CTQ131099:CTR131099 DDM131099:DDN131099 DNI131099:DNJ131099 DXE131099:DXF131099 EHA131099:EHB131099 EQW131099:EQX131099 FAS131099:FAT131099 FKO131099:FKP131099 FUK131099:FUL131099 GEG131099:GEH131099 GOC131099:GOD131099 GXY131099:GXZ131099 HHU131099:HHV131099 HRQ131099:HRR131099 IBM131099:IBN131099 ILI131099:ILJ131099 IVE131099:IVF131099 JFA131099:JFB131099 JOW131099:JOX131099 JYS131099:JYT131099 KIO131099:KIP131099 KSK131099:KSL131099 LCG131099:LCH131099 LMC131099:LMD131099 LVY131099:LVZ131099 MFU131099:MFV131099 MPQ131099:MPR131099 MZM131099:MZN131099 NJI131099:NJJ131099 NTE131099:NTF131099 ODA131099:ODB131099 OMW131099:OMX131099 OWS131099:OWT131099 PGO131099:PGP131099 PQK131099:PQL131099 QAG131099:QAH131099 QKC131099:QKD131099 QTY131099:QTZ131099 RDU131099:RDV131099 RNQ131099:RNR131099 RXM131099:RXN131099 SHI131099:SHJ131099 SRE131099:SRF131099 TBA131099:TBB131099 TKW131099:TKX131099 TUS131099:TUT131099 UEO131099:UEP131099 UOK131099:UOL131099 UYG131099:UYH131099 VIC131099:VID131099 VRY131099:VRZ131099 WBU131099:WBV131099 WLQ131099:WLR131099 WVM131099:WVN131099 E196635:F196635 JA196635:JB196635 SW196635:SX196635 ACS196635:ACT196635 AMO196635:AMP196635 AWK196635:AWL196635 BGG196635:BGH196635 BQC196635:BQD196635 BZY196635:BZZ196635 CJU196635:CJV196635 CTQ196635:CTR196635 DDM196635:DDN196635 DNI196635:DNJ196635 DXE196635:DXF196635 EHA196635:EHB196635 EQW196635:EQX196635 FAS196635:FAT196635 FKO196635:FKP196635 FUK196635:FUL196635 GEG196635:GEH196635 GOC196635:GOD196635 GXY196635:GXZ196635 HHU196635:HHV196635 HRQ196635:HRR196635 IBM196635:IBN196635 ILI196635:ILJ196635 IVE196635:IVF196635 JFA196635:JFB196635 JOW196635:JOX196635 JYS196635:JYT196635 KIO196635:KIP196635 KSK196635:KSL196635 LCG196635:LCH196635 LMC196635:LMD196635 LVY196635:LVZ196635 MFU196635:MFV196635 MPQ196635:MPR196635 MZM196635:MZN196635 NJI196635:NJJ196635 NTE196635:NTF196635 ODA196635:ODB196635 OMW196635:OMX196635 OWS196635:OWT196635 PGO196635:PGP196635 PQK196635:PQL196635 QAG196635:QAH196635 QKC196635:QKD196635 QTY196635:QTZ196635 RDU196635:RDV196635 RNQ196635:RNR196635 RXM196635:RXN196635 SHI196635:SHJ196635 SRE196635:SRF196635 TBA196635:TBB196635 TKW196635:TKX196635 TUS196635:TUT196635 UEO196635:UEP196635 UOK196635:UOL196635 UYG196635:UYH196635 VIC196635:VID196635 VRY196635:VRZ196635 WBU196635:WBV196635 WLQ196635:WLR196635 WVM196635:WVN196635 E262171:F262171 JA262171:JB262171 SW262171:SX262171 ACS262171:ACT262171 AMO262171:AMP262171 AWK262171:AWL262171 BGG262171:BGH262171 BQC262171:BQD262171 BZY262171:BZZ262171 CJU262171:CJV262171 CTQ262171:CTR262171 DDM262171:DDN262171 DNI262171:DNJ262171 DXE262171:DXF262171 EHA262171:EHB262171 EQW262171:EQX262171 FAS262171:FAT262171 FKO262171:FKP262171 FUK262171:FUL262171 GEG262171:GEH262171 GOC262171:GOD262171 GXY262171:GXZ262171 HHU262171:HHV262171 HRQ262171:HRR262171 IBM262171:IBN262171 ILI262171:ILJ262171 IVE262171:IVF262171 JFA262171:JFB262171 JOW262171:JOX262171 JYS262171:JYT262171 KIO262171:KIP262171 KSK262171:KSL262171 LCG262171:LCH262171 LMC262171:LMD262171 LVY262171:LVZ262171 MFU262171:MFV262171 MPQ262171:MPR262171 MZM262171:MZN262171 NJI262171:NJJ262171 NTE262171:NTF262171 ODA262171:ODB262171 OMW262171:OMX262171 OWS262171:OWT262171 PGO262171:PGP262171 PQK262171:PQL262171 QAG262171:QAH262171 QKC262171:QKD262171 QTY262171:QTZ262171 RDU262171:RDV262171 RNQ262171:RNR262171 RXM262171:RXN262171 SHI262171:SHJ262171 SRE262171:SRF262171 TBA262171:TBB262171 TKW262171:TKX262171 TUS262171:TUT262171 UEO262171:UEP262171 UOK262171:UOL262171 UYG262171:UYH262171 VIC262171:VID262171 VRY262171:VRZ262171 WBU262171:WBV262171 WLQ262171:WLR262171 WVM262171:WVN262171 E327707:F327707 JA327707:JB327707 SW327707:SX327707 ACS327707:ACT327707 AMO327707:AMP327707 AWK327707:AWL327707 BGG327707:BGH327707 BQC327707:BQD327707 BZY327707:BZZ327707 CJU327707:CJV327707 CTQ327707:CTR327707 DDM327707:DDN327707 DNI327707:DNJ327707 DXE327707:DXF327707 EHA327707:EHB327707 EQW327707:EQX327707 FAS327707:FAT327707 FKO327707:FKP327707 FUK327707:FUL327707 GEG327707:GEH327707 GOC327707:GOD327707 GXY327707:GXZ327707 HHU327707:HHV327707 HRQ327707:HRR327707 IBM327707:IBN327707 ILI327707:ILJ327707 IVE327707:IVF327707 JFA327707:JFB327707 JOW327707:JOX327707 JYS327707:JYT327707 KIO327707:KIP327707 KSK327707:KSL327707 LCG327707:LCH327707 LMC327707:LMD327707 LVY327707:LVZ327707 MFU327707:MFV327707 MPQ327707:MPR327707 MZM327707:MZN327707 NJI327707:NJJ327707 NTE327707:NTF327707 ODA327707:ODB327707 OMW327707:OMX327707 OWS327707:OWT327707 PGO327707:PGP327707 PQK327707:PQL327707 QAG327707:QAH327707 QKC327707:QKD327707 QTY327707:QTZ327707 RDU327707:RDV327707 RNQ327707:RNR327707 RXM327707:RXN327707 SHI327707:SHJ327707 SRE327707:SRF327707 TBA327707:TBB327707 TKW327707:TKX327707 TUS327707:TUT327707 UEO327707:UEP327707 UOK327707:UOL327707 UYG327707:UYH327707 VIC327707:VID327707 VRY327707:VRZ327707 WBU327707:WBV327707 WLQ327707:WLR327707 WVM327707:WVN327707 E393243:F393243 JA393243:JB393243 SW393243:SX393243 ACS393243:ACT393243 AMO393243:AMP393243 AWK393243:AWL393243 BGG393243:BGH393243 BQC393243:BQD393243 BZY393243:BZZ393243 CJU393243:CJV393243 CTQ393243:CTR393243 DDM393243:DDN393243 DNI393243:DNJ393243 DXE393243:DXF393243 EHA393243:EHB393243 EQW393243:EQX393243 FAS393243:FAT393243 FKO393243:FKP393243 FUK393243:FUL393243 GEG393243:GEH393243 GOC393243:GOD393243 GXY393243:GXZ393243 HHU393243:HHV393243 HRQ393243:HRR393243 IBM393243:IBN393243 ILI393243:ILJ393243 IVE393243:IVF393243 JFA393243:JFB393243 JOW393243:JOX393243 JYS393243:JYT393243 KIO393243:KIP393243 KSK393243:KSL393243 LCG393243:LCH393243 LMC393243:LMD393243 LVY393243:LVZ393243 MFU393243:MFV393243 MPQ393243:MPR393243 MZM393243:MZN393243 NJI393243:NJJ393243 NTE393243:NTF393243 ODA393243:ODB393243 OMW393243:OMX393243 OWS393243:OWT393243 PGO393243:PGP393243 PQK393243:PQL393243 QAG393243:QAH393243 QKC393243:QKD393243 QTY393243:QTZ393243 RDU393243:RDV393243 RNQ393243:RNR393243 RXM393243:RXN393243 SHI393243:SHJ393243 SRE393243:SRF393243 TBA393243:TBB393243 TKW393243:TKX393243 TUS393243:TUT393243 UEO393243:UEP393243 UOK393243:UOL393243 UYG393243:UYH393243 VIC393243:VID393243 VRY393243:VRZ393243 WBU393243:WBV393243 WLQ393243:WLR393243 WVM393243:WVN393243 E458779:F458779 JA458779:JB458779 SW458779:SX458779 ACS458779:ACT458779 AMO458779:AMP458779 AWK458779:AWL458779 BGG458779:BGH458779 BQC458779:BQD458779 BZY458779:BZZ458779 CJU458779:CJV458779 CTQ458779:CTR458779 DDM458779:DDN458779 DNI458779:DNJ458779 DXE458779:DXF458779 EHA458779:EHB458779 EQW458779:EQX458779 FAS458779:FAT458779 FKO458779:FKP458779 FUK458779:FUL458779 GEG458779:GEH458779 GOC458779:GOD458779 GXY458779:GXZ458779 HHU458779:HHV458779 HRQ458779:HRR458779 IBM458779:IBN458779 ILI458779:ILJ458779 IVE458779:IVF458779 JFA458779:JFB458779 JOW458779:JOX458779 JYS458779:JYT458779 KIO458779:KIP458779 KSK458779:KSL458779 LCG458779:LCH458779 LMC458779:LMD458779 LVY458779:LVZ458779 MFU458779:MFV458779 MPQ458779:MPR458779 MZM458779:MZN458779 NJI458779:NJJ458779 NTE458779:NTF458779 ODA458779:ODB458779 OMW458779:OMX458779 OWS458779:OWT458779 PGO458779:PGP458779 PQK458779:PQL458779 QAG458779:QAH458779 QKC458779:QKD458779 QTY458779:QTZ458779 RDU458779:RDV458779 RNQ458779:RNR458779 RXM458779:RXN458779 SHI458779:SHJ458779 SRE458779:SRF458779 TBA458779:TBB458779 TKW458779:TKX458779 TUS458779:TUT458779 UEO458779:UEP458779 UOK458779:UOL458779 UYG458779:UYH458779 VIC458779:VID458779 VRY458779:VRZ458779 WBU458779:WBV458779 WLQ458779:WLR458779 WVM458779:WVN458779 E524315:F524315 JA524315:JB524315 SW524315:SX524315 ACS524315:ACT524315 AMO524315:AMP524315 AWK524315:AWL524315 BGG524315:BGH524315 BQC524315:BQD524315 BZY524315:BZZ524315 CJU524315:CJV524315 CTQ524315:CTR524315 DDM524315:DDN524315 DNI524315:DNJ524315 DXE524315:DXF524315 EHA524315:EHB524315 EQW524315:EQX524315 FAS524315:FAT524315 FKO524315:FKP524315 FUK524315:FUL524315 GEG524315:GEH524315 GOC524315:GOD524315 GXY524315:GXZ524315 HHU524315:HHV524315 HRQ524315:HRR524315 IBM524315:IBN524315 ILI524315:ILJ524315 IVE524315:IVF524315 JFA524315:JFB524315 JOW524315:JOX524315 JYS524315:JYT524315 KIO524315:KIP524315 KSK524315:KSL524315 LCG524315:LCH524315 LMC524315:LMD524315 LVY524315:LVZ524315 MFU524315:MFV524315 MPQ524315:MPR524315 MZM524315:MZN524315 NJI524315:NJJ524315 NTE524315:NTF524315 ODA524315:ODB524315 OMW524315:OMX524315 OWS524315:OWT524315 PGO524315:PGP524315 PQK524315:PQL524315 QAG524315:QAH524315 QKC524315:QKD524315 QTY524315:QTZ524315 RDU524315:RDV524315 RNQ524315:RNR524315 RXM524315:RXN524315 SHI524315:SHJ524315 SRE524315:SRF524315 TBA524315:TBB524315 TKW524315:TKX524315 TUS524315:TUT524315 UEO524315:UEP524315 UOK524315:UOL524315 UYG524315:UYH524315 VIC524315:VID524315 VRY524315:VRZ524315 WBU524315:WBV524315 WLQ524315:WLR524315 WVM524315:WVN524315 E589851:F589851 JA589851:JB589851 SW589851:SX589851 ACS589851:ACT589851 AMO589851:AMP589851 AWK589851:AWL589851 BGG589851:BGH589851 BQC589851:BQD589851 BZY589851:BZZ589851 CJU589851:CJV589851 CTQ589851:CTR589851 DDM589851:DDN589851 DNI589851:DNJ589851 DXE589851:DXF589851 EHA589851:EHB589851 EQW589851:EQX589851 FAS589851:FAT589851 FKO589851:FKP589851 FUK589851:FUL589851 GEG589851:GEH589851 GOC589851:GOD589851 GXY589851:GXZ589851 HHU589851:HHV589851 HRQ589851:HRR589851 IBM589851:IBN589851 ILI589851:ILJ589851 IVE589851:IVF589851 JFA589851:JFB589851 JOW589851:JOX589851 JYS589851:JYT589851 KIO589851:KIP589851 KSK589851:KSL589851 LCG589851:LCH589851 LMC589851:LMD589851 LVY589851:LVZ589851 MFU589851:MFV589851 MPQ589851:MPR589851 MZM589851:MZN589851 NJI589851:NJJ589851 NTE589851:NTF589851 ODA589851:ODB589851 OMW589851:OMX589851 OWS589851:OWT589851 PGO589851:PGP589851 PQK589851:PQL589851 QAG589851:QAH589851 QKC589851:QKD589851 QTY589851:QTZ589851 RDU589851:RDV589851 RNQ589851:RNR589851 RXM589851:RXN589851 SHI589851:SHJ589851 SRE589851:SRF589851 TBA589851:TBB589851 TKW589851:TKX589851 TUS589851:TUT589851 UEO589851:UEP589851 UOK589851:UOL589851 UYG589851:UYH589851 VIC589851:VID589851 VRY589851:VRZ589851 WBU589851:WBV589851 WLQ589851:WLR589851 WVM589851:WVN589851 E655387:F655387 JA655387:JB655387 SW655387:SX655387 ACS655387:ACT655387 AMO655387:AMP655387 AWK655387:AWL655387 BGG655387:BGH655387 BQC655387:BQD655387 BZY655387:BZZ655387 CJU655387:CJV655387 CTQ655387:CTR655387 DDM655387:DDN655387 DNI655387:DNJ655387 DXE655387:DXF655387 EHA655387:EHB655387 EQW655387:EQX655387 FAS655387:FAT655387 FKO655387:FKP655387 FUK655387:FUL655387 GEG655387:GEH655387 GOC655387:GOD655387 GXY655387:GXZ655387 HHU655387:HHV655387 HRQ655387:HRR655387 IBM655387:IBN655387 ILI655387:ILJ655387 IVE655387:IVF655387 JFA655387:JFB655387 JOW655387:JOX655387 JYS655387:JYT655387 KIO655387:KIP655387 KSK655387:KSL655387 LCG655387:LCH655387 LMC655387:LMD655387 LVY655387:LVZ655387 MFU655387:MFV655387 MPQ655387:MPR655387 MZM655387:MZN655387 NJI655387:NJJ655387 NTE655387:NTF655387 ODA655387:ODB655387 OMW655387:OMX655387 OWS655387:OWT655387 PGO655387:PGP655387 PQK655387:PQL655387 QAG655387:QAH655387 QKC655387:QKD655387 QTY655387:QTZ655387 RDU655387:RDV655387 RNQ655387:RNR655387 RXM655387:RXN655387 SHI655387:SHJ655387 SRE655387:SRF655387 TBA655387:TBB655387 TKW655387:TKX655387 TUS655387:TUT655387 UEO655387:UEP655387 UOK655387:UOL655387 UYG655387:UYH655387 VIC655387:VID655387 VRY655387:VRZ655387 WBU655387:WBV655387 WLQ655387:WLR655387 WVM655387:WVN655387 E720923:F720923 JA720923:JB720923 SW720923:SX720923 ACS720923:ACT720923 AMO720923:AMP720923 AWK720923:AWL720923 BGG720923:BGH720923 BQC720923:BQD720923 BZY720923:BZZ720923 CJU720923:CJV720923 CTQ720923:CTR720923 DDM720923:DDN720923 DNI720923:DNJ720923 DXE720923:DXF720923 EHA720923:EHB720923 EQW720923:EQX720923 FAS720923:FAT720923 FKO720923:FKP720923 FUK720923:FUL720923 GEG720923:GEH720923 GOC720923:GOD720923 GXY720923:GXZ720923 HHU720923:HHV720923 HRQ720923:HRR720923 IBM720923:IBN720923 ILI720923:ILJ720923 IVE720923:IVF720923 JFA720923:JFB720923 JOW720923:JOX720923 JYS720923:JYT720923 KIO720923:KIP720923 KSK720923:KSL720923 LCG720923:LCH720923 LMC720923:LMD720923 LVY720923:LVZ720923 MFU720923:MFV720923 MPQ720923:MPR720923 MZM720923:MZN720923 NJI720923:NJJ720923 NTE720923:NTF720923 ODA720923:ODB720923 OMW720923:OMX720923 OWS720923:OWT720923 PGO720923:PGP720923 PQK720923:PQL720923 QAG720923:QAH720923 QKC720923:QKD720923 QTY720923:QTZ720923 RDU720923:RDV720923 RNQ720923:RNR720923 RXM720923:RXN720923 SHI720923:SHJ720923 SRE720923:SRF720923 TBA720923:TBB720923 TKW720923:TKX720923 TUS720923:TUT720923 UEO720923:UEP720923 UOK720923:UOL720923 UYG720923:UYH720923 VIC720923:VID720923 VRY720923:VRZ720923 WBU720923:WBV720923 WLQ720923:WLR720923 WVM720923:WVN720923 E786459:F786459 JA786459:JB786459 SW786459:SX786459 ACS786459:ACT786459 AMO786459:AMP786459 AWK786459:AWL786459 BGG786459:BGH786459 BQC786459:BQD786459 BZY786459:BZZ786459 CJU786459:CJV786459 CTQ786459:CTR786459 DDM786459:DDN786459 DNI786459:DNJ786459 DXE786459:DXF786459 EHA786459:EHB786459 EQW786459:EQX786459 FAS786459:FAT786459 FKO786459:FKP786459 FUK786459:FUL786459 GEG786459:GEH786459 GOC786459:GOD786459 GXY786459:GXZ786459 HHU786459:HHV786459 HRQ786459:HRR786459 IBM786459:IBN786459 ILI786459:ILJ786459 IVE786459:IVF786459 JFA786459:JFB786459 JOW786459:JOX786459 JYS786459:JYT786459 KIO786459:KIP786459 KSK786459:KSL786459 LCG786459:LCH786459 LMC786459:LMD786459 LVY786459:LVZ786459 MFU786459:MFV786459 MPQ786459:MPR786459 MZM786459:MZN786459 NJI786459:NJJ786459 NTE786459:NTF786459 ODA786459:ODB786459 OMW786459:OMX786459 OWS786459:OWT786459 PGO786459:PGP786459 PQK786459:PQL786459 QAG786459:QAH786459 QKC786459:QKD786459 QTY786459:QTZ786459 RDU786459:RDV786459 RNQ786459:RNR786459 RXM786459:RXN786459 SHI786459:SHJ786459 SRE786459:SRF786459 TBA786459:TBB786459 TKW786459:TKX786459 TUS786459:TUT786459 UEO786459:UEP786459 UOK786459:UOL786459 UYG786459:UYH786459 VIC786459:VID786459 VRY786459:VRZ786459 WBU786459:WBV786459 WLQ786459:WLR786459 WVM786459:WVN786459 E851995:F851995 JA851995:JB851995 SW851995:SX851995 ACS851995:ACT851995 AMO851995:AMP851995 AWK851995:AWL851995 BGG851995:BGH851995 BQC851995:BQD851995 BZY851995:BZZ851995 CJU851995:CJV851995 CTQ851995:CTR851995 DDM851995:DDN851995 DNI851995:DNJ851995 DXE851995:DXF851995 EHA851995:EHB851995 EQW851995:EQX851995 FAS851995:FAT851995 FKO851995:FKP851995 FUK851995:FUL851995 GEG851995:GEH851995 GOC851995:GOD851995 GXY851995:GXZ851995 HHU851995:HHV851995 HRQ851995:HRR851995 IBM851995:IBN851995 ILI851995:ILJ851995 IVE851995:IVF851995 JFA851995:JFB851995 JOW851995:JOX851995 JYS851995:JYT851995 KIO851995:KIP851995 KSK851995:KSL851995 LCG851995:LCH851995 LMC851995:LMD851995 LVY851995:LVZ851995 MFU851995:MFV851995 MPQ851995:MPR851995 MZM851995:MZN851995 NJI851995:NJJ851995 NTE851995:NTF851995 ODA851995:ODB851995 OMW851995:OMX851995 OWS851995:OWT851995 PGO851995:PGP851995 PQK851995:PQL851995 QAG851995:QAH851995 QKC851995:QKD851995 QTY851995:QTZ851995 RDU851995:RDV851995 RNQ851995:RNR851995 RXM851995:RXN851995 SHI851995:SHJ851995 SRE851995:SRF851995 TBA851995:TBB851995 TKW851995:TKX851995 TUS851995:TUT851995 UEO851995:UEP851995 UOK851995:UOL851995 UYG851995:UYH851995 VIC851995:VID851995 VRY851995:VRZ851995 WBU851995:WBV851995 WLQ851995:WLR851995 WVM851995:WVN851995 E917531:F917531 JA917531:JB917531 SW917531:SX917531 ACS917531:ACT917531 AMO917531:AMP917531 AWK917531:AWL917531 BGG917531:BGH917531 BQC917531:BQD917531 BZY917531:BZZ917531 CJU917531:CJV917531 CTQ917531:CTR917531 DDM917531:DDN917531 DNI917531:DNJ917531 DXE917531:DXF917531 EHA917531:EHB917531 EQW917531:EQX917531 FAS917531:FAT917531 FKO917531:FKP917531 FUK917531:FUL917531 GEG917531:GEH917531 GOC917531:GOD917531 GXY917531:GXZ917531 HHU917531:HHV917531 HRQ917531:HRR917531 IBM917531:IBN917531 ILI917531:ILJ917531 IVE917531:IVF917531 JFA917531:JFB917531 JOW917531:JOX917531 JYS917531:JYT917531 KIO917531:KIP917531 KSK917531:KSL917531 LCG917531:LCH917531 LMC917531:LMD917531 LVY917531:LVZ917531 MFU917531:MFV917531 MPQ917531:MPR917531 MZM917531:MZN917531 NJI917531:NJJ917531 NTE917531:NTF917531 ODA917531:ODB917531 OMW917531:OMX917531 OWS917531:OWT917531 PGO917531:PGP917531 PQK917531:PQL917531 QAG917531:QAH917531 QKC917531:QKD917531 QTY917531:QTZ917531 RDU917531:RDV917531 RNQ917531:RNR917531 RXM917531:RXN917531 SHI917531:SHJ917531 SRE917531:SRF917531 TBA917531:TBB917531 TKW917531:TKX917531 TUS917531:TUT917531 UEO917531:UEP917531 UOK917531:UOL917531 UYG917531:UYH917531 VIC917531:VID917531 VRY917531:VRZ917531 WBU917531:WBV917531 WLQ917531:WLR917531 WVM917531:WVN917531 E983067:F983067 JA983067:JB983067 SW983067:SX983067 ACS983067:ACT983067 AMO983067:AMP983067 AWK983067:AWL983067 BGG983067:BGH983067 BQC983067:BQD983067 BZY983067:BZZ983067 CJU983067:CJV983067 CTQ983067:CTR983067 DDM983067:DDN983067 DNI983067:DNJ983067 DXE983067:DXF983067 EHA983067:EHB983067 EQW983067:EQX983067 FAS983067:FAT983067 FKO983067:FKP983067 FUK983067:FUL983067 GEG983067:GEH983067 GOC983067:GOD983067 GXY983067:GXZ983067 HHU983067:HHV983067 HRQ983067:HRR983067 IBM983067:IBN983067 ILI983067:ILJ983067 IVE983067:IVF983067 JFA983067:JFB983067 JOW983067:JOX983067 JYS983067:JYT983067 KIO983067:KIP983067 KSK983067:KSL983067 LCG983067:LCH983067 LMC983067:LMD983067 LVY983067:LVZ983067 MFU983067:MFV983067 MPQ983067:MPR983067 MZM983067:MZN983067 NJI983067:NJJ983067 NTE983067:NTF983067 ODA983067:ODB983067 OMW983067:OMX983067 OWS983067:OWT983067 PGO983067:PGP983067 PQK983067:PQL983067 QAG983067:QAH983067 QKC983067:QKD983067 QTY983067:QTZ983067 RDU983067:RDV983067 RNQ983067:RNR983067 RXM983067:RXN983067 SHI983067:SHJ983067 SRE983067:SRF983067 TBA983067:TBB983067 TKW983067:TKX983067 TUS983067:TUT983067 UEO983067:UEP983067 UOK983067:UOL983067 UYG983067:UYH983067 VIC983067:VID983067 VRY983067:VRZ983067 WBU983067:WBV983067 WLQ983067:WLR983067 WVM983067:WVN983067 AC22:AD22 JY22:JZ22 TU22:TV22 ADQ22:ADR22 ANM22:ANN22 AXI22:AXJ22 BHE22:BHF22 BRA22:BRB22 CAW22:CAX22 CKS22:CKT22 CUO22:CUP22 DEK22:DEL22 DOG22:DOH22 DYC22:DYD22 EHY22:EHZ22 ERU22:ERV22 FBQ22:FBR22 FLM22:FLN22 FVI22:FVJ22 GFE22:GFF22 GPA22:GPB22 GYW22:GYX22 HIS22:HIT22 HSO22:HSP22 ICK22:ICL22 IMG22:IMH22 IWC22:IWD22 JFY22:JFZ22 JPU22:JPV22 JZQ22:JZR22 KJM22:KJN22 KTI22:KTJ22 LDE22:LDF22 LNA22:LNB22 LWW22:LWX22 MGS22:MGT22 MQO22:MQP22 NAK22:NAL22 NKG22:NKH22 NUC22:NUD22 ODY22:ODZ22 ONU22:ONV22 OXQ22:OXR22 PHM22:PHN22 PRI22:PRJ22 QBE22:QBF22 QLA22:QLB22 QUW22:QUX22 RES22:RET22 ROO22:ROP22 RYK22:RYL22 SIG22:SIH22 SSC22:SSD22 TBY22:TBZ22 TLU22:TLV22 TVQ22:TVR22 UFM22:UFN22 UPI22:UPJ22 UZE22:UZF22 VJA22:VJB22 VSW22:VSX22 WCS22:WCT22 WMO22:WMP22 WWK22:WWL22 AC65558:AD65558 JY65558:JZ65558 TU65558:TV65558 ADQ65558:ADR65558 ANM65558:ANN65558 AXI65558:AXJ65558 BHE65558:BHF65558 BRA65558:BRB65558 CAW65558:CAX65558 CKS65558:CKT65558 CUO65558:CUP65558 DEK65558:DEL65558 DOG65558:DOH65558 DYC65558:DYD65558 EHY65558:EHZ65558 ERU65558:ERV65558 FBQ65558:FBR65558 FLM65558:FLN65558 FVI65558:FVJ65558 GFE65558:GFF65558 GPA65558:GPB65558 GYW65558:GYX65558 HIS65558:HIT65558 HSO65558:HSP65558 ICK65558:ICL65558 IMG65558:IMH65558 IWC65558:IWD65558 JFY65558:JFZ65558 JPU65558:JPV65558 JZQ65558:JZR65558 KJM65558:KJN65558 KTI65558:KTJ65558 LDE65558:LDF65558 LNA65558:LNB65558 LWW65558:LWX65558 MGS65558:MGT65558 MQO65558:MQP65558 NAK65558:NAL65558 NKG65558:NKH65558 NUC65558:NUD65558 ODY65558:ODZ65558 ONU65558:ONV65558 OXQ65558:OXR65558 PHM65558:PHN65558 PRI65558:PRJ65558 QBE65558:QBF65558 QLA65558:QLB65558 QUW65558:QUX65558 RES65558:RET65558 ROO65558:ROP65558 RYK65558:RYL65558 SIG65558:SIH65558 SSC65558:SSD65558 TBY65558:TBZ65558 TLU65558:TLV65558 TVQ65558:TVR65558 UFM65558:UFN65558 UPI65558:UPJ65558 UZE65558:UZF65558 VJA65558:VJB65558 VSW65558:VSX65558 WCS65558:WCT65558 WMO65558:WMP65558 WWK65558:WWL65558 AC131094:AD131094 JY131094:JZ131094 TU131094:TV131094 ADQ131094:ADR131094 ANM131094:ANN131094 AXI131094:AXJ131094 BHE131094:BHF131094 BRA131094:BRB131094 CAW131094:CAX131094 CKS131094:CKT131094 CUO131094:CUP131094 DEK131094:DEL131094 DOG131094:DOH131094 DYC131094:DYD131094 EHY131094:EHZ131094 ERU131094:ERV131094 FBQ131094:FBR131094 FLM131094:FLN131094 FVI131094:FVJ131094 GFE131094:GFF131094 GPA131094:GPB131094 GYW131094:GYX131094 HIS131094:HIT131094 HSO131094:HSP131094 ICK131094:ICL131094 IMG131094:IMH131094 IWC131094:IWD131094 JFY131094:JFZ131094 JPU131094:JPV131094 JZQ131094:JZR131094 KJM131094:KJN131094 KTI131094:KTJ131094 LDE131094:LDF131094 LNA131094:LNB131094 LWW131094:LWX131094 MGS131094:MGT131094 MQO131094:MQP131094 NAK131094:NAL131094 NKG131094:NKH131094 NUC131094:NUD131094 ODY131094:ODZ131094 ONU131094:ONV131094 OXQ131094:OXR131094 PHM131094:PHN131094 PRI131094:PRJ131094 QBE131094:QBF131094 QLA131094:QLB131094 QUW131094:QUX131094 RES131094:RET131094 ROO131094:ROP131094 RYK131094:RYL131094 SIG131094:SIH131094 SSC131094:SSD131094 TBY131094:TBZ131094 TLU131094:TLV131094 TVQ131094:TVR131094 UFM131094:UFN131094 UPI131094:UPJ131094 UZE131094:UZF131094 VJA131094:VJB131094 VSW131094:VSX131094 WCS131094:WCT131094 WMO131094:WMP131094 WWK131094:WWL131094 AC196630:AD196630 JY196630:JZ196630 TU196630:TV196630 ADQ196630:ADR196630 ANM196630:ANN196630 AXI196630:AXJ196630 BHE196630:BHF196630 BRA196630:BRB196630 CAW196630:CAX196630 CKS196630:CKT196630 CUO196630:CUP196630 DEK196630:DEL196630 DOG196630:DOH196630 DYC196630:DYD196630 EHY196630:EHZ196630 ERU196630:ERV196630 FBQ196630:FBR196630 FLM196630:FLN196630 FVI196630:FVJ196630 GFE196630:GFF196630 GPA196630:GPB196630 GYW196630:GYX196630 HIS196630:HIT196630 HSO196630:HSP196630 ICK196630:ICL196630 IMG196630:IMH196630 IWC196630:IWD196630 JFY196630:JFZ196630 JPU196630:JPV196630 JZQ196630:JZR196630 KJM196630:KJN196630 KTI196630:KTJ196630 LDE196630:LDF196630 LNA196630:LNB196630 LWW196630:LWX196630 MGS196630:MGT196630 MQO196630:MQP196630 NAK196630:NAL196630 NKG196630:NKH196630 NUC196630:NUD196630 ODY196630:ODZ196630 ONU196630:ONV196630 OXQ196630:OXR196630 PHM196630:PHN196630 PRI196630:PRJ196630 QBE196630:QBF196630 QLA196630:QLB196630 QUW196630:QUX196630 RES196630:RET196630 ROO196630:ROP196630 RYK196630:RYL196630 SIG196630:SIH196630 SSC196630:SSD196630 TBY196630:TBZ196630 TLU196630:TLV196630 TVQ196630:TVR196630 UFM196630:UFN196630 UPI196630:UPJ196630 UZE196630:UZF196630 VJA196630:VJB196630 VSW196630:VSX196630 WCS196630:WCT196630 WMO196630:WMP196630 WWK196630:WWL196630 AC262166:AD262166 JY262166:JZ262166 TU262166:TV262166 ADQ262166:ADR262166 ANM262166:ANN262166 AXI262166:AXJ262166 BHE262166:BHF262166 BRA262166:BRB262166 CAW262166:CAX262166 CKS262166:CKT262166 CUO262166:CUP262166 DEK262166:DEL262166 DOG262166:DOH262166 DYC262166:DYD262166 EHY262166:EHZ262166 ERU262166:ERV262166 FBQ262166:FBR262166 FLM262166:FLN262166 FVI262166:FVJ262166 GFE262166:GFF262166 GPA262166:GPB262166 GYW262166:GYX262166 HIS262166:HIT262166 HSO262166:HSP262166 ICK262166:ICL262166 IMG262166:IMH262166 IWC262166:IWD262166 JFY262166:JFZ262166 JPU262166:JPV262166 JZQ262166:JZR262166 KJM262166:KJN262166 KTI262166:KTJ262166 LDE262166:LDF262166 LNA262166:LNB262166 LWW262166:LWX262166 MGS262166:MGT262166 MQO262166:MQP262166 NAK262166:NAL262166 NKG262166:NKH262166 NUC262166:NUD262166 ODY262166:ODZ262166 ONU262166:ONV262166 OXQ262166:OXR262166 PHM262166:PHN262166 PRI262166:PRJ262166 QBE262166:QBF262166 QLA262166:QLB262166 QUW262166:QUX262166 RES262166:RET262166 ROO262166:ROP262166 RYK262166:RYL262166 SIG262166:SIH262166 SSC262166:SSD262166 TBY262166:TBZ262166 TLU262166:TLV262166 TVQ262166:TVR262166 UFM262166:UFN262166 UPI262166:UPJ262166 UZE262166:UZF262166 VJA262166:VJB262166 VSW262166:VSX262166 WCS262166:WCT262166 WMO262166:WMP262166 WWK262166:WWL262166 AC327702:AD327702 JY327702:JZ327702 TU327702:TV327702 ADQ327702:ADR327702 ANM327702:ANN327702 AXI327702:AXJ327702 BHE327702:BHF327702 BRA327702:BRB327702 CAW327702:CAX327702 CKS327702:CKT327702 CUO327702:CUP327702 DEK327702:DEL327702 DOG327702:DOH327702 DYC327702:DYD327702 EHY327702:EHZ327702 ERU327702:ERV327702 FBQ327702:FBR327702 FLM327702:FLN327702 FVI327702:FVJ327702 GFE327702:GFF327702 GPA327702:GPB327702 GYW327702:GYX327702 HIS327702:HIT327702 HSO327702:HSP327702 ICK327702:ICL327702 IMG327702:IMH327702 IWC327702:IWD327702 JFY327702:JFZ327702 JPU327702:JPV327702 JZQ327702:JZR327702 KJM327702:KJN327702 KTI327702:KTJ327702 LDE327702:LDF327702 LNA327702:LNB327702 LWW327702:LWX327702 MGS327702:MGT327702 MQO327702:MQP327702 NAK327702:NAL327702 NKG327702:NKH327702 NUC327702:NUD327702 ODY327702:ODZ327702 ONU327702:ONV327702 OXQ327702:OXR327702 PHM327702:PHN327702 PRI327702:PRJ327702 QBE327702:QBF327702 QLA327702:QLB327702 QUW327702:QUX327702 RES327702:RET327702 ROO327702:ROP327702 RYK327702:RYL327702 SIG327702:SIH327702 SSC327702:SSD327702 TBY327702:TBZ327702 TLU327702:TLV327702 TVQ327702:TVR327702 UFM327702:UFN327702 UPI327702:UPJ327702 UZE327702:UZF327702 VJA327702:VJB327702 VSW327702:VSX327702 WCS327702:WCT327702 WMO327702:WMP327702 WWK327702:WWL327702 AC393238:AD393238 JY393238:JZ393238 TU393238:TV393238 ADQ393238:ADR393238 ANM393238:ANN393238 AXI393238:AXJ393238 BHE393238:BHF393238 BRA393238:BRB393238 CAW393238:CAX393238 CKS393238:CKT393238 CUO393238:CUP393238 DEK393238:DEL393238 DOG393238:DOH393238 DYC393238:DYD393238 EHY393238:EHZ393238 ERU393238:ERV393238 FBQ393238:FBR393238 FLM393238:FLN393238 FVI393238:FVJ393238 GFE393238:GFF393238 GPA393238:GPB393238 GYW393238:GYX393238 HIS393238:HIT393238 HSO393238:HSP393238 ICK393238:ICL393238 IMG393238:IMH393238 IWC393238:IWD393238 JFY393238:JFZ393238 JPU393238:JPV393238 JZQ393238:JZR393238 KJM393238:KJN393238 KTI393238:KTJ393238 LDE393238:LDF393238 LNA393238:LNB393238 LWW393238:LWX393238 MGS393238:MGT393238 MQO393238:MQP393238 NAK393238:NAL393238 NKG393238:NKH393238 NUC393238:NUD393238 ODY393238:ODZ393238 ONU393238:ONV393238 OXQ393238:OXR393238 PHM393238:PHN393238 PRI393238:PRJ393238 QBE393238:QBF393238 QLA393238:QLB393238 QUW393238:QUX393238 RES393238:RET393238 ROO393238:ROP393238 RYK393238:RYL393238 SIG393238:SIH393238 SSC393238:SSD393238 TBY393238:TBZ393238 TLU393238:TLV393238 TVQ393238:TVR393238 UFM393238:UFN393238 UPI393238:UPJ393238 UZE393238:UZF393238 VJA393238:VJB393238 VSW393238:VSX393238 WCS393238:WCT393238 WMO393238:WMP393238 WWK393238:WWL393238 AC458774:AD458774 JY458774:JZ458774 TU458774:TV458774 ADQ458774:ADR458774 ANM458774:ANN458774 AXI458774:AXJ458774 BHE458774:BHF458774 BRA458774:BRB458774 CAW458774:CAX458774 CKS458774:CKT458774 CUO458774:CUP458774 DEK458774:DEL458774 DOG458774:DOH458774 DYC458774:DYD458774 EHY458774:EHZ458774 ERU458774:ERV458774 FBQ458774:FBR458774 FLM458774:FLN458774 FVI458774:FVJ458774 GFE458774:GFF458774 GPA458774:GPB458774 GYW458774:GYX458774 HIS458774:HIT458774 HSO458774:HSP458774 ICK458774:ICL458774 IMG458774:IMH458774 IWC458774:IWD458774 JFY458774:JFZ458774 JPU458774:JPV458774 JZQ458774:JZR458774 KJM458774:KJN458774 KTI458774:KTJ458774 LDE458774:LDF458774 LNA458774:LNB458774 LWW458774:LWX458774 MGS458774:MGT458774 MQO458774:MQP458774 NAK458774:NAL458774 NKG458774:NKH458774 NUC458774:NUD458774 ODY458774:ODZ458774 ONU458774:ONV458774 OXQ458774:OXR458774 PHM458774:PHN458774 PRI458774:PRJ458774 QBE458774:QBF458774 QLA458774:QLB458774 QUW458774:QUX458774 RES458774:RET458774 ROO458774:ROP458774 RYK458774:RYL458774 SIG458774:SIH458774 SSC458774:SSD458774 TBY458774:TBZ458774 TLU458774:TLV458774 TVQ458774:TVR458774 UFM458774:UFN458774 UPI458774:UPJ458774 UZE458774:UZF458774 VJA458774:VJB458774 VSW458774:VSX458774 WCS458774:WCT458774 WMO458774:WMP458774 WWK458774:WWL458774 AC524310:AD524310 JY524310:JZ524310 TU524310:TV524310 ADQ524310:ADR524310 ANM524310:ANN524310 AXI524310:AXJ524310 BHE524310:BHF524310 BRA524310:BRB524310 CAW524310:CAX524310 CKS524310:CKT524310 CUO524310:CUP524310 DEK524310:DEL524310 DOG524310:DOH524310 DYC524310:DYD524310 EHY524310:EHZ524310 ERU524310:ERV524310 FBQ524310:FBR524310 FLM524310:FLN524310 FVI524310:FVJ524310 GFE524310:GFF524310 GPA524310:GPB524310 GYW524310:GYX524310 HIS524310:HIT524310 HSO524310:HSP524310 ICK524310:ICL524310 IMG524310:IMH524310 IWC524310:IWD524310 JFY524310:JFZ524310 JPU524310:JPV524310 JZQ524310:JZR524310 KJM524310:KJN524310 KTI524310:KTJ524310 LDE524310:LDF524310 LNA524310:LNB524310 LWW524310:LWX524310 MGS524310:MGT524310 MQO524310:MQP524310 NAK524310:NAL524310 NKG524310:NKH524310 NUC524310:NUD524310 ODY524310:ODZ524310 ONU524310:ONV524310 OXQ524310:OXR524310 PHM524310:PHN524310 PRI524310:PRJ524310 QBE524310:QBF524310 QLA524310:QLB524310 QUW524310:QUX524310 RES524310:RET524310 ROO524310:ROP524310 RYK524310:RYL524310 SIG524310:SIH524310 SSC524310:SSD524310 TBY524310:TBZ524310 TLU524310:TLV524310 TVQ524310:TVR524310 UFM524310:UFN524310 UPI524310:UPJ524310 UZE524310:UZF524310 VJA524310:VJB524310 VSW524310:VSX524310 WCS524310:WCT524310 WMO524310:WMP524310 WWK524310:WWL524310 AC589846:AD589846 JY589846:JZ589846 TU589846:TV589846 ADQ589846:ADR589846 ANM589846:ANN589846 AXI589846:AXJ589846 BHE589846:BHF589846 BRA589846:BRB589846 CAW589846:CAX589846 CKS589846:CKT589846 CUO589846:CUP589846 DEK589846:DEL589846 DOG589846:DOH589846 DYC589846:DYD589846 EHY589846:EHZ589846 ERU589846:ERV589846 FBQ589846:FBR589846 FLM589846:FLN589846 FVI589846:FVJ589846 GFE589846:GFF589846 GPA589846:GPB589846 GYW589846:GYX589846 HIS589846:HIT589846 HSO589846:HSP589846 ICK589846:ICL589846 IMG589846:IMH589846 IWC589846:IWD589846 JFY589846:JFZ589846 JPU589846:JPV589846 JZQ589846:JZR589846 KJM589846:KJN589846 KTI589846:KTJ589846 LDE589846:LDF589846 LNA589846:LNB589846 LWW589846:LWX589846 MGS589846:MGT589846 MQO589846:MQP589846 NAK589846:NAL589846 NKG589846:NKH589846 NUC589846:NUD589846 ODY589846:ODZ589846 ONU589846:ONV589846 OXQ589846:OXR589846 PHM589846:PHN589846 PRI589846:PRJ589846 QBE589846:QBF589846 QLA589846:QLB589846 QUW589846:QUX589846 RES589846:RET589846 ROO589846:ROP589846 RYK589846:RYL589846 SIG589846:SIH589846 SSC589846:SSD589846 TBY589846:TBZ589846 TLU589846:TLV589846 TVQ589846:TVR589846 UFM589846:UFN589846 UPI589846:UPJ589846 UZE589846:UZF589846 VJA589846:VJB589846 VSW589846:VSX589846 WCS589846:WCT589846 WMO589846:WMP589846 WWK589846:WWL589846 AC655382:AD655382 JY655382:JZ655382 TU655382:TV655382 ADQ655382:ADR655382 ANM655382:ANN655382 AXI655382:AXJ655382 BHE655382:BHF655382 BRA655382:BRB655382 CAW655382:CAX655382 CKS655382:CKT655382 CUO655382:CUP655382 DEK655382:DEL655382 DOG655382:DOH655382 DYC655382:DYD655382 EHY655382:EHZ655382 ERU655382:ERV655382 FBQ655382:FBR655382 FLM655382:FLN655382 FVI655382:FVJ655382 GFE655382:GFF655382 GPA655382:GPB655382 GYW655382:GYX655382 HIS655382:HIT655382 HSO655382:HSP655382 ICK655382:ICL655382 IMG655382:IMH655382 IWC655382:IWD655382 JFY655382:JFZ655382 JPU655382:JPV655382 JZQ655382:JZR655382 KJM655382:KJN655382 KTI655382:KTJ655382 LDE655382:LDF655382 LNA655382:LNB655382 LWW655382:LWX655382 MGS655382:MGT655382 MQO655382:MQP655382 NAK655382:NAL655382 NKG655382:NKH655382 NUC655382:NUD655382 ODY655382:ODZ655382 ONU655382:ONV655382 OXQ655382:OXR655382 PHM655382:PHN655382 PRI655382:PRJ655382 QBE655382:QBF655382 QLA655382:QLB655382 QUW655382:QUX655382 RES655382:RET655382 ROO655382:ROP655382 RYK655382:RYL655382 SIG655382:SIH655382 SSC655382:SSD655382 TBY655382:TBZ655382 TLU655382:TLV655382 TVQ655382:TVR655382 UFM655382:UFN655382 UPI655382:UPJ655382 UZE655382:UZF655382 VJA655382:VJB655382 VSW655382:VSX655382 WCS655382:WCT655382 WMO655382:WMP655382 WWK655382:WWL655382 AC720918:AD720918 JY720918:JZ720918 TU720918:TV720918 ADQ720918:ADR720918 ANM720918:ANN720918 AXI720918:AXJ720918 BHE720918:BHF720918 BRA720918:BRB720918 CAW720918:CAX720918 CKS720918:CKT720918 CUO720918:CUP720918 DEK720918:DEL720918 DOG720918:DOH720918 DYC720918:DYD720918 EHY720918:EHZ720918 ERU720918:ERV720918 FBQ720918:FBR720918 FLM720918:FLN720918 FVI720918:FVJ720918 GFE720918:GFF720918 GPA720918:GPB720918 GYW720918:GYX720918 HIS720918:HIT720918 HSO720918:HSP720918 ICK720918:ICL720918 IMG720918:IMH720918 IWC720918:IWD720918 JFY720918:JFZ720918 JPU720918:JPV720918 JZQ720918:JZR720918 KJM720918:KJN720918 KTI720918:KTJ720918 LDE720918:LDF720918 LNA720918:LNB720918 LWW720918:LWX720918 MGS720918:MGT720918 MQO720918:MQP720918 NAK720918:NAL720918 NKG720918:NKH720918 NUC720918:NUD720918 ODY720918:ODZ720918 ONU720918:ONV720918 OXQ720918:OXR720918 PHM720918:PHN720918 PRI720918:PRJ720918 QBE720918:QBF720918 QLA720918:QLB720918 QUW720918:QUX720918 RES720918:RET720918 ROO720918:ROP720918 RYK720918:RYL720918 SIG720918:SIH720918 SSC720918:SSD720918 TBY720918:TBZ720918 TLU720918:TLV720918 TVQ720918:TVR720918 UFM720918:UFN720918 UPI720918:UPJ720918 UZE720918:UZF720918 VJA720918:VJB720918 VSW720918:VSX720918 WCS720918:WCT720918 WMO720918:WMP720918 WWK720918:WWL720918 AC786454:AD786454 JY786454:JZ786454 TU786454:TV786454 ADQ786454:ADR786454 ANM786454:ANN786454 AXI786454:AXJ786454 BHE786454:BHF786454 BRA786454:BRB786454 CAW786454:CAX786454 CKS786454:CKT786454 CUO786454:CUP786454 DEK786454:DEL786454 DOG786454:DOH786454 DYC786454:DYD786454 EHY786454:EHZ786454 ERU786454:ERV786454 FBQ786454:FBR786454 FLM786454:FLN786454 FVI786454:FVJ786454 GFE786454:GFF786454 GPA786454:GPB786454 GYW786454:GYX786454 HIS786454:HIT786454 HSO786454:HSP786454 ICK786454:ICL786454 IMG786454:IMH786454 IWC786454:IWD786454 JFY786454:JFZ786454 JPU786454:JPV786454 JZQ786454:JZR786454 KJM786454:KJN786454 KTI786454:KTJ786454 LDE786454:LDF786454 LNA786454:LNB786454 LWW786454:LWX786454 MGS786454:MGT786454 MQO786454:MQP786454 NAK786454:NAL786454 NKG786454:NKH786454 NUC786454:NUD786454 ODY786454:ODZ786454 ONU786454:ONV786454 OXQ786454:OXR786454 PHM786454:PHN786454 PRI786454:PRJ786454 QBE786454:QBF786454 QLA786454:QLB786454 QUW786454:QUX786454 RES786454:RET786454 ROO786454:ROP786454 RYK786454:RYL786454 SIG786454:SIH786454 SSC786454:SSD786454 TBY786454:TBZ786454 TLU786454:TLV786454 TVQ786454:TVR786454 UFM786454:UFN786454 UPI786454:UPJ786454 UZE786454:UZF786454 VJA786454:VJB786454 VSW786454:VSX786454 WCS786454:WCT786454 WMO786454:WMP786454 WWK786454:WWL786454 AC851990:AD851990 JY851990:JZ851990 TU851990:TV851990 ADQ851990:ADR851990 ANM851990:ANN851990 AXI851990:AXJ851990 BHE851990:BHF851990 BRA851990:BRB851990 CAW851990:CAX851990 CKS851990:CKT851990 CUO851990:CUP851990 DEK851990:DEL851990 DOG851990:DOH851990 DYC851990:DYD851990 EHY851990:EHZ851990 ERU851990:ERV851990 FBQ851990:FBR851990 FLM851990:FLN851990 FVI851990:FVJ851990 GFE851990:GFF851990 GPA851990:GPB851990 GYW851990:GYX851990 HIS851990:HIT851990 HSO851990:HSP851990 ICK851990:ICL851990 IMG851990:IMH851990 IWC851990:IWD851990 JFY851990:JFZ851990 JPU851990:JPV851990 JZQ851990:JZR851990 KJM851990:KJN851990 KTI851990:KTJ851990 LDE851990:LDF851990 LNA851990:LNB851990 LWW851990:LWX851990 MGS851990:MGT851990 MQO851990:MQP851990 NAK851990:NAL851990 NKG851990:NKH851990 NUC851990:NUD851990 ODY851990:ODZ851990 ONU851990:ONV851990 OXQ851990:OXR851990 PHM851990:PHN851990 PRI851990:PRJ851990 QBE851990:QBF851990 QLA851990:QLB851990 QUW851990:QUX851990 RES851990:RET851990 ROO851990:ROP851990 RYK851990:RYL851990 SIG851990:SIH851990 SSC851990:SSD851990 TBY851990:TBZ851990 TLU851990:TLV851990 TVQ851990:TVR851990 UFM851990:UFN851990 UPI851990:UPJ851990 UZE851990:UZF851990 VJA851990:VJB851990 VSW851990:VSX851990 WCS851990:WCT851990 WMO851990:WMP851990 WWK851990:WWL851990 AC917526:AD917526 JY917526:JZ917526 TU917526:TV917526 ADQ917526:ADR917526 ANM917526:ANN917526 AXI917526:AXJ917526 BHE917526:BHF917526 BRA917526:BRB917526 CAW917526:CAX917526 CKS917526:CKT917526 CUO917526:CUP917526 DEK917526:DEL917526 DOG917526:DOH917526 DYC917526:DYD917526 EHY917526:EHZ917526 ERU917526:ERV917526 FBQ917526:FBR917526 FLM917526:FLN917526 FVI917526:FVJ917526 GFE917526:GFF917526 GPA917526:GPB917526 GYW917526:GYX917526 HIS917526:HIT917526 HSO917526:HSP917526 ICK917526:ICL917526 IMG917526:IMH917526 IWC917526:IWD917526 JFY917526:JFZ917526 JPU917526:JPV917526 JZQ917526:JZR917526 KJM917526:KJN917526 KTI917526:KTJ917526 LDE917526:LDF917526 LNA917526:LNB917526 LWW917526:LWX917526 MGS917526:MGT917526 MQO917526:MQP917526 NAK917526:NAL917526 NKG917526:NKH917526 NUC917526:NUD917526 ODY917526:ODZ917526 ONU917526:ONV917526 OXQ917526:OXR917526 PHM917526:PHN917526 PRI917526:PRJ917526 QBE917526:QBF917526 QLA917526:QLB917526 QUW917526:QUX917526 RES917526:RET917526 ROO917526:ROP917526 RYK917526:RYL917526 SIG917526:SIH917526 SSC917526:SSD917526 TBY917526:TBZ917526 TLU917526:TLV917526 TVQ917526:TVR917526 UFM917526:UFN917526 UPI917526:UPJ917526 UZE917526:UZF917526 VJA917526:VJB917526 VSW917526:VSX917526 WCS917526:WCT917526 WMO917526:WMP917526 WWK917526:WWL917526 AC983062:AD983062 JY983062:JZ983062 TU983062:TV983062 ADQ983062:ADR983062 ANM983062:ANN983062 AXI983062:AXJ983062 BHE983062:BHF983062 BRA983062:BRB983062 CAW983062:CAX983062 CKS983062:CKT983062 CUO983062:CUP983062 DEK983062:DEL983062 DOG983062:DOH983062 DYC983062:DYD983062 EHY983062:EHZ983062 ERU983062:ERV983062 FBQ983062:FBR983062 FLM983062:FLN983062 FVI983062:FVJ983062 GFE983062:GFF983062 GPA983062:GPB983062 GYW983062:GYX983062 HIS983062:HIT983062 HSO983062:HSP983062 ICK983062:ICL983062 IMG983062:IMH983062 IWC983062:IWD983062 JFY983062:JFZ983062 JPU983062:JPV983062 JZQ983062:JZR983062 KJM983062:KJN983062 KTI983062:KTJ983062 LDE983062:LDF983062 LNA983062:LNB983062 LWW983062:LWX983062 MGS983062:MGT983062 MQO983062:MQP983062 NAK983062:NAL983062 NKG983062:NKH983062 NUC983062:NUD983062 ODY983062:ODZ983062 ONU983062:ONV983062 OXQ983062:OXR983062 PHM983062:PHN983062 PRI983062:PRJ983062 QBE983062:QBF983062 QLA983062:QLB983062 QUW983062:QUX983062 RES983062:RET983062 ROO983062:ROP983062 RYK983062:RYL983062 SIG983062:SIH983062 SSC983062:SSD983062 TBY983062:TBZ983062 TLU983062:TLV983062 TVQ983062:TVR983062 UFM983062:UFN983062 UPI983062:UPJ983062 UZE983062:UZF983062 VJA983062:VJB983062 VSW983062:VSX983062 WCS983062:WCT983062 WMO983062:WMP983062 WWK983062:WWL983062 W22:X23 JS22:JT23 TO22:TP23 ADK22:ADL23 ANG22:ANH23 AXC22:AXD23 BGY22:BGZ23 BQU22:BQV23 CAQ22:CAR23 CKM22:CKN23 CUI22:CUJ23 DEE22:DEF23 DOA22:DOB23 DXW22:DXX23 EHS22:EHT23 ERO22:ERP23 FBK22:FBL23 FLG22:FLH23 FVC22:FVD23 GEY22:GEZ23 GOU22:GOV23 GYQ22:GYR23 HIM22:HIN23 HSI22:HSJ23 ICE22:ICF23 IMA22:IMB23 IVW22:IVX23 JFS22:JFT23 JPO22:JPP23 JZK22:JZL23 KJG22:KJH23 KTC22:KTD23 LCY22:LCZ23 LMU22:LMV23 LWQ22:LWR23 MGM22:MGN23 MQI22:MQJ23 NAE22:NAF23 NKA22:NKB23 NTW22:NTX23 ODS22:ODT23 ONO22:ONP23 OXK22:OXL23 PHG22:PHH23 PRC22:PRD23 QAY22:QAZ23 QKU22:QKV23 QUQ22:QUR23 REM22:REN23 ROI22:ROJ23 RYE22:RYF23 SIA22:SIB23 SRW22:SRX23 TBS22:TBT23 TLO22:TLP23 TVK22:TVL23 UFG22:UFH23 UPC22:UPD23 UYY22:UYZ23 VIU22:VIV23 VSQ22:VSR23 WCM22:WCN23 WMI22:WMJ23 WWE22:WWF23 W65558:X65559 JS65558:JT65559 TO65558:TP65559 ADK65558:ADL65559 ANG65558:ANH65559 AXC65558:AXD65559 BGY65558:BGZ65559 BQU65558:BQV65559 CAQ65558:CAR65559 CKM65558:CKN65559 CUI65558:CUJ65559 DEE65558:DEF65559 DOA65558:DOB65559 DXW65558:DXX65559 EHS65558:EHT65559 ERO65558:ERP65559 FBK65558:FBL65559 FLG65558:FLH65559 FVC65558:FVD65559 GEY65558:GEZ65559 GOU65558:GOV65559 GYQ65558:GYR65559 HIM65558:HIN65559 HSI65558:HSJ65559 ICE65558:ICF65559 IMA65558:IMB65559 IVW65558:IVX65559 JFS65558:JFT65559 JPO65558:JPP65559 JZK65558:JZL65559 KJG65558:KJH65559 KTC65558:KTD65559 LCY65558:LCZ65559 LMU65558:LMV65559 LWQ65558:LWR65559 MGM65558:MGN65559 MQI65558:MQJ65559 NAE65558:NAF65559 NKA65558:NKB65559 NTW65558:NTX65559 ODS65558:ODT65559 ONO65558:ONP65559 OXK65558:OXL65559 PHG65558:PHH65559 PRC65558:PRD65559 QAY65558:QAZ65559 QKU65558:QKV65559 QUQ65558:QUR65559 REM65558:REN65559 ROI65558:ROJ65559 RYE65558:RYF65559 SIA65558:SIB65559 SRW65558:SRX65559 TBS65558:TBT65559 TLO65558:TLP65559 TVK65558:TVL65559 UFG65558:UFH65559 UPC65558:UPD65559 UYY65558:UYZ65559 VIU65558:VIV65559 VSQ65558:VSR65559 WCM65558:WCN65559 WMI65558:WMJ65559 WWE65558:WWF65559 W131094:X131095 JS131094:JT131095 TO131094:TP131095 ADK131094:ADL131095 ANG131094:ANH131095 AXC131094:AXD131095 BGY131094:BGZ131095 BQU131094:BQV131095 CAQ131094:CAR131095 CKM131094:CKN131095 CUI131094:CUJ131095 DEE131094:DEF131095 DOA131094:DOB131095 DXW131094:DXX131095 EHS131094:EHT131095 ERO131094:ERP131095 FBK131094:FBL131095 FLG131094:FLH131095 FVC131094:FVD131095 GEY131094:GEZ131095 GOU131094:GOV131095 GYQ131094:GYR131095 HIM131094:HIN131095 HSI131094:HSJ131095 ICE131094:ICF131095 IMA131094:IMB131095 IVW131094:IVX131095 JFS131094:JFT131095 JPO131094:JPP131095 JZK131094:JZL131095 KJG131094:KJH131095 KTC131094:KTD131095 LCY131094:LCZ131095 LMU131094:LMV131095 LWQ131094:LWR131095 MGM131094:MGN131095 MQI131094:MQJ131095 NAE131094:NAF131095 NKA131094:NKB131095 NTW131094:NTX131095 ODS131094:ODT131095 ONO131094:ONP131095 OXK131094:OXL131095 PHG131094:PHH131095 PRC131094:PRD131095 QAY131094:QAZ131095 QKU131094:QKV131095 QUQ131094:QUR131095 REM131094:REN131095 ROI131094:ROJ131095 RYE131094:RYF131095 SIA131094:SIB131095 SRW131094:SRX131095 TBS131094:TBT131095 TLO131094:TLP131095 TVK131094:TVL131095 UFG131094:UFH131095 UPC131094:UPD131095 UYY131094:UYZ131095 VIU131094:VIV131095 VSQ131094:VSR131095 WCM131094:WCN131095 WMI131094:WMJ131095 WWE131094:WWF131095 W196630:X196631 JS196630:JT196631 TO196630:TP196631 ADK196630:ADL196631 ANG196630:ANH196631 AXC196630:AXD196631 BGY196630:BGZ196631 BQU196630:BQV196631 CAQ196630:CAR196631 CKM196630:CKN196631 CUI196630:CUJ196631 DEE196630:DEF196631 DOA196630:DOB196631 DXW196630:DXX196631 EHS196630:EHT196631 ERO196630:ERP196631 FBK196630:FBL196631 FLG196630:FLH196631 FVC196630:FVD196631 GEY196630:GEZ196631 GOU196630:GOV196631 GYQ196630:GYR196631 HIM196630:HIN196631 HSI196630:HSJ196631 ICE196630:ICF196631 IMA196630:IMB196631 IVW196630:IVX196631 JFS196630:JFT196631 JPO196630:JPP196631 JZK196630:JZL196631 KJG196630:KJH196631 KTC196630:KTD196631 LCY196630:LCZ196631 LMU196630:LMV196631 LWQ196630:LWR196631 MGM196630:MGN196631 MQI196630:MQJ196631 NAE196630:NAF196631 NKA196630:NKB196631 NTW196630:NTX196631 ODS196630:ODT196631 ONO196630:ONP196631 OXK196630:OXL196631 PHG196630:PHH196631 PRC196630:PRD196631 QAY196630:QAZ196631 QKU196630:QKV196631 QUQ196630:QUR196631 REM196630:REN196631 ROI196630:ROJ196631 RYE196630:RYF196631 SIA196630:SIB196631 SRW196630:SRX196631 TBS196630:TBT196631 TLO196630:TLP196631 TVK196630:TVL196631 UFG196630:UFH196631 UPC196630:UPD196631 UYY196630:UYZ196631 VIU196630:VIV196631 VSQ196630:VSR196631 WCM196630:WCN196631 WMI196630:WMJ196631 WWE196630:WWF196631 W262166:X262167 JS262166:JT262167 TO262166:TP262167 ADK262166:ADL262167 ANG262166:ANH262167 AXC262166:AXD262167 BGY262166:BGZ262167 BQU262166:BQV262167 CAQ262166:CAR262167 CKM262166:CKN262167 CUI262166:CUJ262167 DEE262166:DEF262167 DOA262166:DOB262167 DXW262166:DXX262167 EHS262166:EHT262167 ERO262166:ERP262167 FBK262166:FBL262167 FLG262166:FLH262167 FVC262166:FVD262167 GEY262166:GEZ262167 GOU262166:GOV262167 GYQ262166:GYR262167 HIM262166:HIN262167 HSI262166:HSJ262167 ICE262166:ICF262167 IMA262166:IMB262167 IVW262166:IVX262167 JFS262166:JFT262167 JPO262166:JPP262167 JZK262166:JZL262167 KJG262166:KJH262167 KTC262166:KTD262167 LCY262166:LCZ262167 LMU262166:LMV262167 LWQ262166:LWR262167 MGM262166:MGN262167 MQI262166:MQJ262167 NAE262166:NAF262167 NKA262166:NKB262167 NTW262166:NTX262167 ODS262166:ODT262167 ONO262166:ONP262167 OXK262166:OXL262167 PHG262166:PHH262167 PRC262166:PRD262167 QAY262166:QAZ262167 QKU262166:QKV262167 QUQ262166:QUR262167 REM262166:REN262167 ROI262166:ROJ262167 RYE262166:RYF262167 SIA262166:SIB262167 SRW262166:SRX262167 TBS262166:TBT262167 TLO262166:TLP262167 TVK262166:TVL262167 UFG262166:UFH262167 UPC262166:UPD262167 UYY262166:UYZ262167 VIU262166:VIV262167 VSQ262166:VSR262167 WCM262166:WCN262167 WMI262166:WMJ262167 WWE262166:WWF262167 W327702:X327703 JS327702:JT327703 TO327702:TP327703 ADK327702:ADL327703 ANG327702:ANH327703 AXC327702:AXD327703 BGY327702:BGZ327703 BQU327702:BQV327703 CAQ327702:CAR327703 CKM327702:CKN327703 CUI327702:CUJ327703 DEE327702:DEF327703 DOA327702:DOB327703 DXW327702:DXX327703 EHS327702:EHT327703 ERO327702:ERP327703 FBK327702:FBL327703 FLG327702:FLH327703 FVC327702:FVD327703 GEY327702:GEZ327703 GOU327702:GOV327703 GYQ327702:GYR327703 HIM327702:HIN327703 HSI327702:HSJ327703 ICE327702:ICF327703 IMA327702:IMB327703 IVW327702:IVX327703 JFS327702:JFT327703 JPO327702:JPP327703 JZK327702:JZL327703 KJG327702:KJH327703 KTC327702:KTD327703 LCY327702:LCZ327703 LMU327702:LMV327703 LWQ327702:LWR327703 MGM327702:MGN327703 MQI327702:MQJ327703 NAE327702:NAF327703 NKA327702:NKB327703 NTW327702:NTX327703 ODS327702:ODT327703 ONO327702:ONP327703 OXK327702:OXL327703 PHG327702:PHH327703 PRC327702:PRD327703 QAY327702:QAZ327703 QKU327702:QKV327703 QUQ327702:QUR327703 REM327702:REN327703 ROI327702:ROJ327703 RYE327702:RYF327703 SIA327702:SIB327703 SRW327702:SRX327703 TBS327702:TBT327703 TLO327702:TLP327703 TVK327702:TVL327703 UFG327702:UFH327703 UPC327702:UPD327703 UYY327702:UYZ327703 VIU327702:VIV327703 VSQ327702:VSR327703 WCM327702:WCN327703 WMI327702:WMJ327703 WWE327702:WWF327703 W393238:X393239 JS393238:JT393239 TO393238:TP393239 ADK393238:ADL393239 ANG393238:ANH393239 AXC393238:AXD393239 BGY393238:BGZ393239 BQU393238:BQV393239 CAQ393238:CAR393239 CKM393238:CKN393239 CUI393238:CUJ393239 DEE393238:DEF393239 DOA393238:DOB393239 DXW393238:DXX393239 EHS393238:EHT393239 ERO393238:ERP393239 FBK393238:FBL393239 FLG393238:FLH393239 FVC393238:FVD393239 GEY393238:GEZ393239 GOU393238:GOV393239 GYQ393238:GYR393239 HIM393238:HIN393239 HSI393238:HSJ393239 ICE393238:ICF393239 IMA393238:IMB393239 IVW393238:IVX393239 JFS393238:JFT393239 JPO393238:JPP393239 JZK393238:JZL393239 KJG393238:KJH393239 KTC393238:KTD393239 LCY393238:LCZ393239 LMU393238:LMV393239 LWQ393238:LWR393239 MGM393238:MGN393239 MQI393238:MQJ393239 NAE393238:NAF393239 NKA393238:NKB393239 NTW393238:NTX393239 ODS393238:ODT393239 ONO393238:ONP393239 OXK393238:OXL393239 PHG393238:PHH393239 PRC393238:PRD393239 QAY393238:QAZ393239 QKU393238:QKV393239 QUQ393238:QUR393239 REM393238:REN393239 ROI393238:ROJ393239 RYE393238:RYF393239 SIA393238:SIB393239 SRW393238:SRX393239 TBS393238:TBT393239 TLO393238:TLP393239 TVK393238:TVL393239 UFG393238:UFH393239 UPC393238:UPD393239 UYY393238:UYZ393239 VIU393238:VIV393239 VSQ393238:VSR393239 WCM393238:WCN393239 WMI393238:WMJ393239 WWE393238:WWF393239 W458774:X458775 JS458774:JT458775 TO458774:TP458775 ADK458774:ADL458775 ANG458774:ANH458775 AXC458774:AXD458775 BGY458774:BGZ458775 BQU458774:BQV458775 CAQ458774:CAR458775 CKM458774:CKN458775 CUI458774:CUJ458775 DEE458774:DEF458775 DOA458774:DOB458775 DXW458774:DXX458775 EHS458774:EHT458775 ERO458774:ERP458775 FBK458774:FBL458775 FLG458774:FLH458775 FVC458774:FVD458775 GEY458774:GEZ458775 GOU458774:GOV458775 GYQ458774:GYR458775 HIM458774:HIN458775 HSI458774:HSJ458775 ICE458774:ICF458775 IMA458774:IMB458775 IVW458774:IVX458775 JFS458774:JFT458775 JPO458774:JPP458775 JZK458774:JZL458775 KJG458774:KJH458775 KTC458774:KTD458775 LCY458774:LCZ458775 LMU458774:LMV458775 LWQ458774:LWR458775 MGM458774:MGN458775 MQI458774:MQJ458775 NAE458774:NAF458775 NKA458774:NKB458775 NTW458774:NTX458775 ODS458774:ODT458775 ONO458774:ONP458775 OXK458774:OXL458775 PHG458774:PHH458775 PRC458774:PRD458775 QAY458774:QAZ458775 QKU458774:QKV458775 QUQ458774:QUR458775 REM458774:REN458775 ROI458774:ROJ458775 RYE458774:RYF458775 SIA458774:SIB458775 SRW458774:SRX458775 TBS458774:TBT458775 TLO458774:TLP458775 TVK458774:TVL458775 UFG458774:UFH458775 UPC458774:UPD458775 UYY458774:UYZ458775 VIU458774:VIV458775 VSQ458774:VSR458775 WCM458774:WCN458775 WMI458774:WMJ458775 WWE458774:WWF458775 W524310:X524311 JS524310:JT524311 TO524310:TP524311 ADK524310:ADL524311 ANG524310:ANH524311 AXC524310:AXD524311 BGY524310:BGZ524311 BQU524310:BQV524311 CAQ524310:CAR524311 CKM524310:CKN524311 CUI524310:CUJ524311 DEE524310:DEF524311 DOA524310:DOB524311 DXW524310:DXX524311 EHS524310:EHT524311 ERO524310:ERP524311 FBK524310:FBL524311 FLG524310:FLH524311 FVC524310:FVD524311 GEY524310:GEZ524311 GOU524310:GOV524311 GYQ524310:GYR524311 HIM524310:HIN524311 HSI524310:HSJ524311 ICE524310:ICF524311 IMA524310:IMB524311 IVW524310:IVX524311 JFS524310:JFT524311 JPO524310:JPP524311 JZK524310:JZL524311 KJG524310:KJH524311 KTC524310:KTD524311 LCY524310:LCZ524311 LMU524310:LMV524311 LWQ524310:LWR524311 MGM524310:MGN524311 MQI524310:MQJ524311 NAE524310:NAF524311 NKA524310:NKB524311 NTW524310:NTX524311 ODS524310:ODT524311 ONO524310:ONP524311 OXK524310:OXL524311 PHG524310:PHH524311 PRC524310:PRD524311 QAY524310:QAZ524311 QKU524310:QKV524311 QUQ524310:QUR524311 REM524310:REN524311 ROI524310:ROJ524311 RYE524310:RYF524311 SIA524310:SIB524311 SRW524310:SRX524311 TBS524310:TBT524311 TLO524310:TLP524311 TVK524310:TVL524311 UFG524310:UFH524311 UPC524310:UPD524311 UYY524310:UYZ524311 VIU524310:VIV524311 VSQ524310:VSR524311 WCM524310:WCN524311 WMI524310:WMJ524311 WWE524310:WWF524311 W589846:X589847 JS589846:JT589847 TO589846:TP589847 ADK589846:ADL589847 ANG589846:ANH589847 AXC589846:AXD589847 BGY589846:BGZ589847 BQU589846:BQV589847 CAQ589846:CAR589847 CKM589846:CKN589847 CUI589846:CUJ589847 DEE589846:DEF589847 DOA589846:DOB589847 DXW589846:DXX589847 EHS589846:EHT589847 ERO589846:ERP589847 FBK589846:FBL589847 FLG589846:FLH589847 FVC589846:FVD589847 GEY589846:GEZ589847 GOU589846:GOV589847 GYQ589846:GYR589847 HIM589846:HIN589847 HSI589846:HSJ589847 ICE589846:ICF589847 IMA589846:IMB589847 IVW589846:IVX589847 JFS589846:JFT589847 JPO589846:JPP589847 JZK589846:JZL589847 KJG589846:KJH589847 KTC589846:KTD589847 LCY589846:LCZ589847 LMU589846:LMV589847 LWQ589846:LWR589847 MGM589846:MGN589847 MQI589846:MQJ589847 NAE589846:NAF589847 NKA589846:NKB589847 NTW589846:NTX589847 ODS589846:ODT589847 ONO589846:ONP589847 OXK589846:OXL589847 PHG589846:PHH589847 PRC589846:PRD589847 QAY589846:QAZ589847 QKU589846:QKV589847 QUQ589846:QUR589847 REM589846:REN589847 ROI589846:ROJ589847 RYE589846:RYF589847 SIA589846:SIB589847 SRW589846:SRX589847 TBS589846:TBT589847 TLO589846:TLP589847 TVK589846:TVL589847 UFG589846:UFH589847 UPC589846:UPD589847 UYY589846:UYZ589847 VIU589846:VIV589847 VSQ589846:VSR589847 WCM589846:WCN589847 WMI589846:WMJ589847 WWE589846:WWF589847 W655382:X655383 JS655382:JT655383 TO655382:TP655383 ADK655382:ADL655383 ANG655382:ANH655383 AXC655382:AXD655383 BGY655382:BGZ655383 BQU655382:BQV655383 CAQ655382:CAR655383 CKM655382:CKN655383 CUI655382:CUJ655383 DEE655382:DEF655383 DOA655382:DOB655383 DXW655382:DXX655383 EHS655382:EHT655383 ERO655382:ERP655383 FBK655382:FBL655383 FLG655382:FLH655383 FVC655382:FVD655383 GEY655382:GEZ655383 GOU655382:GOV655383 GYQ655382:GYR655383 HIM655382:HIN655383 HSI655382:HSJ655383 ICE655382:ICF655383 IMA655382:IMB655383 IVW655382:IVX655383 JFS655382:JFT655383 JPO655382:JPP655383 JZK655382:JZL655383 KJG655382:KJH655383 KTC655382:KTD655383 LCY655382:LCZ655383 LMU655382:LMV655383 LWQ655382:LWR655383 MGM655382:MGN655383 MQI655382:MQJ655383 NAE655382:NAF655383 NKA655382:NKB655383 NTW655382:NTX655383 ODS655382:ODT655383 ONO655382:ONP655383 OXK655382:OXL655383 PHG655382:PHH655383 PRC655382:PRD655383 QAY655382:QAZ655383 QKU655382:QKV655383 QUQ655382:QUR655383 REM655382:REN655383 ROI655382:ROJ655383 RYE655382:RYF655383 SIA655382:SIB655383 SRW655382:SRX655383 TBS655382:TBT655383 TLO655382:TLP655383 TVK655382:TVL655383 UFG655382:UFH655383 UPC655382:UPD655383 UYY655382:UYZ655383 VIU655382:VIV655383 VSQ655382:VSR655383 WCM655382:WCN655383 WMI655382:WMJ655383 WWE655382:WWF655383 W720918:X720919 JS720918:JT720919 TO720918:TP720919 ADK720918:ADL720919 ANG720918:ANH720919 AXC720918:AXD720919 BGY720918:BGZ720919 BQU720918:BQV720919 CAQ720918:CAR720919 CKM720918:CKN720919 CUI720918:CUJ720919 DEE720918:DEF720919 DOA720918:DOB720919 DXW720918:DXX720919 EHS720918:EHT720919 ERO720918:ERP720919 FBK720918:FBL720919 FLG720918:FLH720919 FVC720918:FVD720919 GEY720918:GEZ720919 GOU720918:GOV720919 GYQ720918:GYR720919 HIM720918:HIN720919 HSI720918:HSJ720919 ICE720918:ICF720919 IMA720918:IMB720919 IVW720918:IVX720919 JFS720918:JFT720919 JPO720918:JPP720919 JZK720918:JZL720919 KJG720918:KJH720919 KTC720918:KTD720919 LCY720918:LCZ720919 LMU720918:LMV720919 LWQ720918:LWR720919 MGM720918:MGN720919 MQI720918:MQJ720919 NAE720918:NAF720919 NKA720918:NKB720919 NTW720918:NTX720919 ODS720918:ODT720919 ONO720918:ONP720919 OXK720918:OXL720919 PHG720918:PHH720919 PRC720918:PRD720919 QAY720918:QAZ720919 QKU720918:QKV720919 QUQ720918:QUR720919 REM720918:REN720919 ROI720918:ROJ720919 RYE720918:RYF720919 SIA720918:SIB720919 SRW720918:SRX720919 TBS720918:TBT720919 TLO720918:TLP720919 TVK720918:TVL720919 UFG720918:UFH720919 UPC720918:UPD720919 UYY720918:UYZ720919 VIU720918:VIV720919 VSQ720918:VSR720919 WCM720918:WCN720919 WMI720918:WMJ720919 WWE720918:WWF720919 W786454:X786455 JS786454:JT786455 TO786454:TP786455 ADK786454:ADL786455 ANG786454:ANH786455 AXC786454:AXD786455 BGY786454:BGZ786455 BQU786454:BQV786455 CAQ786454:CAR786455 CKM786454:CKN786455 CUI786454:CUJ786455 DEE786454:DEF786455 DOA786454:DOB786455 DXW786454:DXX786455 EHS786454:EHT786455 ERO786454:ERP786455 FBK786454:FBL786455 FLG786454:FLH786455 FVC786454:FVD786455 GEY786454:GEZ786455 GOU786454:GOV786455 GYQ786454:GYR786455 HIM786454:HIN786455 HSI786454:HSJ786455 ICE786454:ICF786455 IMA786454:IMB786455 IVW786454:IVX786455 JFS786454:JFT786455 JPO786454:JPP786455 JZK786454:JZL786455 KJG786454:KJH786455 KTC786454:KTD786455 LCY786454:LCZ786455 LMU786454:LMV786455 LWQ786454:LWR786455 MGM786454:MGN786455 MQI786454:MQJ786455 NAE786454:NAF786455 NKA786454:NKB786455 NTW786454:NTX786455 ODS786454:ODT786455 ONO786454:ONP786455 OXK786454:OXL786455 PHG786454:PHH786455 PRC786454:PRD786455 QAY786454:QAZ786455 QKU786454:QKV786455 QUQ786454:QUR786455 REM786454:REN786455 ROI786454:ROJ786455 RYE786454:RYF786455 SIA786454:SIB786455 SRW786454:SRX786455 TBS786454:TBT786455 TLO786454:TLP786455 TVK786454:TVL786455 UFG786454:UFH786455 UPC786454:UPD786455 UYY786454:UYZ786455 VIU786454:VIV786455 VSQ786454:VSR786455 WCM786454:WCN786455 WMI786454:WMJ786455 WWE786454:WWF786455 W851990:X851991 JS851990:JT851991 TO851990:TP851991 ADK851990:ADL851991 ANG851990:ANH851991 AXC851990:AXD851991 BGY851990:BGZ851991 BQU851990:BQV851991 CAQ851990:CAR851991 CKM851990:CKN851991 CUI851990:CUJ851991 DEE851990:DEF851991 DOA851990:DOB851991 DXW851990:DXX851991 EHS851990:EHT851991 ERO851990:ERP851991 FBK851990:FBL851991 FLG851990:FLH851991 FVC851990:FVD851991 GEY851990:GEZ851991 GOU851990:GOV851991 GYQ851990:GYR851991 HIM851990:HIN851991 HSI851990:HSJ851991 ICE851990:ICF851991 IMA851990:IMB851991 IVW851990:IVX851991 JFS851990:JFT851991 JPO851990:JPP851991 JZK851990:JZL851991 KJG851990:KJH851991 KTC851990:KTD851991 LCY851990:LCZ851991 LMU851990:LMV851991 LWQ851990:LWR851991 MGM851990:MGN851991 MQI851990:MQJ851991 NAE851990:NAF851991 NKA851990:NKB851991 NTW851990:NTX851991 ODS851990:ODT851991 ONO851990:ONP851991 OXK851990:OXL851991 PHG851990:PHH851991 PRC851990:PRD851991 QAY851990:QAZ851991 QKU851990:QKV851991 QUQ851990:QUR851991 REM851990:REN851991 ROI851990:ROJ851991 RYE851990:RYF851991 SIA851990:SIB851991 SRW851990:SRX851991 TBS851990:TBT851991 TLO851990:TLP851991 TVK851990:TVL851991 UFG851990:UFH851991 UPC851990:UPD851991 UYY851990:UYZ851991 VIU851990:VIV851991 VSQ851990:VSR851991 WCM851990:WCN851991 WMI851990:WMJ851991 WWE851990:WWF851991 W917526:X917527 JS917526:JT917527 TO917526:TP917527 ADK917526:ADL917527 ANG917526:ANH917527 AXC917526:AXD917527 BGY917526:BGZ917527 BQU917526:BQV917527 CAQ917526:CAR917527 CKM917526:CKN917527 CUI917526:CUJ917527 DEE917526:DEF917527 DOA917526:DOB917527 DXW917526:DXX917527 EHS917526:EHT917527 ERO917526:ERP917527 FBK917526:FBL917527 FLG917526:FLH917527 FVC917526:FVD917527 GEY917526:GEZ917527 GOU917526:GOV917527 GYQ917526:GYR917527 HIM917526:HIN917527 HSI917526:HSJ917527 ICE917526:ICF917527 IMA917526:IMB917527 IVW917526:IVX917527 JFS917526:JFT917527 JPO917526:JPP917527 JZK917526:JZL917527 KJG917526:KJH917527 KTC917526:KTD917527 LCY917526:LCZ917527 LMU917526:LMV917527 LWQ917526:LWR917527 MGM917526:MGN917527 MQI917526:MQJ917527 NAE917526:NAF917527 NKA917526:NKB917527 NTW917526:NTX917527 ODS917526:ODT917527 ONO917526:ONP917527 OXK917526:OXL917527 PHG917526:PHH917527 PRC917526:PRD917527 QAY917526:QAZ917527 QKU917526:QKV917527 QUQ917526:QUR917527 REM917526:REN917527 ROI917526:ROJ917527 RYE917526:RYF917527 SIA917526:SIB917527 SRW917526:SRX917527 TBS917526:TBT917527 TLO917526:TLP917527 TVK917526:TVL917527 UFG917526:UFH917527 UPC917526:UPD917527 UYY917526:UYZ917527 VIU917526:VIV917527 VSQ917526:VSR917527 WCM917526:WCN917527 WMI917526:WMJ917527 WWE917526:WWF917527 W983062:X983063 JS983062:JT983063 TO983062:TP983063 ADK983062:ADL983063 ANG983062:ANH983063 AXC983062:AXD983063 BGY983062:BGZ983063 BQU983062:BQV983063 CAQ983062:CAR983063 CKM983062:CKN983063 CUI983062:CUJ983063 DEE983062:DEF983063 DOA983062:DOB983063 DXW983062:DXX983063 EHS983062:EHT983063 ERO983062:ERP983063 FBK983062:FBL983063 FLG983062:FLH983063 FVC983062:FVD983063 GEY983062:GEZ983063 GOU983062:GOV983063 GYQ983062:GYR983063 HIM983062:HIN983063 HSI983062:HSJ983063 ICE983062:ICF983063 IMA983062:IMB983063 IVW983062:IVX983063 JFS983062:JFT983063 JPO983062:JPP983063 JZK983062:JZL983063 KJG983062:KJH983063 KTC983062:KTD983063 LCY983062:LCZ983063 LMU983062:LMV983063 LWQ983062:LWR983063 MGM983062:MGN983063 MQI983062:MQJ983063 NAE983062:NAF983063 NKA983062:NKB983063 NTW983062:NTX983063 ODS983062:ODT983063 ONO983062:ONP983063 OXK983062:OXL983063 PHG983062:PHH983063 PRC983062:PRD983063 QAY983062:QAZ983063 QKU983062:QKV983063 QUQ983062:QUR983063 REM983062:REN983063 ROI983062:ROJ983063 RYE983062:RYF983063 SIA983062:SIB983063 SRW983062:SRX983063 TBS983062:TBT983063 TLO983062:TLP983063 TVK983062:TVL983063 UFG983062:UFH983063 UPC983062:UPD983063 UYY983062:UYZ983063 VIU983062:VIV983063 VSQ983062:VSR983063 WCM983062:WCN983063 WMI983062:WMJ983063 WWE983062:WWF983063 R23:S23 JN23:JO23 TJ23:TK23 ADF23:ADG23 ANB23:ANC23 AWX23:AWY23 BGT23:BGU23 BQP23:BQQ23 CAL23:CAM23 CKH23:CKI23 CUD23:CUE23 DDZ23:DEA23 DNV23:DNW23 DXR23:DXS23 EHN23:EHO23 ERJ23:ERK23 FBF23:FBG23 FLB23:FLC23 FUX23:FUY23 GET23:GEU23 GOP23:GOQ23 GYL23:GYM23 HIH23:HII23 HSD23:HSE23 IBZ23:ICA23 ILV23:ILW23 IVR23:IVS23 JFN23:JFO23 JPJ23:JPK23 JZF23:JZG23 KJB23:KJC23 KSX23:KSY23 LCT23:LCU23 LMP23:LMQ23 LWL23:LWM23 MGH23:MGI23 MQD23:MQE23 MZZ23:NAA23 NJV23:NJW23 NTR23:NTS23 ODN23:ODO23 ONJ23:ONK23 OXF23:OXG23 PHB23:PHC23 PQX23:PQY23 QAT23:QAU23 QKP23:QKQ23 QUL23:QUM23 REH23:REI23 ROD23:ROE23 RXZ23:RYA23 SHV23:SHW23 SRR23:SRS23 TBN23:TBO23 TLJ23:TLK23 TVF23:TVG23 UFB23:UFC23 UOX23:UOY23 UYT23:UYU23 VIP23:VIQ23 VSL23:VSM23 WCH23:WCI23 WMD23:WME23 WVZ23:WWA23 R65559:S65559 JN65559:JO65559 TJ65559:TK65559 ADF65559:ADG65559 ANB65559:ANC65559 AWX65559:AWY65559 BGT65559:BGU65559 BQP65559:BQQ65559 CAL65559:CAM65559 CKH65559:CKI65559 CUD65559:CUE65559 DDZ65559:DEA65559 DNV65559:DNW65559 DXR65559:DXS65559 EHN65559:EHO65559 ERJ65559:ERK65559 FBF65559:FBG65559 FLB65559:FLC65559 FUX65559:FUY65559 GET65559:GEU65559 GOP65559:GOQ65559 GYL65559:GYM65559 HIH65559:HII65559 HSD65559:HSE65559 IBZ65559:ICA65559 ILV65559:ILW65559 IVR65559:IVS65559 JFN65559:JFO65559 JPJ65559:JPK65559 JZF65559:JZG65559 KJB65559:KJC65559 KSX65559:KSY65559 LCT65559:LCU65559 LMP65559:LMQ65559 LWL65559:LWM65559 MGH65559:MGI65559 MQD65559:MQE65559 MZZ65559:NAA65559 NJV65559:NJW65559 NTR65559:NTS65559 ODN65559:ODO65559 ONJ65559:ONK65559 OXF65559:OXG65559 PHB65559:PHC65559 PQX65559:PQY65559 QAT65559:QAU65559 QKP65559:QKQ65559 QUL65559:QUM65559 REH65559:REI65559 ROD65559:ROE65559 RXZ65559:RYA65559 SHV65559:SHW65559 SRR65559:SRS65559 TBN65559:TBO65559 TLJ65559:TLK65559 TVF65559:TVG65559 UFB65559:UFC65559 UOX65559:UOY65559 UYT65559:UYU65559 VIP65559:VIQ65559 VSL65559:VSM65559 WCH65559:WCI65559 WMD65559:WME65559 WVZ65559:WWA65559 R131095:S131095 JN131095:JO131095 TJ131095:TK131095 ADF131095:ADG131095 ANB131095:ANC131095 AWX131095:AWY131095 BGT131095:BGU131095 BQP131095:BQQ131095 CAL131095:CAM131095 CKH131095:CKI131095 CUD131095:CUE131095 DDZ131095:DEA131095 DNV131095:DNW131095 DXR131095:DXS131095 EHN131095:EHO131095 ERJ131095:ERK131095 FBF131095:FBG131095 FLB131095:FLC131095 FUX131095:FUY131095 GET131095:GEU131095 GOP131095:GOQ131095 GYL131095:GYM131095 HIH131095:HII131095 HSD131095:HSE131095 IBZ131095:ICA131095 ILV131095:ILW131095 IVR131095:IVS131095 JFN131095:JFO131095 JPJ131095:JPK131095 JZF131095:JZG131095 KJB131095:KJC131095 KSX131095:KSY131095 LCT131095:LCU131095 LMP131095:LMQ131095 LWL131095:LWM131095 MGH131095:MGI131095 MQD131095:MQE131095 MZZ131095:NAA131095 NJV131095:NJW131095 NTR131095:NTS131095 ODN131095:ODO131095 ONJ131095:ONK131095 OXF131095:OXG131095 PHB131095:PHC131095 PQX131095:PQY131095 QAT131095:QAU131095 QKP131095:QKQ131095 QUL131095:QUM131095 REH131095:REI131095 ROD131095:ROE131095 RXZ131095:RYA131095 SHV131095:SHW131095 SRR131095:SRS131095 TBN131095:TBO131095 TLJ131095:TLK131095 TVF131095:TVG131095 UFB131095:UFC131095 UOX131095:UOY131095 UYT131095:UYU131095 VIP131095:VIQ131095 VSL131095:VSM131095 WCH131095:WCI131095 WMD131095:WME131095 WVZ131095:WWA131095 R196631:S196631 JN196631:JO196631 TJ196631:TK196631 ADF196631:ADG196631 ANB196631:ANC196631 AWX196631:AWY196631 BGT196631:BGU196631 BQP196631:BQQ196631 CAL196631:CAM196631 CKH196631:CKI196631 CUD196631:CUE196631 DDZ196631:DEA196631 DNV196631:DNW196631 DXR196631:DXS196631 EHN196631:EHO196631 ERJ196631:ERK196631 FBF196631:FBG196631 FLB196631:FLC196631 FUX196631:FUY196631 GET196631:GEU196631 GOP196631:GOQ196631 GYL196631:GYM196631 HIH196631:HII196631 HSD196631:HSE196631 IBZ196631:ICA196631 ILV196631:ILW196631 IVR196631:IVS196631 JFN196631:JFO196631 JPJ196631:JPK196631 JZF196631:JZG196631 KJB196631:KJC196631 KSX196631:KSY196631 LCT196631:LCU196631 LMP196631:LMQ196631 LWL196631:LWM196631 MGH196631:MGI196631 MQD196631:MQE196631 MZZ196631:NAA196631 NJV196631:NJW196631 NTR196631:NTS196631 ODN196631:ODO196631 ONJ196631:ONK196631 OXF196631:OXG196631 PHB196631:PHC196631 PQX196631:PQY196631 QAT196631:QAU196631 QKP196631:QKQ196631 QUL196631:QUM196631 REH196631:REI196631 ROD196631:ROE196631 RXZ196631:RYA196631 SHV196631:SHW196631 SRR196631:SRS196631 TBN196631:TBO196631 TLJ196631:TLK196631 TVF196631:TVG196631 UFB196631:UFC196631 UOX196631:UOY196631 UYT196631:UYU196631 VIP196631:VIQ196631 VSL196631:VSM196631 WCH196631:WCI196631 WMD196631:WME196631 WVZ196631:WWA196631 R262167:S262167 JN262167:JO262167 TJ262167:TK262167 ADF262167:ADG262167 ANB262167:ANC262167 AWX262167:AWY262167 BGT262167:BGU262167 BQP262167:BQQ262167 CAL262167:CAM262167 CKH262167:CKI262167 CUD262167:CUE262167 DDZ262167:DEA262167 DNV262167:DNW262167 DXR262167:DXS262167 EHN262167:EHO262167 ERJ262167:ERK262167 FBF262167:FBG262167 FLB262167:FLC262167 FUX262167:FUY262167 GET262167:GEU262167 GOP262167:GOQ262167 GYL262167:GYM262167 HIH262167:HII262167 HSD262167:HSE262167 IBZ262167:ICA262167 ILV262167:ILW262167 IVR262167:IVS262167 JFN262167:JFO262167 JPJ262167:JPK262167 JZF262167:JZG262167 KJB262167:KJC262167 KSX262167:KSY262167 LCT262167:LCU262167 LMP262167:LMQ262167 LWL262167:LWM262167 MGH262167:MGI262167 MQD262167:MQE262167 MZZ262167:NAA262167 NJV262167:NJW262167 NTR262167:NTS262167 ODN262167:ODO262167 ONJ262167:ONK262167 OXF262167:OXG262167 PHB262167:PHC262167 PQX262167:PQY262167 QAT262167:QAU262167 QKP262167:QKQ262167 QUL262167:QUM262167 REH262167:REI262167 ROD262167:ROE262167 RXZ262167:RYA262167 SHV262167:SHW262167 SRR262167:SRS262167 TBN262167:TBO262167 TLJ262167:TLK262167 TVF262167:TVG262167 UFB262167:UFC262167 UOX262167:UOY262167 UYT262167:UYU262167 VIP262167:VIQ262167 VSL262167:VSM262167 WCH262167:WCI262167 WMD262167:WME262167 WVZ262167:WWA262167 R327703:S327703 JN327703:JO327703 TJ327703:TK327703 ADF327703:ADG327703 ANB327703:ANC327703 AWX327703:AWY327703 BGT327703:BGU327703 BQP327703:BQQ327703 CAL327703:CAM327703 CKH327703:CKI327703 CUD327703:CUE327703 DDZ327703:DEA327703 DNV327703:DNW327703 DXR327703:DXS327703 EHN327703:EHO327703 ERJ327703:ERK327703 FBF327703:FBG327703 FLB327703:FLC327703 FUX327703:FUY327703 GET327703:GEU327703 GOP327703:GOQ327703 GYL327703:GYM327703 HIH327703:HII327703 HSD327703:HSE327703 IBZ327703:ICA327703 ILV327703:ILW327703 IVR327703:IVS327703 JFN327703:JFO327703 JPJ327703:JPK327703 JZF327703:JZG327703 KJB327703:KJC327703 KSX327703:KSY327703 LCT327703:LCU327703 LMP327703:LMQ327703 LWL327703:LWM327703 MGH327703:MGI327703 MQD327703:MQE327703 MZZ327703:NAA327703 NJV327703:NJW327703 NTR327703:NTS327703 ODN327703:ODO327703 ONJ327703:ONK327703 OXF327703:OXG327703 PHB327703:PHC327703 PQX327703:PQY327703 QAT327703:QAU327703 QKP327703:QKQ327703 QUL327703:QUM327703 REH327703:REI327703 ROD327703:ROE327703 RXZ327703:RYA327703 SHV327703:SHW327703 SRR327703:SRS327703 TBN327703:TBO327703 TLJ327703:TLK327703 TVF327703:TVG327703 UFB327703:UFC327703 UOX327703:UOY327703 UYT327703:UYU327703 VIP327703:VIQ327703 VSL327703:VSM327703 WCH327703:WCI327703 WMD327703:WME327703 WVZ327703:WWA327703 R393239:S393239 JN393239:JO393239 TJ393239:TK393239 ADF393239:ADG393239 ANB393239:ANC393239 AWX393239:AWY393239 BGT393239:BGU393239 BQP393239:BQQ393239 CAL393239:CAM393239 CKH393239:CKI393239 CUD393239:CUE393239 DDZ393239:DEA393239 DNV393239:DNW393239 DXR393239:DXS393239 EHN393239:EHO393239 ERJ393239:ERK393239 FBF393239:FBG393239 FLB393239:FLC393239 FUX393239:FUY393239 GET393239:GEU393239 GOP393239:GOQ393239 GYL393239:GYM393239 HIH393239:HII393239 HSD393239:HSE393239 IBZ393239:ICA393239 ILV393239:ILW393239 IVR393239:IVS393239 JFN393239:JFO393239 JPJ393239:JPK393239 JZF393239:JZG393239 KJB393239:KJC393239 KSX393239:KSY393239 LCT393239:LCU393239 LMP393239:LMQ393239 LWL393239:LWM393239 MGH393239:MGI393239 MQD393239:MQE393239 MZZ393239:NAA393239 NJV393239:NJW393239 NTR393239:NTS393239 ODN393239:ODO393239 ONJ393239:ONK393239 OXF393239:OXG393239 PHB393239:PHC393239 PQX393239:PQY393239 QAT393239:QAU393239 QKP393239:QKQ393239 QUL393239:QUM393239 REH393239:REI393239 ROD393239:ROE393239 RXZ393239:RYA393239 SHV393239:SHW393239 SRR393239:SRS393239 TBN393239:TBO393239 TLJ393239:TLK393239 TVF393239:TVG393239 UFB393239:UFC393239 UOX393239:UOY393239 UYT393239:UYU393239 VIP393239:VIQ393239 VSL393239:VSM393239 WCH393239:WCI393239 WMD393239:WME393239 WVZ393239:WWA393239 R458775:S458775 JN458775:JO458775 TJ458775:TK458775 ADF458775:ADG458775 ANB458775:ANC458775 AWX458775:AWY458775 BGT458775:BGU458775 BQP458775:BQQ458775 CAL458775:CAM458775 CKH458775:CKI458775 CUD458775:CUE458775 DDZ458775:DEA458775 DNV458775:DNW458775 DXR458775:DXS458775 EHN458775:EHO458775 ERJ458775:ERK458775 FBF458775:FBG458775 FLB458775:FLC458775 FUX458775:FUY458775 GET458775:GEU458775 GOP458775:GOQ458775 GYL458775:GYM458775 HIH458775:HII458775 HSD458775:HSE458775 IBZ458775:ICA458775 ILV458775:ILW458775 IVR458775:IVS458775 JFN458775:JFO458775 JPJ458775:JPK458775 JZF458775:JZG458775 KJB458775:KJC458775 KSX458775:KSY458775 LCT458775:LCU458775 LMP458775:LMQ458775 LWL458775:LWM458775 MGH458775:MGI458775 MQD458775:MQE458775 MZZ458775:NAA458775 NJV458775:NJW458775 NTR458775:NTS458775 ODN458775:ODO458775 ONJ458775:ONK458775 OXF458775:OXG458775 PHB458775:PHC458775 PQX458775:PQY458775 QAT458775:QAU458775 QKP458775:QKQ458775 QUL458775:QUM458775 REH458775:REI458775 ROD458775:ROE458775 RXZ458775:RYA458775 SHV458775:SHW458775 SRR458775:SRS458775 TBN458775:TBO458775 TLJ458775:TLK458775 TVF458775:TVG458775 UFB458775:UFC458775 UOX458775:UOY458775 UYT458775:UYU458775 VIP458775:VIQ458775 VSL458775:VSM458775 WCH458775:WCI458775 WMD458775:WME458775 WVZ458775:WWA458775 R524311:S524311 JN524311:JO524311 TJ524311:TK524311 ADF524311:ADG524311 ANB524311:ANC524311 AWX524311:AWY524311 BGT524311:BGU524311 BQP524311:BQQ524311 CAL524311:CAM524311 CKH524311:CKI524311 CUD524311:CUE524311 DDZ524311:DEA524311 DNV524311:DNW524311 DXR524311:DXS524311 EHN524311:EHO524311 ERJ524311:ERK524311 FBF524311:FBG524311 FLB524311:FLC524311 FUX524311:FUY524311 GET524311:GEU524311 GOP524311:GOQ524311 GYL524311:GYM524311 HIH524311:HII524311 HSD524311:HSE524311 IBZ524311:ICA524311 ILV524311:ILW524311 IVR524311:IVS524311 JFN524311:JFO524311 JPJ524311:JPK524311 JZF524311:JZG524311 KJB524311:KJC524311 KSX524311:KSY524311 LCT524311:LCU524311 LMP524311:LMQ524311 LWL524311:LWM524311 MGH524311:MGI524311 MQD524311:MQE524311 MZZ524311:NAA524311 NJV524311:NJW524311 NTR524311:NTS524311 ODN524311:ODO524311 ONJ524311:ONK524311 OXF524311:OXG524311 PHB524311:PHC524311 PQX524311:PQY524311 QAT524311:QAU524311 QKP524311:QKQ524311 QUL524311:QUM524311 REH524311:REI524311 ROD524311:ROE524311 RXZ524311:RYA524311 SHV524311:SHW524311 SRR524311:SRS524311 TBN524311:TBO524311 TLJ524311:TLK524311 TVF524311:TVG524311 UFB524311:UFC524311 UOX524311:UOY524311 UYT524311:UYU524311 VIP524311:VIQ524311 VSL524311:VSM524311 WCH524311:WCI524311 WMD524311:WME524311 WVZ524311:WWA524311 R589847:S589847 JN589847:JO589847 TJ589847:TK589847 ADF589847:ADG589847 ANB589847:ANC589847 AWX589847:AWY589847 BGT589847:BGU589847 BQP589847:BQQ589847 CAL589847:CAM589847 CKH589847:CKI589847 CUD589847:CUE589847 DDZ589847:DEA589847 DNV589847:DNW589847 DXR589847:DXS589847 EHN589847:EHO589847 ERJ589847:ERK589847 FBF589847:FBG589847 FLB589847:FLC589847 FUX589847:FUY589847 GET589847:GEU589847 GOP589847:GOQ589847 GYL589847:GYM589847 HIH589847:HII589847 HSD589847:HSE589847 IBZ589847:ICA589847 ILV589847:ILW589847 IVR589847:IVS589847 JFN589847:JFO589847 JPJ589847:JPK589847 JZF589847:JZG589847 KJB589847:KJC589847 KSX589847:KSY589847 LCT589847:LCU589847 LMP589847:LMQ589847 LWL589847:LWM589847 MGH589847:MGI589847 MQD589847:MQE589847 MZZ589847:NAA589847 NJV589847:NJW589847 NTR589847:NTS589847 ODN589847:ODO589847 ONJ589847:ONK589847 OXF589847:OXG589847 PHB589847:PHC589847 PQX589847:PQY589847 QAT589847:QAU589847 QKP589847:QKQ589847 QUL589847:QUM589847 REH589847:REI589847 ROD589847:ROE589847 RXZ589847:RYA589847 SHV589847:SHW589847 SRR589847:SRS589847 TBN589847:TBO589847 TLJ589847:TLK589847 TVF589847:TVG589847 UFB589847:UFC589847 UOX589847:UOY589847 UYT589847:UYU589847 VIP589847:VIQ589847 VSL589847:VSM589847 WCH589847:WCI589847 WMD589847:WME589847 WVZ589847:WWA589847 R655383:S655383 JN655383:JO655383 TJ655383:TK655383 ADF655383:ADG655383 ANB655383:ANC655383 AWX655383:AWY655383 BGT655383:BGU655383 BQP655383:BQQ655383 CAL655383:CAM655383 CKH655383:CKI655383 CUD655383:CUE655383 DDZ655383:DEA655383 DNV655383:DNW655383 DXR655383:DXS655383 EHN655383:EHO655383 ERJ655383:ERK655383 FBF655383:FBG655383 FLB655383:FLC655383 FUX655383:FUY655383 GET655383:GEU655383 GOP655383:GOQ655383 GYL655383:GYM655383 HIH655383:HII655383 HSD655383:HSE655383 IBZ655383:ICA655383 ILV655383:ILW655383 IVR655383:IVS655383 JFN655383:JFO655383 JPJ655383:JPK655383 JZF655383:JZG655383 KJB655383:KJC655383 KSX655383:KSY655383 LCT655383:LCU655383 LMP655383:LMQ655383 LWL655383:LWM655383 MGH655383:MGI655383 MQD655383:MQE655383 MZZ655383:NAA655383 NJV655383:NJW655383 NTR655383:NTS655383 ODN655383:ODO655383 ONJ655383:ONK655383 OXF655383:OXG655383 PHB655383:PHC655383 PQX655383:PQY655383 QAT655383:QAU655383 QKP655383:QKQ655383 QUL655383:QUM655383 REH655383:REI655383 ROD655383:ROE655383 RXZ655383:RYA655383 SHV655383:SHW655383 SRR655383:SRS655383 TBN655383:TBO655383 TLJ655383:TLK655383 TVF655383:TVG655383 UFB655383:UFC655383 UOX655383:UOY655383 UYT655383:UYU655383 VIP655383:VIQ655383 VSL655383:VSM655383 WCH655383:WCI655383 WMD655383:WME655383 WVZ655383:WWA655383 R720919:S720919 JN720919:JO720919 TJ720919:TK720919 ADF720919:ADG720919 ANB720919:ANC720919 AWX720919:AWY720919 BGT720919:BGU720919 BQP720919:BQQ720919 CAL720919:CAM720919 CKH720919:CKI720919 CUD720919:CUE720919 DDZ720919:DEA720919 DNV720919:DNW720919 DXR720919:DXS720919 EHN720919:EHO720919 ERJ720919:ERK720919 FBF720919:FBG720919 FLB720919:FLC720919 FUX720919:FUY720919 GET720919:GEU720919 GOP720919:GOQ720919 GYL720919:GYM720919 HIH720919:HII720919 HSD720919:HSE720919 IBZ720919:ICA720919 ILV720919:ILW720919 IVR720919:IVS720919 JFN720919:JFO720919 JPJ720919:JPK720919 JZF720919:JZG720919 KJB720919:KJC720919 KSX720919:KSY720919 LCT720919:LCU720919 LMP720919:LMQ720919 LWL720919:LWM720919 MGH720919:MGI720919 MQD720919:MQE720919 MZZ720919:NAA720919 NJV720919:NJW720919 NTR720919:NTS720919 ODN720919:ODO720919 ONJ720919:ONK720919 OXF720919:OXG720919 PHB720919:PHC720919 PQX720919:PQY720919 QAT720919:QAU720919 QKP720919:QKQ720919 QUL720919:QUM720919 REH720919:REI720919 ROD720919:ROE720919 RXZ720919:RYA720919 SHV720919:SHW720919 SRR720919:SRS720919 TBN720919:TBO720919 TLJ720919:TLK720919 TVF720919:TVG720919 UFB720919:UFC720919 UOX720919:UOY720919 UYT720919:UYU720919 VIP720919:VIQ720919 VSL720919:VSM720919 WCH720919:WCI720919 WMD720919:WME720919 WVZ720919:WWA720919 R786455:S786455 JN786455:JO786455 TJ786455:TK786455 ADF786455:ADG786455 ANB786455:ANC786455 AWX786455:AWY786455 BGT786455:BGU786455 BQP786455:BQQ786455 CAL786455:CAM786455 CKH786455:CKI786455 CUD786455:CUE786455 DDZ786455:DEA786455 DNV786455:DNW786455 DXR786455:DXS786455 EHN786455:EHO786455 ERJ786455:ERK786455 FBF786455:FBG786455 FLB786455:FLC786455 FUX786455:FUY786455 GET786455:GEU786455 GOP786455:GOQ786455 GYL786455:GYM786455 HIH786455:HII786455 HSD786455:HSE786455 IBZ786455:ICA786455 ILV786455:ILW786455 IVR786455:IVS786455 JFN786455:JFO786455 JPJ786455:JPK786455 JZF786455:JZG786455 KJB786455:KJC786455 KSX786455:KSY786455 LCT786455:LCU786455 LMP786455:LMQ786455 LWL786455:LWM786455 MGH786455:MGI786455 MQD786455:MQE786455 MZZ786455:NAA786455 NJV786455:NJW786455 NTR786455:NTS786455 ODN786455:ODO786455 ONJ786455:ONK786455 OXF786455:OXG786455 PHB786455:PHC786455 PQX786455:PQY786455 QAT786455:QAU786455 QKP786455:QKQ786455 QUL786455:QUM786455 REH786455:REI786455 ROD786455:ROE786455 RXZ786455:RYA786455 SHV786455:SHW786455 SRR786455:SRS786455 TBN786455:TBO786455 TLJ786455:TLK786455 TVF786455:TVG786455 UFB786455:UFC786455 UOX786455:UOY786455 UYT786455:UYU786455 VIP786455:VIQ786455 VSL786455:VSM786455 WCH786455:WCI786455 WMD786455:WME786455 WVZ786455:WWA786455 R851991:S851991 JN851991:JO851991 TJ851991:TK851991 ADF851991:ADG851991 ANB851991:ANC851991 AWX851991:AWY851991 BGT851991:BGU851991 BQP851991:BQQ851991 CAL851991:CAM851991 CKH851991:CKI851991 CUD851991:CUE851991 DDZ851991:DEA851991 DNV851991:DNW851991 DXR851991:DXS851991 EHN851991:EHO851991 ERJ851991:ERK851991 FBF851991:FBG851991 FLB851991:FLC851991 FUX851991:FUY851991 GET851991:GEU851991 GOP851991:GOQ851991 GYL851991:GYM851991 HIH851991:HII851991 HSD851991:HSE851991 IBZ851991:ICA851991 ILV851991:ILW851991 IVR851991:IVS851991 JFN851991:JFO851991 JPJ851991:JPK851991 JZF851991:JZG851991 KJB851991:KJC851991 KSX851991:KSY851991 LCT851991:LCU851991 LMP851991:LMQ851991 LWL851991:LWM851991 MGH851991:MGI851991 MQD851991:MQE851991 MZZ851991:NAA851991 NJV851991:NJW851991 NTR851991:NTS851991 ODN851991:ODO851991 ONJ851991:ONK851991 OXF851991:OXG851991 PHB851991:PHC851991 PQX851991:PQY851991 QAT851991:QAU851991 QKP851991:QKQ851991 QUL851991:QUM851991 REH851991:REI851991 ROD851991:ROE851991 RXZ851991:RYA851991 SHV851991:SHW851991 SRR851991:SRS851991 TBN851991:TBO851991 TLJ851991:TLK851991 TVF851991:TVG851991 UFB851991:UFC851991 UOX851991:UOY851991 UYT851991:UYU851991 VIP851991:VIQ851991 VSL851991:VSM851991 WCH851991:WCI851991 WMD851991:WME851991 WVZ851991:WWA851991 R917527:S917527 JN917527:JO917527 TJ917527:TK917527 ADF917527:ADG917527 ANB917527:ANC917527 AWX917527:AWY917527 BGT917527:BGU917527 BQP917527:BQQ917527 CAL917527:CAM917527 CKH917527:CKI917527 CUD917527:CUE917527 DDZ917527:DEA917527 DNV917527:DNW917527 DXR917527:DXS917527 EHN917527:EHO917527 ERJ917527:ERK917527 FBF917527:FBG917527 FLB917527:FLC917527 FUX917527:FUY917527 GET917527:GEU917527 GOP917527:GOQ917527 GYL917527:GYM917527 HIH917527:HII917527 HSD917527:HSE917527 IBZ917527:ICA917527 ILV917527:ILW917527 IVR917527:IVS917527 JFN917527:JFO917527 JPJ917527:JPK917527 JZF917527:JZG917527 KJB917527:KJC917527 KSX917527:KSY917527 LCT917527:LCU917527 LMP917527:LMQ917527 LWL917527:LWM917527 MGH917527:MGI917527 MQD917527:MQE917527 MZZ917527:NAA917527 NJV917527:NJW917527 NTR917527:NTS917527 ODN917527:ODO917527 ONJ917527:ONK917527 OXF917527:OXG917527 PHB917527:PHC917527 PQX917527:PQY917527 QAT917527:QAU917527 QKP917527:QKQ917527 QUL917527:QUM917527 REH917527:REI917527 ROD917527:ROE917527 RXZ917527:RYA917527 SHV917527:SHW917527 SRR917527:SRS917527 TBN917527:TBO917527 TLJ917527:TLK917527 TVF917527:TVG917527 UFB917527:UFC917527 UOX917527:UOY917527 UYT917527:UYU917527 VIP917527:VIQ917527 VSL917527:VSM917527 WCH917527:WCI917527 WMD917527:WME917527 WVZ917527:WWA917527 R983063:S983063 JN983063:JO983063 TJ983063:TK983063 ADF983063:ADG983063 ANB983063:ANC983063 AWX983063:AWY983063 BGT983063:BGU983063 BQP983063:BQQ983063 CAL983063:CAM983063 CKH983063:CKI983063 CUD983063:CUE983063 DDZ983063:DEA983063 DNV983063:DNW983063 DXR983063:DXS983063 EHN983063:EHO983063 ERJ983063:ERK983063 FBF983063:FBG983063 FLB983063:FLC983063 FUX983063:FUY983063 GET983063:GEU983063 GOP983063:GOQ983063 GYL983063:GYM983063 HIH983063:HII983063 HSD983063:HSE983063 IBZ983063:ICA983063 ILV983063:ILW983063 IVR983063:IVS983063 JFN983063:JFO983063 JPJ983063:JPK983063 JZF983063:JZG983063 KJB983063:KJC983063 KSX983063:KSY983063 LCT983063:LCU983063 LMP983063:LMQ983063 LWL983063:LWM983063 MGH983063:MGI983063 MQD983063:MQE983063 MZZ983063:NAA983063 NJV983063:NJW983063 NTR983063:NTS983063 ODN983063:ODO983063 ONJ983063:ONK983063 OXF983063:OXG983063 PHB983063:PHC983063 PQX983063:PQY983063 QAT983063:QAU983063 QKP983063:QKQ983063 QUL983063:QUM983063 REH983063:REI983063 ROD983063:ROE983063 RXZ983063:RYA983063 SHV983063:SHW983063 SRR983063:SRS983063 TBN983063:TBO983063 TLJ983063:TLK983063 TVF983063:TVG983063 UFB983063:UFC983063 UOX983063:UOY983063 UYT983063:UYU983063 VIP983063:VIQ983063 VSL983063:VSM983063 WCH983063:WCI983063 WMD983063:WME983063 WVZ983063:WWA983063 H6:I8 JD6:JE8 SZ6:TA8 ACV6:ACW8 AMR6:AMS8 AWN6:AWO8 BGJ6:BGK8 BQF6:BQG8 CAB6:CAC8 CJX6:CJY8 CTT6:CTU8 DDP6:DDQ8 DNL6:DNM8 DXH6:DXI8 EHD6:EHE8 EQZ6:ERA8 FAV6:FAW8 FKR6:FKS8 FUN6:FUO8 GEJ6:GEK8 GOF6:GOG8 GYB6:GYC8 HHX6:HHY8 HRT6:HRU8 IBP6:IBQ8 ILL6:ILM8 IVH6:IVI8 JFD6:JFE8 JOZ6:JPA8 JYV6:JYW8 KIR6:KIS8 KSN6:KSO8 LCJ6:LCK8 LMF6:LMG8 LWB6:LWC8 MFX6:MFY8 MPT6:MPU8 MZP6:MZQ8 NJL6:NJM8 NTH6:NTI8 ODD6:ODE8 OMZ6:ONA8 OWV6:OWW8 PGR6:PGS8 PQN6:PQO8 QAJ6:QAK8 QKF6:QKG8 QUB6:QUC8 RDX6:RDY8 RNT6:RNU8 RXP6:RXQ8 SHL6:SHM8 SRH6:SRI8 TBD6:TBE8 TKZ6:TLA8 TUV6:TUW8 UER6:UES8 UON6:UOO8 UYJ6:UYK8 VIF6:VIG8 VSB6:VSC8 WBX6:WBY8 WLT6:WLU8 WVP6:WVQ8 H65542:I65544 JD65542:JE65544 SZ65542:TA65544 ACV65542:ACW65544 AMR65542:AMS65544 AWN65542:AWO65544 BGJ65542:BGK65544 BQF65542:BQG65544 CAB65542:CAC65544 CJX65542:CJY65544 CTT65542:CTU65544 DDP65542:DDQ65544 DNL65542:DNM65544 DXH65542:DXI65544 EHD65542:EHE65544 EQZ65542:ERA65544 FAV65542:FAW65544 FKR65542:FKS65544 FUN65542:FUO65544 GEJ65542:GEK65544 GOF65542:GOG65544 GYB65542:GYC65544 HHX65542:HHY65544 HRT65542:HRU65544 IBP65542:IBQ65544 ILL65542:ILM65544 IVH65542:IVI65544 JFD65542:JFE65544 JOZ65542:JPA65544 JYV65542:JYW65544 KIR65542:KIS65544 KSN65542:KSO65544 LCJ65542:LCK65544 LMF65542:LMG65544 LWB65542:LWC65544 MFX65542:MFY65544 MPT65542:MPU65544 MZP65542:MZQ65544 NJL65542:NJM65544 NTH65542:NTI65544 ODD65542:ODE65544 OMZ65542:ONA65544 OWV65542:OWW65544 PGR65542:PGS65544 PQN65542:PQO65544 QAJ65542:QAK65544 QKF65542:QKG65544 QUB65542:QUC65544 RDX65542:RDY65544 RNT65542:RNU65544 RXP65542:RXQ65544 SHL65542:SHM65544 SRH65542:SRI65544 TBD65542:TBE65544 TKZ65542:TLA65544 TUV65542:TUW65544 UER65542:UES65544 UON65542:UOO65544 UYJ65542:UYK65544 VIF65542:VIG65544 VSB65542:VSC65544 WBX65542:WBY65544 WLT65542:WLU65544 WVP65542:WVQ65544 H131078:I131080 JD131078:JE131080 SZ131078:TA131080 ACV131078:ACW131080 AMR131078:AMS131080 AWN131078:AWO131080 BGJ131078:BGK131080 BQF131078:BQG131080 CAB131078:CAC131080 CJX131078:CJY131080 CTT131078:CTU131080 DDP131078:DDQ131080 DNL131078:DNM131080 DXH131078:DXI131080 EHD131078:EHE131080 EQZ131078:ERA131080 FAV131078:FAW131080 FKR131078:FKS131080 FUN131078:FUO131080 GEJ131078:GEK131080 GOF131078:GOG131080 GYB131078:GYC131080 HHX131078:HHY131080 HRT131078:HRU131080 IBP131078:IBQ131080 ILL131078:ILM131080 IVH131078:IVI131080 JFD131078:JFE131080 JOZ131078:JPA131080 JYV131078:JYW131080 KIR131078:KIS131080 KSN131078:KSO131080 LCJ131078:LCK131080 LMF131078:LMG131080 LWB131078:LWC131080 MFX131078:MFY131080 MPT131078:MPU131080 MZP131078:MZQ131080 NJL131078:NJM131080 NTH131078:NTI131080 ODD131078:ODE131080 OMZ131078:ONA131080 OWV131078:OWW131080 PGR131078:PGS131080 PQN131078:PQO131080 QAJ131078:QAK131080 QKF131078:QKG131080 QUB131078:QUC131080 RDX131078:RDY131080 RNT131078:RNU131080 RXP131078:RXQ131080 SHL131078:SHM131080 SRH131078:SRI131080 TBD131078:TBE131080 TKZ131078:TLA131080 TUV131078:TUW131080 UER131078:UES131080 UON131078:UOO131080 UYJ131078:UYK131080 VIF131078:VIG131080 VSB131078:VSC131080 WBX131078:WBY131080 WLT131078:WLU131080 WVP131078:WVQ131080 H196614:I196616 JD196614:JE196616 SZ196614:TA196616 ACV196614:ACW196616 AMR196614:AMS196616 AWN196614:AWO196616 BGJ196614:BGK196616 BQF196614:BQG196616 CAB196614:CAC196616 CJX196614:CJY196616 CTT196614:CTU196616 DDP196614:DDQ196616 DNL196614:DNM196616 DXH196614:DXI196616 EHD196614:EHE196616 EQZ196614:ERA196616 FAV196614:FAW196616 FKR196614:FKS196616 FUN196614:FUO196616 GEJ196614:GEK196616 GOF196614:GOG196616 GYB196614:GYC196616 HHX196614:HHY196616 HRT196614:HRU196616 IBP196614:IBQ196616 ILL196614:ILM196616 IVH196614:IVI196616 JFD196614:JFE196616 JOZ196614:JPA196616 JYV196614:JYW196616 KIR196614:KIS196616 KSN196614:KSO196616 LCJ196614:LCK196616 LMF196614:LMG196616 LWB196614:LWC196616 MFX196614:MFY196616 MPT196614:MPU196616 MZP196614:MZQ196616 NJL196614:NJM196616 NTH196614:NTI196616 ODD196614:ODE196616 OMZ196614:ONA196616 OWV196614:OWW196616 PGR196614:PGS196616 PQN196614:PQO196616 QAJ196614:QAK196616 QKF196614:QKG196616 QUB196614:QUC196616 RDX196614:RDY196616 RNT196614:RNU196616 RXP196614:RXQ196616 SHL196614:SHM196616 SRH196614:SRI196616 TBD196614:TBE196616 TKZ196614:TLA196616 TUV196614:TUW196616 UER196614:UES196616 UON196614:UOO196616 UYJ196614:UYK196616 VIF196614:VIG196616 VSB196614:VSC196616 WBX196614:WBY196616 WLT196614:WLU196616 WVP196614:WVQ196616 H262150:I262152 JD262150:JE262152 SZ262150:TA262152 ACV262150:ACW262152 AMR262150:AMS262152 AWN262150:AWO262152 BGJ262150:BGK262152 BQF262150:BQG262152 CAB262150:CAC262152 CJX262150:CJY262152 CTT262150:CTU262152 DDP262150:DDQ262152 DNL262150:DNM262152 DXH262150:DXI262152 EHD262150:EHE262152 EQZ262150:ERA262152 FAV262150:FAW262152 FKR262150:FKS262152 FUN262150:FUO262152 GEJ262150:GEK262152 GOF262150:GOG262152 GYB262150:GYC262152 HHX262150:HHY262152 HRT262150:HRU262152 IBP262150:IBQ262152 ILL262150:ILM262152 IVH262150:IVI262152 JFD262150:JFE262152 JOZ262150:JPA262152 JYV262150:JYW262152 KIR262150:KIS262152 KSN262150:KSO262152 LCJ262150:LCK262152 LMF262150:LMG262152 LWB262150:LWC262152 MFX262150:MFY262152 MPT262150:MPU262152 MZP262150:MZQ262152 NJL262150:NJM262152 NTH262150:NTI262152 ODD262150:ODE262152 OMZ262150:ONA262152 OWV262150:OWW262152 PGR262150:PGS262152 PQN262150:PQO262152 QAJ262150:QAK262152 QKF262150:QKG262152 QUB262150:QUC262152 RDX262150:RDY262152 RNT262150:RNU262152 RXP262150:RXQ262152 SHL262150:SHM262152 SRH262150:SRI262152 TBD262150:TBE262152 TKZ262150:TLA262152 TUV262150:TUW262152 UER262150:UES262152 UON262150:UOO262152 UYJ262150:UYK262152 VIF262150:VIG262152 VSB262150:VSC262152 WBX262150:WBY262152 WLT262150:WLU262152 WVP262150:WVQ262152 H327686:I327688 JD327686:JE327688 SZ327686:TA327688 ACV327686:ACW327688 AMR327686:AMS327688 AWN327686:AWO327688 BGJ327686:BGK327688 BQF327686:BQG327688 CAB327686:CAC327688 CJX327686:CJY327688 CTT327686:CTU327688 DDP327686:DDQ327688 DNL327686:DNM327688 DXH327686:DXI327688 EHD327686:EHE327688 EQZ327686:ERA327688 FAV327686:FAW327688 FKR327686:FKS327688 FUN327686:FUO327688 GEJ327686:GEK327688 GOF327686:GOG327688 GYB327686:GYC327688 HHX327686:HHY327688 HRT327686:HRU327688 IBP327686:IBQ327688 ILL327686:ILM327688 IVH327686:IVI327688 JFD327686:JFE327688 JOZ327686:JPA327688 JYV327686:JYW327688 KIR327686:KIS327688 KSN327686:KSO327688 LCJ327686:LCK327688 LMF327686:LMG327688 LWB327686:LWC327688 MFX327686:MFY327688 MPT327686:MPU327688 MZP327686:MZQ327688 NJL327686:NJM327688 NTH327686:NTI327688 ODD327686:ODE327688 OMZ327686:ONA327688 OWV327686:OWW327688 PGR327686:PGS327688 PQN327686:PQO327688 QAJ327686:QAK327688 QKF327686:QKG327688 QUB327686:QUC327688 RDX327686:RDY327688 RNT327686:RNU327688 RXP327686:RXQ327688 SHL327686:SHM327688 SRH327686:SRI327688 TBD327686:TBE327688 TKZ327686:TLA327688 TUV327686:TUW327688 UER327686:UES327688 UON327686:UOO327688 UYJ327686:UYK327688 VIF327686:VIG327688 VSB327686:VSC327688 WBX327686:WBY327688 WLT327686:WLU327688 WVP327686:WVQ327688 H393222:I393224 JD393222:JE393224 SZ393222:TA393224 ACV393222:ACW393224 AMR393222:AMS393224 AWN393222:AWO393224 BGJ393222:BGK393224 BQF393222:BQG393224 CAB393222:CAC393224 CJX393222:CJY393224 CTT393222:CTU393224 DDP393222:DDQ393224 DNL393222:DNM393224 DXH393222:DXI393224 EHD393222:EHE393224 EQZ393222:ERA393224 FAV393222:FAW393224 FKR393222:FKS393224 FUN393222:FUO393224 GEJ393222:GEK393224 GOF393222:GOG393224 GYB393222:GYC393224 HHX393222:HHY393224 HRT393222:HRU393224 IBP393222:IBQ393224 ILL393222:ILM393224 IVH393222:IVI393224 JFD393222:JFE393224 JOZ393222:JPA393224 JYV393222:JYW393224 KIR393222:KIS393224 KSN393222:KSO393224 LCJ393222:LCK393224 LMF393222:LMG393224 LWB393222:LWC393224 MFX393222:MFY393224 MPT393222:MPU393224 MZP393222:MZQ393224 NJL393222:NJM393224 NTH393222:NTI393224 ODD393222:ODE393224 OMZ393222:ONA393224 OWV393222:OWW393224 PGR393222:PGS393224 PQN393222:PQO393224 QAJ393222:QAK393224 QKF393222:QKG393224 QUB393222:QUC393224 RDX393222:RDY393224 RNT393222:RNU393224 RXP393222:RXQ393224 SHL393222:SHM393224 SRH393222:SRI393224 TBD393222:TBE393224 TKZ393222:TLA393224 TUV393222:TUW393224 UER393222:UES393224 UON393222:UOO393224 UYJ393222:UYK393224 VIF393222:VIG393224 VSB393222:VSC393224 WBX393222:WBY393224 WLT393222:WLU393224 WVP393222:WVQ393224 H458758:I458760 JD458758:JE458760 SZ458758:TA458760 ACV458758:ACW458760 AMR458758:AMS458760 AWN458758:AWO458760 BGJ458758:BGK458760 BQF458758:BQG458760 CAB458758:CAC458760 CJX458758:CJY458760 CTT458758:CTU458760 DDP458758:DDQ458760 DNL458758:DNM458760 DXH458758:DXI458760 EHD458758:EHE458760 EQZ458758:ERA458760 FAV458758:FAW458760 FKR458758:FKS458760 FUN458758:FUO458760 GEJ458758:GEK458760 GOF458758:GOG458760 GYB458758:GYC458760 HHX458758:HHY458760 HRT458758:HRU458760 IBP458758:IBQ458760 ILL458758:ILM458760 IVH458758:IVI458760 JFD458758:JFE458760 JOZ458758:JPA458760 JYV458758:JYW458760 KIR458758:KIS458760 KSN458758:KSO458760 LCJ458758:LCK458760 LMF458758:LMG458760 LWB458758:LWC458760 MFX458758:MFY458760 MPT458758:MPU458760 MZP458758:MZQ458760 NJL458758:NJM458760 NTH458758:NTI458760 ODD458758:ODE458760 OMZ458758:ONA458760 OWV458758:OWW458760 PGR458758:PGS458760 PQN458758:PQO458760 QAJ458758:QAK458760 QKF458758:QKG458760 QUB458758:QUC458760 RDX458758:RDY458760 RNT458758:RNU458760 RXP458758:RXQ458760 SHL458758:SHM458760 SRH458758:SRI458760 TBD458758:TBE458760 TKZ458758:TLA458760 TUV458758:TUW458760 UER458758:UES458760 UON458758:UOO458760 UYJ458758:UYK458760 VIF458758:VIG458760 VSB458758:VSC458760 WBX458758:WBY458760 WLT458758:WLU458760 WVP458758:WVQ458760 H524294:I524296 JD524294:JE524296 SZ524294:TA524296 ACV524294:ACW524296 AMR524294:AMS524296 AWN524294:AWO524296 BGJ524294:BGK524296 BQF524294:BQG524296 CAB524294:CAC524296 CJX524294:CJY524296 CTT524294:CTU524296 DDP524294:DDQ524296 DNL524294:DNM524296 DXH524294:DXI524296 EHD524294:EHE524296 EQZ524294:ERA524296 FAV524294:FAW524296 FKR524294:FKS524296 FUN524294:FUO524296 GEJ524294:GEK524296 GOF524294:GOG524296 GYB524294:GYC524296 HHX524294:HHY524296 HRT524294:HRU524296 IBP524294:IBQ524296 ILL524294:ILM524296 IVH524294:IVI524296 JFD524294:JFE524296 JOZ524294:JPA524296 JYV524294:JYW524296 KIR524294:KIS524296 KSN524294:KSO524296 LCJ524294:LCK524296 LMF524294:LMG524296 LWB524294:LWC524296 MFX524294:MFY524296 MPT524294:MPU524296 MZP524294:MZQ524296 NJL524294:NJM524296 NTH524294:NTI524296 ODD524294:ODE524296 OMZ524294:ONA524296 OWV524294:OWW524296 PGR524294:PGS524296 PQN524294:PQO524296 QAJ524294:QAK524296 QKF524294:QKG524296 QUB524294:QUC524296 RDX524294:RDY524296 RNT524294:RNU524296 RXP524294:RXQ524296 SHL524294:SHM524296 SRH524294:SRI524296 TBD524294:TBE524296 TKZ524294:TLA524296 TUV524294:TUW524296 UER524294:UES524296 UON524294:UOO524296 UYJ524294:UYK524296 VIF524294:VIG524296 VSB524294:VSC524296 WBX524294:WBY524296 WLT524294:WLU524296 WVP524294:WVQ524296 H589830:I589832 JD589830:JE589832 SZ589830:TA589832 ACV589830:ACW589832 AMR589830:AMS589832 AWN589830:AWO589832 BGJ589830:BGK589832 BQF589830:BQG589832 CAB589830:CAC589832 CJX589830:CJY589832 CTT589830:CTU589832 DDP589830:DDQ589832 DNL589830:DNM589832 DXH589830:DXI589832 EHD589830:EHE589832 EQZ589830:ERA589832 FAV589830:FAW589832 FKR589830:FKS589832 FUN589830:FUO589832 GEJ589830:GEK589832 GOF589830:GOG589832 GYB589830:GYC589832 HHX589830:HHY589832 HRT589830:HRU589832 IBP589830:IBQ589832 ILL589830:ILM589832 IVH589830:IVI589832 JFD589830:JFE589832 JOZ589830:JPA589832 JYV589830:JYW589832 KIR589830:KIS589832 KSN589830:KSO589832 LCJ589830:LCK589832 LMF589830:LMG589832 LWB589830:LWC589832 MFX589830:MFY589832 MPT589830:MPU589832 MZP589830:MZQ589832 NJL589830:NJM589832 NTH589830:NTI589832 ODD589830:ODE589832 OMZ589830:ONA589832 OWV589830:OWW589832 PGR589830:PGS589832 PQN589830:PQO589832 QAJ589830:QAK589832 QKF589830:QKG589832 QUB589830:QUC589832 RDX589830:RDY589832 RNT589830:RNU589832 RXP589830:RXQ589832 SHL589830:SHM589832 SRH589830:SRI589832 TBD589830:TBE589832 TKZ589830:TLA589832 TUV589830:TUW589832 UER589830:UES589832 UON589830:UOO589832 UYJ589830:UYK589832 VIF589830:VIG589832 VSB589830:VSC589832 WBX589830:WBY589832 WLT589830:WLU589832 WVP589830:WVQ589832 H655366:I655368 JD655366:JE655368 SZ655366:TA655368 ACV655366:ACW655368 AMR655366:AMS655368 AWN655366:AWO655368 BGJ655366:BGK655368 BQF655366:BQG655368 CAB655366:CAC655368 CJX655366:CJY655368 CTT655366:CTU655368 DDP655366:DDQ655368 DNL655366:DNM655368 DXH655366:DXI655368 EHD655366:EHE655368 EQZ655366:ERA655368 FAV655366:FAW655368 FKR655366:FKS655368 FUN655366:FUO655368 GEJ655366:GEK655368 GOF655366:GOG655368 GYB655366:GYC655368 HHX655366:HHY655368 HRT655366:HRU655368 IBP655366:IBQ655368 ILL655366:ILM655368 IVH655366:IVI655368 JFD655366:JFE655368 JOZ655366:JPA655368 JYV655366:JYW655368 KIR655366:KIS655368 KSN655366:KSO655368 LCJ655366:LCK655368 LMF655366:LMG655368 LWB655366:LWC655368 MFX655366:MFY655368 MPT655366:MPU655368 MZP655366:MZQ655368 NJL655366:NJM655368 NTH655366:NTI655368 ODD655366:ODE655368 OMZ655366:ONA655368 OWV655366:OWW655368 PGR655366:PGS655368 PQN655366:PQO655368 QAJ655366:QAK655368 QKF655366:QKG655368 QUB655366:QUC655368 RDX655366:RDY655368 RNT655366:RNU655368 RXP655366:RXQ655368 SHL655366:SHM655368 SRH655366:SRI655368 TBD655366:TBE655368 TKZ655366:TLA655368 TUV655366:TUW655368 UER655366:UES655368 UON655366:UOO655368 UYJ655366:UYK655368 VIF655366:VIG655368 VSB655366:VSC655368 WBX655366:WBY655368 WLT655366:WLU655368 WVP655366:WVQ655368 H720902:I720904 JD720902:JE720904 SZ720902:TA720904 ACV720902:ACW720904 AMR720902:AMS720904 AWN720902:AWO720904 BGJ720902:BGK720904 BQF720902:BQG720904 CAB720902:CAC720904 CJX720902:CJY720904 CTT720902:CTU720904 DDP720902:DDQ720904 DNL720902:DNM720904 DXH720902:DXI720904 EHD720902:EHE720904 EQZ720902:ERA720904 FAV720902:FAW720904 FKR720902:FKS720904 FUN720902:FUO720904 GEJ720902:GEK720904 GOF720902:GOG720904 GYB720902:GYC720904 HHX720902:HHY720904 HRT720902:HRU720904 IBP720902:IBQ720904 ILL720902:ILM720904 IVH720902:IVI720904 JFD720902:JFE720904 JOZ720902:JPA720904 JYV720902:JYW720904 KIR720902:KIS720904 KSN720902:KSO720904 LCJ720902:LCK720904 LMF720902:LMG720904 LWB720902:LWC720904 MFX720902:MFY720904 MPT720902:MPU720904 MZP720902:MZQ720904 NJL720902:NJM720904 NTH720902:NTI720904 ODD720902:ODE720904 OMZ720902:ONA720904 OWV720902:OWW720904 PGR720902:PGS720904 PQN720902:PQO720904 QAJ720902:QAK720904 QKF720902:QKG720904 QUB720902:QUC720904 RDX720902:RDY720904 RNT720902:RNU720904 RXP720902:RXQ720904 SHL720902:SHM720904 SRH720902:SRI720904 TBD720902:TBE720904 TKZ720902:TLA720904 TUV720902:TUW720904 UER720902:UES720904 UON720902:UOO720904 UYJ720902:UYK720904 VIF720902:VIG720904 VSB720902:VSC720904 WBX720902:WBY720904 WLT720902:WLU720904 WVP720902:WVQ720904 H786438:I786440 JD786438:JE786440 SZ786438:TA786440 ACV786438:ACW786440 AMR786438:AMS786440 AWN786438:AWO786440 BGJ786438:BGK786440 BQF786438:BQG786440 CAB786438:CAC786440 CJX786438:CJY786440 CTT786438:CTU786440 DDP786438:DDQ786440 DNL786438:DNM786440 DXH786438:DXI786440 EHD786438:EHE786440 EQZ786438:ERA786440 FAV786438:FAW786440 FKR786438:FKS786440 FUN786438:FUO786440 GEJ786438:GEK786440 GOF786438:GOG786440 GYB786438:GYC786440 HHX786438:HHY786440 HRT786438:HRU786440 IBP786438:IBQ786440 ILL786438:ILM786440 IVH786438:IVI786440 JFD786438:JFE786440 JOZ786438:JPA786440 JYV786438:JYW786440 KIR786438:KIS786440 KSN786438:KSO786440 LCJ786438:LCK786440 LMF786438:LMG786440 LWB786438:LWC786440 MFX786438:MFY786440 MPT786438:MPU786440 MZP786438:MZQ786440 NJL786438:NJM786440 NTH786438:NTI786440 ODD786438:ODE786440 OMZ786438:ONA786440 OWV786438:OWW786440 PGR786438:PGS786440 PQN786438:PQO786440 QAJ786438:QAK786440 QKF786438:QKG786440 QUB786438:QUC786440 RDX786438:RDY786440 RNT786438:RNU786440 RXP786438:RXQ786440 SHL786438:SHM786440 SRH786438:SRI786440 TBD786438:TBE786440 TKZ786438:TLA786440 TUV786438:TUW786440 UER786438:UES786440 UON786438:UOO786440 UYJ786438:UYK786440 VIF786438:VIG786440 VSB786438:VSC786440 WBX786438:WBY786440 WLT786438:WLU786440 WVP786438:WVQ786440 H851974:I851976 JD851974:JE851976 SZ851974:TA851976 ACV851974:ACW851976 AMR851974:AMS851976 AWN851974:AWO851976 BGJ851974:BGK851976 BQF851974:BQG851976 CAB851974:CAC851976 CJX851974:CJY851976 CTT851974:CTU851976 DDP851974:DDQ851976 DNL851974:DNM851976 DXH851974:DXI851976 EHD851974:EHE851976 EQZ851974:ERA851976 FAV851974:FAW851976 FKR851974:FKS851976 FUN851974:FUO851976 GEJ851974:GEK851976 GOF851974:GOG851976 GYB851974:GYC851976 HHX851974:HHY851976 HRT851974:HRU851976 IBP851974:IBQ851976 ILL851974:ILM851976 IVH851974:IVI851976 JFD851974:JFE851976 JOZ851974:JPA851976 JYV851974:JYW851976 KIR851974:KIS851976 KSN851974:KSO851976 LCJ851974:LCK851976 LMF851974:LMG851976 LWB851974:LWC851976 MFX851974:MFY851976 MPT851974:MPU851976 MZP851974:MZQ851976 NJL851974:NJM851976 NTH851974:NTI851976 ODD851974:ODE851976 OMZ851974:ONA851976 OWV851974:OWW851976 PGR851974:PGS851976 PQN851974:PQO851976 QAJ851974:QAK851976 QKF851974:QKG851976 QUB851974:QUC851976 RDX851974:RDY851976 RNT851974:RNU851976 RXP851974:RXQ851976 SHL851974:SHM851976 SRH851974:SRI851976 TBD851974:TBE851976 TKZ851974:TLA851976 TUV851974:TUW851976 UER851974:UES851976 UON851974:UOO851976 UYJ851974:UYK851976 VIF851974:VIG851976 VSB851974:VSC851976 WBX851974:WBY851976 WLT851974:WLU851976 WVP851974:WVQ851976 H917510:I917512 JD917510:JE917512 SZ917510:TA917512 ACV917510:ACW917512 AMR917510:AMS917512 AWN917510:AWO917512 BGJ917510:BGK917512 BQF917510:BQG917512 CAB917510:CAC917512 CJX917510:CJY917512 CTT917510:CTU917512 DDP917510:DDQ917512 DNL917510:DNM917512 DXH917510:DXI917512 EHD917510:EHE917512 EQZ917510:ERA917512 FAV917510:FAW917512 FKR917510:FKS917512 FUN917510:FUO917512 GEJ917510:GEK917512 GOF917510:GOG917512 GYB917510:GYC917512 HHX917510:HHY917512 HRT917510:HRU917512 IBP917510:IBQ917512 ILL917510:ILM917512 IVH917510:IVI917512 JFD917510:JFE917512 JOZ917510:JPA917512 JYV917510:JYW917512 KIR917510:KIS917512 KSN917510:KSO917512 LCJ917510:LCK917512 LMF917510:LMG917512 LWB917510:LWC917512 MFX917510:MFY917512 MPT917510:MPU917512 MZP917510:MZQ917512 NJL917510:NJM917512 NTH917510:NTI917512 ODD917510:ODE917512 OMZ917510:ONA917512 OWV917510:OWW917512 PGR917510:PGS917512 PQN917510:PQO917512 QAJ917510:QAK917512 QKF917510:QKG917512 QUB917510:QUC917512 RDX917510:RDY917512 RNT917510:RNU917512 RXP917510:RXQ917512 SHL917510:SHM917512 SRH917510:SRI917512 TBD917510:TBE917512 TKZ917510:TLA917512 TUV917510:TUW917512 UER917510:UES917512 UON917510:UOO917512 UYJ917510:UYK917512 VIF917510:VIG917512 VSB917510:VSC917512 WBX917510:WBY917512 WLT917510:WLU917512 WVP917510:WVQ917512 H983046:I983048 JD983046:JE983048 SZ983046:TA983048 ACV983046:ACW983048 AMR983046:AMS983048 AWN983046:AWO983048 BGJ983046:BGK983048 BQF983046:BQG983048 CAB983046:CAC983048 CJX983046:CJY983048 CTT983046:CTU983048 DDP983046:DDQ983048 DNL983046:DNM983048 DXH983046:DXI983048 EHD983046:EHE983048 EQZ983046:ERA983048 FAV983046:FAW983048 FKR983046:FKS983048 FUN983046:FUO983048 GEJ983046:GEK983048 GOF983046:GOG983048 GYB983046:GYC983048 HHX983046:HHY983048 HRT983046:HRU983048 IBP983046:IBQ983048 ILL983046:ILM983048 IVH983046:IVI983048 JFD983046:JFE983048 JOZ983046:JPA983048 JYV983046:JYW983048 KIR983046:KIS983048 KSN983046:KSO983048 LCJ983046:LCK983048 LMF983046:LMG983048 LWB983046:LWC983048 MFX983046:MFY983048 MPT983046:MPU983048 MZP983046:MZQ983048 NJL983046:NJM983048 NTH983046:NTI983048 ODD983046:ODE983048 OMZ983046:ONA983048 OWV983046:OWW983048 PGR983046:PGS983048 PQN983046:PQO983048 QAJ983046:QAK983048 QKF983046:QKG983048 QUB983046:QUC983048 RDX983046:RDY983048 RNT983046:RNU983048 RXP983046:RXQ983048 SHL983046:SHM983048 SRH983046:SRI983048 TBD983046:TBE983048 TKZ983046:TLA983048 TUV983046:TUW983048 UER983046:UES983048 UON983046:UOO983048 UYJ983046:UYK983048 VIF983046:VIG983048 VSB983046:VSC983048 WBX983046:WBY983048 WLT983046:WLU983048 WVP983046:WVQ983048 Q22:R22 JM22:JN22 TI22:TJ22 ADE22:ADF22 ANA22:ANB22 AWW22:AWX22 BGS22:BGT22 BQO22:BQP22 CAK22:CAL22 CKG22:CKH22 CUC22:CUD22 DDY22:DDZ22 DNU22:DNV22 DXQ22:DXR22 EHM22:EHN22 ERI22:ERJ22 FBE22:FBF22 FLA22:FLB22 FUW22:FUX22 GES22:GET22 GOO22:GOP22 GYK22:GYL22 HIG22:HIH22 HSC22:HSD22 IBY22:IBZ22 ILU22:ILV22 IVQ22:IVR22 JFM22:JFN22 JPI22:JPJ22 JZE22:JZF22 KJA22:KJB22 KSW22:KSX22 LCS22:LCT22 LMO22:LMP22 LWK22:LWL22 MGG22:MGH22 MQC22:MQD22 MZY22:MZZ22 NJU22:NJV22 NTQ22:NTR22 ODM22:ODN22 ONI22:ONJ22 OXE22:OXF22 PHA22:PHB22 PQW22:PQX22 QAS22:QAT22 QKO22:QKP22 QUK22:QUL22 REG22:REH22 ROC22:ROD22 RXY22:RXZ22 SHU22:SHV22 SRQ22:SRR22 TBM22:TBN22 TLI22:TLJ22 TVE22:TVF22 UFA22:UFB22 UOW22:UOX22 UYS22:UYT22 VIO22:VIP22 VSK22:VSL22 WCG22:WCH22 WMC22:WMD22 WVY22:WVZ22 Q65558:R65558 JM65558:JN65558 TI65558:TJ65558 ADE65558:ADF65558 ANA65558:ANB65558 AWW65558:AWX65558 BGS65558:BGT65558 BQO65558:BQP65558 CAK65558:CAL65558 CKG65558:CKH65558 CUC65558:CUD65558 DDY65558:DDZ65558 DNU65558:DNV65558 DXQ65558:DXR65558 EHM65558:EHN65558 ERI65558:ERJ65558 FBE65558:FBF65558 FLA65558:FLB65558 FUW65558:FUX65558 GES65558:GET65558 GOO65558:GOP65558 GYK65558:GYL65558 HIG65558:HIH65558 HSC65558:HSD65558 IBY65558:IBZ65558 ILU65558:ILV65558 IVQ65558:IVR65558 JFM65558:JFN65558 JPI65558:JPJ65558 JZE65558:JZF65558 KJA65558:KJB65558 KSW65558:KSX65558 LCS65558:LCT65558 LMO65558:LMP65558 LWK65558:LWL65558 MGG65558:MGH65558 MQC65558:MQD65558 MZY65558:MZZ65558 NJU65558:NJV65558 NTQ65558:NTR65558 ODM65558:ODN65558 ONI65558:ONJ65558 OXE65558:OXF65558 PHA65558:PHB65558 PQW65558:PQX65558 QAS65558:QAT65558 QKO65558:QKP65558 QUK65558:QUL65558 REG65558:REH65558 ROC65558:ROD65558 RXY65558:RXZ65558 SHU65558:SHV65558 SRQ65558:SRR65558 TBM65558:TBN65558 TLI65558:TLJ65558 TVE65558:TVF65558 UFA65558:UFB65558 UOW65558:UOX65558 UYS65558:UYT65558 VIO65558:VIP65558 VSK65558:VSL65558 WCG65558:WCH65558 WMC65558:WMD65558 WVY65558:WVZ65558 Q131094:R131094 JM131094:JN131094 TI131094:TJ131094 ADE131094:ADF131094 ANA131094:ANB131094 AWW131094:AWX131094 BGS131094:BGT131094 BQO131094:BQP131094 CAK131094:CAL131094 CKG131094:CKH131094 CUC131094:CUD131094 DDY131094:DDZ131094 DNU131094:DNV131094 DXQ131094:DXR131094 EHM131094:EHN131094 ERI131094:ERJ131094 FBE131094:FBF131094 FLA131094:FLB131094 FUW131094:FUX131094 GES131094:GET131094 GOO131094:GOP131094 GYK131094:GYL131094 HIG131094:HIH131094 HSC131094:HSD131094 IBY131094:IBZ131094 ILU131094:ILV131094 IVQ131094:IVR131094 JFM131094:JFN131094 JPI131094:JPJ131094 JZE131094:JZF131094 KJA131094:KJB131094 KSW131094:KSX131094 LCS131094:LCT131094 LMO131094:LMP131094 LWK131094:LWL131094 MGG131094:MGH131094 MQC131094:MQD131094 MZY131094:MZZ131094 NJU131094:NJV131094 NTQ131094:NTR131094 ODM131094:ODN131094 ONI131094:ONJ131094 OXE131094:OXF131094 PHA131094:PHB131094 PQW131094:PQX131094 QAS131094:QAT131094 QKO131094:QKP131094 QUK131094:QUL131094 REG131094:REH131094 ROC131094:ROD131094 RXY131094:RXZ131094 SHU131094:SHV131094 SRQ131094:SRR131094 TBM131094:TBN131094 TLI131094:TLJ131094 TVE131094:TVF131094 UFA131094:UFB131094 UOW131094:UOX131094 UYS131094:UYT131094 VIO131094:VIP131094 VSK131094:VSL131094 WCG131094:WCH131094 WMC131094:WMD131094 WVY131094:WVZ131094 Q196630:R196630 JM196630:JN196630 TI196630:TJ196630 ADE196630:ADF196630 ANA196630:ANB196630 AWW196630:AWX196630 BGS196630:BGT196630 BQO196630:BQP196630 CAK196630:CAL196630 CKG196630:CKH196630 CUC196630:CUD196630 DDY196630:DDZ196630 DNU196630:DNV196630 DXQ196630:DXR196630 EHM196630:EHN196630 ERI196630:ERJ196630 FBE196630:FBF196630 FLA196630:FLB196630 FUW196630:FUX196630 GES196630:GET196630 GOO196630:GOP196630 GYK196630:GYL196630 HIG196630:HIH196630 HSC196630:HSD196630 IBY196630:IBZ196630 ILU196630:ILV196630 IVQ196630:IVR196630 JFM196630:JFN196630 JPI196630:JPJ196630 JZE196630:JZF196630 KJA196630:KJB196630 KSW196630:KSX196630 LCS196630:LCT196630 LMO196630:LMP196630 LWK196630:LWL196630 MGG196630:MGH196630 MQC196630:MQD196630 MZY196630:MZZ196630 NJU196630:NJV196630 NTQ196630:NTR196630 ODM196630:ODN196630 ONI196630:ONJ196630 OXE196630:OXF196630 PHA196630:PHB196630 PQW196630:PQX196630 QAS196630:QAT196630 QKO196630:QKP196630 QUK196630:QUL196630 REG196630:REH196630 ROC196630:ROD196630 RXY196630:RXZ196630 SHU196630:SHV196630 SRQ196630:SRR196630 TBM196630:TBN196630 TLI196630:TLJ196630 TVE196630:TVF196630 UFA196630:UFB196630 UOW196630:UOX196630 UYS196630:UYT196630 VIO196630:VIP196630 VSK196630:VSL196630 WCG196630:WCH196630 WMC196630:WMD196630 WVY196630:WVZ196630 Q262166:R262166 JM262166:JN262166 TI262166:TJ262166 ADE262166:ADF262166 ANA262166:ANB262166 AWW262166:AWX262166 BGS262166:BGT262166 BQO262166:BQP262166 CAK262166:CAL262166 CKG262166:CKH262166 CUC262166:CUD262166 DDY262166:DDZ262166 DNU262166:DNV262166 DXQ262166:DXR262166 EHM262166:EHN262166 ERI262166:ERJ262166 FBE262166:FBF262166 FLA262166:FLB262166 FUW262166:FUX262166 GES262166:GET262166 GOO262166:GOP262166 GYK262166:GYL262166 HIG262166:HIH262166 HSC262166:HSD262166 IBY262166:IBZ262166 ILU262166:ILV262166 IVQ262166:IVR262166 JFM262166:JFN262166 JPI262166:JPJ262166 JZE262166:JZF262166 KJA262166:KJB262166 KSW262166:KSX262166 LCS262166:LCT262166 LMO262166:LMP262166 LWK262166:LWL262166 MGG262166:MGH262166 MQC262166:MQD262166 MZY262166:MZZ262166 NJU262166:NJV262166 NTQ262166:NTR262166 ODM262166:ODN262166 ONI262166:ONJ262166 OXE262166:OXF262166 PHA262166:PHB262166 PQW262166:PQX262166 QAS262166:QAT262166 QKO262166:QKP262166 QUK262166:QUL262166 REG262166:REH262166 ROC262166:ROD262166 RXY262166:RXZ262166 SHU262166:SHV262166 SRQ262166:SRR262166 TBM262166:TBN262166 TLI262166:TLJ262166 TVE262166:TVF262166 UFA262166:UFB262166 UOW262166:UOX262166 UYS262166:UYT262166 VIO262166:VIP262166 VSK262166:VSL262166 WCG262166:WCH262166 WMC262166:WMD262166 WVY262166:WVZ262166 Q327702:R327702 JM327702:JN327702 TI327702:TJ327702 ADE327702:ADF327702 ANA327702:ANB327702 AWW327702:AWX327702 BGS327702:BGT327702 BQO327702:BQP327702 CAK327702:CAL327702 CKG327702:CKH327702 CUC327702:CUD327702 DDY327702:DDZ327702 DNU327702:DNV327702 DXQ327702:DXR327702 EHM327702:EHN327702 ERI327702:ERJ327702 FBE327702:FBF327702 FLA327702:FLB327702 FUW327702:FUX327702 GES327702:GET327702 GOO327702:GOP327702 GYK327702:GYL327702 HIG327702:HIH327702 HSC327702:HSD327702 IBY327702:IBZ327702 ILU327702:ILV327702 IVQ327702:IVR327702 JFM327702:JFN327702 JPI327702:JPJ327702 JZE327702:JZF327702 KJA327702:KJB327702 KSW327702:KSX327702 LCS327702:LCT327702 LMO327702:LMP327702 LWK327702:LWL327702 MGG327702:MGH327702 MQC327702:MQD327702 MZY327702:MZZ327702 NJU327702:NJV327702 NTQ327702:NTR327702 ODM327702:ODN327702 ONI327702:ONJ327702 OXE327702:OXF327702 PHA327702:PHB327702 PQW327702:PQX327702 QAS327702:QAT327702 QKO327702:QKP327702 QUK327702:QUL327702 REG327702:REH327702 ROC327702:ROD327702 RXY327702:RXZ327702 SHU327702:SHV327702 SRQ327702:SRR327702 TBM327702:TBN327702 TLI327702:TLJ327702 TVE327702:TVF327702 UFA327702:UFB327702 UOW327702:UOX327702 UYS327702:UYT327702 VIO327702:VIP327702 VSK327702:VSL327702 WCG327702:WCH327702 WMC327702:WMD327702 WVY327702:WVZ327702 Q393238:R393238 JM393238:JN393238 TI393238:TJ393238 ADE393238:ADF393238 ANA393238:ANB393238 AWW393238:AWX393238 BGS393238:BGT393238 BQO393238:BQP393238 CAK393238:CAL393238 CKG393238:CKH393238 CUC393238:CUD393238 DDY393238:DDZ393238 DNU393238:DNV393238 DXQ393238:DXR393238 EHM393238:EHN393238 ERI393238:ERJ393238 FBE393238:FBF393238 FLA393238:FLB393238 FUW393238:FUX393238 GES393238:GET393238 GOO393238:GOP393238 GYK393238:GYL393238 HIG393238:HIH393238 HSC393238:HSD393238 IBY393238:IBZ393238 ILU393238:ILV393238 IVQ393238:IVR393238 JFM393238:JFN393238 JPI393238:JPJ393238 JZE393238:JZF393238 KJA393238:KJB393238 KSW393238:KSX393238 LCS393238:LCT393238 LMO393238:LMP393238 LWK393238:LWL393238 MGG393238:MGH393238 MQC393238:MQD393238 MZY393238:MZZ393238 NJU393238:NJV393238 NTQ393238:NTR393238 ODM393238:ODN393238 ONI393238:ONJ393238 OXE393238:OXF393238 PHA393238:PHB393238 PQW393238:PQX393238 QAS393238:QAT393238 QKO393238:QKP393238 QUK393238:QUL393238 REG393238:REH393238 ROC393238:ROD393238 RXY393238:RXZ393238 SHU393238:SHV393238 SRQ393238:SRR393238 TBM393238:TBN393238 TLI393238:TLJ393238 TVE393238:TVF393238 UFA393238:UFB393238 UOW393238:UOX393238 UYS393238:UYT393238 VIO393238:VIP393238 VSK393238:VSL393238 WCG393238:WCH393238 WMC393238:WMD393238 WVY393238:WVZ393238 Q458774:R458774 JM458774:JN458774 TI458774:TJ458774 ADE458774:ADF458774 ANA458774:ANB458774 AWW458774:AWX458774 BGS458774:BGT458774 BQO458774:BQP458774 CAK458774:CAL458774 CKG458774:CKH458774 CUC458774:CUD458774 DDY458774:DDZ458774 DNU458774:DNV458774 DXQ458774:DXR458774 EHM458774:EHN458774 ERI458774:ERJ458774 FBE458774:FBF458774 FLA458774:FLB458774 FUW458774:FUX458774 GES458774:GET458774 GOO458774:GOP458774 GYK458774:GYL458774 HIG458774:HIH458774 HSC458774:HSD458774 IBY458774:IBZ458774 ILU458774:ILV458774 IVQ458774:IVR458774 JFM458774:JFN458774 JPI458774:JPJ458774 JZE458774:JZF458774 KJA458774:KJB458774 KSW458774:KSX458774 LCS458774:LCT458774 LMO458774:LMP458774 LWK458774:LWL458774 MGG458774:MGH458774 MQC458774:MQD458774 MZY458774:MZZ458774 NJU458774:NJV458774 NTQ458774:NTR458774 ODM458774:ODN458774 ONI458774:ONJ458774 OXE458774:OXF458774 PHA458774:PHB458774 PQW458774:PQX458774 QAS458774:QAT458774 QKO458774:QKP458774 QUK458774:QUL458774 REG458774:REH458774 ROC458774:ROD458774 RXY458774:RXZ458774 SHU458774:SHV458774 SRQ458774:SRR458774 TBM458774:TBN458774 TLI458774:TLJ458774 TVE458774:TVF458774 UFA458774:UFB458774 UOW458774:UOX458774 UYS458774:UYT458774 VIO458774:VIP458774 VSK458774:VSL458774 WCG458774:WCH458774 WMC458774:WMD458774 WVY458774:WVZ458774 Q524310:R524310 JM524310:JN524310 TI524310:TJ524310 ADE524310:ADF524310 ANA524310:ANB524310 AWW524310:AWX524310 BGS524310:BGT524310 BQO524310:BQP524310 CAK524310:CAL524310 CKG524310:CKH524310 CUC524310:CUD524310 DDY524310:DDZ524310 DNU524310:DNV524310 DXQ524310:DXR524310 EHM524310:EHN524310 ERI524310:ERJ524310 FBE524310:FBF524310 FLA524310:FLB524310 FUW524310:FUX524310 GES524310:GET524310 GOO524310:GOP524310 GYK524310:GYL524310 HIG524310:HIH524310 HSC524310:HSD524310 IBY524310:IBZ524310 ILU524310:ILV524310 IVQ524310:IVR524310 JFM524310:JFN524310 JPI524310:JPJ524310 JZE524310:JZF524310 KJA524310:KJB524310 KSW524310:KSX524310 LCS524310:LCT524310 LMO524310:LMP524310 LWK524310:LWL524310 MGG524310:MGH524310 MQC524310:MQD524310 MZY524310:MZZ524310 NJU524310:NJV524310 NTQ524310:NTR524310 ODM524310:ODN524310 ONI524310:ONJ524310 OXE524310:OXF524310 PHA524310:PHB524310 PQW524310:PQX524310 QAS524310:QAT524310 QKO524310:QKP524310 QUK524310:QUL524310 REG524310:REH524310 ROC524310:ROD524310 RXY524310:RXZ524310 SHU524310:SHV524310 SRQ524310:SRR524310 TBM524310:TBN524310 TLI524310:TLJ524310 TVE524310:TVF524310 UFA524310:UFB524310 UOW524310:UOX524310 UYS524310:UYT524310 VIO524310:VIP524310 VSK524310:VSL524310 WCG524310:WCH524310 WMC524310:WMD524310 WVY524310:WVZ524310 Q589846:R589846 JM589846:JN589846 TI589846:TJ589846 ADE589846:ADF589846 ANA589846:ANB589846 AWW589846:AWX589846 BGS589846:BGT589846 BQO589846:BQP589846 CAK589846:CAL589846 CKG589846:CKH589846 CUC589846:CUD589846 DDY589846:DDZ589846 DNU589846:DNV589846 DXQ589846:DXR589846 EHM589846:EHN589846 ERI589846:ERJ589846 FBE589846:FBF589846 FLA589846:FLB589846 FUW589846:FUX589846 GES589846:GET589846 GOO589846:GOP589846 GYK589846:GYL589846 HIG589846:HIH589846 HSC589846:HSD589846 IBY589846:IBZ589846 ILU589846:ILV589846 IVQ589846:IVR589846 JFM589846:JFN589846 JPI589846:JPJ589846 JZE589846:JZF589846 KJA589846:KJB589846 KSW589846:KSX589846 LCS589846:LCT589846 LMO589846:LMP589846 LWK589846:LWL589846 MGG589846:MGH589846 MQC589846:MQD589846 MZY589846:MZZ589846 NJU589846:NJV589846 NTQ589846:NTR589846 ODM589846:ODN589846 ONI589846:ONJ589846 OXE589846:OXF589846 PHA589846:PHB589846 PQW589846:PQX589846 QAS589846:QAT589846 QKO589846:QKP589846 QUK589846:QUL589846 REG589846:REH589846 ROC589846:ROD589846 RXY589846:RXZ589846 SHU589846:SHV589846 SRQ589846:SRR589846 TBM589846:TBN589846 TLI589846:TLJ589846 TVE589846:TVF589846 UFA589846:UFB589846 UOW589846:UOX589846 UYS589846:UYT589846 VIO589846:VIP589846 VSK589846:VSL589846 WCG589846:WCH589846 WMC589846:WMD589846 WVY589846:WVZ589846 Q655382:R655382 JM655382:JN655382 TI655382:TJ655382 ADE655382:ADF655382 ANA655382:ANB655382 AWW655382:AWX655382 BGS655382:BGT655382 BQO655382:BQP655382 CAK655382:CAL655382 CKG655382:CKH655382 CUC655382:CUD655382 DDY655382:DDZ655382 DNU655382:DNV655382 DXQ655382:DXR655382 EHM655382:EHN655382 ERI655382:ERJ655382 FBE655382:FBF655382 FLA655382:FLB655382 FUW655382:FUX655382 GES655382:GET655382 GOO655382:GOP655382 GYK655382:GYL655382 HIG655382:HIH655382 HSC655382:HSD655382 IBY655382:IBZ655382 ILU655382:ILV655382 IVQ655382:IVR655382 JFM655382:JFN655382 JPI655382:JPJ655382 JZE655382:JZF655382 KJA655382:KJB655382 KSW655382:KSX655382 LCS655382:LCT655382 LMO655382:LMP655382 LWK655382:LWL655382 MGG655382:MGH655382 MQC655382:MQD655382 MZY655382:MZZ655382 NJU655382:NJV655382 NTQ655382:NTR655382 ODM655382:ODN655382 ONI655382:ONJ655382 OXE655382:OXF655382 PHA655382:PHB655382 PQW655382:PQX655382 QAS655382:QAT655382 QKO655382:QKP655382 QUK655382:QUL655382 REG655382:REH655382 ROC655382:ROD655382 RXY655382:RXZ655382 SHU655382:SHV655382 SRQ655382:SRR655382 TBM655382:TBN655382 TLI655382:TLJ655382 TVE655382:TVF655382 UFA655382:UFB655382 UOW655382:UOX655382 UYS655382:UYT655382 VIO655382:VIP655382 VSK655382:VSL655382 WCG655382:WCH655382 WMC655382:WMD655382 WVY655382:WVZ655382 Q720918:R720918 JM720918:JN720918 TI720918:TJ720918 ADE720918:ADF720918 ANA720918:ANB720918 AWW720918:AWX720918 BGS720918:BGT720918 BQO720918:BQP720918 CAK720918:CAL720918 CKG720918:CKH720918 CUC720918:CUD720918 DDY720918:DDZ720918 DNU720918:DNV720918 DXQ720918:DXR720918 EHM720918:EHN720918 ERI720918:ERJ720918 FBE720918:FBF720918 FLA720918:FLB720918 FUW720918:FUX720918 GES720918:GET720918 GOO720918:GOP720918 GYK720918:GYL720918 HIG720918:HIH720918 HSC720918:HSD720918 IBY720918:IBZ720918 ILU720918:ILV720918 IVQ720918:IVR720918 JFM720918:JFN720918 JPI720918:JPJ720918 JZE720918:JZF720918 KJA720918:KJB720918 KSW720918:KSX720918 LCS720918:LCT720918 LMO720918:LMP720918 LWK720918:LWL720918 MGG720918:MGH720918 MQC720918:MQD720918 MZY720918:MZZ720918 NJU720918:NJV720918 NTQ720918:NTR720918 ODM720918:ODN720918 ONI720918:ONJ720918 OXE720918:OXF720918 PHA720918:PHB720918 PQW720918:PQX720918 QAS720918:QAT720918 QKO720918:QKP720918 QUK720918:QUL720918 REG720918:REH720918 ROC720918:ROD720918 RXY720918:RXZ720918 SHU720918:SHV720918 SRQ720918:SRR720918 TBM720918:TBN720918 TLI720918:TLJ720918 TVE720918:TVF720918 UFA720918:UFB720918 UOW720918:UOX720918 UYS720918:UYT720918 VIO720918:VIP720918 VSK720918:VSL720918 WCG720918:WCH720918 WMC720918:WMD720918 WVY720918:WVZ720918 Q786454:R786454 JM786454:JN786454 TI786454:TJ786454 ADE786454:ADF786454 ANA786454:ANB786454 AWW786454:AWX786454 BGS786454:BGT786454 BQO786454:BQP786454 CAK786454:CAL786454 CKG786454:CKH786454 CUC786454:CUD786454 DDY786454:DDZ786454 DNU786454:DNV786454 DXQ786454:DXR786454 EHM786454:EHN786454 ERI786454:ERJ786454 FBE786454:FBF786454 FLA786454:FLB786454 FUW786454:FUX786454 GES786454:GET786454 GOO786454:GOP786454 GYK786454:GYL786454 HIG786454:HIH786454 HSC786454:HSD786454 IBY786454:IBZ786454 ILU786454:ILV786454 IVQ786454:IVR786454 JFM786454:JFN786454 JPI786454:JPJ786454 JZE786454:JZF786454 KJA786454:KJB786454 KSW786454:KSX786454 LCS786454:LCT786454 LMO786454:LMP786454 LWK786454:LWL786454 MGG786454:MGH786454 MQC786454:MQD786454 MZY786454:MZZ786454 NJU786454:NJV786454 NTQ786454:NTR786454 ODM786454:ODN786454 ONI786454:ONJ786454 OXE786454:OXF786454 PHA786454:PHB786454 PQW786454:PQX786454 QAS786454:QAT786454 QKO786454:QKP786454 QUK786454:QUL786454 REG786454:REH786454 ROC786454:ROD786454 RXY786454:RXZ786454 SHU786454:SHV786454 SRQ786454:SRR786454 TBM786454:TBN786454 TLI786454:TLJ786454 TVE786454:TVF786454 UFA786454:UFB786454 UOW786454:UOX786454 UYS786454:UYT786454 VIO786454:VIP786454 VSK786454:VSL786454 WCG786454:WCH786454 WMC786454:WMD786454 WVY786454:WVZ786454 Q851990:R851990 JM851990:JN851990 TI851990:TJ851990 ADE851990:ADF851990 ANA851990:ANB851990 AWW851990:AWX851990 BGS851990:BGT851990 BQO851990:BQP851990 CAK851990:CAL851990 CKG851990:CKH851990 CUC851990:CUD851990 DDY851990:DDZ851990 DNU851990:DNV851990 DXQ851990:DXR851990 EHM851990:EHN851990 ERI851990:ERJ851990 FBE851990:FBF851990 FLA851990:FLB851990 FUW851990:FUX851990 GES851990:GET851990 GOO851990:GOP851990 GYK851990:GYL851990 HIG851990:HIH851990 HSC851990:HSD851990 IBY851990:IBZ851990 ILU851990:ILV851990 IVQ851990:IVR851990 JFM851990:JFN851990 JPI851990:JPJ851990 JZE851990:JZF851990 KJA851990:KJB851990 KSW851990:KSX851990 LCS851990:LCT851990 LMO851990:LMP851990 LWK851990:LWL851990 MGG851990:MGH851990 MQC851990:MQD851990 MZY851990:MZZ851990 NJU851990:NJV851990 NTQ851990:NTR851990 ODM851990:ODN851990 ONI851990:ONJ851990 OXE851990:OXF851990 PHA851990:PHB851990 PQW851990:PQX851990 QAS851990:QAT851990 QKO851990:QKP851990 QUK851990:QUL851990 REG851990:REH851990 ROC851990:ROD851990 RXY851990:RXZ851990 SHU851990:SHV851990 SRQ851990:SRR851990 TBM851990:TBN851990 TLI851990:TLJ851990 TVE851990:TVF851990 UFA851990:UFB851990 UOW851990:UOX851990 UYS851990:UYT851990 VIO851990:VIP851990 VSK851990:VSL851990 WCG851990:WCH851990 WMC851990:WMD851990 WVY851990:WVZ851990 Q917526:R917526 JM917526:JN917526 TI917526:TJ917526 ADE917526:ADF917526 ANA917526:ANB917526 AWW917526:AWX917526 BGS917526:BGT917526 BQO917526:BQP917526 CAK917526:CAL917526 CKG917526:CKH917526 CUC917526:CUD917526 DDY917526:DDZ917526 DNU917526:DNV917526 DXQ917526:DXR917526 EHM917526:EHN917526 ERI917526:ERJ917526 FBE917526:FBF917526 FLA917526:FLB917526 FUW917526:FUX917526 GES917526:GET917526 GOO917526:GOP917526 GYK917526:GYL917526 HIG917526:HIH917526 HSC917526:HSD917526 IBY917526:IBZ917526 ILU917526:ILV917526 IVQ917526:IVR917526 JFM917526:JFN917526 JPI917526:JPJ917526 JZE917526:JZF917526 KJA917526:KJB917526 KSW917526:KSX917526 LCS917526:LCT917526 LMO917526:LMP917526 LWK917526:LWL917526 MGG917526:MGH917526 MQC917526:MQD917526 MZY917526:MZZ917526 NJU917526:NJV917526 NTQ917526:NTR917526 ODM917526:ODN917526 ONI917526:ONJ917526 OXE917526:OXF917526 PHA917526:PHB917526 PQW917526:PQX917526 QAS917526:QAT917526 QKO917526:QKP917526 QUK917526:QUL917526 REG917526:REH917526 ROC917526:ROD917526 RXY917526:RXZ917526 SHU917526:SHV917526 SRQ917526:SRR917526 TBM917526:TBN917526 TLI917526:TLJ917526 TVE917526:TVF917526 UFA917526:UFB917526 UOW917526:UOX917526 UYS917526:UYT917526 VIO917526:VIP917526 VSK917526:VSL917526 WCG917526:WCH917526 WMC917526:WMD917526 WVY917526:WVZ917526 Q983062:R983062 JM983062:JN983062 TI983062:TJ983062 ADE983062:ADF983062 ANA983062:ANB983062 AWW983062:AWX983062 BGS983062:BGT983062 BQO983062:BQP983062 CAK983062:CAL983062 CKG983062:CKH983062 CUC983062:CUD983062 DDY983062:DDZ983062 DNU983062:DNV983062 DXQ983062:DXR983062 EHM983062:EHN983062 ERI983062:ERJ983062 FBE983062:FBF983062 FLA983062:FLB983062 FUW983062:FUX983062 GES983062:GET983062 GOO983062:GOP983062 GYK983062:GYL983062 HIG983062:HIH983062 HSC983062:HSD983062 IBY983062:IBZ983062 ILU983062:ILV983062 IVQ983062:IVR983062 JFM983062:JFN983062 JPI983062:JPJ983062 JZE983062:JZF983062 KJA983062:KJB983062 KSW983062:KSX983062 LCS983062:LCT983062 LMO983062:LMP983062 LWK983062:LWL983062 MGG983062:MGH983062 MQC983062:MQD983062 MZY983062:MZZ983062 NJU983062:NJV983062 NTQ983062:NTR983062 ODM983062:ODN983062 ONI983062:ONJ983062 OXE983062:OXF983062 PHA983062:PHB983062 PQW983062:PQX983062 QAS983062:QAT983062 QKO983062:QKP983062 QUK983062:QUL983062 REG983062:REH983062 ROC983062:ROD983062 RXY983062:RXZ983062 SHU983062:SHV983062 SRQ983062:SRR983062 TBM983062:TBN983062 TLI983062:TLJ983062 TVE983062:TVF983062 UFA983062:UFB983062 UOW983062:UOX983062 UYS983062:UYT983062 VIO983062:VIP983062 VSK983062:VSL983062 WCG983062:WCH983062 WMC983062:WMD983062 WVY983062:WVZ983062 M23:N23 JI23:JJ23 TE23:TF23 ADA23:ADB23 AMW23:AMX23 AWS23:AWT23 BGO23:BGP23 BQK23:BQL23 CAG23:CAH23 CKC23:CKD23 CTY23:CTZ23 DDU23:DDV23 DNQ23:DNR23 DXM23:DXN23 EHI23:EHJ23 ERE23:ERF23 FBA23:FBB23 FKW23:FKX23 FUS23:FUT23 GEO23:GEP23 GOK23:GOL23 GYG23:GYH23 HIC23:HID23 HRY23:HRZ23 IBU23:IBV23 ILQ23:ILR23 IVM23:IVN23 JFI23:JFJ23 JPE23:JPF23 JZA23:JZB23 KIW23:KIX23 KSS23:KST23 LCO23:LCP23 LMK23:LML23 LWG23:LWH23 MGC23:MGD23 MPY23:MPZ23 MZU23:MZV23 NJQ23:NJR23 NTM23:NTN23 ODI23:ODJ23 ONE23:ONF23 OXA23:OXB23 PGW23:PGX23 PQS23:PQT23 QAO23:QAP23 QKK23:QKL23 QUG23:QUH23 REC23:RED23 RNY23:RNZ23 RXU23:RXV23 SHQ23:SHR23 SRM23:SRN23 TBI23:TBJ23 TLE23:TLF23 TVA23:TVB23 UEW23:UEX23 UOS23:UOT23 UYO23:UYP23 VIK23:VIL23 VSG23:VSH23 WCC23:WCD23 WLY23:WLZ23 WVU23:WVV23 M65559:N65559 JI65559:JJ65559 TE65559:TF65559 ADA65559:ADB65559 AMW65559:AMX65559 AWS65559:AWT65559 BGO65559:BGP65559 BQK65559:BQL65559 CAG65559:CAH65559 CKC65559:CKD65559 CTY65559:CTZ65559 DDU65559:DDV65559 DNQ65559:DNR65559 DXM65559:DXN65559 EHI65559:EHJ65559 ERE65559:ERF65559 FBA65559:FBB65559 FKW65559:FKX65559 FUS65559:FUT65559 GEO65559:GEP65559 GOK65559:GOL65559 GYG65559:GYH65559 HIC65559:HID65559 HRY65559:HRZ65559 IBU65559:IBV65559 ILQ65559:ILR65559 IVM65559:IVN65559 JFI65559:JFJ65559 JPE65559:JPF65559 JZA65559:JZB65559 KIW65559:KIX65559 KSS65559:KST65559 LCO65559:LCP65559 LMK65559:LML65559 LWG65559:LWH65559 MGC65559:MGD65559 MPY65559:MPZ65559 MZU65559:MZV65559 NJQ65559:NJR65559 NTM65559:NTN65559 ODI65559:ODJ65559 ONE65559:ONF65559 OXA65559:OXB65559 PGW65559:PGX65559 PQS65559:PQT65559 QAO65559:QAP65559 QKK65559:QKL65559 QUG65559:QUH65559 REC65559:RED65559 RNY65559:RNZ65559 RXU65559:RXV65559 SHQ65559:SHR65559 SRM65559:SRN65559 TBI65559:TBJ65559 TLE65559:TLF65559 TVA65559:TVB65559 UEW65559:UEX65559 UOS65559:UOT65559 UYO65559:UYP65559 VIK65559:VIL65559 VSG65559:VSH65559 WCC65559:WCD65559 WLY65559:WLZ65559 WVU65559:WVV65559 M131095:N131095 JI131095:JJ131095 TE131095:TF131095 ADA131095:ADB131095 AMW131095:AMX131095 AWS131095:AWT131095 BGO131095:BGP131095 BQK131095:BQL131095 CAG131095:CAH131095 CKC131095:CKD131095 CTY131095:CTZ131095 DDU131095:DDV131095 DNQ131095:DNR131095 DXM131095:DXN131095 EHI131095:EHJ131095 ERE131095:ERF131095 FBA131095:FBB131095 FKW131095:FKX131095 FUS131095:FUT131095 GEO131095:GEP131095 GOK131095:GOL131095 GYG131095:GYH131095 HIC131095:HID131095 HRY131095:HRZ131095 IBU131095:IBV131095 ILQ131095:ILR131095 IVM131095:IVN131095 JFI131095:JFJ131095 JPE131095:JPF131095 JZA131095:JZB131095 KIW131095:KIX131095 KSS131095:KST131095 LCO131095:LCP131095 LMK131095:LML131095 LWG131095:LWH131095 MGC131095:MGD131095 MPY131095:MPZ131095 MZU131095:MZV131095 NJQ131095:NJR131095 NTM131095:NTN131095 ODI131095:ODJ131095 ONE131095:ONF131095 OXA131095:OXB131095 PGW131095:PGX131095 PQS131095:PQT131095 QAO131095:QAP131095 QKK131095:QKL131095 QUG131095:QUH131095 REC131095:RED131095 RNY131095:RNZ131095 RXU131095:RXV131095 SHQ131095:SHR131095 SRM131095:SRN131095 TBI131095:TBJ131095 TLE131095:TLF131095 TVA131095:TVB131095 UEW131095:UEX131095 UOS131095:UOT131095 UYO131095:UYP131095 VIK131095:VIL131095 VSG131095:VSH131095 WCC131095:WCD131095 WLY131095:WLZ131095 WVU131095:WVV131095 M196631:N196631 JI196631:JJ196631 TE196631:TF196631 ADA196631:ADB196631 AMW196631:AMX196631 AWS196631:AWT196631 BGO196631:BGP196631 BQK196631:BQL196631 CAG196631:CAH196631 CKC196631:CKD196631 CTY196631:CTZ196631 DDU196631:DDV196631 DNQ196631:DNR196631 DXM196631:DXN196631 EHI196631:EHJ196631 ERE196631:ERF196631 FBA196631:FBB196631 FKW196631:FKX196631 FUS196631:FUT196631 GEO196631:GEP196631 GOK196631:GOL196631 GYG196631:GYH196631 HIC196631:HID196631 HRY196631:HRZ196631 IBU196631:IBV196631 ILQ196631:ILR196631 IVM196631:IVN196631 JFI196631:JFJ196631 JPE196631:JPF196631 JZA196631:JZB196631 KIW196631:KIX196631 KSS196631:KST196631 LCO196631:LCP196631 LMK196631:LML196631 LWG196631:LWH196631 MGC196631:MGD196631 MPY196631:MPZ196631 MZU196631:MZV196631 NJQ196631:NJR196631 NTM196631:NTN196631 ODI196631:ODJ196631 ONE196631:ONF196631 OXA196631:OXB196631 PGW196631:PGX196631 PQS196631:PQT196631 QAO196631:QAP196631 QKK196631:QKL196631 QUG196631:QUH196631 REC196631:RED196631 RNY196631:RNZ196631 RXU196631:RXV196631 SHQ196631:SHR196631 SRM196631:SRN196631 TBI196631:TBJ196631 TLE196631:TLF196631 TVA196631:TVB196631 UEW196631:UEX196631 UOS196631:UOT196631 UYO196631:UYP196631 VIK196631:VIL196631 VSG196631:VSH196631 WCC196631:WCD196631 WLY196631:WLZ196631 WVU196631:WVV196631 M262167:N262167 JI262167:JJ262167 TE262167:TF262167 ADA262167:ADB262167 AMW262167:AMX262167 AWS262167:AWT262167 BGO262167:BGP262167 BQK262167:BQL262167 CAG262167:CAH262167 CKC262167:CKD262167 CTY262167:CTZ262167 DDU262167:DDV262167 DNQ262167:DNR262167 DXM262167:DXN262167 EHI262167:EHJ262167 ERE262167:ERF262167 FBA262167:FBB262167 FKW262167:FKX262167 FUS262167:FUT262167 GEO262167:GEP262167 GOK262167:GOL262167 GYG262167:GYH262167 HIC262167:HID262167 HRY262167:HRZ262167 IBU262167:IBV262167 ILQ262167:ILR262167 IVM262167:IVN262167 JFI262167:JFJ262167 JPE262167:JPF262167 JZA262167:JZB262167 KIW262167:KIX262167 KSS262167:KST262167 LCO262167:LCP262167 LMK262167:LML262167 LWG262167:LWH262167 MGC262167:MGD262167 MPY262167:MPZ262167 MZU262167:MZV262167 NJQ262167:NJR262167 NTM262167:NTN262167 ODI262167:ODJ262167 ONE262167:ONF262167 OXA262167:OXB262167 PGW262167:PGX262167 PQS262167:PQT262167 QAO262167:QAP262167 QKK262167:QKL262167 QUG262167:QUH262167 REC262167:RED262167 RNY262167:RNZ262167 RXU262167:RXV262167 SHQ262167:SHR262167 SRM262167:SRN262167 TBI262167:TBJ262167 TLE262167:TLF262167 TVA262167:TVB262167 UEW262167:UEX262167 UOS262167:UOT262167 UYO262167:UYP262167 VIK262167:VIL262167 VSG262167:VSH262167 WCC262167:WCD262167 WLY262167:WLZ262167 WVU262167:WVV262167 M327703:N327703 JI327703:JJ327703 TE327703:TF327703 ADA327703:ADB327703 AMW327703:AMX327703 AWS327703:AWT327703 BGO327703:BGP327703 BQK327703:BQL327703 CAG327703:CAH327703 CKC327703:CKD327703 CTY327703:CTZ327703 DDU327703:DDV327703 DNQ327703:DNR327703 DXM327703:DXN327703 EHI327703:EHJ327703 ERE327703:ERF327703 FBA327703:FBB327703 FKW327703:FKX327703 FUS327703:FUT327703 GEO327703:GEP327703 GOK327703:GOL327703 GYG327703:GYH327703 HIC327703:HID327703 HRY327703:HRZ327703 IBU327703:IBV327703 ILQ327703:ILR327703 IVM327703:IVN327703 JFI327703:JFJ327703 JPE327703:JPF327703 JZA327703:JZB327703 KIW327703:KIX327703 KSS327703:KST327703 LCO327703:LCP327703 LMK327703:LML327703 LWG327703:LWH327703 MGC327703:MGD327703 MPY327703:MPZ327703 MZU327703:MZV327703 NJQ327703:NJR327703 NTM327703:NTN327703 ODI327703:ODJ327703 ONE327703:ONF327703 OXA327703:OXB327703 PGW327703:PGX327703 PQS327703:PQT327703 QAO327703:QAP327703 QKK327703:QKL327703 QUG327703:QUH327703 REC327703:RED327703 RNY327703:RNZ327703 RXU327703:RXV327703 SHQ327703:SHR327703 SRM327703:SRN327703 TBI327703:TBJ327703 TLE327703:TLF327703 TVA327703:TVB327703 UEW327703:UEX327703 UOS327703:UOT327703 UYO327703:UYP327703 VIK327703:VIL327703 VSG327703:VSH327703 WCC327703:WCD327703 WLY327703:WLZ327703 WVU327703:WVV327703 M393239:N393239 JI393239:JJ393239 TE393239:TF393239 ADA393239:ADB393239 AMW393239:AMX393239 AWS393239:AWT393239 BGO393239:BGP393239 BQK393239:BQL393239 CAG393239:CAH393239 CKC393239:CKD393239 CTY393239:CTZ393239 DDU393239:DDV393239 DNQ393239:DNR393239 DXM393239:DXN393239 EHI393239:EHJ393239 ERE393239:ERF393239 FBA393239:FBB393239 FKW393239:FKX393239 FUS393239:FUT393239 GEO393239:GEP393239 GOK393239:GOL393239 GYG393239:GYH393239 HIC393239:HID393239 HRY393239:HRZ393239 IBU393239:IBV393239 ILQ393239:ILR393239 IVM393239:IVN393239 JFI393239:JFJ393239 JPE393239:JPF393239 JZA393239:JZB393239 KIW393239:KIX393239 KSS393239:KST393239 LCO393239:LCP393239 LMK393239:LML393239 LWG393239:LWH393239 MGC393239:MGD393239 MPY393239:MPZ393239 MZU393239:MZV393239 NJQ393239:NJR393239 NTM393239:NTN393239 ODI393239:ODJ393239 ONE393239:ONF393239 OXA393239:OXB393239 PGW393239:PGX393239 PQS393239:PQT393239 QAO393239:QAP393239 QKK393239:QKL393239 QUG393239:QUH393239 REC393239:RED393239 RNY393239:RNZ393239 RXU393239:RXV393239 SHQ393239:SHR393239 SRM393239:SRN393239 TBI393239:TBJ393239 TLE393239:TLF393239 TVA393239:TVB393239 UEW393239:UEX393239 UOS393239:UOT393239 UYO393239:UYP393239 VIK393239:VIL393239 VSG393239:VSH393239 WCC393239:WCD393239 WLY393239:WLZ393239 WVU393239:WVV393239 M458775:N458775 JI458775:JJ458775 TE458775:TF458775 ADA458775:ADB458775 AMW458775:AMX458775 AWS458775:AWT458775 BGO458775:BGP458775 BQK458775:BQL458775 CAG458775:CAH458775 CKC458775:CKD458775 CTY458775:CTZ458775 DDU458775:DDV458775 DNQ458775:DNR458775 DXM458775:DXN458775 EHI458775:EHJ458775 ERE458775:ERF458775 FBA458775:FBB458775 FKW458775:FKX458775 FUS458775:FUT458775 GEO458775:GEP458775 GOK458775:GOL458775 GYG458775:GYH458775 HIC458775:HID458775 HRY458775:HRZ458775 IBU458775:IBV458775 ILQ458775:ILR458775 IVM458775:IVN458775 JFI458775:JFJ458775 JPE458775:JPF458775 JZA458775:JZB458775 KIW458775:KIX458775 KSS458775:KST458775 LCO458775:LCP458775 LMK458775:LML458775 LWG458775:LWH458775 MGC458775:MGD458775 MPY458775:MPZ458775 MZU458775:MZV458775 NJQ458775:NJR458775 NTM458775:NTN458775 ODI458775:ODJ458775 ONE458775:ONF458775 OXA458775:OXB458775 PGW458775:PGX458775 PQS458775:PQT458775 QAO458775:QAP458775 QKK458775:QKL458775 QUG458775:QUH458775 REC458775:RED458775 RNY458775:RNZ458775 RXU458775:RXV458775 SHQ458775:SHR458775 SRM458775:SRN458775 TBI458775:TBJ458775 TLE458775:TLF458775 TVA458775:TVB458775 UEW458775:UEX458775 UOS458775:UOT458775 UYO458775:UYP458775 VIK458775:VIL458775 VSG458775:VSH458775 WCC458775:WCD458775 WLY458775:WLZ458775 WVU458775:WVV458775 M524311:N524311 JI524311:JJ524311 TE524311:TF524311 ADA524311:ADB524311 AMW524311:AMX524311 AWS524311:AWT524311 BGO524311:BGP524311 BQK524311:BQL524311 CAG524311:CAH524311 CKC524311:CKD524311 CTY524311:CTZ524311 DDU524311:DDV524311 DNQ524311:DNR524311 DXM524311:DXN524311 EHI524311:EHJ524311 ERE524311:ERF524311 FBA524311:FBB524311 FKW524311:FKX524311 FUS524311:FUT524311 GEO524311:GEP524311 GOK524311:GOL524311 GYG524311:GYH524311 HIC524311:HID524311 HRY524311:HRZ524311 IBU524311:IBV524311 ILQ524311:ILR524311 IVM524311:IVN524311 JFI524311:JFJ524311 JPE524311:JPF524311 JZA524311:JZB524311 KIW524311:KIX524311 KSS524311:KST524311 LCO524311:LCP524311 LMK524311:LML524311 LWG524311:LWH524311 MGC524311:MGD524311 MPY524311:MPZ524311 MZU524311:MZV524311 NJQ524311:NJR524311 NTM524311:NTN524311 ODI524311:ODJ524311 ONE524311:ONF524311 OXA524311:OXB524311 PGW524311:PGX524311 PQS524311:PQT524311 QAO524311:QAP524311 QKK524311:QKL524311 QUG524311:QUH524311 REC524311:RED524311 RNY524311:RNZ524311 RXU524311:RXV524311 SHQ524311:SHR524311 SRM524311:SRN524311 TBI524311:TBJ524311 TLE524311:TLF524311 TVA524311:TVB524311 UEW524311:UEX524311 UOS524311:UOT524311 UYO524311:UYP524311 VIK524311:VIL524311 VSG524311:VSH524311 WCC524311:WCD524311 WLY524311:WLZ524311 WVU524311:WVV524311 M589847:N589847 JI589847:JJ589847 TE589847:TF589847 ADA589847:ADB589847 AMW589847:AMX589847 AWS589847:AWT589847 BGO589847:BGP589847 BQK589847:BQL589847 CAG589847:CAH589847 CKC589847:CKD589847 CTY589847:CTZ589847 DDU589847:DDV589847 DNQ589847:DNR589847 DXM589847:DXN589847 EHI589847:EHJ589847 ERE589847:ERF589847 FBA589847:FBB589847 FKW589847:FKX589847 FUS589847:FUT589847 GEO589847:GEP589847 GOK589847:GOL589847 GYG589847:GYH589847 HIC589847:HID589847 HRY589847:HRZ589847 IBU589847:IBV589847 ILQ589847:ILR589847 IVM589847:IVN589847 JFI589847:JFJ589847 JPE589847:JPF589847 JZA589847:JZB589847 KIW589847:KIX589847 KSS589847:KST589847 LCO589847:LCP589847 LMK589847:LML589847 LWG589847:LWH589847 MGC589847:MGD589847 MPY589847:MPZ589847 MZU589847:MZV589847 NJQ589847:NJR589847 NTM589847:NTN589847 ODI589847:ODJ589847 ONE589847:ONF589847 OXA589847:OXB589847 PGW589847:PGX589847 PQS589847:PQT589847 QAO589847:QAP589847 QKK589847:QKL589847 QUG589847:QUH589847 REC589847:RED589847 RNY589847:RNZ589847 RXU589847:RXV589847 SHQ589847:SHR589847 SRM589847:SRN589847 TBI589847:TBJ589847 TLE589847:TLF589847 TVA589847:TVB589847 UEW589847:UEX589847 UOS589847:UOT589847 UYO589847:UYP589847 VIK589847:VIL589847 VSG589847:VSH589847 WCC589847:WCD589847 WLY589847:WLZ589847 WVU589847:WVV589847 M655383:N655383 JI655383:JJ655383 TE655383:TF655383 ADA655383:ADB655383 AMW655383:AMX655383 AWS655383:AWT655383 BGO655383:BGP655383 BQK655383:BQL655383 CAG655383:CAH655383 CKC655383:CKD655383 CTY655383:CTZ655383 DDU655383:DDV655383 DNQ655383:DNR655383 DXM655383:DXN655383 EHI655383:EHJ655383 ERE655383:ERF655383 FBA655383:FBB655383 FKW655383:FKX655383 FUS655383:FUT655383 GEO655383:GEP655383 GOK655383:GOL655383 GYG655383:GYH655383 HIC655383:HID655383 HRY655383:HRZ655383 IBU655383:IBV655383 ILQ655383:ILR655383 IVM655383:IVN655383 JFI655383:JFJ655383 JPE655383:JPF655383 JZA655383:JZB655383 KIW655383:KIX655383 KSS655383:KST655383 LCO655383:LCP655383 LMK655383:LML655383 LWG655383:LWH655383 MGC655383:MGD655383 MPY655383:MPZ655383 MZU655383:MZV655383 NJQ655383:NJR655383 NTM655383:NTN655383 ODI655383:ODJ655383 ONE655383:ONF655383 OXA655383:OXB655383 PGW655383:PGX655383 PQS655383:PQT655383 QAO655383:QAP655383 QKK655383:QKL655383 QUG655383:QUH655383 REC655383:RED655383 RNY655383:RNZ655383 RXU655383:RXV655383 SHQ655383:SHR655383 SRM655383:SRN655383 TBI655383:TBJ655383 TLE655383:TLF655383 TVA655383:TVB655383 UEW655383:UEX655383 UOS655383:UOT655383 UYO655383:UYP655383 VIK655383:VIL655383 VSG655383:VSH655383 WCC655383:WCD655383 WLY655383:WLZ655383 WVU655383:WVV655383 M720919:N720919 JI720919:JJ720919 TE720919:TF720919 ADA720919:ADB720919 AMW720919:AMX720919 AWS720919:AWT720919 BGO720919:BGP720919 BQK720919:BQL720919 CAG720919:CAH720919 CKC720919:CKD720919 CTY720919:CTZ720919 DDU720919:DDV720919 DNQ720919:DNR720919 DXM720919:DXN720919 EHI720919:EHJ720919 ERE720919:ERF720919 FBA720919:FBB720919 FKW720919:FKX720919 FUS720919:FUT720919 GEO720919:GEP720919 GOK720919:GOL720919 GYG720919:GYH720919 HIC720919:HID720919 HRY720919:HRZ720919 IBU720919:IBV720919 ILQ720919:ILR720919 IVM720919:IVN720919 JFI720919:JFJ720919 JPE720919:JPF720919 JZA720919:JZB720919 KIW720919:KIX720919 KSS720919:KST720919 LCO720919:LCP720919 LMK720919:LML720919 LWG720919:LWH720919 MGC720919:MGD720919 MPY720919:MPZ720919 MZU720919:MZV720919 NJQ720919:NJR720919 NTM720919:NTN720919 ODI720919:ODJ720919 ONE720919:ONF720919 OXA720919:OXB720919 PGW720919:PGX720919 PQS720919:PQT720919 QAO720919:QAP720919 QKK720919:QKL720919 QUG720919:QUH720919 REC720919:RED720919 RNY720919:RNZ720919 RXU720919:RXV720919 SHQ720919:SHR720919 SRM720919:SRN720919 TBI720919:TBJ720919 TLE720919:TLF720919 TVA720919:TVB720919 UEW720919:UEX720919 UOS720919:UOT720919 UYO720919:UYP720919 VIK720919:VIL720919 VSG720919:VSH720919 WCC720919:WCD720919 WLY720919:WLZ720919 WVU720919:WVV720919 M786455:N786455 JI786455:JJ786455 TE786455:TF786455 ADA786455:ADB786455 AMW786455:AMX786455 AWS786455:AWT786455 BGO786455:BGP786455 BQK786455:BQL786455 CAG786455:CAH786455 CKC786455:CKD786455 CTY786455:CTZ786455 DDU786455:DDV786455 DNQ786455:DNR786455 DXM786455:DXN786455 EHI786455:EHJ786455 ERE786455:ERF786455 FBA786455:FBB786455 FKW786455:FKX786455 FUS786455:FUT786455 GEO786455:GEP786455 GOK786455:GOL786455 GYG786455:GYH786455 HIC786455:HID786455 HRY786455:HRZ786455 IBU786455:IBV786455 ILQ786455:ILR786455 IVM786455:IVN786455 JFI786455:JFJ786455 JPE786455:JPF786455 JZA786455:JZB786455 KIW786455:KIX786455 KSS786455:KST786455 LCO786455:LCP786455 LMK786455:LML786455 LWG786455:LWH786455 MGC786455:MGD786455 MPY786455:MPZ786455 MZU786455:MZV786455 NJQ786455:NJR786455 NTM786455:NTN786455 ODI786455:ODJ786455 ONE786455:ONF786455 OXA786455:OXB786455 PGW786455:PGX786455 PQS786455:PQT786455 QAO786455:QAP786455 QKK786455:QKL786455 QUG786455:QUH786455 REC786455:RED786455 RNY786455:RNZ786455 RXU786455:RXV786455 SHQ786455:SHR786455 SRM786455:SRN786455 TBI786455:TBJ786455 TLE786455:TLF786455 TVA786455:TVB786455 UEW786455:UEX786455 UOS786455:UOT786455 UYO786455:UYP786455 VIK786455:VIL786455 VSG786455:VSH786455 WCC786455:WCD786455 WLY786455:WLZ786455 WVU786455:WVV786455 M851991:N851991 JI851991:JJ851991 TE851991:TF851991 ADA851991:ADB851991 AMW851991:AMX851991 AWS851991:AWT851991 BGO851991:BGP851991 BQK851991:BQL851991 CAG851991:CAH851991 CKC851991:CKD851991 CTY851991:CTZ851991 DDU851991:DDV851991 DNQ851991:DNR851991 DXM851991:DXN851991 EHI851991:EHJ851991 ERE851991:ERF851991 FBA851991:FBB851991 FKW851991:FKX851991 FUS851991:FUT851991 GEO851991:GEP851991 GOK851991:GOL851991 GYG851991:GYH851991 HIC851991:HID851991 HRY851991:HRZ851991 IBU851991:IBV851991 ILQ851991:ILR851991 IVM851991:IVN851991 JFI851991:JFJ851991 JPE851991:JPF851991 JZA851991:JZB851991 KIW851991:KIX851991 KSS851991:KST851991 LCO851991:LCP851991 LMK851991:LML851991 LWG851991:LWH851991 MGC851991:MGD851991 MPY851991:MPZ851991 MZU851991:MZV851991 NJQ851991:NJR851991 NTM851991:NTN851991 ODI851991:ODJ851991 ONE851991:ONF851991 OXA851991:OXB851991 PGW851991:PGX851991 PQS851991:PQT851991 QAO851991:QAP851991 QKK851991:QKL851991 QUG851991:QUH851991 REC851991:RED851991 RNY851991:RNZ851991 RXU851991:RXV851991 SHQ851991:SHR851991 SRM851991:SRN851991 TBI851991:TBJ851991 TLE851991:TLF851991 TVA851991:TVB851991 UEW851991:UEX851991 UOS851991:UOT851991 UYO851991:UYP851991 VIK851991:VIL851991 VSG851991:VSH851991 WCC851991:WCD851991 WLY851991:WLZ851991 WVU851991:WVV851991 M917527:N917527 JI917527:JJ917527 TE917527:TF917527 ADA917527:ADB917527 AMW917527:AMX917527 AWS917527:AWT917527 BGO917527:BGP917527 BQK917527:BQL917527 CAG917527:CAH917527 CKC917527:CKD917527 CTY917527:CTZ917527 DDU917527:DDV917527 DNQ917527:DNR917527 DXM917527:DXN917527 EHI917527:EHJ917527 ERE917527:ERF917527 FBA917527:FBB917527 FKW917527:FKX917527 FUS917527:FUT917527 GEO917527:GEP917527 GOK917527:GOL917527 GYG917527:GYH917527 HIC917527:HID917527 HRY917527:HRZ917527 IBU917527:IBV917527 ILQ917527:ILR917527 IVM917527:IVN917527 JFI917527:JFJ917527 JPE917527:JPF917527 JZA917527:JZB917527 KIW917527:KIX917527 KSS917527:KST917527 LCO917527:LCP917527 LMK917527:LML917527 LWG917527:LWH917527 MGC917527:MGD917527 MPY917527:MPZ917527 MZU917527:MZV917527 NJQ917527:NJR917527 NTM917527:NTN917527 ODI917527:ODJ917527 ONE917527:ONF917527 OXA917527:OXB917527 PGW917527:PGX917527 PQS917527:PQT917527 QAO917527:QAP917527 QKK917527:QKL917527 QUG917527:QUH917527 REC917527:RED917527 RNY917527:RNZ917527 RXU917527:RXV917527 SHQ917527:SHR917527 SRM917527:SRN917527 TBI917527:TBJ917527 TLE917527:TLF917527 TVA917527:TVB917527 UEW917527:UEX917527 UOS917527:UOT917527 UYO917527:UYP917527 VIK917527:VIL917527 VSG917527:VSH917527 WCC917527:WCD917527 WLY917527:WLZ917527 WVU917527:WVV917527 M983063:N983063 JI983063:JJ983063 TE983063:TF983063 ADA983063:ADB983063 AMW983063:AMX983063 AWS983063:AWT983063 BGO983063:BGP983063 BQK983063:BQL983063 CAG983063:CAH983063 CKC983063:CKD983063 CTY983063:CTZ983063 DDU983063:DDV983063 DNQ983063:DNR983063 DXM983063:DXN983063 EHI983063:EHJ983063 ERE983063:ERF983063 FBA983063:FBB983063 FKW983063:FKX983063 FUS983063:FUT983063 GEO983063:GEP983063 GOK983063:GOL983063 GYG983063:GYH983063 HIC983063:HID983063 HRY983063:HRZ983063 IBU983063:IBV983063 ILQ983063:ILR983063 IVM983063:IVN983063 JFI983063:JFJ983063 JPE983063:JPF983063 JZA983063:JZB983063 KIW983063:KIX983063 KSS983063:KST983063 LCO983063:LCP983063 LMK983063:LML983063 LWG983063:LWH983063 MGC983063:MGD983063 MPY983063:MPZ983063 MZU983063:MZV983063 NJQ983063:NJR983063 NTM983063:NTN983063 ODI983063:ODJ983063 ONE983063:ONF983063 OXA983063:OXB983063 PGW983063:PGX983063 PQS983063:PQT983063 QAO983063:QAP983063 QKK983063:QKL983063 QUG983063:QUH983063 REC983063:RED983063 RNY983063:RNZ983063 RXU983063:RXV983063 SHQ983063:SHR983063 SRM983063:SRN983063 TBI983063:TBJ983063 TLE983063:TLF983063 TVA983063:TVB983063 UEW983063:UEX983063 UOS983063:UOT983063 UYO983063:UYP983063 VIK983063:VIL983063 VSG983063:VSH983063 WCC983063:WCD983063 WLY983063:WLZ983063 WVU983063:WVV983063 AG7:AH7 KC7:KD7 TY7:TZ7 ADU7:ADV7 ANQ7:ANR7 AXM7:AXN7 BHI7:BHJ7 BRE7:BRF7 CBA7:CBB7 CKW7:CKX7 CUS7:CUT7 DEO7:DEP7 DOK7:DOL7 DYG7:DYH7 EIC7:EID7 ERY7:ERZ7 FBU7:FBV7 FLQ7:FLR7 FVM7:FVN7 GFI7:GFJ7 GPE7:GPF7 GZA7:GZB7 HIW7:HIX7 HSS7:HST7 ICO7:ICP7 IMK7:IML7 IWG7:IWH7 JGC7:JGD7 JPY7:JPZ7 JZU7:JZV7 KJQ7:KJR7 KTM7:KTN7 LDI7:LDJ7 LNE7:LNF7 LXA7:LXB7 MGW7:MGX7 MQS7:MQT7 NAO7:NAP7 NKK7:NKL7 NUG7:NUH7 OEC7:OED7 ONY7:ONZ7 OXU7:OXV7 PHQ7:PHR7 PRM7:PRN7 QBI7:QBJ7 QLE7:QLF7 QVA7:QVB7 REW7:REX7 ROS7:ROT7 RYO7:RYP7 SIK7:SIL7 SSG7:SSH7 TCC7:TCD7 TLY7:TLZ7 TVU7:TVV7 UFQ7:UFR7 UPM7:UPN7 UZI7:UZJ7 VJE7:VJF7 VTA7:VTB7 WCW7:WCX7 WMS7:WMT7 WWO7:WWP7 AG65543:AH65543 KC65543:KD65543 TY65543:TZ65543 ADU65543:ADV65543 ANQ65543:ANR65543 AXM65543:AXN65543 BHI65543:BHJ65543 BRE65543:BRF65543 CBA65543:CBB65543 CKW65543:CKX65543 CUS65543:CUT65543 DEO65543:DEP65543 DOK65543:DOL65543 DYG65543:DYH65543 EIC65543:EID65543 ERY65543:ERZ65543 FBU65543:FBV65543 FLQ65543:FLR65543 FVM65543:FVN65543 GFI65543:GFJ65543 GPE65543:GPF65543 GZA65543:GZB65543 HIW65543:HIX65543 HSS65543:HST65543 ICO65543:ICP65543 IMK65543:IML65543 IWG65543:IWH65543 JGC65543:JGD65543 JPY65543:JPZ65543 JZU65543:JZV65543 KJQ65543:KJR65543 KTM65543:KTN65543 LDI65543:LDJ65543 LNE65543:LNF65543 LXA65543:LXB65543 MGW65543:MGX65543 MQS65543:MQT65543 NAO65543:NAP65543 NKK65543:NKL65543 NUG65543:NUH65543 OEC65543:OED65543 ONY65543:ONZ65543 OXU65543:OXV65543 PHQ65543:PHR65543 PRM65543:PRN65543 QBI65543:QBJ65543 QLE65543:QLF65543 QVA65543:QVB65543 REW65543:REX65543 ROS65543:ROT65543 RYO65543:RYP65543 SIK65543:SIL65543 SSG65543:SSH65543 TCC65543:TCD65543 TLY65543:TLZ65543 TVU65543:TVV65543 UFQ65543:UFR65543 UPM65543:UPN65543 UZI65543:UZJ65543 VJE65543:VJF65543 VTA65543:VTB65543 WCW65543:WCX65543 WMS65543:WMT65543 WWO65543:WWP65543 AG131079:AH131079 KC131079:KD131079 TY131079:TZ131079 ADU131079:ADV131079 ANQ131079:ANR131079 AXM131079:AXN131079 BHI131079:BHJ131079 BRE131079:BRF131079 CBA131079:CBB131079 CKW131079:CKX131079 CUS131079:CUT131079 DEO131079:DEP131079 DOK131079:DOL131079 DYG131079:DYH131079 EIC131079:EID131079 ERY131079:ERZ131079 FBU131079:FBV131079 FLQ131079:FLR131079 FVM131079:FVN131079 GFI131079:GFJ131079 GPE131079:GPF131079 GZA131079:GZB131079 HIW131079:HIX131079 HSS131079:HST131079 ICO131079:ICP131079 IMK131079:IML131079 IWG131079:IWH131079 JGC131079:JGD131079 JPY131079:JPZ131079 JZU131079:JZV131079 KJQ131079:KJR131079 KTM131079:KTN131079 LDI131079:LDJ131079 LNE131079:LNF131079 LXA131079:LXB131079 MGW131079:MGX131079 MQS131079:MQT131079 NAO131079:NAP131079 NKK131079:NKL131079 NUG131079:NUH131079 OEC131079:OED131079 ONY131079:ONZ131079 OXU131079:OXV131079 PHQ131079:PHR131079 PRM131079:PRN131079 QBI131079:QBJ131079 QLE131079:QLF131079 QVA131079:QVB131079 REW131079:REX131079 ROS131079:ROT131079 RYO131079:RYP131079 SIK131079:SIL131079 SSG131079:SSH131079 TCC131079:TCD131079 TLY131079:TLZ131079 TVU131079:TVV131079 UFQ131079:UFR131079 UPM131079:UPN131079 UZI131079:UZJ131079 VJE131079:VJF131079 VTA131079:VTB131079 WCW131079:WCX131079 WMS131079:WMT131079 WWO131079:WWP131079 AG196615:AH196615 KC196615:KD196615 TY196615:TZ196615 ADU196615:ADV196615 ANQ196615:ANR196615 AXM196615:AXN196615 BHI196615:BHJ196615 BRE196615:BRF196615 CBA196615:CBB196615 CKW196615:CKX196615 CUS196615:CUT196615 DEO196615:DEP196615 DOK196615:DOL196615 DYG196615:DYH196615 EIC196615:EID196615 ERY196615:ERZ196615 FBU196615:FBV196615 FLQ196615:FLR196615 FVM196615:FVN196615 GFI196615:GFJ196615 GPE196615:GPF196615 GZA196615:GZB196615 HIW196615:HIX196615 HSS196615:HST196615 ICO196615:ICP196615 IMK196615:IML196615 IWG196615:IWH196615 JGC196615:JGD196615 JPY196615:JPZ196615 JZU196615:JZV196615 KJQ196615:KJR196615 KTM196615:KTN196615 LDI196615:LDJ196615 LNE196615:LNF196615 LXA196615:LXB196615 MGW196615:MGX196615 MQS196615:MQT196615 NAO196615:NAP196615 NKK196615:NKL196615 NUG196615:NUH196615 OEC196615:OED196615 ONY196615:ONZ196615 OXU196615:OXV196615 PHQ196615:PHR196615 PRM196615:PRN196615 QBI196615:QBJ196615 QLE196615:QLF196615 QVA196615:QVB196615 REW196615:REX196615 ROS196615:ROT196615 RYO196615:RYP196615 SIK196615:SIL196615 SSG196615:SSH196615 TCC196615:TCD196615 TLY196615:TLZ196615 TVU196615:TVV196615 UFQ196615:UFR196615 UPM196615:UPN196615 UZI196615:UZJ196615 VJE196615:VJF196615 VTA196615:VTB196615 WCW196615:WCX196615 WMS196615:WMT196615 WWO196615:WWP196615 AG262151:AH262151 KC262151:KD262151 TY262151:TZ262151 ADU262151:ADV262151 ANQ262151:ANR262151 AXM262151:AXN262151 BHI262151:BHJ262151 BRE262151:BRF262151 CBA262151:CBB262151 CKW262151:CKX262151 CUS262151:CUT262151 DEO262151:DEP262151 DOK262151:DOL262151 DYG262151:DYH262151 EIC262151:EID262151 ERY262151:ERZ262151 FBU262151:FBV262151 FLQ262151:FLR262151 FVM262151:FVN262151 GFI262151:GFJ262151 GPE262151:GPF262151 GZA262151:GZB262151 HIW262151:HIX262151 HSS262151:HST262151 ICO262151:ICP262151 IMK262151:IML262151 IWG262151:IWH262151 JGC262151:JGD262151 JPY262151:JPZ262151 JZU262151:JZV262151 KJQ262151:KJR262151 KTM262151:KTN262151 LDI262151:LDJ262151 LNE262151:LNF262151 LXA262151:LXB262151 MGW262151:MGX262151 MQS262151:MQT262151 NAO262151:NAP262151 NKK262151:NKL262151 NUG262151:NUH262151 OEC262151:OED262151 ONY262151:ONZ262151 OXU262151:OXV262151 PHQ262151:PHR262151 PRM262151:PRN262151 QBI262151:QBJ262151 QLE262151:QLF262151 QVA262151:QVB262151 REW262151:REX262151 ROS262151:ROT262151 RYO262151:RYP262151 SIK262151:SIL262151 SSG262151:SSH262151 TCC262151:TCD262151 TLY262151:TLZ262151 TVU262151:TVV262151 UFQ262151:UFR262151 UPM262151:UPN262151 UZI262151:UZJ262151 VJE262151:VJF262151 VTA262151:VTB262151 WCW262151:WCX262151 WMS262151:WMT262151 WWO262151:WWP262151 AG327687:AH327687 KC327687:KD327687 TY327687:TZ327687 ADU327687:ADV327687 ANQ327687:ANR327687 AXM327687:AXN327687 BHI327687:BHJ327687 BRE327687:BRF327687 CBA327687:CBB327687 CKW327687:CKX327687 CUS327687:CUT327687 DEO327687:DEP327687 DOK327687:DOL327687 DYG327687:DYH327687 EIC327687:EID327687 ERY327687:ERZ327687 FBU327687:FBV327687 FLQ327687:FLR327687 FVM327687:FVN327687 GFI327687:GFJ327687 GPE327687:GPF327687 GZA327687:GZB327687 HIW327687:HIX327687 HSS327687:HST327687 ICO327687:ICP327687 IMK327687:IML327687 IWG327687:IWH327687 JGC327687:JGD327687 JPY327687:JPZ327687 JZU327687:JZV327687 KJQ327687:KJR327687 KTM327687:KTN327687 LDI327687:LDJ327687 LNE327687:LNF327687 LXA327687:LXB327687 MGW327687:MGX327687 MQS327687:MQT327687 NAO327687:NAP327687 NKK327687:NKL327687 NUG327687:NUH327687 OEC327687:OED327687 ONY327687:ONZ327687 OXU327687:OXV327687 PHQ327687:PHR327687 PRM327687:PRN327687 QBI327687:QBJ327687 QLE327687:QLF327687 QVA327687:QVB327687 REW327687:REX327687 ROS327687:ROT327687 RYO327687:RYP327687 SIK327687:SIL327687 SSG327687:SSH327687 TCC327687:TCD327687 TLY327687:TLZ327687 TVU327687:TVV327687 UFQ327687:UFR327687 UPM327687:UPN327687 UZI327687:UZJ327687 VJE327687:VJF327687 VTA327687:VTB327687 WCW327687:WCX327687 WMS327687:WMT327687 WWO327687:WWP327687 AG393223:AH393223 KC393223:KD393223 TY393223:TZ393223 ADU393223:ADV393223 ANQ393223:ANR393223 AXM393223:AXN393223 BHI393223:BHJ393223 BRE393223:BRF393223 CBA393223:CBB393223 CKW393223:CKX393223 CUS393223:CUT393223 DEO393223:DEP393223 DOK393223:DOL393223 DYG393223:DYH393223 EIC393223:EID393223 ERY393223:ERZ393223 FBU393223:FBV393223 FLQ393223:FLR393223 FVM393223:FVN393223 GFI393223:GFJ393223 GPE393223:GPF393223 GZA393223:GZB393223 HIW393223:HIX393223 HSS393223:HST393223 ICO393223:ICP393223 IMK393223:IML393223 IWG393223:IWH393223 JGC393223:JGD393223 JPY393223:JPZ393223 JZU393223:JZV393223 KJQ393223:KJR393223 KTM393223:KTN393223 LDI393223:LDJ393223 LNE393223:LNF393223 LXA393223:LXB393223 MGW393223:MGX393223 MQS393223:MQT393223 NAO393223:NAP393223 NKK393223:NKL393223 NUG393223:NUH393223 OEC393223:OED393223 ONY393223:ONZ393223 OXU393223:OXV393223 PHQ393223:PHR393223 PRM393223:PRN393223 QBI393223:QBJ393223 QLE393223:QLF393223 QVA393223:QVB393223 REW393223:REX393223 ROS393223:ROT393223 RYO393223:RYP393223 SIK393223:SIL393223 SSG393223:SSH393223 TCC393223:TCD393223 TLY393223:TLZ393223 TVU393223:TVV393223 UFQ393223:UFR393223 UPM393223:UPN393223 UZI393223:UZJ393223 VJE393223:VJF393223 VTA393223:VTB393223 WCW393223:WCX393223 WMS393223:WMT393223 WWO393223:WWP393223 AG458759:AH458759 KC458759:KD458759 TY458759:TZ458759 ADU458759:ADV458759 ANQ458759:ANR458759 AXM458759:AXN458759 BHI458759:BHJ458759 BRE458759:BRF458759 CBA458759:CBB458759 CKW458759:CKX458759 CUS458759:CUT458759 DEO458759:DEP458759 DOK458759:DOL458759 DYG458759:DYH458759 EIC458759:EID458759 ERY458759:ERZ458759 FBU458759:FBV458759 FLQ458759:FLR458759 FVM458759:FVN458759 GFI458759:GFJ458759 GPE458759:GPF458759 GZA458759:GZB458759 HIW458759:HIX458759 HSS458759:HST458759 ICO458759:ICP458759 IMK458759:IML458759 IWG458759:IWH458759 JGC458759:JGD458759 JPY458759:JPZ458759 JZU458759:JZV458759 KJQ458759:KJR458759 KTM458759:KTN458759 LDI458759:LDJ458759 LNE458759:LNF458759 LXA458759:LXB458759 MGW458759:MGX458759 MQS458759:MQT458759 NAO458759:NAP458759 NKK458759:NKL458759 NUG458759:NUH458759 OEC458759:OED458759 ONY458759:ONZ458759 OXU458759:OXV458759 PHQ458759:PHR458759 PRM458759:PRN458759 QBI458759:QBJ458759 QLE458759:QLF458759 QVA458759:QVB458759 REW458759:REX458759 ROS458759:ROT458759 RYO458759:RYP458759 SIK458759:SIL458759 SSG458759:SSH458759 TCC458759:TCD458759 TLY458759:TLZ458759 TVU458759:TVV458759 UFQ458759:UFR458759 UPM458759:UPN458759 UZI458759:UZJ458759 VJE458759:VJF458759 VTA458759:VTB458759 WCW458759:WCX458759 WMS458759:WMT458759 WWO458759:WWP458759 AG524295:AH524295 KC524295:KD524295 TY524295:TZ524295 ADU524295:ADV524295 ANQ524295:ANR524295 AXM524295:AXN524295 BHI524295:BHJ524295 BRE524295:BRF524295 CBA524295:CBB524295 CKW524295:CKX524295 CUS524295:CUT524295 DEO524295:DEP524295 DOK524295:DOL524295 DYG524295:DYH524295 EIC524295:EID524295 ERY524295:ERZ524295 FBU524295:FBV524295 FLQ524295:FLR524295 FVM524295:FVN524295 GFI524295:GFJ524295 GPE524295:GPF524295 GZA524295:GZB524295 HIW524295:HIX524295 HSS524295:HST524295 ICO524295:ICP524295 IMK524295:IML524295 IWG524295:IWH524295 JGC524295:JGD524295 JPY524295:JPZ524295 JZU524295:JZV524295 KJQ524295:KJR524295 KTM524295:KTN524295 LDI524295:LDJ524295 LNE524295:LNF524295 LXA524295:LXB524295 MGW524295:MGX524295 MQS524295:MQT524295 NAO524295:NAP524295 NKK524295:NKL524295 NUG524295:NUH524295 OEC524295:OED524295 ONY524295:ONZ524295 OXU524295:OXV524295 PHQ524295:PHR524295 PRM524295:PRN524295 QBI524295:QBJ524295 QLE524295:QLF524295 QVA524295:QVB524295 REW524295:REX524295 ROS524295:ROT524295 RYO524295:RYP524295 SIK524295:SIL524295 SSG524295:SSH524295 TCC524295:TCD524295 TLY524295:TLZ524295 TVU524295:TVV524295 UFQ524295:UFR524295 UPM524295:UPN524295 UZI524295:UZJ524295 VJE524295:VJF524295 VTA524295:VTB524295 WCW524295:WCX524295 WMS524295:WMT524295 WWO524295:WWP524295 AG589831:AH589831 KC589831:KD589831 TY589831:TZ589831 ADU589831:ADV589831 ANQ589831:ANR589831 AXM589831:AXN589831 BHI589831:BHJ589831 BRE589831:BRF589831 CBA589831:CBB589831 CKW589831:CKX589831 CUS589831:CUT589831 DEO589831:DEP589831 DOK589831:DOL589831 DYG589831:DYH589831 EIC589831:EID589831 ERY589831:ERZ589831 FBU589831:FBV589831 FLQ589831:FLR589831 FVM589831:FVN589831 GFI589831:GFJ589831 GPE589831:GPF589831 GZA589831:GZB589831 HIW589831:HIX589831 HSS589831:HST589831 ICO589831:ICP589831 IMK589831:IML589831 IWG589831:IWH589831 JGC589831:JGD589831 JPY589831:JPZ589831 JZU589831:JZV589831 KJQ589831:KJR589831 KTM589831:KTN589831 LDI589831:LDJ589831 LNE589831:LNF589831 LXA589831:LXB589831 MGW589831:MGX589831 MQS589831:MQT589831 NAO589831:NAP589831 NKK589831:NKL589831 NUG589831:NUH589831 OEC589831:OED589831 ONY589831:ONZ589831 OXU589831:OXV589831 PHQ589831:PHR589831 PRM589831:PRN589831 QBI589831:QBJ589831 QLE589831:QLF589831 QVA589831:QVB589831 REW589831:REX589831 ROS589831:ROT589831 RYO589831:RYP589831 SIK589831:SIL589831 SSG589831:SSH589831 TCC589831:TCD589831 TLY589831:TLZ589831 TVU589831:TVV589831 UFQ589831:UFR589831 UPM589831:UPN589831 UZI589831:UZJ589831 VJE589831:VJF589831 VTA589831:VTB589831 WCW589831:WCX589831 WMS589831:WMT589831 WWO589831:WWP589831 AG655367:AH655367 KC655367:KD655367 TY655367:TZ655367 ADU655367:ADV655367 ANQ655367:ANR655367 AXM655367:AXN655367 BHI655367:BHJ655367 BRE655367:BRF655367 CBA655367:CBB655367 CKW655367:CKX655367 CUS655367:CUT655367 DEO655367:DEP655367 DOK655367:DOL655367 DYG655367:DYH655367 EIC655367:EID655367 ERY655367:ERZ655367 FBU655367:FBV655367 FLQ655367:FLR655367 FVM655367:FVN655367 GFI655367:GFJ655367 GPE655367:GPF655367 GZA655367:GZB655367 HIW655367:HIX655367 HSS655367:HST655367 ICO655367:ICP655367 IMK655367:IML655367 IWG655367:IWH655367 JGC655367:JGD655367 JPY655367:JPZ655367 JZU655367:JZV655367 KJQ655367:KJR655367 KTM655367:KTN655367 LDI655367:LDJ655367 LNE655367:LNF655367 LXA655367:LXB655367 MGW655367:MGX655367 MQS655367:MQT655367 NAO655367:NAP655367 NKK655367:NKL655367 NUG655367:NUH655367 OEC655367:OED655367 ONY655367:ONZ655367 OXU655367:OXV655367 PHQ655367:PHR655367 PRM655367:PRN655367 QBI655367:QBJ655367 QLE655367:QLF655367 QVA655367:QVB655367 REW655367:REX655367 ROS655367:ROT655367 RYO655367:RYP655367 SIK655367:SIL655367 SSG655367:SSH655367 TCC655367:TCD655367 TLY655367:TLZ655367 TVU655367:TVV655367 UFQ655367:UFR655367 UPM655367:UPN655367 UZI655367:UZJ655367 VJE655367:VJF655367 VTA655367:VTB655367 WCW655367:WCX655367 WMS655367:WMT655367 WWO655367:WWP655367 AG720903:AH720903 KC720903:KD720903 TY720903:TZ720903 ADU720903:ADV720903 ANQ720903:ANR720903 AXM720903:AXN720903 BHI720903:BHJ720903 BRE720903:BRF720903 CBA720903:CBB720903 CKW720903:CKX720903 CUS720903:CUT720903 DEO720903:DEP720903 DOK720903:DOL720903 DYG720903:DYH720903 EIC720903:EID720903 ERY720903:ERZ720903 FBU720903:FBV720903 FLQ720903:FLR720903 FVM720903:FVN720903 GFI720903:GFJ720903 GPE720903:GPF720903 GZA720903:GZB720903 HIW720903:HIX720903 HSS720903:HST720903 ICO720903:ICP720903 IMK720903:IML720903 IWG720903:IWH720903 JGC720903:JGD720903 JPY720903:JPZ720903 JZU720903:JZV720903 KJQ720903:KJR720903 KTM720903:KTN720903 LDI720903:LDJ720903 LNE720903:LNF720903 LXA720903:LXB720903 MGW720903:MGX720903 MQS720903:MQT720903 NAO720903:NAP720903 NKK720903:NKL720903 NUG720903:NUH720903 OEC720903:OED720903 ONY720903:ONZ720903 OXU720903:OXV720903 PHQ720903:PHR720903 PRM720903:PRN720903 QBI720903:QBJ720903 QLE720903:QLF720903 QVA720903:QVB720903 REW720903:REX720903 ROS720903:ROT720903 RYO720903:RYP720903 SIK720903:SIL720903 SSG720903:SSH720903 TCC720903:TCD720903 TLY720903:TLZ720903 TVU720903:TVV720903 UFQ720903:UFR720903 UPM720903:UPN720903 UZI720903:UZJ720903 VJE720903:VJF720903 VTA720903:VTB720903 WCW720903:WCX720903 WMS720903:WMT720903 WWO720903:WWP720903 AG786439:AH786439 KC786439:KD786439 TY786439:TZ786439 ADU786439:ADV786439 ANQ786439:ANR786439 AXM786439:AXN786439 BHI786439:BHJ786439 BRE786439:BRF786439 CBA786439:CBB786439 CKW786439:CKX786439 CUS786439:CUT786439 DEO786439:DEP786439 DOK786439:DOL786439 DYG786439:DYH786439 EIC786439:EID786439 ERY786439:ERZ786439 FBU786439:FBV786439 FLQ786439:FLR786439 FVM786439:FVN786439 GFI786439:GFJ786439 GPE786439:GPF786439 GZA786439:GZB786439 HIW786439:HIX786439 HSS786439:HST786439 ICO786439:ICP786439 IMK786439:IML786439 IWG786439:IWH786439 JGC786439:JGD786439 JPY786439:JPZ786439 JZU786439:JZV786439 KJQ786439:KJR786439 KTM786439:KTN786439 LDI786439:LDJ786439 LNE786439:LNF786439 LXA786439:LXB786439 MGW786439:MGX786439 MQS786439:MQT786439 NAO786439:NAP786439 NKK786439:NKL786439 NUG786439:NUH786439 OEC786439:OED786439 ONY786439:ONZ786439 OXU786439:OXV786439 PHQ786439:PHR786439 PRM786439:PRN786439 QBI786439:QBJ786439 QLE786439:QLF786439 QVA786439:QVB786439 REW786439:REX786439 ROS786439:ROT786439 RYO786439:RYP786439 SIK786439:SIL786439 SSG786439:SSH786439 TCC786439:TCD786439 TLY786439:TLZ786439 TVU786439:TVV786439 UFQ786439:UFR786439 UPM786439:UPN786439 UZI786439:UZJ786439 VJE786439:VJF786439 VTA786439:VTB786439 WCW786439:WCX786439 WMS786439:WMT786439 WWO786439:WWP786439 AG851975:AH851975 KC851975:KD851975 TY851975:TZ851975 ADU851975:ADV851975 ANQ851975:ANR851975 AXM851975:AXN851975 BHI851975:BHJ851975 BRE851975:BRF851975 CBA851975:CBB851975 CKW851975:CKX851975 CUS851975:CUT851975 DEO851975:DEP851975 DOK851975:DOL851975 DYG851975:DYH851975 EIC851975:EID851975 ERY851975:ERZ851975 FBU851975:FBV851975 FLQ851975:FLR851975 FVM851975:FVN851975 GFI851975:GFJ851975 GPE851975:GPF851975 GZA851975:GZB851975 HIW851975:HIX851975 HSS851975:HST851975 ICO851975:ICP851975 IMK851975:IML851975 IWG851975:IWH851975 JGC851975:JGD851975 JPY851975:JPZ851975 JZU851975:JZV851975 KJQ851975:KJR851975 KTM851975:KTN851975 LDI851975:LDJ851975 LNE851975:LNF851975 LXA851975:LXB851975 MGW851975:MGX851975 MQS851975:MQT851975 NAO851975:NAP851975 NKK851975:NKL851975 NUG851975:NUH851975 OEC851975:OED851975 ONY851975:ONZ851975 OXU851975:OXV851975 PHQ851975:PHR851975 PRM851975:PRN851975 QBI851975:QBJ851975 QLE851975:QLF851975 QVA851975:QVB851975 REW851975:REX851975 ROS851975:ROT851975 RYO851975:RYP851975 SIK851975:SIL851975 SSG851975:SSH851975 TCC851975:TCD851975 TLY851975:TLZ851975 TVU851975:TVV851975 UFQ851975:UFR851975 UPM851975:UPN851975 UZI851975:UZJ851975 VJE851975:VJF851975 VTA851975:VTB851975 WCW851975:WCX851975 WMS851975:WMT851975 WWO851975:WWP851975 AG917511:AH917511 KC917511:KD917511 TY917511:TZ917511 ADU917511:ADV917511 ANQ917511:ANR917511 AXM917511:AXN917511 BHI917511:BHJ917511 BRE917511:BRF917511 CBA917511:CBB917511 CKW917511:CKX917511 CUS917511:CUT917511 DEO917511:DEP917511 DOK917511:DOL917511 DYG917511:DYH917511 EIC917511:EID917511 ERY917511:ERZ917511 FBU917511:FBV917511 FLQ917511:FLR917511 FVM917511:FVN917511 GFI917511:GFJ917511 GPE917511:GPF917511 GZA917511:GZB917511 HIW917511:HIX917511 HSS917511:HST917511 ICO917511:ICP917511 IMK917511:IML917511 IWG917511:IWH917511 JGC917511:JGD917511 JPY917511:JPZ917511 JZU917511:JZV917511 KJQ917511:KJR917511 KTM917511:KTN917511 LDI917511:LDJ917511 LNE917511:LNF917511 LXA917511:LXB917511 MGW917511:MGX917511 MQS917511:MQT917511 NAO917511:NAP917511 NKK917511:NKL917511 NUG917511:NUH917511 OEC917511:OED917511 ONY917511:ONZ917511 OXU917511:OXV917511 PHQ917511:PHR917511 PRM917511:PRN917511 QBI917511:QBJ917511 QLE917511:QLF917511 QVA917511:QVB917511 REW917511:REX917511 ROS917511:ROT917511 RYO917511:RYP917511 SIK917511:SIL917511 SSG917511:SSH917511 TCC917511:TCD917511 TLY917511:TLZ917511 TVU917511:TVV917511 UFQ917511:UFR917511 UPM917511:UPN917511 UZI917511:UZJ917511 VJE917511:VJF917511 VTA917511:VTB917511 WCW917511:WCX917511 WMS917511:WMT917511 WWO917511:WWP917511 AG983047:AH983047 KC983047:KD983047 TY983047:TZ983047 ADU983047:ADV983047 ANQ983047:ANR983047 AXM983047:AXN983047 BHI983047:BHJ983047 BRE983047:BRF983047 CBA983047:CBB983047 CKW983047:CKX983047 CUS983047:CUT983047 DEO983047:DEP983047 DOK983047:DOL983047 DYG983047:DYH983047 EIC983047:EID983047 ERY983047:ERZ983047 FBU983047:FBV983047 FLQ983047:FLR983047 FVM983047:FVN983047 GFI983047:GFJ983047 GPE983047:GPF983047 GZA983047:GZB983047 HIW983047:HIX983047 HSS983047:HST983047 ICO983047:ICP983047 IMK983047:IML983047 IWG983047:IWH983047 JGC983047:JGD983047 JPY983047:JPZ983047 JZU983047:JZV983047 KJQ983047:KJR983047 KTM983047:KTN983047 LDI983047:LDJ983047 LNE983047:LNF983047 LXA983047:LXB983047 MGW983047:MGX983047 MQS983047:MQT983047 NAO983047:NAP983047 NKK983047:NKL983047 NUG983047:NUH983047 OEC983047:OED983047 ONY983047:ONZ983047 OXU983047:OXV983047 PHQ983047:PHR983047 PRM983047:PRN983047 QBI983047:QBJ983047 QLE983047:QLF983047 QVA983047:QVB983047 REW983047:REX983047 ROS983047:ROT983047 RYO983047:RYP983047 SIK983047:SIL983047 SSG983047:SSH983047 TCC983047:TCD983047 TLY983047:TLZ983047 TVU983047:TVV983047 UFQ983047:UFR983047 UPM983047:UPN983047 UZI983047:UZJ983047 VJE983047:VJF983047 VTA983047:VTB983047 WCW983047:WCX983047 WMS983047:WMT983047 WWO983047:WWP983047 AA7:AB7 JW7:JX7 TS7:TT7 ADO7:ADP7 ANK7:ANL7 AXG7:AXH7 BHC7:BHD7 BQY7:BQZ7 CAU7:CAV7 CKQ7:CKR7 CUM7:CUN7 DEI7:DEJ7 DOE7:DOF7 DYA7:DYB7 EHW7:EHX7 ERS7:ERT7 FBO7:FBP7 FLK7:FLL7 FVG7:FVH7 GFC7:GFD7 GOY7:GOZ7 GYU7:GYV7 HIQ7:HIR7 HSM7:HSN7 ICI7:ICJ7 IME7:IMF7 IWA7:IWB7 JFW7:JFX7 JPS7:JPT7 JZO7:JZP7 KJK7:KJL7 KTG7:KTH7 LDC7:LDD7 LMY7:LMZ7 LWU7:LWV7 MGQ7:MGR7 MQM7:MQN7 NAI7:NAJ7 NKE7:NKF7 NUA7:NUB7 ODW7:ODX7 ONS7:ONT7 OXO7:OXP7 PHK7:PHL7 PRG7:PRH7 QBC7:QBD7 QKY7:QKZ7 QUU7:QUV7 REQ7:RER7 ROM7:RON7 RYI7:RYJ7 SIE7:SIF7 SSA7:SSB7 TBW7:TBX7 TLS7:TLT7 TVO7:TVP7 UFK7:UFL7 UPG7:UPH7 UZC7:UZD7 VIY7:VIZ7 VSU7:VSV7 WCQ7:WCR7 WMM7:WMN7 WWI7:WWJ7 AA65543:AB65543 JW65543:JX65543 TS65543:TT65543 ADO65543:ADP65543 ANK65543:ANL65543 AXG65543:AXH65543 BHC65543:BHD65543 BQY65543:BQZ65543 CAU65543:CAV65543 CKQ65543:CKR65543 CUM65543:CUN65543 DEI65543:DEJ65543 DOE65543:DOF65543 DYA65543:DYB65543 EHW65543:EHX65543 ERS65543:ERT65543 FBO65543:FBP65543 FLK65543:FLL65543 FVG65543:FVH65543 GFC65543:GFD65543 GOY65543:GOZ65543 GYU65543:GYV65543 HIQ65543:HIR65543 HSM65543:HSN65543 ICI65543:ICJ65543 IME65543:IMF65543 IWA65543:IWB65543 JFW65543:JFX65543 JPS65543:JPT65543 JZO65543:JZP65543 KJK65543:KJL65543 KTG65543:KTH65543 LDC65543:LDD65543 LMY65543:LMZ65543 LWU65543:LWV65543 MGQ65543:MGR65543 MQM65543:MQN65543 NAI65543:NAJ65543 NKE65543:NKF65543 NUA65543:NUB65543 ODW65543:ODX65543 ONS65543:ONT65543 OXO65543:OXP65543 PHK65543:PHL65543 PRG65543:PRH65543 QBC65543:QBD65543 QKY65543:QKZ65543 QUU65543:QUV65543 REQ65543:RER65543 ROM65543:RON65543 RYI65543:RYJ65543 SIE65543:SIF65543 SSA65543:SSB65543 TBW65543:TBX65543 TLS65543:TLT65543 TVO65543:TVP65543 UFK65543:UFL65543 UPG65543:UPH65543 UZC65543:UZD65543 VIY65543:VIZ65543 VSU65543:VSV65543 WCQ65543:WCR65543 WMM65543:WMN65543 WWI65543:WWJ65543 AA131079:AB131079 JW131079:JX131079 TS131079:TT131079 ADO131079:ADP131079 ANK131079:ANL131079 AXG131079:AXH131079 BHC131079:BHD131079 BQY131079:BQZ131079 CAU131079:CAV131079 CKQ131079:CKR131079 CUM131079:CUN131079 DEI131079:DEJ131079 DOE131079:DOF131079 DYA131079:DYB131079 EHW131079:EHX131079 ERS131079:ERT131079 FBO131079:FBP131079 FLK131079:FLL131079 FVG131079:FVH131079 GFC131079:GFD131079 GOY131079:GOZ131079 GYU131079:GYV131079 HIQ131079:HIR131079 HSM131079:HSN131079 ICI131079:ICJ131079 IME131079:IMF131079 IWA131079:IWB131079 JFW131079:JFX131079 JPS131079:JPT131079 JZO131079:JZP131079 KJK131079:KJL131079 KTG131079:KTH131079 LDC131079:LDD131079 LMY131079:LMZ131079 LWU131079:LWV131079 MGQ131079:MGR131079 MQM131079:MQN131079 NAI131079:NAJ131079 NKE131079:NKF131079 NUA131079:NUB131079 ODW131079:ODX131079 ONS131079:ONT131079 OXO131079:OXP131079 PHK131079:PHL131079 PRG131079:PRH131079 QBC131079:QBD131079 QKY131079:QKZ131079 QUU131079:QUV131079 REQ131079:RER131079 ROM131079:RON131079 RYI131079:RYJ131079 SIE131079:SIF131079 SSA131079:SSB131079 TBW131079:TBX131079 TLS131079:TLT131079 TVO131079:TVP131079 UFK131079:UFL131079 UPG131079:UPH131079 UZC131079:UZD131079 VIY131079:VIZ131079 VSU131079:VSV131079 WCQ131079:WCR131079 WMM131079:WMN131079 WWI131079:WWJ131079 AA196615:AB196615 JW196615:JX196615 TS196615:TT196615 ADO196615:ADP196615 ANK196615:ANL196615 AXG196615:AXH196615 BHC196615:BHD196615 BQY196615:BQZ196615 CAU196615:CAV196615 CKQ196615:CKR196615 CUM196615:CUN196615 DEI196615:DEJ196615 DOE196615:DOF196615 DYA196615:DYB196615 EHW196615:EHX196615 ERS196615:ERT196615 FBO196615:FBP196615 FLK196615:FLL196615 FVG196615:FVH196615 GFC196615:GFD196615 GOY196615:GOZ196615 GYU196615:GYV196615 HIQ196615:HIR196615 HSM196615:HSN196615 ICI196615:ICJ196615 IME196615:IMF196615 IWA196615:IWB196615 JFW196615:JFX196615 JPS196615:JPT196615 JZO196615:JZP196615 KJK196615:KJL196615 KTG196615:KTH196615 LDC196615:LDD196615 LMY196615:LMZ196615 LWU196615:LWV196615 MGQ196615:MGR196615 MQM196615:MQN196615 NAI196615:NAJ196615 NKE196615:NKF196615 NUA196615:NUB196615 ODW196615:ODX196615 ONS196615:ONT196615 OXO196615:OXP196615 PHK196615:PHL196615 PRG196615:PRH196615 QBC196615:QBD196615 QKY196615:QKZ196615 QUU196615:QUV196615 REQ196615:RER196615 ROM196615:RON196615 RYI196615:RYJ196615 SIE196615:SIF196615 SSA196615:SSB196615 TBW196615:TBX196615 TLS196615:TLT196615 TVO196615:TVP196615 UFK196615:UFL196615 UPG196615:UPH196615 UZC196615:UZD196615 VIY196615:VIZ196615 VSU196615:VSV196615 WCQ196615:WCR196615 WMM196615:WMN196615 WWI196615:WWJ196615 AA262151:AB262151 JW262151:JX262151 TS262151:TT262151 ADO262151:ADP262151 ANK262151:ANL262151 AXG262151:AXH262151 BHC262151:BHD262151 BQY262151:BQZ262151 CAU262151:CAV262151 CKQ262151:CKR262151 CUM262151:CUN262151 DEI262151:DEJ262151 DOE262151:DOF262151 DYA262151:DYB262151 EHW262151:EHX262151 ERS262151:ERT262151 FBO262151:FBP262151 FLK262151:FLL262151 FVG262151:FVH262151 GFC262151:GFD262151 GOY262151:GOZ262151 GYU262151:GYV262151 HIQ262151:HIR262151 HSM262151:HSN262151 ICI262151:ICJ262151 IME262151:IMF262151 IWA262151:IWB262151 JFW262151:JFX262151 JPS262151:JPT262151 JZO262151:JZP262151 KJK262151:KJL262151 KTG262151:KTH262151 LDC262151:LDD262151 LMY262151:LMZ262151 LWU262151:LWV262151 MGQ262151:MGR262151 MQM262151:MQN262151 NAI262151:NAJ262151 NKE262151:NKF262151 NUA262151:NUB262151 ODW262151:ODX262151 ONS262151:ONT262151 OXO262151:OXP262151 PHK262151:PHL262151 PRG262151:PRH262151 QBC262151:QBD262151 QKY262151:QKZ262151 QUU262151:QUV262151 REQ262151:RER262151 ROM262151:RON262151 RYI262151:RYJ262151 SIE262151:SIF262151 SSA262151:SSB262151 TBW262151:TBX262151 TLS262151:TLT262151 TVO262151:TVP262151 UFK262151:UFL262151 UPG262151:UPH262151 UZC262151:UZD262151 VIY262151:VIZ262151 VSU262151:VSV262151 WCQ262151:WCR262151 WMM262151:WMN262151 WWI262151:WWJ262151 AA327687:AB327687 JW327687:JX327687 TS327687:TT327687 ADO327687:ADP327687 ANK327687:ANL327687 AXG327687:AXH327687 BHC327687:BHD327687 BQY327687:BQZ327687 CAU327687:CAV327687 CKQ327687:CKR327687 CUM327687:CUN327687 DEI327687:DEJ327687 DOE327687:DOF327687 DYA327687:DYB327687 EHW327687:EHX327687 ERS327687:ERT327687 FBO327687:FBP327687 FLK327687:FLL327687 FVG327687:FVH327687 GFC327687:GFD327687 GOY327687:GOZ327687 GYU327687:GYV327687 HIQ327687:HIR327687 HSM327687:HSN327687 ICI327687:ICJ327687 IME327687:IMF327687 IWA327687:IWB327687 JFW327687:JFX327687 JPS327687:JPT327687 JZO327687:JZP327687 KJK327687:KJL327687 KTG327687:KTH327687 LDC327687:LDD327687 LMY327687:LMZ327687 LWU327687:LWV327687 MGQ327687:MGR327687 MQM327687:MQN327687 NAI327687:NAJ327687 NKE327687:NKF327687 NUA327687:NUB327687 ODW327687:ODX327687 ONS327687:ONT327687 OXO327687:OXP327687 PHK327687:PHL327687 PRG327687:PRH327687 QBC327687:QBD327687 QKY327687:QKZ327687 QUU327687:QUV327687 REQ327687:RER327687 ROM327687:RON327687 RYI327687:RYJ327687 SIE327687:SIF327687 SSA327687:SSB327687 TBW327687:TBX327687 TLS327687:TLT327687 TVO327687:TVP327687 UFK327687:UFL327687 UPG327687:UPH327687 UZC327687:UZD327687 VIY327687:VIZ327687 VSU327687:VSV327687 WCQ327687:WCR327687 WMM327687:WMN327687 WWI327687:WWJ327687 AA393223:AB393223 JW393223:JX393223 TS393223:TT393223 ADO393223:ADP393223 ANK393223:ANL393223 AXG393223:AXH393223 BHC393223:BHD393223 BQY393223:BQZ393223 CAU393223:CAV393223 CKQ393223:CKR393223 CUM393223:CUN393223 DEI393223:DEJ393223 DOE393223:DOF393223 DYA393223:DYB393223 EHW393223:EHX393223 ERS393223:ERT393223 FBO393223:FBP393223 FLK393223:FLL393223 FVG393223:FVH393223 GFC393223:GFD393223 GOY393223:GOZ393223 GYU393223:GYV393223 HIQ393223:HIR393223 HSM393223:HSN393223 ICI393223:ICJ393223 IME393223:IMF393223 IWA393223:IWB393223 JFW393223:JFX393223 JPS393223:JPT393223 JZO393223:JZP393223 KJK393223:KJL393223 KTG393223:KTH393223 LDC393223:LDD393223 LMY393223:LMZ393223 LWU393223:LWV393223 MGQ393223:MGR393223 MQM393223:MQN393223 NAI393223:NAJ393223 NKE393223:NKF393223 NUA393223:NUB393223 ODW393223:ODX393223 ONS393223:ONT393223 OXO393223:OXP393223 PHK393223:PHL393223 PRG393223:PRH393223 QBC393223:QBD393223 QKY393223:QKZ393223 QUU393223:QUV393223 REQ393223:RER393223 ROM393223:RON393223 RYI393223:RYJ393223 SIE393223:SIF393223 SSA393223:SSB393223 TBW393223:TBX393223 TLS393223:TLT393223 TVO393223:TVP393223 UFK393223:UFL393223 UPG393223:UPH393223 UZC393223:UZD393223 VIY393223:VIZ393223 VSU393223:VSV393223 WCQ393223:WCR393223 WMM393223:WMN393223 WWI393223:WWJ393223 AA458759:AB458759 JW458759:JX458759 TS458759:TT458759 ADO458759:ADP458759 ANK458759:ANL458759 AXG458759:AXH458759 BHC458759:BHD458759 BQY458759:BQZ458759 CAU458759:CAV458759 CKQ458759:CKR458759 CUM458759:CUN458759 DEI458759:DEJ458759 DOE458759:DOF458759 DYA458759:DYB458759 EHW458759:EHX458759 ERS458759:ERT458759 FBO458759:FBP458759 FLK458759:FLL458759 FVG458759:FVH458759 GFC458759:GFD458759 GOY458759:GOZ458759 GYU458759:GYV458759 HIQ458759:HIR458759 HSM458759:HSN458759 ICI458759:ICJ458759 IME458759:IMF458759 IWA458759:IWB458759 JFW458759:JFX458759 JPS458759:JPT458759 JZO458759:JZP458759 KJK458759:KJL458759 KTG458759:KTH458759 LDC458759:LDD458759 LMY458759:LMZ458759 LWU458759:LWV458759 MGQ458759:MGR458759 MQM458759:MQN458759 NAI458759:NAJ458759 NKE458759:NKF458759 NUA458759:NUB458759 ODW458759:ODX458759 ONS458759:ONT458759 OXO458759:OXP458759 PHK458759:PHL458759 PRG458759:PRH458759 QBC458759:QBD458759 QKY458759:QKZ458759 QUU458759:QUV458759 REQ458759:RER458759 ROM458759:RON458759 RYI458759:RYJ458759 SIE458759:SIF458759 SSA458759:SSB458759 TBW458759:TBX458759 TLS458759:TLT458759 TVO458759:TVP458759 UFK458759:UFL458759 UPG458759:UPH458759 UZC458759:UZD458759 VIY458759:VIZ458759 VSU458759:VSV458759 WCQ458759:WCR458759 WMM458759:WMN458759 WWI458759:WWJ458759 AA524295:AB524295 JW524295:JX524295 TS524295:TT524295 ADO524295:ADP524295 ANK524295:ANL524295 AXG524295:AXH524295 BHC524295:BHD524295 BQY524295:BQZ524295 CAU524295:CAV524295 CKQ524295:CKR524295 CUM524295:CUN524295 DEI524295:DEJ524295 DOE524295:DOF524295 DYA524295:DYB524295 EHW524295:EHX524295 ERS524295:ERT524295 FBO524295:FBP524295 FLK524295:FLL524295 FVG524295:FVH524295 GFC524295:GFD524295 GOY524295:GOZ524295 GYU524295:GYV524295 HIQ524295:HIR524295 HSM524295:HSN524295 ICI524295:ICJ524295 IME524295:IMF524295 IWA524295:IWB524295 JFW524295:JFX524295 JPS524295:JPT524295 JZO524295:JZP524295 KJK524295:KJL524295 KTG524295:KTH524295 LDC524295:LDD524295 LMY524295:LMZ524295 LWU524295:LWV524295 MGQ524295:MGR524295 MQM524295:MQN524295 NAI524295:NAJ524295 NKE524295:NKF524295 NUA524295:NUB524295 ODW524295:ODX524295 ONS524295:ONT524295 OXO524295:OXP524295 PHK524295:PHL524295 PRG524295:PRH524295 QBC524295:QBD524295 QKY524295:QKZ524295 QUU524295:QUV524295 REQ524295:RER524295 ROM524295:RON524295 RYI524295:RYJ524295 SIE524295:SIF524295 SSA524295:SSB524295 TBW524295:TBX524295 TLS524295:TLT524295 TVO524295:TVP524295 UFK524295:UFL524295 UPG524295:UPH524295 UZC524295:UZD524295 VIY524295:VIZ524295 VSU524295:VSV524295 WCQ524295:WCR524295 WMM524295:WMN524295 WWI524295:WWJ524295 AA589831:AB589831 JW589831:JX589831 TS589831:TT589831 ADO589831:ADP589831 ANK589831:ANL589831 AXG589831:AXH589831 BHC589831:BHD589831 BQY589831:BQZ589831 CAU589831:CAV589831 CKQ589831:CKR589831 CUM589831:CUN589831 DEI589831:DEJ589831 DOE589831:DOF589831 DYA589831:DYB589831 EHW589831:EHX589831 ERS589831:ERT589831 FBO589831:FBP589831 FLK589831:FLL589831 FVG589831:FVH589831 GFC589831:GFD589831 GOY589831:GOZ589831 GYU589831:GYV589831 HIQ589831:HIR589831 HSM589831:HSN589831 ICI589831:ICJ589831 IME589831:IMF589831 IWA589831:IWB589831 JFW589831:JFX589831 JPS589831:JPT589831 JZO589831:JZP589831 KJK589831:KJL589831 KTG589831:KTH589831 LDC589831:LDD589831 LMY589831:LMZ589831 LWU589831:LWV589831 MGQ589831:MGR589831 MQM589831:MQN589831 NAI589831:NAJ589831 NKE589831:NKF589831 NUA589831:NUB589831 ODW589831:ODX589831 ONS589831:ONT589831 OXO589831:OXP589831 PHK589831:PHL589831 PRG589831:PRH589831 QBC589831:QBD589831 QKY589831:QKZ589831 QUU589831:QUV589831 REQ589831:RER589831 ROM589831:RON589831 RYI589831:RYJ589831 SIE589831:SIF589831 SSA589831:SSB589831 TBW589831:TBX589831 TLS589831:TLT589831 TVO589831:TVP589831 UFK589831:UFL589831 UPG589831:UPH589831 UZC589831:UZD589831 VIY589831:VIZ589831 VSU589831:VSV589831 WCQ589831:WCR589831 WMM589831:WMN589831 WWI589831:WWJ589831 AA655367:AB655367 JW655367:JX655367 TS655367:TT655367 ADO655367:ADP655367 ANK655367:ANL655367 AXG655367:AXH655367 BHC655367:BHD655367 BQY655367:BQZ655367 CAU655367:CAV655367 CKQ655367:CKR655367 CUM655367:CUN655367 DEI655367:DEJ655367 DOE655367:DOF655367 DYA655367:DYB655367 EHW655367:EHX655367 ERS655367:ERT655367 FBO655367:FBP655367 FLK655367:FLL655367 FVG655367:FVH655367 GFC655367:GFD655367 GOY655367:GOZ655367 GYU655367:GYV655367 HIQ655367:HIR655367 HSM655367:HSN655367 ICI655367:ICJ655367 IME655367:IMF655367 IWA655367:IWB655367 JFW655367:JFX655367 JPS655367:JPT655367 JZO655367:JZP655367 KJK655367:KJL655367 KTG655367:KTH655367 LDC655367:LDD655367 LMY655367:LMZ655367 LWU655367:LWV655367 MGQ655367:MGR655367 MQM655367:MQN655367 NAI655367:NAJ655367 NKE655367:NKF655367 NUA655367:NUB655367 ODW655367:ODX655367 ONS655367:ONT655367 OXO655367:OXP655367 PHK655367:PHL655367 PRG655367:PRH655367 QBC655367:QBD655367 QKY655367:QKZ655367 QUU655367:QUV655367 REQ655367:RER655367 ROM655367:RON655367 RYI655367:RYJ655367 SIE655367:SIF655367 SSA655367:SSB655367 TBW655367:TBX655367 TLS655367:TLT655367 TVO655367:TVP655367 UFK655367:UFL655367 UPG655367:UPH655367 UZC655367:UZD655367 VIY655367:VIZ655367 VSU655367:VSV655367 WCQ655367:WCR655367 WMM655367:WMN655367 WWI655367:WWJ655367 AA720903:AB720903 JW720903:JX720903 TS720903:TT720903 ADO720903:ADP720903 ANK720903:ANL720903 AXG720903:AXH720903 BHC720903:BHD720903 BQY720903:BQZ720903 CAU720903:CAV720903 CKQ720903:CKR720903 CUM720903:CUN720903 DEI720903:DEJ720903 DOE720903:DOF720903 DYA720903:DYB720903 EHW720903:EHX720903 ERS720903:ERT720903 FBO720903:FBP720903 FLK720903:FLL720903 FVG720903:FVH720903 GFC720903:GFD720903 GOY720903:GOZ720903 GYU720903:GYV720903 HIQ720903:HIR720903 HSM720903:HSN720903 ICI720903:ICJ720903 IME720903:IMF720903 IWA720903:IWB720903 JFW720903:JFX720903 JPS720903:JPT720903 JZO720903:JZP720903 KJK720903:KJL720903 KTG720903:KTH720903 LDC720903:LDD720903 LMY720903:LMZ720903 LWU720903:LWV720903 MGQ720903:MGR720903 MQM720903:MQN720903 NAI720903:NAJ720903 NKE720903:NKF720903 NUA720903:NUB720903 ODW720903:ODX720903 ONS720903:ONT720903 OXO720903:OXP720903 PHK720903:PHL720903 PRG720903:PRH720903 QBC720903:QBD720903 QKY720903:QKZ720903 QUU720903:QUV720903 REQ720903:RER720903 ROM720903:RON720903 RYI720903:RYJ720903 SIE720903:SIF720903 SSA720903:SSB720903 TBW720903:TBX720903 TLS720903:TLT720903 TVO720903:TVP720903 UFK720903:UFL720903 UPG720903:UPH720903 UZC720903:UZD720903 VIY720903:VIZ720903 VSU720903:VSV720903 WCQ720903:WCR720903 WMM720903:WMN720903 WWI720903:WWJ720903 AA786439:AB786439 JW786439:JX786439 TS786439:TT786439 ADO786439:ADP786439 ANK786439:ANL786439 AXG786439:AXH786439 BHC786439:BHD786439 BQY786439:BQZ786439 CAU786439:CAV786439 CKQ786439:CKR786439 CUM786439:CUN786439 DEI786439:DEJ786439 DOE786439:DOF786439 DYA786439:DYB786439 EHW786439:EHX786439 ERS786439:ERT786439 FBO786439:FBP786439 FLK786439:FLL786439 FVG786439:FVH786439 GFC786439:GFD786439 GOY786439:GOZ786439 GYU786439:GYV786439 HIQ786439:HIR786439 HSM786439:HSN786439 ICI786439:ICJ786439 IME786439:IMF786439 IWA786439:IWB786439 JFW786439:JFX786439 JPS786439:JPT786439 JZO786439:JZP786439 KJK786439:KJL786439 KTG786439:KTH786439 LDC786439:LDD786439 LMY786439:LMZ786439 LWU786439:LWV786439 MGQ786439:MGR786439 MQM786439:MQN786439 NAI786439:NAJ786439 NKE786439:NKF786439 NUA786439:NUB786439 ODW786439:ODX786439 ONS786439:ONT786439 OXO786439:OXP786439 PHK786439:PHL786439 PRG786439:PRH786439 QBC786439:QBD786439 QKY786439:QKZ786439 QUU786439:QUV786439 REQ786439:RER786439 ROM786439:RON786439 RYI786439:RYJ786439 SIE786439:SIF786439 SSA786439:SSB786439 TBW786439:TBX786439 TLS786439:TLT786439 TVO786439:TVP786439 UFK786439:UFL786439 UPG786439:UPH786439 UZC786439:UZD786439 VIY786439:VIZ786439 VSU786439:VSV786439 WCQ786439:WCR786439 WMM786439:WMN786439 WWI786439:WWJ786439 AA851975:AB851975 JW851975:JX851975 TS851975:TT851975 ADO851975:ADP851975 ANK851975:ANL851975 AXG851975:AXH851975 BHC851975:BHD851975 BQY851975:BQZ851975 CAU851975:CAV851975 CKQ851975:CKR851975 CUM851975:CUN851975 DEI851975:DEJ851975 DOE851975:DOF851975 DYA851975:DYB851975 EHW851975:EHX851975 ERS851975:ERT851975 FBO851975:FBP851975 FLK851975:FLL851975 FVG851975:FVH851975 GFC851975:GFD851975 GOY851975:GOZ851975 GYU851975:GYV851975 HIQ851975:HIR851975 HSM851975:HSN851975 ICI851975:ICJ851975 IME851975:IMF851975 IWA851975:IWB851975 JFW851975:JFX851975 JPS851975:JPT851975 JZO851975:JZP851975 KJK851975:KJL851975 KTG851975:KTH851975 LDC851975:LDD851975 LMY851975:LMZ851975 LWU851975:LWV851975 MGQ851975:MGR851975 MQM851975:MQN851975 NAI851975:NAJ851975 NKE851975:NKF851975 NUA851975:NUB851975 ODW851975:ODX851975 ONS851975:ONT851975 OXO851975:OXP851975 PHK851975:PHL851975 PRG851975:PRH851975 QBC851975:QBD851975 QKY851975:QKZ851975 QUU851975:QUV851975 REQ851975:RER851975 ROM851975:RON851975 RYI851975:RYJ851975 SIE851975:SIF851975 SSA851975:SSB851975 TBW851975:TBX851975 TLS851975:TLT851975 TVO851975:TVP851975 UFK851975:UFL851975 UPG851975:UPH851975 UZC851975:UZD851975 VIY851975:VIZ851975 VSU851975:VSV851975 WCQ851975:WCR851975 WMM851975:WMN851975 WWI851975:WWJ851975 AA917511:AB917511 JW917511:JX917511 TS917511:TT917511 ADO917511:ADP917511 ANK917511:ANL917511 AXG917511:AXH917511 BHC917511:BHD917511 BQY917511:BQZ917511 CAU917511:CAV917511 CKQ917511:CKR917511 CUM917511:CUN917511 DEI917511:DEJ917511 DOE917511:DOF917511 DYA917511:DYB917511 EHW917511:EHX917511 ERS917511:ERT917511 FBO917511:FBP917511 FLK917511:FLL917511 FVG917511:FVH917511 GFC917511:GFD917511 GOY917511:GOZ917511 GYU917511:GYV917511 HIQ917511:HIR917511 HSM917511:HSN917511 ICI917511:ICJ917511 IME917511:IMF917511 IWA917511:IWB917511 JFW917511:JFX917511 JPS917511:JPT917511 JZO917511:JZP917511 KJK917511:KJL917511 KTG917511:KTH917511 LDC917511:LDD917511 LMY917511:LMZ917511 LWU917511:LWV917511 MGQ917511:MGR917511 MQM917511:MQN917511 NAI917511:NAJ917511 NKE917511:NKF917511 NUA917511:NUB917511 ODW917511:ODX917511 ONS917511:ONT917511 OXO917511:OXP917511 PHK917511:PHL917511 PRG917511:PRH917511 QBC917511:QBD917511 QKY917511:QKZ917511 QUU917511:QUV917511 REQ917511:RER917511 ROM917511:RON917511 RYI917511:RYJ917511 SIE917511:SIF917511 SSA917511:SSB917511 TBW917511:TBX917511 TLS917511:TLT917511 TVO917511:TVP917511 UFK917511:UFL917511 UPG917511:UPH917511 UZC917511:UZD917511 VIY917511:VIZ917511 VSU917511:VSV917511 WCQ917511:WCR917511 WMM917511:WMN917511 WWI917511:WWJ917511 AA983047:AB983047 JW983047:JX983047 TS983047:TT983047 ADO983047:ADP983047 ANK983047:ANL983047 AXG983047:AXH983047 BHC983047:BHD983047 BQY983047:BQZ983047 CAU983047:CAV983047 CKQ983047:CKR983047 CUM983047:CUN983047 DEI983047:DEJ983047 DOE983047:DOF983047 DYA983047:DYB983047 EHW983047:EHX983047 ERS983047:ERT983047 FBO983047:FBP983047 FLK983047:FLL983047 FVG983047:FVH983047 GFC983047:GFD983047 GOY983047:GOZ983047 GYU983047:GYV983047 HIQ983047:HIR983047 HSM983047:HSN983047 ICI983047:ICJ983047 IME983047:IMF983047 IWA983047:IWB983047 JFW983047:JFX983047 JPS983047:JPT983047 JZO983047:JZP983047 KJK983047:KJL983047 KTG983047:KTH983047 LDC983047:LDD983047 LMY983047:LMZ983047 LWU983047:LWV983047 MGQ983047:MGR983047 MQM983047:MQN983047 NAI983047:NAJ983047 NKE983047:NKF983047 NUA983047:NUB983047 ODW983047:ODX983047 ONS983047:ONT983047 OXO983047:OXP983047 PHK983047:PHL983047 PRG983047:PRH983047 QBC983047:QBD983047 QKY983047:QKZ983047 QUU983047:QUV983047 REQ983047:RER983047 ROM983047:RON983047 RYI983047:RYJ983047 SIE983047:SIF983047 SSA983047:SSB983047 TBW983047:TBX983047 TLS983047:TLT983047 TVO983047:TVP983047 UFK983047:UFL983047 UPG983047:UPH983047 UZC983047:UZD983047 VIY983047:VIZ983047 VSU983047:VSV983047 WCQ983047:WCR983047 WMM983047:WMN983047 WWI983047:WWJ983047</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5B77D-B4CE-414B-B8CC-10363A1E55E0}">
  <dimension ref="A1:AR531"/>
  <sheetViews>
    <sheetView view="pageBreakPreview" zoomScale="70" zoomScaleNormal="70" zoomScaleSheetLayoutView="70" workbookViewId="0">
      <selection activeCell="F6" sqref="F6:I6"/>
    </sheetView>
  </sheetViews>
  <sheetFormatPr defaultColWidth="9" defaultRowHeight="13.2"/>
  <cols>
    <col min="1" max="1" width="1.77734375" style="1856" customWidth="1"/>
    <col min="2" max="2" width="5.33203125" style="1856" customWidth="1"/>
    <col min="3" max="4" width="7.77734375" style="1856" customWidth="1"/>
    <col min="5" max="5" width="10" style="1857" customWidth="1"/>
    <col min="6" max="36" width="3.77734375" style="1857" customWidth="1"/>
    <col min="37" max="37" width="7.109375" style="1856" customWidth="1"/>
    <col min="38" max="38" width="7.109375" style="1857" customWidth="1"/>
    <col min="39" max="39" width="7.109375" style="1856" customWidth="1"/>
    <col min="40" max="40" width="9.77734375" style="1859" customWidth="1"/>
    <col min="41" max="41" width="9.109375" style="1856" customWidth="1"/>
    <col min="42" max="16384" width="9" style="1856"/>
  </cols>
  <sheetData>
    <row r="1" spans="1:41" ht="19.2">
      <c r="A1" s="1854" t="s">
        <v>2274</v>
      </c>
      <c r="B1" s="1855"/>
      <c r="P1" s="1858"/>
      <c r="AK1" s="1857"/>
      <c r="AO1" s="1860"/>
    </row>
    <row r="2" spans="1:41" ht="19.2">
      <c r="B2" s="1855"/>
      <c r="P2" s="1858"/>
      <c r="AI2" s="1856"/>
      <c r="AJ2" s="1861"/>
      <c r="AK2" s="1861"/>
      <c r="AL2" s="1861" t="s">
        <v>2275</v>
      </c>
      <c r="AM2" s="4420" t="s">
        <v>2534</v>
      </c>
      <c r="AN2" s="4420"/>
      <c r="AO2" s="4420"/>
    </row>
    <row r="3" spans="1:41" ht="19.2">
      <c r="B3" s="1855"/>
      <c r="P3" s="1858"/>
      <c r="AL3" s="1860"/>
    </row>
    <row r="4" spans="1:41" ht="19.8" thickBot="1">
      <c r="B4" s="1855"/>
      <c r="P4" s="1858"/>
      <c r="AL4" s="1860"/>
      <c r="AM4" s="4421" t="s">
        <v>2276</v>
      </c>
      <c r="AN4" s="4421"/>
      <c r="AO4" s="4421"/>
    </row>
    <row r="5" spans="1:41" ht="13.5" customHeight="1">
      <c r="B5" s="1862" t="s">
        <v>2277</v>
      </c>
      <c r="C5" s="1862"/>
      <c r="E5" s="1857" t="s">
        <v>1054</v>
      </c>
      <c r="F5" s="4422" t="str">
        <f>入力シート!C10</f>
        <v>○○校区道路改良工事</v>
      </c>
      <c r="G5" s="4422"/>
      <c r="H5" s="4422"/>
      <c r="I5" s="4422"/>
      <c r="J5" s="4422"/>
      <c r="K5" s="4422"/>
      <c r="L5" s="4422"/>
      <c r="M5" s="4422"/>
      <c r="N5" s="1856"/>
      <c r="O5" s="1863"/>
      <c r="P5" s="4423" t="s">
        <v>2278</v>
      </c>
      <c r="Q5" s="4424"/>
      <c r="R5" s="4424"/>
      <c r="S5" s="4424"/>
      <c r="T5" s="4424"/>
      <c r="U5" s="4427" t="e">
        <f>IF(AND(U7="未達成",AO8&lt;0.285),"未達成","達成")</f>
        <v>#DIV/0!</v>
      </c>
      <c r="V5" s="4427"/>
      <c r="W5" s="4427"/>
      <c r="X5" s="4428"/>
      <c r="Y5" s="1856"/>
      <c r="Z5" s="1856"/>
      <c r="AA5" s="4431" t="s">
        <v>2279</v>
      </c>
      <c r="AB5" s="4431"/>
      <c r="AC5" s="4432" t="s">
        <v>2280</v>
      </c>
      <c r="AD5" s="4432"/>
      <c r="AE5" s="4432"/>
      <c r="AF5" s="4432"/>
      <c r="AG5" s="4432" t="s">
        <v>2281</v>
      </c>
      <c r="AH5" s="4432"/>
      <c r="AI5" s="4432"/>
      <c r="AJ5" s="4432"/>
      <c r="AK5" s="4433" t="s">
        <v>1050</v>
      </c>
      <c r="AL5" s="4434" t="s">
        <v>2282</v>
      </c>
      <c r="AM5" s="4433" t="s">
        <v>2283</v>
      </c>
      <c r="AN5" s="4435" t="s">
        <v>2284</v>
      </c>
      <c r="AO5" s="4433" t="s">
        <v>2285</v>
      </c>
    </row>
    <row r="6" spans="1:41" ht="13.5" customHeight="1">
      <c r="B6" s="1862" t="s">
        <v>2286</v>
      </c>
      <c r="C6" s="1862"/>
      <c r="E6" s="1857" t="s">
        <v>1054</v>
      </c>
      <c r="F6" s="4436" t="s">
        <v>2403</v>
      </c>
      <c r="G6" s="4436"/>
      <c r="H6" s="4436"/>
      <c r="I6" s="4436"/>
      <c r="J6" s="1867"/>
      <c r="K6" s="1868"/>
      <c r="L6" s="1869"/>
      <c r="M6" s="1869"/>
      <c r="N6" s="1856"/>
      <c r="O6" s="1870"/>
      <c r="P6" s="4425"/>
      <c r="Q6" s="4426"/>
      <c r="R6" s="4426"/>
      <c r="S6" s="4426"/>
      <c r="T6" s="4426"/>
      <c r="U6" s="4429"/>
      <c r="V6" s="4429"/>
      <c r="W6" s="4429"/>
      <c r="X6" s="4430"/>
      <c r="Y6" s="1856"/>
      <c r="Z6" s="1856"/>
      <c r="AA6" s="4431"/>
      <c r="AB6" s="4431"/>
      <c r="AC6" s="4432"/>
      <c r="AD6" s="4432"/>
      <c r="AE6" s="4432"/>
      <c r="AF6" s="4432"/>
      <c r="AG6" s="4432"/>
      <c r="AH6" s="4432"/>
      <c r="AI6" s="4432"/>
      <c r="AJ6" s="4432"/>
      <c r="AK6" s="4433"/>
      <c r="AL6" s="4434"/>
      <c r="AM6" s="4433"/>
      <c r="AN6" s="4435"/>
      <c r="AO6" s="4433"/>
    </row>
    <row r="7" spans="1:41" ht="13.5" customHeight="1">
      <c r="B7" s="1862" t="s">
        <v>2287</v>
      </c>
      <c r="C7" s="1862"/>
      <c r="E7" s="1857" t="s">
        <v>1054</v>
      </c>
      <c r="F7" s="4437">
        <f>入力シート!C15</f>
        <v>46295</v>
      </c>
      <c r="G7" s="4437"/>
      <c r="H7" s="4437"/>
      <c r="I7" s="4437"/>
      <c r="J7" s="1871"/>
      <c r="K7" s="1868"/>
      <c r="L7" s="1869"/>
      <c r="M7" s="1869"/>
      <c r="N7" s="1856"/>
      <c r="O7" s="1872"/>
      <c r="P7" s="4438" t="s">
        <v>2288</v>
      </c>
      <c r="Q7" s="4439"/>
      <c r="R7" s="4439"/>
      <c r="S7" s="4439"/>
      <c r="T7" s="4439"/>
      <c r="U7" s="4440" t="str">
        <f>IF(COUNTIF(AO24:AO525,"NG")&gt;=1,"未達成","達成")</f>
        <v>達成</v>
      </c>
      <c r="V7" s="4440"/>
      <c r="W7" s="4440"/>
      <c r="X7" s="4441"/>
      <c r="Y7" s="1856"/>
      <c r="Z7" s="1856"/>
      <c r="AA7" s="4431"/>
      <c r="AB7" s="4431"/>
      <c r="AC7" s="4432"/>
      <c r="AD7" s="4432"/>
      <c r="AE7" s="4432"/>
      <c r="AF7" s="4432"/>
      <c r="AG7" s="4432"/>
      <c r="AH7" s="4432"/>
      <c r="AI7" s="4432"/>
      <c r="AJ7" s="4432"/>
      <c r="AK7" s="1873" t="s">
        <v>2289</v>
      </c>
      <c r="AL7" s="1874" t="s">
        <v>2290</v>
      </c>
      <c r="AM7" s="1875" t="s">
        <v>2291</v>
      </c>
      <c r="AN7" s="1876" t="s">
        <v>2292</v>
      </c>
      <c r="AO7" s="1873" t="s">
        <v>2293</v>
      </c>
    </row>
    <row r="8" spans="1:41" ht="13.5" customHeight="1">
      <c r="B8" s="1877"/>
      <c r="C8" s="1878"/>
      <c r="E8" s="1861"/>
      <c r="F8" s="1868"/>
      <c r="G8" s="1878"/>
      <c r="H8" s="1868"/>
      <c r="I8" s="1868"/>
      <c r="J8" s="1868"/>
      <c r="K8" s="1868"/>
      <c r="L8" s="1868"/>
      <c r="M8" s="1868"/>
      <c r="N8" s="1856"/>
      <c r="O8" s="1856"/>
      <c r="P8" s="4438"/>
      <c r="Q8" s="4439"/>
      <c r="R8" s="4439"/>
      <c r="S8" s="4439"/>
      <c r="T8" s="4439"/>
      <c r="U8" s="4440"/>
      <c r="V8" s="4440"/>
      <c r="W8" s="4440"/>
      <c r="X8" s="4441"/>
      <c r="Y8" s="1856"/>
      <c r="Z8" s="1856"/>
      <c r="AA8" s="4442" t="s">
        <v>2294</v>
      </c>
      <c r="AB8" s="4442"/>
      <c r="AC8" s="4443" t="s">
        <v>2295</v>
      </c>
      <c r="AD8" s="4443"/>
      <c r="AE8" s="4443"/>
      <c r="AF8" s="4443"/>
      <c r="AG8" s="4444" t="s">
        <v>2296</v>
      </c>
      <c r="AH8" s="4444"/>
      <c r="AI8" s="4444"/>
      <c r="AJ8" s="4444"/>
      <c r="AK8" s="1879">
        <f>IFERROR((AK29+AK53+AK77+AK101+AK125+AK149+AK173+AK197+AK221+AK245+AK269+AK293+AK317+AK341+AK365+AK389+AK413+AK437+AK461+AK485+AK509),"")</f>
        <v>0</v>
      </c>
      <c r="AL8" s="1879">
        <f>IFERROR((AL29+AL53+AL77+AL101+AL125+AL149+AL173+AL197+AL221+AL245+AL269+AL293+AL317+AL341+AL365+AL389+AL413+AL437+AL461+AL485+AL509),"")</f>
        <v>0</v>
      </c>
      <c r="AM8" s="1879">
        <f>IFERROR((AM29+AM53+AM77+AM101+AM125+AM149+AM173+AM197+AM221+AM245+AM269+AM293+AM317+AM341+AM365+AM389+AM413+AM437+AM461+AM485+AM509),"")</f>
        <v>0</v>
      </c>
      <c r="AN8" s="1880" t="str">
        <f>IFERROR(ROUND(AM8/AK8,3),"")</f>
        <v/>
      </c>
      <c r="AO8" s="4445" t="e">
        <f>ROUND(AVERAGE(AN8:AN21),3)</f>
        <v>#DIV/0!</v>
      </c>
    </row>
    <row r="9" spans="1:41" ht="13.5" customHeight="1">
      <c r="B9" s="4448" t="s">
        <v>1059</v>
      </c>
      <c r="C9" s="4448"/>
      <c r="E9" s="1857" t="s">
        <v>1054</v>
      </c>
      <c r="F9" s="4449" t="e">
        <f>+F7-F6+1</f>
        <v>#VALUE!</v>
      </c>
      <c r="G9" s="4449"/>
      <c r="H9" s="4449"/>
      <c r="I9" s="1881"/>
      <c r="J9" s="1868"/>
      <c r="K9" s="1868"/>
      <c r="L9" s="1868"/>
      <c r="M9" s="1868"/>
      <c r="N9" s="1856"/>
      <c r="O9" s="1856"/>
      <c r="P9" s="4438" t="s">
        <v>2404</v>
      </c>
      <c r="Q9" s="4439"/>
      <c r="R9" s="4439"/>
      <c r="S9" s="4439"/>
      <c r="T9" s="4439"/>
      <c r="U9" s="4440" t="s">
        <v>2405</v>
      </c>
      <c r="V9" s="4440"/>
      <c r="W9" s="4440"/>
      <c r="X9" s="4441"/>
      <c r="Y9" s="1882"/>
      <c r="Z9" s="1856"/>
      <c r="AA9" s="4442"/>
      <c r="AB9" s="4442"/>
      <c r="AC9" s="4443"/>
      <c r="AD9" s="4443"/>
      <c r="AE9" s="4443"/>
      <c r="AF9" s="4443"/>
      <c r="AG9" s="4454" t="s">
        <v>2297</v>
      </c>
      <c r="AH9" s="4454"/>
      <c r="AI9" s="4454"/>
      <c r="AJ9" s="4454"/>
      <c r="AK9" s="1883">
        <f t="shared" ref="AK9:AM13" si="0">IFERROR((AK30+AK54+AK78+AK102+AK126+AK150+AK174+AK198+AK222+AK246+AK270+AK294+AK318+AK342+AK366+AK390+AK414+AK438+AK462+AK486+AK510),"")</f>
        <v>0</v>
      </c>
      <c r="AL9" s="1883">
        <f t="shared" si="0"/>
        <v>0</v>
      </c>
      <c r="AM9" s="1883">
        <f t="shared" si="0"/>
        <v>0</v>
      </c>
      <c r="AN9" s="1884" t="str">
        <f t="shared" ref="AN9:AN12" si="1">IFERROR(ROUND(AM9/AK9,3),"")</f>
        <v/>
      </c>
      <c r="AO9" s="4445"/>
    </row>
    <row r="10" spans="1:41" ht="13.5" customHeight="1" thickBot="1">
      <c r="B10" s="1885"/>
      <c r="E10" s="1856"/>
      <c r="F10" s="1856"/>
      <c r="G10" s="1856"/>
      <c r="H10" s="1856"/>
      <c r="I10" s="1856"/>
      <c r="J10" s="1856"/>
      <c r="K10" s="1856"/>
      <c r="L10" s="1856"/>
      <c r="M10" s="1856"/>
      <c r="N10" s="1856"/>
      <c r="O10" s="1856"/>
      <c r="P10" s="4450"/>
      <c r="Q10" s="4451"/>
      <c r="R10" s="4451"/>
      <c r="S10" s="4451"/>
      <c r="T10" s="4451"/>
      <c r="U10" s="4452"/>
      <c r="V10" s="4452"/>
      <c r="W10" s="4452"/>
      <c r="X10" s="4453"/>
      <c r="Y10" s="1882"/>
      <c r="Z10" s="1856"/>
      <c r="AA10" s="4442"/>
      <c r="AB10" s="4442"/>
      <c r="AC10" s="4443"/>
      <c r="AD10" s="4443"/>
      <c r="AE10" s="4443"/>
      <c r="AF10" s="4443"/>
      <c r="AG10" s="4454" t="s">
        <v>2298</v>
      </c>
      <c r="AH10" s="4454"/>
      <c r="AI10" s="4454"/>
      <c r="AJ10" s="4454"/>
      <c r="AK10" s="1883">
        <f t="shared" si="0"/>
        <v>0</v>
      </c>
      <c r="AL10" s="1883">
        <f t="shared" si="0"/>
        <v>0</v>
      </c>
      <c r="AM10" s="1883">
        <f t="shared" si="0"/>
        <v>0</v>
      </c>
      <c r="AN10" s="1884" t="str">
        <f t="shared" si="1"/>
        <v/>
      </c>
      <c r="AO10" s="4445"/>
    </row>
    <row r="11" spans="1:41" ht="13.5" customHeight="1">
      <c r="B11" s="1885"/>
      <c r="C11" s="1870"/>
      <c r="D11" s="1870"/>
      <c r="E11" s="1861"/>
      <c r="F11" s="1861"/>
      <c r="G11" s="1861"/>
      <c r="H11" s="1856"/>
      <c r="I11" s="1856"/>
      <c r="J11" s="1856"/>
      <c r="K11" s="1856"/>
      <c r="L11" s="1856"/>
      <c r="M11" s="1856"/>
      <c r="N11" s="1856"/>
      <c r="O11" s="1856"/>
      <c r="P11" s="1856"/>
      <c r="Q11" s="1856"/>
      <c r="R11" s="1886"/>
      <c r="S11" s="1886"/>
      <c r="T11" s="1887"/>
      <c r="U11" s="1887"/>
      <c r="V11" s="1887"/>
      <c r="X11" s="1882"/>
      <c r="Y11" s="1882"/>
      <c r="Z11" s="1856"/>
      <c r="AA11" s="4442"/>
      <c r="AB11" s="4442"/>
      <c r="AC11" s="4443"/>
      <c r="AD11" s="4443"/>
      <c r="AE11" s="4443"/>
      <c r="AF11" s="4443"/>
      <c r="AG11" s="4454" t="s">
        <v>2299</v>
      </c>
      <c r="AH11" s="4454"/>
      <c r="AI11" s="4454"/>
      <c r="AJ11" s="4454"/>
      <c r="AK11" s="1883">
        <f t="shared" si="0"/>
        <v>0</v>
      </c>
      <c r="AL11" s="1883">
        <f t="shared" si="0"/>
        <v>0</v>
      </c>
      <c r="AM11" s="1883">
        <f t="shared" si="0"/>
        <v>0</v>
      </c>
      <c r="AN11" s="1884" t="str">
        <f t="shared" si="1"/>
        <v/>
      </c>
      <c r="AO11" s="4445"/>
    </row>
    <row r="12" spans="1:41" ht="13.5" customHeight="1">
      <c r="B12" s="1885"/>
      <c r="C12" s="1870"/>
      <c r="D12" s="1870"/>
      <c r="E12" s="1861"/>
      <c r="F12" s="1861"/>
      <c r="G12" s="1861"/>
      <c r="H12" s="1856"/>
      <c r="I12" s="1856"/>
      <c r="J12" s="1856"/>
      <c r="K12" s="1856"/>
      <c r="L12" s="1856"/>
      <c r="M12" s="1856"/>
      <c r="N12" s="1856"/>
      <c r="O12" s="1856"/>
      <c r="P12" s="1856"/>
      <c r="Q12" s="1856"/>
      <c r="R12" s="1886"/>
      <c r="S12" s="1886"/>
      <c r="T12" s="1887"/>
      <c r="U12" s="1887"/>
      <c r="V12" s="1887"/>
      <c r="Z12" s="1856"/>
      <c r="AA12" s="4442"/>
      <c r="AB12" s="4442"/>
      <c r="AC12" s="4443"/>
      <c r="AD12" s="4443"/>
      <c r="AE12" s="4443"/>
      <c r="AF12" s="4443"/>
      <c r="AG12" s="4455" t="s">
        <v>2300</v>
      </c>
      <c r="AH12" s="4455"/>
      <c r="AI12" s="4455"/>
      <c r="AJ12" s="4455"/>
      <c r="AK12" s="1883">
        <f t="shared" si="0"/>
        <v>0</v>
      </c>
      <c r="AL12" s="1883">
        <f t="shared" si="0"/>
        <v>0</v>
      </c>
      <c r="AM12" s="1883">
        <f t="shared" si="0"/>
        <v>0</v>
      </c>
      <c r="AN12" s="1884" t="str">
        <f t="shared" si="1"/>
        <v/>
      </c>
      <c r="AO12" s="4445"/>
    </row>
    <row r="13" spans="1:41" ht="13.5" customHeight="1">
      <c r="B13" s="1885"/>
      <c r="C13" s="1870"/>
      <c r="D13" s="1870"/>
      <c r="E13" s="1861"/>
      <c r="F13" s="1861"/>
      <c r="G13" s="1861"/>
      <c r="H13" s="1856"/>
      <c r="I13" s="1856"/>
      <c r="J13" s="1856"/>
      <c r="K13" s="1856"/>
      <c r="L13" s="1856"/>
      <c r="M13" s="1856"/>
      <c r="N13" s="1856"/>
      <c r="O13" s="1856"/>
      <c r="P13" s="1856"/>
      <c r="Q13" s="1856"/>
      <c r="R13" s="1886"/>
      <c r="S13" s="1886"/>
      <c r="T13" s="1887"/>
      <c r="U13" s="1887"/>
      <c r="V13" s="1887"/>
      <c r="Z13" s="1856"/>
      <c r="AA13" s="4442"/>
      <c r="AB13" s="4442"/>
      <c r="AC13" s="4443"/>
      <c r="AD13" s="4443"/>
      <c r="AE13" s="4443"/>
      <c r="AF13" s="4443"/>
      <c r="AG13" s="4456"/>
      <c r="AH13" s="4456"/>
      <c r="AI13" s="4456"/>
      <c r="AJ13" s="4456"/>
      <c r="AK13" s="1888" t="str">
        <f t="shared" si="0"/>
        <v/>
      </c>
      <c r="AL13" s="1889" t="str">
        <f t="shared" si="0"/>
        <v/>
      </c>
      <c r="AM13" s="1889" t="str">
        <f t="shared" si="0"/>
        <v/>
      </c>
      <c r="AN13" s="1890" t="str">
        <f>IFERROR(ROUND(AM13/AK13,3),"")</f>
        <v/>
      </c>
      <c r="AO13" s="4445"/>
    </row>
    <row r="14" spans="1:41" ht="13.5" customHeight="1">
      <c r="B14" s="1885"/>
      <c r="C14" s="1870"/>
      <c r="D14" s="1870"/>
      <c r="E14" s="1861"/>
      <c r="F14" s="1861"/>
      <c r="G14" s="1861"/>
      <c r="H14" s="1856"/>
      <c r="I14" s="1856"/>
      <c r="J14" s="1856"/>
      <c r="K14" s="1856"/>
      <c r="L14" s="1856"/>
      <c r="M14" s="1856"/>
      <c r="N14" s="1856"/>
      <c r="O14" s="1856"/>
      <c r="P14" s="1856"/>
      <c r="Q14" s="1856"/>
      <c r="R14" s="1886"/>
      <c r="S14" s="1886"/>
      <c r="T14" s="1887"/>
      <c r="U14" s="1887"/>
      <c r="V14" s="1887"/>
      <c r="Y14" s="1856"/>
      <c r="Z14" s="1856"/>
      <c r="AA14" s="4432" t="s">
        <v>2301</v>
      </c>
      <c r="AB14" s="4432"/>
      <c r="AC14" s="4447" t="s">
        <v>2302</v>
      </c>
      <c r="AD14" s="4447"/>
      <c r="AE14" s="4447"/>
      <c r="AF14" s="4447"/>
      <c r="AG14" s="4457" t="s">
        <v>2296</v>
      </c>
      <c r="AH14" s="4457"/>
      <c r="AI14" s="4457"/>
      <c r="AJ14" s="4458"/>
      <c r="AK14" s="1879">
        <f>IFERROR((AK36+AK60+AK84+AK108+AK132+AK156+AK180+AK204+AK228+AK252+AK276+AK300+AK324+AK348+AK372+AK396+AK420+AK444+AK468+AK492+AK516),"")</f>
        <v>0</v>
      </c>
      <c r="AL14" s="1879">
        <f t="shared" ref="AL14:AM15" si="2">IFERROR((AL36+AL60+AL84+AL108+AL132+AL156+AL180+AL204+AL228+AL252+AL276+AL300+AL324+AL348+AL372+AL396+AL420+AL444+AL468+AL492+AL516),"")</f>
        <v>0</v>
      </c>
      <c r="AM14" s="1879">
        <f t="shared" si="2"/>
        <v>0</v>
      </c>
      <c r="AN14" s="1880" t="str">
        <f>IFERROR(ROUND(AM14/AK14,3),"")</f>
        <v/>
      </c>
      <c r="AO14" s="4445"/>
    </row>
    <row r="15" spans="1:41" ht="13.5" customHeight="1">
      <c r="B15" s="1885"/>
      <c r="C15" s="1870"/>
      <c r="D15" s="1870"/>
      <c r="E15" s="1861"/>
      <c r="F15" s="1861"/>
      <c r="G15" s="1861"/>
      <c r="H15" s="1856"/>
      <c r="I15" s="1856"/>
      <c r="J15" s="1856"/>
      <c r="K15" s="1856"/>
      <c r="L15" s="1856"/>
      <c r="M15" s="1856"/>
      <c r="N15" s="1856"/>
      <c r="O15" s="1856"/>
      <c r="P15" s="1856"/>
      <c r="Q15" s="1856"/>
      <c r="R15" s="1886"/>
      <c r="S15" s="1886"/>
      <c r="T15" s="1887"/>
      <c r="U15" s="1887"/>
      <c r="V15" s="1887"/>
      <c r="Z15" s="1856"/>
      <c r="AA15" s="4432"/>
      <c r="AB15" s="4432"/>
      <c r="AC15" s="4447"/>
      <c r="AD15" s="4447"/>
      <c r="AE15" s="4447"/>
      <c r="AF15" s="4447"/>
      <c r="AG15" s="4459" t="s">
        <v>2406</v>
      </c>
      <c r="AH15" s="4460"/>
      <c r="AI15" s="4460"/>
      <c r="AJ15" s="4461"/>
      <c r="AK15" s="1883">
        <f>IFERROR((AK37+AK61+AK85+AK109+AK133+AK157+AK181+AK205+AK229+AK253+AK277+AK301+AK325+AK349+AK373+AK397+AK421+AK445+AK469+AK493+AK517),"")</f>
        <v>0</v>
      </c>
      <c r="AL15" s="1883">
        <f t="shared" si="2"/>
        <v>0</v>
      </c>
      <c r="AM15" s="1883">
        <f t="shared" si="2"/>
        <v>0</v>
      </c>
      <c r="AN15" s="1884" t="str">
        <f t="shared" ref="AN15:AN17" si="3">IFERROR(ROUND(AM15/AK15,3),"")</f>
        <v/>
      </c>
      <c r="AO15" s="4445"/>
    </row>
    <row r="16" spans="1:41" ht="13.5" customHeight="1">
      <c r="B16" s="1885"/>
      <c r="C16" s="1870"/>
      <c r="D16" s="1870"/>
      <c r="E16" s="1861"/>
      <c r="F16" s="1861"/>
      <c r="G16" s="1861"/>
      <c r="H16" s="1856"/>
      <c r="I16" s="1856"/>
      <c r="J16" s="1856"/>
      <c r="K16" s="1856"/>
      <c r="L16" s="1856"/>
      <c r="M16" s="1856"/>
      <c r="N16" s="1856"/>
      <c r="O16" s="1856"/>
      <c r="P16" s="1856"/>
      <c r="Q16" s="1856"/>
      <c r="R16" s="1886"/>
      <c r="S16" s="1886"/>
      <c r="T16" s="1887"/>
      <c r="U16" s="1887"/>
      <c r="V16" s="1887"/>
      <c r="Z16" s="1856"/>
      <c r="AA16" s="4432"/>
      <c r="AB16" s="4432"/>
      <c r="AC16" s="4447"/>
      <c r="AD16" s="4447"/>
      <c r="AE16" s="4447"/>
      <c r="AF16" s="4447"/>
      <c r="AG16" s="4459"/>
      <c r="AH16" s="4460"/>
      <c r="AI16" s="4460"/>
      <c r="AJ16" s="4461"/>
      <c r="AK16" s="1883" t="str">
        <f t="shared" ref="AK16:AM17" si="4">IFERROR((AK38+AK62+AK86+AK110+AK134+AK158+AK182+AK206+AK230+AK254+AK278+AK302+AK326+AK350+AK374+AK398+AK422+AK446+AK470+AK494+AK518),"")</f>
        <v/>
      </c>
      <c r="AL16" s="1883" t="str">
        <f t="shared" si="4"/>
        <v/>
      </c>
      <c r="AM16" s="1883" t="str">
        <f t="shared" si="4"/>
        <v/>
      </c>
      <c r="AN16" s="1884" t="str">
        <f t="shared" si="3"/>
        <v/>
      </c>
      <c r="AO16" s="4445"/>
    </row>
    <row r="17" spans="1:44" ht="13.5" customHeight="1">
      <c r="B17" s="1885"/>
      <c r="C17" s="1870"/>
      <c r="D17" s="1870"/>
      <c r="E17" s="1861"/>
      <c r="F17" s="1861"/>
      <c r="G17" s="1861"/>
      <c r="H17" s="1856"/>
      <c r="I17" s="1856"/>
      <c r="J17" s="1856"/>
      <c r="K17" s="1856"/>
      <c r="L17" s="1856"/>
      <c r="M17" s="1856"/>
      <c r="N17" s="1856"/>
      <c r="O17" s="1856"/>
      <c r="P17" s="1856"/>
      <c r="Q17" s="1856"/>
      <c r="R17" s="1886"/>
      <c r="S17" s="1886"/>
      <c r="T17" s="1887"/>
      <c r="U17" s="1887"/>
      <c r="V17" s="1887"/>
      <c r="Z17" s="1856"/>
      <c r="AA17" s="4432"/>
      <c r="AB17" s="4432"/>
      <c r="AC17" s="4447"/>
      <c r="AD17" s="4447"/>
      <c r="AE17" s="4447"/>
      <c r="AF17" s="4447"/>
      <c r="AG17" s="4456"/>
      <c r="AH17" s="4456"/>
      <c r="AI17" s="4456"/>
      <c r="AJ17" s="4456"/>
      <c r="AK17" s="1889" t="str">
        <f t="shared" si="4"/>
        <v/>
      </c>
      <c r="AL17" s="1889" t="str">
        <f t="shared" si="4"/>
        <v/>
      </c>
      <c r="AM17" s="1889" t="str">
        <f t="shared" si="4"/>
        <v/>
      </c>
      <c r="AN17" s="1890" t="str">
        <f t="shared" si="3"/>
        <v/>
      </c>
      <c r="AO17" s="4445"/>
    </row>
    <row r="18" spans="1:44" ht="13.5" customHeight="1">
      <c r="B18" s="1885"/>
      <c r="C18" s="1870"/>
      <c r="D18" s="1870"/>
      <c r="E18" s="1861"/>
      <c r="F18" s="1861"/>
      <c r="G18" s="1861"/>
      <c r="H18" s="1856"/>
      <c r="I18" s="1856"/>
      <c r="J18" s="1856"/>
      <c r="K18" s="1856"/>
      <c r="L18" s="1856"/>
      <c r="M18" s="1856"/>
      <c r="N18" s="1856"/>
      <c r="O18" s="1856"/>
      <c r="P18" s="1856"/>
      <c r="Q18" s="1856"/>
      <c r="R18" s="1886"/>
      <c r="S18" s="1886"/>
      <c r="T18" s="1887"/>
      <c r="U18" s="1887"/>
      <c r="V18" s="1887"/>
      <c r="Z18" s="1856"/>
      <c r="AA18" s="4432"/>
      <c r="AB18" s="4432"/>
      <c r="AC18" s="4447" t="s">
        <v>2303</v>
      </c>
      <c r="AD18" s="4447"/>
      <c r="AE18" s="4447"/>
      <c r="AF18" s="4447"/>
      <c r="AG18" s="4462" t="s">
        <v>2406</v>
      </c>
      <c r="AH18" s="4462"/>
      <c r="AI18" s="4462"/>
      <c r="AJ18" s="4462"/>
      <c r="AK18" s="1879">
        <f>IFERROR((AK41+AK65+AK89+AK113+AK137+AK161+AK185+AK209+AK233+AK257+AK281+AK305+AK329+AK353+AK377+AK401+AK425+AK449+AK473+AK497+AK521),"")</f>
        <v>0</v>
      </c>
      <c r="AL18" s="1879">
        <f t="shared" ref="AL18:AM18" si="5">IFERROR((AL41+AL65+AL89+AL113+AL137+AL161+AL185+AL209+AL233+AL257+AL281+AL305+AL329+AL353+AL377+AL401+AL425+AL449+AL473+AL497+AL521),"")</f>
        <v>0</v>
      </c>
      <c r="AM18" s="1879">
        <f t="shared" si="5"/>
        <v>0</v>
      </c>
      <c r="AN18" s="1880" t="str">
        <f>IFERROR(ROUND(AM18/AK18,3),"")</f>
        <v/>
      </c>
      <c r="AO18" s="4445"/>
    </row>
    <row r="19" spans="1:44" ht="13.5" customHeight="1">
      <c r="B19" s="1885"/>
      <c r="C19" s="1870"/>
      <c r="D19" s="1870"/>
      <c r="E19" s="1861"/>
      <c r="F19" s="1861"/>
      <c r="G19" s="1861"/>
      <c r="H19" s="1856"/>
      <c r="I19" s="1856"/>
      <c r="J19" s="1856"/>
      <c r="K19" s="1856"/>
      <c r="L19" s="1856"/>
      <c r="M19" s="1856"/>
      <c r="N19" s="1856"/>
      <c r="O19" s="1856"/>
      <c r="P19" s="1856"/>
      <c r="Q19" s="1856"/>
      <c r="R19" s="1886"/>
      <c r="S19" s="1886"/>
      <c r="T19" s="1887"/>
      <c r="U19" s="1887"/>
      <c r="V19" s="1887"/>
      <c r="AA19" s="4432"/>
      <c r="AB19" s="4432"/>
      <c r="AC19" s="4447"/>
      <c r="AD19" s="4447"/>
      <c r="AE19" s="4447"/>
      <c r="AF19" s="4447"/>
      <c r="AG19" s="4455"/>
      <c r="AH19" s="4455"/>
      <c r="AI19" s="4455"/>
      <c r="AJ19" s="4455"/>
      <c r="AK19" s="1883" t="str">
        <f t="shared" ref="AK19:AM21" si="6">IFERROR((AK42+AK66+AK90+AK114+AK138+AK162+AK186+AK210+AK234+AK258+AK282+AK306+AK330+AK354+AK378+AK402+AK426+AK450+AK474+AK498+AK522),"")</f>
        <v/>
      </c>
      <c r="AL19" s="1883" t="str">
        <f t="shared" si="6"/>
        <v/>
      </c>
      <c r="AM19" s="1883" t="str">
        <f t="shared" si="6"/>
        <v/>
      </c>
      <c r="AN19" s="1884" t="str">
        <f t="shared" ref="AN19:AN21" si="7">IFERROR(ROUND(AM19/AK19,3),"")</f>
        <v/>
      </c>
      <c r="AO19" s="4445"/>
    </row>
    <row r="20" spans="1:44" ht="13.5" customHeight="1">
      <c r="B20" s="1885"/>
      <c r="C20" s="1870"/>
      <c r="D20" s="1870"/>
      <c r="E20" s="1861"/>
      <c r="F20" s="1861"/>
      <c r="G20" s="1861"/>
      <c r="H20" s="1856"/>
      <c r="I20" s="1856"/>
      <c r="J20" s="1856"/>
      <c r="K20" s="1856"/>
      <c r="L20" s="1856"/>
      <c r="M20" s="1856"/>
      <c r="N20" s="1856"/>
      <c r="O20" s="1856"/>
      <c r="P20" s="1856"/>
      <c r="Q20" s="1856"/>
      <c r="R20" s="1886"/>
      <c r="S20" s="1886"/>
      <c r="T20" s="1887"/>
      <c r="U20" s="1887"/>
      <c r="V20" s="1887"/>
      <c r="W20" s="1891"/>
      <c r="X20" s="1891"/>
      <c r="Y20" s="1891"/>
      <c r="Z20" s="1891"/>
      <c r="AA20" s="4432"/>
      <c r="AB20" s="4432"/>
      <c r="AC20" s="4447"/>
      <c r="AD20" s="4447"/>
      <c r="AE20" s="4447"/>
      <c r="AF20" s="4447"/>
      <c r="AG20" s="4455"/>
      <c r="AH20" s="4455"/>
      <c r="AI20" s="4455"/>
      <c r="AJ20" s="4455"/>
      <c r="AK20" s="1883" t="str">
        <f t="shared" si="6"/>
        <v/>
      </c>
      <c r="AL20" s="1883" t="str">
        <f t="shared" si="6"/>
        <v/>
      </c>
      <c r="AM20" s="1883" t="str">
        <f t="shared" si="6"/>
        <v/>
      </c>
      <c r="AN20" s="1884" t="str">
        <f t="shared" si="7"/>
        <v/>
      </c>
      <c r="AO20" s="4445"/>
    </row>
    <row r="21" spans="1:44" ht="13.5" customHeight="1">
      <c r="B21" s="1885"/>
      <c r="C21" s="1870"/>
      <c r="D21" s="1870"/>
      <c r="E21" s="1861"/>
      <c r="F21" s="1861"/>
      <c r="G21" s="1861"/>
      <c r="H21" s="1856"/>
      <c r="I21" s="1856"/>
      <c r="J21" s="1856"/>
      <c r="K21" s="1856"/>
      <c r="L21" s="1856"/>
      <c r="M21" s="1856"/>
      <c r="N21" s="1856"/>
      <c r="O21" s="1856"/>
      <c r="P21" s="1856"/>
      <c r="Q21" s="1856"/>
      <c r="R21" s="1886"/>
      <c r="S21" s="1886"/>
      <c r="T21" s="1887"/>
      <c r="U21" s="1887"/>
      <c r="V21" s="1887"/>
      <c r="W21" s="1891"/>
      <c r="X21" s="1891"/>
      <c r="Y21" s="1891"/>
      <c r="Z21" s="1891"/>
      <c r="AA21" s="4432"/>
      <c r="AB21" s="4432"/>
      <c r="AC21" s="4447"/>
      <c r="AD21" s="4447"/>
      <c r="AE21" s="4447"/>
      <c r="AF21" s="4447"/>
      <c r="AG21" s="4446"/>
      <c r="AH21" s="4446"/>
      <c r="AI21" s="4446"/>
      <c r="AJ21" s="4446"/>
      <c r="AK21" s="1892" t="str">
        <f t="shared" si="6"/>
        <v/>
      </c>
      <c r="AL21" s="1892" t="str">
        <f t="shared" si="6"/>
        <v/>
      </c>
      <c r="AM21" s="1892" t="str">
        <f t="shared" si="6"/>
        <v/>
      </c>
      <c r="AN21" s="1893" t="str">
        <f t="shared" si="7"/>
        <v/>
      </c>
      <c r="AO21" s="4445"/>
    </row>
    <row r="22" spans="1:44" ht="18" customHeight="1">
      <c r="E22" s="1894"/>
      <c r="F22" s="1894"/>
      <c r="G22" s="1894"/>
      <c r="H22" s="1894"/>
      <c r="J22" s="1895"/>
      <c r="K22" s="1895"/>
      <c r="L22" s="1895"/>
      <c r="M22" s="1895"/>
      <c r="N22" s="1896"/>
      <c r="O22" s="1897"/>
      <c r="P22" s="1897"/>
      <c r="Q22" s="1897"/>
      <c r="S22" s="1898"/>
      <c r="T22" s="1898"/>
      <c r="U22" s="1898"/>
      <c r="AD22" s="1899"/>
      <c r="AE22" s="1900"/>
      <c r="AF22" s="1900"/>
      <c r="AG22" s="1900"/>
      <c r="AH22" s="1900"/>
      <c r="AI22" s="1900"/>
      <c r="AJ22" s="1900"/>
      <c r="AK22" s="1900"/>
      <c r="AL22" s="1901"/>
    </row>
    <row r="23" spans="1:44" ht="13.5" hidden="1" customHeight="1">
      <c r="F23" s="1856" t="e">
        <f>YEAR(F6)</f>
        <v>#VALUE!</v>
      </c>
      <c r="G23" s="1856" t="e">
        <f>MONTH(F6)</f>
        <v>#VALUE!</v>
      </c>
      <c r="H23" s="1856"/>
      <c r="I23" s="1902" t="e">
        <f>DATE(F23,G23,1)</f>
        <v>#VALUE!</v>
      </c>
    </row>
    <row r="24" spans="1:44" ht="13.5" customHeight="1">
      <c r="B24" s="4470"/>
      <c r="C24" s="4471"/>
      <c r="D24" s="4472"/>
      <c r="E24" s="1904" t="s">
        <v>2266</v>
      </c>
      <c r="F24" s="4478" t="e">
        <f>F25</f>
        <v>#VALUE!</v>
      </c>
      <c r="G24" s="4479"/>
      <c r="H24" s="4479"/>
      <c r="I24" s="4479"/>
      <c r="J24" s="4479"/>
      <c r="K24" s="4479"/>
      <c r="L24" s="4479"/>
      <c r="M24" s="4479"/>
      <c r="N24" s="4479"/>
      <c r="O24" s="4479"/>
      <c r="P24" s="4479"/>
      <c r="Q24" s="4479"/>
      <c r="R24" s="4479"/>
      <c r="S24" s="4479"/>
      <c r="T24" s="4479"/>
      <c r="U24" s="4479"/>
      <c r="V24" s="4479"/>
      <c r="W24" s="4479"/>
      <c r="X24" s="4479"/>
      <c r="Y24" s="4479"/>
      <c r="Z24" s="4479"/>
      <c r="AA24" s="4479"/>
      <c r="AB24" s="4479"/>
      <c r="AC24" s="4479"/>
      <c r="AD24" s="4479"/>
      <c r="AE24" s="4479"/>
      <c r="AF24" s="4479"/>
      <c r="AG24" s="4479"/>
      <c r="AH24" s="4479"/>
      <c r="AI24" s="4479"/>
      <c r="AJ24" s="4479"/>
      <c r="AK24" s="4480" t="s">
        <v>2304</v>
      </c>
      <c r="AL24" s="4489" t="s">
        <v>2305</v>
      </c>
      <c r="AM24" s="4480" t="s">
        <v>2283</v>
      </c>
      <c r="AN24" s="4481" t="s">
        <v>2306</v>
      </c>
      <c r="AO24" s="4433" t="s">
        <v>2307</v>
      </c>
      <c r="AQ24" s="4463" t="s">
        <v>2308</v>
      </c>
      <c r="AR24" s="4463" t="s">
        <v>2309</v>
      </c>
    </row>
    <row r="25" spans="1:44" ht="13.5" hidden="1" customHeight="1">
      <c r="B25" s="4473"/>
      <c r="C25" s="4469"/>
      <c r="D25" s="4474"/>
      <c r="E25" s="1908"/>
      <c r="F25" s="1909" t="e">
        <f>DATE($F23,$G23,1)</f>
        <v>#VALUE!</v>
      </c>
      <c r="G25" s="1910" t="e">
        <f>F25+1</f>
        <v>#VALUE!</v>
      </c>
      <c r="H25" s="1910" t="e">
        <f t="shared" ref="H25:AJ25" si="8">G25+1</f>
        <v>#VALUE!</v>
      </c>
      <c r="I25" s="1910" t="e">
        <f t="shared" si="8"/>
        <v>#VALUE!</v>
      </c>
      <c r="J25" s="1910" t="e">
        <f t="shared" si="8"/>
        <v>#VALUE!</v>
      </c>
      <c r="K25" s="1910" t="e">
        <f t="shared" si="8"/>
        <v>#VALUE!</v>
      </c>
      <c r="L25" s="1910" t="e">
        <f t="shared" si="8"/>
        <v>#VALUE!</v>
      </c>
      <c r="M25" s="1910" t="e">
        <f t="shared" si="8"/>
        <v>#VALUE!</v>
      </c>
      <c r="N25" s="1910" t="e">
        <f t="shared" si="8"/>
        <v>#VALUE!</v>
      </c>
      <c r="O25" s="1910" t="e">
        <f t="shared" si="8"/>
        <v>#VALUE!</v>
      </c>
      <c r="P25" s="1910" t="e">
        <f t="shared" si="8"/>
        <v>#VALUE!</v>
      </c>
      <c r="Q25" s="1910" t="e">
        <f t="shared" si="8"/>
        <v>#VALUE!</v>
      </c>
      <c r="R25" s="1910" t="e">
        <f t="shared" si="8"/>
        <v>#VALUE!</v>
      </c>
      <c r="S25" s="1910" t="e">
        <f t="shared" si="8"/>
        <v>#VALUE!</v>
      </c>
      <c r="T25" s="1910" t="e">
        <f t="shared" si="8"/>
        <v>#VALUE!</v>
      </c>
      <c r="U25" s="1910" t="e">
        <f t="shared" si="8"/>
        <v>#VALUE!</v>
      </c>
      <c r="V25" s="1910" t="e">
        <f t="shared" si="8"/>
        <v>#VALUE!</v>
      </c>
      <c r="W25" s="1910" t="e">
        <f t="shared" si="8"/>
        <v>#VALUE!</v>
      </c>
      <c r="X25" s="1910" t="e">
        <f t="shared" si="8"/>
        <v>#VALUE!</v>
      </c>
      <c r="Y25" s="1910" t="e">
        <f t="shared" si="8"/>
        <v>#VALUE!</v>
      </c>
      <c r="Z25" s="1910" t="e">
        <f t="shared" si="8"/>
        <v>#VALUE!</v>
      </c>
      <c r="AA25" s="1910" t="e">
        <f t="shared" si="8"/>
        <v>#VALUE!</v>
      </c>
      <c r="AB25" s="1910" t="e">
        <f t="shared" si="8"/>
        <v>#VALUE!</v>
      </c>
      <c r="AC25" s="1910" t="e">
        <f t="shared" si="8"/>
        <v>#VALUE!</v>
      </c>
      <c r="AD25" s="1910" t="e">
        <f t="shared" si="8"/>
        <v>#VALUE!</v>
      </c>
      <c r="AE25" s="1910" t="e">
        <f t="shared" si="8"/>
        <v>#VALUE!</v>
      </c>
      <c r="AF25" s="1910" t="e">
        <f t="shared" si="8"/>
        <v>#VALUE!</v>
      </c>
      <c r="AG25" s="1910" t="e">
        <f t="shared" si="8"/>
        <v>#VALUE!</v>
      </c>
      <c r="AH25" s="1910" t="e">
        <f t="shared" si="8"/>
        <v>#VALUE!</v>
      </c>
      <c r="AI25" s="1910" t="e">
        <f t="shared" si="8"/>
        <v>#VALUE!</v>
      </c>
      <c r="AJ25" s="1911" t="e">
        <f t="shared" si="8"/>
        <v>#VALUE!</v>
      </c>
      <c r="AK25" s="4480"/>
      <c r="AL25" s="4489"/>
      <c r="AM25" s="4480"/>
      <c r="AN25" s="4481"/>
      <c r="AO25" s="4433"/>
      <c r="AQ25" s="4463"/>
      <c r="AR25" s="4463"/>
    </row>
    <row r="26" spans="1:44" ht="13.5" customHeight="1">
      <c r="B26" s="4473"/>
      <c r="C26" s="4469"/>
      <c r="D26" s="4474"/>
      <c r="E26" s="1908" t="s">
        <v>2267</v>
      </c>
      <c r="F26" s="1912" t="e">
        <f>IF(F25&gt;=F6,F25,"")</f>
        <v>#VALUE!</v>
      </c>
      <c r="G26" s="1913" t="e">
        <f t="shared" ref="G26:AH26" si="9">IF(G25&lt;$F6,"",IF(F25=EOMONTH(DATE($F23,$G23,1),0),"",IF(F25="","",F25+1)))</f>
        <v>#VALUE!</v>
      </c>
      <c r="H26" s="1913" t="e">
        <f t="shared" si="9"/>
        <v>#VALUE!</v>
      </c>
      <c r="I26" s="1913" t="e">
        <f t="shared" si="9"/>
        <v>#VALUE!</v>
      </c>
      <c r="J26" s="1913" t="e">
        <f t="shared" si="9"/>
        <v>#VALUE!</v>
      </c>
      <c r="K26" s="1913" t="e">
        <f t="shared" si="9"/>
        <v>#VALUE!</v>
      </c>
      <c r="L26" s="1913" t="e">
        <f t="shared" si="9"/>
        <v>#VALUE!</v>
      </c>
      <c r="M26" s="1913" t="e">
        <f t="shared" si="9"/>
        <v>#VALUE!</v>
      </c>
      <c r="N26" s="1913" t="e">
        <f t="shared" si="9"/>
        <v>#VALUE!</v>
      </c>
      <c r="O26" s="1913" t="e">
        <f t="shared" si="9"/>
        <v>#VALUE!</v>
      </c>
      <c r="P26" s="1913" t="e">
        <f t="shared" si="9"/>
        <v>#VALUE!</v>
      </c>
      <c r="Q26" s="1913" t="e">
        <f t="shared" si="9"/>
        <v>#VALUE!</v>
      </c>
      <c r="R26" s="1913" t="e">
        <f t="shared" si="9"/>
        <v>#VALUE!</v>
      </c>
      <c r="S26" s="1913" t="e">
        <f t="shared" si="9"/>
        <v>#VALUE!</v>
      </c>
      <c r="T26" s="1913" t="e">
        <f t="shared" si="9"/>
        <v>#VALUE!</v>
      </c>
      <c r="U26" s="1913" t="e">
        <f t="shared" si="9"/>
        <v>#VALUE!</v>
      </c>
      <c r="V26" s="1913" t="e">
        <f t="shared" si="9"/>
        <v>#VALUE!</v>
      </c>
      <c r="W26" s="1913" t="e">
        <f t="shared" si="9"/>
        <v>#VALUE!</v>
      </c>
      <c r="X26" s="1913" t="e">
        <f t="shared" si="9"/>
        <v>#VALUE!</v>
      </c>
      <c r="Y26" s="1913" t="e">
        <f t="shared" si="9"/>
        <v>#VALUE!</v>
      </c>
      <c r="Z26" s="1913" t="e">
        <f t="shared" si="9"/>
        <v>#VALUE!</v>
      </c>
      <c r="AA26" s="1913" t="e">
        <f t="shared" si="9"/>
        <v>#VALUE!</v>
      </c>
      <c r="AB26" s="1913" t="e">
        <f t="shared" si="9"/>
        <v>#VALUE!</v>
      </c>
      <c r="AC26" s="1913" t="e">
        <f t="shared" si="9"/>
        <v>#VALUE!</v>
      </c>
      <c r="AD26" s="1913" t="e">
        <f t="shared" si="9"/>
        <v>#VALUE!</v>
      </c>
      <c r="AE26" s="1913" t="e">
        <f t="shared" si="9"/>
        <v>#VALUE!</v>
      </c>
      <c r="AF26" s="1913" t="e">
        <f t="shared" si="9"/>
        <v>#VALUE!</v>
      </c>
      <c r="AG26" s="1913" t="e">
        <f t="shared" si="9"/>
        <v>#VALUE!</v>
      </c>
      <c r="AH26" s="1913" t="e">
        <f t="shared" si="9"/>
        <v>#VALUE!</v>
      </c>
      <c r="AI26" s="1913" t="e">
        <f>IF(AI25&lt;$F6,"",IF(AH25=EOMONTH(DATE($F23,$G23,1),0),"",IF(AH26="","",AH26+1)))</f>
        <v>#VALUE!</v>
      </c>
      <c r="AJ26" s="1914" t="e">
        <f>IF(AJ25&lt;$F6,"",IF(AI26=EOMONTH(DATE($F23,$G23,1),0),"",IF(AI26="","",AI26+1)))</f>
        <v>#VALUE!</v>
      </c>
      <c r="AK26" s="4480"/>
      <c r="AL26" s="4489"/>
      <c r="AM26" s="4480"/>
      <c r="AN26" s="4481"/>
      <c r="AO26" s="4433"/>
      <c r="AQ26" s="4463"/>
      <c r="AR26" s="4463"/>
    </row>
    <row r="27" spans="1:44">
      <c r="B27" s="4475"/>
      <c r="C27" s="4476"/>
      <c r="D27" s="4477"/>
      <c r="E27" s="1918" t="s">
        <v>1060</v>
      </c>
      <c r="F27" s="1919" t="str">
        <f>IFERROR(TEXT(WEEKDAY(+F26),"aaa"),"")</f>
        <v/>
      </c>
      <c r="G27" s="1919" t="str">
        <f t="shared" ref="G27:AJ27" si="10">IFERROR(TEXT(WEEKDAY(+G26),"aaa"),"")</f>
        <v/>
      </c>
      <c r="H27" s="1919" t="str">
        <f t="shared" si="10"/>
        <v/>
      </c>
      <c r="I27" s="1919" t="str">
        <f t="shared" si="10"/>
        <v/>
      </c>
      <c r="J27" s="1919" t="str">
        <f t="shared" si="10"/>
        <v/>
      </c>
      <c r="K27" s="1919" t="str">
        <f>IFERROR(TEXT(WEEKDAY(+K26),"aaa"),"")</f>
        <v/>
      </c>
      <c r="L27" s="1919" t="str">
        <f t="shared" si="10"/>
        <v/>
      </c>
      <c r="M27" s="1919" t="str">
        <f t="shared" si="10"/>
        <v/>
      </c>
      <c r="N27" s="1919" t="str">
        <f t="shared" si="10"/>
        <v/>
      </c>
      <c r="O27" s="1919" t="str">
        <f t="shared" si="10"/>
        <v/>
      </c>
      <c r="P27" s="1919" t="str">
        <f t="shared" si="10"/>
        <v/>
      </c>
      <c r="Q27" s="1919" t="str">
        <f t="shared" si="10"/>
        <v/>
      </c>
      <c r="R27" s="1919" t="str">
        <f t="shared" si="10"/>
        <v/>
      </c>
      <c r="S27" s="1919" t="str">
        <f t="shared" si="10"/>
        <v/>
      </c>
      <c r="T27" s="1919" t="str">
        <f t="shared" si="10"/>
        <v/>
      </c>
      <c r="U27" s="1919" t="str">
        <f t="shared" si="10"/>
        <v/>
      </c>
      <c r="V27" s="1919" t="str">
        <f t="shared" si="10"/>
        <v/>
      </c>
      <c r="W27" s="1919" t="str">
        <f t="shared" si="10"/>
        <v/>
      </c>
      <c r="X27" s="1919" t="str">
        <f t="shared" si="10"/>
        <v/>
      </c>
      <c r="Y27" s="1919" t="str">
        <f t="shared" si="10"/>
        <v/>
      </c>
      <c r="Z27" s="1919" t="str">
        <f t="shared" si="10"/>
        <v/>
      </c>
      <c r="AA27" s="1919" t="str">
        <f t="shared" si="10"/>
        <v/>
      </c>
      <c r="AB27" s="1919" t="str">
        <f t="shared" si="10"/>
        <v/>
      </c>
      <c r="AC27" s="1919" t="str">
        <f t="shared" si="10"/>
        <v/>
      </c>
      <c r="AD27" s="1919" t="str">
        <f t="shared" si="10"/>
        <v/>
      </c>
      <c r="AE27" s="1919" t="str">
        <f t="shared" si="10"/>
        <v/>
      </c>
      <c r="AF27" s="1919" t="str">
        <f t="shared" si="10"/>
        <v/>
      </c>
      <c r="AG27" s="1919" t="str">
        <f t="shared" si="10"/>
        <v/>
      </c>
      <c r="AH27" s="1919" t="str">
        <f t="shared" si="10"/>
        <v/>
      </c>
      <c r="AI27" s="1919" t="str">
        <f t="shared" si="10"/>
        <v/>
      </c>
      <c r="AJ27" s="1920" t="str">
        <f t="shared" si="10"/>
        <v/>
      </c>
      <c r="AK27" s="4480"/>
      <c r="AL27" s="4489"/>
      <c r="AM27" s="4480"/>
      <c r="AN27" s="4481"/>
      <c r="AO27" s="4433"/>
      <c r="AQ27" s="4463"/>
      <c r="AR27" s="4463"/>
    </row>
    <row r="28" spans="1:44" ht="21" customHeight="1">
      <c r="A28" s="4468"/>
      <c r="B28" s="1922" t="s">
        <v>2310</v>
      </c>
      <c r="C28" s="1923" t="s">
        <v>2280</v>
      </c>
      <c r="D28" s="1924" t="s">
        <v>2281</v>
      </c>
      <c r="E28" s="1925" t="s">
        <v>2270</v>
      </c>
      <c r="F28" s="1926"/>
      <c r="G28" s="1927"/>
      <c r="H28" s="1927"/>
      <c r="I28" s="1927"/>
      <c r="J28" s="1927"/>
      <c r="K28" s="1927"/>
      <c r="L28" s="1927"/>
      <c r="M28" s="1927"/>
      <c r="N28" s="1927"/>
      <c r="O28" s="1927"/>
      <c r="P28" s="1927"/>
      <c r="Q28" s="1927"/>
      <c r="R28" s="1927"/>
      <c r="S28" s="1927"/>
      <c r="T28" s="1927"/>
      <c r="U28" s="1927"/>
      <c r="V28" s="1927"/>
      <c r="W28" s="1927"/>
      <c r="X28" s="1927"/>
      <c r="Y28" s="1927"/>
      <c r="Z28" s="1927"/>
      <c r="AA28" s="1927"/>
      <c r="AB28" s="1927"/>
      <c r="AC28" s="1927"/>
      <c r="AD28" s="1927"/>
      <c r="AE28" s="1927"/>
      <c r="AF28" s="1927"/>
      <c r="AG28" s="1927"/>
      <c r="AH28" s="1927"/>
      <c r="AI28" s="1927"/>
      <c r="AJ28" s="1927"/>
      <c r="AK28" s="1905" t="s">
        <v>2289</v>
      </c>
      <c r="AL28" s="1905" t="s">
        <v>2290</v>
      </c>
      <c r="AM28" s="1905" t="s">
        <v>2291</v>
      </c>
      <c r="AN28" s="1906" t="s">
        <v>2292</v>
      </c>
      <c r="AO28" s="1865" t="s">
        <v>2293</v>
      </c>
      <c r="AQ28" s="4464"/>
      <c r="AR28" s="4464"/>
    </row>
    <row r="29" spans="1:44" ht="13.5" customHeight="1">
      <c r="A29" s="4469"/>
      <c r="B29" s="4482" t="s">
        <v>2294</v>
      </c>
      <c r="C29" s="4485" t="str">
        <f>$AC$8</f>
        <v>A建設</v>
      </c>
      <c r="D29" s="1928" t="str">
        <f>$AG$8</f>
        <v>〇〇</v>
      </c>
      <c r="E29" s="1929"/>
      <c r="F29" s="1930"/>
      <c r="G29" s="1931"/>
      <c r="H29" s="1931"/>
      <c r="I29" s="1931"/>
      <c r="J29" s="1931"/>
      <c r="K29" s="1931"/>
      <c r="L29" s="1931"/>
      <c r="M29" s="1931"/>
      <c r="N29" s="1931"/>
      <c r="O29" s="1931"/>
      <c r="P29" s="1931"/>
      <c r="Q29" s="1931"/>
      <c r="R29" s="1931"/>
      <c r="S29" s="1931"/>
      <c r="T29" s="1931"/>
      <c r="U29" s="1931"/>
      <c r="V29" s="1931"/>
      <c r="W29" s="1931"/>
      <c r="X29" s="1931"/>
      <c r="Y29" s="1931"/>
      <c r="Z29" s="1931"/>
      <c r="AA29" s="1931"/>
      <c r="AB29" s="1931"/>
      <c r="AC29" s="1931"/>
      <c r="AD29" s="1931"/>
      <c r="AE29" s="1931"/>
      <c r="AF29" s="1931"/>
      <c r="AG29" s="1931"/>
      <c r="AH29" s="1931"/>
      <c r="AI29" s="1931"/>
      <c r="AJ29" s="1932"/>
      <c r="AK29" s="1933">
        <f t="shared" ref="AK29:AK34" si="11">IF(D29=0,"",COUNT($F$26:$AJ$26)-AL29)</f>
        <v>0</v>
      </c>
      <c r="AL29" s="1934">
        <f t="shared" ref="AL29:AL34" si="12">IF(D29=0,"",AQ29+AR29)</f>
        <v>0</v>
      </c>
      <c r="AM29" s="1934">
        <f t="shared" ref="AM29:AM34" si="13">IF(D29=0,"",COUNTIF(F29:AJ29,"休"))</f>
        <v>0</v>
      </c>
      <c r="AN29" s="1935" t="str">
        <f t="shared" ref="AN29:AN34" si="14">IF(D29="","",IFERROR(ROUND(AM29/AK29,3),""))</f>
        <v/>
      </c>
      <c r="AO29" s="4486" t="e">
        <f>ROUND(AVERAGE(AN29:AN44),3)</f>
        <v>#DIV/0!</v>
      </c>
      <c r="AQ29" s="1864">
        <f t="shared" ref="AQ29:AQ31" si="15">IF(D29="","",COUNTIF(F29:AJ29,"－"))</f>
        <v>0</v>
      </c>
      <c r="AR29" s="1864">
        <f t="shared" ref="AR29:AR32" si="16">IF(D29="","",COUNTIF(F29:AJ29,"外"))</f>
        <v>0</v>
      </c>
    </row>
    <row r="30" spans="1:44" ht="13.5" customHeight="1">
      <c r="B30" s="4483"/>
      <c r="C30" s="4466"/>
      <c r="D30" s="1928" t="str">
        <f>$AG$9</f>
        <v>●●</v>
      </c>
      <c r="E30" s="1929"/>
      <c r="F30" s="1936"/>
      <c r="G30" s="1937"/>
      <c r="H30" s="1937"/>
      <c r="I30" s="1937"/>
      <c r="J30" s="1937"/>
      <c r="K30" s="1937"/>
      <c r="L30" s="1937"/>
      <c r="M30" s="1937"/>
      <c r="N30" s="1937"/>
      <c r="O30" s="1937"/>
      <c r="P30" s="1937"/>
      <c r="Q30" s="1937"/>
      <c r="R30" s="1937"/>
      <c r="S30" s="1937"/>
      <c r="T30" s="1937"/>
      <c r="U30" s="1937"/>
      <c r="V30" s="1937"/>
      <c r="W30" s="1937"/>
      <c r="X30" s="1937"/>
      <c r="Y30" s="1937"/>
      <c r="Z30" s="1937"/>
      <c r="AA30" s="1937"/>
      <c r="AB30" s="1937"/>
      <c r="AC30" s="1937"/>
      <c r="AD30" s="1937"/>
      <c r="AE30" s="1937"/>
      <c r="AF30" s="1937"/>
      <c r="AG30" s="1937"/>
      <c r="AH30" s="1937"/>
      <c r="AI30" s="1937"/>
      <c r="AJ30" s="1938"/>
      <c r="AK30" s="1933">
        <f t="shared" si="11"/>
        <v>0</v>
      </c>
      <c r="AL30" s="1939">
        <f t="shared" si="12"/>
        <v>0</v>
      </c>
      <c r="AM30" s="1939">
        <f t="shared" si="13"/>
        <v>0</v>
      </c>
      <c r="AN30" s="1940" t="str">
        <f t="shared" si="14"/>
        <v/>
      </c>
      <c r="AO30" s="4487"/>
      <c r="AQ30" s="1864">
        <f t="shared" si="15"/>
        <v>0</v>
      </c>
      <c r="AR30" s="1864">
        <f t="shared" si="16"/>
        <v>0</v>
      </c>
    </row>
    <row r="31" spans="1:44">
      <c r="B31" s="4483"/>
      <c r="C31" s="4466"/>
      <c r="D31" s="1928" t="str">
        <f>$AG$10</f>
        <v>△△</v>
      </c>
      <c r="E31" s="1929"/>
      <c r="F31" s="1936"/>
      <c r="G31" s="1937"/>
      <c r="H31" s="1937"/>
      <c r="I31" s="1937"/>
      <c r="J31" s="1937"/>
      <c r="K31" s="1937"/>
      <c r="L31" s="1937"/>
      <c r="M31" s="1937"/>
      <c r="N31" s="1937"/>
      <c r="O31" s="1937"/>
      <c r="P31" s="1937"/>
      <c r="Q31" s="1937"/>
      <c r="R31" s="1937"/>
      <c r="S31" s="1937"/>
      <c r="T31" s="1937"/>
      <c r="U31" s="1937"/>
      <c r="V31" s="1937"/>
      <c r="W31" s="1937"/>
      <c r="X31" s="1937"/>
      <c r="Y31" s="1937"/>
      <c r="Z31" s="1937"/>
      <c r="AA31" s="1937"/>
      <c r="AB31" s="1937"/>
      <c r="AC31" s="1937"/>
      <c r="AD31" s="1937"/>
      <c r="AE31" s="1937"/>
      <c r="AF31" s="1937"/>
      <c r="AG31" s="1937"/>
      <c r="AH31" s="1937"/>
      <c r="AI31" s="1937"/>
      <c r="AJ31" s="1938"/>
      <c r="AK31" s="1933">
        <f t="shared" si="11"/>
        <v>0</v>
      </c>
      <c r="AL31" s="1939">
        <f t="shared" si="12"/>
        <v>0</v>
      </c>
      <c r="AM31" s="1939">
        <f t="shared" si="13"/>
        <v>0</v>
      </c>
      <c r="AN31" s="1940" t="str">
        <f t="shared" si="14"/>
        <v/>
      </c>
      <c r="AO31" s="4487"/>
      <c r="AQ31" s="1864">
        <f t="shared" si="15"/>
        <v>0</v>
      </c>
      <c r="AR31" s="1864">
        <f t="shared" si="16"/>
        <v>0</v>
      </c>
    </row>
    <row r="32" spans="1:44">
      <c r="B32" s="4483"/>
      <c r="C32" s="4466"/>
      <c r="D32" s="1928" t="str">
        <f>$AG$11</f>
        <v>■■</v>
      </c>
      <c r="E32" s="1907"/>
      <c r="F32" s="1936"/>
      <c r="G32" s="1937"/>
      <c r="H32" s="1937"/>
      <c r="I32" s="1937"/>
      <c r="J32" s="1937"/>
      <c r="K32" s="1937"/>
      <c r="L32" s="1937"/>
      <c r="M32" s="1937"/>
      <c r="N32" s="1937"/>
      <c r="O32" s="1937"/>
      <c r="P32" s="1937"/>
      <c r="Q32" s="1937"/>
      <c r="R32" s="1937"/>
      <c r="S32" s="1937"/>
      <c r="T32" s="1937"/>
      <c r="U32" s="1937"/>
      <c r="V32" s="1937"/>
      <c r="W32" s="1937"/>
      <c r="X32" s="1937"/>
      <c r="Y32" s="1937"/>
      <c r="Z32" s="1937"/>
      <c r="AA32" s="1937"/>
      <c r="AB32" s="1937"/>
      <c r="AC32" s="1937"/>
      <c r="AD32" s="1937"/>
      <c r="AE32" s="1937"/>
      <c r="AF32" s="1937"/>
      <c r="AG32" s="1937"/>
      <c r="AH32" s="1937"/>
      <c r="AI32" s="1937"/>
      <c r="AJ32" s="1938"/>
      <c r="AK32" s="1933">
        <f t="shared" si="11"/>
        <v>0</v>
      </c>
      <c r="AL32" s="1939">
        <f t="shared" si="12"/>
        <v>0</v>
      </c>
      <c r="AM32" s="1939">
        <f t="shared" si="13"/>
        <v>0</v>
      </c>
      <c r="AN32" s="1940" t="str">
        <f t="shared" si="14"/>
        <v/>
      </c>
      <c r="AO32" s="4487"/>
      <c r="AQ32" s="1864">
        <f>IF(D32="","",COUNTIF(F32:AJ32,"－"))</f>
        <v>0</v>
      </c>
      <c r="AR32" s="1864">
        <f t="shared" si="16"/>
        <v>0</v>
      </c>
    </row>
    <row r="33" spans="1:44">
      <c r="B33" s="4483"/>
      <c r="C33" s="4466"/>
      <c r="D33" s="1928" t="str">
        <f>$AG$12</f>
        <v>★★</v>
      </c>
      <c r="E33" s="1929"/>
      <c r="F33" s="1936"/>
      <c r="G33" s="1937"/>
      <c r="H33" s="1937"/>
      <c r="I33" s="1937"/>
      <c r="J33" s="1937"/>
      <c r="K33" s="1937"/>
      <c r="L33" s="1937"/>
      <c r="M33" s="1937"/>
      <c r="N33" s="1937"/>
      <c r="O33" s="1937"/>
      <c r="P33" s="1937"/>
      <c r="Q33" s="1937"/>
      <c r="R33" s="1937"/>
      <c r="S33" s="1937"/>
      <c r="T33" s="1937"/>
      <c r="U33" s="1937"/>
      <c r="V33" s="1937"/>
      <c r="W33" s="1937"/>
      <c r="X33" s="1937"/>
      <c r="Y33" s="1937"/>
      <c r="Z33" s="1937"/>
      <c r="AA33" s="1937"/>
      <c r="AB33" s="1937"/>
      <c r="AC33" s="1937"/>
      <c r="AD33" s="1937"/>
      <c r="AE33" s="1937"/>
      <c r="AF33" s="1937"/>
      <c r="AG33" s="1937"/>
      <c r="AH33" s="1937"/>
      <c r="AI33" s="1937"/>
      <c r="AJ33" s="1938"/>
      <c r="AK33" s="1933">
        <f t="shared" si="11"/>
        <v>0</v>
      </c>
      <c r="AL33" s="1939">
        <f t="shared" si="12"/>
        <v>0</v>
      </c>
      <c r="AM33" s="1939">
        <f t="shared" si="13"/>
        <v>0</v>
      </c>
      <c r="AN33" s="1940" t="str">
        <f t="shared" si="14"/>
        <v/>
      </c>
      <c r="AO33" s="4487"/>
      <c r="AQ33" s="1864">
        <f>IF(D33="","",COUNTIF(F33:AJ33,"－"))</f>
        <v>0</v>
      </c>
      <c r="AR33" s="1864">
        <f>IF(D33="","",COUNTIF(F33:AJ33,"外"))</f>
        <v>0</v>
      </c>
    </row>
    <row r="34" spans="1:44">
      <c r="B34" s="4484"/>
      <c r="C34" s="4467"/>
      <c r="D34" s="1941">
        <f>$AG$13</f>
        <v>0</v>
      </c>
      <c r="E34" s="1942"/>
      <c r="F34" s="1943"/>
      <c r="G34" s="1944"/>
      <c r="H34" s="1945"/>
      <c r="I34" s="1945"/>
      <c r="J34" s="1945"/>
      <c r="K34" s="1945"/>
      <c r="L34" s="1945"/>
      <c r="M34" s="1945"/>
      <c r="N34" s="1945"/>
      <c r="O34" s="1945"/>
      <c r="P34" s="1945"/>
      <c r="Q34" s="1945"/>
      <c r="R34" s="1945"/>
      <c r="S34" s="1945"/>
      <c r="T34" s="1945"/>
      <c r="U34" s="1945"/>
      <c r="V34" s="1945"/>
      <c r="W34" s="1945"/>
      <c r="X34" s="1945"/>
      <c r="Y34" s="1945"/>
      <c r="Z34" s="1945"/>
      <c r="AA34" s="1945"/>
      <c r="AB34" s="1945"/>
      <c r="AC34" s="1945"/>
      <c r="AD34" s="1945"/>
      <c r="AE34" s="1945"/>
      <c r="AF34" s="1945"/>
      <c r="AG34" s="1945"/>
      <c r="AH34" s="1945"/>
      <c r="AI34" s="1945"/>
      <c r="AJ34" s="1946"/>
      <c r="AK34" s="1933" t="str">
        <f t="shared" si="11"/>
        <v/>
      </c>
      <c r="AL34" s="1934" t="str">
        <f t="shared" si="12"/>
        <v/>
      </c>
      <c r="AM34" s="1947" t="str">
        <f t="shared" si="13"/>
        <v/>
      </c>
      <c r="AN34" s="1940" t="str">
        <f t="shared" si="14"/>
        <v/>
      </c>
      <c r="AO34" s="4487"/>
      <c r="AQ34" s="1864">
        <f>IF(D34="","",COUNTIF(F34:AJ34,"－"))</f>
        <v>0</v>
      </c>
      <c r="AR34" s="1864">
        <f>IF(D34="","",COUNTIF(F34:AJ34,"外"))</f>
        <v>0</v>
      </c>
    </row>
    <row r="35" spans="1:44" ht="23.25" customHeight="1">
      <c r="A35" s="4468"/>
      <c r="B35" s="4482" t="s">
        <v>2301</v>
      </c>
      <c r="C35" s="4465" t="str">
        <f>$AC$14</f>
        <v>B産業</v>
      </c>
      <c r="D35" s="1948" t="s">
        <v>2281</v>
      </c>
      <c r="E35" s="1949" t="s">
        <v>2270</v>
      </c>
      <c r="F35" s="1926"/>
      <c r="G35" s="1927"/>
      <c r="H35" s="1927"/>
      <c r="I35" s="1927"/>
      <c r="J35" s="1927"/>
      <c r="K35" s="1927"/>
      <c r="L35" s="1927"/>
      <c r="M35" s="1927"/>
      <c r="N35" s="1927"/>
      <c r="O35" s="1927"/>
      <c r="P35" s="1927"/>
      <c r="Q35" s="1927"/>
      <c r="R35" s="1927"/>
      <c r="S35" s="1927"/>
      <c r="T35" s="1927"/>
      <c r="U35" s="1927"/>
      <c r="V35" s="1927"/>
      <c r="W35" s="1927"/>
      <c r="X35" s="1927"/>
      <c r="Y35" s="1927"/>
      <c r="Z35" s="1927"/>
      <c r="AA35" s="1927"/>
      <c r="AB35" s="1927"/>
      <c r="AC35" s="1927"/>
      <c r="AD35" s="1927"/>
      <c r="AE35" s="1927"/>
      <c r="AF35" s="1927"/>
      <c r="AG35" s="1927"/>
      <c r="AH35" s="1927"/>
      <c r="AI35" s="1927"/>
      <c r="AJ35" s="1950"/>
      <c r="AK35" s="1951"/>
      <c r="AL35" s="1952"/>
      <c r="AM35" s="1953"/>
      <c r="AN35" s="1954"/>
      <c r="AO35" s="4487"/>
    </row>
    <row r="36" spans="1:44" ht="13.5" customHeight="1">
      <c r="A36" s="4469"/>
      <c r="B36" s="4483"/>
      <c r="C36" s="4466"/>
      <c r="D36" s="1928" t="str">
        <f>$AG$14</f>
        <v>〇〇</v>
      </c>
      <c r="E36" s="1929"/>
      <c r="F36" s="1930"/>
      <c r="G36" s="1931"/>
      <c r="H36" s="1931"/>
      <c r="I36" s="1931"/>
      <c r="J36" s="1931"/>
      <c r="K36" s="1931"/>
      <c r="L36" s="1931"/>
      <c r="M36" s="1931"/>
      <c r="N36" s="1931"/>
      <c r="O36" s="1931"/>
      <c r="P36" s="1931"/>
      <c r="Q36" s="1931"/>
      <c r="R36" s="1931"/>
      <c r="S36" s="1931"/>
      <c r="T36" s="1931"/>
      <c r="U36" s="1931"/>
      <c r="V36" s="1931"/>
      <c r="W36" s="1931"/>
      <c r="X36" s="1931"/>
      <c r="Y36" s="1931"/>
      <c r="Z36" s="1931"/>
      <c r="AA36" s="1931"/>
      <c r="AB36" s="1931"/>
      <c r="AC36" s="1931"/>
      <c r="AD36" s="1931"/>
      <c r="AE36" s="1931"/>
      <c r="AF36" s="1931"/>
      <c r="AG36" s="1931"/>
      <c r="AH36" s="1955"/>
      <c r="AI36" s="1955"/>
      <c r="AJ36" s="1938"/>
      <c r="AK36" s="1933">
        <f>IF(D36=0,"",COUNT($F$26:$AJ$26)-AL36)</f>
        <v>0</v>
      </c>
      <c r="AL36" s="1934">
        <f>IF(D36=0,"",AQ36+AR36)</f>
        <v>0</v>
      </c>
      <c r="AM36" s="1934">
        <f>IF(D36=0,"",COUNTIF(F36:AJ36,"休"))</f>
        <v>0</v>
      </c>
      <c r="AN36" s="1935" t="str">
        <f>IF(D36="","",IFERROR(ROUND(AM36/AK36,3),""))</f>
        <v/>
      </c>
      <c r="AO36" s="4487"/>
      <c r="AQ36" s="1864">
        <f>+COUNTIF(F36:AI36,"－")</f>
        <v>0</v>
      </c>
      <c r="AR36" s="1864">
        <f>+COUNTIF(F36:AI36,"外")</f>
        <v>0</v>
      </c>
    </row>
    <row r="37" spans="1:44" ht="13.5" customHeight="1">
      <c r="B37" s="4483"/>
      <c r="C37" s="4466"/>
      <c r="D37" s="1928" t="str">
        <f>$AG$15</f>
        <v>●●</v>
      </c>
      <c r="E37" s="1956"/>
      <c r="F37" s="1936"/>
      <c r="G37" s="1937"/>
      <c r="H37" s="1937"/>
      <c r="I37" s="1937"/>
      <c r="J37" s="1937"/>
      <c r="K37" s="1937"/>
      <c r="L37" s="1937"/>
      <c r="M37" s="1937"/>
      <c r="N37" s="1937"/>
      <c r="O37" s="1937"/>
      <c r="P37" s="1937"/>
      <c r="Q37" s="1937"/>
      <c r="R37" s="1937"/>
      <c r="S37" s="1937"/>
      <c r="T37" s="1937"/>
      <c r="U37" s="1937"/>
      <c r="V37" s="1937"/>
      <c r="W37" s="1937"/>
      <c r="X37" s="1937"/>
      <c r="Y37" s="1937"/>
      <c r="Z37" s="1937"/>
      <c r="AA37" s="1937"/>
      <c r="AB37" s="1937"/>
      <c r="AC37" s="1937"/>
      <c r="AD37" s="1937"/>
      <c r="AE37" s="1937"/>
      <c r="AF37" s="1937"/>
      <c r="AG37" s="1937"/>
      <c r="AH37" s="1937"/>
      <c r="AI37" s="1937"/>
      <c r="AJ37" s="1938"/>
      <c r="AK37" s="1933">
        <f>IF(D37=0,"",COUNT($F$26:$AJ$26)-AL37)</f>
        <v>0</v>
      </c>
      <c r="AL37" s="1939">
        <f>IF(D37=0,"",AQ37+AR37)</f>
        <v>0</v>
      </c>
      <c r="AM37" s="1939">
        <f>IF(D37=0,"",COUNTIF(F37:AJ37,"休"))</f>
        <v>0</v>
      </c>
      <c r="AN37" s="1940" t="str">
        <f>IF(D37="","",IFERROR(ROUND(AM37/AK37,3),""))</f>
        <v/>
      </c>
      <c r="AO37" s="4487"/>
      <c r="AQ37" s="1864">
        <f>+COUNTIF(F37:AI37,"－")</f>
        <v>0</v>
      </c>
      <c r="AR37" s="1864">
        <f>+COUNTIF(F37:AI37,"外")</f>
        <v>0</v>
      </c>
    </row>
    <row r="38" spans="1:44">
      <c r="B38" s="4483"/>
      <c r="C38" s="4466"/>
      <c r="D38" s="1928">
        <f>$AG$16</f>
        <v>0</v>
      </c>
      <c r="E38" s="1956"/>
      <c r="F38" s="1936"/>
      <c r="G38" s="1937"/>
      <c r="H38" s="1937"/>
      <c r="I38" s="1937"/>
      <c r="J38" s="1937"/>
      <c r="K38" s="1937"/>
      <c r="L38" s="1937"/>
      <c r="M38" s="1937"/>
      <c r="N38" s="1937"/>
      <c r="O38" s="1937"/>
      <c r="P38" s="1937"/>
      <c r="Q38" s="1937"/>
      <c r="R38" s="1937"/>
      <c r="S38" s="1937"/>
      <c r="T38" s="1937"/>
      <c r="U38" s="1937"/>
      <c r="V38" s="1937"/>
      <c r="W38" s="1937"/>
      <c r="X38" s="1937"/>
      <c r="Y38" s="1937"/>
      <c r="Z38" s="1937"/>
      <c r="AA38" s="1937"/>
      <c r="AB38" s="1937"/>
      <c r="AC38" s="1937"/>
      <c r="AD38" s="1937"/>
      <c r="AE38" s="1937"/>
      <c r="AF38" s="1937"/>
      <c r="AG38" s="1937"/>
      <c r="AH38" s="1937"/>
      <c r="AI38" s="1937"/>
      <c r="AJ38" s="1938"/>
      <c r="AK38" s="1933" t="str">
        <f>IF(D38=0,"",COUNT($F$26:$AJ$26)-AL38)</f>
        <v/>
      </c>
      <c r="AL38" s="1939" t="str">
        <f>IF(D38=0,"",AQ38+AR38)</f>
        <v/>
      </c>
      <c r="AM38" s="1939" t="str">
        <f>IF(D38=0,"",COUNTIF(F38:AJ38,"休"))</f>
        <v/>
      </c>
      <c r="AN38" s="1940" t="str">
        <f>IF(D38="","",IFERROR(ROUND(AM38/AK38,3),""))</f>
        <v/>
      </c>
      <c r="AO38" s="4487"/>
      <c r="AQ38" s="1864">
        <f>+COUNTIF(F38:AJ38,"－")</f>
        <v>0</v>
      </c>
      <c r="AR38" s="1864">
        <f>+COUNTIF(F38:AJ38,"外")</f>
        <v>0</v>
      </c>
    </row>
    <row r="39" spans="1:44">
      <c r="B39" s="4483"/>
      <c r="C39" s="4467"/>
      <c r="D39" s="1957">
        <f>$AG$17</f>
        <v>0</v>
      </c>
      <c r="E39" s="1958"/>
      <c r="F39" s="1936"/>
      <c r="G39" s="1955"/>
      <c r="H39" s="1955"/>
      <c r="I39" s="1955"/>
      <c r="J39" s="1955"/>
      <c r="K39" s="1955"/>
      <c r="L39" s="1955"/>
      <c r="M39" s="1955"/>
      <c r="N39" s="1955"/>
      <c r="O39" s="1955"/>
      <c r="P39" s="1955"/>
      <c r="Q39" s="1955"/>
      <c r="R39" s="1955"/>
      <c r="S39" s="1955"/>
      <c r="T39" s="1955"/>
      <c r="U39" s="1955"/>
      <c r="V39" s="1955"/>
      <c r="W39" s="1955"/>
      <c r="X39" s="1955"/>
      <c r="Y39" s="1955"/>
      <c r="Z39" s="1955"/>
      <c r="AA39" s="1955"/>
      <c r="AB39" s="1955"/>
      <c r="AC39" s="1955"/>
      <c r="AD39" s="1955"/>
      <c r="AE39" s="1955"/>
      <c r="AF39" s="1955"/>
      <c r="AG39" s="1955"/>
      <c r="AH39" s="1955"/>
      <c r="AI39" s="1955"/>
      <c r="AJ39" s="1946"/>
      <c r="AK39" s="1933" t="str">
        <f>IF(D39=0,"",COUNT($F$26:$AJ$26)-AL39)</f>
        <v/>
      </c>
      <c r="AL39" s="1934" t="str">
        <f>IF(D39=0,"",AQ39+AR39)</f>
        <v/>
      </c>
      <c r="AM39" s="1947" t="str">
        <f>IF(D39=0,"",COUNTIF(F39:AJ39,"休"))</f>
        <v/>
      </c>
      <c r="AN39" s="1940" t="str">
        <f>IF(D39="","",IFERROR(ROUND(AM39/AK39,3),""))</f>
        <v/>
      </c>
      <c r="AO39" s="4487"/>
      <c r="AQ39" s="1864">
        <f>+COUNTIF(F39:AJ39,"－")</f>
        <v>0</v>
      </c>
      <c r="AR39" s="1864">
        <f>+COUNTIF(F39:AJ39,"外")</f>
        <v>0</v>
      </c>
    </row>
    <row r="40" spans="1:44" ht="23.25" customHeight="1">
      <c r="A40" s="4468"/>
      <c r="B40" s="4483"/>
      <c r="C40" s="4465" t="str">
        <f>$AC$18</f>
        <v>C土木</v>
      </c>
      <c r="D40" s="1948" t="s">
        <v>2281</v>
      </c>
      <c r="E40" s="1959" t="s">
        <v>2270</v>
      </c>
      <c r="F40" s="1926"/>
      <c r="G40" s="1927"/>
      <c r="H40" s="1927"/>
      <c r="I40" s="1927"/>
      <c r="J40" s="1927"/>
      <c r="K40" s="1927"/>
      <c r="L40" s="1927"/>
      <c r="M40" s="1927"/>
      <c r="N40" s="1927"/>
      <c r="O40" s="1927"/>
      <c r="P40" s="1927"/>
      <c r="Q40" s="1927"/>
      <c r="R40" s="1927"/>
      <c r="S40" s="1927"/>
      <c r="T40" s="1927"/>
      <c r="U40" s="1927"/>
      <c r="V40" s="1927"/>
      <c r="W40" s="1927"/>
      <c r="X40" s="1927"/>
      <c r="Y40" s="1927"/>
      <c r="Z40" s="1927"/>
      <c r="AA40" s="1927"/>
      <c r="AB40" s="1927"/>
      <c r="AC40" s="1927"/>
      <c r="AD40" s="1927"/>
      <c r="AE40" s="1927"/>
      <c r="AF40" s="1927"/>
      <c r="AG40" s="1927"/>
      <c r="AH40" s="1927"/>
      <c r="AI40" s="1927"/>
      <c r="AJ40" s="1950"/>
      <c r="AK40" s="1951"/>
      <c r="AL40" s="1952"/>
      <c r="AM40" s="1960"/>
      <c r="AN40" s="1954"/>
      <c r="AO40" s="4487"/>
    </row>
    <row r="41" spans="1:44" ht="13.5" customHeight="1">
      <c r="A41" s="4469"/>
      <c r="B41" s="4483"/>
      <c r="C41" s="4466"/>
      <c r="D41" s="1928" t="str">
        <f>$AG$18</f>
        <v>●●</v>
      </c>
      <c r="E41" s="1929"/>
      <c r="F41" s="1930"/>
      <c r="G41" s="1931"/>
      <c r="H41" s="1931"/>
      <c r="I41" s="1931"/>
      <c r="J41" s="1931"/>
      <c r="K41" s="1931"/>
      <c r="L41" s="1931"/>
      <c r="M41" s="1931"/>
      <c r="N41" s="1931"/>
      <c r="O41" s="1931"/>
      <c r="P41" s="1931"/>
      <c r="Q41" s="1931"/>
      <c r="R41" s="1931"/>
      <c r="S41" s="1931"/>
      <c r="T41" s="1931"/>
      <c r="U41" s="1931"/>
      <c r="V41" s="1931"/>
      <c r="W41" s="1931"/>
      <c r="X41" s="1931"/>
      <c r="Y41" s="1931"/>
      <c r="Z41" s="1931"/>
      <c r="AA41" s="1931"/>
      <c r="AB41" s="1931"/>
      <c r="AC41" s="1931"/>
      <c r="AD41" s="1931"/>
      <c r="AE41" s="1931"/>
      <c r="AF41" s="1931"/>
      <c r="AG41" s="1931"/>
      <c r="AH41" s="1931"/>
      <c r="AI41" s="1931"/>
      <c r="AJ41" s="1932"/>
      <c r="AK41" s="1933">
        <f>IF(D41=0,"",COUNT($F$26:$AJ$26)-AL41)</f>
        <v>0</v>
      </c>
      <c r="AL41" s="1934">
        <f>IF(D41=0,"",AQ41+AR41)</f>
        <v>0</v>
      </c>
      <c r="AM41" s="1934">
        <f>IF(D41=0,"",COUNTIF(F41:AJ41,"休"))</f>
        <v>0</v>
      </c>
      <c r="AN41" s="1935" t="str">
        <f>IF(D41="","",IFERROR(ROUND(AM41/AK41,3),""))</f>
        <v/>
      </c>
      <c r="AO41" s="4487"/>
      <c r="AQ41" s="1864">
        <f>+COUNTIF(F41:AJ41,"－")</f>
        <v>0</v>
      </c>
      <c r="AR41" s="1864">
        <f>+COUNTIF(F41:AJ41,"外")</f>
        <v>0</v>
      </c>
    </row>
    <row r="42" spans="1:44" ht="13.5" customHeight="1">
      <c r="B42" s="4483"/>
      <c r="C42" s="4466"/>
      <c r="D42" s="1928">
        <f>$AG$19</f>
        <v>0</v>
      </c>
      <c r="E42" s="1956"/>
      <c r="F42" s="1936"/>
      <c r="G42" s="1937"/>
      <c r="H42" s="1937"/>
      <c r="I42" s="1937"/>
      <c r="J42" s="1937"/>
      <c r="K42" s="1937"/>
      <c r="L42" s="1937"/>
      <c r="M42" s="1937"/>
      <c r="N42" s="1937"/>
      <c r="O42" s="1937"/>
      <c r="P42" s="1937"/>
      <c r="Q42" s="1937"/>
      <c r="R42" s="1937"/>
      <c r="S42" s="1937"/>
      <c r="T42" s="1937"/>
      <c r="U42" s="1937"/>
      <c r="V42" s="1937"/>
      <c r="W42" s="1937"/>
      <c r="X42" s="1937"/>
      <c r="Y42" s="1937"/>
      <c r="Z42" s="1937"/>
      <c r="AA42" s="1937"/>
      <c r="AB42" s="1937"/>
      <c r="AC42" s="1937"/>
      <c r="AD42" s="1937"/>
      <c r="AE42" s="1937"/>
      <c r="AF42" s="1937"/>
      <c r="AG42" s="1937"/>
      <c r="AH42" s="1937"/>
      <c r="AI42" s="1937"/>
      <c r="AJ42" s="1938"/>
      <c r="AK42" s="1933" t="str">
        <f>IF(D42=0,"",COUNT($F$26:$AJ$26)-AL42)</f>
        <v/>
      </c>
      <c r="AL42" s="1939" t="str">
        <f>IF(D42=0,"",AQ42+AR42)</f>
        <v/>
      </c>
      <c r="AM42" s="1939" t="str">
        <f>IF(D42=0,"",COUNTIF(F42:AJ42,"休"))</f>
        <v/>
      </c>
      <c r="AN42" s="1940" t="str">
        <f>IF(D42="","",IFERROR(ROUND(AM42/AK42,3),""))</f>
        <v/>
      </c>
      <c r="AO42" s="4487"/>
      <c r="AQ42" s="1864">
        <f>+COUNTIF(F42:AJ42,"－")</f>
        <v>0</v>
      </c>
      <c r="AR42" s="1864">
        <f>+COUNTIF(F42:AJ42,"外")</f>
        <v>0</v>
      </c>
    </row>
    <row r="43" spans="1:44">
      <c r="B43" s="4483"/>
      <c r="C43" s="4466"/>
      <c r="D43" s="1928">
        <f>$AG$20</f>
        <v>0</v>
      </c>
      <c r="E43" s="1956"/>
      <c r="F43" s="1936"/>
      <c r="G43" s="1937"/>
      <c r="H43" s="1937"/>
      <c r="I43" s="1937"/>
      <c r="J43" s="1937"/>
      <c r="K43" s="1937"/>
      <c r="L43" s="1937"/>
      <c r="M43" s="1937"/>
      <c r="N43" s="1937"/>
      <c r="O43" s="1937"/>
      <c r="P43" s="1937"/>
      <c r="Q43" s="1937"/>
      <c r="R43" s="1937"/>
      <c r="S43" s="1937"/>
      <c r="T43" s="1937"/>
      <c r="U43" s="1937"/>
      <c r="V43" s="1937"/>
      <c r="W43" s="1937"/>
      <c r="X43" s="1937"/>
      <c r="Y43" s="1937"/>
      <c r="Z43" s="1937"/>
      <c r="AA43" s="1937"/>
      <c r="AB43" s="1937"/>
      <c r="AC43" s="1937"/>
      <c r="AD43" s="1937"/>
      <c r="AE43" s="1937"/>
      <c r="AF43" s="1937"/>
      <c r="AG43" s="1937"/>
      <c r="AH43" s="1937"/>
      <c r="AI43" s="1937"/>
      <c r="AJ43" s="1938"/>
      <c r="AK43" s="1933" t="str">
        <f>IF(D43=0,"",COUNT($F$26:$AJ$26)-AL43)</f>
        <v/>
      </c>
      <c r="AL43" s="1939" t="str">
        <f>IF(D43=0,"",AQ43+AR43)</f>
        <v/>
      </c>
      <c r="AM43" s="1939" t="str">
        <f>IF(D43=0,"",COUNTIF(F43:AJ43,"休"))</f>
        <v/>
      </c>
      <c r="AN43" s="1940" t="str">
        <f>IF(D43="","",IFERROR(ROUND(AM43/AK43,3),""))</f>
        <v/>
      </c>
      <c r="AO43" s="4487"/>
      <c r="AQ43" s="1864">
        <f>+COUNTIF(F43:AJ43,"－")</f>
        <v>0</v>
      </c>
      <c r="AR43" s="1864">
        <f>+COUNTIF(F43:AJ43,"外")</f>
        <v>0</v>
      </c>
    </row>
    <row r="44" spans="1:44" ht="13.8" thickBot="1">
      <c r="B44" s="4484"/>
      <c r="C44" s="4467"/>
      <c r="D44" s="1941">
        <f>$AG$21</f>
        <v>0</v>
      </c>
      <c r="E44" s="1958"/>
      <c r="F44" s="1961"/>
      <c r="G44" s="1944"/>
      <c r="H44" s="1944"/>
      <c r="I44" s="1944"/>
      <c r="J44" s="1944"/>
      <c r="K44" s="1944"/>
      <c r="L44" s="1944"/>
      <c r="M44" s="1944"/>
      <c r="N44" s="1944"/>
      <c r="O44" s="1944"/>
      <c r="P44" s="1944"/>
      <c r="Q44" s="1944"/>
      <c r="R44" s="1944"/>
      <c r="S44" s="1944"/>
      <c r="T44" s="1944"/>
      <c r="U44" s="1944"/>
      <c r="V44" s="1944"/>
      <c r="W44" s="1944"/>
      <c r="X44" s="1944"/>
      <c r="Y44" s="1944"/>
      <c r="Z44" s="1944"/>
      <c r="AA44" s="1944"/>
      <c r="AB44" s="1944"/>
      <c r="AC44" s="1944"/>
      <c r="AD44" s="1944"/>
      <c r="AE44" s="1944"/>
      <c r="AF44" s="1944"/>
      <c r="AG44" s="1944"/>
      <c r="AH44" s="1944"/>
      <c r="AI44" s="1944"/>
      <c r="AJ44" s="1962"/>
      <c r="AK44" s="1963" t="str">
        <f>IF(D44=0,"",COUNT($F$26:$AJ$26)-AL44)</f>
        <v/>
      </c>
      <c r="AL44" s="1964" t="str">
        <f>IF(D44=0,"",AQ44+AR44)</f>
        <v/>
      </c>
      <c r="AM44" s="1964" t="str">
        <f>IF(D44=0,"",COUNTIF(F44:AJ44,"休"))</f>
        <v/>
      </c>
      <c r="AN44" s="1940" t="str">
        <f>IF(D44="","",IFERROR(ROUND(AM44/AK44,3),""))</f>
        <v/>
      </c>
      <c r="AO44" s="4488"/>
      <c r="AQ44" s="1864">
        <f>+COUNTIF(F44:AJ44,"－")</f>
        <v>0</v>
      </c>
      <c r="AR44" s="1864">
        <f>+COUNTIF(F44:AJ44,"外")</f>
        <v>0</v>
      </c>
    </row>
    <row r="45" spans="1:44" ht="13.8" thickBot="1">
      <c r="B45" s="1965"/>
      <c r="C45" s="1921"/>
      <c r="F45" s="1966"/>
      <c r="G45" s="1966"/>
      <c r="H45" s="1966"/>
      <c r="I45" s="1966"/>
      <c r="J45" s="1966"/>
      <c r="K45" s="1966"/>
      <c r="L45" s="1966"/>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7"/>
      <c r="AN45" s="1968" t="s">
        <v>2271</v>
      </c>
      <c r="AO45" s="1969" t="e">
        <f>IF(AO29&gt;=0.285,"OK","NG")</f>
        <v>#DIV/0!</v>
      </c>
      <c r="AQ45" s="1857"/>
      <c r="AR45" s="1857"/>
    </row>
    <row r="46" spans="1:44">
      <c r="F46" s="1970"/>
      <c r="G46" s="1970"/>
      <c r="H46" s="1970"/>
      <c r="I46" s="1970"/>
      <c r="J46" s="1970"/>
      <c r="K46" s="1970"/>
      <c r="L46" s="1970"/>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row>
    <row r="47" spans="1:44" hidden="1">
      <c r="F47" s="1857" t="e">
        <f>YEAR(F50)</f>
        <v>#VALUE!</v>
      </c>
      <c r="G47" s="1857" t="e">
        <f>MONTH(F50)</f>
        <v>#VALUE!</v>
      </c>
    </row>
    <row r="48" spans="1:44" ht="13.5" customHeight="1">
      <c r="B48" s="4470"/>
      <c r="C48" s="4471"/>
      <c r="D48" s="4472"/>
      <c r="E48" s="1971" t="s">
        <v>2266</v>
      </c>
      <c r="F48" s="4478" t="e">
        <f>F50</f>
        <v>#VALUE!</v>
      </c>
      <c r="G48" s="4479"/>
      <c r="H48" s="4479"/>
      <c r="I48" s="4479"/>
      <c r="J48" s="4479"/>
      <c r="K48" s="4479"/>
      <c r="L48" s="4479"/>
      <c r="M48" s="4479"/>
      <c r="N48" s="4479"/>
      <c r="O48" s="4479"/>
      <c r="P48" s="4479"/>
      <c r="Q48" s="4479"/>
      <c r="R48" s="4479"/>
      <c r="S48" s="4479"/>
      <c r="T48" s="4479"/>
      <c r="U48" s="4479"/>
      <c r="V48" s="4479"/>
      <c r="W48" s="4479"/>
      <c r="X48" s="4479"/>
      <c r="Y48" s="4479"/>
      <c r="Z48" s="4479"/>
      <c r="AA48" s="4479"/>
      <c r="AB48" s="4479"/>
      <c r="AC48" s="4479"/>
      <c r="AD48" s="4479"/>
      <c r="AE48" s="4479"/>
      <c r="AF48" s="4479"/>
      <c r="AG48" s="4479"/>
      <c r="AH48" s="4479"/>
      <c r="AI48" s="4479"/>
      <c r="AJ48" s="4479"/>
      <c r="AK48" s="4480" t="s">
        <v>2304</v>
      </c>
      <c r="AL48" s="4489" t="s">
        <v>2305</v>
      </c>
      <c r="AM48" s="4480" t="s">
        <v>2283</v>
      </c>
      <c r="AN48" s="4481" t="s">
        <v>2306</v>
      </c>
      <c r="AO48" s="4433" t="s">
        <v>2307</v>
      </c>
      <c r="AQ48" s="4463" t="s">
        <v>2308</v>
      </c>
      <c r="AR48" s="4463" t="s">
        <v>2309</v>
      </c>
    </row>
    <row r="49" spans="2:44" ht="13.5" hidden="1" customHeight="1">
      <c r="B49" s="4473"/>
      <c r="C49" s="4469"/>
      <c r="D49" s="4474"/>
      <c r="E49" s="1972"/>
      <c r="F49" s="1913" t="e">
        <f>DATE($F47,$G47,1)</f>
        <v>#VALUE!</v>
      </c>
      <c r="G49" s="1913" t="e">
        <f>F49+1</f>
        <v>#VALUE!</v>
      </c>
      <c r="H49" s="1913" t="e">
        <f t="shared" ref="H49:AJ49" si="17">G49+1</f>
        <v>#VALUE!</v>
      </c>
      <c r="I49" s="1913" t="e">
        <f t="shared" si="17"/>
        <v>#VALUE!</v>
      </c>
      <c r="J49" s="1913" t="e">
        <f t="shared" si="17"/>
        <v>#VALUE!</v>
      </c>
      <c r="K49" s="1913" t="e">
        <f t="shared" si="17"/>
        <v>#VALUE!</v>
      </c>
      <c r="L49" s="1913" t="e">
        <f t="shared" si="17"/>
        <v>#VALUE!</v>
      </c>
      <c r="M49" s="1913" t="e">
        <f t="shared" si="17"/>
        <v>#VALUE!</v>
      </c>
      <c r="N49" s="1913" t="e">
        <f t="shared" si="17"/>
        <v>#VALUE!</v>
      </c>
      <c r="O49" s="1913" t="e">
        <f t="shared" si="17"/>
        <v>#VALUE!</v>
      </c>
      <c r="P49" s="1913" t="e">
        <f t="shared" si="17"/>
        <v>#VALUE!</v>
      </c>
      <c r="Q49" s="1913" t="e">
        <f t="shared" si="17"/>
        <v>#VALUE!</v>
      </c>
      <c r="R49" s="1913" t="e">
        <f t="shared" si="17"/>
        <v>#VALUE!</v>
      </c>
      <c r="S49" s="1913" t="e">
        <f t="shared" si="17"/>
        <v>#VALUE!</v>
      </c>
      <c r="T49" s="1913" t="e">
        <f t="shared" si="17"/>
        <v>#VALUE!</v>
      </c>
      <c r="U49" s="1913" t="e">
        <f t="shared" si="17"/>
        <v>#VALUE!</v>
      </c>
      <c r="V49" s="1913" t="e">
        <f t="shared" si="17"/>
        <v>#VALUE!</v>
      </c>
      <c r="W49" s="1913" t="e">
        <f t="shared" si="17"/>
        <v>#VALUE!</v>
      </c>
      <c r="X49" s="1913" t="e">
        <f t="shared" si="17"/>
        <v>#VALUE!</v>
      </c>
      <c r="Y49" s="1913" t="e">
        <f t="shared" si="17"/>
        <v>#VALUE!</v>
      </c>
      <c r="Z49" s="1913" t="e">
        <f t="shared" si="17"/>
        <v>#VALUE!</v>
      </c>
      <c r="AA49" s="1913" t="e">
        <f t="shared" si="17"/>
        <v>#VALUE!</v>
      </c>
      <c r="AB49" s="1913" t="e">
        <f t="shared" si="17"/>
        <v>#VALUE!</v>
      </c>
      <c r="AC49" s="1913" t="e">
        <f t="shared" si="17"/>
        <v>#VALUE!</v>
      </c>
      <c r="AD49" s="1913" t="e">
        <f t="shared" si="17"/>
        <v>#VALUE!</v>
      </c>
      <c r="AE49" s="1913" t="e">
        <f t="shared" si="17"/>
        <v>#VALUE!</v>
      </c>
      <c r="AF49" s="1913" t="e">
        <f t="shared" si="17"/>
        <v>#VALUE!</v>
      </c>
      <c r="AG49" s="1913" t="e">
        <f t="shared" si="17"/>
        <v>#VALUE!</v>
      </c>
      <c r="AH49" s="1913" t="e">
        <f t="shared" si="17"/>
        <v>#VALUE!</v>
      </c>
      <c r="AI49" s="1913" t="e">
        <f t="shared" si="17"/>
        <v>#VALUE!</v>
      </c>
      <c r="AJ49" s="1913" t="e">
        <f t="shared" si="17"/>
        <v>#VALUE!</v>
      </c>
      <c r="AK49" s="4480"/>
      <c r="AL49" s="4489"/>
      <c r="AM49" s="4480"/>
      <c r="AN49" s="4481"/>
      <c r="AO49" s="4433"/>
      <c r="AQ49" s="4463"/>
      <c r="AR49" s="4463"/>
    </row>
    <row r="50" spans="2:44">
      <c r="B50" s="4473"/>
      <c r="C50" s="4469"/>
      <c r="D50" s="4474"/>
      <c r="E50" s="1973" t="s">
        <v>2267</v>
      </c>
      <c r="F50" s="1974" t="e">
        <f>IF(EDATE(F25,1)&gt;$F$7,"",EDATE(F25,1))</f>
        <v>#VALUE!</v>
      </c>
      <c r="G50" s="1913" t="e">
        <f t="shared" ref="G50:AJ50" si="18">IF(G49&gt;$F$7,"",IF(F50=EOMONTH(DATE($F47,$G47,1),0),"",IF(F50="","",F50+1)))</f>
        <v>#VALUE!</v>
      </c>
      <c r="H50" s="1913" t="e">
        <f t="shared" si="18"/>
        <v>#VALUE!</v>
      </c>
      <c r="I50" s="1913" t="e">
        <f t="shared" si="18"/>
        <v>#VALUE!</v>
      </c>
      <c r="J50" s="1913" t="e">
        <f t="shared" si="18"/>
        <v>#VALUE!</v>
      </c>
      <c r="K50" s="1913" t="e">
        <f t="shared" si="18"/>
        <v>#VALUE!</v>
      </c>
      <c r="L50" s="1913" t="e">
        <f t="shared" si="18"/>
        <v>#VALUE!</v>
      </c>
      <c r="M50" s="1913" t="e">
        <f t="shared" si="18"/>
        <v>#VALUE!</v>
      </c>
      <c r="N50" s="1913" t="e">
        <f t="shared" si="18"/>
        <v>#VALUE!</v>
      </c>
      <c r="O50" s="1913" t="e">
        <f t="shared" si="18"/>
        <v>#VALUE!</v>
      </c>
      <c r="P50" s="1913" t="e">
        <f t="shared" si="18"/>
        <v>#VALUE!</v>
      </c>
      <c r="Q50" s="1913" t="e">
        <f t="shared" si="18"/>
        <v>#VALUE!</v>
      </c>
      <c r="R50" s="1913" t="e">
        <f t="shared" si="18"/>
        <v>#VALUE!</v>
      </c>
      <c r="S50" s="1913" t="e">
        <f t="shared" si="18"/>
        <v>#VALUE!</v>
      </c>
      <c r="T50" s="1913" t="e">
        <f t="shared" si="18"/>
        <v>#VALUE!</v>
      </c>
      <c r="U50" s="1913" t="e">
        <f t="shared" si="18"/>
        <v>#VALUE!</v>
      </c>
      <c r="V50" s="1913" t="e">
        <f t="shared" si="18"/>
        <v>#VALUE!</v>
      </c>
      <c r="W50" s="1913" t="e">
        <f t="shared" si="18"/>
        <v>#VALUE!</v>
      </c>
      <c r="X50" s="1913" t="e">
        <f t="shared" si="18"/>
        <v>#VALUE!</v>
      </c>
      <c r="Y50" s="1913" t="e">
        <f t="shared" si="18"/>
        <v>#VALUE!</v>
      </c>
      <c r="Z50" s="1913" t="e">
        <f t="shared" si="18"/>
        <v>#VALUE!</v>
      </c>
      <c r="AA50" s="1913" t="e">
        <f t="shared" si="18"/>
        <v>#VALUE!</v>
      </c>
      <c r="AB50" s="1913" t="e">
        <f t="shared" si="18"/>
        <v>#VALUE!</v>
      </c>
      <c r="AC50" s="1913" t="e">
        <f t="shared" si="18"/>
        <v>#VALUE!</v>
      </c>
      <c r="AD50" s="1913" t="e">
        <f t="shared" si="18"/>
        <v>#VALUE!</v>
      </c>
      <c r="AE50" s="1913" t="e">
        <f t="shared" si="18"/>
        <v>#VALUE!</v>
      </c>
      <c r="AF50" s="1913" t="e">
        <f t="shared" si="18"/>
        <v>#VALUE!</v>
      </c>
      <c r="AG50" s="1913" t="e">
        <f t="shared" si="18"/>
        <v>#VALUE!</v>
      </c>
      <c r="AH50" s="1913" t="e">
        <f t="shared" si="18"/>
        <v>#VALUE!</v>
      </c>
      <c r="AI50" s="1913" t="e">
        <f t="shared" si="18"/>
        <v>#VALUE!</v>
      </c>
      <c r="AJ50" s="1913" t="e">
        <f t="shared" si="18"/>
        <v>#VALUE!</v>
      </c>
      <c r="AK50" s="4480"/>
      <c r="AL50" s="4489"/>
      <c r="AM50" s="4480"/>
      <c r="AN50" s="4481"/>
      <c r="AO50" s="4433"/>
      <c r="AQ50" s="4463"/>
      <c r="AR50" s="4463"/>
    </row>
    <row r="51" spans="2:44">
      <c r="B51" s="4475"/>
      <c r="C51" s="4476"/>
      <c r="D51" s="4477"/>
      <c r="E51" s="1908" t="s">
        <v>1060</v>
      </c>
      <c r="F51" s="1975" t="str">
        <f>IFERROR(TEXT(WEEKDAY(+F50),"aaa"),"")</f>
        <v/>
      </c>
      <c r="G51" s="1975" t="str">
        <f t="shared" ref="G51:AJ51" si="19">IFERROR(TEXT(WEEKDAY(+G50),"aaa"),"")</f>
        <v/>
      </c>
      <c r="H51" s="1975" t="str">
        <f t="shared" si="19"/>
        <v/>
      </c>
      <c r="I51" s="1975" t="str">
        <f t="shared" si="19"/>
        <v/>
      </c>
      <c r="J51" s="1975" t="str">
        <f t="shared" si="19"/>
        <v/>
      </c>
      <c r="K51" s="1975" t="str">
        <f t="shared" si="19"/>
        <v/>
      </c>
      <c r="L51" s="1975" t="str">
        <f t="shared" si="19"/>
        <v/>
      </c>
      <c r="M51" s="1975" t="str">
        <f t="shared" si="19"/>
        <v/>
      </c>
      <c r="N51" s="1975" t="str">
        <f t="shared" si="19"/>
        <v/>
      </c>
      <c r="O51" s="1975" t="str">
        <f t="shared" si="19"/>
        <v/>
      </c>
      <c r="P51" s="1975" t="str">
        <f t="shared" si="19"/>
        <v/>
      </c>
      <c r="Q51" s="1975" t="str">
        <f t="shared" si="19"/>
        <v/>
      </c>
      <c r="R51" s="1975" t="str">
        <f t="shared" si="19"/>
        <v/>
      </c>
      <c r="S51" s="1975" t="str">
        <f t="shared" si="19"/>
        <v/>
      </c>
      <c r="T51" s="1975" t="str">
        <f t="shared" si="19"/>
        <v/>
      </c>
      <c r="U51" s="1975" t="str">
        <f t="shared" si="19"/>
        <v/>
      </c>
      <c r="V51" s="1975" t="str">
        <f t="shared" si="19"/>
        <v/>
      </c>
      <c r="W51" s="1975" t="str">
        <f t="shared" si="19"/>
        <v/>
      </c>
      <c r="X51" s="1975" t="str">
        <f t="shared" si="19"/>
        <v/>
      </c>
      <c r="Y51" s="1975" t="str">
        <f t="shared" si="19"/>
        <v/>
      </c>
      <c r="Z51" s="1975" t="str">
        <f t="shared" si="19"/>
        <v/>
      </c>
      <c r="AA51" s="1975" t="str">
        <f t="shared" si="19"/>
        <v/>
      </c>
      <c r="AB51" s="1975" t="str">
        <f t="shared" si="19"/>
        <v/>
      </c>
      <c r="AC51" s="1975" t="str">
        <f t="shared" si="19"/>
        <v/>
      </c>
      <c r="AD51" s="1975" t="str">
        <f>IFERROR(TEXT(WEEKDAY(+AD50),"aaa"),"")</f>
        <v/>
      </c>
      <c r="AE51" s="1975" t="str">
        <f t="shared" si="19"/>
        <v/>
      </c>
      <c r="AF51" s="1975" t="str">
        <f t="shared" si="19"/>
        <v/>
      </c>
      <c r="AG51" s="1975" t="str">
        <f t="shared" si="19"/>
        <v/>
      </c>
      <c r="AH51" s="1975" t="str">
        <f t="shared" si="19"/>
        <v/>
      </c>
      <c r="AI51" s="1975" t="str">
        <f t="shared" si="19"/>
        <v/>
      </c>
      <c r="AJ51" s="1975" t="str">
        <f t="shared" si="19"/>
        <v/>
      </c>
      <c r="AK51" s="4480"/>
      <c r="AL51" s="4489"/>
      <c r="AM51" s="4480"/>
      <c r="AN51" s="4481"/>
      <c r="AO51" s="4433"/>
      <c r="AQ51" s="4463"/>
      <c r="AR51" s="4463"/>
    </row>
    <row r="52" spans="2:44" ht="21" customHeight="1">
      <c r="B52" s="1976" t="s">
        <v>2310</v>
      </c>
      <c r="C52" s="1977" t="s">
        <v>2280</v>
      </c>
      <c r="D52" s="1924" t="s">
        <v>2281</v>
      </c>
      <c r="E52" s="1925" t="s">
        <v>2270</v>
      </c>
      <c r="F52" s="1926"/>
      <c r="G52" s="1927"/>
      <c r="H52" s="1927"/>
      <c r="I52" s="1927"/>
      <c r="J52" s="1927"/>
      <c r="K52" s="1927"/>
      <c r="L52" s="1927"/>
      <c r="M52" s="1927"/>
      <c r="N52" s="1927"/>
      <c r="O52" s="1927"/>
      <c r="P52" s="1927"/>
      <c r="Q52" s="1927"/>
      <c r="R52" s="1927"/>
      <c r="S52" s="1927"/>
      <c r="T52" s="1927"/>
      <c r="U52" s="1927"/>
      <c r="V52" s="1927"/>
      <c r="W52" s="1927"/>
      <c r="X52" s="1927"/>
      <c r="Y52" s="1927"/>
      <c r="Z52" s="1927"/>
      <c r="AA52" s="1927"/>
      <c r="AB52" s="1927"/>
      <c r="AC52" s="1927"/>
      <c r="AD52" s="1927"/>
      <c r="AE52" s="1927"/>
      <c r="AF52" s="1927"/>
      <c r="AG52" s="1978"/>
      <c r="AH52" s="1978"/>
      <c r="AI52" s="1978"/>
      <c r="AJ52" s="1978"/>
      <c r="AK52" s="1905" t="s">
        <v>2289</v>
      </c>
      <c r="AL52" s="1905" t="s">
        <v>2290</v>
      </c>
      <c r="AM52" s="1905" t="s">
        <v>2291</v>
      </c>
      <c r="AN52" s="1906" t="s">
        <v>2292</v>
      </c>
      <c r="AO52" s="1865" t="s">
        <v>2293</v>
      </c>
      <c r="AQ52" s="4464"/>
      <c r="AR52" s="4464"/>
    </row>
    <row r="53" spans="2:44" ht="13.5" customHeight="1">
      <c r="B53" s="4482" t="s">
        <v>2294</v>
      </c>
      <c r="C53" s="4485" t="str">
        <f>$AC$8</f>
        <v>A建設</v>
      </c>
      <c r="D53" s="1928" t="str">
        <f>$AG$8</f>
        <v>〇〇</v>
      </c>
      <c r="E53" s="1929"/>
      <c r="F53" s="1930"/>
      <c r="G53" s="1931"/>
      <c r="H53" s="1931"/>
      <c r="I53" s="1931"/>
      <c r="J53" s="1931"/>
      <c r="K53" s="1931"/>
      <c r="L53" s="1931"/>
      <c r="M53" s="1931"/>
      <c r="N53" s="1931"/>
      <c r="O53" s="1931"/>
      <c r="P53" s="1931"/>
      <c r="Q53" s="1931"/>
      <c r="R53" s="1931"/>
      <c r="S53" s="1931"/>
      <c r="T53" s="1931"/>
      <c r="U53" s="1931"/>
      <c r="V53" s="1931"/>
      <c r="W53" s="1931"/>
      <c r="X53" s="1931"/>
      <c r="Y53" s="1931"/>
      <c r="Z53" s="1931"/>
      <c r="AA53" s="1931"/>
      <c r="AB53" s="1931"/>
      <c r="AC53" s="1931"/>
      <c r="AD53" s="1931"/>
      <c r="AE53" s="1931"/>
      <c r="AF53" s="1931"/>
      <c r="AG53" s="1931"/>
      <c r="AH53" s="1931"/>
      <c r="AI53" s="1931"/>
      <c r="AJ53" s="1932"/>
      <c r="AK53" s="1933">
        <f t="shared" ref="AK53:AK58" si="20">IF(D53=0,"",COUNT($F$26:$AJ$26)-AL53)</f>
        <v>0</v>
      </c>
      <c r="AL53" s="1934">
        <f t="shared" ref="AL53:AL58" si="21">IF(D53=0,"",AQ53+AR53)</f>
        <v>0</v>
      </c>
      <c r="AM53" s="1934">
        <f t="shared" ref="AM53:AM58" si="22">IF(D53=0,"",COUNTIF(F53:AJ53,"休"))</f>
        <v>0</v>
      </c>
      <c r="AN53" s="1935" t="str">
        <f t="shared" ref="AN53:AN58" si="23">IF(D53="","",IFERROR(ROUND(AM53/AK53,3),""))</f>
        <v/>
      </c>
      <c r="AO53" s="4486" t="e">
        <f>ROUND(AVERAGE(AN53:AN68),3)</f>
        <v>#DIV/0!</v>
      </c>
      <c r="AQ53" s="1864">
        <f>+COUNTIF(F53:AJ53,"－")</f>
        <v>0</v>
      </c>
      <c r="AR53" s="1864">
        <f t="shared" ref="AR53:AR58" si="24">+COUNTIF(H53:AJ53,"外")</f>
        <v>0</v>
      </c>
    </row>
    <row r="54" spans="2:44" ht="13.5" customHeight="1">
      <c r="B54" s="4483"/>
      <c r="C54" s="4466"/>
      <c r="D54" s="1928" t="str">
        <f>$AG$9</f>
        <v>●●</v>
      </c>
      <c r="E54" s="1929"/>
      <c r="F54" s="1936"/>
      <c r="G54" s="1937"/>
      <c r="H54" s="1937"/>
      <c r="I54" s="1937"/>
      <c r="J54" s="1937"/>
      <c r="K54" s="1937"/>
      <c r="L54" s="1937"/>
      <c r="M54" s="1937"/>
      <c r="N54" s="1937"/>
      <c r="O54" s="1937"/>
      <c r="P54" s="1937"/>
      <c r="Q54" s="1937"/>
      <c r="R54" s="1937"/>
      <c r="S54" s="1937"/>
      <c r="T54" s="1937"/>
      <c r="U54" s="1937"/>
      <c r="V54" s="1937"/>
      <c r="W54" s="1937"/>
      <c r="X54" s="1937"/>
      <c r="Y54" s="1937"/>
      <c r="Z54" s="1937"/>
      <c r="AA54" s="1937"/>
      <c r="AB54" s="1937"/>
      <c r="AC54" s="1937"/>
      <c r="AD54" s="1937"/>
      <c r="AE54" s="1937"/>
      <c r="AF54" s="1937"/>
      <c r="AG54" s="1937"/>
      <c r="AH54" s="1937"/>
      <c r="AI54" s="1937"/>
      <c r="AJ54" s="1938"/>
      <c r="AK54" s="1933">
        <f t="shared" si="20"/>
        <v>0</v>
      </c>
      <c r="AL54" s="1939">
        <f t="shared" si="21"/>
        <v>0</v>
      </c>
      <c r="AM54" s="1939">
        <f t="shared" si="22"/>
        <v>0</v>
      </c>
      <c r="AN54" s="1940" t="str">
        <f t="shared" si="23"/>
        <v/>
      </c>
      <c r="AO54" s="4487"/>
      <c r="AQ54" s="1864">
        <f>+COUNTIF(F54:AJ54,"－")</f>
        <v>0</v>
      </c>
      <c r="AR54" s="1864">
        <f t="shared" si="24"/>
        <v>0</v>
      </c>
    </row>
    <row r="55" spans="2:44">
      <c r="B55" s="4483"/>
      <c r="C55" s="4466"/>
      <c r="D55" s="1928" t="str">
        <f>$AG$10</f>
        <v>△△</v>
      </c>
      <c r="E55" s="1929"/>
      <c r="F55" s="1936"/>
      <c r="G55" s="1937"/>
      <c r="H55" s="1937"/>
      <c r="I55" s="1937"/>
      <c r="J55" s="1937"/>
      <c r="K55" s="1937"/>
      <c r="L55" s="1937"/>
      <c r="M55" s="1937"/>
      <c r="N55" s="1937"/>
      <c r="O55" s="1937"/>
      <c r="P55" s="1937"/>
      <c r="Q55" s="1937"/>
      <c r="R55" s="1937"/>
      <c r="S55" s="1937"/>
      <c r="T55" s="1937"/>
      <c r="U55" s="1937"/>
      <c r="V55" s="1937"/>
      <c r="W55" s="1937"/>
      <c r="X55" s="1937"/>
      <c r="Y55" s="1937"/>
      <c r="Z55" s="1937"/>
      <c r="AA55" s="1937"/>
      <c r="AB55" s="1937"/>
      <c r="AC55" s="1937"/>
      <c r="AD55" s="1937"/>
      <c r="AE55" s="1937"/>
      <c r="AF55" s="1937"/>
      <c r="AG55" s="1937"/>
      <c r="AH55" s="1937"/>
      <c r="AI55" s="1937"/>
      <c r="AJ55" s="1938"/>
      <c r="AK55" s="1933">
        <f t="shared" si="20"/>
        <v>0</v>
      </c>
      <c r="AL55" s="1939">
        <f t="shared" si="21"/>
        <v>0</v>
      </c>
      <c r="AM55" s="1939">
        <f t="shared" si="22"/>
        <v>0</v>
      </c>
      <c r="AN55" s="1940" t="str">
        <f t="shared" si="23"/>
        <v/>
      </c>
      <c r="AO55" s="4487"/>
      <c r="AQ55" s="1864">
        <f t="shared" ref="AQ55:AQ58" si="25">+COUNTIF(F55:AJ55,"－")</f>
        <v>0</v>
      </c>
      <c r="AR55" s="1864">
        <f t="shared" si="24"/>
        <v>0</v>
      </c>
    </row>
    <row r="56" spans="2:44">
      <c r="B56" s="4483"/>
      <c r="C56" s="4466"/>
      <c r="D56" s="1928" t="str">
        <f>$AG$11</f>
        <v>■■</v>
      </c>
      <c r="E56" s="1907"/>
      <c r="F56" s="1936"/>
      <c r="G56" s="1937"/>
      <c r="H56" s="1937"/>
      <c r="I56" s="1937"/>
      <c r="J56" s="1937"/>
      <c r="K56" s="1937"/>
      <c r="L56" s="1937"/>
      <c r="M56" s="1937"/>
      <c r="N56" s="1937"/>
      <c r="O56" s="1937"/>
      <c r="P56" s="1937"/>
      <c r="Q56" s="1937"/>
      <c r="R56" s="1937"/>
      <c r="S56" s="1937"/>
      <c r="T56" s="1937"/>
      <c r="U56" s="1937"/>
      <c r="V56" s="1937"/>
      <c r="W56" s="1937"/>
      <c r="X56" s="1937"/>
      <c r="Y56" s="1937"/>
      <c r="Z56" s="1937"/>
      <c r="AA56" s="1937"/>
      <c r="AB56" s="1937"/>
      <c r="AC56" s="1937"/>
      <c r="AD56" s="1937"/>
      <c r="AE56" s="1937"/>
      <c r="AF56" s="1937"/>
      <c r="AG56" s="1937"/>
      <c r="AH56" s="1937"/>
      <c r="AI56" s="1937"/>
      <c r="AJ56" s="1938"/>
      <c r="AK56" s="1933">
        <f t="shared" si="20"/>
        <v>0</v>
      </c>
      <c r="AL56" s="1939">
        <f t="shared" si="21"/>
        <v>0</v>
      </c>
      <c r="AM56" s="1939">
        <f t="shared" si="22"/>
        <v>0</v>
      </c>
      <c r="AN56" s="1940" t="str">
        <f t="shared" si="23"/>
        <v/>
      </c>
      <c r="AO56" s="4487"/>
      <c r="AQ56" s="1864">
        <f t="shared" si="25"/>
        <v>0</v>
      </c>
      <c r="AR56" s="1864">
        <f t="shared" si="24"/>
        <v>0</v>
      </c>
    </row>
    <row r="57" spans="2:44">
      <c r="B57" s="4483"/>
      <c r="C57" s="4466"/>
      <c r="D57" s="1928" t="str">
        <f>$AG$12</f>
        <v>★★</v>
      </c>
      <c r="E57" s="1929"/>
      <c r="F57" s="1936"/>
      <c r="G57" s="1937"/>
      <c r="H57" s="1937"/>
      <c r="I57" s="1937"/>
      <c r="J57" s="1937"/>
      <c r="K57" s="1937"/>
      <c r="L57" s="1937"/>
      <c r="M57" s="1937"/>
      <c r="N57" s="1937"/>
      <c r="O57" s="1937"/>
      <c r="P57" s="1937"/>
      <c r="Q57" s="1937"/>
      <c r="R57" s="1937"/>
      <c r="S57" s="1937"/>
      <c r="T57" s="1937"/>
      <c r="U57" s="1937"/>
      <c r="V57" s="1937"/>
      <c r="W57" s="1937"/>
      <c r="X57" s="1937"/>
      <c r="Y57" s="1937"/>
      <c r="Z57" s="1937"/>
      <c r="AA57" s="1937"/>
      <c r="AB57" s="1937"/>
      <c r="AC57" s="1937"/>
      <c r="AD57" s="1937"/>
      <c r="AE57" s="1937"/>
      <c r="AF57" s="1937"/>
      <c r="AG57" s="1937"/>
      <c r="AH57" s="1937"/>
      <c r="AI57" s="1937"/>
      <c r="AJ57" s="1938"/>
      <c r="AK57" s="1933">
        <f t="shared" si="20"/>
        <v>0</v>
      </c>
      <c r="AL57" s="1939">
        <f t="shared" si="21"/>
        <v>0</v>
      </c>
      <c r="AM57" s="1939">
        <f t="shared" si="22"/>
        <v>0</v>
      </c>
      <c r="AN57" s="1940" t="str">
        <f t="shared" si="23"/>
        <v/>
      </c>
      <c r="AO57" s="4487"/>
      <c r="AQ57" s="1864">
        <f t="shared" si="25"/>
        <v>0</v>
      </c>
      <c r="AR57" s="1864">
        <f t="shared" si="24"/>
        <v>0</v>
      </c>
    </row>
    <row r="58" spans="2:44">
      <c r="B58" s="4484"/>
      <c r="C58" s="4467"/>
      <c r="D58" s="1941">
        <f>$AG$13</f>
        <v>0</v>
      </c>
      <c r="E58" s="1942"/>
      <c r="F58" s="1943"/>
      <c r="G58" s="1979"/>
      <c r="H58" s="1945"/>
      <c r="I58" s="1945"/>
      <c r="J58" s="1945"/>
      <c r="K58" s="1945"/>
      <c r="L58" s="1945"/>
      <c r="M58" s="1945"/>
      <c r="N58" s="1945"/>
      <c r="O58" s="1945"/>
      <c r="P58" s="1945"/>
      <c r="Q58" s="1945"/>
      <c r="R58" s="1945"/>
      <c r="S58" s="1945"/>
      <c r="T58" s="1945"/>
      <c r="U58" s="1945"/>
      <c r="V58" s="1945"/>
      <c r="W58" s="1945"/>
      <c r="X58" s="1945"/>
      <c r="Y58" s="1945"/>
      <c r="Z58" s="1945"/>
      <c r="AA58" s="1945"/>
      <c r="AB58" s="1945"/>
      <c r="AC58" s="1945"/>
      <c r="AD58" s="1945"/>
      <c r="AE58" s="1945"/>
      <c r="AF58" s="1945"/>
      <c r="AG58" s="1945"/>
      <c r="AH58" s="1945"/>
      <c r="AI58" s="1945"/>
      <c r="AJ58" s="1946"/>
      <c r="AK58" s="1933" t="str">
        <f t="shared" si="20"/>
        <v/>
      </c>
      <c r="AL58" s="1934" t="str">
        <f t="shared" si="21"/>
        <v/>
      </c>
      <c r="AM58" s="1947" t="str">
        <f t="shared" si="22"/>
        <v/>
      </c>
      <c r="AN58" s="1940" t="str">
        <f t="shared" si="23"/>
        <v/>
      </c>
      <c r="AO58" s="4487"/>
      <c r="AQ58" s="1864">
        <f t="shared" si="25"/>
        <v>0</v>
      </c>
      <c r="AR58" s="1864">
        <f t="shared" si="24"/>
        <v>0</v>
      </c>
    </row>
    <row r="59" spans="2:44">
      <c r="B59" s="4482" t="s">
        <v>2301</v>
      </c>
      <c r="C59" s="4465" t="str">
        <f>$AC$14</f>
        <v>B産業</v>
      </c>
      <c r="D59" s="1948" t="s">
        <v>2281</v>
      </c>
      <c r="E59" s="1980" t="s">
        <v>2270</v>
      </c>
      <c r="F59" s="1926"/>
      <c r="G59" s="1927"/>
      <c r="H59" s="1927"/>
      <c r="I59" s="1927"/>
      <c r="J59" s="1927"/>
      <c r="K59" s="1927"/>
      <c r="L59" s="1927"/>
      <c r="M59" s="1927"/>
      <c r="N59" s="1927"/>
      <c r="O59" s="1927"/>
      <c r="P59" s="1927"/>
      <c r="Q59" s="1927"/>
      <c r="R59" s="1927"/>
      <c r="S59" s="1927"/>
      <c r="T59" s="1927"/>
      <c r="U59" s="1927"/>
      <c r="V59" s="1927"/>
      <c r="W59" s="1927"/>
      <c r="X59" s="1927"/>
      <c r="Y59" s="1927"/>
      <c r="Z59" s="1927"/>
      <c r="AA59" s="1927"/>
      <c r="AB59" s="1927"/>
      <c r="AC59" s="1927"/>
      <c r="AD59" s="1927"/>
      <c r="AE59" s="1927"/>
      <c r="AF59" s="1927"/>
      <c r="AG59" s="1927"/>
      <c r="AH59" s="1927"/>
      <c r="AI59" s="1927"/>
      <c r="AJ59" s="1950"/>
      <c r="AK59" s="1951"/>
      <c r="AL59" s="1952"/>
      <c r="AM59" s="1953"/>
      <c r="AN59" s="1954"/>
      <c r="AO59" s="4487"/>
    </row>
    <row r="60" spans="2:44">
      <c r="B60" s="4483"/>
      <c r="C60" s="4466"/>
      <c r="D60" s="1928" t="str">
        <f>$AG$14</f>
        <v>〇〇</v>
      </c>
      <c r="E60" s="1929"/>
      <c r="F60" s="1930"/>
      <c r="G60" s="1931"/>
      <c r="H60" s="1931"/>
      <c r="I60" s="1931"/>
      <c r="J60" s="1931"/>
      <c r="K60" s="1931"/>
      <c r="L60" s="1931"/>
      <c r="M60" s="1931"/>
      <c r="N60" s="1931"/>
      <c r="O60" s="1931"/>
      <c r="P60" s="1931"/>
      <c r="Q60" s="1931"/>
      <c r="R60" s="1931"/>
      <c r="S60" s="1931"/>
      <c r="T60" s="1931"/>
      <c r="U60" s="1931"/>
      <c r="V60" s="1931"/>
      <c r="W60" s="1931"/>
      <c r="X60" s="1931"/>
      <c r="Y60" s="1931"/>
      <c r="Z60" s="1931"/>
      <c r="AA60" s="1931"/>
      <c r="AB60" s="1931"/>
      <c r="AC60" s="1931"/>
      <c r="AD60" s="1931"/>
      <c r="AE60" s="1931"/>
      <c r="AF60" s="1931"/>
      <c r="AG60" s="1931"/>
      <c r="AH60" s="1955"/>
      <c r="AI60" s="1955"/>
      <c r="AJ60" s="1938"/>
      <c r="AK60" s="1933">
        <f>IF(D60=0,"",COUNT($F$26:$AJ$26)-AL60)</f>
        <v>0</v>
      </c>
      <c r="AL60" s="1934">
        <f>IF(D60=0,"",AQ60+AR60)</f>
        <v>0</v>
      </c>
      <c r="AM60" s="1934">
        <f>IF(D60=0,"",COUNTIF(F60:AJ60,"休"))</f>
        <v>0</v>
      </c>
      <c r="AN60" s="1935" t="str">
        <f>IF(D60="","",IFERROR(ROUND(AM60/AK60,3),""))</f>
        <v/>
      </c>
      <c r="AO60" s="4487"/>
      <c r="AQ60" s="1864">
        <f>+COUNTIF(F60:AJ60,"－")</f>
        <v>0</v>
      </c>
      <c r="AR60" s="1864">
        <f>+COUNTIF(F60:AJ60,"外")</f>
        <v>0</v>
      </c>
    </row>
    <row r="61" spans="2:44">
      <c r="B61" s="4483"/>
      <c r="C61" s="4466"/>
      <c r="D61" s="1928" t="str">
        <f>$AG$15</f>
        <v>●●</v>
      </c>
      <c r="E61" s="1929"/>
      <c r="F61" s="1936"/>
      <c r="G61" s="1937"/>
      <c r="H61" s="1937"/>
      <c r="I61" s="1937"/>
      <c r="J61" s="1937"/>
      <c r="K61" s="1937"/>
      <c r="L61" s="1937"/>
      <c r="M61" s="1937"/>
      <c r="N61" s="1937"/>
      <c r="O61" s="1937"/>
      <c r="P61" s="1937"/>
      <c r="Q61" s="1937"/>
      <c r="R61" s="1937"/>
      <c r="S61" s="1937"/>
      <c r="T61" s="1937"/>
      <c r="U61" s="1937"/>
      <c r="V61" s="1937"/>
      <c r="W61" s="1937"/>
      <c r="X61" s="1937"/>
      <c r="Y61" s="1937"/>
      <c r="Z61" s="1937"/>
      <c r="AA61" s="1937"/>
      <c r="AB61" s="1937"/>
      <c r="AC61" s="1937"/>
      <c r="AD61" s="1937"/>
      <c r="AE61" s="1937"/>
      <c r="AF61" s="1937"/>
      <c r="AG61" s="1937"/>
      <c r="AH61" s="1937"/>
      <c r="AI61" s="1937"/>
      <c r="AJ61" s="1938"/>
      <c r="AK61" s="1933">
        <f>IF(D61=0,"",COUNT($F$26:$AJ$26)-AL61)</f>
        <v>0</v>
      </c>
      <c r="AL61" s="1939">
        <f>IF(D61=0,"",AQ61+AR61)</f>
        <v>0</v>
      </c>
      <c r="AM61" s="1939">
        <f>IF(D61=0,"",COUNTIF(F61:AJ61,"休"))</f>
        <v>0</v>
      </c>
      <c r="AN61" s="1940" t="str">
        <f>IF(D61="","",IFERROR(ROUND(AM61/AK61,3),""))</f>
        <v/>
      </c>
      <c r="AO61" s="4487"/>
      <c r="AQ61" s="1864">
        <f>+COUNTIF(F61:AJ61,"－")</f>
        <v>0</v>
      </c>
      <c r="AR61" s="1864">
        <f>+COUNTIF(F61:AJ61,"外")</f>
        <v>0</v>
      </c>
    </row>
    <row r="62" spans="2:44">
      <c r="B62" s="4483"/>
      <c r="C62" s="4466"/>
      <c r="D62" s="1928">
        <f>$AG$16</f>
        <v>0</v>
      </c>
      <c r="E62" s="1929"/>
      <c r="F62" s="1936"/>
      <c r="G62" s="1937"/>
      <c r="H62" s="1937"/>
      <c r="I62" s="1937"/>
      <c r="J62" s="1937"/>
      <c r="K62" s="1937"/>
      <c r="L62" s="1937"/>
      <c r="M62" s="1937"/>
      <c r="N62" s="1937"/>
      <c r="O62" s="1937"/>
      <c r="P62" s="1937"/>
      <c r="Q62" s="1937"/>
      <c r="R62" s="1937"/>
      <c r="S62" s="1937"/>
      <c r="T62" s="1937"/>
      <c r="U62" s="1937"/>
      <c r="V62" s="1937"/>
      <c r="W62" s="1937"/>
      <c r="X62" s="1937"/>
      <c r="Y62" s="1937"/>
      <c r="Z62" s="1937"/>
      <c r="AA62" s="1937"/>
      <c r="AB62" s="1937"/>
      <c r="AC62" s="1937"/>
      <c r="AD62" s="1937"/>
      <c r="AE62" s="1937"/>
      <c r="AF62" s="1937"/>
      <c r="AG62" s="1937"/>
      <c r="AH62" s="1937"/>
      <c r="AI62" s="1937"/>
      <c r="AJ62" s="1938"/>
      <c r="AK62" s="1933" t="str">
        <f>IF(D62=0,"",COUNT($F$26:$AJ$26)-AL62)</f>
        <v/>
      </c>
      <c r="AL62" s="1939" t="str">
        <f>IF(D62=0,"",AQ62+AR62)</f>
        <v/>
      </c>
      <c r="AM62" s="1939" t="str">
        <f>IF(D62=0,"",COUNTIF(F62:AJ62,"休"))</f>
        <v/>
      </c>
      <c r="AN62" s="1940" t="str">
        <f>IF(D62="","",IFERROR(ROUND(AM62/AK62,3),""))</f>
        <v/>
      </c>
      <c r="AO62" s="4487"/>
      <c r="AQ62" s="1864">
        <f>+COUNTIF(F62:AJ62,"－")</f>
        <v>0</v>
      </c>
      <c r="AR62" s="1864">
        <f>+COUNTIF(F62:AJ62,"外")</f>
        <v>0</v>
      </c>
    </row>
    <row r="63" spans="2:44">
      <c r="B63" s="4483"/>
      <c r="C63" s="4467"/>
      <c r="D63" s="1957">
        <f>$AG$17</f>
        <v>0</v>
      </c>
      <c r="E63" s="1915"/>
      <c r="F63" s="1936"/>
      <c r="G63" s="1955"/>
      <c r="H63" s="1955"/>
      <c r="I63" s="1955"/>
      <c r="J63" s="1955"/>
      <c r="K63" s="1955"/>
      <c r="L63" s="1955"/>
      <c r="M63" s="1955"/>
      <c r="N63" s="1955"/>
      <c r="O63" s="1955"/>
      <c r="P63" s="1955"/>
      <c r="Q63" s="1955"/>
      <c r="R63" s="1955"/>
      <c r="S63" s="1955"/>
      <c r="T63" s="1955"/>
      <c r="U63" s="1955"/>
      <c r="V63" s="1955"/>
      <c r="W63" s="1955"/>
      <c r="X63" s="1955"/>
      <c r="Y63" s="1955"/>
      <c r="Z63" s="1955"/>
      <c r="AA63" s="1955"/>
      <c r="AB63" s="1955"/>
      <c r="AC63" s="1955"/>
      <c r="AD63" s="1955"/>
      <c r="AE63" s="1955"/>
      <c r="AF63" s="1955"/>
      <c r="AG63" s="1955"/>
      <c r="AH63" s="1955"/>
      <c r="AI63" s="1955"/>
      <c r="AJ63" s="1946"/>
      <c r="AK63" s="1933" t="str">
        <f>IF(D63=0,"",COUNT($F$26:$AJ$26)-AL63)</f>
        <v/>
      </c>
      <c r="AL63" s="1934" t="str">
        <f>IF(D63=0,"",AQ63+AR63)</f>
        <v/>
      </c>
      <c r="AM63" s="1947" t="str">
        <f>IF(D63=0,"",COUNTIF(F63:AJ63,"休"))</f>
        <v/>
      </c>
      <c r="AN63" s="1940" t="str">
        <f>IF(D63="","",IFERROR(ROUND(AM63/AK63,3),""))</f>
        <v/>
      </c>
      <c r="AO63" s="4487"/>
      <c r="AQ63" s="1864">
        <f>+COUNTIF(F63:AJ63,"－")</f>
        <v>0</v>
      </c>
      <c r="AR63" s="1864">
        <f>+COUNTIF(F63:AJ63,"外")</f>
        <v>0</v>
      </c>
    </row>
    <row r="64" spans="2:44">
      <c r="B64" s="4483"/>
      <c r="C64" s="4465" t="str">
        <f>$AC$18</f>
        <v>C土木</v>
      </c>
      <c r="D64" s="1948" t="s">
        <v>2281</v>
      </c>
      <c r="E64" s="1925" t="s">
        <v>2270</v>
      </c>
      <c r="F64" s="1926"/>
      <c r="G64" s="1927"/>
      <c r="H64" s="1927"/>
      <c r="I64" s="1927"/>
      <c r="J64" s="1927"/>
      <c r="K64" s="1927"/>
      <c r="L64" s="1927"/>
      <c r="M64" s="1927"/>
      <c r="N64" s="1927"/>
      <c r="O64" s="1927"/>
      <c r="P64" s="1927"/>
      <c r="Q64" s="1927"/>
      <c r="R64" s="1927"/>
      <c r="S64" s="1927"/>
      <c r="T64" s="1927"/>
      <c r="U64" s="1927"/>
      <c r="V64" s="1927"/>
      <c r="W64" s="1927"/>
      <c r="X64" s="1927"/>
      <c r="Y64" s="1927"/>
      <c r="Z64" s="1927"/>
      <c r="AA64" s="1927"/>
      <c r="AB64" s="1927"/>
      <c r="AC64" s="1927"/>
      <c r="AD64" s="1927"/>
      <c r="AE64" s="1927"/>
      <c r="AF64" s="1927"/>
      <c r="AG64" s="1927"/>
      <c r="AH64" s="1927"/>
      <c r="AI64" s="1927"/>
      <c r="AJ64" s="1950"/>
      <c r="AK64" s="1951"/>
      <c r="AL64" s="1952"/>
      <c r="AM64" s="1960"/>
      <c r="AN64" s="1954"/>
      <c r="AO64" s="4487"/>
    </row>
    <row r="65" spans="2:44">
      <c r="B65" s="4483"/>
      <c r="C65" s="4466"/>
      <c r="D65" s="1928" t="str">
        <f>$AG$18</f>
        <v>●●</v>
      </c>
      <c r="E65" s="1929"/>
      <c r="F65" s="1930"/>
      <c r="G65" s="1931"/>
      <c r="H65" s="1931"/>
      <c r="I65" s="1931"/>
      <c r="J65" s="1931"/>
      <c r="K65" s="1931"/>
      <c r="L65" s="1931"/>
      <c r="M65" s="1931"/>
      <c r="N65" s="1931"/>
      <c r="O65" s="1931"/>
      <c r="P65" s="1931"/>
      <c r="Q65" s="1931"/>
      <c r="R65" s="1931"/>
      <c r="S65" s="1931"/>
      <c r="T65" s="1931"/>
      <c r="U65" s="1931"/>
      <c r="V65" s="1931"/>
      <c r="W65" s="1931"/>
      <c r="X65" s="1931"/>
      <c r="Y65" s="1931"/>
      <c r="Z65" s="1931"/>
      <c r="AA65" s="1931"/>
      <c r="AB65" s="1931"/>
      <c r="AC65" s="1931"/>
      <c r="AD65" s="1931"/>
      <c r="AE65" s="1931"/>
      <c r="AF65" s="1931"/>
      <c r="AG65" s="1931"/>
      <c r="AH65" s="1931"/>
      <c r="AI65" s="1931"/>
      <c r="AJ65" s="1932"/>
      <c r="AK65" s="1933">
        <f>IF(D65=0,"",COUNT($F$26:$AJ$26)-AL65)</f>
        <v>0</v>
      </c>
      <c r="AL65" s="1934">
        <f>IF(D65=0,"",AQ65+AR65)</f>
        <v>0</v>
      </c>
      <c r="AM65" s="1934">
        <f>IF(D65=0,"",COUNTIF(F65:AJ65,"休"))</f>
        <v>0</v>
      </c>
      <c r="AN65" s="1935" t="str">
        <f>IF(D65="","",IFERROR(ROUND(AM65/AK65,3),""))</f>
        <v/>
      </c>
      <c r="AO65" s="4487"/>
      <c r="AQ65" s="1864">
        <f>+COUNTIF(F65:AJ65,"－")</f>
        <v>0</v>
      </c>
      <c r="AR65" s="1864">
        <f>+COUNTIF(F65:AJ65,"外")</f>
        <v>0</v>
      </c>
    </row>
    <row r="66" spans="2:44">
      <c r="B66" s="4483"/>
      <c r="C66" s="4466"/>
      <c r="D66" s="1928">
        <f>$AG$19</f>
        <v>0</v>
      </c>
      <c r="E66" s="1929"/>
      <c r="F66" s="1936"/>
      <c r="G66" s="1937"/>
      <c r="H66" s="1937"/>
      <c r="I66" s="1937"/>
      <c r="J66" s="1937"/>
      <c r="K66" s="1937"/>
      <c r="L66" s="1937"/>
      <c r="M66" s="1937"/>
      <c r="N66" s="1937"/>
      <c r="O66" s="1937"/>
      <c r="P66" s="1937"/>
      <c r="Q66" s="1937"/>
      <c r="R66" s="1937"/>
      <c r="S66" s="1937"/>
      <c r="T66" s="1937"/>
      <c r="U66" s="1937"/>
      <c r="V66" s="1937"/>
      <c r="W66" s="1937"/>
      <c r="X66" s="1937"/>
      <c r="Y66" s="1937"/>
      <c r="Z66" s="1937"/>
      <c r="AA66" s="1937"/>
      <c r="AB66" s="1937"/>
      <c r="AC66" s="1937"/>
      <c r="AD66" s="1937"/>
      <c r="AE66" s="1937"/>
      <c r="AF66" s="1937"/>
      <c r="AG66" s="1937"/>
      <c r="AH66" s="1937"/>
      <c r="AI66" s="1937"/>
      <c r="AJ66" s="1938"/>
      <c r="AK66" s="1933" t="str">
        <f>IF(D66=0,"",COUNT($F$26:$AJ$26)-AL66)</f>
        <v/>
      </c>
      <c r="AL66" s="1939" t="str">
        <f>IF(D66=0,"",AQ66+AR66)</f>
        <v/>
      </c>
      <c r="AM66" s="1939" t="str">
        <f>IF(D66=0,"",COUNTIF(F66:AJ66,"休"))</f>
        <v/>
      </c>
      <c r="AN66" s="1940" t="str">
        <f>IF(D66="","",IFERROR(ROUND(AM66/AK66,3),""))</f>
        <v/>
      </c>
      <c r="AO66" s="4487"/>
      <c r="AQ66" s="1864">
        <f>+COUNTIF(F66:AJ66,"－")</f>
        <v>0</v>
      </c>
      <c r="AR66" s="1864">
        <f>+COUNTIF(F66:AJ66,"外")</f>
        <v>0</v>
      </c>
    </row>
    <row r="67" spans="2:44">
      <c r="B67" s="4483"/>
      <c r="C67" s="4466"/>
      <c r="D67" s="1928">
        <f>$AG$20</f>
        <v>0</v>
      </c>
      <c r="E67" s="1929"/>
      <c r="F67" s="1936"/>
      <c r="G67" s="1937"/>
      <c r="H67" s="1937"/>
      <c r="I67" s="1937"/>
      <c r="J67" s="1937"/>
      <c r="K67" s="1937"/>
      <c r="L67" s="1937"/>
      <c r="M67" s="1937"/>
      <c r="N67" s="1937"/>
      <c r="O67" s="1937"/>
      <c r="P67" s="1937"/>
      <c r="Q67" s="1937"/>
      <c r="R67" s="1937"/>
      <c r="S67" s="1937"/>
      <c r="T67" s="1937"/>
      <c r="U67" s="1937"/>
      <c r="V67" s="1937"/>
      <c r="W67" s="1937"/>
      <c r="X67" s="1937"/>
      <c r="Y67" s="1937"/>
      <c r="Z67" s="1937"/>
      <c r="AA67" s="1937"/>
      <c r="AB67" s="1937"/>
      <c r="AC67" s="1937"/>
      <c r="AD67" s="1937"/>
      <c r="AE67" s="1937"/>
      <c r="AF67" s="1937"/>
      <c r="AG67" s="1937"/>
      <c r="AH67" s="1937"/>
      <c r="AI67" s="1937"/>
      <c r="AJ67" s="1938"/>
      <c r="AK67" s="1933" t="str">
        <f>IF(D67=0,"",COUNT($F$26:$AJ$26)-AL67)</f>
        <v/>
      </c>
      <c r="AL67" s="1939" t="str">
        <f>IF(D67=0,"",AQ67+AR67)</f>
        <v/>
      </c>
      <c r="AM67" s="1939" t="str">
        <f>IF(D67=0,"",COUNTIF(F67:AJ67,"休"))</f>
        <v/>
      </c>
      <c r="AN67" s="1940" t="str">
        <f>IF(D67="","",IFERROR(ROUND(AM67/AK67,3),""))</f>
        <v/>
      </c>
      <c r="AO67" s="4487"/>
      <c r="AQ67" s="1864">
        <f>+COUNTIF(F67:AJ67,"－")</f>
        <v>0</v>
      </c>
      <c r="AR67" s="1864">
        <f>+COUNTIF(F67:AJ67,"外")</f>
        <v>0</v>
      </c>
    </row>
    <row r="68" spans="2:44" ht="13.8" thickBot="1">
      <c r="B68" s="4484"/>
      <c r="C68" s="4467"/>
      <c r="D68" s="1941">
        <f>$AG$21</f>
        <v>0</v>
      </c>
      <c r="E68" s="1915"/>
      <c r="F68" s="1961"/>
      <c r="G68" s="1979"/>
      <c r="H68" s="1979"/>
      <c r="I68" s="1979"/>
      <c r="J68" s="1979"/>
      <c r="K68" s="1979"/>
      <c r="L68" s="1979"/>
      <c r="M68" s="1979"/>
      <c r="N68" s="1979"/>
      <c r="O68" s="1979"/>
      <c r="P68" s="1979"/>
      <c r="Q68" s="1979"/>
      <c r="R68" s="1979"/>
      <c r="S68" s="1979"/>
      <c r="T68" s="1979"/>
      <c r="U68" s="1979"/>
      <c r="V68" s="1979"/>
      <c r="W68" s="1979"/>
      <c r="X68" s="1979"/>
      <c r="Y68" s="1979"/>
      <c r="Z68" s="1979"/>
      <c r="AA68" s="1979"/>
      <c r="AB68" s="1979"/>
      <c r="AC68" s="1979"/>
      <c r="AD68" s="1979"/>
      <c r="AE68" s="1979"/>
      <c r="AF68" s="1979"/>
      <c r="AG68" s="1979"/>
      <c r="AH68" s="1979"/>
      <c r="AI68" s="1979"/>
      <c r="AJ68" s="1962"/>
      <c r="AK68" s="1963" t="str">
        <f>IF(D68=0,"",COUNT($F$26:$AJ$26)-AL68)</f>
        <v/>
      </c>
      <c r="AL68" s="1964" t="str">
        <f>IF(D68=0,"",AQ68+AR68)</f>
        <v/>
      </c>
      <c r="AM68" s="1964" t="str">
        <f>IF(D68=0,"",COUNTIF(F68:AJ68,"休"))</f>
        <v/>
      </c>
      <c r="AN68" s="1940" t="str">
        <f>IF(D68="","",IFERROR(ROUND(AM68/AK68,3),""))</f>
        <v/>
      </c>
      <c r="AO68" s="4488"/>
      <c r="AQ68" s="1864">
        <f>+COUNTIF(F68:AJ68,"－")</f>
        <v>0</v>
      </c>
      <c r="AR68" s="1864">
        <f>+COUNTIF(F68:AJ68,"外")</f>
        <v>0</v>
      </c>
    </row>
    <row r="69" spans="2:44" ht="13.8" thickBot="1">
      <c r="B69" s="1965"/>
      <c r="C69" s="1921"/>
      <c r="F69" s="1966"/>
      <c r="G69" s="1966"/>
      <c r="H69" s="1966"/>
      <c r="I69" s="1966"/>
      <c r="J69" s="1966"/>
      <c r="K69" s="1966"/>
      <c r="L69" s="1966"/>
      <c r="M69" s="1966"/>
      <c r="N69" s="1966"/>
      <c r="O69" s="1966"/>
      <c r="P69" s="1966"/>
      <c r="Q69" s="1966"/>
      <c r="R69" s="1966"/>
      <c r="S69" s="1966"/>
      <c r="T69" s="1966"/>
      <c r="U69" s="1966"/>
      <c r="V69" s="1966"/>
      <c r="W69" s="1966"/>
      <c r="X69" s="1966"/>
      <c r="Y69" s="1966"/>
      <c r="Z69" s="1966"/>
      <c r="AA69" s="1966"/>
      <c r="AB69" s="1966"/>
      <c r="AC69" s="1966"/>
      <c r="AD69" s="1966"/>
      <c r="AE69" s="1966"/>
      <c r="AF69" s="1966"/>
      <c r="AG69" s="1966"/>
      <c r="AH69" s="1966"/>
      <c r="AI69" s="1966"/>
      <c r="AJ69" s="1966"/>
      <c r="AK69" s="1967"/>
      <c r="AN69" s="1968" t="s">
        <v>2271</v>
      </c>
      <c r="AO69" s="1969" t="e">
        <f>IF(AO53&gt;=0.285,"OK","NG")</f>
        <v>#DIV/0!</v>
      </c>
      <c r="AQ69" s="1857"/>
      <c r="AR69" s="1857"/>
    </row>
    <row r="70" spans="2:44">
      <c r="F70" s="1970"/>
      <c r="G70" s="1970"/>
      <c r="H70" s="1970"/>
      <c r="I70" s="1970"/>
      <c r="J70" s="1970"/>
      <c r="K70" s="1970"/>
      <c r="L70" s="1970"/>
      <c r="M70" s="1970"/>
      <c r="N70" s="1970"/>
      <c r="O70" s="1970"/>
      <c r="P70" s="1970"/>
      <c r="Q70" s="1970"/>
      <c r="R70" s="1970"/>
      <c r="S70" s="1970"/>
      <c r="T70" s="1970"/>
      <c r="U70" s="1970"/>
      <c r="V70" s="1970"/>
      <c r="W70" s="1970"/>
      <c r="X70" s="1970"/>
      <c r="Y70" s="1970"/>
      <c r="Z70" s="1970"/>
      <c r="AA70" s="1970"/>
      <c r="AB70" s="1970"/>
      <c r="AC70" s="1970"/>
      <c r="AD70" s="1970"/>
      <c r="AE70" s="1970"/>
      <c r="AF70" s="1970"/>
      <c r="AG70" s="1970"/>
      <c r="AH70" s="1970"/>
      <c r="AI70" s="1970"/>
      <c r="AJ70" s="1970"/>
    </row>
    <row r="71" spans="2:44" hidden="1">
      <c r="F71" s="1857" t="e">
        <f>YEAR(F74)</f>
        <v>#VALUE!</v>
      </c>
      <c r="G71" s="1857" t="e">
        <f>MONTH(F74)</f>
        <v>#VALUE!</v>
      </c>
    </row>
    <row r="72" spans="2:44" ht="13.5" customHeight="1">
      <c r="B72" s="4470"/>
      <c r="C72" s="4471"/>
      <c r="D72" s="4472"/>
      <c r="E72" s="1971" t="s">
        <v>2266</v>
      </c>
      <c r="F72" s="4478" t="e">
        <f>F74</f>
        <v>#VALUE!</v>
      </c>
      <c r="G72" s="4479"/>
      <c r="H72" s="4479"/>
      <c r="I72" s="4479"/>
      <c r="J72" s="4479"/>
      <c r="K72" s="4479"/>
      <c r="L72" s="4479"/>
      <c r="M72" s="4479"/>
      <c r="N72" s="4479"/>
      <c r="O72" s="4479"/>
      <c r="P72" s="4479"/>
      <c r="Q72" s="4479"/>
      <c r="R72" s="4479"/>
      <c r="S72" s="4479"/>
      <c r="T72" s="4479"/>
      <c r="U72" s="4479"/>
      <c r="V72" s="4479"/>
      <c r="W72" s="4479"/>
      <c r="X72" s="4479"/>
      <c r="Y72" s="4479"/>
      <c r="Z72" s="4479"/>
      <c r="AA72" s="4479"/>
      <c r="AB72" s="4479"/>
      <c r="AC72" s="4479"/>
      <c r="AD72" s="4479"/>
      <c r="AE72" s="4479"/>
      <c r="AF72" s="4479"/>
      <c r="AG72" s="4479"/>
      <c r="AH72" s="4479"/>
      <c r="AI72" s="4479"/>
      <c r="AJ72" s="4479"/>
      <c r="AK72" s="4480" t="s">
        <v>2304</v>
      </c>
      <c r="AL72" s="4489" t="s">
        <v>2305</v>
      </c>
      <c r="AM72" s="4480" t="s">
        <v>2283</v>
      </c>
      <c r="AN72" s="4481" t="s">
        <v>2306</v>
      </c>
      <c r="AO72" s="4433" t="s">
        <v>2307</v>
      </c>
      <c r="AQ72" s="4463" t="s">
        <v>2308</v>
      </c>
      <c r="AR72" s="4463" t="s">
        <v>2309</v>
      </c>
    </row>
    <row r="73" spans="2:44" ht="13.5" hidden="1" customHeight="1">
      <c r="B73" s="4473"/>
      <c r="C73" s="4469"/>
      <c r="D73" s="4474"/>
      <c r="E73" s="1972"/>
      <c r="F73" s="1913" t="e">
        <f>DATE($F71,$G71,1)</f>
        <v>#VALUE!</v>
      </c>
      <c r="G73" s="1913" t="e">
        <f t="shared" ref="G73:AJ73" si="26">F73+1</f>
        <v>#VALUE!</v>
      </c>
      <c r="H73" s="1913" t="e">
        <f t="shared" si="26"/>
        <v>#VALUE!</v>
      </c>
      <c r="I73" s="1913" t="e">
        <f t="shared" si="26"/>
        <v>#VALUE!</v>
      </c>
      <c r="J73" s="1913" t="e">
        <f t="shared" si="26"/>
        <v>#VALUE!</v>
      </c>
      <c r="K73" s="1913" t="e">
        <f t="shared" si="26"/>
        <v>#VALUE!</v>
      </c>
      <c r="L73" s="1913" t="e">
        <f t="shared" si="26"/>
        <v>#VALUE!</v>
      </c>
      <c r="M73" s="1913" t="e">
        <f t="shared" si="26"/>
        <v>#VALUE!</v>
      </c>
      <c r="N73" s="1913" t="e">
        <f t="shared" si="26"/>
        <v>#VALUE!</v>
      </c>
      <c r="O73" s="1913" t="e">
        <f t="shared" si="26"/>
        <v>#VALUE!</v>
      </c>
      <c r="P73" s="1913" t="e">
        <f t="shared" si="26"/>
        <v>#VALUE!</v>
      </c>
      <c r="Q73" s="1913" t="e">
        <f t="shared" si="26"/>
        <v>#VALUE!</v>
      </c>
      <c r="R73" s="1913" t="e">
        <f t="shared" si="26"/>
        <v>#VALUE!</v>
      </c>
      <c r="S73" s="1913" t="e">
        <f t="shared" si="26"/>
        <v>#VALUE!</v>
      </c>
      <c r="T73" s="1913" t="e">
        <f t="shared" si="26"/>
        <v>#VALUE!</v>
      </c>
      <c r="U73" s="1913" t="e">
        <f t="shared" si="26"/>
        <v>#VALUE!</v>
      </c>
      <c r="V73" s="1913" t="e">
        <f t="shared" si="26"/>
        <v>#VALUE!</v>
      </c>
      <c r="W73" s="1913" t="e">
        <f t="shared" si="26"/>
        <v>#VALUE!</v>
      </c>
      <c r="X73" s="1913" t="e">
        <f t="shared" si="26"/>
        <v>#VALUE!</v>
      </c>
      <c r="Y73" s="1913" t="e">
        <f t="shared" si="26"/>
        <v>#VALUE!</v>
      </c>
      <c r="Z73" s="1913" t="e">
        <f t="shared" si="26"/>
        <v>#VALUE!</v>
      </c>
      <c r="AA73" s="1913" t="e">
        <f t="shared" si="26"/>
        <v>#VALUE!</v>
      </c>
      <c r="AB73" s="1913" t="e">
        <f t="shared" si="26"/>
        <v>#VALUE!</v>
      </c>
      <c r="AC73" s="1913" t="e">
        <f t="shared" si="26"/>
        <v>#VALUE!</v>
      </c>
      <c r="AD73" s="1913" t="e">
        <f t="shared" si="26"/>
        <v>#VALUE!</v>
      </c>
      <c r="AE73" s="1913" t="e">
        <f t="shared" si="26"/>
        <v>#VALUE!</v>
      </c>
      <c r="AF73" s="1913" t="e">
        <f t="shared" si="26"/>
        <v>#VALUE!</v>
      </c>
      <c r="AG73" s="1913" t="e">
        <f t="shared" si="26"/>
        <v>#VALUE!</v>
      </c>
      <c r="AH73" s="1913" t="e">
        <f t="shared" si="26"/>
        <v>#VALUE!</v>
      </c>
      <c r="AI73" s="1913" t="e">
        <f t="shared" si="26"/>
        <v>#VALUE!</v>
      </c>
      <c r="AJ73" s="1913" t="e">
        <f t="shared" si="26"/>
        <v>#VALUE!</v>
      </c>
      <c r="AK73" s="4480"/>
      <c r="AL73" s="4489"/>
      <c r="AM73" s="4480"/>
      <c r="AN73" s="4481"/>
      <c r="AO73" s="4433"/>
      <c r="AQ73" s="4463"/>
      <c r="AR73" s="4463"/>
    </row>
    <row r="74" spans="2:44">
      <c r="B74" s="4473"/>
      <c r="C74" s="4469"/>
      <c r="D74" s="4474"/>
      <c r="E74" s="1973" t="s">
        <v>2267</v>
      </c>
      <c r="F74" s="1974" t="e">
        <f>IF(EDATE(F49,1)&gt;$F$7,"",EDATE(F49,1))</f>
        <v>#VALUE!</v>
      </c>
      <c r="G74" s="1913" t="e">
        <f t="shared" ref="G74:AJ74" si="27">IF(G73&gt;$F$7,"",IF(F74=EOMONTH(DATE($F71,$G71,1),0),"",IF(F74="","",F74+1)))</f>
        <v>#VALUE!</v>
      </c>
      <c r="H74" s="1913" t="e">
        <f t="shared" si="27"/>
        <v>#VALUE!</v>
      </c>
      <c r="I74" s="1913" t="e">
        <f t="shared" si="27"/>
        <v>#VALUE!</v>
      </c>
      <c r="J74" s="1913" t="e">
        <f t="shared" si="27"/>
        <v>#VALUE!</v>
      </c>
      <c r="K74" s="1913" t="e">
        <f t="shared" si="27"/>
        <v>#VALUE!</v>
      </c>
      <c r="L74" s="1913" t="e">
        <f t="shared" si="27"/>
        <v>#VALUE!</v>
      </c>
      <c r="M74" s="1913" t="e">
        <f t="shared" si="27"/>
        <v>#VALUE!</v>
      </c>
      <c r="N74" s="1913" t="e">
        <f t="shared" si="27"/>
        <v>#VALUE!</v>
      </c>
      <c r="O74" s="1913" t="e">
        <f t="shared" si="27"/>
        <v>#VALUE!</v>
      </c>
      <c r="P74" s="1913" t="e">
        <f t="shared" si="27"/>
        <v>#VALUE!</v>
      </c>
      <c r="Q74" s="1913" t="e">
        <f t="shared" si="27"/>
        <v>#VALUE!</v>
      </c>
      <c r="R74" s="1913" t="e">
        <f t="shared" si="27"/>
        <v>#VALUE!</v>
      </c>
      <c r="S74" s="1913" t="e">
        <f t="shared" si="27"/>
        <v>#VALUE!</v>
      </c>
      <c r="T74" s="1913" t="e">
        <f t="shared" si="27"/>
        <v>#VALUE!</v>
      </c>
      <c r="U74" s="1913" t="e">
        <f t="shared" si="27"/>
        <v>#VALUE!</v>
      </c>
      <c r="V74" s="1913" t="e">
        <f t="shared" si="27"/>
        <v>#VALUE!</v>
      </c>
      <c r="W74" s="1913" t="e">
        <f t="shared" si="27"/>
        <v>#VALUE!</v>
      </c>
      <c r="X74" s="1913" t="e">
        <f t="shared" si="27"/>
        <v>#VALUE!</v>
      </c>
      <c r="Y74" s="1913" t="e">
        <f t="shared" si="27"/>
        <v>#VALUE!</v>
      </c>
      <c r="Z74" s="1913" t="e">
        <f t="shared" si="27"/>
        <v>#VALUE!</v>
      </c>
      <c r="AA74" s="1913" t="e">
        <f t="shared" si="27"/>
        <v>#VALUE!</v>
      </c>
      <c r="AB74" s="1913" t="e">
        <f t="shared" si="27"/>
        <v>#VALUE!</v>
      </c>
      <c r="AC74" s="1913" t="e">
        <f t="shared" si="27"/>
        <v>#VALUE!</v>
      </c>
      <c r="AD74" s="1913" t="e">
        <f t="shared" si="27"/>
        <v>#VALUE!</v>
      </c>
      <c r="AE74" s="1913" t="e">
        <f t="shared" si="27"/>
        <v>#VALUE!</v>
      </c>
      <c r="AF74" s="1913" t="e">
        <f t="shared" si="27"/>
        <v>#VALUE!</v>
      </c>
      <c r="AG74" s="1913" t="e">
        <f t="shared" si="27"/>
        <v>#VALUE!</v>
      </c>
      <c r="AH74" s="1913" t="e">
        <f t="shared" si="27"/>
        <v>#VALUE!</v>
      </c>
      <c r="AI74" s="1913" t="e">
        <f t="shared" si="27"/>
        <v>#VALUE!</v>
      </c>
      <c r="AJ74" s="1913" t="e">
        <f t="shared" si="27"/>
        <v>#VALUE!</v>
      </c>
      <c r="AK74" s="4480"/>
      <c r="AL74" s="4489"/>
      <c r="AM74" s="4480"/>
      <c r="AN74" s="4481"/>
      <c r="AO74" s="4433"/>
      <c r="AQ74" s="4463"/>
      <c r="AR74" s="4463"/>
    </row>
    <row r="75" spans="2:44">
      <c r="B75" s="4475"/>
      <c r="C75" s="4476"/>
      <c r="D75" s="4477"/>
      <c r="E75" s="1908" t="s">
        <v>1060</v>
      </c>
      <c r="F75" s="1975" t="str">
        <f>IFERROR(TEXT(WEEKDAY(+F74),"aaa"),"")</f>
        <v/>
      </c>
      <c r="G75" s="1975" t="str">
        <f t="shared" ref="G75:AJ75" si="28">IFERROR(TEXT(WEEKDAY(+G74),"aaa"),"")</f>
        <v/>
      </c>
      <c r="H75" s="1975" t="str">
        <f t="shared" si="28"/>
        <v/>
      </c>
      <c r="I75" s="1975" t="str">
        <f t="shared" si="28"/>
        <v/>
      </c>
      <c r="J75" s="1975" t="str">
        <f t="shared" si="28"/>
        <v/>
      </c>
      <c r="K75" s="1975" t="str">
        <f t="shared" si="28"/>
        <v/>
      </c>
      <c r="L75" s="1975" t="str">
        <f t="shared" si="28"/>
        <v/>
      </c>
      <c r="M75" s="1975" t="str">
        <f t="shared" si="28"/>
        <v/>
      </c>
      <c r="N75" s="1975" t="str">
        <f t="shared" si="28"/>
        <v/>
      </c>
      <c r="O75" s="1975" t="str">
        <f t="shared" si="28"/>
        <v/>
      </c>
      <c r="P75" s="1975" t="str">
        <f t="shared" si="28"/>
        <v/>
      </c>
      <c r="Q75" s="1975" t="str">
        <f t="shared" si="28"/>
        <v/>
      </c>
      <c r="R75" s="1975" t="str">
        <f t="shared" si="28"/>
        <v/>
      </c>
      <c r="S75" s="1975" t="str">
        <f t="shared" si="28"/>
        <v/>
      </c>
      <c r="T75" s="1975" t="str">
        <f t="shared" si="28"/>
        <v/>
      </c>
      <c r="U75" s="1975" t="str">
        <f t="shared" si="28"/>
        <v/>
      </c>
      <c r="V75" s="1975" t="str">
        <f t="shared" si="28"/>
        <v/>
      </c>
      <c r="W75" s="1975" t="str">
        <f t="shared" si="28"/>
        <v/>
      </c>
      <c r="X75" s="1975" t="str">
        <f t="shared" si="28"/>
        <v/>
      </c>
      <c r="Y75" s="1975" t="str">
        <f t="shared" si="28"/>
        <v/>
      </c>
      <c r="Z75" s="1975" t="str">
        <f t="shared" si="28"/>
        <v/>
      </c>
      <c r="AA75" s="1975" t="str">
        <f t="shared" si="28"/>
        <v/>
      </c>
      <c r="AB75" s="1975" t="str">
        <f t="shared" si="28"/>
        <v/>
      </c>
      <c r="AC75" s="1975" t="str">
        <f t="shared" si="28"/>
        <v/>
      </c>
      <c r="AD75" s="1975" t="str">
        <f t="shared" si="28"/>
        <v/>
      </c>
      <c r="AE75" s="1975" t="str">
        <f t="shared" si="28"/>
        <v/>
      </c>
      <c r="AF75" s="1975" t="str">
        <f t="shared" si="28"/>
        <v/>
      </c>
      <c r="AG75" s="1975" t="str">
        <f t="shared" si="28"/>
        <v/>
      </c>
      <c r="AH75" s="1975" t="str">
        <f t="shared" si="28"/>
        <v/>
      </c>
      <c r="AI75" s="1975" t="str">
        <f t="shared" si="28"/>
        <v/>
      </c>
      <c r="AJ75" s="1975" t="str">
        <f t="shared" si="28"/>
        <v/>
      </c>
      <c r="AK75" s="4480"/>
      <c r="AL75" s="4489"/>
      <c r="AM75" s="4480"/>
      <c r="AN75" s="4481"/>
      <c r="AO75" s="4433"/>
      <c r="AQ75" s="4463"/>
      <c r="AR75" s="4463"/>
    </row>
    <row r="76" spans="2:44" ht="21" customHeight="1">
      <c r="B76" s="1976" t="s">
        <v>2310</v>
      </c>
      <c r="C76" s="1977" t="s">
        <v>2280</v>
      </c>
      <c r="D76" s="1924" t="s">
        <v>2281</v>
      </c>
      <c r="E76" s="1925" t="s">
        <v>2270</v>
      </c>
      <c r="F76" s="1926"/>
      <c r="G76" s="1927"/>
      <c r="H76" s="1927"/>
      <c r="I76" s="1927"/>
      <c r="J76" s="1927"/>
      <c r="K76" s="1927"/>
      <c r="L76" s="1927"/>
      <c r="M76" s="1927"/>
      <c r="N76" s="1927"/>
      <c r="O76" s="1927"/>
      <c r="P76" s="1927"/>
      <c r="Q76" s="1927"/>
      <c r="R76" s="1927"/>
      <c r="S76" s="1927"/>
      <c r="T76" s="1927"/>
      <c r="U76" s="1927"/>
      <c r="V76" s="1927"/>
      <c r="W76" s="1927"/>
      <c r="X76" s="1927"/>
      <c r="Y76" s="1927"/>
      <c r="Z76" s="1927"/>
      <c r="AA76" s="1927"/>
      <c r="AB76" s="1927"/>
      <c r="AC76" s="1927"/>
      <c r="AD76" s="1927"/>
      <c r="AE76" s="1927"/>
      <c r="AF76" s="1927"/>
      <c r="AG76" s="1978"/>
      <c r="AH76" s="1978"/>
      <c r="AI76" s="1978"/>
      <c r="AJ76" s="1978"/>
      <c r="AK76" s="1905" t="s">
        <v>2289</v>
      </c>
      <c r="AL76" s="1905" t="s">
        <v>2290</v>
      </c>
      <c r="AM76" s="1905" t="s">
        <v>2291</v>
      </c>
      <c r="AN76" s="1906" t="s">
        <v>2292</v>
      </c>
      <c r="AO76" s="1865" t="s">
        <v>2293</v>
      </c>
      <c r="AQ76" s="4464"/>
      <c r="AR76" s="4464"/>
    </row>
    <row r="77" spans="2:44" ht="13.5" customHeight="1">
      <c r="B77" s="4482" t="s">
        <v>2294</v>
      </c>
      <c r="C77" s="4485" t="str">
        <f>$AC$8</f>
        <v>A建設</v>
      </c>
      <c r="D77" s="1928" t="str">
        <f>$AG$8</f>
        <v>〇〇</v>
      </c>
      <c r="E77" s="1929"/>
      <c r="F77" s="1930"/>
      <c r="G77" s="1931"/>
      <c r="H77" s="1931"/>
      <c r="I77" s="1931"/>
      <c r="J77" s="1931"/>
      <c r="K77" s="1931"/>
      <c r="L77" s="1931"/>
      <c r="M77" s="1931"/>
      <c r="N77" s="1931"/>
      <c r="O77" s="1931"/>
      <c r="P77" s="1931"/>
      <c r="Q77" s="1931"/>
      <c r="R77" s="1931"/>
      <c r="S77" s="1931"/>
      <c r="T77" s="1931"/>
      <c r="U77" s="1931"/>
      <c r="V77" s="1931"/>
      <c r="W77" s="1931"/>
      <c r="X77" s="1931"/>
      <c r="Y77" s="1931"/>
      <c r="Z77" s="1931"/>
      <c r="AA77" s="1931"/>
      <c r="AB77" s="1931"/>
      <c r="AC77" s="1931"/>
      <c r="AD77" s="1931"/>
      <c r="AE77" s="1931"/>
      <c r="AF77" s="1931"/>
      <c r="AG77" s="1931"/>
      <c r="AH77" s="1931"/>
      <c r="AI77" s="1931"/>
      <c r="AJ77" s="1932"/>
      <c r="AK77" s="1933">
        <f t="shared" ref="AK77:AK82" si="29">IF(D77=0,"",COUNT($F$26:$AJ$26)-AL77)</f>
        <v>0</v>
      </c>
      <c r="AL77" s="1934">
        <f t="shared" ref="AL77:AL82" si="30">IF(D77=0,"",AQ77+AR77)</f>
        <v>0</v>
      </c>
      <c r="AM77" s="1934">
        <f t="shared" ref="AM77:AM82" si="31">IF(D77=0,"",COUNTIF(F77:AJ77,"休"))</f>
        <v>0</v>
      </c>
      <c r="AN77" s="1935" t="str">
        <f t="shared" ref="AN77:AN82" si="32">IF(D77="","",IFERROR(ROUND(AM77/AK77,3),""))</f>
        <v/>
      </c>
      <c r="AO77" s="4486" t="e">
        <f>ROUND(AVERAGE(AN77:AN92),3)</f>
        <v>#DIV/0!</v>
      </c>
      <c r="AQ77" s="1864">
        <f>+COUNTIF(F77:AJ77,"－")</f>
        <v>0</v>
      </c>
      <c r="AR77" s="1864">
        <f>+COUNTIF(F77:AJ77,"外")</f>
        <v>0</v>
      </c>
    </row>
    <row r="78" spans="2:44" ht="13.5" customHeight="1">
      <c r="B78" s="4483"/>
      <c r="C78" s="4466"/>
      <c r="D78" s="1928" t="str">
        <f>$AG$9</f>
        <v>●●</v>
      </c>
      <c r="E78" s="1929"/>
      <c r="F78" s="1936"/>
      <c r="G78" s="1937"/>
      <c r="H78" s="1937"/>
      <c r="I78" s="1937"/>
      <c r="J78" s="1937"/>
      <c r="K78" s="1937"/>
      <c r="L78" s="1937"/>
      <c r="M78" s="1937"/>
      <c r="N78" s="1937"/>
      <c r="O78" s="1937"/>
      <c r="P78" s="1937"/>
      <c r="Q78" s="1937"/>
      <c r="R78" s="1937"/>
      <c r="S78" s="1937"/>
      <c r="T78" s="1937"/>
      <c r="U78" s="1937"/>
      <c r="V78" s="1937"/>
      <c r="W78" s="1937"/>
      <c r="X78" s="1937"/>
      <c r="Y78" s="1937"/>
      <c r="Z78" s="1937"/>
      <c r="AA78" s="1937"/>
      <c r="AB78" s="1937"/>
      <c r="AC78" s="1937"/>
      <c r="AD78" s="1937"/>
      <c r="AE78" s="1937"/>
      <c r="AF78" s="1937"/>
      <c r="AG78" s="1937"/>
      <c r="AH78" s="1937"/>
      <c r="AI78" s="1937"/>
      <c r="AJ78" s="1938"/>
      <c r="AK78" s="1933">
        <f t="shared" si="29"/>
        <v>0</v>
      </c>
      <c r="AL78" s="1939">
        <f t="shared" si="30"/>
        <v>0</v>
      </c>
      <c r="AM78" s="1939">
        <f t="shared" si="31"/>
        <v>0</v>
      </c>
      <c r="AN78" s="1940" t="str">
        <f t="shared" si="32"/>
        <v/>
      </c>
      <c r="AO78" s="4487"/>
      <c r="AQ78" s="1864">
        <f>+COUNTIF(F78:AJ78,"－")</f>
        <v>0</v>
      </c>
      <c r="AR78" s="1864">
        <f>+COUNTIF(F78:AJ78,"外")</f>
        <v>0</v>
      </c>
    </row>
    <row r="79" spans="2:44">
      <c r="B79" s="4483"/>
      <c r="C79" s="4466"/>
      <c r="D79" s="1928" t="str">
        <f>$AG$10</f>
        <v>△△</v>
      </c>
      <c r="E79" s="1929"/>
      <c r="F79" s="1936"/>
      <c r="G79" s="1937"/>
      <c r="H79" s="1937"/>
      <c r="I79" s="1937"/>
      <c r="J79" s="1937"/>
      <c r="K79" s="1937"/>
      <c r="L79" s="1937"/>
      <c r="M79" s="1937"/>
      <c r="N79" s="1937"/>
      <c r="O79" s="1937"/>
      <c r="P79" s="1937"/>
      <c r="Q79" s="1937"/>
      <c r="R79" s="1937"/>
      <c r="S79" s="1937"/>
      <c r="T79" s="1937"/>
      <c r="U79" s="1937"/>
      <c r="V79" s="1937"/>
      <c r="W79" s="1937"/>
      <c r="X79" s="1937"/>
      <c r="Y79" s="1937"/>
      <c r="Z79" s="1937"/>
      <c r="AA79" s="1937"/>
      <c r="AB79" s="1937"/>
      <c r="AC79" s="1937"/>
      <c r="AD79" s="1937"/>
      <c r="AE79" s="1937"/>
      <c r="AF79" s="1937"/>
      <c r="AG79" s="1937"/>
      <c r="AH79" s="1937"/>
      <c r="AI79" s="1937"/>
      <c r="AJ79" s="1938"/>
      <c r="AK79" s="1933">
        <f t="shared" si="29"/>
        <v>0</v>
      </c>
      <c r="AL79" s="1939">
        <f t="shared" si="30"/>
        <v>0</v>
      </c>
      <c r="AM79" s="1939">
        <f t="shared" si="31"/>
        <v>0</v>
      </c>
      <c r="AN79" s="1940" t="str">
        <f t="shared" si="32"/>
        <v/>
      </c>
      <c r="AO79" s="4487"/>
      <c r="AQ79" s="1864">
        <f>+COUNTIF(F79:AJ79,"－")</f>
        <v>0</v>
      </c>
      <c r="AR79" s="1864">
        <f t="shared" ref="AR79:AR82" si="33">+COUNTIF(F79:AJ79,"外")</f>
        <v>0</v>
      </c>
    </row>
    <row r="80" spans="2:44">
      <c r="B80" s="4483"/>
      <c r="C80" s="4466"/>
      <c r="D80" s="1928" t="str">
        <f>$AG$11</f>
        <v>■■</v>
      </c>
      <c r="E80" s="1907"/>
      <c r="F80" s="1936"/>
      <c r="G80" s="1937"/>
      <c r="H80" s="1937"/>
      <c r="I80" s="1937"/>
      <c r="J80" s="1937"/>
      <c r="K80" s="1937"/>
      <c r="L80" s="1937"/>
      <c r="M80" s="1937"/>
      <c r="N80" s="1937"/>
      <c r="O80" s="1937"/>
      <c r="P80" s="1937"/>
      <c r="Q80" s="1937"/>
      <c r="R80" s="1937"/>
      <c r="S80" s="1937"/>
      <c r="T80" s="1937"/>
      <c r="U80" s="1937"/>
      <c r="V80" s="1937"/>
      <c r="W80" s="1937"/>
      <c r="X80" s="1937"/>
      <c r="Y80" s="1937"/>
      <c r="Z80" s="1937"/>
      <c r="AA80" s="1937"/>
      <c r="AB80" s="1937"/>
      <c r="AC80" s="1937"/>
      <c r="AD80" s="1937"/>
      <c r="AE80" s="1937"/>
      <c r="AF80" s="1937"/>
      <c r="AG80" s="1937"/>
      <c r="AH80" s="1937"/>
      <c r="AI80" s="1937"/>
      <c r="AJ80" s="1938"/>
      <c r="AK80" s="1933">
        <f t="shared" si="29"/>
        <v>0</v>
      </c>
      <c r="AL80" s="1939">
        <f t="shared" si="30"/>
        <v>0</v>
      </c>
      <c r="AM80" s="1939">
        <f t="shared" si="31"/>
        <v>0</v>
      </c>
      <c r="AN80" s="1940" t="str">
        <f t="shared" si="32"/>
        <v/>
      </c>
      <c r="AO80" s="4487"/>
      <c r="AQ80" s="1864">
        <f>+COUNTIF(F80:AJ80,"－")</f>
        <v>0</v>
      </c>
      <c r="AR80" s="1864">
        <f t="shared" si="33"/>
        <v>0</v>
      </c>
    </row>
    <row r="81" spans="2:44">
      <c r="B81" s="4483"/>
      <c r="C81" s="4466"/>
      <c r="D81" s="1928" t="str">
        <f>$AG$12</f>
        <v>★★</v>
      </c>
      <c r="E81" s="1929"/>
      <c r="F81" s="1936"/>
      <c r="G81" s="1937"/>
      <c r="H81" s="1937"/>
      <c r="I81" s="1937"/>
      <c r="J81" s="1937"/>
      <c r="K81" s="1937"/>
      <c r="L81" s="1937"/>
      <c r="M81" s="1937"/>
      <c r="N81" s="1937"/>
      <c r="O81" s="1937"/>
      <c r="P81" s="1937"/>
      <c r="Q81" s="1937"/>
      <c r="R81" s="1937"/>
      <c r="S81" s="1937"/>
      <c r="T81" s="1937"/>
      <c r="U81" s="1937"/>
      <c r="V81" s="1937"/>
      <c r="W81" s="1937"/>
      <c r="X81" s="1937"/>
      <c r="Y81" s="1937"/>
      <c r="Z81" s="1937"/>
      <c r="AA81" s="1937"/>
      <c r="AB81" s="1937"/>
      <c r="AC81" s="1937"/>
      <c r="AD81" s="1937"/>
      <c r="AE81" s="1937"/>
      <c r="AF81" s="1937"/>
      <c r="AG81" s="1937"/>
      <c r="AH81" s="1937"/>
      <c r="AI81" s="1937"/>
      <c r="AJ81" s="1938"/>
      <c r="AK81" s="1933">
        <f t="shared" si="29"/>
        <v>0</v>
      </c>
      <c r="AL81" s="1939">
        <f t="shared" si="30"/>
        <v>0</v>
      </c>
      <c r="AM81" s="1939">
        <f t="shared" si="31"/>
        <v>0</v>
      </c>
      <c r="AN81" s="1940" t="str">
        <f t="shared" si="32"/>
        <v/>
      </c>
      <c r="AO81" s="4487"/>
      <c r="AQ81" s="1864">
        <f t="shared" ref="AQ81:AQ82" si="34">+COUNTIF(F81:AJ81,"－")</f>
        <v>0</v>
      </c>
      <c r="AR81" s="1864">
        <f t="shared" si="33"/>
        <v>0</v>
      </c>
    </row>
    <row r="82" spans="2:44">
      <c r="B82" s="4484"/>
      <c r="C82" s="4467"/>
      <c r="D82" s="1941">
        <f>$AG$13</f>
        <v>0</v>
      </c>
      <c r="E82" s="1942"/>
      <c r="F82" s="1943"/>
      <c r="G82" s="1979"/>
      <c r="H82" s="1945"/>
      <c r="I82" s="1945"/>
      <c r="J82" s="1945"/>
      <c r="K82" s="1945"/>
      <c r="L82" s="1945"/>
      <c r="M82" s="1945"/>
      <c r="N82" s="1945"/>
      <c r="O82" s="1945"/>
      <c r="P82" s="1945"/>
      <c r="Q82" s="1945"/>
      <c r="R82" s="1945"/>
      <c r="S82" s="1945"/>
      <c r="T82" s="1945"/>
      <c r="U82" s="1945"/>
      <c r="V82" s="1945"/>
      <c r="W82" s="1945"/>
      <c r="X82" s="1945"/>
      <c r="Y82" s="1945"/>
      <c r="Z82" s="1945"/>
      <c r="AA82" s="1945"/>
      <c r="AB82" s="1945"/>
      <c r="AC82" s="1945"/>
      <c r="AD82" s="1945"/>
      <c r="AE82" s="1945"/>
      <c r="AF82" s="1945"/>
      <c r="AG82" s="1945"/>
      <c r="AH82" s="1945"/>
      <c r="AI82" s="1945"/>
      <c r="AJ82" s="1946"/>
      <c r="AK82" s="1933" t="str">
        <f t="shared" si="29"/>
        <v/>
      </c>
      <c r="AL82" s="1934" t="str">
        <f t="shared" si="30"/>
        <v/>
      </c>
      <c r="AM82" s="1947" t="str">
        <f t="shared" si="31"/>
        <v/>
      </c>
      <c r="AN82" s="1940" t="str">
        <f t="shared" si="32"/>
        <v/>
      </c>
      <c r="AO82" s="4487"/>
      <c r="AQ82" s="1864">
        <f t="shared" si="34"/>
        <v>0</v>
      </c>
      <c r="AR82" s="1864">
        <f t="shared" si="33"/>
        <v>0</v>
      </c>
    </row>
    <row r="83" spans="2:44" ht="15" customHeight="1">
      <c r="B83" s="4482" t="s">
        <v>2301</v>
      </c>
      <c r="C83" s="4465" t="str">
        <f>$AC$14</f>
        <v>B産業</v>
      </c>
      <c r="D83" s="1948" t="s">
        <v>2281</v>
      </c>
      <c r="E83" s="1949" t="s">
        <v>2270</v>
      </c>
      <c r="F83" s="1926"/>
      <c r="G83" s="1927"/>
      <c r="H83" s="1927"/>
      <c r="I83" s="1927"/>
      <c r="J83" s="1927"/>
      <c r="K83" s="1927"/>
      <c r="L83" s="1927"/>
      <c r="M83" s="1927"/>
      <c r="N83" s="1927"/>
      <c r="O83" s="1927"/>
      <c r="P83" s="1927"/>
      <c r="Q83" s="1927"/>
      <c r="R83" s="1927"/>
      <c r="S83" s="1927"/>
      <c r="T83" s="1927"/>
      <c r="U83" s="1927"/>
      <c r="V83" s="1927"/>
      <c r="W83" s="1927"/>
      <c r="X83" s="1927"/>
      <c r="Y83" s="1927"/>
      <c r="Z83" s="1927"/>
      <c r="AA83" s="1927"/>
      <c r="AB83" s="1927"/>
      <c r="AC83" s="1927"/>
      <c r="AD83" s="1927"/>
      <c r="AE83" s="1927"/>
      <c r="AF83" s="1927"/>
      <c r="AG83" s="1927"/>
      <c r="AH83" s="1927"/>
      <c r="AI83" s="1927"/>
      <c r="AJ83" s="1950"/>
      <c r="AK83" s="1951"/>
      <c r="AL83" s="1952"/>
      <c r="AM83" s="1953"/>
      <c r="AN83" s="1954"/>
      <c r="AO83" s="4487"/>
    </row>
    <row r="84" spans="2:44">
      <c r="B84" s="4483"/>
      <c r="C84" s="4466"/>
      <c r="D84" s="1928" t="str">
        <f>$AG$14</f>
        <v>〇〇</v>
      </c>
      <c r="E84" s="1929"/>
      <c r="F84" s="1930"/>
      <c r="G84" s="1931"/>
      <c r="H84" s="1931"/>
      <c r="I84" s="1931"/>
      <c r="J84" s="1931"/>
      <c r="K84" s="1931"/>
      <c r="L84" s="1931"/>
      <c r="M84" s="1931"/>
      <c r="N84" s="1931"/>
      <c r="O84" s="1931"/>
      <c r="P84" s="1931"/>
      <c r="Q84" s="1931"/>
      <c r="R84" s="1931"/>
      <c r="S84" s="1931"/>
      <c r="T84" s="1931"/>
      <c r="U84" s="1931"/>
      <c r="V84" s="1931"/>
      <c r="W84" s="1931"/>
      <c r="X84" s="1931"/>
      <c r="Y84" s="1931"/>
      <c r="Z84" s="1931"/>
      <c r="AA84" s="1931"/>
      <c r="AB84" s="1931"/>
      <c r="AC84" s="1931"/>
      <c r="AD84" s="1931"/>
      <c r="AE84" s="1931"/>
      <c r="AF84" s="1931"/>
      <c r="AG84" s="1931"/>
      <c r="AH84" s="1955"/>
      <c r="AI84" s="1955"/>
      <c r="AJ84" s="1938"/>
      <c r="AK84" s="1933">
        <f>IF(D84=0,"",COUNT($F$26:$AJ$26)-AL84)</f>
        <v>0</v>
      </c>
      <c r="AL84" s="1934">
        <f>IF(D84=0,"",AQ84+AR84)</f>
        <v>0</v>
      </c>
      <c r="AM84" s="1934">
        <f>IF(D84=0,"",COUNTIF(F84:AJ84,"休"))</f>
        <v>0</v>
      </c>
      <c r="AN84" s="1935" t="str">
        <f>IF(D84="","",IFERROR(ROUND(AM84/AK84,3),""))</f>
        <v/>
      </c>
      <c r="AO84" s="4487"/>
      <c r="AQ84" s="1864">
        <f>+COUNTIF(F84:AJ84,"－")</f>
        <v>0</v>
      </c>
      <c r="AR84" s="1864">
        <f>+COUNTIF(F84:AJ84,"外")</f>
        <v>0</v>
      </c>
    </row>
    <row r="85" spans="2:44">
      <c r="B85" s="4483"/>
      <c r="C85" s="4466"/>
      <c r="D85" s="1928" t="str">
        <f>$AG$15</f>
        <v>●●</v>
      </c>
      <c r="E85" s="1956"/>
      <c r="F85" s="1936"/>
      <c r="G85" s="1937"/>
      <c r="H85" s="1937"/>
      <c r="I85" s="1937"/>
      <c r="J85" s="1937"/>
      <c r="K85" s="1937"/>
      <c r="L85" s="1937"/>
      <c r="M85" s="1937"/>
      <c r="N85" s="1937"/>
      <c r="O85" s="1937"/>
      <c r="P85" s="1937"/>
      <c r="Q85" s="1937"/>
      <c r="R85" s="1937"/>
      <c r="S85" s="1937"/>
      <c r="T85" s="1937"/>
      <c r="U85" s="1937"/>
      <c r="V85" s="1937"/>
      <c r="W85" s="1937"/>
      <c r="X85" s="1937"/>
      <c r="Y85" s="1937"/>
      <c r="Z85" s="1937"/>
      <c r="AA85" s="1937"/>
      <c r="AB85" s="1937"/>
      <c r="AC85" s="1937"/>
      <c r="AD85" s="1937"/>
      <c r="AE85" s="1937"/>
      <c r="AF85" s="1937"/>
      <c r="AG85" s="1937"/>
      <c r="AH85" s="1937"/>
      <c r="AI85" s="1937"/>
      <c r="AJ85" s="1938"/>
      <c r="AK85" s="1933">
        <f>IF(D85=0,"",COUNT($F$26:$AJ$26)-AL85)</f>
        <v>0</v>
      </c>
      <c r="AL85" s="1939">
        <f>IF(D85=0,"",AQ85+AR85)</f>
        <v>0</v>
      </c>
      <c r="AM85" s="1939">
        <f>IF(D85=0,"",COUNTIF(F85:AJ85,"休"))</f>
        <v>0</v>
      </c>
      <c r="AN85" s="1940" t="str">
        <f>IF(D85="","",IFERROR(ROUND(AM85/AK85,3),""))</f>
        <v/>
      </c>
      <c r="AO85" s="4487"/>
      <c r="AQ85" s="1864">
        <f>+COUNTIF(F85:AJ85,"－")</f>
        <v>0</v>
      </c>
      <c r="AR85" s="1864">
        <f>+COUNTIF(F85:AJ85,"外")</f>
        <v>0</v>
      </c>
    </row>
    <row r="86" spans="2:44">
      <c r="B86" s="4483"/>
      <c r="C86" s="4466"/>
      <c r="D86" s="1928">
        <f>$AG$16</f>
        <v>0</v>
      </c>
      <c r="E86" s="1956"/>
      <c r="F86" s="1936"/>
      <c r="G86" s="1937"/>
      <c r="H86" s="1937"/>
      <c r="I86" s="1937"/>
      <c r="J86" s="1937"/>
      <c r="K86" s="1937"/>
      <c r="L86" s="1937"/>
      <c r="M86" s="1937"/>
      <c r="N86" s="1937"/>
      <c r="O86" s="1937"/>
      <c r="P86" s="1937"/>
      <c r="Q86" s="1937"/>
      <c r="R86" s="1937"/>
      <c r="S86" s="1937"/>
      <c r="T86" s="1937"/>
      <c r="U86" s="1937"/>
      <c r="V86" s="1937"/>
      <c r="W86" s="1937"/>
      <c r="X86" s="1937"/>
      <c r="Y86" s="1937"/>
      <c r="Z86" s="1937"/>
      <c r="AA86" s="1937"/>
      <c r="AB86" s="1937"/>
      <c r="AC86" s="1937"/>
      <c r="AD86" s="1937"/>
      <c r="AE86" s="1937"/>
      <c r="AF86" s="1937"/>
      <c r="AG86" s="1937"/>
      <c r="AH86" s="1937"/>
      <c r="AI86" s="1937"/>
      <c r="AJ86" s="1938"/>
      <c r="AK86" s="1933" t="str">
        <f>IF(D86=0,"",COUNT($F$26:$AJ$26)-AL86)</f>
        <v/>
      </c>
      <c r="AL86" s="1939" t="str">
        <f>IF(D86=0,"",AQ86+AR86)</f>
        <v/>
      </c>
      <c r="AM86" s="1939" t="str">
        <f>IF(D86=0,"",COUNTIF(F86:AJ86,"休"))</f>
        <v/>
      </c>
      <c r="AN86" s="1940" t="str">
        <f>IF(D86="","",IFERROR(ROUND(AM86/AK86,3),""))</f>
        <v/>
      </c>
      <c r="AO86" s="4487"/>
      <c r="AQ86" s="1864">
        <f>+COUNTIF(F86:AJ86,"－")</f>
        <v>0</v>
      </c>
      <c r="AR86" s="1864">
        <f>+COUNTIF(F86:AJ86,"外")</f>
        <v>0</v>
      </c>
    </row>
    <row r="87" spans="2:44">
      <c r="B87" s="4483"/>
      <c r="C87" s="4467"/>
      <c r="D87" s="1957">
        <f>$AG$17</f>
        <v>0</v>
      </c>
      <c r="E87" s="1958"/>
      <c r="F87" s="1936"/>
      <c r="G87" s="1955"/>
      <c r="H87" s="1955"/>
      <c r="I87" s="1955"/>
      <c r="J87" s="1955"/>
      <c r="K87" s="1955"/>
      <c r="L87" s="1955"/>
      <c r="M87" s="1955"/>
      <c r="N87" s="1955"/>
      <c r="O87" s="1955"/>
      <c r="P87" s="1955"/>
      <c r="Q87" s="1955"/>
      <c r="R87" s="1955"/>
      <c r="S87" s="1955"/>
      <c r="T87" s="1955"/>
      <c r="U87" s="1955"/>
      <c r="V87" s="1955"/>
      <c r="W87" s="1955"/>
      <c r="X87" s="1955"/>
      <c r="Y87" s="1955"/>
      <c r="Z87" s="1955"/>
      <c r="AA87" s="1955"/>
      <c r="AB87" s="1955"/>
      <c r="AC87" s="1955"/>
      <c r="AD87" s="1955"/>
      <c r="AE87" s="1955"/>
      <c r="AF87" s="1955"/>
      <c r="AG87" s="1955"/>
      <c r="AH87" s="1955"/>
      <c r="AI87" s="1955"/>
      <c r="AJ87" s="1946"/>
      <c r="AK87" s="1933" t="str">
        <f>IF(D87=0,"",COUNT($F$26:$AJ$26)-AL87)</f>
        <v/>
      </c>
      <c r="AL87" s="1934" t="str">
        <f>IF(D87=0,"",AQ87+AR87)</f>
        <v/>
      </c>
      <c r="AM87" s="1947" t="str">
        <f>IF(D87=0,"",COUNTIF(F87:AJ87,"休"))</f>
        <v/>
      </c>
      <c r="AN87" s="1940" t="str">
        <f>IF(D87="","",IFERROR(ROUND(AM87/AK87,3),""))</f>
        <v/>
      </c>
      <c r="AO87" s="4487"/>
      <c r="AQ87" s="1864">
        <f>+COUNTIF(F87:AJ87,"－")</f>
        <v>0</v>
      </c>
      <c r="AR87" s="1864">
        <f>+COUNTIF(F87:AJ87,"外")</f>
        <v>0</v>
      </c>
    </row>
    <row r="88" spans="2:44" ht="15" customHeight="1">
      <c r="B88" s="4483"/>
      <c r="C88" s="4465" t="str">
        <f>$AC$18</f>
        <v>C土木</v>
      </c>
      <c r="D88" s="1948" t="s">
        <v>2281</v>
      </c>
      <c r="E88" s="1959" t="s">
        <v>2270</v>
      </c>
      <c r="F88" s="1926"/>
      <c r="G88" s="1927"/>
      <c r="H88" s="1927"/>
      <c r="I88" s="1927"/>
      <c r="J88" s="1927"/>
      <c r="K88" s="1927"/>
      <c r="L88" s="1927"/>
      <c r="M88" s="1927"/>
      <c r="N88" s="1927"/>
      <c r="O88" s="1927"/>
      <c r="P88" s="1927"/>
      <c r="Q88" s="1927"/>
      <c r="R88" s="1927"/>
      <c r="S88" s="1927"/>
      <c r="T88" s="1927"/>
      <c r="U88" s="1927"/>
      <c r="V88" s="1927"/>
      <c r="W88" s="1927"/>
      <c r="X88" s="1927"/>
      <c r="Y88" s="1927"/>
      <c r="Z88" s="1927"/>
      <c r="AA88" s="1927"/>
      <c r="AB88" s="1927"/>
      <c r="AC88" s="1927"/>
      <c r="AD88" s="1927"/>
      <c r="AE88" s="1927"/>
      <c r="AF88" s="1927"/>
      <c r="AG88" s="1927"/>
      <c r="AH88" s="1927"/>
      <c r="AI88" s="1927"/>
      <c r="AJ88" s="1950"/>
      <c r="AK88" s="1951"/>
      <c r="AL88" s="1952"/>
      <c r="AM88" s="1960"/>
      <c r="AN88" s="1954"/>
      <c r="AO88" s="4487"/>
    </row>
    <row r="89" spans="2:44">
      <c r="B89" s="4483"/>
      <c r="C89" s="4466"/>
      <c r="D89" s="1928" t="str">
        <f>$AG$18</f>
        <v>●●</v>
      </c>
      <c r="E89" s="1929"/>
      <c r="F89" s="1930"/>
      <c r="G89" s="1931"/>
      <c r="H89" s="1931"/>
      <c r="I89" s="1931"/>
      <c r="J89" s="1931"/>
      <c r="K89" s="1931"/>
      <c r="L89" s="1931"/>
      <c r="M89" s="1931"/>
      <c r="N89" s="1931"/>
      <c r="O89" s="1931"/>
      <c r="P89" s="1931"/>
      <c r="Q89" s="1931"/>
      <c r="R89" s="1931"/>
      <c r="S89" s="1931"/>
      <c r="T89" s="1931"/>
      <c r="U89" s="1931"/>
      <c r="V89" s="1931"/>
      <c r="W89" s="1931"/>
      <c r="X89" s="1931"/>
      <c r="Y89" s="1931"/>
      <c r="Z89" s="1931"/>
      <c r="AA89" s="1931"/>
      <c r="AB89" s="1931"/>
      <c r="AC89" s="1931"/>
      <c r="AD89" s="1931"/>
      <c r="AE89" s="1931"/>
      <c r="AF89" s="1931"/>
      <c r="AG89" s="1931"/>
      <c r="AH89" s="1931"/>
      <c r="AI89" s="1931"/>
      <c r="AJ89" s="1932"/>
      <c r="AK89" s="1933">
        <f>IF(D89=0,"",COUNT($F$26:$AJ$26)-AL89)</f>
        <v>0</v>
      </c>
      <c r="AL89" s="1934">
        <f>IF(D89=0,"",AQ89+AR89)</f>
        <v>0</v>
      </c>
      <c r="AM89" s="1934">
        <f>IF(D89=0,"",COUNTIF(F89:AJ89,"休"))</f>
        <v>0</v>
      </c>
      <c r="AN89" s="1935" t="str">
        <f>IF(D89="","",IFERROR(ROUND(AM89/AK89,3),""))</f>
        <v/>
      </c>
      <c r="AO89" s="4487"/>
      <c r="AQ89" s="1864">
        <f>+COUNTIF(F89:AJ89,"－")</f>
        <v>0</v>
      </c>
      <c r="AR89" s="1864">
        <f>+COUNTIF(F89:AJ89,"外")</f>
        <v>0</v>
      </c>
    </row>
    <row r="90" spans="2:44">
      <c r="B90" s="4483"/>
      <c r="C90" s="4466"/>
      <c r="D90" s="1928">
        <f>$AG$19</f>
        <v>0</v>
      </c>
      <c r="E90" s="1956"/>
      <c r="F90" s="1936"/>
      <c r="G90" s="1937"/>
      <c r="H90" s="1937"/>
      <c r="I90" s="1937"/>
      <c r="J90" s="1937"/>
      <c r="K90" s="1937"/>
      <c r="L90" s="1937"/>
      <c r="M90" s="1937"/>
      <c r="N90" s="1937"/>
      <c r="O90" s="1937"/>
      <c r="P90" s="1937"/>
      <c r="Q90" s="1937"/>
      <c r="R90" s="1937"/>
      <c r="S90" s="1937"/>
      <c r="T90" s="1937"/>
      <c r="U90" s="1937"/>
      <c r="V90" s="1937"/>
      <c r="W90" s="1937"/>
      <c r="X90" s="1937"/>
      <c r="Y90" s="1937"/>
      <c r="Z90" s="1937"/>
      <c r="AA90" s="1937"/>
      <c r="AB90" s="1937"/>
      <c r="AC90" s="1937"/>
      <c r="AD90" s="1937"/>
      <c r="AE90" s="1937"/>
      <c r="AF90" s="1937"/>
      <c r="AG90" s="1937"/>
      <c r="AH90" s="1937"/>
      <c r="AI90" s="1937"/>
      <c r="AJ90" s="1938"/>
      <c r="AK90" s="1933" t="str">
        <f>IF(D90=0,"",COUNT($F$26:$AJ$26)-AL90)</f>
        <v/>
      </c>
      <c r="AL90" s="1939" t="str">
        <f>IF(D90=0,"",AQ90+AR90)</f>
        <v/>
      </c>
      <c r="AM90" s="1939" t="str">
        <f>IF(D90=0,"",COUNTIF(F90:AJ90,"休"))</f>
        <v/>
      </c>
      <c r="AN90" s="1940" t="str">
        <f>IF(D90="","",IFERROR(ROUND(AM90/AK90,3),""))</f>
        <v/>
      </c>
      <c r="AO90" s="4487"/>
      <c r="AQ90" s="1864">
        <f>+COUNTIF(F90:AJ90,"－")</f>
        <v>0</v>
      </c>
      <c r="AR90" s="1864">
        <f>+COUNTIF(F90:AJ90,"外")</f>
        <v>0</v>
      </c>
    </row>
    <row r="91" spans="2:44">
      <c r="B91" s="4483"/>
      <c r="C91" s="4466"/>
      <c r="D91" s="1928">
        <f>$AG$20</f>
        <v>0</v>
      </c>
      <c r="E91" s="1956"/>
      <c r="F91" s="1936"/>
      <c r="G91" s="1937"/>
      <c r="H91" s="1937"/>
      <c r="I91" s="1937"/>
      <c r="J91" s="1937"/>
      <c r="K91" s="1937"/>
      <c r="L91" s="1937"/>
      <c r="M91" s="1937"/>
      <c r="N91" s="1937"/>
      <c r="O91" s="1937"/>
      <c r="P91" s="1937"/>
      <c r="Q91" s="1937"/>
      <c r="R91" s="1937"/>
      <c r="S91" s="1937"/>
      <c r="T91" s="1937"/>
      <c r="U91" s="1937"/>
      <c r="V91" s="1937"/>
      <c r="W91" s="1937"/>
      <c r="X91" s="1937"/>
      <c r="Y91" s="1937"/>
      <c r="Z91" s="1937"/>
      <c r="AA91" s="1937"/>
      <c r="AB91" s="1937"/>
      <c r="AC91" s="1937"/>
      <c r="AD91" s="1937"/>
      <c r="AE91" s="1937"/>
      <c r="AF91" s="1937"/>
      <c r="AG91" s="1937"/>
      <c r="AH91" s="1937"/>
      <c r="AI91" s="1937"/>
      <c r="AJ91" s="1938"/>
      <c r="AK91" s="1933" t="str">
        <f>IF(D91=0,"",COUNT($F$26:$AJ$26)-AL91)</f>
        <v/>
      </c>
      <c r="AL91" s="1939" t="str">
        <f>IF(D91=0,"",AQ91+AR91)</f>
        <v/>
      </c>
      <c r="AM91" s="1939" t="str">
        <f>IF(D91=0,"",COUNTIF(F91:AJ91,"休"))</f>
        <v/>
      </c>
      <c r="AN91" s="1940" t="str">
        <f>IF(D91="","",IFERROR(ROUND(AM91/AK91,3),""))</f>
        <v/>
      </c>
      <c r="AO91" s="4487"/>
      <c r="AQ91" s="1864">
        <f>+COUNTIF(F91:AJ91,"－")</f>
        <v>0</v>
      </c>
      <c r="AR91" s="1864">
        <f>+COUNTIF(F91:AJ91,"外")</f>
        <v>0</v>
      </c>
    </row>
    <row r="92" spans="2:44" ht="13.8" thickBot="1">
      <c r="B92" s="4484"/>
      <c r="C92" s="4467"/>
      <c r="D92" s="1941">
        <f>$AG$21</f>
        <v>0</v>
      </c>
      <c r="E92" s="1958"/>
      <c r="F92" s="1961"/>
      <c r="G92" s="1979"/>
      <c r="H92" s="1979"/>
      <c r="I92" s="1979"/>
      <c r="J92" s="1979"/>
      <c r="K92" s="1979"/>
      <c r="L92" s="1979"/>
      <c r="M92" s="1979"/>
      <c r="N92" s="1979"/>
      <c r="O92" s="1979"/>
      <c r="P92" s="1979"/>
      <c r="Q92" s="1979"/>
      <c r="R92" s="1979"/>
      <c r="S92" s="1979"/>
      <c r="T92" s="1979"/>
      <c r="U92" s="1979"/>
      <c r="V92" s="1979"/>
      <c r="W92" s="1979"/>
      <c r="X92" s="1979"/>
      <c r="Y92" s="1979"/>
      <c r="Z92" s="1979"/>
      <c r="AA92" s="1979"/>
      <c r="AB92" s="1979"/>
      <c r="AC92" s="1979"/>
      <c r="AD92" s="1979"/>
      <c r="AE92" s="1979"/>
      <c r="AF92" s="1979"/>
      <c r="AG92" s="1979"/>
      <c r="AH92" s="1979"/>
      <c r="AI92" s="1979"/>
      <c r="AJ92" s="1962"/>
      <c r="AK92" s="1963" t="str">
        <f>IF(D92=0,"",COUNT($F$26:$AJ$26)-AL92)</f>
        <v/>
      </c>
      <c r="AL92" s="1964" t="str">
        <f>IF(D92=0,"",AQ92+AR92)</f>
        <v/>
      </c>
      <c r="AM92" s="1964" t="str">
        <f>IF(D92=0,"",COUNTIF(F92:AJ92,"休"))</f>
        <v/>
      </c>
      <c r="AN92" s="1940" t="str">
        <f>IF(D92="","",IFERROR(ROUND(AM92/AK92,3),""))</f>
        <v/>
      </c>
      <c r="AO92" s="4488"/>
      <c r="AQ92" s="1864">
        <f>+COUNTIF(F92:AJ92,"－")</f>
        <v>0</v>
      </c>
      <c r="AR92" s="1864">
        <f>+COUNTIF(F92:AJ92,"外")</f>
        <v>0</v>
      </c>
    </row>
    <row r="93" spans="2:44" ht="13.8" thickBot="1">
      <c r="B93" s="1965"/>
      <c r="C93" s="1921"/>
      <c r="F93" s="1966"/>
      <c r="G93" s="1966"/>
      <c r="H93" s="1966"/>
      <c r="I93" s="1966"/>
      <c r="J93" s="1966"/>
      <c r="K93" s="1966"/>
      <c r="L93" s="1966"/>
      <c r="M93" s="1966"/>
      <c r="N93" s="1966"/>
      <c r="O93" s="1966"/>
      <c r="P93" s="1966"/>
      <c r="Q93" s="1966"/>
      <c r="R93" s="1966"/>
      <c r="S93" s="1966"/>
      <c r="T93" s="1966"/>
      <c r="U93" s="1966"/>
      <c r="V93" s="1966"/>
      <c r="W93" s="1966"/>
      <c r="X93" s="1966"/>
      <c r="Y93" s="1966"/>
      <c r="Z93" s="1966"/>
      <c r="AA93" s="1966"/>
      <c r="AB93" s="1966"/>
      <c r="AC93" s="1966"/>
      <c r="AD93" s="1966"/>
      <c r="AE93" s="1966"/>
      <c r="AF93" s="1966"/>
      <c r="AG93" s="1966"/>
      <c r="AH93" s="1966"/>
      <c r="AI93" s="1966"/>
      <c r="AJ93" s="1966"/>
      <c r="AK93" s="1967"/>
      <c r="AN93" s="1968" t="s">
        <v>2271</v>
      </c>
      <c r="AO93" s="1969" t="e">
        <f>IF(AO77&gt;=0.285,"OK","NG")</f>
        <v>#DIV/0!</v>
      </c>
      <c r="AQ93" s="1857"/>
      <c r="AR93" s="1857"/>
    </row>
    <row r="95" spans="2:44" hidden="1">
      <c r="F95" s="1857" t="e">
        <f>YEAR(F98)</f>
        <v>#VALUE!</v>
      </c>
      <c r="G95" s="1857" t="e">
        <f>MONTH(F98)</f>
        <v>#VALUE!</v>
      </c>
    </row>
    <row r="96" spans="2:44" ht="13.2" customHeight="1">
      <c r="B96" s="4470"/>
      <c r="C96" s="4471"/>
      <c r="D96" s="4472"/>
      <c r="E96" s="1971" t="s">
        <v>2266</v>
      </c>
      <c r="F96" s="4478" t="e">
        <f>F98</f>
        <v>#VALUE!</v>
      </c>
      <c r="G96" s="4479"/>
      <c r="H96" s="4479"/>
      <c r="I96" s="4479"/>
      <c r="J96" s="4479"/>
      <c r="K96" s="4479"/>
      <c r="L96" s="4479"/>
      <c r="M96" s="4479"/>
      <c r="N96" s="4479"/>
      <c r="O96" s="4479"/>
      <c r="P96" s="4479"/>
      <c r="Q96" s="4479"/>
      <c r="R96" s="4479"/>
      <c r="S96" s="4479"/>
      <c r="T96" s="4479"/>
      <c r="U96" s="4479"/>
      <c r="V96" s="4479"/>
      <c r="W96" s="4479"/>
      <c r="X96" s="4479"/>
      <c r="Y96" s="4479"/>
      <c r="Z96" s="4479"/>
      <c r="AA96" s="4479"/>
      <c r="AB96" s="4479"/>
      <c r="AC96" s="4479"/>
      <c r="AD96" s="4479"/>
      <c r="AE96" s="4479"/>
      <c r="AF96" s="4479"/>
      <c r="AG96" s="4479"/>
      <c r="AH96" s="4479"/>
      <c r="AI96" s="4479"/>
      <c r="AJ96" s="4479"/>
      <c r="AK96" s="4480" t="s">
        <v>2304</v>
      </c>
      <c r="AL96" s="4489" t="s">
        <v>2305</v>
      </c>
      <c r="AM96" s="4480" t="s">
        <v>2283</v>
      </c>
      <c r="AN96" s="4481" t="s">
        <v>2306</v>
      </c>
      <c r="AO96" s="4433" t="s">
        <v>2307</v>
      </c>
      <c r="AQ96" s="4463" t="s">
        <v>2308</v>
      </c>
      <c r="AR96" s="4463" t="s">
        <v>2309</v>
      </c>
    </row>
    <row r="97" spans="2:44" ht="13.5" hidden="1" customHeight="1">
      <c r="B97" s="4473"/>
      <c r="C97" s="4469"/>
      <c r="D97" s="4474"/>
      <c r="E97" s="1972"/>
      <c r="F97" s="1913" t="e">
        <f>DATE($F95,$G95,1)</f>
        <v>#VALUE!</v>
      </c>
      <c r="G97" s="1913" t="e">
        <f t="shared" ref="G97:AJ97" si="35">F97+1</f>
        <v>#VALUE!</v>
      </c>
      <c r="H97" s="1913" t="e">
        <f t="shared" si="35"/>
        <v>#VALUE!</v>
      </c>
      <c r="I97" s="1913" t="e">
        <f t="shared" si="35"/>
        <v>#VALUE!</v>
      </c>
      <c r="J97" s="1913" t="e">
        <f t="shared" si="35"/>
        <v>#VALUE!</v>
      </c>
      <c r="K97" s="1913" t="e">
        <f t="shared" si="35"/>
        <v>#VALUE!</v>
      </c>
      <c r="L97" s="1913" t="e">
        <f t="shared" si="35"/>
        <v>#VALUE!</v>
      </c>
      <c r="M97" s="1913" t="e">
        <f t="shared" si="35"/>
        <v>#VALUE!</v>
      </c>
      <c r="N97" s="1913" t="e">
        <f t="shared" si="35"/>
        <v>#VALUE!</v>
      </c>
      <c r="O97" s="1913" t="e">
        <f t="shared" si="35"/>
        <v>#VALUE!</v>
      </c>
      <c r="P97" s="1913" t="e">
        <f t="shared" si="35"/>
        <v>#VALUE!</v>
      </c>
      <c r="Q97" s="1913" t="e">
        <f t="shared" si="35"/>
        <v>#VALUE!</v>
      </c>
      <c r="R97" s="1913" t="e">
        <f t="shared" si="35"/>
        <v>#VALUE!</v>
      </c>
      <c r="S97" s="1913" t="e">
        <f t="shared" si="35"/>
        <v>#VALUE!</v>
      </c>
      <c r="T97" s="1913" t="e">
        <f t="shared" si="35"/>
        <v>#VALUE!</v>
      </c>
      <c r="U97" s="1913" t="e">
        <f t="shared" si="35"/>
        <v>#VALUE!</v>
      </c>
      <c r="V97" s="1913" t="e">
        <f t="shared" si="35"/>
        <v>#VALUE!</v>
      </c>
      <c r="W97" s="1913" t="e">
        <f t="shared" si="35"/>
        <v>#VALUE!</v>
      </c>
      <c r="X97" s="1913" t="e">
        <f t="shared" si="35"/>
        <v>#VALUE!</v>
      </c>
      <c r="Y97" s="1913" t="e">
        <f t="shared" si="35"/>
        <v>#VALUE!</v>
      </c>
      <c r="Z97" s="1913" t="e">
        <f t="shared" si="35"/>
        <v>#VALUE!</v>
      </c>
      <c r="AA97" s="1913" t="e">
        <f t="shared" si="35"/>
        <v>#VALUE!</v>
      </c>
      <c r="AB97" s="1913" t="e">
        <f t="shared" si="35"/>
        <v>#VALUE!</v>
      </c>
      <c r="AC97" s="1913" t="e">
        <f t="shared" si="35"/>
        <v>#VALUE!</v>
      </c>
      <c r="AD97" s="1913" t="e">
        <f t="shared" si="35"/>
        <v>#VALUE!</v>
      </c>
      <c r="AE97" s="1913" t="e">
        <f t="shared" si="35"/>
        <v>#VALUE!</v>
      </c>
      <c r="AF97" s="1913" t="e">
        <f t="shared" si="35"/>
        <v>#VALUE!</v>
      </c>
      <c r="AG97" s="1913" t="e">
        <f t="shared" si="35"/>
        <v>#VALUE!</v>
      </c>
      <c r="AH97" s="1913" t="e">
        <f t="shared" si="35"/>
        <v>#VALUE!</v>
      </c>
      <c r="AI97" s="1913" t="e">
        <f t="shared" si="35"/>
        <v>#VALUE!</v>
      </c>
      <c r="AJ97" s="1913" t="e">
        <f t="shared" si="35"/>
        <v>#VALUE!</v>
      </c>
      <c r="AK97" s="4480"/>
      <c r="AL97" s="4489"/>
      <c r="AM97" s="4480"/>
      <c r="AN97" s="4481"/>
      <c r="AO97" s="4433"/>
      <c r="AQ97" s="4463"/>
      <c r="AR97" s="4463"/>
    </row>
    <row r="98" spans="2:44">
      <c r="B98" s="4473"/>
      <c r="C98" s="4469"/>
      <c r="D98" s="4474"/>
      <c r="E98" s="1973" t="s">
        <v>2267</v>
      </c>
      <c r="F98" s="1974" t="e">
        <f>IF(EDATE(F73,1)&gt;$F$7,"",EDATE(F73,1))</f>
        <v>#VALUE!</v>
      </c>
      <c r="G98" s="1913" t="e">
        <f t="shared" ref="G98:AJ98" si="36">IF(G97&gt;$F$7,"",IF(F98=EOMONTH(DATE($F95,$G95,1),0),"",IF(F98="","",F98+1)))</f>
        <v>#VALUE!</v>
      </c>
      <c r="H98" s="1913" t="e">
        <f t="shared" si="36"/>
        <v>#VALUE!</v>
      </c>
      <c r="I98" s="1913" t="e">
        <f t="shared" si="36"/>
        <v>#VALUE!</v>
      </c>
      <c r="J98" s="1913" t="e">
        <f t="shared" si="36"/>
        <v>#VALUE!</v>
      </c>
      <c r="K98" s="1913" t="e">
        <f t="shared" si="36"/>
        <v>#VALUE!</v>
      </c>
      <c r="L98" s="1913" t="e">
        <f t="shared" si="36"/>
        <v>#VALUE!</v>
      </c>
      <c r="M98" s="1913" t="e">
        <f t="shared" si="36"/>
        <v>#VALUE!</v>
      </c>
      <c r="N98" s="1913" t="e">
        <f t="shared" si="36"/>
        <v>#VALUE!</v>
      </c>
      <c r="O98" s="1913" t="e">
        <f t="shared" si="36"/>
        <v>#VALUE!</v>
      </c>
      <c r="P98" s="1913" t="e">
        <f t="shared" si="36"/>
        <v>#VALUE!</v>
      </c>
      <c r="Q98" s="1913" t="e">
        <f t="shared" si="36"/>
        <v>#VALUE!</v>
      </c>
      <c r="R98" s="1913" t="e">
        <f t="shared" si="36"/>
        <v>#VALUE!</v>
      </c>
      <c r="S98" s="1913" t="e">
        <f t="shared" si="36"/>
        <v>#VALUE!</v>
      </c>
      <c r="T98" s="1913" t="e">
        <f t="shared" si="36"/>
        <v>#VALUE!</v>
      </c>
      <c r="U98" s="1913" t="e">
        <f t="shared" si="36"/>
        <v>#VALUE!</v>
      </c>
      <c r="V98" s="1913" t="e">
        <f t="shared" si="36"/>
        <v>#VALUE!</v>
      </c>
      <c r="W98" s="1913" t="e">
        <f t="shared" si="36"/>
        <v>#VALUE!</v>
      </c>
      <c r="X98" s="1913" t="e">
        <f t="shared" si="36"/>
        <v>#VALUE!</v>
      </c>
      <c r="Y98" s="1913" t="e">
        <f t="shared" si="36"/>
        <v>#VALUE!</v>
      </c>
      <c r="Z98" s="1913" t="e">
        <f t="shared" si="36"/>
        <v>#VALUE!</v>
      </c>
      <c r="AA98" s="1913" t="e">
        <f t="shared" si="36"/>
        <v>#VALUE!</v>
      </c>
      <c r="AB98" s="1913" t="e">
        <f t="shared" si="36"/>
        <v>#VALUE!</v>
      </c>
      <c r="AC98" s="1913" t="e">
        <f t="shared" si="36"/>
        <v>#VALUE!</v>
      </c>
      <c r="AD98" s="1913" t="e">
        <f t="shared" si="36"/>
        <v>#VALUE!</v>
      </c>
      <c r="AE98" s="1913" t="e">
        <f t="shared" si="36"/>
        <v>#VALUE!</v>
      </c>
      <c r="AF98" s="1913" t="e">
        <f t="shared" si="36"/>
        <v>#VALUE!</v>
      </c>
      <c r="AG98" s="1913" t="e">
        <f t="shared" si="36"/>
        <v>#VALUE!</v>
      </c>
      <c r="AH98" s="1913" t="e">
        <f t="shared" si="36"/>
        <v>#VALUE!</v>
      </c>
      <c r="AI98" s="1913" t="e">
        <f t="shared" si="36"/>
        <v>#VALUE!</v>
      </c>
      <c r="AJ98" s="1913" t="e">
        <f t="shared" si="36"/>
        <v>#VALUE!</v>
      </c>
      <c r="AK98" s="4480"/>
      <c r="AL98" s="4489"/>
      <c r="AM98" s="4480"/>
      <c r="AN98" s="4481"/>
      <c r="AO98" s="4433"/>
      <c r="AQ98" s="4463"/>
      <c r="AR98" s="4463"/>
    </row>
    <row r="99" spans="2:44">
      <c r="B99" s="4475"/>
      <c r="C99" s="4476"/>
      <c r="D99" s="4477"/>
      <c r="E99" s="1908" t="s">
        <v>1060</v>
      </c>
      <c r="F99" s="1975" t="str">
        <f>IFERROR(TEXT(WEEKDAY(+F98),"aaa"),"")</f>
        <v/>
      </c>
      <c r="G99" s="1975" t="str">
        <f t="shared" ref="G99:AJ99" si="37">IFERROR(TEXT(WEEKDAY(+G98),"aaa"),"")</f>
        <v/>
      </c>
      <c r="H99" s="1975" t="str">
        <f t="shared" si="37"/>
        <v/>
      </c>
      <c r="I99" s="1975" t="str">
        <f t="shared" si="37"/>
        <v/>
      </c>
      <c r="J99" s="1975" t="str">
        <f t="shared" si="37"/>
        <v/>
      </c>
      <c r="K99" s="1975" t="str">
        <f t="shared" si="37"/>
        <v/>
      </c>
      <c r="L99" s="1975" t="str">
        <f t="shared" si="37"/>
        <v/>
      </c>
      <c r="M99" s="1975" t="str">
        <f t="shared" si="37"/>
        <v/>
      </c>
      <c r="N99" s="1975" t="str">
        <f t="shared" si="37"/>
        <v/>
      </c>
      <c r="O99" s="1975" t="str">
        <f t="shared" si="37"/>
        <v/>
      </c>
      <c r="P99" s="1975" t="str">
        <f t="shared" si="37"/>
        <v/>
      </c>
      <c r="Q99" s="1975" t="str">
        <f t="shared" si="37"/>
        <v/>
      </c>
      <c r="R99" s="1975" t="str">
        <f t="shared" si="37"/>
        <v/>
      </c>
      <c r="S99" s="1975" t="str">
        <f t="shared" si="37"/>
        <v/>
      </c>
      <c r="T99" s="1975" t="str">
        <f t="shared" si="37"/>
        <v/>
      </c>
      <c r="U99" s="1975" t="str">
        <f t="shared" si="37"/>
        <v/>
      </c>
      <c r="V99" s="1975" t="str">
        <f t="shared" si="37"/>
        <v/>
      </c>
      <c r="W99" s="1975" t="str">
        <f t="shared" si="37"/>
        <v/>
      </c>
      <c r="X99" s="1975" t="str">
        <f t="shared" si="37"/>
        <v/>
      </c>
      <c r="Y99" s="1975" t="str">
        <f t="shared" si="37"/>
        <v/>
      </c>
      <c r="Z99" s="1975" t="str">
        <f t="shared" si="37"/>
        <v/>
      </c>
      <c r="AA99" s="1975" t="str">
        <f t="shared" si="37"/>
        <v/>
      </c>
      <c r="AB99" s="1975" t="str">
        <f t="shared" si="37"/>
        <v/>
      </c>
      <c r="AC99" s="1975" t="str">
        <f t="shared" si="37"/>
        <v/>
      </c>
      <c r="AD99" s="1975" t="str">
        <f t="shared" si="37"/>
        <v/>
      </c>
      <c r="AE99" s="1975" t="str">
        <f t="shared" si="37"/>
        <v/>
      </c>
      <c r="AF99" s="1975" t="str">
        <f t="shared" si="37"/>
        <v/>
      </c>
      <c r="AG99" s="1975" t="str">
        <f t="shared" si="37"/>
        <v/>
      </c>
      <c r="AH99" s="1975" t="str">
        <f t="shared" si="37"/>
        <v/>
      </c>
      <c r="AI99" s="1975" t="str">
        <f t="shared" si="37"/>
        <v/>
      </c>
      <c r="AJ99" s="1975" t="str">
        <f t="shared" si="37"/>
        <v/>
      </c>
      <c r="AK99" s="4480"/>
      <c r="AL99" s="4489"/>
      <c r="AM99" s="4480"/>
      <c r="AN99" s="4481"/>
      <c r="AO99" s="4433"/>
      <c r="AQ99" s="4463"/>
      <c r="AR99" s="4463"/>
    </row>
    <row r="100" spans="2:44" ht="21" customHeight="1">
      <c r="B100" s="1976" t="s">
        <v>2310</v>
      </c>
      <c r="C100" s="1977" t="s">
        <v>2280</v>
      </c>
      <c r="D100" s="1924" t="s">
        <v>2281</v>
      </c>
      <c r="E100" s="1925" t="s">
        <v>2270</v>
      </c>
      <c r="F100" s="1926"/>
      <c r="G100" s="1927"/>
      <c r="H100" s="1927"/>
      <c r="I100" s="1927"/>
      <c r="J100" s="1927"/>
      <c r="K100" s="1927"/>
      <c r="L100" s="1927"/>
      <c r="M100" s="1927"/>
      <c r="N100" s="1927"/>
      <c r="O100" s="1927"/>
      <c r="P100" s="1927"/>
      <c r="Q100" s="1927"/>
      <c r="R100" s="1927"/>
      <c r="S100" s="1927"/>
      <c r="T100" s="1927"/>
      <c r="U100" s="1927"/>
      <c r="V100" s="1927"/>
      <c r="W100" s="1927"/>
      <c r="X100" s="1927"/>
      <c r="Y100" s="1927"/>
      <c r="Z100" s="1927"/>
      <c r="AA100" s="1927"/>
      <c r="AB100" s="1927"/>
      <c r="AC100" s="1927"/>
      <c r="AD100" s="1927"/>
      <c r="AE100" s="1927"/>
      <c r="AF100" s="1927"/>
      <c r="AG100" s="1978"/>
      <c r="AH100" s="1978"/>
      <c r="AI100" s="1978"/>
      <c r="AJ100" s="1978"/>
      <c r="AK100" s="1905" t="s">
        <v>2289</v>
      </c>
      <c r="AL100" s="1905" t="s">
        <v>2290</v>
      </c>
      <c r="AM100" s="1905" t="s">
        <v>2291</v>
      </c>
      <c r="AN100" s="1906" t="s">
        <v>2292</v>
      </c>
      <c r="AO100" s="1865" t="s">
        <v>2293</v>
      </c>
      <c r="AQ100" s="4464"/>
      <c r="AR100" s="4464"/>
    </row>
    <row r="101" spans="2:44" ht="13.5" customHeight="1">
      <c r="B101" s="4482" t="s">
        <v>2294</v>
      </c>
      <c r="C101" s="4485" t="str">
        <f>$AC$8</f>
        <v>A建設</v>
      </c>
      <c r="D101" s="1928" t="str">
        <f>$AG$8</f>
        <v>〇〇</v>
      </c>
      <c r="E101" s="1929"/>
      <c r="F101" s="1930"/>
      <c r="G101" s="1931"/>
      <c r="H101" s="1931"/>
      <c r="I101" s="1931"/>
      <c r="J101" s="1931"/>
      <c r="K101" s="1931"/>
      <c r="L101" s="1931"/>
      <c r="M101" s="1931"/>
      <c r="N101" s="1931"/>
      <c r="O101" s="1931"/>
      <c r="P101" s="1931"/>
      <c r="Q101" s="1931"/>
      <c r="R101" s="1931"/>
      <c r="S101" s="1931"/>
      <c r="T101" s="1931"/>
      <c r="U101" s="1931"/>
      <c r="V101" s="1931"/>
      <c r="W101" s="1931"/>
      <c r="X101" s="1931"/>
      <c r="Y101" s="1931"/>
      <c r="Z101" s="1931"/>
      <c r="AA101" s="1931"/>
      <c r="AB101" s="1931"/>
      <c r="AC101" s="1931"/>
      <c r="AD101" s="1931"/>
      <c r="AE101" s="1931"/>
      <c r="AF101" s="1931"/>
      <c r="AG101" s="1931"/>
      <c r="AH101" s="1931"/>
      <c r="AI101" s="1931"/>
      <c r="AJ101" s="1932"/>
      <c r="AK101" s="1933">
        <f t="shared" ref="AK101:AK106" si="38">IF(D101=0,"",COUNT($F$26:$AJ$26)-AL101)</f>
        <v>0</v>
      </c>
      <c r="AL101" s="1934">
        <f t="shared" ref="AL101:AL106" si="39">IF(D101=0,"",AQ101+AR101)</f>
        <v>0</v>
      </c>
      <c r="AM101" s="1934">
        <f t="shared" ref="AM101:AM106" si="40">IF(D101=0,"",COUNTIF(F101:AJ101,"休"))</f>
        <v>0</v>
      </c>
      <c r="AN101" s="1935" t="str">
        <f t="shared" ref="AN101:AN106" si="41">IF(D101="","",IFERROR(ROUND(AM101/AK101,3),""))</f>
        <v/>
      </c>
      <c r="AO101" s="4486" t="e">
        <f>ROUND(AVERAGE(AN101:AN116),3)</f>
        <v>#DIV/0!</v>
      </c>
      <c r="AQ101" s="1864">
        <f>+COUNTIF(F101:AJ101,"－")</f>
        <v>0</v>
      </c>
      <c r="AR101" s="1864">
        <f>+COUNTIF(F101:AJ101,"外")</f>
        <v>0</v>
      </c>
    </row>
    <row r="102" spans="2:44" ht="13.5" customHeight="1">
      <c r="B102" s="4483"/>
      <c r="C102" s="4466"/>
      <c r="D102" s="1928" t="str">
        <f>$AG$9</f>
        <v>●●</v>
      </c>
      <c r="E102" s="1929"/>
      <c r="F102" s="1936"/>
      <c r="G102" s="1937"/>
      <c r="H102" s="1937"/>
      <c r="I102" s="1937"/>
      <c r="J102" s="1937"/>
      <c r="K102" s="1937"/>
      <c r="L102" s="1937"/>
      <c r="M102" s="1937"/>
      <c r="N102" s="1937"/>
      <c r="O102" s="1937"/>
      <c r="P102" s="1937"/>
      <c r="Q102" s="1937"/>
      <c r="R102" s="1937"/>
      <c r="S102" s="1937"/>
      <c r="T102" s="1937"/>
      <c r="U102" s="1937"/>
      <c r="V102" s="1937"/>
      <c r="W102" s="1937"/>
      <c r="X102" s="1937"/>
      <c r="Y102" s="1937"/>
      <c r="Z102" s="1937"/>
      <c r="AA102" s="1937"/>
      <c r="AB102" s="1937"/>
      <c r="AC102" s="1937"/>
      <c r="AD102" s="1937"/>
      <c r="AE102" s="1937"/>
      <c r="AF102" s="1937"/>
      <c r="AG102" s="1937"/>
      <c r="AH102" s="1937"/>
      <c r="AI102" s="1937"/>
      <c r="AJ102" s="1938"/>
      <c r="AK102" s="1933">
        <f t="shared" si="38"/>
        <v>0</v>
      </c>
      <c r="AL102" s="1939">
        <f t="shared" si="39"/>
        <v>0</v>
      </c>
      <c r="AM102" s="1939">
        <f t="shared" si="40"/>
        <v>0</v>
      </c>
      <c r="AN102" s="1940" t="str">
        <f t="shared" si="41"/>
        <v/>
      </c>
      <c r="AO102" s="4487"/>
      <c r="AQ102" s="1864">
        <f>+COUNTIF(F102:AJ102,"－")</f>
        <v>0</v>
      </c>
      <c r="AR102" s="1864">
        <f>+COUNTIF(F102:AJ102,"外")</f>
        <v>0</v>
      </c>
    </row>
    <row r="103" spans="2:44">
      <c r="B103" s="4483"/>
      <c r="C103" s="4466"/>
      <c r="D103" s="1928" t="str">
        <f>$AG$10</f>
        <v>△△</v>
      </c>
      <c r="E103" s="1929"/>
      <c r="F103" s="1936"/>
      <c r="G103" s="1937"/>
      <c r="H103" s="1937"/>
      <c r="I103" s="1937"/>
      <c r="J103" s="1937"/>
      <c r="K103" s="1937"/>
      <c r="L103" s="1937"/>
      <c r="M103" s="1937"/>
      <c r="N103" s="1937"/>
      <c r="O103" s="1937"/>
      <c r="P103" s="1937"/>
      <c r="Q103" s="1937"/>
      <c r="R103" s="1937"/>
      <c r="S103" s="1937"/>
      <c r="T103" s="1937"/>
      <c r="U103" s="1937"/>
      <c r="V103" s="1937"/>
      <c r="W103" s="1937"/>
      <c r="X103" s="1937"/>
      <c r="Y103" s="1937"/>
      <c r="Z103" s="1937"/>
      <c r="AA103" s="1937"/>
      <c r="AB103" s="1937"/>
      <c r="AC103" s="1937"/>
      <c r="AD103" s="1937"/>
      <c r="AE103" s="1937"/>
      <c r="AF103" s="1937"/>
      <c r="AG103" s="1937"/>
      <c r="AH103" s="1937"/>
      <c r="AI103" s="1937"/>
      <c r="AJ103" s="1938"/>
      <c r="AK103" s="1933">
        <f t="shared" si="38"/>
        <v>0</v>
      </c>
      <c r="AL103" s="1939">
        <f t="shared" si="39"/>
        <v>0</v>
      </c>
      <c r="AM103" s="1939">
        <f t="shared" si="40"/>
        <v>0</v>
      </c>
      <c r="AN103" s="1940" t="str">
        <f t="shared" si="41"/>
        <v/>
      </c>
      <c r="AO103" s="4487"/>
      <c r="AQ103" s="1864">
        <f>+COUNTIF(F103:AJ103,"－")</f>
        <v>0</v>
      </c>
      <c r="AR103" s="1864">
        <f t="shared" ref="AR103:AR106" si="42">+COUNTIF(F103:AJ103,"外")</f>
        <v>0</v>
      </c>
    </row>
    <row r="104" spans="2:44">
      <c r="B104" s="4483"/>
      <c r="C104" s="4466"/>
      <c r="D104" s="1928" t="str">
        <f>$AG$11</f>
        <v>■■</v>
      </c>
      <c r="E104" s="1907"/>
      <c r="F104" s="1936"/>
      <c r="G104" s="1937"/>
      <c r="H104" s="1937"/>
      <c r="I104" s="1937"/>
      <c r="J104" s="1937"/>
      <c r="K104" s="1937"/>
      <c r="L104" s="1937"/>
      <c r="M104" s="1937"/>
      <c r="N104" s="1937"/>
      <c r="O104" s="1937"/>
      <c r="P104" s="1937"/>
      <c r="Q104" s="1937"/>
      <c r="R104" s="1937"/>
      <c r="S104" s="1937"/>
      <c r="T104" s="1937"/>
      <c r="U104" s="1937"/>
      <c r="V104" s="1937"/>
      <c r="W104" s="1937"/>
      <c r="X104" s="1937"/>
      <c r="Y104" s="1937"/>
      <c r="Z104" s="1937"/>
      <c r="AA104" s="1937"/>
      <c r="AB104" s="1937"/>
      <c r="AC104" s="1937"/>
      <c r="AD104" s="1937"/>
      <c r="AE104" s="1937"/>
      <c r="AF104" s="1937"/>
      <c r="AG104" s="1937"/>
      <c r="AH104" s="1937"/>
      <c r="AI104" s="1937"/>
      <c r="AJ104" s="1938"/>
      <c r="AK104" s="1933">
        <f t="shared" si="38"/>
        <v>0</v>
      </c>
      <c r="AL104" s="1939">
        <f t="shared" si="39"/>
        <v>0</v>
      </c>
      <c r="AM104" s="1939">
        <f t="shared" si="40"/>
        <v>0</v>
      </c>
      <c r="AN104" s="1940" t="str">
        <f t="shared" si="41"/>
        <v/>
      </c>
      <c r="AO104" s="4487"/>
      <c r="AQ104" s="1864">
        <f>+COUNTIF(F104:AJ104,"－")</f>
        <v>0</v>
      </c>
      <c r="AR104" s="1864">
        <f t="shared" si="42"/>
        <v>0</v>
      </c>
    </row>
    <row r="105" spans="2:44">
      <c r="B105" s="4483"/>
      <c r="C105" s="4466"/>
      <c r="D105" s="1928" t="str">
        <f>$AG$12</f>
        <v>★★</v>
      </c>
      <c r="E105" s="1929"/>
      <c r="F105" s="1936"/>
      <c r="G105" s="1937"/>
      <c r="H105" s="1937"/>
      <c r="I105" s="1937"/>
      <c r="J105" s="1937"/>
      <c r="K105" s="1937"/>
      <c r="L105" s="1937"/>
      <c r="M105" s="1937"/>
      <c r="N105" s="1937"/>
      <c r="O105" s="1937"/>
      <c r="P105" s="1937"/>
      <c r="Q105" s="1937"/>
      <c r="R105" s="1937"/>
      <c r="S105" s="1937"/>
      <c r="T105" s="1937"/>
      <c r="U105" s="1937"/>
      <c r="V105" s="1937"/>
      <c r="W105" s="1937"/>
      <c r="X105" s="1937"/>
      <c r="Y105" s="1937"/>
      <c r="Z105" s="1937"/>
      <c r="AA105" s="1937"/>
      <c r="AB105" s="1937"/>
      <c r="AC105" s="1937"/>
      <c r="AD105" s="1937"/>
      <c r="AE105" s="1937"/>
      <c r="AF105" s="1937"/>
      <c r="AG105" s="1937"/>
      <c r="AH105" s="1937"/>
      <c r="AI105" s="1937"/>
      <c r="AJ105" s="1938"/>
      <c r="AK105" s="1933">
        <f t="shared" si="38"/>
        <v>0</v>
      </c>
      <c r="AL105" s="1939">
        <f t="shared" si="39"/>
        <v>0</v>
      </c>
      <c r="AM105" s="1939">
        <f t="shared" si="40"/>
        <v>0</v>
      </c>
      <c r="AN105" s="1940" t="str">
        <f t="shared" si="41"/>
        <v/>
      </c>
      <c r="AO105" s="4487"/>
      <c r="AQ105" s="1864">
        <f t="shared" ref="AQ105:AQ106" si="43">+COUNTIF(F105:AJ105,"－")</f>
        <v>0</v>
      </c>
      <c r="AR105" s="1864">
        <f t="shared" si="42"/>
        <v>0</v>
      </c>
    </row>
    <row r="106" spans="2:44">
      <c r="B106" s="4484"/>
      <c r="C106" s="4467"/>
      <c r="D106" s="1941">
        <f>$AG$13</f>
        <v>0</v>
      </c>
      <c r="E106" s="1942"/>
      <c r="F106" s="1943"/>
      <c r="G106" s="1979"/>
      <c r="H106" s="1945"/>
      <c r="I106" s="1945"/>
      <c r="J106" s="1945"/>
      <c r="K106" s="1945"/>
      <c r="L106" s="1945"/>
      <c r="M106" s="1945"/>
      <c r="N106" s="1945"/>
      <c r="O106" s="1945"/>
      <c r="P106" s="1945"/>
      <c r="Q106" s="1945"/>
      <c r="R106" s="1945"/>
      <c r="S106" s="1945"/>
      <c r="T106" s="1945"/>
      <c r="U106" s="1945"/>
      <c r="V106" s="1945"/>
      <c r="W106" s="1945"/>
      <c r="X106" s="1945"/>
      <c r="Y106" s="1945"/>
      <c r="Z106" s="1945"/>
      <c r="AA106" s="1945"/>
      <c r="AB106" s="1945"/>
      <c r="AC106" s="1945"/>
      <c r="AD106" s="1945"/>
      <c r="AE106" s="1945"/>
      <c r="AF106" s="1945"/>
      <c r="AG106" s="1945"/>
      <c r="AH106" s="1945"/>
      <c r="AI106" s="1945"/>
      <c r="AJ106" s="1946"/>
      <c r="AK106" s="1933" t="str">
        <f t="shared" si="38"/>
        <v/>
      </c>
      <c r="AL106" s="1934" t="str">
        <f t="shared" si="39"/>
        <v/>
      </c>
      <c r="AM106" s="1947" t="str">
        <f t="shared" si="40"/>
        <v/>
      </c>
      <c r="AN106" s="1940" t="str">
        <f t="shared" si="41"/>
        <v/>
      </c>
      <c r="AO106" s="4487"/>
      <c r="AQ106" s="1864">
        <f t="shared" si="43"/>
        <v>0</v>
      </c>
      <c r="AR106" s="1864">
        <f t="shared" si="42"/>
        <v>0</v>
      </c>
    </row>
    <row r="107" spans="2:44">
      <c r="B107" s="4482" t="s">
        <v>2301</v>
      </c>
      <c r="C107" s="4465" t="str">
        <f>$AC$14</f>
        <v>B産業</v>
      </c>
      <c r="D107" s="1948" t="s">
        <v>2281</v>
      </c>
      <c r="E107" s="1949" t="s">
        <v>2270</v>
      </c>
      <c r="F107" s="1926"/>
      <c r="G107" s="1927"/>
      <c r="H107" s="1927"/>
      <c r="I107" s="1927"/>
      <c r="J107" s="1927"/>
      <c r="K107" s="1927"/>
      <c r="L107" s="1927"/>
      <c r="M107" s="1927"/>
      <c r="N107" s="1927"/>
      <c r="O107" s="1927"/>
      <c r="P107" s="1927"/>
      <c r="Q107" s="1927"/>
      <c r="R107" s="1927"/>
      <c r="S107" s="1927"/>
      <c r="T107" s="1927"/>
      <c r="U107" s="1927"/>
      <c r="V107" s="1927"/>
      <c r="W107" s="1927"/>
      <c r="X107" s="1927"/>
      <c r="Y107" s="1927"/>
      <c r="Z107" s="1927"/>
      <c r="AA107" s="1927"/>
      <c r="AB107" s="1927"/>
      <c r="AC107" s="1927"/>
      <c r="AD107" s="1927"/>
      <c r="AE107" s="1927"/>
      <c r="AF107" s="1927"/>
      <c r="AG107" s="1927"/>
      <c r="AH107" s="1927"/>
      <c r="AI107" s="1927"/>
      <c r="AJ107" s="1950"/>
      <c r="AK107" s="1951"/>
      <c r="AL107" s="1952"/>
      <c r="AM107" s="1953"/>
      <c r="AN107" s="1954"/>
      <c r="AO107" s="4487"/>
    </row>
    <row r="108" spans="2:44">
      <c r="B108" s="4483"/>
      <c r="C108" s="4466"/>
      <c r="D108" s="1928" t="str">
        <f>$AG$14</f>
        <v>〇〇</v>
      </c>
      <c r="E108" s="1929"/>
      <c r="F108" s="1930"/>
      <c r="G108" s="1931"/>
      <c r="H108" s="1931"/>
      <c r="I108" s="1931"/>
      <c r="J108" s="1931"/>
      <c r="K108" s="1931"/>
      <c r="L108" s="1931"/>
      <c r="M108" s="1931"/>
      <c r="N108" s="1931"/>
      <c r="O108" s="1931"/>
      <c r="P108" s="1931"/>
      <c r="Q108" s="1931"/>
      <c r="R108" s="1931"/>
      <c r="S108" s="1931"/>
      <c r="T108" s="1931"/>
      <c r="U108" s="1931"/>
      <c r="V108" s="1931"/>
      <c r="W108" s="1931"/>
      <c r="X108" s="1931"/>
      <c r="Y108" s="1931"/>
      <c r="Z108" s="1931"/>
      <c r="AA108" s="1931"/>
      <c r="AB108" s="1931"/>
      <c r="AC108" s="1931"/>
      <c r="AD108" s="1931"/>
      <c r="AE108" s="1931"/>
      <c r="AF108" s="1931"/>
      <c r="AG108" s="1931"/>
      <c r="AH108" s="1955"/>
      <c r="AI108" s="1955"/>
      <c r="AJ108" s="1938"/>
      <c r="AK108" s="1933">
        <f>IF(D108=0,"",COUNT($F$26:$AJ$26)-AL108)</f>
        <v>0</v>
      </c>
      <c r="AL108" s="1934">
        <f>IF(D108=0,"",AQ108+AR108)</f>
        <v>0</v>
      </c>
      <c r="AM108" s="1934">
        <f>IF(D108=0,"",COUNTIF(F108:AJ108,"休"))</f>
        <v>0</v>
      </c>
      <c r="AN108" s="1935" t="str">
        <f>IF(D108="","",IFERROR(ROUND(AM108/AK108,3),""))</f>
        <v/>
      </c>
      <c r="AO108" s="4487"/>
      <c r="AQ108" s="1864">
        <f>+COUNTIF(F108:AJ108,"－")</f>
        <v>0</v>
      </c>
      <c r="AR108" s="1864">
        <f>+COUNTIF(F108:AJ108,"外")</f>
        <v>0</v>
      </c>
    </row>
    <row r="109" spans="2:44">
      <c r="B109" s="4483"/>
      <c r="C109" s="4466"/>
      <c r="D109" s="1928" t="str">
        <f>$AG$15</f>
        <v>●●</v>
      </c>
      <c r="E109" s="1956"/>
      <c r="F109" s="1936"/>
      <c r="G109" s="1937"/>
      <c r="H109" s="1937"/>
      <c r="I109" s="1937"/>
      <c r="J109" s="1937"/>
      <c r="K109" s="1937"/>
      <c r="L109" s="1937"/>
      <c r="M109" s="1937"/>
      <c r="N109" s="1937"/>
      <c r="O109" s="1937"/>
      <c r="P109" s="1937"/>
      <c r="Q109" s="1937"/>
      <c r="R109" s="1937"/>
      <c r="S109" s="1937"/>
      <c r="T109" s="1937"/>
      <c r="U109" s="1937"/>
      <c r="V109" s="1937"/>
      <c r="W109" s="1937"/>
      <c r="X109" s="1937"/>
      <c r="Y109" s="1937"/>
      <c r="Z109" s="1937"/>
      <c r="AA109" s="1937"/>
      <c r="AB109" s="1937"/>
      <c r="AC109" s="1937"/>
      <c r="AD109" s="1937"/>
      <c r="AE109" s="1937"/>
      <c r="AF109" s="1937"/>
      <c r="AG109" s="1937"/>
      <c r="AH109" s="1937"/>
      <c r="AI109" s="1937"/>
      <c r="AJ109" s="1938"/>
      <c r="AK109" s="1933">
        <f>IF(D109=0,"",COUNT($F$26:$AJ$26)-AL109)</f>
        <v>0</v>
      </c>
      <c r="AL109" s="1939">
        <f>IF(D109=0,"",AQ109+AR109)</f>
        <v>0</v>
      </c>
      <c r="AM109" s="1939">
        <f>IF(D109=0,"",COUNTIF(F109:AJ109,"休"))</f>
        <v>0</v>
      </c>
      <c r="AN109" s="1940" t="str">
        <f>IF(D109="","",IFERROR(ROUND(AM109/AK109,3),""))</f>
        <v/>
      </c>
      <c r="AO109" s="4487"/>
      <c r="AQ109" s="1864">
        <f>+COUNTIF(F109:AJ109,"－")</f>
        <v>0</v>
      </c>
      <c r="AR109" s="1864">
        <f>+COUNTIF(F109:AJ109,"外")</f>
        <v>0</v>
      </c>
    </row>
    <row r="110" spans="2:44">
      <c r="B110" s="4483"/>
      <c r="C110" s="4466"/>
      <c r="D110" s="1928">
        <f>$AG$16</f>
        <v>0</v>
      </c>
      <c r="E110" s="1956"/>
      <c r="F110" s="1936"/>
      <c r="G110" s="1937"/>
      <c r="H110" s="1937"/>
      <c r="I110" s="1937"/>
      <c r="J110" s="1937"/>
      <c r="K110" s="1937"/>
      <c r="L110" s="1937"/>
      <c r="M110" s="1937"/>
      <c r="N110" s="1937"/>
      <c r="O110" s="1937"/>
      <c r="P110" s="1937"/>
      <c r="Q110" s="1937"/>
      <c r="R110" s="1937"/>
      <c r="S110" s="1937"/>
      <c r="T110" s="1937"/>
      <c r="U110" s="1937"/>
      <c r="V110" s="1937"/>
      <c r="W110" s="1937"/>
      <c r="X110" s="1937"/>
      <c r="Y110" s="1937"/>
      <c r="Z110" s="1937"/>
      <c r="AA110" s="1937"/>
      <c r="AB110" s="1937"/>
      <c r="AC110" s="1937"/>
      <c r="AD110" s="1937"/>
      <c r="AE110" s="1937"/>
      <c r="AF110" s="1937"/>
      <c r="AG110" s="1937"/>
      <c r="AH110" s="1937"/>
      <c r="AI110" s="1937"/>
      <c r="AJ110" s="1938"/>
      <c r="AK110" s="1933" t="str">
        <f>IF(D110=0,"",COUNT($F$26:$AJ$26)-AL110)</f>
        <v/>
      </c>
      <c r="AL110" s="1939" t="str">
        <f>IF(D110=0,"",AQ110+AR110)</f>
        <v/>
      </c>
      <c r="AM110" s="1939" t="str">
        <f>IF(D110=0,"",COUNTIF(F110:AJ110,"休"))</f>
        <v/>
      </c>
      <c r="AN110" s="1940" t="str">
        <f>IF(D110="","",IFERROR(ROUND(AM110/AK110,3),""))</f>
        <v/>
      </c>
      <c r="AO110" s="4487"/>
      <c r="AQ110" s="1864">
        <f>+COUNTIF(F110:AJ110,"－")</f>
        <v>0</v>
      </c>
      <c r="AR110" s="1864">
        <f>+COUNTIF(F110:AJ110,"外")</f>
        <v>0</v>
      </c>
    </row>
    <row r="111" spans="2:44">
      <c r="B111" s="4483"/>
      <c r="C111" s="4467"/>
      <c r="D111" s="1957">
        <f>$AG$17</f>
        <v>0</v>
      </c>
      <c r="E111" s="1958"/>
      <c r="F111" s="1936"/>
      <c r="G111" s="1955"/>
      <c r="H111" s="1955"/>
      <c r="I111" s="1955"/>
      <c r="J111" s="1955"/>
      <c r="K111" s="1955"/>
      <c r="L111" s="1955"/>
      <c r="M111" s="1955"/>
      <c r="N111" s="1955"/>
      <c r="O111" s="1955"/>
      <c r="P111" s="1955"/>
      <c r="Q111" s="1955"/>
      <c r="R111" s="1955"/>
      <c r="S111" s="1955"/>
      <c r="T111" s="1955"/>
      <c r="U111" s="1955"/>
      <c r="V111" s="1955"/>
      <c r="W111" s="1955"/>
      <c r="X111" s="1955"/>
      <c r="Y111" s="1955"/>
      <c r="Z111" s="1955"/>
      <c r="AA111" s="1955"/>
      <c r="AB111" s="1955"/>
      <c r="AC111" s="1955"/>
      <c r="AD111" s="1955"/>
      <c r="AE111" s="1955"/>
      <c r="AF111" s="1955"/>
      <c r="AG111" s="1955"/>
      <c r="AH111" s="1955"/>
      <c r="AI111" s="1955"/>
      <c r="AJ111" s="1946"/>
      <c r="AK111" s="1933" t="str">
        <f>IF(D111=0,"",COUNT($F$26:$AJ$26)-AL111)</f>
        <v/>
      </c>
      <c r="AL111" s="1934" t="str">
        <f>IF(D111=0,"",AQ111+AR111)</f>
        <v/>
      </c>
      <c r="AM111" s="1947" t="str">
        <f>IF(D111=0,"",COUNTIF(F111:AJ111,"休"))</f>
        <v/>
      </c>
      <c r="AN111" s="1940" t="str">
        <f>IF(D111="","",IFERROR(ROUND(AM111/AK111,3),""))</f>
        <v/>
      </c>
      <c r="AO111" s="4487"/>
      <c r="AQ111" s="1864">
        <f>+COUNTIF(F111:AJ111,"－")</f>
        <v>0</v>
      </c>
      <c r="AR111" s="1864">
        <f>+COUNTIF(F111:AJ111,"外")</f>
        <v>0</v>
      </c>
    </row>
    <row r="112" spans="2:44">
      <c r="B112" s="4483"/>
      <c r="C112" s="4465" t="str">
        <f>$AC$18</f>
        <v>C土木</v>
      </c>
      <c r="D112" s="1948" t="s">
        <v>2281</v>
      </c>
      <c r="E112" s="1959" t="s">
        <v>2270</v>
      </c>
      <c r="F112" s="1926"/>
      <c r="G112" s="1927"/>
      <c r="H112" s="1927"/>
      <c r="I112" s="1927"/>
      <c r="J112" s="1927"/>
      <c r="K112" s="1927"/>
      <c r="L112" s="1927"/>
      <c r="M112" s="1927"/>
      <c r="N112" s="1927"/>
      <c r="O112" s="1927"/>
      <c r="P112" s="1927"/>
      <c r="Q112" s="1927"/>
      <c r="R112" s="1927"/>
      <c r="S112" s="1927"/>
      <c r="T112" s="1927"/>
      <c r="U112" s="1927"/>
      <c r="V112" s="1927"/>
      <c r="W112" s="1927"/>
      <c r="X112" s="1927"/>
      <c r="Y112" s="1927"/>
      <c r="Z112" s="1927"/>
      <c r="AA112" s="1927"/>
      <c r="AB112" s="1927"/>
      <c r="AC112" s="1927"/>
      <c r="AD112" s="1927"/>
      <c r="AE112" s="1927"/>
      <c r="AF112" s="1927"/>
      <c r="AG112" s="1927"/>
      <c r="AH112" s="1927"/>
      <c r="AI112" s="1927"/>
      <c r="AJ112" s="1950"/>
      <c r="AK112" s="1951"/>
      <c r="AL112" s="1952"/>
      <c r="AM112" s="1960"/>
      <c r="AN112" s="1954"/>
      <c r="AO112" s="4487"/>
    </row>
    <row r="113" spans="2:44">
      <c r="B113" s="4483"/>
      <c r="C113" s="4466"/>
      <c r="D113" s="1928" t="str">
        <f>$AG$18</f>
        <v>●●</v>
      </c>
      <c r="E113" s="1929"/>
      <c r="F113" s="1930"/>
      <c r="G113" s="1931"/>
      <c r="H113" s="1931"/>
      <c r="I113" s="1931"/>
      <c r="J113" s="1931"/>
      <c r="K113" s="1931"/>
      <c r="L113" s="1931"/>
      <c r="M113" s="1931"/>
      <c r="N113" s="1931"/>
      <c r="O113" s="1931"/>
      <c r="P113" s="1931"/>
      <c r="Q113" s="1931"/>
      <c r="R113" s="1931"/>
      <c r="S113" s="1931"/>
      <c r="T113" s="1931"/>
      <c r="U113" s="1931"/>
      <c r="V113" s="1931"/>
      <c r="W113" s="1931"/>
      <c r="X113" s="1931"/>
      <c r="Y113" s="1931"/>
      <c r="Z113" s="1931"/>
      <c r="AA113" s="1931"/>
      <c r="AB113" s="1931"/>
      <c r="AC113" s="1931"/>
      <c r="AD113" s="1931"/>
      <c r="AE113" s="1931"/>
      <c r="AF113" s="1931"/>
      <c r="AG113" s="1931"/>
      <c r="AH113" s="1931"/>
      <c r="AI113" s="1931"/>
      <c r="AJ113" s="1932"/>
      <c r="AK113" s="1933">
        <f>IF(D113=0,"",COUNT($F$26:$AJ$26)-AL113)</f>
        <v>0</v>
      </c>
      <c r="AL113" s="1934">
        <f>IF(D113=0,"",AQ113+AR113)</f>
        <v>0</v>
      </c>
      <c r="AM113" s="1934">
        <f>IF(D113=0,"",COUNTIF(F113:AJ113,"休"))</f>
        <v>0</v>
      </c>
      <c r="AN113" s="1935" t="str">
        <f>IF(D113="","",IFERROR(ROUND(AM113/AK113,3),""))</f>
        <v/>
      </c>
      <c r="AO113" s="4487"/>
      <c r="AQ113" s="1864">
        <f>+COUNTIF(F113:AJ113,"－")</f>
        <v>0</v>
      </c>
      <c r="AR113" s="1864">
        <f>+COUNTIF(F113:AJ113,"外")</f>
        <v>0</v>
      </c>
    </row>
    <row r="114" spans="2:44">
      <c r="B114" s="4483"/>
      <c r="C114" s="4466"/>
      <c r="D114" s="1928">
        <f>$AG$19</f>
        <v>0</v>
      </c>
      <c r="E114" s="1956"/>
      <c r="F114" s="1936"/>
      <c r="G114" s="1937"/>
      <c r="H114" s="1937"/>
      <c r="I114" s="1937"/>
      <c r="J114" s="1937"/>
      <c r="K114" s="1937"/>
      <c r="L114" s="1937"/>
      <c r="M114" s="1937"/>
      <c r="N114" s="1937"/>
      <c r="O114" s="1937"/>
      <c r="P114" s="1937"/>
      <c r="Q114" s="1937"/>
      <c r="R114" s="1937"/>
      <c r="S114" s="1937"/>
      <c r="T114" s="1937"/>
      <c r="U114" s="1937"/>
      <c r="V114" s="1937"/>
      <c r="W114" s="1937"/>
      <c r="X114" s="1937"/>
      <c r="Y114" s="1937"/>
      <c r="Z114" s="1937"/>
      <c r="AA114" s="1937"/>
      <c r="AB114" s="1937"/>
      <c r="AC114" s="1937"/>
      <c r="AD114" s="1937"/>
      <c r="AE114" s="1937"/>
      <c r="AF114" s="1937"/>
      <c r="AG114" s="1937"/>
      <c r="AH114" s="1937"/>
      <c r="AI114" s="1937"/>
      <c r="AJ114" s="1938"/>
      <c r="AK114" s="1933" t="str">
        <f>IF(D114=0,"",COUNT($F$26:$AJ$26)-AL114)</f>
        <v/>
      </c>
      <c r="AL114" s="1939" t="str">
        <f>IF(D114=0,"",AQ114+AR114)</f>
        <v/>
      </c>
      <c r="AM114" s="1939" t="str">
        <f>IF(D114=0,"",COUNTIF(F114:AJ114,"休"))</f>
        <v/>
      </c>
      <c r="AN114" s="1940" t="str">
        <f>IF(D114="","",IFERROR(ROUND(AM114/AK114,3),""))</f>
        <v/>
      </c>
      <c r="AO114" s="4487"/>
      <c r="AQ114" s="1864">
        <f>+COUNTIF(F114:AJ114,"－")</f>
        <v>0</v>
      </c>
      <c r="AR114" s="1864">
        <f>+COUNTIF(F114:AJ114,"外")</f>
        <v>0</v>
      </c>
    </row>
    <row r="115" spans="2:44">
      <c r="B115" s="4483"/>
      <c r="C115" s="4466"/>
      <c r="D115" s="1928">
        <f>$AG$20</f>
        <v>0</v>
      </c>
      <c r="E115" s="1956"/>
      <c r="F115" s="1936"/>
      <c r="G115" s="1937"/>
      <c r="H115" s="1937"/>
      <c r="I115" s="1937"/>
      <c r="J115" s="1937"/>
      <c r="K115" s="1937"/>
      <c r="L115" s="1937"/>
      <c r="M115" s="1937"/>
      <c r="N115" s="1937"/>
      <c r="O115" s="1937"/>
      <c r="P115" s="1937"/>
      <c r="Q115" s="1937"/>
      <c r="R115" s="1937"/>
      <c r="S115" s="1937"/>
      <c r="T115" s="1937"/>
      <c r="U115" s="1937"/>
      <c r="V115" s="1937"/>
      <c r="W115" s="1937"/>
      <c r="X115" s="1937"/>
      <c r="Y115" s="1937"/>
      <c r="Z115" s="1937"/>
      <c r="AA115" s="1937"/>
      <c r="AB115" s="1937"/>
      <c r="AC115" s="1937"/>
      <c r="AD115" s="1937"/>
      <c r="AE115" s="1937"/>
      <c r="AF115" s="1937"/>
      <c r="AG115" s="1937"/>
      <c r="AH115" s="1937"/>
      <c r="AI115" s="1937"/>
      <c r="AJ115" s="1938"/>
      <c r="AK115" s="1933" t="str">
        <f>IF(D115=0,"",COUNT($F$26:$AJ$26)-AL115)</f>
        <v/>
      </c>
      <c r="AL115" s="1939" t="str">
        <f>IF(D115=0,"",AQ115+AR115)</f>
        <v/>
      </c>
      <c r="AM115" s="1939" t="str">
        <f>IF(D115=0,"",COUNTIF(F115:AJ115,"休"))</f>
        <v/>
      </c>
      <c r="AN115" s="1940" t="str">
        <f>IF(D115="","",IFERROR(ROUND(AM115/AK115,3),""))</f>
        <v/>
      </c>
      <c r="AO115" s="4487"/>
      <c r="AQ115" s="1864">
        <f>+COUNTIF(F115:AJ115,"－")</f>
        <v>0</v>
      </c>
      <c r="AR115" s="1864">
        <f>+COUNTIF(F115:AJ115,"外")</f>
        <v>0</v>
      </c>
    </row>
    <row r="116" spans="2:44" ht="13.8" thickBot="1">
      <c r="B116" s="4484"/>
      <c r="C116" s="4467"/>
      <c r="D116" s="1941">
        <f>$AG$21</f>
        <v>0</v>
      </c>
      <c r="E116" s="1958"/>
      <c r="F116" s="1961"/>
      <c r="G116" s="1979"/>
      <c r="H116" s="1979"/>
      <c r="I116" s="1979"/>
      <c r="J116" s="1979"/>
      <c r="K116" s="1979"/>
      <c r="L116" s="1979"/>
      <c r="M116" s="1979"/>
      <c r="N116" s="1979"/>
      <c r="O116" s="1979"/>
      <c r="P116" s="1979"/>
      <c r="Q116" s="1979"/>
      <c r="R116" s="1979"/>
      <c r="S116" s="1979"/>
      <c r="T116" s="1979"/>
      <c r="U116" s="1979"/>
      <c r="V116" s="1979"/>
      <c r="W116" s="1979"/>
      <c r="X116" s="1979"/>
      <c r="Y116" s="1979"/>
      <c r="Z116" s="1979"/>
      <c r="AA116" s="1979"/>
      <c r="AB116" s="1979"/>
      <c r="AC116" s="1979"/>
      <c r="AD116" s="1979"/>
      <c r="AE116" s="1979"/>
      <c r="AF116" s="1979"/>
      <c r="AG116" s="1979"/>
      <c r="AH116" s="1979"/>
      <c r="AI116" s="1979"/>
      <c r="AJ116" s="1962"/>
      <c r="AK116" s="1963" t="str">
        <f>IF(D116=0,"",COUNT($F$26:$AJ$26)-AL116)</f>
        <v/>
      </c>
      <c r="AL116" s="1964" t="str">
        <f>IF(D116=0,"",AQ116+AR116)</f>
        <v/>
      </c>
      <c r="AM116" s="1964" t="str">
        <f>IF(D116=0,"",COUNTIF(F116:AJ116,"休"))</f>
        <v/>
      </c>
      <c r="AN116" s="1940" t="str">
        <f>IF(D116="","",IFERROR(ROUND(AM116/AK116,3),""))</f>
        <v/>
      </c>
      <c r="AO116" s="4488"/>
      <c r="AQ116" s="1864">
        <f>+COUNTIF(F116:AJ116,"－")</f>
        <v>0</v>
      </c>
      <c r="AR116" s="1864">
        <f>+COUNTIF(F116:AJ116,"外")</f>
        <v>0</v>
      </c>
    </row>
    <row r="117" spans="2:44" ht="13.8" thickBot="1">
      <c r="B117" s="1965"/>
      <c r="C117" s="1921"/>
      <c r="F117" s="1966"/>
      <c r="G117" s="1966"/>
      <c r="H117" s="1966"/>
      <c r="I117" s="1966"/>
      <c r="J117" s="1966"/>
      <c r="K117" s="1966"/>
      <c r="L117" s="1966"/>
      <c r="M117" s="1966"/>
      <c r="N117" s="1966"/>
      <c r="O117" s="1966"/>
      <c r="P117" s="1966"/>
      <c r="Q117" s="1966"/>
      <c r="R117" s="1966"/>
      <c r="S117" s="1966"/>
      <c r="T117" s="1966"/>
      <c r="U117" s="1966"/>
      <c r="V117" s="1966"/>
      <c r="W117" s="1966"/>
      <c r="X117" s="1966"/>
      <c r="Y117" s="1966"/>
      <c r="Z117" s="1966"/>
      <c r="AA117" s="1966"/>
      <c r="AB117" s="1966"/>
      <c r="AC117" s="1966"/>
      <c r="AD117" s="1966"/>
      <c r="AE117" s="1966"/>
      <c r="AF117" s="1966"/>
      <c r="AG117" s="1966"/>
      <c r="AH117" s="1966"/>
      <c r="AI117" s="1966"/>
      <c r="AJ117" s="1966"/>
      <c r="AK117" s="1967"/>
      <c r="AN117" s="1968" t="s">
        <v>2271</v>
      </c>
      <c r="AO117" s="1969" t="e">
        <f>IF(AO101&gt;=0.285,"OK","NG")</f>
        <v>#DIV/0!</v>
      </c>
      <c r="AQ117" s="1857"/>
      <c r="AR117" s="1857"/>
    </row>
    <row r="119" spans="2:44" hidden="1">
      <c r="F119" s="1857" t="e">
        <f>YEAR(F122)</f>
        <v>#VALUE!</v>
      </c>
      <c r="G119" s="1857" t="e">
        <f>MONTH(F122)</f>
        <v>#VALUE!</v>
      </c>
    </row>
    <row r="120" spans="2:44" ht="13.2" customHeight="1">
      <c r="B120" s="4470"/>
      <c r="C120" s="4471"/>
      <c r="D120" s="4472"/>
      <c r="E120" s="1971" t="s">
        <v>2266</v>
      </c>
      <c r="F120" s="4478" t="e">
        <f>F122</f>
        <v>#VALUE!</v>
      </c>
      <c r="G120" s="4479"/>
      <c r="H120" s="4479"/>
      <c r="I120" s="4479"/>
      <c r="J120" s="4479"/>
      <c r="K120" s="4479"/>
      <c r="L120" s="4479"/>
      <c r="M120" s="4479"/>
      <c r="N120" s="4479"/>
      <c r="O120" s="4479"/>
      <c r="P120" s="4479"/>
      <c r="Q120" s="4479"/>
      <c r="R120" s="4479"/>
      <c r="S120" s="4479"/>
      <c r="T120" s="4479"/>
      <c r="U120" s="4479"/>
      <c r="V120" s="4479"/>
      <c r="W120" s="4479"/>
      <c r="X120" s="4479"/>
      <c r="Y120" s="4479"/>
      <c r="Z120" s="4479"/>
      <c r="AA120" s="4479"/>
      <c r="AB120" s="4479"/>
      <c r="AC120" s="4479"/>
      <c r="AD120" s="4479"/>
      <c r="AE120" s="4479"/>
      <c r="AF120" s="4479"/>
      <c r="AG120" s="4479"/>
      <c r="AH120" s="4479"/>
      <c r="AI120" s="4479"/>
      <c r="AJ120" s="4479"/>
      <c r="AK120" s="4480" t="s">
        <v>2304</v>
      </c>
      <c r="AL120" s="4489" t="s">
        <v>2305</v>
      </c>
      <c r="AM120" s="4480" t="s">
        <v>2283</v>
      </c>
      <c r="AN120" s="4481" t="s">
        <v>2306</v>
      </c>
      <c r="AO120" s="4433" t="s">
        <v>2307</v>
      </c>
      <c r="AQ120" s="4463" t="s">
        <v>2308</v>
      </c>
      <c r="AR120" s="4463" t="s">
        <v>2309</v>
      </c>
    </row>
    <row r="121" spans="2:44" ht="13.5" hidden="1" customHeight="1">
      <c r="B121" s="4473"/>
      <c r="C121" s="4469"/>
      <c r="D121" s="4474"/>
      <c r="E121" s="1972"/>
      <c r="F121" s="1913" t="e">
        <f>DATE($F119,$G119,1)</f>
        <v>#VALUE!</v>
      </c>
      <c r="G121" s="1913" t="e">
        <f t="shared" ref="G121:AJ121" si="44">F121+1</f>
        <v>#VALUE!</v>
      </c>
      <c r="H121" s="1913" t="e">
        <f t="shared" si="44"/>
        <v>#VALUE!</v>
      </c>
      <c r="I121" s="1913" t="e">
        <f t="shared" si="44"/>
        <v>#VALUE!</v>
      </c>
      <c r="J121" s="1913" t="e">
        <f t="shared" si="44"/>
        <v>#VALUE!</v>
      </c>
      <c r="K121" s="1913" t="e">
        <f t="shared" si="44"/>
        <v>#VALUE!</v>
      </c>
      <c r="L121" s="1913" t="e">
        <f t="shared" si="44"/>
        <v>#VALUE!</v>
      </c>
      <c r="M121" s="1913" t="e">
        <f t="shared" si="44"/>
        <v>#VALUE!</v>
      </c>
      <c r="N121" s="1913" t="e">
        <f t="shared" si="44"/>
        <v>#VALUE!</v>
      </c>
      <c r="O121" s="1913" t="e">
        <f t="shared" si="44"/>
        <v>#VALUE!</v>
      </c>
      <c r="P121" s="1913" t="e">
        <f t="shared" si="44"/>
        <v>#VALUE!</v>
      </c>
      <c r="Q121" s="1913" t="e">
        <f t="shared" si="44"/>
        <v>#VALUE!</v>
      </c>
      <c r="R121" s="1913" t="e">
        <f t="shared" si="44"/>
        <v>#VALUE!</v>
      </c>
      <c r="S121" s="1913" t="e">
        <f t="shared" si="44"/>
        <v>#VALUE!</v>
      </c>
      <c r="T121" s="1913" t="e">
        <f t="shared" si="44"/>
        <v>#VALUE!</v>
      </c>
      <c r="U121" s="1913" t="e">
        <f t="shared" si="44"/>
        <v>#VALUE!</v>
      </c>
      <c r="V121" s="1913" t="e">
        <f t="shared" si="44"/>
        <v>#VALUE!</v>
      </c>
      <c r="W121" s="1913" t="e">
        <f t="shared" si="44"/>
        <v>#VALUE!</v>
      </c>
      <c r="X121" s="1913" t="e">
        <f t="shared" si="44"/>
        <v>#VALUE!</v>
      </c>
      <c r="Y121" s="1913" t="e">
        <f t="shared" si="44"/>
        <v>#VALUE!</v>
      </c>
      <c r="Z121" s="1913" t="e">
        <f t="shared" si="44"/>
        <v>#VALUE!</v>
      </c>
      <c r="AA121" s="1913" t="e">
        <f t="shared" si="44"/>
        <v>#VALUE!</v>
      </c>
      <c r="AB121" s="1913" t="e">
        <f t="shared" si="44"/>
        <v>#VALUE!</v>
      </c>
      <c r="AC121" s="1913" t="e">
        <f t="shared" si="44"/>
        <v>#VALUE!</v>
      </c>
      <c r="AD121" s="1913" t="e">
        <f t="shared" si="44"/>
        <v>#VALUE!</v>
      </c>
      <c r="AE121" s="1913" t="e">
        <f t="shared" si="44"/>
        <v>#VALUE!</v>
      </c>
      <c r="AF121" s="1913" t="e">
        <f t="shared" si="44"/>
        <v>#VALUE!</v>
      </c>
      <c r="AG121" s="1913" t="e">
        <f t="shared" si="44"/>
        <v>#VALUE!</v>
      </c>
      <c r="AH121" s="1913" t="e">
        <f t="shared" si="44"/>
        <v>#VALUE!</v>
      </c>
      <c r="AI121" s="1913" t="e">
        <f t="shared" si="44"/>
        <v>#VALUE!</v>
      </c>
      <c r="AJ121" s="1913" t="e">
        <f t="shared" si="44"/>
        <v>#VALUE!</v>
      </c>
      <c r="AK121" s="4480"/>
      <c r="AL121" s="4489"/>
      <c r="AM121" s="4480"/>
      <c r="AN121" s="4481"/>
      <c r="AO121" s="4433"/>
      <c r="AQ121" s="4463"/>
      <c r="AR121" s="4463"/>
    </row>
    <row r="122" spans="2:44">
      <c r="B122" s="4473"/>
      <c r="C122" s="4469"/>
      <c r="D122" s="4474"/>
      <c r="E122" s="1973" t="s">
        <v>2267</v>
      </c>
      <c r="F122" s="1974" t="e">
        <f>IF(EDATE(F97,1)&gt;$F$7,"",EDATE(F97,1))</f>
        <v>#VALUE!</v>
      </c>
      <c r="G122" s="1913" t="e">
        <f t="shared" ref="G122:AJ122" si="45">IF(G121&gt;$F$7,"",IF(F122=EOMONTH(DATE($F119,$G119,1),0),"",IF(F122="","",F122+1)))</f>
        <v>#VALUE!</v>
      </c>
      <c r="H122" s="1913" t="e">
        <f t="shared" si="45"/>
        <v>#VALUE!</v>
      </c>
      <c r="I122" s="1913" t="e">
        <f t="shared" si="45"/>
        <v>#VALUE!</v>
      </c>
      <c r="J122" s="1913" t="e">
        <f t="shared" si="45"/>
        <v>#VALUE!</v>
      </c>
      <c r="K122" s="1913" t="e">
        <f t="shared" si="45"/>
        <v>#VALUE!</v>
      </c>
      <c r="L122" s="1913" t="e">
        <f t="shared" si="45"/>
        <v>#VALUE!</v>
      </c>
      <c r="M122" s="1913" t="e">
        <f t="shared" si="45"/>
        <v>#VALUE!</v>
      </c>
      <c r="N122" s="1913" t="e">
        <f t="shared" si="45"/>
        <v>#VALUE!</v>
      </c>
      <c r="O122" s="1913" t="e">
        <f t="shared" si="45"/>
        <v>#VALUE!</v>
      </c>
      <c r="P122" s="1913" t="e">
        <f t="shared" si="45"/>
        <v>#VALUE!</v>
      </c>
      <c r="Q122" s="1913" t="e">
        <f t="shared" si="45"/>
        <v>#VALUE!</v>
      </c>
      <c r="R122" s="1913" t="e">
        <f t="shared" si="45"/>
        <v>#VALUE!</v>
      </c>
      <c r="S122" s="1913" t="e">
        <f t="shared" si="45"/>
        <v>#VALUE!</v>
      </c>
      <c r="T122" s="1913" t="e">
        <f t="shared" si="45"/>
        <v>#VALUE!</v>
      </c>
      <c r="U122" s="1913" t="e">
        <f t="shared" si="45"/>
        <v>#VALUE!</v>
      </c>
      <c r="V122" s="1913" t="e">
        <f t="shared" si="45"/>
        <v>#VALUE!</v>
      </c>
      <c r="W122" s="1913" t="e">
        <f t="shared" si="45"/>
        <v>#VALUE!</v>
      </c>
      <c r="X122" s="1913" t="e">
        <f t="shared" si="45"/>
        <v>#VALUE!</v>
      </c>
      <c r="Y122" s="1913" t="e">
        <f t="shared" si="45"/>
        <v>#VALUE!</v>
      </c>
      <c r="Z122" s="1913" t="e">
        <f t="shared" si="45"/>
        <v>#VALUE!</v>
      </c>
      <c r="AA122" s="1913" t="e">
        <f t="shared" si="45"/>
        <v>#VALUE!</v>
      </c>
      <c r="AB122" s="1913" t="e">
        <f t="shared" si="45"/>
        <v>#VALUE!</v>
      </c>
      <c r="AC122" s="1913" t="e">
        <f t="shared" si="45"/>
        <v>#VALUE!</v>
      </c>
      <c r="AD122" s="1913" t="e">
        <f t="shared" si="45"/>
        <v>#VALUE!</v>
      </c>
      <c r="AE122" s="1913" t="e">
        <f t="shared" si="45"/>
        <v>#VALUE!</v>
      </c>
      <c r="AF122" s="1913" t="e">
        <f t="shared" si="45"/>
        <v>#VALUE!</v>
      </c>
      <c r="AG122" s="1913" t="e">
        <f t="shared" si="45"/>
        <v>#VALUE!</v>
      </c>
      <c r="AH122" s="1913" t="e">
        <f t="shared" si="45"/>
        <v>#VALUE!</v>
      </c>
      <c r="AI122" s="1913" t="e">
        <f t="shared" si="45"/>
        <v>#VALUE!</v>
      </c>
      <c r="AJ122" s="1913" t="e">
        <f t="shared" si="45"/>
        <v>#VALUE!</v>
      </c>
      <c r="AK122" s="4480"/>
      <c r="AL122" s="4489"/>
      <c r="AM122" s="4480"/>
      <c r="AN122" s="4481"/>
      <c r="AO122" s="4433"/>
      <c r="AQ122" s="4463"/>
      <c r="AR122" s="4463"/>
    </row>
    <row r="123" spans="2:44">
      <c r="B123" s="4475"/>
      <c r="C123" s="4476"/>
      <c r="D123" s="4477"/>
      <c r="E123" s="1908" t="s">
        <v>1060</v>
      </c>
      <c r="F123" s="1975" t="str">
        <f>IFERROR(TEXT(WEEKDAY(+F122),"aaa"),"")</f>
        <v/>
      </c>
      <c r="G123" s="1975" t="str">
        <f t="shared" ref="G123:AJ123" si="46">IFERROR(TEXT(WEEKDAY(+G122),"aaa"),"")</f>
        <v/>
      </c>
      <c r="H123" s="1975" t="str">
        <f t="shared" si="46"/>
        <v/>
      </c>
      <c r="I123" s="1975" t="str">
        <f t="shared" si="46"/>
        <v/>
      </c>
      <c r="J123" s="1975" t="str">
        <f t="shared" si="46"/>
        <v/>
      </c>
      <c r="K123" s="1975" t="str">
        <f t="shared" si="46"/>
        <v/>
      </c>
      <c r="L123" s="1975" t="str">
        <f t="shared" si="46"/>
        <v/>
      </c>
      <c r="M123" s="1975" t="str">
        <f t="shared" si="46"/>
        <v/>
      </c>
      <c r="N123" s="1975" t="str">
        <f t="shared" si="46"/>
        <v/>
      </c>
      <c r="O123" s="1975" t="str">
        <f t="shared" si="46"/>
        <v/>
      </c>
      <c r="P123" s="1975" t="str">
        <f t="shared" si="46"/>
        <v/>
      </c>
      <c r="Q123" s="1975" t="str">
        <f t="shared" si="46"/>
        <v/>
      </c>
      <c r="R123" s="1975" t="str">
        <f t="shared" si="46"/>
        <v/>
      </c>
      <c r="S123" s="1975" t="str">
        <f t="shared" si="46"/>
        <v/>
      </c>
      <c r="T123" s="1975" t="str">
        <f t="shared" si="46"/>
        <v/>
      </c>
      <c r="U123" s="1975" t="str">
        <f t="shared" si="46"/>
        <v/>
      </c>
      <c r="V123" s="1975" t="str">
        <f t="shared" si="46"/>
        <v/>
      </c>
      <c r="W123" s="1975" t="str">
        <f t="shared" si="46"/>
        <v/>
      </c>
      <c r="X123" s="1975" t="str">
        <f t="shared" si="46"/>
        <v/>
      </c>
      <c r="Y123" s="1975" t="str">
        <f t="shared" si="46"/>
        <v/>
      </c>
      <c r="Z123" s="1975" t="str">
        <f t="shared" si="46"/>
        <v/>
      </c>
      <c r="AA123" s="1975" t="str">
        <f t="shared" si="46"/>
        <v/>
      </c>
      <c r="AB123" s="1975" t="str">
        <f t="shared" si="46"/>
        <v/>
      </c>
      <c r="AC123" s="1975" t="str">
        <f t="shared" si="46"/>
        <v/>
      </c>
      <c r="AD123" s="1975" t="str">
        <f t="shared" si="46"/>
        <v/>
      </c>
      <c r="AE123" s="1975" t="str">
        <f t="shared" si="46"/>
        <v/>
      </c>
      <c r="AF123" s="1975" t="str">
        <f t="shared" si="46"/>
        <v/>
      </c>
      <c r="AG123" s="1975" t="str">
        <f t="shared" si="46"/>
        <v/>
      </c>
      <c r="AH123" s="1975" t="str">
        <f t="shared" si="46"/>
        <v/>
      </c>
      <c r="AI123" s="1975" t="str">
        <f t="shared" si="46"/>
        <v/>
      </c>
      <c r="AJ123" s="1975" t="str">
        <f t="shared" si="46"/>
        <v/>
      </c>
      <c r="AK123" s="4480"/>
      <c r="AL123" s="4489"/>
      <c r="AM123" s="4480"/>
      <c r="AN123" s="4481"/>
      <c r="AO123" s="4433"/>
      <c r="AQ123" s="4463"/>
      <c r="AR123" s="4463"/>
    </row>
    <row r="124" spans="2:44" ht="21" customHeight="1">
      <c r="B124" s="1976" t="s">
        <v>2310</v>
      </c>
      <c r="C124" s="1977" t="s">
        <v>2280</v>
      </c>
      <c r="D124" s="1924" t="s">
        <v>2281</v>
      </c>
      <c r="E124" s="1925" t="s">
        <v>2270</v>
      </c>
      <c r="F124" s="1926"/>
      <c r="G124" s="1927"/>
      <c r="H124" s="1927"/>
      <c r="I124" s="1927"/>
      <c r="J124" s="1927"/>
      <c r="K124" s="1927"/>
      <c r="L124" s="1927"/>
      <c r="M124" s="1927"/>
      <c r="N124" s="1927"/>
      <c r="O124" s="1927"/>
      <c r="P124" s="1927"/>
      <c r="Q124" s="1927"/>
      <c r="R124" s="1927"/>
      <c r="S124" s="1927"/>
      <c r="T124" s="1927"/>
      <c r="U124" s="1927"/>
      <c r="V124" s="1927"/>
      <c r="W124" s="1927"/>
      <c r="X124" s="1927"/>
      <c r="Y124" s="1927"/>
      <c r="Z124" s="1927"/>
      <c r="AA124" s="1927"/>
      <c r="AB124" s="1927"/>
      <c r="AC124" s="1927"/>
      <c r="AD124" s="1927"/>
      <c r="AE124" s="1927"/>
      <c r="AF124" s="1927"/>
      <c r="AG124" s="1978"/>
      <c r="AH124" s="1978"/>
      <c r="AI124" s="1978"/>
      <c r="AJ124" s="1978"/>
      <c r="AK124" s="1905" t="s">
        <v>2289</v>
      </c>
      <c r="AL124" s="1905" t="s">
        <v>2290</v>
      </c>
      <c r="AM124" s="1905" t="s">
        <v>2291</v>
      </c>
      <c r="AN124" s="1906" t="s">
        <v>2292</v>
      </c>
      <c r="AO124" s="1865" t="s">
        <v>2293</v>
      </c>
      <c r="AQ124" s="4464"/>
      <c r="AR124" s="4464"/>
    </row>
    <row r="125" spans="2:44" ht="13.5" customHeight="1">
      <c r="B125" s="4482" t="s">
        <v>2294</v>
      </c>
      <c r="C125" s="4485" t="str">
        <f>$AC$8</f>
        <v>A建設</v>
      </c>
      <c r="D125" s="1928" t="str">
        <f>$AG$8</f>
        <v>〇〇</v>
      </c>
      <c r="E125" s="1929"/>
      <c r="F125" s="1930"/>
      <c r="G125" s="1931"/>
      <c r="H125" s="1931"/>
      <c r="I125" s="1931"/>
      <c r="J125" s="1931"/>
      <c r="K125" s="1931"/>
      <c r="L125" s="1931"/>
      <c r="M125" s="1931"/>
      <c r="N125" s="1931"/>
      <c r="O125" s="1931"/>
      <c r="P125" s="1931"/>
      <c r="Q125" s="1931"/>
      <c r="R125" s="1931"/>
      <c r="S125" s="1931"/>
      <c r="T125" s="1931"/>
      <c r="U125" s="1931"/>
      <c r="V125" s="1931"/>
      <c r="W125" s="1931"/>
      <c r="X125" s="1931"/>
      <c r="Y125" s="1931"/>
      <c r="Z125" s="1931"/>
      <c r="AA125" s="1931"/>
      <c r="AB125" s="1931"/>
      <c r="AC125" s="1931"/>
      <c r="AD125" s="1931"/>
      <c r="AE125" s="1931"/>
      <c r="AF125" s="1931"/>
      <c r="AG125" s="1931"/>
      <c r="AH125" s="1931"/>
      <c r="AI125" s="1931"/>
      <c r="AJ125" s="1932"/>
      <c r="AK125" s="1933">
        <f t="shared" ref="AK125:AK130" si="47">IF(D125=0,"",COUNT($F$26:$AJ$26)-AL125)</f>
        <v>0</v>
      </c>
      <c r="AL125" s="1934">
        <f t="shared" ref="AL125:AL130" si="48">IF(D125=0,"",AQ125+AR125)</f>
        <v>0</v>
      </c>
      <c r="AM125" s="1934">
        <f t="shared" ref="AM125:AM130" si="49">IF(D125=0,"",COUNTIF(F125:AJ125,"休"))</f>
        <v>0</v>
      </c>
      <c r="AN125" s="1935" t="str">
        <f t="shared" ref="AN125:AN130" si="50">IF(D125="","",IFERROR(ROUND(AM125/AK125,3),""))</f>
        <v/>
      </c>
      <c r="AO125" s="4486" t="e">
        <f>ROUND(AVERAGE(AN125:AN140),3)</f>
        <v>#DIV/0!</v>
      </c>
      <c r="AQ125" s="1864">
        <f>+COUNTIF(F125:AJ125,"－")</f>
        <v>0</v>
      </c>
      <c r="AR125" s="1864">
        <f>+COUNTIF(F125:AJ125,"外")</f>
        <v>0</v>
      </c>
    </row>
    <row r="126" spans="2:44" ht="13.5" customHeight="1">
      <c r="B126" s="4483"/>
      <c r="C126" s="4466"/>
      <c r="D126" s="1928" t="str">
        <f>$AG$9</f>
        <v>●●</v>
      </c>
      <c r="E126" s="1929"/>
      <c r="F126" s="1936"/>
      <c r="G126" s="1937"/>
      <c r="H126" s="1937"/>
      <c r="I126" s="1937"/>
      <c r="J126" s="1937"/>
      <c r="K126" s="1937"/>
      <c r="L126" s="1937"/>
      <c r="M126" s="1937"/>
      <c r="N126" s="1937"/>
      <c r="O126" s="1937"/>
      <c r="P126" s="1937"/>
      <c r="Q126" s="1937"/>
      <c r="R126" s="1937"/>
      <c r="S126" s="1937"/>
      <c r="T126" s="1937"/>
      <c r="U126" s="1937"/>
      <c r="V126" s="1937"/>
      <c r="W126" s="1937"/>
      <c r="X126" s="1937"/>
      <c r="Y126" s="1937"/>
      <c r="Z126" s="1937"/>
      <c r="AA126" s="1937"/>
      <c r="AB126" s="1937"/>
      <c r="AC126" s="1937"/>
      <c r="AD126" s="1937"/>
      <c r="AE126" s="1937"/>
      <c r="AF126" s="1937"/>
      <c r="AG126" s="1937"/>
      <c r="AH126" s="1937"/>
      <c r="AI126" s="1937"/>
      <c r="AJ126" s="1938"/>
      <c r="AK126" s="1933">
        <f t="shared" si="47"/>
        <v>0</v>
      </c>
      <c r="AL126" s="1939">
        <f t="shared" si="48"/>
        <v>0</v>
      </c>
      <c r="AM126" s="1939">
        <f t="shared" si="49"/>
        <v>0</v>
      </c>
      <c r="AN126" s="1940" t="str">
        <f t="shared" si="50"/>
        <v/>
      </c>
      <c r="AO126" s="4487"/>
      <c r="AQ126" s="1864">
        <f>+COUNTIF(F126:AJ126,"－")</f>
        <v>0</v>
      </c>
      <c r="AR126" s="1864">
        <f>+COUNTIF(F126:AJ126,"外")</f>
        <v>0</v>
      </c>
    </row>
    <row r="127" spans="2:44">
      <c r="B127" s="4483"/>
      <c r="C127" s="4466"/>
      <c r="D127" s="1928" t="str">
        <f>$AG$10</f>
        <v>△△</v>
      </c>
      <c r="E127" s="1929"/>
      <c r="F127" s="1936"/>
      <c r="G127" s="1937"/>
      <c r="H127" s="1937"/>
      <c r="I127" s="1937"/>
      <c r="J127" s="1937"/>
      <c r="K127" s="1937"/>
      <c r="L127" s="1937"/>
      <c r="M127" s="1937"/>
      <c r="N127" s="1937"/>
      <c r="O127" s="1937"/>
      <c r="P127" s="1937"/>
      <c r="Q127" s="1937"/>
      <c r="R127" s="1937"/>
      <c r="S127" s="1937"/>
      <c r="T127" s="1937"/>
      <c r="U127" s="1937"/>
      <c r="V127" s="1937"/>
      <c r="W127" s="1937"/>
      <c r="X127" s="1937"/>
      <c r="Y127" s="1937"/>
      <c r="Z127" s="1937"/>
      <c r="AA127" s="1937"/>
      <c r="AB127" s="1937"/>
      <c r="AC127" s="1937"/>
      <c r="AD127" s="1937"/>
      <c r="AE127" s="1937"/>
      <c r="AF127" s="1937"/>
      <c r="AG127" s="1937"/>
      <c r="AH127" s="1937"/>
      <c r="AI127" s="1937"/>
      <c r="AJ127" s="1938"/>
      <c r="AK127" s="1933">
        <f t="shared" si="47"/>
        <v>0</v>
      </c>
      <c r="AL127" s="1939">
        <f t="shared" si="48"/>
        <v>0</v>
      </c>
      <c r="AM127" s="1939">
        <f t="shared" si="49"/>
        <v>0</v>
      </c>
      <c r="AN127" s="1940" t="str">
        <f t="shared" si="50"/>
        <v/>
      </c>
      <c r="AO127" s="4487"/>
      <c r="AQ127" s="1864">
        <f>+COUNTIF(F127:AJ127,"－")</f>
        <v>0</v>
      </c>
      <c r="AR127" s="1864">
        <f t="shared" ref="AR127:AR130" si="51">+COUNTIF(F127:AJ127,"外")</f>
        <v>0</v>
      </c>
    </row>
    <row r="128" spans="2:44">
      <c r="B128" s="4483"/>
      <c r="C128" s="4466"/>
      <c r="D128" s="1928" t="str">
        <f>$AG$11</f>
        <v>■■</v>
      </c>
      <c r="E128" s="1907"/>
      <c r="F128" s="1936"/>
      <c r="G128" s="1937"/>
      <c r="H128" s="1937"/>
      <c r="I128" s="1937"/>
      <c r="J128" s="1937"/>
      <c r="K128" s="1937"/>
      <c r="L128" s="1937"/>
      <c r="M128" s="1937"/>
      <c r="N128" s="1937"/>
      <c r="O128" s="1937"/>
      <c r="P128" s="1937"/>
      <c r="Q128" s="1937"/>
      <c r="R128" s="1937"/>
      <c r="S128" s="1937"/>
      <c r="T128" s="1937"/>
      <c r="U128" s="1937"/>
      <c r="V128" s="1937"/>
      <c r="W128" s="1937"/>
      <c r="X128" s="1937"/>
      <c r="Y128" s="1937"/>
      <c r="Z128" s="1937"/>
      <c r="AA128" s="1937"/>
      <c r="AB128" s="1937"/>
      <c r="AC128" s="1937"/>
      <c r="AD128" s="1937"/>
      <c r="AE128" s="1937"/>
      <c r="AF128" s="1937"/>
      <c r="AG128" s="1937"/>
      <c r="AH128" s="1937"/>
      <c r="AI128" s="1937"/>
      <c r="AJ128" s="1938"/>
      <c r="AK128" s="1933">
        <f t="shared" si="47"/>
        <v>0</v>
      </c>
      <c r="AL128" s="1939">
        <f t="shared" si="48"/>
        <v>0</v>
      </c>
      <c r="AM128" s="1939">
        <f t="shared" si="49"/>
        <v>0</v>
      </c>
      <c r="AN128" s="1940" t="str">
        <f t="shared" si="50"/>
        <v/>
      </c>
      <c r="AO128" s="4487"/>
      <c r="AQ128" s="1864">
        <f>+COUNTIF(F128:AJ128,"－")</f>
        <v>0</v>
      </c>
      <c r="AR128" s="1864">
        <f t="shared" si="51"/>
        <v>0</v>
      </c>
    </row>
    <row r="129" spans="2:44">
      <c r="B129" s="4483"/>
      <c r="C129" s="4466"/>
      <c r="D129" s="1928" t="str">
        <f>$AG$12</f>
        <v>★★</v>
      </c>
      <c r="E129" s="1929"/>
      <c r="F129" s="1936"/>
      <c r="G129" s="1937"/>
      <c r="H129" s="1937"/>
      <c r="I129" s="1937"/>
      <c r="J129" s="1937"/>
      <c r="K129" s="1937"/>
      <c r="L129" s="1937"/>
      <c r="M129" s="1937"/>
      <c r="N129" s="1937"/>
      <c r="O129" s="1937"/>
      <c r="P129" s="1937"/>
      <c r="Q129" s="1937"/>
      <c r="R129" s="1937"/>
      <c r="S129" s="1937"/>
      <c r="T129" s="1937"/>
      <c r="U129" s="1937"/>
      <c r="V129" s="1937"/>
      <c r="W129" s="1937"/>
      <c r="X129" s="1937"/>
      <c r="Y129" s="1937"/>
      <c r="Z129" s="1937"/>
      <c r="AA129" s="1937"/>
      <c r="AB129" s="1937"/>
      <c r="AC129" s="1937"/>
      <c r="AD129" s="1937"/>
      <c r="AE129" s="1937"/>
      <c r="AF129" s="1937"/>
      <c r="AG129" s="1937"/>
      <c r="AH129" s="1937"/>
      <c r="AI129" s="1937"/>
      <c r="AJ129" s="1938"/>
      <c r="AK129" s="1933">
        <f t="shared" si="47"/>
        <v>0</v>
      </c>
      <c r="AL129" s="1939">
        <f t="shared" si="48"/>
        <v>0</v>
      </c>
      <c r="AM129" s="1939">
        <f t="shared" si="49"/>
        <v>0</v>
      </c>
      <c r="AN129" s="1940" t="str">
        <f t="shared" si="50"/>
        <v/>
      </c>
      <c r="AO129" s="4487"/>
      <c r="AQ129" s="1864">
        <f t="shared" ref="AQ129:AQ130" si="52">+COUNTIF(F129:AJ129,"－")</f>
        <v>0</v>
      </c>
      <c r="AR129" s="1864">
        <f t="shared" si="51"/>
        <v>0</v>
      </c>
    </row>
    <row r="130" spans="2:44">
      <c r="B130" s="4484"/>
      <c r="C130" s="4467"/>
      <c r="D130" s="1941">
        <f>$AG$13</f>
        <v>0</v>
      </c>
      <c r="E130" s="1942"/>
      <c r="F130" s="1943"/>
      <c r="G130" s="1979"/>
      <c r="H130" s="1945"/>
      <c r="I130" s="1945"/>
      <c r="J130" s="1945"/>
      <c r="K130" s="1945"/>
      <c r="L130" s="1945"/>
      <c r="M130" s="1945"/>
      <c r="N130" s="1945"/>
      <c r="O130" s="1945"/>
      <c r="P130" s="1945"/>
      <c r="Q130" s="1945"/>
      <c r="R130" s="1945"/>
      <c r="S130" s="1945"/>
      <c r="T130" s="1945"/>
      <c r="U130" s="1945"/>
      <c r="V130" s="1945"/>
      <c r="W130" s="1945"/>
      <c r="X130" s="1945"/>
      <c r="Y130" s="1945"/>
      <c r="Z130" s="1945"/>
      <c r="AA130" s="1945"/>
      <c r="AB130" s="1945"/>
      <c r="AC130" s="1945"/>
      <c r="AD130" s="1945"/>
      <c r="AE130" s="1945"/>
      <c r="AF130" s="1945"/>
      <c r="AG130" s="1945"/>
      <c r="AH130" s="1945"/>
      <c r="AI130" s="1945"/>
      <c r="AJ130" s="1946"/>
      <c r="AK130" s="1933" t="str">
        <f t="shared" si="47"/>
        <v/>
      </c>
      <c r="AL130" s="1934" t="str">
        <f t="shared" si="48"/>
        <v/>
      </c>
      <c r="AM130" s="1947" t="str">
        <f t="shared" si="49"/>
        <v/>
      </c>
      <c r="AN130" s="1940" t="str">
        <f t="shared" si="50"/>
        <v/>
      </c>
      <c r="AO130" s="4487"/>
      <c r="AQ130" s="1864">
        <f t="shared" si="52"/>
        <v>0</v>
      </c>
      <c r="AR130" s="1864">
        <f t="shared" si="51"/>
        <v>0</v>
      </c>
    </row>
    <row r="131" spans="2:44">
      <c r="B131" s="4482" t="s">
        <v>2301</v>
      </c>
      <c r="C131" s="4465" t="str">
        <f>$AC$14</f>
        <v>B産業</v>
      </c>
      <c r="D131" s="1948" t="s">
        <v>2281</v>
      </c>
      <c r="E131" s="1949" t="s">
        <v>2270</v>
      </c>
      <c r="F131" s="1926"/>
      <c r="G131" s="1927"/>
      <c r="H131" s="1927"/>
      <c r="I131" s="1927"/>
      <c r="J131" s="1927"/>
      <c r="K131" s="1927"/>
      <c r="L131" s="1927"/>
      <c r="M131" s="1927"/>
      <c r="N131" s="1927"/>
      <c r="O131" s="1927"/>
      <c r="P131" s="1927"/>
      <c r="Q131" s="1927"/>
      <c r="R131" s="1927"/>
      <c r="S131" s="1927"/>
      <c r="T131" s="1927"/>
      <c r="U131" s="1927"/>
      <c r="V131" s="1927"/>
      <c r="W131" s="1927"/>
      <c r="X131" s="1927"/>
      <c r="Y131" s="1927"/>
      <c r="Z131" s="1927"/>
      <c r="AA131" s="1927"/>
      <c r="AB131" s="1927"/>
      <c r="AC131" s="1927"/>
      <c r="AD131" s="1927"/>
      <c r="AE131" s="1927"/>
      <c r="AF131" s="1927"/>
      <c r="AG131" s="1927"/>
      <c r="AH131" s="1927"/>
      <c r="AI131" s="1927"/>
      <c r="AJ131" s="1950"/>
      <c r="AK131" s="1951"/>
      <c r="AL131" s="1952"/>
      <c r="AM131" s="1953"/>
      <c r="AN131" s="1954"/>
      <c r="AO131" s="4487"/>
    </row>
    <row r="132" spans="2:44">
      <c r="B132" s="4483"/>
      <c r="C132" s="4466"/>
      <c r="D132" s="1928" t="str">
        <f>$AG$14</f>
        <v>〇〇</v>
      </c>
      <c r="E132" s="1929"/>
      <c r="F132" s="1930"/>
      <c r="G132" s="1931"/>
      <c r="H132" s="1931"/>
      <c r="I132" s="1931"/>
      <c r="J132" s="1931"/>
      <c r="K132" s="1931"/>
      <c r="L132" s="1931"/>
      <c r="M132" s="1931"/>
      <c r="N132" s="1931"/>
      <c r="O132" s="1931"/>
      <c r="P132" s="1931"/>
      <c r="Q132" s="1931"/>
      <c r="R132" s="1931"/>
      <c r="S132" s="1931"/>
      <c r="T132" s="1931"/>
      <c r="U132" s="1931"/>
      <c r="V132" s="1931"/>
      <c r="W132" s="1931"/>
      <c r="X132" s="1931"/>
      <c r="Y132" s="1931"/>
      <c r="Z132" s="1931"/>
      <c r="AA132" s="1931"/>
      <c r="AB132" s="1931"/>
      <c r="AC132" s="1931"/>
      <c r="AD132" s="1931"/>
      <c r="AE132" s="1931"/>
      <c r="AF132" s="1931"/>
      <c r="AG132" s="1931"/>
      <c r="AH132" s="1955"/>
      <c r="AI132" s="1955"/>
      <c r="AJ132" s="1938"/>
      <c r="AK132" s="1933">
        <f>IF(D132=0,"",COUNT($F$26:$AJ$26)-AL132)</f>
        <v>0</v>
      </c>
      <c r="AL132" s="1934">
        <f>IF(D132=0,"",AQ132+AR132)</f>
        <v>0</v>
      </c>
      <c r="AM132" s="1934">
        <f>IF(D132=0,"",COUNTIF(F132:AJ132,"休"))</f>
        <v>0</v>
      </c>
      <c r="AN132" s="1935" t="str">
        <f>IF(D132="","",IFERROR(ROUND(AM132/AK132,3),""))</f>
        <v/>
      </c>
      <c r="AO132" s="4487"/>
      <c r="AQ132" s="1864">
        <f>+COUNTIF(F132:AJ132,"－")</f>
        <v>0</v>
      </c>
      <c r="AR132" s="1864">
        <f>+COUNTIF(F132:AJ132,"外")</f>
        <v>0</v>
      </c>
    </row>
    <row r="133" spans="2:44">
      <c r="B133" s="4483"/>
      <c r="C133" s="4466"/>
      <c r="D133" s="1928" t="str">
        <f>$AG$15</f>
        <v>●●</v>
      </c>
      <c r="E133" s="1956"/>
      <c r="F133" s="1936"/>
      <c r="G133" s="1937"/>
      <c r="H133" s="1937"/>
      <c r="I133" s="1937"/>
      <c r="J133" s="1937"/>
      <c r="K133" s="1937"/>
      <c r="L133" s="1937"/>
      <c r="M133" s="1937"/>
      <c r="N133" s="1937"/>
      <c r="O133" s="1937"/>
      <c r="P133" s="1937"/>
      <c r="Q133" s="1937"/>
      <c r="R133" s="1937"/>
      <c r="S133" s="1937"/>
      <c r="T133" s="1937"/>
      <c r="U133" s="1937"/>
      <c r="V133" s="1937"/>
      <c r="W133" s="1937"/>
      <c r="X133" s="1937"/>
      <c r="Y133" s="1937"/>
      <c r="Z133" s="1937"/>
      <c r="AA133" s="1937"/>
      <c r="AB133" s="1937"/>
      <c r="AC133" s="1937"/>
      <c r="AD133" s="1937"/>
      <c r="AE133" s="1937"/>
      <c r="AF133" s="1937"/>
      <c r="AG133" s="1937"/>
      <c r="AH133" s="1937"/>
      <c r="AI133" s="1937"/>
      <c r="AJ133" s="1938"/>
      <c r="AK133" s="1933">
        <f>IF(D133=0,"",COUNT($F$26:$AJ$26)-AL133)</f>
        <v>0</v>
      </c>
      <c r="AL133" s="1939">
        <f>IF(D133=0,"",AQ133+AR133)</f>
        <v>0</v>
      </c>
      <c r="AM133" s="1939">
        <f>IF(D133=0,"",COUNTIF(F133:AJ133,"休"))</f>
        <v>0</v>
      </c>
      <c r="AN133" s="1940" t="str">
        <f>IF(D133="","",IFERROR(ROUND(AM133/AK133,3),""))</f>
        <v/>
      </c>
      <c r="AO133" s="4487"/>
      <c r="AQ133" s="1864">
        <f>+COUNTIF(F133:AJ133,"－")</f>
        <v>0</v>
      </c>
      <c r="AR133" s="1864">
        <f>+COUNTIF(F133:AJ133,"外")</f>
        <v>0</v>
      </c>
    </row>
    <row r="134" spans="2:44">
      <c r="B134" s="4483"/>
      <c r="C134" s="4466"/>
      <c r="D134" s="1928">
        <f>$AG$16</f>
        <v>0</v>
      </c>
      <c r="E134" s="1956"/>
      <c r="F134" s="1936"/>
      <c r="G134" s="1937"/>
      <c r="H134" s="1937"/>
      <c r="I134" s="1937"/>
      <c r="J134" s="1937"/>
      <c r="K134" s="1937"/>
      <c r="L134" s="1937"/>
      <c r="M134" s="1937"/>
      <c r="N134" s="1937"/>
      <c r="O134" s="1937"/>
      <c r="P134" s="1937"/>
      <c r="Q134" s="1937"/>
      <c r="R134" s="1937"/>
      <c r="S134" s="1937"/>
      <c r="T134" s="1937"/>
      <c r="U134" s="1937"/>
      <c r="V134" s="1937"/>
      <c r="W134" s="1937"/>
      <c r="X134" s="1937"/>
      <c r="Y134" s="1937"/>
      <c r="Z134" s="1937"/>
      <c r="AA134" s="1937"/>
      <c r="AB134" s="1937"/>
      <c r="AC134" s="1937"/>
      <c r="AD134" s="1937"/>
      <c r="AE134" s="1937"/>
      <c r="AF134" s="1937"/>
      <c r="AG134" s="1937"/>
      <c r="AH134" s="1937"/>
      <c r="AI134" s="1937"/>
      <c r="AJ134" s="1938"/>
      <c r="AK134" s="1933" t="str">
        <f>IF(D134=0,"",COUNT($F$26:$AJ$26)-AL134)</f>
        <v/>
      </c>
      <c r="AL134" s="1939" t="str">
        <f>IF(D134=0,"",AQ134+AR134)</f>
        <v/>
      </c>
      <c r="AM134" s="1939" t="str">
        <f>IF(D134=0,"",COUNTIF(F134:AJ134,"休"))</f>
        <v/>
      </c>
      <c r="AN134" s="1940" t="str">
        <f>IF(D134="","",IFERROR(ROUND(AM134/AK134,3),""))</f>
        <v/>
      </c>
      <c r="AO134" s="4487"/>
      <c r="AQ134" s="1864">
        <f>+COUNTIF(F134:AJ134,"－")</f>
        <v>0</v>
      </c>
      <c r="AR134" s="1864">
        <f>+COUNTIF(F134:AJ134,"外")</f>
        <v>0</v>
      </c>
    </row>
    <row r="135" spans="2:44">
      <c r="B135" s="4483"/>
      <c r="C135" s="4467"/>
      <c r="D135" s="1957">
        <f>$AG$17</f>
        <v>0</v>
      </c>
      <c r="E135" s="1958"/>
      <c r="F135" s="1936"/>
      <c r="G135" s="1955"/>
      <c r="H135" s="1955"/>
      <c r="I135" s="1955"/>
      <c r="J135" s="1955"/>
      <c r="K135" s="1955"/>
      <c r="L135" s="1955"/>
      <c r="M135" s="1955"/>
      <c r="N135" s="1955"/>
      <c r="O135" s="1955"/>
      <c r="P135" s="1955"/>
      <c r="Q135" s="1955"/>
      <c r="R135" s="1955"/>
      <c r="S135" s="1955"/>
      <c r="T135" s="1955"/>
      <c r="U135" s="1955"/>
      <c r="V135" s="1955"/>
      <c r="W135" s="1955"/>
      <c r="X135" s="1955"/>
      <c r="Y135" s="1955"/>
      <c r="Z135" s="1955"/>
      <c r="AA135" s="1955"/>
      <c r="AB135" s="1955"/>
      <c r="AC135" s="1955"/>
      <c r="AD135" s="1955"/>
      <c r="AE135" s="1955"/>
      <c r="AF135" s="1955"/>
      <c r="AG135" s="1955"/>
      <c r="AH135" s="1955"/>
      <c r="AI135" s="1955"/>
      <c r="AJ135" s="1946"/>
      <c r="AK135" s="1933" t="str">
        <f>IF(D135=0,"",COUNT($F$26:$AJ$26)-AL135)</f>
        <v/>
      </c>
      <c r="AL135" s="1934" t="str">
        <f>IF(D135=0,"",AQ135+AR135)</f>
        <v/>
      </c>
      <c r="AM135" s="1947" t="str">
        <f>IF(D135=0,"",COUNTIF(F135:AJ135,"休"))</f>
        <v/>
      </c>
      <c r="AN135" s="1940" t="str">
        <f>IF(D135="","",IFERROR(ROUND(AM135/AK135,3),""))</f>
        <v/>
      </c>
      <c r="AO135" s="4487"/>
      <c r="AQ135" s="1864">
        <f>+COUNTIF(F135:AJ135,"－")</f>
        <v>0</v>
      </c>
      <c r="AR135" s="1864">
        <f>+COUNTIF(F135:AJ135,"外")</f>
        <v>0</v>
      </c>
    </row>
    <row r="136" spans="2:44">
      <c r="B136" s="4483"/>
      <c r="C136" s="4465" t="str">
        <f>$AC$18</f>
        <v>C土木</v>
      </c>
      <c r="D136" s="1948" t="s">
        <v>2281</v>
      </c>
      <c r="E136" s="1959" t="s">
        <v>2270</v>
      </c>
      <c r="F136" s="1926"/>
      <c r="G136" s="1927"/>
      <c r="H136" s="1927"/>
      <c r="I136" s="1927"/>
      <c r="J136" s="1927"/>
      <c r="K136" s="1927"/>
      <c r="L136" s="1927"/>
      <c r="M136" s="1927"/>
      <c r="N136" s="1927"/>
      <c r="O136" s="1927"/>
      <c r="P136" s="1927"/>
      <c r="Q136" s="1927"/>
      <c r="R136" s="1927"/>
      <c r="S136" s="1927"/>
      <c r="T136" s="1927"/>
      <c r="U136" s="1927"/>
      <c r="V136" s="1927"/>
      <c r="W136" s="1927"/>
      <c r="X136" s="1927"/>
      <c r="Y136" s="1927"/>
      <c r="Z136" s="1927"/>
      <c r="AA136" s="1927"/>
      <c r="AB136" s="1927"/>
      <c r="AC136" s="1927"/>
      <c r="AD136" s="1927"/>
      <c r="AE136" s="1927"/>
      <c r="AF136" s="1927"/>
      <c r="AG136" s="1927"/>
      <c r="AH136" s="1927"/>
      <c r="AI136" s="1927"/>
      <c r="AJ136" s="1950"/>
      <c r="AK136" s="1951"/>
      <c r="AL136" s="1952"/>
      <c r="AM136" s="1960"/>
      <c r="AN136" s="1954"/>
      <c r="AO136" s="4487"/>
    </row>
    <row r="137" spans="2:44">
      <c r="B137" s="4483"/>
      <c r="C137" s="4466"/>
      <c r="D137" s="1928" t="str">
        <f>$AG$18</f>
        <v>●●</v>
      </c>
      <c r="E137" s="1929"/>
      <c r="F137" s="1930"/>
      <c r="G137" s="1931"/>
      <c r="H137" s="1931"/>
      <c r="I137" s="1931"/>
      <c r="J137" s="1931"/>
      <c r="K137" s="1931"/>
      <c r="L137" s="1931"/>
      <c r="M137" s="1931"/>
      <c r="N137" s="1931"/>
      <c r="O137" s="1931"/>
      <c r="P137" s="1931"/>
      <c r="Q137" s="1931"/>
      <c r="R137" s="1931"/>
      <c r="S137" s="1931"/>
      <c r="T137" s="1931"/>
      <c r="U137" s="1931"/>
      <c r="V137" s="1931"/>
      <c r="W137" s="1931"/>
      <c r="X137" s="1931"/>
      <c r="Y137" s="1931"/>
      <c r="Z137" s="1931"/>
      <c r="AA137" s="1931"/>
      <c r="AB137" s="1931"/>
      <c r="AC137" s="1931"/>
      <c r="AD137" s="1931"/>
      <c r="AE137" s="1931"/>
      <c r="AF137" s="1931"/>
      <c r="AG137" s="1931"/>
      <c r="AH137" s="1931"/>
      <c r="AI137" s="1931"/>
      <c r="AJ137" s="1932"/>
      <c r="AK137" s="1933">
        <f>IF(D137=0,"",COUNT($F$26:$AJ$26)-AL137)</f>
        <v>0</v>
      </c>
      <c r="AL137" s="1934">
        <f>IF(D137=0,"",AQ137+AR137)</f>
        <v>0</v>
      </c>
      <c r="AM137" s="1934">
        <f>IF(D137=0,"",COUNTIF(F137:AJ137,"休"))</f>
        <v>0</v>
      </c>
      <c r="AN137" s="1935" t="str">
        <f>IF(D137="","",IFERROR(ROUND(AM137/AK137,3),""))</f>
        <v/>
      </c>
      <c r="AO137" s="4487"/>
      <c r="AQ137" s="1864">
        <f>+COUNTIF(F137:AJ137,"－")</f>
        <v>0</v>
      </c>
      <c r="AR137" s="1864">
        <f>+COUNTIF(F137:AJ137,"外")</f>
        <v>0</v>
      </c>
    </row>
    <row r="138" spans="2:44">
      <c r="B138" s="4483"/>
      <c r="C138" s="4466"/>
      <c r="D138" s="1928">
        <f>$AG$19</f>
        <v>0</v>
      </c>
      <c r="E138" s="1956"/>
      <c r="F138" s="1936"/>
      <c r="G138" s="1937"/>
      <c r="H138" s="1937"/>
      <c r="I138" s="1937"/>
      <c r="J138" s="1937"/>
      <c r="K138" s="1937"/>
      <c r="L138" s="1937"/>
      <c r="M138" s="1937"/>
      <c r="N138" s="1937"/>
      <c r="O138" s="1937"/>
      <c r="P138" s="1937"/>
      <c r="Q138" s="1937"/>
      <c r="R138" s="1937"/>
      <c r="S138" s="1937"/>
      <c r="T138" s="1937"/>
      <c r="U138" s="1937"/>
      <c r="V138" s="1937"/>
      <c r="W138" s="1937"/>
      <c r="X138" s="1937"/>
      <c r="Y138" s="1937"/>
      <c r="Z138" s="1937"/>
      <c r="AA138" s="1937"/>
      <c r="AB138" s="1937"/>
      <c r="AC138" s="1937"/>
      <c r="AD138" s="1937"/>
      <c r="AE138" s="1937"/>
      <c r="AF138" s="1937"/>
      <c r="AG138" s="1937"/>
      <c r="AH138" s="1937"/>
      <c r="AI138" s="1937"/>
      <c r="AJ138" s="1938"/>
      <c r="AK138" s="1933" t="str">
        <f>IF(D138=0,"",COUNT($F$26:$AJ$26)-AL138)</f>
        <v/>
      </c>
      <c r="AL138" s="1939" t="str">
        <f>IF(D138=0,"",AQ138+AR138)</f>
        <v/>
      </c>
      <c r="AM138" s="1939" t="str">
        <f>IF(D138=0,"",COUNTIF(F138:AJ138,"休"))</f>
        <v/>
      </c>
      <c r="AN138" s="1940" t="str">
        <f>IF(D138="","",IFERROR(ROUND(AM138/AK138,3),""))</f>
        <v/>
      </c>
      <c r="AO138" s="4487"/>
      <c r="AQ138" s="1864">
        <f>+COUNTIF(F138:AJ138,"－")</f>
        <v>0</v>
      </c>
      <c r="AR138" s="1864">
        <f>+COUNTIF(F138:AJ138,"外")</f>
        <v>0</v>
      </c>
    </row>
    <row r="139" spans="2:44">
      <c r="B139" s="4483"/>
      <c r="C139" s="4466"/>
      <c r="D139" s="1928">
        <f>$AG$20</f>
        <v>0</v>
      </c>
      <c r="E139" s="1956"/>
      <c r="F139" s="1936"/>
      <c r="G139" s="1937"/>
      <c r="H139" s="1937"/>
      <c r="I139" s="1937"/>
      <c r="J139" s="1937"/>
      <c r="K139" s="1937"/>
      <c r="L139" s="1937"/>
      <c r="M139" s="1937"/>
      <c r="N139" s="1937"/>
      <c r="O139" s="1937"/>
      <c r="P139" s="1937"/>
      <c r="Q139" s="1937"/>
      <c r="R139" s="1937"/>
      <c r="S139" s="1937"/>
      <c r="T139" s="1937"/>
      <c r="U139" s="1937"/>
      <c r="V139" s="1937"/>
      <c r="W139" s="1937"/>
      <c r="X139" s="1937"/>
      <c r="Y139" s="1937"/>
      <c r="Z139" s="1937"/>
      <c r="AA139" s="1937"/>
      <c r="AB139" s="1937"/>
      <c r="AC139" s="1937"/>
      <c r="AD139" s="1937"/>
      <c r="AE139" s="1937"/>
      <c r="AF139" s="1937"/>
      <c r="AG139" s="1937"/>
      <c r="AH139" s="1937"/>
      <c r="AI139" s="1937"/>
      <c r="AJ139" s="1938"/>
      <c r="AK139" s="1933" t="str">
        <f>IF(D139=0,"",COUNT($F$26:$AJ$26)-AL139)</f>
        <v/>
      </c>
      <c r="AL139" s="1939" t="str">
        <f>IF(D139=0,"",AQ139+AR139)</f>
        <v/>
      </c>
      <c r="AM139" s="1939" t="str">
        <f>IF(D139=0,"",COUNTIF(F139:AJ139,"休"))</f>
        <v/>
      </c>
      <c r="AN139" s="1940" t="str">
        <f>IF(D139="","",IFERROR(ROUND(AM139/AK139,3),""))</f>
        <v/>
      </c>
      <c r="AO139" s="4487"/>
      <c r="AQ139" s="1864">
        <f>+COUNTIF(F139:AJ139,"－")</f>
        <v>0</v>
      </c>
      <c r="AR139" s="1864">
        <f>+COUNTIF(F139:AJ139,"外")</f>
        <v>0</v>
      </c>
    </row>
    <row r="140" spans="2:44" ht="13.8" thickBot="1">
      <c r="B140" s="4484"/>
      <c r="C140" s="4467"/>
      <c r="D140" s="1941">
        <f>$AG$21</f>
        <v>0</v>
      </c>
      <c r="E140" s="1958"/>
      <c r="F140" s="1961"/>
      <c r="G140" s="1979"/>
      <c r="H140" s="1979"/>
      <c r="I140" s="1979"/>
      <c r="J140" s="1979"/>
      <c r="K140" s="1979"/>
      <c r="L140" s="1979"/>
      <c r="M140" s="1979"/>
      <c r="N140" s="1979"/>
      <c r="O140" s="1979"/>
      <c r="P140" s="1979"/>
      <c r="Q140" s="1979"/>
      <c r="R140" s="1979"/>
      <c r="S140" s="1979"/>
      <c r="T140" s="1979"/>
      <c r="U140" s="1979"/>
      <c r="V140" s="1979"/>
      <c r="W140" s="1979"/>
      <c r="X140" s="1979"/>
      <c r="Y140" s="1979"/>
      <c r="Z140" s="1979"/>
      <c r="AA140" s="1979"/>
      <c r="AB140" s="1979"/>
      <c r="AC140" s="1979"/>
      <c r="AD140" s="1979"/>
      <c r="AE140" s="1979"/>
      <c r="AF140" s="1979"/>
      <c r="AG140" s="1979"/>
      <c r="AH140" s="1979"/>
      <c r="AI140" s="1979"/>
      <c r="AJ140" s="1962"/>
      <c r="AK140" s="1963" t="str">
        <f>IF(D140=0,"",COUNT($F$26:$AJ$26)-AL140)</f>
        <v/>
      </c>
      <c r="AL140" s="1964" t="str">
        <f>IF(D140=0,"",AQ140+AR140)</f>
        <v/>
      </c>
      <c r="AM140" s="1964" t="str">
        <f>IF(D140=0,"",COUNTIF(F140:AJ140,"休"))</f>
        <v/>
      </c>
      <c r="AN140" s="1940" t="str">
        <f>IF(D140="","",IFERROR(ROUND(AM140/AK140,3),""))</f>
        <v/>
      </c>
      <c r="AO140" s="4488"/>
      <c r="AQ140" s="1864">
        <f>+COUNTIF(F140:AJ140,"－")</f>
        <v>0</v>
      </c>
      <c r="AR140" s="1864">
        <f>+COUNTIF(F140:AJ140,"外")</f>
        <v>0</v>
      </c>
    </row>
    <row r="141" spans="2:44" ht="13.8" thickBot="1">
      <c r="B141" s="1965"/>
      <c r="C141" s="1921"/>
      <c r="F141" s="1966"/>
      <c r="G141" s="1966"/>
      <c r="H141" s="1966"/>
      <c r="I141" s="1966"/>
      <c r="J141" s="1966"/>
      <c r="K141" s="1966"/>
      <c r="L141" s="1966"/>
      <c r="M141" s="1966"/>
      <c r="N141" s="1966"/>
      <c r="O141" s="1966"/>
      <c r="P141" s="1966"/>
      <c r="Q141" s="1966"/>
      <c r="R141" s="1966"/>
      <c r="S141" s="1966"/>
      <c r="T141" s="1966"/>
      <c r="U141" s="1966"/>
      <c r="V141" s="1966"/>
      <c r="W141" s="1966"/>
      <c r="X141" s="1966"/>
      <c r="Y141" s="1966"/>
      <c r="Z141" s="1966"/>
      <c r="AA141" s="1966"/>
      <c r="AB141" s="1966"/>
      <c r="AC141" s="1966"/>
      <c r="AD141" s="1966"/>
      <c r="AE141" s="1966"/>
      <c r="AF141" s="1966"/>
      <c r="AG141" s="1966"/>
      <c r="AH141" s="1966"/>
      <c r="AI141" s="1966"/>
      <c r="AJ141" s="1966"/>
      <c r="AK141" s="1967"/>
      <c r="AN141" s="1968" t="s">
        <v>2271</v>
      </c>
      <c r="AO141" s="1969" t="e">
        <f>IF(AO125&gt;=0.285,"OK","NG")</f>
        <v>#DIV/0!</v>
      </c>
      <c r="AQ141" s="1857"/>
      <c r="AR141" s="1857"/>
    </row>
    <row r="142" spans="2:44">
      <c r="B142" s="1965"/>
      <c r="C142" s="1921"/>
      <c r="F142" s="1966"/>
      <c r="G142" s="1966"/>
      <c r="H142" s="1966"/>
      <c r="I142" s="1966"/>
      <c r="J142" s="1966"/>
      <c r="K142" s="1966"/>
      <c r="L142" s="1966"/>
      <c r="M142" s="1966"/>
      <c r="N142" s="1966"/>
      <c r="O142" s="1966"/>
      <c r="P142" s="1966"/>
      <c r="Q142" s="1966"/>
      <c r="R142" s="1966"/>
      <c r="S142" s="1966"/>
      <c r="T142" s="1966"/>
      <c r="U142" s="1966"/>
      <c r="V142" s="1966"/>
      <c r="W142" s="1966"/>
      <c r="X142" s="1966"/>
      <c r="Y142" s="1966"/>
      <c r="Z142" s="1966"/>
      <c r="AA142" s="1966"/>
      <c r="AB142" s="1966"/>
      <c r="AC142" s="1966"/>
      <c r="AD142" s="1966"/>
      <c r="AE142" s="1966"/>
      <c r="AF142" s="1966"/>
      <c r="AG142" s="1966"/>
      <c r="AH142" s="1966"/>
      <c r="AI142" s="1966"/>
      <c r="AJ142" s="1966"/>
      <c r="AK142" s="1967"/>
      <c r="AN142" s="1981"/>
      <c r="AO142" s="1899"/>
      <c r="AQ142" s="1857"/>
      <c r="AR142" s="1857"/>
    </row>
    <row r="143" spans="2:44" hidden="1">
      <c r="F143" s="1857" t="e">
        <f>YEAR(F146)</f>
        <v>#VALUE!</v>
      </c>
      <c r="G143" s="1857" t="e">
        <f>MONTH(F146)</f>
        <v>#VALUE!</v>
      </c>
    </row>
    <row r="144" spans="2:44" ht="13.2" customHeight="1">
      <c r="B144" s="4470"/>
      <c r="C144" s="4471"/>
      <c r="D144" s="4472"/>
      <c r="E144" s="1971" t="s">
        <v>2266</v>
      </c>
      <c r="F144" s="4478" t="e">
        <f>F146</f>
        <v>#VALUE!</v>
      </c>
      <c r="G144" s="4479"/>
      <c r="H144" s="4479"/>
      <c r="I144" s="4479"/>
      <c r="J144" s="4479"/>
      <c r="K144" s="4479"/>
      <c r="L144" s="4479"/>
      <c r="M144" s="4479"/>
      <c r="N144" s="4479"/>
      <c r="O144" s="4479"/>
      <c r="P144" s="4479"/>
      <c r="Q144" s="4479"/>
      <c r="R144" s="4479"/>
      <c r="S144" s="4479"/>
      <c r="T144" s="4479"/>
      <c r="U144" s="4479"/>
      <c r="V144" s="4479"/>
      <c r="W144" s="4479"/>
      <c r="X144" s="4479"/>
      <c r="Y144" s="4479"/>
      <c r="Z144" s="4479"/>
      <c r="AA144" s="4479"/>
      <c r="AB144" s="4479"/>
      <c r="AC144" s="4479"/>
      <c r="AD144" s="4479"/>
      <c r="AE144" s="4479"/>
      <c r="AF144" s="4479"/>
      <c r="AG144" s="4479"/>
      <c r="AH144" s="4479"/>
      <c r="AI144" s="4479"/>
      <c r="AJ144" s="4479"/>
      <c r="AK144" s="4480" t="s">
        <v>2304</v>
      </c>
      <c r="AL144" s="4489" t="s">
        <v>2305</v>
      </c>
      <c r="AM144" s="4480" t="s">
        <v>2283</v>
      </c>
      <c r="AN144" s="4481" t="s">
        <v>2306</v>
      </c>
      <c r="AO144" s="4433" t="s">
        <v>2307</v>
      </c>
      <c r="AQ144" s="4463" t="s">
        <v>2308</v>
      </c>
      <c r="AR144" s="4463" t="s">
        <v>2309</v>
      </c>
    </row>
    <row r="145" spans="2:44" ht="13.5" hidden="1" customHeight="1">
      <c r="B145" s="4473"/>
      <c r="C145" s="4469"/>
      <c r="D145" s="4474"/>
      <c r="E145" s="1972"/>
      <c r="F145" s="1913" t="e">
        <f>DATE($F143,$G143,1)</f>
        <v>#VALUE!</v>
      </c>
      <c r="G145" s="1913" t="e">
        <f t="shared" ref="G145:AJ145" si="53">F145+1</f>
        <v>#VALUE!</v>
      </c>
      <c r="H145" s="1913" t="e">
        <f t="shared" si="53"/>
        <v>#VALUE!</v>
      </c>
      <c r="I145" s="1913" t="e">
        <f t="shared" si="53"/>
        <v>#VALUE!</v>
      </c>
      <c r="J145" s="1913" t="e">
        <f t="shared" si="53"/>
        <v>#VALUE!</v>
      </c>
      <c r="K145" s="1913" t="e">
        <f t="shared" si="53"/>
        <v>#VALUE!</v>
      </c>
      <c r="L145" s="1913" t="e">
        <f t="shared" si="53"/>
        <v>#VALUE!</v>
      </c>
      <c r="M145" s="1913" t="e">
        <f t="shared" si="53"/>
        <v>#VALUE!</v>
      </c>
      <c r="N145" s="1913" t="e">
        <f t="shared" si="53"/>
        <v>#VALUE!</v>
      </c>
      <c r="O145" s="1913" t="e">
        <f t="shared" si="53"/>
        <v>#VALUE!</v>
      </c>
      <c r="P145" s="1913" t="e">
        <f t="shared" si="53"/>
        <v>#VALUE!</v>
      </c>
      <c r="Q145" s="1913" t="e">
        <f t="shared" si="53"/>
        <v>#VALUE!</v>
      </c>
      <c r="R145" s="1913" t="e">
        <f t="shared" si="53"/>
        <v>#VALUE!</v>
      </c>
      <c r="S145" s="1913" t="e">
        <f t="shared" si="53"/>
        <v>#VALUE!</v>
      </c>
      <c r="T145" s="1913" t="e">
        <f t="shared" si="53"/>
        <v>#VALUE!</v>
      </c>
      <c r="U145" s="1913" t="e">
        <f t="shared" si="53"/>
        <v>#VALUE!</v>
      </c>
      <c r="V145" s="1913" t="e">
        <f t="shared" si="53"/>
        <v>#VALUE!</v>
      </c>
      <c r="W145" s="1913" t="e">
        <f t="shared" si="53"/>
        <v>#VALUE!</v>
      </c>
      <c r="X145" s="1913" t="e">
        <f t="shared" si="53"/>
        <v>#VALUE!</v>
      </c>
      <c r="Y145" s="1913" t="e">
        <f t="shared" si="53"/>
        <v>#VALUE!</v>
      </c>
      <c r="Z145" s="1913" t="e">
        <f t="shared" si="53"/>
        <v>#VALUE!</v>
      </c>
      <c r="AA145" s="1913" t="e">
        <f t="shared" si="53"/>
        <v>#VALUE!</v>
      </c>
      <c r="AB145" s="1913" t="e">
        <f t="shared" si="53"/>
        <v>#VALUE!</v>
      </c>
      <c r="AC145" s="1913" t="e">
        <f t="shared" si="53"/>
        <v>#VALUE!</v>
      </c>
      <c r="AD145" s="1913" t="e">
        <f t="shared" si="53"/>
        <v>#VALUE!</v>
      </c>
      <c r="AE145" s="1913" t="e">
        <f t="shared" si="53"/>
        <v>#VALUE!</v>
      </c>
      <c r="AF145" s="1913" t="e">
        <f t="shared" si="53"/>
        <v>#VALUE!</v>
      </c>
      <c r="AG145" s="1913" t="e">
        <f t="shared" si="53"/>
        <v>#VALUE!</v>
      </c>
      <c r="AH145" s="1913" t="e">
        <f t="shared" si="53"/>
        <v>#VALUE!</v>
      </c>
      <c r="AI145" s="1913" t="e">
        <f t="shared" si="53"/>
        <v>#VALUE!</v>
      </c>
      <c r="AJ145" s="1913" t="e">
        <f t="shared" si="53"/>
        <v>#VALUE!</v>
      </c>
      <c r="AK145" s="4480"/>
      <c r="AL145" s="4489"/>
      <c r="AM145" s="4480"/>
      <c r="AN145" s="4481"/>
      <c r="AO145" s="4433"/>
      <c r="AQ145" s="4463"/>
      <c r="AR145" s="4463"/>
    </row>
    <row r="146" spans="2:44">
      <c r="B146" s="4473"/>
      <c r="C146" s="4469"/>
      <c r="D146" s="4474"/>
      <c r="E146" s="1973" t="s">
        <v>2267</v>
      </c>
      <c r="F146" s="1974" t="e">
        <f>IF(EDATE(F121,1)&gt;$F$7,"",EDATE(F121,1))</f>
        <v>#VALUE!</v>
      </c>
      <c r="G146" s="1913" t="e">
        <f t="shared" ref="G146:AJ146" si="54">IF(G145&gt;$F$7,"",IF(F146=EOMONTH(DATE($F143,$G143,1),0),"",IF(F146="","",F146+1)))</f>
        <v>#VALUE!</v>
      </c>
      <c r="H146" s="1913" t="e">
        <f t="shared" si="54"/>
        <v>#VALUE!</v>
      </c>
      <c r="I146" s="1913" t="e">
        <f t="shared" si="54"/>
        <v>#VALUE!</v>
      </c>
      <c r="J146" s="1913" t="e">
        <f t="shared" si="54"/>
        <v>#VALUE!</v>
      </c>
      <c r="K146" s="1913" t="e">
        <f t="shared" si="54"/>
        <v>#VALUE!</v>
      </c>
      <c r="L146" s="1913" t="e">
        <f t="shared" si="54"/>
        <v>#VALUE!</v>
      </c>
      <c r="M146" s="1913" t="e">
        <f t="shared" si="54"/>
        <v>#VALUE!</v>
      </c>
      <c r="N146" s="1913" t="e">
        <f t="shared" si="54"/>
        <v>#VALUE!</v>
      </c>
      <c r="O146" s="1913" t="e">
        <f t="shared" si="54"/>
        <v>#VALUE!</v>
      </c>
      <c r="P146" s="1913" t="e">
        <f t="shared" si="54"/>
        <v>#VALUE!</v>
      </c>
      <c r="Q146" s="1913" t="e">
        <f t="shared" si="54"/>
        <v>#VALUE!</v>
      </c>
      <c r="R146" s="1913" t="e">
        <f t="shared" si="54"/>
        <v>#VALUE!</v>
      </c>
      <c r="S146" s="1913" t="e">
        <f t="shared" si="54"/>
        <v>#VALUE!</v>
      </c>
      <c r="T146" s="1913" t="e">
        <f t="shared" si="54"/>
        <v>#VALUE!</v>
      </c>
      <c r="U146" s="1913" t="e">
        <f t="shared" si="54"/>
        <v>#VALUE!</v>
      </c>
      <c r="V146" s="1913" t="e">
        <f t="shared" si="54"/>
        <v>#VALUE!</v>
      </c>
      <c r="W146" s="1913" t="e">
        <f t="shared" si="54"/>
        <v>#VALUE!</v>
      </c>
      <c r="X146" s="1913" t="e">
        <f t="shared" si="54"/>
        <v>#VALUE!</v>
      </c>
      <c r="Y146" s="1913" t="e">
        <f t="shared" si="54"/>
        <v>#VALUE!</v>
      </c>
      <c r="Z146" s="1913" t="e">
        <f t="shared" si="54"/>
        <v>#VALUE!</v>
      </c>
      <c r="AA146" s="1913" t="e">
        <f t="shared" si="54"/>
        <v>#VALUE!</v>
      </c>
      <c r="AB146" s="1913" t="e">
        <f t="shared" si="54"/>
        <v>#VALUE!</v>
      </c>
      <c r="AC146" s="1913" t="e">
        <f t="shared" si="54"/>
        <v>#VALUE!</v>
      </c>
      <c r="AD146" s="1913" t="e">
        <f t="shared" si="54"/>
        <v>#VALUE!</v>
      </c>
      <c r="AE146" s="1913" t="e">
        <f t="shared" si="54"/>
        <v>#VALUE!</v>
      </c>
      <c r="AF146" s="1913" t="e">
        <f t="shared" si="54"/>
        <v>#VALUE!</v>
      </c>
      <c r="AG146" s="1913" t="e">
        <f t="shared" si="54"/>
        <v>#VALUE!</v>
      </c>
      <c r="AH146" s="1913" t="e">
        <f t="shared" si="54"/>
        <v>#VALUE!</v>
      </c>
      <c r="AI146" s="1913" t="e">
        <f t="shared" si="54"/>
        <v>#VALUE!</v>
      </c>
      <c r="AJ146" s="1913" t="e">
        <f t="shared" si="54"/>
        <v>#VALUE!</v>
      </c>
      <c r="AK146" s="4480"/>
      <c r="AL146" s="4489"/>
      <c r="AM146" s="4480"/>
      <c r="AN146" s="4481"/>
      <c r="AO146" s="4433"/>
      <c r="AQ146" s="4463"/>
      <c r="AR146" s="4463"/>
    </row>
    <row r="147" spans="2:44">
      <c r="B147" s="4475"/>
      <c r="C147" s="4476"/>
      <c r="D147" s="4477"/>
      <c r="E147" s="1908" t="s">
        <v>1060</v>
      </c>
      <c r="F147" s="1975" t="str">
        <f>IFERROR(TEXT(WEEKDAY(+F146),"aaa"),"")</f>
        <v/>
      </c>
      <c r="G147" s="1975" t="str">
        <f t="shared" ref="G147:AJ147" si="55">IFERROR(TEXT(WEEKDAY(+G146),"aaa"),"")</f>
        <v/>
      </c>
      <c r="H147" s="1975" t="str">
        <f t="shared" si="55"/>
        <v/>
      </c>
      <c r="I147" s="1975" t="str">
        <f t="shared" si="55"/>
        <v/>
      </c>
      <c r="J147" s="1975" t="str">
        <f t="shared" si="55"/>
        <v/>
      </c>
      <c r="K147" s="1975" t="str">
        <f t="shared" si="55"/>
        <v/>
      </c>
      <c r="L147" s="1975" t="str">
        <f t="shared" si="55"/>
        <v/>
      </c>
      <c r="M147" s="1975" t="str">
        <f t="shared" si="55"/>
        <v/>
      </c>
      <c r="N147" s="1975" t="str">
        <f t="shared" si="55"/>
        <v/>
      </c>
      <c r="O147" s="1975" t="str">
        <f t="shared" si="55"/>
        <v/>
      </c>
      <c r="P147" s="1975" t="str">
        <f t="shared" si="55"/>
        <v/>
      </c>
      <c r="Q147" s="1975" t="str">
        <f t="shared" si="55"/>
        <v/>
      </c>
      <c r="R147" s="1975" t="str">
        <f t="shared" si="55"/>
        <v/>
      </c>
      <c r="S147" s="1975" t="str">
        <f t="shared" si="55"/>
        <v/>
      </c>
      <c r="T147" s="1975" t="str">
        <f t="shared" si="55"/>
        <v/>
      </c>
      <c r="U147" s="1975" t="str">
        <f t="shared" si="55"/>
        <v/>
      </c>
      <c r="V147" s="1975" t="str">
        <f t="shared" si="55"/>
        <v/>
      </c>
      <c r="W147" s="1975" t="str">
        <f t="shared" si="55"/>
        <v/>
      </c>
      <c r="X147" s="1975" t="str">
        <f t="shared" si="55"/>
        <v/>
      </c>
      <c r="Y147" s="1975" t="str">
        <f t="shared" si="55"/>
        <v/>
      </c>
      <c r="Z147" s="1975" t="str">
        <f t="shared" si="55"/>
        <v/>
      </c>
      <c r="AA147" s="1975" t="str">
        <f t="shared" si="55"/>
        <v/>
      </c>
      <c r="AB147" s="1975" t="str">
        <f t="shared" si="55"/>
        <v/>
      </c>
      <c r="AC147" s="1975" t="str">
        <f t="shared" si="55"/>
        <v/>
      </c>
      <c r="AD147" s="1975" t="str">
        <f t="shared" si="55"/>
        <v/>
      </c>
      <c r="AE147" s="1975" t="str">
        <f t="shared" si="55"/>
        <v/>
      </c>
      <c r="AF147" s="1975" t="str">
        <f t="shared" si="55"/>
        <v/>
      </c>
      <c r="AG147" s="1975" t="str">
        <f t="shared" si="55"/>
        <v/>
      </c>
      <c r="AH147" s="1975" t="str">
        <f t="shared" si="55"/>
        <v/>
      </c>
      <c r="AI147" s="1975" t="str">
        <f t="shared" si="55"/>
        <v/>
      </c>
      <c r="AJ147" s="1975" t="str">
        <f t="shared" si="55"/>
        <v/>
      </c>
      <c r="AK147" s="4480"/>
      <c r="AL147" s="4489"/>
      <c r="AM147" s="4480"/>
      <c r="AN147" s="4481"/>
      <c r="AO147" s="4433"/>
      <c r="AQ147" s="4463"/>
      <c r="AR147" s="4463"/>
    </row>
    <row r="148" spans="2:44" ht="21" customHeight="1">
      <c r="B148" s="1976" t="s">
        <v>2310</v>
      </c>
      <c r="C148" s="1977" t="s">
        <v>2280</v>
      </c>
      <c r="D148" s="1924" t="s">
        <v>2281</v>
      </c>
      <c r="E148" s="1925" t="s">
        <v>2270</v>
      </c>
      <c r="F148" s="1926"/>
      <c r="G148" s="1927"/>
      <c r="H148" s="1927"/>
      <c r="I148" s="1927"/>
      <c r="J148" s="1927"/>
      <c r="K148" s="1927"/>
      <c r="L148" s="1927"/>
      <c r="M148" s="1927"/>
      <c r="N148" s="1927"/>
      <c r="O148" s="1927"/>
      <c r="P148" s="1927"/>
      <c r="Q148" s="1927"/>
      <c r="R148" s="1927"/>
      <c r="S148" s="1927"/>
      <c r="T148" s="1927"/>
      <c r="U148" s="1927"/>
      <c r="V148" s="1927"/>
      <c r="W148" s="1927"/>
      <c r="X148" s="1927"/>
      <c r="Y148" s="1927"/>
      <c r="Z148" s="1927"/>
      <c r="AA148" s="1927"/>
      <c r="AB148" s="1927"/>
      <c r="AC148" s="1927"/>
      <c r="AD148" s="1927"/>
      <c r="AE148" s="1927"/>
      <c r="AF148" s="1927"/>
      <c r="AG148" s="1978"/>
      <c r="AH148" s="1978"/>
      <c r="AI148" s="1978"/>
      <c r="AJ148" s="1978"/>
      <c r="AK148" s="1905" t="s">
        <v>2289</v>
      </c>
      <c r="AL148" s="1905" t="s">
        <v>2290</v>
      </c>
      <c r="AM148" s="1905" t="s">
        <v>2291</v>
      </c>
      <c r="AN148" s="1906" t="s">
        <v>2292</v>
      </c>
      <c r="AO148" s="1865" t="s">
        <v>2293</v>
      </c>
      <c r="AQ148" s="4464"/>
      <c r="AR148" s="4464"/>
    </row>
    <row r="149" spans="2:44" ht="13.5" customHeight="1">
      <c r="B149" s="4482" t="s">
        <v>2294</v>
      </c>
      <c r="C149" s="4485" t="str">
        <f>$AC$8</f>
        <v>A建設</v>
      </c>
      <c r="D149" s="1928" t="str">
        <f>$AG$8</f>
        <v>〇〇</v>
      </c>
      <c r="E149" s="1929"/>
      <c r="F149" s="1930"/>
      <c r="G149" s="1931"/>
      <c r="H149" s="1931"/>
      <c r="I149" s="1931"/>
      <c r="J149" s="1931"/>
      <c r="K149" s="1931"/>
      <c r="L149" s="1931"/>
      <c r="M149" s="1931"/>
      <c r="N149" s="1931"/>
      <c r="O149" s="1931"/>
      <c r="P149" s="1931"/>
      <c r="Q149" s="1931"/>
      <c r="R149" s="1931"/>
      <c r="S149" s="1931"/>
      <c r="T149" s="1931"/>
      <c r="U149" s="1931"/>
      <c r="V149" s="1931"/>
      <c r="W149" s="1931"/>
      <c r="X149" s="1931"/>
      <c r="Y149" s="1931"/>
      <c r="Z149" s="1931"/>
      <c r="AA149" s="1931"/>
      <c r="AB149" s="1931"/>
      <c r="AC149" s="1931"/>
      <c r="AD149" s="1931"/>
      <c r="AE149" s="1931"/>
      <c r="AF149" s="1931"/>
      <c r="AG149" s="1931"/>
      <c r="AH149" s="1931"/>
      <c r="AI149" s="1931"/>
      <c r="AJ149" s="1932"/>
      <c r="AK149" s="1933">
        <f t="shared" ref="AK149:AK154" si="56">IF(D149=0,"",COUNT($F$26:$AJ$26)-AL149)</f>
        <v>0</v>
      </c>
      <c r="AL149" s="1934">
        <f t="shared" ref="AL149:AL154" si="57">IF(D149=0,"",AQ149+AR149)</f>
        <v>0</v>
      </c>
      <c r="AM149" s="1934">
        <f t="shared" ref="AM149:AM154" si="58">IF(D149=0,"",COUNTIF(F149:AJ149,"休"))</f>
        <v>0</v>
      </c>
      <c r="AN149" s="1935" t="str">
        <f t="shared" ref="AN149:AN154" si="59">IF(D149="","",IFERROR(ROUND(AM149/AK149,3),""))</f>
        <v/>
      </c>
      <c r="AO149" s="4486" t="e">
        <f>ROUND(AVERAGE(AN149:AN164),3)</f>
        <v>#DIV/0!</v>
      </c>
      <c r="AQ149" s="1864">
        <f>+COUNTIF(F149:AJ149,"－")</f>
        <v>0</v>
      </c>
      <c r="AR149" s="1864">
        <f>+COUNTIF(F149:AJ149,"外")</f>
        <v>0</v>
      </c>
    </row>
    <row r="150" spans="2:44" ht="13.5" customHeight="1">
      <c r="B150" s="4483"/>
      <c r="C150" s="4466"/>
      <c r="D150" s="1928" t="str">
        <f>$AG$9</f>
        <v>●●</v>
      </c>
      <c r="E150" s="1929"/>
      <c r="F150" s="1936"/>
      <c r="G150" s="1937"/>
      <c r="H150" s="1937"/>
      <c r="I150" s="1937"/>
      <c r="J150" s="1937"/>
      <c r="K150" s="1937"/>
      <c r="L150" s="1937"/>
      <c r="M150" s="1937"/>
      <c r="N150" s="1937"/>
      <c r="O150" s="1937"/>
      <c r="P150" s="1937"/>
      <c r="Q150" s="1937"/>
      <c r="R150" s="1937"/>
      <c r="S150" s="1937"/>
      <c r="T150" s="1937"/>
      <c r="U150" s="1937"/>
      <c r="V150" s="1937"/>
      <c r="W150" s="1937"/>
      <c r="X150" s="1937"/>
      <c r="Y150" s="1937"/>
      <c r="Z150" s="1937"/>
      <c r="AA150" s="1937"/>
      <c r="AB150" s="1937"/>
      <c r="AC150" s="1937"/>
      <c r="AD150" s="1937"/>
      <c r="AE150" s="1937"/>
      <c r="AF150" s="1937"/>
      <c r="AG150" s="1937"/>
      <c r="AH150" s="1937"/>
      <c r="AI150" s="1937"/>
      <c r="AJ150" s="1938"/>
      <c r="AK150" s="1933">
        <f t="shared" si="56"/>
        <v>0</v>
      </c>
      <c r="AL150" s="1939">
        <f t="shared" si="57"/>
        <v>0</v>
      </c>
      <c r="AM150" s="1939">
        <f t="shared" si="58"/>
        <v>0</v>
      </c>
      <c r="AN150" s="1940" t="str">
        <f t="shared" si="59"/>
        <v/>
      </c>
      <c r="AO150" s="4487"/>
      <c r="AQ150" s="1864">
        <f>+COUNTIF(F150:AJ150,"－")</f>
        <v>0</v>
      </c>
      <c r="AR150" s="1864">
        <f>+COUNTIF(F150:AJ150,"外")</f>
        <v>0</v>
      </c>
    </row>
    <row r="151" spans="2:44">
      <c r="B151" s="4483"/>
      <c r="C151" s="4466"/>
      <c r="D151" s="1928" t="str">
        <f>$AG$10</f>
        <v>△△</v>
      </c>
      <c r="E151" s="1929"/>
      <c r="F151" s="1936"/>
      <c r="G151" s="1937"/>
      <c r="H151" s="1937"/>
      <c r="I151" s="1937"/>
      <c r="J151" s="1937"/>
      <c r="K151" s="1937"/>
      <c r="L151" s="1937"/>
      <c r="M151" s="1937"/>
      <c r="N151" s="1937"/>
      <c r="O151" s="1937"/>
      <c r="P151" s="1937"/>
      <c r="Q151" s="1937"/>
      <c r="R151" s="1937"/>
      <c r="S151" s="1937"/>
      <c r="T151" s="1937"/>
      <c r="U151" s="1937"/>
      <c r="V151" s="1937"/>
      <c r="W151" s="1937"/>
      <c r="X151" s="1937"/>
      <c r="Y151" s="1937"/>
      <c r="Z151" s="1937"/>
      <c r="AA151" s="1937"/>
      <c r="AB151" s="1937"/>
      <c r="AC151" s="1937"/>
      <c r="AD151" s="1937"/>
      <c r="AE151" s="1937"/>
      <c r="AF151" s="1937"/>
      <c r="AG151" s="1937"/>
      <c r="AH151" s="1937"/>
      <c r="AI151" s="1937"/>
      <c r="AJ151" s="1938"/>
      <c r="AK151" s="1933">
        <f t="shared" si="56"/>
        <v>0</v>
      </c>
      <c r="AL151" s="1939">
        <f t="shared" si="57"/>
        <v>0</v>
      </c>
      <c r="AM151" s="1939">
        <f t="shared" si="58"/>
        <v>0</v>
      </c>
      <c r="AN151" s="1940" t="str">
        <f t="shared" si="59"/>
        <v/>
      </c>
      <c r="AO151" s="4487"/>
      <c r="AQ151" s="1864">
        <f>+COUNTIF(F151:AJ151,"－")</f>
        <v>0</v>
      </c>
      <c r="AR151" s="1864">
        <f t="shared" ref="AR151:AR154" si="60">+COUNTIF(F151:AJ151,"外")</f>
        <v>0</v>
      </c>
    </row>
    <row r="152" spans="2:44">
      <c r="B152" s="4483"/>
      <c r="C152" s="4466"/>
      <c r="D152" s="1928" t="str">
        <f>$AG$11</f>
        <v>■■</v>
      </c>
      <c r="E152" s="1907"/>
      <c r="F152" s="1936"/>
      <c r="G152" s="1937"/>
      <c r="H152" s="1937"/>
      <c r="I152" s="1937"/>
      <c r="J152" s="1937"/>
      <c r="K152" s="1937"/>
      <c r="L152" s="1937"/>
      <c r="M152" s="1937"/>
      <c r="N152" s="1937"/>
      <c r="O152" s="1937"/>
      <c r="P152" s="1937"/>
      <c r="Q152" s="1937"/>
      <c r="R152" s="1937"/>
      <c r="S152" s="1937"/>
      <c r="T152" s="1937"/>
      <c r="U152" s="1937"/>
      <c r="V152" s="1937"/>
      <c r="W152" s="1937"/>
      <c r="X152" s="1937"/>
      <c r="Y152" s="1937"/>
      <c r="Z152" s="1937"/>
      <c r="AA152" s="1937"/>
      <c r="AB152" s="1937"/>
      <c r="AC152" s="1937"/>
      <c r="AD152" s="1937"/>
      <c r="AE152" s="1937"/>
      <c r="AF152" s="1937"/>
      <c r="AG152" s="1937"/>
      <c r="AH152" s="1937"/>
      <c r="AI152" s="1937"/>
      <c r="AJ152" s="1938"/>
      <c r="AK152" s="1933">
        <f t="shared" si="56"/>
        <v>0</v>
      </c>
      <c r="AL152" s="1939">
        <f t="shared" si="57"/>
        <v>0</v>
      </c>
      <c r="AM152" s="1939">
        <f t="shared" si="58"/>
        <v>0</v>
      </c>
      <c r="AN152" s="1940" t="str">
        <f t="shared" si="59"/>
        <v/>
      </c>
      <c r="AO152" s="4487"/>
      <c r="AQ152" s="1864">
        <f>+COUNTIF(F152:AJ152,"－")</f>
        <v>0</v>
      </c>
      <c r="AR152" s="1864">
        <f t="shared" si="60"/>
        <v>0</v>
      </c>
    </row>
    <row r="153" spans="2:44">
      <c r="B153" s="4483"/>
      <c r="C153" s="4466"/>
      <c r="D153" s="1928" t="str">
        <f>$AG$12</f>
        <v>★★</v>
      </c>
      <c r="E153" s="1929"/>
      <c r="F153" s="1936"/>
      <c r="G153" s="1937"/>
      <c r="H153" s="1937"/>
      <c r="I153" s="1937"/>
      <c r="J153" s="1937"/>
      <c r="K153" s="1937"/>
      <c r="L153" s="1937"/>
      <c r="M153" s="1937"/>
      <c r="N153" s="1937"/>
      <c r="O153" s="1937"/>
      <c r="P153" s="1937"/>
      <c r="Q153" s="1937"/>
      <c r="R153" s="1937"/>
      <c r="S153" s="1937"/>
      <c r="T153" s="1937"/>
      <c r="U153" s="1937"/>
      <c r="V153" s="1937"/>
      <c r="W153" s="1937"/>
      <c r="X153" s="1937"/>
      <c r="Y153" s="1937"/>
      <c r="Z153" s="1937"/>
      <c r="AA153" s="1937"/>
      <c r="AB153" s="1937"/>
      <c r="AC153" s="1937"/>
      <c r="AD153" s="1937"/>
      <c r="AE153" s="1937"/>
      <c r="AF153" s="1937"/>
      <c r="AG153" s="1937"/>
      <c r="AH153" s="1937"/>
      <c r="AI153" s="1937"/>
      <c r="AJ153" s="1938"/>
      <c r="AK153" s="1933">
        <f t="shared" si="56"/>
        <v>0</v>
      </c>
      <c r="AL153" s="1939">
        <f t="shared" si="57"/>
        <v>0</v>
      </c>
      <c r="AM153" s="1939">
        <f t="shared" si="58"/>
        <v>0</v>
      </c>
      <c r="AN153" s="1940" t="str">
        <f t="shared" si="59"/>
        <v/>
      </c>
      <c r="AO153" s="4487"/>
      <c r="AQ153" s="1864">
        <f t="shared" ref="AQ153:AQ154" si="61">+COUNTIF(F153:AJ153,"－")</f>
        <v>0</v>
      </c>
      <c r="AR153" s="1864">
        <f t="shared" si="60"/>
        <v>0</v>
      </c>
    </row>
    <row r="154" spans="2:44">
      <c r="B154" s="4484"/>
      <c r="C154" s="4467"/>
      <c r="D154" s="1941">
        <f>$AG$13</f>
        <v>0</v>
      </c>
      <c r="E154" s="1942"/>
      <c r="F154" s="1943"/>
      <c r="G154" s="1979"/>
      <c r="H154" s="1945"/>
      <c r="I154" s="1945"/>
      <c r="J154" s="1945"/>
      <c r="K154" s="1945"/>
      <c r="L154" s="1945"/>
      <c r="M154" s="1945"/>
      <c r="N154" s="1945"/>
      <c r="O154" s="1945"/>
      <c r="P154" s="1945"/>
      <c r="Q154" s="1945"/>
      <c r="R154" s="1945"/>
      <c r="S154" s="1945"/>
      <c r="T154" s="1945"/>
      <c r="U154" s="1945"/>
      <c r="V154" s="1945"/>
      <c r="W154" s="1945"/>
      <c r="X154" s="1945"/>
      <c r="Y154" s="1945"/>
      <c r="Z154" s="1945"/>
      <c r="AA154" s="1945"/>
      <c r="AB154" s="1945"/>
      <c r="AC154" s="1945"/>
      <c r="AD154" s="1945"/>
      <c r="AE154" s="1945"/>
      <c r="AF154" s="1945"/>
      <c r="AG154" s="1945"/>
      <c r="AH154" s="1945"/>
      <c r="AI154" s="1945"/>
      <c r="AJ154" s="1946"/>
      <c r="AK154" s="1933" t="str">
        <f t="shared" si="56"/>
        <v/>
      </c>
      <c r="AL154" s="1934" t="str">
        <f t="shared" si="57"/>
        <v/>
      </c>
      <c r="AM154" s="1947" t="str">
        <f t="shared" si="58"/>
        <v/>
      </c>
      <c r="AN154" s="1940" t="str">
        <f t="shared" si="59"/>
        <v/>
      </c>
      <c r="AO154" s="4487"/>
      <c r="AQ154" s="1864">
        <f t="shared" si="61"/>
        <v>0</v>
      </c>
      <c r="AR154" s="1864">
        <f t="shared" si="60"/>
        <v>0</v>
      </c>
    </row>
    <row r="155" spans="2:44">
      <c r="B155" s="4482" t="s">
        <v>2301</v>
      </c>
      <c r="C155" s="4465" t="str">
        <f>$AC$14</f>
        <v>B産業</v>
      </c>
      <c r="D155" s="1948" t="s">
        <v>2281</v>
      </c>
      <c r="E155" s="1949" t="s">
        <v>2270</v>
      </c>
      <c r="F155" s="1926"/>
      <c r="G155" s="1927"/>
      <c r="H155" s="1927"/>
      <c r="I155" s="1927"/>
      <c r="J155" s="1927"/>
      <c r="K155" s="1927"/>
      <c r="L155" s="1927"/>
      <c r="M155" s="1927"/>
      <c r="N155" s="1927"/>
      <c r="O155" s="1927"/>
      <c r="P155" s="1927"/>
      <c r="Q155" s="1927"/>
      <c r="R155" s="1927"/>
      <c r="S155" s="1927"/>
      <c r="T155" s="1927"/>
      <c r="U155" s="1927"/>
      <c r="V155" s="1927"/>
      <c r="W155" s="1927"/>
      <c r="X155" s="1927"/>
      <c r="Y155" s="1927"/>
      <c r="Z155" s="1927"/>
      <c r="AA155" s="1927"/>
      <c r="AB155" s="1927"/>
      <c r="AC155" s="1927"/>
      <c r="AD155" s="1927"/>
      <c r="AE155" s="1927"/>
      <c r="AF155" s="1927"/>
      <c r="AG155" s="1927"/>
      <c r="AH155" s="1927"/>
      <c r="AI155" s="1927"/>
      <c r="AJ155" s="1950"/>
      <c r="AK155" s="1951"/>
      <c r="AL155" s="1952"/>
      <c r="AM155" s="1953"/>
      <c r="AN155" s="1954"/>
      <c r="AO155" s="4487"/>
    </row>
    <row r="156" spans="2:44">
      <c r="B156" s="4483"/>
      <c r="C156" s="4466"/>
      <c r="D156" s="1928" t="str">
        <f>$AG$14</f>
        <v>〇〇</v>
      </c>
      <c r="E156" s="1929"/>
      <c r="F156" s="1930"/>
      <c r="G156" s="1931"/>
      <c r="H156" s="1931"/>
      <c r="I156" s="1931"/>
      <c r="J156" s="1931"/>
      <c r="K156" s="1931"/>
      <c r="L156" s="1931"/>
      <c r="M156" s="1931"/>
      <c r="N156" s="1931"/>
      <c r="O156" s="1931"/>
      <c r="P156" s="1931"/>
      <c r="Q156" s="1931"/>
      <c r="R156" s="1931"/>
      <c r="S156" s="1931"/>
      <c r="T156" s="1931"/>
      <c r="U156" s="1931"/>
      <c r="V156" s="1931"/>
      <c r="W156" s="1931"/>
      <c r="X156" s="1931"/>
      <c r="Y156" s="1931"/>
      <c r="Z156" s="1931"/>
      <c r="AA156" s="1931"/>
      <c r="AB156" s="1931"/>
      <c r="AC156" s="1931"/>
      <c r="AD156" s="1931"/>
      <c r="AE156" s="1931"/>
      <c r="AF156" s="1931"/>
      <c r="AG156" s="1931"/>
      <c r="AH156" s="1955"/>
      <c r="AI156" s="1955"/>
      <c r="AJ156" s="1938"/>
      <c r="AK156" s="1933">
        <f>IF(D156=0,"",COUNT($F$26:$AJ$26)-AL156)</f>
        <v>0</v>
      </c>
      <c r="AL156" s="1934">
        <f>IF(D156=0,"",AQ156+AR156)</f>
        <v>0</v>
      </c>
      <c r="AM156" s="1934">
        <f>IF(D156=0,"",COUNTIF(F156:AJ156,"休"))</f>
        <v>0</v>
      </c>
      <c r="AN156" s="1935" t="str">
        <f>IF(D156="","",IFERROR(ROUND(AM156/AK156,3),""))</f>
        <v/>
      </c>
      <c r="AO156" s="4487"/>
      <c r="AQ156" s="1864">
        <f>+COUNTIF(F156:AJ156,"－")</f>
        <v>0</v>
      </c>
      <c r="AR156" s="1864">
        <f>+COUNTIF(F156:AJ156,"外")</f>
        <v>0</v>
      </c>
    </row>
    <row r="157" spans="2:44">
      <c r="B157" s="4483"/>
      <c r="C157" s="4466"/>
      <c r="D157" s="1928" t="str">
        <f>$AG$15</f>
        <v>●●</v>
      </c>
      <c r="E157" s="1956"/>
      <c r="F157" s="1936"/>
      <c r="G157" s="1937"/>
      <c r="H157" s="1937"/>
      <c r="I157" s="1937"/>
      <c r="J157" s="1937"/>
      <c r="K157" s="1937"/>
      <c r="L157" s="1937"/>
      <c r="M157" s="1937"/>
      <c r="N157" s="1937"/>
      <c r="O157" s="1937"/>
      <c r="P157" s="1937"/>
      <c r="Q157" s="1937"/>
      <c r="R157" s="1937"/>
      <c r="S157" s="1937"/>
      <c r="T157" s="1937"/>
      <c r="U157" s="1937"/>
      <c r="V157" s="1937"/>
      <c r="W157" s="1937"/>
      <c r="X157" s="1937"/>
      <c r="Y157" s="1937"/>
      <c r="Z157" s="1937"/>
      <c r="AA157" s="1937"/>
      <c r="AB157" s="1937"/>
      <c r="AC157" s="1937"/>
      <c r="AD157" s="1937"/>
      <c r="AE157" s="1937"/>
      <c r="AF157" s="1937"/>
      <c r="AG157" s="1937"/>
      <c r="AH157" s="1937"/>
      <c r="AI157" s="1937"/>
      <c r="AJ157" s="1938"/>
      <c r="AK157" s="1933">
        <f>IF(D157=0,"",COUNT($F$26:$AJ$26)-AL157)</f>
        <v>0</v>
      </c>
      <c r="AL157" s="1939">
        <f>IF(D157=0,"",AQ157+AR157)</f>
        <v>0</v>
      </c>
      <c r="AM157" s="1939">
        <f>IF(D157=0,"",COUNTIF(F157:AJ157,"休"))</f>
        <v>0</v>
      </c>
      <c r="AN157" s="1940" t="str">
        <f>IF(D157="","",IFERROR(ROUND(AM157/AK157,3),""))</f>
        <v/>
      </c>
      <c r="AO157" s="4487"/>
      <c r="AQ157" s="1864">
        <f>+COUNTIF(F157:AJ157,"－")</f>
        <v>0</v>
      </c>
      <c r="AR157" s="1864">
        <f>+COUNTIF(F157:AJ157,"外")</f>
        <v>0</v>
      </c>
    </row>
    <row r="158" spans="2:44">
      <c r="B158" s="4483"/>
      <c r="C158" s="4466"/>
      <c r="D158" s="1928">
        <f>$AG$16</f>
        <v>0</v>
      </c>
      <c r="E158" s="1956"/>
      <c r="F158" s="1936"/>
      <c r="G158" s="1937"/>
      <c r="H158" s="1937"/>
      <c r="I158" s="1937"/>
      <c r="J158" s="1937"/>
      <c r="K158" s="1937"/>
      <c r="L158" s="1937"/>
      <c r="M158" s="1937"/>
      <c r="N158" s="1937"/>
      <c r="O158" s="1937"/>
      <c r="P158" s="1937"/>
      <c r="Q158" s="1937"/>
      <c r="R158" s="1937"/>
      <c r="S158" s="1937"/>
      <c r="T158" s="1937"/>
      <c r="U158" s="1937"/>
      <c r="V158" s="1937"/>
      <c r="W158" s="1937"/>
      <c r="X158" s="1937"/>
      <c r="Y158" s="1937"/>
      <c r="Z158" s="1937"/>
      <c r="AA158" s="1937"/>
      <c r="AB158" s="1937"/>
      <c r="AC158" s="1937"/>
      <c r="AD158" s="1937"/>
      <c r="AE158" s="1937"/>
      <c r="AF158" s="1937"/>
      <c r="AG158" s="1937"/>
      <c r="AH158" s="1937"/>
      <c r="AI158" s="1937"/>
      <c r="AJ158" s="1938"/>
      <c r="AK158" s="1933" t="str">
        <f>IF(D158=0,"",COUNT($F$26:$AJ$26)-AL158)</f>
        <v/>
      </c>
      <c r="AL158" s="1939" t="str">
        <f>IF(D158=0,"",AQ158+AR158)</f>
        <v/>
      </c>
      <c r="AM158" s="1939" t="str">
        <f>IF(D158=0,"",COUNTIF(F158:AJ158,"休"))</f>
        <v/>
      </c>
      <c r="AN158" s="1940" t="str">
        <f>IF(D158="","",IFERROR(ROUND(AM158/AK158,3),""))</f>
        <v/>
      </c>
      <c r="AO158" s="4487"/>
      <c r="AQ158" s="1864">
        <f>+COUNTIF(F158:AJ158,"－")</f>
        <v>0</v>
      </c>
      <c r="AR158" s="1864">
        <f>+COUNTIF(F158:AJ158,"外")</f>
        <v>0</v>
      </c>
    </row>
    <row r="159" spans="2:44">
      <c r="B159" s="4483"/>
      <c r="C159" s="4467"/>
      <c r="D159" s="1957">
        <f>$AG$17</f>
        <v>0</v>
      </c>
      <c r="E159" s="1958"/>
      <c r="F159" s="1936"/>
      <c r="G159" s="1955"/>
      <c r="H159" s="1955"/>
      <c r="I159" s="1955"/>
      <c r="J159" s="1955"/>
      <c r="K159" s="1955"/>
      <c r="L159" s="1955"/>
      <c r="M159" s="1955"/>
      <c r="N159" s="1955"/>
      <c r="O159" s="1955"/>
      <c r="P159" s="1955"/>
      <c r="Q159" s="1955"/>
      <c r="R159" s="1955"/>
      <c r="S159" s="1955"/>
      <c r="T159" s="1955"/>
      <c r="U159" s="1955"/>
      <c r="V159" s="1955"/>
      <c r="W159" s="1955"/>
      <c r="X159" s="1955"/>
      <c r="Y159" s="1955"/>
      <c r="Z159" s="1955"/>
      <c r="AA159" s="1955"/>
      <c r="AB159" s="1955"/>
      <c r="AC159" s="1955"/>
      <c r="AD159" s="1955"/>
      <c r="AE159" s="1955"/>
      <c r="AF159" s="1955"/>
      <c r="AG159" s="1955"/>
      <c r="AH159" s="1955"/>
      <c r="AI159" s="1955"/>
      <c r="AJ159" s="1946"/>
      <c r="AK159" s="1933" t="str">
        <f>IF(D159=0,"",COUNT($F$26:$AJ$26)-AL159)</f>
        <v/>
      </c>
      <c r="AL159" s="1934" t="str">
        <f>IF(D159=0,"",AQ159+AR159)</f>
        <v/>
      </c>
      <c r="AM159" s="1947" t="str">
        <f>IF(D159=0,"",COUNTIF(F159:AJ159,"休"))</f>
        <v/>
      </c>
      <c r="AN159" s="1940" t="str">
        <f>IF(D159="","",IFERROR(ROUND(AM159/AK159,3),""))</f>
        <v/>
      </c>
      <c r="AO159" s="4487"/>
      <c r="AQ159" s="1864">
        <f>+COUNTIF(F159:AJ159,"－")</f>
        <v>0</v>
      </c>
      <c r="AR159" s="1864">
        <f>+COUNTIF(F159:AJ159,"外")</f>
        <v>0</v>
      </c>
    </row>
    <row r="160" spans="2:44">
      <c r="B160" s="4483"/>
      <c r="C160" s="4465" t="str">
        <f>$AC$18</f>
        <v>C土木</v>
      </c>
      <c r="D160" s="1948" t="s">
        <v>2281</v>
      </c>
      <c r="E160" s="1959" t="s">
        <v>2270</v>
      </c>
      <c r="F160" s="1926"/>
      <c r="G160" s="1927"/>
      <c r="H160" s="1927"/>
      <c r="I160" s="1927"/>
      <c r="J160" s="1927"/>
      <c r="K160" s="1927"/>
      <c r="L160" s="1927"/>
      <c r="M160" s="1927"/>
      <c r="N160" s="1927"/>
      <c r="O160" s="1927"/>
      <c r="P160" s="1927"/>
      <c r="Q160" s="1927"/>
      <c r="R160" s="1927"/>
      <c r="S160" s="1927"/>
      <c r="T160" s="1927"/>
      <c r="U160" s="1927"/>
      <c r="V160" s="1927"/>
      <c r="W160" s="1927"/>
      <c r="X160" s="1927"/>
      <c r="Y160" s="1927"/>
      <c r="Z160" s="1927"/>
      <c r="AA160" s="1927"/>
      <c r="AB160" s="1927"/>
      <c r="AC160" s="1927"/>
      <c r="AD160" s="1927"/>
      <c r="AE160" s="1927"/>
      <c r="AF160" s="1927"/>
      <c r="AG160" s="1927"/>
      <c r="AH160" s="1927"/>
      <c r="AI160" s="1927"/>
      <c r="AJ160" s="1950"/>
      <c r="AK160" s="1951"/>
      <c r="AL160" s="1952"/>
      <c r="AM160" s="1960"/>
      <c r="AN160" s="1954"/>
      <c r="AO160" s="4487"/>
    </row>
    <row r="161" spans="2:44">
      <c r="B161" s="4483"/>
      <c r="C161" s="4466"/>
      <c r="D161" s="1928" t="str">
        <f>$AG$18</f>
        <v>●●</v>
      </c>
      <c r="E161" s="1929"/>
      <c r="F161" s="1930"/>
      <c r="G161" s="1931"/>
      <c r="H161" s="1931"/>
      <c r="I161" s="1931"/>
      <c r="J161" s="1931"/>
      <c r="K161" s="1931"/>
      <c r="L161" s="1931"/>
      <c r="M161" s="1931"/>
      <c r="N161" s="1931"/>
      <c r="O161" s="1931"/>
      <c r="P161" s="1931"/>
      <c r="Q161" s="1931"/>
      <c r="R161" s="1931"/>
      <c r="S161" s="1931"/>
      <c r="T161" s="1931"/>
      <c r="U161" s="1931"/>
      <c r="V161" s="1931"/>
      <c r="W161" s="1931"/>
      <c r="X161" s="1931"/>
      <c r="Y161" s="1931"/>
      <c r="Z161" s="1931"/>
      <c r="AA161" s="1931"/>
      <c r="AB161" s="1931"/>
      <c r="AC161" s="1931"/>
      <c r="AD161" s="1931"/>
      <c r="AE161" s="1931"/>
      <c r="AF161" s="1931"/>
      <c r="AG161" s="1931"/>
      <c r="AH161" s="1931"/>
      <c r="AI161" s="1931"/>
      <c r="AJ161" s="1932"/>
      <c r="AK161" s="1933">
        <f>IF(D161=0,"",COUNT($F$26:$AJ$26)-AL161)</f>
        <v>0</v>
      </c>
      <c r="AL161" s="1934">
        <f>IF(D161=0,"",AQ161+AR161)</f>
        <v>0</v>
      </c>
      <c r="AM161" s="1934">
        <f>IF(D161=0,"",COUNTIF(F161:AJ161,"休"))</f>
        <v>0</v>
      </c>
      <c r="AN161" s="1935" t="str">
        <f>IF(D161="","",IFERROR(ROUND(AM161/AK161,3),""))</f>
        <v/>
      </c>
      <c r="AO161" s="4487"/>
      <c r="AQ161" s="1864">
        <f>+COUNTIF(F161:AJ161,"－")</f>
        <v>0</v>
      </c>
      <c r="AR161" s="1864">
        <f>+COUNTIF(F161:AJ161,"外")</f>
        <v>0</v>
      </c>
    </row>
    <row r="162" spans="2:44">
      <c r="B162" s="4483"/>
      <c r="C162" s="4466"/>
      <c r="D162" s="1928">
        <f>$AG$19</f>
        <v>0</v>
      </c>
      <c r="E162" s="1956"/>
      <c r="F162" s="1936"/>
      <c r="G162" s="1937"/>
      <c r="H162" s="1937"/>
      <c r="I162" s="1937"/>
      <c r="J162" s="1937"/>
      <c r="K162" s="1937"/>
      <c r="L162" s="1937"/>
      <c r="M162" s="1937"/>
      <c r="N162" s="1937"/>
      <c r="O162" s="1937"/>
      <c r="P162" s="1937"/>
      <c r="Q162" s="1937"/>
      <c r="R162" s="1937"/>
      <c r="S162" s="1937"/>
      <c r="T162" s="1937"/>
      <c r="U162" s="1937"/>
      <c r="V162" s="1937"/>
      <c r="W162" s="1937"/>
      <c r="X162" s="1937"/>
      <c r="Y162" s="1937"/>
      <c r="Z162" s="1937"/>
      <c r="AA162" s="1937"/>
      <c r="AB162" s="1937"/>
      <c r="AC162" s="1937"/>
      <c r="AD162" s="1937"/>
      <c r="AE162" s="1937"/>
      <c r="AF162" s="1937"/>
      <c r="AG162" s="1937"/>
      <c r="AH162" s="1937"/>
      <c r="AI162" s="1937"/>
      <c r="AJ162" s="1938"/>
      <c r="AK162" s="1933" t="str">
        <f>IF(D162=0,"",COUNT($F$26:$AJ$26)-AL162)</f>
        <v/>
      </c>
      <c r="AL162" s="1939" t="str">
        <f>IF(D162=0,"",AQ162+AR162)</f>
        <v/>
      </c>
      <c r="AM162" s="1939" t="str">
        <f>IF(D162=0,"",COUNTIF(F162:AJ162,"休"))</f>
        <v/>
      </c>
      <c r="AN162" s="1940" t="str">
        <f>IF(D162="","",IFERROR(ROUND(AM162/AK162,3),""))</f>
        <v/>
      </c>
      <c r="AO162" s="4487"/>
      <c r="AQ162" s="1864">
        <f>+COUNTIF(F162:AJ162,"－")</f>
        <v>0</v>
      </c>
      <c r="AR162" s="1864">
        <f>+COUNTIF(F162:AJ162,"外")</f>
        <v>0</v>
      </c>
    </row>
    <row r="163" spans="2:44">
      <c r="B163" s="4483"/>
      <c r="C163" s="4466"/>
      <c r="D163" s="1928">
        <f>$AG$20</f>
        <v>0</v>
      </c>
      <c r="E163" s="1956"/>
      <c r="F163" s="1936"/>
      <c r="G163" s="1937"/>
      <c r="H163" s="1937"/>
      <c r="I163" s="1937"/>
      <c r="J163" s="1937"/>
      <c r="K163" s="1937"/>
      <c r="L163" s="1937"/>
      <c r="M163" s="1937"/>
      <c r="N163" s="1937"/>
      <c r="O163" s="1937"/>
      <c r="P163" s="1937"/>
      <c r="Q163" s="1937"/>
      <c r="R163" s="1937"/>
      <c r="S163" s="1937"/>
      <c r="T163" s="1937"/>
      <c r="U163" s="1937"/>
      <c r="V163" s="1937"/>
      <c r="W163" s="1937"/>
      <c r="X163" s="1937"/>
      <c r="Y163" s="1937"/>
      <c r="Z163" s="1937"/>
      <c r="AA163" s="1937"/>
      <c r="AB163" s="1937"/>
      <c r="AC163" s="1937"/>
      <c r="AD163" s="1937"/>
      <c r="AE163" s="1937"/>
      <c r="AF163" s="1937"/>
      <c r="AG163" s="1937"/>
      <c r="AH163" s="1937"/>
      <c r="AI163" s="1937"/>
      <c r="AJ163" s="1938"/>
      <c r="AK163" s="1933" t="str">
        <f>IF(D163=0,"",COUNT($F$26:$AJ$26)-AL163)</f>
        <v/>
      </c>
      <c r="AL163" s="1939" t="str">
        <f>IF(D163=0,"",AQ163+AR163)</f>
        <v/>
      </c>
      <c r="AM163" s="1939" t="str">
        <f>IF(D163=0,"",COUNTIF(F163:AJ163,"休"))</f>
        <v/>
      </c>
      <c r="AN163" s="1940" t="str">
        <f>IF(D163="","",IFERROR(ROUND(AM163/AK163,3),""))</f>
        <v/>
      </c>
      <c r="AO163" s="4487"/>
      <c r="AQ163" s="1864">
        <f>+COUNTIF(F163:AJ163,"－")</f>
        <v>0</v>
      </c>
      <c r="AR163" s="1864">
        <f>+COUNTIF(F163:AJ163,"外")</f>
        <v>0</v>
      </c>
    </row>
    <row r="164" spans="2:44" ht="13.8" thickBot="1">
      <c r="B164" s="4484"/>
      <c r="C164" s="4467"/>
      <c r="D164" s="1941">
        <f>$AG$21</f>
        <v>0</v>
      </c>
      <c r="E164" s="1958"/>
      <c r="F164" s="1961"/>
      <c r="G164" s="1979"/>
      <c r="H164" s="1979"/>
      <c r="I164" s="1979"/>
      <c r="J164" s="1979"/>
      <c r="K164" s="1979"/>
      <c r="L164" s="1979"/>
      <c r="M164" s="1979"/>
      <c r="N164" s="1979"/>
      <c r="O164" s="1979"/>
      <c r="P164" s="1979"/>
      <c r="Q164" s="1979"/>
      <c r="R164" s="1979"/>
      <c r="S164" s="1979"/>
      <c r="T164" s="1979"/>
      <c r="U164" s="1979"/>
      <c r="V164" s="1979"/>
      <c r="W164" s="1979"/>
      <c r="X164" s="1979"/>
      <c r="Y164" s="1979"/>
      <c r="Z164" s="1979"/>
      <c r="AA164" s="1979"/>
      <c r="AB164" s="1979"/>
      <c r="AC164" s="1979"/>
      <c r="AD164" s="1979"/>
      <c r="AE164" s="1979"/>
      <c r="AF164" s="1979"/>
      <c r="AG164" s="1979"/>
      <c r="AH164" s="1979"/>
      <c r="AI164" s="1979"/>
      <c r="AJ164" s="1962"/>
      <c r="AK164" s="1963" t="str">
        <f>IF(D164=0,"",COUNT($F$26:$AJ$26)-AL164)</f>
        <v/>
      </c>
      <c r="AL164" s="1964" t="str">
        <f>IF(D164=0,"",AQ164+AR164)</f>
        <v/>
      </c>
      <c r="AM164" s="1964" t="str">
        <f>IF(D164=0,"",COUNTIF(F164:AJ164,"休"))</f>
        <v/>
      </c>
      <c r="AN164" s="1940" t="str">
        <f>IF(D164="","",IFERROR(ROUND(AM164/AK164,3),""))</f>
        <v/>
      </c>
      <c r="AO164" s="4488"/>
      <c r="AQ164" s="1864">
        <f>+COUNTIF(F164:AJ164,"－")</f>
        <v>0</v>
      </c>
      <c r="AR164" s="1864">
        <f>+COUNTIF(F164:AJ164,"外")</f>
        <v>0</v>
      </c>
    </row>
    <row r="165" spans="2:44" ht="13.8" thickBot="1">
      <c r="B165" s="1965"/>
      <c r="C165" s="1921"/>
      <c r="F165" s="1966"/>
      <c r="G165" s="1966"/>
      <c r="H165" s="1966"/>
      <c r="I165" s="1966"/>
      <c r="J165" s="1966"/>
      <c r="K165" s="1966"/>
      <c r="L165" s="1966"/>
      <c r="M165" s="1966"/>
      <c r="N165" s="1966"/>
      <c r="O165" s="1966"/>
      <c r="P165" s="1966"/>
      <c r="Q165" s="1966"/>
      <c r="R165" s="1966"/>
      <c r="S165" s="1966"/>
      <c r="T165" s="1966"/>
      <c r="U165" s="1966"/>
      <c r="V165" s="1966"/>
      <c r="W165" s="1966"/>
      <c r="X165" s="1966"/>
      <c r="Y165" s="1966"/>
      <c r="Z165" s="1966"/>
      <c r="AA165" s="1966"/>
      <c r="AB165" s="1966"/>
      <c r="AC165" s="1966"/>
      <c r="AD165" s="1966"/>
      <c r="AE165" s="1966"/>
      <c r="AF165" s="1966"/>
      <c r="AG165" s="1966"/>
      <c r="AH165" s="1966"/>
      <c r="AI165" s="1966"/>
      <c r="AJ165" s="1966"/>
      <c r="AK165" s="1967"/>
      <c r="AN165" s="1968" t="s">
        <v>2271</v>
      </c>
      <c r="AO165" s="1969" t="e">
        <f>IF(AO149&gt;=0.285,"OK","NG")</f>
        <v>#DIV/0!</v>
      </c>
      <c r="AQ165" s="1857"/>
      <c r="AR165" s="1857"/>
    </row>
    <row r="166" spans="2:44">
      <c r="B166" s="1965"/>
      <c r="C166" s="1921"/>
      <c r="F166" s="1966"/>
      <c r="G166" s="1966"/>
      <c r="H166" s="1966"/>
      <c r="I166" s="1966"/>
      <c r="J166" s="1966"/>
      <c r="K166" s="1966"/>
      <c r="L166" s="1966"/>
      <c r="M166" s="1966"/>
      <c r="N166" s="1966"/>
      <c r="O166" s="1966"/>
      <c r="P166" s="1966"/>
      <c r="Q166" s="1966"/>
      <c r="R166" s="1966"/>
      <c r="S166" s="1966"/>
      <c r="T166" s="1966"/>
      <c r="U166" s="1966"/>
      <c r="V166" s="1966"/>
      <c r="W166" s="1966"/>
      <c r="X166" s="1966"/>
      <c r="Y166" s="1966"/>
      <c r="Z166" s="1966"/>
      <c r="AA166" s="1966"/>
      <c r="AB166" s="1966"/>
      <c r="AC166" s="1966"/>
      <c r="AD166" s="1966"/>
      <c r="AE166" s="1966"/>
      <c r="AF166" s="1966"/>
      <c r="AG166" s="1966"/>
      <c r="AH166" s="1966"/>
      <c r="AI166" s="1966"/>
      <c r="AJ166" s="1966"/>
      <c r="AK166" s="1967"/>
      <c r="AN166" s="1981"/>
      <c r="AO166" s="1899"/>
      <c r="AQ166" s="1857"/>
      <c r="AR166" s="1857"/>
    </row>
    <row r="167" spans="2:44" hidden="1">
      <c r="F167" s="1857" t="e">
        <f>YEAR(F170)</f>
        <v>#VALUE!</v>
      </c>
      <c r="G167" s="1857" t="e">
        <f>MONTH(F170)</f>
        <v>#VALUE!</v>
      </c>
    </row>
    <row r="168" spans="2:44" ht="13.2" customHeight="1">
      <c r="B168" s="4470"/>
      <c r="C168" s="4471"/>
      <c r="D168" s="4472"/>
      <c r="E168" s="1971" t="s">
        <v>2266</v>
      </c>
      <c r="F168" s="4478" t="e">
        <f>F170</f>
        <v>#VALUE!</v>
      </c>
      <c r="G168" s="4479"/>
      <c r="H168" s="4479"/>
      <c r="I168" s="4479"/>
      <c r="J168" s="4479"/>
      <c r="K168" s="4479"/>
      <c r="L168" s="4479"/>
      <c r="M168" s="4479"/>
      <c r="N168" s="4479"/>
      <c r="O168" s="4479"/>
      <c r="P168" s="4479"/>
      <c r="Q168" s="4479"/>
      <c r="R168" s="4479"/>
      <c r="S168" s="4479"/>
      <c r="T168" s="4479"/>
      <c r="U168" s="4479"/>
      <c r="V168" s="4479"/>
      <c r="W168" s="4479"/>
      <c r="X168" s="4479"/>
      <c r="Y168" s="4479"/>
      <c r="Z168" s="4479"/>
      <c r="AA168" s="4479"/>
      <c r="AB168" s="4479"/>
      <c r="AC168" s="4479"/>
      <c r="AD168" s="4479"/>
      <c r="AE168" s="4479"/>
      <c r="AF168" s="4479"/>
      <c r="AG168" s="4479"/>
      <c r="AH168" s="4479"/>
      <c r="AI168" s="4479"/>
      <c r="AJ168" s="4479"/>
      <c r="AK168" s="4480" t="s">
        <v>2304</v>
      </c>
      <c r="AL168" s="4489" t="s">
        <v>2305</v>
      </c>
      <c r="AM168" s="4480" t="s">
        <v>2283</v>
      </c>
      <c r="AN168" s="4481" t="s">
        <v>2306</v>
      </c>
      <c r="AO168" s="4433" t="s">
        <v>2307</v>
      </c>
      <c r="AQ168" s="4463" t="s">
        <v>2308</v>
      </c>
      <c r="AR168" s="4463" t="s">
        <v>2309</v>
      </c>
    </row>
    <row r="169" spans="2:44" ht="13.5" hidden="1" customHeight="1">
      <c r="B169" s="4473"/>
      <c r="C169" s="4469"/>
      <c r="D169" s="4474"/>
      <c r="E169" s="1972"/>
      <c r="F169" s="1913" t="e">
        <f>DATE($F167,$G167,1)</f>
        <v>#VALUE!</v>
      </c>
      <c r="G169" s="1913" t="e">
        <f t="shared" ref="G169:AJ169" si="62">F169+1</f>
        <v>#VALUE!</v>
      </c>
      <c r="H169" s="1913" t="e">
        <f t="shared" si="62"/>
        <v>#VALUE!</v>
      </c>
      <c r="I169" s="1913" t="e">
        <f t="shared" si="62"/>
        <v>#VALUE!</v>
      </c>
      <c r="J169" s="1913" t="e">
        <f t="shared" si="62"/>
        <v>#VALUE!</v>
      </c>
      <c r="K169" s="1913" t="e">
        <f t="shared" si="62"/>
        <v>#VALUE!</v>
      </c>
      <c r="L169" s="1913" t="e">
        <f t="shared" si="62"/>
        <v>#VALUE!</v>
      </c>
      <c r="M169" s="1913" t="e">
        <f t="shared" si="62"/>
        <v>#VALUE!</v>
      </c>
      <c r="N169" s="1913" t="e">
        <f t="shared" si="62"/>
        <v>#VALUE!</v>
      </c>
      <c r="O169" s="1913" t="e">
        <f t="shared" si="62"/>
        <v>#VALUE!</v>
      </c>
      <c r="P169" s="1913" t="e">
        <f t="shared" si="62"/>
        <v>#VALUE!</v>
      </c>
      <c r="Q169" s="1913" t="e">
        <f t="shared" si="62"/>
        <v>#VALUE!</v>
      </c>
      <c r="R169" s="1913" t="e">
        <f t="shared" si="62"/>
        <v>#VALUE!</v>
      </c>
      <c r="S169" s="1913" t="e">
        <f t="shared" si="62"/>
        <v>#VALUE!</v>
      </c>
      <c r="T169" s="1913" t="e">
        <f t="shared" si="62"/>
        <v>#VALUE!</v>
      </c>
      <c r="U169" s="1913" t="e">
        <f t="shared" si="62"/>
        <v>#VALUE!</v>
      </c>
      <c r="V169" s="1913" t="e">
        <f t="shared" si="62"/>
        <v>#VALUE!</v>
      </c>
      <c r="W169" s="1913" t="e">
        <f t="shared" si="62"/>
        <v>#VALUE!</v>
      </c>
      <c r="X169" s="1913" t="e">
        <f t="shared" si="62"/>
        <v>#VALUE!</v>
      </c>
      <c r="Y169" s="1913" t="e">
        <f t="shared" si="62"/>
        <v>#VALUE!</v>
      </c>
      <c r="Z169" s="1913" t="e">
        <f t="shared" si="62"/>
        <v>#VALUE!</v>
      </c>
      <c r="AA169" s="1913" t="e">
        <f t="shared" si="62"/>
        <v>#VALUE!</v>
      </c>
      <c r="AB169" s="1913" t="e">
        <f t="shared" si="62"/>
        <v>#VALUE!</v>
      </c>
      <c r="AC169" s="1913" t="e">
        <f t="shared" si="62"/>
        <v>#VALUE!</v>
      </c>
      <c r="AD169" s="1913" t="e">
        <f t="shared" si="62"/>
        <v>#VALUE!</v>
      </c>
      <c r="AE169" s="1913" t="e">
        <f t="shared" si="62"/>
        <v>#VALUE!</v>
      </c>
      <c r="AF169" s="1913" t="e">
        <f t="shared" si="62"/>
        <v>#VALUE!</v>
      </c>
      <c r="AG169" s="1913" t="e">
        <f t="shared" si="62"/>
        <v>#VALUE!</v>
      </c>
      <c r="AH169" s="1913" t="e">
        <f t="shared" si="62"/>
        <v>#VALUE!</v>
      </c>
      <c r="AI169" s="1913" t="e">
        <f t="shared" si="62"/>
        <v>#VALUE!</v>
      </c>
      <c r="AJ169" s="1913" t="e">
        <f t="shared" si="62"/>
        <v>#VALUE!</v>
      </c>
      <c r="AK169" s="4480"/>
      <c r="AL169" s="4489"/>
      <c r="AM169" s="4480"/>
      <c r="AN169" s="4481"/>
      <c r="AO169" s="4433"/>
      <c r="AQ169" s="4463"/>
      <c r="AR169" s="4463"/>
    </row>
    <row r="170" spans="2:44">
      <c r="B170" s="4473"/>
      <c r="C170" s="4469"/>
      <c r="D170" s="4474"/>
      <c r="E170" s="1973" t="s">
        <v>2267</v>
      </c>
      <c r="F170" s="1974" t="e">
        <f>IF(EDATE(F145,1)&gt;$F$7,"",EDATE(F145,1))</f>
        <v>#VALUE!</v>
      </c>
      <c r="G170" s="1913" t="e">
        <f t="shared" ref="G170:AJ170" si="63">IF(G169&gt;$F$7,"",IF(F170=EOMONTH(DATE($F167,$G167,1),0),"",IF(F170="","",F170+1)))</f>
        <v>#VALUE!</v>
      </c>
      <c r="H170" s="1913" t="e">
        <f t="shared" si="63"/>
        <v>#VALUE!</v>
      </c>
      <c r="I170" s="1913" t="e">
        <f t="shared" si="63"/>
        <v>#VALUE!</v>
      </c>
      <c r="J170" s="1913" t="e">
        <f t="shared" si="63"/>
        <v>#VALUE!</v>
      </c>
      <c r="K170" s="1913" t="e">
        <f t="shared" si="63"/>
        <v>#VALUE!</v>
      </c>
      <c r="L170" s="1913" t="e">
        <f t="shared" si="63"/>
        <v>#VALUE!</v>
      </c>
      <c r="M170" s="1913" t="e">
        <f t="shared" si="63"/>
        <v>#VALUE!</v>
      </c>
      <c r="N170" s="1913" t="e">
        <f t="shared" si="63"/>
        <v>#VALUE!</v>
      </c>
      <c r="O170" s="1913" t="e">
        <f t="shared" si="63"/>
        <v>#VALUE!</v>
      </c>
      <c r="P170" s="1913" t="e">
        <f t="shared" si="63"/>
        <v>#VALUE!</v>
      </c>
      <c r="Q170" s="1913" t="e">
        <f t="shared" si="63"/>
        <v>#VALUE!</v>
      </c>
      <c r="R170" s="1913" t="e">
        <f t="shared" si="63"/>
        <v>#VALUE!</v>
      </c>
      <c r="S170" s="1913" t="e">
        <f t="shared" si="63"/>
        <v>#VALUE!</v>
      </c>
      <c r="T170" s="1913" t="e">
        <f t="shared" si="63"/>
        <v>#VALUE!</v>
      </c>
      <c r="U170" s="1913" t="e">
        <f t="shared" si="63"/>
        <v>#VALUE!</v>
      </c>
      <c r="V170" s="1913" t="e">
        <f t="shared" si="63"/>
        <v>#VALUE!</v>
      </c>
      <c r="W170" s="1913" t="e">
        <f t="shared" si="63"/>
        <v>#VALUE!</v>
      </c>
      <c r="X170" s="1913" t="e">
        <f t="shared" si="63"/>
        <v>#VALUE!</v>
      </c>
      <c r="Y170" s="1913" t="e">
        <f t="shared" si="63"/>
        <v>#VALUE!</v>
      </c>
      <c r="Z170" s="1913" t="e">
        <f t="shared" si="63"/>
        <v>#VALUE!</v>
      </c>
      <c r="AA170" s="1913" t="e">
        <f t="shared" si="63"/>
        <v>#VALUE!</v>
      </c>
      <c r="AB170" s="1913" t="e">
        <f t="shared" si="63"/>
        <v>#VALUE!</v>
      </c>
      <c r="AC170" s="1913" t="e">
        <f t="shared" si="63"/>
        <v>#VALUE!</v>
      </c>
      <c r="AD170" s="1913" t="e">
        <f t="shared" si="63"/>
        <v>#VALUE!</v>
      </c>
      <c r="AE170" s="1913" t="e">
        <f t="shared" si="63"/>
        <v>#VALUE!</v>
      </c>
      <c r="AF170" s="1913" t="e">
        <f t="shared" si="63"/>
        <v>#VALUE!</v>
      </c>
      <c r="AG170" s="1913" t="e">
        <f t="shared" si="63"/>
        <v>#VALUE!</v>
      </c>
      <c r="AH170" s="1913" t="e">
        <f t="shared" si="63"/>
        <v>#VALUE!</v>
      </c>
      <c r="AI170" s="1913" t="e">
        <f t="shared" si="63"/>
        <v>#VALUE!</v>
      </c>
      <c r="AJ170" s="1913" t="e">
        <f t="shared" si="63"/>
        <v>#VALUE!</v>
      </c>
      <c r="AK170" s="4480"/>
      <c r="AL170" s="4489"/>
      <c r="AM170" s="4480"/>
      <c r="AN170" s="4481"/>
      <c r="AO170" s="4433"/>
      <c r="AQ170" s="4463"/>
      <c r="AR170" s="4463"/>
    </row>
    <row r="171" spans="2:44">
      <c r="B171" s="4475"/>
      <c r="C171" s="4476"/>
      <c r="D171" s="4477"/>
      <c r="E171" s="1908" t="s">
        <v>1060</v>
      </c>
      <c r="F171" s="1975" t="str">
        <f>IFERROR(TEXT(WEEKDAY(+F170),"aaa"),"")</f>
        <v/>
      </c>
      <c r="G171" s="1975" t="str">
        <f t="shared" ref="G171:AJ171" si="64">IFERROR(TEXT(WEEKDAY(+G170),"aaa"),"")</f>
        <v/>
      </c>
      <c r="H171" s="1975" t="str">
        <f t="shared" si="64"/>
        <v/>
      </c>
      <c r="I171" s="1975" t="str">
        <f t="shared" si="64"/>
        <v/>
      </c>
      <c r="J171" s="1975" t="str">
        <f t="shared" si="64"/>
        <v/>
      </c>
      <c r="K171" s="1975" t="str">
        <f t="shared" si="64"/>
        <v/>
      </c>
      <c r="L171" s="1975" t="str">
        <f t="shared" si="64"/>
        <v/>
      </c>
      <c r="M171" s="1975" t="str">
        <f t="shared" si="64"/>
        <v/>
      </c>
      <c r="N171" s="1975" t="str">
        <f t="shared" si="64"/>
        <v/>
      </c>
      <c r="O171" s="1975" t="str">
        <f t="shared" si="64"/>
        <v/>
      </c>
      <c r="P171" s="1975" t="str">
        <f t="shared" si="64"/>
        <v/>
      </c>
      <c r="Q171" s="1975" t="str">
        <f t="shared" si="64"/>
        <v/>
      </c>
      <c r="R171" s="1975" t="str">
        <f t="shared" si="64"/>
        <v/>
      </c>
      <c r="S171" s="1975" t="str">
        <f t="shared" si="64"/>
        <v/>
      </c>
      <c r="T171" s="1975" t="str">
        <f t="shared" si="64"/>
        <v/>
      </c>
      <c r="U171" s="1975" t="str">
        <f t="shared" si="64"/>
        <v/>
      </c>
      <c r="V171" s="1975" t="str">
        <f t="shared" si="64"/>
        <v/>
      </c>
      <c r="W171" s="1975" t="str">
        <f t="shared" si="64"/>
        <v/>
      </c>
      <c r="X171" s="1975" t="str">
        <f t="shared" si="64"/>
        <v/>
      </c>
      <c r="Y171" s="1975" t="str">
        <f t="shared" si="64"/>
        <v/>
      </c>
      <c r="Z171" s="1975" t="str">
        <f t="shared" si="64"/>
        <v/>
      </c>
      <c r="AA171" s="1975" t="str">
        <f t="shared" si="64"/>
        <v/>
      </c>
      <c r="AB171" s="1975" t="str">
        <f t="shared" si="64"/>
        <v/>
      </c>
      <c r="AC171" s="1975" t="str">
        <f t="shared" si="64"/>
        <v/>
      </c>
      <c r="AD171" s="1975" t="str">
        <f t="shared" si="64"/>
        <v/>
      </c>
      <c r="AE171" s="1975" t="str">
        <f t="shared" si="64"/>
        <v/>
      </c>
      <c r="AF171" s="1975" t="str">
        <f t="shared" si="64"/>
        <v/>
      </c>
      <c r="AG171" s="1975" t="str">
        <f t="shared" si="64"/>
        <v/>
      </c>
      <c r="AH171" s="1975" t="str">
        <f t="shared" si="64"/>
        <v/>
      </c>
      <c r="AI171" s="1975" t="str">
        <f t="shared" si="64"/>
        <v/>
      </c>
      <c r="AJ171" s="1975" t="str">
        <f t="shared" si="64"/>
        <v/>
      </c>
      <c r="AK171" s="4480"/>
      <c r="AL171" s="4489"/>
      <c r="AM171" s="4480"/>
      <c r="AN171" s="4481"/>
      <c r="AO171" s="4433"/>
      <c r="AQ171" s="4463"/>
      <c r="AR171" s="4463"/>
    </row>
    <row r="172" spans="2:44" ht="21" customHeight="1">
      <c r="B172" s="1976" t="s">
        <v>2310</v>
      </c>
      <c r="C172" s="1977" t="s">
        <v>2280</v>
      </c>
      <c r="D172" s="1924" t="s">
        <v>2281</v>
      </c>
      <c r="E172" s="1925" t="s">
        <v>2270</v>
      </c>
      <c r="F172" s="1926"/>
      <c r="G172" s="1927"/>
      <c r="H172" s="1927"/>
      <c r="I172" s="1927"/>
      <c r="J172" s="1927"/>
      <c r="K172" s="1927"/>
      <c r="L172" s="1927"/>
      <c r="M172" s="1927"/>
      <c r="N172" s="1927"/>
      <c r="O172" s="1927"/>
      <c r="P172" s="1927"/>
      <c r="Q172" s="1927"/>
      <c r="R172" s="1927"/>
      <c r="S172" s="1927"/>
      <c r="T172" s="1927"/>
      <c r="U172" s="1927"/>
      <c r="V172" s="1927"/>
      <c r="W172" s="1927"/>
      <c r="X172" s="1927"/>
      <c r="Y172" s="1927"/>
      <c r="Z172" s="1927"/>
      <c r="AA172" s="1927"/>
      <c r="AB172" s="1927"/>
      <c r="AC172" s="1927"/>
      <c r="AD172" s="1927"/>
      <c r="AE172" s="1927"/>
      <c r="AF172" s="1927"/>
      <c r="AG172" s="1978"/>
      <c r="AH172" s="1978"/>
      <c r="AI172" s="1978"/>
      <c r="AJ172" s="1978"/>
      <c r="AK172" s="1905" t="s">
        <v>2289</v>
      </c>
      <c r="AL172" s="1905" t="s">
        <v>2290</v>
      </c>
      <c r="AM172" s="1905" t="s">
        <v>2291</v>
      </c>
      <c r="AN172" s="1906" t="s">
        <v>2292</v>
      </c>
      <c r="AO172" s="1865" t="s">
        <v>2293</v>
      </c>
      <c r="AQ172" s="4464"/>
      <c r="AR172" s="4464"/>
    </row>
    <row r="173" spans="2:44" ht="13.5" customHeight="1">
      <c r="B173" s="4482" t="s">
        <v>2294</v>
      </c>
      <c r="C173" s="4485" t="str">
        <f>$AC$8</f>
        <v>A建設</v>
      </c>
      <c r="D173" s="1928" t="str">
        <f>$AG$8</f>
        <v>〇〇</v>
      </c>
      <c r="E173" s="1929"/>
      <c r="F173" s="1930"/>
      <c r="G173" s="1931"/>
      <c r="H173" s="1931"/>
      <c r="I173" s="1931"/>
      <c r="J173" s="1931"/>
      <c r="K173" s="1931"/>
      <c r="L173" s="1931"/>
      <c r="M173" s="1931"/>
      <c r="N173" s="1931"/>
      <c r="O173" s="1931"/>
      <c r="P173" s="1931"/>
      <c r="Q173" s="1931"/>
      <c r="R173" s="1931"/>
      <c r="S173" s="1931"/>
      <c r="T173" s="1931"/>
      <c r="U173" s="1931"/>
      <c r="V173" s="1931"/>
      <c r="W173" s="1931"/>
      <c r="X173" s="1931"/>
      <c r="Y173" s="1931"/>
      <c r="Z173" s="1931"/>
      <c r="AA173" s="1931"/>
      <c r="AB173" s="1931"/>
      <c r="AC173" s="1931"/>
      <c r="AD173" s="1931"/>
      <c r="AE173" s="1931"/>
      <c r="AF173" s="1931"/>
      <c r="AG173" s="1931"/>
      <c r="AH173" s="1931"/>
      <c r="AI173" s="1931"/>
      <c r="AJ173" s="1932"/>
      <c r="AK173" s="1933">
        <f t="shared" ref="AK173:AK178" si="65">IF(D173=0,"",COUNT($F$26:$AJ$26)-AL173)</f>
        <v>0</v>
      </c>
      <c r="AL173" s="1934">
        <f t="shared" ref="AL173:AL178" si="66">IF(D173=0,"",AQ173+AR173)</f>
        <v>0</v>
      </c>
      <c r="AM173" s="1934">
        <f t="shared" ref="AM173:AM178" si="67">IF(D173=0,"",COUNTIF(F173:AJ173,"休"))</f>
        <v>0</v>
      </c>
      <c r="AN173" s="1935" t="str">
        <f t="shared" ref="AN173:AN178" si="68">IF(D173="","",IFERROR(ROUND(AM173/AK173,3),""))</f>
        <v/>
      </c>
      <c r="AO173" s="4486" t="e">
        <f>ROUND(AVERAGE(AN173:AN188),3)</f>
        <v>#DIV/0!</v>
      </c>
      <c r="AQ173" s="1864">
        <f>+COUNTIF(F173:AJ173,"－")</f>
        <v>0</v>
      </c>
      <c r="AR173" s="1864">
        <f>+COUNTIF(F173:AJ173,"外")</f>
        <v>0</v>
      </c>
    </row>
    <row r="174" spans="2:44" ht="13.5" customHeight="1">
      <c r="B174" s="4483"/>
      <c r="C174" s="4466"/>
      <c r="D174" s="1928" t="str">
        <f>$AG$9</f>
        <v>●●</v>
      </c>
      <c r="E174" s="1929"/>
      <c r="F174" s="1936"/>
      <c r="G174" s="1937"/>
      <c r="H174" s="1937"/>
      <c r="I174" s="1937"/>
      <c r="J174" s="1937"/>
      <c r="K174" s="1937"/>
      <c r="L174" s="1937"/>
      <c r="M174" s="1937"/>
      <c r="N174" s="1937"/>
      <c r="O174" s="1937"/>
      <c r="P174" s="1937"/>
      <c r="Q174" s="1937"/>
      <c r="R174" s="1937"/>
      <c r="S174" s="1937"/>
      <c r="T174" s="1937"/>
      <c r="U174" s="1937"/>
      <c r="V174" s="1937"/>
      <c r="W174" s="1937"/>
      <c r="X174" s="1937"/>
      <c r="Y174" s="1937"/>
      <c r="Z174" s="1937"/>
      <c r="AA174" s="1937"/>
      <c r="AB174" s="1937"/>
      <c r="AC174" s="1937"/>
      <c r="AD174" s="1937"/>
      <c r="AE174" s="1937"/>
      <c r="AF174" s="1937"/>
      <c r="AG174" s="1937"/>
      <c r="AH174" s="1937"/>
      <c r="AI174" s="1937"/>
      <c r="AJ174" s="1938"/>
      <c r="AK174" s="1933">
        <f t="shared" si="65"/>
        <v>0</v>
      </c>
      <c r="AL174" s="1939">
        <f t="shared" si="66"/>
        <v>0</v>
      </c>
      <c r="AM174" s="1939">
        <f t="shared" si="67"/>
        <v>0</v>
      </c>
      <c r="AN174" s="1940" t="str">
        <f t="shared" si="68"/>
        <v/>
      </c>
      <c r="AO174" s="4487"/>
      <c r="AQ174" s="1864">
        <f>+COUNTIF(F174:AJ174,"－")</f>
        <v>0</v>
      </c>
      <c r="AR174" s="1864">
        <f>+COUNTIF(F174:AJ174,"外")</f>
        <v>0</v>
      </c>
    </row>
    <row r="175" spans="2:44">
      <c r="B175" s="4483"/>
      <c r="C175" s="4466"/>
      <c r="D175" s="1928" t="str">
        <f>$AG$10</f>
        <v>△△</v>
      </c>
      <c r="E175" s="1929"/>
      <c r="F175" s="1936"/>
      <c r="G175" s="1937"/>
      <c r="H175" s="1937"/>
      <c r="I175" s="1937"/>
      <c r="J175" s="1937"/>
      <c r="K175" s="1937"/>
      <c r="L175" s="1937"/>
      <c r="M175" s="1937"/>
      <c r="N175" s="1937"/>
      <c r="O175" s="1937"/>
      <c r="P175" s="1937"/>
      <c r="Q175" s="1937"/>
      <c r="R175" s="1937"/>
      <c r="S175" s="1937"/>
      <c r="T175" s="1937"/>
      <c r="U175" s="1937"/>
      <c r="V175" s="1937"/>
      <c r="W175" s="1937"/>
      <c r="X175" s="1937"/>
      <c r="Y175" s="1937"/>
      <c r="Z175" s="1937"/>
      <c r="AA175" s="1937"/>
      <c r="AB175" s="1937"/>
      <c r="AC175" s="1937"/>
      <c r="AD175" s="1937"/>
      <c r="AE175" s="1937"/>
      <c r="AF175" s="1937"/>
      <c r="AG175" s="1937"/>
      <c r="AH175" s="1937"/>
      <c r="AI175" s="1937"/>
      <c r="AJ175" s="1938"/>
      <c r="AK175" s="1933">
        <f t="shared" si="65"/>
        <v>0</v>
      </c>
      <c r="AL175" s="1939">
        <f t="shared" si="66"/>
        <v>0</v>
      </c>
      <c r="AM175" s="1939">
        <f t="shared" si="67"/>
        <v>0</v>
      </c>
      <c r="AN175" s="1940" t="str">
        <f t="shared" si="68"/>
        <v/>
      </c>
      <c r="AO175" s="4487"/>
      <c r="AQ175" s="1864">
        <f>+COUNTIF(F175:AJ175,"－")</f>
        <v>0</v>
      </c>
      <c r="AR175" s="1864">
        <f t="shared" ref="AR175:AR178" si="69">+COUNTIF(F175:AJ175,"外")</f>
        <v>0</v>
      </c>
    </row>
    <row r="176" spans="2:44">
      <c r="B176" s="4483"/>
      <c r="C176" s="4466"/>
      <c r="D176" s="1928" t="str">
        <f>$AG$11</f>
        <v>■■</v>
      </c>
      <c r="E176" s="1907"/>
      <c r="F176" s="1936"/>
      <c r="G176" s="1937"/>
      <c r="H176" s="1937"/>
      <c r="I176" s="1937"/>
      <c r="J176" s="1937"/>
      <c r="K176" s="1937"/>
      <c r="L176" s="1937"/>
      <c r="M176" s="1937"/>
      <c r="N176" s="1937"/>
      <c r="O176" s="1937"/>
      <c r="P176" s="1937"/>
      <c r="Q176" s="1937"/>
      <c r="R176" s="1937"/>
      <c r="S176" s="1937"/>
      <c r="T176" s="1937"/>
      <c r="U176" s="1937"/>
      <c r="V176" s="1937"/>
      <c r="W176" s="1937"/>
      <c r="X176" s="1937"/>
      <c r="Y176" s="1937"/>
      <c r="Z176" s="1937"/>
      <c r="AA176" s="1937"/>
      <c r="AB176" s="1937"/>
      <c r="AC176" s="1937"/>
      <c r="AD176" s="1937"/>
      <c r="AE176" s="1937"/>
      <c r="AF176" s="1937"/>
      <c r="AG176" s="1937"/>
      <c r="AH176" s="1937"/>
      <c r="AI176" s="1937"/>
      <c r="AJ176" s="1938"/>
      <c r="AK176" s="1933">
        <f t="shared" si="65"/>
        <v>0</v>
      </c>
      <c r="AL176" s="1939">
        <f t="shared" si="66"/>
        <v>0</v>
      </c>
      <c r="AM176" s="1939">
        <f t="shared" si="67"/>
        <v>0</v>
      </c>
      <c r="AN176" s="1940" t="str">
        <f t="shared" si="68"/>
        <v/>
      </c>
      <c r="AO176" s="4487"/>
      <c r="AQ176" s="1864">
        <f>+COUNTIF(F176:AJ176,"－")</f>
        <v>0</v>
      </c>
      <c r="AR176" s="1864">
        <f t="shared" si="69"/>
        <v>0</v>
      </c>
    </row>
    <row r="177" spans="2:44">
      <c r="B177" s="4483"/>
      <c r="C177" s="4466"/>
      <c r="D177" s="1928" t="str">
        <f>$AG$12</f>
        <v>★★</v>
      </c>
      <c r="E177" s="1929"/>
      <c r="F177" s="1936"/>
      <c r="G177" s="1937"/>
      <c r="H177" s="1937"/>
      <c r="I177" s="1937"/>
      <c r="J177" s="1937"/>
      <c r="K177" s="1937"/>
      <c r="L177" s="1937"/>
      <c r="M177" s="1937"/>
      <c r="N177" s="1937"/>
      <c r="O177" s="1937"/>
      <c r="P177" s="1937"/>
      <c r="Q177" s="1937"/>
      <c r="R177" s="1937"/>
      <c r="S177" s="1937"/>
      <c r="T177" s="1937"/>
      <c r="U177" s="1937"/>
      <c r="V177" s="1937"/>
      <c r="W177" s="1937"/>
      <c r="X177" s="1937"/>
      <c r="Y177" s="1937"/>
      <c r="Z177" s="1937"/>
      <c r="AA177" s="1937"/>
      <c r="AB177" s="1937"/>
      <c r="AC177" s="1937"/>
      <c r="AD177" s="1937"/>
      <c r="AE177" s="1937"/>
      <c r="AF177" s="1937"/>
      <c r="AG177" s="1937"/>
      <c r="AH177" s="1937"/>
      <c r="AI177" s="1937"/>
      <c r="AJ177" s="1938"/>
      <c r="AK177" s="1933">
        <f t="shared" si="65"/>
        <v>0</v>
      </c>
      <c r="AL177" s="1939">
        <f t="shared" si="66"/>
        <v>0</v>
      </c>
      <c r="AM177" s="1939">
        <f t="shared" si="67"/>
        <v>0</v>
      </c>
      <c r="AN177" s="1940" t="str">
        <f t="shared" si="68"/>
        <v/>
      </c>
      <c r="AO177" s="4487"/>
      <c r="AQ177" s="1864">
        <f t="shared" ref="AQ177:AQ178" si="70">+COUNTIF(F177:AJ177,"－")</f>
        <v>0</v>
      </c>
      <c r="AR177" s="1864">
        <f t="shared" si="69"/>
        <v>0</v>
      </c>
    </row>
    <row r="178" spans="2:44">
      <c r="B178" s="4484"/>
      <c r="C178" s="4467"/>
      <c r="D178" s="1941">
        <f>$AG$13</f>
        <v>0</v>
      </c>
      <c r="E178" s="1942"/>
      <c r="F178" s="1943"/>
      <c r="G178" s="1979"/>
      <c r="H178" s="1945"/>
      <c r="I178" s="1945"/>
      <c r="J178" s="1945"/>
      <c r="K178" s="1945"/>
      <c r="L178" s="1945"/>
      <c r="M178" s="1945"/>
      <c r="N178" s="1945"/>
      <c r="O178" s="1945"/>
      <c r="P178" s="1945"/>
      <c r="Q178" s="1945"/>
      <c r="R178" s="1945"/>
      <c r="S178" s="1945"/>
      <c r="T178" s="1945"/>
      <c r="U178" s="1945"/>
      <c r="V178" s="1945"/>
      <c r="W178" s="1945"/>
      <c r="X178" s="1945"/>
      <c r="Y178" s="1945"/>
      <c r="Z178" s="1945"/>
      <c r="AA178" s="1945"/>
      <c r="AB178" s="1945"/>
      <c r="AC178" s="1945"/>
      <c r="AD178" s="1945"/>
      <c r="AE178" s="1945"/>
      <c r="AF178" s="1945"/>
      <c r="AG178" s="1945"/>
      <c r="AH178" s="1945"/>
      <c r="AI178" s="1945"/>
      <c r="AJ178" s="1946"/>
      <c r="AK178" s="1933" t="str">
        <f t="shared" si="65"/>
        <v/>
      </c>
      <c r="AL178" s="1934" t="str">
        <f t="shared" si="66"/>
        <v/>
      </c>
      <c r="AM178" s="1947" t="str">
        <f t="shared" si="67"/>
        <v/>
      </c>
      <c r="AN178" s="1940" t="str">
        <f t="shared" si="68"/>
        <v/>
      </c>
      <c r="AO178" s="4487"/>
      <c r="AQ178" s="1864">
        <f t="shared" si="70"/>
        <v>0</v>
      </c>
      <c r="AR178" s="1864">
        <f t="shared" si="69"/>
        <v>0</v>
      </c>
    </row>
    <row r="179" spans="2:44" ht="15" customHeight="1">
      <c r="B179" s="4482" t="s">
        <v>2301</v>
      </c>
      <c r="C179" s="4465" t="str">
        <f>$AC$14</f>
        <v>B産業</v>
      </c>
      <c r="D179" s="1948" t="s">
        <v>2281</v>
      </c>
      <c r="E179" s="1949" t="s">
        <v>2270</v>
      </c>
      <c r="F179" s="1926"/>
      <c r="G179" s="1927"/>
      <c r="H179" s="1927"/>
      <c r="I179" s="1927"/>
      <c r="J179" s="1927"/>
      <c r="K179" s="1927"/>
      <c r="L179" s="1927"/>
      <c r="M179" s="1927"/>
      <c r="N179" s="1927"/>
      <c r="O179" s="1927"/>
      <c r="P179" s="1927"/>
      <c r="Q179" s="1927"/>
      <c r="R179" s="1927"/>
      <c r="S179" s="1927"/>
      <c r="T179" s="1927"/>
      <c r="U179" s="1927"/>
      <c r="V179" s="1927"/>
      <c r="W179" s="1927"/>
      <c r="X179" s="1927"/>
      <c r="Y179" s="1927"/>
      <c r="Z179" s="1927"/>
      <c r="AA179" s="1927"/>
      <c r="AB179" s="1927"/>
      <c r="AC179" s="1927"/>
      <c r="AD179" s="1927"/>
      <c r="AE179" s="1927"/>
      <c r="AF179" s="1927"/>
      <c r="AG179" s="1927"/>
      <c r="AH179" s="1927"/>
      <c r="AI179" s="1927"/>
      <c r="AJ179" s="1950"/>
      <c r="AK179" s="1951"/>
      <c r="AL179" s="1952"/>
      <c r="AM179" s="1953"/>
      <c r="AN179" s="1954"/>
      <c r="AO179" s="4487"/>
    </row>
    <row r="180" spans="2:44">
      <c r="B180" s="4483"/>
      <c r="C180" s="4466"/>
      <c r="D180" s="1928" t="str">
        <f>$AG$14</f>
        <v>〇〇</v>
      </c>
      <c r="E180" s="1929"/>
      <c r="F180" s="1930"/>
      <c r="G180" s="1931"/>
      <c r="H180" s="1931"/>
      <c r="I180" s="1931"/>
      <c r="J180" s="1931"/>
      <c r="K180" s="1931"/>
      <c r="L180" s="1931"/>
      <c r="M180" s="1931"/>
      <c r="N180" s="1931"/>
      <c r="O180" s="1931"/>
      <c r="P180" s="1931"/>
      <c r="Q180" s="1931"/>
      <c r="R180" s="1931"/>
      <c r="S180" s="1931"/>
      <c r="T180" s="1931"/>
      <c r="U180" s="1931"/>
      <c r="V180" s="1931"/>
      <c r="W180" s="1931"/>
      <c r="X180" s="1931"/>
      <c r="Y180" s="1931"/>
      <c r="Z180" s="1931"/>
      <c r="AA180" s="1931"/>
      <c r="AB180" s="1931"/>
      <c r="AC180" s="1931"/>
      <c r="AD180" s="1931"/>
      <c r="AE180" s="1931"/>
      <c r="AF180" s="1931"/>
      <c r="AG180" s="1931"/>
      <c r="AH180" s="1955"/>
      <c r="AI180" s="1955"/>
      <c r="AJ180" s="1938"/>
      <c r="AK180" s="1933">
        <f>IF(D180=0,"",COUNT($F$26:$AJ$26)-AL180)</f>
        <v>0</v>
      </c>
      <c r="AL180" s="1934">
        <f>IF(D180=0,"",AQ180+AR180)</f>
        <v>0</v>
      </c>
      <c r="AM180" s="1934">
        <f>IF(D180=0,"",COUNTIF(F180:AJ180,"休"))</f>
        <v>0</v>
      </c>
      <c r="AN180" s="1935" t="str">
        <f>IF(D180="","",IFERROR(ROUND(AM180/AK180,3),""))</f>
        <v/>
      </c>
      <c r="AO180" s="4487"/>
      <c r="AQ180" s="1864">
        <f>+COUNTIF(F180:AJ180,"－")</f>
        <v>0</v>
      </c>
      <c r="AR180" s="1864">
        <f>+COUNTIF(F180:AJ180,"外")</f>
        <v>0</v>
      </c>
    </row>
    <row r="181" spans="2:44">
      <c r="B181" s="4483"/>
      <c r="C181" s="4466"/>
      <c r="D181" s="1928" t="str">
        <f>$AG$15</f>
        <v>●●</v>
      </c>
      <c r="E181" s="1956"/>
      <c r="F181" s="1936"/>
      <c r="G181" s="1937"/>
      <c r="H181" s="1937"/>
      <c r="I181" s="1937"/>
      <c r="J181" s="1937"/>
      <c r="K181" s="1937"/>
      <c r="L181" s="1937"/>
      <c r="M181" s="1937"/>
      <c r="N181" s="1937"/>
      <c r="O181" s="1937"/>
      <c r="P181" s="1937"/>
      <c r="Q181" s="1937"/>
      <c r="R181" s="1937"/>
      <c r="S181" s="1937"/>
      <c r="T181" s="1937"/>
      <c r="U181" s="1937"/>
      <c r="V181" s="1937"/>
      <c r="W181" s="1937"/>
      <c r="X181" s="1937"/>
      <c r="Y181" s="1937"/>
      <c r="Z181" s="1937"/>
      <c r="AA181" s="1937"/>
      <c r="AB181" s="1937"/>
      <c r="AC181" s="1937"/>
      <c r="AD181" s="1937"/>
      <c r="AE181" s="1937"/>
      <c r="AF181" s="1937"/>
      <c r="AG181" s="1937"/>
      <c r="AH181" s="1937"/>
      <c r="AI181" s="1937"/>
      <c r="AJ181" s="1938"/>
      <c r="AK181" s="1933">
        <f>IF(D181=0,"",COUNT($F$26:$AJ$26)-AL181)</f>
        <v>0</v>
      </c>
      <c r="AL181" s="1939">
        <f>IF(D181=0,"",AQ181+AR181)</f>
        <v>0</v>
      </c>
      <c r="AM181" s="1939">
        <f>IF(D181=0,"",COUNTIF(F181:AJ181,"休"))</f>
        <v>0</v>
      </c>
      <c r="AN181" s="1940" t="str">
        <f>IF(D181="","",IFERROR(ROUND(AM181/AK181,3),""))</f>
        <v/>
      </c>
      <c r="AO181" s="4487"/>
      <c r="AQ181" s="1864">
        <f>+COUNTIF(F181:AJ181,"－")</f>
        <v>0</v>
      </c>
      <c r="AR181" s="1864">
        <f>+COUNTIF(F181:AJ181,"外")</f>
        <v>0</v>
      </c>
    </row>
    <row r="182" spans="2:44">
      <c r="B182" s="4483"/>
      <c r="C182" s="4466"/>
      <c r="D182" s="1928">
        <f>$AG$16</f>
        <v>0</v>
      </c>
      <c r="E182" s="1956"/>
      <c r="F182" s="1936"/>
      <c r="G182" s="1937"/>
      <c r="H182" s="1937"/>
      <c r="I182" s="1937"/>
      <c r="J182" s="1937"/>
      <c r="K182" s="1937"/>
      <c r="L182" s="1937"/>
      <c r="M182" s="1937"/>
      <c r="N182" s="1937"/>
      <c r="O182" s="1937"/>
      <c r="P182" s="1937"/>
      <c r="Q182" s="1937"/>
      <c r="R182" s="1937"/>
      <c r="S182" s="1937"/>
      <c r="T182" s="1937"/>
      <c r="U182" s="1937"/>
      <c r="V182" s="1937"/>
      <c r="W182" s="1937"/>
      <c r="X182" s="1937"/>
      <c r="Y182" s="1937"/>
      <c r="Z182" s="1937"/>
      <c r="AA182" s="1937"/>
      <c r="AB182" s="1937"/>
      <c r="AC182" s="1937"/>
      <c r="AD182" s="1937"/>
      <c r="AE182" s="1937"/>
      <c r="AF182" s="1937"/>
      <c r="AG182" s="1937"/>
      <c r="AH182" s="1937"/>
      <c r="AI182" s="1937"/>
      <c r="AJ182" s="1938"/>
      <c r="AK182" s="1933" t="str">
        <f>IF(D182=0,"",COUNT($F$26:$AJ$26)-AL182)</f>
        <v/>
      </c>
      <c r="AL182" s="1939" t="str">
        <f>IF(D182=0,"",AQ182+AR182)</f>
        <v/>
      </c>
      <c r="AM182" s="1939" t="str">
        <f>IF(D182=0,"",COUNTIF(F182:AJ182,"休"))</f>
        <v/>
      </c>
      <c r="AN182" s="1940" t="str">
        <f>IF(D182="","",IFERROR(ROUND(AM182/AK182,3),""))</f>
        <v/>
      </c>
      <c r="AO182" s="4487"/>
      <c r="AQ182" s="1864">
        <f>+COUNTIF(F182:AJ182,"－")</f>
        <v>0</v>
      </c>
      <c r="AR182" s="1864">
        <f>+COUNTIF(F182:AJ182,"外")</f>
        <v>0</v>
      </c>
    </row>
    <row r="183" spans="2:44">
      <c r="B183" s="4483"/>
      <c r="C183" s="4467"/>
      <c r="D183" s="1957">
        <f>$AG$17</f>
        <v>0</v>
      </c>
      <c r="E183" s="1958"/>
      <c r="F183" s="1936"/>
      <c r="G183" s="1955"/>
      <c r="H183" s="1955"/>
      <c r="I183" s="1955"/>
      <c r="J183" s="1955"/>
      <c r="K183" s="1955"/>
      <c r="L183" s="1955"/>
      <c r="M183" s="1955"/>
      <c r="N183" s="1955"/>
      <c r="O183" s="1955"/>
      <c r="P183" s="1955"/>
      <c r="Q183" s="1955"/>
      <c r="R183" s="1955"/>
      <c r="S183" s="1955"/>
      <c r="T183" s="1955"/>
      <c r="U183" s="1955"/>
      <c r="V183" s="1955"/>
      <c r="W183" s="1955"/>
      <c r="X183" s="1955"/>
      <c r="Y183" s="1955"/>
      <c r="Z183" s="1955"/>
      <c r="AA183" s="1955"/>
      <c r="AB183" s="1955"/>
      <c r="AC183" s="1955"/>
      <c r="AD183" s="1955"/>
      <c r="AE183" s="1955"/>
      <c r="AF183" s="1955"/>
      <c r="AG183" s="1955"/>
      <c r="AH183" s="1955"/>
      <c r="AI183" s="1955"/>
      <c r="AJ183" s="1946"/>
      <c r="AK183" s="1933" t="str">
        <f>IF(D183=0,"",COUNT($F$26:$AJ$26)-AL183)</f>
        <v/>
      </c>
      <c r="AL183" s="1934" t="str">
        <f>IF(D183=0,"",AQ183+AR183)</f>
        <v/>
      </c>
      <c r="AM183" s="1947" t="str">
        <f>IF(D183=0,"",COUNTIF(F183:AJ183,"休"))</f>
        <v/>
      </c>
      <c r="AN183" s="1940" t="str">
        <f>IF(D183="","",IFERROR(ROUND(AM183/AK183,3),""))</f>
        <v/>
      </c>
      <c r="AO183" s="4487"/>
      <c r="AQ183" s="1864">
        <f>+COUNTIF(F183:AJ183,"－")</f>
        <v>0</v>
      </c>
      <c r="AR183" s="1864">
        <f>+COUNTIF(F183:AJ183,"外")</f>
        <v>0</v>
      </c>
    </row>
    <row r="184" spans="2:44" ht="15" customHeight="1">
      <c r="B184" s="4483"/>
      <c r="C184" s="4465" t="str">
        <f>$AC$18</f>
        <v>C土木</v>
      </c>
      <c r="D184" s="1948" t="s">
        <v>2281</v>
      </c>
      <c r="E184" s="1959" t="s">
        <v>2270</v>
      </c>
      <c r="F184" s="1926"/>
      <c r="G184" s="1927"/>
      <c r="H184" s="1927"/>
      <c r="I184" s="1927"/>
      <c r="J184" s="1927"/>
      <c r="K184" s="1927"/>
      <c r="L184" s="1927"/>
      <c r="M184" s="1927"/>
      <c r="N184" s="1927"/>
      <c r="O184" s="1927"/>
      <c r="P184" s="1927"/>
      <c r="Q184" s="1927"/>
      <c r="R184" s="1927"/>
      <c r="S184" s="1927"/>
      <c r="T184" s="1927"/>
      <c r="U184" s="1927"/>
      <c r="V184" s="1927"/>
      <c r="W184" s="1927"/>
      <c r="X184" s="1927"/>
      <c r="Y184" s="1927"/>
      <c r="Z184" s="1927"/>
      <c r="AA184" s="1927"/>
      <c r="AB184" s="1927"/>
      <c r="AC184" s="1927"/>
      <c r="AD184" s="1927"/>
      <c r="AE184" s="1927"/>
      <c r="AF184" s="1927"/>
      <c r="AG184" s="1927"/>
      <c r="AH184" s="1927"/>
      <c r="AI184" s="1927"/>
      <c r="AJ184" s="1950"/>
      <c r="AK184" s="1951"/>
      <c r="AL184" s="1952"/>
      <c r="AM184" s="1960"/>
      <c r="AN184" s="1954"/>
      <c r="AO184" s="4487"/>
    </row>
    <row r="185" spans="2:44">
      <c r="B185" s="4483"/>
      <c r="C185" s="4466"/>
      <c r="D185" s="1928" t="str">
        <f>$AG$18</f>
        <v>●●</v>
      </c>
      <c r="E185" s="1929"/>
      <c r="F185" s="1930"/>
      <c r="G185" s="1931"/>
      <c r="H185" s="1931"/>
      <c r="I185" s="1931"/>
      <c r="J185" s="1931"/>
      <c r="K185" s="1931"/>
      <c r="L185" s="1931"/>
      <c r="M185" s="1931"/>
      <c r="N185" s="1931"/>
      <c r="O185" s="1931"/>
      <c r="P185" s="1931"/>
      <c r="Q185" s="1931"/>
      <c r="R185" s="1931"/>
      <c r="S185" s="1931"/>
      <c r="T185" s="1931"/>
      <c r="U185" s="1931"/>
      <c r="V185" s="1931"/>
      <c r="W185" s="1931"/>
      <c r="X185" s="1931"/>
      <c r="Y185" s="1931"/>
      <c r="Z185" s="1931"/>
      <c r="AA185" s="1931"/>
      <c r="AB185" s="1931"/>
      <c r="AC185" s="1931"/>
      <c r="AD185" s="1931"/>
      <c r="AE185" s="1931"/>
      <c r="AF185" s="1931"/>
      <c r="AG185" s="1931"/>
      <c r="AH185" s="1931"/>
      <c r="AI185" s="1931"/>
      <c r="AJ185" s="1932"/>
      <c r="AK185" s="1933">
        <f>IF(D185=0,"",COUNT($F$26:$AJ$26)-AL185)</f>
        <v>0</v>
      </c>
      <c r="AL185" s="1934">
        <f>IF(D185=0,"",AQ185+AR185)</f>
        <v>0</v>
      </c>
      <c r="AM185" s="1934">
        <f>IF(D185=0,"",COUNTIF(F185:AJ185,"休"))</f>
        <v>0</v>
      </c>
      <c r="AN185" s="1935" t="str">
        <f>IF(D185="","",IFERROR(ROUND(AM185/AK185,3),""))</f>
        <v/>
      </c>
      <c r="AO185" s="4487"/>
      <c r="AQ185" s="1864">
        <f>+COUNTIF(F185:AJ185,"－")</f>
        <v>0</v>
      </c>
      <c r="AR185" s="1864">
        <f>+COUNTIF(F185:AJ185,"外")</f>
        <v>0</v>
      </c>
    </row>
    <row r="186" spans="2:44">
      <c r="B186" s="4483"/>
      <c r="C186" s="4466"/>
      <c r="D186" s="1928">
        <f>$AG$19</f>
        <v>0</v>
      </c>
      <c r="E186" s="1956"/>
      <c r="F186" s="1936"/>
      <c r="G186" s="1937"/>
      <c r="H186" s="1937"/>
      <c r="I186" s="1937"/>
      <c r="J186" s="1937"/>
      <c r="K186" s="1937"/>
      <c r="L186" s="1937"/>
      <c r="M186" s="1937"/>
      <c r="N186" s="1937"/>
      <c r="O186" s="1937"/>
      <c r="P186" s="1937"/>
      <c r="Q186" s="1937"/>
      <c r="R186" s="1937"/>
      <c r="S186" s="1937"/>
      <c r="T186" s="1937"/>
      <c r="U186" s="1937"/>
      <c r="V186" s="1937"/>
      <c r="W186" s="1937"/>
      <c r="X186" s="1937"/>
      <c r="Y186" s="1937"/>
      <c r="Z186" s="1937"/>
      <c r="AA186" s="1937"/>
      <c r="AB186" s="1937"/>
      <c r="AC186" s="1937"/>
      <c r="AD186" s="1937"/>
      <c r="AE186" s="1937"/>
      <c r="AF186" s="1937"/>
      <c r="AG186" s="1937"/>
      <c r="AH186" s="1937"/>
      <c r="AI186" s="1937"/>
      <c r="AJ186" s="1938"/>
      <c r="AK186" s="1933" t="str">
        <f>IF(D186=0,"",COUNT($F$26:$AJ$26)-AL186)</f>
        <v/>
      </c>
      <c r="AL186" s="1939" t="str">
        <f>IF(D186=0,"",AQ186+AR186)</f>
        <v/>
      </c>
      <c r="AM186" s="1939" t="str">
        <f>IF(D186=0,"",COUNTIF(F186:AJ186,"休"))</f>
        <v/>
      </c>
      <c r="AN186" s="1940" t="str">
        <f>IF(D186="","",IFERROR(ROUND(AM186/AK186,3),""))</f>
        <v/>
      </c>
      <c r="AO186" s="4487"/>
      <c r="AQ186" s="1864">
        <f>+COUNTIF(F186:AJ186,"－")</f>
        <v>0</v>
      </c>
      <c r="AR186" s="1864">
        <f>+COUNTIF(F186:AJ186,"外")</f>
        <v>0</v>
      </c>
    </row>
    <row r="187" spans="2:44">
      <c r="B187" s="4483"/>
      <c r="C187" s="4466"/>
      <c r="D187" s="1928">
        <f>$AG$20</f>
        <v>0</v>
      </c>
      <c r="E187" s="1956"/>
      <c r="F187" s="1936"/>
      <c r="G187" s="1937"/>
      <c r="H187" s="1937"/>
      <c r="I187" s="1937"/>
      <c r="J187" s="1937"/>
      <c r="K187" s="1937"/>
      <c r="L187" s="1937"/>
      <c r="M187" s="1937"/>
      <c r="N187" s="1937"/>
      <c r="O187" s="1937"/>
      <c r="P187" s="1937"/>
      <c r="Q187" s="1937"/>
      <c r="R187" s="1937"/>
      <c r="S187" s="1937"/>
      <c r="T187" s="1937"/>
      <c r="U187" s="1937"/>
      <c r="V187" s="1937"/>
      <c r="W187" s="1937"/>
      <c r="X187" s="1937"/>
      <c r="Y187" s="1937"/>
      <c r="Z187" s="1937"/>
      <c r="AA187" s="1937"/>
      <c r="AB187" s="1937"/>
      <c r="AC187" s="1937"/>
      <c r="AD187" s="1937"/>
      <c r="AE187" s="1937"/>
      <c r="AF187" s="1937"/>
      <c r="AG187" s="1937"/>
      <c r="AH187" s="1937"/>
      <c r="AI187" s="1937"/>
      <c r="AJ187" s="1938"/>
      <c r="AK187" s="1933" t="str">
        <f>IF(D187=0,"",COUNT($F$26:$AJ$26)-AL187)</f>
        <v/>
      </c>
      <c r="AL187" s="1939" t="str">
        <f>IF(D187=0,"",AQ187+AR187)</f>
        <v/>
      </c>
      <c r="AM187" s="1939" t="str">
        <f>IF(D187=0,"",COUNTIF(F187:AJ187,"休"))</f>
        <v/>
      </c>
      <c r="AN187" s="1940" t="str">
        <f>IF(D187="","",IFERROR(ROUND(AM187/AK187,3),""))</f>
        <v/>
      </c>
      <c r="AO187" s="4487"/>
      <c r="AQ187" s="1864">
        <f>+COUNTIF(F187:AJ187,"－")</f>
        <v>0</v>
      </c>
      <c r="AR187" s="1864">
        <f>+COUNTIF(F187:AJ187,"外")</f>
        <v>0</v>
      </c>
    </row>
    <row r="188" spans="2:44" ht="13.8" thickBot="1">
      <c r="B188" s="4484"/>
      <c r="C188" s="4467"/>
      <c r="D188" s="1941">
        <f>$AG$21</f>
        <v>0</v>
      </c>
      <c r="E188" s="1958"/>
      <c r="F188" s="1961"/>
      <c r="G188" s="1979"/>
      <c r="H188" s="1979"/>
      <c r="I188" s="1979"/>
      <c r="J188" s="1979"/>
      <c r="K188" s="1979"/>
      <c r="L188" s="1979"/>
      <c r="M188" s="1979"/>
      <c r="N188" s="1979"/>
      <c r="O188" s="1979"/>
      <c r="P188" s="1979"/>
      <c r="Q188" s="1979"/>
      <c r="R188" s="1979"/>
      <c r="S188" s="1979"/>
      <c r="T188" s="1979"/>
      <c r="U188" s="1979"/>
      <c r="V188" s="1979"/>
      <c r="W188" s="1979"/>
      <c r="X188" s="1979"/>
      <c r="Y188" s="1979"/>
      <c r="Z188" s="1979"/>
      <c r="AA188" s="1979"/>
      <c r="AB188" s="1979"/>
      <c r="AC188" s="1979"/>
      <c r="AD188" s="1979"/>
      <c r="AE188" s="1979"/>
      <c r="AF188" s="1979"/>
      <c r="AG188" s="1979"/>
      <c r="AH188" s="1979"/>
      <c r="AI188" s="1979"/>
      <c r="AJ188" s="1962"/>
      <c r="AK188" s="1963" t="str">
        <f>IF(D188=0,"",COUNT($F$26:$AJ$26)-AL188)</f>
        <v/>
      </c>
      <c r="AL188" s="1964" t="str">
        <f>IF(D188=0,"",AQ188+AR188)</f>
        <v/>
      </c>
      <c r="AM188" s="1964" t="str">
        <f>IF(D188=0,"",COUNTIF(F188:AJ188,"休"))</f>
        <v/>
      </c>
      <c r="AN188" s="1940" t="str">
        <f>IF(D188="","",IFERROR(ROUND(AM188/AK188,3),""))</f>
        <v/>
      </c>
      <c r="AO188" s="4488"/>
      <c r="AQ188" s="1864">
        <f>+COUNTIF(F188:AJ188,"－")</f>
        <v>0</v>
      </c>
      <c r="AR188" s="1864">
        <f>+COUNTIF(F188:AJ188,"外")</f>
        <v>0</v>
      </c>
    </row>
    <row r="189" spans="2:44" ht="13.8" thickBot="1">
      <c r="B189" s="1965"/>
      <c r="C189" s="1921"/>
      <c r="F189" s="1966"/>
      <c r="G189" s="1966"/>
      <c r="H189" s="1966"/>
      <c r="I189" s="1966"/>
      <c r="J189" s="1966"/>
      <c r="K189" s="1966"/>
      <c r="L189" s="1966"/>
      <c r="M189" s="1966"/>
      <c r="N189" s="1966"/>
      <c r="O189" s="1966"/>
      <c r="P189" s="1966"/>
      <c r="Q189" s="1966"/>
      <c r="R189" s="1966"/>
      <c r="S189" s="1966"/>
      <c r="T189" s="1966"/>
      <c r="U189" s="1966"/>
      <c r="V189" s="1966"/>
      <c r="W189" s="1966"/>
      <c r="X189" s="1966"/>
      <c r="Y189" s="1966"/>
      <c r="Z189" s="1966"/>
      <c r="AA189" s="1966"/>
      <c r="AB189" s="1966"/>
      <c r="AC189" s="1966"/>
      <c r="AD189" s="1966"/>
      <c r="AE189" s="1966"/>
      <c r="AF189" s="1966"/>
      <c r="AG189" s="1966"/>
      <c r="AH189" s="1966"/>
      <c r="AI189" s="1966"/>
      <c r="AJ189" s="1966"/>
      <c r="AK189" s="1967"/>
      <c r="AN189" s="1968" t="s">
        <v>2271</v>
      </c>
      <c r="AO189" s="1969" t="e">
        <f>IF(AO173&gt;=0.285,"OK","NG")</f>
        <v>#DIV/0!</v>
      </c>
      <c r="AQ189" s="1857"/>
      <c r="AR189" s="1857"/>
    </row>
    <row r="190" spans="2:44">
      <c r="B190" s="1965"/>
      <c r="C190" s="1921"/>
      <c r="F190" s="1966"/>
      <c r="G190" s="1966"/>
      <c r="H190" s="1966"/>
      <c r="I190" s="1966"/>
      <c r="J190" s="1966"/>
      <c r="K190" s="1966"/>
      <c r="L190" s="1966"/>
      <c r="M190" s="1966"/>
      <c r="N190" s="1966"/>
      <c r="O190" s="1966"/>
      <c r="P190" s="1966"/>
      <c r="Q190" s="1966"/>
      <c r="R190" s="1966"/>
      <c r="S190" s="1966"/>
      <c r="T190" s="1966"/>
      <c r="U190" s="1966"/>
      <c r="V190" s="1966"/>
      <c r="W190" s="1966"/>
      <c r="X190" s="1966"/>
      <c r="Y190" s="1966"/>
      <c r="Z190" s="1966"/>
      <c r="AA190" s="1966"/>
      <c r="AB190" s="1966"/>
      <c r="AC190" s="1966"/>
      <c r="AD190" s="1966"/>
      <c r="AE190" s="1966"/>
      <c r="AF190" s="1966"/>
      <c r="AG190" s="1966"/>
      <c r="AH190" s="1966"/>
      <c r="AI190" s="1966"/>
      <c r="AJ190" s="1966"/>
      <c r="AK190" s="1967"/>
      <c r="AN190" s="1981"/>
      <c r="AO190" s="1899"/>
      <c r="AQ190" s="1857"/>
      <c r="AR190" s="1857"/>
    </row>
    <row r="191" spans="2:44" hidden="1">
      <c r="F191" s="1857" t="e">
        <f>YEAR(F194)</f>
        <v>#VALUE!</v>
      </c>
      <c r="G191" s="1857" t="e">
        <f>MONTH(F194)</f>
        <v>#VALUE!</v>
      </c>
    </row>
    <row r="192" spans="2:44" ht="13.2" customHeight="1">
      <c r="B192" s="4470"/>
      <c r="C192" s="4471"/>
      <c r="D192" s="4472"/>
      <c r="E192" s="1971" t="s">
        <v>2266</v>
      </c>
      <c r="F192" s="4478" t="e">
        <f>F194</f>
        <v>#VALUE!</v>
      </c>
      <c r="G192" s="4479"/>
      <c r="H192" s="4479"/>
      <c r="I192" s="4479"/>
      <c r="J192" s="4479"/>
      <c r="K192" s="4479"/>
      <c r="L192" s="4479"/>
      <c r="M192" s="4479"/>
      <c r="N192" s="4479"/>
      <c r="O192" s="4479"/>
      <c r="P192" s="4479"/>
      <c r="Q192" s="4479"/>
      <c r="R192" s="4479"/>
      <c r="S192" s="4479"/>
      <c r="T192" s="4479"/>
      <c r="U192" s="4479"/>
      <c r="V192" s="4479"/>
      <c r="W192" s="4479"/>
      <c r="X192" s="4479"/>
      <c r="Y192" s="4479"/>
      <c r="Z192" s="4479"/>
      <c r="AA192" s="4479"/>
      <c r="AB192" s="4479"/>
      <c r="AC192" s="4479"/>
      <c r="AD192" s="4479"/>
      <c r="AE192" s="4479"/>
      <c r="AF192" s="4479"/>
      <c r="AG192" s="4479"/>
      <c r="AH192" s="4479"/>
      <c r="AI192" s="4479"/>
      <c r="AJ192" s="4479"/>
      <c r="AK192" s="4480" t="s">
        <v>2304</v>
      </c>
      <c r="AL192" s="4489" t="s">
        <v>2305</v>
      </c>
      <c r="AM192" s="4480" t="s">
        <v>2283</v>
      </c>
      <c r="AN192" s="4481" t="s">
        <v>2306</v>
      </c>
      <c r="AO192" s="4433" t="s">
        <v>2307</v>
      </c>
      <c r="AQ192" s="4463" t="s">
        <v>2308</v>
      </c>
      <c r="AR192" s="4463" t="s">
        <v>2309</v>
      </c>
    </row>
    <row r="193" spans="2:44" ht="13.5" hidden="1" customHeight="1">
      <c r="B193" s="4473"/>
      <c r="C193" s="4469"/>
      <c r="D193" s="4474"/>
      <c r="E193" s="1972"/>
      <c r="F193" s="1913" t="e">
        <f>DATE($F191,$G191,1)</f>
        <v>#VALUE!</v>
      </c>
      <c r="G193" s="1913" t="e">
        <f t="shared" ref="G193:AJ193" si="71">F193+1</f>
        <v>#VALUE!</v>
      </c>
      <c r="H193" s="1913" t="e">
        <f t="shared" si="71"/>
        <v>#VALUE!</v>
      </c>
      <c r="I193" s="1913" t="e">
        <f t="shared" si="71"/>
        <v>#VALUE!</v>
      </c>
      <c r="J193" s="1913" t="e">
        <f t="shared" si="71"/>
        <v>#VALUE!</v>
      </c>
      <c r="K193" s="1913" t="e">
        <f t="shared" si="71"/>
        <v>#VALUE!</v>
      </c>
      <c r="L193" s="1913" t="e">
        <f t="shared" si="71"/>
        <v>#VALUE!</v>
      </c>
      <c r="M193" s="1913" t="e">
        <f t="shared" si="71"/>
        <v>#VALUE!</v>
      </c>
      <c r="N193" s="1913" t="e">
        <f t="shared" si="71"/>
        <v>#VALUE!</v>
      </c>
      <c r="O193" s="1913" t="e">
        <f t="shared" si="71"/>
        <v>#VALUE!</v>
      </c>
      <c r="P193" s="1913" t="e">
        <f t="shared" si="71"/>
        <v>#VALUE!</v>
      </c>
      <c r="Q193" s="1913" t="e">
        <f t="shared" si="71"/>
        <v>#VALUE!</v>
      </c>
      <c r="R193" s="1913" t="e">
        <f t="shared" si="71"/>
        <v>#VALUE!</v>
      </c>
      <c r="S193" s="1913" t="e">
        <f t="shared" si="71"/>
        <v>#VALUE!</v>
      </c>
      <c r="T193" s="1913" t="e">
        <f t="shared" si="71"/>
        <v>#VALUE!</v>
      </c>
      <c r="U193" s="1913" t="e">
        <f t="shared" si="71"/>
        <v>#VALUE!</v>
      </c>
      <c r="V193" s="1913" t="e">
        <f t="shared" si="71"/>
        <v>#VALUE!</v>
      </c>
      <c r="W193" s="1913" t="e">
        <f t="shared" si="71"/>
        <v>#VALUE!</v>
      </c>
      <c r="X193" s="1913" t="e">
        <f t="shared" si="71"/>
        <v>#VALUE!</v>
      </c>
      <c r="Y193" s="1913" t="e">
        <f t="shared" si="71"/>
        <v>#VALUE!</v>
      </c>
      <c r="Z193" s="1913" t="e">
        <f t="shared" si="71"/>
        <v>#VALUE!</v>
      </c>
      <c r="AA193" s="1913" t="e">
        <f t="shared" si="71"/>
        <v>#VALUE!</v>
      </c>
      <c r="AB193" s="1913" t="e">
        <f t="shared" si="71"/>
        <v>#VALUE!</v>
      </c>
      <c r="AC193" s="1913" t="e">
        <f t="shared" si="71"/>
        <v>#VALUE!</v>
      </c>
      <c r="AD193" s="1913" t="e">
        <f t="shared" si="71"/>
        <v>#VALUE!</v>
      </c>
      <c r="AE193" s="1913" t="e">
        <f t="shared" si="71"/>
        <v>#VALUE!</v>
      </c>
      <c r="AF193" s="1913" t="e">
        <f t="shared" si="71"/>
        <v>#VALUE!</v>
      </c>
      <c r="AG193" s="1913" t="e">
        <f t="shared" si="71"/>
        <v>#VALUE!</v>
      </c>
      <c r="AH193" s="1913" t="e">
        <f t="shared" si="71"/>
        <v>#VALUE!</v>
      </c>
      <c r="AI193" s="1913" t="e">
        <f t="shared" si="71"/>
        <v>#VALUE!</v>
      </c>
      <c r="AJ193" s="1913" t="e">
        <f t="shared" si="71"/>
        <v>#VALUE!</v>
      </c>
      <c r="AK193" s="4480"/>
      <c r="AL193" s="4489"/>
      <c r="AM193" s="4480"/>
      <c r="AN193" s="4481"/>
      <c r="AO193" s="4433"/>
      <c r="AQ193" s="4463"/>
      <c r="AR193" s="4463"/>
    </row>
    <row r="194" spans="2:44">
      <c r="B194" s="4473"/>
      <c r="C194" s="4469"/>
      <c r="D194" s="4474"/>
      <c r="E194" s="1973" t="s">
        <v>2267</v>
      </c>
      <c r="F194" s="1974" t="e">
        <f>IF(EDATE(F169,1)&gt;$F$7,"",EDATE(F169,1))</f>
        <v>#VALUE!</v>
      </c>
      <c r="G194" s="1913" t="e">
        <f t="shared" ref="G194:AJ194" si="72">IF(G193&gt;$F$7,"",IF(F194=EOMONTH(DATE($F191,$G191,1),0),"",IF(F194="","",F194+1)))</f>
        <v>#VALUE!</v>
      </c>
      <c r="H194" s="1913" t="e">
        <f t="shared" si="72"/>
        <v>#VALUE!</v>
      </c>
      <c r="I194" s="1913" t="e">
        <f t="shared" si="72"/>
        <v>#VALUE!</v>
      </c>
      <c r="J194" s="1913" t="e">
        <f t="shared" si="72"/>
        <v>#VALUE!</v>
      </c>
      <c r="K194" s="1913" t="e">
        <f t="shared" si="72"/>
        <v>#VALUE!</v>
      </c>
      <c r="L194" s="1913" t="e">
        <f t="shared" si="72"/>
        <v>#VALUE!</v>
      </c>
      <c r="M194" s="1913" t="e">
        <f t="shared" si="72"/>
        <v>#VALUE!</v>
      </c>
      <c r="N194" s="1913" t="e">
        <f t="shared" si="72"/>
        <v>#VALUE!</v>
      </c>
      <c r="O194" s="1913" t="e">
        <f t="shared" si="72"/>
        <v>#VALUE!</v>
      </c>
      <c r="P194" s="1913" t="e">
        <f t="shared" si="72"/>
        <v>#VALUE!</v>
      </c>
      <c r="Q194" s="1913" t="e">
        <f t="shared" si="72"/>
        <v>#VALUE!</v>
      </c>
      <c r="R194" s="1913" t="e">
        <f t="shared" si="72"/>
        <v>#VALUE!</v>
      </c>
      <c r="S194" s="1913" t="e">
        <f t="shared" si="72"/>
        <v>#VALUE!</v>
      </c>
      <c r="T194" s="1913" t="e">
        <f t="shared" si="72"/>
        <v>#VALUE!</v>
      </c>
      <c r="U194" s="1913" t="e">
        <f t="shared" si="72"/>
        <v>#VALUE!</v>
      </c>
      <c r="V194" s="1913" t="e">
        <f t="shared" si="72"/>
        <v>#VALUE!</v>
      </c>
      <c r="W194" s="1913" t="e">
        <f t="shared" si="72"/>
        <v>#VALUE!</v>
      </c>
      <c r="X194" s="1913" t="e">
        <f t="shared" si="72"/>
        <v>#VALUE!</v>
      </c>
      <c r="Y194" s="1913" t="e">
        <f t="shared" si="72"/>
        <v>#VALUE!</v>
      </c>
      <c r="Z194" s="1913" t="e">
        <f t="shared" si="72"/>
        <v>#VALUE!</v>
      </c>
      <c r="AA194" s="1913" t="e">
        <f t="shared" si="72"/>
        <v>#VALUE!</v>
      </c>
      <c r="AB194" s="1913" t="e">
        <f t="shared" si="72"/>
        <v>#VALUE!</v>
      </c>
      <c r="AC194" s="1913" t="e">
        <f t="shared" si="72"/>
        <v>#VALUE!</v>
      </c>
      <c r="AD194" s="1913" t="e">
        <f t="shared" si="72"/>
        <v>#VALUE!</v>
      </c>
      <c r="AE194" s="1913" t="e">
        <f t="shared" si="72"/>
        <v>#VALUE!</v>
      </c>
      <c r="AF194" s="1913" t="e">
        <f t="shared" si="72"/>
        <v>#VALUE!</v>
      </c>
      <c r="AG194" s="1913" t="e">
        <f t="shared" si="72"/>
        <v>#VALUE!</v>
      </c>
      <c r="AH194" s="1913" t="e">
        <f t="shared" si="72"/>
        <v>#VALUE!</v>
      </c>
      <c r="AI194" s="1913" t="e">
        <f t="shared" si="72"/>
        <v>#VALUE!</v>
      </c>
      <c r="AJ194" s="1913" t="e">
        <f t="shared" si="72"/>
        <v>#VALUE!</v>
      </c>
      <c r="AK194" s="4480"/>
      <c r="AL194" s="4489"/>
      <c r="AM194" s="4480"/>
      <c r="AN194" s="4481"/>
      <c r="AO194" s="4433"/>
      <c r="AQ194" s="4463"/>
      <c r="AR194" s="4463"/>
    </row>
    <row r="195" spans="2:44">
      <c r="B195" s="4475"/>
      <c r="C195" s="4476"/>
      <c r="D195" s="4477"/>
      <c r="E195" s="1908" t="s">
        <v>1060</v>
      </c>
      <c r="F195" s="1975" t="str">
        <f>IFERROR(TEXT(WEEKDAY(+F194),"aaa"),"")</f>
        <v/>
      </c>
      <c r="G195" s="1975" t="str">
        <f t="shared" ref="G195:AJ195" si="73">IFERROR(TEXT(WEEKDAY(+G194),"aaa"),"")</f>
        <v/>
      </c>
      <c r="H195" s="1975" t="str">
        <f t="shared" si="73"/>
        <v/>
      </c>
      <c r="I195" s="1975" t="str">
        <f t="shared" si="73"/>
        <v/>
      </c>
      <c r="J195" s="1975" t="str">
        <f t="shared" si="73"/>
        <v/>
      </c>
      <c r="K195" s="1975" t="str">
        <f t="shared" si="73"/>
        <v/>
      </c>
      <c r="L195" s="1975" t="str">
        <f t="shared" si="73"/>
        <v/>
      </c>
      <c r="M195" s="1975" t="str">
        <f t="shared" si="73"/>
        <v/>
      </c>
      <c r="N195" s="1975" t="str">
        <f t="shared" si="73"/>
        <v/>
      </c>
      <c r="O195" s="1975" t="str">
        <f t="shared" si="73"/>
        <v/>
      </c>
      <c r="P195" s="1975" t="str">
        <f t="shared" si="73"/>
        <v/>
      </c>
      <c r="Q195" s="1975" t="str">
        <f t="shared" si="73"/>
        <v/>
      </c>
      <c r="R195" s="1975" t="str">
        <f t="shared" si="73"/>
        <v/>
      </c>
      <c r="S195" s="1975" t="str">
        <f t="shared" si="73"/>
        <v/>
      </c>
      <c r="T195" s="1975" t="str">
        <f t="shared" si="73"/>
        <v/>
      </c>
      <c r="U195" s="1975" t="str">
        <f t="shared" si="73"/>
        <v/>
      </c>
      <c r="V195" s="1975" t="str">
        <f t="shared" si="73"/>
        <v/>
      </c>
      <c r="W195" s="1975" t="str">
        <f t="shared" si="73"/>
        <v/>
      </c>
      <c r="X195" s="1975" t="str">
        <f t="shared" si="73"/>
        <v/>
      </c>
      <c r="Y195" s="1975" t="str">
        <f t="shared" si="73"/>
        <v/>
      </c>
      <c r="Z195" s="1975" t="str">
        <f t="shared" si="73"/>
        <v/>
      </c>
      <c r="AA195" s="1975" t="str">
        <f t="shared" si="73"/>
        <v/>
      </c>
      <c r="AB195" s="1975" t="str">
        <f t="shared" si="73"/>
        <v/>
      </c>
      <c r="AC195" s="1975" t="str">
        <f t="shared" si="73"/>
        <v/>
      </c>
      <c r="AD195" s="1975" t="str">
        <f t="shared" si="73"/>
        <v/>
      </c>
      <c r="AE195" s="1975" t="str">
        <f t="shared" si="73"/>
        <v/>
      </c>
      <c r="AF195" s="1975" t="str">
        <f t="shared" si="73"/>
        <v/>
      </c>
      <c r="AG195" s="1975" t="str">
        <f t="shared" si="73"/>
        <v/>
      </c>
      <c r="AH195" s="1975" t="str">
        <f t="shared" si="73"/>
        <v/>
      </c>
      <c r="AI195" s="1975" t="str">
        <f t="shared" si="73"/>
        <v/>
      </c>
      <c r="AJ195" s="1975" t="str">
        <f t="shared" si="73"/>
        <v/>
      </c>
      <c r="AK195" s="4480"/>
      <c r="AL195" s="4489"/>
      <c r="AM195" s="4480"/>
      <c r="AN195" s="4481"/>
      <c r="AO195" s="4433"/>
      <c r="AQ195" s="4463"/>
      <c r="AR195" s="4463"/>
    </row>
    <row r="196" spans="2:44" ht="21" customHeight="1">
      <c r="B196" s="1976" t="s">
        <v>2310</v>
      </c>
      <c r="C196" s="1977" t="s">
        <v>2280</v>
      </c>
      <c r="D196" s="1924" t="s">
        <v>2281</v>
      </c>
      <c r="E196" s="1925" t="s">
        <v>2270</v>
      </c>
      <c r="F196" s="1926"/>
      <c r="G196" s="1927"/>
      <c r="H196" s="1927"/>
      <c r="I196" s="1927"/>
      <c r="J196" s="1927"/>
      <c r="K196" s="1927"/>
      <c r="L196" s="1927"/>
      <c r="M196" s="1927"/>
      <c r="N196" s="1927"/>
      <c r="O196" s="1927"/>
      <c r="P196" s="1927"/>
      <c r="Q196" s="1927"/>
      <c r="R196" s="1927"/>
      <c r="S196" s="1927"/>
      <c r="T196" s="1927"/>
      <c r="U196" s="1927"/>
      <c r="V196" s="1927"/>
      <c r="W196" s="1927"/>
      <c r="X196" s="1927"/>
      <c r="Y196" s="1927"/>
      <c r="Z196" s="1927"/>
      <c r="AA196" s="1927"/>
      <c r="AB196" s="1927"/>
      <c r="AC196" s="1927"/>
      <c r="AD196" s="1927"/>
      <c r="AE196" s="1927"/>
      <c r="AF196" s="1927"/>
      <c r="AG196" s="1978"/>
      <c r="AH196" s="1978"/>
      <c r="AI196" s="1978"/>
      <c r="AJ196" s="1978"/>
      <c r="AK196" s="1905" t="s">
        <v>2289</v>
      </c>
      <c r="AL196" s="1905" t="s">
        <v>2290</v>
      </c>
      <c r="AM196" s="1905" t="s">
        <v>2291</v>
      </c>
      <c r="AN196" s="1906" t="s">
        <v>2292</v>
      </c>
      <c r="AO196" s="1865" t="s">
        <v>2293</v>
      </c>
      <c r="AQ196" s="4464"/>
      <c r="AR196" s="4464"/>
    </row>
    <row r="197" spans="2:44" ht="13.5" customHeight="1">
      <c r="B197" s="4482" t="s">
        <v>2294</v>
      </c>
      <c r="C197" s="4485" t="str">
        <f>$AC$8</f>
        <v>A建設</v>
      </c>
      <c r="D197" s="1928" t="str">
        <f>$AG$8</f>
        <v>〇〇</v>
      </c>
      <c r="E197" s="1929"/>
      <c r="F197" s="1930"/>
      <c r="G197" s="1931"/>
      <c r="H197" s="1931"/>
      <c r="I197" s="1931"/>
      <c r="J197" s="1931"/>
      <c r="K197" s="1931"/>
      <c r="L197" s="1931"/>
      <c r="M197" s="1931"/>
      <c r="N197" s="1931"/>
      <c r="O197" s="1931"/>
      <c r="P197" s="1931"/>
      <c r="Q197" s="1931"/>
      <c r="R197" s="1931"/>
      <c r="S197" s="1931"/>
      <c r="T197" s="1931"/>
      <c r="U197" s="1931"/>
      <c r="V197" s="1931"/>
      <c r="W197" s="1931"/>
      <c r="X197" s="1931"/>
      <c r="Y197" s="1931"/>
      <c r="Z197" s="1931"/>
      <c r="AA197" s="1931"/>
      <c r="AB197" s="1931"/>
      <c r="AC197" s="1931"/>
      <c r="AD197" s="1931"/>
      <c r="AE197" s="1931"/>
      <c r="AF197" s="1931"/>
      <c r="AG197" s="1931"/>
      <c r="AH197" s="1931"/>
      <c r="AI197" s="1931"/>
      <c r="AJ197" s="1932"/>
      <c r="AK197" s="1933">
        <f t="shared" ref="AK197:AK202" si="74">IF(D197=0,"",COUNT($F$26:$AJ$26)-AL197)</f>
        <v>0</v>
      </c>
      <c r="AL197" s="1934">
        <f t="shared" ref="AL197:AL202" si="75">IF(D197=0,"",AQ197+AR197)</f>
        <v>0</v>
      </c>
      <c r="AM197" s="1934">
        <f t="shared" ref="AM197:AM202" si="76">IF(D197=0,"",COUNTIF(F197:AJ197,"休"))</f>
        <v>0</v>
      </c>
      <c r="AN197" s="1935" t="str">
        <f t="shared" ref="AN197:AN202" si="77">IF(D197="","",IFERROR(ROUND(AM197/AK197,3),""))</f>
        <v/>
      </c>
      <c r="AO197" s="4486" t="e">
        <f>ROUND(AVERAGE(AN197:AN212),3)</f>
        <v>#DIV/0!</v>
      </c>
      <c r="AQ197" s="1864">
        <f>+COUNTIF(F197:AJ197,"－")</f>
        <v>0</v>
      </c>
      <c r="AR197" s="1864">
        <f>+COUNTIF(F197:AJ197,"外")</f>
        <v>0</v>
      </c>
    </row>
    <row r="198" spans="2:44" ht="13.5" customHeight="1">
      <c r="B198" s="4483"/>
      <c r="C198" s="4466"/>
      <c r="D198" s="1928" t="str">
        <f>$AG$9</f>
        <v>●●</v>
      </c>
      <c r="E198" s="1929"/>
      <c r="F198" s="1936"/>
      <c r="G198" s="1937"/>
      <c r="H198" s="1937"/>
      <c r="I198" s="1937"/>
      <c r="J198" s="1937"/>
      <c r="K198" s="1937"/>
      <c r="L198" s="1937"/>
      <c r="M198" s="1937"/>
      <c r="N198" s="1937"/>
      <c r="O198" s="1937"/>
      <c r="P198" s="1937"/>
      <c r="Q198" s="1937"/>
      <c r="R198" s="1937"/>
      <c r="S198" s="1937"/>
      <c r="T198" s="1937"/>
      <c r="U198" s="1937"/>
      <c r="V198" s="1937"/>
      <c r="W198" s="1937"/>
      <c r="X198" s="1937"/>
      <c r="Y198" s="1937"/>
      <c r="Z198" s="1937"/>
      <c r="AA198" s="1937"/>
      <c r="AB198" s="1937"/>
      <c r="AC198" s="1937"/>
      <c r="AD198" s="1937"/>
      <c r="AE198" s="1937"/>
      <c r="AF198" s="1937"/>
      <c r="AG198" s="1937"/>
      <c r="AH198" s="1937"/>
      <c r="AI198" s="1937"/>
      <c r="AJ198" s="1938"/>
      <c r="AK198" s="1933">
        <f t="shared" si="74"/>
        <v>0</v>
      </c>
      <c r="AL198" s="1939">
        <f t="shared" si="75"/>
        <v>0</v>
      </c>
      <c r="AM198" s="1939">
        <f t="shared" si="76"/>
        <v>0</v>
      </c>
      <c r="AN198" s="1940" t="str">
        <f t="shared" si="77"/>
        <v/>
      </c>
      <c r="AO198" s="4487"/>
      <c r="AQ198" s="1864">
        <f>+COUNTIF(F198:AJ198,"－")</f>
        <v>0</v>
      </c>
      <c r="AR198" s="1864">
        <f>+COUNTIF(F198:AJ198,"外")</f>
        <v>0</v>
      </c>
    </row>
    <row r="199" spans="2:44">
      <c r="B199" s="4483"/>
      <c r="C199" s="4466"/>
      <c r="D199" s="1928" t="str">
        <f>$AG$10</f>
        <v>△△</v>
      </c>
      <c r="E199" s="1929"/>
      <c r="F199" s="1936"/>
      <c r="G199" s="1937"/>
      <c r="H199" s="1937"/>
      <c r="I199" s="1937"/>
      <c r="J199" s="1937"/>
      <c r="K199" s="1937"/>
      <c r="L199" s="1937"/>
      <c r="M199" s="1937"/>
      <c r="N199" s="1937"/>
      <c r="O199" s="1937"/>
      <c r="P199" s="1937"/>
      <c r="Q199" s="1937"/>
      <c r="R199" s="1937"/>
      <c r="S199" s="1937"/>
      <c r="T199" s="1937"/>
      <c r="U199" s="1937"/>
      <c r="V199" s="1937"/>
      <c r="W199" s="1937"/>
      <c r="X199" s="1937"/>
      <c r="Y199" s="1937"/>
      <c r="Z199" s="1937"/>
      <c r="AA199" s="1937"/>
      <c r="AB199" s="1937"/>
      <c r="AC199" s="1937"/>
      <c r="AD199" s="1937"/>
      <c r="AE199" s="1937"/>
      <c r="AF199" s="1937"/>
      <c r="AG199" s="1937"/>
      <c r="AH199" s="1937"/>
      <c r="AI199" s="1937"/>
      <c r="AJ199" s="1938"/>
      <c r="AK199" s="1933">
        <f t="shared" si="74"/>
        <v>0</v>
      </c>
      <c r="AL199" s="1939">
        <f t="shared" si="75"/>
        <v>0</v>
      </c>
      <c r="AM199" s="1939">
        <f t="shared" si="76"/>
        <v>0</v>
      </c>
      <c r="AN199" s="1940" t="str">
        <f t="shared" si="77"/>
        <v/>
      </c>
      <c r="AO199" s="4487"/>
      <c r="AQ199" s="1864">
        <f>+COUNTIF(F199:AJ199,"－")</f>
        <v>0</v>
      </c>
      <c r="AR199" s="1864">
        <f t="shared" ref="AR199:AR202" si="78">+COUNTIF(F199:AJ199,"外")</f>
        <v>0</v>
      </c>
    </row>
    <row r="200" spans="2:44">
      <c r="B200" s="4483"/>
      <c r="C200" s="4466"/>
      <c r="D200" s="1928" t="str">
        <f>$AG$11</f>
        <v>■■</v>
      </c>
      <c r="E200" s="1907"/>
      <c r="F200" s="1936"/>
      <c r="G200" s="1937"/>
      <c r="H200" s="1937"/>
      <c r="I200" s="1937"/>
      <c r="J200" s="1937"/>
      <c r="K200" s="1937"/>
      <c r="L200" s="1937"/>
      <c r="M200" s="1937"/>
      <c r="N200" s="1937"/>
      <c r="O200" s="1937"/>
      <c r="P200" s="1937"/>
      <c r="Q200" s="1937"/>
      <c r="R200" s="1937"/>
      <c r="S200" s="1937"/>
      <c r="T200" s="1937"/>
      <c r="U200" s="1937"/>
      <c r="V200" s="1937"/>
      <c r="W200" s="1937"/>
      <c r="X200" s="1937"/>
      <c r="Y200" s="1937"/>
      <c r="Z200" s="1937"/>
      <c r="AA200" s="1937"/>
      <c r="AB200" s="1937"/>
      <c r="AC200" s="1937"/>
      <c r="AD200" s="1937"/>
      <c r="AE200" s="1937"/>
      <c r="AF200" s="1937"/>
      <c r="AG200" s="1937"/>
      <c r="AH200" s="1937"/>
      <c r="AI200" s="1937"/>
      <c r="AJ200" s="1938"/>
      <c r="AK200" s="1933">
        <f t="shared" si="74"/>
        <v>0</v>
      </c>
      <c r="AL200" s="1939">
        <f t="shared" si="75"/>
        <v>0</v>
      </c>
      <c r="AM200" s="1939">
        <f t="shared" si="76"/>
        <v>0</v>
      </c>
      <c r="AN200" s="1940" t="str">
        <f t="shared" si="77"/>
        <v/>
      </c>
      <c r="AO200" s="4487"/>
      <c r="AQ200" s="1864">
        <f>+COUNTIF(F200:AJ200,"－")</f>
        <v>0</v>
      </c>
      <c r="AR200" s="1864">
        <f t="shared" si="78"/>
        <v>0</v>
      </c>
    </row>
    <row r="201" spans="2:44">
      <c r="B201" s="4483"/>
      <c r="C201" s="4466"/>
      <c r="D201" s="1928" t="str">
        <f>$AG$12</f>
        <v>★★</v>
      </c>
      <c r="E201" s="1929"/>
      <c r="F201" s="1936"/>
      <c r="G201" s="1937"/>
      <c r="H201" s="1937"/>
      <c r="I201" s="1937"/>
      <c r="J201" s="1937"/>
      <c r="K201" s="1937"/>
      <c r="L201" s="1937"/>
      <c r="M201" s="1937"/>
      <c r="N201" s="1937"/>
      <c r="O201" s="1937"/>
      <c r="P201" s="1937"/>
      <c r="Q201" s="1937"/>
      <c r="R201" s="1937"/>
      <c r="S201" s="1937"/>
      <c r="T201" s="1937"/>
      <c r="U201" s="1937"/>
      <c r="V201" s="1937"/>
      <c r="W201" s="1937"/>
      <c r="X201" s="1937"/>
      <c r="Y201" s="1937"/>
      <c r="Z201" s="1937"/>
      <c r="AA201" s="1937"/>
      <c r="AB201" s="1937"/>
      <c r="AC201" s="1937"/>
      <c r="AD201" s="1937"/>
      <c r="AE201" s="1937"/>
      <c r="AF201" s="1937"/>
      <c r="AG201" s="1937"/>
      <c r="AH201" s="1937"/>
      <c r="AI201" s="1937"/>
      <c r="AJ201" s="1938"/>
      <c r="AK201" s="1933">
        <f t="shared" si="74"/>
        <v>0</v>
      </c>
      <c r="AL201" s="1939">
        <f t="shared" si="75"/>
        <v>0</v>
      </c>
      <c r="AM201" s="1939">
        <f t="shared" si="76"/>
        <v>0</v>
      </c>
      <c r="AN201" s="1940" t="str">
        <f t="shared" si="77"/>
        <v/>
      </c>
      <c r="AO201" s="4487"/>
      <c r="AQ201" s="1864">
        <f t="shared" ref="AQ201:AQ202" si="79">+COUNTIF(F201:AJ201,"－")</f>
        <v>0</v>
      </c>
      <c r="AR201" s="1864">
        <f t="shared" si="78"/>
        <v>0</v>
      </c>
    </row>
    <row r="202" spans="2:44">
      <c r="B202" s="4484"/>
      <c r="C202" s="4467"/>
      <c r="D202" s="1941">
        <f>$AG$13</f>
        <v>0</v>
      </c>
      <c r="E202" s="1942"/>
      <c r="F202" s="1943"/>
      <c r="G202" s="1979"/>
      <c r="H202" s="1945"/>
      <c r="I202" s="1945"/>
      <c r="J202" s="1945"/>
      <c r="K202" s="1945"/>
      <c r="L202" s="1945"/>
      <c r="M202" s="1945"/>
      <c r="N202" s="1945"/>
      <c r="O202" s="1945"/>
      <c r="P202" s="1945"/>
      <c r="Q202" s="1945"/>
      <c r="R202" s="1945"/>
      <c r="S202" s="1945"/>
      <c r="T202" s="1945"/>
      <c r="U202" s="1945"/>
      <c r="V202" s="1945"/>
      <c r="W202" s="1945"/>
      <c r="X202" s="1945"/>
      <c r="Y202" s="1945"/>
      <c r="Z202" s="1945"/>
      <c r="AA202" s="1945"/>
      <c r="AB202" s="1945"/>
      <c r="AC202" s="1945"/>
      <c r="AD202" s="1945"/>
      <c r="AE202" s="1945"/>
      <c r="AF202" s="1945"/>
      <c r="AG202" s="1945"/>
      <c r="AH202" s="1945"/>
      <c r="AI202" s="1945"/>
      <c r="AJ202" s="1946"/>
      <c r="AK202" s="1933" t="str">
        <f t="shared" si="74"/>
        <v/>
      </c>
      <c r="AL202" s="1934" t="str">
        <f t="shared" si="75"/>
        <v/>
      </c>
      <c r="AM202" s="1947" t="str">
        <f t="shared" si="76"/>
        <v/>
      </c>
      <c r="AN202" s="1940" t="str">
        <f t="shared" si="77"/>
        <v/>
      </c>
      <c r="AO202" s="4487"/>
      <c r="AQ202" s="1864">
        <f t="shared" si="79"/>
        <v>0</v>
      </c>
      <c r="AR202" s="1864">
        <f t="shared" si="78"/>
        <v>0</v>
      </c>
    </row>
    <row r="203" spans="2:44" ht="15" customHeight="1">
      <c r="B203" s="4482" t="s">
        <v>2301</v>
      </c>
      <c r="C203" s="4465" t="str">
        <f>$AC$14</f>
        <v>B産業</v>
      </c>
      <c r="D203" s="1948" t="s">
        <v>2281</v>
      </c>
      <c r="E203" s="1949" t="s">
        <v>2270</v>
      </c>
      <c r="F203" s="1926"/>
      <c r="G203" s="1927"/>
      <c r="H203" s="1927"/>
      <c r="I203" s="1927"/>
      <c r="J203" s="1927"/>
      <c r="K203" s="1927"/>
      <c r="L203" s="1927"/>
      <c r="M203" s="1927"/>
      <c r="N203" s="1927"/>
      <c r="O203" s="1927"/>
      <c r="P203" s="1927"/>
      <c r="Q203" s="1927"/>
      <c r="R203" s="1927"/>
      <c r="S203" s="1927"/>
      <c r="T203" s="1927"/>
      <c r="U203" s="1927"/>
      <c r="V203" s="1927"/>
      <c r="W203" s="1927"/>
      <c r="X203" s="1927"/>
      <c r="Y203" s="1927"/>
      <c r="Z203" s="1927"/>
      <c r="AA203" s="1927"/>
      <c r="AB203" s="1927"/>
      <c r="AC203" s="1927"/>
      <c r="AD203" s="1927"/>
      <c r="AE203" s="1927"/>
      <c r="AF203" s="1927"/>
      <c r="AG203" s="1927"/>
      <c r="AH203" s="1927"/>
      <c r="AI203" s="1927"/>
      <c r="AJ203" s="1950"/>
      <c r="AK203" s="1951"/>
      <c r="AL203" s="1952"/>
      <c r="AM203" s="1953"/>
      <c r="AN203" s="1954"/>
      <c r="AO203" s="4487"/>
    </row>
    <row r="204" spans="2:44">
      <c r="B204" s="4483"/>
      <c r="C204" s="4466"/>
      <c r="D204" s="1928" t="str">
        <f>$AG$14</f>
        <v>〇〇</v>
      </c>
      <c r="E204" s="1929"/>
      <c r="F204" s="1930"/>
      <c r="G204" s="1931"/>
      <c r="H204" s="1931"/>
      <c r="I204" s="1931"/>
      <c r="J204" s="1931"/>
      <c r="K204" s="1931"/>
      <c r="L204" s="1931"/>
      <c r="M204" s="1931"/>
      <c r="N204" s="1931"/>
      <c r="O204" s="1931"/>
      <c r="P204" s="1931"/>
      <c r="Q204" s="1931"/>
      <c r="R204" s="1931"/>
      <c r="S204" s="1931"/>
      <c r="T204" s="1931"/>
      <c r="U204" s="1931"/>
      <c r="V204" s="1931"/>
      <c r="W204" s="1931"/>
      <c r="X204" s="1931"/>
      <c r="Y204" s="1931"/>
      <c r="Z204" s="1931"/>
      <c r="AA204" s="1931"/>
      <c r="AB204" s="1931"/>
      <c r="AC204" s="1931"/>
      <c r="AD204" s="1931"/>
      <c r="AE204" s="1931"/>
      <c r="AF204" s="1931"/>
      <c r="AG204" s="1931"/>
      <c r="AH204" s="1955"/>
      <c r="AI204" s="1955"/>
      <c r="AJ204" s="1938"/>
      <c r="AK204" s="1933">
        <f>IF(D204=0,"",COUNT($F$26:$AJ$26)-AL204)</f>
        <v>0</v>
      </c>
      <c r="AL204" s="1934">
        <f>IF(D204=0,"",AQ204+AR204)</f>
        <v>0</v>
      </c>
      <c r="AM204" s="1934">
        <f>IF(D204=0,"",COUNTIF(F204:AJ204,"休"))</f>
        <v>0</v>
      </c>
      <c r="AN204" s="1935" t="str">
        <f>IF(D204="","",IFERROR(ROUND(AM204/AK204,3),""))</f>
        <v/>
      </c>
      <c r="AO204" s="4487"/>
      <c r="AQ204" s="1864">
        <f>+COUNTIF(F204:AJ204,"－")</f>
        <v>0</v>
      </c>
      <c r="AR204" s="1864">
        <f>+COUNTIF(F204:AJ204,"外")</f>
        <v>0</v>
      </c>
    </row>
    <row r="205" spans="2:44">
      <c r="B205" s="4483"/>
      <c r="C205" s="4466"/>
      <c r="D205" s="1928" t="str">
        <f>$AG$15</f>
        <v>●●</v>
      </c>
      <c r="E205" s="1956"/>
      <c r="F205" s="1936"/>
      <c r="G205" s="1937"/>
      <c r="H205" s="1937"/>
      <c r="I205" s="1937"/>
      <c r="J205" s="1937"/>
      <c r="K205" s="1937"/>
      <c r="L205" s="1937"/>
      <c r="M205" s="1937"/>
      <c r="N205" s="1937"/>
      <c r="O205" s="1937"/>
      <c r="P205" s="1937"/>
      <c r="Q205" s="1937"/>
      <c r="R205" s="1937"/>
      <c r="S205" s="1937"/>
      <c r="T205" s="1937"/>
      <c r="U205" s="1937"/>
      <c r="V205" s="1937"/>
      <c r="W205" s="1937"/>
      <c r="X205" s="1937"/>
      <c r="Y205" s="1937"/>
      <c r="Z205" s="1937"/>
      <c r="AA205" s="1937"/>
      <c r="AB205" s="1937"/>
      <c r="AC205" s="1937"/>
      <c r="AD205" s="1937"/>
      <c r="AE205" s="1937"/>
      <c r="AF205" s="1937"/>
      <c r="AG205" s="1937"/>
      <c r="AH205" s="1937"/>
      <c r="AI205" s="1937"/>
      <c r="AJ205" s="1938"/>
      <c r="AK205" s="1933">
        <f>IF(D205=0,"",COUNT($F$26:$AJ$26)-AL205)</f>
        <v>0</v>
      </c>
      <c r="AL205" s="1939">
        <f>IF(D205=0,"",AQ205+AR205)</f>
        <v>0</v>
      </c>
      <c r="AM205" s="1939">
        <f>IF(D205=0,"",COUNTIF(F205:AJ205,"休"))</f>
        <v>0</v>
      </c>
      <c r="AN205" s="1940" t="str">
        <f>IF(D205="","",IFERROR(ROUND(AM205/AK205,3),""))</f>
        <v/>
      </c>
      <c r="AO205" s="4487"/>
      <c r="AQ205" s="1864">
        <f>+COUNTIF(F205:AJ205,"－")</f>
        <v>0</v>
      </c>
      <c r="AR205" s="1864">
        <f>+COUNTIF(F205:AJ205,"外")</f>
        <v>0</v>
      </c>
    </row>
    <row r="206" spans="2:44">
      <c r="B206" s="4483"/>
      <c r="C206" s="4466"/>
      <c r="D206" s="1928">
        <f>$AG$16</f>
        <v>0</v>
      </c>
      <c r="E206" s="1956"/>
      <c r="F206" s="1936"/>
      <c r="G206" s="1937"/>
      <c r="H206" s="1937"/>
      <c r="I206" s="1937"/>
      <c r="J206" s="1937"/>
      <c r="K206" s="1937"/>
      <c r="L206" s="1937"/>
      <c r="M206" s="1937"/>
      <c r="N206" s="1937"/>
      <c r="O206" s="1937"/>
      <c r="P206" s="1937"/>
      <c r="Q206" s="1937"/>
      <c r="R206" s="1937"/>
      <c r="S206" s="1937"/>
      <c r="T206" s="1937"/>
      <c r="U206" s="1937"/>
      <c r="V206" s="1937"/>
      <c r="W206" s="1937"/>
      <c r="X206" s="1937"/>
      <c r="Y206" s="1937"/>
      <c r="Z206" s="1937"/>
      <c r="AA206" s="1937"/>
      <c r="AB206" s="1937"/>
      <c r="AC206" s="1937"/>
      <c r="AD206" s="1937"/>
      <c r="AE206" s="1937"/>
      <c r="AF206" s="1937"/>
      <c r="AG206" s="1937"/>
      <c r="AH206" s="1937"/>
      <c r="AI206" s="1937"/>
      <c r="AJ206" s="1938"/>
      <c r="AK206" s="1933" t="str">
        <f>IF(D206=0,"",COUNT($F$26:$AJ$26)-AL206)</f>
        <v/>
      </c>
      <c r="AL206" s="1939" t="str">
        <f>IF(D206=0,"",AQ206+AR206)</f>
        <v/>
      </c>
      <c r="AM206" s="1939" t="str">
        <f>IF(D206=0,"",COUNTIF(F206:AJ206,"休"))</f>
        <v/>
      </c>
      <c r="AN206" s="1940" t="str">
        <f>IF(D206="","",IFERROR(ROUND(AM206/AK206,3),""))</f>
        <v/>
      </c>
      <c r="AO206" s="4487"/>
      <c r="AQ206" s="1864">
        <f>+COUNTIF(F206:AJ206,"－")</f>
        <v>0</v>
      </c>
      <c r="AR206" s="1864">
        <f>+COUNTIF(F206:AJ206,"外")</f>
        <v>0</v>
      </c>
    </row>
    <row r="207" spans="2:44">
      <c r="B207" s="4483"/>
      <c r="C207" s="4467"/>
      <c r="D207" s="1957">
        <f>$AG$17</f>
        <v>0</v>
      </c>
      <c r="E207" s="1958"/>
      <c r="F207" s="1936"/>
      <c r="G207" s="1955"/>
      <c r="H207" s="1955"/>
      <c r="I207" s="1955"/>
      <c r="J207" s="1955"/>
      <c r="K207" s="1955"/>
      <c r="L207" s="1955"/>
      <c r="M207" s="1955"/>
      <c r="N207" s="1955"/>
      <c r="O207" s="1955"/>
      <c r="P207" s="1955"/>
      <c r="Q207" s="1955"/>
      <c r="R207" s="1955"/>
      <c r="S207" s="1955"/>
      <c r="T207" s="1955"/>
      <c r="U207" s="1955"/>
      <c r="V207" s="1955"/>
      <c r="W207" s="1955"/>
      <c r="X207" s="1955"/>
      <c r="Y207" s="1955"/>
      <c r="Z207" s="1955"/>
      <c r="AA207" s="1955"/>
      <c r="AB207" s="1955"/>
      <c r="AC207" s="1955"/>
      <c r="AD207" s="1955"/>
      <c r="AE207" s="1955"/>
      <c r="AF207" s="1955"/>
      <c r="AG207" s="1955"/>
      <c r="AH207" s="1955"/>
      <c r="AI207" s="1955"/>
      <c r="AJ207" s="1946"/>
      <c r="AK207" s="1933" t="str">
        <f>IF(D207=0,"",COUNT($F$26:$AJ$26)-AL207)</f>
        <v/>
      </c>
      <c r="AL207" s="1934" t="str">
        <f>IF(D207=0,"",AQ207+AR207)</f>
        <v/>
      </c>
      <c r="AM207" s="1947" t="str">
        <f>IF(D207=0,"",COUNTIF(F207:AJ207,"休"))</f>
        <v/>
      </c>
      <c r="AN207" s="1940" t="str">
        <f>IF(D207="","",IFERROR(ROUND(AM207/AK207,3),""))</f>
        <v/>
      </c>
      <c r="AO207" s="4487"/>
      <c r="AQ207" s="1864">
        <f>+COUNTIF(F207:AJ207,"－")</f>
        <v>0</v>
      </c>
      <c r="AR207" s="1864">
        <f>+COUNTIF(F207:AJ207,"外")</f>
        <v>0</v>
      </c>
    </row>
    <row r="208" spans="2:44" ht="15" customHeight="1">
      <c r="B208" s="4483"/>
      <c r="C208" s="4465" t="str">
        <f>$AC$18</f>
        <v>C土木</v>
      </c>
      <c r="D208" s="1948" t="s">
        <v>2281</v>
      </c>
      <c r="E208" s="1959" t="s">
        <v>2270</v>
      </c>
      <c r="F208" s="1926"/>
      <c r="G208" s="1927"/>
      <c r="H208" s="1927"/>
      <c r="I208" s="1927"/>
      <c r="J208" s="1927"/>
      <c r="K208" s="1927"/>
      <c r="L208" s="1927"/>
      <c r="M208" s="1927"/>
      <c r="N208" s="1927"/>
      <c r="O208" s="1927"/>
      <c r="P208" s="1927"/>
      <c r="Q208" s="1927"/>
      <c r="R208" s="1927"/>
      <c r="S208" s="1927"/>
      <c r="T208" s="1927"/>
      <c r="U208" s="1927"/>
      <c r="V208" s="1927"/>
      <c r="W208" s="1927"/>
      <c r="X208" s="1927"/>
      <c r="Y208" s="1927"/>
      <c r="Z208" s="1927"/>
      <c r="AA208" s="1927"/>
      <c r="AB208" s="1927"/>
      <c r="AC208" s="1927"/>
      <c r="AD208" s="1927"/>
      <c r="AE208" s="1927"/>
      <c r="AF208" s="1927"/>
      <c r="AG208" s="1927"/>
      <c r="AH208" s="1927"/>
      <c r="AI208" s="1927"/>
      <c r="AJ208" s="1950"/>
      <c r="AK208" s="1951"/>
      <c r="AL208" s="1952"/>
      <c r="AM208" s="1960"/>
      <c r="AN208" s="1954"/>
      <c r="AO208" s="4487"/>
    </row>
    <row r="209" spans="2:44">
      <c r="B209" s="4483"/>
      <c r="C209" s="4466"/>
      <c r="D209" s="1928" t="str">
        <f>$AG$18</f>
        <v>●●</v>
      </c>
      <c r="E209" s="1929"/>
      <c r="F209" s="1930"/>
      <c r="G209" s="1931"/>
      <c r="H209" s="1931"/>
      <c r="I209" s="1931"/>
      <c r="J209" s="1931"/>
      <c r="K209" s="1931"/>
      <c r="L209" s="1931"/>
      <c r="M209" s="1931"/>
      <c r="N209" s="1931"/>
      <c r="O209" s="1931"/>
      <c r="P209" s="1931"/>
      <c r="Q209" s="1931"/>
      <c r="R209" s="1931"/>
      <c r="S209" s="1931"/>
      <c r="T209" s="1931"/>
      <c r="U209" s="1931"/>
      <c r="V209" s="1931"/>
      <c r="W209" s="1931"/>
      <c r="X209" s="1931"/>
      <c r="Y209" s="1931"/>
      <c r="Z209" s="1931"/>
      <c r="AA209" s="1931"/>
      <c r="AB209" s="1931"/>
      <c r="AC209" s="1931"/>
      <c r="AD209" s="1931"/>
      <c r="AE209" s="1931"/>
      <c r="AF209" s="1931"/>
      <c r="AG209" s="1931"/>
      <c r="AH209" s="1931"/>
      <c r="AI209" s="1931"/>
      <c r="AJ209" s="1932"/>
      <c r="AK209" s="1933">
        <f>IF(D209=0,"",COUNT($F$26:$AJ$26)-AL209)</f>
        <v>0</v>
      </c>
      <c r="AL209" s="1934">
        <f>IF(D209=0,"",AQ209+AR209)</f>
        <v>0</v>
      </c>
      <c r="AM209" s="1934">
        <f>IF(D209=0,"",COUNTIF(F209:AJ209,"休"))</f>
        <v>0</v>
      </c>
      <c r="AN209" s="1935" t="str">
        <f>IF(D209="","",IFERROR(ROUND(AM209/AK209,3),""))</f>
        <v/>
      </c>
      <c r="AO209" s="4487"/>
      <c r="AQ209" s="1864">
        <f>+COUNTIF(F209:AJ209,"－")</f>
        <v>0</v>
      </c>
      <c r="AR209" s="1864">
        <f>+COUNTIF(F209:AJ209,"外")</f>
        <v>0</v>
      </c>
    </row>
    <row r="210" spans="2:44">
      <c r="B210" s="4483"/>
      <c r="C210" s="4466"/>
      <c r="D210" s="1928">
        <f>$AG$19</f>
        <v>0</v>
      </c>
      <c r="E210" s="1956"/>
      <c r="F210" s="1936"/>
      <c r="G210" s="1937"/>
      <c r="H210" s="1937"/>
      <c r="I210" s="1937"/>
      <c r="J210" s="1937"/>
      <c r="K210" s="1937"/>
      <c r="L210" s="1937"/>
      <c r="M210" s="1937"/>
      <c r="N210" s="1937"/>
      <c r="O210" s="1937"/>
      <c r="P210" s="1937"/>
      <c r="Q210" s="1937"/>
      <c r="R210" s="1937"/>
      <c r="S210" s="1937"/>
      <c r="T210" s="1937"/>
      <c r="U210" s="1937"/>
      <c r="V210" s="1937"/>
      <c r="W210" s="1937"/>
      <c r="X210" s="1937"/>
      <c r="Y210" s="1937"/>
      <c r="Z210" s="1937"/>
      <c r="AA210" s="1937"/>
      <c r="AB210" s="1937"/>
      <c r="AC210" s="1937"/>
      <c r="AD210" s="1937"/>
      <c r="AE210" s="1937"/>
      <c r="AF210" s="1937"/>
      <c r="AG210" s="1937"/>
      <c r="AH210" s="1937"/>
      <c r="AI210" s="1937"/>
      <c r="AJ210" s="1938"/>
      <c r="AK210" s="1933" t="str">
        <f>IF(D210=0,"",COUNT($F$26:$AJ$26)-AL210)</f>
        <v/>
      </c>
      <c r="AL210" s="1939" t="str">
        <f>IF(D210=0,"",AQ210+AR210)</f>
        <v/>
      </c>
      <c r="AM210" s="1939" t="str">
        <f>IF(D210=0,"",COUNTIF(F210:AJ210,"休"))</f>
        <v/>
      </c>
      <c r="AN210" s="1940" t="str">
        <f>IF(D210="","",IFERROR(ROUND(AM210/AK210,3),""))</f>
        <v/>
      </c>
      <c r="AO210" s="4487"/>
      <c r="AQ210" s="1864">
        <f>+COUNTIF(F210:AJ210,"－")</f>
        <v>0</v>
      </c>
      <c r="AR210" s="1864">
        <f>+COUNTIF(F210:AJ210,"外")</f>
        <v>0</v>
      </c>
    </row>
    <row r="211" spans="2:44">
      <c r="B211" s="4483"/>
      <c r="C211" s="4466"/>
      <c r="D211" s="1928">
        <f>$AG$20</f>
        <v>0</v>
      </c>
      <c r="E211" s="1956"/>
      <c r="F211" s="1936"/>
      <c r="G211" s="1937"/>
      <c r="H211" s="1937"/>
      <c r="I211" s="1937"/>
      <c r="J211" s="1937"/>
      <c r="K211" s="1937"/>
      <c r="L211" s="1937"/>
      <c r="M211" s="1937"/>
      <c r="N211" s="1937"/>
      <c r="O211" s="1937"/>
      <c r="P211" s="1937"/>
      <c r="Q211" s="1937"/>
      <c r="R211" s="1937"/>
      <c r="S211" s="1937"/>
      <c r="T211" s="1937"/>
      <c r="U211" s="1937"/>
      <c r="V211" s="1937"/>
      <c r="W211" s="1937"/>
      <c r="X211" s="1937"/>
      <c r="Y211" s="1937"/>
      <c r="Z211" s="1937"/>
      <c r="AA211" s="1937"/>
      <c r="AB211" s="1937"/>
      <c r="AC211" s="1937"/>
      <c r="AD211" s="1937"/>
      <c r="AE211" s="1937"/>
      <c r="AF211" s="1937"/>
      <c r="AG211" s="1937"/>
      <c r="AH211" s="1937"/>
      <c r="AI211" s="1937"/>
      <c r="AJ211" s="1938"/>
      <c r="AK211" s="1933" t="str">
        <f>IF(D211=0,"",COUNT($F$26:$AJ$26)-AL211)</f>
        <v/>
      </c>
      <c r="AL211" s="1939" t="str">
        <f>IF(D211=0,"",AQ211+AR211)</f>
        <v/>
      </c>
      <c r="AM211" s="1939" t="str">
        <f>IF(D211=0,"",COUNTIF(F211:AJ211,"休"))</f>
        <v/>
      </c>
      <c r="AN211" s="1940" t="str">
        <f>IF(D211="","",IFERROR(ROUND(AM211/AK211,3),""))</f>
        <v/>
      </c>
      <c r="AO211" s="4487"/>
      <c r="AQ211" s="1864">
        <f>+COUNTIF(F211:AJ211,"－")</f>
        <v>0</v>
      </c>
      <c r="AR211" s="1864">
        <f>+COUNTIF(F211:AJ211,"外")</f>
        <v>0</v>
      </c>
    </row>
    <row r="212" spans="2:44" ht="13.8" thickBot="1">
      <c r="B212" s="4484"/>
      <c r="C212" s="4467"/>
      <c r="D212" s="1941">
        <f>$AG$21</f>
        <v>0</v>
      </c>
      <c r="E212" s="1958"/>
      <c r="F212" s="1961"/>
      <c r="G212" s="1979"/>
      <c r="H212" s="1979"/>
      <c r="I212" s="1979"/>
      <c r="J212" s="1979"/>
      <c r="K212" s="1979"/>
      <c r="L212" s="1979"/>
      <c r="M212" s="1979"/>
      <c r="N212" s="1979"/>
      <c r="O212" s="1979"/>
      <c r="P212" s="1979"/>
      <c r="Q212" s="1979"/>
      <c r="R212" s="1979"/>
      <c r="S212" s="1979"/>
      <c r="T212" s="1979"/>
      <c r="U212" s="1979"/>
      <c r="V212" s="1979"/>
      <c r="W212" s="1979"/>
      <c r="X212" s="1979"/>
      <c r="Y212" s="1979"/>
      <c r="Z212" s="1979"/>
      <c r="AA212" s="1979"/>
      <c r="AB212" s="1979"/>
      <c r="AC212" s="1979"/>
      <c r="AD212" s="1979"/>
      <c r="AE212" s="1979"/>
      <c r="AF212" s="1979"/>
      <c r="AG212" s="1979"/>
      <c r="AH212" s="1979"/>
      <c r="AI212" s="1979"/>
      <c r="AJ212" s="1962"/>
      <c r="AK212" s="1963" t="str">
        <f>IF(D212=0,"",COUNT($F$26:$AJ$26)-AL212)</f>
        <v/>
      </c>
      <c r="AL212" s="1964" t="str">
        <f>IF(D212=0,"",AQ212+AR212)</f>
        <v/>
      </c>
      <c r="AM212" s="1964" t="str">
        <f>IF(D212=0,"",COUNTIF(F212:AJ212,"休"))</f>
        <v/>
      </c>
      <c r="AN212" s="1940" t="str">
        <f>IF(D212="","",IFERROR(ROUND(AM212/AK212,3),""))</f>
        <v/>
      </c>
      <c r="AO212" s="4488"/>
      <c r="AQ212" s="1864">
        <f>+COUNTIF(F212:AJ212,"－")</f>
        <v>0</v>
      </c>
      <c r="AR212" s="1864">
        <f>+COUNTIF(F212:AJ212,"外")</f>
        <v>0</v>
      </c>
    </row>
    <row r="213" spans="2:44" ht="13.8" thickBot="1">
      <c r="B213" s="1965"/>
      <c r="C213" s="1921"/>
      <c r="F213" s="1966"/>
      <c r="G213" s="1966"/>
      <c r="H213" s="1966"/>
      <c r="I213" s="1966"/>
      <c r="J213" s="1966"/>
      <c r="K213" s="1966"/>
      <c r="L213" s="1966"/>
      <c r="M213" s="1966"/>
      <c r="N213" s="1966"/>
      <c r="O213" s="1966"/>
      <c r="P213" s="1966"/>
      <c r="Q213" s="1966"/>
      <c r="R213" s="1966"/>
      <c r="S213" s="1966"/>
      <c r="T213" s="1966"/>
      <c r="U213" s="1966"/>
      <c r="V213" s="1966"/>
      <c r="W213" s="1966"/>
      <c r="X213" s="1966"/>
      <c r="Y213" s="1966"/>
      <c r="Z213" s="1966"/>
      <c r="AA213" s="1966"/>
      <c r="AB213" s="1966"/>
      <c r="AC213" s="1966"/>
      <c r="AD213" s="1966"/>
      <c r="AE213" s="1966"/>
      <c r="AF213" s="1966"/>
      <c r="AG213" s="1966"/>
      <c r="AH213" s="1966"/>
      <c r="AI213" s="1966"/>
      <c r="AJ213" s="1966"/>
      <c r="AK213" s="1967"/>
      <c r="AN213" s="1968" t="s">
        <v>2271</v>
      </c>
      <c r="AO213" s="1969" t="e">
        <f>IF(AO197&gt;=0.285,"OK","NG")</f>
        <v>#DIV/0!</v>
      </c>
      <c r="AQ213" s="1857"/>
      <c r="AR213" s="1857"/>
    </row>
    <row r="214" spans="2:44">
      <c r="B214" s="1965"/>
      <c r="C214" s="1921"/>
      <c r="F214" s="1966"/>
      <c r="G214" s="1966"/>
      <c r="H214" s="1966"/>
      <c r="I214" s="1966"/>
      <c r="J214" s="1966"/>
      <c r="K214" s="1966"/>
      <c r="L214" s="1966"/>
      <c r="M214" s="1966"/>
      <c r="N214" s="1966"/>
      <c r="O214" s="1966"/>
      <c r="P214" s="1966"/>
      <c r="Q214" s="1966"/>
      <c r="R214" s="1966"/>
      <c r="S214" s="1966"/>
      <c r="T214" s="1966"/>
      <c r="U214" s="1966"/>
      <c r="V214" s="1966"/>
      <c r="W214" s="1966"/>
      <c r="X214" s="1966"/>
      <c r="Y214" s="1966"/>
      <c r="Z214" s="1966"/>
      <c r="AA214" s="1966"/>
      <c r="AB214" s="1966"/>
      <c r="AC214" s="1966"/>
      <c r="AD214" s="1966"/>
      <c r="AE214" s="1966"/>
      <c r="AF214" s="1966"/>
      <c r="AG214" s="1966"/>
      <c r="AH214" s="1966"/>
      <c r="AI214" s="1966"/>
      <c r="AJ214" s="1966"/>
      <c r="AK214" s="1967"/>
      <c r="AN214" s="1981"/>
      <c r="AO214" s="1899"/>
      <c r="AQ214" s="1857"/>
      <c r="AR214" s="1857"/>
    </row>
    <row r="215" spans="2:44" hidden="1">
      <c r="F215" s="1857" t="e">
        <f>YEAR(F218)</f>
        <v>#VALUE!</v>
      </c>
      <c r="G215" s="1857" t="e">
        <f>MONTH(F218)</f>
        <v>#VALUE!</v>
      </c>
    </row>
    <row r="216" spans="2:44" ht="13.2" customHeight="1">
      <c r="B216" s="4470"/>
      <c r="C216" s="4471"/>
      <c r="D216" s="4472"/>
      <c r="E216" s="1971" t="s">
        <v>2266</v>
      </c>
      <c r="F216" s="4478" t="e">
        <f>F218</f>
        <v>#VALUE!</v>
      </c>
      <c r="G216" s="4479"/>
      <c r="H216" s="4479"/>
      <c r="I216" s="4479"/>
      <c r="J216" s="4479"/>
      <c r="K216" s="4479"/>
      <c r="L216" s="4479"/>
      <c r="M216" s="4479"/>
      <c r="N216" s="4479"/>
      <c r="O216" s="4479"/>
      <c r="P216" s="4479"/>
      <c r="Q216" s="4479"/>
      <c r="R216" s="4479"/>
      <c r="S216" s="4479"/>
      <c r="T216" s="4479"/>
      <c r="U216" s="4479"/>
      <c r="V216" s="4479"/>
      <c r="W216" s="4479"/>
      <c r="X216" s="4479"/>
      <c r="Y216" s="4479"/>
      <c r="Z216" s="4479"/>
      <c r="AA216" s="4479"/>
      <c r="AB216" s="4479"/>
      <c r="AC216" s="4479"/>
      <c r="AD216" s="4479"/>
      <c r="AE216" s="4479"/>
      <c r="AF216" s="4479"/>
      <c r="AG216" s="4479"/>
      <c r="AH216" s="4479"/>
      <c r="AI216" s="4479"/>
      <c r="AJ216" s="4479"/>
      <c r="AK216" s="4480" t="s">
        <v>2304</v>
      </c>
      <c r="AL216" s="4489" t="s">
        <v>2305</v>
      </c>
      <c r="AM216" s="4480" t="s">
        <v>2283</v>
      </c>
      <c r="AN216" s="4481" t="s">
        <v>2306</v>
      </c>
      <c r="AO216" s="4433" t="s">
        <v>2307</v>
      </c>
      <c r="AQ216" s="4463" t="s">
        <v>2308</v>
      </c>
      <c r="AR216" s="4463" t="s">
        <v>2309</v>
      </c>
    </row>
    <row r="217" spans="2:44" ht="13.5" hidden="1" customHeight="1">
      <c r="B217" s="4473"/>
      <c r="C217" s="4469"/>
      <c r="D217" s="4474"/>
      <c r="E217" s="1972"/>
      <c r="F217" s="1913" t="e">
        <f>DATE($F215,$G215,1)</f>
        <v>#VALUE!</v>
      </c>
      <c r="G217" s="1913" t="e">
        <f t="shared" ref="G217:AJ217" si="80">F217+1</f>
        <v>#VALUE!</v>
      </c>
      <c r="H217" s="1913" t="e">
        <f t="shared" si="80"/>
        <v>#VALUE!</v>
      </c>
      <c r="I217" s="1913" t="e">
        <f t="shared" si="80"/>
        <v>#VALUE!</v>
      </c>
      <c r="J217" s="1913" t="e">
        <f t="shared" si="80"/>
        <v>#VALUE!</v>
      </c>
      <c r="K217" s="1913" t="e">
        <f t="shared" si="80"/>
        <v>#VALUE!</v>
      </c>
      <c r="L217" s="1913" t="e">
        <f t="shared" si="80"/>
        <v>#VALUE!</v>
      </c>
      <c r="M217" s="1913" t="e">
        <f t="shared" si="80"/>
        <v>#VALUE!</v>
      </c>
      <c r="N217" s="1913" t="e">
        <f t="shared" si="80"/>
        <v>#VALUE!</v>
      </c>
      <c r="O217" s="1913" t="e">
        <f t="shared" si="80"/>
        <v>#VALUE!</v>
      </c>
      <c r="P217" s="1913" t="e">
        <f t="shared" si="80"/>
        <v>#VALUE!</v>
      </c>
      <c r="Q217" s="1913" t="e">
        <f t="shared" si="80"/>
        <v>#VALUE!</v>
      </c>
      <c r="R217" s="1913" t="e">
        <f t="shared" si="80"/>
        <v>#VALUE!</v>
      </c>
      <c r="S217" s="1913" t="e">
        <f t="shared" si="80"/>
        <v>#VALUE!</v>
      </c>
      <c r="T217" s="1913" t="e">
        <f t="shared" si="80"/>
        <v>#VALUE!</v>
      </c>
      <c r="U217" s="1913" t="e">
        <f t="shared" si="80"/>
        <v>#VALUE!</v>
      </c>
      <c r="V217" s="1913" t="e">
        <f t="shared" si="80"/>
        <v>#VALUE!</v>
      </c>
      <c r="W217" s="1913" t="e">
        <f t="shared" si="80"/>
        <v>#VALUE!</v>
      </c>
      <c r="X217" s="1913" t="e">
        <f t="shared" si="80"/>
        <v>#VALUE!</v>
      </c>
      <c r="Y217" s="1913" t="e">
        <f t="shared" si="80"/>
        <v>#VALUE!</v>
      </c>
      <c r="Z217" s="1913" t="e">
        <f t="shared" si="80"/>
        <v>#VALUE!</v>
      </c>
      <c r="AA217" s="1913" t="e">
        <f t="shared" si="80"/>
        <v>#VALUE!</v>
      </c>
      <c r="AB217" s="1913" t="e">
        <f t="shared" si="80"/>
        <v>#VALUE!</v>
      </c>
      <c r="AC217" s="1913" t="e">
        <f t="shared" si="80"/>
        <v>#VALUE!</v>
      </c>
      <c r="AD217" s="1913" t="e">
        <f t="shared" si="80"/>
        <v>#VALUE!</v>
      </c>
      <c r="AE217" s="1913" t="e">
        <f t="shared" si="80"/>
        <v>#VALUE!</v>
      </c>
      <c r="AF217" s="1913" t="e">
        <f t="shared" si="80"/>
        <v>#VALUE!</v>
      </c>
      <c r="AG217" s="1913" t="e">
        <f t="shared" si="80"/>
        <v>#VALUE!</v>
      </c>
      <c r="AH217" s="1913" t="e">
        <f t="shared" si="80"/>
        <v>#VALUE!</v>
      </c>
      <c r="AI217" s="1913" t="e">
        <f t="shared" si="80"/>
        <v>#VALUE!</v>
      </c>
      <c r="AJ217" s="1913" t="e">
        <f t="shared" si="80"/>
        <v>#VALUE!</v>
      </c>
      <c r="AK217" s="4480"/>
      <c r="AL217" s="4489"/>
      <c r="AM217" s="4480"/>
      <c r="AN217" s="4481"/>
      <c r="AO217" s="4433"/>
      <c r="AQ217" s="4463"/>
      <c r="AR217" s="4463"/>
    </row>
    <row r="218" spans="2:44">
      <c r="B218" s="4473"/>
      <c r="C218" s="4469"/>
      <c r="D218" s="4474"/>
      <c r="E218" s="1973" t="s">
        <v>2267</v>
      </c>
      <c r="F218" s="1974" t="e">
        <f>IF(EDATE(F193,1)&gt;$F$7,"",EDATE(F193,1))</f>
        <v>#VALUE!</v>
      </c>
      <c r="G218" s="1913" t="e">
        <f t="shared" ref="G218:AJ218" si="81">IF(G217&gt;$F$7,"",IF(F218=EOMONTH(DATE($F215,$G215,1),0),"",IF(F218="","",F218+1)))</f>
        <v>#VALUE!</v>
      </c>
      <c r="H218" s="1913" t="e">
        <f t="shared" si="81"/>
        <v>#VALUE!</v>
      </c>
      <c r="I218" s="1913" t="e">
        <f t="shared" si="81"/>
        <v>#VALUE!</v>
      </c>
      <c r="J218" s="1913" t="e">
        <f t="shared" si="81"/>
        <v>#VALUE!</v>
      </c>
      <c r="K218" s="1913" t="e">
        <f t="shared" si="81"/>
        <v>#VALUE!</v>
      </c>
      <c r="L218" s="1913" t="e">
        <f t="shared" si="81"/>
        <v>#VALUE!</v>
      </c>
      <c r="M218" s="1913" t="e">
        <f t="shared" si="81"/>
        <v>#VALUE!</v>
      </c>
      <c r="N218" s="1913" t="e">
        <f t="shared" si="81"/>
        <v>#VALUE!</v>
      </c>
      <c r="O218" s="1913" t="e">
        <f t="shared" si="81"/>
        <v>#VALUE!</v>
      </c>
      <c r="P218" s="1913" t="e">
        <f t="shared" si="81"/>
        <v>#VALUE!</v>
      </c>
      <c r="Q218" s="1913" t="e">
        <f t="shared" si="81"/>
        <v>#VALUE!</v>
      </c>
      <c r="R218" s="1913" t="e">
        <f t="shared" si="81"/>
        <v>#VALUE!</v>
      </c>
      <c r="S218" s="1913" t="e">
        <f t="shared" si="81"/>
        <v>#VALUE!</v>
      </c>
      <c r="T218" s="1913" t="e">
        <f t="shared" si="81"/>
        <v>#VALUE!</v>
      </c>
      <c r="U218" s="1913" t="e">
        <f t="shared" si="81"/>
        <v>#VALUE!</v>
      </c>
      <c r="V218" s="1913" t="e">
        <f t="shared" si="81"/>
        <v>#VALUE!</v>
      </c>
      <c r="W218" s="1913" t="e">
        <f t="shared" si="81"/>
        <v>#VALUE!</v>
      </c>
      <c r="X218" s="1913" t="e">
        <f t="shared" si="81"/>
        <v>#VALUE!</v>
      </c>
      <c r="Y218" s="1913" t="e">
        <f t="shared" si="81"/>
        <v>#VALUE!</v>
      </c>
      <c r="Z218" s="1913" t="e">
        <f t="shared" si="81"/>
        <v>#VALUE!</v>
      </c>
      <c r="AA218" s="1913" t="e">
        <f t="shared" si="81"/>
        <v>#VALUE!</v>
      </c>
      <c r="AB218" s="1913" t="e">
        <f t="shared" si="81"/>
        <v>#VALUE!</v>
      </c>
      <c r="AC218" s="1913" t="e">
        <f t="shared" si="81"/>
        <v>#VALUE!</v>
      </c>
      <c r="AD218" s="1913" t="e">
        <f t="shared" si="81"/>
        <v>#VALUE!</v>
      </c>
      <c r="AE218" s="1913" t="e">
        <f t="shared" si="81"/>
        <v>#VALUE!</v>
      </c>
      <c r="AF218" s="1913" t="e">
        <f t="shared" si="81"/>
        <v>#VALUE!</v>
      </c>
      <c r="AG218" s="1913" t="e">
        <f t="shared" si="81"/>
        <v>#VALUE!</v>
      </c>
      <c r="AH218" s="1913" t="e">
        <f t="shared" si="81"/>
        <v>#VALUE!</v>
      </c>
      <c r="AI218" s="1913" t="e">
        <f t="shared" si="81"/>
        <v>#VALUE!</v>
      </c>
      <c r="AJ218" s="1913" t="e">
        <f t="shared" si="81"/>
        <v>#VALUE!</v>
      </c>
      <c r="AK218" s="4480"/>
      <c r="AL218" s="4489"/>
      <c r="AM218" s="4480"/>
      <c r="AN218" s="4481"/>
      <c r="AO218" s="4433"/>
      <c r="AQ218" s="4463"/>
      <c r="AR218" s="4463"/>
    </row>
    <row r="219" spans="2:44">
      <c r="B219" s="4475"/>
      <c r="C219" s="4476"/>
      <c r="D219" s="4477"/>
      <c r="E219" s="1908" t="s">
        <v>1060</v>
      </c>
      <c r="F219" s="1975" t="str">
        <f>IFERROR(TEXT(WEEKDAY(+F218),"aaa"),"")</f>
        <v/>
      </c>
      <c r="G219" s="1975" t="str">
        <f t="shared" ref="G219:AJ219" si="82">IFERROR(TEXT(WEEKDAY(+G218),"aaa"),"")</f>
        <v/>
      </c>
      <c r="H219" s="1975" t="str">
        <f t="shared" si="82"/>
        <v/>
      </c>
      <c r="I219" s="1975" t="str">
        <f t="shared" si="82"/>
        <v/>
      </c>
      <c r="J219" s="1975" t="str">
        <f t="shared" si="82"/>
        <v/>
      </c>
      <c r="K219" s="1975" t="str">
        <f t="shared" si="82"/>
        <v/>
      </c>
      <c r="L219" s="1975" t="str">
        <f t="shared" si="82"/>
        <v/>
      </c>
      <c r="M219" s="1975" t="str">
        <f t="shared" si="82"/>
        <v/>
      </c>
      <c r="N219" s="1975" t="str">
        <f t="shared" si="82"/>
        <v/>
      </c>
      <c r="O219" s="1975" t="str">
        <f t="shared" si="82"/>
        <v/>
      </c>
      <c r="P219" s="1975" t="str">
        <f t="shared" si="82"/>
        <v/>
      </c>
      <c r="Q219" s="1975" t="str">
        <f t="shared" si="82"/>
        <v/>
      </c>
      <c r="R219" s="1975" t="str">
        <f t="shared" si="82"/>
        <v/>
      </c>
      <c r="S219" s="1975" t="str">
        <f t="shared" si="82"/>
        <v/>
      </c>
      <c r="T219" s="1975" t="str">
        <f t="shared" si="82"/>
        <v/>
      </c>
      <c r="U219" s="1975" t="str">
        <f t="shared" si="82"/>
        <v/>
      </c>
      <c r="V219" s="1975" t="str">
        <f t="shared" si="82"/>
        <v/>
      </c>
      <c r="W219" s="1975" t="str">
        <f t="shared" si="82"/>
        <v/>
      </c>
      <c r="X219" s="1975" t="str">
        <f t="shared" si="82"/>
        <v/>
      </c>
      <c r="Y219" s="1975" t="str">
        <f t="shared" si="82"/>
        <v/>
      </c>
      <c r="Z219" s="1975" t="str">
        <f t="shared" si="82"/>
        <v/>
      </c>
      <c r="AA219" s="1975" t="str">
        <f t="shared" si="82"/>
        <v/>
      </c>
      <c r="AB219" s="1975" t="str">
        <f t="shared" si="82"/>
        <v/>
      </c>
      <c r="AC219" s="1975" t="str">
        <f t="shared" si="82"/>
        <v/>
      </c>
      <c r="AD219" s="1975" t="str">
        <f t="shared" si="82"/>
        <v/>
      </c>
      <c r="AE219" s="1975" t="str">
        <f t="shared" si="82"/>
        <v/>
      </c>
      <c r="AF219" s="1975" t="str">
        <f t="shared" si="82"/>
        <v/>
      </c>
      <c r="AG219" s="1975" t="str">
        <f t="shared" si="82"/>
        <v/>
      </c>
      <c r="AH219" s="1975" t="str">
        <f t="shared" si="82"/>
        <v/>
      </c>
      <c r="AI219" s="1975" t="str">
        <f t="shared" si="82"/>
        <v/>
      </c>
      <c r="AJ219" s="1975" t="str">
        <f t="shared" si="82"/>
        <v/>
      </c>
      <c r="AK219" s="4480"/>
      <c r="AL219" s="4489"/>
      <c r="AM219" s="4480"/>
      <c r="AN219" s="4481"/>
      <c r="AO219" s="4433"/>
      <c r="AQ219" s="4463"/>
      <c r="AR219" s="4463"/>
    </row>
    <row r="220" spans="2:44" ht="21" customHeight="1">
      <c r="B220" s="1976" t="s">
        <v>2310</v>
      </c>
      <c r="C220" s="1977" t="s">
        <v>2280</v>
      </c>
      <c r="D220" s="1924" t="s">
        <v>2281</v>
      </c>
      <c r="E220" s="1925" t="s">
        <v>2270</v>
      </c>
      <c r="F220" s="1926" t="s">
        <v>2311</v>
      </c>
      <c r="G220" s="1927" t="s">
        <v>2311</v>
      </c>
      <c r="H220" s="1927" t="s">
        <v>2311</v>
      </c>
      <c r="I220" s="1927" t="s">
        <v>2311</v>
      </c>
      <c r="J220" s="1927" t="s">
        <v>2311</v>
      </c>
      <c r="K220" s="1927" t="s">
        <v>2311</v>
      </c>
      <c r="L220" s="1927" t="s">
        <v>2311</v>
      </c>
      <c r="M220" s="1927" t="s">
        <v>2311</v>
      </c>
      <c r="N220" s="1927" t="s">
        <v>2311</v>
      </c>
      <c r="O220" s="1927" t="s">
        <v>2311</v>
      </c>
      <c r="P220" s="1927" t="s">
        <v>2311</v>
      </c>
      <c r="Q220" s="1927" t="s">
        <v>2311</v>
      </c>
      <c r="R220" s="1927" t="s">
        <v>2311</v>
      </c>
      <c r="S220" s="1927" t="s">
        <v>2311</v>
      </c>
      <c r="T220" s="1927" t="s">
        <v>2311</v>
      </c>
      <c r="U220" s="1927" t="s">
        <v>2311</v>
      </c>
      <c r="V220" s="1927" t="s">
        <v>2311</v>
      </c>
      <c r="W220" s="1927" t="s">
        <v>2311</v>
      </c>
      <c r="X220" s="1927" t="s">
        <v>2311</v>
      </c>
      <c r="Y220" s="1927" t="s">
        <v>2311</v>
      </c>
      <c r="Z220" s="1927" t="s">
        <v>2311</v>
      </c>
      <c r="AA220" s="1927" t="s">
        <v>2311</v>
      </c>
      <c r="AB220" s="1927" t="s">
        <v>2311</v>
      </c>
      <c r="AC220" s="1927" t="s">
        <v>2311</v>
      </c>
      <c r="AD220" s="1927" t="s">
        <v>2311</v>
      </c>
      <c r="AE220" s="1927" t="s">
        <v>2311</v>
      </c>
      <c r="AF220" s="1927" t="s">
        <v>2311</v>
      </c>
      <c r="AG220" s="1927" t="s">
        <v>2311</v>
      </c>
      <c r="AH220" s="1927" t="s">
        <v>2311</v>
      </c>
      <c r="AI220" s="1927" t="s">
        <v>2311</v>
      </c>
      <c r="AJ220" s="1982" t="s">
        <v>2311</v>
      </c>
      <c r="AK220" s="1905" t="s">
        <v>2289</v>
      </c>
      <c r="AL220" s="1905" t="s">
        <v>2290</v>
      </c>
      <c r="AM220" s="1905" t="s">
        <v>2291</v>
      </c>
      <c r="AN220" s="1906" t="s">
        <v>2292</v>
      </c>
      <c r="AO220" s="1865" t="s">
        <v>2293</v>
      </c>
      <c r="AQ220" s="4464"/>
      <c r="AR220" s="4464"/>
    </row>
    <row r="221" spans="2:44" ht="13.5" customHeight="1">
      <c r="B221" s="4482" t="s">
        <v>2294</v>
      </c>
      <c r="C221" s="4485" t="str">
        <f>$AC$8</f>
        <v>A建設</v>
      </c>
      <c r="D221" s="1928" t="str">
        <f>$AG$8</f>
        <v>〇〇</v>
      </c>
      <c r="E221" s="1929"/>
      <c r="F221" s="1983"/>
      <c r="G221" s="1984"/>
      <c r="H221" s="1984"/>
      <c r="I221" s="1984"/>
      <c r="J221" s="1984"/>
      <c r="K221" s="1984"/>
      <c r="L221" s="1984"/>
      <c r="M221" s="1984"/>
      <c r="N221" s="1984"/>
      <c r="O221" s="1984"/>
      <c r="P221" s="1984"/>
      <c r="Q221" s="1984"/>
      <c r="R221" s="1984"/>
      <c r="S221" s="1984"/>
      <c r="T221" s="1984"/>
      <c r="U221" s="1984"/>
      <c r="V221" s="1984"/>
      <c r="W221" s="1984"/>
      <c r="X221" s="1984"/>
      <c r="Y221" s="1984"/>
      <c r="Z221" s="1984"/>
      <c r="AA221" s="1984"/>
      <c r="AB221" s="1984"/>
      <c r="AC221" s="1984"/>
      <c r="AD221" s="1984"/>
      <c r="AE221" s="1984"/>
      <c r="AF221" s="1984"/>
      <c r="AG221" s="1984"/>
      <c r="AH221" s="1984"/>
      <c r="AI221" s="1984"/>
      <c r="AJ221" s="1985"/>
      <c r="AK221" s="1933">
        <f t="shared" ref="AK221:AK226" si="83">IF(D221=0,"",COUNT($F$26:$AJ$26)-AL221)</f>
        <v>0</v>
      </c>
      <c r="AL221" s="1934">
        <f t="shared" ref="AL221:AL226" si="84">IF(D221=0,"",AQ221+AR221)</f>
        <v>0</v>
      </c>
      <c r="AM221" s="1934">
        <f t="shared" ref="AM221:AM226" si="85">IF(D221=0,"",COUNTIF(F221:AJ221,"休"))</f>
        <v>0</v>
      </c>
      <c r="AN221" s="1935" t="str">
        <f t="shared" ref="AN221:AN226" si="86">IF(D221="","",IFERROR(ROUND(AM221/AK221,3),""))</f>
        <v/>
      </c>
      <c r="AO221" s="4486" t="e">
        <f>ROUND(AVERAGE(AN221:AN236),3)</f>
        <v>#DIV/0!</v>
      </c>
      <c r="AQ221" s="1864">
        <f>+COUNTIF(F221:AJ221,"－")</f>
        <v>0</v>
      </c>
      <c r="AR221" s="1864">
        <f>+COUNTIF(F221:AJ221,"外")</f>
        <v>0</v>
      </c>
    </row>
    <row r="222" spans="2:44" ht="13.5" customHeight="1">
      <c r="B222" s="4483"/>
      <c r="C222" s="4466"/>
      <c r="D222" s="1928" t="str">
        <f>$AG$9</f>
        <v>●●</v>
      </c>
      <c r="E222" s="1929"/>
      <c r="F222" s="1936"/>
      <c r="G222" s="1937"/>
      <c r="H222" s="1937"/>
      <c r="I222" s="1937"/>
      <c r="J222" s="1937"/>
      <c r="K222" s="1937"/>
      <c r="L222" s="1937"/>
      <c r="M222" s="1937"/>
      <c r="N222" s="1937"/>
      <c r="O222" s="1937"/>
      <c r="P222" s="1937"/>
      <c r="Q222" s="1937"/>
      <c r="R222" s="1937"/>
      <c r="S222" s="1937"/>
      <c r="T222" s="1937"/>
      <c r="U222" s="1937"/>
      <c r="V222" s="1937"/>
      <c r="W222" s="1937"/>
      <c r="X222" s="1937"/>
      <c r="Y222" s="1937"/>
      <c r="Z222" s="1937"/>
      <c r="AA222" s="1937"/>
      <c r="AB222" s="1937"/>
      <c r="AC222" s="1937"/>
      <c r="AD222" s="1937"/>
      <c r="AE222" s="1937"/>
      <c r="AF222" s="1937"/>
      <c r="AG222" s="1937"/>
      <c r="AH222" s="1937"/>
      <c r="AI222" s="1937"/>
      <c r="AJ222" s="1986"/>
      <c r="AK222" s="1933">
        <f t="shared" si="83"/>
        <v>0</v>
      </c>
      <c r="AL222" s="1939">
        <f t="shared" si="84"/>
        <v>0</v>
      </c>
      <c r="AM222" s="1939">
        <f t="shared" si="85"/>
        <v>0</v>
      </c>
      <c r="AN222" s="1940" t="str">
        <f t="shared" si="86"/>
        <v/>
      </c>
      <c r="AO222" s="4487"/>
      <c r="AQ222" s="1864">
        <f>+COUNTIF(F222:AJ222,"－")</f>
        <v>0</v>
      </c>
      <c r="AR222" s="1864">
        <f>+COUNTIF(F222:AJ222,"外")</f>
        <v>0</v>
      </c>
    </row>
    <row r="223" spans="2:44">
      <c r="B223" s="4483"/>
      <c r="C223" s="4466"/>
      <c r="D223" s="1928" t="str">
        <f>$AG$10</f>
        <v>△△</v>
      </c>
      <c r="E223" s="1929"/>
      <c r="F223" s="1936"/>
      <c r="G223" s="1937"/>
      <c r="H223" s="1937"/>
      <c r="I223" s="1937"/>
      <c r="J223" s="1937"/>
      <c r="K223" s="1937"/>
      <c r="L223" s="1937"/>
      <c r="M223" s="1937"/>
      <c r="N223" s="1937"/>
      <c r="O223" s="1937"/>
      <c r="P223" s="1937"/>
      <c r="Q223" s="1937"/>
      <c r="R223" s="1937"/>
      <c r="S223" s="1937"/>
      <c r="T223" s="1937"/>
      <c r="U223" s="1937"/>
      <c r="V223" s="1937"/>
      <c r="W223" s="1937"/>
      <c r="X223" s="1937"/>
      <c r="Y223" s="1937"/>
      <c r="Z223" s="1937"/>
      <c r="AA223" s="1937"/>
      <c r="AB223" s="1937"/>
      <c r="AC223" s="1937"/>
      <c r="AD223" s="1937"/>
      <c r="AE223" s="1937"/>
      <c r="AF223" s="1937"/>
      <c r="AG223" s="1937"/>
      <c r="AH223" s="1937"/>
      <c r="AI223" s="1937"/>
      <c r="AJ223" s="1986"/>
      <c r="AK223" s="1933">
        <f t="shared" si="83"/>
        <v>0</v>
      </c>
      <c r="AL223" s="1939">
        <f t="shared" si="84"/>
        <v>0</v>
      </c>
      <c r="AM223" s="1939">
        <f t="shared" si="85"/>
        <v>0</v>
      </c>
      <c r="AN223" s="1940" t="str">
        <f t="shared" si="86"/>
        <v/>
      </c>
      <c r="AO223" s="4487"/>
      <c r="AQ223" s="1864">
        <f>+COUNTIF(F223:AJ223,"－")</f>
        <v>0</v>
      </c>
      <c r="AR223" s="1864">
        <f t="shared" ref="AR223:AR226" si="87">+COUNTIF(F223:AJ223,"外")</f>
        <v>0</v>
      </c>
    </row>
    <row r="224" spans="2:44">
      <c r="B224" s="4483"/>
      <c r="C224" s="4466"/>
      <c r="D224" s="1928" t="str">
        <f>$AG$11</f>
        <v>■■</v>
      </c>
      <c r="E224" s="1907"/>
      <c r="F224" s="1936"/>
      <c r="G224" s="1937"/>
      <c r="H224" s="1937"/>
      <c r="I224" s="1937"/>
      <c r="J224" s="1937"/>
      <c r="K224" s="1937"/>
      <c r="L224" s="1937"/>
      <c r="M224" s="1937"/>
      <c r="N224" s="1937"/>
      <c r="O224" s="1937"/>
      <c r="P224" s="1937"/>
      <c r="Q224" s="1937"/>
      <c r="R224" s="1937"/>
      <c r="S224" s="1937"/>
      <c r="T224" s="1937"/>
      <c r="U224" s="1937"/>
      <c r="V224" s="1937"/>
      <c r="W224" s="1937"/>
      <c r="X224" s="1937"/>
      <c r="Y224" s="1937"/>
      <c r="Z224" s="1937"/>
      <c r="AA224" s="1937"/>
      <c r="AB224" s="1937"/>
      <c r="AC224" s="1937"/>
      <c r="AD224" s="1937"/>
      <c r="AE224" s="1937"/>
      <c r="AF224" s="1937"/>
      <c r="AG224" s="1937"/>
      <c r="AH224" s="1937"/>
      <c r="AI224" s="1937"/>
      <c r="AJ224" s="1986"/>
      <c r="AK224" s="1933">
        <f t="shared" si="83"/>
        <v>0</v>
      </c>
      <c r="AL224" s="1939">
        <f t="shared" si="84"/>
        <v>0</v>
      </c>
      <c r="AM224" s="1939">
        <f t="shared" si="85"/>
        <v>0</v>
      </c>
      <c r="AN224" s="1940" t="str">
        <f t="shared" si="86"/>
        <v/>
      </c>
      <c r="AO224" s="4487"/>
      <c r="AQ224" s="1864">
        <f>+COUNTIF(F224:AJ224,"－")</f>
        <v>0</v>
      </c>
      <c r="AR224" s="1864">
        <f t="shared" si="87"/>
        <v>0</v>
      </c>
    </row>
    <row r="225" spans="2:44">
      <c r="B225" s="4483"/>
      <c r="C225" s="4466"/>
      <c r="D225" s="1928" t="str">
        <f>$AG$12</f>
        <v>★★</v>
      </c>
      <c r="E225" s="1929"/>
      <c r="F225" s="1936"/>
      <c r="G225" s="1937"/>
      <c r="H225" s="1937"/>
      <c r="I225" s="1937"/>
      <c r="J225" s="1937"/>
      <c r="K225" s="1937"/>
      <c r="L225" s="1937"/>
      <c r="M225" s="1937"/>
      <c r="N225" s="1937"/>
      <c r="O225" s="1937"/>
      <c r="P225" s="1937"/>
      <c r="Q225" s="1937"/>
      <c r="R225" s="1937"/>
      <c r="S225" s="1937"/>
      <c r="T225" s="1937"/>
      <c r="U225" s="1937"/>
      <c r="V225" s="1937"/>
      <c r="W225" s="1937"/>
      <c r="X225" s="1937"/>
      <c r="Y225" s="1937"/>
      <c r="Z225" s="1937"/>
      <c r="AA225" s="1937"/>
      <c r="AB225" s="1937"/>
      <c r="AC225" s="1937"/>
      <c r="AD225" s="1937"/>
      <c r="AE225" s="1937"/>
      <c r="AF225" s="1937"/>
      <c r="AG225" s="1937"/>
      <c r="AH225" s="1937"/>
      <c r="AI225" s="1937"/>
      <c r="AJ225" s="1986"/>
      <c r="AK225" s="1933">
        <f t="shared" si="83"/>
        <v>0</v>
      </c>
      <c r="AL225" s="1939">
        <f t="shared" si="84"/>
        <v>0</v>
      </c>
      <c r="AM225" s="1939">
        <f t="shared" si="85"/>
        <v>0</v>
      </c>
      <c r="AN225" s="1940" t="str">
        <f t="shared" si="86"/>
        <v/>
      </c>
      <c r="AO225" s="4487"/>
      <c r="AQ225" s="1864">
        <f t="shared" ref="AQ225:AQ226" si="88">+COUNTIF(F225:AJ225,"－")</f>
        <v>0</v>
      </c>
      <c r="AR225" s="1864">
        <f t="shared" si="87"/>
        <v>0</v>
      </c>
    </row>
    <row r="226" spans="2:44">
      <c r="B226" s="4484"/>
      <c r="C226" s="4467"/>
      <c r="D226" s="1941">
        <f>$AG$13</f>
        <v>0</v>
      </c>
      <c r="E226" s="1942"/>
      <c r="F226" s="1987"/>
      <c r="G226" s="1988"/>
      <c r="H226" s="1988"/>
      <c r="I226" s="1988"/>
      <c r="J226" s="1988"/>
      <c r="K226" s="1988"/>
      <c r="L226" s="1988"/>
      <c r="M226" s="1988"/>
      <c r="N226" s="1988"/>
      <c r="O226" s="1988"/>
      <c r="P226" s="1988"/>
      <c r="Q226" s="1988"/>
      <c r="R226" s="1988"/>
      <c r="S226" s="1988"/>
      <c r="T226" s="1988"/>
      <c r="U226" s="1988"/>
      <c r="V226" s="1988"/>
      <c r="W226" s="1988"/>
      <c r="X226" s="1988"/>
      <c r="Y226" s="1988"/>
      <c r="Z226" s="1988"/>
      <c r="AA226" s="1988"/>
      <c r="AB226" s="1988"/>
      <c r="AC226" s="1988"/>
      <c r="AD226" s="1988"/>
      <c r="AE226" s="1988"/>
      <c r="AF226" s="1988"/>
      <c r="AG226" s="1988"/>
      <c r="AH226" s="1988"/>
      <c r="AI226" s="1988"/>
      <c r="AJ226" s="1989"/>
      <c r="AK226" s="1933" t="str">
        <f t="shared" si="83"/>
        <v/>
      </c>
      <c r="AL226" s="1934" t="str">
        <f t="shared" si="84"/>
        <v/>
      </c>
      <c r="AM226" s="1947" t="str">
        <f t="shared" si="85"/>
        <v/>
      </c>
      <c r="AN226" s="1940" t="str">
        <f t="shared" si="86"/>
        <v/>
      </c>
      <c r="AO226" s="4487"/>
      <c r="AQ226" s="1864">
        <f t="shared" si="88"/>
        <v>0</v>
      </c>
      <c r="AR226" s="1864">
        <f t="shared" si="87"/>
        <v>0</v>
      </c>
    </row>
    <row r="227" spans="2:44" ht="14.4">
      <c r="B227" s="4482" t="s">
        <v>2301</v>
      </c>
      <c r="C227" s="4465" t="str">
        <f>$AC$14</f>
        <v>B産業</v>
      </c>
      <c r="D227" s="1948" t="s">
        <v>2281</v>
      </c>
      <c r="E227" s="1949" t="s">
        <v>2270</v>
      </c>
      <c r="F227" s="1926" t="s">
        <v>2312</v>
      </c>
      <c r="G227" s="1927" t="s">
        <v>2312</v>
      </c>
      <c r="H227" s="1927" t="s">
        <v>2312</v>
      </c>
      <c r="I227" s="1927" t="s">
        <v>2312</v>
      </c>
      <c r="J227" s="1927" t="s">
        <v>2312</v>
      </c>
      <c r="K227" s="1927" t="s">
        <v>2312</v>
      </c>
      <c r="L227" s="1927" t="s">
        <v>2312</v>
      </c>
      <c r="M227" s="1927" t="s">
        <v>2312</v>
      </c>
      <c r="N227" s="1927" t="s">
        <v>2312</v>
      </c>
      <c r="O227" s="1927" t="s">
        <v>2312</v>
      </c>
      <c r="P227" s="1927" t="s">
        <v>2312</v>
      </c>
      <c r="Q227" s="1927" t="s">
        <v>2312</v>
      </c>
      <c r="R227" s="1927" t="s">
        <v>2312</v>
      </c>
      <c r="S227" s="1927" t="s">
        <v>2312</v>
      </c>
      <c r="T227" s="1927" t="s">
        <v>2312</v>
      </c>
      <c r="U227" s="1927" t="s">
        <v>2312</v>
      </c>
      <c r="V227" s="1927" t="s">
        <v>2312</v>
      </c>
      <c r="W227" s="1927" t="s">
        <v>2312</v>
      </c>
      <c r="X227" s="1927" t="s">
        <v>2312</v>
      </c>
      <c r="Y227" s="1927" t="s">
        <v>2312</v>
      </c>
      <c r="Z227" s="1927" t="s">
        <v>2312</v>
      </c>
      <c r="AA227" s="1927" t="s">
        <v>2312</v>
      </c>
      <c r="AB227" s="1927" t="s">
        <v>2312</v>
      </c>
      <c r="AC227" s="1927" t="s">
        <v>2312</v>
      </c>
      <c r="AD227" s="1927" t="s">
        <v>2312</v>
      </c>
      <c r="AE227" s="1927" t="s">
        <v>2312</v>
      </c>
      <c r="AF227" s="1927" t="s">
        <v>2312</v>
      </c>
      <c r="AG227" s="1927" t="s">
        <v>2312</v>
      </c>
      <c r="AH227" s="1927" t="s">
        <v>2312</v>
      </c>
      <c r="AI227" s="1927" t="s">
        <v>2312</v>
      </c>
      <c r="AJ227" s="1982" t="s">
        <v>2312</v>
      </c>
      <c r="AK227" s="1951"/>
      <c r="AL227" s="1952"/>
      <c r="AM227" s="1953"/>
      <c r="AN227" s="1954"/>
      <c r="AO227" s="4487"/>
    </row>
    <row r="228" spans="2:44">
      <c r="B228" s="4483"/>
      <c r="C228" s="4466"/>
      <c r="D228" s="1928" t="str">
        <f>$AG$14</f>
        <v>〇〇</v>
      </c>
      <c r="E228" s="1929"/>
      <c r="F228" s="1990"/>
      <c r="G228" s="1945"/>
      <c r="H228" s="1945"/>
      <c r="I228" s="1945"/>
      <c r="J228" s="1945"/>
      <c r="K228" s="1945"/>
      <c r="L228" s="1945"/>
      <c r="M228" s="1945"/>
      <c r="N228" s="1945"/>
      <c r="O228" s="1945"/>
      <c r="P228" s="1945"/>
      <c r="Q228" s="1945"/>
      <c r="R228" s="1945"/>
      <c r="S228" s="1945"/>
      <c r="T228" s="1945"/>
      <c r="U228" s="1945"/>
      <c r="V228" s="1945"/>
      <c r="W228" s="1945"/>
      <c r="X228" s="1945"/>
      <c r="Y228" s="1945"/>
      <c r="Z228" s="1945"/>
      <c r="AA228" s="1945"/>
      <c r="AB228" s="1945"/>
      <c r="AC228" s="1945"/>
      <c r="AD228" s="1945"/>
      <c r="AE228" s="1945"/>
      <c r="AF228" s="1945"/>
      <c r="AG228" s="1945"/>
      <c r="AH228" s="1945"/>
      <c r="AI228" s="1945"/>
      <c r="AJ228" s="1991"/>
      <c r="AK228" s="1933">
        <f>IF(D228=0,"",COUNT($F$26:$AJ$26)-AL228)</f>
        <v>0</v>
      </c>
      <c r="AL228" s="1934">
        <f>IF(D228=0,"",AQ228+AR228)</f>
        <v>0</v>
      </c>
      <c r="AM228" s="1934">
        <f>IF(D228=0,"",COUNTIF(F228:AJ228,"休"))</f>
        <v>0</v>
      </c>
      <c r="AN228" s="1935" t="str">
        <f>IF(D228="","",IFERROR(ROUND(AM228/AK228,3),""))</f>
        <v/>
      </c>
      <c r="AO228" s="4487"/>
      <c r="AQ228" s="1864">
        <f>+COUNTIF(F228:AJ228,"－")</f>
        <v>0</v>
      </c>
      <c r="AR228" s="1864">
        <f>+COUNTIF(F228:AJ228,"外")</f>
        <v>0</v>
      </c>
    </row>
    <row r="229" spans="2:44">
      <c r="B229" s="4483"/>
      <c r="C229" s="4466"/>
      <c r="D229" s="1928" t="str">
        <f>$AG$15</f>
        <v>●●</v>
      </c>
      <c r="E229" s="1956"/>
      <c r="F229" s="1936"/>
      <c r="G229" s="1937"/>
      <c r="H229" s="1937"/>
      <c r="I229" s="1937"/>
      <c r="J229" s="1937"/>
      <c r="K229" s="1937"/>
      <c r="L229" s="1937"/>
      <c r="M229" s="1937"/>
      <c r="N229" s="1937"/>
      <c r="O229" s="1937"/>
      <c r="P229" s="1937"/>
      <c r="Q229" s="1937"/>
      <c r="R229" s="1937"/>
      <c r="S229" s="1937"/>
      <c r="T229" s="1937"/>
      <c r="U229" s="1937"/>
      <c r="V229" s="1937"/>
      <c r="W229" s="1937"/>
      <c r="X229" s="1937"/>
      <c r="Y229" s="1937"/>
      <c r="Z229" s="1937"/>
      <c r="AA229" s="1937"/>
      <c r="AB229" s="1937"/>
      <c r="AC229" s="1937"/>
      <c r="AD229" s="1937"/>
      <c r="AE229" s="1937"/>
      <c r="AF229" s="1937"/>
      <c r="AG229" s="1937"/>
      <c r="AH229" s="1937"/>
      <c r="AI229" s="1937"/>
      <c r="AJ229" s="1986"/>
      <c r="AK229" s="1933">
        <f>IF(D229=0,"",COUNT($F$26:$AJ$26)-AL229)</f>
        <v>0</v>
      </c>
      <c r="AL229" s="1939">
        <f>IF(D229=0,"",AQ229+AR229)</f>
        <v>0</v>
      </c>
      <c r="AM229" s="1939">
        <f>IF(D229=0,"",COUNTIF(F229:AJ229,"休"))</f>
        <v>0</v>
      </c>
      <c r="AN229" s="1940" t="str">
        <f>IF(D229="","",IFERROR(ROUND(AM229/AK229,3),""))</f>
        <v/>
      </c>
      <c r="AO229" s="4487"/>
      <c r="AQ229" s="1864">
        <f>+COUNTIF(F229:AJ229,"－")</f>
        <v>0</v>
      </c>
      <c r="AR229" s="1864">
        <f>+COUNTIF(F229:AJ229,"外")</f>
        <v>0</v>
      </c>
    </row>
    <row r="230" spans="2:44">
      <c r="B230" s="4483"/>
      <c r="C230" s="4466"/>
      <c r="D230" s="1928">
        <f>$AG$16</f>
        <v>0</v>
      </c>
      <c r="E230" s="1956"/>
      <c r="F230" s="1936"/>
      <c r="G230" s="1937"/>
      <c r="H230" s="1937"/>
      <c r="I230" s="1937"/>
      <c r="J230" s="1937"/>
      <c r="K230" s="1937"/>
      <c r="L230" s="1937"/>
      <c r="M230" s="1937"/>
      <c r="N230" s="1937"/>
      <c r="O230" s="1937"/>
      <c r="P230" s="1937"/>
      <c r="Q230" s="1937"/>
      <c r="R230" s="1937"/>
      <c r="S230" s="1937"/>
      <c r="T230" s="1937"/>
      <c r="U230" s="1937"/>
      <c r="V230" s="1937"/>
      <c r="W230" s="1937"/>
      <c r="X230" s="1937"/>
      <c r="Y230" s="1937"/>
      <c r="Z230" s="1937"/>
      <c r="AA230" s="1937"/>
      <c r="AB230" s="1937"/>
      <c r="AC230" s="1937"/>
      <c r="AD230" s="1937"/>
      <c r="AE230" s="1937"/>
      <c r="AF230" s="1937"/>
      <c r="AG230" s="1937"/>
      <c r="AH230" s="1937"/>
      <c r="AI230" s="1937"/>
      <c r="AJ230" s="1986"/>
      <c r="AK230" s="1933" t="str">
        <f>IF(D230=0,"",COUNT($F$26:$AJ$26)-AL230)</f>
        <v/>
      </c>
      <c r="AL230" s="1939" t="str">
        <f>IF(D230=0,"",AQ230+AR230)</f>
        <v/>
      </c>
      <c r="AM230" s="1939" t="str">
        <f>IF(D230=0,"",COUNTIF(F230:AJ230,"休"))</f>
        <v/>
      </c>
      <c r="AN230" s="1940" t="str">
        <f>IF(D230="","",IFERROR(ROUND(AM230/AK230,3),""))</f>
        <v/>
      </c>
      <c r="AO230" s="4487"/>
      <c r="AQ230" s="1864">
        <f>+COUNTIF(F230:AJ230,"－")</f>
        <v>0</v>
      </c>
      <c r="AR230" s="1864">
        <f>+COUNTIF(F230:AJ230,"外")</f>
        <v>0</v>
      </c>
    </row>
    <row r="231" spans="2:44">
      <c r="B231" s="4483"/>
      <c r="C231" s="4467"/>
      <c r="D231" s="1957">
        <f>$AG$17</f>
        <v>0</v>
      </c>
      <c r="E231" s="1958"/>
      <c r="F231" s="1987"/>
      <c r="G231" s="1988"/>
      <c r="H231" s="1988"/>
      <c r="I231" s="1988"/>
      <c r="J231" s="1988"/>
      <c r="K231" s="1988"/>
      <c r="L231" s="1988"/>
      <c r="M231" s="1988"/>
      <c r="N231" s="1988"/>
      <c r="O231" s="1988"/>
      <c r="P231" s="1988"/>
      <c r="Q231" s="1988"/>
      <c r="R231" s="1988"/>
      <c r="S231" s="1988"/>
      <c r="T231" s="1988"/>
      <c r="U231" s="1988"/>
      <c r="V231" s="1988"/>
      <c r="W231" s="1988"/>
      <c r="X231" s="1988"/>
      <c r="Y231" s="1988"/>
      <c r="Z231" s="1988"/>
      <c r="AA231" s="1988"/>
      <c r="AB231" s="1988"/>
      <c r="AC231" s="1988"/>
      <c r="AD231" s="1988"/>
      <c r="AE231" s="1988"/>
      <c r="AF231" s="1988"/>
      <c r="AG231" s="1988"/>
      <c r="AH231" s="1988"/>
      <c r="AI231" s="1988"/>
      <c r="AJ231" s="1989"/>
      <c r="AK231" s="1933" t="str">
        <f>IF(D231=0,"",COUNT($F$26:$AJ$26)-AL231)</f>
        <v/>
      </c>
      <c r="AL231" s="1934" t="str">
        <f>IF(D231=0,"",AQ231+AR231)</f>
        <v/>
      </c>
      <c r="AM231" s="1947" t="str">
        <f>IF(D231=0,"",COUNTIF(F231:AJ231,"休"))</f>
        <v/>
      </c>
      <c r="AN231" s="1940" t="str">
        <f>IF(D231="","",IFERROR(ROUND(AM231/AK231,3),""))</f>
        <v/>
      </c>
      <c r="AO231" s="4487"/>
      <c r="AQ231" s="1864">
        <f>+COUNTIF(F231:AJ231,"－")</f>
        <v>0</v>
      </c>
      <c r="AR231" s="1864">
        <f>+COUNTIF(F231:AJ231,"外")</f>
        <v>0</v>
      </c>
    </row>
    <row r="232" spans="2:44" ht="14.4">
      <c r="B232" s="4483"/>
      <c r="C232" s="4465" t="str">
        <f>$AC$18</f>
        <v>C土木</v>
      </c>
      <c r="D232" s="1948" t="s">
        <v>2281</v>
      </c>
      <c r="E232" s="1959" t="s">
        <v>2270</v>
      </c>
      <c r="F232" s="1926" t="s">
        <v>2311</v>
      </c>
      <c r="G232" s="1927" t="s">
        <v>2311</v>
      </c>
      <c r="H232" s="1927" t="s">
        <v>2311</v>
      </c>
      <c r="I232" s="1927" t="s">
        <v>2311</v>
      </c>
      <c r="J232" s="1927" t="s">
        <v>2311</v>
      </c>
      <c r="K232" s="1927" t="s">
        <v>2311</v>
      </c>
      <c r="L232" s="1927" t="s">
        <v>2311</v>
      </c>
      <c r="M232" s="1927" t="s">
        <v>2311</v>
      </c>
      <c r="N232" s="1927" t="s">
        <v>2311</v>
      </c>
      <c r="O232" s="1927" t="s">
        <v>2311</v>
      </c>
      <c r="P232" s="1927" t="s">
        <v>2311</v>
      </c>
      <c r="Q232" s="1927" t="s">
        <v>2311</v>
      </c>
      <c r="R232" s="1927" t="s">
        <v>2311</v>
      </c>
      <c r="S232" s="1927" t="s">
        <v>2311</v>
      </c>
      <c r="T232" s="1927" t="s">
        <v>2311</v>
      </c>
      <c r="U232" s="1927" t="s">
        <v>2311</v>
      </c>
      <c r="V232" s="1927" t="s">
        <v>2311</v>
      </c>
      <c r="W232" s="1927" t="s">
        <v>2311</v>
      </c>
      <c r="X232" s="1927" t="s">
        <v>2311</v>
      </c>
      <c r="Y232" s="1927" t="s">
        <v>2311</v>
      </c>
      <c r="Z232" s="1927" t="s">
        <v>2311</v>
      </c>
      <c r="AA232" s="1927" t="s">
        <v>2311</v>
      </c>
      <c r="AB232" s="1927" t="s">
        <v>2311</v>
      </c>
      <c r="AC232" s="1927" t="s">
        <v>2311</v>
      </c>
      <c r="AD232" s="1927" t="s">
        <v>2311</v>
      </c>
      <c r="AE232" s="1927" t="s">
        <v>2311</v>
      </c>
      <c r="AF232" s="1927" t="s">
        <v>2311</v>
      </c>
      <c r="AG232" s="1927" t="s">
        <v>2311</v>
      </c>
      <c r="AH232" s="1927" t="s">
        <v>2311</v>
      </c>
      <c r="AI232" s="1927" t="s">
        <v>2311</v>
      </c>
      <c r="AJ232" s="1982" t="s">
        <v>2311</v>
      </c>
      <c r="AK232" s="1951"/>
      <c r="AL232" s="1952"/>
      <c r="AM232" s="1960"/>
      <c r="AN232" s="1954"/>
      <c r="AO232" s="4487"/>
    </row>
    <row r="233" spans="2:44">
      <c r="B233" s="4483"/>
      <c r="C233" s="4466"/>
      <c r="D233" s="1928" t="str">
        <f>$AG$18</f>
        <v>●●</v>
      </c>
      <c r="E233" s="1929"/>
      <c r="F233" s="1990"/>
      <c r="G233" s="1945"/>
      <c r="H233" s="1945"/>
      <c r="I233" s="1945"/>
      <c r="J233" s="1945"/>
      <c r="K233" s="1945"/>
      <c r="L233" s="1945"/>
      <c r="M233" s="1945"/>
      <c r="N233" s="1945"/>
      <c r="O233" s="1945"/>
      <c r="P233" s="1945"/>
      <c r="Q233" s="1945"/>
      <c r="R233" s="1945"/>
      <c r="S233" s="1945"/>
      <c r="T233" s="1945"/>
      <c r="U233" s="1945"/>
      <c r="V233" s="1945"/>
      <c r="W233" s="1945"/>
      <c r="X233" s="1945"/>
      <c r="Y233" s="1945"/>
      <c r="Z233" s="1945"/>
      <c r="AA233" s="1945"/>
      <c r="AB233" s="1945"/>
      <c r="AC233" s="1945"/>
      <c r="AD233" s="1945"/>
      <c r="AE233" s="1945"/>
      <c r="AF233" s="1945"/>
      <c r="AG233" s="1945"/>
      <c r="AH233" s="1945"/>
      <c r="AI233" s="1945"/>
      <c r="AJ233" s="1991"/>
      <c r="AK233" s="1933">
        <f>IF(D233=0,"",COUNT($F$26:$AJ$26)-AL233)</f>
        <v>0</v>
      </c>
      <c r="AL233" s="1934">
        <f>IF(D233=0,"",AQ233+AR233)</f>
        <v>0</v>
      </c>
      <c r="AM233" s="1934">
        <f>IF(D233=0,"",COUNTIF(F233:AJ233,"休"))</f>
        <v>0</v>
      </c>
      <c r="AN233" s="1935" t="str">
        <f>IF(D233="","",IFERROR(ROUND(AM233/AK233,3),""))</f>
        <v/>
      </c>
      <c r="AO233" s="4487"/>
      <c r="AQ233" s="1864">
        <f>+COUNTIF(F233:AJ233,"－")</f>
        <v>0</v>
      </c>
      <c r="AR233" s="1864">
        <f>+COUNTIF(F233:AJ233,"外")</f>
        <v>0</v>
      </c>
    </row>
    <row r="234" spans="2:44">
      <c r="B234" s="4483"/>
      <c r="C234" s="4466"/>
      <c r="D234" s="1928">
        <f>$AG$19</f>
        <v>0</v>
      </c>
      <c r="E234" s="1956"/>
      <c r="F234" s="1936"/>
      <c r="G234" s="1937"/>
      <c r="H234" s="1937"/>
      <c r="I234" s="1937"/>
      <c r="J234" s="1937"/>
      <c r="K234" s="1937"/>
      <c r="L234" s="1937"/>
      <c r="M234" s="1937"/>
      <c r="N234" s="1937"/>
      <c r="O234" s="1937"/>
      <c r="P234" s="1937"/>
      <c r="Q234" s="1937"/>
      <c r="R234" s="1937"/>
      <c r="S234" s="1937"/>
      <c r="T234" s="1937"/>
      <c r="U234" s="1937"/>
      <c r="V234" s="1937"/>
      <c r="W234" s="1937"/>
      <c r="X234" s="1937"/>
      <c r="Y234" s="1937"/>
      <c r="Z234" s="1937"/>
      <c r="AA234" s="1937"/>
      <c r="AB234" s="1937"/>
      <c r="AC234" s="1937"/>
      <c r="AD234" s="1937"/>
      <c r="AE234" s="1937"/>
      <c r="AF234" s="1937"/>
      <c r="AG234" s="1937"/>
      <c r="AH234" s="1937"/>
      <c r="AI234" s="1937"/>
      <c r="AJ234" s="1986"/>
      <c r="AK234" s="1933" t="str">
        <f>IF(D234=0,"",COUNT($F$26:$AJ$26)-AL234)</f>
        <v/>
      </c>
      <c r="AL234" s="1939" t="str">
        <f>IF(D234=0,"",AQ234+AR234)</f>
        <v/>
      </c>
      <c r="AM234" s="1939" t="str">
        <f>IF(D234=0,"",COUNTIF(F234:AJ234,"休"))</f>
        <v/>
      </c>
      <c r="AN234" s="1940" t="str">
        <f>IF(D234="","",IFERROR(ROUND(AM234/AK234,3),""))</f>
        <v/>
      </c>
      <c r="AO234" s="4487"/>
      <c r="AQ234" s="1864">
        <f>+COUNTIF(F234:AJ234,"－")</f>
        <v>0</v>
      </c>
      <c r="AR234" s="1864">
        <f>+COUNTIF(F234:AJ234,"外")</f>
        <v>0</v>
      </c>
    </row>
    <row r="235" spans="2:44">
      <c r="B235" s="4483"/>
      <c r="C235" s="4466"/>
      <c r="D235" s="1928">
        <f>$AG$20</f>
        <v>0</v>
      </c>
      <c r="E235" s="1956"/>
      <c r="F235" s="1936"/>
      <c r="G235" s="1937"/>
      <c r="H235" s="1937"/>
      <c r="I235" s="1937"/>
      <c r="J235" s="1937"/>
      <c r="K235" s="1937"/>
      <c r="L235" s="1937"/>
      <c r="M235" s="1937"/>
      <c r="N235" s="1937"/>
      <c r="O235" s="1937"/>
      <c r="P235" s="1937"/>
      <c r="Q235" s="1937"/>
      <c r="R235" s="1937"/>
      <c r="S235" s="1937"/>
      <c r="T235" s="1937"/>
      <c r="U235" s="1937"/>
      <c r="V235" s="1937"/>
      <c r="W235" s="1937"/>
      <c r="X235" s="1937"/>
      <c r="Y235" s="1937"/>
      <c r="Z235" s="1937"/>
      <c r="AA235" s="1937"/>
      <c r="AB235" s="1937"/>
      <c r="AC235" s="1937"/>
      <c r="AD235" s="1937"/>
      <c r="AE235" s="1937"/>
      <c r="AF235" s="1937"/>
      <c r="AG235" s="1937"/>
      <c r="AH235" s="1937"/>
      <c r="AI235" s="1937"/>
      <c r="AJ235" s="1986"/>
      <c r="AK235" s="1933" t="str">
        <f>IF(D235=0,"",COUNT($F$26:$AJ$26)-AL235)</f>
        <v/>
      </c>
      <c r="AL235" s="1939" t="str">
        <f>IF(D235=0,"",AQ235+AR235)</f>
        <v/>
      </c>
      <c r="AM235" s="1939" t="str">
        <f>IF(D235=0,"",COUNTIF(F235:AJ235,"休"))</f>
        <v/>
      </c>
      <c r="AN235" s="1940" t="str">
        <f>IF(D235="","",IFERROR(ROUND(AM235/AK235,3),""))</f>
        <v/>
      </c>
      <c r="AO235" s="4487"/>
      <c r="AQ235" s="1864">
        <f>+COUNTIF(F235:AJ235,"－")</f>
        <v>0</v>
      </c>
      <c r="AR235" s="1864">
        <f>+COUNTIF(F235:AJ235,"外")</f>
        <v>0</v>
      </c>
    </row>
    <row r="236" spans="2:44" ht="13.8" thickBot="1">
      <c r="B236" s="4484"/>
      <c r="C236" s="4467"/>
      <c r="D236" s="1941">
        <f>$AG$21</f>
        <v>0</v>
      </c>
      <c r="E236" s="1958"/>
      <c r="F236" s="1987"/>
      <c r="G236" s="1988"/>
      <c r="H236" s="1988"/>
      <c r="I236" s="1988"/>
      <c r="J236" s="1988"/>
      <c r="K236" s="1988"/>
      <c r="L236" s="1988"/>
      <c r="M236" s="1988"/>
      <c r="N236" s="1988"/>
      <c r="O236" s="1988"/>
      <c r="P236" s="1988"/>
      <c r="Q236" s="1988"/>
      <c r="R236" s="1988"/>
      <c r="S236" s="1988"/>
      <c r="T236" s="1988"/>
      <c r="U236" s="1988"/>
      <c r="V236" s="1988"/>
      <c r="W236" s="1988"/>
      <c r="X236" s="1988"/>
      <c r="Y236" s="1988"/>
      <c r="Z236" s="1988"/>
      <c r="AA236" s="1988"/>
      <c r="AB236" s="1988"/>
      <c r="AC236" s="1988"/>
      <c r="AD236" s="1988"/>
      <c r="AE236" s="1988"/>
      <c r="AF236" s="1988"/>
      <c r="AG236" s="1988"/>
      <c r="AH236" s="1988"/>
      <c r="AI236" s="1988"/>
      <c r="AJ236" s="1989"/>
      <c r="AK236" s="1963" t="str">
        <f>IF(D236=0,"",COUNT($F$26:$AJ$26)-AL236)</f>
        <v/>
      </c>
      <c r="AL236" s="1964" t="str">
        <f>IF(D236=0,"",AQ236+AR236)</f>
        <v/>
      </c>
      <c r="AM236" s="1964" t="str">
        <f>IF(D236=0,"",COUNTIF(F236:AJ236,"休"))</f>
        <v/>
      </c>
      <c r="AN236" s="1940" t="str">
        <f>IF(D236="","",IFERROR(ROUND(AM236/AK236,3),""))</f>
        <v/>
      </c>
      <c r="AO236" s="4488"/>
      <c r="AQ236" s="1864">
        <f>+COUNTIF(F236:AJ236,"－")</f>
        <v>0</v>
      </c>
      <c r="AR236" s="1864">
        <f>+COUNTIF(F236:AJ236,"外")</f>
        <v>0</v>
      </c>
    </row>
    <row r="237" spans="2:44" ht="13.8" thickBot="1">
      <c r="B237" s="1965"/>
      <c r="C237" s="1921"/>
      <c r="F237" s="1966"/>
      <c r="G237" s="1966"/>
      <c r="H237" s="1966"/>
      <c r="I237" s="1966"/>
      <c r="J237" s="1966"/>
      <c r="K237" s="1966"/>
      <c r="L237" s="1966"/>
      <c r="M237" s="1966"/>
      <c r="N237" s="1966"/>
      <c r="O237" s="1966"/>
      <c r="P237" s="1966"/>
      <c r="Q237" s="1966"/>
      <c r="R237" s="1966"/>
      <c r="S237" s="1966"/>
      <c r="T237" s="1966"/>
      <c r="U237" s="1966"/>
      <c r="V237" s="1966"/>
      <c r="W237" s="1966"/>
      <c r="X237" s="1966"/>
      <c r="Y237" s="1966"/>
      <c r="Z237" s="1966"/>
      <c r="AA237" s="1966"/>
      <c r="AB237" s="1966"/>
      <c r="AC237" s="1966"/>
      <c r="AD237" s="1966"/>
      <c r="AE237" s="1966"/>
      <c r="AF237" s="1966"/>
      <c r="AG237" s="1966"/>
      <c r="AH237" s="1966"/>
      <c r="AI237" s="1966"/>
      <c r="AJ237" s="1966"/>
      <c r="AK237" s="1967"/>
      <c r="AN237" s="1968" t="s">
        <v>2271</v>
      </c>
      <c r="AO237" s="1969" t="e">
        <f>IF(AO221&gt;=0.285,"OK","NG")</f>
        <v>#DIV/0!</v>
      </c>
      <c r="AQ237" s="1857"/>
      <c r="AR237" s="1857"/>
    </row>
    <row r="238" spans="2:44" hidden="1">
      <c r="F238" s="1857" t="e">
        <f>YEAR(F242)</f>
        <v>#VALUE!</v>
      </c>
      <c r="G238" s="1857" t="e">
        <f>MONTH(F242)</f>
        <v>#VALUE!</v>
      </c>
    </row>
    <row r="240" spans="2:44" ht="13.2" customHeight="1">
      <c r="B240" s="4470"/>
      <c r="C240" s="4471"/>
      <c r="D240" s="4472"/>
      <c r="E240" s="1971" t="s">
        <v>2266</v>
      </c>
      <c r="F240" s="4478" t="e">
        <f>F242</f>
        <v>#VALUE!</v>
      </c>
      <c r="G240" s="4479"/>
      <c r="H240" s="4479"/>
      <c r="I240" s="4479"/>
      <c r="J240" s="4479"/>
      <c r="K240" s="4479"/>
      <c r="L240" s="4479"/>
      <c r="M240" s="4479"/>
      <c r="N240" s="4479"/>
      <c r="O240" s="4479"/>
      <c r="P240" s="4479"/>
      <c r="Q240" s="4479"/>
      <c r="R240" s="4479"/>
      <c r="S240" s="4479"/>
      <c r="T240" s="4479"/>
      <c r="U240" s="4479"/>
      <c r="V240" s="4479"/>
      <c r="W240" s="4479"/>
      <c r="X240" s="4479"/>
      <c r="Y240" s="4479"/>
      <c r="Z240" s="4479"/>
      <c r="AA240" s="4479"/>
      <c r="AB240" s="4479"/>
      <c r="AC240" s="4479"/>
      <c r="AD240" s="4479"/>
      <c r="AE240" s="4479"/>
      <c r="AF240" s="4479"/>
      <c r="AG240" s="4479"/>
      <c r="AH240" s="4479"/>
      <c r="AI240" s="4479"/>
      <c r="AJ240" s="4479"/>
      <c r="AK240" s="4480" t="s">
        <v>2304</v>
      </c>
      <c r="AL240" s="4489" t="s">
        <v>2305</v>
      </c>
      <c r="AM240" s="4480" t="s">
        <v>2283</v>
      </c>
      <c r="AN240" s="4481" t="s">
        <v>2306</v>
      </c>
      <c r="AO240" s="4433" t="s">
        <v>2307</v>
      </c>
      <c r="AQ240" s="4463" t="s">
        <v>2308</v>
      </c>
      <c r="AR240" s="4463" t="s">
        <v>2309</v>
      </c>
    </row>
    <row r="241" spans="2:44" ht="13.5" hidden="1" customHeight="1">
      <c r="B241" s="4473"/>
      <c r="C241" s="4469"/>
      <c r="D241" s="4474"/>
      <c r="E241" s="1972"/>
      <c r="F241" s="1913" t="e">
        <f>DATE($F238,$G238,1)</f>
        <v>#VALUE!</v>
      </c>
      <c r="G241" s="1913" t="e">
        <f t="shared" ref="G241:AJ241" si="89">F241+1</f>
        <v>#VALUE!</v>
      </c>
      <c r="H241" s="1913" t="e">
        <f t="shared" si="89"/>
        <v>#VALUE!</v>
      </c>
      <c r="I241" s="1913" t="e">
        <f t="shared" si="89"/>
        <v>#VALUE!</v>
      </c>
      <c r="J241" s="1913" t="e">
        <f t="shared" si="89"/>
        <v>#VALUE!</v>
      </c>
      <c r="K241" s="1913" t="e">
        <f t="shared" si="89"/>
        <v>#VALUE!</v>
      </c>
      <c r="L241" s="1913" t="e">
        <f t="shared" si="89"/>
        <v>#VALUE!</v>
      </c>
      <c r="M241" s="1913" t="e">
        <f t="shared" si="89"/>
        <v>#VALUE!</v>
      </c>
      <c r="N241" s="1913" t="e">
        <f t="shared" si="89"/>
        <v>#VALUE!</v>
      </c>
      <c r="O241" s="1913" t="e">
        <f t="shared" si="89"/>
        <v>#VALUE!</v>
      </c>
      <c r="P241" s="1913" t="e">
        <f t="shared" si="89"/>
        <v>#VALUE!</v>
      </c>
      <c r="Q241" s="1913" t="e">
        <f t="shared" si="89"/>
        <v>#VALUE!</v>
      </c>
      <c r="R241" s="1913" t="e">
        <f t="shared" si="89"/>
        <v>#VALUE!</v>
      </c>
      <c r="S241" s="1913" t="e">
        <f t="shared" si="89"/>
        <v>#VALUE!</v>
      </c>
      <c r="T241" s="1913" t="e">
        <f t="shared" si="89"/>
        <v>#VALUE!</v>
      </c>
      <c r="U241" s="1913" t="e">
        <f t="shared" si="89"/>
        <v>#VALUE!</v>
      </c>
      <c r="V241" s="1913" t="e">
        <f t="shared" si="89"/>
        <v>#VALUE!</v>
      </c>
      <c r="W241" s="1913" t="e">
        <f t="shared" si="89"/>
        <v>#VALUE!</v>
      </c>
      <c r="X241" s="1913" t="e">
        <f t="shared" si="89"/>
        <v>#VALUE!</v>
      </c>
      <c r="Y241" s="1913" t="e">
        <f t="shared" si="89"/>
        <v>#VALUE!</v>
      </c>
      <c r="Z241" s="1913" t="e">
        <f t="shared" si="89"/>
        <v>#VALUE!</v>
      </c>
      <c r="AA241" s="1913" t="e">
        <f t="shared" si="89"/>
        <v>#VALUE!</v>
      </c>
      <c r="AB241" s="1913" t="e">
        <f t="shared" si="89"/>
        <v>#VALUE!</v>
      </c>
      <c r="AC241" s="1913" t="e">
        <f t="shared" si="89"/>
        <v>#VALUE!</v>
      </c>
      <c r="AD241" s="1913" t="e">
        <f t="shared" si="89"/>
        <v>#VALUE!</v>
      </c>
      <c r="AE241" s="1913" t="e">
        <f t="shared" si="89"/>
        <v>#VALUE!</v>
      </c>
      <c r="AF241" s="1913" t="e">
        <f t="shared" si="89"/>
        <v>#VALUE!</v>
      </c>
      <c r="AG241" s="1913" t="e">
        <f t="shared" si="89"/>
        <v>#VALUE!</v>
      </c>
      <c r="AH241" s="1913" t="e">
        <f t="shared" si="89"/>
        <v>#VALUE!</v>
      </c>
      <c r="AI241" s="1913" t="e">
        <f t="shared" si="89"/>
        <v>#VALUE!</v>
      </c>
      <c r="AJ241" s="1913" t="e">
        <f t="shared" si="89"/>
        <v>#VALUE!</v>
      </c>
      <c r="AK241" s="4480"/>
      <c r="AL241" s="4489"/>
      <c r="AM241" s="4480"/>
      <c r="AN241" s="4481"/>
      <c r="AO241" s="4433"/>
      <c r="AQ241" s="4463"/>
      <c r="AR241" s="4463"/>
    </row>
    <row r="242" spans="2:44">
      <c r="B242" s="4473"/>
      <c r="C242" s="4469"/>
      <c r="D242" s="4474"/>
      <c r="E242" s="1973" t="s">
        <v>2267</v>
      </c>
      <c r="F242" s="1974" t="e">
        <f>IF(EDATE(F217,1)&gt;$F$7,"",EDATE(F217,1))</f>
        <v>#VALUE!</v>
      </c>
      <c r="G242" s="1913" t="e">
        <f t="shared" ref="G242:AJ242" si="90">IF(G241&gt;$F$7,"",IF(F242=EOMONTH(DATE($F238,$G238,1),0),"",IF(F242="","",F242+1)))</f>
        <v>#VALUE!</v>
      </c>
      <c r="H242" s="1913" t="e">
        <f t="shared" si="90"/>
        <v>#VALUE!</v>
      </c>
      <c r="I242" s="1913" t="e">
        <f t="shared" si="90"/>
        <v>#VALUE!</v>
      </c>
      <c r="J242" s="1913" t="e">
        <f t="shared" si="90"/>
        <v>#VALUE!</v>
      </c>
      <c r="K242" s="1913" t="e">
        <f t="shared" si="90"/>
        <v>#VALUE!</v>
      </c>
      <c r="L242" s="1913" t="e">
        <f t="shared" si="90"/>
        <v>#VALUE!</v>
      </c>
      <c r="M242" s="1913" t="e">
        <f t="shared" si="90"/>
        <v>#VALUE!</v>
      </c>
      <c r="N242" s="1913" t="e">
        <f t="shared" si="90"/>
        <v>#VALUE!</v>
      </c>
      <c r="O242" s="1913" t="e">
        <f t="shared" si="90"/>
        <v>#VALUE!</v>
      </c>
      <c r="P242" s="1913" t="e">
        <f t="shared" si="90"/>
        <v>#VALUE!</v>
      </c>
      <c r="Q242" s="1913" t="e">
        <f t="shared" si="90"/>
        <v>#VALUE!</v>
      </c>
      <c r="R242" s="1913" t="e">
        <f t="shared" si="90"/>
        <v>#VALUE!</v>
      </c>
      <c r="S242" s="1913" t="e">
        <f t="shared" si="90"/>
        <v>#VALUE!</v>
      </c>
      <c r="T242" s="1913" t="e">
        <f t="shared" si="90"/>
        <v>#VALUE!</v>
      </c>
      <c r="U242" s="1913" t="e">
        <f t="shared" si="90"/>
        <v>#VALUE!</v>
      </c>
      <c r="V242" s="1913" t="e">
        <f t="shared" si="90"/>
        <v>#VALUE!</v>
      </c>
      <c r="W242" s="1913" t="e">
        <f t="shared" si="90"/>
        <v>#VALUE!</v>
      </c>
      <c r="X242" s="1913" t="e">
        <f t="shared" si="90"/>
        <v>#VALUE!</v>
      </c>
      <c r="Y242" s="1913" t="e">
        <f t="shared" si="90"/>
        <v>#VALUE!</v>
      </c>
      <c r="Z242" s="1913" t="e">
        <f t="shared" si="90"/>
        <v>#VALUE!</v>
      </c>
      <c r="AA242" s="1913" t="e">
        <f t="shared" si="90"/>
        <v>#VALUE!</v>
      </c>
      <c r="AB242" s="1913" t="e">
        <f t="shared" si="90"/>
        <v>#VALUE!</v>
      </c>
      <c r="AC242" s="1913" t="e">
        <f t="shared" si="90"/>
        <v>#VALUE!</v>
      </c>
      <c r="AD242" s="1913" t="e">
        <f t="shared" si="90"/>
        <v>#VALUE!</v>
      </c>
      <c r="AE242" s="1913" t="e">
        <f t="shared" si="90"/>
        <v>#VALUE!</v>
      </c>
      <c r="AF242" s="1913" t="e">
        <f t="shared" si="90"/>
        <v>#VALUE!</v>
      </c>
      <c r="AG242" s="1913" t="e">
        <f t="shared" si="90"/>
        <v>#VALUE!</v>
      </c>
      <c r="AH242" s="1913" t="e">
        <f t="shared" si="90"/>
        <v>#VALUE!</v>
      </c>
      <c r="AI242" s="1913" t="e">
        <f t="shared" si="90"/>
        <v>#VALUE!</v>
      </c>
      <c r="AJ242" s="1913" t="e">
        <f t="shared" si="90"/>
        <v>#VALUE!</v>
      </c>
      <c r="AK242" s="4480"/>
      <c r="AL242" s="4489"/>
      <c r="AM242" s="4480"/>
      <c r="AN242" s="4481"/>
      <c r="AO242" s="4433"/>
      <c r="AQ242" s="4463"/>
      <c r="AR242" s="4463"/>
    </row>
    <row r="243" spans="2:44">
      <c r="B243" s="4475"/>
      <c r="C243" s="4476"/>
      <c r="D243" s="4477"/>
      <c r="E243" s="1908" t="s">
        <v>1060</v>
      </c>
      <c r="F243" s="1975" t="str">
        <f>IFERROR(TEXT(WEEKDAY(+F242),"aaa"),"")</f>
        <v/>
      </c>
      <c r="G243" s="1975" t="str">
        <f t="shared" ref="G243:AJ243" si="91">IFERROR(TEXT(WEEKDAY(+G242),"aaa"),"")</f>
        <v/>
      </c>
      <c r="H243" s="1975" t="str">
        <f t="shared" si="91"/>
        <v/>
      </c>
      <c r="I243" s="1975" t="str">
        <f t="shared" si="91"/>
        <v/>
      </c>
      <c r="J243" s="1975" t="str">
        <f t="shared" si="91"/>
        <v/>
      </c>
      <c r="K243" s="1975" t="str">
        <f t="shared" si="91"/>
        <v/>
      </c>
      <c r="L243" s="1975" t="str">
        <f t="shared" si="91"/>
        <v/>
      </c>
      <c r="M243" s="1975" t="str">
        <f t="shared" si="91"/>
        <v/>
      </c>
      <c r="N243" s="1975" t="str">
        <f t="shared" si="91"/>
        <v/>
      </c>
      <c r="O243" s="1975" t="str">
        <f t="shared" si="91"/>
        <v/>
      </c>
      <c r="P243" s="1975" t="str">
        <f t="shared" si="91"/>
        <v/>
      </c>
      <c r="Q243" s="1975" t="str">
        <f t="shared" si="91"/>
        <v/>
      </c>
      <c r="R243" s="1975" t="str">
        <f t="shared" si="91"/>
        <v/>
      </c>
      <c r="S243" s="1975" t="str">
        <f t="shared" si="91"/>
        <v/>
      </c>
      <c r="T243" s="1975" t="str">
        <f t="shared" si="91"/>
        <v/>
      </c>
      <c r="U243" s="1975" t="str">
        <f t="shared" si="91"/>
        <v/>
      </c>
      <c r="V243" s="1975" t="str">
        <f t="shared" si="91"/>
        <v/>
      </c>
      <c r="W243" s="1975" t="str">
        <f t="shared" si="91"/>
        <v/>
      </c>
      <c r="X243" s="1975" t="str">
        <f t="shared" si="91"/>
        <v/>
      </c>
      <c r="Y243" s="1975" t="str">
        <f t="shared" si="91"/>
        <v/>
      </c>
      <c r="Z243" s="1975" t="str">
        <f t="shared" si="91"/>
        <v/>
      </c>
      <c r="AA243" s="1975" t="str">
        <f t="shared" si="91"/>
        <v/>
      </c>
      <c r="AB243" s="1975" t="str">
        <f t="shared" si="91"/>
        <v/>
      </c>
      <c r="AC243" s="1975" t="str">
        <f t="shared" si="91"/>
        <v/>
      </c>
      <c r="AD243" s="1975" t="str">
        <f t="shared" si="91"/>
        <v/>
      </c>
      <c r="AE243" s="1975" t="str">
        <f t="shared" si="91"/>
        <v/>
      </c>
      <c r="AF243" s="1975" t="str">
        <f t="shared" si="91"/>
        <v/>
      </c>
      <c r="AG243" s="1975" t="str">
        <f t="shared" si="91"/>
        <v/>
      </c>
      <c r="AH243" s="1975" t="str">
        <f t="shared" si="91"/>
        <v/>
      </c>
      <c r="AI243" s="1975" t="str">
        <f t="shared" si="91"/>
        <v/>
      </c>
      <c r="AJ243" s="1975" t="str">
        <f t="shared" si="91"/>
        <v/>
      </c>
      <c r="AK243" s="4480"/>
      <c r="AL243" s="4489"/>
      <c r="AM243" s="4480"/>
      <c r="AN243" s="4481"/>
      <c r="AO243" s="4433"/>
      <c r="AQ243" s="4463"/>
      <c r="AR243" s="4463"/>
    </row>
    <row r="244" spans="2:44" ht="21" customHeight="1">
      <c r="B244" s="1976" t="s">
        <v>2310</v>
      </c>
      <c r="C244" s="1977" t="s">
        <v>2280</v>
      </c>
      <c r="D244" s="1924" t="s">
        <v>2281</v>
      </c>
      <c r="E244" s="1925" t="s">
        <v>2270</v>
      </c>
      <c r="F244" s="1926" t="s">
        <v>2311</v>
      </c>
      <c r="G244" s="1927" t="s">
        <v>2311</v>
      </c>
      <c r="H244" s="1927" t="s">
        <v>2311</v>
      </c>
      <c r="I244" s="1927" t="s">
        <v>2311</v>
      </c>
      <c r="J244" s="1927" t="s">
        <v>2311</v>
      </c>
      <c r="K244" s="1927" t="s">
        <v>2311</v>
      </c>
      <c r="L244" s="1927" t="s">
        <v>2311</v>
      </c>
      <c r="M244" s="1927" t="s">
        <v>2311</v>
      </c>
      <c r="N244" s="1927" t="s">
        <v>2311</v>
      </c>
      <c r="O244" s="1927" t="s">
        <v>2311</v>
      </c>
      <c r="P244" s="1927" t="s">
        <v>2311</v>
      </c>
      <c r="Q244" s="1927" t="s">
        <v>2311</v>
      </c>
      <c r="R244" s="1927" t="s">
        <v>2311</v>
      </c>
      <c r="S244" s="1927" t="s">
        <v>2311</v>
      </c>
      <c r="T244" s="1927" t="s">
        <v>2311</v>
      </c>
      <c r="U244" s="1927" t="s">
        <v>2311</v>
      </c>
      <c r="V244" s="1927" t="s">
        <v>2311</v>
      </c>
      <c r="W244" s="1927" t="s">
        <v>2311</v>
      </c>
      <c r="X244" s="1927" t="s">
        <v>2311</v>
      </c>
      <c r="Y244" s="1927" t="s">
        <v>2311</v>
      </c>
      <c r="Z244" s="1927" t="s">
        <v>2311</v>
      </c>
      <c r="AA244" s="1927" t="s">
        <v>2311</v>
      </c>
      <c r="AB244" s="1927" t="s">
        <v>2311</v>
      </c>
      <c r="AC244" s="1927" t="s">
        <v>2311</v>
      </c>
      <c r="AD244" s="1927" t="s">
        <v>2311</v>
      </c>
      <c r="AE244" s="1927" t="s">
        <v>2311</v>
      </c>
      <c r="AF244" s="1927" t="s">
        <v>2311</v>
      </c>
      <c r="AG244" s="1927" t="s">
        <v>2311</v>
      </c>
      <c r="AH244" s="1927" t="s">
        <v>2311</v>
      </c>
      <c r="AI244" s="1927" t="s">
        <v>2311</v>
      </c>
      <c r="AJ244" s="1982" t="s">
        <v>2311</v>
      </c>
      <c r="AK244" s="1905" t="s">
        <v>2289</v>
      </c>
      <c r="AL244" s="1905" t="s">
        <v>2290</v>
      </c>
      <c r="AM244" s="1905" t="s">
        <v>2291</v>
      </c>
      <c r="AN244" s="1906" t="s">
        <v>2292</v>
      </c>
      <c r="AO244" s="1865" t="s">
        <v>2293</v>
      </c>
      <c r="AQ244" s="4464"/>
      <c r="AR244" s="4464"/>
    </row>
    <row r="245" spans="2:44" ht="13.5" customHeight="1">
      <c r="B245" s="4482" t="s">
        <v>2294</v>
      </c>
      <c r="C245" s="4485" t="str">
        <f>$AC$8</f>
        <v>A建設</v>
      </c>
      <c r="D245" s="1928" t="str">
        <f>$AG$8</f>
        <v>〇〇</v>
      </c>
      <c r="E245" s="1929"/>
      <c r="F245" s="1983"/>
      <c r="G245" s="1984"/>
      <c r="H245" s="1984"/>
      <c r="I245" s="1984"/>
      <c r="J245" s="1984"/>
      <c r="K245" s="1984"/>
      <c r="L245" s="1984"/>
      <c r="M245" s="1984"/>
      <c r="N245" s="1984"/>
      <c r="O245" s="1984"/>
      <c r="P245" s="1984"/>
      <c r="Q245" s="1984"/>
      <c r="R245" s="1984"/>
      <c r="S245" s="1984"/>
      <c r="T245" s="1984"/>
      <c r="U245" s="1984"/>
      <c r="V245" s="1984"/>
      <c r="W245" s="1984"/>
      <c r="X245" s="1984"/>
      <c r="Y245" s="1984"/>
      <c r="Z245" s="1984"/>
      <c r="AA245" s="1984"/>
      <c r="AB245" s="1984"/>
      <c r="AC245" s="1984"/>
      <c r="AD245" s="1984"/>
      <c r="AE245" s="1984"/>
      <c r="AF245" s="1984"/>
      <c r="AG245" s="1984"/>
      <c r="AH245" s="1984"/>
      <c r="AI245" s="1984"/>
      <c r="AJ245" s="1985"/>
      <c r="AK245" s="1933">
        <f t="shared" ref="AK245:AK250" si="92">IF(D245=0,"",COUNT($F$26:$AJ$26)-AL245)</f>
        <v>0</v>
      </c>
      <c r="AL245" s="1934">
        <f t="shared" ref="AL245:AL250" si="93">IF(D245=0,"",AQ245+AR245)</f>
        <v>0</v>
      </c>
      <c r="AM245" s="1934">
        <f t="shared" ref="AM245:AM250" si="94">IF(D245=0,"",COUNTIF(F245:AJ245,"休"))</f>
        <v>0</v>
      </c>
      <c r="AN245" s="1935" t="str">
        <f t="shared" ref="AN245:AN250" si="95">IF(D245="","",IFERROR(ROUND(AM245/AK245,3),""))</f>
        <v/>
      </c>
      <c r="AO245" s="4486" t="e">
        <f>ROUND(AVERAGE(AN245:AN260),3)</f>
        <v>#DIV/0!</v>
      </c>
      <c r="AQ245" s="1864">
        <f>+COUNTIF(F245:AJ245,"－")</f>
        <v>0</v>
      </c>
      <c r="AR245" s="1864">
        <f>+COUNTIF(F245:AJ245,"外")</f>
        <v>0</v>
      </c>
    </row>
    <row r="246" spans="2:44" ht="13.5" customHeight="1">
      <c r="B246" s="4483"/>
      <c r="C246" s="4466"/>
      <c r="D246" s="1928" t="str">
        <f>$AG$9</f>
        <v>●●</v>
      </c>
      <c r="E246" s="1929"/>
      <c r="F246" s="1936"/>
      <c r="G246" s="1937"/>
      <c r="H246" s="1937"/>
      <c r="I246" s="1937"/>
      <c r="J246" s="1937"/>
      <c r="K246" s="1937"/>
      <c r="L246" s="1937"/>
      <c r="M246" s="1937"/>
      <c r="N246" s="1937"/>
      <c r="O246" s="1937"/>
      <c r="P246" s="1937"/>
      <c r="Q246" s="1937"/>
      <c r="R246" s="1937"/>
      <c r="S246" s="1937"/>
      <c r="T246" s="1937"/>
      <c r="U246" s="1937"/>
      <c r="V246" s="1937"/>
      <c r="W246" s="1937"/>
      <c r="X246" s="1937"/>
      <c r="Y246" s="1937"/>
      <c r="Z246" s="1937"/>
      <c r="AA246" s="1937"/>
      <c r="AB246" s="1937"/>
      <c r="AC246" s="1937"/>
      <c r="AD246" s="1937"/>
      <c r="AE246" s="1937"/>
      <c r="AF246" s="1937"/>
      <c r="AG246" s="1937"/>
      <c r="AH246" s="1937"/>
      <c r="AI246" s="1937"/>
      <c r="AJ246" s="1986"/>
      <c r="AK246" s="1933">
        <f t="shared" si="92"/>
        <v>0</v>
      </c>
      <c r="AL246" s="1939">
        <f t="shared" si="93"/>
        <v>0</v>
      </c>
      <c r="AM246" s="1939">
        <f t="shared" si="94"/>
        <v>0</v>
      </c>
      <c r="AN246" s="1940" t="str">
        <f t="shared" si="95"/>
        <v/>
      </c>
      <c r="AO246" s="4487"/>
      <c r="AQ246" s="1864">
        <f>+COUNTIF(F246:AJ246,"－")</f>
        <v>0</v>
      </c>
      <c r="AR246" s="1864">
        <f>+COUNTIF(F246:AJ246,"外")</f>
        <v>0</v>
      </c>
    </row>
    <row r="247" spans="2:44">
      <c r="B247" s="4483"/>
      <c r="C247" s="4466"/>
      <c r="D247" s="1928" t="str">
        <f>$AG$10</f>
        <v>△△</v>
      </c>
      <c r="E247" s="1929"/>
      <c r="F247" s="1936"/>
      <c r="G247" s="1937"/>
      <c r="H247" s="1937"/>
      <c r="I247" s="1937"/>
      <c r="J247" s="1937"/>
      <c r="K247" s="1937"/>
      <c r="L247" s="1937"/>
      <c r="M247" s="1937"/>
      <c r="N247" s="1937"/>
      <c r="O247" s="1937"/>
      <c r="P247" s="1937"/>
      <c r="Q247" s="1937"/>
      <c r="R247" s="1937"/>
      <c r="S247" s="1937"/>
      <c r="T247" s="1937"/>
      <c r="U247" s="1937"/>
      <c r="V247" s="1937"/>
      <c r="W247" s="1937"/>
      <c r="X247" s="1937"/>
      <c r="Y247" s="1937"/>
      <c r="Z247" s="1937"/>
      <c r="AA247" s="1937"/>
      <c r="AB247" s="1937"/>
      <c r="AC247" s="1937"/>
      <c r="AD247" s="1937"/>
      <c r="AE247" s="1937"/>
      <c r="AF247" s="1937"/>
      <c r="AG247" s="1937"/>
      <c r="AH247" s="1937"/>
      <c r="AI247" s="1937"/>
      <c r="AJ247" s="1986"/>
      <c r="AK247" s="1933">
        <f t="shared" si="92"/>
        <v>0</v>
      </c>
      <c r="AL247" s="1939">
        <f t="shared" si="93"/>
        <v>0</v>
      </c>
      <c r="AM247" s="1939">
        <f t="shared" si="94"/>
        <v>0</v>
      </c>
      <c r="AN247" s="1940" t="str">
        <f t="shared" si="95"/>
        <v/>
      </c>
      <c r="AO247" s="4487"/>
      <c r="AQ247" s="1864">
        <f>+COUNTIF(F247:AJ247,"－")</f>
        <v>0</v>
      </c>
      <c r="AR247" s="1864">
        <f t="shared" ref="AR247:AR250" si="96">+COUNTIF(F247:AJ247,"外")</f>
        <v>0</v>
      </c>
    </row>
    <row r="248" spans="2:44">
      <c r="B248" s="4483"/>
      <c r="C248" s="4466"/>
      <c r="D248" s="1928" t="str">
        <f>$AG$11</f>
        <v>■■</v>
      </c>
      <c r="E248" s="1907"/>
      <c r="F248" s="1936"/>
      <c r="G248" s="1937"/>
      <c r="H248" s="1937"/>
      <c r="I248" s="1937"/>
      <c r="J248" s="1937"/>
      <c r="K248" s="1937"/>
      <c r="L248" s="1937"/>
      <c r="M248" s="1937"/>
      <c r="N248" s="1937"/>
      <c r="O248" s="1937"/>
      <c r="P248" s="1937"/>
      <c r="Q248" s="1937"/>
      <c r="R248" s="1937"/>
      <c r="S248" s="1937"/>
      <c r="T248" s="1937"/>
      <c r="U248" s="1937"/>
      <c r="V248" s="1937"/>
      <c r="W248" s="1937"/>
      <c r="X248" s="1937"/>
      <c r="Y248" s="1937"/>
      <c r="Z248" s="1937"/>
      <c r="AA248" s="1937"/>
      <c r="AB248" s="1937"/>
      <c r="AC248" s="1937"/>
      <c r="AD248" s="1937"/>
      <c r="AE248" s="1937"/>
      <c r="AF248" s="1937"/>
      <c r="AG248" s="1937"/>
      <c r="AH248" s="1937"/>
      <c r="AI248" s="1937"/>
      <c r="AJ248" s="1986"/>
      <c r="AK248" s="1933">
        <f t="shared" si="92"/>
        <v>0</v>
      </c>
      <c r="AL248" s="1939">
        <f t="shared" si="93"/>
        <v>0</v>
      </c>
      <c r="AM248" s="1939">
        <f t="shared" si="94"/>
        <v>0</v>
      </c>
      <c r="AN248" s="1940" t="str">
        <f t="shared" si="95"/>
        <v/>
      </c>
      <c r="AO248" s="4487"/>
      <c r="AQ248" s="1864">
        <f>+COUNTIF(F248:AJ248,"－")</f>
        <v>0</v>
      </c>
      <c r="AR248" s="1864">
        <f t="shared" si="96"/>
        <v>0</v>
      </c>
    </row>
    <row r="249" spans="2:44">
      <c r="B249" s="4483"/>
      <c r="C249" s="4466"/>
      <c r="D249" s="1928" t="str">
        <f>$AG$12</f>
        <v>★★</v>
      </c>
      <c r="E249" s="1929"/>
      <c r="F249" s="1936"/>
      <c r="G249" s="1937"/>
      <c r="H249" s="1937"/>
      <c r="I249" s="1937"/>
      <c r="J249" s="1937"/>
      <c r="K249" s="1937"/>
      <c r="L249" s="1937"/>
      <c r="M249" s="1937"/>
      <c r="N249" s="1937"/>
      <c r="O249" s="1937"/>
      <c r="P249" s="1937"/>
      <c r="Q249" s="1937"/>
      <c r="R249" s="1937"/>
      <c r="S249" s="1937"/>
      <c r="T249" s="1937"/>
      <c r="U249" s="1937"/>
      <c r="V249" s="1937"/>
      <c r="W249" s="1937"/>
      <c r="X249" s="1937"/>
      <c r="Y249" s="1937"/>
      <c r="Z249" s="1937"/>
      <c r="AA249" s="1937"/>
      <c r="AB249" s="1937"/>
      <c r="AC249" s="1937"/>
      <c r="AD249" s="1937"/>
      <c r="AE249" s="1937"/>
      <c r="AF249" s="1937"/>
      <c r="AG249" s="1937"/>
      <c r="AH249" s="1937"/>
      <c r="AI249" s="1937"/>
      <c r="AJ249" s="1986"/>
      <c r="AK249" s="1933">
        <f t="shared" si="92"/>
        <v>0</v>
      </c>
      <c r="AL249" s="1939">
        <f t="shared" si="93"/>
        <v>0</v>
      </c>
      <c r="AM249" s="1939">
        <f t="shared" si="94"/>
        <v>0</v>
      </c>
      <c r="AN249" s="1940" t="str">
        <f t="shared" si="95"/>
        <v/>
      </c>
      <c r="AO249" s="4487"/>
      <c r="AQ249" s="1864">
        <f t="shared" ref="AQ249:AQ250" si="97">+COUNTIF(F249:AJ249,"－")</f>
        <v>0</v>
      </c>
      <c r="AR249" s="1864">
        <f t="shared" si="96"/>
        <v>0</v>
      </c>
    </row>
    <row r="250" spans="2:44">
      <c r="B250" s="4484"/>
      <c r="C250" s="4467"/>
      <c r="D250" s="1941">
        <f>$AG$13</f>
        <v>0</v>
      </c>
      <c r="E250" s="1942"/>
      <c r="F250" s="1987"/>
      <c r="G250" s="1988"/>
      <c r="H250" s="1988"/>
      <c r="I250" s="1988"/>
      <c r="J250" s="1988"/>
      <c r="K250" s="1988"/>
      <c r="L250" s="1988"/>
      <c r="M250" s="1988"/>
      <c r="N250" s="1988"/>
      <c r="O250" s="1988"/>
      <c r="P250" s="1988"/>
      <c r="Q250" s="1988"/>
      <c r="R250" s="1988"/>
      <c r="S250" s="1988"/>
      <c r="T250" s="1988"/>
      <c r="U250" s="1988"/>
      <c r="V250" s="1988"/>
      <c r="W250" s="1988"/>
      <c r="X250" s="1988"/>
      <c r="Y250" s="1988"/>
      <c r="Z250" s="1988"/>
      <c r="AA250" s="1988"/>
      <c r="AB250" s="1988"/>
      <c r="AC250" s="1988"/>
      <c r="AD250" s="1988"/>
      <c r="AE250" s="1988"/>
      <c r="AF250" s="1988"/>
      <c r="AG250" s="1988"/>
      <c r="AH250" s="1988"/>
      <c r="AI250" s="1988"/>
      <c r="AJ250" s="1989"/>
      <c r="AK250" s="1933" t="str">
        <f t="shared" si="92"/>
        <v/>
      </c>
      <c r="AL250" s="1934" t="str">
        <f t="shared" si="93"/>
        <v/>
      </c>
      <c r="AM250" s="1947" t="str">
        <f t="shared" si="94"/>
        <v/>
      </c>
      <c r="AN250" s="1940" t="str">
        <f t="shared" si="95"/>
        <v/>
      </c>
      <c r="AO250" s="4487"/>
      <c r="AQ250" s="1864">
        <f t="shared" si="97"/>
        <v>0</v>
      </c>
      <c r="AR250" s="1864">
        <f t="shared" si="96"/>
        <v>0</v>
      </c>
    </row>
    <row r="251" spans="2:44" ht="14.4">
      <c r="B251" s="4482" t="s">
        <v>2301</v>
      </c>
      <c r="C251" s="4465" t="str">
        <f>$AC$14</f>
        <v>B産業</v>
      </c>
      <c r="D251" s="1948" t="s">
        <v>2281</v>
      </c>
      <c r="E251" s="1949" t="s">
        <v>2270</v>
      </c>
      <c r="F251" s="1926" t="s">
        <v>2312</v>
      </c>
      <c r="G251" s="1927" t="s">
        <v>2312</v>
      </c>
      <c r="H251" s="1927" t="s">
        <v>2312</v>
      </c>
      <c r="I251" s="1927" t="s">
        <v>2312</v>
      </c>
      <c r="J251" s="1927" t="s">
        <v>2312</v>
      </c>
      <c r="K251" s="1927" t="s">
        <v>2312</v>
      </c>
      <c r="L251" s="1927" t="s">
        <v>2312</v>
      </c>
      <c r="M251" s="1927" t="s">
        <v>2312</v>
      </c>
      <c r="N251" s="1927" t="s">
        <v>2312</v>
      </c>
      <c r="O251" s="1927" t="s">
        <v>2312</v>
      </c>
      <c r="P251" s="1927" t="s">
        <v>2312</v>
      </c>
      <c r="Q251" s="1927" t="s">
        <v>2312</v>
      </c>
      <c r="R251" s="1927" t="s">
        <v>2312</v>
      </c>
      <c r="S251" s="1927" t="s">
        <v>2312</v>
      </c>
      <c r="T251" s="1927" t="s">
        <v>2312</v>
      </c>
      <c r="U251" s="1927" t="s">
        <v>2312</v>
      </c>
      <c r="V251" s="1927" t="s">
        <v>2312</v>
      </c>
      <c r="W251" s="1927" t="s">
        <v>2312</v>
      </c>
      <c r="X251" s="1927" t="s">
        <v>2312</v>
      </c>
      <c r="Y251" s="1927" t="s">
        <v>2312</v>
      </c>
      <c r="Z251" s="1927" t="s">
        <v>2312</v>
      </c>
      <c r="AA251" s="1927" t="s">
        <v>2312</v>
      </c>
      <c r="AB251" s="1927" t="s">
        <v>2312</v>
      </c>
      <c r="AC251" s="1927" t="s">
        <v>2312</v>
      </c>
      <c r="AD251" s="1927" t="s">
        <v>2312</v>
      </c>
      <c r="AE251" s="1927" t="s">
        <v>2312</v>
      </c>
      <c r="AF251" s="1927" t="s">
        <v>2312</v>
      </c>
      <c r="AG251" s="1927" t="s">
        <v>2312</v>
      </c>
      <c r="AH251" s="1927" t="s">
        <v>2312</v>
      </c>
      <c r="AI251" s="1927" t="s">
        <v>2312</v>
      </c>
      <c r="AJ251" s="1982" t="s">
        <v>2312</v>
      </c>
      <c r="AK251" s="1951"/>
      <c r="AL251" s="1952"/>
      <c r="AM251" s="1953"/>
      <c r="AN251" s="1954"/>
      <c r="AO251" s="4487"/>
    </row>
    <row r="252" spans="2:44">
      <c r="B252" s="4483"/>
      <c r="C252" s="4466"/>
      <c r="D252" s="1928" t="str">
        <f>$AG$14</f>
        <v>〇〇</v>
      </c>
      <c r="E252" s="1929"/>
      <c r="F252" s="1990"/>
      <c r="G252" s="1945"/>
      <c r="H252" s="1945"/>
      <c r="I252" s="1945"/>
      <c r="J252" s="1945"/>
      <c r="K252" s="1945"/>
      <c r="L252" s="1945"/>
      <c r="M252" s="1945"/>
      <c r="N252" s="1945"/>
      <c r="O252" s="1945"/>
      <c r="P252" s="1945"/>
      <c r="Q252" s="1945"/>
      <c r="R252" s="1945"/>
      <c r="S252" s="1945"/>
      <c r="T252" s="1945"/>
      <c r="U252" s="1945"/>
      <c r="V252" s="1945"/>
      <c r="W252" s="1945"/>
      <c r="X252" s="1945"/>
      <c r="Y252" s="1945"/>
      <c r="Z252" s="1945"/>
      <c r="AA252" s="1945"/>
      <c r="AB252" s="1945"/>
      <c r="AC252" s="1945"/>
      <c r="AD252" s="1945"/>
      <c r="AE252" s="1945"/>
      <c r="AF252" s="1945"/>
      <c r="AG252" s="1945"/>
      <c r="AH252" s="1945"/>
      <c r="AI252" s="1945"/>
      <c r="AJ252" s="1991"/>
      <c r="AK252" s="1933">
        <f>IF(D252=0,"",COUNT($F$26:$AJ$26)-AL252)</f>
        <v>0</v>
      </c>
      <c r="AL252" s="1934">
        <f>IF(D252=0,"",AQ252+AR252)</f>
        <v>0</v>
      </c>
      <c r="AM252" s="1934">
        <f>IF(D252=0,"",COUNTIF(F252:AJ252,"休"))</f>
        <v>0</v>
      </c>
      <c r="AN252" s="1935" t="str">
        <f>IF(D252="","",IFERROR(ROUND(AM252/AK252,3),""))</f>
        <v/>
      </c>
      <c r="AO252" s="4487"/>
      <c r="AQ252" s="1864">
        <f>+COUNTIF(F252:AJ252,"－")</f>
        <v>0</v>
      </c>
      <c r="AR252" s="1864">
        <f>+COUNTIF(F252:AJ252,"外")</f>
        <v>0</v>
      </c>
    </row>
    <row r="253" spans="2:44">
      <c r="B253" s="4483"/>
      <c r="C253" s="4466"/>
      <c r="D253" s="1928" t="str">
        <f>$AG$15</f>
        <v>●●</v>
      </c>
      <c r="E253" s="1956"/>
      <c r="F253" s="1936"/>
      <c r="G253" s="1937"/>
      <c r="H253" s="1937"/>
      <c r="I253" s="1937"/>
      <c r="J253" s="1937"/>
      <c r="K253" s="1937"/>
      <c r="L253" s="1937"/>
      <c r="M253" s="1937"/>
      <c r="N253" s="1937"/>
      <c r="O253" s="1937"/>
      <c r="P253" s="1937"/>
      <c r="Q253" s="1937"/>
      <c r="R253" s="1937"/>
      <c r="S253" s="1937"/>
      <c r="T253" s="1937"/>
      <c r="U253" s="1937"/>
      <c r="V253" s="1937"/>
      <c r="W253" s="1937"/>
      <c r="X253" s="1937"/>
      <c r="Y253" s="1937"/>
      <c r="Z253" s="1937"/>
      <c r="AA253" s="1937"/>
      <c r="AB253" s="1937"/>
      <c r="AC253" s="1937"/>
      <c r="AD253" s="1937"/>
      <c r="AE253" s="1937"/>
      <c r="AF253" s="1937"/>
      <c r="AG253" s="1937"/>
      <c r="AH253" s="1937"/>
      <c r="AI253" s="1937"/>
      <c r="AJ253" s="1986"/>
      <c r="AK253" s="1933">
        <f>IF(D253=0,"",COUNT($F$26:$AJ$26)-AL253)</f>
        <v>0</v>
      </c>
      <c r="AL253" s="1939">
        <f>IF(D253=0,"",AQ253+AR253)</f>
        <v>0</v>
      </c>
      <c r="AM253" s="1939">
        <f>IF(D253=0,"",COUNTIF(F253:AJ253,"休"))</f>
        <v>0</v>
      </c>
      <c r="AN253" s="1940" t="str">
        <f>IF(D253="","",IFERROR(ROUND(AM253/AK253,3),""))</f>
        <v/>
      </c>
      <c r="AO253" s="4487"/>
      <c r="AQ253" s="1864">
        <f>+COUNTIF(F253:AJ253,"－")</f>
        <v>0</v>
      </c>
      <c r="AR253" s="1864">
        <f>+COUNTIF(F253:AJ253,"外")</f>
        <v>0</v>
      </c>
    </row>
    <row r="254" spans="2:44">
      <c r="B254" s="4483"/>
      <c r="C254" s="4466"/>
      <c r="D254" s="1928">
        <f>$AG$16</f>
        <v>0</v>
      </c>
      <c r="E254" s="1956"/>
      <c r="F254" s="1936"/>
      <c r="G254" s="1937"/>
      <c r="H254" s="1937"/>
      <c r="I254" s="1937"/>
      <c r="J254" s="1937"/>
      <c r="K254" s="1937"/>
      <c r="L254" s="1937"/>
      <c r="M254" s="1937"/>
      <c r="N254" s="1937"/>
      <c r="O254" s="1937"/>
      <c r="P254" s="1937"/>
      <c r="Q254" s="1937"/>
      <c r="R254" s="1937"/>
      <c r="S254" s="1937"/>
      <c r="T254" s="1937"/>
      <c r="U254" s="1937"/>
      <c r="V254" s="1937"/>
      <c r="W254" s="1937"/>
      <c r="X254" s="1937"/>
      <c r="Y254" s="1937"/>
      <c r="Z254" s="1937"/>
      <c r="AA254" s="1937"/>
      <c r="AB254" s="1937"/>
      <c r="AC254" s="1937"/>
      <c r="AD254" s="1937"/>
      <c r="AE254" s="1937"/>
      <c r="AF254" s="1937"/>
      <c r="AG254" s="1937"/>
      <c r="AH254" s="1937"/>
      <c r="AI254" s="1937"/>
      <c r="AJ254" s="1986"/>
      <c r="AK254" s="1933" t="str">
        <f>IF(D254=0,"",COUNT($F$26:$AJ$26)-AL254)</f>
        <v/>
      </c>
      <c r="AL254" s="1939" t="str">
        <f>IF(D254=0,"",AQ254+AR254)</f>
        <v/>
      </c>
      <c r="AM254" s="1939" t="str">
        <f>IF(D254=0,"",COUNTIF(F254:AJ254,"休"))</f>
        <v/>
      </c>
      <c r="AN254" s="1940" t="str">
        <f>IF(D254="","",IFERROR(ROUND(AM254/AK254,3),""))</f>
        <v/>
      </c>
      <c r="AO254" s="4487"/>
      <c r="AQ254" s="1864">
        <f>+COUNTIF(F254:AJ254,"－")</f>
        <v>0</v>
      </c>
      <c r="AR254" s="1864">
        <f>+COUNTIF(F254:AJ254,"外")</f>
        <v>0</v>
      </c>
    </row>
    <row r="255" spans="2:44">
      <c r="B255" s="4483"/>
      <c r="C255" s="4467"/>
      <c r="D255" s="1957">
        <f>$AG$17</f>
        <v>0</v>
      </c>
      <c r="E255" s="1958"/>
      <c r="F255" s="1987"/>
      <c r="G255" s="1988"/>
      <c r="H255" s="1988"/>
      <c r="I255" s="1988"/>
      <c r="J255" s="1988"/>
      <c r="K255" s="1988"/>
      <c r="L255" s="1988"/>
      <c r="M255" s="1988"/>
      <c r="N255" s="1988"/>
      <c r="O255" s="1988"/>
      <c r="P255" s="1988"/>
      <c r="Q255" s="1988"/>
      <c r="R255" s="1988"/>
      <c r="S255" s="1988"/>
      <c r="T255" s="1988"/>
      <c r="U255" s="1988"/>
      <c r="V255" s="1988"/>
      <c r="W255" s="1988"/>
      <c r="X255" s="1988"/>
      <c r="Y255" s="1988"/>
      <c r="Z255" s="1988"/>
      <c r="AA255" s="1988"/>
      <c r="AB255" s="1988"/>
      <c r="AC255" s="1988"/>
      <c r="AD255" s="1988"/>
      <c r="AE255" s="1988"/>
      <c r="AF255" s="1988"/>
      <c r="AG255" s="1988"/>
      <c r="AH255" s="1988"/>
      <c r="AI255" s="1988"/>
      <c r="AJ255" s="1989"/>
      <c r="AK255" s="1933" t="str">
        <f>IF(D255=0,"",COUNT($F$26:$AJ$26)-AL255)</f>
        <v/>
      </c>
      <c r="AL255" s="1934" t="str">
        <f>IF(D255=0,"",AQ255+AR255)</f>
        <v/>
      </c>
      <c r="AM255" s="1947" t="str">
        <f>IF(D255=0,"",COUNTIF(F255:AJ255,"休"))</f>
        <v/>
      </c>
      <c r="AN255" s="1940" t="str">
        <f>IF(D255="","",IFERROR(ROUND(AM255/AK255,3),""))</f>
        <v/>
      </c>
      <c r="AO255" s="4487"/>
      <c r="AQ255" s="1864">
        <f>+COUNTIF(F255:AJ255,"－")</f>
        <v>0</v>
      </c>
      <c r="AR255" s="1864">
        <f>+COUNTIF(F255:AJ255,"外")</f>
        <v>0</v>
      </c>
    </row>
    <row r="256" spans="2:44" ht="14.4">
      <c r="B256" s="4483"/>
      <c r="C256" s="4465" t="str">
        <f>$AC$18</f>
        <v>C土木</v>
      </c>
      <c r="D256" s="1948" t="s">
        <v>2281</v>
      </c>
      <c r="E256" s="1959" t="s">
        <v>2270</v>
      </c>
      <c r="F256" s="1926" t="s">
        <v>2311</v>
      </c>
      <c r="G256" s="1927" t="s">
        <v>2311</v>
      </c>
      <c r="H256" s="1927" t="s">
        <v>2311</v>
      </c>
      <c r="I256" s="1927" t="s">
        <v>2311</v>
      </c>
      <c r="J256" s="1927" t="s">
        <v>2311</v>
      </c>
      <c r="K256" s="1927" t="s">
        <v>2311</v>
      </c>
      <c r="L256" s="1927" t="s">
        <v>2311</v>
      </c>
      <c r="M256" s="1927" t="s">
        <v>2311</v>
      </c>
      <c r="N256" s="1927" t="s">
        <v>2311</v>
      </c>
      <c r="O256" s="1927" t="s">
        <v>2311</v>
      </c>
      <c r="P256" s="1927" t="s">
        <v>2311</v>
      </c>
      <c r="Q256" s="1927" t="s">
        <v>2311</v>
      </c>
      <c r="R256" s="1927" t="s">
        <v>2311</v>
      </c>
      <c r="S256" s="1927" t="s">
        <v>2311</v>
      </c>
      <c r="T256" s="1927" t="s">
        <v>2311</v>
      </c>
      <c r="U256" s="1927" t="s">
        <v>2311</v>
      </c>
      <c r="V256" s="1927" t="s">
        <v>2311</v>
      </c>
      <c r="W256" s="1927" t="s">
        <v>2311</v>
      </c>
      <c r="X256" s="1927" t="s">
        <v>2311</v>
      </c>
      <c r="Y256" s="1927" t="s">
        <v>2311</v>
      </c>
      <c r="Z256" s="1927" t="s">
        <v>2311</v>
      </c>
      <c r="AA256" s="1927" t="s">
        <v>2311</v>
      </c>
      <c r="AB256" s="1927" t="s">
        <v>2311</v>
      </c>
      <c r="AC256" s="1927" t="s">
        <v>2311</v>
      </c>
      <c r="AD256" s="1927" t="s">
        <v>2311</v>
      </c>
      <c r="AE256" s="1927" t="s">
        <v>2311</v>
      </c>
      <c r="AF256" s="1927" t="s">
        <v>2311</v>
      </c>
      <c r="AG256" s="1927" t="s">
        <v>2311</v>
      </c>
      <c r="AH256" s="1927" t="s">
        <v>2311</v>
      </c>
      <c r="AI256" s="1927" t="s">
        <v>2311</v>
      </c>
      <c r="AJ256" s="1982" t="s">
        <v>2311</v>
      </c>
      <c r="AK256" s="1951"/>
      <c r="AL256" s="1952"/>
      <c r="AM256" s="1960"/>
      <c r="AN256" s="1954"/>
      <c r="AO256" s="4487"/>
    </row>
    <row r="257" spans="2:44">
      <c r="B257" s="4483"/>
      <c r="C257" s="4466"/>
      <c r="D257" s="1928" t="str">
        <f>$AG$18</f>
        <v>●●</v>
      </c>
      <c r="E257" s="1929"/>
      <c r="F257" s="1990"/>
      <c r="G257" s="1945"/>
      <c r="H257" s="1945"/>
      <c r="I257" s="1945"/>
      <c r="J257" s="1945"/>
      <c r="K257" s="1945"/>
      <c r="L257" s="1945"/>
      <c r="M257" s="1945"/>
      <c r="N257" s="1945"/>
      <c r="O257" s="1945"/>
      <c r="P257" s="1945"/>
      <c r="Q257" s="1945"/>
      <c r="R257" s="1945"/>
      <c r="S257" s="1945"/>
      <c r="T257" s="1945"/>
      <c r="U257" s="1945"/>
      <c r="V257" s="1945"/>
      <c r="W257" s="1945"/>
      <c r="X257" s="1945"/>
      <c r="Y257" s="1945"/>
      <c r="Z257" s="1945"/>
      <c r="AA257" s="1945"/>
      <c r="AB257" s="1945"/>
      <c r="AC257" s="1945"/>
      <c r="AD257" s="1945"/>
      <c r="AE257" s="1945"/>
      <c r="AF257" s="1945"/>
      <c r="AG257" s="1945"/>
      <c r="AH257" s="1945"/>
      <c r="AI257" s="1945"/>
      <c r="AJ257" s="1991"/>
      <c r="AK257" s="1933">
        <f>IF(D257=0,"",COUNT($F$26:$AJ$26)-AL257)</f>
        <v>0</v>
      </c>
      <c r="AL257" s="1934">
        <f>IF(D257=0,"",AQ257+AR257)</f>
        <v>0</v>
      </c>
      <c r="AM257" s="1934">
        <f>IF(D257=0,"",COUNTIF(F257:AJ257,"休"))</f>
        <v>0</v>
      </c>
      <c r="AN257" s="1935" t="str">
        <f>IF(D257="","",IFERROR(ROUND(AM257/AK257,3),""))</f>
        <v/>
      </c>
      <c r="AO257" s="4487"/>
      <c r="AQ257" s="1864">
        <f>+COUNTIF(F257:AJ257,"－")</f>
        <v>0</v>
      </c>
      <c r="AR257" s="1864">
        <f>+COUNTIF(F257:AJ257,"外")</f>
        <v>0</v>
      </c>
    </row>
    <row r="258" spans="2:44">
      <c r="B258" s="4483"/>
      <c r="C258" s="4466"/>
      <c r="D258" s="1928">
        <f>$AG$19</f>
        <v>0</v>
      </c>
      <c r="E258" s="1956"/>
      <c r="F258" s="1936"/>
      <c r="G258" s="1937"/>
      <c r="H258" s="1937"/>
      <c r="I258" s="1937"/>
      <c r="J258" s="1937"/>
      <c r="K258" s="1937"/>
      <c r="L258" s="1937"/>
      <c r="M258" s="1937"/>
      <c r="N258" s="1937"/>
      <c r="O258" s="1937"/>
      <c r="P258" s="1937"/>
      <c r="Q258" s="1937"/>
      <c r="R258" s="1937"/>
      <c r="S258" s="1937"/>
      <c r="T258" s="1937"/>
      <c r="U258" s="1937"/>
      <c r="V258" s="1937"/>
      <c r="W258" s="1937"/>
      <c r="X258" s="1937"/>
      <c r="Y258" s="1937"/>
      <c r="Z258" s="1937"/>
      <c r="AA258" s="1937"/>
      <c r="AB258" s="1937"/>
      <c r="AC258" s="1937"/>
      <c r="AD258" s="1937"/>
      <c r="AE258" s="1937"/>
      <c r="AF258" s="1937"/>
      <c r="AG258" s="1937"/>
      <c r="AH258" s="1937"/>
      <c r="AI258" s="1937"/>
      <c r="AJ258" s="1986"/>
      <c r="AK258" s="1933" t="str">
        <f>IF(D258=0,"",COUNT($F$26:$AJ$26)-AL258)</f>
        <v/>
      </c>
      <c r="AL258" s="1939" t="str">
        <f>IF(D258=0,"",AQ258+AR258)</f>
        <v/>
      </c>
      <c r="AM258" s="1939" t="str">
        <f>IF(D258=0,"",COUNTIF(F258:AJ258,"休"))</f>
        <v/>
      </c>
      <c r="AN258" s="1940" t="str">
        <f>IF(D258="","",IFERROR(ROUND(AM258/AK258,3),""))</f>
        <v/>
      </c>
      <c r="AO258" s="4487"/>
      <c r="AQ258" s="1864">
        <f>+COUNTIF(F258:AJ258,"－")</f>
        <v>0</v>
      </c>
      <c r="AR258" s="1864">
        <f>+COUNTIF(F258:AJ258,"外")</f>
        <v>0</v>
      </c>
    </row>
    <row r="259" spans="2:44">
      <c r="B259" s="4483"/>
      <c r="C259" s="4466"/>
      <c r="D259" s="1928">
        <f>$AG$20</f>
        <v>0</v>
      </c>
      <c r="E259" s="1956"/>
      <c r="F259" s="1936"/>
      <c r="G259" s="1937"/>
      <c r="H259" s="1937"/>
      <c r="I259" s="1937"/>
      <c r="J259" s="1937"/>
      <c r="K259" s="1937"/>
      <c r="L259" s="1937"/>
      <c r="M259" s="1937"/>
      <c r="N259" s="1937"/>
      <c r="O259" s="1937"/>
      <c r="P259" s="1937"/>
      <c r="Q259" s="1937"/>
      <c r="R259" s="1937"/>
      <c r="S259" s="1937"/>
      <c r="T259" s="1937"/>
      <c r="U259" s="1937"/>
      <c r="V259" s="1937"/>
      <c r="W259" s="1937"/>
      <c r="X259" s="1937"/>
      <c r="Y259" s="1937"/>
      <c r="Z259" s="1937"/>
      <c r="AA259" s="1937"/>
      <c r="AB259" s="1937"/>
      <c r="AC259" s="1937"/>
      <c r="AD259" s="1937"/>
      <c r="AE259" s="1937"/>
      <c r="AF259" s="1937"/>
      <c r="AG259" s="1937"/>
      <c r="AH259" s="1937"/>
      <c r="AI259" s="1937"/>
      <c r="AJ259" s="1986"/>
      <c r="AK259" s="1933" t="str">
        <f>IF(D259=0,"",COUNT($F$26:$AJ$26)-AL259)</f>
        <v/>
      </c>
      <c r="AL259" s="1939" t="str">
        <f>IF(D259=0,"",AQ259+AR259)</f>
        <v/>
      </c>
      <c r="AM259" s="1939" t="str">
        <f>IF(D259=0,"",COUNTIF(F259:AJ259,"休"))</f>
        <v/>
      </c>
      <c r="AN259" s="1940" t="str">
        <f>IF(D259="","",IFERROR(ROUND(AM259/AK259,3),""))</f>
        <v/>
      </c>
      <c r="AO259" s="4487"/>
      <c r="AQ259" s="1864">
        <f>+COUNTIF(F259:AJ259,"－")</f>
        <v>0</v>
      </c>
      <c r="AR259" s="1864">
        <f>+COUNTIF(F259:AJ259,"外")</f>
        <v>0</v>
      </c>
    </row>
    <row r="260" spans="2:44" ht="13.8" thickBot="1">
      <c r="B260" s="4484"/>
      <c r="C260" s="4467"/>
      <c r="D260" s="1941">
        <f>$AG$21</f>
        <v>0</v>
      </c>
      <c r="E260" s="1958"/>
      <c r="F260" s="1987"/>
      <c r="G260" s="1988"/>
      <c r="H260" s="1988"/>
      <c r="I260" s="1988"/>
      <c r="J260" s="1988"/>
      <c r="K260" s="1988"/>
      <c r="L260" s="1988"/>
      <c r="M260" s="1988"/>
      <c r="N260" s="1988"/>
      <c r="O260" s="1988"/>
      <c r="P260" s="1988"/>
      <c r="Q260" s="1988"/>
      <c r="R260" s="1988"/>
      <c r="S260" s="1988"/>
      <c r="T260" s="1988"/>
      <c r="U260" s="1988"/>
      <c r="V260" s="1988"/>
      <c r="W260" s="1988"/>
      <c r="X260" s="1988"/>
      <c r="Y260" s="1988"/>
      <c r="Z260" s="1988"/>
      <c r="AA260" s="1988"/>
      <c r="AB260" s="1988"/>
      <c r="AC260" s="1988"/>
      <c r="AD260" s="1988"/>
      <c r="AE260" s="1988"/>
      <c r="AF260" s="1988"/>
      <c r="AG260" s="1988"/>
      <c r="AH260" s="1988"/>
      <c r="AI260" s="1988"/>
      <c r="AJ260" s="1989"/>
      <c r="AK260" s="1963" t="str">
        <f>IF(D260=0,"",COUNT($F$26:$AJ$26)-AL260)</f>
        <v/>
      </c>
      <c r="AL260" s="1964" t="str">
        <f>IF(D260=0,"",AQ260+AR260)</f>
        <v/>
      </c>
      <c r="AM260" s="1964" t="str">
        <f>IF(D260=0,"",COUNTIF(F260:AJ260,"休"))</f>
        <v/>
      </c>
      <c r="AN260" s="1940" t="str">
        <f>IF(D260="","",IFERROR(ROUND(AM260/AK260,3),""))</f>
        <v/>
      </c>
      <c r="AO260" s="4488"/>
      <c r="AQ260" s="1864">
        <f>+COUNTIF(F260:AJ260,"－")</f>
        <v>0</v>
      </c>
      <c r="AR260" s="1864">
        <f>+COUNTIF(F260:AJ260,"外")</f>
        <v>0</v>
      </c>
    </row>
    <row r="261" spans="2:44" ht="13.8" thickBot="1">
      <c r="B261" s="1965"/>
      <c r="C261" s="1921"/>
      <c r="F261" s="1966"/>
      <c r="G261" s="1966"/>
      <c r="H261" s="1966"/>
      <c r="I261" s="1966"/>
      <c r="J261" s="1966"/>
      <c r="K261" s="1966"/>
      <c r="L261" s="1966"/>
      <c r="M261" s="1966"/>
      <c r="N261" s="1966"/>
      <c r="O261" s="1966"/>
      <c r="P261" s="1966"/>
      <c r="Q261" s="1966"/>
      <c r="R261" s="1966"/>
      <c r="S261" s="1966"/>
      <c r="T261" s="1966"/>
      <c r="U261" s="1966"/>
      <c r="V261" s="1966"/>
      <c r="W261" s="1966"/>
      <c r="X261" s="1966"/>
      <c r="Y261" s="1966"/>
      <c r="Z261" s="1966"/>
      <c r="AA261" s="1966"/>
      <c r="AB261" s="1966"/>
      <c r="AC261" s="1966"/>
      <c r="AD261" s="1966"/>
      <c r="AE261" s="1966"/>
      <c r="AF261" s="1966"/>
      <c r="AG261" s="1966"/>
      <c r="AH261" s="1966"/>
      <c r="AI261" s="1966"/>
      <c r="AJ261" s="1966"/>
      <c r="AK261" s="1967"/>
      <c r="AN261" s="1968" t="s">
        <v>2271</v>
      </c>
      <c r="AO261" s="1969" t="e">
        <f>IF(AO245&gt;=0.285,"OK","NG")</f>
        <v>#DIV/0!</v>
      </c>
      <c r="AQ261" s="1857"/>
      <c r="AR261" s="1857"/>
    </row>
    <row r="262" spans="2:44">
      <c r="B262" s="1965"/>
      <c r="C262" s="1921"/>
      <c r="F262" s="1966"/>
      <c r="G262" s="1966"/>
      <c r="H262" s="1966"/>
      <c r="I262" s="1966"/>
      <c r="J262" s="1966"/>
      <c r="K262" s="1966"/>
      <c r="L262" s="1966"/>
      <c r="M262" s="1966"/>
      <c r="N262" s="1966"/>
      <c r="O262" s="1966"/>
      <c r="P262" s="1966"/>
      <c r="Q262" s="1966"/>
      <c r="R262" s="1966"/>
      <c r="S262" s="1966"/>
      <c r="T262" s="1966"/>
      <c r="U262" s="1966"/>
      <c r="V262" s="1966"/>
      <c r="W262" s="1966"/>
      <c r="X262" s="1966"/>
      <c r="Y262" s="1966"/>
      <c r="Z262" s="1966"/>
      <c r="AA262" s="1966"/>
      <c r="AB262" s="1966"/>
      <c r="AC262" s="1966"/>
      <c r="AD262" s="1966"/>
      <c r="AE262" s="1966"/>
      <c r="AF262" s="1966"/>
      <c r="AG262" s="1966"/>
      <c r="AH262" s="1966"/>
      <c r="AI262" s="1966"/>
      <c r="AJ262" s="1966"/>
      <c r="AK262" s="1967"/>
      <c r="AN262" s="1981"/>
      <c r="AO262" s="1899"/>
      <c r="AQ262" s="1857"/>
      <c r="AR262" s="1857"/>
    </row>
    <row r="263" spans="2:44" hidden="1">
      <c r="F263" s="1857" t="e">
        <f>YEAR(F266)</f>
        <v>#VALUE!</v>
      </c>
      <c r="G263" s="1857" t="e">
        <f>MONTH(F266)</f>
        <v>#VALUE!</v>
      </c>
    </row>
    <row r="264" spans="2:44" ht="13.2" customHeight="1">
      <c r="B264" s="4470"/>
      <c r="C264" s="4471"/>
      <c r="D264" s="4472"/>
      <c r="E264" s="1971" t="s">
        <v>2266</v>
      </c>
      <c r="F264" s="4478" t="e">
        <f>F266</f>
        <v>#VALUE!</v>
      </c>
      <c r="G264" s="4479"/>
      <c r="H264" s="4479"/>
      <c r="I264" s="4479"/>
      <c r="J264" s="4479"/>
      <c r="K264" s="4479"/>
      <c r="L264" s="4479"/>
      <c r="M264" s="4479"/>
      <c r="N264" s="4479"/>
      <c r="O264" s="4479"/>
      <c r="P264" s="4479"/>
      <c r="Q264" s="4479"/>
      <c r="R264" s="4479"/>
      <c r="S264" s="4479"/>
      <c r="T264" s="4479"/>
      <c r="U264" s="4479"/>
      <c r="V264" s="4479"/>
      <c r="W264" s="4479"/>
      <c r="X264" s="4479"/>
      <c r="Y264" s="4479"/>
      <c r="Z264" s="4479"/>
      <c r="AA264" s="4479"/>
      <c r="AB264" s="4479"/>
      <c r="AC264" s="4479"/>
      <c r="AD264" s="4479"/>
      <c r="AE264" s="4479"/>
      <c r="AF264" s="4479"/>
      <c r="AG264" s="4479"/>
      <c r="AH264" s="4479"/>
      <c r="AI264" s="4479"/>
      <c r="AJ264" s="4479"/>
      <c r="AK264" s="4480" t="s">
        <v>2304</v>
      </c>
      <c r="AL264" s="4489" t="s">
        <v>2305</v>
      </c>
      <c r="AM264" s="4480" t="s">
        <v>2283</v>
      </c>
      <c r="AN264" s="4481" t="s">
        <v>2306</v>
      </c>
      <c r="AO264" s="4433" t="s">
        <v>2307</v>
      </c>
      <c r="AQ264" s="4463" t="s">
        <v>2308</v>
      </c>
      <c r="AR264" s="4463" t="s">
        <v>2309</v>
      </c>
    </row>
    <row r="265" spans="2:44" ht="13.5" hidden="1" customHeight="1">
      <c r="B265" s="4473"/>
      <c r="C265" s="4469"/>
      <c r="D265" s="4474"/>
      <c r="E265" s="1972"/>
      <c r="F265" s="1913" t="e">
        <f>DATE($F263,$G263,1)</f>
        <v>#VALUE!</v>
      </c>
      <c r="G265" s="1913" t="e">
        <f t="shared" ref="G265:AJ265" si="98">F265+1</f>
        <v>#VALUE!</v>
      </c>
      <c r="H265" s="1913" t="e">
        <f t="shared" si="98"/>
        <v>#VALUE!</v>
      </c>
      <c r="I265" s="1913" t="e">
        <f t="shared" si="98"/>
        <v>#VALUE!</v>
      </c>
      <c r="J265" s="1913" t="e">
        <f t="shared" si="98"/>
        <v>#VALUE!</v>
      </c>
      <c r="K265" s="1913" t="e">
        <f t="shared" si="98"/>
        <v>#VALUE!</v>
      </c>
      <c r="L265" s="1913" t="e">
        <f t="shared" si="98"/>
        <v>#VALUE!</v>
      </c>
      <c r="M265" s="1913" t="e">
        <f t="shared" si="98"/>
        <v>#VALUE!</v>
      </c>
      <c r="N265" s="1913" t="e">
        <f t="shared" si="98"/>
        <v>#VALUE!</v>
      </c>
      <c r="O265" s="1913" t="e">
        <f t="shared" si="98"/>
        <v>#VALUE!</v>
      </c>
      <c r="P265" s="1913" t="e">
        <f t="shared" si="98"/>
        <v>#VALUE!</v>
      </c>
      <c r="Q265" s="1913" t="e">
        <f t="shared" si="98"/>
        <v>#VALUE!</v>
      </c>
      <c r="R265" s="1913" t="e">
        <f t="shared" si="98"/>
        <v>#VALUE!</v>
      </c>
      <c r="S265" s="1913" t="e">
        <f t="shared" si="98"/>
        <v>#VALUE!</v>
      </c>
      <c r="T265" s="1913" t="e">
        <f t="shared" si="98"/>
        <v>#VALUE!</v>
      </c>
      <c r="U265" s="1913" t="e">
        <f t="shared" si="98"/>
        <v>#VALUE!</v>
      </c>
      <c r="V265" s="1913" t="e">
        <f t="shared" si="98"/>
        <v>#VALUE!</v>
      </c>
      <c r="W265" s="1913" t="e">
        <f t="shared" si="98"/>
        <v>#VALUE!</v>
      </c>
      <c r="X265" s="1913" t="e">
        <f t="shared" si="98"/>
        <v>#VALUE!</v>
      </c>
      <c r="Y265" s="1913" t="e">
        <f t="shared" si="98"/>
        <v>#VALUE!</v>
      </c>
      <c r="Z265" s="1913" t="e">
        <f t="shared" si="98"/>
        <v>#VALUE!</v>
      </c>
      <c r="AA265" s="1913" t="e">
        <f t="shared" si="98"/>
        <v>#VALUE!</v>
      </c>
      <c r="AB265" s="1913" t="e">
        <f t="shared" si="98"/>
        <v>#VALUE!</v>
      </c>
      <c r="AC265" s="1913" t="e">
        <f t="shared" si="98"/>
        <v>#VALUE!</v>
      </c>
      <c r="AD265" s="1913" t="e">
        <f t="shared" si="98"/>
        <v>#VALUE!</v>
      </c>
      <c r="AE265" s="1913" t="e">
        <f t="shared" si="98"/>
        <v>#VALUE!</v>
      </c>
      <c r="AF265" s="1913" t="e">
        <f t="shared" si="98"/>
        <v>#VALUE!</v>
      </c>
      <c r="AG265" s="1913" t="e">
        <f t="shared" si="98"/>
        <v>#VALUE!</v>
      </c>
      <c r="AH265" s="1913" t="e">
        <f t="shared" si="98"/>
        <v>#VALUE!</v>
      </c>
      <c r="AI265" s="1913" t="e">
        <f t="shared" si="98"/>
        <v>#VALUE!</v>
      </c>
      <c r="AJ265" s="1913" t="e">
        <f t="shared" si="98"/>
        <v>#VALUE!</v>
      </c>
      <c r="AK265" s="4480"/>
      <c r="AL265" s="4489"/>
      <c r="AM265" s="4480"/>
      <c r="AN265" s="4481"/>
      <c r="AO265" s="4433"/>
      <c r="AQ265" s="4463"/>
      <c r="AR265" s="4463"/>
    </row>
    <row r="266" spans="2:44">
      <c r="B266" s="4473"/>
      <c r="C266" s="4469"/>
      <c r="D266" s="4474"/>
      <c r="E266" s="1973" t="s">
        <v>2267</v>
      </c>
      <c r="F266" s="1974" t="e">
        <f>IF(EDATE(F241,1)&gt;$F$7,"",EDATE(F241,1))</f>
        <v>#VALUE!</v>
      </c>
      <c r="G266" s="1913" t="e">
        <f t="shared" ref="G266:AJ266" si="99">IF(G265&gt;$F$7,"",IF(F266=EOMONTH(DATE($F263,$G263,1),0),"",IF(F266="","",F266+1)))</f>
        <v>#VALUE!</v>
      </c>
      <c r="H266" s="1913" t="e">
        <f t="shared" si="99"/>
        <v>#VALUE!</v>
      </c>
      <c r="I266" s="1913" t="e">
        <f t="shared" si="99"/>
        <v>#VALUE!</v>
      </c>
      <c r="J266" s="1913" t="e">
        <f t="shared" si="99"/>
        <v>#VALUE!</v>
      </c>
      <c r="K266" s="1913" t="e">
        <f t="shared" si="99"/>
        <v>#VALUE!</v>
      </c>
      <c r="L266" s="1913" t="e">
        <f t="shared" si="99"/>
        <v>#VALUE!</v>
      </c>
      <c r="M266" s="1913" t="e">
        <f t="shared" si="99"/>
        <v>#VALUE!</v>
      </c>
      <c r="N266" s="1913" t="e">
        <f t="shared" si="99"/>
        <v>#VALUE!</v>
      </c>
      <c r="O266" s="1913" t="e">
        <f t="shared" si="99"/>
        <v>#VALUE!</v>
      </c>
      <c r="P266" s="1913" t="e">
        <f t="shared" si="99"/>
        <v>#VALUE!</v>
      </c>
      <c r="Q266" s="1913" t="e">
        <f t="shared" si="99"/>
        <v>#VALUE!</v>
      </c>
      <c r="R266" s="1913" t="e">
        <f t="shared" si="99"/>
        <v>#VALUE!</v>
      </c>
      <c r="S266" s="1913" t="e">
        <f t="shared" si="99"/>
        <v>#VALUE!</v>
      </c>
      <c r="T266" s="1913" t="e">
        <f t="shared" si="99"/>
        <v>#VALUE!</v>
      </c>
      <c r="U266" s="1913" t="e">
        <f t="shared" si="99"/>
        <v>#VALUE!</v>
      </c>
      <c r="V266" s="1913" t="e">
        <f t="shared" si="99"/>
        <v>#VALUE!</v>
      </c>
      <c r="W266" s="1913" t="e">
        <f t="shared" si="99"/>
        <v>#VALUE!</v>
      </c>
      <c r="X266" s="1913" t="e">
        <f t="shared" si="99"/>
        <v>#VALUE!</v>
      </c>
      <c r="Y266" s="1913" t="e">
        <f t="shared" si="99"/>
        <v>#VALUE!</v>
      </c>
      <c r="Z266" s="1913" t="e">
        <f t="shared" si="99"/>
        <v>#VALUE!</v>
      </c>
      <c r="AA266" s="1913" t="e">
        <f t="shared" si="99"/>
        <v>#VALUE!</v>
      </c>
      <c r="AB266" s="1913" t="e">
        <f t="shared" si="99"/>
        <v>#VALUE!</v>
      </c>
      <c r="AC266" s="1913" t="e">
        <f t="shared" si="99"/>
        <v>#VALUE!</v>
      </c>
      <c r="AD266" s="1913" t="e">
        <f t="shared" si="99"/>
        <v>#VALUE!</v>
      </c>
      <c r="AE266" s="1913" t="e">
        <f t="shared" si="99"/>
        <v>#VALUE!</v>
      </c>
      <c r="AF266" s="1913" t="e">
        <f t="shared" si="99"/>
        <v>#VALUE!</v>
      </c>
      <c r="AG266" s="1913" t="e">
        <f t="shared" si="99"/>
        <v>#VALUE!</v>
      </c>
      <c r="AH266" s="1913" t="e">
        <f t="shared" si="99"/>
        <v>#VALUE!</v>
      </c>
      <c r="AI266" s="1913" t="e">
        <f t="shared" si="99"/>
        <v>#VALUE!</v>
      </c>
      <c r="AJ266" s="1913" t="e">
        <f t="shared" si="99"/>
        <v>#VALUE!</v>
      </c>
      <c r="AK266" s="4480"/>
      <c r="AL266" s="4489"/>
      <c r="AM266" s="4480"/>
      <c r="AN266" s="4481"/>
      <c r="AO266" s="4433"/>
      <c r="AQ266" s="4463"/>
      <c r="AR266" s="4463"/>
    </row>
    <row r="267" spans="2:44">
      <c r="B267" s="4475"/>
      <c r="C267" s="4476"/>
      <c r="D267" s="4477"/>
      <c r="E267" s="1908" t="s">
        <v>1060</v>
      </c>
      <c r="F267" s="1975" t="str">
        <f>IFERROR(TEXT(WEEKDAY(+F266),"aaa"),"")</f>
        <v/>
      </c>
      <c r="G267" s="1975" t="str">
        <f t="shared" ref="G267:AJ267" si="100">IFERROR(TEXT(WEEKDAY(+G266),"aaa"),"")</f>
        <v/>
      </c>
      <c r="H267" s="1975" t="str">
        <f t="shared" si="100"/>
        <v/>
      </c>
      <c r="I267" s="1975" t="str">
        <f t="shared" si="100"/>
        <v/>
      </c>
      <c r="J267" s="1975" t="str">
        <f t="shared" si="100"/>
        <v/>
      </c>
      <c r="K267" s="1975" t="str">
        <f t="shared" si="100"/>
        <v/>
      </c>
      <c r="L267" s="1975" t="str">
        <f t="shared" si="100"/>
        <v/>
      </c>
      <c r="M267" s="1975" t="str">
        <f t="shared" si="100"/>
        <v/>
      </c>
      <c r="N267" s="1975" t="str">
        <f t="shared" si="100"/>
        <v/>
      </c>
      <c r="O267" s="1975" t="str">
        <f t="shared" si="100"/>
        <v/>
      </c>
      <c r="P267" s="1975" t="str">
        <f t="shared" si="100"/>
        <v/>
      </c>
      <c r="Q267" s="1975" t="str">
        <f t="shared" si="100"/>
        <v/>
      </c>
      <c r="R267" s="1975" t="str">
        <f t="shared" si="100"/>
        <v/>
      </c>
      <c r="S267" s="1975" t="str">
        <f t="shared" si="100"/>
        <v/>
      </c>
      <c r="T267" s="1975" t="str">
        <f t="shared" si="100"/>
        <v/>
      </c>
      <c r="U267" s="1975" t="str">
        <f t="shared" si="100"/>
        <v/>
      </c>
      <c r="V267" s="1975" t="str">
        <f t="shared" si="100"/>
        <v/>
      </c>
      <c r="W267" s="1975" t="str">
        <f t="shared" si="100"/>
        <v/>
      </c>
      <c r="X267" s="1975" t="str">
        <f t="shared" si="100"/>
        <v/>
      </c>
      <c r="Y267" s="1975" t="str">
        <f t="shared" si="100"/>
        <v/>
      </c>
      <c r="Z267" s="1975" t="str">
        <f t="shared" si="100"/>
        <v/>
      </c>
      <c r="AA267" s="1975" t="str">
        <f t="shared" si="100"/>
        <v/>
      </c>
      <c r="AB267" s="1975" t="str">
        <f t="shared" si="100"/>
        <v/>
      </c>
      <c r="AC267" s="1975" t="str">
        <f t="shared" si="100"/>
        <v/>
      </c>
      <c r="AD267" s="1975" t="str">
        <f t="shared" si="100"/>
        <v/>
      </c>
      <c r="AE267" s="1975" t="str">
        <f t="shared" si="100"/>
        <v/>
      </c>
      <c r="AF267" s="1975" t="str">
        <f t="shared" si="100"/>
        <v/>
      </c>
      <c r="AG267" s="1975" t="str">
        <f t="shared" si="100"/>
        <v/>
      </c>
      <c r="AH267" s="1975" t="str">
        <f t="shared" si="100"/>
        <v/>
      </c>
      <c r="AI267" s="1975" t="str">
        <f t="shared" si="100"/>
        <v/>
      </c>
      <c r="AJ267" s="1975" t="str">
        <f t="shared" si="100"/>
        <v/>
      </c>
      <c r="AK267" s="4480"/>
      <c r="AL267" s="4489"/>
      <c r="AM267" s="4480"/>
      <c r="AN267" s="4481"/>
      <c r="AO267" s="4433"/>
      <c r="AQ267" s="4463"/>
      <c r="AR267" s="4463"/>
    </row>
    <row r="268" spans="2:44" ht="21" customHeight="1">
      <c r="B268" s="1976" t="s">
        <v>2310</v>
      </c>
      <c r="C268" s="1977" t="s">
        <v>2280</v>
      </c>
      <c r="D268" s="1924" t="s">
        <v>2281</v>
      </c>
      <c r="E268" s="1925" t="s">
        <v>2270</v>
      </c>
      <c r="F268" s="1926" t="s">
        <v>2311</v>
      </c>
      <c r="G268" s="1927" t="s">
        <v>2311</v>
      </c>
      <c r="H268" s="1927" t="s">
        <v>2311</v>
      </c>
      <c r="I268" s="1927" t="s">
        <v>2311</v>
      </c>
      <c r="J268" s="1927" t="s">
        <v>2311</v>
      </c>
      <c r="K268" s="1927" t="s">
        <v>2311</v>
      </c>
      <c r="L268" s="1927" t="s">
        <v>2311</v>
      </c>
      <c r="M268" s="1927" t="s">
        <v>2311</v>
      </c>
      <c r="N268" s="1927" t="s">
        <v>2311</v>
      </c>
      <c r="O268" s="1927" t="s">
        <v>2311</v>
      </c>
      <c r="P268" s="1927" t="s">
        <v>2311</v>
      </c>
      <c r="Q268" s="1927" t="s">
        <v>2311</v>
      </c>
      <c r="R268" s="1927" t="s">
        <v>2311</v>
      </c>
      <c r="S268" s="1927" t="s">
        <v>2311</v>
      </c>
      <c r="T268" s="1927" t="s">
        <v>2311</v>
      </c>
      <c r="U268" s="1927" t="s">
        <v>2311</v>
      </c>
      <c r="V268" s="1927" t="s">
        <v>2311</v>
      </c>
      <c r="W268" s="1927" t="s">
        <v>2311</v>
      </c>
      <c r="X268" s="1927" t="s">
        <v>2311</v>
      </c>
      <c r="Y268" s="1927" t="s">
        <v>2311</v>
      </c>
      <c r="Z268" s="1927" t="s">
        <v>2311</v>
      </c>
      <c r="AA268" s="1927" t="s">
        <v>2311</v>
      </c>
      <c r="AB268" s="1927" t="s">
        <v>2311</v>
      </c>
      <c r="AC268" s="1927" t="s">
        <v>2311</v>
      </c>
      <c r="AD268" s="1927" t="s">
        <v>2311</v>
      </c>
      <c r="AE268" s="1927" t="s">
        <v>2311</v>
      </c>
      <c r="AF268" s="1927" t="s">
        <v>2311</v>
      </c>
      <c r="AG268" s="1927" t="s">
        <v>2311</v>
      </c>
      <c r="AH268" s="1927" t="s">
        <v>2311</v>
      </c>
      <c r="AI268" s="1927" t="s">
        <v>2311</v>
      </c>
      <c r="AJ268" s="1982" t="s">
        <v>2311</v>
      </c>
      <c r="AK268" s="1905" t="s">
        <v>2289</v>
      </c>
      <c r="AL268" s="1905" t="s">
        <v>2290</v>
      </c>
      <c r="AM268" s="1905" t="s">
        <v>2291</v>
      </c>
      <c r="AN268" s="1906" t="s">
        <v>2292</v>
      </c>
      <c r="AO268" s="1865" t="s">
        <v>2293</v>
      </c>
      <c r="AQ268" s="4464"/>
      <c r="AR268" s="4464"/>
    </row>
    <row r="269" spans="2:44" ht="13.5" customHeight="1">
      <c r="B269" s="4482" t="s">
        <v>2294</v>
      </c>
      <c r="C269" s="4485" t="str">
        <f>$AC$8</f>
        <v>A建設</v>
      </c>
      <c r="D269" s="1928" t="str">
        <f>$AG$8</f>
        <v>〇〇</v>
      </c>
      <c r="E269" s="1929"/>
      <c r="F269" s="1983"/>
      <c r="G269" s="1984"/>
      <c r="H269" s="1984"/>
      <c r="I269" s="1984"/>
      <c r="J269" s="1984"/>
      <c r="K269" s="1984"/>
      <c r="L269" s="1984"/>
      <c r="M269" s="1984"/>
      <c r="N269" s="1984"/>
      <c r="O269" s="1984"/>
      <c r="P269" s="1984"/>
      <c r="Q269" s="1984"/>
      <c r="R269" s="1984"/>
      <c r="S269" s="1984"/>
      <c r="T269" s="1984"/>
      <c r="U269" s="1984"/>
      <c r="V269" s="1984"/>
      <c r="W269" s="1984"/>
      <c r="X269" s="1984"/>
      <c r="Y269" s="1984"/>
      <c r="Z269" s="1984"/>
      <c r="AA269" s="1984"/>
      <c r="AB269" s="1984"/>
      <c r="AC269" s="1984"/>
      <c r="AD269" s="1984"/>
      <c r="AE269" s="1984"/>
      <c r="AF269" s="1984"/>
      <c r="AG269" s="1984"/>
      <c r="AH269" s="1984"/>
      <c r="AI269" s="1984"/>
      <c r="AJ269" s="1985"/>
      <c r="AK269" s="1933">
        <f t="shared" ref="AK269:AK274" si="101">IF(D269=0,"",COUNT($F$26:$AJ$26)-AL269)</f>
        <v>0</v>
      </c>
      <c r="AL269" s="1934">
        <f t="shared" ref="AL269:AL274" si="102">IF(D269=0,"",AQ269+AR269)</f>
        <v>0</v>
      </c>
      <c r="AM269" s="1934">
        <f t="shared" ref="AM269:AM274" si="103">IF(D269=0,"",COUNTIF(F269:AJ269,"休"))</f>
        <v>0</v>
      </c>
      <c r="AN269" s="1935" t="str">
        <f t="shared" ref="AN269:AN274" si="104">IF(D269="","",IFERROR(ROUND(AM269/AK269,3),""))</f>
        <v/>
      </c>
      <c r="AO269" s="4486" t="e">
        <f>ROUND(AVERAGE(AN269:AN284),3)</f>
        <v>#DIV/0!</v>
      </c>
      <c r="AQ269" s="1864">
        <f>+COUNTIF(F269:AJ269,"－")</f>
        <v>0</v>
      </c>
      <c r="AR269" s="1864">
        <f>+COUNTIF(F269:AJ269,"外")</f>
        <v>0</v>
      </c>
    </row>
    <row r="270" spans="2:44" ht="13.5" customHeight="1">
      <c r="B270" s="4483"/>
      <c r="C270" s="4466"/>
      <c r="D270" s="1928" t="str">
        <f>$AG$9</f>
        <v>●●</v>
      </c>
      <c r="E270" s="1929"/>
      <c r="F270" s="1936"/>
      <c r="G270" s="1937"/>
      <c r="H270" s="1937"/>
      <c r="I270" s="1937"/>
      <c r="J270" s="1937"/>
      <c r="K270" s="1937"/>
      <c r="L270" s="1937"/>
      <c r="M270" s="1937"/>
      <c r="N270" s="1937"/>
      <c r="O270" s="1937"/>
      <c r="P270" s="1937"/>
      <c r="Q270" s="1937"/>
      <c r="R270" s="1937"/>
      <c r="S270" s="1937"/>
      <c r="T270" s="1937"/>
      <c r="U270" s="1937"/>
      <c r="V270" s="1937"/>
      <c r="W270" s="1937"/>
      <c r="X270" s="1937"/>
      <c r="Y270" s="1937"/>
      <c r="Z270" s="1937"/>
      <c r="AA270" s="1937"/>
      <c r="AB270" s="1937"/>
      <c r="AC270" s="1937"/>
      <c r="AD270" s="1937"/>
      <c r="AE270" s="1937"/>
      <c r="AF270" s="1937"/>
      <c r="AG270" s="1937"/>
      <c r="AH270" s="1937"/>
      <c r="AI270" s="1937"/>
      <c r="AJ270" s="1986"/>
      <c r="AK270" s="1933">
        <f t="shared" si="101"/>
        <v>0</v>
      </c>
      <c r="AL270" s="1939">
        <f t="shared" si="102"/>
        <v>0</v>
      </c>
      <c r="AM270" s="1939">
        <f t="shared" si="103"/>
        <v>0</v>
      </c>
      <c r="AN270" s="1940" t="str">
        <f t="shared" si="104"/>
        <v/>
      </c>
      <c r="AO270" s="4487"/>
      <c r="AQ270" s="1864">
        <f>+COUNTIF(F270:AJ270,"－")</f>
        <v>0</v>
      </c>
      <c r="AR270" s="1864">
        <f>+COUNTIF(F270:AJ270,"外")</f>
        <v>0</v>
      </c>
    </row>
    <row r="271" spans="2:44">
      <c r="B271" s="4483"/>
      <c r="C271" s="4466"/>
      <c r="D271" s="1928" t="str">
        <f>$AG$10</f>
        <v>△△</v>
      </c>
      <c r="E271" s="1929"/>
      <c r="F271" s="1936"/>
      <c r="G271" s="1937"/>
      <c r="H271" s="1937"/>
      <c r="I271" s="1937"/>
      <c r="J271" s="1937"/>
      <c r="K271" s="1937"/>
      <c r="L271" s="1937"/>
      <c r="M271" s="1937"/>
      <c r="N271" s="1937"/>
      <c r="O271" s="1937"/>
      <c r="P271" s="1937"/>
      <c r="Q271" s="1937"/>
      <c r="R271" s="1937"/>
      <c r="S271" s="1937"/>
      <c r="T271" s="1937"/>
      <c r="U271" s="1937"/>
      <c r="V271" s="1937"/>
      <c r="W271" s="1937"/>
      <c r="X271" s="1937"/>
      <c r="Y271" s="1937"/>
      <c r="Z271" s="1937"/>
      <c r="AA271" s="1937"/>
      <c r="AB271" s="1937"/>
      <c r="AC271" s="1937"/>
      <c r="AD271" s="1937"/>
      <c r="AE271" s="1937"/>
      <c r="AF271" s="1937"/>
      <c r="AG271" s="1937"/>
      <c r="AH271" s="1937"/>
      <c r="AI271" s="1937"/>
      <c r="AJ271" s="1986"/>
      <c r="AK271" s="1933">
        <f t="shared" si="101"/>
        <v>0</v>
      </c>
      <c r="AL271" s="1939">
        <f t="shared" si="102"/>
        <v>0</v>
      </c>
      <c r="AM271" s="1939">
        <f t="shared" si="103"/>
        <v>0</v>
      </c>
      <c r="AN271" s="1940" t="str">
        <f t="shared" si="104"/>
        <v/>
      </c>
      <c r="AO271" s="4487"/>
      <c r="AQ271" s="1864">
        <f>+COUNTIF(F271:AJ271,"－")</f>
        <v>0</v>
      </c>
      <c r="AR271" s="1864">
        <f t="shared" ref="AR271:AR274" si="105">+COUNTIF(F271:AJ271,"外")</f>
        <v>0</v>
      </c>
    </row>
    <row r="272" spans="2:44">
      <c r="B272" s="4483"/>
      <c r="C272" s="4466"/>
      <c r="D272" s="1928" t="str">
        <f>$AG$11</f>
        <v>■■</v>
      </c>
      <c r="E272" s="1907"/>
      <c r="F272" s="1936"/>
      <c r="G272" s="1937"/>
      <c r="H272" s="1937"/>
      <c r="I272" s="1937"/>
      <c r="J272" s="1937"/>
      <c r="K272" s="1937"/>
      <c r="L272" s="1937"/>
      <c r="M272" s="1937"/>
      <c r="N272" s="1937"/>
      <c r="O272" s="1937"/>
      <c r="P272" s="1937"/>
      <c r="Q272" s="1937"/>
      <c r="R272" s="1937"/>
      <c r="S272" s="1937"/>
      <c r="T272" s="1937"/>
      <c r="U272" s="1937"/>
      <c r="V272" s="1937"/>
      <c r="W272" s="1937"/>
      <c r="X272" s="1937"/>
      <c r="Y272" s="1937"/>
      <c r="Z272" s="1937"/>
      <c r="AA272" s="1937"/>
      <c r="AB272" s="1937"/>
      <c r="AC272" s="1937"/>
      <c r="AD272" s="1937"/>
      <c r="AE272" s="1937"/>
      <c r="AF272" s="1937"/>
      <c r="AG272" s="1937"/>
      <c r="AH272" s="1937"/>
      <c r="AI272" s="1937"/>
      <c r="AJ272" s="1986"/>
      <c r="AK272" s="1933">
        <f t="shared" si="101"/>
        <v>0</v>
      </c>
      <c r="AL272" s="1939">
        <f t="shared" si="102"/>
        <v>0</v>
      </c>
      <c r="AM272" s="1939">
        <f t="shared" si="103"/>
        <v>0</v>
      </c>
      <c r="AN272" s="1940" t="str">
        <f t="shared" si="104"/>
        <v/>
      </c>
      <c r="AO272" s="4487"/>
      <c r="AQ272" s="1864">
        <f>+COUNTIF(F272:AJ272,"－")</f>
        <v>0</v>
      </c>
      <c r="AR272" s="1864">
        <f t="shared" si="105"/>
        <v>0</v>
      </c>
    </row>
    <row r="273" spans="2:44">
      <c r="B273" s="4483"/>
      <c r="C273" s="4466"/>
      <c r="D273" s="1928" t="str">
        <f>$AG$12</f>
        <v>★★</v>
      </c>
      <c r="E273" s="1929"/>
      <c r="F273" s="1936"/>
      <c r="G273" s="1937"/>
      <c r="H273" s="1937"/>
      <c r="I273" s="1937"/>
      <c r="J273" s="1937"/>
      <c r="K273" s="1937"/>
      <c r="L273" s="1937"/>
      <c r="M273" s="1937"/>
      <c r="N273" s="1937"/>
      <c r="O273" s="1937"/>
      <c r="P273" s="1937"/>
      <c r="Q273" s="1937"/>
      <c r="R273" s="1937"/>
      <c r="S273" s="1937"/>
      <c r="T273" s="1937"/>
      <c r="U273" s="1937"/>
      <c r="V273" s="1937"/>
      <c r="W273" s="1937"/>
      <c r="X273" s="1937"/>
      <c r="Y273" s="1937"/>
      <c r="Z273" s="1937"/>
      <c r="AA273" s="1937"/>
      <c r="AB273" s="1937"/>
      <c r="AC273" s="1937"/>
      <c r="AD273" s="1937"/>
      <c r="AE273" s="1937"/>
      <c r="AF273" s="1937"/>
      <c r="AG273" s="1937"/>
      <c r="AH273" s="1937"/>
      <c r="AI273" s="1937"/>
      <c r="AJ273" s="1986"/>
      <c r="AK273" s="1933">
        <f t="shared" si="101"/>
        <v>0</v>
      </c>
      <c r="AL273" s="1939">
        <f t="shared" si="102"/>
        <v>0</v>
      </c>
      <c r="AM273" s="1939">
        <f t="shared" si="103"/>
        <v>0</v>
      </c>
      <c r="AN273" s="1940" t="str">
        <f t="shared" si="104"/>
        <v/>
      </c>
      <c r="AO273" s="4487"/>
      <c r="AQ273" s="1864">
        <f t="shared" ref="AQ273:AQ274" si="106">+COUNTIF(F273:AJ273,"－")</f>
        <v>0</v>
      </c>
      <c r="AR273" s="1864">
        <f t="shared" si="105"/>
        <v>0</v>
      </c>
    </row>
    <row r="274" spans="2:44">
      <c r="B274" s="4484"/>
      <c r="C274" s="4467"/>
      <c r="D274" s="1941">
        <f>$AG$13</f>
        <v>0</v>
      </c>
      <c r="E274" s="1942"/>
      <c r="F274" s="1987"/>
      <c r="G274" s="1988"/>
      <c r="H274" s="1988"/>
      <c r="I274" s="1988"/>
      <c r="J274" s="1988"/>
      <c r="K274" s="1988"/>
      <c r="L274" s="1988"/>
      <c r="M274" s="1988"/>
      <c r="N274" s="1988"/>
      <c r="O274" s="1988"/>
      <c r="P274" s="1988"/>
      <c r="Q274" s="1988"/>
      <c r="R274" s="1988"/>
      <c r="S274" s="1988"/>
      <c r="T274" s="1988"/>
      <c r="U274" s="1988"/>
      <c r="V274" s="1988"/>
      <c r="W274" s="1988"/>
      <c r="X274" s="1988"/>
      <c r="Y274" s="1988"/>
      <c r="Z274" s="1988"/>
      <c r="AA274" s="1988"/>
      <c r="AB274" s="1988"/>
      <c r="AC274" s="1988"/>
      <c r="AD274" s="1988"/>
      <c r="AE274" s="1988"/>
      <c r="AF274" s="1988"/>
      <c r="AG274" s="1988"/>
      <c r="AH274" s="1988"/>
      <c r="AI274" s="1988"/>
      <c r="AJ274" s="1989"/>
      <c r="AK274" s="1933" t="str">
        <f t="shared" si="101"/>
        <v/>
      </c>
      <c r="AL274" s="1934" t="str">
        <f t="shared" si="102"/>
        <v/>
      </c>
      <c r="AM274" s="1947" t="str">
        <f t="shared" si="103"/>
        <v/>
      </c>
      <c r="AN274" s="1940" t="str">
        <f t="shared" si="104"/>
        <v/>
      </c>
      <c r="AO274" s="4487"/>
      <c r="AQ274" s="1864">
        <f t="shared" si="106"/>
        <v>0</v>
      </c>
      <c r="AR274" s="1864">
        <f t="shared" si="105"/>
        <v>0</v>
      </c>
    </row>
    <row r="275" spans="2:44" ht="14.4">
      <c r="B275" s="4482" t="s">
        <v>2301</v>
      </c>
      <c r="C275" s="4465" t="str">
        <f>$AC$14</f>
        <v>B産業</v>
      </c>
      <c r="D275" s="1948" t="s">
        <v>2281</v>
      </c>
      <c r="E275" s="1949" t="s">
        <v>2270</v>
      </c>
      <c r="F275" s="1926" t="s">
        <v>2312</v>
      </c>
      <c r="G275" s="1927" t="s">
        <v>2312</v>
      </c>
      <c r="H275" s="1927" t="s">
        <v>2312</v>
      </c>
      <c r="I275" s="1927" t="s">
        <v>2312</v>
      </c>
      <c r="J275" s="1927" t="s">
        <v>2312</v>
      </c>
      <c r="K275" s="1927" t="s">
        <v>2312</v>
      </c>
      <c r="L275" s="1927" t="s">
        <v>2312</v>
      </c>
      <c r="M275" s="1927" t="s">
        <v>2312</v>
      </c>
      <c r="N275" s="1927" t="s">
        <v>2312</v>
      </c>
      <c r="O275" s="1927" t="s">
        <v>2312</v>
      </c>
      <c r="P275" s="1927" t="s">
        <v>2312</v>
      </c>
      <c r="Q275" s="1927" t="s">
        <v>2312</v>
      </c>
      <c r="R275" s="1927" t="s">
        <v>2312</v>
      </c>
      <c r="S275" s="1927" t="s">
        <v>2312</v>
      </c>
      <c r="T275" s="1927" t="s">
        <v>2312</v>
      </c>
      <c r="U275" s="1927" t="s">
        <v>2312</v>
      </c>
      <c r="V275" s="1927" t="s">
        <v>2312</v>
      </c>
      <c r="W275" s="1927" t="s">
        <v>2312</v>
      </c>
      <c r="X275" s="1927" t="s">
        <v>2312</v>
      </c>
      <c r="Y275" s="1927" t="s">
        <v>2312</v>
      </c>
      <c r="Z275" s="1927" t="s">
        <v>2312</v>
      </c>
      <c r="AA275" s="1927" t="s">
        <v>2312</v>
      </c>
      <c r="AB275" s="1927" t="s">
        <v>2312</v>
      </c>
      <c r="AC275" s="1927" t="s">
        <v>2312</v>
      </c>
      <c r="AD275" s="1927" t="s">
        <v>2312</v>
      </c>
      <c r="AE275" s="1927" t="s">
        <v>2312</v>
      </c>
      <c r="AF275" s="1927" t="s">
        <v>2312</v>
      </c>
      <c r="AG275" s="1927" t="s">
        <v>2312</v>
      </c>
      <c r="AH275" s="1927" t="s">
        <v>2312</v>
      </c>
      <c r="AI275" s="1927" t="s">
        <v>2312</v>
      </c>
      <c r="AJ275" s="1982" t="s">
        <v>2312</v>
      </c>
      <c r="AK275" s="1951"/>
      <c r="AL275" s="1952"/>
      <c r="AM275" s="1953"/>
      <c r="AN275" s="1954"/>
      <c r="AO275" s="4487"/>
    </row>
    <row r="276" spans="2:44">
      <c r="B276" s="4483"/>
      <c r="C276" s="4466"/>
      <c r="D276" s="1928" t="str">
        <f>$AG$14</f>
        <v>〇〇</v>
      </c>
      <c r="E276" s="1929"/>
      <c r="F276" s="1990"/>
      <c r="G276" s="1945"/>
      <c r="H276" s="1945"/>
      <c r="I276" s="1945"/>
      <c r="J276" s="1945"/>
      <c r="K276" s="1945"/>
      <c r="L276" s="1945"/>
      <c r="M276" s="1945"/>
      <c r="N276" s="1945"/>
      <c r="O276" s="1945"/>
      <c r="P276" s="1945"/>
      <c r="Q276" s="1945"/>
      <c r="R276" s="1945"/>
      <c r="S276" s="1945"/>
      <c r="T276" s="1945"/>
      <c r="U276" s="1945"/>
      <c r="V276" s="1945"/>
      <c r="W276" s="1945"/>
      <c r="X276" s="1945"/>
      <c r="Y276" s="1945"/>
      <c r="Z276" s="1945"/>
      <c r="AA276" s="1945"/>
      <c r="AB276" s="1945"/>
      <c r="AC276" s="1945"/>
      <c r="AD276" s="1945"/>
      <c r="AE276" s="1945"/>
      <c r="AF276" s="1945"/>
      <c r="AG276" s="1945"/>
      <c r="AH276" s="1945"/>
      <c r="AI276" s="1945"/>
      <c r="AJ276" s="1991"/>
      <c r="AK276" s="1933">
        <f>IF(D276=0,"",COUNT($F$26:$AJ$26)-AL276)</f>
        <v>0</v>
      </c>
      <c r="AL276" s="1934">
        <f>IF(D276=0,"",AQ276+AR276)</f>
        <v>0</v>
      </c>
      <c r="AM276" s="1934">
        <f>IF(D276=0,"",COUNTIF(F276:AJ276,"休"))</f>
        <v>0</v>
      </c>
      <c r="AN276" s="1935" t="str">
        <f>IF(D276="","",IFERROR(ROUND(AM276/AK276,3),""))</f>
        <v/>
      </c>
      <c r="AO276" s="4487"/>
      <c r="AQ276" s="1864">
        <f>+COUNTIF(F276:AJ276,"－")</f>
        <v>0</v>
      </c>
      <c r="AR276" s="1864">
        <f>+COUNTIF(F276:AJ276,"外")</f>
        <v>0</v>
      </c>
    </row>
    <row r="277" spans="2:44">
      <c r="B277" s="4483"/>
      <c r="C277" s="4466"/>
      <c r="D277" s="1928" t="str">
        <f>$AG$15</f>
        <v>●●</v>
      </c>
      <c r="E277" s="1956"/>
      <c r="F277" s="1936"/>
      <c r="G277" s="1937"/>
      <c r="H277" s="1937"/>
      <c r="I277" s="1937"/>
      <c r="J277" s="1937"/>
      <c r="K277" s="1937"/>
      <c r="L277" s="1937"/>
      <c r="M277" s="1937"/>
      <c r="N277" s="1937"/>
      <c r="O277" s="1937"/>
      <c r="P277" s="1937"/>
      <c r="Q277" s="1937"/>
      <c r="R277" s="1937"/>
      <c r="S277" s="1937"/>
      <c r="T277" s="1937"/>
      <c r="U277" s="1937"/>
      <c r="V277" s="1937"/>
      <c r="W277" s="1937"/>
      <c r="X277" s="1937"/>
      <c r="Y277" s="1937"/>
      <c r="Z277" s="1937"/>
      <c r="AA277" s="1937"/>
      <c r="AB277" s="1937"/>
      <c r="AC277" s="1937"/>
      <c r="AD277" s="1937"/>
      <c r="AE277" s="1937"/>
      <c r="AF277" s="1937"/>
      <c r="AG277" s="1937"/>
      <c r="AH277" s="1937"/>
      <c r="AI277" s="1937"/>
      <c r="AJ277" s="1986"/>
      <c r="AK277" s="1933">
        <f>IF(D277=0,"",COUNT($F$26:$AJ$26)-AL277)</f>
        <v>0</v>
      </c>
      <c r="AL277" s="1939">
        <f>IF(D277=0,"",AQ277+AR277)</f>
        <v>0</v>
      </c>
      <c r="AM277" s="1939">
        <f>IF(D277=0,"",COUNTIF(F277:AJ277,"休"))</f>
        <v>0</v>
      </c>
      <c r="AN277" s="1940" t="str">
        <f>IF(D277="","",IFERROR(ROUND(AM277/AK277,3),""))</f>
        <v/>
      </c>
      <c r="AO277" s="4487"/>
      <c r="AQ277" s="1864">
        <f>+COUNTIF(F277:AJ277,"－")</f>
        <v>0</v>
      </c>
      <c r="AR277" s="1864">
        <f>+COUNTIF(F277:AJ277,"外")</f>
        <v>0</v>
      </c>
    </row>
    <row r="278" spans="2:44">
      <c r="B278" s="4483"/>
      <c r="C278" s="4466"/>
      <c r="D278" s="1928">
        <f>$AG$16</f>
        <v>0</v>
      </c>
      <c r="E278" s="1956"/>
      <c r="F278" s="1936"/>
      <c r="G278" s="1937"/>
      <c r="H278" s="1937"/>
      <c r="I278" s="1937"/>
      <c r="J278" s="1937"/>
      <c r="K278" s="1937"/>
      <c r="L278" s="1937"/>
      <c r="M278" s="1937"/>
      <c r="N278" s="1937"/>
      <c r="O278" s="1937"/>
      <c r="P278" s="1937"/>
      <c r="Q278" s="1937"/>
      <c r="R278" s="1937"/>
      <c r="S278" s="1937"/>
      <c r="T278" s="1937"/>
      <c r="U278" s="1937"/>
      <c r="V278" s="1937"/>
      <c r="W278" s="1937"/>
      <c r="X278" s="1937"/>
      <c r="Y278" s="1937"/>
      <c r="Z278" s="1937"/>
      <c r="AA278" s="1937"/>
      <c r="AB278" s="1937"/>
      <c r="AC278" s="1937"/>
      <c r="AD278" s="1937"/>
      <c r="AE278" s="1937"/>
      <c r="AF278" s="1937"/>
      <c r="AG278" s="1937"/>
      <c r="AH278" s="1937"/>
      <c r="AI278" s="1937"/>
      <c r="AJ278" s="1986"/>
      <c r="AK278" s="1933" t="str">
        <f>IF(D278=0,"",COUNT($F$26:$AJ$26)-AL278)</f>
        <v/>
      </c>
      <c r="AL278" s="1939" t="str">
        <f>IF(D278=0,"",AQ278+AR278)</f>
        <v/>
      </c>
      <c r="AM278" s="1939" t="str">
        <f>IF(D278=0,"",COUNTIF(F278:AJ278,"休"))</f>
        <v/>
      </c>
      <c r="AN278" s="1940" t="str">
        <f>IF(D278="","",IFERROR(ROUND(AM278/AK278,3),""))</f>
        <v/>
      </c>
      <c r="AO278" s="4487"/>
      <c r="AQ278" s="1864">
        <f>+COUNTIF(F278:AJ278,"－")</f>
        <v>0</v>
      </c>
      <c r="AR278" s="1864">
        <f>+COUNTIF(F278:AJ278,"外")</f>
        <v>0</v>
      </c>
    </row>
    <row r="279" spans="2:44">
      <c r="B279" s="4483"/>
      <c r="C279" s="4467"/>
      <c r="D279" s="1957">
        <f>$AG$17</f>
        <v>0</v>
      </c>
      <c r="E279" s="1958"/>
      <c r="F279" s="1987"/>
      <c r="G279" s="1988"/>
      <c r="H279" s="1988"/>
      <c r="I279" s="1988"/>
      <c r="J279" s="1988"/>
      <c r="K279" s="1988"/>
      <c r="L279" s="1988"/>
      <c r="M279" s="1988"/>
      <c r="N279" s="1988"/>
      <c r="O279" s="1988"/>
      <c r="P279" s="1988"/>
      <c r="Q279" s="1988"/>
      <c r="R279" s="1988"/>
      <c r="S279" s="1988"/>
      <c r="T279" s="1988"/>
      <c r="U279" s="1988"/>
      <c r="V279" s="1988"/>
      <c r="W279" s="1988"/>
      <c r="X279" s="1988"/>
      <c r="Y279" s="1988"/>
      <c r="Z279" s="1988"/>
      <c r="AA279" s="1988"/>
      <c r="AB279" s="1988"/>
      <c r="AC279" s="1988"/>
      <c r="AD279" s="1988"/>
      <c r="AE279" s="1988"/>
      <c r="AF279" s="1988"/>
      <c r="AG279" s="1988"/>
      <c r="AH279" s="1988"/>
      <c r="AI279" s="1988"/>
      <c r="AJ279" s="1989"/>
      <c r="AK279" s="1933" t="str">
        <f>IF(D279=0,"",COUNT($F$26:$AJ$26)-AL279)</f>
        <v/>
      </c>
      <c r="AL279" s="1934" t="str">
        <f>IF(D279=0,"",AQ279+AR279)</f>
        <v/>
      </c>
      <c r="AM279" s="1947" t="str">
        <f>IF(D279=0,"",COUNTIF(F279:AJ279,"休"))</f>
        <v/>
      </c>
      <c r="AN279" s="1940" t="str">
        <f>IF(D279="","",IFERROR(ROUND(AM279/AK279,3),""))</f>
        <v/>
      </c>
      <c r="AO279" s="4487"/>
      <c r="AQ279" s="1864">
        <f>+COUNTIF(F279:AJ279,"－")</f>
        <v>0</v>
      </c>
      <c r="AR279" s="1864">
        <f>+COUNTIF(F279:AJ279,"外")</f>
        <v>0</v>
      </c>
    </row>
    <row r="280" spans="2:44" ht="14.4">
      <c r="B280" s="4483"/>
      <c r="C280" s="4465" t="str">
        <f>$AC$18</f>
        <v>C土木</v>
      </c>
      <c r="D280" s="1948" t="s">
        <v>2281</v>
      </c>
      <c r="E280" s="1959" t="s">
        <v>2270</v>
      </c>
      <c r="F280" s="1926" t="s">
        <v>2311</v>
      </c>
      <c r="G280" s="1927" t="s">
        <v>2311</v>
      </c>
      <c r="H280" s="1927" t="s">
        <v>2311</v>
      </c>
      <c r="I280" s="1927" t="s">
        <v>2311</v>
      </c>
      <c r="J280" s="1927" t="s">
        <v>2311</v>
      </c>
      <c r="K280" s="1927" t="s">
        <v>2311</v>
      </c>
      <c r="L280" s="1927" t="s">
        <v>2311</v>
      </c>
      <c r="M280" s="1927" t="s">
        <v>2311</v>
      </c>
      <c r="N280" s="1927" t="s">
        <v>2311</v>
      </c>
      <c r="O280" s="1927" t="s">
        <v>2311</v>
      </c>
      <c r="P280" s="1927" t="s">
        <v>2311</v>
      </c>
      <c r="Q280" s="1927" t="s">
        <v>2311</v>
      </c>
      <c r="R280" s="1927" t="s">
        <v>2311</v>
      </c>
      <c r="S280" s="1927" t="s">
        <v>2311</v>
      </c>
      <c r="T280" s="1927" t="s">
        <v>2311</v>
      </c>
      <c r="U280" s="1927" t="s">
        <v>2311</v>
      </c>
      <c r="V280" s="1927" t="s">
        <v>2311</v>
      </c>
      <c r="W280" s="1927" t="s">
        <v>2311</v>
      </c>
      <c r="X280" s="1927" t="s">
        <v>2311</v>
      </c>
      <c r="Y280" s="1927" t="s">
        <v>2311</v>
      </c>
      <c r="Z280" s="1927" t="s">
        <v>2311</v>
      </c>
      <c r="AA280" s="1927" t="s">
        <v>2311</v>
      </c>
      <c r="AB280" s="1927" t="s">
        <v>2311</v>
      </c>
      <c r="AC280" s="1927" t="s">
        <v>2311</v>
      </c>
      <c r="AD280" s="1927" t="s">
        <v>2311</v>
      </c>
      <c r="AE280" s="1927" t="s">
        <v>2311</v>
      </c>
      <c r="AF280" s="1927" t="s">
        <v>2311</v>
      </c>
      <c r="AG280" s="1927" t="s">
        <v>2311</v>
      </c>
      <c r="AH280" s="1927" t="s">
        <v>2311</v>
      </c>
      <c r="AI280" s="1927" t="s">
        <v>2311</v>
      </c>
      <c r="AJ280" s="1982" t="s">
        <v>2311</v>
      </c>
      <c r="AK280" s="1951"/>
      <c r="AL280" s="1952"/>
      <c r="AM280" s="1960"/>
      <c r="AN280" s="1954"/>
      <c r="AO280" s="4487"/>
    </row>
    <row r="281" spans="2:44">
      <c r="B281" s="4483"/>
      <c r="C281" s="4466"/>
      <c r="D281" s="1928" t="str">
        <f>$AG$18</f>
        <v>●●</v>
      </c>
      <c r="E281" s="1929"/>
      <c r="F281" s="1990"/>
      <c r="G281" s="1945"/>
      <c r="H281" s="1945"/>
      <c r="I281" s="1945"/>
      <c r="J281" s="1945"/>
      <c r="K281" s="1945"/>
      <c r="L281" s="1945"/>
      <c r="M281" s="1945"/>
      <c r="N281" s="1945"/>
      <c r="O281" s="1945"/>
      <c r="P281" s="1945"/>
      <c r="Q281" s="1945"/>
      <c r="R281" s="1945"/>
      <c r="S281" s="1945"/>
      <c r="T281" s="1945"/>
      <c r="U281" s="1945"/>
      <c r="V281" s="1945"/>
      <c r="W281" s="1945"/>
      <c r="X281" s="1945"/>
      <c r="Y281" s="1945"/>
      <c r="Z281" s="1945"/>
      <c r="AA281" s="1945"/>
      <c r="AB281" s="1945"/>
      <c r="AC281" s="1945"/>
      <c r="AD281" s="1945"/>
      <c r="AE281" s="1945"/>
      <c r="AF281" s="1945"/>
      <c r="AG281" s="1945"/>
      <c r="AH281" s="1945"/>
      <c r="AI281" s="1945"/>
      <c r="AJ281" s="1991"/>
      <c r="AK281" s="1933">
        <f>IF(D281=0,"",COUNT($F$26:$AJ$26)-AL281)</f>
        <v>0</v>
      </c>
      <c r="AL281" s="1934">
        <f>IF(D281=0,"",AQ281+AR281)</f>
        <v>0</v>
      </c>
      <c r="AM281" s="1934">
        <f>IF(D281=0,"",COUNTIF(F281:AJ281,"休"))</f>
        <v>0</v>
      </c>
      <c r="AN281" s="1935" t="str">
        <f>IF(D281="","",IFERROR(ROUND(AM281/AK281,3),""))</f>
        <v/>
      </c>
      <c r="AO281" s="4487"/>
      <c r="AQ281" s="1864">
        <f>+COUNTIF(F281:AJ281,"－")</f>
        <v>0</v>
      </c>
      <c r="AR281" s="1864">
        <f>+COUNTIF(F281:AJ281,"外")</f>
        <v>0</v>
      </c>
    </row>
    <row r="282" spans="2:44">
      <c r="B282" s="4483"/>
      <c r="C282" s="4466"/>
      <c r="D282" s="1928">
        <f>$AG$19</f>
        <v>0</v>
      </c>
      <c r="E282" s="1956"/>
      <c r="F282" s="1936"/>
      <c r="G282" s="1937"/>
      <c r="H282" s="1937"/>
      <c r="I282" s="1937"/>
      <c r="J282" s="1937"/>
      <c r="K282" s="1937"/>
      <c r="L282" s="1937"/>
      <c r="M282" s="1937"/>
      <c r="N282" s="1937"/>
      <c r="O282" s="1937"/>
      <c r="P282" s="1937"/>
      <c r="Q282" s="1937"/>
      <c r="R282" s="1937"/>
      <c r="S282" s="1937"/>
      <c r="T282" s="1937"/>
      <c r="U282" s="1937"/>
      <c r="V282" s="1937"/>
      <c r="W282" s="1937"/>
      <c r="X282" s="1937"/>
      <c r="Y282" s="1937"/>
      <c r="Z282" s="1937"/>
      <c r="AA282" s="1937"/>
      <c r="AB282" s="1937"/>
      <c r="AC282" s="1937"/>
      <c r="AD282" s="1937"/>
      <c r="AE282" s="1937"/>
      <c r="AF282" s="1937"/>
      <c r="AG282" s="1937"/>
      <c r="AH282" s="1937"/>
      <c r="AI282" s="1937"/>
      <c r="AJ282" s="1986"/>
      <c r="AK282" s="1933" t="str">
        <f>IF(D282=0,"",COUNT($F$26:$AJ$26)-AL282)</f>
        <v/>
      </c>
      <c r="AL282" s="1939" t="str">
        <f>IF(D282=0,"",AQ282+AR282)</f>
        <v/>
      </c>
      <c r="AM282" s="1939" t="str">
        <f>IF(D282=0,"",COUNTIF(F282:AJ282,"休"))</f>
        <v/>
      </c>
      <c r="AN282" s="1940" t="str">
        <f>IF(D282="","",IFERROR(ROUND(AM282/AK282,3),""))</f>
        <v/>
      </c>
      <c r="AO282" s="4487"/>
      <c r="AQ282" s="1864">
        <f>+COUNTIF(F282:AJ282,"－")</f>
        <v>0</v>
      </c>
      <c r="AR282" s="1864">
        <f>+COUNTIF(F282:AJ282,"外")</f>
        <v>0</v>
      </c>
    </row>
    <row r="283" spans="2:44">
      <c r="B283" s="4483"/>
      <c r="C283" s="4466"/>
      <c r="D283" s="1928">
        <f>$AG$20</f>
        <v>0</v>
      </c>
      <c r="E283" s="1956"/>
      <c r="F283" s="1936"/>
      <c r="G283" s="1937"/>
      <c r="H283" s="1937"/>
      <c r="I283" s="1937"/>
      <c r="J283" s="1937"/>
      <c r="K283" s="1937"/>
      <c r="L283" s="1937"/>
      <c r="M283" s="1937"/>
      <c r="N283" s="1937"/>
      <c r="O283" s="1937"/>
      <c r="P283" s="1937"/>
      <c r="Q283" s="1937"/>
      <c r="R283" s="1937"/>
      <c r="S283" s="1937"/>
      <c r="T283" s="1937"/>
      <c r="U283" s="1937"/>
      <c r="V283" s="1937"/>
      <c r="W283" s="1937"/>
      <c r="X283" s="1937"/>
      <c r="Y283" s="1937"/>
      <c r="Z283" s="1937"/>
      <c r="AA283" s="1937"/>
      <c r="AB283" s="1937"/>
      <c r="AC283" s="1937"/>
      <c r="AD283" s="1937"/>
      <c r="AE283" s="1937"/>
      <c r="AF283" s="1937"/>
      <c r="AG283" s="1937"/>
      <c r="AH283" s="1937"/>
      <c r="AI283" s="1937"/>
      <c r="AJ283" s="1986"/>
      <c r="AK283" s="1933" t="str">
        <f>IF(D283=0,"",COUNT($F$26:$AJ$26)-AL283)</f>
        <v/>
      </c>
      <c r="AL283" s="1939" t="str">
        <f>IF(D283=0,"",AQ283+AR283)</f>
        <v/>
      </c>
      <c r="AM283" s="1939" t="str">
        <f>IF(D283=0,"",COUNTIF(F283:AJ283,"休"))</f>
        <v/>
      </c>
      <c r="AN283" s="1940" t="str">
        <f>IF(D283="","",IFERROR(ROUND(AM283/AK283,3),""))</f>
        <v/>
      </c>
      <c r="AO283" s="4487"/>
      <c r="AQ283" s="1864">
        <f>+COUNTIF(F283:AJ283,"－")</f>
        <v>0</v>
      </c>
      <c r="AR283" s="1864">
        <f>+COUNTIF(F283:AJ283,"外")</f>
        <v>0</v>
      </c>
    </row>
    <row r="284" spans="2:44" ht="13.8" thickBot="1">
      <c r="B284" s="4484"/>
      <c r="C284" s="4467"/>
      <c r="D284" s="1941">
        <f>$AG$21</f>
        <v>0</v>
      </c>
      <c r="E284" s="1958"/>
      <c r="F284" s="1987"/>
      <c r="G284" s="1988"/>
      <c r="H284" s="1988"/>
      <c r="I284" s="1988"/>
      <c r="J284" s="1988"/>
      <c r="K284" s="1988"/>
      <c r="L284" s="1988"/>
      <c r="M284" s="1988"/>
      <c r="N284" s="1988"/>
      <c r="O284" s="1988"/>
      <c r="P284" s="1988"/>
      <c r="Q284" s="1988"/>
      <c r="R284" s="1988"/>
      <c r="S284" s="1988"/>
      <c r="T284" s="1988"/>
      <c r="U284" s="1988"/>
      <c r="V284" s="1988"/>
      <c r="W284" s="1988"/>
      <c r="X284" s="1988"/>
      <c r="Y284" s="1988"/>
      <c r="Z284" s="1988"/>
      <c r="AA284" s="1988"/>
      <c r="AB284" s="1988"/>
      <c r="AC284" s="1988"/>
      <c r="AD284" s="1988"/>
      <c r="AE284" s="1988"/>
      <c r="AF284" s="1988"/>
      <c r="AG284" s="1988"/>
      <c r="AH284" s="1988"/>
      <c r="AI284" s="1988"/>
      <c r="AJ284" s="1989"/>
      <c r="AK284" s="1963" t="str">
        <f>IF(D284=0,"",COUNT($F$26:$AJ$26)-AL284)</f>
        <v/>
      </c>
      <c r="AL284" s="1964" t="str">
        <f>IF(D284=0,"",AQ284+AR284)</f>
        <v/>
      </c>
      <c r="AM284" s="1964" t="str">
        <f>IF(D284=0,"",COUNTIF(F284:AJ284,"休"))</f>
        <v/>
      </c>
      <c r="AN284" s="1940" t="str">
        <f>IF(D284="","",IFERROR(ROUND(AM284/AK284,3),""))</f>
        <v/>
      </c>
      <c r="AO284" s="4488"/>
      <c r="AQ284" s="1864">
        <f>+COUNTIF(F284:AJ284,"－")</f>
        <v>0</v>
      </c>
      <c r="AR284" s="1864">
        <f>+COUNTIF(F284:AJ284,"外")</f>
        <v>0</v>
      </c>
    </row>
    <row r="285" spans="2:44" ht="13.8" thickBot="1">
      <c r="B285" s="1965"/>
      <c r="C285" s="1921"/>
      <c r="F285" s="1966"/>
      <c r="G285" s="1966"/>
      <c r="H285" s="1966"/>
      <c r="I285" s="1966"/>
      <c r="J285" s="1966"/>
      <c r="K285" s="1966"/>
      <c r="L285" s="1966"/>
      <c r="M285" s="1966"/>
      <c r="N285" s="1966"/>
      <c r="O285" s="1966"/>
      <c r="P285" s="1966"/>
      <c r="Q285" s="1966"/>
      <c r="R285" s="1966"/>
      <c r="S285" s="1966"/>
      <c r="T285" s="1966"/>
      <c r="U285" s="1966"/>
      <c r="V285" s="1966"/>
      <c r="W285" s="1966"/>
      <c r="X285" s="1966"/>
      <c r="Y285" s="1966"/>
      <c r="Z285" s="1966"/>
      <c r="AA285" s="1966"/>
      <c r="AB285" s="1966"/>
      <c r="AC285" s="1966"/>
      <c r="AD285" s="1966"/>
      <c r="AE285" s="1966"/>
      <c r="AF285" s="1966"/>
      <c r="AG285" s="1966"/>
      <c r="AH285" s="1966"/>
      <c r="AI285" s="1966"/>
      <c r="AJ285" s="1966"/>
      <c r="AK285" s="1967"/>
      <c r="AN285" s="1968" t="s">
        <v>2271</v>
      </c>
      <c r="AO285" s="1969" t="e">
        <f>IF(AO269&gt;=0.285,"OK","NG")</f>
        <v>#DIV/0!</v>
      </c>
      <c r="AQ285" s="1857"/>
      <c r="AR285" s="1857"/>
    </row>
    <row r="286" spans="2:44">
      <c r="I286" s="1992"/>
    </row>
    <row r="287" spans="2:44" hidden="1">
      <c r="F287" s="1857" t="e">
        <f>YEAR(F290)</f>
        <v>#VALUE!</v>
      </c>
      <c r="G287" s="1857" t="e">
        <f>MONTH(F290)</f>
        <v>#VALUE!</v>
      </c>
    </row>
    <row r="288" spans="2:44" ht="13.2" customHeight="1">
      <c r="B288" s="4470"/>
      <c r="C288" s="4471"/>
      <c r="D288" s="4472"/>
      <c r="E288" s="1971" t="s">
        <v>2266</v>
      </c>
      <c r="F288" s="4478" t="e">
        <f>F290</f>
        <v>#VALUE!</v>
      </c>
      <c r="G288" s="4479"/>
      <c r="H288" s="4479"/>
      <c r="I288" s="4479"/>
      <c r="J288" s="4479"/>
      <c r="K288" s="4479"/>
      <c r="L288" s="4479"/>
      <c r="M288" s="4479"/>
      <c r="N288" s="4479"/>
      <c r="O288" s="4479"/>
      <c r="P288" s="4479"/>
      <c r="Q288" s="4479"/>
      <c r="R288" s="4479"/>
      <c r="S288" s="4479"/>
      <c r="T288" s="4479"/>
      <c r="U288" s="4479"/>
      <c r="V288" s="4479"/>
      <c r="W288" s="4479"/>
      <c r="X288" s="4479"/>
      <c r="Y288" s="4479"/>
      <c r="Z288" s="4479"/>
      <c r="AA288" s="4479"/>
      <c r="AB288" s="4479"/>
      <c r="AC288" s="4479"/>
      <c r="AD288" s="4479"/>
      <c r="AE288" s="4479"/>
      <c r="AF288" s="4479"/>
      <c r="AG288" s="4479"/>
      <c r="AH288" s="4479"/>
      <c r="AI288" s="4479"/>
      <c r="AJ288" s="4479"/>
      <c r="AK288" s="4480" t="s">
        <v>2304</v>
      </c>
      <c r="AL288" s="4489" t="s">
        <v>2305</v>
      </c>
      <c r="AM288" s="4480" t="s">
        <v>2283</v>
      </c>
      <c r="AN288" s="4481" t="s">
        <v>2306</v>
      </c>
      <c r="AO288" s="4433" t="s">
        <v>2307</v>
      </c>
      <c r="AQ288" s="4463" t="s">
        <v>2308</v>
      </c>
      <c r="AR288" s="4463" t="s">
        <v>2309</v>
      </c>
    </row>
    <row r="289" spans="2:44" ht="13.5" hidden="1" customHeight="1">
      <c r="B289" s="4473"/>
      <c r="C289" s="4469"/>
      <c r="D289" s="4474"/>
      <c r="E289" s="1972"/>
      <c r="F289" s="1913" t="e">
        <f>DATE($F287,$G287,1)</f>
        <v>#VALUE!</v>
      </c>
      <c r="G289" s="1913" t="e">
        <f t="shared" ref="G289:AJ289" si="107">F289+1</f>
        <v>#VALUE!</v>
      </c>
      <c r="H289" s="1913" t="e">
        <f t="shared" si="107"/>
        <v>#VALUE!</v>
      </c>
      <c r="I289" s="1913" t="e">
        <f t="shared" si="107"/>
        <v>#VALUE!</v>
      </c>
      <c r="J289" s="1913" t="e">
        <f t="shared" si="107"/>
        <v>#VALUE!</v>
      </c>
      <c r="K289" s="1913" t="e">
        <f t="shared" si="107"/>
        <v>#VALUE!</v>
      </c>
      <c r="L289" s="1913" t="e">
        <f t="shared" si="107"/>
        <v>#VALUE!</v>
      </c>
      <c r="M289" s="1913" t="e">
        <f t="shared" si="107"/>
        <v>#VALUE!</v>
      </c>
      <c r="N289" s="1913" t="e">
        <f t="shared" si="107"/>
        <v>#VALUE!</v>
      </c>
      <c r="O289" s="1913" t="e">
        <f t="shared" si="107"/>
        <v>#VALUE!</v>
      </c>
      <c r="P289" s="1913" t="e">
        <f t="shared" si="107"/>
        <v>#VALUE!</v>
      </c>
      <c r="Q289" s="1913" t="e">
        <f t="shared" si="107"/>
        <v>#VALUE!</v>
      </c>
      <c r="R289" s="1913" t="e">
        <f t="shared" si="107"/>
        <v>#VALUE!</v>
      </c>
      <c r="S289" s="1913" t="e">
        <f t="shared" si="107"/>
        <v>#VALUE!</v>
      </c>
      <c r="T289" s="1913" t="e">
        <f t="shared" si="107"/>
        <v>#VALUE!</v>
      </c>
      <c r="U289" s="1913" t="e">
        <f t="shared" si="107"/>
        <v>#VALUE!</v>
      </c>
      <c r="V289" s="1913" t="e">
        <f t="shared" si="107"/>
        <v>#VALUE!</v>
      </c>
      <c r="W289" s="1913" t="e">
        <f t="shared" si="107"/>
        <v>#VALUE!</v>
      </c>
      <c r="X289" s="1913" t="e">
        <f t="shared" si="107"/>
        <v>#VALUE!</v>
      </c>
      <c r="Y289" s="1913" t="e">
        <f t="shared" si="107"/>
        <v>#VALUE!</v>
      </c>
      <c r="Z289" s="1913" t="e">
        <f t="shared" si="107"/>
        <v>#VALUE!</v>
      </c>
      <c r="AA289" s="1913" t="e">
        <f t="shared" si="107"/>
        <v>#VALUE!</v>
      </c>
      <c r="AB289" s="1913" t="e">
        <f t="shared" si="107"/>
        <v>#VALUE!</v>
      </c>
      <c r="AC289" s="1913" t="e">
        <f t="shared" si="107"/>
        <v>#VALUE!</v>
      </c>
      <c r="AD289" s="1913" t="e">
        <f t="shared" si="107"/>
        <v>#VALUE!</v>
      </c>
      <c r="AE289" s="1913" t="e">
        <f t="shared" si="107"/>
        <v>#VALUE!</v>
      </c>
      <c r="AF289" s="1913" t="e">
        <f t="shared" si="107"/>
        <v>#VALUE!</v>
      </c>
      <c r="AG289" s="1913" t="e">
        <f t="shared" si="107"/>
        <v>#VALUE!</v>
      </c>
      <c r="AH289" s="1913" t="e">
        <f t="shared" si="107"/>
        <v>#VALUE!</v>
      </c>
      <c r="AI289" s="1913" t="e">
        <f t="shared" si="107"/>
        <v>#VALUE!</v>
      </c>
      <c r="AJ289" s="1913" t="e">
        <f t="shared" si="107"/>
        <v>#VALUE!</v>
      </c>
      <c r="AK289" s="4480"/>
      <c r="AL289" s="4489"/>
      <c r="AM289" s="4480"/>
      <c r="AN289" s="4481"/>
      <c r="AO289" s="4433"/>
      <c r="AQ289" s="4463"/>
      <c r="AR289" s="4463"/>
    </row>
    <row r="290" spans="2:44">
      <c r="B290" s="4473"/>
      <c r="C290" s="4469"/>
      <c r="D290" s="4474"/>
      <c r="E290" s="1973" t="s">
        <v>2267</v>
      </c>
      <c r="F290" s="1974" t="e">
        <f>IF(EDATE(F265,1)&gt;$F$7,"",EDATE(F265,1))</f>
        <v>#VALUE!</v>
      </c>
      <c r="G290" s="1913" t="e">
        <f t="shared" ref="G290:AJ290" si="108">IF(G289&gt;$F$7,"",IF(F290=EOMONTH(DATE($F287,$G287,1),0),"",IF(F290="","",F290+1)))</f>
        <v>#VALUE!</v>
      </c>
      <c r="H290" s="1913" t="e">
        <f t="shared" si="108"/>
        <v>#VALUE!</v>
      </c>
      <c r="I290" s="1913" t="e">
        <f t="shared" si="108"/>
        <v>#VALUE!</v>
      </c>
      <c r="J290" s="1913" t="e">
        <f t="shared" si="108"/>
        <v>#VALUE!</v>
      </c>
      <c r="K290" s="1913" t="e">
        <f t="shared" si="108"/>
        <v>#VALUE!</v>
      </c>
      <c r="L290" s="1913" t="e">
        <f t="shared" si="108"/>
        <v>#VALUE!</v>
      </c>
      <c r="M290" s="1913" t="e">
        <f t="shared" si="108"/>
        <v>#VALUE!</v>
      </c>
      <c r="N290" s="1913" t="e">
        <f t="shared" si="108"/>
        <v>#VALUE!</v>
      </c>
      <c r="O290" s="1913" t="e">
        <f t="shared" si="108"/>
        <v>#VALUE!</v>
      </c>
      <c r="P290" s="1913" t="e">
        <f t="shared" si="108"/>
        <v>#VALUE!</v>
      </c>
      <c r="Q290" s="1913" t="e">
        <f t="shared" si="108"/>
        <v>#VALUE!</v>
      </c>
      <c r="R290" s="1913" t="e">
        <f t="shared" si="108"/>
        <v>#VALUE!</v>
      </c>
      <c r="S290" s="1913" t="e">
        <f t="shared" si="108"/>
        <v>#VALUE!</v>
      </c>
      <c r="T290" s="1913" t="e">
        <f t="shared" si="108"/>
        <v>#VALUE!</v>
      </c>
      <c r="U290" s="1913" t="e">
        <f t="shared" si="108"/>
        <v>#VALUE!</v>
      </c>
      <c r="V290" s="1913" t="e">
        <f t="shared" si="108"/>
        <v>#VALUE!</v>
      </c>
      <c r="W290" s="1913" t="e">
        <f t="shared" si="108"/>
        <v>#VALUE!</v>
      </c>
      <c r="X290" s="1913" t="e">
        <f t="shared" si="108"/>
        <v>#VALUE!</v>
      </c>
      <c r="Y290" s="1913" t="e">
        <f t="shared" si="108"/>
        <v>#VALUE!</v>
      </c>
      <c r="Z290" s="1913" t="e">
        <f t="shared" si="108"/>
        <v>#VALUE!</v>
      </c>
      <c r="AA290" s="1913" t="e">
        <f t="shared" si="108"/>
        <v>#VALUE!</v>
      </c>
      <c r="AB290" s="1913" t="e">
        <f t="shared" si="108"/>
        <v>#VALUE!</v>
      </c>
      <c r="AC290" s="1913" t="e">
        <f t="shared" si="108"/>
        <v>#VALUE!</v>
      </c>
      <c r="AD290" s="1913" t="e">
        <f t="shared" si="108"/>
        <v>#VALUE!</v>
      </c>
      <c r="AE290" s="1913" t="e">
        <f t="shared" si="108"/>
        <v>#VALUE!</v>
      </c>
      <c r="AF290" s="1913" t="e">
        <f t="shared" si="108"/>
        <v>#VALUE!</v>
      </c>
      <c r="AG290" s="1913" t="e">
        <f t="shared" si="108"/>
        <v>#VALUE!</v>
      </c>
      <c r="AH290" s="1913" t="e">
        <f t="shared" si="108"/>
        <v>#VALUE!</v>
      </c>
      <c r="AI290" s="1913" t="e">
        <f t="shared" si="108"/>
        <v>#VALUE!</v>
      </c>
      <c r="AJ290" s="1913" t="e">
        <f t="shared" si="108"/>
        <v>#VALUE!</v>
      </c>
      <c r="AK290" s="4480"/>
      <c r="AL290" s="4489"/>
      <c r="AM290" s="4480"/>
      <c r="AN290" s="4481"/>
      <c r="AO290" s="4433"/>
      <c r="AQ290" s="4463"/>
      <c r="AR290" s="4463"/>
    </row>
    <row r="291" spans="2:44">
      <c r="B291" s="4475"/>
      <c r="C291" s="4476"/>
      <c r="D291" s="4477"/>
      <c r="E291" s="1908" t="s">
        <v>1060</v>
      </c>
      <c r="F291" s="1975" t="str">
        <f>IFERROR(TEXT(WEEKDAY(+F290),"aaa"),"")</f>
        <v/>
      </c>
      <c r="G291" s="1975" t="str">
        <f t="shared" ref="G291:AJ291" si="109">IFERROR(TEXT(WEEKDAY(+G290),"aaa"),"")</f>
        <v/>
      </c>
      <c r="H291" s="1975" t="str">
        <f t="shared" si="109"/>
        <v/>
      </c>
      <c r="I291" s="1975" t="str">
        <f t="shared" si="109"/>
        <v/>
      </c>
      <c r="J291" s="1975" t="str">
        <f t="shared" si="109"/>
        <v/>
      </c>
      <c r="K291" s="1975" t="str">
        <f t="shared" si="109"/>
        <v/>
      </c>
      <c r="L291" s="1975" t="str">
        <f t="shared" si="109"/>
        <v/>
      </c>
      <c r="M291" s="1975" t="str">
        <f t="shared" si="109"/>
        <v/>
      </c>
      <c r="N291" s="1975" t="str">
        <f t="shared" si="109"/>
        <v/>
      </c>
      <c r="O291" s="1975" t="str">
        <f t="shared" si="109"/>
        <v/>
      </c>
      <c r="P291" s="1975" t="str">
        <f t="shared" si="109"/>
        <v/>
      </c>
      <c r="Q291" s="1975" t="str">
        <f t="shared" si="109"/>
        <v/>
      </c>
      <c r="R291" s="1975" t="str">
        <f t="shared" si="109"/>
        <v/>
      </c>
      <c r="S291" s="1975" t="str">
        <f t="shared" si="109"/>
        <v/>
      </c>
      <c r="T291" s="1975" t="str">
        <f t="shared" si="109"/>
        <v/>
      </c>
      <c r="U291" s="1975" t="str">
        <f t="shared" si="109"/>
        <v/>
      </c>
      <c r="V291" s="1975" t="str">
        <f t="shared" si="109"/>
        <v/>
      </c>
      <c r="W291" s="1975" t="str">
        <f t="shared" si="109"/>
        <v/>
      </c>
      <c r="X291" s="1975" t="str">
        <f t="shared" si="109"/>
        <v/>
      </c>
      <c r="Y291" s="1975" t="str">
        <f t="shared" si="109"/>
        <v/>
      </c>
      <c r="Z291" s="1975" t="str">
        <f t="shared" si="109"/>
        <v/>
      </c>
      <c r="AA291" s="1975" t="str">
        <f t="shared" si="109"/>
        <v/>
      </c>
      <c r="AB291" s="1975" t="str">
        <f t="shared" si="109"/>
        <v/>
      </c>
      <c r="AC291" s="1975" t="str">
        <f t="shared" si="109"/>
        <v/>
      </c>
      <c r="AD291" s="1975" t="str">
        <f t="shared" si="109"/>
        <v/>
      </c>
      <c r="AE291" s="1975" t="str">
        <f t="shared" si="109"/>
        <v/>
      </c>
      <c r="AF291" s="1975" t="str">
        <f t="shared" si="109"/>
        <v/>
      </c>
      <c r="AG291" s="1975" t="str">
        <f t="shared" si="109"/>
        <v/>
      </c>
      <c r="AH291" s="1975" t="str">
        <f t="shared" si="109"/>
        <v/>
      </c>
      <c r="AI291" s="1975" t="str">
        <f t="shared" si="109"/>
        <v/>
      </c>
      <c r="AJ291" s="1975" t="str">
        <f t="shared" si="109"/>
        <v/>
      </c>
      <c r="AK291" s="4480"/>
      <c r="AL291" s="4489"/>
      <c r="AM291" s="4480"/>
      <c r="AN291" s="4481"/>
      <c r="AO291" s="4433"/>
      <c r="AQ291" s="4463"/>
      <c r="AR291" s="4463"/>
    </row>
    <row r="292" spans="2:44" ht="21" customHeight="1">
      <c r="B292" s="1976" t="s">
        <v>2310</v>
      </c>
      <c r="C292" s="1977" t="s">
        <v>2280</v>
      </c>
      <c r="D292" s="1924" t="s">
        <v>2281</v>
      </c>
      <c r="E292" s="1925" t="s">
        <v>2270</v>
      </c>
      <c r="F292" s="1926" t="s">
        <v>2311</v>
      </c>
      <c r="G292" s="1927" t="s">
        <v>2311</v>
      </c>
      <c r="H292" s="1927" t="s">
        <v>2311</v>
      </c>
      <c r="I292" s="1927" t="s">
        <v>2311</v>
      </c>
      <c r="J292" s="1927" t="s">
        <v>2311</v>
      </c>
      <c r="K292" s="1927" t="s">
        <v>2311</v>
      </c>
      <c r="L292" s="1927" t="s">
        <v>2311</v>
      </c>
      <c r="M292" s="1927" t="s">
        <v>2311</v>
      </c>
      <c r="N292" s="1927" t="s">
        <v>2311</v>
      </c>
      <c r="O292" s="1927" t="s">
        <v>2311</v>
      </c>
      <c r="P292" s="1927" t="s">
        <v>2311</v>
      </c>
      <c r="Q292" s="1927" t="s">
        <v>2311</v>
      </c>
      <c r="R292" s="1927" t="s">
        <v>2311</v>
      </c>
      <c r="S292" s="1927" t="s">
        <v>2311</v>
      </c>
      <c r="T292" s="1927" t="s">
        <v>2311</v>
      </c>
      <c r="U292" s="1927" t="s">
        <v>2311</v>
      </c>
      <c r="V292" s="1927" t="s">
        <v>2311</v>
      </c>
      <c r="W292" s="1927" t="s">
        <v>2311</v>
      </c>
      <c r="X292" s="1927" t="s">
        <v>2311</v>
      </c>
      <c r="Y292" s="1927" t="s">
        <v>2311</v>
      </c>
      <c r="Z292" s="1927" t="s">
        <v>2311</v>
      </c>
      <c r="AA292" s="1927" t="s">
        <v>2311</v>
      </c>
      <c r="AB292" s="1927" t="s">
        <v>2311</v>
      </c>
      <c r="AC292" s="1927" t="s">
        <v>2311</v>
      </c>
      <c r="AD292" s="1927" t="s">
        <v>2311</v>
      </c>
      <c r="AE292" s="1927" t="s">
        <v>2311</v>
      </c>
      <c r="AF292" s="1927" t="s">
        <v>2311</v>
      </c>
      <c r="AG292" s="1927" t="s">
        <v>2311</v>
      </c>
      <c r="AH292" s="1927" t="s">
        <v>2311</v>
      </c>
      <c r="AI292" s="1927" t="s">
        <v>2311</v>
      </c>
      <c r="AJ292" s="1982" t="s">
        <v>2311</v>
      </c>
      <c r="AK292" s="1905" t="s">
        <v>2289</v>
      </c>
      <c r="AL292" s="1905" t="s">
        <v>2290</v>
      </c>
      <c r="AM292" s="1905" t="s">
        <v>2291</v>
      </c>
      <c r="AN292" s="1906" t="s">
        <v>2292</v>
      </c>
      <c r="AO292" s="1865" t="s">
        <v>2293</v>
      </c>
      <c r="AQ292" s="4464"/>
      <c r="AR292" s="4464"/>
    </row>
    <row r="293" spans="2:44" ht="13.5" customHeight="1">
      <c r="B293" s="4482" t="s">
        <v>2294</v>
      </c>
      <c r="C293" s="4485" t="str">
        <f>$AC$8</f>
        <v>A建設</v>
      </c>
      <c r="D293" s="1928" t="str">
        <f>$AG$8</f>
        <v>〇〇</v>
      </c>
      <c r="E293" s="1929"/>
      <c r="F293" s="1983"/>
      <c r="G293" s="1984"/>
      <c r="H293" s="1984"/>
      <c r="I293" s="1984"/>
      <c r="J293" s="1984"/>
      <c r="K293" s="1984"/>
      <c r="L293" s="1984"/>
      <c r="M293" s="1984"/>
      <c r="N293" s="1984"/>
      <c r="O293" s="1984"/>
      <c r="P293" s="1984"/>
      <c r="Q293" s="1984"/>
      <c r="R293" s="1984"/>
      <c r="S293" s="1984"/>
      <c r="T293" s="1984"/>
      <c r="U293" s="1984"/>
      <c r="V293" s="1984"/>
      <c r="W293" s="1984"/>
      <c r="X293" s="1984"/>
      <c r="Y293" s="1984"/>
      <c r="Z293" s="1984"/>
      <c r="AA293" s="1984"/>
      <c r="AB293" s="1984"/>
      <c r="AC293" s="1984"/>
      <c r="AD293" s="1984"/>
      <c r="AE293" s="1984"/>
      <c r="AF293" s="1984"/>
      <c r="AG293" s="1984"/>
      <c r="AH293" s="1984"/>
      <c r="AI293" s="1984"/>
      <c r="AJ293" s="1985"/>
      <c r="AK293" s="1933">
        <f t="shared" ref="AK293:AK298" si="110">IF(D293=0,"",COUNT($F$26:$AJ$26)-AL293)</f>
        <v>0</v>
      </c>
      <c r="AL293" s="1934">
        <f t="shared" ref="AL293:AL298" si="111">IF(D293=0,"",AQ293+AR293)</f>
        <v>0</v>
      </c>
      <c r="AM293" s="1934">
        <f t="shared" ref="AM293:AM298" si="112">IF(D293=0,"",COUNTIF(F293:AJ293,"休"))</f>
        <v>0</v>
      </c>
      <c r="AN293" s="1935" t="str">
        <f t="shared" ref="AN293:AN298" si="113">IF(D293="","",IFERROR(ROUND(AM293/AK293,3),""))</f>
        <v/>
      </c>
      <c r="AO293" s="4486" t="e">
        <f>ROUND(AVERAGE(AN293:AN308),3)</f>
        <v>#DIV/0!</v>
      </c>
      <c r="AQ293" s="1864">
        <f>+COUNTIF(F293:AJ293,"－")</f>
        <v>0</v>
      </c>
      <c r="AR293" s="1864">
        <f>+COUNTIF(F293:AJ293,"外")</f>
        <v>0</v>
      </c>
    </row>
    <row r="294" spans="2:44" ht="13.5" customHeight="1">
      <c r="B294" s="4483"/>
      <c r="C294" s="4466"/>
      <c r="D294" s="1928" t="str">
        <f>$AG$9</f>
        <v>●●</v>
      </c>
      <c r="E294" s="1929"/>
      <c r="F294" s="1936"/>
      <c r="G294" s="1937"/>
      <c r="H294" s="1937"/>
      <c r="I294" s="1937"/>
      <c r="J294" s="1937"/>
      <c r="K294" s="1937"/>
      <c r="L294" s="1937"/>
      <c r="M294" s="1937"/>
      <c r="N294" s="1937"/>
      <c r="O294" s="1937"/>
      <c r="P294" s="1937"/>
      <c r="Q294" s="1937"/>
      <c r="R294" s="1937"/>
      <c r="S294" s="1937"/>
      <c r="T294" s="1937"/>
      <c r="U294" s="1937"/>
      <c r="V294" s="1937"/>
      <c r="W294" s="1937"/>
      <c r="X294" s="1937"/>
      <c r="Y294" s="1937"/>
      <c r="Z294" s="1937"/>
      <c r="AA294" s="1937"/>
      <c r="AB294" s="1937"/>
      <c r="AC294" s="1937"/>
      <c r="AD294" s="1937"/>
      <c r="AE294" s="1937"/>
      <c r="AF294" s="1937"/>
      <c r="AG294" s="1937"/>
      <c r="AH294" s="1937"/>
      <c r="AI294" s="1937"/>
      <c r="AJ294" s="1986"/>
      <c r="AK294" s="1933">
        <f t="shared" si="110"/>
        <v>0</v>
      </c>
      <c r="AL294" s="1939">
        <f t="shared" si="111"/>
        <v>0</v>
      </c>
      <c r="AM294" s="1939">
        <f t="shared" si="112"/>
        <v>0</v>
      </c>
      <c r="AN294" s="1940" t="str">
        <f t="shared" si="113"/>
        <v/>
      </c>
      <c r="AO294" s="4487"/>
      <c r="AQ294" s="1864">
        <f>+COUNTIF(F294:AJ294,"－")</f>
        <v>0</v>
      </c>
      <c r="AR294" s="1864">
        <f>+COUNTIF(F294:AJ294,"外")</f>
        <v>0</v>
      </c>
    </row>
    <row r="295" spans="2:44">
      <c r="B295" s="4483"/>
      <c r="C295" s="4466"/>
      <c r="D295" s="1928" t="str">
        <f>$AG$10</f>
        <v>△△</v>
      </c>
      <c r="E295" s="1929"/>
      <c r="F295" s="1936"/>
      <c r="G295" s="1937"/>
      <c r="H295" s="1937"/>
      <c r="I295" s="1937"/>
      <c r="J295" s="1937"/>
      <c r="K295" s="1937"/>
      <c r="L295" s="1937"/>
      <c r="M295" s="1937"/>
      <c r="N295" s="1937"/>
      <c r="O295" s="1937"/>
      <c r="P295" s="1937"/>
      <c r="Q295" s="1937"/>
      <c r="R295" s="1937"/>
      <c r="S295" s="1937"/>
      <c r="T295" s="1937"/>
      <c r="U295" s="1937"/>
      <c r="V295" s="1937"/>
      <c r="W295" s="1937"/>
      <c r="X295" s="1937"/>
      <c r="Y295" s="1937"/>
      <c r="Z295" s="1937"/>
      <c r="AA295" s="1937"/>
      <c r="AB295" s="1937"/>
      <c r="AC295" s="1937"/>
      <c r="AD295" s="1937"/>
      <c r="AE295" s="1937"/>
      <c r="AF295" s="1937"/>
      <c r="AG295" s="1937"/>
      <c r="AH295" s="1937"/>
      <c r="AI295" s="1937"/>
      <c r="AJ295" s="1986"/>
      <c r="AK295" s="1933">
        <f t="shared" si="110"/>
        <v>0</v>
      </c>
      <c r="AL295" s="1939">
        <f t="shared" si="111"/>
        <v>0</v>
      </c>
      <c r="AM295" s="1939">
        <f t="shared" si="112"/>
        <v>0</v>
      </c>
      <c r="AN295" s="1940" t="str">
        <f t="shared" si="113"/>
        <v/>
      </c>
      <c r="AO295" s="4487"/>
      <c r="AQ295" s="1864">
        <f>+COUNTIF(F295:AJ295,"－")</f>
        <v>0</v>
      </c>
      <c r="AR295" s="1864">
        <f t="shared" ref="AR295:AR298" si="114">+COUNTIF(F295:AJ295,"外")</f>
        <v>0</v>
      </c>
    </row>
    <row r="296" spans="2:44">
      <c r="B296" s="4483"/>
      <c r="C296" s="4466"/>
      <c r="D296" s="1928" t="str">
        <f>$AG$11</f>
        <v>■■</v>
      </c>
      <c r="E296" s="1907"/>
      <c r="F296" s="1936"/>
      <c r="G296" s="1937"/>
      <c r="H296" s="1937"/>
      <c r="I296" s="1937"/>
      <c r="J296" s="1937"/>
      <c r="K296" s="1937"/>
      <c r="L296" s="1937"/>
      <c r="M296" s="1937"/>
      <c r="N296" s="1937"/>
      <c r="O296" s="1937"/>
      <c r="P296" s="1937"/>
      <c r="Q296" s="1937"/>
      <c r="R296" s="1937"/>
      <c r="S296" s="1937"/>
      <c r="T296" s="1937"/>
      <c r="U296" s="1937"/>
      <c r="V296" s="1937"/>
      <c r="W296" s="1937"/>
      <c r="X296" s="1937"/>
      <c r="Y296" s="1937"/>
      <c r="Z296" s="1937"/>
      <c r="AA296" s="1937"/>
      <c r="AB296" s="1937"/>
      <c r="AC296" s="1937"/>
      <c r="AD296" s="1937"/>
      <c r="AE296" s="1937"/>
      <c r="AF296" s="1937"/>
      <c r="AG296" s="1937"/>
      <c r="AH296" s="1937"/>
      <c r="AI296" s="1937"/>
      <c r="AJ296" s="1986"/>
      <c r="AK296" s="1933">
        <f t="shared" si="110"/>
        <v>0</v>
      </c>
      <c r="AL296" s="1939">
        <f t="shared" si="111"/>
        <v>0</v>
      </c>
      <c r="AM296" s="1939">
        <f t="shared" si="112"/>
        <v>0</v>
      </c>
      <c r="AN296" s="1940" t="str">
        <f t="shared" si="113"/>
        <v/>
      </c>
      <c r="AO296" s="4487"/>
      <c r="AQ296" s="1864">
        <f>+COUNTIF(F296:AJ296,"－")</f>
        <v>0</v>
      </c>
      <c r="AR296" s="1864">
        <f t="shared" si="114"/>
        <v>0</v>
      </c>
    </row>
    <row r="297" spans="2:44">
      <c r="B297" s="4483"/>
      <c r="C297" s="4466"/>
      <c r="D297" s="1928" t="str">
        <f>$AG$12</f>
        <v>★★</v>
      </c>
      <c r="E297" s="1929"/>
      <c r="F297" s="1936"/>
      <c r="G297" s="1937"/>
      <c r="H297" s="1937"/>
      <c r="I297" s="1937"/>
      <c r="J297" s="1937"/>
      <c r="K297" s="1937"/>
      <c r="L297" s="1937"/>
      <c r="M297" s="1937"/>
      <c r="N297" s="1937"/>
      <c r="O297" s="1937"/>
      <c r="P297" s="1937"/>
      <c r="Q297" s="1937"/>
      <c r="R297" s="1937"/>
      <c r="S297" s="1937"/>
      <c r="T297" s="1937"/>
      <c r="U297" s="1937"/>
      <c r="V297" s="1937"/>
      <c r="W297" s="1937"/>
      <c r="X297" s="1937"/>
      <c r="Y297" s="1937"/>
      <c r="Z297" s="1937"/>
      <c r="AA297" s="1937"/>
      <c r="AB297" s="1937"/>
      <c r="AC297" s="1937"/>
      <c r="AD297" s="1937"/>
      <c r="AE297" s="1937"/>
      <c r="AF297" s="1937"/>
      <c r="AG297" s="1937"/>
      <c r="AH297" s="1937"/>
      <c r="AI297" s="1937"/>
      <c r="AJ297" s="1986"/>
      <c r="AK297" s="1933">
        <f t="shared" si="110"/>
        <v>0</v>
      </c>
      <c r="AL297" s="1939">
        <f t="shared" si="111"/>
        <v>0</v>
      </c>
      <c r="AM297" s="1939">
        <f t="shared" si="112"/>
        <v>0</v>
      </c>
      <c r="AN297" s="1940" t="str">
        <f t="shared" si="113"/>
        <v/>
      </c>
      <c r="AO297" s="4487"/>
      <c r="AQ297" s="1864">
        <f t="shared" ref="AQ297:AQ298" si="115">+COUNTIF(F297:AJ297,"－")</f>
        <v>0</v>
      </c>
      <c r="AR297" s="1864">
        <f t="shared" si="114"/>
        <v>0</v>
      </c>
    </row>
    <row r="298" spans="2:44">
      <c r="B298" s="4484"/>
      <c r="C298" s="4467"/>
      <c r="D298" s="1941">
        <f>$AG$13</f>
        <v>0</v>
      </c>
      <c r="E298" s="1942"/>
      <c r="F298" s="1987"/>
      <c r="G298" s="1988"/>
      <c r="H298" s="1988"/>
      <c r="I298" s="1988"/>
      <c r="J298" s="1988"/>
      <c r="K298" s="1988"/>
      <c r="L298" s="1988"/>
      <c r="M298" s="1988"/>
      <c r="N298" s="1988"/>
      <c r="O298" s="1988"/>
      <c r="P298" s="1988"/>
      <c r="Q298" s="1988"/>
      <c r="R298" s="1988"/>
      <c r="S298" s="1988"/>
      <c r="T298" s="1988"/>
      <c r="U298" s="1988"/>
      <c r="V298" s="1988"/>
      <c r="W298" s="1988"/>
      <c r="X298" s="1988"/>
      <c r="Y298" s="1988"/>
      <c r="Z298" s="1988"/>
      <c r="AA298" s="1988"/>
      <c r="AB298" s="1988"/>
      <c r="AC298" s="1988"/>
      <c r="AD298" s="1988"/>
      <c r="AE298" s="1988"/>
      <c r="AF298" s="1988"/>
      <c r="AG298" s="1988"/>
      <c r="AH298" s="1988"/>
      <c r="AI298" s="1988"/>
      <c r="AJ298" s="1989"/>
      <c r="AK298" s="1933" t="str">
        <f t="shared" si="110"/>
        <v/>
      </c>
      <c r="AL298" s="1934" t="str">
        <f t="shared" si="111"/>
        <v/>
      </c>
      <c r="AM298" s="1947" t="str">
        <f t="shared" si="112"/>
        <v/>
      </c>
      <c r="AN298" s="1940" t="str">
        <f t="shared" si="113"/>
        <v/>
      </c>
      <c r="AO298" s="4487"/>
      <c r="AQ298" s="1864">
        <f t="shared" si="115"/>
        <v>0</v>
      </c>
      <c r="AR298" s="1864">
        <f t="shared" si="114"/>
        <v>0</v>
      </c>
    </row>
    <row r="299" spans="2:44" ht="14.4">
      <c r="B299" s="4482" t="s">
        <v>2301</v>
      </c>
      <c r="C299" s="4465" t="str">
        <f>$AC$14</f>
        <v>B産業</v>
      </c>
      <c r="D299" s="1948" t="s">
        <v>2281</v>
      </c>
      <c r="E299" s="1949" t="s">
        <v>2270</v>
      </c>
      <c r="F299" s="1926" t="s">
        <v>2312</v>
      </c>
      <c r="G299" s="1927" t="s">
        <v>2312</v>
      </c>
      <c r="H299" s="1927" t="s">
        <v>2312</v>
      </c>
      <c r="I299" s="1927" t="s">
        <v>2312</v>
      </c>
      <c r="J299" s="1927" t="s">
        <v>2312</v>
      </c>
      <c r="K299" s="1927" t="s">
        <v>2312</v>
      </c>
      <c r="L299" s="1927" t="s">
        <v>2312</v>
      </c>
      <c r="M299" s="1927" t="s">
        <v>2312</v>
      </c>
      <c r="N299" s="1927" t="s">
        <v>2312</v>
      </c>
      <c r="O299" s="1927" t="s">
        <v>2312</v>
      </c>
      <c r="P299" s="1927" t="s">
        <v>2312</v>
      </c>
      <c r="Q299" s="1927" t="s">
        <v>2312</v>
      </c>
      <c r="R299" s="1927" t="s">
        <v>2312</v>
      </c>
      <c r="S299" s="1927" t="s">
        <v>2312</v>
      </c>
      <c r="T299" s="1927" t="s">
        <v>2312</v>
      </c>
      <c r="U299" s="1927" t="s">
        <v>2312</v>
      </c>
      <c r="V299" s="1927" t="s">
        <v>2312</v>
      </c>
      <c r="W299" s="1927" t="s">
        <v>2312</v>
      </c>
      <c r="X299" s="1927" t="s">
        <v>2312</v>
      </c>
      <c r="Y299" s="1927" t="s">
        <v>2312</v>
      </c>
      <c r="Z299" s="1927" t="s">
        <v>2312</v>
      </c>
      <c r="AA299" s="1927" t="s">
        <v>2312</v>
      </c>
      <c r="AB299" s="1927" t="s">
        <v>2312</v>
      </c>
      <c r="AC299" s="1927" t="s">
        <v>2312</v>
      </c>
      <c r="AD299" s="1927" t="s">
        <v>2312</v>
      </c>
      <c r="AE299" s="1927" t="s">
        <v>2312</v>
      </c>
      <c r="AF299" s="1927" t="s">
        <v>2312</v>
      </c>
      <c r="AG299" s="1927" t="s">
        <v>2312</v>
      </c>
      <c r="AH299" s="1927" t="s">
        <v>2312</v>
      </c>
      <c r="AI299" s="1927" t="s">
        <v>2312</v>
      </c>
      <c r="AJ299" s="1982" t="s">
        <v>2312</v>
      </c>
      <c r="AK299" s="1951"/>
      <c r="AL299" s="1952"/>
      <c r="AM299" s="1953"/>
      <c r="AN299" s="1954"/>
      <c r="AO299" s="4487"/>
    </row>
    <row r="300" spans="2:44">
      <c r="B300" s="4483"/>
      <c r="C300" s="4466"/>
      <c r="D300" s="1928" t="str">
        <f>$AG$14</f>
        <v>〇〇</v>
      </c>
      <c r="E300" s="1929"/>
      <c r="F300" s="1990"/>
      <c r="G300" s="1945"/>
      <c r="H300" s="1945"/>
      <c r="I300" s="1945"/>
      <c r="J300" s="1945"/>
      <c r="K300" s="1945"/>
      <c r="L300" s="1945"/>
      <c r="M300" s="1945"/>
      <c r="N300" s="1945"/>
      <c r="O300" s="1945"/>
      <c r="P300" s="1945"/>
      <c r="Q300" s="1945"/>
      <c r="R300" s="1945"/>
      <c r="S300" s="1945"/>
      <c r="T300" s="1945"/>
      <c r="U300" s="1945"/>
      <c r="V300" s="1945"/>
      <c r="W300" s="1945"/>
      <c r="X300" s="1945"/>
      <c r="Y300" s="1945"/>
      <c r="Z300" s="1945"/>
      <c r="AA300" s="1945"/>
      <c r="AB300" s="1945"/>
      <c r="AC300" s="1945"/>
      <c r="AD300" s="1945"/>
      <c r="AE300" s="1945"/>
      <c r="AF300" s="1945"/>
      <c r="AG300" s="1945"/>
      <c r="AH300" s="1945"/>
      <c r="AI300" s="1945"/>
      <c r="AJ300" s="1991"/>
      <c r="AK300" s="1933">
        <f>IF(D300=0,"",COUNT($F$26:$AJ$26)-AL300)</f>
        <v>0</v>
      </c>
      <c r="AL300" s="1934">
        <f>IF(D300=0,"",AQ300+AR300)</f>
        <v>0</v>
      </c>
      <c r="AM300" s="1934">
        <f>IF(D300=0,"",COUNTIF(F300:AJ300,"休"))</f>
        <v>0</v>
      </c>
      <c r="AN300" s="1935" t="str">
        <f>IF(D300="","",IFERROR(ROUND(AM300/AK300,3),""))</f>
        <v/>
      </c>
      <c r="AO300" s="4487"/>
      <c r="AQ300" s="1864">
        <f>+COUNTIF(F300:AJ300,"－")</f>
        <v>0</v>
      </c>
      <c r="AR300" s="1864">
        <f>+COUNTIF(F300:AJ300,"外")</f>
        <v>0</v>
      </c>
    </row>
    <row r="301" spans="2:44">
      <c r="B301" s="4483"/>
      <c r="C301" s="4466"/>
      <c r="D301" s="1928" t="str">
        <f>$AG$15</f>
        <v>●●</v>
      </c>
      <c r="E301" s="1956"/>
      <c r="F301" s="1936"/>
      <c r="G301" s="1937"/>
      <c r="H301" s="1937"/>
      <c r="I301" s="1937"/>
      <c r="J301" s="1937"/>
      <c r="K301" s="1937"/>
      <c r="L301" s="1937"/>
      <c r="M301" s="1937"/>
      <c r="N301" s="1937"/>
      <c r="O301" s="1937"/>
      <c r="P301" s="1937"/>
      <c r="Q301" s="1937"/>
      <c r="R301" s="1937"/>
      <c r="S301" s="1937"/>
      <c r="T301" s="1937"/>
      <c r="U301" s="1937"/>
      <c r="V301" s="1937"/>
      <c r="W301" s="1937"/>
      <c r="X301" s="1937"/>
      <c r="Y301" s="1937"/>
      <c r="Z301" s="1937"/>
      <c r="AA301" s="1937"/>
      <c r="AB301" s="1937"/>
      <c r="AC301" s="1937"/>
      <c r="AD301" s="1937"/>
      <c r="AE301" s="1937"/>
      <c r="AF301" s="1937"/>
      <c r="AG301" s="1937"/>
      <c r="AH301" s="1937"/>
      <c r="AI301" s="1937"/>
      <c r="AJ301" s="1986"/>
      <c r="AK301" s="1933">
        <f>IF(D301=0,"",COUNT($F$26:$AJ$26)-AL301)</f>
        <v>0</v>
      </c>
      <c r="AL301" s="1939">
        <f>IF(D301=0,"",AQ301+AR301)</f>
        <v>0</v>
      </c>
      <c r="AM301" s="1939">
        <f>IF(D301=0,"",COUNTIF(F301:AJ301,"休"))</f>
        <v>0</v>
      </c>
      <c r="AN301" s="1940" t="str">
        <f>IF(D301="","",IFERROR(ROUND(AM301/AK301,3),""))</f>
        <v/>
      </c>
      <c r="AO301" s="4487"/>
      <c r="AQ301" s="1864">
        <f>+COUNTIF(F301:AJ301,"－")</f>
        <v>0</v>
      </c>
      <c r="AR301" s="1864">
        <f>+COUNTIF(F301:AJ301,"外")</f>
        <v>0</v>
      </c>
    </row>
    <row r="302" spans="2:44">
      <c r="B302" s="4483"/>
      <c r="C302" s="4466"/>
      <c r="D302" s="1928">
        <f>$AG$16</f>
        <v>0</v>
      </c>
      <c r="E302" s="1956"/>
      <c r="F302" s="1936"/>
      <c r="G302" s="1937"/>
      <c r="H302" s="1937"/>
      <c r="I302" s="1937"/>
      <c r="J302" s="1937"/>
      <c r="K302" s="1937"/>
      <c r="L302" s="1937"/>
      <c r="M302" s="1937"/>
      <c r="N302" s="1937"/>
      <c r="O302" s="1937"/>
      <c r="P302" s="1937"/>
      <c r="Q302" s="1937"/>
      <c r="R302" s="1937"/>
      <c r="S302" s="1937"/>
      <c r="T302" s="1937"/>
      <c r="U302" s="1937"/>
      <c r="V302" s="1937"/>
      <c r="W302" s="1937"/>
      <c r="X302" s="1937"/>
      <c r="Y302" s="1937"/>
      <c r="Z302" s="1937"/>
      <c r="AA302" s="1937"/>
      <c r="AB302" s="1937"/>
      <c r="AC302" s="1937"/>
      <c r="AD302" s="1937"/>
      <c r="AE302" s="1937"/>
      <c r="AF302" s="1937"/>
      <c r="AG302" s="1937"/>
      <c r="AH302" s="1937"/>
      <c r="AI302" s="1937"/>
      <c r="AJ302" s="1986"/>
      <c r="AK302" s="1933" t="str">
        <f>IF(D302=0,"",COUNT($F$26:$AJ$26)-AL302)</f>
        <v/>
      </c>
      <c r="AL302" s="1939" t="str">
        <f>IF(D302=0,"",AQ302+AR302)</f>
        <v/>
      </c>
      <c r="AM302" s="1939" t="str">
        <f>IF(D302=0,"",COUNTIF(F302:AJ302,"休"))</f>
        <v/>
      </c>
      <c r="AN302" s="1940" t="str">
        <f>IF(D302="","",IFERROR(ROUND(AM302/AK302,3),""))</f>
        <v/>
      </c>
      <c r="AO302" s="4487"/>
      <c r="AQ302" s="1864">
        <f>+COUNTIF(F302:AJ302,"－")</f>
        <v>0</v>
      </c>
      <c r="AR302" s="1864">
        <f>+COUNTIF(F302:AJ302,"外")</f>
        <v>0</v>
      </c>
    </row>
    <row r="303" spans="2:44">
      <c r="B303" s="4483"/>
      <c r="C303" s="4467"/>
      <c r="D303" s="1957">
        <f>$AG$17</f>
        <v>0</v>
      </c>
      <c r="E303" s="1958"/>
      <c r="F303" s="1987"/>
      <c r="G303" s="1988"/>
      <c r="H303" s="1988"/>
      <c r="I303" s="1988"/>
      <c r="J303" s="1988"/>
      <c r="K303" s="1988"/>
      <c r="L303" s="1988"/>
      <c r="M303" s="1988"/>
      <c r="N303" s="1988"/>
      <c r="O303" s="1988"/>
      <c r="P303" s="1988"/>
      <c r="Q303" s="1988"/>
      <c r="R303" s="1988"/>
      <c r="S303" s="1988"/>
      <c r="T303" s="1988"/>
      <c r="U303" s="1988"/>
      <c r="V303" s="1988"/>
      <c r="W303" s="1988"/>
      <c r="X303" s="1988"/>
      <c r="Y303" s="1988"/>
      <c r="Z303" s="1988"/>
      <c r="AA303" s="1988"/>
      <c r="AB303" s="1988"/>
      <c r="AC303" s="1988"/>
      <c r="AD303" s="1988"/>
      <c r="AE303" s="1988"/>
      <c r="AF303" s="1988"/>
      <c r="AG303" s="1988"/>
      <c r="AH303" s="1988"/>
      <c r="AI303" s="1988"/>
      <c r="AJ303" s="1989"/>
      <c r="AK303" s="1933" t="str">
        <f>IF(D303=0,"",COUNT($F$26:$AJ$26)-AL303)</f>
        <v/>
      </c>
      <c r="AL303" s="1934" t="str">
        <f>IF(D303=0,"",AQ303+AR303)</f>
        <v/>
      </c>
      <c r="AM303" s="1947" t="str">
        <f>IF(D303=0,"",COUNTIF(F303:AJ303,"休"))</f>
        <v/>
      </c>
      <c r="AN303" s="1940" t="str">
        <f>IF(D303="","",IFERROR(ROUND(AM303/AK303,3),""))</f>
        <v/>
      </c>
      <c r="AO303" s="4487"/>
      <c r="AQ303" s="1864">
        <f>+COUNTIF(F303:AJ303,"－")</f>
        <v>0</v>
      </c>
      <c r="AR303" s="1864">
        <f>+COUNTIF(F303:AJ303,"外")</f>
        <v>0</v>
      </c>
    </row>
    <row r="304" spans="2:44" ht="14.4">
      <c r="B304" s="4483"/>
      <c r="C304" s="4465" t="str">
        <f>$AC$18</f>
        <v>C土木</v>
      </c>
      <c r="D304" s="1948" t="s">
        <v>2281</v>
      </c>
      <c r="E304" s="1959" t="s">
        <v>2270</v>
      </c>
      <c r="F304" s="1926" t="s">
        <v>2311</v>
      </c>
      <c r="G304" s="1927" t="s">
        <v>2311</v>
      </c>
      <c r="H304" s="1927" t="s">
        <v>2311</v>
      </c>
      <c r="I304" s="1927" t="s">
        <v>2311</v>
      </c>
      <c r="J304" s="1927" t="s">
        <v>2311</v>
      </c>
      <c r="K304" s="1927" t="s">
        <v>2311</v>
      </c>
      <c r="L304" s="1927" t="s">
        <v>2311</v>
      </c>
      <c r="M304" s="1927" t="s">
        <v>2311</v>
      </c>
      <c r="N304" s="1927" t="s">
        <v>2311</v>
      </c>
      <c r="O304" s="1927" t="s">
        <v>2311</v>
      </c>
      <c r="P304" s="1927" t="s">
        <v>2311</v>
      </c>
      <c r="Q304" s="1927" t="s">
        <v>2311</v>
      </c>
      <c r="R304" s="1927" t="s">
        <v>2311</v>
      </c>
      <c r="S304" s="1927" t="s">
        <v>2311</v>
      </c>
      <c r="T304" s="1927" t="s">
        <v>2311</v>
      </c>
      <c r="U304" s="1927" t="s">
        <v>2311</v>
      </c>
      <c r="V304" s="1927" t="s">
        <v>2311</v>
      </c>
      <c r="W304" s="1927" t="s">
        <v>2311</v>
      </c>
      <c r="X304" s="1927" t="s">
        <v>2311</v>
      </c>
      <c r="Y304" s="1927" t="s">
        <v>2311</v>
      </c>
      <c r="Z304" s="1927" t="s">
        <v>2311</v>
      </c>
      <c r="AA304" s="1927" t="s">
        <v>2311</v>
      </c>
      <c r="AB304" s="1927" t="s">
        <v>2311</v>
      </c>
      <c r="AC304" s="1927" t="s">
        <v>2311</v>
      </c>
      <c r="AD304" s="1927" t="s">
        <v>2311</v>
      </c>
      <c r="AE304" s="1927" t="s">
        <v>2311</v>
      </c>
      <c r="AF304" s="1927" t="s">
        <v>2311</v>
      </c>
      <c r="AG304" s="1927" t="s">
        <v>2311</v>
      </c>
      <c r="AH304" s="1927" t="s">
        <v>2311</v>
      </c>
      <c r="AI304" s="1927" t="s">
        <v>2311</v>
      </c>
      <c r="AJ304" s="1982" t="s">
        <v>2311</v>
      </c>
      <c r="AK304" s="1951"/>
      <c r="AL304" s="1952"/>
      <c r="AM304" s="1960"/>
      <c r="AN304" s="1954"/>
      <c r="AO304" s="4487"/>
    </row>
    <row r="305" spans="2:44">
      <c r="B305" s="4483"/>
      <c r="C305" s="4466"/>
      <c r="D305" s="1928" t="str">
        <f>$AG$18</f>
        <v>●●</v>
      </c>
      <c r="E305" s="1929"/>
      <c r="F305" s="1990"/>
      <c r="G305" s="1945"/>
      <c r="H305" s="1945"/>
      <c r="I305" s="1945"/>
      <c r="J305" s="1945"/>
      <c r="K305" s="1945"/>
      <c r="L305" s="1945"/>
      <c r="M305" s="1945"/>
      <c r="N305" s="1945"/>
      <c r="O305" s="1945"/>
      <c r="P305" s="1945"/>
      <c r="Q305" s="1945"/>
      <c r="R305" s="1945"/>
      <c r="S305" s="1945"/>
      <c r="T305" s="1945"/>
      <c r="U305" s="1945"/>
      <c r="V305" s="1945"/>
      <c r="W305" s="1945"/>
      <c r="X305" s="1945"/>
      <c r="Y305" s="1945"/>
      <c r="Z305" s="1945"/>
      <c r="AA305" s="1945"/>
      <c r="AB305" s="1945"/>
      <c r="AC305" s="1945"/>
      <c r="AD305" s="1945"/>
      <c r="AE305" s="1945"/>
      <c r="AF305" s="1945"/>
      <c r="AG305" s="1945"/>
      <c r="AH305" s="1945"/>
      <c r="AI305" s="1945"/>
      <c r="AJ305" s="1991"/>
      <c r="AK305" s="1933">
        <f>IF(D305=0,"",COUNT($F$26:$AJ$26)-AL305)</f>
        <v>0</v>
      </c>
      <c r="AL305" s="1934">
        <f>IF(D305=0,"",AQ305+AR305)</f>
        <v>0</v>
      </c>
      <c r="AM305" s="1934">
        <f>IF(D305=0,"",COUNTIF(F305:AJ305,"休"))</f>
        <v>0</v>
      </c>
      <c r="AN305" s="1935" t="str">
        <f>IF(D305="","",IFERROR(ROUND(AM305/AK305,3),""))</f>
        <v/>
      </c>
      <c r="AO305" s="4487"/>
      <c r="AQ305" s="1864">
        <f>+COUNTIF(F305:AJ305,"－")</f>
        <v>0</v>
      </c>
      <c r="AR305" s="1864">
        <f>+COUNTIF(F305:AJ305,"外")</f>
        <v>0</v>
      </c>
    </row>
    <row r="306" spans="2:44">
      <c r="B306" s="4483"/>
      <c r="C306" s="4466"/>
      <c r="D306" s="1928">
        <f>$AG$19</f>
        <v>0</v>
      </c>
      <c r="E306" s="1956"/>
      <c r="F306" s="1936"/>
      <c r="G306" s="1937"/>
      <c r="H306" s="1937"/>
      <c r="I306" s="1937"/>
      <c r="J306" s="1937"/>
      <c r="K306" s="1937"/>
      <c r="L306" s="1937"/>
      <c r="M306" s="1937"/>
      <c r="N306" s="1937"/>
      <c r="O306" s="1937"/>
      <c r="P306" s="1937"/>
      <c r="Q306" s="1937"/>
      <c r="R306" s="1937"/>
      <c r="S306" s="1937"/>
      <c r="T306" s="1937"/>
      <c r="U306" s="1937"/>
      <c r="V306" s="1937"/>
      <c r="W306" s="1937"/>
      <c r="X306" s="1937"/>
      <c r="Y306" s="1937"/>
      <c r="Z306" s="1937"/>
      <c r="AA306" s="1937"/>
      <c r="AB306" s="1937"/>
      <c r="AC306" s="1937"/>
      <c r="AD306" s="1937"/>
      <c r="AE306" s="1937"/>
      <c r="AF306" s="1937"/>
      <c r="AG306" s="1937"/>
      <c r="AH306" s="1937"/>
      <c r="AI306" s="1937"/>
      <c r="AJ306" s="1986"/>
      <c r="AK306" s="1933" t="str">
        <f>IF(D306=0,"",COUNT($F$26:$AJ$26)-AL306)</f>
        <v/>
      </c>
      <c r="AL306" s="1939" t="str">
        <f>IF(D306=0,"",AQ306+AR306)</f>
        <v/>
      </c>
      <c r="AM306" s="1939" t="str">
        <f>IF(D306=0,"",COUNTIF(F306:AJ306,"休"))</f>
        <v/>
      </c>
      <c r="AN306" s="1940" t="str">
        <f>IF(D306="","",IFERROR(ROUND(AM306/AK306,3),""))</f>
        <v/>
      </c>
      <c r="AO306" s="4487"/>
      <c r="AQ306" s="1864">
        <f>+COUNTIF(F306:AJ306,"－")</f>
        <v>0</v>
      </c>
      <c r="AR306" s="1864">
        <f>+COUNTIF(F306:AJ306,"外")</f>
        <v>0</v>
      </c>
    </row>
    <row r="307" spans="2:44">
      <c r="B307" s="4483"/>
      <c r="C307" s="4466"/>
      <c r="D307" s="1928">
        <f>$AG$20</f>
        <v>0</v>
      </c>
      <c r="E307" s="1956"/>
      <c r="F307" s="1936"/>
      <c r="G307" s="1937"/>
      <c r="H307" s="1937"/>
      <c r="I307" s="1937"/>
      <c r="J307" s="1937"/>
      <c r="K307" s="1937"/>
      <c r="L307" s="1937"/>
      <c r="M307" s="1937"/>
      <c r="N307" s="1937"/>
      <c r="O307" s="1937"/>
      <c r="P307" s="1937"/>
      <c r="Q307" s="1937"/>
      <c r="R307" s="1937"/>
      <c r="S307" s="1937"/>
      <c r="T307" s="1937"/>
      <c r="U307" s="1937"/>
      <c r="V307" s="1937"/>
      <c r="W307" s="1937"/>
      <c r="X307" s="1937"/>
      <c r="Y307" s="1937"/>
      <c r="Z307" s="1937"/>
      <c r="AA307" s="1937"/>
      <c r="AB307" s="1937"/>
      <c r="AC307" s="1937"/>
      <c r="AD307" s="1937"/>
      <c r="AE307" s="1937"/>
      <c r="AF307" s="1937"/>
      <c r="AG307" s="1937"/>
      <c r="AH307" s="1937"/>
      <c r="AI307" s="1937"/>
      <c r="AJ307" s="1986"/>
      <c r="AK307" s="1933" t="str">
        <f>IF(D307=0,"",COUNT($F$26:$AJ$26)-AL307)</f>
        <v/>
      </c>
      <c r="AL307" s="1939" t="str">
        <f>IF(D307=0,"",AQ307+AR307)</f>
        <v/>
      </c>
      <c r="AM307" s="1939" t="str">
        <f>IF(D307=0,"",COUNTIF(F307:AJ307,"休"))</f>
        <v/>
      </c>
      <c r="AN307" s="1940" t="str">
        <f>IF(D307="","",IFERROR(ROUND(AM307/AK307,3),""))</f>
        <v/>
      </c>
      <c r="AO307" s="4487"/>
      <c r="AQ307" s="1864">
        <f>+COUNTIF(F307:AJ307,"－")</f>
        <v>0</v>
      </c>
      <c r="AR307" s="1864">
        <f>+COUNTIF(F307:AJ307,"外")</f>
        <v>0</v>
      </c>
    </row>
    <row r="308" spans="2:44" ht="13.8" thickBot="1">
      <c r="B308" s="4484"/>
      <c r="C308" s="4467"/>
      <c r="D308" s="1941">
        <f>$AG$21</f>
        <v>0</v>
      </c>
      <c r="E308" s="1958"/>
      <c r="F308" s="1987"/>
      <c r="G308" s="1988"/>
      <c r="H308" s="1988"/>
      <c r="I308" s="1988"/>
      <c r="J308" s="1988"/>
      <c r="K308" s="1988"/>
      <c r="L308" s="1988"/>
      <c r="M308" s="1988"/>
      <c r="N308" s="1988"/>
      <c r="O308" s="1988"/>
      <c r="P308" s="1988"/>
      <c r="Q308" s="1988"/>
      <c r="R308" s="1988"/>
      <c r="S308" s="1988"/>
      <c r="T308" s="1988"/>
      <c r="U308" s="1988"/>
      <c r="V308" s="1988"/>
      <c r="W308" s="1988"/>
      <c r="X308" s="1988"/>
      <c r="Y308" s="1988"/>
      <c r="Z308" s="1988"/>
      <c r="AA308" s="1988"/>
      <c r="AB308" s="1988"/>
      <c r="AC308" s="1988"/>
      <c r="AD308" s="1988"/>
      <c r="AE308" s="1988"/>
      <c r="AF308" s="1988"/>
      <c r="AG308" s="1988"/>
      <c r="AH308" s="1988"/>
      <c r="AI308" s="1988"/>
      <c r="AJ308" s="1989"/>
      <c r="AK308" s="1963" t="str">
        <f>IF(D308=0,"",COUNT($F$26:$AJ$26)-AL308)</f>
        <v/>
      </c>
      <c r="AL308" s="1964" t="str">
        <f>IF(D308=0,"",AQ308+AR308)</f>
        <v/>
      </c>
      <c r="AM308" s="1964" t="str">
        <f>IF(D308=0,"",COUNTIF(F308:AJ308,"休"))</f>
        <v/>
      </c>
      <c r="AN308" s="1940" t="str">
        <f>IF(D308="","",IFERROR(ROUND(AM308/AK308,3),""))</f>
        <v/>
      </c>
      <c r="AO308" s="4488"/>
      <c r="AQ308" s="1864">
        <f>+COUNTIF(F308:AJ308,"－")</f>
        <v>0</v>
      </c>
      <c r="AR308" s="1864">
        <f>+COUNTIF(F308:AJ308,"外")</f>
        <v>0</v>
      </c>
    </row>
    <row r="309" spans="2:44" ht="13.8" thickBot="1">
      <c r="B309" s="1965"/>
      <c r="C309" s="1921"/>
      <c r="F309" s="1966"/>
      <c r="G309" s="1966"/>
      <c r="H309" s="1966"/>
      <c r="I309" s="1966"/>
      <c r="J309" s="1966"/>
      <c r="K309" s="1966"/>
      <c r="L309" s="1966"/>
      <c r="M309" s="1966"/>
      <c r="N309" s="1966"/>
      <c r="O309" s="1966"/>
      <c r="P309" s="1966"/>
      <c r="Q309" s="1966"/>
      <c r="R309" s="1966"/>
      <c r="S309" s="1966"/>
      <c r="T309" s="1966"/>
      <c r="U309" s="1966"/>
      <c r="V309" s="1966"/>
      <c r="W309" s="1966"/>
      <c r="X309" s="1966"/>
      <c r="Y309" s="1966"/>
      <c r="Z309" s="1966"/>
      <c r="AA309" s="1966"/>
      <c r="AB309" s="1966"/>
      <c r="AC309" s="1966"/>
      <c r="AD309" s="1966"/>
      <c r="AE309" s="1966"/>
      <c r="AF309" s="1966"/>
      <c r="AG309" s="1966"/>
      <c r="AH309" s="1966"/>
      <c r="AI309" s="1966"/>
      <c r="AJ309" s="1966"/>
      <c r="AK309" s="1967"/>
      <c r="AN309" s="1968" t="s">
        <v>2271</v>
      </c>
      <c r="AO309" s="1969" t="e">
        <f>IF(AO293&gt;=0.285,"OK","NG")</f>
        <v>#DIV/0!</v>
      </c>
      <c r="AQ309" s="1857"/>
      <c r="AR309" s="1857"/>
    </row>
    <row r="310" spans="2:44">
      <c r="B310" s="1965"/>
      <c r="C310" s="1921"/>
      <c r="F310" s="1966"/>
      <c r="G310" s="1966"/>
      <c r="H310" s="1966"/>
      <c r="I310" s="1966"/>
      <c r="J310" s="1966"/>
      <c r="K310" s="1966"/>
      <c r="L310" s="1966"/>
      <c r="M310" s="1966"/>
      <c r="N310" s="1966"/>
      <c r="O310" s="1966"/>
      <c r="P310" s="1966"/>
      <c r="Q310" s="1966"/>
      <c r="R310" s="1966"/>
      <c r="S310" s="1966"/>
      <c r="T310" s="1966"/>
      <c r="U310" s="1966"/>
      <c r="V310" s="1966"/>
      <c r="W310" s="1966"/>
      <c r="X310" s="1966"/>
      <c r="Y310" s="1966"/>
      <c r="Z310" s="1966"/>
      <c r="AA310" s="1966"/>
      <c r="AB310" s="1966"/>
      <c r="AC310" s="1966"/>
      <c r="AD310" s="1966"/>
      <c r="AE310" s="1966"/>
      <c r="AF310" s="1966"/>
      <c r="AG310" s="1966"/>
      <c r="AH310" s="1966"/>
      <c r="AI310" s="1966"/>
      <c r="AJ310" s="1966"/>
      <c r="AK310" s="1967"/>
      <c r="AN310" s="1981"/>
      <c r="AO310" s="1899"/>
      <c r="AQ310" s="1857"/>
      <c r="AR310" s="1857"/>
    </row>
    <row r="311" spans="2:44" hidden="1">
      <c r="F311" s="1857" t="e">
        <f>YEAR(F314)</f>
        <v>#VALUE!</v>
      </c>
      <c r="G311" s="1857" t="e">
        <f>MONTH(F314)</f>
        <v>#VALUE!</v>
      </c>
    </row>
    <row r="312" spans="2:44" ht="13.2" customHeight="1">
      <c r="B312" s="4470"/>
      <c r="C312" s="4471"/>
      <c r="D312" s="4472"/>
      <c r="E312" s="1971" t="s">
        <v>2266</v>
      </c>
      <c r="F312" s="4478" t="e">
        <f>F314</f>
        <v>#VALUE!</v>
      </c>
      <c r="G312" s="4479"/>
      <c r="H312" s="4479"/>
      <c r="I312" s="4479"/>
      <c r="J312" s="4479"/>
      <c r="K312" s="4479"/>
      <c r="L312" s="4479"/>
      <c r="M312" s="4479"/>
      <c r="N312" s="4479"/>
      <c r="O312" s="4479"/>
      <c r="P312" s="4479"/>
      <c r="Q312" s="4479"/>
      <c r="R312" s="4479"/>
      <c r="S312" s="4479"/>
      <c r="T312" s="4479"/>
      <c r="U312" s="4479"/>
      <c r="V312" s="4479"/>
      <c r="W312" s="4479"/>
      <c r="X312" s="4479"/>
      <c r="Y312" s="4479"/>
      <c r="Z312" s="4479"/>
      <c r="AA312" s="4479"/>
      <c r="AB312" s="4479"/>
      <c r="AC312" s="4479"/>
      <c r="AD312" s="4479"/>
      <c r="AE312" s="4479"/>
      <c r="AF312" s="4479"/>
      <c r="AG312" s="4479"/>
      <c r="AH312" s="4479"/>
      <c r="AI312" s="4479"/>
      <c r="AJ312" s="4479"/>
      <c r="AK312" s="4480" t="s">
        <v>2304</v>
      </c>
      <c r="AL312" s="4489" t="s">
        <v>2305</v>
      </c>
      <c r="AM312" s="4480" t="s">
        <v>2283</v>
      </c>
      <c r="AN312" s="4481" t="s">
        <v>2306</v>
      </c>
      <c r="AO312" s="4433" t="s">
        <v>2307</v>
      </c>
      <c r="AQ312" s="4463" t="s">
        <v>2308</v>
      </c>
      <c r="AR312" s="4463" t="s">
        <v>2309</v>
      </c>
    </row>
    <row r="313" spans="2:44" ht="13.2" hidden="1" customHeight="1">
      <c r="B313" s="4473"/>
      <c r="C313" s="4469"/>
      <c r="D313" s="4474"/>
      <c r="E313" s="1972"/>
      <c r="F313" s="1913" t="e">
        <f>DATE($F311,$G311,1)</f>
        <v>#VALUE!</v>
      </c>
      <c r="G313" s="1913" t="e">
        <f t="shared" ref="G313:AJ313" si="116">F313+1</f>
        <v>#VALUE!</v>
      </c>
      <c r="H313" s="1913" t="e">
        <f t="shared" si="116"/>
        <v>#VALUE!</v>
      </c>
      <c r="I313" s="1913" t="e">
        <f t="shared" si="116"/>
        <v>#VALUE!</v>
      </c>
      <c r="J313" s="1913" t="e">
        <f t="shared" si="116"/>
        <v>#VALUE!</v>
      </c>
      <c r="K313" s="1913" t="e">
        <f t="shared" si="116"/>
        <v>#VALUE!</v>
      </c>
      <c r="L313" s="1913" t="e">
        <f t="shared" si="116"/>
        <v>#VALUE!</v>
      </c>
      <c r="M313" s="1913" t="e">
        <f t="shared" si="116"/>
        <v>#VALUE!</v>
      </c>
      <c r="N313" s="1913" t="e">
        <f t="shared" si="116"/>
        <v>#VALUE!</v>
      </c>
      <c r="O313" s="1913" t="e">
        <f t="shared" si="116"/>
        <v>#VALUE!</v>
      </c>
      <c r="P313" s="1913" t="e">
        <f t="shared" si="116"/>
        <v>#VALUE!</v>
      </c>
      <c r="Q313" s="1913" t="e">
        <f t="shared" si="116"/>
        <v>#VALUE!</v>
      </c>
      <c r="R313" s="1913" t="e">
        <f t="shared" si="116"/>
        <v>#VALUE!</v>
      </c>
      <c r="S313" s="1913" t="e">
        <f t="shared" si="116"/>
        <v>#VALUE!</v>
      </c>
      <c r="T313" s="1913" t="e">
        <f t="shared" si="116"/>
        <v>#VALUE!</v>
      </c>
      <c r="U313" s="1913" t="e">
        <f t="shared" si="116"/>
        <v>#VALUE!</v>
      </c>
      <c r="V313" s="1913" t="e">
        <f t="shared" si="116"/>
        <v>#VALUE!</v>
      </c>
      <c r="W313" s="1913" t="e">
        <f t="shared" si="116"/>
        <v>#VALUE!</v>
      </c>
      <c r="X313" s="1913" t="e">
        <f t="shared" si="116"/>
        <v>#VALUE!</v>
      </c>
      <c r="Y313" s="1913" t="e">
        <f t="shared" si="116"/>
        <v>#VALUE!</v>
      </c>
      <c r="Z313" s="1913" t="e">
        <f t="shared" si="116"/>
        <v>#VALUE!</v>
      </c>
      <c r="AA313" s="1913" t="e">
        <f t="shared" si="116"/>
        <v>#VALUE!</v>
      </c>
      <c r="AB313" s="1913" t="e">
        <f t="shared" si="116"/>
        <v>#VALUE!</v>
      </c>
      <c r="AC313" s="1913" t="e">
        <f t="shared" si="116"/>
        <v>#VALUE!</v>
      </c>
      <c r="AD313" s="1913" t="e">
        <f t="shared" si="116"/>
        <v>#VALUE!</v>
      </c>
      <c r="AE313" s="1913" t="e">
        <f t="shared" si="116"/>
        <v>#VALUE!</v>
      </c>
      <c r="AF313" s="1913" t="e">
        <f t="shared" si="116"/>
        <v>#VALUE!</v>
      </c>
      <c r="AG313" s="1913" t="e">
        <f t="shared" si="116"/>
        <v>#VALUE!</v>
      </c>
      <c r="AH313" s="1913" t="e">
        <f t="shared" si="116"/>
        <v>#VALUE!</v>
      </c>
      <c r="AI313" s="1913" t="e">
        <f t="shared" si="116"/>
        <v>#VALUE!</v>
      </c>
      <c r="AJ313" s="1913" t="e">
        <f t="shared" si="116"/>
        <v>#VALUE!</v>
      </c>
      <c r="AK313" s="4480"/>
      <c r="AL313" s="4489"/>
      <c r="AM313" s="4480"/>
      <c r="AN313" s="4481"/>
      <c r="AO313" s="4433"/>
      <c r="AQ313" s="4463"/>
      <c r="AR313" s="4463"/>
    </row>
    <row r="314" spans="2:44">
      <c r="B314" s="4473"/>
      <c r="C314" s="4469"/>
      <c r="D314" s="4474"/>
      <c r="E314" s="1973" t="s">
        <v>2267</v>
      </c>
      <c r="F314" s="1974" t="e">
        <f>IF(EDATE(F289,1)&gt;$F$7,"",EDATE(F289,1))</f>
        <v>#VALUE!</v>
      </c>
      <c r="G314" s="1913" t="e">
        <f t="shared" ref="G314:AJ314" si="117">IF(G313&gt;$F$7,"",IF(F314=EOMONTH(DATE($F311,$G311,1),0),"",IF(F314="","",F314+1)))</f>
        <v>#VALUE!</v>
      </c>
      <c r="H314" s="1913" t="e">
        <f t="shared" si="117"/>
        <v>#VALUE!</v>
      </c>
      <c r="I314" s="1913" t="e">
        <f t="shared" si="117"/>
        <v>#VALUE!</v>
      </c>
      <c r="J314" s="1913" t="e">
        <f t="shared" si="117"/>
        <v>#VALUE!</v>
      </c>
      <c r="K314" s="1913" t="e">
        <f t="shared" si="117"/>
        <v>#VALUE!</v>
      </c>
      <c r="L314" s="1913" t="e">
        <f t="shared" si="117"/>
        <v>#VALUE!</v>
      </c>
      <c r="M314" s="1913" t="e">
        <f t="shared" si="117"/>
        <v>#VALUE!</v>
      </c>
      <c r="N314" s="1913" t="e">
        <f t="shared" si="117"/>
        <v>#VALUE!</v>
      </c>
      <c r="O314" s="1913" t="e">
        <f t="shared" si="117"/>
        <v>#VALUE!</v>
      </c>
      <c r="P314" s="1913" t="e">
        <f t="shared" si="117"/>
        <v>#VALUE!</v>
      </c>
      <c r="Q314" s="1913" t="e">
        <f t="shared" si="117"/>
        <v>#VALUE!</v>
      </c>
      <c r="R314" s="1913" t="e">
        <f t="shared" si="117"/>
        <v>#VALUE!</v>
      </c>
      <c r="S314" s="1913" t="e">
        <f t="shared" si="117"/>
        <v>#VALUE!</v>
      </c>
      <c r="T314" s="1913" t="e">
        <f t="shared" si="117"/>
        <v>#VALUE!</v>
      </c>
      <c r="U314" s="1913" t="e">
        <f t="shared" si="117"/>
        <v>#VALUE!</v>
      </c>
      <c r="V314" s="1913" t="e">
        <f t="shared" si="117"/>
        <v>#VALUE!</v>
      </c>
      <c r="W314" s="1913" t="e">
        <f t="shared" si="117"/>
        <v>#VALUE!</v>
      </c>
      <c r="X314" s="1913" t="e">
        <f t="shared" si="117"/>
        <v>#VALUE!</v>
      </c>
      <c r="Y314" s="1913" t="e">
        <f t="shared" si="117"/>
        <v>#VALUE!</v>
      </c>
      <c r="Z314" s="1913" t="e">
        <f t="shared" si="117"/>
        <v>#VALUE!</v>
      </c>
      <c r="AA314" s="1913" t="e">
        <f t="shared" si="117"/>
        <v>#VALUE!</v>
      </c>
      <c r="AB314" s="1913" t="e">
        <f t="shared" si="117"/>
        <v>#VALUE!</v>
      </c>
      <c r="AC314" s="1913" t="e">
        <f t="shared" si="117"/>
        <v>#VALUE!</v>
      </c>
      <c r="AD314" s="1913" t="e">
        <f t="shared" si="117"/>
        <v>#VALUE!</v>
      </c>
      <c r="AE314" s="1913" t="e">
        <f t="shared" si="117"/>
        <v>#VALUE!</v>
      </c>
      <c r="AF314" s="1913" t="e">
        <f t="shared" si="117"/>
        <v>#VALUE!</v>
      </c>
      <c r="AG314" s="1913" t="e">
        <f t="shared" si="117"/>
        <v>#VALUE!</v>
      </c>
      <c r="AH314" s="1913" t="e">
        <f t="shared" si="117"/>
        <v>#VALUE!</v>
      </c>
      <c r="AI314" s="1913" t="e">
        <f t="shared" si="117"/>
        <v>#VALUE!</v>
      </c>
      <c r="AJ314" s="1913" t="e">
        <f t="shared" si="117"/>
        <v>#VALUE!</v>
      </c>
      <c r="AK314" s="4480"/>
      <c r="AL314" s="4489"/>
      <c r="AM314" s="4480"/>
      <c r="AN314" s="4481"/>
      <c r="AO314" s="4433"/>
      <c r="AQ314" s="4463"/>
      <c r="AR314" s="4463"/>
    </row>
    <row r="315" spans="2:44">
      <c r="B315" s="4475"/>
      <c r="C315" s="4476"/>
      <c r="D315" s="4477"/>
      <c r="E315" s="1908" t="s">
        <v>1060</v>
      </c>
      <c r="F315" s="1975" t="str">
        <f>IFERROR(TEXT(WEEKDAY(+F314),"aaa"),"")</f>
        <v/>
      </c>
      <c r="G315" s="1975" t="str">
        <f t="shared" ref="G315:AJ315" si="118">IFERROR(TEXT(WEEKDAY(+G314),"aaa"),"")</f>
        <v/>
      </c>
      <c r="H315" s="1975" t="str">
        <f t="shared" si="118"/>
        <v/>
      </c>
      <c r="I315" s="1975" t="str">
        <f t="shared" si="118"/>
        <v/>
      </c>
      <c r="J315" s="1975" t="str">
        <f t="shared" si="118"/>
        <v/>
      </c>
      <c r="K315" s="1975" t="str">
        <f t="shared" si="118"/>
        <v/>
      </c>
      <c r="L315" s="1975" t="str">
        <f t="shared" si="118"/>
        <v/>
      </c>
      <c r="M315" s="1975" t="str">
        <f t="shared" si="118"/>
        <v/>
      </c>
      <c r="N315" s="1975" t="str">
        <f t="shared" si="118"/>
        <v/>
      </c>
      <c r="O315" s="1975" t="str">
        <f t="shared" si="118"/>
        <v/>
      </c>
      <c r="P315" s="1975" t="str">
        <f t="shared" si="118"/>
        <v/>
      </c>
      <c r="Q315" s="1975" t="str">
        <f t="shared" si="118"/>
        <v/>
      </c>
      <c r="R315" s="1975" t="str">
        <f t="shared" si="118"/>
        <v/>
      </c>
      <c r="S315" s="1975" t="str">
        <f t="shared" si="118"/>
        <v/>
      </c>
      <c r="T315" s="1975" t="str">
        <f t="shared" si="118"/>
        <v/>
      </c>
      <c r="U315" s="1975" t="str">
        <f t="shared" si="118"/>
        <v/>
      </c>
      <c r="V315" s="1975" t="str">
        <f t="shared" si="118"/>
        <v/>
      </c>
      <c r="W315" s="1975" t="str">
        <f t="shared" si="118"/>
        <v/>
      </c>
      <c r="X315" s="1975" t="str">
        <f t="shared" si="118"/>
        <v/>
      </c>
      <c r="Y315" s="1975" t="str">
        <f t="shared" si="118"/>
        <v/>
      </c>
      <c r="Z315" s="1975" t="str">
        <f t="shared" si="118"/>
        <v/>
      </c>
      <c r="AA315" s="1975" t="str">
        <f t="shared" si="118"/>
        <v/>
      </c>
      <c r="AB315" s="1975" t="str">
        <f t="shared" si="118"/>
        <v/>
      </c>
      <c r="AC315" s="1975" t="str">
        <f t="shared" si="118"/>
        <v/>
      </c>
      <c r="AD315" s="1975" t="str">
        <f t="shared" si="118"/>
        <v/>
      </c>
      <c r="AE315" s="1975" t="str">
        <f t="shared" si="118"/>
        <v/>
      </c>
      <c r="AF315" s="1975" t="str">
        <f t="shared" si="118"/>
        <v/>
      </c>
      <c r="AG315" s="1975" t="str">
        <f t="shared" si="118"/>
        <v/>
      </c>
      <c r="AH315" s="1975" t="str">
        <f t="shared" si="118"/>
        <v/>
      </c>
      <c r="AI315" s="1975" t="str">
        <f t="shared" si="118"/>
        <v/>
      </c>
      <c r="AJ315" s="1975" t="str">
        <f t="shared" si="118"/>
        <v/>
      </c>
      <c r="AK315" s="4480"/>
      <c r="AL315" s="4489"/>
      <c r="AM315" s="4480"/>
      <c r="AN315" s="4481"/>
      <c r="AO315" s="4433"/>
      <c r="AQ315" s="4463"/>
      <c r="AR315" s="4463"/>
    </row>
    <row r="316" spans="2:44" ht="21" customHeight="1">
      <c r="B316" s="1976" t="s">
        <v>2310</v>
      </c>
      <c r="C316" s="1977" t="s">
        <v>2280</v>
      </c>
      <c r="D316" s="1924" t="s">
        <v>2281</v>
      </c>
      <c r="E316" s="1925" t="s">
        <v>2270</v>
      </c>
      <c r="F316" s="1926" t="s">
        <v>2311</v>
      </c>
      <c r="G316" s="1927" t="s">
        <v>2311</v>
      </c>
      <c r="H316" s="1927" t="s">
        <v>2311</v>
      </c>
      <c r="I316" s="1927" t="s">
        <v>2311</v>
      </c>
      <c r="J316" s="1927" t="s">
        <v>2311</v>
      </c>
      <c r="K316" s="1927" t="s">
        <v>2311</v>
      </c>
      <c r="L316" s="1927" t="s">
        <v>2311</v>
      </c>
      <c r="M316" s="1927" t="s">
        <v>2311</v>
      </c>
      <c r="N316" s="1927" t="s">
        <v>2311</v>
      </c>
      <c r="O316" s="1927" t="s">
        <v>2311</v>
      </c>
      <c r="P316" s="1927" t="s">
        <v>2311</v>
      </c>
      <c r="Q316" s="1927" t="s">
        <v>2311</v>
      </c>
      <c r="R316" s="1927" t="s">
        <v>2311</v>
      </c>
      <c r="S316" s="1927" t="s">
        <v>2311</v>
      </c>
      <c r="T316" s="1927" t="s">
        <v>2311</v>
      </c>
      <c r="U316" s="1927" t="s">
        <v>2311</v>
      </c>
      <c r="V316" s="1927" t="s">
        <v>2311</v>
      </c>
      <c r="W316" s="1927" t="s">
        <v>2311</v>
      </c>
      <c r="X316" s="1927" t="s">
        <v>2311</v>
      </c>
      <c r="Y316" s="1927" t="s">
        <v>2311</v>
      </c>
      <c r="Z316" s="1927" t="s">
        <v>2311</v>
      </c>
      <c r="AA316" s="1927" t="s">
        <v>2311</v>
      </c>
      <c r="AB316" s="1927" t="s">
        <v>2311</v>
      </c>
      <c r="AC316" s="1927" t="s">
        <v>2311</v>
      </c>
      <c r="AD316" s="1927" t="s">
        <v>2311</v>
      </c>
      <c r="AE316" s="1927" t="s">
        <v>2311</v>
      </c>
      <c r="AF316" s="1927" t="s">
        <v>2311</v>
      </c>
      <c r="AG316" s="1927" t="s">
        <v>2311</v>
      </c>
      <c r="AH316" s="1927" t="s">
        <v>2311</v>
      </c>
      <c r="AI316" s="1927" t="s">
        <v>2311</v>
      </c>
      <c r="AJ316" s="1982" t="s">
        <v>2311</v>
      </c>
      <c r="AK316" s="1905" t="s">
        <v>2289</v>
      </c>
      <c r="AL316" s="1905" t="s">
        <v>2290</v>
      </c>
      <c r="AM316" s="1905" t="s">
        <v>2291</v>
      </c>
      <c r="AN316" s="1906" t="s">
        <v>2292</v>
      </c>
      <c r="AO316" s="1865" t="s">
        <v>2293</v>
      </c>
      <c r="AQ316" s="4464"/>
      <c r="AR316" s="4464"/>
    </row>
    <row r="317" spans="2:44" ht="13.5" customHeight="1">
      <c r="B317" s="4482" t="s">
        <v>2294</v>
      </c>
      <c r="C317" s="4485" t="str">
        <f>$AC$8</f>
        <v>A建設</v>
      </c>
      <c r="D317" s="1928" t="str">
        <f>$AG$8</f>
        <v>〇〇</v>
      </c>
      <c r="E317" s="1929"/>
      <c r="F317" s="1983"/>
      <c r="G317" s="1984"/>
      <c r="H317" s="1984"/>
      <c r="I317" s="1984"/>
      <c r="J317" s="1984"/>
      <c r="K317" s="1984"/>
      <c r="L317" s="1984"/>
      <c r="M317" s="1984"/>
      <c r="N317" s="1984"/>
      <c r="O317" s="1984"/>
      <c r="P317" s="1984"/>
      <c r="Q317" s="1984"/>
      <c r="R317" s="1984"/>
      <c r="S317" s="1984"/>
      <c r="T317" s="1984"/>
      <c r="U317" s="1984"/>
      <c r="V317" s="1984"/>
      <c r="W317" s="1984"/>
      <c r="X317" s="1984"/>
      <c r="Y317" s="1984"/>
      <c r="Z317" s="1984"/>
      <c r="AA317" s="1984"/>
      <c r="AB317" s="1984"/>
      <c r="AC317" s="1984"/>
      <c r="AD317" s="1984"/>
      <c r="AE317" s="1984"/>
      <c r="AF317" s="1984"/>
      <c r="AG317" s="1984"/>
      <c r="AH317" s="1984"/>
      <c r="AI317" s="1984"/>
      <c r="AJ317" s="1985"/>
      <c r="AK317" s="1933">
        <f t="shared" ref="AK317:AK322" si="119">IF(D317=0,"",COUNT($F$26:$AJ$26)-AL317)</f>
        <v>0</v>
      </c>
      <c r="AL317" s="1934">
        <f t="shared" ref="AL317:AL322" si="120">IF(D317=0,"",AQ317+AR317)</f>
        <v>0</v>
      </c>
      <c r="AM317" s="1934">
        <f t="shared" ref="AM317:AM322" si="121">IF(D317=0,"",COUNTIF(F317:AJ317,"休"))</f>
        <v>0</v>
      </c>
      <c r="AN317" s="1935" t="str">
        <f t="shared" ref="AN317:AN322" si="122">IF(D317="","",IFERROR(ROUND(AM317/AK317,3),""))</f>
        <v/>
      </c>
      <c r="AO317" s="4486" t="e">
        <f>ROUND(AVERAGE(AN317:AN332),3)</f>
        <v>#DIV/0!</v>
      </c>
      <c r="AQ317" s="1864">
        <f>+COUNTIF(F317:AJ317,"－")</f>
        <v>0</v>
      </c>
      <c r="AR317" s="1864">
        <f>+COUNTIF(F317:AJ317,"外")</f>
        <v>0</v>
      </c>
    </row>
    <row r="318" spans="2:44" ht="13.5" customHeight="1">
      <c r="B318" s="4483"/>
      <c r="C318" s="4466"/>
      <c r="D318" s="1928" t="str">
        <f>$AG$9</f>
        <v>●●</v>
      </c>
      <c r="E318" s="1929"/>
      <c r="F318" s="1936"/>
      <c r="G318" s="1937"/>
      <c r="H318" s="1937"/>
      <c r="I318" s="1937"/>
      <c r="J318" s="1937"/>
      <c r="K318" s="1937"/>
      <c r="L318" s="1937"/>
      <c r="M318" s="1937"/>
      <c r="N318" s="1937"/>
      <c r="O318" s="1937"/>
      <c r="P318" s="1937"/>
      <c r="Q318" s="1937"/>
      <c r="R318" s="1937"/>
      <c r="S318" s="1937"/>
      <c r="T318" s="1937"/>
      <c r="U318" s="1937"/>
      <c r="V318" s="1937"/>
      <c r="W318" s="1937"/>
      <c r="X318" s="1937"/>
      <c r="Y318" s="1937"/>
      <c r="Z318" s="1937"/>
      <c r="AA318" s="1937"/>
      <c r="AB318" s="1937"/>
      <c r="AC318" s="1937"/>
      <c r="AD318" s="1937"/>
      <c r="AE318" s="1937"/>
      <c r="AF318" s="1937"/>
      <c r="AG318" s="1937"/>
      <c r="AH318" s="1937"/>
      <c r="AI318" s="1937"/>
      <c r="AJ318" s="1986"/>
      <c r="AK318" s="1933">
        <f t="shared" si="119"/>
        <v>0</v>
      </c>
      <c r="AL318" s="1939">
        <f t="shared" si="120"/>
        <v>0</v>
      </c>
      <c r="AM318" s="1939">
        <f t="shared" si="121"/>
        <v>0</v>
      </c>
      <c r="AN318" s="1940" t="str">
        <f t="shared" si="122"/>
        <v/>
      </c>
      <c r="AO318" s="4487"/>
      <c r="AQ318" s="1864">
        <f>+COUNTIF(F318:AJ318,"－")</f>
        <v>0</v>
      </c>
      <c r="AR318" s="1864">
        <f>+COUNTIF(F318:AJ318,"外")</f>
        <v>0</v>
      </c>
    </row>
    <row r="319" spans="2:44">
      <c r="B319" s="4483"/>
      <c r="C319" s="4466"/>
      <c r="D319" s="1928" t="str">
        <f>$AG$10</f>
        <v>△△</v>
      </c>
      <c r="E319" s="1929"/>
      <c r="F319" s="1936"/>
      <c r="G319" s="1937"/>
      <c r="H319" s="1937"/>
      <c r="I319" s="1937"/>
      <c r="J319" s="1937"/>
      <c r="K319" s="1937"/>
      <c r="L319" s="1937"/>
      <c r="M319" s="1937"/>
      <c r="N319" s="1937"/>
      <c r="O319" s="1937"/>
      <c r="P319" s="1937"/>
      <c r="Q319" s="1937"/>
      <c r="R319" s="1937"/>
      <c r="S319" s="1937"/>
      <c r="T319" s="1937"/>
      <c r="U319" s="1937"/>
      <c r="V319" s="1937"/>
      <c r="W319" s="1937"/>
      <c r="X319" s="1937"/>
      <c r="Y319" s="1937"/>
      <c r="Z319" s="1937"/>
      <c r="AA319" s="1937"/>
      <c r="AB319" s="1937"/>
      <c r="AC319" s="1937"/>
      <c r="AD319" s="1937"/>
      <c r="AE319" s="1937"/>
      <c r="AF319" s="1937"/>
      <c r="AG319" s="1937"/>
      <c r="AH319" s="1937"/>
      <c r="AI319" s="1937"/>
      <c r="AJ319" s="1986"/>
      <c r="AK319" s="1933">
        <f t="shared" si="119"/>
        <v>0</v>
      </c>
      <c r="AL319" s="1939">
        <f t="shared" si="120"/>
        <v>0</v>
      </c>
      <c r="AM319" s="1939">
        <f t="shared" si="121"/>
        <v>0</v>
      </c>
      <c r="AN319" s="1940" t="str">
        <f t="shared" si="122"/>
        <v/>
      </c>
      <c r="AO319" s="4487"/>
      <c r="AQ319" s="1864">
        <f>+COUNTIF(F319:AJ319,"－")</f>
        <v>0</v>
      </c>
      <c r="AR319" s="1864">
        <f t="shared" ref="AR319:AR322" si="123">+COUNTIF(F319:AJ319,"外")</f>
        <v>0</v>
      </c>
    </row>
    <row r="320" spans="2:44">
      <c r="B320" s="4483"/>
      <c r="C320" s="4466"/>
      <c r="D320" s="1928" t="str">
        <f>$AG$11</f>
        <v>■■</v>
      </c>
      <c r="E320" s="1907"/>
      <c r="F320" s="1936"/>
      <c r="G320" s="1937"/>
      <c r="H320" s="1937"/>
      <c r="I320" s="1937"/>
      <c r="J320" s="1937"/>
      <c r="K320" s="1937"/>
      <c r="L320" s="1937"/>
      <c r="M320" s="1937"/>
      <c r="N320" s="1937"/>
      <c r="O320" s="1937"/>
      <c r="P320" s="1937"/>
      <c r="Q320" s="1937"/>
      <c r="R320" s="1937"/>
      <c r="S320" s="1937"/>
      <c r="T320" s="1937"/>
      <c r="U320" s="1937"/>
      <c r="V320" s="1937"/>
      <c r="W320" s="1937"/>
      <c r="X320" s="1937"/>
      <c r="Y320" s="1937"/>
      <c r="Z320" s="1937"/>
      <c r="AA320" s="1937"/>
      <c r="AB320" s="1937"/>
      <c r="AC320" s="1937"/>
      <c r="AD320" s="1937"/>
      <c r="AE320" s="1937"/>
      <c r="AF320" s="1937"/>
      <c r="AG320" s="1937"/>
      <c r="AH320" s="1937"/>
      <c r="AI320" s="1937"/>
      <c r="AJ320" s="1986"/>
      <c r="AK320" s="1933">
        <f t="shared" si="119"/>
        <v>0</v>
      </c>
      <c r="AL320" s="1939">
        <f t="shared" si="120"/>
        <v>0</v>
      </c>
      <c r="AM320" s="1939">
        <f t="shared" si="121"/>
        <v>0</v>
      </c>
      <c r="AN320" s="1940" t="str">
        <f t="shared" si="122"/>
        <v/>
      </c>
      <c r="AO320" s="4487"/>
      <c r="AQ320" s="1864">
        <f>+COUNTIF(F320:AJ320,"－")</f>
        <v>0</v>
      </c>
      <c r="AR320" s="1864">
        <f t="shared" si="123"/>
        <v>0</v>
      </c>
    </row>
    <row r="321" spans="2:44">
      <c r="B321" s="4483"/>
      <c r="C321" s="4466"/>
      <c r="D321" s="1928" t="str">
        <f>$AG$12</f>
        <v>★★</v>
      </c>
      <c r="E321" s="1929"/>
      <c r="F321" s="1936"/>
      <c r="G321" s="1937"/>
      <c r="H321" s="1937"/>
      <c r="I321" s="1937"/>
      <c r="J321" s="1937"/>
      <c r="K321" s="1937"/>
      <c r="L321" s="1937"/>
      <c r="M321" s="1937"/>
      <c r="N321" s="1937"/>
      <c r="O321" s="1937"/>
      <c r="P321" s="1937"/>
      <c r="Q321" s="1937"/>
      <c r="R321" s="1937"/>
      <c r="S321" s="1937"/>
      <c r="T321" s="1937"/>
      <c r="U321" s="1937"/>
      <c r="V321" s="1937"/>
      <c r="W321" s="1937"/>
      <c r="X321" s="1937"/>
      <c r="Y321" s="1937"/>
      <c r="Z321" s="1937"/>
      <c r="AA321" s="1937"/>
      <c r="AB321" s="1937"/>
      <c r="AC321" s="1937"/>
      <c r="AD321" s="1937"/>
      <c r="AE321" s="1937"/>
      <c r="AF321" s="1937"/>
      <c r="AG321" s="1937"/>
      <c r="AH321" s="1937"/>
      <c r="AI321" s="1937"/>
      <c r="AJ321" s="1986"/>
      <c r="AK321" s="1933">
        <f t="shared" si="119"/>
        <v>0</v>
      </c>
      <c r="AL321" s="1939">
        <f t="shared" si="120"/>
        <v>0</v>
      </c>
      <c r="AM321" s="1939">
        <f t="shared" si="121"/>
        <v>0</v>
      </c>
      <c r="AN321" s="1940" t="str">
        <f t="shared" si="122"/>
        <v/>
      </c>
      <c r="AO321" s="4487"/>
      <c r="AQ321" s="1864">
        <f t="shared" ref="AQ321:AQ322" si="124">+COUNTIF(F321:AJ321,"－")</f>
        <v>0</v>
      </c>
      <c r="AR321" s="1864">
        <f t="shared" si="123"/>
        <v>0</v>
      </c>
    </row>
    <row r="322" spans="2:44">
      <c r="B322" s="4484"/>
      <c r="C322" s="4467"/>
      <c r="D322" s="1941">
        <f>$AG$13</f>
        <v>0</v>
      </c>
      <c r="E322" s="1942"/>
      <c r="F322" s="1987"/>
      <c r="G322" s="1988"/>
      <c r="H322" s="1988"/>
      <c r="I322" s="1988"/>
      <c r="J322" s="1988"/>
      <c r="K322" s="1988"/>
      <c r="L322" s="1988"/>
      <c r="M322" s="1988"/>
      <c r="N322" s="1988"/>
      <c r="O322" s="1988"/>
      <c r="P322" s="1988"/>
      <c r="Q322" s="1988"/>
      <c r="R322" s="1988"/>
      <c r="S322" s="1988"/>
      <c r="T322" s="1988"/>
      <c r="U322" s="1988"/>
      <c r="V322" s="1988"/>
      <c r="W322" s="1988"/>
      <c r="X322" s="1988"/>
      <c r="Y322" s="1988"/>
      <c r="Z322" s="1988"/>
      <c r="AA322" s="1988"/>
      <c r="AB322" s="1988"/>
      <c r="AC322" s="1988"/>
      <c r="AD322" s="1988"/>
      <c r="AE322" s="1988"/>
      <c r="AF322" s="1988"/>
      <c r="AG322" s="1988"/>
      <c r="AH322" s="1988"/>
      <c r="AI322" s="1988"/>
      <c r="AJ322" s="1989"/>
      <c r="AK322" s="1933" t="str">
        <f t="shared" si="119"/>
        <v/>
      </c>
      <c r="AL322" s="1934" t="str">
        <f t="shared" si="120"/>
        <v/>
      </c>
      <c r="AM322" s="1947" t="str">
        <f t="shared" si="121"/>
        <v/>
      </c>
      <c r="AN322" s="1940" t="str">
        <f t="shared" si="122"/>
        <v/>
      </c>
      <c r="AO322" s="4487"/>
      <c r="AQ322" s="1864">
        <f t="shared" si="124"/>
        <v>0</v>
      </c>
      <c r="AR322" s="1864">
        <f t="shared" si="123"/>
        <v>0</v>
      </c>
    </row>
    <row r="323" spans="2:44" ht="14.4">
      <c r="B323" s="4482" t="s">
        <v>2301</v>
      </c>
      <c r="C323" s="4465" t="str">
        <f>$AC$14</f>
        <v>B産業</v>
      </c>
      <c r="D323" s="1948" t="s">
        <v>2281</v>
      </c>
      <c r="E323" s="1949" t="s">
        <v>2270</v>
      </c>
      <c r="F323" s="1926" t="s">
        <v>2312</v>
      </c>
      <c r="G323" s="1927" t="s">
        <v>2312</v>
      </c>
      <c r="H323" s="1927" t="s">
        <v>2312</v>
      </c>
      <c r="I323" s="1927" t="s">
        <v>2312</v>
      </c>
      <c r="J323" s="1927" t="s">
        <v>2312</v>
      </c>
      <c r="K323" s="1927" t="s">
        <v>2312</v>
      </c>
      <c r="L323" s="1927" t="s">
        <v>2312</v>
      </c>
      <c r="M323" s="1927" t="s">
        <v>2312</v>
      </c>
      <c r="N323" s="1927" t="s">
        <v>2312</v>
      </c>
      <c r="O323" s="1927" t="s">
        <v>2312</v>
      </c>
      <c r="P323" s="1927" t="s">
        <v>2312</v>
      </c>
      <c r="Q323" s="1927" t="s">
        <v>2312</v>
      </c>
      <c r="R323" s="1927" t="s">
        <v>2312</v>
      </c>
      <c r="S323" s="1927" t="s">
        <v>2312</v>
      </c>
      <c r="T323" s="1927" t="s">
        <v>2312</v>
      </c>
      <c r="U323" s="1927" t="s">
        <v>2312</v>
      </c>
      <c r="V323" s="1927" t="s">
        <v>2312</v>
      </c>
      <c r="W323" s="1927" t="s">
        <v>2312</v>
      </c>
      <c r="X323" s="1927" t="s">
        <v>2312</v>
      </c>
      <c r="Y323" s="1927" t="s">
        <v>2312</v>
      </c>
      <c r="Z323" s="1927" t="s">
        <v>2312</v>
      </c>
      <c r="AA323" s="1927" t="s">
        <v>2312</v>
      </c>
      <c r="AB323" s="1927" t="s">
        <v>2312</v>
      </c>
      <c r="AC323" s="1927" t="s">
        <v>2312</v>
      </c>
      <c r="AD323" s="1927" t="s">
        <v>2312</v>
      </c>
      <c r="AE323" s="1927" t="s">
        <v>2312</v>
      </c>
      <c r="AF323" s="1927" t="s">
        <v>2312</v>
      </c>
      <c r="AG323" s="1927" t="s">
        <v>2312</v>
      </c>
      <c r="AH323" s="1927" t="s">
        <v>2312</v>
      </c>
      <c r="AI323" s="1927" t="s">
        <v>2312</v>
      </c>
      <c r="AJ323" s="1982" t="s">
        <v>2312</v>
      </c>
      <c r="AK323" s="1951"/>
      <c r="AL323" s="1952"/>
      <c r="AM323" s="1953"/>
      <c r="AN323" s="1954"/>
      <c r="AO323" s="4487"/>
    </row>
    <row r="324" spans="2:44">
      <c r="B324" s="4483"/>
      <c r="C324" s="4466"/>
      <c r="D324" s="1928" t="str">
        <f>$AG$14</f>
        <v>〇〇</v>
      </c>
      <c r="E324" s="1929"/>
      <c r="F324" s="1990"/>
      <c r="G324" s="1945"/>
      <c r="H324" s="1945"/>
      <c r="I324" s="1945"/>
      <c r="J324" s="1945"/>
      <c r="K324" s="1945"/>
      <c r="L324" s="1945"/>
      <c r="M324" s="1945"/>
      <c r="N324" s="1945"/>
      <c r="O324" s="1945"/>
      <c r="P324" s="1945"/>
      <c r="Q324" s="1945"/>
      <c r="R324" s="1945"/>
      <c r="S324" s="1945"/>
      <c r="T324" s="1945"/>
      <c r="U324" s="1945"/>
      <c r="V324" s="1945"/>
      <c r="W324" s="1945"/>
      <c r="X324" s="1945"/>
      <c r="Y324" s="1945"/>
      <c r="Z324" s="1945"/>
      <c r="AA324" s="1945"/>
      <c r="AB324" s="1945"/>
      <c r="AC324" s="1945"/>
      <c r="AD324" s="1945"/>
      <c r="AE324" s="1945"/>
      <c r="AF324" s="1945"/>
      <c r="AG324" s="1945"/>
      <c r="AH324" s="1945"/>
      <c r="AI324" s="1945"/>
      <c r="AJ324" s="1991"/>
      <c r="AK324" s="1933">
        <f>IF(D324=0,"",COUNT($F$26:$AJ$26)-AL324)</f>
        <v>0</v>
      </c>
      <c r="AL324" s="1934">
        <f>IF(D324=0,"",AQ324+AR324)</f>
        <v>0</v>
      </c>
      <c r="AM324" s="1934">
        <f>IF(D324=0,"",COUNTIF(F324:AJ324,"休"))</f>
        <v>0</v>
      </c>
      <c r="AN324" s="1935" t="str">
        <f>IF(D324="","",IFERROR(ROUND(AM324/AK324,3),""))</f>
        <v/>
      </c>
      <c r="AO324" s="4487"/>
      <c r="AQ324" s="1864">
        <f>+COUNTIF(F324:AJ324,"－")</f>
        <v>0</v>
      </c>
      <c r="AR324" s="1864">
        <f>+COUNTIF(F324:AJ324,"外")</f>
        <v>0</v>
      </c>
    </row>
    <row r="325" spans="2:44">
      <c r="B325" s="4483"/>
      <c r="C325" s="4466"/>
      <c r="D325" s="1928" t="str">
        <f>$AG$15</f>
        <v>●●</v>
      </c>
      <c r="E325" s="1956"/>
      <c r="F325" s="1936"/>
      <c r="G325" s="1937"/>
      <c r="H325" s="1937"/>
      <c r="I325" s="1937"/>
      <c r="J325" s="1937"/>
      <c r="K325" s="1937"/>
      <c r="L325" s="1937"/>
      <c r="M325" s="1937"/>
      <c r="N325" s="1937"/>
      <c r="O325" s="1937"/>
      <c r="P325" s="1937"/>
      <c r="Q325" s="1937"/>
      <c r="R325" s="1937"/>
      <c r="S325" s="1937"/>
      <c r="T325" s="1937"/>
      <c r="U325" s="1937"/>
      <c r="V325" s="1937"/>
      <c r="W325" s="1937"/>
      <c r="X325" s="1937"/>
      <c r="Y325" s="1937"/>
      <c r="Z325" s="1937"/>
      <c r="AA325" s="1937"/>
      <c r="AB325" s="1937"/>
      <c r="AC325" s="1937"/>
      <c r="AD325" s="1937"/>
      <c r="AE325" s="1937"/>
      <c r="AF325" s="1937"/>
      <c r="AG325" s="1937"/>
      <c r="AH325" s="1937"/>
      <c r="AI325" s="1937"/>
      <c r="AJ325" s="1986"/>
      <c r="AK325" s="1933">
        <f>IF(D325=0,"",COUNT($F$26:$AJ$26)-AL325)</f>
        <v>0</v>
      </c>
      <c r="AL325" s="1939">
        <f>IF(D325=0,"",AQ325+AR325)</f>
        <v>0</v>
      </c>
      <c r="AM325" s="1939">
        <f>IF(D325=0,"",COUNTIF(F325:AJ325,"休"))</f>
        <v>0</v>
      </c>
      <c r="AN325" s="1940" t="str">
        <f>IF(D325="","",IFERROR(ROUND(AM325/AK325,3),""))</f>
        <v/>
      </c>
      <c r="AO325" s="4487"/>
      <c r="AQ325" s="1864">
        <f>+COUNTIF(F325:AJ325,"－")</f>
        <v>0</v>
      </c>
      <c r="AR325" s="1864">
        <f>+COUNTIF(F325:AJ325,"外")</f>
        <v>0</v>
      </c>
    </row>
    <row r="326" spans="2:44">
      <c r="B326" s="4483"/>
      <c r="C326" s="4466"/>
      <c r="D326" s="1928">
        <f>$AG$16</f>
        <v>0</v>
      </c>
      <c r="E326" s="1956"/>
      <c r="F326" s="1936"/>
      <c r="G326" s="1937"/>
      <c r="H326" s="1937"/>
      <c r="I326" s="1937"/>
      <c r="J326" s="1937"/>
      <c r="K326" s="1937"/>
      <c r="L326" s="1937"/>
      <c r="M326" s="1937"/>
      <c r="N326" s="1937"/>
      <c r="O326" s="1937"/>
      <c r="P326" s="1937"/>
      <c r="Q326" s="1937"/>
      <c r="R326" s="1937"/>
      <c r="S326" s="1937"/>
      <c r="T326" s="1937"/>
      <c r="U326" s="1937"/>
      <c r="V326" s="1937"/>
      <c r="W326" s="1937"/>
      <c r="X326" s="1937"/>
      <c r="Y326" s="1937"/>
      <c r="Z326" s="1937"/>
      <c r="AA326" s="1937"/>
      <c r="AB326" s="1937"/>
      <c r="AC326" s="1937"/>
      <c r="AD326" s="1937"/>
      <c r="AE326" s="1937"/>
      <c r="AF326" s="1937"/>
      <c r="AG326" s="1937"/>
      <c r="AH326" s="1937"/>
      <c r="AI326" s="1937"/>
      <c r="AJ326" s="1986"/>
      <c r="AK326" s="1933" t="str">
        <f>IF(D326=0,"",COUNT($F$26:$AJ$26)-AL326)</f>
        <v/>
      </c>
      <c r="AL326" s="1939" t="str">
        <f>IF(D326=0,"",AQ326+AR326)</f>
        <v/>
      </c>
      <c r="AM326" s="1939" t="str">
        <f>IF(D326=0,"",COUNTIF(F326:AJ326,"休"))</f>
        <v/>
      </c>
      <c r="AN326" s="1940" t="str">
        <f>IF(D326="","",IFERROR(ROUND(AM326/AK326,3),""))</f>
        <v/>
      </c>
      <c r="AO326" s="4487"/>
      <c r="AQ326" s="1864">
        <f>+COUNTIF(F326:AJ326,"－")</f>
        <v>0</v>
      </c>
      <c r="AR326" s="1864">
        <f>+COUNTIF(F326:AJ326,"外")</f>
        <v>0</v>
      </c>
    </row>
    <row r="327" spans="2:44">
      <c r="B327" s="4483"/>
      <c r="C327" s="4467"/>
      <c r="D327" s="1957">
        <f>$AG$17</f>
        <v>0</v>
      </c>
      <c r="E327" s="1958"/>
      <c r="F327" s="1987"/>
      <c r="G327" s="1988"/>
      <c r="H327" s="1988"/>
      <c r="I327" s="1988"/>
      <c r="J327" s="1988"/>
      <c r="K327" s="1988"/>
      <c r="L327" s="1988"/>
      <c r="M327" s="1988"/>
      <c r="N327" s="1988"/>
      <c r="O327" s="1988"/>
      <c r="P327" s="1988"/>
      <c r="Q327" s="1988"/>
      <c r="R327" s="1988"/>
      <c r="S327" s="1988"/>
      <c r="T327" s="1988"/>
      <c r="U327" s="1988"/>
      <c r="V327" s="1988"/>
      <c r="W327" s="1988"/>
      <c r="X327" s="1988"/>
      <c r="Y327" s="1988"/>
      <c r="Z327" s="1988"/>
      <c r="AA327" s="1988"/>
      <c r="AB327" s="1988"/>
      <c r="AC327" s="1988"/>
      <c r="AD327" s="1988"/>
      <c r="AE327" s="1988"/>
      <c r="AF327" s="1988"/>
      <c r="AG327" s="1988"/>
      <c r="AH327" s="1988"/>
      <c r="AI327" s="1988"/>
      <c r="AJ327" s="1989"/>
      <c r="AK327" s="1933" t="str">
        <f>IF(D327=0,"",COUNT($F$26:$AJ$26)-AL327)</f>
        <v/>
      </c>
      <c r="AL327" s="1934" t="str">
        <f>IF(D327=0,"",AQ327+AR327)</f>
        <v/>
      </c>
      <c r="AM327" s="1947" t="str">
        <f>IF(D327=0,"",COUNTIF(F327:AJ327,"休"))</f>
        <v/>
      </c>
      <c r="AN327" s="1940" t="str">
        <f>IF(D327="","",IFERROR(ROUND(AM327/AK327,3),""))</f>
        <v/>
      </c>
      <c r="AO327" s="4487"/>
      <c r="AQ327" s="1864">
        <f>+COUNTIF(F327:AJ327,"－")</f>
        <v>0</v>
      </c>
      <c r="AR327" s="1864">
        <f>+COUNTIF(F327:AJ327,"外")</f>
        <v>0</v>
      </c>
    </row>
    <row r="328" spans="2:44" ht="14.4">
      <c r="B328" s="4483"/>
      <c r="C328" s="4465" t="str">
        <f>$AC$18</f>
        <v>C土木</v>
      </c>
      <c r="D328" s="1948" t="s">
        <v>2281</v>
      </c>
      <c r="E328" s="1959" t="s">
        <v>2270</v>
      </c>
      <c r="F328" s="1926" t="s">
        <v>2311</v>
      </c>
      <c r="G328" s="1927" t="s">
        <v>2311</v>
      </c>
      <c r="H328" s="1927" t="s">
        <v>2311</v>
      </c>
      <c r="I328" s="1927" t="s">
        <v>2311</v>
      </c>
      <c r="J328" s="1927" t="s">
        <v>2311</v>
      </c>
      <c r="K328" s="1927" t="s">
        <v>2311</v>
      </c>
      <c r="L328" s="1927" t="s">
        <v>2311</v>
      </c>
      <c r="M328" s="1927" t="s">
        <v>2311</v>
      </c>
      <c r="N328" s="1927" t="s">
        <v>2311</v>
      </c>
      <c r="O328" s="1927" t="s">
        <v>2311</v>
      </c>
      <c r="P328" s="1927" t="s">
        <v>2311</v>
      </c>
      <c r="Q328" s="1927" t="s">
        <v>2311</v>
      </c>
      <c r="R328" s="1927" t="s">
        <v>2311</v>
      </c>
      <c r="S328" s="1927" t="s">
        <v>2311</v>
      </c>
      <c r="T328" s="1927" t="s">
        <v>2311</v>
      </c>
      <c r="U328" s="1927" t="s">
        <v>2311</v>
      </c>
      <c r="V328" s="1927" t="s">
        <v>2311</v>
      </c>
      <c r="W328" s="1927" t="s">
        <v>2311</v>
      </c>
      <c r="X328" s="1927" t="s">
        <v>2311</v>
      </c>
      <c r="Y328" s="1927" t="s">
        <v>2311</v>
      </c>
      <c r="Z328" s="1927" t="s">
        <v>2311</v>
      </c>
      <c r="AA328" s="1927" t="s">
        <v>2311</v>
      </c>
      <c r="AB328" s="1927" t="s">
        <v>2311</v>
      </c>
      <c r="AC328" s="1927" t="s">
        <v>2311</v>
      </c>
      <c r="AD328" s="1927" t="s">
        <v>2311</v>
      </c>
      <c r="AE328" s="1927" t="s">
        <v>2311</v>
      </c>
      <c r="AF328" s="1927" t="s">
        <v>2311</v>
      </c>
      <c r="AG328" s="1927" t="s">
        <v>2311</v>
      </c>
      <c r="AH328" s="1927" t="s">
        <v>2311</v>
      </c>
      <c r="AI328" s="1927" t="s">
        <v>2311</v>
      </c>
      <c r="AJ328" s="1982" t="s">
        <v>2311</v>
      </c>
      <c r="AK328" s="1951"/>
      <c r="AL328" s="1952"/>
      <c r="AM328" s="1960"/>
      <c r="AN328" s="1954"/>
      <c r="AO328" s="4487"/>
    </row>
    <row r="329" spans="2:44">
      <c r="B329" s="4483"/>
      <c r="C329" s="4466"/>
      <c r="D329" s="1928" t="str">
        <f>$AG$18</f>
        <v>●●</v>
      </c>
      <c r="E329" s="1929"/>
      <c r="F329" s="1990"/>
      <c r="G329" s="1945"/>
      <c r="H329" s="1945"/>
      <c r="I329" s="1945"/>
      <c r="J329" s="1945"/>
      <c r="K329" s="1945"/>
      <c r="L329" s="1945"/>
      <c r="M329" s="1945"/>
      <c r="N329" s="1945"/>
      <c r="O329" s="1945"/>
      <c r="P329" s="1945"/>
      <c r="Q329" s="1945"/>
      <c r="R329" s="1945"/>
      <c r="S329" s="1945"/>
      <c r="T329" s="1945"/>
      <c r="U329" s="1945"/>
      <c r="V329" s="1945"/>
      <c r="W329" s="1945"/>
      <c r="X329" s="1945"/>
      <c r="Y329" s="1945"/>
      <c r="Z329" s="1945"/>
      <c r="AA329" s="1945"/>
      <c r="AB329" s="1945"/>
      <c r="AC329" s="1945"/>
      <c r="AD329" s="1945"/>
      <c r="AE329" s="1945"/>
      <c r="AF329" s="1945"/>
      <c r="AG329" s="1945"/>
      <c r="AH329" s="1945"/>
      <c r="AI329" s="1945"/>
      <c r="AJ329" s="1991"/>
      <c r="AK329" s="1933">
        <f>IF(D329=0,"",COUNT($F$26:$AJ$26)-AL329)</f>
        <v>0</v>
      </c>
      <c r="AL329" s="1934">
        <f>IF(D329=0,"",AQ329+AR329)</f>
        <v>0</v>
      </c>
      <c r="AM329" s="1934">
        <f>IF(D329=0,"",COUNTIF(F329:AJ329,"休"))</f>
        <v>0</v>
      </c>
      <c r="AN329" s="1935" t="str">
        <f>IF(D329="","",IFERROR(ROUND(AM329/AK329,3),""))</f>
        <v/>
      </c>
      <c r="AO329" s="4487"/>
      <c r="AQ329" s="1864">
        <f>+COUNTIF(F329:AJ329,"－")</f>
        <v>0</v>
      </c>
      <c r="AR329" s="1864">
        <f>+COUNTIF(F329:AJ329,"外")</f>
        <v>0</v>
      </c>
    </row>
    <row r="330" spans="2:44">
      <c r="B330" s="4483"/>
      <c r="C330" s="4466"/>
      <c r="D330" s="1928">
        <f>$AG$19</f>
        <v>0</v>
      </c>
      <c r="E330" s="1956"/>
      <c r="F330" s="1936"/>
      <c r="G330" s="1937"/>
      <c r="H330" s="1937"/>
      <c r="I330" s="1937"/>
      <c r="J330" s="1937"/>
      <c r="K330" s="1937"/>
      <c r="L330" s="1937"/>
      <c r="M330" s="1937"/>
      <c r="N330" s="1937"/>
      <c r="O330" s="1937"/>
      <c r="P330" s="1937"/>
      <c r="Q330" s="1937"/>
      <c r="R330" s="1937"/>
      <c r="S330" s="1937"/>
      <c r="T330" s="1937"/>
      <c r="U330" s="1937"/>
      <c r="V330" s="1937"/>
      <c r="W330" s="1937"/>
      <c r="X330" s="1937"/>
      <c r="Y330" s="1937"/>
      <c r="Z330" s="1937"/>
      <c r="AA330" s="1937"/>
      <c r="AB330" s="1937"/>
      <c r="AC330" s="1937"/>
      <c r="AD330" s="1937"/>
      <c r="AE330" s="1937"/>
      <c r="AF330" s="1937"/>
      <c r="AG330" s="1937"/>
      <c r="AH330" s="1937"/>
      <c r="AI330" s="1937"/>
      <c r="AJ330" s="1986"/>
      <c r="AK330" s="1933" t="str">
        <f>IF(D330=0,"",COUNT($F$26:$AJ$26)-AL330)</f>
        <v/>
      </c>
      <c r="AL330" s="1939" t="str">
        <f>IF(D330=0,"",AQ330+AR330)</f>
        <v/>
      </c>
      <c r="AM330" s="1939" t="str">
        <f>IF(D330=0,"",COUNTIF(F330:AJ330,"休"))</f>
        <v/>
      </c>
      <c r="AN330" s="1940" t="str">
        <f>IF(D330="","",IFERROR(ROUND(AM330/AK330,3),""))</f>
        <v/>
      </c>
      <c r="AO330" s="4487"/>
      <c r="AQ330" s="1864">
        <f>+COUNTIF(F330:AJ330,"－")</f>
        <v>0</v>
      </c>
      <c r="AR330" s="1864">
        <f>+COUNTIF(F330:AJ330,"外")</f>
        <v>0</v>
      </c>
    </row>
    <row r="331" spans="2:44">
      <c r="B331" s="4483"/>
      <c r="C331" s="4466"/>
      <c r="D331" s="1928">
        <f>$AG$20</f>
        <v>0</v>
      </c>
      <c r="E331" s="1956"/>
      <c r="F331" s="1936"/>
      <c r="G331" s="1937"/>
      <c r="H331" s="1937"/>
      <c r="I331" s="1937"/>
      <c r="J331" s="1937"/>
      <c r="K331" s="1937"/>
      <c r="L331" s="1937"/>
      <c r="M331" s="1937"/>
      <c r="N331" s="1937"/>
      <c r="O331" s="1937"/>
      <c r="P331" s="1937"/>
      <c r="Q331" s="1937"/>
      <c r="R331" s="1937"/>
      <c r="S331" s="1937"/>
      <c r="T331" s="1937"/>
      <c r="U331" s="1937"/>
      <c r="V331" s="1937"/>
      <c r="W331" s="1937"/>
      <c r="X331" s="1937"/>
      <c r="Y331" s="1937"/>
      <c r="Z331" s="1937"/>
      <c r="AA331" s="1937"/>
      <c r="AB331" s="1937"/>
      <c r="AC331" s="1937"/>
      <c r="AD331" s="1937"/>
      <c r="AE331" s="1937"/>
      <c r="AF331" s="1937"/>
      <c r="AG331" s="1937"/>
      <c r="AH331" s="1937"/>
      <c r="AI331" s="1937"/>
      <c r="AJ331" s="1986"/>
      <c r="AK331" s="1933" t="str">
        <f>IF(D331=0,"",COUNT($F$26:$AJ$26)-AL331)</f>
        <v/>
      </c>
      <c r="AL331" s="1939" t="str">
        <f>IF(D331=0,"",AQ331+AR331)</f>
        <v/>
      </c>
      <c r="AM331" s="1939" t="str">
        <f>IF(D331=0,"",COUNTIF(F331:AJ331,"休"))</f>
        <v/>
      </c>
      <c r="AN331" s="1940" t="str">
        <f>IF(D331="","",IFERROR(ROUND(AM331/AK331,3),""))</f>
        <v/>
      </c>
      <c r="AO331" s="4487"/>
      <c r="AQ331" s="1864">
        <f>+COUNTIF(F331:AJ331,"－")</f>
        <v>0</v>
      </c>
      <c r="AR331" s="1864">
        <f>+COUNTIF(F331:AJ331,"外")</f>
        <v>0</v>
      </c>
    </row>
    <row r="332" spans="2:44" ht="13.8" thickBot="1">
      <c r="B332" s="4484"/>
      <c r="C332" s="4467"/>
      <c r="D332" s="1941">
        <f>$AG$21</f>
        <v>0</v>
      </c>
      <c r="E332" s="1958"/>
      <c r="F332" s="1987"/>
      <c r="G332" s="1988"/>
      <c r="H332" s="1988"/>
      <c r="I332" s="1988"/>
      <c r="J332" s="1988"/>
      <c r="K332" s="1988"/>
      <c r="L332" s="1988"/>
      <c r="M332" s="1988"/>
      <c r="N332" s="1988"/>
      <c r="O332" s="1988"/>
      <c r="P332" s="1988"/>
      <c r="Q332" s="1988"/>
      <c r="R332" s="1988"/>
      <c r="S332" s="1988"/>
      <c r="T332" s="1988"/>
      <c r="U332" s="1988"/>
      <c r="V332" s="1988"/>
      <c r="W332" s="1988"/>
      <c r="X332" s="1988"/>
      <c r="Y332" s="1988"/>
      <c r="Z332" s="1988"/>
      <c r="AA332" s="1988"/>
      <c r="AB332" s="1988"/>
      <c r="AC332" s="1988"/>
      <c r="AD332" s="1988"/>
      <c r="AE332" s="1988"/>
      <c r="AF332" s="1988"/>
      <c r="AG332" s="1988"/>
      <c r="AH332" s="1988"/>
      <c r="AI332" s="1988"/>
      <c r="AJ332" s="1989"/>
      <c r="AK332" s="1963" t="str">
        <f>IF(D332=0,"",COUNT($F$26:$AJ$26)-AL332)</f>
        <v/>
      </c>
      <c r="AL332" s="1964" t="str">
        <f>IF(D332=0,"",AQ332+AR332)</f>
        <v/>
      </c>
      <c r="AM332" s="1964" t="str">
        <f>IF(D332=0,"",COUNTIF(F332:AJ332,"休"))</f>
        <v/>
      </c>
      <c r="AN332" s="1940" t="str">
        <f>IF(D332="","",IFERROR(ROUND(AM332/AK332,3),""))</f>
        <v/>
      </c>
      <c r="AO332" s="4488"/>
      <c r="AQ332" s="1864">
        <f>+COUNTIF(F332:AJ332,"－")</f>
        <v>0</v>
      </c>
      <c r="AR332" s="1864">
        <f>+COUNTIF(F332:AJ332,"外")</f>
        <v>0</v>
      </c>
    </row>
    <row r="333" spans="2:44" ht="13.8" thickBot="1">
      <c r="B333" s="1965"/>
      <c r="C333" s="1921"/>
      <c r="F333" s="1966"/>
      <c r="G333" s="1966"/>
      <c r="H333" s="1966"/>
      <c r="I333" s="1966"/>
      <c r="J333" s="1966"/>
      <c r="K333" s="1966"/>
      <c r="L333" s="1966"/>
      <c r="M333" s="1966"/>
      <c r="N333" s="1966"/>
      <c r="O333" s="1966"/>
      <c r="P333" s="1966"/>
      <c r="Q333" s="1966"/>
      <c r="R333" s="1966"/>
      <c r="S333" s="1966"/>
      <c r="T333" s="1966"/>
      <c r="U333" s="1966"/>
      <c r="V333" s="1966"/>
      <c r="W333" s="1966"/>
      <c r="X333" s="1966"/>
      <c r="Y333" s="1966"/>
      <c r="Z333" s="1966"/>
      <c r="AA333" s="1966"/>
      <c r="AB333" s="1966"/>
      <c r="AC333" s="1966"/>
      <c r="AD333" s="1966"/>
      <c r="AE333" s="1966"/>
      <c r="AF333" s="1966"/>
      <c r="AG333" s="1966"/>
      <c r="AH333" s="1966"/>
      <c r="AI333" s="1966"/>
      <c r="AJ333" s="1966"/>
      <c r="AK333" s="1967"/>
      <c r="AN333" s="1968" t="s">
        <v>2271</v>
      </c>
      <c r="AO333" s="1969" t="e">
        <f>IF(AO317&gt;=0.285,"OK","NG")</f>
        <v>#DIV/0!</v>
      </c>
      <c r="AQ333" s="1857"/>
      <c r="AR333" s="1857"/>
    </row>
    <row r="334" spans="2:44">
      <c r="B334" s="1965"/>
      <c r="C334" s="1921"/>
      <c r="F334" s="1966"/>
      <c r="G334" s="1966"/>
      <c r="H334" s="1966"/>
      <c r="I334" s="1966"/>
      <c r="J334" s="1966"/>
      <c r="K334" s="1966"/>
      <c r="L334" s="1966"/>
      <c r="M334" s="1966"/>
      <c r="N334" s="1966"/>
      <c r="O334" s="1966"/>
      <c r="P334" s="1966"/>
      <c r="Q334" s="1966"/>
      <c r="R334" s="1966"/>
      <c r="S334" s="1966"/>
      <c r="T334" s="1966"/>
      <c r="U334" s="1966"/>
      <c r="V334" s="1966"/>
      <c r="W334" s="1966"/>
      <c r="X334" s="1966"/>
      <c r="Y334" s="1966"/>
      <c r="Z334" s="1966"/>
      <c r="AA334" s="1966"/>
      <c r="AB334" s="1966"/>
      <c r="AC334" s="1966"/>
      <c r="AD334" s="1966"/>
      <c r="AE334" s="1966"/>
      <c r="AF334" s="1966"/>
      <c r="AG334" s="1966"/>
      <c r="AH334" s="1966"/>
      <c r="AI334" s="1966"/>
      <c r="AJ334" s="1966"/>
      <c r="AK334" s="1967"/>
      <c r="AN334" s="1981"/>
      <c r="AO334" s="1899"/>
      <c r="AQ334" s="1857"/>
      <c r="AR334" s="1857"/>
    </row>
    <row r="335" spans="2:44" hidden="1">
      <c r="F335" s="1857" t="e">
        <f>YEAR(F338)</f>
        <v>#VALUE!</v>
      </c>
      <c r="G335" s="1857" t="e">
        <f>MONTH(F338)</f>
        <v>#VALUE!</v>
      </c>
    </row>
    <row r="336" spans="2:44" ht="13.5" customHeight="1">
      <c r="B336" s="4470"/>
      <c r="C336" s="4471"/>
      <c r="D336" s="4472"/>
      <c r="E336" s="1971" t="s">
        <v>2266</v>
      </c>
      <c r="F336" s="4478" t="e">
        <f>F338</f>
        <v>#VALUE!</v>
      </c>
      <c r="G336" s="4479"/>
      <c r="H336" s="4479"/>
      <c r="I336" s="4479"/>
      <c r="J336" s="4479"/>
      <c r="K336" s="4479"/>
      <c r="L336" s="4479"/>
      <c r="M336" s="4479"/>
      <c r="N336" s="4479"/>
      <c r="O336" s="4479"/>
      <c r="P336" s="4479"/>
      <c r="Q336" s="4479"/>
      <c r="R336" s="4479"/>
      <c r="S336" s="4479"/>
      <c r="T336" s="4479"/>
      <c r="U336" s="4479"/>
      <c r="V336" s="4479"/>
      <c r="W336" s="4479"/>
      <c r="X336" s="4479"/>
      <c r="Y336" s="4479"/>
      <c r="Z336" s="4479"/>
      <c r="AA336" s="4479"/>
      <c r="AB336" s="4479"/>
      <c r="AC336" s="4479"/>
      <c r="AD336" s="4479"/>
      <c r="AE336" s="4479"/>
      <c r="AF336" s="4479"/>
      <c r="AG336" s="4479"/>
      <c r="AH336" s="4479"/>
      <c r="AI336" s="4479"/>
      <c r="AJ336" s="4479"/>
      <c r="AK336" s="4480" t="s">
        <v>2304</v>
      </c>
      <c r="AL336" s="4489" t="s">
        <v>2305</v>
      </c>
      <c r="AM336" s="4480" t="s">
        <v>2283</v>
      </c>
      <c r="AN336" s="4481" t="s">
        <v>2306</v>
      </c>
      <c r="AO336" s="4433" t="s">
        <v>2307</v>
      </c>
      <c r="AQ336" s="4463" t="s">
        <v>2308</v>
      </c>
      <c r="AR336" s="4463" t="s">
        <v>2309</v>
      </c>
    </row>
    <row r="337" spans="2:44" ht="13.2" hidden="1" customHeight="1">
      <c r="B337" s="4473"/>
      <c r="C337" s="4469"/>
      <c r="D337" s="4474"/>
      <c r="E337" s="1972"/>
      <c r="F337" s="1913" t="e">
        <f>DATE($F335,$G335,1)</f>
        <v>#VALUE!</v>
      </c>
      <c r="G337" s="1913" t="e">
        <f t="shared" ref="G337:AJ337" si="125">F337+1</f>
        <v>#VALUE!</v>
      </c>
      <c r="H337" s="1913" t="e">
        <f t="shared" si="125"/>
        <v>#VALUE!</v>
      </c>
      <c r="I337" s="1913" t="e">
        <f t="shared" si="125"/>
        <v>#VALUE!</v>
      </c>
      <c r="J337" s="1913" t="e">
        <f t="shared" si="125"/>
        <v>#VALUE!</v>
      </c>
      <c r="K337" s="1913" t="e">
        <f t="shared" si="125"/>
        <v>#VALUE!</v>
      </c>
      <c r="L337" s="1913" t="e">
        <f t="shared" si="125"/>
        <v>#VALUE!</v>
      </c>
      <c r="M337" s="1913" t="e">
        <f t="shared" si="125"/>
        <v>#VALUE!</v>
      </c>
      <c r="N337" s="1913" t="e">
        <f t="shared" si="125"/>
        <v>#VALUE!</v>
      </c>
      <c r="O337" s="1913" t="e">
        <f t="shared" si="125"/>
        <v>#VALUE!</v>
      </c>
      <c r="P337" s="1913" t="e">
        <f t="shared" si="125"/>
        <v>#VALUE!</v>
      </c>
      <c r="Q337" s="1913" t="e">
        <f t="shared" si="125"/>
        <v>#VALUE!</v>
      </c>
      <c r="R337" s="1913" t="e">
        <f t="shared" si="125"/>
        <v>#VALUE!</v>
      </c>
      <c r="S337" s="1913" t="e">
        <f t="shared" si="125"/>
        <v>#VALUE!</v>
      </c>
      <c r="T337" s="1913" t="e">
        <f t="shared" si="125"/>
        <v>#VALUE!</v>
      </c>
      <c r="U337" s="1913" t="e">
        <f t="shared" si="125"/>
        <v>#VALUE!</v>
      </c>
      <c r="V337" s="1913" t="e">
        <f t="shared" si="125"/>
        <v>#VALUE!</v>
      </c>
      <c r="W337" s="1913" t="e">
        <f t="shared" si="125"/>
        <v>#VALUE!</v>
      </c>
      <c r="X337" s="1913" t="e">
        <f t="shared" si="125"/>
        <v>#VALUE!</v>
      </c>
      <c r="Y337" s="1913" t="e">
        <f t="shared" si="125"/>
        <v>#VALUE!</v>
      </c>
      <c r="Z337" s="1913" t="e">
        <f t="shared" si="125"/>
        <v>#VALUE!</v>
      </c>
      <c r="AA337" s="1913" t="e">
        <f t="shared" si="125"/>
        <v>#VALUE!</v>
      </c>
      <c r="AB337" s="1913" t="e">
        <f t="shared" si="125"/>
        <v>#VALUE!</v>
      </c>
      <c r="AC337" s="1913" t="e">
        <f t="shared" si="125"/>
        <v>#VALUE!</v>
      </c>
      <c r="AD337" s="1913" t="e">
        <f t="shared" si="125"/>
        <v>#VALUE!</v>
      </c>
      <c r="AE337" s="1913" t="e">
        <f t="shared" si="125"/>
        <v>#VALUE!</v>
      </c>
      <c r="AF337" s="1913" t="e">
        <f t="shared" si="125"/>
        <v>#VALUE!</v>
      </c>
      <c r="AG337" s="1913" t="e">
        <f t="shared" si="125"/>
        <v>#VALUE!</v>
      </c>
      <c r="AH337" s="1913" t="e">
        <f t="shared" si="125"/>
        <v>#VALUE!</v>
      </c>
      <c r="AI337" s="1913" t="e">
        <f t="shared" si="125"/>
        <v>#VALUE!</v>
      </c>
      <c r="AJ337" s="1913" t="e">
        <f t="shared" si="125"/>
        <v>#VALUE!</v>
      </c>
      <c r="AK337" s="4480"/>
      <c r="AL337" s="4489"/>
      <c r="AM337" s="4480"/>
      <c r="AN337" s="4481"/>
      <c r="AO337" s="4433"/>
      <c r="AQ337" s="4463"/>
      <c r="AR337" s="4463"/>
    </row>
    <row r="338" spans="2:44">
      <c r="B338" s="4473"/>
      <c r="C338" s="4469"/>
      <c r="D338" s="4474"/>
      <c r="E338" s="1973" t="s">
        <v>2267</v>
      </c>
      <c r="F338" s="1974" t="e">
        <f>IF(EDATE(F313,1)&gt;$F$7,"",EDATE(F313,1))</f>
        <v>#VALUE!</v>
      </c>
      <c r="G338" s="1913" t="e">
        <f t="shared" ref="G338:AJ338" si="126">IF(G337&gt;$F$7,"",IF(F338=EOMONTH(DATE($F335,$G335,1),0),"",IF(F338="","",F338+1)))</f>
        <v>#VALUE!</v>
      </c>
      <c r="H338" s="1913" t="e">
        <f t="shared" si="126"/>
        <v>#VALUE!</v>
      </c>
      <c r="I338" s="1913" t="e">
        <f t="shared" si="126"/>
        <v>#VALUE!</v>
      </c>
      <c r="J338" s="1913" t="e">
        <f t="shared" si="126"/>
        <v>#VALUE!</v>
      </c>
      <c r="K338" s="1913" t="e">
        <f t="shared" si="126"/>
        <v>#VALUE!</v>
      </c>
      <c r="L338" s="1913" t="e">
        <f t="shared" si="126"/>
        <v>#VALUE!</v>
      </c>
      <c r="M338" s="1913" t="e">
        <f t="shared" si="126"/>
        <v>#VALUE!</v>
      </c>
      <c r="N338" s="1913" t="e">
        <f t="shared" si="126"/>
        <v>#VALUE!</v>
      </c>
      <c r="O338" s="1913" t="e">
        <f t="shared" si="126"/>
        <v>#VALUE!</v>
      </c>
      <c r="P338" s="1913" t="e">
        <f t="shared" si="126"/>
        <v>#VALUE!</v>
      </c>
      <c r="Q338" s="1913" t="e">
        <f t="shared" si="126"/>
        <v>#VALUE!</v>
      </c>
      <c r="R338" s="1913" t="e">
        <f t="shared" si="126"/>
        <v>#VALUE!</v>
      </c>
      <c r="S338" s="1913" t="e">
        <f t="shared" si="126"/>
        <v>#VALUE!</v>
      </c>
      <c r="T338" s="1913" t="e">
        <f t="shared" si="126"/>
        <v>#VALUE!</v>
      </c>
      <c r="U338" s="1913" t="e">
        <f t="shared" si="126"/>
        <v>#VALUE!</v>
      </c>
      <c r="V338" s="1913" t="e">
        <f t="shared" si="126"/>
        <v>#VALUE!</v>
      </c>
      <c r="W338" s="1913" t="e">
        <f t="shared" si="126"/>
        <v>#VALUE!</v>
      </c>
      <c r="X338" s="1913" t="e">
        <f t="shared" si="126"/>
        <v>#VALUE!</v>
      </c>
      <c r="Y338" s="1913" t="e">
        <f t="shared" si="126"/>
        <v>#VALUE!</v>
      </c>
      <c r="Z338" s="1913" t="e">
        <f t="shared" si="126"/>
        <v>#VALUE!</v>
      </c>
      <c r="AA338" s="1913" t="e">
        <f t="shared" si="126"/>
        <v>#VALUE!</v>
      </c>
      <c r="AB338" s="1913" t="e">
        <f t="shared" si="126"/>
        <v>#VALUE!</v>
      </c>
      <c r="AC338" s="1913" t="e">
        <f t="shared" si="126"/>
        <v>#VALUE!</v>
      </c>
      <c r="AD338" s="1913" t="e">
        <f t="shared" si="126"/>
        <v>#VALUE!</v>
      </c>
      <c r="AE338" s="1913" t="e">
        <f t="shared" si="126"/>
        <v>#VALUE!</v>
      </c>
      <c r="AF338" s="1913" t="e">
        <f t="shared" si="126"/>
        <v>#VALUE!</v>
      </c>
      <c r="AG338" s="1913" t="e">
        <f t="shared" si="126"/>
        <v>#VALUE!</v>
      </c>
      <c r="AH338" s="1913" t="e">
        <f t="shared" si="126"/>
        <v>#VALUE!</v>
      </c>
      <c r="AI338" s="1913" t="e">
        <f t="shared" si="126"/>
        <v>#VALUE!</v>
      </c>
      <c r="AJ338" s="1913" t="e">
        <f t="shared" si="126"/>
        <v>#VALUE!</v>
      </c>
      <c r="AK338" s="4480"/>
      <c r="AL338" s="4489"/>
      <c r="AM338" s="4480"/>
      <c r="AN338" s="4481"/>
      <c r="AO338" s="4433"/>
      <c r="AQ338" s="4463"/>
      <c r="AR338" s="4463"/>
    </row>
    <row r="339" spans="2:44">
      <c r="B339" s="4475"/>
      <c r="C339" s="4476"/>
      <c r="D339" s="4477"/>
      <c r="E339" s="1908" t="s">
        <v>1060</v>
      </c>
      <c r="F339" s="1975" t="str">
        <f>IFERROR(TEXT(WEEKDAY(+F338),"aaa"),"")</f>
        <v/>
      </c>
      <c r="G339" s="1975" t="str">
        <f t="shared" ref="G339:AJ339" si="127">IFERROR(TEXT(WEEKDAY(+G338),"aaa"),"")</f>
        <v/>
      </c>
      <c r="H339" s="1975" t="str">
        <f t="shared" si="127"/>
        <v/>
      </c>
      <c r="I339" s="1975" t="str">
        <f t="shared" si="127"/>
        <v/>
      </c>
      <c r="J339" s="1975" t="str">
        <f t="shared" si="127"/>
        <v/>
      </c>
      <c r="K339" s="1975" t="str">
        <f t="shared" si="127"/>
        <v/>
      </c>
      <c r="L339" s="1975" t="str">
        <f t="shared" si="127"/>
        <v/>
      </c>
      <c r="M339" s="1975" t="str">
        <f t="shared" si="127"/>
        <v/>
      </c>
      <c r="N339" s="1975" t="str">
        <f t="shared" si="127"/>
        <v/>
      </c>
      <c r="O339" s="1975" t="str">
        <f t="shared" si="127"/>
        <v/>
      </c>
      <c r="P339" s="1975" t="str">
        <f t="shared" si="127"/>
        <v/>
      </c>
      <c r="Q339" s="1975" t="str">
        <f t="shared" si="127"/>
        <v/>
      </c>
      <c r="R339" s="1975" t="str">
        <f t="shared" si="127"/>
        <v/>
      </c>
      <c r="S339" s="1975" t="str">
        <f t="shared" si="127"/>
        <v/>
      </c>
      <c r="T339" s="1975" t="str">
        <f t="shared" si="127"/>
        <v/>
      </c>
      <c r="U339" s="1975" t="str">
        <f t="shared" si="127"/>
        <v/>
      </c>
      <c r="V339" s="1975" t="str">
        <f t="shared" si="127"/>
        <v/>
      </c>
      <c r="W339" s="1975" t="str">
        <f t="shared" si="127"/>
        <v/>
      </c>
      <c r="X339" s="1975" t="str">
        <f t="shared" si="127"/>
        <v/>
      </c>
      <c r="Y339" s="1975" t="str">
        <f t="shared" si="127"/>
        <v/>
      </c>
      <c r="Z339" s="1975" t="str">
        <f t="shared" si="127"/>
        <v/>
      </c>
      <c r="AA339" s="1975" t="str">
        <f t="shared" si="127"/>
        <v/>
      </c>
      <c r="AB339" s="1975" t="str">
        <f t="shared" si="127"/>
        <v/>
      </c>
      <c r="AC339" s="1975" t="str">
        <f t="shared" si="127"/>
        <v/>
      </c>
      <c r="AD339" s="1975" t="str">
        <f t="shared" si="127"/>
        <v/>
      </c>
      <c r="AE339" s="1975" t="str">
        <f t="shared" si="127"/>
        <v/>
      </c>
      <c r="AF339" s="1975" t="str">
        <f t="shared" si="127"/>
        <v/>
      </c>
      <c r="AG339" s="1975" t="str">
        <f t="shared" si="127"/>
        <v/>
      </c>
      <c r="AH339" s="1975" t="str">
        <f t="shared" si="127"/>
        <v/>
      </c>
      <c r="AI339" s="1975" t="str">
        <f t="shared" si="127"/>
        <v/>
      </c>
      <c r="AJ339" s="1975" t="str">
        <f t="shared" si="127"/>
        <v/>
      </c>
      <c r="AK339" s="4480"/>
      <c r="AL339" s="4489"/>
      <c r="AM339" s="4480"/>
      <c r="AN339" s="4481"/>
      <c r="AO339" s="4433"/>
      <c r="AQ339" s="4463"/>
      <c r="AR339" s="4463"/>
    </row>
    <row r="340" spans="2:44" ht="21" customHeight="1">
      <c r="B340" s="1976" t="s">
        <v>2310</v>
      </c>
      <c r="C340" s="1977" t="s">
        <v>2280</v>
      </c>
      <c r="D340" s="1924" t="s">
        <v>2281</v>
      </c>
      <c r="E340" s="1925" t="s">
        <v>2270</v>
      </c>
      <c r="F340" s="1926" t="s">
        <v>2311</v>
      </c>
      <c r="G340" s="1927" t="s">
        <v>2311</v>
      </c>
      <c r="H340" s="1927" t="s">
        <v>2311</v>
      </c>
      <c r="I340" s="1927" t="s">
        <v>2311</v>
      </c>
      <c r="J340" s="1927" t="s">
        <v>2311</v>
      </c>
      <c r="K340" s="1927" t="s">
        <v>2311</v>
      </c>
      <c r="L340" s="1927" t="s">
        <v>2311</v>
      </c>
      <c r="M340" s="1927" t="s">
        <v>2311</v>
      </c>
      <c r="N340" s="1927" t="s">
        <v>2311</v>
      </c>
      <c r="O340" s="1927" t="s">
        <v>2311</v>
      </c>
      <c r="P340" s="1927" t="s">
        <v>2311</v>
      </c>
      <c r="Q340" s="1927" t="s">
        <v>2311</v>
      </c>
      <c r="R340" s="1927" t="s">
        <v>2311</v>
      </c>
      <c r="S340" s="1927" t="s">
        <v>2311</v>
      </c>
      <c r="T340" s="1927" t="s">
        <v>2311</v>
      </c>
      <c r="U340" s="1927" t="s">
        <v>2311</v>
      </c>
      <c r="V340" s="1927" t="s">
        <v>2311</v>
      </c>
      <c r="W340" s="1927" t="s">
        <v>2311</v>
      </c>
      <c r="X340" s="1927" t="s">
        <v>2311</v>
      </c>
      <c r="Y340" s="1927" t="s">
        <v>2311</v>
      </c>
      <c r="Z340" s="1927" t="s">
        <v>2311</v>
      </c>
      <c r="AA340" s="1927" t="s">
        <v>2311</v>
      </c>
      <c r="AB340" s="1927" t="s">
        <v>2311</v>
      </c>
      <c r="AC340" s="1927" t="s">
        <v>2311</v>
      </c>
      <c r="AD340" s="1927" t="s">
        <v>2311</v>
      </c>
      <c r="AE340" s="1927" t="s">
        <v>2311</v>
      </c>
      <c r="AF340" s="1927" t="s">
        <v>2311</v>
      </c>
      <c r="AG340" s="1927" t="s">
        <v>2311</v>
      </c>
      <c r="AH340" s="1927" t="s">
        <v>2311</v>
      </c>
      <c r="AI340" s="1927" t="s">
        <v>2311</v>
      </c>
      <c r="AJ340" s="1982" t="s">
        <v>2311</v>
      </c>
      <c r="AK340" s="1905" t="s">
        <v>2289</v>
      </c>
      <c r="AL340" s="1905" t="s">
        <v>2290</v>
      </c>
      <c r="AM340" s="1905" t="s">
        <v>2291</v>
      </c>
      <c r="AN340" s="1906" t="s">
        <v>2292</v>
      </c>
      <c r="AO340" s="1865" t="s">
        <v>2293</v>
      </c>
      <c r="AQ340" s="4464"/>
      <c r="AR340" s="4464"/>
    </row>
    <row r="341" spans="2:44" ht="13.5" customHeight="1">
      <c r="B341" s="4482" t="s">
        <v>2294</v>
      </c>
      <c r="C341" s="4485" t="str">
        <f>$AC$8</f>
        <v>A建設</v>
      </c>
      <c r="D341" s="1928" t="str">
        <f>$AG$8</f>
        <v>〇〇</v>
      </c>
      <c r="E341" s="1929"/>
      <c r="F341" s="1983"/>
      <c r="G341" s="1984"/>
      <c r="H341" s="1984"/>
      <c r="I341" s="1984"/>
      <c r="J341" s="1984"/>
      <c r="K341" s="1984"/>
      <c r="L341" s="1984"/>
      <c r="M341" s="1984"/>
      <c r="N341" s="1984"/>
      <c r="O341" s="1984"/>
      <c r="P341" s="1984"/>
      <c r="Q341" s="1984"/>
      <c r="R341" s="1984"/>
      <c r="S341" s="1984"/>
      <c r="T341" s="1984"/>
      <c r="U341" s="1984"/>
      <c r="V341" s="1984"/>
      <c r="W341" s="1984"/>
      <c r="X341" s="1984"/>
      <c r="Y341" s="1984"/>
      <c r="Z341" s="1984"/>
      <c r="AA341" s="1984"/>
      <c r="AB341" s="1984"/>
      <c r="AC341" s="1984"/>
      <c r="AD341" s="1984"/>
      <c r="AE341" s="1984"/>
      <c r="AF341" s="1984"/>
      <c r="AG341" s="1984"/>
      <c r="AH341" s="1984"/>
      <c r="AI341" s="1984"/>
      <c r="AJ341" s="1985"/>
      <c r="AK341" s="1933">
        <f t="shared" ref="AK341:AK346" si="128">IF(D341=0,"",COUNT($F$26:$AJ$26)-AL341)</f>
        <v>0</v>
      </c>
      <c r="AL341" s="1934">
        <f t="shared" ref="AL341:AL346" si="129">IF(D341=0,"",AQ341+AR341)</f>
        <v>0</v>
      </c>
      <c r="AM341" s="1934">
        <f t="shared" ref="AM341:AM346" si="130">IF(D341=0,"",COUNTIF(F341:AJ341,"休"))</f>
        <v>0</v>
      </c>
      <c r="AN341" s="1935" t="str">
        <f t="shared" ref="AN341:AN346" si="131">IF(D341="","",IFERROR(ROUND(AM341/AK341,3),""))</f>
        <v/>
      </c>
      <c r="AO341" s="4486" t="e">
        <f>ROUND(AVERAGE(AN341:AN356),3)</f>
        <v>#DIV/0!</v>
      </c>
      <c r="AQ341" s="1864">
        <f>+COUNTIF(F341:AJ341,"－")</f>
        <v>0</v>
      </c>
      <c r="AR341" s="1864">
        <f>+COUNTIF(F341:AJ341,"外")</f>
        <v>0</v>
      </c>
    </row>
    <row r="342" spans="2:44" ht="13.5" customHeight="1">
      <c r="B342" s="4483"/>
      <c r="C342" s="4466"/>
      <c r="D342" s="1928" t="str">
        <f>$AG$9</f>
        <v>●●</v>
      </c>
      <c r="E342" s="1929"/>
      <c r="F342" s="1936"/>
      <c r="G342" s="1937"/>
      <c r="H342" s="1937"/>
      <c r="I342" s="1937"/>
      <c r="J342" s="1937"/>
      <c r="K342" s="1937"/>
      <c r="L342" s="1937"/>
      <c r="M342" s="1937"/>
      <c r="N342" s="1937"/>
      <c r="O342" s="1937"/>
      <c r="P342" s="1937"/>
      <c r="Q342" s="1937"/>
      <c r="R342" s="1937"/>
      <c r="S342" s="1937"/>
      <c r="T342" s="1937"/>
      <c r="U342" s="1937"/>
      <c r="V342" s="1937"/>
      <c r="W342" s="1937"/>
      <c r="X342" s="1937"/>
      <c r="Y342" s="1937"/>
      <c r="Z342" s="1937"/>
      <c r="AA342" s="1937"/>
      <c r="AB342" s="1937"/>
      <c r="AC342" s="1937"/>
      <c r="AD342" s="1937"/>
      <c r="AE342" s="1937"/>
      <c r="AF342" s="1937"/>
      <c r="AG342" s="1937"/>
      <c r="AH342" s="1937"/>
      <c r="AI342" s="1937"/>
      <c r="AJ342" s="1986"/>
      <c r="AK342" s="1933">
        <f t="shared" si="128"/>
        <v>0</v>
      </c>
      <c r="AL342" s="1939">
        <f t="shared" si="129"/>
        <v>0</v>
      </c>
      <c r="AM342" s="1939">
        <f t="shared" si="130"/>
        <v>0</v>
      </c>
      <c r="AN342" s="1940" t="str">
        <f t="shared" si="131"/>
        <v/>
      </c>
      <c r="AO342" s="4487"/>
      <c r="AQ342" s="1864">
        <f>+COUNTIF(F342:AJ342,"－")</f>
        <v>0</v>
      </c>
      <c r="AR342" s="1864">
        <f>+COUNTIF(F342:AJ342,"外")</f>
        <v>0</v>
      </c>
    </row>
    <row r="343" spans="2:44">
      <c r="B343" s="4483"/>
      <c r="C343" s="4466"/>
      <c r="D343" s="1928" t="str">
        <f>$AG$10</f>
        <v>△△</v>
      </c>
      <c r="E343" s="1929"/>
      <c r="F343" s="1936"/>
      <c r="G343" s="1937"/>
      <c r="H343" s="1937"/>
      <c r="I343" s="1937"/>
      <c r="J343" s="1937"/>
      <c r="K343" s="1937"/>
      <c r="L343" s="1937"/>
      <c r="M343" s="1937"/>
      <c r="N343" s="1937"/>
      <c r="O343" s="1937"/>
      <c r="P343" s="1937"/>
      <c r="Q343" s="1937"/>
      <c r="R343" s="1937"/>
      <c r="S343" s="1937"/>
      <c r="T343" s="1937"/>
      <c r="U343" s="1937"/>
      <c r="V343" s="1937"/>
      <c r="W343" s="1937"/>
      <c r="X343" s="1937"/>
      <c r="Y343" s="1937"/>
      <c r="Z343" s="1937"/>
      <c r="AA343" s="1937"/>
      <c r="AB343" s="1937"/>
      <c r="AC343" s="1937"/>
      <c r="AD343" s="1937"/>
      <c r="AE343" s="1937"/>
      <c r="AF343" s="1937"/>
      <c r="AG343" s="1937"/>
      <c r="AH343" s="1937"/>
      <c r="AI343" s="1937"/>
      <c r="AJ343" s="1986"/>
      <c r="AK343" s="1933">
        <f t="shared" si="128"/>
        <v>0</v>
      </c>
      <c r="AL343" s="1939">
        <f t="shared" si="129"/>
        <v>0</v>
      </c>
      <c r="AM343" s="1939">
        <f t="shared" si="130"/>
        <v>0</v>
      </c>
      <c r="AN343" s="1940" t="str">
        <f t="shared" si="131"/>
        <v/>
      </c>
      <c r="AO343" s="4487"/>
      <c r="AQ343" s="1864">
        <f>+COUNTIF(F343:AJ343,"－")</f>
        <v>0</v>
      </c>
      <c r="AR343" s="1864">
        <f t="shared" ref="AR343:AR346" si="132">+COUNTIF(F343:AJ343,"外")</f>
        <v>0</v>
      </c>
    </row>
    <row r="344" spans="2:44">
      <c r="B344" s="4483"/>
      <c r="C344" s="4466"/>
      <c r="D344" s="1928" t="str">
        <f>$AG$11</f>
        <v>■■</v>
      </c>
      <c r="E344" s="1907"/>
      <c r="F344" s="1936"/>
      <c r="G344" s="1937"/>
      <c r="H344" s="1937"/>
      <c r="I344" s="1937"/>
      <c r="J344" s="1937"/>
      <c r="K344" s="1937"/>
      <c r="L344" s="1937"/>
      <c r="M344" s="1937"/>
      <c r="N344" s="1937"/>
      <c r="O344" s="1937"/>
      <c r="P344" s="1937"/>
      <c r="Q344" s="1937"/>
      <c r="R344" s="1937"/>
      <c r="S344" s="1937"/>
      <c r="T344" s="1937"/>
      <c r="U344" s="1937"/>
      <c r="V344" s="1937"/>
      <c r="W344" s="1937"/>
      <c r="X344" s="1937"/>
      <c r="Y344" s="1937"/>
      <c r="Z344" s="1937"/>
      <c r="AA344" s="1937"/>
      <c r="AB344" s="1937"/>
      <c r="AC344" s="1937"/>
      <c r="AD344" s="1937"/>
      <c r="AE344" s="1937"/>
      <c r="AF344" s="1937"/>
      <c r="AG344" s="1937"/>
      <c r="AH344" s="1937"/>
      <c r="AI344" s="1937"/>
      <c r="AJ344" s="1986"/>
      <c r="AK344" s="1933">
        <f t="shared" si="128"/>
        <v>0</v>
      </c>
      <c r="AL344" s="1939">
        <f t="shared" si="129"/>
        <v>0</v>
      </c>
      <c r="AM344" s="1939">
        <f t="shared" si="130"/>
        <v>0</v>
      </c>
      <c r="AN344" s="1940" t="str">
        <f t="shared" si="131"/>
        <v/>
      </c>
      <c r="AO344" s="4487"/>
      <c r="AQ344" s="1864">
        <f>+COUNTIF(F344:AJ344,"－")</f>
        <v>0</v>
      </c>
      <c r="AR344" s="1864">
        <f t="shared" si="132"/>
        <v>0</v>
      </c>
    </row>
    <row r="345" spans="2:44">
      <c r="B345" s="4483"/>
      <c r="C345" s="4466"/>
      <c r="D345" s="1928" t="str">
        <f>$AG$12</f>
        <v>★★</v>
      </c>
      <c r="E345" s="1929"/>
      <c r="F345" s="1936"/>
      <c r="G345" s="1937"/>
      <c r="H345" s="1937"/>
      <c r="I345" s="1937"/>
      <c r="J345" s="1937"/>
      <c r="K345" s="1937"/>
      <c r="L345" s="1937"/>
      <c r="M345" s="1937"/>
      <c r="N345" s="1937"/>
      <c r="O345" s="1937"/>
      <c r="P345" s="1937"/>
      <c r="Q345" s="1937"/>
      <c r="R345" s="1937"/>
      <c r="S345" s="1937"/>
      <c r="T345" s="1937"/>
      <c r="U345" s="1937"/>
      <c r="V345" s="1937"/>
      <c r="W345" s="1937"/>
      <c r="X345" s="1937"/>
      <c r="Y345" s="1937"/>
      <c r="Z345" s="1937"/>
      <c r="AA345" s="1937"/>
      <c r="AB345" s="1937"/>
      <c r="AC345" s="1937"/>
      <c r="AD345" s="1937"/>
      <c r="AE345" s="1937"/>
      <c r="AF345" s="1937"/>
      <c r="AG345" s="1937"/>
      <c r="AH345" s="1937"/>
      <c r="AI345" s="1937"/>
      <c r="AJ345" s="1986"/>
      <c r="AK345" s="1933">
        <f t="shared" si="128"/>
        <v>0</v>
      </c>
      <c r="AL345" s="1939">
        <f t="shared" si="129"/>
        <v>0</v>
      </c>
      <c r="AM345" s="1939">
        <f t="shared" si="130"/>
        <v>0</v>
      </c>
      <c r="AN345" s="1940" t="str">
        <f t="shared" si="131"/>
        <v/>
      </c>
      <c r="AO345" s="4487"/>
      <c r="AQ345" s="1864">
        <f t="shared" ref="AQ345:AQ346" si="133">+COUNTIF(F345:AJ345,"－")</f>
        <v>0</v>
      </c>
      <c r="AR345" s="1864">
        <f t="shared" si="132"/>
        <v>0</v>
      </c>
    </row>
    <row r="346" spans="2:44">
      <c r="B346" s="4484"/>
      <c r="C346" s="4467"/>
      <c r="D346" s="1941">
        <f>$AG$13</f>
        <v>0</v>
      </c>
      <c r="E346" s="1942"/>
      <c r="F346" s="1987"/>
      <c r="G346" s="1988"/>
      <c r="H346" s="1988"/>
      <c r="I346" s="1988"/>
      <c r="J346" s="1988"/>
      <c r="K346" s="1988"/>
      <c r="L346" s="1988"/>
      <c r="M346" s="1988"/>
      <c r="N346" s="1988"/>
      <c r="O346" s="1988"/>
      <c r="P346" s="1988"/>
      <c r="Q346" s="1988"/>
      <c r="R346" s="1988"/>
      <c r="S346" s="1988"/>
      <c r="T346" s="1988"/>
      <c r="U346" s="1988"/>
      <c r="V346" s="1988"/>
      <c r="W346" s="1988"/>
      <c r="X346" s="1988"/>
      <c r="Y346" s="1988"/>
      <c r="Z346" s="1988"/>
      <c r="AA346" s="1988"/>
      <c r="AB346" s="1988"/>
      <c r="AC346" s="1988"/>
      <c r="AD346" s="1988"/>
      <c r="AE346" s="1988"/>
      <c r="AF346" s="1988"/>
      <c r="AG346" s="1988"/>
      <c r="AH346" s="1988"/>
      <c r="AI346" s="1988"/>
      <c r="AJ346" s="1989"/>
      <c r="AK346" s="1933" t="str">
        <f t="shared" si="128"/>
        <v/>
      </c>
      <c r="AL346" s="1934" t="str">
        <f t="shared" si="129"/>
        <v/>
      </c>
      <c r="AM346" s="1947" t="str">
        <f t="shared" si="130"/>
        <v/>
      </c>
      <c r="AN346" s="1940" t="str">
        <f t="shared" si="131"/>
        <v/>
      </c>
      <c r="AO346" s="4487"/>
      <c r="AQ346" s="1864">
        <f t="shared" si="133"/>
        <v>0</v>
      </c>
      <c r="AR346" s="1864">
        <f t="shared" si="132"/>
        <v>0</v>
      </c>
    </row>
    <row r="347" spans="2:44" ht="14.4">
      <c r="B347" s="4482" t="s">
        <v>2301</v>
      </c>
      <c r="C347" s="4465" t="str">
        <f>$AC$14</f>
        <v>B産業</v>
      </c>
      <c r="D347" s="1948" t="s">
        <v>2281</v>
      </c>
      <c r="E347" s="1949" t="s">
        <v>2270</v>
      </c>
      <c r="F347" s="1926" t="s">
        <v>2312</v>
      </c>
      <c r="G347" s="1927" t="s">
        <v>2312</v>
      </c>
      <c r="H347" s="1927" t="s">
        <v>2312</v>
      </c>
      <c r="I347" s="1927" t="s">
        <v>2312</v>
      </c>
      <c r="J347" s="1927" t="s">
        <v>2312</v>
      </c>
      <c r="K347" s="1927" t="s">
        <v>2312</v>
      </c>
      <c r="L347" s="1927" t="s">
        <v>2312</v>
      </c>
      <c r="M347" s="1927" t="s">
        <v>2312</v>
      </c>
      <c r="N347" s="1927" t="s">
        <v>2312</v>
      </c>
      <c r="O347" s="1927" t="s">
        <v>2312</v>
      </c>
      <c r="P347" s="1927" t="s">
        <v>2312</v>
      </c>
      <c r="Q347" s="1927" t="s">
        <v>2312</v>
      </c>
      <c r="R347" s="1927" t="s">
        <v>2312</v>
      </c>
      <c r="S347" s="1927" t="s">
        <v>2312</v>
      </c>
      <c r="T347" s="1927" t="s">
        <v>2312</v>
      </c>
      <c r="U347" s="1927" t="s">
        <v>2312</v>
      </c>
      <c r="V347" s="1927" t="s">
        <v>2312</v>
      </c>
      <c r="W347" s="1927" t="s">
        <v>2312</v>
      </c>
      <c r="X347" s="1927" t="s">
        <v>2312</v>
      </c>
      <c r="Y347" s="1927" t="s">
        <v>2312</v>
      </c>
      <c r="Z347" s="1927" t="s">
        <v>2312</v>
      </c>
      <c r="AA347" s="1927" t="s">
        <v>2312</v>
      </c>
      <c r="AB347" s="1927" t="s">
        <v>2312</v>
      </c>
      <c r="AC347" s="1927" t="s">
        <v>2312</v>
      </c>
      <c r="AD347" s="1927" t="s">
        <v>2312</v>
      </c>
      <c r="AE347" s="1927" t="s">
        <v>2312</v>
      </c>
      <c r="AF347" s="1927" t="s">
        <v>2312</v>
      </c>
      <c r="AG347" s="1927" t="s">
        <v>2312</v>
      </c>
      <c r="AH347" s="1927" t="s">
        <v>2312</v>
      </c>
      <c r="AI347" s="1927" t="s">
        <v>2312</v>
      </c>
      <c r="AJ347" s="1982" t="s">
        <v>2312</v>
      </c>
      <c r="AK347" s="1951"/>
      <c r="AL347" s="1952"/>
      <c r="AM347" s="1953"/>
      <c r="AN347" s="1954"/>
      <c r="AO347" s="4487"/>
    </row>
    <row r="348" spans="2:44">
      <c r="B348" s="4483"/>
      <c r="C348" s="4466"/>
      <c r="D348" s="1928" t="str">
        <f>$AG$14</f>
        <v>〇〇</v>
      </c>
      <c r="E348" s="1929"/>
      <c r="F348" s="1990"/>
      <c r="G348" s="1945"/>
      <c r="H348" s="1945"/>
      <c r="I348" s="1945"/>
      <c r="J348" s="1945"/>
      <c r="K348" s="1945"/>
      <c r="L348" s="1945"/>
      <c r="M348" s="1945"/>
      <c r="N348" s="1945"/>
      <c r="O348" s="1945"/>
      <c r="P348" s="1945"/>
      <c r="Q348" s="1945"/>
      <c r="R348" s="1945"/>
      <c r="S348" s="1945"/>
      <c r="T348" s="1945"/>
      <c r="U348" s="1945"/>
      <c r="V348" s="1945"/>
      <c r="W348" s="1945"/>
      <c r="X348" s="1945"/>
      <c r="Y348" s="1945"/>
      <c r="Z348" s="1945"/>
      <c r="AA348" s="1945"/>
      <c r="AB348" s="1945"/>
      <c r="AC348" s="1945"/>
      <c r="AD348" s="1945"/>
      <c r="AE348" s="1945"/>
      <c r="AF348" s="1945"/>
      <c r="AG348" s="1945"/>
      <c r="AH348" s="1945"/>
      <c r="AI348" s="1945"/>
      <c r="AJ348" s="1991"/>
      <c r="AK348" s="1933">
        <f>IF(D348=0,"",COUNT($F$26:$AJ$26)-AL348)</f>
        <v>0</v>
      </c>
      <c r="AL348" s="1934">
        <f>IF(D348=0,"",AQ348+AR348)</f>
        <v>0</v>
      </c>
      <c r="AM348" s="1934">
        <f>IF(D348=0,"",COUNTIF(F348:AJ348,"休"))</f>
        <v>0</v>
      </c>
      <c r="AN348" s="1935" t="str">
        <f>IF(D348="","",IFERROR(ROUND(AM348/AK348,3),""))</f>
        <v/>
      </c>
      <c r="AO348" s="4487"/>
      <c r="AQ348" s="1864">
        <f>+COUNTIF(F348:AJ348,"－")</f>
        <v>0</v>
      </c>
      <c r="AR348" s="1864">
        <f>+COUNTIF(F348:AJ348,"外")</f>
        <v>0</v>
      </c>
    </row>
    <row r="349" spans="2:44">
      <c r="B349" s="4483"/>
      <c r="C349" s="4466"/>
      <c r="D349" s="1928" t="str">
        <f>$AG$15</f>
        <v>●●</v>
      </c>
      <c r="E349" s="1956"/>
      <c r="F349" s="1936"/>
      <c r="G349" s="1937"/>
      <c r="H349" s="1937"/>
      <c r="I349" s="1937"/>
      <c r="J349" s="1937"/>
      <c r="K349" s="1937"/>
      <c r="L349" s="1937"/>
      <c r="M349" s="1937"/>
      <c r="N349" s="1937"/>
      <c r="O349" s="1937"/>
      <c r="P349" s="1937"/>
      <c r="Q349" s="1937"/>
      <c r="R349" s="1937"/>
      <c r="S349" s="1937"/>
      <c r="T349" s="1937"/>
      <c r="U349" s="1937"/>
      <c r="V349" s="1937"/>
      <c r="W349" s="1937"/>
      <c r="X349" s="1937"/>
      <c r="Y349" s="1937"/>
      <c r="Z349" s="1937"/>
      <c r="AA349" s="1937"/>
      <c r="AB349" s="1937"/>
      <c r="AC349" s="1937"/>
      <c r="AD349" s="1937"/>
      <c r="AE349" s="1937"/>
      <c r="AF349" s="1937"/>
      <c r="AG349" s="1937"/>
      <c r="AH349" s="1937"/>
      <c r="AI349" s="1937"/>
      <c r="AJ349" s="1986"/>
      <c r="AK349" s="1933">
        <f>IF(D349=0,"",COUNT($F$26:$AJ$26)-AL349)</f>
        <v>0</v>
      </c>
      <c r="AL349" s="1939">
        <f>IF(D349=0,"",AQ349+AR349)</f>
        <v>0</v>
      </c>
      <c r="AM349" s="1939">
        <f>IF(D349=0,"",COUNTIF(F349:AJ349,"休"))</f>
        <v>0</v>
      </c>
      <c r="AN349" s="1940" t="str">
        <f>IF(D349="","",IFERROR(ROUND(AM349/AK349,3),""))</f>
        <v/>
      </c>
      <c r="AO349" s="4487"/>
      <c r="AQ349" s="1864">
        <f>+COUNTIF(F349:AJ349,"－")</f>
        <v>0</v>
      </c>
      <c r="AR349" s="1864">
        <f>+COUNTIF(F349:AJ349,"外")</f>
        <v>0</v>
      </c>
    </row>
    <row r="350" spans="2:44">
      <c r="B350" s="4483"/>
      <c r="C350" s="4466"/>
      <c r="D350" s="1928">
        <f>$AG$16</f>
        <v>0</v>
      </c>
      <c r="E350" s="1956"/>
      <c r="F350" s="1936"/>
      <c r="G350" s="1937"/>
      <c r="H350" s="1937"/>
      <c r="I350" s="1937"/>
      <c r="J350" s="1937"/>
      <c r="K350" s="1937"/>
      <c r="L350" s="1937"/>
      <c r="M350" s="1937"/>
      <c r="N350" s="1937"/>
      <c r="O350" s="1937"/>
      <c r="P350" s="1937"/>
      <c r="Q350" s="1937"/>
      <c r="R350" s="1937"/>
      <c r="S350" s="1937"/>
      <c r="T350" s="1937"/>
      <c r="U350" s="1937"/>
      <c r="V350" s="1937"/>
      <c r="W350" s="1937"/>
      <c r="X350" s="1937"/>
      <c r="Y350" s="1937"/>
      <c r="Z350" s="1937"/>
      <c r="AA350" s="1937"/>
      <c r="AB350" s="1937"/>
      <c r="AC350" s="1937"/>
      <c r="AD350" s="1937"/>
      <c r="AE350" s="1937"/>
      <c r="AF350" s="1937"/>
      <c r="AG350" s="1937"/>
      <c r="AH350" s="1937"/>
      <c r="AI350" s="1937"/>
      <c r="AJ350" s="1986"/>
      <c r="AK350" s="1933" t="str">
        <f>IF(D350=0,"",COUNT($F$26:$AJ$26)-AL350)</f>
        <v/>
      </c>
      <c r="AL350" s="1939" t="str">
        <f>IF(D350=0,"",AQ350+AR350)</f>
        <v/>
      </c>
      <c r="AM350" s="1939" t="str">
        <f>IF(D350=0,"",COUNTIF(F350:AJ350,"休"))</f>
        <v/>
      </c>
      <c r="AN350" s="1940" t="str">
        <f>IF(D350="","",IFERROR(ROUND(AM350/AK350,3),""))</f>
        <v/>
      </c>
      <c r="AO350" s="4487"/>
      <c r="AQ350" s="1864">
        <f>+COUNTIF(F350:AJ350,"－")</f>
        <v>0</v>
      </c>
      <c r="AR350" s="1864">
        <f>+COUNTIF(F350:AJ350,"外")</f>
        <v>0</v>
      </c>
    </row>
    <row r="351" spans="2:44">
      <c r="B351" s="4483"/>
      <c r="C351" s="4467"/>
      <c r="D351" s="1957">
        <f>$AG$17</f>
        <v>0</v>
      </c>
      <c r="E351" s="1958"/>
      <c r="F351" s="1987"/>
      <c r="G351" s="1988"/>
      <c r="H351" s="1988"/>
      <c r="I351" s="1988"/>
      <c r="J351" s="1988"/>
      <c r="K351" s="1988"/>
      <c r="L351" s="1988"/>
      <c r="M351" s="1988"/>
      <c r="N351" s="1988"/>
      <c r="O351" s="1988"/>
      <c r="P351" s="1988"/>
      <c r="Q351" s="1988"/>
      <c r="R351" s="1988"/>
      <c r="S351" s="1988"/>
      <c r="T351" s="1988"/>
      <c r="U351" s="1988"/>
      <c r="V351" s="1988"/>
      <c r="W351" s="1988"/>
      <c r="X351" s="1988"/>
      <c r="Y351" s="1988"/>
      <c r="Z351" s="1988"/>
      <c r="AA351" s="1988"/>
      <c r="AB351" s="1988"/>
      <c r="AC351" s="1988"/>
      <c r="AD351" s="1988"/>
      <c r="AE351" s="1988"/>
      <c r="AF351" s="1988"/>
      <c r="AG351" s="1988"/>
      <c r="AH351" s="1988"/>
      <c r="AI351" s="1988"/>
      <c r="AJ351" s="1989"/>
      <c r="AK351" s="1933" t="str">
        <f>IF(D351=0,"",COUNT($F$26:$AJ$26)-AL351)</f>
        <v/>
      </c>
      <c r="AL351" s="1934" t="str">
        <f>IF(D351=0,"",AQ351+AR351)</f>
        <v/>
      </c>
      <c r="AM351" s="1947" t="str">
        <f>IF(D351=0,"",COUNTIF(F351:AJ351,"休"))</f>
        <v/>
      </c>
      <c r="AN351" s="1940" t="str">
        <f>IF(D351="","",IFERROR(ROUND(AM351/AK351,3),""))</f>
        <v/>
      </c>
      <c r="AO351" s="4487"/>
      <c r="AQ351" s="1864">
        <f>+COUNTIF(F351:AJ351,"－")</f>
        <v>0</v>
      </c>
      <c r="AR351" s="1864">
        <f>+COUNTIF(F351:AJ351,"外")</f>
        <v>0</v>
      </c>
    </row>
    <row r="352" spans="2:44" ht="14.4">
      <c r="B352" s="4483"/>
      <c r="C352" s="4465" t="str">
        <f>$AC$18</f>
        <v>C土木</v>
      </c>
      <c r="D352" s="1948" t="s">
        <v>2281</v>
      </c>
      <c r="E352" s="1959" t="s">
        <v>2270</v>
      </c>
      <c r="F352" s="1926" t="s">
        <v>2311</v>
      </c>
      <c r="G352" s="1927" t="s">
        <v>2311</v>
      </c>
      <c r="H352" s="1927" t="s">
        <v>2311</v>
      </c>
      <c r="I352" s="1927" t="s">
        <v>2311</v>
      </c>
      <c r="J352" s="1927" t="s">
        <v>2311</v>
      </c>
      <c r="K352" s="1927" t="s">
        <v>2311</v>
      </c>
      <c r="L352" s="1927" t="s">
        <v>2311</v>
      </c>
      <c r="M352" s="1927" t="s">
        <v>2311</v>
      </c>
      <c r="N352" s="1927" t="s">
        <v>2311</v>
      </c>
      <c r="O352" s="1927" t="s">
        <v>2311</v>
      </c>
      <c r="P352" s="1927" t="s">
        <v>2311</v>
      </c>
      <c r="Q352" s="1927" t="s">
        <v>2311</v>
      </c>
      <c r="R352" s="1927" t="s">
        <v>2311</v>
      </c>
      <c r="S352" s="1927" t="s">
        <v>2311</v>
      </c>
      <c r="T352" s="1927" t="s">
        <v>2311</v>
      </c>
      <c r="U352" s="1927" t="s">
        <v>2311</v>
      </c>
      <c r="V352" s="1927" t="s">
        <v>2311</v>
      </c>
      <c r="W352" s="1927" t="s">
        <v>2311</v>
      </c>
      <c r="X352" s="1927" t="s">
        <v>2311</v>
      </c>
      <c r="Y352" s="1927" t="s">
        <v>2311</v>
      </c>
      <c r="Z352" s="1927" t="s">
        <v>2311</v>
      </c>
      <c r="AA352" s="1927" t="s">
        <v>2311</v>
      </c>
      <c r="AB352" s="1927" t="s">
        <v>2311</v>
      </c>
      <c r="AC352" s="1927" t="s">
        <v>2311</v>
      </c>
      <c r="AD352" s="1927" t="s">
        <v>2311</v>
      </c>
      <c r="AE352" s="1927" t="s">
        <v>2311</v>
      </c>
      <c r="AF352" s="1927" t="s">
        <v>2311</v>
      </c>
      <c r="AG352" s="1927" t="s">
        <v>2311</v>
      </c>
      <c r="AH352" s="1927" t="s">
        <v>2311</v>
      </c>
      <c r="AI352" s="1927" t="s">
        <v>2311</v>
      </c>
      <c r="AJ352" s="1982" t="s">
        <v>2311</v>
      </c>
      <c r="AK352" s="1951"/>
      <c r="AL352" s="1952"/>
      <c r="AM352" s="1960"/>
      <c r="AN352" s="1954"/>
      <c r="AO352" s="4487"/>
    </row>
    <row r="353" spans="2:44">
      <c r="B353" s="4483"/>
      <c r="C353" s="4466"/>
      <c r="D353" s="1928" t="str">
        <f>$AG$18</f>
        <v>●●</v>
      </c>
      <c r="E353" s="1929"/>
      <c r="F353" s="1990"/>
      <c r="G353" s="1945"/>
      <c r="H353" s="1945"/>
      <c r="I353" s="1945"/>
      <c r="J353" s="1945"/>
      <c r="K353" s="1945"/>
      <c r="L353" s="1945"/>
      <c r="M353" s="1945"/>
      <c r="N353" s="1945"/>
      <c r="O353" s="1945"/>
      <c r="P353" s="1945"/>
      <c r="Q353" s="1945"/>
      <c r="R353" s="1945"/>
      <c r="S353" s="1945"/>
      <c r="T353" s="1945"/>
      <c r="U353" s="1945"/>
      <c r="V353" s="1945"/>
      <c r="W353" s="1945"/>
      <c r="X353" s="1945"/>
      <c r="Y353" s="1945"/>
      <c r="Z353" s="1945"/>
      <c r="AA353" s="1945"/>
      <c r="AB353" s="1945"/>
      <c r="AC353" s="1945"/>
      <c r="AD353" s="1945"/>
      <c r="AE353" s="1945"/>
      <c r="AF353" s="1945"/>
      <c r="AG353" s="1945"/>
      <c r="AH353" s="1945"/>
      <c r="AI353" s="1945"/>
      <c r="AJ353" s="1991"/>
      <c r="AK353" s="1933">
        <f>IF(D353=0,"",COUNT($F$26:$AJ$26)-AL353)</f>
        <v>0</v>
      </c>
      <c r="AL353" s="1934">
        <f>IF(D353=0,"",AQ353+AR353)</f>
        <v>0</v>
      </c>
      <c r="AM353" s="1934">
        <f>IF(D353=0,"",COUNTIF(F353:AJ353,"休"))</f>
        <v>0</v>
      </c>
      <c r="AN353" s="1935" t="str">
        <f>IF(D353="","",IFERROR(ROUND(AM353/AK353,3),""))</f>
        <v/>
      </c>
      <c r="AO353" s="4487"/>
      <c r="AQ353" s="1864">
        <f>+COUNTIF(F353:AJ353,"－")</f>
        <v>0</v>
      </c>
      <c r="AR353" s="1864">
        <f>+COUNTIF(F353:AJ353,"外")</f>
        <v>0</v>
      </c>
    </row>
    <row r="354" spans="2:44">
      <c r="B354" s="4483"/>
      <c r="C354" s="4466"/>
      <c r="D354" s="1928">
        <f>$AG$19</f>
        <v>0</v>
      </c>
      <c r="E354" s="1956"/>
      <c r="F354" s="1936"/>
      <c r="G354" s="1937"/>
      <c r="H354" s="1937"/>
      <c r="I354" s="1937"/>
      <c r="J354" s="1937"/>
      <c r="K354" s="1937"/>
      <c r="L354" s="1937"/>
      <c r="M354" s="1937"/>
      <c r="N354" s="1937"/>
      <c r="O354" s="1937"/>
      <c r="P354" s="1937"/>
      <c r="Q354" s="1937"/>
      <c r="R354" s="1937"/>
      <c r="S354" s="1937"/>
      <c r="T354" s="1937"/>
      <c r="U354" s="1937"/>
      <c r="V354" s="1937"/>
      <c r="W354" s="1937"/>
      <c r="X354" s="1937"/>
      <c r="Y354" s="1937"/>
      <c r="Z354" s="1937"/>
      <c r="AA354" s="1937"/>
      <c r="AB354" s="1937"/>
      <c r="AC354" s="1937"/>
      <c r="AD354" s="1937"/>
      <c r="AE354" s="1937"/>
      <c r="AF354" s="1937"/>
      <c r="AG354" s="1937"/>
      <c r="AH354" s="1937"/>
      <c r="AI354" s="1937"/>
      <c r="AJ354" s="1986"/>
      <c r="AK354" s="1933" t="str">
        <f>IF(D354=0,"",COUNT($F$26:$AJ$26)-AL354)</f>
        <v/>
      </c>
      <c r="AL354" s="1939" t="str">
        <f>IF(D354=0,"",AQ354+AR354)</f>
        <v/>
      </c>
      <c r="AM354" s="1939" t="str">
        <f>IF(D354=0,"",COUNTIF(F354:AJ354,"休"))</f>
        <v/>
      </c>
      <c r="AN354" s="1940" t="str">
        <f>IF(D354="","",IFERROR(ROUND(AM354/AK354,3),""))</f>
        <v/>
      </c>
      <c r="AO354" s="4487"/>
      <c r="AQ354" s="1864">
        <f>+COUNTIF(F354:AJ354,"－")</f>
        <v>0</v>
      </c>
      <c r="AR354" s="1864">
        <f>+COUNTIF(F354:AJ354,"外")</f>
        <v>0</v>
      </c>
    </row>
    <row r="355" spans="2:44">
      <c r="B355" s="4483"/>
      <c r="C355" s="4466"/>
      <c r="D355" s="1928">
        <f>$AG$20</f>
        <v>0</v>
      </c>
      <c r="E355" s="1956"/>
      <c r="F355" s="1936"/>
      <c r="G355" s="1937"/>
      <c r="H355" s="1937"/>
      <c r="I355" s="1937"/>
      <c r="J355" s="1937"/>
      <c r="K355" s="1937"/>
      <c r="L355" s="1937"/>
      <c r="M355" s="1937"/>
      <c r="N355" s="1937"/>
      <c r="O355" s="1937"/>
      <c r="P355" s="1937"/>
      <c r="Q355" s="1937"/>
      <c r="R355" s="1937"/>
      <c r="S355" s="1937"/>
      <c r="T355" s="1937"/>
      <c r="U355" s="1937"/>
      <c r="V355" s="1937"/>
      <c r="W355" s="1937"/>
      <c r="X355" s="1937"/>
      <c r="Y355" s="1937"/>
      <c r="Z355" s="1937"/>
      <c r="AA355" s="1937"/>
      <c r="AB355" s="1937"/>
      <c r="AC355" s="1937"/>
      <c r="AD355" s="1937"/>
      <c r="AE355" s="1937"/>
      <c r="AF355" s="1937"/>
      <c r="AG355" s="1937"/>
      <c r="AH355" s="1937"/>
      <c r="AI355" s="1937"/>
      <c r="AJ355" s="1986"/>
      <c r="AK355" s="1933" t="str">
        <f>IF(D355=0,"",COUNT($F$26:$AJ$26)-AL355)</f>
        <v/>
      </c>
      <c r="AL355" s="1939" t="str">
        <f>IF(D355=0,"",AQ355+AR355)</f>
        <v/>
      </c>
      <c r="AM355" s="1939" t="str">
        <f>IF(D355=0,"",COUNTIF(F355:AJ355,"休"))</f>
        <v/>
      </c>
      <c r="AN355" s="1940" t="str">
        <f>IF(D355="","",IFERROR(ROUND(AM355/AK355,3),""))</f>
        <v/>
      </c>
      <c r="AO355" s="4487"/>
      <c r="AQ355" s="1864">
        <f>+COUNTIF(F355:AJ355,"－")</f>
        <v>0</v>
      </c>
      <c r="AR355" s="1864">
        <f>+COUNTIF(F355:AJ355,"外")</f>
        <v>0</v>
      </c>
    </row>
    <row r="356" spans="2:44" ht="13.8" thickBot="1">
      <c r="B356" s="4484"/>
      <c r="C356" s="4467"/>
      <c r="D356" s="1941">
        <f>$AG$21</f>
        <v>0</v>
      </c>
      <c r="E356" s="1958"/>
      <c r="F356" s="1987"/>
      <c r="G356" s="1988"/>
      <c r="H356" s="1988"/>
      <c r="I356" s="1988"/>
      <c r="J356" s="1988"/>
      <c r="K356" s="1988"/>
      <c r="L356" s="1988"/>
      <c r="M356" s="1988"/>
      <c r="N356" s="1988"/>
      <c r="O356" s="1988"/>
      <c r="P356" s="1988"/>
      <c r="Q356" s="1988"/>
      <c r="R356" s="1988"/>
      <c r="S356" s="1988"/>
      <c r="T356" s="1988"/>
      <c r="U356" s="1988"/>
      <c r="V356" s="1988"/>
      <c r="W356" s="1988"/>
      <c r="X356" s="1988"/>
      <c r="Y356" s="1988"/>
      <c r="Z356" s="1988"/>
      <c r="AA356" s="1988"/>
      <c r="AB356" s="1988"/>
      <c r="AC356" s="1988"/>
      <c r="AD356" s="1988"/>
      <c r="AE356" s="1988"/>
      <c r="AF356" s="1988"/>
      <c r="AG356" s="1988"/>
      <c r="AH356" s="1988"/>
      <c r="AI356" s="1988"/>
      <c r="AJ356" s="1989"/>
      <c r="AK356" s="1963" t="str">
        <f>IF(D356=0,"",COUNT($F$26:$AJ$26)-AL356)</f>
        <v/>
      </c>
      <c r="AL356" s="1964" t="str">
        <f>IF(D356=0,"",AQ356+AR356)</f>
        <v/>
      </c>
      <c r="AM356" s="1964" t="str">
        <f>IF(D356=0,"",COUNTIF(F356:AJ356,"休"))</f>
        <v/>
      </c>
      <c r="AN356" s="1940" t="str">
        <f>IF(D356="","",IFERROR(ROUND(AM356/AK356,3),""))</f>
        <v/>
      </c>
      <c r="AO356" s="4488"/>
      <c r="AQ356" s="1864">
        <f>+COUNTIF(F356:AJ356,"－")</f>
        <v>0</v>
      </c>
      <c r="AR356" s="1864">
        <f>+COUNTIF(F356:AJ356,"外")</f>
        <v>0</v>
      </c>
    </row>
    <row r="357" spans="2:44" ht="13.8" thickBot="1">
      <c r="B357" s="1965"/>
      <c r="C357" s="1921"/>
      <c r="F357" s="1966"/>
      <c r="G357" s="1966"/>
      <c r="H357" s="1966"/>
      <c r="I357" s="1966"/>
      <c r="J357" s="1966"/>
      <c r="K357" s="1966"/>
      <c r="L357" s="1966"/>
      <c r="M357" s="1966"/>
      <c r="N357" s="1966"/>
      <c r="O357" s="1966"/>
      <c r="P357" s="1966"/>
      <c r="Q357" s="1966"/>
      <c r="R357" s="1966"/>
      <c r="S357" s="1966"/>
      <c r="T357" s="1966"/>
      <c r="U357" s="1966"/>
      <c r="V357" s="1966"/>
      <c r="W357" s="1966"/>
      <c r="X357" s="1966"/>
      <c r="Y357" s="1966"/>
      <c r="Z357" s="1966"/>
      <c r="AA357" s="1966"/>
      <c r="AB357" s="1966"/>
      <c r="AC357" s="1966"/>
      <c r="AD357" s="1966"/>
      <c r="AE357" s="1966"/>
      <c r="AF357" s="1966"/>
      <c r="AG357" s="1966"/>
      <c r="AH357" s="1966"/>
      <c r="AI357" s="1966"/>
      <c r="AJ357" s="1966"/>
      <c r="AK357" s="1967"/>
      <c r="AN357" s="1968" t="s">
        <v>2271</v>
      </c>
      <c r="AO357" s="1969" t="e">
        <f>IF(AO341&gt;=0.285,"OK","NG")</f>
        <v>#DIV/0!</v>
      </c>
      <c r="AQ357" s="1857"/>
      <c r="AR357" s="1857"/>
    </row>
    <row r="358" spans="2:44">
      <c r="B358" s="1965"/>
      <c r="C358" s="1921"/>
      <c r="F358" s="1966"/>
      <c r="G358" s="1966"/>
      <c r="H358" s="1966"/>
      <c r="I358" s="1966"/>
      <c r="J358" s="1966"/>
      <c r="K358" s="1966"/>
      <c r="L358" s="1966"/>
      <c r="M358" s="1966"/>
      <c r="N358" s="1966"/>
      <c r="O358" s="1966"/>
      <c r="P358" s="1966"/>
      <c r="Q358" s="1966"/>
      <c r="R358" s="1966"/>
      <c r="S358" s="1966"/>
      <c r="T358" s="1966"/>
      <c r="U358" s="1966"/>
      <c r="V358" s="1966"/>
      <c r="W358" s="1966"/>
      <c r="X358" s="1966"/>
      <c r="Y358" s="1966"/>
      <c r="Z358" s="1966"/>
      <c r="AA358" s="1966"/>
      <c r="AB358" s="1966"/>
      <c r="AC358" s="1966"/>
      <c r="AD358" s="1966"/>
      <c r="AE358" s="1966"/>
      <c r="AF358" s="1966"/>
      <c r="AG358" s="1966"/>
      <c r="AH358" s="1966"/>
      <c r="AI358" s="1966"/>
      <c r="AJ358" s="1966"/>
      <c r="AK358" s="1967"/>
      <c r="AN358" s="1981"/>
      <c r="AO358" s="1899"/>
      <c r="AQ358" s="1857"/>
      <c r="AR358" s="1857"/>
    </row>
    <row r="359" spans="2:44" hidden="1">
      <c r="F359" s="1857" t="e">
        <f>YEAR(F362)</f>
        <v>#VALUE!</v>
      </c>
      <c r="G359" s="1857" t="e">
        <f>MONTH(F362)</f>
        <v>#VALUE!</v>
      </c>
    </row>
    <row r="360" spans="2:44" ht="13.2" customHeight="1">
      <c r="B360" s="4470"/>
      <c r="C360" s="4471"/>
      <c r="D360" s="4472"/>
      <c r="E360" s="1971" t="s">
        <v>2266</v>
      </c>
      <c r="F360" s="4478" t="e">
        <f>F362</f>
        <v>#VALUE!</v>
      </c>
      <c r="G360" s="4479"/>
      <c r="H360" s="4479"/>
      <c r="I360" s="4479"/>
      <c r="J360" s="4479"/>
      <c r="K360" s="4479"/>
      <c r="L360" s="4479"/>
      <c r="M360" s="4479"/>
      <c r="N360" s="4479"/>
      <c r="O360" s="4479"/>
      <c r="P360" s="4479"/>
      <c r="Q360" s="4479"/>
      <c r="R360" s="4479"/>
      <c r="S360" s="4479"/>
      <c r="T360" s="4479"/>
      <c r="U360" s="4479"/>
      <c r="V360" s="4479"/>
      <c r="W360" s="4479"/>
      <c r="X360" s="4479"/>
      <c r="Y360" s="4479"/>
      <c r="Z360" s="4479"/>
      <c r="AA360" s="4479"/>
      <c r="AB360" s="4479"/>
      <c r="AC360" s="4479"/>
      <c r="AD360" s="4479"/>
      <c r="AE360" s="4479"/>
      <c r="AF360" s="4479"/>
      <c r="AG360" s="4479"/>
      <c r="AH360" s="4479"/>
      <c r="AI360" s="4479"/>
      <c r="AJ360" s="4479"/>
      <c r="AK360" s="4480" t="s">
        <v>2304</v>
      </c>
      <c r="AL360" s="4489" t="s">
        <v>2305</v>
      </c>
      <c r="AM360" s="4480" t="s">
        <v>2283</v>
      </c>
      <c r="AN360" s="4481" t="s">
        <v>2306</v>
      </c>
      <c r="AO360" s="4433" t="s">
        <v>2307</v>
      </c>
      <c r="AQ360" s="4463" t="s">
        <v>2308</v>
      </c>
      <c r="AR360" s="4463" t="s">
        <v>2309</v>
      </c>
    </row>
    <row r="361" spans="2:44" ht="13.2" hidden="1" customHeight="1">
      <c r="B361" s="4473"/>
      <c r="C361" s="4469"/>
      <c r="D361" s="4474"/>
      <c r="E361" s="1972"/>
      <c r="F361" s="1913" t="e">
        <f>DATE($F359,$G359,1)</f>
        <v>#VALUE!</v>
      </c>
      <c r="G361" s="1913" t="e">
        <f t="shared" ref="G361:AJ361" si="134">F361+1</f>
        <v>#VALUE!</v>
      </c>
      <c r="H361" s="1913" t="e">
        <f t="shared" si="134"/>
        <v>#VALUE!</v>
      </c>
      <c r="I361" s="1913" t="e">
        <f t="shared" si="134"/>
        <v>#VALUE!</v>
      </c>
      <c r="J361" s="1913" t="e">
        <f t="shared" si="134"/>
        <v>#VALUE!</v>
      </c>
      <c r="K361" s="1913" t="e">
        <f t="shared" si="134"/>
        <v>#VALUE!</v>
      </c>
      <c r="L361" s="1913" t="e">
        <f t="shared" si="134"/>
        <v>#VALUE!</v>
      </c>
      <c r="M361" s="1913" t="e">
        <f t="shared" si="134"/>
        <v>#VALUE!</v>
      </c>
      <c r="N361" s="1913" t="e">
        <f t="shared" si="134"/>
        <v>#VALUE!</v>
      </c>
      <c r="O361" s="1913" t="e">
        <f t="shared" si="134"/>
        <v>#VALUE!</v>
      </c>
      <c r="P361" s="1913" t="e">
        <f t="shared" si="134"/>
        <v>#VALUE!</v>
      </c>
      <c r="Q361" s="1913" t="e">
        <f t="shared" si="134"/>
        <v>#VALUE!</v>
      </c>
      <c r="R361" s="1913" t="e">
        <f t="shared" si="134"/>
        <v>#VALUE!</v>
      </c>
      <c r="S361" s="1913" t="e">
        <f t="shared" si="134"/>
        <v>#VALUE!</v>
      </c>
      <c r="T361" s="1913" t="e">
        <f t="shared" si="134"/>
        <v>#VALUE!</v>
      </c>
      <c r="U361" s="1913" t="e">
        <f t="shared" si="134"/>
        <v>#VALUE!</v>
      </c>
      <c r="V361" s="1913" t="e">
        <f t="shared" si="134"/>
        <v>#VALUE!</v>
      </c>
      <c r="W361" s="1913" t="e">
        <f t="shared" si="134"/>
        <v>#VALUE!</v>
      </c>
      <c r="X361" s="1913" t="e">
        <f t="shared" si="134"/>
        <v>#VALUE!</v>
      </c>
      <c r="Y361" s="1913" t="e">
        <f t="shared" si="134"/>
        <v>#VALUE!</v>
      </c>
      <c r="Z361" s="1913" t="e">
        <f t="shared" si="134"/>
        <v>#VALUE!</v>
      </c>
      <c r="AA361" s="1913" t="e">
        <f t="shared" si="134"/>
        <v>#VALUE!</v>
      </c>
      <c r="AB361" s="1913" t="e">
        <f t="shared" si="134"/>
        <v>#VALUE!</v>
      </c>
      <c r="AC361" s="1913" t="e">
        <f t="shared" si="134"/>
        <v>#VALUE!</v>
      </c>
      <c r="AD361" s="1913" t="e">
        <f t="shared" si="134"/>
        <v>#VALUE!</v>
      </c>
      <c r="AE361" s="1913" t="e">
        <f t="shared" si="134"/>
        <v>#VALUE!</v>
      </c>
      <c r="AF361" s="1913" t="e">
        <f t="shared" si="134"/>
        <v>#VALUE!</v>
      </c>
      <c r="AG361" s="1913" t="e">
        <f t="shared" si="134"/>
        <v>#VALUE!</v>
      </c>
      <c r="AH361" s="1913" t="e">
        <f t="shared" si="134"/>
        <v>#VALUE!</v>
      </c>
      <c r="AI361" s="1913" t="e">
        <f t="shared" si="134"/>
        <v>#VALUE!</v>
      </c>
      <c r="AJ361" s="1913" t="e">
        <f t="shared" si="134"/>
        <v>#VALUE!</v>
      </c>
      <c r="AK361" s="4480"/>
      <c r="AL361" s="4489"/>
      <c r="AM361" s="4480"/>
      <c r="AN361" s="4481"/>
      <c r="AO361" s="4433"/>
      <c r="AQ361" s="4463"/>
      <c r="AR361" s="4463"/>
    </row>
    <row r="362" spans="2:44">
      <c r="B362" s="4473"/>
      <c r="C362" s="4469"/>
      <c r="D362" s="4474"/>
      <c r="E362" s="1973" t="s">
        <v>2267</v>
      </c>
      <c r="F362" s="1974" t="e">
        <f>IF(EDATE(F337,1)&gt;$F$7,"",EDATE(F337,1))</f>
        <v>#VALUE!</v>
      </c>
      <c r="G362" s="1913" t="e">
        <f t="shared" ref="G362:AJ362" si="135">IF(G361&gt;$F$7,"",IF(F362=EOMONTH(DATE($F359,$G359,1),0),"",IF(F362="","",F362+1)))</f>
        <v>#VALUE!</v>
      </c>
      <c r="H362" s="1913" t="e">
        <f t="shared" si="135"/>
        <v>#VALUE!</v>
      </c>
      <c r="I362" s="1913" t="e">
        <f t="shared" si="135"/>
        <v>#VALUE!</v>
      </c>
      <c r="J362" s="1913" t="e">
        <f t="shared" si="135"/>
        <v>#VALUE!</v>
      </c>
      <c r="K362" s="1913" t="e">
        <f t="shared" si="135"/>
        <v>#VALUE!</v>
      </c>
      <c r="L362" s="1913" t="e">
        <f t="shared" si="135"/>
        <v>#VALUE!</v>
      </c>
      <c r="M362" s="1913" t="e">
        <f t="shared" si="135"/>
        <v>#VALUE!</v>
      </c>
      <c r="N362" s="1913" t="e">
        <f t="shared" si="135"/>
        <v>#VALUE!</v>
      </c>
      <c r="O362" s="1913" t="e">
        <f t="shared" si="135"/>
        <v>#VALUE!</v>
      </c>
      <c r="P362" s="1913" t="e">
        <f t="shared" si="135"/>
        <v>#VALUE!</v>
      </c>
      <c r="Q362" s="1913" t="e">
        <f t="shared" si="135"/>
        <v>#VALUE!</v>
      </c>
      <c r="R362" s="1913" t="e">
        <f t="shared" si="135"/>
        <v>#VALUE!</v>
      </c>
      <c r="S362" s="1913" t="e">
        <f t="shared" si="135"/>
        <v>#VALUE!</v>
      </c>
      <c r="T362" s="1913" t="e">
        <f t="shared" si="135"/>
        <v>#VALUE!</v>
      </c>
      <c r="U362" s="1913" t="e">
        <f t="shared" si="135"/>
        <v>#VALUE!</v>
      </c>
      <c r="V362" s="1913" t="e">
        <f t="shared" si="135"/>
        <v>#VALUE!</v>
      </c>
      <c r="W362" s="1913" t="e">
        <f t="shared" si="135"/>
        <v>#VALUE!</v>
      </c>
      <c r="X362" s="1913" t="e">
        <f t="shared" si="135"/>
        <v>#VALUE!</v>
      </c>
      <c r="Y362" s="1913" t="e">
        <f t="shared" si="135"/>
        <v>#VALUE!</v>
      </c>
      <c r="Z362" s="1913" t="e">
        <f t="shared" si="135"/>
        <v>#VALUE!</v>
      </c>
      <c r="AA362" s="1913" t="e">
        <f t="shared" si="135"/>
        <v>#VALUE!</v>
      </c>
      <c r="AB362" s="1913" t="e">
        <f t="shared" si="135"/>
        <v>#VALUE!</v>
      </c>
      <c r="AC362" s="1913" t="e">
        <f t="shared" si="135"/>
        <v>#VALUE!</v>
      </c>
      <c r="AD362" s="1913" t="e">
        <f t="shared" si="135"/>
        <v>#VALUE!</v>
      </c>
      <c r="AE362" s="1913" t="e">
        <f t="shared" si="135"/>
        <v>#VALUE!</v>
      </c>
      <c r="AF362" s="1913" t="e">
        <f t="shared" si="135"/>
        <v>#VALUE!</v>
      </c>
      <c r="AG362" s="1913" t="e">
        <f t="shared" si="135"/>
        <v>#VALUE!</v>
      </c>
      <c r="AH362" s="1913" t="e">
        <f t="shared" si="135"/>
        <v>#VALUE!</v>
      </c>
      <c r="AI362" s="1913" t="e">
        <f t="shared" si="135"/>
        <v>#VALUE!</v>
      </c>
      <c r="AJ362" s="1913" t="e">
        <f t="shared" si="135"/>
        <v>#VALUE!</v>
      </c>
      <c r="AK362" s="4480"/>
      <c r="AL362" s="4489"/>
      <c r="AM362" s="4480"/>
      <c r="AN362" s="4481"/>
      <c r="AO362" s="4433"/>
      <c r="AQ362" s="4463"/>
      <c r="AR362" s="4463"/>
    </row>
    <row r="363" spans="2:44">
      <c r="B363" s="4475"/>
      <c r="C363" s="4476"/>
      <c r="D363" s="4477"/>
      <c r="E363" s="1908" t="s">
        <v>1060</v>
      </c>
      <c r="F363" s="1975" t="str">
        <f>IFERROR(TEXT(WEEKDAY(+F362),"aaa"),"")</f>
        <v/>
      </c>
      <c r="G363" s="1975" t="str">
        <f t="shared" ref="G363:AJ363" si="136">IFERROR(TEXT(WEEKDAY(+G362),"aaa"),"")</f>
        <v/>
      </c>
      <c r="H363" s="1975" t="str">
        <f t="shared" si="136"/>
        <v/>
      </c>
      <c r="I363" s="1975" t="str">
        <f t="shared" si="136"/>
        <v/>
      </c>
      <c r="J363" s="1975" t="str">
        <f t="shared" si="136"/>
        <v/>
      </c>
      <c r="K363" s="1975" t="str">
        <f t="shared" si="136"/>
        <v/>
      </c>
      <c r="L363" s="1975" t="str">
        <f t="shared" si="136"/>
        <v/>
      </c>
      <c r="M363" s="1975" t="str">
        <f t="shared" si="136"/>
        <v/>
      </c>
      <c r="N363" s="1975" t="str">
        <f t="shared" si="136"/>
        <v/>
      </c>
      <c r="O363" s="1975" t="str">
        <f t="shared" si="136"/>
        <v/>
      </c>
      <c r="P363" s="1975" t="str">
        <f t="shared" si="136"/>
        <v/>
      </c>
      <c r="Q363" s="1975" t="str">
        <f t="shared" si="136"/>
        <v/>
      </c>
      <c r="R363" s="1975" t="str">
        <f t="shared" si="136"/>
        <v/>
      </c>
      <c r="S363" s="1975" t="str">
        <f t="shared" si="136"/>
        <v/>
      </c>
      <c r="T363" s="1975" t="str">
        <f t="shared" si="136"/>
        <v/>
      </c>
      <c r="U363" s="1975" t="str">
        <f t="shared" si="136"/>
        <v/>
      </c>
      <c r="V363" s="1975" t="str">
        <f t="shared" si="136"/>
        <v/>
      </c>
      <c r="W363" s="1975" t="str">
        <f t="shared" si="136"/>
        <v/>
      </c>
      <c r="X363" s="1975" t="str">
        <f t="shared" si="136"/>
        <v/>
      </c>
      <c r="Y363" s="1975" t="str">
        <f t="shared" si="136"/>
        <v/>
      </c>
      <c r="Z363" s="1975" t="str">
        <f t="shared" si="136"/>
        <v/>
      </c>
      <c r="AA363" s="1975" t="str">
        <f t="shared" si="136"/>
        <v/>
      </c>
      <c r="AB363" s="1975" t="str">
        <f t="shared" si="136"/>
        <v/>
      </c>
      <c r="AC363" s="1975" t="str">
        <f t="shared" si="136"/>
        <v/>
      </c>
      <c r="AD363" s="1975" t="str">
        <f t="shared" si="136"/>
        <v/>
      </c>
      <c r="AE363" s="1975" t="str">
        <f t="shared" si="136"/>
        <v/>
      </c>
      <c r="AF363" s="1975" t="str">
        <f t="shared" si="136"/>
        <v/>
      </c>
      <c r="AG363" s="1975" t="str">
        <f t="shared" si="136"/>
        <v/>
      </c>
      <c r="AH363" s="1975" t="str">
        <f t="shared" si="136"/>
        <v/>
      </c>
      <c r="AI363" s="1975" t="str">
        <f t="shared" si="136"/>
        <v/>
      </c>
      <c r="AJ363" s="1975" t="str">
        <f t="shared" si="136"/>
        <v/>
      </c>
      <c r="AK363" s="4480"/>
      <c r="AL363" s="4489"/>
      <c r="AM363" s="4480"/>
      <c r="AN363" s="4481"/>
      <c r="AO363" s="4433"/>
      <c r="AQ363" s="4463"/>
      <c r="AR363" s="4463"/>
    </row>
    <row r="364" spans="2:44" ht="21" customHeight="1">
      <c r="B364" s="1976" t="s">
        <v>2310</v>
      </c>
      <c r="C364" s="1977" t="s">
        <v>2280</v>
      </c>
      <c r="D364" s="1924" t="s">
        <v>2281</v>
      </c>
      <c r="E364" s="1925" t="s">
        <v>2270</v>
      </c>
      <c r="F364" s="1926" t="s">
        <v>2311</v>
      </c>
      <c r="G364" s="1927" t="s">
        <v>2311</v>
      </c>
      <c r="H364" s="1927" t="s">
        <v>2311</v>
      </c>
      <c r="I364" s="1927" t="s">
        <v>2311</v>
      </c>
      <c r="J364" s="1927" t="s">
        <v>2311</v>
      </c>
      <c r="K364" s="1927" t="s">
        <v>2311</v>
      </c>
      <c r="L364" s="1927" t="s">
        <v>2311</v>
      </c>
      <c r="M364" s="1927" t="s">
        <v>2311</v>
      </c>
      <c r="N364" s="1927" t="s">
        <v>2311</v>
      </c>
      <c r="O364" s="1927" t="s">
        <v>2311</v>
      </c>
      <c r="P364" s="1927" t="s">
        <v>2311</v>
      </c>
      <c r="Q364" s="1927" t="s">
        <v>2311</v>
      </c>
      <c r="R364" s="1927" t="s">
        <v>2311</v>
      </c>
      <c r="S364" s="1927" t="s">
        <v>2311</v>
      </c>
      <c r="T364" s="1927" t="s">
        <v>2311</v>
      </c>
      <c r="U364" s="1927" t="s">
        <v>2311</v>
      </c>
      <c r="V364" s="1927" t="s">
        <v>2311</v>
      </c>
      <c r="W364" s="1927" t="s">
        <v>2311</v>
      </c>
      <c r="X364" s="1927" t="s">
        <v>2311</v>
      </c>
      <c r="Y364" s="1927" t="s">
        <v>2311</v>
      </c>
      <c r="Z364" s="1927" t="s">
        <v>2311</v>
      </c>
      <c r="AA364" s="1927" t="s">
        <v>2311</v>
      </c>
      <c r="AB364" s="1927" t="s">
        <v>2311</v>
      </c>
      <c r="AC364" s="1927" t="s">
        <v>2311</v>
      </c>
      <c r="AD364" s="1927" t="s">
        <v>2311</v>
      </c>
      <c r="AE364" s="1927" t="s">
        <v>2311</v>
      </c>
      <c r="AF364" s="1927" t="s">
        <v>2311</v>
      </c>
      <c r="AG364" s="1927" t="s">
        <v>2311</v>
      </c>
      <c r="AH364" s="1927" t="s">
        <v>2311</v>
      </c>
      <c r="AI364" s="1927" t="s">
        <v>2311</v>
      </c>
      <c r="AJ364" s="1982" t="s">
        <v>2311</v>
      </c>
      <c r="AK364" s="1905" t="s">
        <v>2289</v>
      </c>
      <c r="AL364" s="1905" t="s">
        <v>2290</v>
      </c>
      <c r="AM364" s="1905" t="s">
        <v>2291</v>
      </c>
      <c r="AN364" s="1906" t="s">
        <v>2292</v>
      </c>
      <c r="AO364" s="1865" t="s">
        <v>2293</v>
      </c>
      <c r="AQ364" s="4464"/>
      <c r="AR364" s="4464"/>
    </row>
    <row r="365" spans="2:44" ht="13.5" customHeight="1">
      <c r="B365" s="4482" t="s">
        <v>2294</v>
      </c>
      <c r="C365" s="4485" t="str">
        <f>$AC$8</f>
        <v>A建設</v>
      </c>
      <c r="D365" s="1928" t="str">
        <f>$AG$8</f>
        <v>〇〇</v>
      </c>
      <c r="E365" s="1929"/>
      <c r="F365" s="1983"/>
      <c r="G365" s="1984"/>
      <c r="H365" s="1984"/>
      <c r="I365" s="1984"/>
      <c r="J365" s="1984"/>
      <c r="K365" s="1984"/>
      <c r="L365" s="1984"/>
      <c r="M365" s="1984"/>
      <c r="N365" s="1984"/>
      <c r="O365" s="1984"/>
      <c r="P365" s="1984"/>
      <c r="Q365" s="1984"/>
      <c r="R365" s="1984"/>
      <c r="S365" s="1984"/>
      <c r="T365" s="1984"/>
      <c r="U365" s="1984"/>
      <c r="V365" s="1984"/>
      <c r="W365" s="1984"/>
      <c r="X365" s="1984"/>
      <c r="Y365" s="1984"/>
      <c r="Z365" s="1984"/>
      <c r="AA365" s="1984"/>
      <c r="AB365" s="1984"/>
      <c r="AC365" s="1984"/>
      <c r="AD365" s="1984"/>
      <c r="AE365" s="1984"/>
      <c r="AF365" s="1984"/>
      <c r="AG365" s="1984"/>
      <c r="AH365" s="1984"/>
      <c r="AI365" s="1984"/>
      <c r="AJ365" s="1985"/>
      <c r="AK365" s="1933">
        <f t="shared" ref="AK365:AK370" si="137">IF(D365=0,"",COUNT($F$26:$AJ$26)-AL365)</f>
        <v>0</v>
      </c>
      <c r="AL365" s="1934">
        <f t="shared" ref="AL365:AL370" si="138">IF(D365=0,"",AQ365+AR365)</f>
        <v>0</v>
      </c>
      <c r="AM365" s="1934">
        <f t="shared" ref="AM365:AM370" si="139">IF(D365=0,"",COUNTIF(F365:AJ365,"休"))</f>
        <v>0</v>
      </c>
      <c r="AN365" s="1935" t="str">
        <f t="shared" ref="AN365:AN370" si="140">IF(D365="","",IFERROR(ROUND(AM365/AK365,3),""))</f>
        <v/>
      </c>
      <c r="AO365" s="4486" t="e">
        <f>ROUND(AVERAGE(AN365:AN380),3)</f>
        <v>#DIV/0!</v>
      </c>
      <c r="AQ365" s="1864">
        <f>+COUNTIF(F365:AJ365,"－")</f>
        <v>0</v>
      </c>
      <c r="AR365" s="1864">
        <f>+COUNTIF(F365:AJ365,"外")</f>
        <v>0</v>
      </c>
    </row>
    <row r="366" spans="2:44" ht="13.5" customHeight="1">
      <c r="B366" s="4483"/>
      <c r="C366" s="4466"/>
      <c r="D366" s="1928" t="str">
        <f>$AG$9</f>
        <v>●●</v>
      </c>
      <c r="E366" s="1929"/>
      <c r="F366" s="1936"/>
      <c r="G366" s="1937"/>
      <c r="H366" s="1937"/>
      <c r="I366" s="1937"/>
      <c r="J366" s="1937"/>
      <c r="K366" s="1937"/>
      <c r="L366" s="1937"/>
      <c r="M366" s="1937"/>
      <c r="N366" s="1937"/>
      <c r="O366" s="1937"/>
      <c r="P366" s="1937"/>
      <c r="Q366" s="1937"/>
      <c r="R366" s="1937"/>
      <c r="S366" s="1937"/>
      <c r="T366" s="1937"/>
      <c r="U366" s="1937"/>
      <c r="V366" s="1937"/>
      <c r="W366" s="1937"/>
      <c r="X366" s="1937"/>
      <c r="Y366" s="1937"/>
      <c r="Z366" s="1937"/>
      <c r="AA366" s="1937"/>
      <c r="AB366" s="1937"/>
      <c r="AC366" s="1937"/>
      <c r="AD366" s="1937"/>
      <c r="AE366" s="1937"/>
      <c r="AF366" s="1937"/>
      <c r="AG366" s="1937"/>
      <c r="AH366" s="1937"/>
      <c r="AI366" s="1937"/>
      <c r="AJ366" s="1986"/>
      <c r="AK366" s="1933">
        <f t="shared" si="137"/>
        <v>0</v>
      </c>
      <c r="AL366" s="1939">
        <f t="shared" si="138"/>
        <v>0</v>
      </c>
      <c r="AM366" s="1939">
        <f t="shared" si="139"/>
        <v>0</v>
      </c>
      <c r="AN366" s="1940" t="str">
        <f t="shared" si="140"/>
        <v/>
      </c>
      <c r="AO366" s="4487"/>
      <c r="AQ366" s="1864">
        <f>+COUNTIF(F366:AJ366,"－")</f>
        <v>0</v>
      </c>
      <c r="AR366" s="1864">
        <f>+COUNTIF(F366:AJ366,"外")</f>
        <v>0</v>
      </c>
    </row>
    <row r="367" spans="2:44">
      <c r="B367" s="4483"/>
      <c r="C367" s="4466"/>
      <c r="D367" s="1928" t="str">
        <f>$AG$10</f>
        <v>△△</v>
      </c>
      <c r="E367" s="1929"/>
      <c r="F367" s="1936"/>
      <c r="G367" s="1937"/>
      <c r="H367" s="1937"/>
      <c r="I367" s="1937"/>
      <c r="J367" s="1937"/>
      <c r="K367" s="1937"/>
      <c r="L367" s="1937"/>
      <c r="M367" s="1937"/>
      <c r="N367" s="1937"/>
      <c r="O367" s="1937"/>
      <c r="P367" s="1937"/>
      <c r="Q367" s="1937"/>
      <c r="R367" s="1937"/>
      <c r="S367" s="1937"/>
      <c r="T367" s="1937"/>
      <c r="U367" s="1937"/>
      <c r="V367" s="1937"/>
      <c r="W367" s="1937"/>
      <c r="X367" s="1937"/>
      <c r="Y367" s="1937"/>
      <c r="Z367" s="1937"/>
      <c r="AA367" s="1937"/>
      <c r="AB367" s="1937"/>
      <c r="AC367" s="1937"/>
      <c r="AD367" s="1937"/>
      <c r="AE367" s="1937"/>
      <c r="AF367" s="1937"/>
      <c r="AG367" s="1937"/>
      <c r="AH367" s="1937"/>
      <c r="AI367" s="1937"/>
      <c r="AJ367" s="1986"/>
      <c r="AK367" s="1933">
        <f t="shared" si="137"/>
        <v>0</v>
      </c>
      <c r="AL367" s="1939">
        <f t="shared" si="138"/>
        <v>0</v>
      </c>
      <c r="AM367" s="1939">
        <f t="shared" si="139"/>
        <v>0</v>
      </c>
      <c r="AN367" s="1940" t="str">
        <f t="shared" si="140"/>
        <v/>
      </c>
      <c r="AO367" s="4487"/>
      <c r="AQ367" s="1864">
        <f>+COUNTIF(F367:AJ367,"－")</f>
        <v>0</v>
      </c>
      <c r="AR367" s="1864">
        <f t="shared" ref="AR367:AR370" si="141">+COUNTIF(F367:AJ367,"外")</f>
        <v>0</v>
      </c>
    </row>
    <row r="368" spans="2:44">
      <c r="B368" s="4483"/>
      <c r="C368" s="4466"/>
      <c r="D368" s="1928" t="str">
        <f>$AG$11</f>
        <v>■■</v>
      </c>
      <c r="E368" s="1907"/>
      <c r="F368" s="1936"/>
      <c r="G368" s="1937"/>
      <c r="H368" s="1937"/>
      <c r="I368" s="1937"/>
      <c r="J368" s="1937"/>
      <c r="K368" s="1937"/>
      <c r="L368" s="1937"/>
      <c r="M368" s="1937"/>
      <c r="N368" s="1937"/>
      <c r="O368" s="1937"/>
      <c r="P368" s="1937"/>
      <c r="Q368" s="1937"/>
      <c r="R368" s="1937"/>
      <c r="S368" s="1937"/>
      <c r="T368" s="1937"/>
      <c r="U368" s="1937"/>
      <c r="V368" s="1937"/>
      <c r="W368" s="1937"/>
      <c r="X368" s="1937"/>
      <c r="Y368" s="1937"/>
      <c r="Z368" s="1937"/>
      <c r="AA368" s="1937"/>
      <c r="AB368" s="1937"/>
      <c r="AC368" s="1937"/>
      <c r="AD368" s="1937"/>
      <c r="AE368" s="1937"/>
      <c r="AF368" s="1937"/>
      <c r="AG368" s="1937"/>
      <c r="AH368" s="1937"/>
      <c r="AI368" s="1937"/>
      <c r="AJ368" s="1986"/>
      <c r="AK368" s="1933">
        <f t="shared" si="137"/>
        <v>0</v>
      </c>
      <c r="AL368" s="1939">
        <f t="shared" si="138"/>
        <v>0</v>
      </c>
      <c r="AM368" s="1939">
        <f t="shared" si="139"/>
        <v>0</v>
      </c>
      <c r="AN368" s="1940" t="str">
        <f t="shared" si="140"/>
        <v/>
      </c>
      <c r="AO368" s="4487"/>
      <c r="AQ368" s="1864">
        <f>+COUNTIF(F368:AJ368,"－")</f>
        <v>0</v>
      </c>
      <c r="AR368" s="1864">
        <f t="shared" si="141"/>
        <v>0</v>
      </c>
    </row>
    <row r="369" spans="2:44">
      <c r="B369" s="4483"/>
      <c r="C369" s="4466"/>
      <c r="D369" s="1928" t="str">
        <f>$AG$12</f>
        <v>★★</v>
      </c>
      <c r="E369" s="1929"/>
      <c r="F369" s="1936"/>
      <c r="G369" s="1937"/>
      <c r="H369" s="1937"/>
      <c r="I369" s="1937"/>
      <c r="J369" s="1937"/>
      <c r="K369" s="1937"/>
      <c r="L369" s="1937"/>
      <c r="M369" s="1937"/>
      <c r="N369" s="1937"/>
      <c r="O369" s="1937"/>
      <c r="P369" s="1937"/>
      <c r="Q369" s="1937"/>
      <c r="R369" s="1937"/>
      <c r="S369" s="1937"/>
      <c r="T369" s="1937"/>
      <c r="U369" s="1937"/>
      <c r="V369" s="1937"/>
      <c r="W369" s="1937"/>
      <c r="X369" s="1937"/>
      <c r="Y369" s="1937"/>
      <c r="Z369" s="1937"/>
      <c r="AA369" s="1937"/>
      <c r="AB369" s="1937"/>
      <c r="AC369" s="1937"/>
      <c r="AD369" s="1937"/>
      <c r="AE369" s="1937"/>
      <c r="AF369" s="1937"/>
      <c r="AG369" s="1937"/>
      <c r="AH369" s="1937"/>
      <c r="AI369" s="1937"/>
      <c r="AJ369" s="1986"/>
      <c r="AK369" s="1933">
        <f t="shared" si="137"/>
        <v>0</v>
      </c>
      <c r="AL369" s="1939">
        <f t="shared" si="138"/>
        <v>0</v>
      </c>
      <c r="AM369" s="1939">
        <f t="shared" si="139"/>
        <v>0</v>
      </c>
      <c r="AN369" s="1940" t="str">
        <f t="shared" si="140"/>
        <v/>
      </c>
      <c r="AO369" s="4487"/>
      <c r="AQ369" s="1864">
        <f t="shared" ref="AQ369:AQ370" si="142">+COUNTIF(F369:AJ369,"－")</f>
        <v>0</v>
      </c>
      <c r="AR369" s="1864">
        <f t="shared" si="141"/>
        <v>0</v>
      </c>
    </row>
    <row r="370" spans="2:44">
      <c r="B370" s="4484"/>
      <c r="C370" s="4467"/>
      <c r="D370" s="1941">
        <f>$AG$13</f>
        <v>0</v>
      </c>
      <c r="E370" s="1942"/>
      <c r="F370" s="1987"/>
      <c r="G370" s="1988"/>
      <c r="H370" s="1988"/>
      <c r="I370" s="1988"/>
      <c r="J370" s="1988"/>
      <c r="K370" s="1988"/>
      <c r="L370" s="1988"/>
      <c r="M370" s="1988"/>
      <c r="N370" s="1988"/>
      <c r="O370" s="1988"/>
      <c r="P370" s="1988"/>
      <c r="Q370" s="1988"/>
      <c r="R370" s="1988"/>
      <c r="S370" s="1988"/>
      <c r="T370" s="1988"/>
      <c r="U370" s="1988"/>
      <c r="V370" s="1988"/>
      <c r="W370" s="1988"/>
      <c r="X370" s="1988"/>
      <c r="Y370" s="1988"/>
      <c r="Z370" s="1988"/>
      <c r="AA370" s="1988"/>
      <c r="AB370" s="1988"/>
      <c r="AC370" s="1988"/>
      <c r="AD370" s="1988"/>
      <c r="AE370" s="1988"/>
      <c r="AF370" s="1988"/>
      <c r="AG370" s="1988"/>
      <c r="AH370" s="1988"/>
      <c r="AI370" s="1988"/>
      <c r="AJ370" s="1989"/>
      <c r="AK370" s="1933" t="str">
        <f t="shared" si="137"/>
        <v/>
      </c>
      <c r="AL370" s="1934" t="str">
        <f t="shared" si="138"/>
        <v/>
      </c>
      <c r="AM370" s="1947" t="str">
        <f t="shared" si="139"/>
        <v/>
      </c>
      <c r="AN370" s="1940" t="str">
        <f t="shared" si="140"/>
        <v/>
      </c>
      <c r="AO370" s="4487"/>
      <c r="AQ370" s="1864">
        <f t="shared" si="142"/>
        <v>0</v>
      </c>
      <c r="AR370" s="1864">
        <f t="shared" si="141"/>
        <v>0</v>
      </c>
    </row>
    <row r="371" spans="2:44" ht="14.4">
      <c r="B371" s="4482" t="s">
        <v>2301</v>
      </c>
      <c r="C371" s="4465" t="str">
        <f>$AC$14</f>
        <v>B産業</v>
      </c>
      <c r="D371" s="1948" t="s">
        <v>2281</v>
      </c>
      <c r="E371" s="1949" t="s">
        <v>2270</v>
      </c>
      <c r="F371" s="1926" t="s">
        <v>2312</v>
      </c>
      <c r="G371" s="1927" t="s">
        <v>2312</v>
      </c>
      <c r="H371" s="1927" t="s">
        <v>2312</v>
      </c>
      <c r="I371" s="1927" t="s">
        <v>2312</v>
      </c>
      <c r="J371" s="1927" t="s">
        <v>2312</v>
      </c>
      <c r="K371" s="1927" t="s">
        <v>2312</v>
      </c>
      <c r="L371" s="1927" t="s">
        <v>2312</v>
      </c>
      <c r="M371" s="1927" t="s">
        <v>2312</v>
      </c>
      <c r="N371" s="1927" t="s">
        <v>2312</v>
      </c>
      <c r="O371" s="1927" t="s">
        <v>2312</v>
      </c>
      <c r="P371" s="1927" t="s">
        <v>2312</v>
      </c>
      <c r="Q371" s="1927" t="s">
        <v>2312</v>
      </c>
      <c r="R371" s="1927" t="s">
        <v>2312</v>
      </c>
      <c r="S371" s="1927" t="s">
        <v>2312</v>
      </c>
      <c r="T371" s="1927" t="s">
        <v>2312</v>
      </c>
      <c r="U371" s="1927" t="s">
        <v>2312</v>
      </c>
      <c r="V371" s="1927" t="s">
        <v>2312</v>
      </c>
      <c r="W371" s="1927" t="s">
        <v>2312</v>
      </c>
      <c r="X371" s="1927" t="s">
        <v>2312</v>
      </c>
      <c r="Y371" s="1927" t="s">
        <v>2312</v>
      </c>
      <c r="Z371" s="1927" t="s">
        <v>2312</v>
      </c>
      <c r="AA371" s="1927" t="s">
        <v>2312</v>
      </c>
      <c r="AB371" s="1927" t="s">
        <v>2312</v>
      </c>
      <c r="AC371" s="1927" t="s">
        <v>2312</v>
      </c>
      <c r="AD371" s="1927" t="s">
        <v>2312</v>
      </c>
      <c r="AE371" s="1927" t="s">
        <v>2312</v>
      </c>
      <c r="AF371" s="1927" t="s">
        <v>2312</v>
      </c>
      <c r="AG371" s="1927" t="s">
        <v>2312</v>
      </c>
      <c r="AH371" s="1927" t="s">
        <v>2312</v>
      </c>
      <c r="AI371" s="1927" t="s">
        <v>2312</v>
      </c>
      <c r="AJ371" s="1982" t="s">
        <v>2312</v>
      </c>
      <c r="AK371" s="1951"/>
      <c r="AL371" s="1952"/>
      <c r="AM371" s="1953"/>
      <c r="AN371" s="1954"/>
      <c r="AO371" s="4487"/>
    </row>
    <row r="372" spans="2:44">
      <c r="B372" s="4483"/>
      <c r="C372" s="4466"/>
      <c r="D372" s="1928" t="str">
        <f>$AG$14</f>
        <v>〇〇</v>
      </c>
      <c r="E372" s="1929"/>
      <c r="F372" s="1990"/>
      <c r="G372" s="1945"/>
      <c r="H372" s="1945"/>
      <c r="I372" s="1945"/>
      <c r="J372" s="1945"/>
      <c r="K372" s="1945"/>
      <c r="L372" s="1945"/>
      <c r="M372" s="1945"/>
      <c r="N372" s="1945"/>
      <c r="O372" s="1945"/>
      <c r="P372" s="1945"/>
      <c r="Q372" s="1945"/>
      <c r="R372" s="1945"/>
      <c r="S372" s="1945"/>
      <c r="T372" s="1945"/>
      <c r="U372" s="1945"/>
      <c r="V372" s="1945"/>
      <c r="W372" s="1945"/>
      <c r="X372" s="1945"/>
      <c r="Y372" s="1945"/>
      <c r="Z372" s="1945"/>
      <c r="AA372" s="1945"/>
      <c r="AB372" s="1945"/>
      <c r="AC372" s="1945"/>
      <c r="AD372" s="1945"/>
      <c r="AE372" s="1945"/>
      <c r="AF372" s="1945"/>
      <c r="AG372" s="1945"/>
      <c r="AH372" s="1945"/>
      <c r="AI372" s="1945"/>
      <c r="AJ372" s="1991"/>
      <c r="AK372" s="1933">
        <f>IF(D372=0,"",COUNT($F$26:$AJ$26)-AL372)</f>
        <v>0</v>
      </c>
      <c r="AL372" s="1934">
        <f>IF(D372=0,"",AQ372+AR372)</f>
        <v>0</v>
      </c>
      <c r="AM372" s="1934">
        <f>IF(D372=0,"",COUNTIF(F372:AJ372,"休"))</f>
        <v>0</v>
      </c>
      <c r="AN372" s="1935" t="str">
        <f>IF(D372="","",IFERROR(ROUND(AM372/AK372,3),""))</f>
        <v/>
      </c>
      <c r="AO372" s="4487"/>
      <c r="AQ372" s="1864">
        <f>+COUNTIF(F372:AJ372,"－")</f>
        <v>0</v>
      </c>
      <c r="AR372" s="1864">
        <f>+COUNTIF(F372:AJ372,"外")</f>
        <v>0</v>
      </c>
    </row>
    <row r="373" spans="2:44">
      <c r="B373" s="4483"/>
      <c r="C373" s="4466"/>
      <c r="D373" s="1928" t="str">
        <f>$AG$15</f>
        <v>●●</v>
      </c>
      <c r="E373" s="1956"/>
      <c r="F373" s="1936"/>
      <c r="G373" s="1937"/>
      <c r="H373" s="1937"/>
      <c r="I373" s="1937"/>
      <c r="J373" s="1937"/>
      <c r="K373" s="1937"/>
      <c r="L373" s="1937"/>
      <c r="M373" s="1937"/>
      <c r="N373" s="1937"/>
      <c r="O373" s="1937"/>
      <c r="P373" s="1937"/>
      <c r="Q373" s="1937"/>
      <c r="R373" s="1937"/>
      <c r="S373" s="1937"/>
      <c r="T373" s="1937"/>
      <c r="U373" s="1937"/>
      <c r="V373" s="1937"/>
      <c r="W373" s="1937"/>
      <c r="X373" s="1937"/>
      <c r="Y373" s="1937"/>
      <c r="Z373" s="1937"/>
      <c r="AA373" s="1937"/>
      <c r="AB373" s="1937"/>
      <c r="AC373" s="1937"/>
      <c r="AD373" s="1937"/>
      <c r="AE373" s="1937"/>
      <c r="AF373" s="1937"/>
      <c r="AG373" s="1937"/>
      <c r="AH373" s="1937"/>
      <c r="AI373" s="1937"/>
      <c r="AJ373" s="1986"/>
      <c r="AK373" s="1933">
        <f>IF(D373=0,"",COUNT($F$26:$AJ$26)-AL373)</f>
        <v>0</v>
      </c>
      <c r="AL373" s="1939">
        <f>IF(D373=0,"",AQ373+AR373)</f>
        <v>0</v>
      </c>
      <c r="AM373" s="1939">
        <f>IF(D373=0,"",COUNTIF(F373:AJ373,"休"))</f>
        <v>0</v>
      </c>
      <c r="AN373" s="1940" t="str">
        <f>IF(D373="","",IFERROR(ROUND(AM373/AK373,3),""))</f>
        <v/>
      </c>
      <c r="AO373" s="4487"/>
      <c r="AQ373" s="1864">
        <f>+COUNTIF(F373:AJ373,"－")</f>
        <v>0</v>
      </c>
      <c r="AR373" s="1864">
        <f>+COUNTIF(F373:AJ373,"外")</f>
        <v>0</v>
      </c>
    </row>
    <row r="374" spans="2:44">
      <c r="B374" s="4483"/>
      <c r="C374" s="4466"/>
      <c r="D374" s="1928">
        <f>$AG$16</f>
        <v>0</v>
      </c>
      <c r="E374" s="1956"/>
      <c r="F374" s="1936"/>
      <c r="G374" s="1937"/>
      <c r="H374" s="1937"/>
      <c r="I374" s="1937"/>
      <c r="J374" s="1937"/>
      <c r="K374" s="1937"/>
      <c r="L374" s="1937"/>
      <c r="M374" s="1937"/>
      <c r="N374" s="1937"/>
      <c r="O374" s="1937"/>
      <c r="P374" s="1937"/>
      <c r="Q374" s="1937"/>
      <c r="R374" s="1937"/>
      <c r="S374" s="1937"/>
      <c r="T374" s="1937"/>
      <c r="U374" s="1937"/>
      <c r="V374" s="1937"/>
      <c r="W374" s="1937"/>
      <c r="X374" s="1937"/>
      <c r="Y374" s="1937"/>
      <c r="Z374" s="1937"/>
      <c r="AA374" s="1937"/>
      <c r="AB374" s="1937"/>
      <c r="AC374" s="1937"/>
      <c r="AD374" s="1937"/>
      <c r="AE374" s="1937"/>
      <c r="AF374" s="1937"/>
      <c r="AG374" s="1937"/>
      <c r="AH374" s="1937"/>
      <c r="AI374" s="1937"/>
      <c r="AJ374" s="1986"/>
      <c r="AK374" s="1933" t="str">
        <f>IF(D374=0,"",COUNT($F$26:$AJ$26)-AL374)</f>
        <v/>
      </c>
      <c r="AL374" s="1939" t="str">
        <f>IF(D374=0,"",AQ374+AR374)</f>
        <v/>
      </c>
      <c r="AM374" s="1939" t="str">
        <f>IF(D374=0,"",COUNTIF(F374:AJ374,"休"))</f>
        <v/>
      </c>
      <c r="AN374" s="1940" t="str">
        <f>IF(D374="","",IFERROR(ROUND(AM374/AK374,3),""))</f>
        <v/>
      </c>
      <c r="AO374" s="4487"/>
      <c r="AQ374" s="1864">
        <f>+COUNTIF(F374:AJ374,"－")</f>
        <v>0</v>
      </c>
      <c r="AR374" s="1864">
        <f>+COUNTIF(F374:AJ374,"外")</f>
        <v>0</v>
      </c>
    </row>
    <row r="375" spans="2:44">
      <c r="B375" s="4483"/>
      <c r="C375" s="4467"/>
      <c r="D375" s="1957">
        <f>$AG$17</f>
        <v>0</v>
      </c>
      <c r="E375" s="1958"/>
      <c r="F375" s="1987"/>
      <c r="G375" s="1988"/>
      <c r="H375" s="1988"/>
      <c r="I375" s="1988"/>
      <c r="J375" s="1988"/>
      <c r="K375" s="1988"/>
      <c r="L375" s="1988"/>
      <c r="M375" s="1988"/>
      <c r="N375" s="1988"/>
      <c r="O375" s="1988"/>
      <c r="P375" s="1988"/>
      <c r="Q375" s="1988"/>
      <c r="R375" s="1988"/>
      <c r="S375" s="1988"/>
      <c r="T375" s="1988"/>
      <c r="U375" s="1988"/>
      <c r="V375" s="1988"/>
      <c r="W375" s="1988"/>
      <c r="X375" s="1988"/>
      <c r="Y375" s="1988"/>
      <c r="Z375" s="1988"/>
      <c r="AA375" s="1988"/>
      <c r="AB375" s="1988"/>
      <c r="AC375" s="1988"/>
      <c r="AD375" s="1988"/>
      <c r="AE375" s="1988"/>
      <c r="AF375" s="1988"/>
      <c r="AG375" s="1988"/>
      <c r="AH375" s="1988"/>
      <c r="AI375" s="1988"/>
      <c r="AJ375" s="1989"/>
      <c r="AK375" s="1933" t="str">
        <f>IF(D375=0,"",COUNT($F$26:$AJ$26)-AL375)</f>
        <v/>
      </c>
      <c r="AL375" s="1934" t="str">
        <f>IF(D375=0,"",AQ375+AR375)</f>
        <v/>
      </c>
      <c r="AM375" s="1947" t="str">
        <f>IF(D375=0,"",COUNTIF(F375:AJ375,"休"))</f>
        <v/>
      </c>
      <c r="AN375" s="1940" t="str">
        <f>IF(D375="","",IFERROR(ROUND(AM375/AK375,3),""))</f>
        <v/>
      </c>
      <c r="AO375" s="4487"/>
      <c r="AQ375" s="1864">
        <f>+COUNTIF(F375:AJ375,"－")</f>
        <v>0</v>
      </c>
      <c r="AR375" s="1864">
        <f>+COUNTIF(F375:AJ375,"外")</f>
        <v>0</v>
      </c>
    </row>
    <row r="376" spans="2:44" ht="14.4">
      <c r="B376" s="4483"/>
      <c r="C376" s="4465" t="str">
        <f>$AC$18</f>
        <v>C土木</v>
      </c>
      <c r="D376" s="1948" t="s">
        <v>2281</v>
      </c>
      <c r="E376" s="1959" t="s">
        <v>2270</v>
      </c>
      <c r="F376" s="1926" t="s">
        <v>2311</v>
      </c>
      <c r="G376" s="1927" t="s">
        <v>2311</v>
      </c>
      <c r="H376" s="1927" t="s">
        <v>2311</v>
      </c>
      <c r="I376" s="1927" t="s">
        <v>2311</v>
      </c>
      <c r="J376" s="1927" t="s">
        <v>2311</v>
      </c>
      <c r="K376" s="1927" t="s">
        <v>2311</v>
      </c>
      <c r="L376" s="1927" t="s">
        <v>2311</v>
      </c>
      <c r="M376" s="1927" t="s">
        <v>2311</v>
      </c>
      <c r="N376" s="1927" t="s">
        <v>2311</v>
      </c>
      <c r="O376" s="1927" t="s">
        <v>2311</v>
      </c>
      <c r="P376" s="1927" t="s">
        <v>2311</v>
      </c>
      <c r="Q376" s="1927" t="s">
        <v>2311</v>
      </c>
      <c r="R376" s="1927" t="s">
        <v>2311</v>
      </c>
      <c r="S376" s="1927" t="s">
        <v>2311</v>
      </c>
      <c r="T376" s="1927" t="s">
        <v>2311</v>
      </c>
      <c r="U376" s="1927" t="s">
        <v>2311</v>
      </c>
      <c r="V376" s="1927" t="s">
        <v>2311</v>
      </c>
      <c r="W376" s="1927" t="s">
        <v>2311</v>
      </c>
      <c r="X376" s="1927" t="s">
        <v>2311</v>
      </c>
      <c r="Y376" s="1927" t="s">
        <v>2311</v>
      </c>
      <c r="Z376" s="1927" t="s">
        <v>2311</v>
      </c>
      <c r="AA376" s="1927" t="s">
        <v>2311</v>
      </c>
      <c r="AB376" s="1927" t="s">
        <v>2311</v>
      </c>
      <c r="AC376" s="1927" t="s">
        <v>2311</v>
      </c>
      <c r="AD376" s="1927" t="s">
        <v>2311</v>
      </c>
      <c r="AE376" s="1927" t="s">
        <v>2311</v>
      </c>
      <c r="AF376" s="1927" t="s">
        <v>2311</v>
      </c>
      <c r="AG376" s="1927" t="s">
        <v>2311</v>
      </c>
      <c r="AH376" s="1927" t="s">
        <v>2311</v>
      </c>
      <c r="AI376" s="1927" t="s">
        <v>2311</v>
      </c>
      <c r="AJ376" s="1982" t="s">
        <v>2311</v>
      </c>
      <c r="AK376" s="1951"/>
      <c r="AL376" s="1952"/>
      <c r="AM376" s="1960"/>
      <c r="AN376" s="1954"/>
      <c r="AO376" s="4487"/>
    </row>
    <row r="377" spans="2:44">
      <c r="B377" s="4483"/>
      <c r="C377" s="4466"/>
      <c r="D377" s="1928" t="str">
        <f>$AG$18</f>
        <v>●●</v>
      </c>
      <c r="E377" s="1929"/>
      <c r="F377" s="1990"/>
      <c r="G377" s="1945"/>
      <c r="H377" s="1945"/>
      <c r="I377" s="1945"/>
      <c r="J377" s="1945"/>
      <c r="K377" s="1945"/>
      <c r="L377" s="1945"/>
      <c r="M377" s="1945"/>
      <c r="N377" s="1945"/>
      <c r="O377" s="1945"/>
      <c r="P377" s="1945"/>
      <c r="Q377" s="1945"/>
      <c r="R377" s="1945"/>
      <c r="S377" s="1945"/>
      <c r="T377" s="1945"/>
      <c r="U377" s="1945"/>
      <c r="V377" s="1945"/>
      <c r="W377" s="1945"/>
      <c r="X377" s="1945"/>
      <c r="Y377" s="1945"/>
      <c r="Z377" s="1945"/>
      <c r="AA377" s="1945"/>
      <c r="AB377" s="1945"/>
      <c r="AC377" s="1945"/>
      <c r="AD377" s="1945"/>
      <c r="AE377" s="1945"/>
      <c r="AF377" s="1945"/>
      <c r="AG377" s="1945"/>
      <c r="AH377" s="1945"/>
      <c r="AI377" s="1945"/>
      <c r="AJ377" s="1991"/>
      <c r="AK377" s="1933">
        <f>IF(D377=0,"",COUNT($F$26:$AJ$26)-AL377)</f>
        <v>0</v>
      </c>
      <c r="AL377" s="1934">
        <f>IF(D377=0,"",AQ377+AR377)</f>
        <v>0</v>
      </c>
      <c r="AM377" s="1934">
        <f>IF(D377=0,"",COUNTIF(F377:AJ377,"休"))</f>
        <v>0</v>
      </c>
      <c r="AN377" s="1935" t="str">
        <f>IF(D377="","",IFERROR(ROUND(AM377/AK377,3),""))</f>
        <v/>
      </c>
      <c r="AO377" s="4487"/>
      <c r="AQ377" s="1864">
        <f>+COUNTIF(F377:AJ377,"－")</f>
        <v>0</v>
      </c>
      <c r="AR377" s="1864">
        <f>+COUNTIF(F377:AJ377,"外")</f>
        <v>0</v>
      </c>
    </row>
    <row r="378" spans="2:44">
      <c r="B378" s="4483"/>
      <c r="C378" s="4466"/>
      <c r="D378" s="1928">
        <f>$AG$19</f>
        <v>0</v>
      </c>
      <c r="E378" s="1956"/>
      <c r="F378" s="1936"/>
      <c r="G378" s="1937"/>
      <c r="H378" s="1937"/>
      <c r="I378" s="1937"/>
      <c r="J378" s="1937"/>
      <c r="K378" s="1937"/>
      <c r="L378" s="1937"/>
      <c r="M378" s="1937"/>
      <c r="N378" s="1937"/>
      <c r="O378" s="1937"/>
      <c r="P378" s="1937"/>
      <c r="Q378" s="1937"/>
      <c r="R378" s="1937"/>
      <c r="S378" s="1937"/>
      <c r="T378" s="1937"/>
      <c r="U378" s="1937"/>
      <c r="V378" s="1937"/>
      <c r="W378" s="1937"/>
      <c r="X378" s="1937"/>
      <c r="Y378" s="1937"/>
      <c r="Z378" s="1937"/>
      <c r="AA378" s="1937"/>
      <c r="AB378" s="1937"/>
      <c r="AC378" s="1937"/>
      <c r="AD378" s="1937"/>
      <c r="AE378" s="1937"/>
      <c r="AF378" s="1937"/>
      <c r="AG378" s="1937"/>
      <c r="AH378" s="1937"/>
      <c r="AI378" s="1937"/>
      <c r="AJ378" s="1986"/>
      <c r="AK378" s="1933" t="str">
        <f>IF(D378=0,"",COUNT($F$26:$AJ$26)-AL378)</f>
        <v/>
      </c>
      <c r="AL378" s="1939" t="str">
        <f>IF(D378=0,"",AQ378+AR378)</f>
        <v/>
      </c>
      <c r="AM378" s="1939" t="str">
        <f>IF(D378=0,"",COUNTIF(F378:AJ378,"休"))</f>
        <v/>
      </c>
      <c r="AN378" s="1940" t="str">
        <f>IF(D378="","",IFERROR(ROUND(AM378/AK378,3),""))</f>
        <v/>
      </c>
      <c r="AO378" s="4487"/>
      <c r="AQ378" s="1864">
        <f>+COUNTIF(F378:AJ378,"－")</f>
        <v>0</v>
      </c>
      <c r="AR378" s="1864">
        <f>+COUNTIF(F378:AJ378,"外")</f>
        <v>0</v>
      </c>
    </row>
    <row r="379" spans="2:44">
      <c r="B379" s="4483"/>
      <c r="C379" s="4466"/>
      <c r="D379" s="1928">
        <f>$AG$20</f>
        <v>0</v>
      </c>
      <c r="E379" s="1956"/>
      <c r="F379" s="1936"/>
      <c r="G379" s="1937"/>
      <c r="H379" s="1937"/>
      <c r="I379" s="1937"/>
      <c r="J379" s="1937"/>
      <c r="K379" s="1937"/>
      <c r="L379" s="1937"/>
      <c r="M379" s="1937"/>
      <c r="N379" s="1937"/>
      <c r="O379" s="1937"/>
      <c r="P379" s="1937"/>
      <c r="Q379" s="1937"/>
      <c r="R379" s="1937"/>
      <c r="S379" s="1937"/>
      <c r="T379" s="1937"/>
      <c r="U379" s="1937"/>
      <c r="V379" s="1937"/>
      <c r="W379" s="1937"/>
      <c r="X379" s="1937"/>
      <c r="Y379" s="1937"/>
      <c r="Z379" s="1937"/>
      <c r="AA379" s="1937"/>
      <c r="AB379" s="1937"/>
      <c r="AC379" s="1937"/>
      <c r="AD379" s="1937"/>
      <c r="AE379" s="1937"/>
      <c r="AF379" s="1937"/>
      <c r="AG379" s="1937"/>
      <c r="AH379" s="1937"/>
      <c r="AI379" s="1937"/>
      <c r="AJ379" s="1986"/>
      <c r="AK379" s="1933" t="str">
        <f>IF(D379=0,"",COUNT($F$26:$AJ$26)-AL379)</f>
        <v/>
      </c>
      <c r="AL379" s="1939" t="str">
        <f>IF(D379=0,"",AQ379+AR379)</f>
        <v/>
      </c>
      <c r="AM379" s="1939" t="str">
        <f>IF(D379=0,"",COUNTIF(F379:AJ379,"休"))</f>
        <v/>
      </c>
      <c r="AN379" s="1940" t="str">
        <f>IF(D379="","",IFERROR(ROUND(AM379/AK379,3),""))</f>
        <v/>
      </c>
      <c r="AO379" s="4487"/>
      <c r="AQ379" s="1864">
        <f>+COUNTIF(F379:AJ379,"－")</f>
        <v>0</v>
      </c>
      <c r="AR379" s="1864">
        <f>+COUNTIF(F379:AJ379,"外")</f>
        <v>0</v>
      </c>
    </row>
    <row r="380" spans="2:44" ht="13.8" thickBot="1">
      <c r="B380" s="4484"/>
      <c r="C380" s="4467"/>
      <c r="D380" s="1941">
        <f>$AG$21</f>
        <v>0</v>
      </c>
      <c r="E380" s="1958"/>
      <c r="F380" s="1987"/>
      <c r="G380" s="1988"/>
      <c r="H380" s="1988"/>
      <c r="I380" s="1988"/>
      <c r="J380" s="1988"/>
      <c r="K380" s="1988"/>
      <c r="L380" s="1988"/>
      <c r="M380" s="1988"/>
      <c r="N380" s="1988"/>
      <c r="O380" s="1988"/>
      <c r="P380" s="1988"/>
      <c r="Q380" s="1988"/>
      <c r="R380" s="1988"/>
      <c r="S380" s="1988"/>
      <c r="T380" s="1988"/>
      <c r="U380" s="1988"/>
      <c r="V380" s="1988"/>
      <c r="W380" s="1988"/>
      <c r="X380" s="1988"/>
      <c r="Y380" s="1988"/>
      <c r="Z380" s="1988"/>
      <c r="AA380" s="1988"/>
      <c r="AB380" s="1988"/>
      <c r="AC380" s="1988"/>
      <c r="AD380" s="1988"/>
      <c r="AE380" s="1988"/>
      <c r="AF380" s="1988"/>
      <c r="AG380" s="1988"/>
      <c r="AH380" s="1988"/>
      <c r="AI380" s="1988"/>
      <c r="AJ380" s="1989"/>
      <c r="AK380" s="1963" t="str">
        <f>IF(D380=0,"",COUNT($F$26:$AJ$26)-AL380)</f>
        <v/>
      </c>
      <c r="AL380" s="1964" t="str">
        <f>IF(D380=0,"",AQ380+AR380)</f>
        <v/>
      </c>
      <c r="AM380" s="1964" t="str">
        <f>IF(D380=0,"",COUNTIF(F380:AJ380,"休"))</f>
        <v/>
      </c>
      <c r="AN380" s="1940" t="str">
        <f>IF(D380="","",IFERROR(ROUND(AM380/AK380,3),""))</f>
        <v/>
      </c>
      <c r="AO380" s="4488"/>
      <c r="AQ380" s="1864">
        <f>+COUNTIF(F380:AJ380,"－")</f>
        <v>0</v>
      </c>
      <c r="AR380" s="1864">
        <f>+COUNTIF(F380:AJ380,"外")</f>
        <v>0</v>
      </c>
    </row>
    <row r="381" spans="2:44" ht="13.8" thickBot="1">
      <c r="B381" s="1965"/>
      <c r="C381" s="1921"/>
      <c r="F381" s="1966"/>
      <c r="G381" s="1966"/>
      <c r="H381" s="1966"/>
      <c r="I381" s="1966"/>
      <c r="J381" s="1966"/>
      <c r="K381" s="1966"/>
      <c r="L381" s="1966"/>
      <c r="M381" s="1966"/>
      <c r="N381" s="1966"/>
      <c r="O381" s="1966"/>
      <c r="P381" s="1966"/>
      <c r="Q381" s="1966"/>
      <c r="R381" s="1966"/>
      <c r="S381" s="1966"/>
      <c r="T381" s="1966"/>
      <c r="U381" s="1966"/>
      <c r="V381" s="1966"/>
      <c r="W381" s="1966"/>
      <c r="X381" s="1966"/>
      <c r="Y381" s="1966"/>
      <c r="Z381" s="1966"/>
      <c r="AA381" s="1966"/>
      <c r="AB381" s="1966"/>
      <c r="AC381" s="1966"/>
      <c r="AD381" s="1966"/>
      <c r="AE381" s="1966"/>
      <c r="AF381" s="1966"/>
      <c r="AG381" s="1966"/>
      <c r="AH381" s="1966"/>
      <c r="AI381" s="1966"/>
      <c r="AJ381" s="1966"/>
      <c r="AK381" s="1967"/>
      <c r="AN381" s="1968" t="s">
        <v>2271</v>
      </c>
      <c r="AO381" s="1969" t="e">
        <f>IF(AO365&gt;=0.285,"OK","NG")</f>
        <v>#DIV/0!</v>
      </c>
      <c r="AQ381" s="1857"/>
      <c r="AR381" s="1857"/>
    </row>
    <row r="383" spans="2:44" hidden="1">
      <c r="F383" s="1857" t="e">
        <f>YEAR(F386)</f>
        <v>#VALUE!</v>
      </c>
      <c r="G383" s="1857" t="e">
        <f>MONTH(F386)</f>
        <v>#VALUE!</v>
      </c>
    </row>
    <row r="384" spans="2:44" ht="13.2" customHeight="1">
      <c r="B384" s="4470"/>
      <c r="C384" s="4471"/>
      <c r="D384" s="4472"/>
      <c r="E384" s="1971" t="s">
        <v>2266</v>
      </c>
      <c r="F384" s="4478" t="e">
        <f>F386</f>
        <v>#VALUE!</v>
      </c>
      <c r="G384" s="4479"/>
      <c r="H384" s="4479"/>
      <c r="I384" s="4479"/>
      <c r="J384" s="4479"/>
      <c r="K384" s="4479"/>
      <c r="L384" s="4479"/>
      <c r="M384" s="4479"/>
      <c r="N384" s="4479"/>
      <c r="O384" s="4479"/>
      <c r="P384" s="4479"/>
      <c r="Q384" s="4479"/>
      <c r="R384" s="4479"/>
      <c r="S384" s="4479"/>
      <c r="T384" s="4479"/>
      <c r="U384" s="4479"/>
      <c r="V384" s="4479"/>
      <c r="W384" s="4479"/>
      <c r="X384" s="4479"/>
      <c r="Y384" s="4479"/>
      <c r="Z384" s="4479"/>
      <c r="AA384" s="4479"/>
      <c r="AB384" s="4479"/>
      <c r="AC384" s="4479"/>
      <c r="AD384" s="4479"/>
      <c r="AE384" s="4479"/>
      <c r="AF384" s="4479"/>
      <c r="AG384" s="4479"/>
      <c r="AH384" s="4479"/>
      <c r="AI384" s="4479"/>
      <c r="AJ384" s="4479"/>
      <c r="AK384" s="4480" t="s">
        <v>2304</v>
      </c>
      <c r="AL384" s="4489" t="s">
        <v>2305</v>
      </c>
      <c r="AM384" s="4480" t="s">
        <v>2283</v>
      </c>
      <c r="AN384" s="4481" t="s">
        <v>2306</v>
      </c>
      <c r="AO384" s="4433" t="s">
        <v>2307</v>
      </c>
      <c r="AQ384" s="4463" t="s">
        <v>2308</v>
      </c>
      <c r="AR384" s="4463" t="s">
        <v>2309</v>
      </c>
    </row>
    <row r="385" spans="2:44" ht="13.2" hidden="1" customHeight="1">
      <c r="B385" s="4473"/>
      <c r="C385" s="4469"/>
      <c r="D385" s="4474"/>
      <c r="E385" s="1972"/>
      <c r="F385" s="1913" t="e">
        <f>DATE($F383,$G383,1)</f>
        <v>#VALUE!</v>
      </c>
      <c r="G385" s="1913" t="e">
        <f t="shared" ref="G385:AJ385" si="143">F385+1</f>
        <v>#VALUE!</v>
      </c>
      <c r="H385" s="1913" t="e">
        <f t="shared" si="143"/>
        <v>#VALUE!</v>
      </c>
      <c r="I385" s="1913" t="e">
        <f t="shared" si="143"/>
        <v>#VALUE!</v>
      </c>
      <c r="J385" s="1913" t="e">
        <f t="shared" si="143"/>
        <v>#VALUE!</v>
      </c>
      <c r="K385" s="1913" t="e">
        <f t="shared" si="143"/>
        <v>#VALUE!</v>
      </c>
      <c r="L385" s="1913" t="e">
        <f t="shared" si="143"/>
        <v>#VALUE!</v>
      </c>
      <c r="M385" s="1913" t="e">
        <f t="shared" si="143"/>
        <v>#VALUE!</v>
      </c>
      <c r="N385" s="1913" t="e">
        <f t="shared" si="143"/>
        <v>#VALUE!</v>
      </c>
      <c r="O385" s="1913" t="e">
        <f t="shared" si="143"/>
        <v>#VALUE!</v>
      </c>
      <c r="P385" s="1913" t="e">
        <f t="shared" si="143"/>
        <v>#VALUE!</v>
      </c>
      <c r="Q385" s="1913" t="e">
        <f t="shared" si="143"/>
        <v>#VALUE!</v>
      </c>
      <c r="R385" s="1913" t="e">
        <f t="shared" si="143"/>
        <v>#VALUE!</v>
      </c>
      <c r="S385" s="1913" t="e">
        <f t="shared" si="143"/>
        <v>#VALUE!</v>
      </c>
      <c r="T385" s="1913" t="e">
        <f t="shared" si="143"/>
        <v>#VALUE!</v>
      </c>
      <c r="U385" s="1913" t="e">
        <f t="shared" si="143"/>
        <v>#VALUE!</v>
      </c>
      <c r="V385" s="1913" t="e">
        <f t="shared" si="143"/>
        <v>#VALUE!</v>
      </c>
      <c r="W385" s="1913" t="e">
        <f t="shared" si="143"/>
        <v>#VALUE!</v>
      </c>
      <c r="X385" s="1913" t="e">
        <f t="shared" si="143"/>
        <v>#VALUE!</v>
      </c>
      <c r="Y385" s="1913" t="e">
        <f t="shared" si="143"/>
        <v>#VALUE!</v>
      </c>
      <c r="Z385" s="1913" t="e">
        <f t="shared" si="143"/>
        <v>#VALUE!</v>
      </c>
      <c r="AA385" s="1913" t="e">
        <f t="shared" si="143"/>
        <v>#VALUE!</v>
      </c>
      <c r="AB385" s="1913" t="e">
        <f t="shared" si="143"/>
        <v>#VALUE!</v>
      </c>
      <c r="AC385" s="1913" t="e">
        <f t="shared" si="143"/>
        <v>#VALUE!</v>
      </c>
      <c r="AD385" s="1913" t="e">
        <f t="shared" si="143"/>
        <v>#VALUE!</v>
      </c>
      <c r="AE385" s="1913" t="e">
        <f t="shared" si="143"/>
        <v>#VALUE!</v>
      </c>
      <c r="AF385" s="1913" t="e">
        <f t="shared" si="143"/>
        <v>#VALUE!</v>
      </c>
      <c r="AG385" s="1913" t="e">
        <f t="shared" si="143"/>
        <v>#VALUE!</v>
      </c>
      <c r="AH385" s="1913" t="e">
        <f t="shared" si="143"/>
        <v>#VALUE!</v>
      </c>
      <c r="AI385" s="1913" t="e">
        <f t="shared" si="143"/>
        <v>#VALUE!</v>
      </c>
      <c r="AJ385" s="1913" t="e">
        <f t="shared" si="143"/>
        <v>#VALUE!</v>
      </c>
      <c r="AK385" s="4480"/>
      <c r="AL385" s="4489"/>
      <c r="AM385" s="4480"/>
      <c r="AN385" s="4481"/>
      <c r="AO385" s="4433"/>
      <c r="AQ385" s="4463"/>
      <c r="AR385" s="4463"/>
    </row>
    <row r="386" spans="2:44">
      <c r="B386" s="4473"/>
      <c r="C386" s="4469"/>
      <c r="D386" s="4474"/>
      <c r="E386" s="1973" t="s">
        <v>2267</v>
      </c>
      <c r="F386" s="1974" t="e">
        <f>IF(EDATE(F361,1)&gt;$F$7,"",EDATE(F361,1))</f>
        <v>#VALUE!</v>
      </c>
      <c r="G386" s="1913" t="e">
        <f t="shared" ref="G386:AJ386" si="144">IF(G385&gt;$F$7,"",IF(F386=EOMONTH(DATE($F383,$G383,1),0),"",IF(F386="","",F386+1)))</f>
        <v>#VALUE!</v>
      </c>
      <c r="H386" s="1913" t="e">
        <f t="shared" si="144"/>
        <v>#VALUE!</v>
      </c>
      <c r="I386" s="1913" t="e">
        <f t="shared" si="144"/>
        <v>#VALUE!</v>
      </c>
      <c r="J386" s="1913" t="e">
        <f t="shared" si="144"/>
        <v>#VALUE!</v>
      </c>
      <c r="K386" s="1913" t="e">
        <f t="shared" si="144"/>
        <v>#VALUE!</v>
      </c>
      <c r="L386" s="1913" t="e">
        <f t="shared" si="144"/>
        <v>#VALUE!</v>
      </c>
      <c r="M386" s="1913" t="e">
        <f t="shared" si="144"/>
        <v>#VALUE!</v>
      </c>
      <c r="N386" s="1913" t="e">
        <f t="shared" si="144"/>
        <v>#VALUE!</v>
      </c>
      <c r="O386" s="1913" t="e">
        <f t="shared" si="144"/>
        <v>#VALUE!</v>
      </c>
      <c r="P386" s="1913" t="e">
        <f t="shared" si="144"/>
        <v>#VALUE!</v>
      </c>
      <c r="Q386" s="1913" t="e">
        <f t="shared" si="144"/>
        <v>#VALUE!</v>
      </c>
      <c r="R386" s="1913" t="e">
        <f t="shared" si="144"/>
        <v>#VALUE!</v>
      </c>
      <c r="S386" s="1913" t="e">
        <f t="shared" si="144"/>
        <v>#VALUE!</v>
      </c>
      <c r="T386" s="1913" t="e">
        <f t="shared" si="144"/>
        <v>#VALUE!</v>
      </c>
      <c r="U386" s="1913" t="e">
        <f t="shared" si="144"/>
        <v>#VALUE!</v>
      </c>
      <c r="V386" s="1913" t="e">
        <f t="shared" si="144"/>
        <v>#VALUE!</v>
      </c>
      <c r="W386" s="1913" t="e">
        <f t="shared" si="144"/>
        <v>#VALUE!</v>
      </c>
      <c r="X386" s="1913" t="e">
        <f t="shared" si="144"/>
        <v>#VALUE!</v>
      </c>
      <c r="Y386" s="1913" t="e">
        <f t="shared" si="144"/>
        <v>#VALUE!</v>
      </c>
      <c r="Z386" s="1913" t="e">
        <f t="shared" si="144"/>
        <v>#VALUE!</v>
      </c>
      <c r="AA386" s="1913" t="e">
        <f t="shared" si="144"/>
        <v>#VALUE!</v>
      </c>
      <c r="AB386" s="1913" t="e">
        <f t="shared" si="144"/>
        <v>#VALUE!</v>
      </c>
      <c r="AC386" s="1913" t="e">
        <f t="shared" si="144"/>
        <v>#VALUE!</v>
      </c>
      <c r="AD386" s="1913" t="e">
        <f t="shared" si="144"/>
        <v>#VALUE!</v>
      </c>
      <c r="AE386" s="1913" t="e">
        <f t="shared" si="144"/>
        <v>#VALUE!</v>
      </c>
      <c r="AF386" s="1913" t="e">
        <f t="shared" si="144"/>
        <v>#VALUE!</v>
      </c>
      <c r="AG386" s="1913" t="e">
        <f t="shared" si="144"/>
        <v>#VALUE!</v>
      </c>
      <c r="AH386" s="1913" t="e">
        <f t="shared" si="144"/>
        <v>#VALUE!</v>
      </c>
      <c r="AI386" s="1913" t="e">
        <f t="shared" si="144"/>
        <v>#VALUE!</v>
      </c>
      <c r="AJ386" s="1913" t="e">
        <f t="shared" si="144"/>
        <v>#VALUE!</v>
      </c>
      <c r="AK386" s="4480"/>
      <c r="AL386" s="4489"/>
      <c r="AM386" s="4480"/>
      <c r="AN386" s="4481"/>
      <c r="AO386" s="4433"/>
      <c r="AQ386" s="4463"/>
      <c r="AR386" s="4463"/>
    </row>
    <row r="387" spans="2:44">
      <c r="B387" s="4475"/>
      <c r="C387" s="4476"/>
      <c r="D387" s="4477"/>
      <c r="E387" s="1908" t="s">
        <v>1060</v>
      </c>
      <c r="F387" s="1975" t="str">
        <f>IFERROR(TEXT(WEEKDAY(+F386),"aaa"),"")</f>
        <v/>
      </c>
      <c r="G387" s="1975" t="str">
        <f t="shared" ref="G387:AJ387" si="145">IFERROR(TEXT(WEEKDAY(+G386),"aaa"),"")</f>
        <v/>
      </c>
      <c r="H387" s="1975" t="str">
        <f t="shared" si="145"/>
        <v/>
      </c>
      <c r="I387" s="1975" t="str">
        <f t="shared" si="145"/>
        <v/>
      </c>
      <c r="J387" s="1975" t="str">
        <f t="shared" si="145"/>
        <v/>
      </c>
      <c r="K387" s="1975" t="str">
        <f t="shared" si="145"/>
        <v/>
      </c>
      <c r="L387" s="1975" t="str">
        <f t="shared" si="145"/>
        <v/>
      </c>
      <c r="M387" s="1975" t="str">
        <f t="shared" si="145"/>
        <v/>
      </c>
      <c r="N387" s="1975" t="str">
        <f t="shared" si="145"/>
        <v/>
      </c>
      <c r="O387" s="1975" t="str">
        <f t="shared" si="145"/>
        <v/>
      </c>
      <c r="P387" s="1975" t="str">
        <f t="shared" si="145"/>
        <v/>
      </c>
      <c r="Q387" s="1975" t="str">
        <f t="shared" si="145"/>
        <v/>
      </c>
      <c r="R387" s="1975" t="str">
        <f t="shared" si="145"/>
        <v/>
      </c>
      <c r="S387" s="1975" t="str">
        <f t="shared" si="145"/>
        <v/>
      </c>
      <c r="T387" s="1975" t="str">
        <f t="shared" si="145"/>
        <v/>
      </c>
      <c r="U387" s="1975" t="str">
        <f t="shared" si="145"/>
        <v/>
      </c>
      <c r="V387" s="1975" t="str">
        <f t="shared" si="145"/>
        <v/>
      </c>
      <c r="W387" s="1975" t="str">
        <f t="shared" si="145"/>
        <v/>
      </c>
      <c r="X387" s="1975" t="str">
        <f t="shared" si="145"/>
        <v/>
      </c>
      <c r="Y387" s="1975" t="str">
        <f t="shared" si="145"/>
        <v/>
      </c>
      <c r="Z387" s="1975" t="str">
        <f t="shared" si="145"/>
        <v/>
      </c>
      <c r="AA387" s="1975" t="str">
        <f t="shared" si="145"/>
        <v/>
      </c>
      <c r="AB387" s="1975" t="str">
        <f t="shared" si="145"/>
        <v/>
      </c>
      <c r="AC387" s="1975" t="str">
        <f t="shared" si="145"/>
        <v/>
      </c>
      <c r="AD387" s="1975" t="str">
        <f t="shared" si="145"/>
        <v/>
      </c>
      <c r="AE387" s="1975" t="str">
        <f t="shared" si="145"/>
        <v/>
      </c>
      <c r="AF387" s="1975" t="str">
        <f t="shared" si="145"/>
        <v/>
      </c>
      <c r="AG387" s="1975" t="str">
        <f t="shared" si="145"/>
        <v/>
      </c>
      <c r="AH387" s="1975" t="str">
        <f t="shared" si="145"/>
        <v/>
      </c>
      <c r="AI387" s="1975" t="str">
        <f t="shared" si="145"/>
        <v/>
      </c>
      <c r="AJ387" s="1975" t="str">
        <f t="shared" si="145"/>
        <v/>
      </c>
      <c r="AK387" s="4480"/>
      <c r="AL387" s="4489"/>
      <c r="AM387" s="4480"/>
      <c r="AN387" s="4481"/>
      <c r="AO387" s="4433"/>
      <c r="AQ387" s="4463"/>
      <c r="AR387" s="4463"/>
    </row>
    <row r="388" spans="2:44" ht="21" customHeight="1">
      <c r="B388" s="1976" t="s">
        <v>2310</v>
      </c>
      <c r="C388" s="1977" t="s">
        <v>2280</v>
      </c>
      <c r="D388" s="1924" t="s">
        <v>2281</v>
      </c>
      <c r="E388" s="1925" t="s">
        <v>2270</v>
      </c>
      <c r="F388" s="1926" t="s">
        <v>2311</v>
      </c>
      <c r="G388" s="1927" t="s">
        <v>2311</v>
      </c>
      <c r="H388" s="1927" t="s">
        <v>2311</v>
      </c>
      <c r="I388" s="1927" t="s">
        <v>2311</v>
      </c>
      <c r="J388" s="1927" t="s">
        <v>2311</v>
      </c>
      <c r="K388" s="1927" t="s">
        <v>2311</v>
      </c>
      <c r="L388" s="1927" t="s">
        <v>2311</v>
      </c>
      <c r="M388" s="1927" t="s">
        <v>2311</v>
      </c>
      <c r="N388" s="1927" t="s">
        <v>2311</v>
      </c>
      <c r="O388" s="1927" t="s">
        <v>2311</v>
      </c>
      <c r="P388" s="1927" t="s">
        <v>2311</v>
      </c>
      <c r="Q388" s="1927" t="s">
        <v>2311</v>
      </c>
      <c r="R388" s="1927" t="s">
        <v>2311</v>
      </c>
      <c r="S388" s="1927" t="s">
        <v>2311</v>
      </c>
      <c r="T388" s="1927" t="s">
        <v>2311</v>
      </c>
      <c r="U388" s="1927" t="s">
        <v>2311</v>
      </c>
      <c r="V388" s="1927" t="s">
        <v>2311</v>
      </c>
      <c r="W388" s="1927" t="s">
        <v>2311</v>
      </c>
      <c r="X388" s="1927" t="s">
        <v>2311</v>
      </c>
      <c r="Y388" s="1927" t="s">
        <v>2311</v>
      </c>
      <c r="Z388" s="1927" t="s">
        <v>2311</v>
      </c>
      <c r="AA388" s="1927" t="s">
        <v>2311</v>
      </c>
      <c r="AB388" s="1927" t="s">
        <v>2311</v>
      </c>
      <c r="AC388" s="1927" t="s">
        <v>2311</v>
      </c>
      <c r="AD388" s="1927" t="s">
        <v>2311</v>
      </c>
      <c r="AE388" s="1927" t="s">
        <v>2311</v>
      </c>
      <c r="AF388" s="1927" t="s">
        <v>2311</v>
      </c>
      <c r="AG388" s="1927" t="s">
        <v>2311</v>
      </c>
      <c r="AH388" s="1927" t="s">
        <v>2311</v>
      </c>
      <c r="AI388" s="1927" t="s">
        <v>2311</v>
      </c>
      <c r="AJ388" s="1982" t="s">
        <v>2311</v>
      </c>
      <c r="AK388" s="1905" t="s">
        <v>2289</v>
      </c>
      <c r="AL388" s="1905" t="s">
        <v>2290</v>
      </c>
      <c r="AM388" s="1905" t="s">
        <v>2291</v>
      </c>
      <c r="AN388" s="1906" t="s">
        <v>2292</v>
      </c>
      <c r="AO388" s="1865" t="s">
        <v>2293</v>
      </c>
      <c r="AQ388" s="4464"/>
      <c r="AR388" s="4464"/>
    </row>
    <row r="389" spans="2:44" ht="13.5" customHeight="1">
      <c r="B389" s="4482" t="s">
        <v>2294</v>
      </c>
      <c r="C389" s="4485" t="str">
        <f>$AC$8</f>
        <v>A建設</v>
      </c>
      <c r="D389" s="1928" t="str">
        <f>$AG$8</f>
        <v>〇〇</v>
      </c>
      <c r="E389" s="1929"/>
      <c r="F389" s="1983"/>
      <c r="G389" s="1984"/>
      <c r="H389" s="1984"/>
      <c r="I389" s="1984"/>
      <c r="J389" s="1984"/>
      <c r="K389" s="1984"/>
      <c r="L389" s="1984"/>
      <c r="M389" s="1984"/>
      <c r="N389" s="1984"/>
      <c r="O389" s="1984"/>
      <c r="P389" s="1984"/>
      <c r="Q389" s="1984"/>
      <c r="R389" s="1984"/>
      <c r="S389" s="1984"/>
      <c r="T389" s="1984"/>
      <c r="U389" s="1984"/>
      <c r="V389" s="1984"/>
      <c r="W389" s="1984"/>
      <c r="X389" s="1984"/>
      <c r="Y389" s="1984"/>
      <c r="Z389" s="1984"/>
      <c r="AA389" s="1984"/>
      <c r="AB389" s="1984"/>
      <c r="AC389" s="1984"/>
      <c r="AD389" s="1984"/>
      <c r="AE389" s="1984"/>
      <c r="AF389" s="1984"/>
      <c r="AG389" s="1984"/>
      <c r="AH389" s="1984"/>
      <c r="AI389" s="1984"/>
      <c r="AJ389" s="1985"/>
      <c r="AK389" s="1933">
        <f t="shared" ref="AK389:AK394" si="146">IF(D389=0,"",COUNT($F$26:$AJ$26)-AL389)</f>
        <v>0</v>
      </c>
      <c r="AL389" s="1934">
        <f t="shared" ref="AL389:AL394" si="147">IF(D389=0,"",AQ389+AR389)</f>
        <v>0</v>
      </c>
      <c r="AM389" s="1934">
        <f t="shared" ref="AM389:AM394" si="148">IF(D389=0,"",COUNTIF(F389:AJ389,"休"))</f>
        <v>0</v>
      </c>
      <c r="AN389" s="1935" t="str">
        <f t="shared" ref="AN389:AN394" si="149">IF(D389="","",IFERROR(ROUND(AM389/AK389,3),""))</f>
        <v/>
      </c>
      <c r="AO389" s="4486" t="e">
        <f>ROUND(AVERAGE(AN389:AN404),3)</f>
        <v>#DIV/0!</v>
      </c>
      <c r="AQ389" s="1864">
        <f>+COUNTIF(F389:AJ389,"－")</f>
        <v>0</v>
      </c>
      <c r="AR389" s="1864">
        <f>+COUNTIF(F389:AJ389,"外")</f>
        <v>0</v>
      </c>
    </row>
    <row r="390" spans="2:44" ht="13.5" customHeight="1">
      <c r="B390" s="4483"/>
      <c r="C390" s="4466"/>
      <c r="D390" s="1928" t="str">
        <f>$AG$9</f>
        <v>●●</v>
      </c>
      <c r="E390" s="1929"/>
      <c r="F390" s="1936"/>
      <c r="G390" s="1937"/>
      <c r="H390" s="1937"/>
      <c r="I390" s="1937"/>
      <c r="J390" s="1937"/>
      <c r="K390" s="1937"/>
      <c r="L390" s="1937"/>
      <c r="M390" s="1937"/>
      <c r="N390" s="1937"/>
      <c r="O390" s="1937"/>
      <c r="P390" s="1937"/>
      <c r="Q390" s="1937"/>
      <c r="R390" s="1937"/>
      <c r="S390" s="1937"/>
      <c r="T390" s="1937"/>
      <c r="U390" s="1937"/>
      <c r="V390" s="1937"/>
      <c r="W390" s="1937"/>
      <c r="X390" s="1937"/>
      <c r="Y390" s="1937"/>
      <c r="Z390" s="1937"/>
      <c r="AA390" s="1937"/>
      <c r="AB390" s="1937"/>
      <c r="AC390" s="1937"/>
      <c r="AD390" s="1937"/>
      <c r="AE390" s="1937"/>
      <c r="AF390" s="1937"/>
      <c r="AG390" s="1937"/>
      <c r="AH390" s="1937"/>
      <c r="AI390" s="1937"/>
      <c r="AJ390" s="1986"/>
      <c r="AK390" s="1933">
        <f t="shared" si="146"/>
        <v>0</v>
      </c>
      <c r="AL390" s="1939">
        <f t="shared" si="147"/>
        <v>0</v>
      </c>
      <c r="AM390" s="1939">
        <f t="shared" si="148"/>
        <v>0</v>
      </c>
      <c r="AN390" s="1940" t="str">
        <f t="shared" si="149"/>
        <v/>
      </c>
      <c r="AO390" s="4487"/>
      <c r="AQ390" s="1864">
        <f>+COUNTIF(F390:AJ390,"－")</f>
        <v>0</v>
      </c>
      <c r="AR390" s="1864">
        <f>+COUNTIF(F390:AJ390,"外")</f>
        <v>0</v>
      </c>
    </row>
    <row r="391" spans="2:44">
      <c r="B391" s="4483"/>
      <c r="C391" s="4466"/>
      <c r="D391" s="1928" t="str">
        <f>$AG$10</f>
        <v>△△</v>
      </c>
      <c r="E391" s="1929"/>
      <c r="F391" s="1936"/>
      <c r="G391" s="1937"/>
      <c r="H391" s="1937"/>
      <c r="I391" s="1937"/>
      <c r="J391" s="1937"/>
      <c r="K391" s="1937"/>
      <c r="L391" s="1937"/>
      <c r="M391" s="1937"/>
      <c r="N391" s="1937"/>
      <c r="O391" s="1937"/>
      <c r="P391" s="1937"/>
      <c r="Q391" s="1937"/>
      <c r="R391" s="1937"/>
      <c r="S391" s="1937"/>
      <c r="T391" s="1937"/>
      <c r="U391" s="1937"/>
      <c r="V391" s="1937"/>
      <c r="W391" s="1937"/>
      <c r="X391" s="1937"/>
      <c r="Y391" s="1937"/>
      <c r="Z391" s="1937"/>
      <c r="AA391" s="1937"/>
      <c r="AB391" s="1937"/>
      <c r="AC391" s="1937"/>
      <c r="AD391" s="1937"/>
      <c r="AE391" s="1937"/>
      <c r="AF391" s="1937"/>
      <c r="AG391" s="1937"/>
      <c r="AH391" s="1937"/>
      <c r="AI391" s="1937"/>
      <c r="AJ391" s="1986"/>
      <c r="AK391" s="1933">
        <f t="shared" si="146"/>
        <v>0</v>
      </c>
      <c r="AL391" s="1939">
        <f t="shared" si="147"/>
        <v>0</v>
      </c>
      <c r="AM391" s="1939">
        <f t="shared" si="148"/>
        <v>0</v>
      </c>
      <c r="AN391" s="1940" t="str">
        <f t="shared" si="149"/>
        <v/>
      </c>
      <c r="AO391" s="4487"/>
      <c r="AQ391" s="1864">
        <f>+COUNTIF(F391:AJ391,"－")</f>
        <v>0</v>
      </c>
      <c r="AR391" s="1864">
        <f t="shared" ref="AR391:AR394" si="150">+COUNTIF(F391:AJ391,"外")</f>
        <v>0</v>
      </c>
    </row>
    <row r="392" spans="2:44">
      <c r="B392" s="4483"/>
      <c r="C392" s="4466"/>
      <c r="D392" s="1928" t="str">
        <f>$AG$11</f>
        <v>■■</v>
      </c>
      <c r="E392" s="1907"/>
      <c r="F392" s="1936"/>
      <c r="G392" s="1937"/>
      <c r="H392" s="1937"/>
      <c r="I392" s="1937"/>
      <c r="J392" s="1937"/>
      <c r="K392" s="1937"/>
      <c r="L392" s="1937"/>
      <c r="M392" s="1937"/>
      <c r="N392" s="1937"/>
      <c r="O392" s="1937"/>
      <c r="P392" s="1937"/>
      <c r="Q392" s="1937"/>
      <c r="R392" s="1937"/>
      <c r="S392" s="1937"/>
      <c r="T392" s="1937"/>
      <c r="U392" s="1937"/>
      <c r="V392" s="1937"/>
      <c r="W392" s="1937"/>
      <c r="X392" s="1937"/>
      <c r="Y392" s="1937"/>
      <c r="Z392" s="1937"/>
      <c r="AA392" s="1937"/>
      <c r="AB392" s="1937"/>
      <c r="AC392" s="1937"/>
      <c r="AD392" s="1937"/>
      <c r="AE392" s="1937"/>
      <c r="AF392" s="1937"/>
      <c r="AG392" s="1937"/>
      <c r="AH392" s="1937"/>
      <c r="AI392" s="1937"/>
      <c r="AJ392" s="1986"/>
      <c r="AK392" s="1933">
        <f t="shared" si="146"/>
        <v>0</v>
      </c>
      <c r="AL392" s="1939">
        <f t="shared" si="147"/>
        <v>0</v>
      </c>
      <c r="AM392" s="1939">
        <f t="shared" si="148"/>
        <v>0</v>
      </c>
      <c r="AN392" s="1940" t="str">
        <f t="shared" si="149"/>
        <v/>
      </c>
      <c r="AO392" s="4487"/>
      <c r="AQ392" s="1864">
        <f>+COUNTIF(F392:AJ392,"－")</f>
        <v>0</v>
      </c>
      <c r="AR392" s="1864">
        <f t="shared" si="150"/>
        <v>0</v>
      </c>
    </row>
    <row r="393" spans="2:44">
      <c r="B393" s="4483"/>
      <c r="C393" s="4466"/>
      <c r="D393" s="1928" t="str">
        <f>$AG$12</f>
        <v>★★</v>
      </c>
      <c r="E393" s="1929"/>
      <c r="F393" s="1936"/>
      <c r="G393" s="1937"/>
      <c r="H393" s="1937"/>
      <c r="I393" s="1937"/>
      <c r="J393" s="1937"/>
      <c r="K393" s="1937"/>
      <c r="L393" s="1937"/>
      <c r="M393" s="1937"/>
      <c r="N393" s="1937"/>
      <c r="O393" s="1937"/>
      <c r="P393" s="1937"/>
      <c r="Q393" s="1937"/>
      <c r="R393" s="1937"/>
      <c r="S393" s="1937"/>
      <c r="T393" s="1937"/>
      <c r="U393" s="1937"/>
      <c r="V393" s="1937"/>
      <c r="W393" s="1937"/>
      <c r="X393" s="1937"/>
      <c r="Y393" s="1937"/>
      <c r="Z393" s="1937"/>
      <c r="AA393" s="1937"/>
      <c r="AB393" s="1937"/>
      <c r="AC393" s="1937"/>
      <c r="AD393" s="1937"/>
      <c r="AE393" s="1937"/>
      <c r="AF393" s="1937"/>
      <c r="AG393" s="1937"/>
      <c r="AH393" s="1937"/>
      <c r="AI393" s="1937"/>
      <c r="AJ393" s="1986"/>
      <c r="AK393" s="1933">
        <f t="shared" si="146"/>
        <v>0</v>
      </c>
      <c r="AL393" s="1939">
        <f t="shared" si="147"/>
        <v>0</v>
      </c>
      <c r="AM393" s="1939">
        <f t="shared" si="148"/>
        <v>0</v>
      </c>
      <c r="AN393" s="1940" t="str">
        <f t="shared" si="149"/>
        <v/>
      </c>
      <c r="AO393" s="4487"/>
      <c r="AQ393" s="1864">
        <f t="shared" ref="AQ393:AQ394" si="151">+COUNTIF(F393:AJ393,"－")</f>
        <v>0</v>
      </c>
      <c r="AR393" s="1864">
        <f t="shared" si="150"/>
        <v>0</v>
      </c>
    </row>
    <row r="394" spans="2:44">
      <c r="B394" s="4484"/>
      <c r="C394" s="4467"/>
      <c r="D394" s="1941">
        <f>$AG$13</f>
        <v>0</v>
      </c>
      <c r="E394" s="1942"/>
      <c r="F394" s="1987"/>
      <c r="G394" s="1988"/>
      <c r="H394" s="1988"/>
      <c r="I394" s="1988"/>
      <c r="J394" s="1988"/>
      <c r="K394" s="1988"/>
      <c r="L394" s="1988"/>
      <c r="M394" s="1988"/>
      <c r="N394" s="1988"/>
      <c r="O394" s="1988"/>
      <c r="P394" s="1988"/>
      <c r="Q394" s="1988"/>
      <c r="R394" s="1988"/>
      <c r="S394" s="1988"/>
      <c r="T394" s="1988"/>
      <c r="U394" s="1988"/>
      <c r="V394" s="1988"/>
      <c r="W394" s="1988"/>
      <c r="X394" s="1988"/>
      <c r="Y394" s="1988"/>
      <c r="Z394" s="1988"/>
      <c r="AA394" s="1988"/>
      <c r="AB394" s="1988"/>
      <c r="AC394" s="1988"/>
      <c r="AD394" s="1988"/>
      <c r="AE394" s="1988"/>
      <c r="AF394" s="1988"/>
      <c r="AG394" s="1988"/>
      <c r="AH394" s="1988"/>
      <c r="AI394" s="1988"/>
      <c r="AJ394" s="1989"/>
      <c r="AK394" s="1933" t="str">
        <f t="shared" si="146"/>
        <v/>
      </c>
      <c r="AL394" s="1934" t="str">
        <f t="shared" si="147"/>
        <v/>
      </c>
      <c r="AM394" s="1947" t="str">
        <f t="shared" si="148"/>
        <v/>
      </c>
      <c r="AN394" s="1940" t="str">
        <f t="shared" si="149"/>
        <v/>
      </c>
      <c r="AO394" s="4487"/>
      <c r="AQ394" s="1864">
        <f t="shared" si="151"/>
        <v>0</v>
      </c>
      <c r="AR394" s="1864">
        <f t="shared" si="150"/>
        <v>0</v>
      </c>
    </row>
    <row r="395" spans="2:44" ht="14.4">
      <c r="B395" s="4482" t="s">
        <v>2301</v>
      </c>
      <c r="C395" s="4465" t="str">
        <f>$AC$14</f>
        <v>B産業</v>
      </c>
      <c r="D395" s="1948" t="s">
        <v>2281</v>
      </c>
      <c r="E395" s="1949" t="s">
        <v>2270</v>
      </c>
      <c r="F395" s="1926" t="s">
        <v>2312</v>
      </c>
      <c r="G395" s="1927" t="s">
        <v>2312</v>
      </c>
      <c r="H395" s="1927" t="s">
        <v>2312</v>
      </c>
      <c r="I395" s="1927" t="s">
        <v>2312</v>
      </c>
      <c r="J395" s="1927" t="s">
        <v>2312</v>
      </c>
      <c r="K395" s="1927" t="s">
        <v>2312</v>
      </c>
      <c r="L395" s="1927" t="s">
        <v>2312</v>
      </c>
      <c r="M395" s="1927" t="s">
        <v>2312</v>
      </c>
      <c r="N395" s="1927" t="s">
        <v>2312</v>
      </c>
      <c r="O395" s="1927" t="s">
        <v>2312</v>
      </c>
      <c r="P395" s="1927" t="s">
        <v>2312</v>
      </c>
      <c r="Q395" s="1927" t="s">
        <v>2312</v>
      </c>
      <c r="R395" s="1927" t="s">
        <v>2312</v>
      </c>
      <c r="S395" s="1927" t="s">
        <v>2312</v>
      </c>
      <c r="T395" s="1927" t="s">
        <v>2312</v>
      </c>
      <c r="U395" s="1927" t="s">
        <v>2312</v>
      </c>
      <c r="V395" s="1927" t="s">
        <v>2312</v>
      </c>
      <c r="W395" s="1927" t="s">
        <v>2312</v>
      </c>
      <c r="X395" s="1927" t="s">
        <v>2312</v>
      </c>
      <c r="Y395" s="1927" t="s">
        <v>2312</v>
      </c>
      <c r="Z395" s="1927" t="s">
        <v>2312</v>
      </c>
      <c r="AA395" s="1927" t="s">
        <v>2312</v>
      </c>
      <c r="AB395" s="1927" t="s">
        <v>2312</v>
      </c>
      <c r="AC395" s="1927" t="s">
        <v>2312</v>
      </c>
      <c r="AD395" s="1927" t="s">
        <v>2312</v>
      </c>
      <c r="AE395" s="1927" t="s">
        <v>2312</v>
      </c>
      <c r="AF395" s="1927" t="s">
        <v>2312</v>
      </c>
      <c r="AG395" s="1927" t="s">
        <v>2312</v>
      </c>
      <c r="AH395" s="1927" t="s">
        <v>2312</v>
      </c>
      <c r="AI395" s="1927" t="s">
        <v>2312</v>
      </c>
      <c r="AJ395" s="1982" t="s">
        <v>2312</v>
      </c>
      <c r="AK395" s="1951"/>
      <c r="AL395" s="1952"/>
      <c r="AM395" s="1953"/>
      <c r="AN395" s="1954"/>
      <c r="AO395" s="4487"/>
    </row>
    <row r="396" spans="2:44">
      <c r="B396" s="4483"/>
      <c r="C396" s="4466"/>
      <c r="D396" s="1928" t="str">
        <f>$AG$14</f>
        <v>〇〇</v>
      </c>
      <c r="E396" s="1929"/>
      <c r="F396" s="1990"/>
      <c r="G396" s="1945"/>
      <c r="H396" s="1945"/>
      <c r="I396" s="1945"/>
      <c r="J396" s="1945"/>
      <c r="K396" s="1945"/>
      <c r="L396" s="1945"/>
      <c r="M396" s="1945"/>
      <c r="N396" s="1945"/>
      <c r="O396" s="1945"/>
      <c r="P396" s="1945"/>
      <c r="Q396" s="1945"/>
      <c r="R396" s="1945"/>
      <c r="S396" s="1945"/>
      <c r="T396" s="1945"/>
      <c r="U396" s="1945"/>
      <c r="V396" s="1945"/>
      <c r="W396" s="1945"/>
      <c r="X396" s="1945"/>
      <c r="Y396" s="1945"/>
      <c r="Z396" s="1945"/>
      <c r="AA396" s="1945"/>
      <c r="AB396" s="1945"/>
      <c r="AC396" s="1945"/>
      <c r="AD396" s="1945"/>
      <c r="AE396" s="1945"/>
      <c r="AF396" s="1945"/>
      <c r="AG396" s="1945"/>
      <c r="AH396" s="1945"/>
      <c r="AI396" s="1945"/>
      <c r="AJ396" s="1991"/>
      <c r="AK396" s="1933">
        <f>IF(D396=0,"",COUNT($F$26:$AJ$26)-AL396)</f>
        <v>0</v>
      </c>
      <c r="AL396" s="1934">
        <f>IF(D396=0,"",AQ396+AR396)</f>
        <v>0</v>
      </c>
      <c r="AM396" s="1934">
        <f>IF(D396=0,"",COUNTIF(F396:AJ396,"休"))</f>
        <v>0</v>
      </c>
      <c r="AN396" s="1935" t="str">
        <f>IF(D396="","",IFERROR(ROUND(AM396/AK396,3),""))</f>
        <v/>
      </c>
      <c r="AO396" s="4487"/>
      <c r="AQ396" s="1864">
        <f>+COUNTIF(F396:AJ396,"－")</f>
        <v>0</v>
      </c>
      <c r="AR396" s="1864">
        <f>+COUNTIF(F396:AJ396,"外")</f>
        <v>0</v>
      </c>
    </row>
    <row r="397" spans="2:44">
      <c r="B397" s="4483"/>
      <c r="C397" s="4466"/>
      <c r="D397" s="1928" t="str">
        <f>$AG$15</f>
        <v>●●</v>
      </c>
      <c r="E397" s="1956"/>
      <c r="F397" s="1936"/>
      <c r="G397" s="1937"/>
      <c r="H397" s="1937"/>
      <c r="I397" s="1937"/>
      <c r="J397" s="1937"/>
      <c r="K397" s="1937"/>
      <c r="L397" s="1937"/>
      <c r="M397" s="1937"/>
      <c r="N397" s="1937"/>
      <c r="O397" s="1937"/>
      <c r="P397" s="1937"/>
      <c r="Q397" s="1937"/>
      <c r="R397" s="1937"/>
      <c r="S397" s="1937"/>
      <c r="T397" s="1937"/>
      <c r="U397" s="1937"/>
      <c r="V397" s="1937"/>
      <c r="W397" s="1937"/>
      <c r="X397" s="1937"/>
      <c r="Y397" s="1937"/>
      <c r="Z397" s="1937"/>
      <c r="AA397" s="1937"/>
      <c r="AB397" s="1937"/>
      <c r="AC397" s="1937"/>
      <c r="AD397" s="1937"/>
      <c r="AE397" s="1937"/>
      <c r="AF397" s="1937"/>
      <c r="AG397" s="1937"/>
      <c r="AH397" s="1937"/>
      <c r="AI397" s="1937"/>
      <c r="AJ397" s="1986"/>
      <c r="AK397" s="1933">
        <f>IF(D397=0,"",COUNT($F$26:$AJ$26)-AL397)</f>
        <v>0</v>
      </c>
      <c r="AL397" s="1939">
        <f>IF(D397=0,"",AQ397+AR397)</f>
        <v>0</v>
      </c>
      <c r="AM397" s="1939">
        <f>IF(D397=0,"",COUNTIF(F397:AJ397,"休"))</f>
        <v>0</v>
      </c>
      <c r="AN397" s="1940" t="str">
        <f>IF(D397="","",IFERROR(ROUND(AM397/AK397,3),""))</f>
        <v/>
      </c>
      <c r="AO397" s="4487"/>
      <c r="AQ397" s="1864">
        <f>+COUNTIF(F397:AJ397,"－")</f>
        <v>0</v>
      </c>
      <c r="AR397" s="1864">
        <f>+COUNTIF(F397:AJ397,"外")</f>
        <v>0</v>
      </c>
    </row>
    <row r="398" spans="2:44">
      <c r="B398" s="4483"/>
      <c r="C398" s="4466"/>
      <c r="D398" s="1928">
        <f>$AG$16</f>
        <v>0</v>
      </c>
      <c r="E398" s="1956"/>
      <c r="F398" s="1936"/>
      <c r="G398" s="1937"/>
      <c r="H398" s="1937"/>
      <c r="I398" s="1937"/>
      <c r="J398" s="1937"/>
      <c r="K398" s="1937"/>
      <c r="L398" s="1937"/>
      <c r="M398" s="1937"/>
      <c r="N398" s="1937"/>
      <c r="O398" s="1937"/>
      <c r="P398" s="1937"/>
      <c r="Q398" s="1937"/>
      <c r="R398" s="1937"/>
      <c r="S398" s="1937"/>
      <c r="T398" s="1937"/>
      <c r="U398" s="1937"/>
      <c r="V398" s="1937"/>
      <c r="W398" s="1937"/>
      <c r="X398" s="1937"/>
      <c r="Y398" s="1937"/>
      <c r="Z398" s="1937"/>
      <c r="AA398" s="1937"/>
      <c r="AB398" s="1937"/>
      <c r="AC398" s="1937"/>
      <c r="AD398" s="1937"/>
      <c r="AE398" s="1937"/>
      <c r="AF398" s="1937"/>
      <c r="AG398" s="1937"/>
      <c r="AH398" s="1937"/>
      <c r="AI398" s="1937"/>
      <c r="AJ398" s="1986"/>
      <c r="AK398" s="1933" t="str">
        <f>IF(D398=0,"",COUNT($F$26:$AJ$26)-AL398)</f>
        <v/>
      </c>
      <c r="AL398" s="1939" t="str">
        <f>IF(D398=0,"",AQ398+AR398)</f>
        <v/>
      </c>
      <c r="AM398" s="1939" t="str">
        <f>IF(D398=0,"",COUNTIF(F398:AJ398,"休"))</f>
        <v/>
      </c>
      <c r="AN398" s="1940" t="str">
        <f>IF(D398="","",IFERROR(ROUND(AM398/AK398,3),""))</f>
        <v/>
      </c>
      <c r="AO398" s="4487"/>
      <c r="AQ398" s="1864">
        <f>+COUNTIF(F398:AJ398,"－")</f>
        <v>0</v>
      </c>
      <c r="AR398" s="1864">
        <f>+COUNTIF(F398:AJ398,"外")</f>
        <v>0</v>
      </c>
    </row>
    <row r="399" spans="2:44">
      <c r="B399" s="4483"/>
      <c r="C399" s="4467"/>
      <c r="D399" s="1957">
        <f>$AG$17</f>
        <v>0</v>
      </c>
      <c r="E399" s="1958"/>
      <c r="F399" s="1987"/>
      <c r="G399" s="1988"/>
      <c r="H399" s="1988"/>
      <c r="I399" s="1988"/>
      <c r="J399" s="1988"/>
      <c r="K399" s="1988"/>
      <c r="L399" s="1988"/>
      <c r="M399" s="1988"/>
      <c r="N399" s="1988"/>
      <c r="O399" s="1988"/>
      <c r="P399" s="1988"/>
      <c r="Q399" s="1988"/>
      <c r="R399" s="1988"/>
      <c r="S399" s="1988"/>
      <c r="T399" s="1988"/>
      <c r="U399" s="1988"/>
      <c r="V399" s="1988"/>
      <c r="W399" s="1988"/>
      <c r="X399" s="1988"/>
      <c r="Y399" s="1988"/>
      <c r="Z399" s="1988"/>
      <c r="AA399" s="1988"/>
      <c r="AB399" s="1988"/>
      <c r="AC399" s="1988"/>
      <c r="AD399" s="1988"/>
      <c r="AE399" s="1988"/>
      <c r="AF399" s="1988"/>
      <c r="AG399" s="1988"/>
      <c r="AH399" s="1988"/>
      <c r="AI399" s="1988"/>
      <c r="AJ399" s="1989"/>
      <c r="AK399" s="1933" t="str">
        <f>IF(D399=0,"",COUNT($F$26:$AJ$26)-AL399)</f>
        <v/>
      </c>
      <c r="AL399" s="1934" t="str">
        <f>IF(D399=0,"",AQ399+AR399)</f>
        <v/>
      </c>
      <c r="AM399" s="1947" t="str">
        <f>IF(D399=0,"",COUNTIF(F399:AJ399,"休"))</f>
        <v/>
      </c>
      <c r="AN399" s="1940" t="str">
        <f>IF(D399="","",IFERROR(ROUND(AM399/AK399,3),""))</f>
        <v/>
      </c>
      <c r="AO399" s="4487"/>
      <c r="AQ399" s="1864">
        <f>+COUNTIF(F399:AJ399,"－")</f>
        <v>0</v>
      </c>
      <c r="AR399" s="1864">
        <f>+COUNTIF(F399:AJ399,"外")</f>
        <v>0</v>
      </c>
    </row>
    <row r="400" spans="2:44" ht="14.4">
      <c r="B400" s="4483"/>
      <c r="C400" s="4465" t="str">
        <f>$AC$18</f>
        <v>C土木</v>
      </c>
      <c r="D400" s="1948" t="s">
        <v>2281</v>
      </c>
      <c r="E400" s="1959" t="s">
        <v>2270</v>
      </c>
      <c r="F400" s="1926" t="s">
        <v>2311</v>
      </c>
      <c r="G400" s="1927" t="s">
        <v>2311</v>
      </c>
      <c r="H400" s="1927" t="s">
        <v>2311</v>
      </c>
      <c r="I400" s="1927" t="s">
        <v>2311</v>
      </c>
      <c r="J400" s="1927" t="s">
        <v>2311</v>
      </c>
      <c r="K400" s="1927" t="s">
        <v>2311</v>
      </c>
      <c r="L400" s="1927" t="s">
        <v>2311</v>
      </c>
      <c r="M400" s="1927" t="s">
        <v>2311</v>
      </c>
      <c r="N400" s="1927" t="s">
        <v>2311</v>
      </c>
      <c r="O400" s="1927" t="s">
        <v>2311</v>
      </c>
      <c r="P400" s="1927" t="s">
        <v>2311</v>
      </c>
      <c r="Q400" s="1927" t="s">
        <v>2311</v>
      </c>
      <c r="R400" s="1927" t="s">
        <v>2311</v>
      </c>
      <c r="S400" s="1927" t="s">
        <v>2311</v>
      </c>
      <c r="T400" s="1927" t="s">
        <v>2311</v>
      </c>
      <c r="U400" s="1927" t="s">
        <v>2311</v>
      </c>
      <c r="V400" s="1927" t="s">
        <v>2311</v>
      </c>
      <c r="W400" s="1927" t="s">
        <v>2311</v>
      </c>
      <c r="X400" s="1927" t="s">
        <v>2311</v>
      </c>
      <c r="Y400" s="1927" t="s">
        <v>2311</v>
      </c>
      <c r="Z400" s="1927" t="s">
        <v>2311</v>
      </c>
      <c r="AA400" s="1927" t="s">
        <v>2311</v>
      </c>
      <c r="AB400" s="1927" t="s">
        <v>2311</v>
      </c>
      <c r="AC400" s="1927" t="s">
        <v>2311</v>
      </c>
      <c r="AD400" s="1927" t="s">
        <v>2311</v>
      </c>
      <c r="AE400" s="1927" t="s">
        <v>2311</v>
      </c>
      <c r="AF400" s="1927" t="s">
        <v>2311</v>
      </c>
      <c r="AG400" s="1927" t="s">
        <v>2311</v>
      </c>
      <c r="AH400" s="1927" t="s">
        <v>2311</v>
      </c>
      <c r="AI400" s="1927" t="s">
        <v>2311</v>
      </c>
      <c r="AJ400" s="1982" t="s">
        <v>2311</v>
      </c>
      <c r="AK400" s="1951"/>
      <c r="AL400" s="1952"/>
      <c r="AM400" s="1960"/>
      <c r="AN400" s="1954"/>
      <c r="AO400" s="4487"/>
    </row>
    <row r="401" spans="2:44">
      <c r="B401" s="4483"/>
      <c r="C401" s="4466"/>
      <c r="D401" s="1928" t="str">
        <f>$AG$18</f>
        <v>●●</v>
      </c>
      <c r="E401" s="1929"/>
      <c r="F401" s="1990"/>
      <c r="G401" s="1945"/>
      <c r="H401" s="1945"/>
      <c r="I401" s="1945"/>
      <c r="J401" s="1945"/>
      <c r="K401" s="1945"/>
      <c r="L401" s="1945"/>
      <c r="M401" s="1945"/>
      <c r="N401" s="1945"/>
      <c r="O401" s="1945"/>
      <c r="P401" s="1945"/>
      <c r="Q401" s="1945"/>
      <c r="R401" s="1945"/>
      <c r="S401" s="1945"/>
      <c r="T401" s="1945"/>
      <c r="U401" s="1945"/>
      <c r="V401" s="1945"/>
      <c r="W401" s="1945"/>
      <c r="X401" s="1945"/>
      <c r="Y401" s="1945"/>
      <c r="Z401" s="1945"/>
      <c r="AA401" s="1945"/>
      <c r="AB401" s="1945"/>
      <c r="AC401" s="1945"/>
      <c r="AD401" s="1945"/>
      <c r="AE401" s="1945"/>
      <c r="AF401" s="1945"/>
      <c r="AG401" s="1945"/>
      <c r="AH401" s="1945"/>
      <c r="AI401" s="1945"/>
      <c r="AJ401" s="1991"/>
      <c r="AK401" s="1933">
        <f>IF(D401=0,"",COUNT($F$26:$AJ$26)-AL401)</f>
        <v>0</v>
      </c>
      <c r="AL401" s="1934">
        <f>IF(D401=0,"",AQ401+AR401)</f>
        <v>0</v>
      </c>
      <c r="AM401" s="1934">
        <f>IF(D401=0,"",COUNTIF(F401:AJ401,"休"))</f>
        <v>0</v>
      </c>
      <c r="AN401" s="1935" t="str">
        <f>IF(D401="","",IFERROR(ROUND(AM401/AK401,3),""))</f>
        <v/>
      </c>
      <c r="AO401" s="4487"/>
      <c r="AQ401" s="1864">
        <f>+COUNTIF(F401:AJ401,"－")</f>
        <v>0</v>
      </c>
      <c r="AR401" s="1864">
        <f>+COUNTIF(F401:AJ401,"外")</f>
        <v>0</v>
      </c>
    </row>
    <row r="402" spans="2:44">
      <c r="B402" s="4483"/>
      <c r="C402" s="4466"/>
      <c r="D402" s="1928">
        <f>$AG$19</f>
        <v>0</v>
      </c>
      <c r="E402" s="1956"/>
      <c r="F402" s="1936"/>
      <c r="G402" s="1937"/>
      <c r="H402" s="1937"/>
      <c r="I402" s="1937"/>
      <c r="J402" s="1937"/>
      <c r="K402" s="1937"/>
      <c r="L402" s="1937"/>
      <c r="M402" s="1937"/>
      <c r="N402" s="1937"/>
      <c r="O402" s="1937"/>
      <c r="P402" s="1937"/>
      <c r="Q402" s="1937"/>
      <c r="R402" s="1937"/>
      <c r="S402" s="1937"/>
      <c r="T402" s="1937"/>
      <c r="U402" s="1937"/>
      <c r="V402" s="1937"/>
      <c r="W402" s="1937"/>
      <c r="X402" s="1937"/>
      <c r="Y402" s="1937"/>
      <c r="Z402" s="1937"/>
      <c r="AA402" s="1937"/>
      <c r="AB402" s="1937"/>
      <c r="AC402" s="1937"/>
      <c r="AD402" s="1937"/>
      <c r="AE402" s="1937"/>
      <c r="AF402" s="1937"/>
      <c r="AG402" s="1937"/>
      <c r="AH402" s="1937"/>
      <c r="AI402" s="1937"/>
      <c r="AJ402" s="1986"/>
      <c r="AK402" s="1933" t="str">
        <f>IF(D402=0,"",COUNT($F$26:$AJ$26)-AL402)</f>
        <v/>
      </c>
      <c r="AL402" s="1939" t="str">
        <f>IF(D402=0,"",AQ402+AR402)</f>
        <v/>
      </c>
      <c r="AM402" s="1939" t="str">
        <f>IF(D402=0,"",COUNTIF(F402:AJ402,"休"))</f>
        <v/>
      </c>
      <c r="AN402" s="1940" t="str">
        <f>IF(D402="","",IFERROR(ROUND(AM402/AK402,3),""))</f>
        <v/>
      </c>
      <c r="AO402" s="4487"/>
      <c r="AQ402" s="1864">
        <f>+COUNTIF(F402:AJ402,"－")</f>
        <v>0</v>
      </c>
      <c r="AR402" s="1864">
        <f>+COUNTIF(F402:AJ402,"外")</f>
        <v>0</v>
      </c>
    </row>
    <row r="403" spans="2:44">
      <c r="B403" s="4483"/>
      <c r="C403" s="4466"/>
      <c r="D403" s="1928">
        <f>$AG$20</f>
        <v>0</v>
      </c>
      <c r="E403" s="1956"/>
      <c r="F403" s="1936"/>
      <c r="G403" s="1937"/>
      <c r="H403" s="1937"/>
      <c r="I403" s="1937"/>
      <c r="J403" s="1937"/>
      <c r="K403" s="1937"/>
      <c r="L403" s="1937"/>
      <c r="M403" s="1937"/>
      <c r="N403" s="1937"/>
      <c r="O403" s="1937"/>
      <c r="P403" s="1937"/>
      <c r="Q403" s="1937"/>
      <c r="R403" s="1937"/>
      <c r="S403" s="1937"/>
      <c r="T403" s="1937"/>
      <c r="U403" s="1937"/>
      <c r="V403" s="1937"/>
      <c r="W403" s="1937"/>
      <c r="X403" s="1937"/>
      <c r="Y403" s="1937"/>
      <c r="Z403" s="1937"/>
      <c r="AA403" s="1937"/>
      <c r="AB403" s="1937"/>
      <c r="AC403" s="1937"/>
      <c r="AD403" s="1937"/>
      <c r="AE403" s="1937"/>
      <c r="AF403" s="1937"/>
      <c r="AG403" s="1937"/>
      <c r="AH403" s="1937"/>
      <c r="AI403" s="1937"/>
      <c r="AJ403" s="1986"/>
      <c r="AK403" s="1933" t="str">
        <f>IF(D403=0,"",COUNT($F$26:$AJ$26)-AL403)</f>
        <v/>
      </c>
      <c r="AL403" s="1939" t="str">
        <f>IF(D403=0,"",AQ403+AR403)</f>
        <v/>
      </c>
      <c r="AM403" s="1939" t="str">
        <f>IF(D403=0,"",COUNTIF(F403:AJ403,"休"))</f>
        <v/>
      </c>
      <c r="AN403" s="1940" t="str">
        <f>IF(D403="","",IFERROR(ROUND(AM403/AK403,3),""))</f>
        <v/>
      </c>
      <c r="AO403" s="4487"/>
      <c r="AQ403" s="1864">
        <f>+COUNTIF(F403:AJ403,"－")</f>
        <v>0</v>
      </c>
      <c r="AR403" s="1864">
        <f>+COUNTIF(F403:AJ403,"外")</f>
        <v>0</v>
      </c>
    </row>
    <row r="404" spans="2:44" ht="13.8" thickBot="1">
      <c r="B404" s="4484"/>
      <c r="C404" s="4467"/>
      <c r="D404" s="1941">
        <f>$AG$21</f>
        <v>0</v>
      </c>
      <c r="E404" s="1958"/>
      <c r="F404" s="1987"/>
      <c r="G404" s="1988"/>
      <c r="H404" s="1988"/>
      <c r="I404" s="1988"/>
      <c r="J404" s="1988"/>
      <c r="K404" s="1988"/>
      <c r="L404" s="1988"/>
      <c r="M404" s="1988"/>
      <c r="N404" s="1988"/>
      <c r="O404" s="1988"/>
      <c r="P404" s="1988"/>
      <c r="Q404" s="1988"/>
      <c r="R404" s="1988"/>
      <c r="S404" s="1988"/>
      <c r="T404" s="1988"/>
      <c r="U404" s="1988"/>
      <c r="V404" s="1988"/>
      <c r="W404" s="1988"/>
      <c r="X404" s="1988"/>
      <c r="Y404" s="1988"/>
      <c r="Z404" s="1988"/>
      <c r="AA404" s="1988"/>
      <c r="AB404" s="1988"/>
      <c r="AC404" s="1988"/>
      <c r="AD404" s="1988"/>
      <c r="AE404" s="1988"/>
      <c r="AF404" s="1988"/>
      <c r="AG404" s="1988"/>
      <c r="AH404" s="1988"/>
      <c r="AI404" s="1988"/>
      <c r="AJ404" s="1989"/>
      <c r="AK404" s="1963" t="str">
        <f>IF(D404=0,"",COUNT($F$26:$AJ$26)-AL404)</f>
        <v/>
      </c>
      <c r="AL404" s="1964" t="str">
        <f>IF(D404=0,"",AQ404+AR404)</f>
        <v/>
      </c>
      <c r="AM404" s="1964" t="str">
        <f>IF(D404=0,"",COUNTIF(F404:AJ404,"休"))</f>
        <v/>
      </c>
      <c r="AN404" s="1940" t="str">
        <f>IF(D404="","",IFERROR(ROUND(AM404/AK404,3),""))</f>
        <v/>
      </c>
      <c r="AO404" s="4488"/>
      <c r="AQ404" s="1864">
        <f>+COUNTIF(F404:AJ404,"－")</f>
        <v>0</v>
      </c>
      <c r="AR404" s="1864">
        <f>+COUNTIF(F404:AJ404,"外")</f>
        <v>0</v>
      </c>
    </row>
    <row r="405" spans="2:44" ht="13.8" thickBot="1">
      <c r="B405" s="1965"/>
      <c r="C405" s="1921"/>
      <c r="F405" s="1966"/>
      <c r="G405" s="1966"/>
      <c r="H405" s="1966"/>
      <c r="I405" s="1966"/>
      <c r="J405" s="1966"/>
      <c r="K405" s="1966"/>
      <c r="L405" s="1966"/>
      <c r="M405" s="1966"/>
      <c r="N405" s="1966"/>
      <c r="O405" s="1966"/>
      <c r="P405" s="1966"/>
      <c r="Q405" s="1966"/>
      <c r="R405" s="1966"/>
      <c r="S405" s="1966"/>
      <c r="T405" s="1966"/>
      <c r="U405" s="1966"/>
      <c r="V405" s="1966"/>
      <c r="W405" s="1966"/>
      <c r="X405" s="1966"/>
      <c r="Y405" s="1966"/>
      <c r="Z405" s="1966"/>
      <c r="AA405" s="1966"/>
      <c r="AB405" s="1966"/>
      <c r="AC405" s="1966"/>
      <c r="AD405" s="1966"/>
      <c r="AE405" s="1966"/>
      <c r="AF405" s="1966"/>
      <c r="AG405" s="1966"/>
      <c r="AH405" s="1966"/>
      <c r="AI405" s="1966"/>
      <c r="AJ405" s="1966"/>
      <c r="AK405" s="1967"/>
      <c r="AM405" s="1857"/>
      <c r="AN405" s="1968" t="s">
        <v>2271</v>
      </c>
      <c r="AO405" s="1969" t="e">
        <f>IF(AO389&gt;=0.285,"OK","NG")</f>
        <v>#DIV/0!</v>
      </c>
      <c r="AQ405" s="1857"/>
      <c r="AR405" s="1857"/>
    </row>
    <row r="407" spans="2:44" hidden="1">
      <c r="F407" s="1857" t="e">
        <f>YEAR(F410)</f>
        <v>#VALUE!</v>
      </c>
      <c r="G407" s="1857" t="e">
        <f>MONTH(F410)</f>
        <v>#VALUE!</v>
      </c>
    </row>
    <row r="408" spans="2:44" ht="13.2" customHeight="1">
      <c r="B408" s="4470"/>
      <c r="C408" s="4471"/>
      <c r="D408" s="4472"/>
      <c r="E408" s="1971" t="s">
        <v>2266</v>
      </c>
      <c r="F408" s="4478" t="e">
        <f>F410</f>
        <v>#VALUE!</v>
      </c>
      <c r="G408" s="4479"/>
      <c r="H408" s="4479"/>
      <c r="I408" s="4479"/>
      <c r="J408" s="4479"/>
      <c r="K408" s="4479"/>
      <c r="L408" s="4479"/>
      <c r="M408" s="4479"/>
      <c r="N408" s="4479"/>
      <c r="O408" s="4479"/>
      <c r="P408" s="4479"/>
      <c r="Q408" s="4479"/>
      <c r="R408" s="4479"/>
      <c r="S408" s="4479"/>
      <c r="T408" s="4479"/>
      <c r="U408" s="4479"/>
      <c r="V408" s="4479"/>
      <c r="W408" s="4479"/>
      <c r="X408" s="4479"/>
      <c r="Y408" s="4479"/>
      <c r="Z408" s="4479"/>
      <c r="AA408" s="4479"/>
      <c r="AB408" s="4479"/>
      <c r="AC408" s="4479"/>
      <c r="AD408" s="4479"/>
      <c r="AE408" s="4479"/>
      <c r="AF408" s="4479"/>
      <c r="AG408" s="4479"/>
      <c r="AH408" s="4479"/>
      <c r="AI408" s="4479"/>
      <c r="AJ408" s="4479"/>
      <c r="AK408" s="4480" t="s">
        <v>2304</v>
      </c>
      <c r="AL408" s="4489" t="s">
        <v>2305</v>
      </c>
      <c r="AM408" s="4480" t="s">
        <v>2283</v>
      </c>
      <c r="AN408" s="4481" t="s">
        <v>2306</v>
      </c>
      <c r="AO408" s="4433" t="s">
        <v>2307</v>
      </c>
      <c r="AQ408" s="4463" t="s">
        <v>2308</v>
      </c>
      <c r="AR408" s="4463" t="s">
        <v>2309</v>
      </c>
    </row>
    <row r="409" spans="2:44" ht="13.2" hidden="1" customHeight="1">
      <c r="B409" s="4473"/>
      <c r="C409" s="4469"/>
      <c r="D409" s="4474"/>
      <c r="E409" s="1972"/>
      <c r="F409" s="1913" t="e">
        <f>DATE($F407,$G407,1)</f>
        <v>#VALUE!</v>
      </c>
      <c r="G409" s="1913" t="e">
        <f t="shared" ref="G409:AJ409" si="152">F409+1</f>
        <v>#VALUE!</v>
      </c>
      <c r="H409" s="1913" t="e">
        <f t="shared" si="152"/>
        <v>#VALUE!</v>
      </c>
      <c r="I409" s="1913" t="e">
        <f t="shared" si="152"/>
        <v>#VALUE!</v>
      </c>
      <c r="J409" s="1913" t="e">
        <f t="shared" si="152"/>
        <v>#VALUE!</v>
      </c>
      <c r="K409" s="1913" t="e">
        <f t="shared" si="152"/>
        <v>#VALUE!</v>
      </c>
      <c r="L409" s="1913" t="e">
        <f t="shared" si="152"/>
        <v>#VALUE!</v>
      </c>
      <c r="M409" s="1913" t="e">
        <f t="shared" si="152"/>
        <v>#VALUE!</v>
      </c>
      <c r="N409" s="1913" t="e">
        <f t="shared" si="152"/>
        <v>#VALUE!</v>
      </c>
      <c r="O409" s="1913" t="e">
        <f t="shared" si="152"/>
        <v>#VALUE!</v>
      </c>
      <c r="P409" s="1913" t="e">
        <f t="shared" si="152"/>
        <v>#VALUE!</v>
      </c>
      <c r="Q409" s="1913" t="e">
        <f t="shared" si="152"/>
        <v>#VALUE!</v>
      </c>
      <c r="R409" s="1913" t="e">
        <f t="shared" si="152"/>
        <v>#VALUE!</v>
      </c>
      <c r="S409" s="1913" t="e">
        <f t="shared" si="152"/>
        <v>#VALUE!</v>
      </c>
      <c r="T409" s="1913" t="e">
        <f t="shared" si="152"/>
        <v>#VALUE!</v>
      </c>
      <c r="U409" s="1913" t="e">
        <f t="shared" si="152"/>
        <v>#VALUE!</v>
      </c>
      <c r="V409" s="1913" t="e">
        <f t="shared" si="152"/>
        <v>#VALUE!</v>
      </c>
      <c r="W409" s="1913" t="e">
        <f t="shared" si="152"/>
        <v>#VALUE!</v>
      </c>
      <c r="X409" s="1913" t="e">
        <f t="shared" si="152"/>
        <v>#VALUE!</v>
      </c>
      <c r="Y409" s="1913" t="e">
        <f t="shared" si="152"/>
        <v>#VALUE!</v>
      </c>
      <c r="Z409" s="1913" t="e">
        <f t="shared" si="152"/>
        <v>#VALUE!</v>
      </c>
      <c r="AA409" s="1913" t="e">
        <f t="shared" si="152"/>
        <v>#VALUE!</v>
      </c>
      <c r="AB409" s="1913" t="e">
        <f t="shared" si="152"/>
        <v>#VALUE!</v>
      </c>
      <c r="AC409" s="1913" t="e">
        <f t="shared" si="152"/>
        <v>#VALUE!</v>
      </c>
      <c r="AD409" s="1913" t="e">
        <f t="shared" si="152"/>
        <v>#VALUE!</v>
      </c>
      <c r="AE409" s="1913" t="e">
        <f t="shared" si="152"/>
        <v>#VALUE!</v>
      </c>
      <c r="AF409" s="1913" t="e">
        <f t="shared" si="152"/>
        <v>#VALUE!</v>
      </c>
      <c r="AG409" s="1913" t="e">
        <f t="shared" si="152"/>
        <v>#VALUE!</v>
      </c>
      <c r="AH409" s="1913" t="e">
        <f t="shared" si="152"/>
        <v>#VALUE!</v>
      </c>
      <c r="AI409" s="1913" t="e">
        <f t="shared" si="152"/>
        <v>#VALUE!</v>
      </c>
      <c r="AJ409" s="1913" t="e">
        <f t="shared" si="152"/>
        <v>#VALUE!</v>
      </c>
      <c r="AK409" s="4480"/>
      <c r="AL409" s="4489"/>
      <c r="AM409" s="4480"/>
      <c r="AN409" s="4481"/>
      <c r="AO409" s="4433"/>
      <c r="AQ409" s="4463"/>
      <c r="AR409" s="4463"/>
    </row>
    <row r="410" spans="2:44">
      <c r="B410" s="4473"/>
      <c r="C410" s="4469"/>
      <c r="D410" s="4474"/>
      <c r="E410" s="1973" t="s">
        <v>2267</v>
      </c>
      <c r="F410" s="1974" t="e">
        <f>IF(EDATE(F385,1)&gt;$F$7,"",EDATE(F385,1))</f>
        <v>#VALUE!</v>
      </c>
      <c r="G410" s="1913" t="e">
        <f t="shared" ref="G410:AJ410" si="153">IF(G409&gt;$F$7,"",IF(F410=EOMONTH(DATE($F407,$G407,1),0),"",IF(F410="","",F410+1)))</f>
        <v>#VALUE!</v>
      </c>
      <c r="H410" s="1913" t="e">
        <f t="shared" si="153"/>
        <v>#VALUE!</v>
      </c>
      <c r="I410" s="1913" t="e">
        <f t="shared" si="153"/>
        <v>#VALUE!</v>
      </c>
      <c r="J410" s="1913" t="e">
        <f t="shared" si="153"/>
        <v>#VALUE!</v>
      </c>
      <c r="K410" s="1913" t="e">
        <f t="shared" si="153"/>
        <v>#VALUE!</v>
      </c>
      <c r="L410" s="1913" t="e">
        <f t="shared" si="153"/>
        <v>#VALUE!</v>
      </c>
      <c r="M410" s="1913" t="e">
        <f t="shared" si="153"/>
        <v>#VALUE!</v>
      </c>
      <c r="N410" s="1913" t="e">
        <f t="shared" si="153"/>
        <v>#VALUE!</v>
      </c>
      <c r="O410" s="1913" t="e">
        <f t="shared" si="153"/>
        <v>#VALUE!</v>
      </c>
      <c r="P410" s="1913" t="e">
        <f t="shared" si="153"/>
        <v>#VALUE!</v>
      </c>
      <c r="Q410" s="1913" t="e">
        <f t="shared" si="153"/>
        <v>#VALUE!</v>
      </c>
      <c r="R410" s="1913" t="e">
        <f t="shared" si="153"/>
        <v>#VALUE!</v>
      </c>
      <c r="S410" s="1913" t="e">
        <f t="shared" si="153"/>
        <v>#VALUE!</v>
      </c>
      <c r="T410" s="1913" t="e">
        <f t="shared" si="153"/>
        <v>#VALUE!</v>
      </c>
      <c r="U410" s="1913" t="e">
        <f t="shared" si="153"/>
        <v>#VALUE!</v>
      </c>
      <c r="V410" s="1913" t="e">
        <f t="shared" si="153"/>
        <v>#VALUE!</v>
      </c>
      <c r="W410" s="1913" t="e">
        <f t="shared" si="153"/>
        <v>#VALUE!</v>
      </c>
      <c r="X410" s="1913" t="e">
        <f t="shared" si="153"/>
        <v>#VALUE!</v>
      </c>
      <c r="Y410" s="1913" t="e">
        <f t="shared" si="153"/>
        <v>#VALUE!</v>
      </c>
      <c r="Z410" s="1913" t="e">
        <f t="shared" si="153"/>
        <v>#VALUE!</v>
      </c>
      <c r="AA410" s="1913" t="e">
        <f t="shared" si="153"/>
        <v>#VALUE!</v>
      </c>
      <c r="AB410" s="1913" t="e">
        <f t="shared" si="153"/>
        <v>#VALUE!</v>
      </c>
      <c r="AC410" s="1913" t="e">
        <f t="shared" si="153"/>
        <v>#VALUE!</v>
      </c>
      <c r="AD410" s="1913" t="e">
        <f t="shared" si="153"/>
        <v>#VALUE!</v>
      </c>
      <c r="AE410" s="1913" t="e">
        <f t="shared" si="153"/>
        <v>#VALUE!</v>
      </c>
      <c r="AF410" s="1913" t="e">
        <f t="shared" si="153"/>
        <v>#VALUE!</v>
      </c>
      <c r="AG410" s="1913" t="e">
        <f t="shared" si="153"/>
        <v>#VALUE!</v>
      </c>
      <c r="AH410" s="1913" t="e">
        <f t="shared" si="153"/>
        <v>#VALUE!</v>
      </c>
      <c r="AI410" s="1913" t="e">
        <f t="shared" si="153"/>
        <v>#VALUE!</v>
      </c>
      <c r="AJ410" s="1913" t="e">
        <f t="shared" si="153"/>
        <v>#VALUE!</v>
      </c>
      <c r="AK410" s="4480"/>
      <c r="AL410" s="4489"/>
      <c r="AM410" s="4480"/>
      <c r="AN410" s="4481"/>
      <c r="AO410" s="4433"/>
      <c r="AQ410" s="4463"/>
      <c r="AR410" s="4463"/>
    </row>
    <row r="411" spans="2:44">
      <c r="B411" s="4475"/>
      <c r="C411" s="4476"/>
      <c r="D411" s="4477"/>
      <c r="E411" s="1908" t="s">
        <v>1060</v>
      </c>
      <c r="F411" s="1975" t="str">
        <f>IFERROR(TEXT(WEEKDAY(+F410),"aaa"),"")</f>
        <v/>
      </c>
      <c r="G411" s="1975" t="str">
        <f t="shared" ref="G411:AJ411" si="154">IFERROR(TEXT(WEEKDAY(+G410),"aaa"),"")</f>
        <v/>
      </c>
      <c r="H411" s="1975" t="str">
        <f t="shared" si="154"/>
        <v/>
      </c>
      <c r="I411" s="1975" t="str">
        <f t="shared" si="154"/>
        <v/>
      </c>
      <c r="J411" s="1975" t="str">
        <f t="shared" si="154"/>
        <v/>
      </c>
      <c r="K411" s="1975" t="str">
        <f t="shared" si="154"/>
        <v/>
      </c>
      <c r="L411" s="1975" t="str">
        <f t="shared" si="154"/>
        <v/>
      </c>
      <c r="M411" s="1975" t="str">
        <f t="shared" si="154"/>
        <v/>
      </c>
      <c r="N411" s="1975" t="str">
        <f t="shared" si="154"/>
        <v/>
      </c>
      <c r="O411" s="1975" t="str">
        <f t="shared" si="154"/>
        <v/>
      </c>
      <c r="P411" s="1975" t="str">
        <f t="shared" si="154"/>
        <v/>
      </c>
      <c r="Q411" s="1975" t="str">
        <f t="shared" si="154"/>
        <v/>
      </c>
      <c r="R411" s="1975" t="str">
        <f t="shared" si="154"/>
        <v/>
      </c>
      <c r="S411" s="1975" t="str">
        <f t="shared" si="154"/>
        <v/>
      </c>
      <c r="T411" s="1975" t="str">
        <f t="shared" si="154"/>
        <v/>
      </c>
      <c r="U411" s="1975" t="str">
        <f t="shared" si="154"/>
        <v/>
      </c>
      <c r="V411" s="1975" t="str">
        <f t="shared" si="154"/>
        <v/>
      </c>
      <c r="W411" s="1975" t="str">
        <f t="shared" si="154"/>
        <v/>
      </c>
      <c r="X411" s="1975" t="str">
        <f t="shared" si="154"/>
        <v/>
      </c>
      <c r="Y411" s="1975" t="str">
        <f t="shared" si="154"/>
        <v/>
      </c>
      <c r="Z411" s="1975" t="str">
        <f t="shared" si="154"/>
        <v/>
      </c>
      <c r="AA411" s="1975" t="str">
        <f t="shared" si="154"/>
        <v/>
      </c>
      <c r="AB411" s="1975" t="str">
        <f t="shared" si="154"/>
        <v/>
      </c>
      <c r="AC411" s="1975" t="str">
        <f t="shared" si="154"/>
        <v/>
      </c>
      <c r="AD411" s="1975" t="str">
        <f t="shared" si="154"/>
        <v/>
      </c>
      <c r="AE411" s="1975" t="str">
        <f t="shared" si="154"/>
        <v/>
      </c>
      <c r="AF411" s="1975" t="str">
        <f t="shared" si="154"/>
        <v/>
      </c>
      <c r="AG411" s="1975" t="str">
        <f t="shared" si="154"/>
        <v/>
      </c>
      <c r="AH411" s="1975" t="str">
        <f t="shared" si="154"/>
        <v/>
      </c>
      <c r="AI411" s="1975" t="str">
        <f t="shared" si="154"/>
        <v/>
      </c>
      <c r="AJ411" s="1975" t="str">
        <f t="shared" si="154"/>
        <v/>
      </c>
      <c r="AK411" s="4480"/>
      <c r="AL411" s="4489"/>
      <c r="AM411" s="4480"/>
      <c r="AN411" s="4481"/>
      <c r="AO411" s="4433"/>
      <c r="AQ411" s="4463"/>
      <c r="AR411" s="4463"/>
    </row>
    <row r="412" spans="2:44" ht="21" customHeight="1">
      <c r="B412" s="1976" t="s">
        <v>2310</v>
      </c>
      <c r="C412" s="1977" t="s">
        <v>2280</v>
      </c>
      <c r="D412" s="1924" t="s">
        <v>2281</v>
      </c>
      <c r="E412" s="1925" t="s">
        <v>2270</v>
      </c>
      <c r="F412" s="1926" t="s">
        <v>2311</v>
      </c>
      <c r="G412" s="1927" t="s">
        <v>2311</v>
      </c>
      <c r="H412" s="1927" t="s">
        <v>2311</v>
      </c>
      <c r="I412" s="1927" t="s">
        <v>2311</v>
      </c>
      <c r="J412" s="1927" t="s">
        <v>2311</v>
      </c>
      <c r="K412" s="1927" t="s">
        <v>2311</v>
      </c>
      <c r="L412" s="1927" t="s">
        <v>2311</v>
      </c>
      <c r="M412" s="1927" t="s">
        <v>2311</v>
      </c>
      <c r="N412" s="1927" t="s">
        <v>2311</v>
      </c>
      <c r="O412" s="1927" t="s">
        <v>2311</v>
      </c>
      <c r="P412" s="1927" t="s">
        <v>2311</v>
      </c>
      <c r="Q412" s="1927" t="s">
        <v>2311</v>
      </c>
      <c r="R412" s="1927" t="s">
        <v>2311</v>
      </c>
      <c r="S412" s="1927" t="s">
        <v>2311</v>
      </c>
      <c r="T412" s="1927" t="s">
        <v>2311</v>
      </c>
      <c r="U412" s="1927" t="s">
        <v>2311</v>
      </c>
      <c r="V412" s="1927" t="s">
        <v>2311</v>
      </c>
      <c r="W412" s="1927" t="s">
        <v>2311</v>
      </c>
      <c r="X412" s="1927" t="s">
        <v>2311</v>
      </c>
      <c r="Y412" s="1927" t="s">
        <v>2311</v>
      </c>
      <c r="Z412" s="1927" t="s">
        <v>2311</v>
      </c>
      <c r="AA412" s="1927" t="s">
        <v>2311</v>
      </c>
      <c r="AB412" s="1927" t="s">
        <v>2311</v>
      </c>
      <c r="AC412" s="1927" t="s">
        <v>2311</v>
      </c>
      <c r="AD412" s="1927" t="s">
        <v>2311</v>
      </c>
      <c r="AE412" s="1927" t="s">
        <v>2311</v>
      </c>
      <c r="AF412" s="1927" t="s">
        <v>2311</v>
      </c>
      <c r="AG412" s="1927" t="s">
        <v>2311</v>
      </c>
      <c r="AH412" s="1927" t="s">
        <v>2311</v>
      </c>
      <c r="AI412" s="1927" t="s">
        <v>2311</v>
      </c>
      <c r="AJ412" s="1982" t="s">
        <v>2311</v>
      </c>
      <c r="AK412" s="1905" t="s">
        <v>2289</v>
      </c>
      <c r="AL412" s="1905" t="s">
        <v>2290</v>
      </c>
      <c r="AM412" s="1905" t="s">
        <v>2291</v>
      </c>
      <c r="AN412" s="1906" t="s">
        <v>2292</v>
      </c>
      <c r="AO412" s="1865" t="s">
        <v>2293</v>
      </c>
      <c r="AQ412" s="4464"/>
      <c r="AR412" s="4464"/>
    </row>
    <row r="413" spans="2:44" ht="13.5" customHeight="1">
      <c r="B413" s="4482" t="s">
        <v>2294</v>
      </c>
      <c r="C413" s="4485" t="str">
        <f>$AC$8</f>
        <v>A建設</v>
      </c>
      <c r="D413" s="1928" t="str">
        <f>$AG$8</f>
        <v>〇〇</v>
      </c>
      <c r="E413" s="1929"/>
      <c r="F413" s="1983"/>
      <c r="G413" s="1984"/>
      <c r="H413" s="1984"/>
      <c r="I413" s="1984"/>
      <c r="J413" s="1984"/>
      <c r="K413" s="1984"/>
      <c r="L413" s="1984"/>
      <c r="M413" s="1984"/>
      <c r="N413" s="1984"/>
      <c r="O413" s="1984"/>
      <c r="P413" s="1984"/>
      <c r="Q413" s="1984"/>
      <c r="R413" s="1984"/>
      <c r="S413" s="1984"/>
      <c r="T413" s="1984"/>
      <c r="U413" s="1984"/>
      <c r="V413" s="1984"/>
      <c r="W413" s="1984"/>
      <c r="X413" s="1984"/>
      <c r="Y413" s="1984"/>
      <c r="Z413" s="1984"/>
      <c r="AA413" s="1984"/>
      <c r="AB413" s="1984"/>
      <c r="AC413" s="1984"/>
      <c r="AD413" s="1984"/>
      <c r="AE413" s="1984"/>
      <c r="AF413" s="1984"/>
      <c r="AG413" s="1984"/>
      <c r="AH413" s="1984"/>
      <c r="AI413" s="1984"/>
      <c r="AJ413" s="1985"/>
      <c r="AK413" s="1933">
        <f t="shared" ref="AK413:AK418" si="155">IF(D413=0,"",COUNT($F$26:$AJ$26)-AL413)</f>
        <v>0</v>
      </c>
      <c r="AL413" s="1934">
        <f t="shared" ref="AL413:AL418" si="156">IF(D413=0,"",AQ413+AR413)</f>
        <v>0</v>
      </c>
      <c r="AM413" s="1934">
        <f t="shared" ref="AM413:AM418" si="157">IF(D413=0,"",COUNTIF(F413:AJ413,"休"))</f>
        <v>0</v>
      </c>
      <c r="AN413" s="1935" t="str">
        <f t="shared" ref="AN413:AN418" si="158">IF(D413="","",IFERROR(ROUND(AM413/AK413,3),""))</f>
        <v/>
      </c>
      <c r="AO413" s="4486" t="e">
        <f>ROUND(AVERAGE(AN413:AN428),3)</f>
        <v>#DIV/0!</v>
      </c>
      <c r="AQ413" s="1864">
        <f>+COUNTIF(F413:AJ413,"－")</f>
        <v>0</v>
      </c>
      <c r="AR413" s="1864">
        <f>+COUNTIF(F413:AJ413,"外")</f>
        <v>0</v>
      </c>
    </row>
    <row r="414" spans="2:44" ht="13.5" customHeight="1">
      <c r="B414" s="4483"/>
      <c r="C414" s="4466"/>
      <c r="D414" s="1928" t="str">
        <f>$AG$9</f>
        <v>●●</v>
      </c>
      <c r="E414" s="1929"/>
      <c r="F414" s="1936"/>
      <c r="G414" s="1937"/>
      <c r="H414" s="1937"/>
      <c r="I414" s="1937"/>
      <c r="J414" s="1937"/>
      <c r="K414" s="1937"/>
      <c r="L414" s="1937"/>
      <c r="M414" s="1937"/>
      <c r="N414" s="1937"/>
      <c r="O414" s="1937"/>
      <c r="P414" s="1937"/>
      <c r="Q414" s="1937"/>
      <c r="R414" s="1937"/>
      <c r="S414" s="1937"/>
      <c r="T414" s="1937"/>
      <c r="U414" s="1937"/>
      <c r="V414" s="1937"/>
      <c r="W414" s="1937"/>
      <c r="X414" s="1937"/>
      <c r="Y414" s="1937"/>
      <c r="Z414" s="1937"/>
      <c r="AA414" s="1937"/>
      <c r="AB414" s="1937"/>
      <c r="AC414" s="1937"/>
      <c r="AD414" s="1937"/>
      <c r="AE414" s="1937"/>
      <c r="AF414" s="1937"/>
      <c r="AG414" s="1937"/>
      <c r="AH414" s="1937"/>
      <c r="AI414" s="1937"/>
      <c r="AJ414" s="1986"/>
      <c r="AK414" s="1933">
        <f t="shared" si="155"/>
        <v>0</v>
      </c>
      <c r="AL414" s="1939">
        <f t="shared" si="156"/>
        <v>0</v>
      </c>
      <c r="AM414" s="1939">
        <f t="shared" si="157"/>
        <v>0</v>
      </c>
      <c r="AN414" s="1940" t="str">
        <f t="shared" si="158"/>
        <v/>
      </c>
      <c r="AO414" s="4487"/>
      <c r="AQ414" s="1864">
        <f>+COUNTIF(F414:AJ414,"－")</f>
        <v>0</v>
      </c>
      <c r="AR414" s="1864">
        <f>+COUNTIF(F414:AJ414,"外")</f>
        <v>0</v>
      </c>
    </row>
    <row r="415" spans="2:44">
      <c r="B415" s="4483"/>
      <c r="C415" s="4466"/>
      <c r="D415" s="1928" t="str">
        <f>$AG$10</f>
        <v>△△</v>
      </c>
      <c r="E415" s="1929"/>
      <c r="F415" s="1936"/>
      <c r="G415" s="1937"/>
      <c r="H415" s="1937"/>
      <c r="I415" s="1937"/>
      <c r="J415" s="1937"/>
      <c r="K415" s="1937"/>
      <c r="L415" s="1937"/>
      <c r="M415" s="1937"/>
      <c r="N415" s="1937"/>
      <c r="O415" s="1937"/>
      <c r="P415" s="1937"/>
      <c r="Q415" s="1937"/>
      <c r="R415" s="1937"/>
      <c r="S415" s="1937"/>
      <c r="T415" s="1937"/>
      <c r="U415" s="1937"/>
      <c r="V415" s="1937"/>
      <c r="W415" s="1937"/>
      <c r="X415" s="1937"/>
      <c r="Y415" s="1937"/>
      <c r="Z415" s="1937"/>
      <c r="AA415" s="1937"/>
      <c r="AB415" s="1937"/>
      <c r="AC415" s="1937"/>
      <c r="AD415" s="1937"/>
      <c r="AE415" s="1937"/>
      <c r="AF415" s="1937"/>
      <c r="AG415" s="1937"/>
      <c r="AH415" s="1937"/>
      <c r="AI415" s="1937"/>
      <c r="AJ415" s="1986"/>
      <c r="AK415" s="1933">
        <f t="shared" si="155"/>
        <v>0</v>
      </c>
      <c r="AL415" s="1939">
        <f t="shared" si="156"/>
        <v>0</v>
      </c>
      <c r="AM415" s="1939">
        <f t="shared" si="157"/>
        <v>0</v>
      </c>
      <c r="AN415" s="1940" t="str">
        <f t="shared" si="158"/>
        <v/>
      </c>
      <c r="AO415" s="4487"/>
      <c r="AQ415" s="1864">
        <f>+COUNTIF(F415:AJ415,"－")</f>
        <v>0</v>
      </c>
      <c r="AR415" s="1864">
        <f t="shared" ref="AR415:AR418" si="159">+COUNTIF(F415:AJ415,"外")</f>
        <v>0</v>
      </c>
    </row>
    <row r="416" spans="2:44">
      <c r="B416" s="4483"/>
      <c r="C416" s="4466"/>
      <c r="D416" s="1928" t="str">
        <f>$AG$11</f>
        <v>■■</v>
      </c>
      <c r="E416" s="1907"/>
      <c r="F416" s="1936"/>
      <c r="G416" s="1937"/>
      <c r="H416" s="1937"/>
      <c r="I416" s="1937"/>
      <c r="J416" s="1937"/>
      <c r="K416" s="1937"/>
      <c r="L416" s="1937"/>
      <c r="M416" s="1937"/>
      <c r="N416" s="1937"/>
      <c r="O416" s="1937"/>
      <c r="P416" s="1937"/>
      <c r="Q416" s="1937"/>
      <c r="R416" s="1937"/>
      <c r="S416" s="1937"/>
      <c r="T416" s="1937"/>
      <c r="U416" s="1937"/>
      <c r="V416" s="1937"/>
      <c r="W416" s="1937"/>
      <c r="X416" s="1937"/>
      <c r="Y416" s="1937"/>
      <c r="Z416" s="1937"/>
      <c r="AA416" s="1937"/>
      <c r="AB416" s="1937"/>
      <c r="AC416" s="1937"/>
      <c r="AD416" s="1937"/>
      <c r="AE416" s="1937"/>
      <c r="AF416" s="1937"/>
      <c r="AG416" s="1937"/>
      <c r="AH416" s="1937"/>
      <c r="AI416" s="1937"/>
      <c r="AJ416" s="1986"/>
      <c r="AK416" s="1933">
        <f t="shared" si="155"/>
        <v>0</v>
      </c>
      <c r="AL416" s="1939">
        <f t="shared" si="156"/>
        <v>0</v>
      </c>
      <c r="AM416" s="1939">
        <f t="shared" si="157"/>
        <v>0</v>
      </c>
      <c r="AN416" s="1940" t="str">
        <f t="shared" si="158"/>
        <v/>
      </c>
      <c r="AO416" s="4487"/>
      <c r="AQ416" s="1864">
        <f>+COUNTIF(F416:AJ416,"－")</f>
        <v>0</v>
      </c>
      <c r="AR416" s="1864">
        <f t="shared" si="159"/>
        <v>0</v>
      </c>
    </row>
    <row r="417" spans="2:44">
      <c r="B417" s="4483"/>
      <c r="C417" s="4466"/>
      <c r="D417" s="1928" t="str">
        <f>$AG$12</f>
        <v>★★</v>
      </c>
      <c r="E417" s="1929"/>
      <c r="F417" s="1936"/>
      <c r="G417" s="1937"/>
      <c r="H417" s="1937"/>
      <c r="I417" s="1937"/>
      <c r="J417" s="1937"/>
      <c r="K417" s="1937"/>
      <c r="L417" s="1937"/>
      <c r="M417" s="1937"/>
      <c r="N417" s="1937"/>
      <c r="O417" s="1937"/>
      <c r="P417" s="1937"/>
      <c r="Q417" s="1937"/>
      <c r="R417" s="1937"/>
      <c r="S417" s="1937"/>
      <c r="T417" s="1937"/>
      <c r="U417" s="1937"/>
      <c r="V417" s="1937"/>
      <c r="W417" s="1937"/>
      <c r="X417" s="1937"/>
      <c r="Y417" s="1937"/>
      <c r="Z417" s="1937"/>
      <c r="AA417" s="1937"/>
      <c r="AB417" s="1937"/>
      <c r="AC417" s="1937"/>
      <c r="AD417" s="1937"/>
      <c r="AE417" s="1937"/>
      <c r="AF417" s="1937"/>
      <c r="AG417" s="1937"/>
      <c r="AH417" s="1937"/>
      <c r="AI417" s="1937"/>
      <c r="AJ417" s="1986"/>
      <c r="AK417" s="1933">
        <f t="shared" si="155"/>
        <v>0</v>
      </c>
      <c r="AL417" s="1939">
        <f t="shared" si="156"/>
        <v>0</v>
      </c>
      <c r="AM417" s="1939">
        <f t="shared" si="157"/>
        <v>0</v>
      </c>
      <c r="AN417" s="1940" t="str">
        <f t="shared" si="158"/>
        <v/>
      </c>
      <c r="AO417" s="4487"/>
      <c r="AQ417" s="1864">
        <f t="shared" ref="AQ417:AQ418" si="160">+COUNTIF(F417:AJ417,"－")</f>
        <v>0</v>
      </c>
      <c r="AR417" s="1864">
        <f t="shared" si="159"/>
        <v>0</v>
      </c>
    </row>
    <row r="418" spans="2:44">
      <c r="B418" s="4484"/>
      <c r="C418" s="4467"/>
      <c r="D418" s="1941">
        <f>$AG$13</f>
        <v>0</v>
      </c>
      <c r="E418" s="1942"/>
      <c r="F418" s="1987"/>
      <c r="G418" s="1988"/>
      <c r="H418" s="1988"/>
      <c r="I418" s="1988"/>
      <c r="J418" s="1988"/>
      <c r="K418" s="1988"/>
      <c r="L418" s="1988"/>
      <c r="M418" s="1988"/>
      <c r="N418" s="1988"/>
      <c r="O418" s="1988"/>
      <c r="P418" s="1988"/>
      <c r="Q418" s="1988"/>
      <c r="R418" s="1988"/>
      <c r="S418" s="1988"/>
      <c r="T418" s="1988"/>
      <c r="U418" s="1988"/>
      <c r="V418" s="1988"/>
      <c r="W418" s="1988"/>
      <c r="X418" s="1988"/>
      <c r="Y418" s="1988"/>
      <c r="Z418" s="1988"/>
      <c r="AA418" s="1988"/>
      <c r="AB418" s="1988"/>
      <c r="AC418" s="1988"/>
      <c r="AD418" s="1988"/>
      <c r="AE418" s="1988"/>
      <c r="AF418" s="1988"/>
      <c r="AG418" s="1988"/>
      <c r="AH418" s="1988"/>
      <c r="AI418" s="1988"/>
      <c r="AJ418" s="1989"/>
      <c r="AK418" s="1933" t="str">
        <f t="shared" si="155"/>
        <v/>
      </c>
      <c r="AL418" s="1934" t="str">
        <f t="shared" si="156"/>
        <v/>
      </c>
      <c r="AM418" s="1947" t="str">
        <f t="shared" si="157"/>
        <v/>
      </c>
      <c r="AN418" s="1940" t="str">
        <f t="shared" si="158"/>
        <v/>
      </c>
      <c r="AO418" s="4487"/>
      <c r="AQ418" s="1864">
        <f t="shared" si="160"/>
        <v>0</v>
      </c>
      <c r="AR418" s="1864">
        <f t="shared" si="159"/>
        <v>0</v>
      </c>
    </row>
    <row r="419" spans="2:44" ht="14.4">
      <c r="B419" s="4482" t="s">
        <v>2301</v>
      </c>
      <c r="C419" s="4465" t="str">
        <f>$AC$14</f>
        <v>B産業</v>
      </c>
      <c r="D419" s="1948" t="s">
        <v>2281</v>
      </c>
      <c r="E419" s="1949" t="s">
        <v>2270</v>
      </c>
      <c r="F419" s="1926" t="s">
        <v>2312</v>
      </c>
      <c r="G419" s="1927" t="s">
        <v>2312</v>
      </c>
      <c r="H419" s="1927" t="s">
        <v>2312</v>
      </c>
      <c r="I419" s="1927" t="s">
        <v>2312</v>
      </c>
      <c r="J419" s="1927" t="s">
        <v>2312</v>
      </c>
      <c r="K419" s="1927" t="s">
        <v>2312</v>
      </c>
      <c r="L419" s="1927" t="s">
        <v>2312</v>
      </c>
      <c r="M419" s="1927" t="s">
        <v>2312</v>
      </c>
      <c r="N419" s="1927" t="s">
        <v>2312</v>
      </c>
      <c r="O419" s="1927" t="s">
        <v>2312</v>
      </c>
      <c r="P419" s="1927" t="s">
        <v>2312</v>
      </c>
      <c r="Q419" s="1927" t="s">
        <v>2312</v>
      </c>
      <c r="R419" s="1927" t="s">
        <v>2312</v>
      </c>
      <c r="S419" s="1927" t="s">
        <v>2312</v>
      </c>
      <c r="T419" s="1927" t="s">
        <v>2312</v>
      </c>
      <c r="U419" s="1927" t="s">
        <v>2312</v>
      </c>
      <c r="V419" s="1927" t="s">
        <v>2312</v>
      </c>
      <c r="W419" s="1927" t="s">
        <v>2312</v>
      </c>
      <c r="X419" s="1927" t="s">
        <v>2312</v>
      </c>
      <c r="Y419" s="1927" t="s">
        <v>2312</v>
      </c>
      <c r="Z419" s="1927" t="s">
        <v>2312</v>
      </c>
      <c r="AA419" s="1927" t="s">
        <v>2312</v>
      </c>
      <c r="AB419" s="1927" t="s">
        <v>2312</v>
      </c>
      <c r="AC419" s="1927" t="s">
        <v>2312</v>
      </c>
      <c r="AD419" s="1927" t="s">
        <v>2312</v>
      </c>
      <c r="AE419" s="1927" t="s">
        <v>2312</v>
      </c>
      <c r="AF419" s="1927" t="s">
        <v>2312</v>
      </c>
      <c r="AG419" s="1927" t="s">
        <v>2312</v>
      </c>
      <c r="AH419" s="1927" t="s">
        <v>2312</v>
      </c>
      <c r="AI419" s="1927" t="s">
        <v>2312</v>
      </c>
      <c r="AJ419" s="1982" t="s">
        <v>2312</v>
      </c>
      <c r="AK419" s="1951"/>
      <c r="AL419" s="1952"/>
      <c r="AM419" s="1953"/>
      <c r="AN419" s="1954"/>
      <c r="AO419" s="4487"/>
    </row>
    <row r="420" spans="2:44">
      <c r="B420" s="4483"/>
      <c r="C420" s="4466"/>
      <c r="D420" s="1928" t="str">
        <f>$AG$14</f>
        <v>〇〇</v>
      </c>
      <c r="E420" s="1929"/>
      <c r="F420" s="1990"/>
      <c r="G420" s="1945"/>
      <c r="H420" s="1945"/>
      <c r="I420" s="1945"/>
      <c r="J420" s="1945"/>
      <c r="K420" s="1945"/>
      <c r="L420" s="1945"/>
      <c r="M420" s="1945"/>
      <c r="N420" s="1945"/>
      <c r="O420" s="1945"/>
      <c r="P420" s="1945"/>
      <c r="Q420" s="1945"/>
      <c r="R420" s="1945"/>
      <c r="S420" s="1945"/>
      <c r="T420" s="1945"/>
      <c r="U420" s="1945"/>
      <c r="V420" s="1945"/>
      <c r="W420" s="1945"/>
      <c r="X420" s="1945"/>
      <c r="Y420" s="1945"/>
      <c r="Z420" s="1945"/>
      <c r="AA420" s="1945"/>
      <c r="AB420" s="1945"/>
      <c r="AC420" s="1945"/>
      <c r="AD420" s="1945"/>
      <c r="AE420" s="1945"/>
      <c r="AF420" s="1945"/>
      <c r="AG420" s="1945"/>
      <c r="AH420" s="1945"/>
      <c r="AI420" s="1945"/>
      <c r="AJ420" s="1991"/>
      <c r="AK420" s="1933">
        <f>IF(D420=0,"",COUNT($F$26:$AJ$26)-AL420)</f>
        <v>0</v>
      </c>
      <c r="AL420" s="1934">
        <f>IF(D420=0,"",AQ420+AR420)</f>
        <v>0</v>
      </c>
      <c r="AM420" s="1934">
        <f>IF(D420=0,"",COUNTIF(F420:AJ420,"休"))</f>
        <v>0</v>
      </c>
      <c r="AN420" s="1935" t="str">
        <f>IF(D420="","",IFERROR(ROUND(AM420/AK420,3),""))</f>
        <v/>
      </c>
      <c r="AO420" s="4487"/>
      <c r="AQ420" s="1864">
        <f>+COUNTIF(F420:AJ420,"－")</f>
        <v>0</v>
      </c>
      <c r="AR420" s="1864">
        <f>+COUNTIF(F420:AJ420,"外")</f>
        <v>0</v>
      </c>
    </row>
    <row r="421" spans="2:44">
      <c r="B421" s="4483"/>
      <c r="C421" s="4466"/>
      <c r="D421" s="1928" t="str">
        <f>$AG$15</f>
        <v>●●</v>
      </c>
      <c r="E421" s="1956"/>
      <c r="F421" s="1936"/>
      <c r="G421" s="1937"/>
      <c r="H421" s="1937"/>
      <c r="I421" s="1937"/>
      <c r="J421" s="1937"/>
      <c r="K421" s="1937"/>
      <c r="L421" s="1937"/>
      <c r="M421" s="1937"/>
      <c r="N421" s="1937"/>
      <c r="O421" s="1937"/>
      <c r="P421" s="1937"/>
      <c r="Q421" s="1937"/>
      <c r="R421" s="1937"/>
      <c r="S421" s="1937"/>
      <c r="T421" s="1937"/>
      <c r="U421" s="1937"/>
      <c r="V421" s="1937"/>
      <c r="W421" s="1937"/>
      <c r="X421" s="1937"/>
      <c r="Y421" s="1937"/>
      <c r="Z421" s="1937"/>
      <c r="AA421" s="1937"/>
      <c r="AB421" s="1937"/>
      <c r="AC421" s="1937"/>
      <c r="AD421" s="1937"/>
      <c r="AE421" s="1937"/>
      <c r="AF421" s="1937"/>
      <c r="AG421" s="1937"/>
      <c r="AH421" s="1937"/>
      <c r="AI421" s="1937"/>
      <c r="AJ421" s="1986"/>
      <c r="AK421" s="1933">
        <f>IF(D421=0,"",COUNT($F$26:$AJ$26)-AL421)</f>
        <v>0</v>
      </c>
      <c r="AL421" s="1939">
        <f>IF(D421=0,"",AQ421+AR421)</f>
        <v>0</v>
      </c>
      <c r="AM421" s="1939">
        <f>IF(D421=0,"",COUNTIF(F421:AJ421,"休"))</f>
        <v>0</v>
      </c>
      <c r="AN421" s="1940" t="str">
        <f>IF(D421="","",IFERROR(ROUND(AM421/AK421,3),""))</f>
        <v/>
      </c>
      <c r="AO421" s="4487"/>
      <c r="AQ421" s="1864">
        <f>+COUNTIF(F421:AJ421,"－")</f>
        <v>0</v>
      </c>
      <c r="AR421" s="1864">
        <f>+COUNTIF(F421:AJ421,"外")</f>
        <v>0</v>
      </c>
    </row>
    <row r="422" spans="2:44">
      <c r="B422" s="4483"/>
      <c r="C422" s="4466"/>
      <c r="D422" s="1928">
        <f>$AG$16</f>
        <v>0</v>
      </c>
      <c r="E422" s="1956"/>
      <c r="F422" s="1936"/>
      <c r="G422" s="1937"/>
      <c r="H422" s="1937"/>
      <c r="I422" s="1937"/>
      <c r="J422" s="1937"/>
      <c r="K422" s="1937"/>
      <c r="L422" s="1937"/>
      <c r="M422" s="1937"/>
      <c r="N422" s="1937"/>
      <c r="O422" s="1937"/>
      <c r="P422" s="1937"/>
      <c r="Q422" s="1937"/>
      <c r="R422" s="1937"/>
      <c r="S422" s="1937"/>
      <c r="T422" s="1937"/>
      <c r="U422" s="1937"/>
      <c r="V422" s="1937"/>
      <c r="W422" s="1937"/>
      <c r="X422" s="1937"/>
      <c r="Y422" s="1937"/>
      <c r="Z422" s="1937"/>
      <c r="AA422" s="1937"/>
      <c r="AB422" s="1937"/>
      <c r="AC422" s="1937"/>
      <c r="AD422" s="1937"/>
      <c r="AE422" s="1937"/>
      <c r="AF422" s="1937"/>
      <c r="AG422" s="1937"/>
      <c r="AH422" s="1937"/>
      <c r="AI422" s="1937"/>
      <c r="AJ422" s="1986"/>
      <c r="AK422" s="1933" t="str">
        <f>IF(D422=0,"",COUNT($F$26:$AJ$26)-AL422)</f>
        <v/>
      </c>
      <c r="AL422" s="1939" t="str">
        <f>IF(D422=0,"",AQ422+AR422)</f>
        <v/>
      </c>
      <c r="AM422" s="1939" t="str">
        <f>IF(D422=0,"",COUNTIF(F422:AJ422,"休"))</f>
        <v/>
      </c>
      <c r="AN422" s="1940" t="str">
        <f>IF(D422="","",IFERROR(ROUND(AM422/AK422,3),""))</f>
        <v/>
      </c>
      <c r="AO422" s="4487"/>
      <c r="AQ422" s="1864">
        <f>+COUNTIF(F422:AJ422,"－")</f>
        <v>0</v>
      </c>
      <c r="AR422" s="1864">
        <f>+COUNTIF(F422:AJ422,"外")</f>
        <v>0</v>
      </c>
    </row>
    <row r="423" spans="2:44">
      <c r="B423" s="4483"/>
      <c r="C423" s="4467"/>
      <c r="D423" s="1957">
        <f>$AG$17</f>
        <v>0</v>
      </c>
      <c r="E423" s="1958"/>
      <c r="F423" s="1987"/>
      <c r="G423" s="1988"/>
      <c r="H423" s="1988"/>
      <c r="I423" s="1988"/>
      <c r="J423" s="1988"/>
      <c r="K423" s="1988"/>
      <c r="L423" s="1988"/>
      <c r="M423" s="1988"/>
      <c r="N423" s="1988"/>
      <c r="O423" s="1988"/>
      <c r="P423" s="1988"/>
      <c r="Q423" s="1988"/>
      <c r="R423" s="1988"/>
      <c r="S423" s="1988"/>
      <c r="T423" s="1988"/>
      <c r="U423" s="1988"/>
      <c r="V423" s="1988"/>
      <c r="W423" s="1988"/>
      <c r="X423" s="1988"/>
      <c r="Y423" s="1988"/>
      <c r="Z423" s="1988"/>
      <c r="AA423" s="1988"/>
      <c r="AB423" s="1988"/>
      <c r="AC423" s="1988"/>
      <c r="AD423" s="1988"/>
      <c r="AE423" s="1988"/>
      <c r="AF423" s="1988"/>
      <c r="AG423" s="1988"/>
      <c r="AH423" s="1988"/>
      <c r="AI423" s="1988"/>
      <c r="AJ423" s="1989"/>
      <c r="AK423" s="1933" t="str">
        <f>IF(D423=0,"",COUNT($F$26:$AJ$26)-AL423)</f>
        <v/>
      </c>
      <c r="AL423" s="1934" t="str">
        <f>IF(D423=0,"",AQ423+AR423)</f>
        <v/>
      </c>
      <c r="AM423" s="1947" t="str">
        <f>IF(D423=0,"",COUNTIF(F423:AJ423,"休"))</f>
        <v/>
      </c>
      <c r="AN423" s="1940" t="str">
        <f>IF(D423="","",IFERROR(ROUND(AM423/AK423,3),""))</f>
        <v/>
      </c>
      <c r="AO423" s="4487"/>
      <c r="AQ423" s="1864">
        <f>+COUNTIF(F423:AJ423,"－")</f>
        <v>0</v>
      </c>
      <c r="AR423" s="1864">
        <f>+COUNTIF(F423:AJ423,"外")</f>
        <v>0</v>
      </c>
    </row>
    <row r="424" spans="2:44" ht="14.4">
      <c r="B424" s="4483"/>
      <c r="C424" s="4465" t="str">
        <f>$AC$18</f>
        <v>C土木</v>
      </c>
      <c r="D424" s="1948" t="s">
        <v>2281</v>
      </c>
      <c r="E424" s="1959" t="s">
        <v>2270</v>
      </c>
      <c r="F424" s="1926" t="s">
        <v>2311</v>
      </c>
      <c r="G424" s="1927" t="s">
        <v>2311</v>
      </c>
      <c r="H424" s="1927" t="s">
        <v>2311</v>
      </c>
      <c r="I424" s="1927" t="s">
        <v>2311</v>
      </c>
      <c r="J424" s="1927" t="s">
        <v>2311</v>
      </c>
      <c r="K424" s="1927" t="s">
        <v>2311</v>
      </c>
      <c r="L424" s="1927" t="s">
        <v>2311</v>
      </c>
      <c r="M424" s="1927" t="s">
        <v>2311</v>
      </c>
      <c r="N424" s="1927" t="s">
        <v>2311</v>
      </c>
      <c r="O424" s="1927" t="s">
        <v>2311</v>
      </c>
      <c r="P424" s="1927" t="s">
        <v>2311</v>
      </c>
      <c r="Q424" s="1927" t="s">
        <v>2311</v>
      </c>
      <c r="R424" s="1927" t="s">
        <v>2311</v>
      </c>
      <c r="S424" s="1927" t="s">
        <v>2311</v>
      </c>
      <c r="T424" s="1927" t="s">
        <v>2311</v>
      </c>
      <c r="U424" s="1927" t="s">
        <v>2311</v>
      </c>
      <c r="V424" s="1927" t="s">
        <v>2311</v>
      </c>
      <c r="W424" s="1927" t="s">
        <v>2311</v>
      </c>
      <c r="X424" s="1927" t="s">
        <v>2311</v>
      </c>
      <c r="Y424" s="1927" t="s">
        <v>2311</v>
      </c>
      <c r="Z424" s="1927" t="s">
        <v>2311</v>
      </c>
      <c r="AA424" s="1927" t="s">
        <v>2311</v>
      </c>
      <c r="AB424" s="1927" t="s">
        <v>2311</v>
      </c>
      <c r="AC424" s="1927" t="s">
        <v>2311</v>
      </c>
      <c r="AD424" s="1927" t="s">
        <v>2311</v>
      </c>
      <c r="AE424" s="1927" t="s">
        <v>2311</v>
      </c>
      <c r="AF424" s="1927" t="s">
        <v>2311</v>
      </c>
      <c r="AG424" s="1927" t="s">
        <v>2311</v>
      </c>
      <c r="AH424" s="1927" t="s">
        <v>2311</v>
      </c>
      <c r="AI424" s="1927" t="s">
        <v>2311</v>
      </c>
      <c r="AJ424" s="1982" t="s">
        <v>2311</v>
      </c>
      <c r="AK424" s="1951"/>
      <c r="AL424" s="1952"/>
      <c r="AM424" s="1960"/>
      <c r="AN424" s="1954"/>
      <c r="AO424" s="4487"/>
    </row>
    <row r="425" spans="2:44">
      <c r="B425" s="4483"/>
      <c r="C425" s="4466"/>
      <c r="D425" s="1928" t="str">
        <f>$AG$18</f>
        <v>●●</v>
      </c>
      <c r="E425" s="1929"/>
      <c r="F425" s="1990"/>
      <c r="G425" s="1945"/>
      <c r="H425" s="1945"/>
      <c r="I425" s="1945"/>
      <c r="J425" s="1945"/>
      <c r="K425" s="1945"/>
      <c r="L425" s="1945"/>
      <c r="M425" s="1945"/>
      <c r="N425" s="1945"/>
      <c r="O425" s="1945"/>
      <c r="P425" s="1945"/>
      <c r="Q425" s="1945"/>
      <c r="R425" s="1945"/>
      <c r="S425" s="1945"/>
      <c r="T425" s="1945"/>
      <c r="U425" s="1945"/>
      <c r="V425" s="1945"/>
      <c r="W425" s="1945"/>
      <c r="X425" s="1945"/>
      <c r="Y425" s="1945"/>
      <c r="Z425" s="1945"/>
      <c r="AA425" s="1945"/>
      <c r="AB425" s="1945"/>
      <c r="AC425" s="1945"/>
      <c r="AD425" s="1945"/>
      <c r="AE425" s="1945"/>
      <c r="AF425" s="1945"/>
      <c r="AG425" s="1945"/>
      <c r="AH425" s="1945"/>
      <c r="AI425" s="1945"/>
      <c r="AJ425" s="1991"/>
      <c r="AK425" s="1933">
        <f>IF(D425=0,"",COUNT($F$26:$AJ$26)-AL425)</f>
        <v>0</v>
      </c>
      <c r="AL425" s="1934">
        <f>IF(D425=0,"",AQ425+AR425)</f>
        <v>0</v>
      </c>
      <c r="AM425" s="1934">
        <f>IF(D425=0,"",COUNTIF(F425:AJ425,"休"))</f>
        <v>0</v>
      </c>
      <c r="AN425" s="1935" t="str">
        <f>IF(D425="","",IFERROR(ROUND(AM425/AK425,3),""))</f>
        <v/>
      </c>
      <c r="AO425" s="4487"/>
      <c r="AQ425" s="1864">
        <f>+COUNTIF(F425:AJ425,"－")</f>
        <v>0</v>
      </c>
      <c r="AR425" s="1864">
        <f>+COUNTIF(F425:AJ425,"外")</f>
        <v>0</v>
      </c>
    </row>
    <row r="426" spans="2:44">
      <c r="B426" s="4483"/>
      <c r="C426" s="4466"/>
      <c r="D426" s="1928">
        <f>$AG$19</f>
        <v>0</v>
      </c>
      <c r="E426" s="1956"/>
      <c r="F426" s="1936"/>
      <c r="G426" s="1937"/>
      <c r="H426" s="1937"/>
      <c r="I426" s="1937"/>
      <c r="J426" s="1937"/>
      <c r="K426" s="1937"/>
      <c r="L426" s="1937"/>
      <c r="M426" s="1937"/>
      <c r="N426" s="1937"/>
      <c r="O426" s="1937"/>
      <c r="P426" s="1937"/>
      <c r="Q426" s="1937"/>
      <c r="R426" s="1937"/>
      <c r="S426" s="1937"/>
      <c r="T426" s="1937"/>
      <c r="U426" s="1937"/>
      <c r="V426" s="1937"/>
      <c r="W426" s="1937"/>
      <c r="X426" s="1937"/>
      <c r="Y426" s="1937"/>
      <c r="Z426" s="1937"/>
      <c r="AA426" s="1937"/>
      <c r="AB426" s="1937"/>
      <c r="AC426" s="1937"/>
      <c r="AD426" s="1937"/>
      <c r="AE426" s="1937"/>
      <c r="AF426" s="1937"/>
      <c r="AG426" s="1937"/>
      <c r="AH426" s="1937"/>
      <c r="AI426" s="1937"/>
      <c r="AJ426" s="1986"/>
      <c r="AK426" s="1933" t="str">
        <f>IF(D426=0,"",COUNT($F$26:$AJ$26)-AL426)</f>
        <v/>
      </c>
      <c r="AL426" s="1939" t="str">
        <f>IF(D426=0,"",AQ426+AR426)</f>
        <v/>
      </c>
      <c r="AM426" s="1939" t="str">
        <f>IF(D426=0,"",COUNTIF(F426:AJ426,"休"))</f>
        <v/>
      </c>
      <c r="AN426" s="1940" t="str">
        <f>IF(D426="","",IFERROR(ROUND(AM426/AK426,3),""))</f>
        <v/>
      </c>
      <c r="AO426" s="4487"/>
      <c r="AQ426" s="1864">
        <f>+COUNTIF(F426:AJ426,"－")</f>
        <v>0</v>
      </c>
      <c r="AR426" s="1864">
        <f>+COUNTIF(F426:AJ426,"外")</f>
        <v>0</v>
      </c>
    </row>
    <row r="427" spans="2:44">
      <c r="B427" s="4483"/>
      <c r="C427" s="4466"/>
      <c r="D427" s="1928">
        <f>$AG$20</f>
        <v>0</v>
      </c>
      <c r="E427" s="1956"/>
      <c r="F427" s="1936"/>
      <c r="G427" s="1937"/>
      <c r="H427" s="1937"/>
      <c r="I427" s="1937"/>
      <c r="J427" s="1937"/>
      <c r="K427" s="1937"/>
      <c r="L427" s="1937"/>
      <c r="M427" s="1937"/>
      <c r="N427" s="1937"/>
      <c r="O427" s="1937"/>
      <c r="P427" s="1937"/>
      <c r="Q427" s="1937"/>
      <c r="R427" s="1937"/>
      <c r="S427" s="1937"/>
      <c r="T427" s="1937"/>
      <c r="U427" s="1937"/>
      <c r="V427" s="1937"/>
      <c r="W427" s="1937"/>
      <c r="X427" s="1937"/>
      <c r="Y427" s="1937"/>
      <c r="Z427" s="1937"/>
      <c r="AA427" s="1937"/>
      <c r="AB427" s="1937"/>
      <c r="AC427" s="1937"/>
      <c r="AD427" s="1937"/>
      <c r="AE427" s="1937"/>
      <c r="AF427" s="1937"/>
      <c r="AG427" s="1937"/>
      <c r="AH427" s="1937"/>
      <c r="AI427" s="1937"/>
      <c r="AJ427" s="1986"/>
      <c r="AK427" s="1933" t="str">
        <f>IF(D427=0,"",COUNT($F$26:$AJ$26)-AL427)</f>
        <v/>
      </c>
      <c r="AL427" s="1939" t="str">
        <f>IF(D427=0,"",AQ427+AR427)</f>
        <v/>
      </c>
      <c r="AM427" s="1939" t="str">
        <f>IF(D427=0,"",COUNTIF(F427:AJ427,"休"))</f>
        <v/>
      </c>
      <c r="AN427" s="1940" t="str">
        <f>IF(D427="","",IFERROR(ROUND(AM427/AK427,3),""))</f>
        <v/>
      </c>
      <c r="AO427" s="4487"/>
      <c r="AQ427" s="1864">
        <f>+COUNTIF(F427:AJ427,"－")</f>
        <v>0</v>
      </c>
      <c r="AR427" s="1864">
        <f>+COUNTIF(F427:AJ427,"外")</f>
        <v>0</v>
      </c>
    </row>
    <row r="428" spans="2:44" ht="13.8" thickBot="1">
      <c r="B428" s="4484"/>
      <c r="C428" s="4467"/>
      <c r="D428" s="1941">
        <f>$AG$21</f>
        <v>0</v>
      </c>
      <c r="E428" s="1958"/>
      <c r="F428" s="1987"/>
      <c r="G428" s="1988"/>
      <c r="H428" s="1988"/>
      <c r="I428" s="1988"/>
      <c r="J428" s="1988"/>
      <c r="K428" s="1988"/>
      <c r="L428" s="1988"/>
      <c r="M428" s="1988"/>
      <c r="N428" s="1988"/>
      <c r="O428" s="1988"/>
      <c r="P428" s="1988"/>
      <c r="Q428" s="1988"/>
      <c r="R428" s="1988"/>
      <c r="S428" s="1988"/>
      <c r="T428" s="1988"/>
      <c r="U428" s="1988"/>
      <c r="V428" s="1988"/>
      <c r="W428" s="1988"/>
      <c r="X428" s="1988"/>
      <c r="Y428" s="1988"/>
      <c r="Z428" s="1988"/>
      <c r="AA428" s="1988"/>
      <c r="AB428" s="1988"/>
      <c r="AC428" s="1988"/>
      <c r="AD428" s="1988"/>
      <c r="AE428" s="1988"/>
      <c r="AF428" s="1988"/>
      <c r="AG428" s="1988"/>
      <c r="AH428" s="1988"/>
      <c r="AI428" s="1988"/>
      <c r="AJ428" s="1989"/>
      <c r="AK428" s="1963" t="str">
        <f>IF(D428=0,"",COUNT($F$26:$AJ$26)-AL428)</f>
        <v/>
      </c>
      <c r="AL428" s="1964" t="str">
        <f>IF(D428=0,"",AQ428+AR428)</f>
        <v/>
      </c>
      <c r="AM428" s="1964" t="str">
        <f>IF(D428=0,"",COUNTIF(F428:AJ428,"休"))</f>
        <v/>
      </c>
      <c r="AN428" s="1940" t="str">
        <f>IF(D428="","",IFERROR(ROUND(AM428/AK428,3),""))</f>
        <v/>
      </c>
      <c r="AO428" s="4488"/>
      <c r="AQ428" s="1864">
        <f>+COUNTIF(F428:AJ428,"－")</f>
        <v>0</v>
      </c>
      <c r="AR428" s="1864">
        <f>+COUNTIF(F428:AJ428,"外")</f>
        <v>0</v>
      </c>
    </row>
    <row r="429" spans="2:44" ht="13.8" thickBot="1">
      <c r="B429" s="1965"/>
      <c r="C429" s="1921"/>
      <c r="F429" s="1966"/>
      <c r="G429" s="1966"/>
      <c r="H429" s="1966"/>
      <c r="I429" s="1966"/>
      <c r="J429" s="1966"/>
      <c r="K429" s="1966"/>
      <c r="L429" s="1966"/>
      <c r="M429" s="1966"/>
      <c r="N429" s="1966"/>
      <c r="O429" s="1966"/>
      <c r="P429" s="1966"/>
      <c r="Q429" s="1966"/>
      <c r="R429" s="1966"/>
      <c r="S429" s="1966"/>
      <c r="T429" s="1966"/>
      <c r="U429" s="1966"/>
      <c r="V429" s="1966"/>
      <c r="W429" s="1966"/>
      <c r="X429" s="1966"/>
      <c r="Y429" s="1966"/>
      <c r="Z429" s="1966"/>
      <c r="AA429" s="1966"/>
      <c r="AB429" s="1966"/>
      <c r="AC429" s="1966"/>
      <c r="AD429" s="1966"/>
      <c r="AE429" s="1966"/>
      <c r="AF429" s="1966"/>
      <c r="AG429" s="1966"/>
      <c r="AH429" s="1966"/>
      <c r="AI429" s="1966"/>
      <c r="AJ429" s="1966"/>
      <c r="AK429" s="1967"/>
      <c r="AM429" s="1857"/>
      <c r="AN429" s="1968" t="s">
        <v>2271</v>
      </c>
      <c r="AO429" s="1969" t="e">
        <f>IF(AO413&gt;=0.285,"OK","NG")</f>
        <v>#DIV/0!</v>
      </c>
      <c r="AQ429" s="1857"/>
      <c r="AR429" s="1857"/>
    </row>
    <row r="431" spans="2:44" hidden="1">
      <c r="F431" s="1857" t="e">
        <f>YEAR(F434)</f>
        <v>#VALUE!</v>
      </c>
      <c r="G431" s="1857" t="e">
        <f>MONTH(F434)</f>
        <v>#VALUE!</v>
      </c>
    </row>
    <row r="432" spans="2:44" ht="13.2" customHeight="1">
      <c r="B432" s="4470"/>
      <c r="C432" s="4471"/>
      <c r="D432" s="4472"/>
      <c r="E432" s="1971" t="s">
        <v>2266</v>
      </c>
      <c r="F432" s="4478" t="e">
        <f>F434</f>
        <v>#VALUE!</v>
      </c>
      <c r="G432" s="4479"/>
      <c r="H432" s="4479"/>
      <c r="I432" s="4479"/>
      <c r="J432" s="4479"/>
      <c r="K432" s="4479"/>
      <c r="L432" s="4479"/>
      <c r="M432" s="4479"/>
      <c r="N432" s="4479"/>
      <c r="O432" s="4479"/>
      <c r="P432" s="4479"/>
      <c r="Q432" s="4479"/>
      <c r="R432" s="4479"/>
      <c r="S432" s="4479"/>
      <c r="T432" s="4479"/>
      <c r="U432" s="4479"/>
      <c r="V432" s="4479"/>
      <c r="W432" s="4479"/>
      <c r="X432" s="4479"/>
      <c r="Y432" s="4479"/>
      <c r="Z432" s="4479"/>
      <c r="AA432" s="4479"/>
      <c r="AB432" s="4479"/>
      <c r="AC432" s="4479"/>
      <c r="AD432" s="4479"/>
      <c r="AE432" s="4479"/>
      <c r="AF432" s="4479"/>
      <c r="AG432" s="4479"/>
      <c r="AH432" s="4479"/>
      <c r="AI432" s="4479"/>
      <c r="AJ432" s="4479"/>
      <c r="AK432" s="4480" t="s">
        <v>2304</v>
      </c>
      <c r="AL432" s="4489" t="s">
        <v>2305</v>
      </c>
      <c r="AM432" s="4480" t="s">
        <v>2283</v>
      </c>
      <c r="AN432" s="4481" t="s">
        <v>2306</v>
      </c>
      <c r="AO432" s="4433" t="s">
        <v>2307</v>
      </c>
      <c r="AQ432" s="4463" t="s">
        <v>2308</v>
      </c>
      <c r="AR432" s="4463" t="s">
        <v>2309</v>
      </c>
    </row>
    <row r="433" spans="2:44" ht="13.2" hidden="1" customHeight="1">
      <c r="B433" s="4473"/>
      <c r="C433" s="4469"/>
      <c r="D433" s="4474"/>
      <c r="E433" s="1972"/>
      <c r="F433" s="1913" t="e">
        <f>DATE($F431,$G431,1)</f>
        <v>#VALUE!</v>
      </c>
      <c r="G433" s="1913" t="e">
        <f t="shared" ref="G433:AJ433" si="161">F433+1</f>
        <v>#VALUE!</v>
      </c>
      <c r="H433" s="1913" t="e">
        <f t="shared" si="161"/>
        <v>#VALUE!</v>
      </c>
      <c r="I433" s="1913" t="e">
        <f t="shared" si="161"/>
        <v>#VALUE!</v>
      </c>
      <c r="J433" s="1913" t="e">
        <f t="shared" si="161"/>
        <v>#VALUE!</v>
      </c>
      <c r="K433" s="1913" t="e">
        <f t="shared" si="161"/>
        <v>#VALUE!</v>
      </c>
      <c r="L433" s="1913" t="e">
        <f t="shared" si="161"/>
        <v>#VALUE!</v>
      </c>
      <c r="M433" s="1913" t="e">
        <f t="shared" si="161"/>
        <v>#VALUE!</v>
      </c>
      <c r="N433" s="1913" t="e">
        <f t="shared" si="161"/>
        <v>#VALUE!</v>
      </c>
      <c r="O433" s="1913" t="e">
        <f t="shared" si="161"/>
        <v>#VALUE!</v>
      </c>
      <c r="P433" s="1913" t="e">
        <f t="shared" si="161"/>
        <v>#VALUE!</v>
      </c>
      <c r="Q433" s="1913" t="e">
        <f t="shared" si="161"/>
        <v>#VALUE!</v>
      </c>
      <c r="R433" s="1913" t="e">
        <f t="shared" si="161"/>
        <v>#VALUE!</v>
      </c>
      <c r="S433" s="1913" t="e">
        <f t="shared" si="161"/>
        <v>#VALUE!</v>
      </c>
      <c r="T433" s="1913" t="e">
        <f t="shared" si="161"/>
        <v>#VALUE!</v>
      </c>
      <c r="U433" s="1913" t="e">
        <f t="shared" si="161"/>
        <v>#VALUE!</v>
      </c>
      <c r="V433" s="1913" t="e">
        <f t="shared" si="161"/>
        <v>#VALUE!</v>
      </c>
      <c r="W433" s="1913" t="e">
        <f t="shared" si="161"/>
        <v>#VALUE!</v>
      </c>
      <c r="X433" s="1913" t="e">
        <f t="shared" si="161"/>
        <v>#VALUE!</v>
      </c>
      <c r="Y433" s="1913" t="e">
        <f t="shared" si="161"/>
        <v>#VALUE!</v>
      </c>
      <c r="Z433" s="1913" t="e">
        <f t="shared" si="161"/>
        <v>#VALUE!</v>
      </c>
      <c r="AA433" s="1913" t="e">
        <f t="shared" si="161"/>
        <v>#VALUE!</v>
      </c>
      <c r="AB433" s="1913" t="e">
        <f t="shared" si="161"/>
        <v>#VALUE!</v>
      </c>
      <c r="AC433" s="1913" t="e">
        <f t="shared" si="161"/>
        <v>#VALUE!</v>
      </c>
      <c r="AD433" s="1913" t="e">
        <f t="shared" si="161"/>
        <v>#VALUE!</v>
      </c>
      <c r="AE433" s="1913" t="e">
        <f t="shared" si="161"/>
        <v>#VALUE!</v>
      </c>
      <c r="AF433" s="1913" t="e">
        <f t="shared" si="161"/>
        <v>#VALUE!</v>
      </c>
      <c r="AG433" s="1913" t="e">
        <f t="shared" si="161"/>
        <v>#VALUE!</v>
      </c>
      <c r="AH433" s="1913" t="e">
        <f t="shared" si="161"/>
        <v>#VALUE!</v>
      </c>
      <c r="AI433" s="1913" t="e">
        <f t="shared" si="161"/>
        <v>#VALUE!</v>
      </c>
      <c r="AJ433" s="1913" t="e">
        <f t="shared" si="161"/>
        <v>#VALUE!</v>
      </c>
      <c r="AK433" s="4480"/>
      <c r="AL433" s="4489"/>
      <c r="AM433" s="4480"/>
      <c r="AN433" s="4481"/>
      <c r="AO433" s="4433"/>
      <c r="AQ433" s="4463"/>
      <c r="AR433" s="4463"/>
    </row>
    <row r="434" spans="2:44">
      <c r="B434" s="4473"/>
      <c r="C434" s="4469"/>
      <c r="D434" s="4474"/>
      <c r="E434" s="1973" t="s">
        <v>2267</v>
      </c>
      <c r="F434" s="1974" t="e">
        <f>IF(EDATE(F409,1)&gt;$F$7,"",EDATE(F409,1))</f>
        <v>#VALUE!</v>
      </c>
      <c r="G434" s="1913" t="e">
        <f t="shared" ref="G434:AJ434" si="162">IF(G433&gt;$F$7,"",IF(F434=EOMONTH(DATE($F431,$G431,1),0),"",IF(F434="","",F434+1)))</f>
        <v>#VALUE!</v>
      </c>
      <c r="H434" s="1913" t="e">
        <f t="shared" si="162"/>
        <v>#VALUE!</v>
      </c>
      <c r="I434" s="1913" t="e">
        <f t="shared" si="162"/>
        <v>#VALUE!</v>
      </c>
      <c r="J434" s="1913" t="e">
        <f t="shared" si="162"/>
        <v>#VALUE!</v>
      </c>
      <c r="K434" s="1913" t="e">
        <f t="shared" si="162"/>
        <v>#VALUE!</v>
      </c>
      <c r="L434" s="1913" t="e">
        <f t="shared" si="162"/>
        <v>#VALUE!</v>
      </c>
      <c r="M434" s="1913" t="e">
        <f t="shared" si="162"/>
        <v>#VALUE!</v>
      </c>
      <c r="N434" s="1913" t="e">
        <f t="shared" si="162"/>
        <v>#VALUE!</v>
      </c>
      <c r="O434" s="1913" t="e">
        <f t="shared" si="162"/>
        <v>#VALUE!</v>
      </c>
      <c r="P434" s="1913" t="e">
        <f t="shared" si="162"/>
        <v>#VALUE!</v>
      </c>
      <c r="Q434" s="1913" t="e">
        <f t="shared" si="162"/>
        <v>#VALUE!</v>
      </c>
      <c r="R434" s="1913" t="e">
        <f t="shared" si="162"/>
        <v>#VALUE!</v>
      </c>
      <c r="S434" s="1913" t="e">
        <f t="shared" si="162"/>
        <v>#VALUE!</v>
      </c>
      <c r="T434" s="1913" t="e">
        <f t="shared" si="162"/>
        <v>#VALUE!</v>
      </c>
      <c r="U434" s="1913" t="e">
        <f t="shared" si="162"/>
        <v>#VALUE!</v>
      </c>
      <c r="V434" s="1913" t="e">
        <f t="shared" si="162"/>
        <v>#VALUE!</v>
      </c>
      <c r="W434" s="1913" t="e">
        <f t="shared" si="162"/>
        <v>#VALUE!</v>
      </c>
      <c r="X434" s="1913" t="e">
        <f t="shared" si="162"/>
        <v>#VALUE!</v>
      </c>
      <c r="Y434" s="1913" t="e">
        <f t="shared" si="162"/>
        <v>#VALUE!</v>
      </c>
      <c r="Z434" s="1913" t="e">
        <f t="shared" si="162"/>
        <v>#VALUE!</v>
      </c>
      <c r="AA434" s="1913" t="e">
        <f t="shared" si="162"/>
        <v>#VALUE!</v>
      </c>
      <c r="AB434" s="1913" t="e">
        <f t="shared" si="162"/>
        <v>#VALUE!</v>
      </c>
      <c r="AC434" s="1913" t="e">
        <f t="shared" si="162"/>
        <v>#VALUE!</v>
      </c>
      <c r="AD434" s="1913" t="e">
        <f t="shared" si="162"/>
        <v>#VALUE!</v>
      </c>
      <c r="AE434" s="1913" t="e">
        <f t="shared" si="162"/>
        <v>#VALUE!</v>
      </c>
      <c r="AF434" s="1913" t="e">
        <f t="shared" si="162"/>
        <v>#VALUE!</v>
      </c>
      <c r="AG434" s="1913" t="e">
        <f t="shared" si="162"/>
        <v>#VALUE!</v>
      </c>
      <c r="AH434" s="1913" t="e">
        <f t="shared" si="162"/>
        <v>#VALUE!</v>
      </c>
      <c r="AI434" s="1913" t="e">
        <f t="shared" si="162"/>
        <v>#VALUE!</v>
      </c>
      <c r="AJ434" s="1913" t="e">
        <f t="shared" si="162"/>
        <v>#VALUE!</v>
      </c>
      <c r="AK434" s="4480"/>
      <c r="AL434" s="4489"/>
      <c r="AM434" s="4480"/>
      <c r="AN434" s="4481"/>
      <c r="AO434" s="4433"/>
      <c r="AQ434" s="4463"/>
      <c r="AR434" s="4463"/>
    </row>
    <row r="435" spans="2:44">
      <c r="B435" s="4475"/>
      <c r="C435" s="4476"/>
      <c r="D435" s="4477"/>
      <c r="E435" s="1908" t="s">
        <v>1060</v>
      </c>
      <c r="F435" s="1975" t="str">
        <f>IFERROR(TEXT(WEEKDAY(+F434),"aaa"),"")</f>
        <v/>
      </c>
      <c r="G435" s="1975" t="str">
        <f t="shared" ref="G435:AJ435" si="163">IFERROR(TEXT(WEEKDAY(+G434),"aaa"),"")</f>
        <v/>
      </c>
      <c r="H435" s="1975" t="str">
        <f t="shared" si="163"/>
        <v/>
      </c>
      <c r="I435" s="1975" t="str">
        <f t="shared" si="163"/>
        <v/>
      </c>
      <c r="J435" s="1975" t="str">
        <f t="shared" si="163"/>
        <v/>
      </c>
      <c r="K435" s="1975" t="str">
        <f t="shared" si="163"/>
        <v/>
      </c>
      <c r="L435" s="1975" t="str">
        <f t="shared" si="163"/>
        <v/>
      </c>
      <c r="M435" s="1975" t="str">
        <f t="shared" si="163"/>
        <v/>
      </c>
      <c r="N435" s="1975" t="str">
        <f t="shared" si="163"/>
        <v/>
      </c>
      <c r="O435" s="1975" t="str">
        <f t="shared" si="163"/>
        <v/>
      </c>
      <c r="P435" s="1975" t="str">
        <f t="shared" si="163"/>
        <v/>
      </c>
      <c r="Q435" s="1975" t="str">
        <f t="shared" si="163"/>
        <v/>
      </c>
      <c r="R435" s="1975" t="str">
        <f t="shared" si="163"/>
        <v/>
      </c>
      <c r="S435" s="1975" t="str">
        <f t="shared" si="163"/>
        <v/>
      </c>
      <c r="T435" s="1975" t="str">
        <f t="shared" si="163"/>
        <v/>
      </c>
      <c r="U435" s="1975" t="str">
        <f t="shared" si="163"/>
        <v/>
      </c>
      <c r="V435" s="1975" t="str">
        <f t="shared" si="163"/>
        <v/>
      </c>
      <c r="W435" s="1975" t="str">
        <f t="shared" si="163"/>
        <v/>
      </c>
      <c r="X435" s="1975" t="str">
        <f t="shared" si="163"/>
        <v/>
      </c>
      <c r="Y435" s="1975" t="str">
        <f t="shared" si="163"/>
        <v/>
      </c>
      <c r="Z435" s="1975" t="str">
        <f t="shared" si="163"/>
        <v/>
      </c>
      <c r="AA435" s="1975" t="str">
        <f t="shared" si="163"/>
        <v/>
      </c>
      <c r="AB435" s="1975" t="str">
        <f t="shared" si="163"/>
        <v/>
      </c>
      <c r="AC435" s="1975" t="str">
        <f t="shared" si="163"/>
        <v/>
      </c>
      <c r="AD435" s="1975" t="str">
        <f t="shared" si="163"/>
        <v/>
      </c>
      <c r="AE435" s="1975" t="str">
        <f t="shared" si="163"/>
        <v/>
      </c>
      <c r="AF435" s="1975" t="str">
        <f t="shared" si="163"/>
        <v/>
      </c>
      <c r="AG435" s="1975" t="str">
        <f t="shared" si="163"/>
        <v/>
      </c>
      <c r="AH435" s="1975" t="str">
        <f t="shared" si="163"/>
        <v/>
      </c>
      <c r="AI435" s="1975" t="str">
        <f t="shared" si="163"/>
        <v/>
      </c>
      <c r="AJ435" s="1975" t="str">
        <f t="shared" si="163"/>
        <v/>
      </c>
      <c r="AK435" s="4480"/>
      <c r="AL435" s="4489"/>
      <c r="AM435" s="4480"/>
      <c r="AN435" s="4481"/>
      <c r="AO435" s="4433"/>
      <c r="AQ435" s="4463"/>
      <c r="AR435" s="4463"/>
    </row>
    <row r="436" spans="2:44" ht="21" customHeight="1">
      <c r="B436" s="1976" t="s">
        <v>2310</v>
      </c>
      <c r="C436" s="1977" t="s">
        <v>2280</v>
      </c>
      <c r="D436" s="1924" t="s">
        <v>2281</v>
      </c>
      <c r="E436" s="1925" t="s">
        <v>2270</v>
      </c>
      <c r="F436" s="1926" t="s">
        <v>2311</v>
      </c>
      <c r="G436" s="1927" t="s">
        <v>2311</v>
      </c>
      <c r="H436" s="1927" t="s">
        <v>2311</v>
      </c>
      <c r="I436" s="1927" t="s">
        <v>2311</v>
      </c>
      <c r="J436" s="1927" t="s">
        <v>2311</v>
      </c>
      <c r="K436" s="1927" t="s">
        <v>2311</v>
      </c>
      <c r="L436" s="1927" t="s">
        <v>2311</v>
      </c>
      <c r="M436" s="1927" t="s">
        <v>2311</v>
      </c>
      <c r="N436" s="1927" t="s">
        <v>2311</v>
      </c>
      <c r="O436" s="1927" t="s">
        <v>2311</v>
      </c>
      <c r="P436" s="1927" t="s">
        <v>2311</v>
      </c>
      <c r="Q436" s="1927" t="s">
        <v>2311</v>
      </c>
      <c r="R436" s="1927" t="s">
        <v>2311</v>
      </c>
      <c r="S436" s="1927" t="s">
        <v>2311</v>
      </c>
      <c r="T436" s="1927" t="s">
        <v>2311</v>
      </c>
      <c r="U436" s="1927" t="s">
        <v>2311</v>
      </c>
      <c r="V436" s="1927" t="s">
        <v>2311</v>
      </c>
      <c r="W436" s="1927" t="s">
        <v>2311</v>
      </c>
      <c r="X436" s="1927" t="s">
        <v>2311</v>
      </c>
      <c r="Y436" s="1927" t="s">
        <v>2311</v>
      </c>
      <c r="Z436" s="1927" t="s">
        <v>2311</v>
      </c>
      <c r="AA436" s="1927" t="s">
        <v>2311</v>
      </c>
      <c r="AB436" s="1927" t="s">
        <v>2311</v>
      </c>
      <c r="AC436" s="1927" t="s">
        <v>2311</v>
      </c>
      <c r="AD436" s="1927" t="s">
        <v>2311</v>
      </c>
      <c r="AE436" s="1927" t="s">
        <v>2311</v>
      </c>
      <c r="AF436" s="1927" t="s">
        <v>2311</v>
      </c>
      <c r="AG436" s="1927" t="s">
        <v>2311</v>
      </c>
      <c r="AH436" s="1927" t="s">
        <v>2311</v>
      </c>
      <c r="AI436" s="1927" t="s">
        <v>2311</v>
      </c>
      <c r="AJ436" s="1982" t="s">
        <v>2311</v>
      </c>
      <c r="AK436" s="1905" t="s">
        <v>2289</v>
      </c>
      <c r="AL436" s="1905" t="s">
        <v>2290</v>
      </c>
      <c r="AM436" s="1905" t="s">
        <v>2291</v>
      </c>
      <c r="AN436" s="1906" t="s">
        <v>2292</v>
      </c>
      <c r="AO436" s="1865" t="s">
        <v>2293</v>
      </c>
      <c r="AQ436" s="4464"/>
      <c r="AR436" s="4464"/>
    </row>
    <row r="437" spans="2:44" ht="13.5" customHeight="1">
      <c r="B437" s="4482" t="s">
        <v>2294</v>
      </c>
      <c r="C437" s="4485" t="str">
        <f>$AC$8</f>
        <v>A建設</v>
      </c>
      <c r="D437" s="1928" t="str">
        <f>$AG$8</f>
        <v>〇〇</v>
      </c>
      <c r="E437" s="1929"/>
      <c r="F437" s="1983"/>
      <c r="G437" s="1984"/>
      <c r="H437" s="1984"/>
      <c r="I437" s="1984"/>
      <c r="J437" s="1984"/>
      <c r="K437" s="1984"/>
      <c r="L437" s="1984"/>
      <c r="M437" s="1984"/>
      <c r="N437" s="1984"/>
      <c r="O437" s="1984"/>
      <c r="P437" s="1984"/>
      <c r="Q437" s="1984"/>
      <c r="R437" s="1984"/>
      <c r="S437" s="1984"/>
      <c r="T437" s="1984"/>
      <c r="U437" s="1984"/>
      <c r="V437" s="1984"/>
      <c r="W437" s="1984"/>
      <c r="X437" s="1984"/>
      <c r="Y437" s="1984"/>
      <c r="Z437" s="1984"/>
      <c r="AA437" s="1984"/>
      <c r="AB437" s="1984"/>
      <c r="AC437" s="1984"/>
      <c r="AD437" s="1984"/>
      <c r="AE437" s="1984"/>
      <c r="AF437" s="1984"/>
      <c r="AG437" s="1984"/>
      <c r="AH437" s="1984"/>
      <c r="AI437" s="1984"/>
      <c r="AJ437" s="1985"/>
      <c r="AK437" s="1933">
        <f t="shared" ref="AK437:AK442" si="164">IF(D437=0,"",COUNT($F$26:$AJ$26)-AL437)</f>
        <v>0</v>
      </c>
      <c r="AL437" s="1934">
        <f t="shared" ref="AL437:AL442" si="165">IF(D437=0,"",AQ437+AR437)</f>
        <v>0</v>
      </c>
      <c r="AM437" s="1934">
        <f t="shared" ref="AM437:AM442" si="166">IF(D437=0,"",COUNTIF(F437:AJ437,"休"))</f>
        <v>0</v>
      </c>
      <c r="AN437" s="1935" t="str">
        <f t="shared" ref="AN437:AN442" si="167">IF(D437="","",IFERROR(ROUND(AM437/AK437,3),""))</f>
        <v/>
      </c>
      <c r="AO437" s="4486" t="e">
        <f>ROUND(AVERAGE(AN437:AN452),3)</f>
        <v>#DIV/0!</v>
      </c>
      <c r="AQ437" s="1864">
        <f>+COUNTIF(F437:AJ437,"－")</f>
        <v>0</v>
      </c>
      <c r="AR437" s="1864">
        <f>+COUNTIF(F437:AJ437,"外")</f>
        <v>0</v>
      </c>
    </row>
    <row r="438" spans="2:44" ht="13.5" customHeight="1">
      <c r="B438" s="4483"/>
      <c r="C438" s="4466"/>
      <c r="D438" s="1928" t="str">
        <f>$AG$9</f>
        <v>●●</v>
      </c>
      <c r="E438" s="1929"/>
      <c r="F438" s="1936"/>
      <c r="G438" s="1937"/>
      <c r="H438" s="1937"/>
      <c r="I438" s="1937"/>
      <c r="J438" s="1937"/>
      <c r="K438" s="1937"/>
      <c r="L438" s="1937"/>
      <c r="M438" s="1937"/>
      <c r="N438" s="1937"/>
      <c r="O438" s="1937"/>
      <c r="P438" s="1937"/>
      <c r="Q438" s="1937"/>
      <c r="R438" s="1937"/>
      <c r="S438" s="1937"/>
      <c r="T438" s="1937"/>
      <c r="U438" s="1937"/>
      <c r="V438" s="1937"/>
      <c r="W438" s="1937"/>
      <c r="X438" s="1937"/>
      <c r="Y438" s="1937"/>
      <c r="Z438" s="1937"/>
      <c r="AA438" s="1937"/>
      <c r="AB438" s="1937"/>
      <c r="AC438" s="1937"/>
      <c r="AD438" s="1937"/>
      <c r="AE438" s="1937"/>
      <c r="AF438" s="1937"/>
      <c r="AG438" s="1937"/>
      <c r="AH438" s="1937"/>
      <c r="AI438" s="1937"/>
      <c r="AJ438" s="1986"/>
      <c r="AK438" s="1933">
        <f t="shared" si="164"/>
        <v>0</v>
      </c>
      <c r="AL438" s="1939">
        <f t="shared" si="165"/>
        <v>0</v>
      </c>
      <c r="AM438" s="1939">
        <f t="shared" si="166"/>
        <v>0</v>
      </c>
      <c r="AN438" s="1940" t="str">
        <f t="shared" si="167"/>
        <v/>
      </c>
      <c r="AO438" s="4487"/>
      <c r="AQ438" s="1864">
        <f>+COUNTIF(F438:AJ438,"－")</f>
        <v>0</v>
      </c>
      <c r="AR438" s="1864">
        <f>+COUNTIF(F438:AJ438,"外")</f>
        <v>0</v>
      </c>
    </row>
    <row r="439" spans="2:44">
      <c r="B439" s="4483"/>
      <c r="C439" s="4466"/>
      <c r="D439" s="1928" t="str">
        <f>$AG$10</f>
        <v>△△</v>
      </c>
      <c r="E439" s="1929"/>
      <c r="F439" s="1936"/>
      <c r="G439" s="1937"/>
      <c r="H439" s="1937"/>
      <c r="I439" s="1937"/>
      <c r="J439" s="1937"/>
      <c r="K439" s="1937"/>
      <c r="L439" s="1937"/>
      <c r="M439" s="1937"/>
      <c r="N439" s="1937"/>
      <c r="O439" s="1937"/>
      <c r="P439" s="1937"/>
      <c r="Q439" s="1937"/>
      <c r="R439" s="1937"/>
      <c r="S439" s="1937"/>
      <c r="T439" s="1937"/>
      <c r="U439" s="1937"/>
      <c r="V439" s="1937"/>
      <c r="W439" s="1937"/>
      <c r="X439" s="1937"/>
      <c r="Y439" s="1937"/>
      <c r="Z439" s="1937"/>
      <c r="AA439" s="1937"/>
      <c r="AB439" s="1937"/>
      <c r="AC439" s="1937"/>
      <c r="AD439" s="1937"/>
      <c r="AE439" s="1937"/>
      <c r="AF439" s="1937"/>
      <c r="AG439" s="1937"/>
      <c r="AH439" s="1937"/>
      <c r="AI439" s="1937"/>
      <c r="AJ439" s="1986"/>
      <c r="AK439" s="1933">
        <f t="shared" si="164"/>
        <v>0</v>
      </c>
      <c r="AL439" s="1939">
        <f t="shared" si="165"/>
        <v>0</v>
      </c>
      <c r="AM439" s="1939">
        <f t="shared" si="166"/>
        <v>0</v>
      </c>
      <c r="AN439" s="1940" t="str">
        <f t="shared" si="167"/>
        <v/>
      </c>
      <c r="AO439" s="4487"/>
      <c r="AQ439" s="1864">
        <f>+COUNTIF(F439:AJ439,"－")</f>
        <v>0</v>
      </c>
      <c r="AR439" s="1864">
        <f t="shared" ref="AR439:AR442" si="168">+COUNTIF(F439:AJ439,"外")</f>
        <v>0</v>
      </c>
    </row>
    <row r="440" spans="2:44">
      <c r="B440" s="4483"/>
      <c r="C440" s="4466"/>
      <c r="D440" s="1928" t="str">
        <f>$AG$11</f>
        <v>■■</v>
      </c>
      <c r="E440" s="1907"/>
      <c r="F440" s="1936"/>
      <c r="G440" s="1937"/>
      <c r="H440" s="1937"/>
      <c r="I440" s="1937"/>
      <c r="J440" s="1937"/>
      <c r="K440" s="1937"/>
      <c r="L440" s="1937"/>
      <c r="M440" s="1937"/>
      <c r="N440" s="1937"/>
      <c r="O440" s="1937"/>
      <c r="P440" s="1937"/>
      <c r="Q440" s="1937"/>
      <c r="R440" s="1937"/>
      <c r="S440" s="1937"/>
      <c r="T440" s="1937"/>
      <c r="U440" s="1937"/>
      <c r="V440" s="1937"/>
      <c r="W440" s="1937"/>
      <c r="X440" s="1937"/>
      <c r="Y440" s="1937"/>
      <c r="Z440" s="1937"/>
      <c r="AA440" s="1937"/>
      <c r="AB440" s="1937"/>
      <c r="AC440" s="1937"/>
      <c r="AD440" s="1937"/>
      <c r="AE440" s="1937"/>
      <c r="AF440" s="1937"/>
      <c r="AG440" s="1937"/>
      <c r="AH440" s="1937"/>
      <c r="AI440" s="1937"/>
      <c r="AJ440" s="1986"/>
      <c r="AK440" s="1933">
        <f t="shared" si="164"/>
        <v>0</v>
      </c>
      <c r="AL440" s="1939">
        <f t="shared" si="165"/>
        <v>0</v>
      </c>
      <c r="AM440" s="1939">
        <f t="shared" si="166"/>
        <v>0</v>
      </c>
      <c r="AN440" s="1940" t="str">
        <f t="shared" si="167"/>
        <v/>
      </c>
      <c r="AO440" s="4487"/>
      <c r="AQ440" s="1864">
        <f>+COUNTIF(F440:AJ440,"－")</f>
        <v>0</v>
      </c>
      <c r="AR440" s="1864">
        <f t="shared" si="168"/>
        <v>0</v>
      </c>
    </row>
    <row r="441" spans="2:44">
      <c r="B441" s="4483"/>
      <c r="C441" s="4466"/>
      <c r="D441" s="1928" t="str">
        <f>$AG$12</f>
        <v>★★</v>
      </c>
      <c r="E441" s="1929"/>
      <c r="F441" s="1936"/>
      <c r="G441" s="1937"/>
      <c r="H441" s="1937"/>
      <c r="I441" s="1937"/>
      <c r="J441" s="1937"/>
      <c r="K441" s="1937"/>
      <c r="L441" s="1937"/>
      <c r="M441" s="1937"/>
      <c r="N441" s="1937"/>
      <c r="O441" s="1937"/>
      <c r="P441" s="1937"/>
      <c r="Q441" s="1937"/>
      <c r="R441" s="1937"/>
      <c r="S441" s="1937"/>
      <c r="T441" s="1937"/>
      <c r="U441" s="1937"/>
      <c r="V441" s="1937"/>
      <c r="W441" s="1937"/>
      <c r="X441" s="1937"/>
      <c r="Y441" s="1937"/>
      <c r="Z441" s="1937"/>
      <c r="AA441" s="1937"/>
      <c r="AB441" s="1937"/>
      <c r="AC441" s="1937"/>
      <c r="AD441" s="1937"/>
      <c r="AE441" s="1937"/>
      <c r="AF441" s="1937"/>
      <c r="AG441" s="1937"/>
      <c r="AH441" s="1937"/>
      <c r="AI441" s="1937"/>
      <c r="AJ441" s="1986"/>
      <c r="AK441" s="1933">
        <f t="shared" si="164"/>
        <v>0</v>
      </c>
      <c r="AL441" s="1939">
        <f t="shared" si="165"/>
        <v>0</v>
      </c>
      <c r="AM441" s="1939">
        <f t="shared" si="166"/>
        <v>0</v>
      </c>
      <c r="AN441" s="1940" t="str">
        <f t="shared" si="167"/>
        <v/>
      </c>
      <c r="AO441" s="4487"/>
      <c r="AQ441" s="1864">
        <f t="shared" ref="AQ441:AQ442" si="169">+COUNTIF(F441:AJ441,"－")</f>
        <v>0</v>
      </c>
      <c r="AR441" s="1864">
        <f t="shared" si="168"/>
        <v>0</v>
      </c>
    </row>
    <row r="442" spans="2:44">
      <c r="B442" s="4484"/>
      <c r="C442" s="4467"/>
      <c r="D442" s="1941">
        <f>$AG$13</f>
        <v>0</v>
      </c>
      <c r="E442" s="1942"/>
      <c r="F442" s="1987"/>
      <c r="G442" s="1988"/>
      <c r="H442" s="1988"/>
      <c r="I442" s="1988"/>
      <c r="J442" s="1988"/>
      <c r="K442" s="1988"/>
      <c r="L442" s="1988"/>
      <c r="M442" s="1988"/>
      <c r="N442" s="1988"/>
      <c r="O442" s="1988"/>
      <c r="P442" s="1988"/>
      <c r="Q442" s="1988"/>
      <c r="R442" s="1988"/>
      <c r="S442" s="1988"/>
      <c r="T442" s="1988"/>
      <c r="U442" s="1988"/>
      <c r="V442" s="1988"/>
      <c r="W442" s="1988"/>
      <c r="X442" s="1988"/>
      <c r="Y442" s="1988"/>
      <c r="Z442" s="1988"/>
      <c r="AA442" s="1988"/>
      <c r="AB442" s="1988"/>
      <c r="AC442" s="1988"/>
      <c r="AD442" s="1988"/>
      <c r="AE442" s="1988"/>
      <c r="AF442" s="1988"/>
      <c r="AG442" s="1988"/>
      <c r="AH442" s="1988"/>
      <c r="AI442" s="1988"/>
      <c r="AJ442" s="1989"/>
      <c r="AK442" s="1933" t="str">
        <f t="shared" si="164"/>
        <v/>
      </c>
      <c r="AL442" s="1934" t="str">
        <f t="shared" si="165"/>
        <v/>
      </c>
      <c r="AM442" s="1947" t="str">
        <f t="shared" si="166"/>
        <v/>
      </c>
      <c r="AN442" s="1940" t="str">
        <f t="shared" si="167"/>
        <v/>
      </c>
      <c r="AO442" s="4487"/>
      <c r="AQ442" s="1864">
        <f t="shared" si="169"/>
        <v>0</v>
      </c>
      <c r="AR442" s="1864">
        <f t="shared" si="168"/>
        <v>0</v>
      </c>
    </row>
    <row r="443" spans="2:44" ht="14.4">
      <c r="B443" s="4482" t="s">
        <v>2301</v>
      </c>
      <c r="C443" s="4465" t="str">
        <f>$AC$14</f>
        <v>B産業</v>
      </c>
      <c r="D443" s="1948" t="s">
        <v>2281</v>
      </c>
      <c r="E443" s="1949" t="s">
        <v>2270</v>
      </c>
      <c r="F443" s="1926" t="s">
        <v>2312</v>
      </c>
      <c r="G443" s="1927" t="s">
        <v>2312</v>
      </c>
      <c r="H443" s="1927" t="s">
        <v>2312</v>
      </c>
      <c r="I443" s="1927" t="s">
        <v>2312</v>
      </c>
      <c r="J443" s="1927" t="s">
        <v>2312</v>
      </c>
      <c r="K443" s="1927" t="s">
        <v>2312</v>
      </c>
      <c r="L443" s="1927" t="s">
        <v>2312</v>
      </c>
      <c r="M443" s="1927" t="s">
        <v>2312</v>
      </c>
      <c r="N443" s="1927" t="s">
        <v>2312</v>
      </c>
      <c r="O443" s="1927" t="s">
        <v>2312</v>
      </c>
      <c r="P443" s="1927" t="s">
        <v>2312</v>
      </c>
      <c r="Q443" s="1927" t="s">
        <v>2312</v>
      </c>
      <c r="R443" s="1927" t="s">
        <v>2312</v>
      </c>
      <c r="S443" s="1927" t="s">
        <v>2312</v>
      </c>
      <c r="T443" s="1927" t="s">
        <v>2312</v>
      </c>
      <c r="U443" s="1927" t="s">
        <v>2312</v>
      </c>
      <c r="V443" s="1927" t="s">
        <v>2312</v>
      </c>
      <c r="W443" s="1927" t="s">
        <v>2312</v>
      </c>
      <c r="X443" s="1927" t="s">
        <v>2312</v>
      </c>
      <c r="Y443" s="1927" t="s">
        <v>2312</v>
      </c>
      <c r="Z443" s="1927" t="s">
        <v>2312</v>
      </c>
      <c r="AA443" s="1927" t="s">
        <v>2312</v>
      </c>
      <c r="AB443" s="1927" t="s">
        <v>2312</v>
      </c>
      <c r="AC443" s="1927" t="s">
        <v>2312</v>
      </c>
      <c r="AD443" s="1927" t="s">
        <v>2312</v>
      </c>
      <c r="AE443" s="1927" t="s">
        <v>2312</v>
      </c>
      <c r="AF443" s="1927" t="s">
        <v>2312</v>
      </c>
      <c r="AG443" s="1927" t="s">
        <v>2312</v>
      </c>
      <c r="AH443" s="1927" t="s">
        <v>2312</v>
      </c>
      <c r="AI443" s="1927" t="s">
        <v>2312</v>
      </c>
      <c r="AJ443" s="1982" t="s">
        <v>2312</v>
      </c>
      <c r="AK443" s="1951"/>
      <c r="AL443" s="1952"/>
      <c r="AM443" s="1953"/>
      <c r="AN443" s="1954"/>
      <c r="AO443" s="4487"/>
    </row>
    <row r="444" spans="2:44">
      <c r="B444" s="4483"/>
      <c r="C444" s="4466"/>
      <c r="D444" s="1928" t="str">
        <f>$AG$14</f>
        <v>〇〇</v>
      </c>
      <c r="E444" s="1929"/>
      <c r="F444" s="1990"/>
      <c r="G444" s="1945"/>
      <c r="H444" s="1945"/>
      <c r="I444" s="1945"/>
      <c r="J444" s="1945"/>
      <c r="K444" s="1945"/>
      <c r="L444" s="1945"/>
      <c r="M444" s="1945"/>
      <c r="N444" s="1945"/>
      <c r="O444" s="1945"/>
      <c r="P444" s="1945"/>
      <c r="Q444" s="1945"/>
      <c r="R444" s="1945"/>
      <c r="S444" s="1945"/>
      <c r="T444" s="1945"/>
      <c r="U444" s="1945"/>
      <c r="V444" s="1945"/>
      <c r="W444" s="1945"/>
      <c r="X444" s="1945"/>
      <c r="Y444" s="1945"/>
      <c r="Z444" s="1945"/>
      <c r="AA444" s="1945"/>
      <c r="AB444" s="1945"/>
      <c r="AC444" s="1945"/>
      <c r="AD444" s="1945"/>
      <c r="AE444" s="1945"/>
      <c r="AF444" s="1945"/>
      <c r="AG444" s="1945"/>
      <c r="AH444" s="1945"/>
      <c r="AI444" s="1945"/>
      <c r="AJ444" s="1991"/>
      <c r="AK444" s="1933">
        <f>IF(D444=0,"",COUNT($F$26:$AJ$26)-AL444)</f>
        <v>0</v>
      </c>
      <c r="AL444" s="1934">
        <f>IF(D444=0,"",AQ444+AR444)</f>
        <v>0</v>
      </c>
      <c r="AM444" s="1934">
        <f>IF(D444=0,"",COUNTIF(F444:AJ444,"休"))</f>
        <v>0</v>
      </c>
      <c r="AN444" s="1935" t="str">
        <f>IF(D444="","",IFERROR(ROUND(AM444/AK444,3),""))</f>
        <v/>
      </c>
      <c r="AO444" s="4487"/>
      <c r="AQ444" s="1864">
        <f>+COUNTIF(F444:AJ444,"－")</f>
        <v>0</v>
      </c>
      <c r="AR444" s="1864">
        <f>+COUNTIF(F444:AJ444,"外")</f>
        <v>0</v>
      </c>
    </row>
    <row r="445" spans="2:44">
      <c r="B445" s="4483"/>
      <c r="C445" s="4466"/>
      <c r="D445" s="1928" t="str">
        <f>$AG$15</f>
        <v>●●</v>
      </c>
      <c r="E445" s="1956"/>
      <c r="F445" s="1936"/>
      <c r="G445" s="1937"/>
      <c r="H445" s="1937"/>
      <c r="I445" s="1937"/>
      <c r="J445" s="1937"/>
      <c r="K445" s="1937"/>
      <c r="L445" s="1937"/>
      <c r="M445" s="1937"/>
      <c r="N445" s="1937"/>
      <c r="O445" s="1937"/>
      <c r="P445" s="1937"/>
      <c r="Q445" s="1937"/>
      <c r="R445" s="1937"/>
      <c r="S445" s="1937"/>
      <c r="T445" s="1937"/>
      <c r="U445" s="1937"/>
      <c r="V445" s="1937"/>
      <c r="W445" s="1937"/>
      <c r="X445" s="1937"/>
      <c r="Y445" s="1937"/>
      <c r="Z445" s="1937"/>
      <c r="AA445" s="1937"/>
      <c r="AB445" s="1937"/>
      <c r="AC445" s="1937"/>
      <c r="AD445" s="1937"/>
      <c r="AE445" s="1937"/>
      <c r="AF445" s="1937"/>
      <c r="AG445" s="1937"/>
      <c r="AH445" s="1937"/>
      <c r="AI445" s="1937"/>
      <c r="AJ445" s="1986"/>
      <c r="AK445" s="1933">
        <f>IF(D445=0,"",COUNT($F$26:$AJ$26)-AL445)</f>
        <v>0</v>
      </c>
      <c r="AL445" s="1939">
        <f>IF(D445=0,"",AQ445+AR445)</f>
        <v>0</v>
      </c>
      <c r="AM445" s="1939">
        <f>IF(D445=0,"",COUNTIF(F445:AJ445,"休"))</f>
        <v>0</v>
      </c>
      <c r="AN445" s="1940" t="str">
        <f>IF(D445="","",IFERROR(ROUND(AM445/AK445,3),""))</f>
        <v/>
      </c>
      <c r="AO445" s="4487"/>
      <c r="AQ445" s="1864">
        <f>+COUNTIF(F445:AJ445,"－")</f>
        <v>0</v>
      </c>
      <c r="AR445" s="1864">
        <f>+COUNTIF(F445:AJ445,"外")</f>
        <v>0</v>
      </c>
    </row>
    <row r="446" spans="2:44">
      <c r="B446" s="4483"/>
      <c r="C446" s="4466"/>
      <c r="D446" s="1928">
        <f>$AG$16</f>
        <v>0</v>
      </c>
      <c r="E446" s="1956"/>
      <c r="F446" s="1936"/>
      <c r="G446" s="1937"/>
      <c r="H446" s="1937"/>
      <c r="I446" s="1937"/>
      <c r="J446" s="1937"/>
      <c r="K446" s="1937"/>
      <c r="L446" s="1937"/>
      <c r="M446" s="1937"/>
      <c r="N446" s="1937"/>
      <c r="O446" s="1937"/>
      <c r="P446" s="1937"/>
      <c r="Q446" s="1937"/>
      <c r="R446" s="1937"/>
      <c r="S446" s="1937"/>
      <c r="T446" s="1937"/>
      <c r="U446" s="1937"/>
      <c r="V446" s="1937"/>
      <c r="W446" s="1937"/>
      <c r="X446" s="1937"/>
      <c r="Y446" s="1937"/>
      <c r="Z446" s="1937"/>
      <c r="AA446" s="1937"/>
      <c r="AB446" s="1937"/>
      <c r="AC446" s="1937"/>
      <c r="AD446" s="1937"/>
      <c r="AE446" s="1937"/>
      <c r="AF446" s="1937"/>
      <c r="AG446" s="1937"/>
      <c r="AH446" s="1937"/>
      <c r="AI446" s="1937"/>
      <c r="AJ446" s="1986"/>
      <c r="AK446" s="1933" t="str">
        <f>IF(D446=0,"",COUNT($F$26:$AJ$26)-AL446)</f>
        <v/>
      </c>
      <c r="AL446" s="1939" t="str">
        <f>IF(D446=0,"",AQ446+AR446)</f>
        <v/>
      </c>
      <c r="AM446" s="1939" t="str">
        <f>IF(D446=0,"",COUNTIF(F446:AJ446,"休"))</f>
        <v/>
      </c>
      <c r="AN446" s="1940" t="str">
        <f>IF(D446="","",IFERROR(ROUND(AM446/AK446,3),""))</f>
        <v/>
      </c>
      <c r="AO446" s="4487"/>
      <c r="AQ446" s="1864">
        <f>+COUNTIF(F446:AJ446,"－")</f>
        <v>0</v>
      </c>
      <c r="AR446" s="1864">
        <f>+COUNTIF(F446:AJ446,"外")</f>
        <v>0</v>
      </c>
    </row>
    <row r="447" spans="2:44">
      <c r="B447" s="4483"/>
      <c r="C447" s="4467"/>
      <c r="D447" s="1957">
        <f>$AG$17</f>
        <v>0</v>
      </c>
      <c r="E447" s="1958"/>
      <c r="F447" s="1987"/>
      <c r="G447" s="1988"/>
      <c r="H447" s="1988"/>
      <c r="I447" s="1988"/>
      <c r="J447" s="1988"/>
      <c r="K447" s="1988"/>
      <c r="L447" s="1988"/>
      <c r="M447" s="1988"/>
      <c r="N447" s="1988"/>
      <c r="O447" s="1988"/>
      <c r="P447" s="1988"/>
      <c r="Q447" s="1988"/>
      <c r="R447" s="1988"/>
      <c r="S447" s="1988"/>
      <c r="T447" s="1988"/>
      <c r="U447" s="1988"/>
      <c r="V447" s="1988"/>
      <c r="W447" s="1988"/>
      <c r="X447" s="1988"/>
      <c r="Y447" s="1988"/>
      <c r="Z447" s="1988"/>
      <c r="AA447" s="1988"/>
      <c r="AB447" s="1988"/>
      <c r="AC447" s="1988"/>
      <c r="AD447" s="1988"/>
      <c r="AE447" s="1988"/>
      <c r="AF447" s="1988"/>
      <c r="AG447" s="1988"/>
      <c r="AH447" s="1988"/>
      <c r="AI447" s="1988"/>
      <c r="AJ447" s="1989"/>
      <c r="AK447" s="1933" t="str">
        <f>IF(D447=0,"",COUNT($F$26:$AJ$26)-AL447)</f>
        <v/>
      </c>
      <c r="AL447" s="1934" t="str">
        <f>IF(D447=0,"",AQ447+AR447)</f>
        <v/>
      </c>
      <c r="AM447" s="1947" t="str">
        <f>IF(D447=0,"",COUNTIF(F447:AJ447,"休"))</f>
        <v/>
      </c>
      <c r="AN447" s="1940" t="str">
        <f>IF(D447="","",IFERROR(ROUND(AM447/AK447,3),""))</f>
        <v/>
      </c>
      <c r="AO447" s="4487"/>
      <c r="AQ447" s="1864">
        <f>+COUNTIF(F447:AJ447,"－")</f>
        <v>0</v>
      </c>
      <c r="AR447" s="1864">
        <f>+COUNTIF(F447:AJ447,"外")</f>
        <v>0</v>
      </c>
    </row>
    <row r="448" spans="2:44" ht="14.4">
      <c r="B448" s="4483"/>
      <c r="C448" s="4465" t="str">
        <f>$AC$18</f>
        <v>C土木</v>
      </c>
      <c r="D448" s="1948" t="s">
        <v>2281</v>
      </c>
      <c r="E448" s="1959" t="s">
        <v>2270</v>
      </c>
      <c r="F448" s="1926" t="s">
        <v>2311</v>
      </c>
      <c r="G448" s="1927" t="s">
        <v>2311</v>
      </c>
      <c r="H448" s="1927" t="s">
        <v>2311</v>
      </c>
      <c r="I448" s="1927" t="s">
        <v>2311</v>
      </c>
      <c r="J448" s="1927" t="s">
        <v>2311</v>
      </c>
      <c r="K448" s="1927" t="s">
        <v>2311</v>
      </c>
      <c r="L448" s="1927" t="s">
        <v>2311</v>
      </c>
      <c r="M448" s="1927" t="s">
        <v>2311</v>
      </c>
      <c r="N448" s="1927" t="s">
        <v>2311</v>
      </c>
      <c r="O448" s="1927" t="s">
        <v>2311</v>
      </c>
      <c r="P448" s="1927" t="s">
        <v>2311</v>
      </c>
      <c r="Q448" s="1927" t="s">
        <v>2311</v>
      </c>
      <c r="R448" s="1927" t="s">
        <v>2311</v>
      </c>
      <c r="S448" s="1927" t="s">
        <v>2311</v>
      </c>
      <c r="T448" s="1927" t="s">
        <v>2311</v>
      </c>
      <c r="U448" s="1927" t="s">
        <v>2311</v>
      </c>
      <c r="V448" s="1927" t="s">
        <v>2311</v>
      </c>
      <c r="W448" s="1927" t="s">
        <v>2311</v>
      </c>
      <c r="X448" s="1927" t="s">
        <v>2311</v>
      </c>
      <c r="Y448" s="1927" t="s">
        <v>2311</v>
      </c>
      <c r="Z448" s="1927" t="s">
        <v>2311</v>
      </c>
      <c r="AA448" s="1927" t="s">
        <v>2311</v>
      </c>
      <c r="AB448" s="1927" t="s">
        <v>2311</v>
      </c>
      <c r="AC448" s="1927" t="s">
        <v>2311</v>
      </c>
      <c r="AD448" s="1927" t="s">
        <v>2311</v>
      </c>
      <c r="AE448" s="1927" t="s">
        <v>2311</v>
      </c>
      <c r="AF448" s="1927" t="s">
        <v>2311</v>
      </c>
      <c r="AG448" s="1927" t="s">
        <v>2311</v>
      </c>
      <c r="AH448" s="1927" t="s">
        <v>2311</v>
      </c>
      <c r="AI448" s="1927" t="s">
        <v>2311</v>
      </c>
      <c r="AJ448" s="1982" t="s">
        <v>2311</v>
      </c>
      <c r="AK448" s="1951"/>
      <c r="AL448" s="1952"/>
      <c r="AM448" s="1960"/>
      <c r="AN448" s="1954"/>
      <c r="AO448" s="4487"/>
    </row>
    <row r="449" spans="2:44">
      <c r="B449" s="4483"/>
      <c r="C449" s="4466"/>
      <c r="D449" s="1928" t="str">
        <f>$AG$18</f>
        <v>●●</v>
      </c>
      <c r="E449" s="1929"/>
      <c r="F449" s="1990"/>
      <c r="G449" s="1945"/>
      <c r="H449" s="1945"/>
      <c r="I449" s="1945"/>
      <c r="J449" s="1945"/>
      <c r="K449" s="1945"/>
      <c r="L449" s="1945"/>
      <c r="M449" s="1945"/>
      <c r="N449" s="1945"/>
      <c r="O449" s="1945"/>
      <c r="P449" s="1945"/>
      <c r="Q449" s="1945"/>
      <c r="R449" s="1945"/>
      <c r="S449" s="1945"/>
      <c r="T449" s="1945"/>
      <c r="U449" s="1945"/>
      <c r="V449" s="1945"/>
      <c r="W449" s="1945"/>
      <c r="X449" s="1945"/>
      <c r="Y449" s="1945"/>
      <c r="Z449" s="1945"/>
      <c r="AA449" s="1945"/>
      <c r="AB449" s="1945"/>
      <c r="AC449" s="1945"/>
      <c r="AD449" s="1945"/>
      <c r="AE449" s="1945"/>
      <c r="AF449" s="1945"/>
      <c r="AG449" s="1945"/>
      <c r="AH449" s="1945"/>
      <c r="AI449" s="1945"/>
      <c r="AJ449" s="1991"/>
      <c r="AK449" s="1933">
        <f>IF(D449=0,"",COUNT($F$26:$AJ$26)-AL449)</f>
        <v>0</v>
      </c>
      <c r="AL449" s="1934">
        <f>IF(D449=0,"",AQ449+AR449)</f>
        <v>0</v>
      </c>
      <c r="AM449" s="1934">
        <f>IF(D449=0,"",COUNTIF(F449:AJ449,"休"))</f>
        <v>0</v>
      </c>
      <c r="AN449" s="1935" t="str">
        <f>IF(D449="","",IFERROR(ROUND(AM449/AK449,3),""))</f>
        <v/>
      </c>
      <c r="AO449" s="4487"/>
      <c r="AQ449" s="1864">
        <f>+COUNTIF(F449:AJ449,"－")</f>
        <v>0</v>
      </c>
      <c r="AR449" s="1864">
        <f>+COUNTIF(F449:AJ449,"外")</f>
        <v>0</v>
      </c>
    </row>
    <row r="450" spans="2:44">
      <c r="B450" s="4483"/>
      <c r="C450" s="4466"/>
      <c r="D450" s="1928">
        <f>$AG$19</f>
        <v>0</v>
      </c>
      <c r="E450" s="1956"/>
      <c r="F450" s="1936"/>
      <c r="G450" s="1937"/>
      <c r="H450" s="1937"/>
      <c r="I450" s="1937"/>
      <c r="J450" s="1937"/>
      <c r="K450" s="1937"/>
      <c r="L450" s="1937"/>
      <c r="M450" s="1937"/>
      <c r="N450" s="1937"/>
      <c r="O450" s="1937"/>
      <c r="P450" s="1937"/>
      <c r="Q450" s="1937"/>
      <c r="R450" s="1937"/>
      <c r="S450" s="1937"/>
      <c r="T450" s="1937"/>
      <c r="U450" s="1937"/>
      <c r="V450" s="1937"/>
      <c r="W450" s="1937"/>
      <c r="X450" s="1937"/>
      <c r="Y450" s="1937"/>
      <c r="Z450" s="1937"/>
      <c r="AA450" s="1937"/>
      <c r="AB450" s="1937"/>
      <c r="AC450" s="1937"/>
      <c r="AD450" s="1937"/>
      <c r="AE450" s="1937"/>
      <c r="AF450" s="1937"/>
      <c r="AG450" s="1937"/>
      <c r="AH450" s="1937"/>
      <c r="AI450" s="1937"/>
      <c r="AJ450" s="1986"/>
      <c r="AK450" s="1933" t="str">
        <f>IF(D450=0,"",COUNT($F$26:$AJ$26)-AL450)</f>
        <v/>
      </c>
      <c r="AL450" s="1939" t="str">
        <f>IF(D450=0,"",AQ450+AR450)</f>
        <v/>
      </c>
      <c r="AM450" s="1939" t="str">
        <f>IF(D450=0,"",COUNTIF(F450:AJ450,"休"))</f>
        <v/>
      </c>
      <c r="AN450" s="1940" t="str">
        <f>IF(D450="","",IFERROR(ROUND(AM450/AK450,3),""))</f>
        <v/>
      </c>
      <c r="AO450" s="4487"/>
      <c r="AQ450" s="1864">
        <f>+COUNTIF(F450:AJ450,"－")</f>
        <v>0</v>
      </c>
      <c r="AR450" s="1864">
        <f>+COUNTIF(F450:AJ450,"外")</f>
        <v>0</v>
      </c>
    </row>
    <row r="451" spans="2:44">
      <c r="B451" s="4483"/>
      <c r="C451" s="4466"/>
      <c r="D451" s="1928">
        <f>$AG$20</f>
        <v>0</v>
      </c>
      <c r="E451" s="1956"/>
      <c r="F451" s="1936"/>
      <c r="G451" s="1937"/>
      <c r="H451" s="1937"/>
      <c r="I451" s="1937"/>
      <c r="J451" s="1937"/>
      <c r="K451" s="1937"/>
      <c r="L451" s="1937"/>
      <c r="M451" s="1937"/>
      <c r="N451" s="1937"/>
      <c r="O451" s="1937"/>
      <c r="P451" s="1937"/>
      <c r="Q451" s="1937"/>
      <c r="R451" s="1937"/>
      <c r="S451" s="1937"/>
      <c r="T451" s="1937"/>
      <c r="U451" s="1937"/>
      <c r="V451" s="1937"/>
      <c r="W451" s="1937"/>
      <c r="X451" s="1937"/>
      <c r="Y451" s="1937"/>
      <c r="Z451" s="1937"/>
      <c r="AA451" s="1937"/>
      <c r="AB451" s="1937"/>
      <c r="AC451" s="1937"/>
      <c r="AD451" s="1937"/>
      <c r="AE451" s="1937"/>
      <c r="AF451" s="1937"/>
      <c r="AG451" s="1937"/>
      <c r="AH451" s="1937"/>
      <c r="AI451" s="1937"/>
      <c r="AJ451" s="1986"/>
      <c r="AK451" s="1933" t="str">
        <f>IF(D451=0,"",COUNT($F$26:$AJ$26)-AL451)</f>
        <v/>
      </c>
      <c r="AL451" s="1939" t="str">
        <f>IF(D451=0,"",AQ451+AR451)</f>
        <v/>
      </c>
      <c r="AM451" s="1939" t="str">
        <f>IF(D451=0,"",COUNTIF(F451:AJ451,"休"))</f>
        <v/>
      </c>
      <c r="AN451" s="1940" t="str">
        <f>IF(D451="","",IFERROR(ROUND(AM451/AK451,3),""))</f>
        <v/>
      </c>
      <c r="AO451" s="4487"/>
      <c r="AQ451" s="1864">
        <f>+COUNTIF(F451:AJ451,"－")</f>
        <v>0</v>
      </c>
      <c r="AR451" s="1864">
        <f>+COUNTIF(F451:AJ451,"外")</f>
        <v>0</v>
      </c>
    </row>
    <row r="452" spans="2:44" ht="13.8" thickBot="1">
      <c r="B452" s="4484"/>
      <c r="C452" s="4467"/>
      <c r="D452" s="1941">
        <f>$AG$21</f>
        <v>0</v>
      </c>
      <c r="E452" s="1958"/>
      <c r="F452" s="1987"/>
      <c r="G452" s="1988"/>
      <c r="H452" s="1988"/>
      <c r="I452" s="1988"/>
      <c r="J452" s="1988"/>
      <c r="K452" s="1988"/>
      <c r="L452" s="1988"/>
      <c r="M452" s="1988"/>
      <c r="N452" s="1988"/>
      <c r="O452" s="1988"/>
      <c r="P452" s="1988"/>
      <c r="Q452" s="1988"/>
      <c r="R452" s="1988"/>
      <c r="S452" s="1988"/>
      <c r="T452" s="1988"/>
      <c r="U452" s="1988"/>
      <c r="V452" s="1988"/>
      <c r="W452" s="1988"/>
      <c r="X452" s="1988"/>
      <c r="Y452" s="1988"/>
      <c r="Z452" s="1988"/>
      <c r="AA452" s="1988"/>
      <c r="AB452" s="1988"/>
      <c r="AC452" s="1988"/>
      <c r="AD452" s="1988"/>
      <c r="AE452" s="1988"/>
      <c r="AF452" s="1988"/>
      <c r="AG452" s="1988"/>
      <c r="AH452" s="1988"/>
      <c r="AI452" s="1988"/>
      <c r="AJ452" s="1989"/>
      <c r="AK452" s="1963" t="str">
        <f>IF(D452=0,"",COUNT($F$26:$AJ$26)-AL452)</f>
        <v/>
      </c>
      <c r="AL452" s="1964" t="str">
        <f>IF(D452=0,"",AQ452+AR452)</f>
        <v/>
      </c>
      <c r="AM452" s="1964" t="str">
        <f>IF(D452=0,"",COUNTIF(F452:AJ452,"休"))</f>
        <v/>
      </c>
      <c r="AN452" s="1940" t="str">
        <f>IF(D452="","",IFERROR(ROUND(AM452/AK452,3),""))</f>
        <v/>
      </c>
      <c r="AO452" s="4488"/>
      <c r="AQ452" s="1864">
        <f>+COUNTIF(F452:AJ452,"－")</f>
        <v>0</v>
      </c>
      <c r="AR452" s="1864">
        <f>+COUNTIF(F452:AJ452,"外")</f>
        <v>0</v>
      </c>
    </row>
    <row r="453" spans="2:44" ht="13.8" thickBot="1">
      <c r="B453" s="1965"/>
      <c r="C453" s="1921"/>
      <c r="F453" s="1966"/>
      <c r="G453" s="1966"/>
      <c r="H453" s="1966"/>
      <c r="I453" s="1966"/>
      <c r="J453" s="1966"/>
      <c r="K453" s="1966"/>
      <c r="L453" s="1966"/>
      <c r="M453" s="1966"/>
      <c r="N453" s="1966"/>
      <c r="O453" s="1966"/>
      <c r="P453" s="1966"/>
      <c r="Q453" s="1966"/>
      <c r="R453" s="1966"/>
      <c r="S453" s="1966"/>
      <c r="T453" s="1966"/>
      <c r="U453" s="1966"/>
      <c r="V453" s="1966"/>
      <c r="W453" s="1966"/>
      <c r="X453" s="1966"/>
      <c r="Y453" s="1966"/>
      <c r="Z453" s="1966"/>
      <c r="AA453" s="1966"/>
      <c r="AB453" s="1966"/>
      <c r="AC453" s="1966"/>
      <c r="AD453" s="1966"/>
      <c r="AE453" s="1966"/>
      <c r="AF453" s="1966"/>
      <c r="AG453" s="1966"/>
      <c r="AH453" s="1966"/>
      <c r="AI453" s="1966"/>
      <c r="AJ453" s="1966"/>
      <c r="AK453" s="1967"/>
      <c r="AM453" s="1857"/>
      <c r="AN453" s="1968" t="s">
        <v>2271</v>
      </c>
      <c r="AO453" s="1969" t="e">
        <f>IF(AO437&gt;=0.285,"OK","NG")</f>
        <v>#DIV/0!</v>
      </c>
      <c r="AQ453" s="1857"/>
      <c r="AR453" s="1857"/>
    </row>
    <row r="455" spans="2:44" hidden="1">
      <c r="F455" s="1857" t="e">
        <f>YEAR(F458)</f>
        <v>#VALUE!</v>
      </c>
      <c r="G455" s="1857" t="e">
        <f>MONTH(F458)</f>
        <v>#VALUE!</v>
      </c>
    </row>
    <row r="456" spans="2:44" ht="13.2" customHeight="1">
      <c r="B456" s="4470"/>
      <c r="C456" s="4471"/>
      <c r="D456" s="4472"/>
      <c r="E456" s="1971" t="s">
        <v>2266</v>
      </c>
      <c r="F456" s="4478" t="e">
        <f>F458</f>
        <v>#VALUE!</v>
      </c>
      <c r="G456" s="4479"/>
      <c r="H456" s="4479"/>
      <c r="I456" s="4479"/>
      <c r="J456" s="4479"/>
      <c r="K456" s="4479"/>
      <c r="L456" s="4479"/>
      <c r="M456" s="4479"/>
      <c r="N456" s="4479"/>
      <c r="O456" s="4479"/>
      <c r="P456" s="4479"/>
      <c r="Q456" s="4479"/>
      <c r="R456" s="4479"/>
      <c r="S456" s="4479"/>
      <c r="T456" s="4479"/>
      <c r="U456" s="4479"/>
      <c r="V456" s="4479"/>
      <c r="W456" s="4479"/>
      <c r="X456" s="4479"/>
      <c r="Y456" s="4479"/>
      <c r="Z456" s="4479"/>
      <c r="AA456" s="4479"/>
      <c r="AB456" s="4479"/>
      <c r="AC456" s="4479"/>
      <c r="AD456" s="4479"/>
      <c r="AE456" s="4479"/>
      <c r="AF456" s="4479"/>
      <c r="AG456" s="4479"/>
      <c r="AH456" s="4479"/>
      <c r="AI456" s="4479"/>
      <c r="AJ456" s="4479"/>
      <c r="AK456" s="4480" t="s">
        <v>2304</v>
      </c>
      <c r="AL456" s="4489" t="s">
        <v>2305</v>
      </c>
      <c r="AM456" s="4480" t="s">
        <v>2283</v>
      </c>
      <c r="AN456" s="4481" t="s">
        <v>2306</v>
      </c>
      <c r="AO456" s="4433" t="s">
        <v>2307</v>
      </c>
      <c r="AQ456" s="4463" t="s">
        <v>2308</v>
      </c>
      <c r="AR456" s="4463" t="s">
        <v>2309</v>
      </c>
    </row>
    <row r="457" spans="2:44" ht="13.2" hidden="1" customHeight="1">
      <c r="B457" s="4473"/>
      <c r="C457" s="4469"/>
      <c r="D457" s="4474"/>
      <c r="E457" s="1972"/>
      <c r="F457" s="1913" t="e">
        <f>DATE($F455,$G455,1)</f>
        <v>#VALUE!</v>
      </c>
      <c r="G457" s="1913" t="e">
        <f t="shared" ref="G457:AJ457" si="170">F457+1</f>
        <v>#VALUE!</v>
      </c>
      <c r="H457" s="1913" t="e">
        <f t="shared" si="170"/>
        <v>#VALUE!</v>
      </c>
      <c r="I457" s="1913" t="e">
        <f t="shared" si="170"/>
        <v>#VALUE!</v>
      </c>
      <c r="J457" s="1913" t="e">
        <f t="shared" si="170"/>
        <v>#VALUE!</v>
      </c>
      <c r="K457" s="1913" t="e">
        <f t="shared" si="170"/>
        <v>#VALUE!</v>
      </c>
      <c r="L457" s="1913" t="e">
        <f t="shared" si="170"/>
        <v>#VALUE!</v>
      </c>
      <c r="M457" s="1913" t="e">
        <f t="shared" si="170"/>
        <v>#VALUE!</v>
      </c>
      <c r="N457" s="1913" t="e">
        <f t="shared" si="170"/>
        <v>#VALUE!</v>
      </c>
      <c r="O457" s="1913" t="e">
        <f t="shared" si="170"/>
        <v>#VALUE!</v>
      </c>
      <c r="P457" s="1913" t="e">
        <f t="shared" si="170"/>
        <v>#VALUE!</v>
      </c>
      <c r="Q457" s="1913" t="e">
        <f t="shared" si="170"/>
        <v>#VALUE!</v>
      </c>
      <c r="R457" s="1913" t="e">
        <f t="shared" si="170"/>
        <v>#VALUE!</v>
      </c>
      <c r="S457" s="1913" t="e">
        <f t="shared" si="170"/>
        <v>#VALUE!</v>
      </c>
      <c r="T457" s="1913" t="e">
        <f t="shared" si="170"/>
        <v>#VALUE!</v>
      </c>
      <c r="U457" s="1913" t="e">
        <f t="shared" si="170"/>
        <v>#VALUE!</v>
      </c>
      <c r="V457" s="1913" t="e">
        <f t="shared" si="170"/>
        <v>#VALUE!</v>
      </c>
      <c r="W457" s="1913" t="e">
        <f t="shared" si="170"/>
        <v>#VALUE!</v>
      </c>
      <c r="X457" s="1913" t="e">
        <f t="shared" si="170"/>
        <v>#VALUE!</v>
      </c>
      <c r="Y457" s="1913" t="e">
        <f t="shared" si="170"/>
        <v>#VALUE!</v>
      </c>
      <c r="Z457" s="1913" t="e">
        <f t="shared" si="170"/>
        <v>#VALUE!</v>
      </c>
      <c r="AA457" s="1913" t="e">
        <f t="shared" si="170"/>
        <v>#VALUE!</v>
      </c>
      <c r="AB457" s="1913" t="e">
        <f t="shared" si="170"/>
        <v>#VALUE!</v>
      </c>
      <c r="AC457" s="1913" t="e">
        <f t="shared" si="170"/>
        <v>#VALUE!</v>
      </c>
      <c r="AD457" s="1913" t="e">
        <f t="shared" si="170"/>
        <v>#VALUE!</v>
      </c>
      <c r="AE457" s="1913" t="e">
        <f t="shared" si="170"/>
        <v>#VALUE!</v>
      </c>
      <c r="AF457" s="1913" t="e">
        <f t="shared" si="170"/>
        <v>#VALUE!</v>
      </c>
      <c r="AG457" s="1913" t="e">
        <f t="shared" si="170"/>
        <v>#VALUE!</v>
      </c>
      <c r="AH457" s="1913" t="e">
        <f t="shared" si="170"/>
        <v>#VALUE!</v>
      </c>
      <c r="AI457" s="1913" t="e">
        <f t="shared" si="170"/>
        <v>#VALUE!</v>
      </c>
      <c r="AJ457" s="1913" t="e">
        <f t="shared" si="170"/>
        <v>#VALUE!</v>
      </c>
      <c r="AK457" s="4480"/>
      <c r="AL457" s="4489"/>
      <c r="AM457" s="4480"/>
      <c r="AN457" s="4481"/>
      <c r="AO457" s="4433"/>
      <c r="AQ457" s="4463"/>
      <c r="AR457" s="4463"/>
    </row>
    <row r="458" spans="2:44">
      <c r="B458" s="4473"/>
      <c r="C458" s="4469"/>
      <c r="D458" s="4474"/>
      <c r="E458" s="1973" t="s">
        <v>2267</v>
      </c>
      <c r="F458" s="1974" t="e">
        <f>IF(EDATE(F433,1)&gt;$F$7,"",EDATE(F433,1))</f>
        <v>#VALUE!</v>
      </c>
      <c r="G458" s="1913" t="e">
        <f t="shared" ref="G458:AJ458" si="171">IF(G457&gt;$F$7,"",IF(F458=EOMONTH(DATE($F455,$G455,1),0),"",IF(F458="","",F458+1)))</f>
        <v>#VALUE!</v>
      </c>
      <c r="H458" s="1913" t="e">
        <f t="shared" si="171"/>
        <v>#VALUE!</v>
      </c>
      <c r="I458" s="1913" t="e">
        <f t="shared" si="171"/>
        <v>#VALUE!</v>
      </c>
      <c r="J458" s="1913" t="e">
        <f t="shared" si="171"/>
        <v>#VALUE!</v>
      </c>
      <c r="K458" s="1913" t="e">
        <f t="shared" si="171"/>
        <v>#VALUE!</v>
      </c>
      <c r="L458" s="1913" t="e">
        <f t="shared" si="171"/>
        <v>#VALUE!</v>
      </c>
      <c r="M458" s="1913" t="e">
        <f t="shared" si="171"/>
        <v>#VALUE!</v>
      </c>
      <c r="N458" s="1913" t="e">
        <f t="shared" si="171"/>
        <v>#VALUE!</v>
      </c>
      <c r="O458" s="1913" t="e">
        <f t="shared" si="171"/>
        <v>#VALUE!</v>
      </c>
      <c r="P458" s="1913" t="e">
        <f t="shared" si="171"/>
        <v>#VALUE!</v>
      </c>
      <c r="Q458" s="1913" t="e">
        <f t="shared" si="171"/>
        <v>#VALUE!</v>
      </c>
      <c r="R458" s="1913" t="e">
        <f t="shared" si="171"/>
        <v>#VALUE!</v>
      </c>
      <c r="S458" s="1913" t="e">
        <f t="shared" si="171"/>
        <v>#VALUE!</v>
      </c>
      <c r="T458" s="1913" t="e">
        <f t="shared" si="171"/>
        <v>#VALUE!</v>
      </c>
      <c r="U458" s="1913" t="e">
        <f t="shared" si="171"/>
        <v>#VALUE!</v>
      </c>
      <c r="V458" s="1913" t="e">
        <f t="shared" si="171"/>
        <v>#VALUE!</v>
      </c>
      <c r="W458" s="1913" t="e">
        <f t="shared" si="171"/>
        <v>#VALUE!</v>
      </c>
      <c r="X458" s="1913" t="e">
        <f t="shared" si="171"/>
        <v>#VALUE!</v>
      </c>
      <c r="Y458" s="1913" t="e">
        <f t="shared" si="171"/>
        <v>#VALUE!</v>
      </c>
      <c r="Z458" s="1913" t="e">
        <f t="shared" si="171"/>
        <v>#VALUE!</v>
      </c>
      <c r="AA458" s="1913" t="e">
        <f t="shared" si="171"/>
        <v>#VALUE!</v>
      </c>
      <c r="AB458" s="1913" t="e">
        <f t="shared" si="171"/>
        <v>#VALUE!</v>
      </c>
      <c r="AC458" s="1913" t="e">
        <f t="shared" si="171"/>
        <v>#VALUE!</v>
      </c>
      <c r="AD458" s="1913" t="e">
        <f t="shared" si="171"/>
        <v>#VALUE!</v>
      </c>
      <c r="AE458" s="1913" t="e">
        <f t="shared" si="171"/>
        <v>#VALUE!</v>
      </c>
      <c r="AF458" s="1913" t="e">
        <f t="shared" si="171"/>
        <v>#VALUE!</v>
      </c>
      <c r="AG458" s="1913" t="e">
        <f t="shared" si="171"/>
        <v>#VALUE!</v>
      </c>
      <c r="AH458" s="1913" t="e">
        <f t="shared" si="171"/>
        <v>#VALUE!</v>
      </c>
      <c r="AI458" s="1913" t="e">
        <f t="shared" si="171"/>
        <v>#VALUE!</v>
      </c>
      <c r="AJ458" s="1913" t="e">
        <f t="shared" si="171"/>
        <v>#VALUE!</v>
      </c>
      <c r="AK458" s="4480"/>
      <c r="AL458" s="4489"/>
      <c r="AM458" s="4480"/>
      <c r="AN458" s="4481"/>
      <c r="AO458" s="4433"/>
      <c r="AQ458" s="4463"/>
      <c r="AR458" s="4463"/>
    </row>
    <row r="459" spans="2:44">
      <c r="B459" s="4475"/>
      <c r="C459" s="4476"/>
      <c r="D459" s="4477"/>
      <c r="E459" s="1908" t="s">
        <v>1060</v>
      </c>
      <c r="F459" s="1975" t="str">
        <f>IFERROR(TEXT(WEEKDAY(+F458),"aaa"),"")</f>
        <v/>
      </c>
      <c r="G459" s="1975" t="str">
        <f t="shared" ref="G459:AJ459" si="172">IFERROR(TEXT(WEEKDAY(+G458),"aaa"),"")</f>
        <v/>
      </c>
      <c r="H459" s="1975" t="str">
        <f t="shared" si="172"/>
        <v/>
      </c>
      <c r="I459" s="1975" t="str">
        <f t="shared" si="172"/>
        <v/>
      </c>
      <c r="J459" s="1975" t="str">
        <f t="shared" si="172"/>
        <v/>
      </c>
      <c r="K459" s="1975" t="str">
        <f t="shared" si="172"/>
        <v/>
      </c>
      <c r="L459" s="1975" t="str">
        <f t="shared" si="172"/>
        <v/>
      </c>
      <c r="M459" s="1975" t="str">
        <f t="shared" si="172"/>
        <v/>
      </c>
      <c r="N459" s="1975" t="str">
        <f t="shared" si="172"/>
        <v/>
      </c>
      <c r="O459" s="1975" t="str">
        <f t="shared" si="172"/>
        <v/>
      </c>
      <c r="P459" s="1975" t="str">
        <f t="shared" si="172"/>
        <v/>
      </c>
      <c r="Q459" s="1975" t="str">
        <f t="shared" si="172"/>
        <v/>
      </c>
      <c r="R459" s="1975" t="str">
        <f t="shared" si="172"/>
        <v/>
      </c>
      <c r="S459" s="1975" t="str">
        <f t="shared" si="172"/>
        <v/>
      </c>
      <c r="T459" s="1975" t="str">
        <f t="shared" si="172"/>
        <v/>
      </c>
      <c r="U459" s="1975" t="str">
        <f t="shared" si="172"/>
        <v/>
      </c>
      <c r="V459" s="1975" t="str">
        <f t="shared" si="172"/>
        <v/>
      </c>
      <c r="W459" s="1975" t="str">
        <f t="shared" si="172"/>
        <v/>
      </c>
      <c r="X459" s="1975" t="str">
        <f t="shared" si="172"/>
        <v/>
      </c>
      <c r="Y459" s="1975" t="str">
        <f t="shared" si="172"/>
        <v/>
      </c>
      <c r="Z459" s="1975" t="str">
        <f t="shared" si="172"/>
        <v/>
      </c>
      <c r="AA459" s="1975" t="str">
        <f t="shared" si="172"/>
        <v/>
      </c>
      <c r="AB459" s="1975" t="str">
        <f t="shared" si="172"/>
        <v/>
      </c>
      <c r="AC459" s="1975" t="str">
        <f t="shared" si="172"/>
        <v/>
      </c>
      <c r="AD459" s="1975" t="str">
        <f t="shared" si="172"/>
        <v/>
      </c>
      <c r="AE459" s="1975" t="str">
        <f t="shared" si="172"/>
        <v/>
      </c>
      <c r="AF459" s="1975" t="str">
        <f t="shared" si="172"/>
        <v/>
      </c>
      <c r="AG459" s="1975" t="str">
        <f t="shared" si="172"/>
        <v/>
      </c>
      <c r="AH459" s="1975" t="str">
        <f t="shared" si="172"/>
        <v/>
      </c>
      <c r="AI459" s="1975" t="str">
        <f t="shared" si="172"/>
        <v/>
      </c>
      <c r="AJ459" s="1975" t="str">
        <f t="shared" si="172"/>
        <v/>
      </c>
      <c r="AK459" s="4480"/>
      <c r="AL459" s="4489"/>
      <c r="AM459" s="4480"/>
      <c r="AN459" s="4481"/>
      <c r="AO459" s="4433"/>
      <c r="AQ459" s="4463"/>
      <c r="AR459" s="4463"/>
    </row>
    <row r="460" spans="2:44" ht="21" customHeight="1">
      <c r="B460" s="1976" t="s">
        <v>2310</v>
      </c>
      <c r="C460" s="1977" t="s">
        <v>2280</v>
      </c>
      <c r="D460" s="1924" t="s">
        <v>2281</v>
      </c>
      <c r="E460" s="1925" t="s">
        <v>2270</v>
      </c>
      <c r="F460" s="1926" t="s">
        <v>2311</v>
      </c>
      <c r="G460" s="1927" t="s">
        <v>2311</v>
      </c>
      <c r="H460" s="1927" t="s">
        <v>2311</v>
      </c>
      <c r="I460" s="1927" t="s">
        <v>2311</v>
      </c>
      <c r="J460" s="1927" t="s">
        <v>2311</v>
      </c>
      <c r="K460" s="1927" t="s">
        <v>2311</v>
      </c>
      <c r="L460" s="1927" t="s">
        <v>2311</v>
      </c>
      <c r="M460" s="1927" t="s">
        <v>2311</v>
      </c>
      <c r="N460" s="1927" t="s">
        <v>2311</v>
      </c>
      <c r="O460" s="1927" t="s">
        <v>2311</v>
      </c>
      <c r="P460" s="1927" t="s">
        <v>2311</v>
      </c>
      <c r="Q460" s="1927" t="s">
        <v>2311</v>
      </c>
      <c r="R460" s="1927" t="s">
        <v>2311</v>
      </c>
      <c r="S460" s="1927" t="s">
        <v>2311</v>
      </c>
      <c r="T460" s="1927" t="s">
        <v>2311</v>
      </c>
      <c r="U460" s="1927" t="s">
        <v>2311</v>
      </c>
      <c r="V460" s="1927" t="s">
        <v>2311</v>
      </c>
      <c r="W460" s="1927" t="s">
        <v>2311</v>
      </c>
      <c r="X460" s="1927" t="s">
        <v>2311</v>
      </c>
      <c r="Y460" s="1927" t="s">
        <v>2311</v>
      </c>
      <c r="Z460" s="1927" t="s">
        <v>2311</v>
      </c>
      <c r="AA460" s="1927" t="s">
        <v>2311</v>
      </c>
      <c r="AB460" s="1927" t="s">
        <v>2311</v>
      </c>
      <c r="AC460" s="1927" t="s">
        <v>2311</v>
      </c>
      <c r="AD460" s="1927" t="s">
        <v>2311</v>
      </c>
      <c r="AE460" s="1927" t="s">
        <v>2311</v>
      </c>
      <c r="AF460" s="1927" t="s">
        <v>2311</v>
      </c>
      <c r="AG460" s="1927" t="s">
        <v>2311</v>
      </c>
      <c r="AH460" s="1927" t="s">
        <v>2311</v>
      </c>
      <c r="AI460" s="1927" t="s">
        <v>2311</v>
      </c>
      <c r="AJ460" s="1982" t="s">
        <v>2311</v>
      </c>
      <c r="AK460" s="1905" t="s">
        <v>2289</v>
      </c>
      <c r="AL460" s="1905" t="s">
        <v>2290</v>
      </c>
      <c r="AM460" s="1905" t="s">
        <v>2291</v>
      </c>
      <c r="AN460" s="1906" t="s">
        <v>2292</v>
      </c>
      <c r="AO460" s="1865" t="s">
        <v>2293</v>
      </c>
      <c r="AQ460" s="4464"/>
      <c r="AR460" s="4464"/>
    </row>
    <row r="461" spans="2:44" ht="13.5" customHeight="1">
      <c r="B461" s="4482" t="s">
        <v>2294</v>
      </c>
      <c r="C461" s="4485" t="str">
        <f>$AC$8</f>
        <v>A建設</v>
      </c>
      <c r="D461" s="1928" t="str">
        <f>$AG$8</f>
        <v>〇〇</v>
      </c>
      <c r="E461" s="1929"/>
      <c r="F461" s="1983"/>
      <c r="G461" s="1984"/>
      <c r="H461" s="1984"/>
      <c r="I461" s="1984"/>
      <c r="J461" s="1984"/>
      <c r="K461" s="1984"/>
      <c r="L461" s="1984"/>
      <c r="M461" s="1984"/>
      <c r="N461" s="1984"/>
      <c r="O461" s="1984"/>
      <c r="P461" s="1984"/>
      <c r="Q461" s="1984"/>
      <c r="R461" s="1984"/>
      <c r="S461" s="1984"/>
      <c r="T461" s="1984"/>
      <c r="U461" s="1984"/>
      <c r="V461" s="1984"/>
      <c r="W461" s="1984"/>
      <c r="X461" s="1984"/>
      <c r="Y461" s="1984"/>
      <c r="Z461" s="1984"/>
      <c r="AA461" s="1984"/>
      <c r="AB461" s="1984"/>
      <c r="AC461" s="1984"/>
      <c r="AD461" s="1984"/>
      <c r="AE461" s="1984"/>
      <c r="AF461" s="1984"/>
      <c r="AG461" s="1984"/>
      <c r="AH461" s="1984"/>
      <c r="AI461" s="1984"/>
      <c r="AJ461" s="1985"/>
      <c r="AK461" s="1933">
        <f t="shared" ref="AK461:AK466" si="173">IF(D461=0,"",COUNT($F$26:$AJ$26)-AL461)</f>
        <v>0</v>
      </c>
      <c r="AL461" s="1934">
        <f t="shared" ref="AL461:AL466" si="174">IF(D461=0,"",AQ461+AR461)</f>
        <v>0</v>
      </c>
      <c r="AM461" s="1934">
        <f t="shared" ref="AM461:AM466" si="175">IF(D461=0,"",COUNTIF(F461:AJ461,"休"))</f>
        <v>0</v>
      </c>
      <c r="AN461" s="1935" t="str">
        <f t="shared" ref="AN461:AN466" si="176">IF(D461="","",IFERROR(ROUND(AM461/AK461,3),""))</f>
        <v/>
      </c>
      <c r="AO461" s="4486" t="e">
        <f>ROUND(AVERAGE(AN461:AN476),3)</f>
        <v>#DIV/0!</v>
      </c>
      <c r="AQ461" s="1864">
        <f>+COUNTIF(F461:AJ461,"－")</f>
        <v>0</v>
      </c>
      <c r="AR461" s="1864">
        <f>+COUNTIF(F461:AJ461,"外")</f>
        <v>0</v>
      </c>
    </row>
    <row r="462" spans="2:44" ht="13.5" customHeight="1">
      <c r="B462" s="4483"/>
      <c r="C462" s="4466"/>
      <c r="D462" s="1928" t="str">
        <f>$AG$9</f>
        <v>●●</v>
      </c>
      <c r="E462" s="1929"/>
      <c r="F462" s="1936"/>
      <c r="G462" s="1937"/>
      <c r="H462" s="1937"/>
      <c r="I462" s="1937"/>
      <c r="J462" s="1937"/>
      <c r="K462" s="1937"/>
      <c r="L462" s="1937"/>
      <c r="M462" s="1937"/>
      <c r="N462" s="1937"/>
      <c r="O462" s="1937"/>
      <c r="P462" s="1937"/>
      <c r="Q462" s="1937"/>
      <c r="R462" s="1937"/>
      <c r="S462" s="1937"/>
      <c r="T462" s="1937"/>
      <c r="U462" s="1937"/>
      <c r="V462" s="1937"/>
      <c r="W462" s="1937"/>
      <c r="X462" s="1937"/>
      <c r="Y462" s="1937"/>
      <c r="Z462" s="1937"/>
      <c r="AA462" s="1937"/>
      <c r="AB462" s="1937"/>
      <c r="AC462" s="1937"/>
      <c r="AD462" s="1937"/>
      <c r="AE462" s="1937"/>
      <c r="AF462" s="1937"/>
      <c r="AG462" s="1937"/>
      <c r="AH462" s="1937"/>
      <c r="AI462" s="1937"/>
      <c r="AJ462" s="1986"/>
      <c r="AK462" s="1933">
        <f t="shared" si="173"/>
        <v>0</v>
      </c>
      <c r="AL462" s="1939">
        <f t="shared" si="174"/>
        <v>0</v>
      </c>
      <c r="AM462" s="1939">
        <f t="shared" si="175"/>
        <v>0</v>
      </c>
      <c r="AN462" s="1940" t="str">
        <f t="shared" si="176"/>
        <v/>
      </c>
      <c r="AO462" s="4487"/>
      <c r="AQ462" s="1864">
        <f>+COUNTIF(F462:AJ462,"－")</f>
        <v>0</v>
      </c>
      <c r="AR462" s="1864">
        <f>+COUNTIF(F462:AJ462,"外")</f>
        <v>0</v>
      </c>
    </row>
    <row r="463" spans="2:44">
      <c r="B463" s="4483"/>
      <c r="C463" s="4466"/>
      <c r="D463" s="1928" t="str">
        <f>$AG$10</f>
        <v>△△</v>
      </c>
      <c r="E463" s="1929"/>
      <c r="F463" s="1936"/>
      <c r="G463" s="1937"/>
      <c r="H463" s="1937"/>
      <c r="I463" s="1937"/>
      <c r="J463" s="1937"/>
      <c r="K463" s="1937"/>
      <c r="L463" s="1937"/>
      <c r="M463" s="1937"/>
      <c r="N463" s="1937"/>
      <c r="O463" s="1937"/>
      <c r="P463" s="1937"/>
      <c r="Q463" s="1937"/>
      <c r="R463" s="1937"/>
      <c r="S463" s="1937"/>
      <c r="T463" s="1937"/>
      <c r="U463" s="1937"/>
      <c r="V463" s="1937"/>
      <c r="W463" s="1937"/>
      <c r="X463" s="1937"/>
      <c r="Y463" s="1937"/>
      <c r="Z463" s="1937"/>
      <c r="AA463" s="1937"/>
      <c r="AB463" s="1937"/>
      <c r="AC463" s="1937"/>
      <c r="AD463" s="1937"/>
      <c r="AE463" s="1937"/>
      <c r="AF463" s="1937"/>
      <c r="AG463" s="1937"/>
      <c r="AH463" s="1937"/>
      <c r="AI463" s="1937"/>
      <c r="AJ463" s="1986"/>
      <c r="AK463" s="1933">
        <f t="shared" si="173"/>
        <v>0</v>
      </c>
      <c r="AL463" s="1939">
        <f t="shared" si="174"/>
        <v>0</v>
      </c>
      <c r="AM463" s="1939">
        <f t="shared" si="175"/>
        <v>0</v>
      </c>
      <c r="AN463" s="1940" t="str">
        <f t="shared" si="176"/>
        <v/>
      </c>
      <c r="AO463" s="4487"/>
      <c r="AQ463" s="1864">
        <f>+COUNTIF(F463:AJ463,"－")</f>
        <v>0</v>
      </c>
      <c r="AR463" s="1864">
        <f t="shared" ref="AR463:AR466" si="177">+COUNTIF(F463:AJ463,"外")</f>
        <v>0</v>
      </c>
    </row>
    <row r="464" spans="2:44">
      <c r="B464" s="4483"/>
      <c r="C464" s="4466"/>
      <c r="D464" s="1928" t="str">
        <f>$AG$11</f>
        <v>■■</v>
      </c>
      <c r="E464" s="1907"/>
      <c r="F464" s="1936"/>
      <c r="G464" s="1937"/>
      <c r="H464" s="1937"/>
      <c r="I464" s="1937"/>
      <c r="J464" s="1937"/>
      <c r="K464" s="1937"/>
      <c r="L464" s="1937"/>
      <c r="M464" s="1937"/>
      <c r="N464" s="1937"/>
      <c r="O464" s="1937"/>
      <c r="P464" s="1937"/>
      <c r="Q464" s="1937"/>
      <c r="R464" s="1937"/>
      <c r="S464" s="1937"/>
      <c r="T464" s="1937"/>
      <c r="U464" s="1937"/>
      <c r="V464" s="1937"/>
      <c r="W464" s="1937"/>
      <c r="X464" s="1937"/>
      <c r="Y464" s="1937"/>
      <c r="Z464" s="1937"/>
      <c r="AA464" s="1937"/>
      <c r="AB464" s="1937"/>
      <c r="AC464" s="1937"/>
      <c r="AD464" s="1937"/>
      <c r="AE464" s="1937"/>
      <c r="AF464" s="1937"/>
      <c r="AG464" s="1937"/>
      <c r="AH464" s="1937"/>
      <c r="AI464" s="1937"/>
      <c r="AJ464" s="1986"/>
      <c r="AK464" s="1933">
        <f t="shared" si="173"/>
        <v>0</v>
      </c>
      <c r="AL464" s="1939">
        <f t="shared" si="174"/>
        <v>0</v>
      </c>
      <c r="AM464" s="1939">
        <f t="shared" si="175"/>
        <v>0</v>
      </c>
      <c r="AN464" s="1940" t="str">
        <f t="shared" si="176"/>
        <v/>
      </c>
      <c r="AO464" s="4487"/>
      <c r="AQ464" s="1864">
        <f>+COUNTIF(F464:AJ464,"－")</f>
        <v>0</v>
      </c>
      <c r="AR464" s="1864">
        <f t="shared" si="177"/>
        <v>0</v>
      </c>
    </row>
    <row r="465" spans="2:44">
      <c r="B465" s="4483"/>
      <c r="C465" s="4466"/>
      <c r="D465" s="1928" t="str">
        <f>$AG$12</f>
        <v>★★</v>
      </c>
      <c r="E465" s="1929"/>
      <c r="F465" s="1936"/>
      <c r="G465" s="1937"/>
      <c r="H465" s="1937"/>
      <c r="I465" s="1937"/>
      <c r="J465" s="1937"/>
      <c r="K465" s="1937"/>
      <c r="L465" s="1937"/>
      <c r="M465" s="1937"/>
      <c r="N465" s="1937"/>
      <c r="O465" s="1937"/>
      <c r="P465" s="1937"/>
      <c r="Q465" s="1937"/>
      <c r="R465" s="1937"/>
      <c r="S465" s="1937"/>
      <c r="T465" s="1937"/>
      <c r="U465" s="1937"/>
      <c r="V465" s="1937"/>
      <c r="W465" s="1937"/>
      <c r="X465" s="1937"/>
      <c r="Y465" s="1937"/>
      <c r="Z465" s="1937"/>
      <c r="AA465" s="1937"/>
      <c r="AB465" s="1937"/>
      <c r="AC465" s="1937"/>
      <c r="AD465" s="1937"/>
      <c r="AE465" s="1937"/>
      <c r="AF465" s="1937"/>
      <c r="AG465" s="1937"/>
      <c r="AH465" s="1937"/>
      <c r="AI465" s="1937"/>
      <c r="AJ465" s="1986"/>
      <c r="AK465" s="1933">
        <f t="shared" si="173"/>
        <v>0</v>
      </c>
      <c r="AL465" s="1939">
        <f t="shared" si="174"/>
        <v>0</v>
      </c>
      <c r="AM465" s="1939">
        <f t="shared" si="175"/>
        <v>0</v>
      </c>
      <c r="AN465" s="1940" t="str">
        <f t="shared" si="176"/>
        <v/>
      </c>
      <c r="AO465" s="4487"/>
      <c r="AQ465" s="1864">
        <f t="shared" ref="AQ465:AQ466" si="178">+COUNTIF(F465:AJ465,"－")</f>
        <v>0</v>
      </c>
      <c r="AR465" s="1864">
        <f t="shared" si="177"/>
        <v>0</v>
      </c>
    </row>
    <row r="466" spans="2:44">
      <c r="B466" s="4484"/>
      <c r="C466" s="4467"/>
      <c r="D466" s="1941">
        <f>$AG$13</f>
        <v>0</v>
      </c>
      <c r="E466" s="1942"/>
      <c r="F466" s="1987"/>
      <c r="G466" s="1988"/>
      <c r="H466" s="1988"/>
      <c r="I466" s="1988"/>
      <c r="J466" s="1988"/>
      <c r="K466" s="1988"/>
      <c r="L466" s="1988"/>
      <c r="M466" s="1988"/>
      <c r="N466" s="1988"/>
      <c r="O466" s="1988"/>
      <c r="P466" s="1988"/>
      <c r="Q466" s="1988"/>
      <c r="R466" s="1988"/>
      <c r="S466" s="1988"/>
      <c r="T466" s="1988"/>
      <c r="U466" s="1988"/>
      <c r="V466" s="1988"/>
      <c r="W466" s="1988"/>
      <c r="X466" s="1988"/>
      <c r="Y466" s="1988"/>
      <c r="Z466" s="1988"/>
      <c r="AA466" s="1988"/>
      <c r="AB466" s="1988"/>
      <c r="AC466" s="1988"/>
      <c r="AD466" s="1988"/>
      <c r="AE466" s="1988"/>
      <c r="AF466" s="1988"/>
      <c r="AG466" s="1988"/>
      <c r="AH466" s="1988"/>
      <c r="AI466" s="1988"/>
      <c r="AJ466" s="1989"/>
      <c r="AK466" s="1933" t="str">
        <f t="shared" si="173"/>
        <v/>
      </c>
      <c r="AL466" s="1934" t="str">
        <f t="shared" si="174"/>
        <v/>
      </c>
      <c r="AM466" s="1947" t="str">
        <f t="shared" si="175"/>
        <v/>
      </c>
      <c r="AN466" s="1940" t="str">
        <f t="shared" si="176"/>
        <v/>
      </c>
      <c r="AO466" s="4487"/>
      <c r="AQ466" s="1864">
        <f t="shared" si="178"/>
        <v>0</v>
      </c>
      <c r="AR466" s="1864">
        <f t="shared" si="177"/>
        <v>0</v>
      </c>
    </row>
    <row r="467" spans="2:44" ht="14.4">
      <c r="B467" s="4482" t="s">
        <v>2301</v>
      </c>
      <c r="C467" s="4465" t="str">
        <f>$AC$14</f>
        <v>B産業</v>
      </c>
      <c r="D467" s="1948" t="s">
        <v>2281</v>
      </c>
      <c r="E467" s="1949" t="s">
        <v>2270</v>
      </c>
      <c r="F467" s="1926" t="s">
        <v>2312</v>
      </c>
      <c r="G467" s="1927" t="s">
        <v>2312</v>
      </c>
      <c r="H467" s="1927" t="s">
        <v>2312</v>
      </c>
      <c r="I467" s="1927" t="s">
        <v>2312</v>
      </c>
      <c r="J467" s="1927" t="s">
        <v>2312</v>
      </c>
      <c r="K467" s="1927" t="s">
        <v>2312</v>
      </c>
      <c r="L467" s="1927" t="s">
        <v>2312</v>
      </c>
      <c r="M467" s="1927" t="s">
        <v>2312</v>
      </c>
      <c r="N467" s="1927" t="s">
        <v>2312</v>
      </c>
      <c r="O467" s="1927" t="s">
        <v>2312</v>
      </c>
      <c r="P467" s="1927" t="s">
        <v>2312</v>
      </c>
      <c r="Q467" s="1927" t="s">
        <v>2312</v>
      </c>
      <c r="R467" s="1927" t="s">
        <v>2312</v>
      </c>
      <c r="S467" s="1927" t="s">
        <v>2312</v>
      </c>
      <c r="T467" s="1927" t="s">
        <v>2312</v>
      </c>
      <c r="U467" s="1927" t="s">
        <v>2312</v>
      </c>
      <c r="V467" s="1927" t="s">
        <v>2312</v>
      </c>
      <c r="W467" s="1927" t="s">
        <v>2312</v>
      </c>
      <c r="X467" s="1927" t="s">
        <v>2312</v>
      </c>
      <c r="Y467" s="1927" t="s">
        <v>2312</v>
      </c>
      <c r="Z467" s="1927" t="s">
        <v>2312</v>
      </c>
      <c r="AA467" s="1927" t="s">
        <v>2312</v>
      </c>
      <c r="AB467" s="1927" t="s">
        <v>2312</v>
      </c>
      <c r="AC467" s="1927" t="s">
        <v>2312</v>
      </c>
      <c r="AD467" s="1927" t="s">
        <v>2312</v>
      </c>
      <c r="AE467" s="1927" t="s">
        <v>2312</v>
      </c>
      <c r="AF467" s="1927" t="s">
        <v>2312</v>
      </c>
      <c r="AG467" s="1927" t="s">
        <v>2312</v>
      </c>
      <c r="AH467" s="1927" t="s">
        <v>2312</v>
      </c>
      <c r="AI467" s="1927" t="s">
        <v>2312</v>
      </c>
      <c r="AJ467" s="1982" t="s">
        <v>2312</v>
      </c>
      <c r="AK467" s="1951"/>
      <c r="AL467" s="1952"/>
      <c r="AM467" s="1953"/>
      <c r="AN467" s="1954"/>
      <c r="AO467" s="4487"/>
    </row>
    <row r="468" spans="2:44">
      <c r="B468" s="4483"/>
      <c r="C468" s="4466"/>
      <c r="D468" s="1928" t="str">
        <f>$AG$14</f>
        <v>〇〇</v>
      </c>
      <c r="E468" s="1929"/>
      <c r="F468" s="1990"/>
      <c r="G468" s="1945"/>
      <c r="H468" s="1945"/>
      <c r="I468" s="1945"/>
      <c r="J468" s="1945"/>
      <c r="K468" s="1945"/>
      <c r="L468" s="1945"/>
      <c r="M468" s="1945"/>
      <c r="N468" s="1945"/>
      <c r="O468" s="1945"/>
      <c r="P468" s="1945"/>
      <c r="Q468" s="1945"/>
      <c r="R468" s="1945"/>
      <c r="S468" s="1945"/>
      <c r="T468" s="1945"/>
      <c r="U468" s="1945"/>
      <c r="V468" s="1945"/>
      <c r="W468" s="1945"/>
      <c r="X468" s="1945"/>
      <c r="Y468" s="1945"/>
      <c r="Z468" s="1945"/>
      <c r="AA468" s="1945"/>
      <c r="AB468" s="1945"/>
      <c r="AC468" s="1945"/>
      <c r="AD468" s="1945"/>
      <c r="AE468" s="1945"/>
      <c r="AF468" s="1945"/>
      <c r="AG468" s="1945"/>
      <c r="AH468" s="1945"/>
      <c r="AI468" s="1945"/>
      <c r="AJ468" s="1991"/>
      <c r="AK468" s="1933">
        <f>IF(D468=0,"",COUNT($F$26:$AJ$26)-AL468)</f>
        <v>0</v>
      </c>
      <c r="AL468" s="1934">
        <f>IF(D468=0,"",AQ468+AR468)</f>
        <v>0</v>
      </c>
      <c r="AM468" s="1934">
        <f>IF(D468=0,"",COUNTIF(F468:AJ468,"休"))</f>
        <v>0</v>
      </c>
      <c r="AN468" s="1935" t="str">
        <f>IF(D468="","",IFERROR(ROUND(AM468/AK468,3),""))</f>
        <v/>
      </c>
      <c r="AO468" s="4487"/>
      <c r="AQ468" s="1864">
        <f>+COUNTIF(F468:AJ468,"－")</f>
        <v>0</v>
      </c>
      <c r="AR468" s="1864">
        <f>+COUNTIF(F468:AJ468,"外")</f>
        <v>0</v>
      </c>
    </row>
    <row r="469" spans="2:44">
      <c r="B469" s="4483"/>
      <c r="C469" s="4466"/>
      <c r="D469" s="1928" t="str">
        <f>$AG$15</f>
        <v>●●</v>
      </c>
      <c r="E469" s="1956"/>
      <c r="F469" s="1936"/>
      <c r="G469" s="1937"/>
      <c r="H469" s="1937"/>
      <c r="I469" s="1937"/>
      <c r="J469" s="1937"/>
      <c r="K469" s="1937"/>
      <c r="L469" s="1937"/>
      <c r="M469" s="1937"/>
      <c r="N469" s="1937"/>
      <c r="O469" s="1937"/>
      <c r="P469" s="1937"/>
      <c r="Q469" s="1937"/>
      <c r="R469" s="1937"/>
      <c r="S469" s="1937"/>
      <c r="T469" s="1937"/>
      <c r="U469" s="1937"/>
      <c r="V469" s="1937"/>
      <c r="W469" s="1937"/>
      <c r="X469" s="1937"/>
      <c r="Y469" s="1937"/>
      <c r="Z469" s="1937"/>
      <c r="AA469" s="1937"/>
      <c r="AB469" s="1937"/>
      <c r="AC469" s="1937"/>
      <c r="AD469" s="1937"/>
      <c r="AE469" s="1937"/>
      <c r="AF469" s="1937"/>
      <c r="AG469" s="1937"/>
      <c r="AH469" s="1937"/>
      <c r="AI469" s="1937"/>
      <c r="AJ469" s="1986"/>
      <c r="AK469" s="1933">
        <f>IF(D469=0,"",COUNT($F$26:$AJ$26)-AL469)</f>
        <v>0</v>
      </c>
      <c r="AL469" s="1939">
        <f>IF(D469=0,"",AQ469+AR469)</f>
        <v>0</v>
      </c>
      <c r="AM469" s="1939">
        <f>IF(D469=0,"",COUNTIF(F469:AJ469,"休"))</f>
        <v>0</v>
      </c>
      <c r="AN469" s="1940" t="str">
        <f>IF(D469="","",IFERROR(ROUND(AM469/AK469,3),""))</f>
        <v/>
      </c>
      <c r="AO469" s="4487"/>
      <c r="AQ469" s="1864">
        <f>+COUNTIF(F469:AJ469,"－")</f>
        <v>0</v>
      </c>
      <c r="AR469" s="1864">
        <f>+COUNTIF(F469:AJ469,"外")</f>
        <v>0</v>
      </c>
    </row>
    <row r="470" spans="2:44">
      <c r="B470" s="4483"/>
      <c r="C470" s="4466"/>
      <c r="D470" s="1928">
        <f>$AG$16</f>
        <v>0</v>
      </c>
      <c r="E470" s="1956"/>
      <c r="F470" s="1936"/>
      <c r="G470" s="1937"/>
      <c r="H470" s="1937"/>
      <c r="I470" s="1937"/>
      <c r="J470" s="1937"/>
      <c r="K470" s="1937"/>
      <c r="L470" s="1937"/>
      <c r="M470" s="1937"/>
      <c r="N470" s="1937"/>
      <c r="O470" s="1937"/>
      <c r="P470" s="1937"/>
      <c r="Q470" s="1937"/>
      <c r="R470" s="1937"/>
      <c r="S470" s="1937"/>
      <c r="T470" s="1937"/>
      <c r="U470" s="1937"/>
      <c r="V470" s="1937"/>
      <c r="W470" s="1937"/>
      <c r="X470" s="1937"/>
      <c r="Y470" s="1937"/>
      <c r="Z470" s="1937"/>
      <c r="AA470" s="1937"/>
      <c r="AB470" s="1937"/>
      <c r="AC470" s="1937"/>
      <c r="AD470" s="1937"/>
      <c r="AE470" s="1937"/>
      <c r="AF470" s="1937"/>
      <c r="AG470" s="1937"/>
      <c r="AH470" s="1937"/>
      <c r="AI470" s="1937"/>
      <c r="AJ470" s="1986"/>
      <c r="AK470" s="1933" t="str">
        <f>IF(D470=0,"",COUNT($F$26:$AJ$26)-AL470)</f>
        <v/>
      </c>
      <c r="AL470" s="1939" t="str">
        <f>IF(D470=0,"",AQ470+AR470)</f>
        <v/>
      </c>
      <c r="AM470" s="1939" t="str">
        <f>IF(D470=0,"",COUNTIF(F470:AJ470,"休"))</f>
        <v/>
      </c>
      <c r="AN470" s="1940" t="str">
        <f>IF(D470="","",IFERROR(ROUND(AM470/AK470,3),""))</f>
        <v/>
      </c>
      <c r="AO470" s="4487"/>
      <c r="AQ470" s="1864">
        <f>+COUNTIF(F470:AJ470,"－")</f>
        <v>0</v>
      </c>
      <c r="AR470" s="1864">
        <f>+COUNTIF(F470:AJ470,"外")</f>
        <v>0</v>
      </c>
    </row>
    <row r="471" spans="2:44">
      <c r="B471" s="4483"/>
      <c r="C471" s="4467"/>
      <c r="D471" s="1957">
        <f>$AG$17</f>
        <v>0</v>
      </c>
      <c r="E471" s="1958"/>
      <c r="F471" s="1987"/>
      <c r="G471" s="1988"/>
      <c r="H471" s="1988"/>
      <c r="I471" s="1988"/>
      <c r="J471" s="1988"/>
      <c r="K471" s="1988"/>
      <c r="L471" s="1988"/>
      <c r="M471" s="1988"/>
      <c r="N471" s="1988"/>
      <c r="O471" s="1988"/>
      <c r="P471" s="1988"/>
      <c r="Q471" s="1988"/>
      <c r="R471" s="1988"/>
      <c r="S471" s="1988"/>
      <c r="T471" s="1988"/>
      <c r="U471" s="1988"/>
      <c r="V471" s="1988"/>
      <c r="W471" s="1988"/>
      <c r="X471" s="1988"/>
      <c r="Y471" s="1988"/>
      <c r="Z471" s="1988"/>
      <c r="AA471" s="1988"/>
      <c r="AB471" s="1988"/>
      <c r="AC471" s="1988"/>
      <c r="AD471" s="1988"/>
      <c r="AE471" s="1988"/>
      <c r="AF471" s="1988"/>
      <c r="AG471" s="1988"/>
      <c r="AH471" s="1988"/>
      <c r="AI471" s="1988"/>
      <c r="AJ471" s="1989"/>
      <c r="AK471" s="1933" t="str">
        <f>IF(D471=0,"",COUNT($F$26:$AJ$26)-AL471)</f>
        <v/>
      </c>
      <c r="AL471" s="1934" t="str">
        <f>IF(D471=0,"",AQ471+AR471)</f>
        <v/>
      </c>
      <c r="AM471" s="1947" t="str">
        <f>IF(D471=0,"",COUNTIF(F471:AJ471,"休"))</f>
        <v/>
      </c>
      <c r="AN471" s="1940" t="str">
        <f>IF(D471="","",IFERROR(ROUND(AM471/AK471,3),""))</f>
        <v/>
      </c>
      <c r="AO471" s="4487"/>
      <c r="AQ471" s="1864">
        <f>+COUNTIF(F471:AJ471,"－")</f>
        <v>0</v>
      </c>
      <c r="AR471" s="1864">
        <f>+COUNTIF(F471:AJ471,"外")</f>
        <v>0</v>
      </c>
    </row>
    <row r="472" spans="2:44" ht="14.4">
      <c r="B472" s="4483"/>
      <c r="C472" s="4465" t="str">
        <f>$AC$18</f>
        <v>C土木</v>
      </c>
      <c r="D472" s="1948" t="s">
        <v>2281</v>
      </c>
      <c r="E472" s="1959" t="s">
        <v>2270</v>
      </c>
      <c r="F472" s="1926" t="s">
        <v>2311</v>
      </c>
      <c r="G472" s="1927" t="s">
        <v>2311</v>
      </c>
      <c r="H472" s="1927" t="s">
        <v>2311</v>
      </c>
      <c r="I472" s="1927" t="s">
        <v>2311</v>
      </c>
      <c r="J472" s="1927" t="s">
        <v>2311</v>
      </c>
      <c r="K472" s="1927" t="s">
        <v>2311</v>
      </c>
      <c r="L472" s="1927" t="s">
        <v>2311</v>
      </c>
      <c r="M472" s="1927" t="s">
        <v>2311</v>
      </c>
      <c r="N472" s="1927" t="s">
        <v>2311</v>
      </c>
      <c r="O472" s="1927" t="s">
        <v>2311</v>
      </c>
      <c r="P472" s="1927" t="s">
        <v>2311</v>
      </c>
      <c r="Q472" s="1927" t="s">
        <v>2311</v>
      </c>
      <c r="R472" s="1927" t="s">
        <v>2311</v>
      </c>
      <c r="S472" s="1927" t="s">
        <v>2311</v>
      </c>
      <c r="T472" s="1927" t="s">
        <v>2311</v>
      </c>
      <c r="U472" s="1927" t="s">
        <v>2311</v>
      </c>
      <c r="V472" s="1927" t="s">
        <v>2311</v>
      </c>
      <c r="W472" s="1927" t="s">
        <v>2311</v>
      </c>
      <c r="X472" s="1927" t="s">
        <v>2311</v>
      </c>
      <c r="Y472" s="1927" t="s">
        <v>2311</v>
      </c>
      <c r="Z472" s="1927" t="s">
        <v>2311</v>
      </c>
      <c r="AA472" s="1927" t="s">
        <v>2311</v>
      </c>
      <c r="AB472" s="1927" t="s">
        <v>2311</v>
      </c>
      <c r="AC472" s="1927" t="s">
        <v>2311</v>
      </c>
      <c r="AD472" s="1927" t="s">
        <v>2311</v>
      </c>
      <c r="AE472" s="1927" t="s">
        <v>2311</v>
      </c>
      <c r="AF472" s="1927" t="s">
        <v>2311</v>
      </c>
      <c r="AG472" s="1927" t="s">
        <v>2311</v>
      </c>
      <c r="AH472" s="1927" t="s">
        <v>2311</v>
      </c>
      <c r="AI472" s="1927" t="s">
        <v>2311</v>
      </c>
      <c r="AJ472" s="1982" t="s">
        <v>2311</v>
      </c>
      <c r="AK472" s="1951"/>
      <c r="AL472" s="1952"/>
      <c r="AM472" s="1960"/>
      <c r="AN472" s="1954"/>
      <c r="AO472" s="4487"/>
    </row>
    <row r="473" spans="2:44">
      <c r="B473" s="4483"/>
      <c r="C473" s="4466"/>
      <c r="D473" s="1928" t="str">
        <f>$AG$18</f>
        <v>●●</v>
      </c>
      <c r="E473" s="1929"/>
      <c r="F473" s="1990"/>
      <c r="G473" s="1945"/>
      <c r="H473" s="1945"/>
      <c r="I473" s="1945"/>
      <c r="J473" s="1945"/>
      <c r="K473" s="1945"/>
      <c r="L473" s="1945"/>
      <c r="M473" s="1945"/>
      <c r="N473" s="1945"/>
      <c r="O473" s="1945"/>
      <c r="P473" s="1945"/>
      <c r="Q473" s="1945"/>
      <c r="R473" s="1945"/>
      <c r="S473" s="1945"/>
      <c r="T473" s="1945"/>
      <c r="U473" s="1945"/>
      <c r="V473" s="1945"/>
      <c r="W473" s="1945"/>
      <c r="X473" s="1945"/>
      <c r="Y473" s="1945"/>
      <c r="Z473" s="1945"/>
      <c r="AA473" s="1945"/>
      <c r="AB473" s="1945"/>
      <c r="AC473" s="1945"/>
      <c r="AD473" s="1945"/>
      <c r="AE473" s="1945"/>
      <c r="AF473" s="1945"/>
      <c r="AG473" s="1945"/>
      <c r="AH473" s="1945"/>
      <c r="AI473" s="1945"/>
      <c r="AJ473" s="1991"/>
      <c r="AK473" s="1933">
        <f>IF(D473=0,"",COUNT($F$26:$AJ$26)-AL473)</f>
        <v>0</v>
      </c>
      <c r="AL473" s="1934">
        <f>IF(D473=0,"",AQ473+AR473)</f>
        <v>0</v>
      </c>
      <c r="AM473" s="1934">
        <f>IF(D473=0,"",COUNTIF(F473:AJ473,"休"))</f>
        <v>0</v>
      </c>
      <c r="AN473" s="1935" t="str">
        <f>IF(D473="","",IFERROR(ROUND(AM473/AK473,3),""))</f>
        <v/>
      </c>
      <c r="AO473" s="4487"/>
      <c r="AQ473" s="1864">
        <f>+COUNTIF(F473:AJ473,"－")</f>
        <v>0</v>
      </c>
      <c r="AR473" s="1864">
        <f>+COUNTIF(F473:AJ473,"外")</f>
        <v>0</v>
      </c>
    </row>
    <row r="474" spans="2:44">
      <c r="B474" s="4483"/>
      <c r="C474" s="4466"/>
      <c r="D474" s="1928">
        <f>$AG$19</f>
        <v>0</v>
      </c>
      <c r="E474" s="1956"/>
      <c r="F474" s="1936"/>
      <c r="G474" s="1937"/>
      <c r="H474" s="1937"/>
      <c r="I474" s="1937"/>
      <c r="J474" s="1937"/>
      <c r="K474" s="1937"/>
      <c r="L474" s="1937"/>
      <c r="M474" s="1937"/>
      <c r="N474" s="1937"/>
      <c r="O474" s="1937"/>
      <c r="P474" s="1937"/>
      <c r="Q474" s="1937"/>
      <c r="R474" s="1937"/>
      <c r="S474" s="1937"/>
      <c r="T474" s="1937"/>
      <c r="U474" s="1937"/>
      <c r="V474" s="1937"/>
      <c r="W474" s="1937"/>
      <c r="X474" s="1937"/>
      <c r="Y474" s="1937"/>
      <c r="Z474" s="1937"/>
      <c r="AA474" s="1937"/>
      <c r="AB474" s="1937"/>
      <c r="AC474" s="1937"/>
      <c r="AD474" s="1937"/>
      <c r="AE474" s="1937"/>
      <c r="AF474" s="1937"/>
      <c r="AG474" s="1937"/>
      <c r="AH474" s="1937"/>
      <c r="AI474" s="1937"/>
      <c r="AJ474" s="1986"/>
      <c r="AK474" s="1933" t="str">
        <f>IF(D474=0,"",COUNT($F$26:$AJ$26)-AL474)</f>
        <v/>
      </c>
      <c r="AL474" s="1939" t="str">
        <f>IF(D474=0,"",AQ474+AR474)</f>
        <v/>
      </c>
      <c r="AM474" s="1939" t="str">
        <f>IF(D474=0,"",COUNTIF(F474:AJ474,"休"))</f>
        <v/>
      </c>
      <c r="AN474" s="1940" t="str">
        <f>IF(D474="","",IFERROR(ROUND(AM474/AK474,3),""))</f>
        <v/>
      </c>
      <c r="AO474" s="4487"/>
      <c r="AQ474" s="1864">
        <f>+COUNTIF(F474:AJ474,"－")</f>
        <v>0</v>
      </c>
      <c r="AR474" s="1864">
        <f>+COUNTIF(F474:AJ474,"外")</f>
        <v>0</v>
      </c>
    </row>
    <row r="475" spans="2:44">
      <c r="B475" s="4483"/>
      <c r="C475" s="4466"/>
      <c r="D475" s="1928">
        <f>$AG$20</f>
        <v>0</v>
      </c>
      <c r="E475" s="1956"/>
      <c r="F475" s="1936"/>
      <c r="G475" s="1937"/>
      <c r="H475" s="1937"/>
      <c r="I475" s="1937"/>
      <c r="J475" s="1937"/>
      <c r="K475" s="1937"/>
      <c r="L475" s="1937"/>
      <c r="M475" s="1937"/>
      <c r="N475" s="1937"/>
      <c r="O475" s="1937"/>
      <c r="P475" s="1937"/>
      <c r="Q475" s="1937"/>
      <c r="R475" s="1937"/>
      <c r="S475" s="1937"/>
      <c r="T475" s="1937"/>
      <c r="U475" s="1937"/>
      <c r="V475" s="1937"/>
      <c r="W475" s="1937"/>
      <c r="X475" s="1937"/>
      <c r="Y475" s="1937"/>
      <c r="Z475" s="1937"/>
      <c r="AA475" s="1937"/>
      <c r="AB475" s="1937"/>
      <c r="AC475" s="1937"/>
      <c r="AD475" s="1937"/>
      <c r="AE475" s="1937"/>
      <c r="AF475" s="1937"/>
      <c r="AG475" s="1937"/>
      <c r="AH475" s="1937"/>
      <c r="AI475" s="1937"/>
      <c r="AJ475" s="1986"/>
      <c r="AK475" s="1933" t="str">
        <f>IF(D475=0,"",COUNT($F$26:$AJ$26)-AL475)</f>
        <v/>
      </c>
      <c r="AL475" s="1939" t="str">
        <f>IF(D475=0,"",AQ475+AR475)</f>
        <v/>
      </c>
      <c r="AM475" s="1939" t="str">
        <f>IF(D475=0,"",COUNTIF(F475:AJ475,"休"))</f>
        <v/>
      </c>
      <c r="AN475" s="1940" t="str">
        <f>IF(D475="","",IFERROR(ROUND(AM475/AK475,3),""))</f>
        <v/>
      </c>
      <c r="AO475" s="4487"/>
      <c r="AQ475" s="1864">
        <f>+COUNTIF(F475:AJ475,"－")</f>
        <v>0</v>
      </c>
      <c r="AR475" s="1864">
        <f>+COUNTIF(F475:AJ475,"外")</f>
        <v>0</v>
      </c>
    </row>
    <row r="476" spans="2:44" ht="13.8" thickBot="1">
      <c r="B476" s="4484"/>
      <c r="C476" s="4467"/>
      <c r="D476" s="1941">
        <f>$AG$21</f>
        <v>0</v>
      </c>
      <c r="E476" s="1958"/>
      <c r="F476" s="1987"/>
      <c r="G476" s="1988"/>
      <c r="H476" s="1988"/>
      <c r="I476" s="1988"/>
      <c r="J476" s="1988"/>
      <c r="K476" s="1988"/>
      <c r="L476" s="1988"/>
      <c r="M476" s="1988"/>
      <c r="N476" s="1988"/>
      <c r="O476" s="1988"/>
      <c r="P476" s="1988"/>
      <c r="Q476" s="1988"/>
      <c r="R476" s="1988"/>
      <c r="S476" s="1988"/>
      <c r="T476" s="1988"/>
      <c r="U476" s="1988"/>
      <c r="V476" s="1988"/>
      <c r="W476" s="1988"/>
      <c r="X476" s="1988"/>
      <c r="Y476" s="1988"/>
      <c r="Z476" s="1988"/>
      <c r="AA476" s="1988"/>
      <c r="AB476" s="1988"/>
      <c r="AC476" s="1988"/>
      <c r="AD476" s="1988"/>
      <c r="AE476" s="1988"/>
      <c r="AF476" s="1988"/>
      <c r="AG476" s="1988"/>
      <c r="AH476" s="1988"/>
      <c r="AI476" s="1988"/>
      <c r="AJ476" s="1989"/>
      <c r="AK476" s="1963" t="str">
        <f>IF(D476=0,"",COUNT($F$26:$AJ$26)-AL476)</f>
        <v/>
      </c>
      <c r="AL476" s="1964" t="str">
        <f>IF(D476=0,"",AQ476+AR476)</f>
        <v/>
      </c>
      <c r="AM476" s="1964" t="str">
        <f>IF(D476=0,"",COUNTIF(F476:AJ476,"休"))</f>
        <v/>
      </c>
      <c r="AN476" s="1940" t="str">
        <f>IF(D476="","",IFERROR(ROUND(AM476/AK476,3),""))</f>
        <v/>
      </c>
      <c r="AO476" s="4488"/>
      <c r="AQ476" s="1864">
        <f>+COUNTIF(F476:AJ476,"－")</f>
        <v>0</v>
      </c>
      <c r="AR476" s="1864">
        <f>+COUNTIF(F476:AJ476,"外")</f>
        <v>0</v>
      </c>
    </row>
    <row r="477" spans="2:44" ht="13.8" thickBot="1">
      <c r="B477" s="1965"/>
      <c r="C477" s="1921"/>
      <c r="F477" s="1966"/>
      <c r="G477" s="1966"/>
      <c r="H477" s="1966"/>
      <c r="I477" s="1966"/>
      <c r="J477" s="1966"/>
      <c r="K477" s="1966"/>
      <c r="L477" s="1966"/>
      <c r="M477" s="1966"/>
      <c r="N477" s="1966"/>
      <c r="O477" s="1966"/>
      <c r="P477" s="1966"/>
      <c r="Q477" s="1966"/>
      <c r="R477" s="1966"/>
      <c r="S477" s="1966"/>
      <c r="T477" s="1966"/>
      <c r="U477" s="1966"/>
      <c r="V477" s="1966"/>
      <c r="W477" s="1966"/>
      <c r="X477" s="1966"/>
      <c r="Y477" s="1966"/>
      <c r="Z477" s="1966"/>
      <c r="AA477" s="1966"/>
      <c r="AB477" s="1966"/>
      <c r="AC477" s="1966"/>
      <c r="AD477" s="1966"/>
      <c r="AE477" s="1966"/>
      <c r="AF477" s="1966"/>
      <c r="AG477" s="1966"/>
      <c r="AH477" s="1966"/>
      <c r="AI477" s="1966"/>
      <c r="AJ477" s="1966"/>
      <c r="AK477" s="1967"/>
      <c r="AM477" s="1857"/>
      <c r="AN477" s="1968" t="s">
        <v>2271</v>
      </c>
      <c r="AO477" s="1969" t="e">
        <f>IF(AO461&gt;=0.285,"OK","NG")</f>
        <v>#DIV/0!</v>
      </c>
      <c r="AQ477" s="1857"/>
      <c r="AR477" s="1857"/>
    </row>
    <row r="479" spans="2:44" hidden="1">
      <c r="F479" s="1857" t="e">
        <f>YEAR(F482)</f>
        <v>#VALUE!</v>
      </c>
      <c r="G479" s="1857" t="e">
        <f>MONTH(F482)</f>
        <v>#VALUE!</v>
      </c>
    </row>
    <row r="480" spans="2:44" ht="13.2" customHeight="1">
      <c r="B480" s="4470"/>
      <c r="C480" s="4471"/>
      <c r="D480" s="4472"/>
      <c r="E480" s="1971" t="s">
        <v>2266</v>
      </c>
      <c r="F480" s="4478" t="e">
        <f>F482</f>
        <v>#VALUE!</v>
      </c>
      <c r="G480" s="4479"/>
      <c r="H480" s="4479"/>
      <c r="I480" s="4479"/>
      <c r="J480" s="4479"/>
      <c r="K480" s="4479"/>
      <c r="L480" s="4479"/>
      <c r="M480" s="4479"/>
      <c r="N480" s="4479"/>
      <c r="O480" s="4479"/>
      <c r="P480" s="4479"/>
      <c r="Q480" s="4479"/>
      <c r="R480" s="4479"/>
      <c r="S480" s="4479"/>
      <c r="T480" s="4479"/>
      <c r="U480" s="4479"/>
      <c r="V480" s="4479"/>
      <c r="W480" s="4479"/>
      <c r="X480" s="4479"/>
      <c r="Y480" s="4479"/>
      <c r="Z480" s="4479"/>
      <c r="AA480" s="4479"/>
      <c r="AB480" s="4479"/>
      <c r="AC480" s="4479"/>
      <c r="AD480" s="4479"/>
      <c r="AE480" s="4479"/>
      <c r="AF480" s="4479"/>
      <c r="AG480" s="4479"/>
      <c r="AH480" s="4479"/>
      <c r="AI480" s="4479"/>
      <c r="AJ480" s="4479"/>
      <c r="AK480" s="4480" t="s">
        <v>2304</v>
      </c>
      <c r="AL480" s="4489" t="s">
        <v>2305</v>
      </c>
      <c r="AM480" s="4480" t="s">
        <v>2283</v>
      </c>
      <c r="AN480" s="4481" t="s">
        <v>2306</v>
      </c>
      <c r="AO480" s="4433" t="s">
        <v>2307</v>
      </c>
      <c r="AQ480" s="4463" t="s">
        <v>2308</v>
      </c>
      <c r="AR480" s="4463" t="s">
        <v>2309</v>
      </c>
    </row>
    <row r="481" spans="2:44" ht="13.2" hidden="1" customHeight="1">
      <c r="B481" s="4473"/>
      <c r="C481" s="4469"/>
      <c r="D481" s="4474"/>
      <c r="E481" s="1972"/>
      <c r="F481" s="1913" t="e">
        <f>DATE($F479,$G479,1)</f>
        <v>#VALUE!</v>
      </c>
      <c r="G481" s="1913" t="e">
        <f t="shared" ref="G481:AJ481" si="179">F481+1</f>
        <v>#VALUE!</v>
      </c>
      <c r="H481" s="1913" t="e">
        <f t="shared" si="179"/>
        <v>#VALUE!</v>
      </c>
      <c r="I481" s="1913" t="e">
        <f t="shared" si="179"/>
        <v>#VALUE!</v>
      </c>
      <c r="J481" s="1913" t="e">
        <f t="shared" si="179"/>
        <v>#VALUE!</v>
      </c>
      <c r="K481" s="1913" t="e">
        <f t="shared" si="179"/>
        <v>#VALUE!</v>
      </c>
      <c r="L481" s="1913" t="e">
        <f t="shared" si="179"/>
        <v>#VALUE!</v>
      </c>
      <c r="M481" s="1913" t="e">
        <f t="shared" si="179"/>
        <v>#VALUE!</v>
      </c>
      <c r="N481" s="1913" t="e">
        <f t="shared" si="179"/>
        <v>#VALUE!</v>
      </c>
      <c r="O481" s="1913" t="e">
        <f t="shared" si="179"/>
        <v>#VALUE!</v>
      </c>
      <c r="P481" s="1913" t="e">
        <f t="shared" si="179"/>
        <v>#VALUE!</v>
      </c>
      <c r="Q481" s="1913" t="e">
        <f t="shared" si="179"/>
        <v>#VALUE!</v>
      </c>
      <c r="R481" s="1913" t="e">
        <f t="shared" si="179"/>
        <v>#VALUE!</v>
      </c>
      <c r="S481" s="1913" t="e">
        <f t="shared" si="179"/>
        <v>#VALUE!</v>
      </c>
      <c r="T481" s="1913" t="e">
        <f t="shared" si="179"/>
        <v>#VALUE!</v>
      </c>
      <c r="U481" s="1913" t="e">
        <f t="shared" si="179"/>
        <v>#VALUE!</v>
      </c>
      <c r="V481" s="1913" t="e">
        <f t="shared" si="179"/>
        <v>#VALUE!</v>
      </c>
      <c r="W481" s="1913" t="e">
        <f t="shared" si="179"/>
        <v>#VALUE!</v>
      </c>
      <c r="X481" s="1913" t="e">
        <f t="shared" si="179"/>
        <v>#VALUE!</v>
      </c>
      <c r="Y481" s="1913" t="e">
        <f t="shared" si="179"/>
        <v>#VALUE!</v>
      </c>
      <c r="Z481" s="1913" t="e">
        <f t="shared" si="179"/>
        <v>#VALUE!</v>
      </c>
      <c r="AA481" s="1913" t="e">
        <f t="shared" si="179"/>
        <v>#VALUE!</v>
      </c>
      <c r="AB481" s="1913" t="e">
        <f t="shared" si="179"/>
        <v>#VALUE!</v>
      </c>
      <c r="AC481" s="1913" t="e">
        <f t="shared" si="179"/>
        <v>#VALUE!</v>
      </c>
      <c r="AD481" s="1913" t="e">
        <f t="shared" si="179"/>
        <v>#VALUE!</v>
      </c>
      <c r="AE481" s="1913" t="e">
        <f t="shared" si="179"/>
        <v>#VALUE!</v>
      </c>
      <c r="AF481" s="1913" t="e">
        <f t="shared" si="179"/>
        <v>#VALUE!</v>
      </c>
      <c r="AG481" s="1913" t="e">
        <f t="shared" si="179"/>
        <v>#VALUE!</v>
      </c>
      <c r="AH481" s="1913" t="e">
        <f t="shared" si="179"/>
        <v>#VALUE!</v>
      </c>
      <c r="AI481" s="1913" t="e">
        <f t="shared" si="179"/>
        <v>#VALUE!</v>
      </c>
      <c r="AJ481" s="1913" t="e">
        <f t="shared" si="179"/>
        <v>#VALUE!</v>
      </c>
      <c r="AK481" s="4480"/>
      <c r="AL481" s="4489"/>
      <c r="AM481" s="4480"/>
      <c r="AN481" s="4481"/>
      <c r="AO481" s="4433"/>
      <c r="AQ481" s="4463"/>
      <c r="AR481" s="4463"/>
    </row>
    <row r="482" spans="2:44">
      <c r="B482" s="4473"/>
      <c r="C482" s="4469"/>
      <c r="D482" s="4474"/>
      <c r="E482" s="1973" t="s">
        <v>2267</v>
      </c>
      <c r="F482" s="1974" t="e">
        <f>IF(EDATE(F457,1)&gt;$F$7,"",EDATE(F457,1))</f>
        <v>#VALUE!</v>
      </c>
      <c r="G482" s="1913" t="e">
        <f t="shared" ref="G482:AJ482" si="180">IF(G481&gt;$F$7,"",IF(F482=EOMONTH(DATE($F479,$G479,1),0),"",IF(F482="","",F482+1)))</f>
        <v>#VALUE!</v>
      </c>
      <c r="H482" s="1913" t="e">
        <f t="shared" si="180"/>
        <v>#VALUE!</v>
      </c>
      <c r="I482" s="1913" t="e">
        <f t="shared" si="180"/>
        <v>#VALUE!</v>
      </c>
      <c r="J482" s="1913" t="e">
        <f t="shared" si="180"/>
        <v>#VALUE!</v>
      </c>
      <c r="K482" s="1913" t="e">
        <f t="shared" si="180"/>
        <v>#VALUE!</v>
      </c>
      <c r="L482" s="1913" t="e">
        <f t="shared" si="180"/>
        <v>#VALUE!</v>
      </c>
      <c r="M482" s="1913" t="e">
        <f t="shared" si="180"/>
        <v>#VALUE!</v>
      </c>
      <c r="N482" s="1913" t="e">
        <f t="shared" si="180"/>
        <v>#VALUE!</v>
      </c>
      <c r="O482" s="1913" t="e">
        <f t="shared" si="180"/>
        <v>#VALUE!</v>
      </c>
      <c r="P482" s="1913" t="e">
        <f t="shared" si="180"/>
        <v>#VALUE!</v>
      </c>
      <c r="Q482" s="1913" t="e">
        <f t="shared" si="180"/>
        <v>#VALUE!</v>
      </c>
      <c r="R482" s="1913" t="e">
        <f t="shared" si="180"/>
        <v>#VALUE!</v>
      </c>
      <c r="S482" s="1913" t="e">
        <f t="shared" si="180"/>
        <v>#VALUE!</v>
      </c>
      <c r="T482" s="1913" t="e">
        <f t="shared" si="180"/>
        <v>#VALUE!</v>
      </c>
      <c r="U482" s="1913" t="e">
        <f t="shared" si="180"/>
        <v>#VALUE!</v>
      </c>
      <c r="V482" s="1913" t="e">
        <f t="shared" si="180"/>
        <v>#VALUE!</v>
      </c>
      <c r="W482" s="1913" t="e">
        <f t="shared" si="180"/>
        <v>#VALUE!</v>
      </c>
      <c r="X482" s="1913" t="e">
        <f t="shared" si="180"/>
        <v>#VALUE!</v>
      </c>
      <c r="Y482" s="1913" t="e">
        <f t="shared" si="180"/>
        <v>#VALUE!</v>
      </c>
      <c r="Z482" s="1913" t="e">
        <f t="shared" si="180"/>
        <v>#VALUE!</v>
      </c>
      <c r="AA482" s="1913" t="e">
        <f t="shared" si="180"/>
        <v>#VALUE!</v>
      </c>
      <c r="AB482" s="1913" t="e">
        <f t="shared" si="180"/>
        <v>#VALUE!</v>
      </c>
      <c r="AC482" s="1913" t="e">
        <f t="shared" si="180"/>
        <v>#VALUE!</v>
      </c>
      <c r="AD482" s="1913" t="e">
        <f t="shared" si="180"/>
        <v>#VALUE!</v>
      </c>
      <c r="AE482" s="1913" t="e">
        <f t="shared" si="180"/>
        <v>#VALUE!</v>
      </c>
      <c r="AF482" s="1913" t="e">
        <f t="shared" si="180"/>
        <v>#VALUE!</v>
      </c>
      <c r="AG482" s="1913" t="e">
        <f t="shared" si="180"/>
        <v>#VALUE!</v>
      </c>
      <c r="AH482" s="1913" t="e">
        <f t="shared" si="180"/>
        <v>#VALUE!</v>
      </c>
      <c r="AI482" s="1913" t="e">
        <f t="shared" si="180"/>
        <v>#VALUE!</v>
      </c>
      <c r="AJ482" s="1913" t="e">
        <f t="shared" si="180"/>
        <v>#VALUE!</v>
      </c>
      <c r="AK482" s="4480"/>
      <c r="AL482" s="4489"/>
      <c r="AM482" s="4480"/>
      <c r="AN482" s="4481"/>
      <c r="AO482" s="4433"/>
      <c r="AQ482" s="4463"/>
      <c r="AR482" s="4463"/>
    </row>
    <row r="483" spans="2:44">
      <c r="B483" s="4475"/>
      <c r="C483" s="4476"/>
      <c r="D483" s="4477"/>
      <c r="E483" s="1908" t="s">
        <v>1060</v>
      </c>
      <c r="F483" s="1975" t="str">
        <f>IFERROR(TEXT(WEEKDAY(+F482),"aaa"),"")</f>
        <v/>
      </c>
      <c r="G483" s="1975" t="str">
        <f t="shared" ref="G483:AJ483" si="181">IFERROR(TEXT(WEEKDAY(+G482),"aaa"),"")</f>
        <v/>
      </c>
      <c r="H483" s="1975" t="str">
        <f t="shared" si="181"/>
        <v/>
      </c>
      <c r="I483" s="1975" t="str">
        <f t="shared" si="181"/>
        <v/>
      </c>
      <c r="J483" s="1975" t="str">
        <f t="shared" si="181"/>
        <v/>
      </c>
      <c r="K483" s="1975" t="str">
        <f t="shared" si="181"/>
        <v/>
      </c>
      <c r="L483" s="1975" t="str">
        <f t="shared" si="181"/>
        <v/>
      </c>
      <c r="M483" s="1975" t="str">
        <f t="shared" si="181"/>
        <v/>
      </c>
      <c r="N483" s="1975" t="str">
        <f t="shared" si="181"/>
        <v/>
      </c>
      <c r="O483" s="1975" t="str">
        <f t="shared" si="181"/>
        <v/>
      </c>
      <c r="P483" s="1975" t="str">
        <f t="shared" si="181"/>
        <v/>
      </c>
      <c r="Q483" s="1975" t="str">
        <f t="shared" si="181"/>
        <v/>
      </c>
      <c r="R483" s="1975" t="str">
        <f t="shared" si="181"/>
        <v/>
      </c>
      <c r="S483" s="1975" t="str">
        <f t="shared" si="181"/>
        <v/>
      </c>
      <c r="T483" s="1975" t="str">
        <f t="shared" si="181"/>
        <v/>
      </c>
      <c r="U483" s="1975" t="str">
        <f t="shared" si="181"/>
        <v/>
      </c>
      <c r="V483" s="1975" t="str">
        <f t="shared" si="181"/>
        <v/>
      </c>
      <c r="W483" s="1975" t="str">
        <f t="shared" si="181"/>
        <v/>
      </c>
      <c r="X483" s="1975" t="str">
        <f t="shared" si="181"/>
        <v/>
      </c>
      <c r="Y483" s="1975" t="str">
        <f t="shared" si="181"/>
        <v/>
      </c>
      <c r="Z483" s="1975" t="str">
        <f t="shared" si="181"/>
        <v/>
      </c>
      <c r="AA483" s="1975" t="str">
        <f t="shared" si="181"/>
        <v/>
      </c>
      <c r="AB483" s="1975" t="str">
        <f t="shared" si="181"/>
        <v/>
      </c>
      <c r="AC483" s="1975" t="str">
        <f t="shared" si="181"/>
        <v/>
      </c>
      <c r="AD483" s="1975" t="str">
        <f t="shared" si="181"/>
        <v/>
      </c>
      <c r="AE483" s="1975" t="str">
        <f t="shared" si="181"/>
        <v/>
      </c>
      <c r="AF483" s="1975" t="str">
        <f t="shared" si="181"/>
        <v/>
      </c>
      <c r="AG483" s="1975" t="str">
        <f t="shared" si="181"/>
        <v/>
      </c>
      <c r="AH483" s="1975" t="str">
        <f t="shared" si="181"/>
        <v/>
      </c>
      <c r="AI483" s="1975" t="str">
        <f t="shared" si="181"/>
        <v/>
      </c>
      <c r="AJ483" s="1975" t="str">
        <f t="shared" si="181"/>
        <v/>
      </c>
      <c r="AK483" s="4480"/>
      <c r="AL483" s="4489"/>
      <c r="AM483" s="4480"/>
      <c r="AN483" s="4481"/>
      <c r="AO483" s="4433"/>
      <c r="AQ483" s="4463"/>
      <c r="AR483" s="4463"/>
    </row>
    <row r="484" spans="2:44" ht="21" customHeight="1">
      <c r="B484" s="1976" t="s">
        <v>2310</v>
      </c>
      <c r="C484" s="1977" t="s">
        <v>2280</v>
      </c>
      <c r="D484" s="1924" t="s">
        <v>2281</v>
      </c>
      <c r="E484" s="1925" t="s">
        <v>2270</v>
      </c>
      <c r="F484" s="1926" t="s">
        <v>2311</v>
      </c>
      <c r="G484" s="1927" t="s">
        <v>2311</v>
      </c>
      <c r="H484" s="1927" t="s">
        <v>2311</v>
      </c>
      <c r="I484" s="1927" t="s">
        <v>2311</v>
      </c>
      <c r="J484" s="1927" t="s">
        <v>2311</v>
      </c>
      <c r="K484" s="1927" t="s">
        <v>2311</v>
      </c>
      <c r="L484" s="1927" t="s">
        <v>2311</v>
      </c>
      <c r="M484" s="1927" t="s">
        <v>2311</v>
      </c>
      <c r="N484" s="1927" t="s">
        <v>2311</v>
      </c>
      <c r="O484" s="1927" t="s">
        <v>2311</v>
      </c>
      <c r="P484" s="1927" t="s">
        <v>2311</v>
      </c>
      <c r="Q484" s="1927" t="s">
        <v>2311</v>
      </c>
      <c r="R484" s="1927" t="s">
        <v>2311</v>
      </c>
      <c r="S484" s="1927" t="s">
        <v>2311</v>
      </c>
      <c r="T484" s="1927" t="s">
        <v>2311</v>
      </c>
      <c r="U484" s="1927" t="s">
        <v>2311</v>
      </c>
      <c r="V484" s="1927" t="s">
        <v>2311</v>
      </c>
      <c r="W484" s="1927" t="s">
        <v>2311</v>
      </c>
      <c r="X484" s="1927" t="s">
        <v>2311</v>
      </c>
      <c r="Y484" s="1927" t="s">
        <v>2311</v>
      </c>
      <c r="Z484" s="1927" t="s">
        <v>2311</v>
      </c>
      <c r="AA484" s="1927" t="s">
        <v>2311</v>
      </c>
      <c r="AB484" s="1927" t="s">
        <v>2311</v>
      </c>
      <c r="AC484" s="1927" t="s">
        <v>2311</v>
      </c>
      <c r="AD484" s="1927" t="s">
        <v>2311</v>
      </c>
      <c r="AE484" s="1927" t="s">
        <v>2311</v>
      </c>
      <c r="AF484" s="1927" t="s">
        <v>2311</v>
      </c>
      <c r="AG484" s="1927" t="s">
        <v>2311</v>
      </c>
      <c r="AH484" s="1927" t="s">
        <v>2311</v>
      </c>
      <c r="AI484" s="1927" t="s">
        <v>2311</v>
      </c>
      <c r="AJ484" s="1982" t="s">
        <v>2311</v>
      </c>
      <c r="AK484" s="1905" t="s">
        <v>2289</v>
      </c>
      <c r="AL484" s="1905" t="s">
        <v>2290</v>
      </c>
      <c r="AM484" s="1905" t="s">
        <v>2291</v>
      </c>
      <c r="AN484" s="1906" t="s">
        <v>2292</v>
      </c>
      <c r="AO484" s="1865" t="s">
        <v>2293</v>
      </c>
      <c r="AQ484" s="4464"/>
      <c r="AR484" s="4464"/>
    </row>
    <row r="485" spans="2:44" ht="13.5" customHeight="1">
      <c r="B485" s="4482" t="s">
        <v>2294</v>
      </c>
      <c r="C485" s="4485" t="str">
        <f>$AC$8</f>
        <v>A建設</v>
      </c>
      <c r="D485" s="1928" t="str">
        <f>$AG$8</f>
        <v>〇〇</v>
      </c>
      <c r="E485" s="1929"/>
      <c r="F485" s="1983"/>
      <c r="G485" s="1984"/>
      <c r="H485" s="1984"/>
      <c r="I485" s="1984"/>
      <c r="J485" s="1984"/>
      <c r="K485" s="1984"/>
      <c r="L485" s="1984"/>
      <c r="M485" s="1984"/>
      <c r="N485" s="1984"/>
      <c r="O485" s="1984"/>
      <c r="P485" s="1984"/>
      <c r="Q485" s="1984"/>
      <c r="R485" s="1984"/>
      <c r="S485" s="1984"/>
      <c r="T485" s="1984"/>
      <c r="U485" s="1984"/>
      <c r="V485" s="1984"/>
      <c r="W485" s="1984"/>
      <c r="X485" s="1984"/>
      <c r="Y485" s="1984"/>
      <c r="Z485" s="1984"/>
      <c r="AA485" s="1984"/>
      <c r="AB485" s="1984"/>
      <c r="AC485" s="1984"/>
      <c r="AD485" s="1984"/>
      <c r="AE485" s="1984"/>
      <c r="AF485" s="1984"/>
      <c r="AG485" s="1984"/>
      <c r="AH485" s="1984"/>
      <c r="AI485" s="1984"/>
      <c r="AJ485" s="1985"/>
      <c r="AK485" s="1933">
        <f t="shared" ref="AK485:AK490" si="182">IF(D485=0,"",COUNT($F$26:$AJ$26)-AL485)</f>
        <v>0</v>
      </c>
      <c r="AL485" s="1934">
        <f t="shared" ref="AL485:AL490" si="183">IF(D485=0,"",AQ485+AR485)</f>
        <v>0</v>
      </c>
      <c r="AM485" s="1934">
        <f t="shared" ref="AM485:AM490" si="184">IF(D485=0,"",COUNTIF(F485:AJ485,"休"))</f>
        <v>0</v>
      </c>
      <c r="AN485" s="1935" t="str">
        <f t="shared" ref="AN485:AN490" si="185">IF(D485="","",IFERROR(ROUND(AM485/AK485,3),""))</f>
        <v/>
      </c>
      <c r="AO485" s="4486" t="e">
        <f>ROUND(AVERAGE(AN485:AN500),3)</f>
        <v>#DIV/0!</v>
      </c>
      <c r="AQ485" s="1864">
        <f>+COUNTIF(F485:AJ485,"－")</f>
        <v>0</v>
      </c>
      <c r="AR485" s="1864">
        <f>+COUNTIF(F485:AJ485,"外")</f>
        <v>0</v>
      </c>
    </row>
    <row r="486" spans="2:44" ht="13.5" customHeight="1">
      <c r="B486" s="4483"/>
      <c r="C486" s="4466"/>
      <c r="D486" s="1928" t="str">
        <f>$AG$9</f>
        <v>●●</v>
      </c>
      <c r="E486" s="1929"/>
      <c r="F486" s="1936"/>
      <c r="G486" s="1937"/>
      <c r="H486" s="1937"/>
      <c r="I486" s="1937"/>
      <c r="J486" s="1937"/>
      <c r="K486" s="1937"/>
      <c r="L486" s="1937"/>
      <c r="M486" s="1937"/>
      <c r="N486" s="1937"/>
      <c r="O486" s="1937"/>
      <c r="P486" s="1937"/>
      <c r="Q486" s="1937"/>
      <c r="R486" s="1937"/>
      <c r="S486" s="1937"/>
      <c r="T486" s="1937"/>
      <c r="U486" s="1937"/>
      <c r="V486" s="1937"/>
      <c r="W486" s="1937"/>
      <c r="X486" s="1937"/>
      <c r="Y486" s="1937"/>
      <c r="Z486" s="1937"/>
      <c r="AA486" s="1937"/>
      <c r="AB486" s="1937"/>
      <c r="AC486" s="1937"/>
      <c r="AD486" s="1937"/>
      <c r="AE486" s="1937"/>
      <c r="AF486" s="1937"/>
      <c r="AG486" s="1937"/>
      <c r="AH486" s="1937"/>
      <c r="AI486" s="1937"/>
      <c r="AJ486" s="1986"/>
      <c r="AK486" s="1933">
        <f t="shared" si="182"/>
        <v>0</v>
      </c>
      <c r="AL486" s="1939">
        <f t="shared" si="183"/>
        <v>0</v>
      </c>
      <c r="AM486" s="1939">
        <f t="shared" si="184"/>
        <v>0</v>
      </c>
      <c r="AN486" s="1940" t="str">
        <f t="shared" si="185"/>
        <v/>
      </c>
      <c r="AO486" s="4487"/>
      <c r="AQ486" s="1864">
        <f>+COUNTIF(F486:AJ486,"－")</f>
        <v>0</v>
      </c>
      <c r="AR486" s="1864">
        <f>+COUNTIF(F486:AJ486,"外")</f>
        <v>0</v>
      </c>
    </row>
    <row r="487" spans="2:44">
      <c r="B487" s="4483"/>
      <c r="C487" s="4466"/>
      <c r="D487" s="1928" t="str">
        <f>$AG$10</f>
        <v>△△</v>
      </c>
      <c r="E487" s="1929"/>
      <c r="F487" s="1936"/>
      <c r="G487" s="1937"/>
      <c r="H487" s="1937"/>
      <c r="I487" s="1937"/>
      <c r="J487" s="1937"/>
      <c r="K487" s="1937"/>
      <c r="L487" s="1937"/>
      <c r="M487" s="1937"/>
      <c r="N487" s="1937"/>
      <c r="O487" s="1937"/>
      <c r="P487" s="1937"/>
      <c r="Q487" s="1937"/>
      <c r="R487" s="1937"/>
      <c r="S487" s="1937"/>
      <c r="T487" s="1937"/>
      <c r="U487" s="1937"/>
      <c r="V487" s="1937"/>
      <c r="W487" s="1937"/>
      <c r="X487" s="1937"/>
      <c r="Y487" s="1937"/>
      <c r="Z487" s="1937"/>
      <c r="AA487" s="1937"/>
      <c r="AB487" s="1937"/>
      <c r="AC487" s="1937"/>
      <c r="AD487" s="1937"/>
      <c r="AE487" s="1937"/>
      <c r="AF487" s="1937"/>
      <c r="AG487" s="1937"/>
      <c r="AH487" s="1937"/>
      <c r="AI487" s="1937"/>
      <c r="AJ487" s="1986"/>
      <c r="AK487" s="1933">
        <f t="shared" si="182"/>
        <v>0</v>
      </c>
      <c r="AL487" s="1939">
        <f t="shared" si="183"/>
        <v>0</v>
      </c>
      <c r="AM487" s="1939">
        <f t="shared" si="184"/>
        <v>0</v>
      </c>
      <c r="AN487" s="1940" t="str">
        <f t="shared" si="185"/>
        <v/>
      </c>
      <c r="AO487" s="4487"/>
      <c r="AQ487" s="1864">
        <f>+COUNTIF(F487:AJ487,"－")</f>
        <v>0</v>
      </c>
      <c r="AR487" s="1864">
        <f t="shared" ref="AR487:AR490" si="186">+COUNTIF(F487:AJ487,"外")</f>
        <v>0</v>
      </c>
    </row>
    <row r="488" spans="2:44">
      <c r="B488" s="4483"/>
      <c r="C488" s="4466"/>
      <c r="D488" s="1928" t="str">
        <f>$AG$11</f>
        <v>■■</v>
      </c>
      <c r="E488" s="1907"/>
      <c r="F488" s="1936"/>
      <c r="G488" s="1937"/>
      <c r="H488" s="1937"/>
      <c r="I488" s="1937"/>
      <c r="J488" s="1937"/>
      <c r="K488" s="1937"/>
      <c r="L488" s="1937"/>
      <c r="M488" s="1937"/>
      <c r="N488" s="1937"/>
      <c r="O488" s="1937"/>
      <c r="P488" s="1937"/>
      <c r="Q488" s="1937"/>
      <c r="R488" s="1937"/>
      <c r="S488" s="1937"/>
      <c r="T488" s="1937"/>
      <c r="U488" s="1937"/>
      <c r="V488" s="1937"/>
      <c r="W488" s="1937"/>
      <c r="X488" s="1937"/>
      <c r="Y488" s="1937"/>
      <c r="Z488" s="1937"/>
      <c r="AA488" s="1937"/>
      <c r="AB488" s="1937"/>
      <c r="AC488" s="1937"/>
      <c r="AD488" s="1937"/>
      <c r="AE488" s="1937"/>
      <c r="AF488" s="1937"/>
      <c r="AG488" s="1937"/>
      <c r="AH488" s="1937"/>
      <c r="AI488" s="1937"/>
      <c r="AJ488" s="1986"/>
      <c r="AK488" s="1933">
        <f t="shared" si="182"/>
        <v>0</v>
      </c>
      <c r="AL488" s="1939">
        <f t="shared" si="183"/>
        <v>0</v>
      </c>
      <c r="AM488" s="1939">
        <f t="shared" si="184"/>
        <v>0</v>
      </c>
      <c r="AN488" s="1940" t="str">
        <f t="shared" si="185"/>
        <v/>
      </c>
      <c r="AO488" s="4487"/>
      <c r="AQ488" s="1864">
        <f>+COUNTIF(F488:AJ488,"－")</f>
        <v>0</v>
      </c>
      <c r="AR488" s="1864">
        <f t="shared" si="186"/>
        <v>0</v>
      </c>
    </row>
    <row r="489" spans="2:44">
      <c r="B489" s="4483"/>
      <c r="C489" s="4466"/>
      <c r="D489" s="1928" t="str">
        <f>$AG$12</f>
        <v>★★</v>
      </c>
      <c r="E489" s="1929"/>
      <c r="F489" s="1936"/>
      <c r="G489" s="1937"/>
      <c r="H489" s="1937"/>
      <c r="I489" s="1937"/>
      <c r="J489" s="1937"/>
      <c r="K489" s="1937"/>
      <c r="L489" s="1937"/>
      <c r="M489" s="1937"/>
      <c r="N489" s="1937"/>
      <c r="O489" s="1937"/>
      <c r="P489" s="1937"/>
      <c r="Q489" s="1937"/>
      <c r="R489" s="1937"/>
      <c r="S489" s="1937"/>
      <c r="T489" s="1937"/>
      <c r="U489" s="1937"/>
      <c r="V489" s="1937"/>
      <c r="W489" s="1937"/>
      <c r="X489" s="1937"/>
      <c r="Y489" s="1937"/>
      <c r="Z489" s="1937"/>
      <c r="AA489" s="1937"/>
      <c r="AB489" s="1937"/>
      <c r="AC489" s="1937"/>
      <c r="AD489" s="1937"/>
      <c r="AE489" s="1937"/>
      <c r="AF489" s="1937"/>
      <c r="AG489" s="1937"/>
      <c r="AH489" s="1937"/>
      <c r="AI489" s="1937"/>
      <c r="AJ489" s="1986"/>
      <c r="AK489" s="1933">
        <f t="shared" si="182"/>
        <v>0</v>
      </c>
      <c r="AL489" s="1939">
        <f t="shared" si="183"/>
        <v>0</v>
      </c>
      <c r="AM489" s="1939">
        <f t="shared" si="184"/>
        <v>0</v>
      </c>
      <c r="AN489" s="1940" t="str">
        <f t="shared" si="185"/>
        <v/>
      </c>
      <c r="AO489" s="4487"/>
      <c r="AQ489" s="1864">
        <f t="shared" ref="AQ489:AQ490" si="187">+COUNTIF(F489:AJ489,"－")</f>
        <v>0</v>
      </c>
      <c r="AR489" s="1864">
        <f t="shared" si="186"/>
        <v>0</v>
      </c>
    </row>
    <row r="490" spans="2:44">
      <c r="B490" s="4484"/>
      <c r="C490" s="4467"/>
      <c r="D490" s="1941">
        <f>$AG$13</f>
        <v>0</v>
      </c>
      <c r="E490" s="1942"/>
      <c r="F490" s="1987"/>
      <c r="G490" s="1988"/>
      <c r="H490" s="1988"/>
      <c r="I490" s="1988"/>
      <c r="J490" s="1988"/>
      <c r="K490" s="1988"/>
      <c r="L490" s="1988"/>
      <c r="M490" s="1988"/>
      <c r="N490" s="1988"/>
      <c r="O490" s="1988"/>
      <c r="P490" s="1988"/>
      <c r="Q490" s="1988"/>
      <c r="R490" s="1988"/>
      <c r="S490" s="1988"/>
      <c r="T490" s="1988"/>
      <c r="U490" s="1988"/>
      <c r="V490" s="1988"/>
      <c r="W490" s="1988"/>
      <c r="X490" s="1988"/>
      <c r="Y490" s="1988"/>
      <c r="Z490" s="1988"/>
      <c r="AA490" s="1988"/>
      <c r="AB490" s="1988"/>
      <c r="AC490" s="1988"/>
      <c r="AD490" s="1988"/>
      <c r="AE490" s="1988"/>
      <c r="AF490" s="1988"/>
      <c r="AG490" s="1988"/>
      <c r="AH490" s="1988"/>
      <c r="AI490" s="1988"/>
      <c r="AJ490" s="1989"/>
      <c r="AK490" s="1933" t="str">
        <f t="shared" si="182"/>
        <v/>
      </c>
      <c r="AL490" s="1934" t="str">
        <f t="shared" si="183"/>
        <v/>
      </c>
      <c r="AM490" s="1947" t="str">
        <f t="shared" si="184"/>
        <v/>
      </c>
      <c r="AN490" s="1940" t="str">
        <f t="shared" si="185"/>
        <v/>
      </c>
      <c r="AO490" s="4487"/>
      <c r="AQ490" s="1864">
        <f t="shared" si="187"/>
        <v>0</v>
      </c>
      <c r="AR490" s="1864">
        <f t="shared" si="186"/>
        <v>0</v>
      </c>
    </row>
    <row r="491" spans="2:44" ht="14.4">
      <c r="B491" s="4482" t="s">
        <v>2301</v>
      </c>
      <c r="C491" s="4465" t="str">
        <f>$AC$14</f>
        <v>B産業</v>
      </c>
      <c r="D491" s="1948" t="s">
        <v>2281</v>
      </c>
      <c r="E491" s="1949" t="s">
        <v>2270</v>
      </c>
      <c r="F491" s="1926" t="s">
        <v>2312</v>
      </c>
      <c r="G491" s="1927" t="s">
        <v>2312</v>
      </c>
      <c r="H491" s="1927" t="s">
        <v>2312</v>
      </c>
      <c r="I491" s="1927" t="s">
        <v>2312</v>
      </c>
      <c r="J491" s="1927" t="s">
        <v>2312</v>
      </c>
      <c r="K491" s="1927" t="s">
        <v>2312</v>
      </c>
      <c r="L491" s="1927" t="s">
        <v>2312</v>
      </c>
      <c r="M491" s="1927" t="s">
        <v>2312</v>
      </c>
      <c r="N491" s="1927" t="s">
        <v>2312</v>
      </c>
      <c r="O491" s="1927" t="s">
        <v>2312</v>
      </c>
      <c r="P491" s="1927" t="s">
        <v>2312</v>
      </c>
      <c r="Q491" s="1927" t="s">
        <v>2312</v>
      </c>
      <c r="R491" s="1927" t="s">
        <v>2312</v>
      </c>
      <c r="S491" s="1927" t="s">
        <v>2312</v>
      </c>
      <c r="T491" s="1927" t="s">
        <v>2312</v>
      </c>
      <c r="U491" s="1927" t="s">
        <v>2312</v>
      </c>
      <c r="V491" s="1927" t="s">
        <v>2312</v>
      </c>
      <c r="W491" s="1927" t="s">
        <v>2312</v>
      </c>
      <c r="X491" s="1927" t="s">
        <v>2312</v>
      </c>
      <c r="Y491" s="1927" t="s">
        <v>2312</v>
      </c>
      <c r="Z491" s="1927" t="s">
        <v>2312</v>
      </c>
      <c r="AA491" s="1927" t="s">
        <v>2312</v>
      </c>
      <c r="AB491" s="1927" t="s">
        <v>2312</v>
      </c>
      <c r="AC491" s="1927" t="s">
        <v>2312</v>
      </c>
      <c r="AD491" s="1927" t="s">
        <v>2312</v>
      </c>
      <c r="AE491" s="1927" t="s">
        <v>2312</v>
      </c>
      <c r="AF491" s="1927" t="s">
        <v>2312</v>
      </c>
      <c r="AG491" s="1927" t="s">
        <v>2312</v>
      </c>
      <c r="AH491" s="1927" t="s">
        <v>2312</v>
      </c>
      <c r="AI491" s="1927" t="s">
        <v>2312</v>
      </c>
      <c r="AJ491" s="1982" t="s">
        <v>2312</v>
      </c>
      <c r="AK491" s="1951"/>
      <c r="AL491" s="1952"/>
      <c r="AM491" s="1953"/>
      <c r="AN491" s="1954"/>
      <c r="AO491" s="4487"/>
    </row>
    <row r="492" spans="2:44">
      <c r="B492" s="4483"/>
      <c r="C492" s="4466"/>
      <c r="D492" s="1928" t="str">
        <f>$AG$14</f>
        <v>〇〇</v>
      </c>
      <c r="E492" s="1929"/>
      <c r="F492" s="1990"/>
      <c r="G492" s="1945"/>
      <c r="H492" s="1945"/>
      <c r="I492" s="1945"/>
      <c r="J492" s="1945"/>
      <c r="K492" s="1945"/>
      <c r="L492" s="1945"/>
      <c r="M492" s="1945"/>
      <c r="N492" s="1945"/>
      <c r="O492" s="1945"/>
      <c r="P492" s="1945"/>
      <c r="Q492" s="1945"/>
      <c r="R492" s="1945"/>
      <c r="S492" s="1945"/>
      <c r="T492" s="1945"/>
      <c r="U492" s="1945"/>
      <c r="V492" s="1945"/>
      <c r="W492" s="1945"/>
      <c r="X492" s="1945"/>
      <c r="Y492" s="1945"/>
      <c r="Z492" s="1945"/>
      <c r="AA492" s="1945"/>
      <c r="AB492" s="1945"/>
      <c r="AC492" s="1945"/>
      <c r="AD492" s="1945"/>
      <c r="AE492" s="1945"/>
      <c r="AF492" s="1945"/>
      <c r="AG492" s="1945"/>
      <c r="AH492" s="1945"/>
      <c r="AI492" s="1945"/>
      <c r="AJ492" s="1991"/>
      <c r="AK492" s="1933">
        <f>IF(D492=0,"",COUNT($F$26:$AJ$26)-AL492)</f>
        <v>0</v>
      </c>
      <c r="AL492" s="1934">
        <f>IF(D492=0,"",AQ492+AR492)</f>
        <v>0</v>
      </c>
      <c r="AM492" s="1934">
        <f>IF(D492=0,"",COUNTIF(F492:AJ492,"休"))</f>
        <v>0</v>
      </c>
      <c r="AN492" s="1935" t="str">
        <f>IF(D492="","",IFERROR(ROUND(AM492/AK492,3),""))</f>
        <v/>
      </c>
      <c r="AO492" s="4487"/>
      <c r="AQ492" s="1864">
        <f>+COUNTIF(F492:AJ492,"－")</f>
        <v>0</v>
      </c>
      <c r="AR492" s="1864">
        <f>+COUNTIF(F492:AJ492,"外")</f>
        <v>0</v>
      </c>
    </row>
    <row r="493" spans="2:44">
      <c r="B493" s="4483"/>
      <c r="C493" s="4466"/>
      <c r="D493" s="1928" t="str">
        <f>$AG$15</f>
        <v>●●</v>
      </c>
      <c r="E493" s="1956"/>
      <c r="F493" s="1936"/>
      <c r="G493" s="1937"/>
      <c r="H493" s="1937"/>
      <c r="I493" s="1937"/>
      <c r="J493" s="1937"/>
      <c r="K493" s="1937"/>
      <c r="L493" s="1937"/>
      <c r="M493" s="1937"/>
      <c r="N493" s="1937"/>
      <c r="O493" s="1937"/>
      <c r="P493" s="1937"/>
      <c r="Q493" s="1937"/>
      <c r="R493" s="1937"/>
      <c r="S493" s="1937"/>
      <c r="T493" s="1937"/>
      <c r="U493" s="1937"/>
      <c r="V493" s="1937"/>
      <c r="W493" s="1937"/>
      <c r="X493" s="1937"/>
      <c r="Y493" s="1937"/>
      <c r="Z493" s="1937"/>
      <c r="AA493" s="1937"/>
      <c r="AB493" s="1937"/>
      <c r="AC493" s="1937"/>
      <c r="AD493" s="1937"/>
      <c r="AE493" s="1937"/>
      <c r="AF493" s="1937"/>
      <c r="AG493" s="1937"/>
      <c r="AH493" s="1937"/>
      <c r="AI493" s="1937"/>
      <c r="AJ493" s="1986"/>
      <c r="AK493" s="1933">
        <f>IF(D493=0,"",COUNT($F$26:$AJ$26)-AL493)</f>
        <v>0</v>
      </c>
      <c r="AL493" s="1939">
        <f>IF(D493=0,"",AQ493+AR493)</f>
        <v>0</v>
      </c>
      <c r="AM493" s="1939">
        <f>IF(D493=0,"",COUNTIF(F493:AJ493,"休"))</f>
        <v>0</v>
      </c>
      <c r="AN493" s="1940" t="str">
        <f>IF(D493="","",IFERROR(ROUND(AM493/AK493,3),""))</f>
        <v/>
      </c>
      <c r="AO493" s="4487"/>
      <c r="AQ493" s="1864">
        <f>+COUNTIF(F493:AJ493,"－")</f>
        <v>0</v>
      </c>
      <c r="AR493" s="1864">
        <f>+COUNTIF(F493:AJ493,"外")</f>
        <v>0</v>
      </c>
    </row>
    <row r="494" spans="2:44">
      <c r="B494" s="4483"/>
      <c r="C494" s="4466"/>
      <c r="D494" s="1928">
        <f>$AG$16</f>
        <v>0</v>
      </c>
      <c r="E494" s="1956"/>
      <c r="F494" s="1936"/>
      <c r="G494" s="1937"/>
      <c r="H494" s="1937"/>
      <c r="I494" s="1937"/>
      <c r="J494" s="1937"/>
      <c r="K494" s="1937"/>
      <c r="L494" s="1937"/>
      <c r="M494" s="1937"/>
      <c r="N494" s="1937"/>
      <c r="O494" s="1937"/>
      <c r="P494" s="1937"/>
      <c r="Q494" s="1937"/>
      <c r="R494" s="1937"/>
      <c r="S494" s="1937"/>
      <c r="T494" s="1937"/>
      <c r="U494" s="1937"/>
      <c r="V494" s="1937"/>
      <c r="W494" s="1937"/>
      <c r="X494" s="1937"/>
      <c r="Y494" s="1937"/>
      <c r="Z494" s="1937"/>
      <c r="AA494" s="1937"/>
      <c r="AB494" s="1937"/>
      <c r="AC494" s="1937"/>
      <c r="AD494" s="1937"/>
      <c r="AE494" s="1937"/>
      <c r="AF494" s="1937"/>
      <c r="AG494" s="1937"/>
      <c r="AH494" s="1937"/>
      <c r="AI494" s="1937"/>
      <c r="AJ494" s="1986"/>
      <c r="AK494" s="1933" t="str">
        <f>IF(D494=0,"",COUNT($F$26:$AJ$26)-AL494)</f>
        <v/>
      </c>
      <c r="AL494" s="1939" t="str">
        <f>IF(D494=0,"",AQ494+AR494)</f>
        <v/>
      </c>
      <c r="AM494" s="1939" t="str">
        <f>IF(D494=0,"",COUNTIF(F494:AJ494,"休"))</f>
        <v/>
      </c>
      <c r="AN494" s="1940" t="str">
        <f>IF(D494="","",IFERROR(ROUND(AM494/AK494,3),""))</f>
        <v/>
      </c>
      <c r="AO494" s="4487"/>
      <c r="AQ494" s="1864">
        <f>+COUNTIF(F494:AJ494,"－")</f>
        <v>0</v>
      </c>
      <c r="AR494" s="1864">
        <f>+COUNTIF(F494:AJ494,"外")</f>
        <v>0</v>
      </c>
    </row>
    <row r="495" spans="2:44">
      <c r="B495" s="4483"/>
      <c r="C495" s="4467"/>
      <c r="D495" s="1957">
        <f>$AG$17</f>
        <v>0</v>
      </c>
      <c r="E495" s="1958"/>
      <c r="F495" s="1987"/>
      <c r="G495" s="1988"/>
      <c r="H495" s="1988"/>
      <c r="I495" s="1988"/>
      <c r="J495" s="1988"/>
      <c r="K495" s="1988"/>
      <c r="L495" s="1988"/>
      <c r="M495" s="1988"/>
      <c r="N495" s="1988"/>
      <c r="O495" s="1988"/>
      <c r="P495" s="1988"/>
      <c r="Q495" s="1988"/>
      <c r="R495" s="1988"/>
      <c r="S495" s="1988"/>
      <c r="T495" s="1988"/>
      <c r="U495" s="1988"/>
      <c r="V495" s="1988"/>
      <c r="W495" s="1988"/>
      <c r="X495" s="1988"/>
      <c r="Y495" s="1988"/>
      <c r="Z495" s="1988"/>
      <c r="AA495" s="1988"/>
      <c r="AB495" s="1988"/>
      <c r="AC495" s="1988"/>
      <c r="AD495" s="1988"/>
      <c r="AE495" s="1988"/>
      <c r="AF495" s="1988"/>
      <c r="AG495" s="1988"/>
      <c r="AH495" s="1988"/>
      <c r="AI495" s="1988"/>
      <c r="AJ495" s="1989"/>
      <c r="AK495" s="1933" t="str">
        <f>IF(D495=0,"",COUNT($F$26:$AJ$26)-AL495)</f>
        <v/>
      </c>
      <c r="AL495" s="1934" t="str">
        <f>IF(D495=0,"",AQ495+AR495)</f>
        <v/>
      </c>
      <c r="AM495" s="1947" t="str">
        <f>IF(D495=0,"",COUNTIF(F495:AJ495,"休"))</f>
        <v/>
      </c>
      <c r="AN495" s="1940" t="str">
        <f>IF(D495="","",IFERROR(ROUND(AM495/AK495,3),""))</f>
        <v/>
      </c>
      <c r="AO495" s="4487"/>
      <c r="AQ495" s="1864">
        <f>+COUNTIF(F495:AJ495,"－")</f>
        <v>0</v>
      </c>
      <c r="AR495" s="1864">
        <f>+COUNTIF(F495:AJ495,"外")</f>
        <v>0</v>
      </c>
    </row>
    <row r="496" spans="2:44" ht="14.4">
      <c r="B496" s="4483"/>
      <c r="C496" s="4465" t="str">
        <f>$AC$18</f>
        <v>C土木</v>
      </c>
      <c r="D496" s="1948" t="s">
        <v>2281</v>
      </c>
      <c r="E496" s="1959" t="s">
        <v>2270</v>
      </c>
      <c r="F496" s="1926" t="s">
        <v>2311</v>
      </c>
      <c r="G496" s="1927" t="s">
        <v>2311</v>
      </c>
      <c r="H496" s="1927" t="s">
        <v>2311</v>
      </c>
      <c r="I496" s="1927" t="s">
        <v>2311</v>
      </c>
      <c r="J496" s="1927" t="s">
        <v>2311</v>
      </c>
      <c r="K496" s="1927" t="s">
        <v>2311</v>
      </c>
      <c r="L496" s="1927" t="s">
        <v>2311</v>
      </c>
      <c r="M496" s="1927" t="s">
        <v>2311</v>
      </c>
      <c r="N496" s="1927" t="s">
        <v>2311</v>
      </c>
      <c r="O496" s="1927" t="s">
        <v>2311</v>
      </c>
      <c r="P496" s="1927" t="s">
        <v>2311</v>
      </c>
      <c r="Q496" s="1927" t="s">
        <v>2311</v>
      </c>
      <c r="R496" s="1927" t="s">
        <v>2311</v>
      </c>
      <c r="S496" s="1927" t="s">
        <v>2311</v>
      </c>
      <c r="T496" s="1927" t="s">
        <v>2311</v>
      </c>
      <c r="U496" s="1927" t="s">
        <v>2311</v>
      </c>
      <c r="V496" s="1927" t="s">
        <v>2311</v>
      </c>
      <c r="W496" s="1927" t="s">
        <v>2311</v>
      </c>
      <c r="X496" s="1927" t="s">
        <v>2311</v>
      </c>
      <c r="Y496" s="1927" t="s">
        <v>2311</v>
      </c>
      <c r="Z496" s="1927" t="s">
        <v>2311</v>
      </c>
      <c r="AA496" s="1927" t="s">
        <v>2311</v>
      </c>
      <c r="AB496" s="1927" t="s">
        <v>2311</v>
      </c>
      <c r="AC496" s="1927" t="s">
        <v>2311</v>
      </c>
      <c r="AD496" s="1927" t="s">
        <v>2311</v>
      </c>
      <c r="AE496" s="1927" t="s">
        <v>2311</v>
      </c>
      <c r="AF496" s="1927" t="s">
        <v>2311</v>
      </c>
      <c r="AG496" s="1927" t="s">
        <v>2311</v>
      </c>
      <c r="AH496" s="1927" t="s">
        <v>2311</v>
      </c>
      <c r="AI496" s="1927" t="s">
        <v>2311</v>
      </c>
      <c r="AJ496" s="1982" t="s">
        <v>2311</v>
      </c>
      <c r="AK496" s="1951"/>
      <c r="AL496" s="1952"/>
      <c r="AM496" s="1960"/>
      <c r="AN496" s="1954"/>
      <c r="AO496" s="4487"/>
    </row>
    <row r="497" spans="2:44">
      <c r="B497" s="4483"/>
      <c r="C497" s="4466"/>
      <c r="D497" s="1928" t="str">
        <f>$AG$18</f>
        <v>●●</v>
      </c>
      <c r="E497" s="1929"/>
      <c r="F497" s="1990"/>
      <c r="G497" s="1945"/>
      <c r="H497" s="1945"/>
      <c r="I497" s="1945"/>
      <c r="J497" s="1945"/>
      <c r="K497" s="1945"/>
      <c r="L497" s="1945"/>
      <c r="M497" s="1945"/>
      <c r="N497" s="1945"/>
      <c r="O497" s="1945"/>
      <c r="P497" s="1945"/>
      <c r="Q497" s="1945"/>
      <c r="R497" s="1945"/>
      <c r="S497" s="1945"/>
      <c r="T497" s="1945"/>
      <c r="U497" s="1945"/>
      <c r="V497" s="1945"/>
      <c r="W497" s="1945"/>
      <c r="X497" s="1945"/>
      <c r="Y497" s="1945"/>
      <c r="Z497" s="1945"/>
      <c r="AA497" s="1945"/>
      <c r="AB497" s="1945"/>
      <c r="AC497" s="1945"/>
      <c r="AD497" s="1945"/>
      <c r="AE497" s="1945"/>
      <c r="AF497" s="1945"/>
      <c r="AG497" s="1945"/>
      <c r="AH497" s="1945"/>
      <c r="AI497" s="1945"/>
      <c r="AJ497" s="1991"/>
      <c r="AK497" s="1933">
        <f>IF(D497=0,"",COUNT($F$26:$AJ$26)-AL497)</f>
        <v>0</v>
      </c>
      <c r="AL497" s="1934">
        <f>IF(D497=0,"",AQ497+AR497)</f>
        <v>0</v>
      </c>
      <c r="AM497" s="1934">
        <f>IF(D497=0,"",COUNTIF(F497:AJ497,"休"))</f>
        <v>0</v>
      </c>
      <c r="AN497" s="1935" t="str">
        <f>IF(D497="","",IFERROR(ROUND(AM497/AK497,3),""))</f>
        <v/>
      </c>
      <c r="AO497" s="4487"/>
      <c r="AQ497" s="1864">
        <f>+COUNTIF(F497:AJ497,"－")</f>
        <v>0</v>
      </c>
      <c r="AR497" s="1864">
        <f>+COUNTIF(F497:AJ497,"外")</f>
        <v>0</v>
      </c>
    </row>
    <row r="498" spans="2:44">
      <c r="B498" s="4483"/>
      <c r="C498" s="4466"/>
      <c r="D498" s="1928">
        <f>$AG$19</f>
        <v>0</v>
      </c>
      <c r="E498" s="1956"/>
      <c r="F498" s="1936"/>
      <c r="G498" s="1937"/>
      <c r="H498" s="1937"/>
      <c r="I498" s="1937"/>
      <c r="J498" s="1937"/>
      <c r="K498" s="1937"/>
      <c r="L498" s="1937"/>
      <c r="M498" s="1937"/>
      <c r="N498" s="1937"/>
      <c r="O498" s="1937"/>
      <c r="P498" s="1937"/>
      <c r="Q498" s="1937"/>
      <c r="R498" s="1937"/>
      <c r="S498" s="1937"/>
      <c r="T498" s="1937"/>
      <c r="U498" s="1937"/>
      <c r="V498" s="1937"/>
      <c r="W498" s="1937"/>
      <c r="X498" s="1937"/>
      <c r="Y498" s="1937"/>
      <c r="Z498" s="1937"/>
      <c r="AA498" s="1937"/>
      <c r="AB498" s="1937"/>
      <c r="AC498" s="1937"/>
      <c r="AD498" s="1937"/>
      <c r="AE498" s="1937"/>
      <c r="AF498" s="1937"/>
      <c r="AG498" s="1937"/>
      <c r="AH498" s="1937"/>
      <c r="AI498" s="1937"/>
      <c r="AJ498" s="1986"/>
      <c r="AK498" s="1933" t="str">
        <f>IF(D498=0,"",COUNT($F$26:$AJ$26)-AL498)</f>
        <v/>
      </c>
      <c r="AL498" s="1939" t="str">
        <f>IF(D498=0,"",AQ498+AR498)</f>
        <v/>
      </c>
      <c r="AM498" s="1939" t="str">
        <f>IF(D498=0,"",COUNTIF(F498:AJ498,"休"))</f>
        <v/>
      </c>
      <c r="AN498" s="1940" t="str">
        <f>IF(D498="","",IFERROR(ROUND(AM498/AK498,3),""))</f>
        <v/>
      </c>
      <c r="AO498" s="4487"/>
      <c r="AQ498" s="1864">
        <f>+COUNTIF(F498:AJ498,"－")</f>
        <v>0</v>
      </c>
      <c r="AR498" s="1864">
        <f>+COUNTIF(F498:AJ498,"外")</f>
        <v>0</v>
      </c>
    </row>
    <row r="499" spans="2:44">
      <c r="B499" s="4483"/>
      <c r="C499" s="4466"/>
      <c r="D499" s="1928">
        <f>$AG$20</f>
        <v>0</v>
      </c>
      <c r="E499" s="1956"/>
      <c r="F499" s="1936"/>
      <c r="G499" s="1937"/>
      <c r="H499" s="1937"/>
      <c r="I499" s="1937"/>
      <c r="J499" s="1937"/>
      <c r="K499" s="1937"/>
      <c r="L499" s="1937"/>
      <c r="M499" s="1937"/>
      <c r="N499" s="1937"/>
      <c r="O499" s="1937"/>
      <c r="P499" s="1937"/>
      <c r="Q499" s="1937"/>
      <c r="R499" s="1937"/>
      <c r="S499" s="1937"/>
      <c r="T499" s="1937"/>
      <c r="U499" s="1937"/>
      <c r="V499" s="1937"/>
      <c r="W499" s="1937"/>
      <c r="X499" s="1937"/>
      <c r="Y499" s="1937"/>
      <c r="Z499" s="1937"/>
      <c r="AA499" s="1937"/>
      <c r="AB499" s="1937"/>
      <c r="AC499" s="1937"/>
      <c r="AD499" s="1937"/>
      <c r="AE499" s="1937"/>
      <c r="AF499" s="1937"/>
      <c r="AG499" s="1937"/>
      <c r="AH499" s="1937"/>
      <c r="AI499" s="1937"/>
      <c r="AJ499" s="1986"/>
      <c r="AK499" s="1933" t="str">
        <f>IF(D499=0,"",COUNT($F$26:$AJ$26)-AL499)</f>
        <v/>
      </c>
      <c r="AL499" s="1939" t="str">
        <f>IF(D499=0,"",AQ499+AR499)</f>
        <v/>
      </c>
      <c r="AM499" s="1939" t="str">
        <f>IF(D499=0,"",COUNTIF(F499:AJ499,"休"))</f>
        <v/>
      </c>
      <c r="AN499" s="1940" t="str">
        <f>IF(D499="","",IFERROR(ROUND(AM499/AK499,3),""))</f>
        <v/>
      </c>
      <c r="AO499" s="4487"/>
      <c r="AQ499" s="1864">
        <f>+COUNTIF(F499:AJ499,"－")</f>
        <v>0</v>
      </c>
      <c r="AR499" s="1864">
        <f>+COUNTIF(F499:AJ499,"外")</f>
        <v>0</v>
      </c>
    </row>
    <row r="500" spans="2:44" ht="13.8" thickBot="1">
      <c r="B500" s="4484"/>
      <c r="C500" s="4467"/>
      <c r="D500" s="1941">
        <f>$AG$21</f>
        <v>0</v>
      </c>
      <c r="E500" s="1958"/>
      <c r="F500" s="1987"/>
      <c r="G500" s="1988"/>
      <c r="H500" s="1988"/>
      <c r="I500" s="1988"/>
      <c r="J500" s="1988"/>
      <c r="K500" s="1988"/>
      <c r="L500" s="1988"/>
      <c r="M500" s="1988"/>
      <c r="N500" s="1988"/>
      <c r="O500" s="1988"/>
      <c r="P500" s="1988"/>
      <c r="Q500" s="1988"/>
      <c r="R500" s="1988"/>
      <c r="S500" s="1988"/>
      <c r="T500" s="1988"/>
      <c r="U500" s="1988"/>
      <c r="V500" s="1988"/>
      <c r="W500" s="1988"/>
      <c r="X500" s="1988"/>
      <c r="Y500" s="1988"/>
      <c r="Z500" s="1988"/>
      <c r="AA500" s="1988"/>
      <c r="AB500" s="1988"/>
      <c r="AC500" s="1988"/>
      <c r="AD500" s="1988"/>
      <c r="AE500" s="1988"/>
      <c r="AF500" s="1988"/>
      <c r="AG500" s="1988"/>
      <c r="AH500" s="1988"/>
      <c r="AI500" s="1988"/>
      <c r="AJ500" s="1989"/>
      <c r="AK500" s="1963" t="str">
        <f>IF(D500=0,"",COUNT($F$26:$AJ$26)-AL500)</f>
        <v/>
      </c>
      <c r="AL500" s="1964" t="str">
        <f>IF(D500=0,"",AQ500+AR500)</f>
        <v/>
      </c>
      <c r="AM500" s="1964" t="str">
        <f>IF(D500=0,"",COUNTIF(F500:AJ500,"休"))</f>
        <v/>
      </c>
      <c r="AN500" s="1940" t="str">
        <f>IF(D500="","",IFERROR(ROUND(AM500/AK500,3),""))</f>
        <v/>
      </c>
      <c r="AO500" s="4488"/>
      <c r="AQ500" s="1864">
        <f>+COUNTIF(F500:AJ500,"－")</f>
        <v>0</v>
      </c>
      <c r="AR500" s="1864">
        <f>+COUNTIF(F500:AJ500,"外")</f>
        <v>0</v>
      </c>
    </row>
    <row r="501" spans="2:44" ht="13.8" thickBot="1">
      <c r="B501" s="1965"/>
      <c r="C501" s="1921"/>
      <c r="F501" s="1966"/>
      <c r="G501" s="1966"/>
      <c r="H501" s="1966"/>
      <c r="I501" s="1966"/>
      <c r="J501" s="1966"/>
      <c r="K501" s="1966"/>
      <c r="L501" s="1966"/>
      <c r="M501" s="1966"/>
      <c r="N501" s="1966"/>
      <c r="O501" s="1966"/>
      <c r="P501" s="1966"/>
      <c r="Q501" s="1966"/>
      <c r="R501" s="1966"/>
      <c r="S501" s="1966"/>
      <c r="T501" s="1966"/>
      <c r="U501" s="1966"/>
      <c r="V501" s="1966"/>
      <c r="W501" s="1966"/>
      <c r="X501" s="1966"/>
      <c r="Y501" s="1966"/>
      <c r="Z501" s="1966"/>
      <c r="AA501" s="1966"/>
      <c r="AB501" s="1966"/>
      <c r="AC501" s="1966"/>
      <c r="AD501" s="1966"/>
      <c r="AE501" s="1966"/>
      <c r="AF501" s="1966"/>
      <c r="AG501" s="1966"/>
      <c r="AH501" s="1966"/>
      <c r="AI501" s="1966"/>
      <c r="AJ501" s="1966"/>
      <c r="AK501" s="1967"/>
      <c r="AM501" s="1857"/>
      <c r="AN501" s="1968" t="s">
        <v>2271</v>
      </c>
      <c r="AO501" s="1969" t="e">
        <f>IF(AO485&gt;=0.285,"OK","NG")</f>
        <v>#DIV/0!</v>
      </c>
      <c r="AQ501" s="1857"/>
      <c r="AR501" s="1857"/>
    </row>
    <row r="503" spans="2:44" hidden="1">
      <c r="F503" s="1857" t="e">
        <f>YEAR(F506)</f>
        <v>#VALUE!</v>
      </c>
      <c r="G503" s="1857" t="e">
        <f>MONTH(F506)</f>
        <v>#VALUE!</v>
      </c>
    </row>
    <row r="504" spans="2:44" ht="13.2" customHeight="1">
      <c r="B504" s="4470"/>
      <c r="C504" s="4471"/>
      <c r="D504" s="4472"/>
      <c r="E504" s="1971" t="s">
        <v>2266</v>
      </c>
      <c r="F504" s="4478" t="e">
        <f>F506</f>
        <v>#VALUE!</v>
      </c>
      <c r="G504" s="4479"/>
      <c r="H504" s="4479"/>
      <c r="I504" s="4479"/>
      <c r="J504" s="4479"/>
      <c r="K504" s="4479"/>
      <c r="L504" s="4479"/>
      <c r="M504" s="4479"/>
      <c r="N504" s="4479"/>
      <c r="O504" s="4479"/>
      <c r="P504" s="4479"/>
      <c r="Q504" s="4479"/>
      <c r="R504" s="4479"/>
      <c r="S504" s="4479"/>
      <c r="T504" s="4479"/>
      <c r="U504" s="4479"/>
      <c r="V504" s="4479"/>
      <c r="W504" s="4479"/>
      <c r="X504" s="4479"/>
      <c r="Y504" s="4479"/>
      <c r="Z504" s="4479"/>
      <c r="AA504" s="4479"/>
      <c r="AB504" s="4479"/>
      <c r="AC504" s="4479"/>
      <c r="AD504" s="4479"/>
      <c r="AE504" s="4479"/>
      <c r="AF504" s="4479"/>
      <c r="AG504" s="4479"/>
      <c r="AH504" s="4479"/>
      <c r="AI504" s="4479"/>
      <c r="AJ504" s="4479"/>
      <c r="AK504" s="4480" t="s">
        <v>2304</v>
      </c>
      <c r="AL504" s="4489" t="s">
        <v>2305</v>
      </c>
      <c r="AM504" s="4480" t="s">
        <v>2283</v>
      </c>
      <c r="AN504" s="4481" t="s">
        <v>2306</v>
      </c>
      <c r="AO504" s="4433" t="s">
        <v>2307</v>
      </c>
      <c r="AQ504" s="4463" t="s">
        <v>2308</v>
      </c>
      <c r="AR504" s="4463" t="s">
        <v>2309</v>
      </c>
    </row>
    <row r="505" spans="2:44" ht="13.2" hidden="1" customHeight="1">
      <c r="B505" s="4473"/>
      <c r="C505" s="4469"/>
      <c r="D505" s="4474"/>
      <c r="E505" s="1972"/>
      <c r="F505" s="1913" t="e">
        <f>DATE($F503,$G503,1)</f>
        <v>#VALUE!</v>
      </c>
      <c r="G505" s="1913" t="e">
        <f t="shared" ref="G505:AJ505" si="188">F505+1</f>
        <v>#VALUE!</v>
      </c>
      <c r="H505" s="1913" t="e">
        <f t="shared" si="188"/>
        <v>#VALUE!</v>
      </c>
      <c r="I505" s="1913" t="e">
        <f t="shared" si="188"/>
        <v>#VALUE!</v>
      </c>
      <c r="J505" s="1913" t="e">
        <f t="shared" si="188"/>
        <v>#VALUE!</v>
      </c>
      <c r="K505" s="1913" t="e">
        <f t="shared" si="188"/>
        <v>#VALUE!</v>
      </c>
      <c r="L505" s="1913" t="e">
        <f t="shared" si="188"/>
        <v>#VALUE!</v>
      </c>
      <c r="M505" s="1913" t="e">
        <f t="shared" si="188"/>
        <v>#VALUE!</v>
      </c>
      <c r="N505" s="1913" t="e">
        <f t="shared" si="188"/>
        <v>#VALUE!</v>
      </c>
      <c r="O505" s="1913" t="e">
        <f t="shared" si="188"/>
        <v>#VALUE!</v>
      </c>
      <c r="P505" s="1913" t="e">
        <f t="shared" si="188"/>
        <v>#VALUE!</v>
      </c>
      <c r="Q505" s="1913" t="e">
        <f t="shared" si="188"/>
        <v>#VALUE!</v>
      </c>
      <c r="R505" s="1913" t="e">
        <f t="shared" si="188"/>
        <v>#VALUE!</v>
      </c>
      <c r="S505" s="1913" t="e">
        <f t="shared" si="188"/>
        <v>#VALUE!</v>
      </c>
      <c r="T505" s="1913" t="e">
        <f t="shared" si="188"/>
        <v>#VALUE!</v>
      </c>
      <c r="U505" s="1913" t="e">
        <f t="shared" si="188"/>
        <v>#VALUE!</v>
      </c>
      <c r="V505" s="1913" t="e">
        <f t="shared" si="188"/>
        <v>#VALUE!</v>
      </c>
      <c r="W505" s="1913" t="e">
        <f t="shared" si="188"/>
        <v>#VALUE!</v>
      </c>
      <c r="X505" s="1913" t="e">
        <f t="shared" si="188"/>
        <v>#VALUE!</v>
      </c>
      <c r="Y505" s="1913" t="e">
        <f t="shared" si="188"/>
        <v>#VALUE!</v>
      </c>
      <c r="Z505" s="1913" t="e">
        <f t="shared" si="188"/>
        <v>#VALUE!</v>
      </c>
      <c r="AA505" s="1913" t="e">
        <f t="shared" si="188"/>
        <v>#VALUE!</v>
      </c>
      <c r="AB505" s="1913" t="e">
        <f t="shared" si="188"/>
        <v>#VALUE!</v>
      </c>
      <c r="AC505" s="1913" t="e">
        <f t="shared" si="188"/>
        <v>#VALUE!</v>
      </c>
      <c r="AD505" s="1913" t="e">
        <f t="shared" si="188"/>
        <v>#VALUE!</v>
      </c>
      <c r="AE505" s="1913" t="e">
        <f t="shared" si="188"/>
        <v>#VALUE!</v>
      </c>
      <c r="AF505" s="1913" t="e">
        <f t="shared" si="188"/>
        <v>#VALUE!</v>
      </c>
      <c r="AG505" s="1913" t="e">
        <f t="shared" si="188"/>
        <v>#VALUE!</v>
      </c>
      <c r="AH505" s="1913" t="e">
        <f t="shared" si="188"/>
        <v>#VALUE!</v>
      </c>
      <c r="AI505" s="1913" t="e">
        <f t="shared" si="188"/>
        <v>#VALUE!</v>
      </c>
      <c r="AJ505" s="1913" t="e">
        <f t="shared" si="188"/>
        <v>#VALUE!</v>
      </c>
      <c r="AK505" s="4480"/>
      <c r="AL505" s="4489"/>
      <c r="AM505" s="4480"/>
      <c r="AN505" s="4481"/>
      <c r="AO505" s="4433"/>
      <c r="AQ505" s="4463"/>
      <c r="AR505" s="4463"/>
    </row>
    <row r="506" spans="2:44">
      <c r="B506" s="4473"/>
      <c r="C506" s="4469"/>
      <c r="D506" s="4474"/>
      <c r="E506" s="1973" t="s">
        <v>2267</v>
      </c>
      <c r="F506" s="1974" t="e">
        <f>IF(EDATE(F481,1)&gt;$F$7,"",EDATE(F481,1))</f>
        <v>#VALUE!</v>
      </c>
      <c r="G506" s="1913" t="e">
        <f t="shared" ref="G506:AJ506" si="189">IF(G505&gt;$F$7,"",IF(F506=EOMONTH(DATE($F503,$G503,1),0),"",IF(F506="","",F506+1)))</f>
        <v>#VALUE!</v>
      </c>
      <c r="H506" s="1913" t="e">
        <f t="shared" si="189"/>
        <v>#VALUE!</v>
      </c>
      <c r="I506" s="1913" t="e">
        <f t="shared" si="189"/>
        <v>#VALUE!</v>
      </c>
      <c r="J506" s="1913" t="e">
        <f t="shared" si="189"/>
        <v>#VALUE!</v>
      </c>
      <c r="K506" s="1913" t="e">
        <f t="shared" si="189"/>
        <v>#VALUE!</v>
      </c>
      <c r="L506" s="1913" t="e">
        <f t="shared" si="189"/>
        <v>#VALUE!</v>
      </c>
      <c r="M506" s="1913" t="e">
        <f t="shared" si="189"/>
        <v>#VALUE!</v>
      </c>
      <c r="N506" s="1913" t="e">
        <f t="shared" si="189"/>
        <v>#VALUE!</v>
      </c>
      <c r="O506" s="1913" t="e">
        <f t="shared" si="189"/>
        <v>#VALUE!</v>
      </c>
      <c r="P506" s="1913" t="e">
        <f t="shared" si="189"/>
        <v>#VALUE!</v>
      </c>
      <c r="Q506" s="1913" t="e">
        <f t="shared" si="189"/>
        <v>#VALUE!</v>
      </c>
      <c r="R506" s="1913" t="e">
        <f t="shared" si="189"/>
        <v>#VALUE!</v>
      </c>
      <c r="S506" s="1913" t="e">
        <f t="shared" si="189"/>
        <v>#VALUE!</v>
      </c>
      <c r="T506" s="1913" t="e">
        <f t="shared" si="189"/>
        <v>#VALUE!</v>
      </c>
      <c r="U506" s="1913" t="e">
        <f t="shared" si="189"/>
        <v>#VALUE!</v>
      </c>
      <c r="V506" s="1913" t="e">
        <f t="shared" si="189"/>
        <v>#VALUE!</v>
      </c>
      <c r="W506" s="1913" t="e">
        <f t="shared" si="189"/>
        <v>#VALUE!</v>
      </c>
      <c r="X506" s="1913" t="e">
        <f t="shared" si="189"/>
        <v>#VALUE!</v>
      </c>
      <c r="Y506" s="1913" t="e">
        <f t="shared" si="189"/>
        <v>#VALUE!</v>
      </c>
      <c r="Z506" s="1913" t="e">
        <f t="shared" si="189"/>
        <v>#VALUE!</v>
      </c>
      <c r="AA506" s="1913" t="e">
        <f t="shared" si="189"/>
        <v>#VALUE!</v>
      </c>
      <c r="AB506" s="1913" t="e">
        <f t="shared" si="189"/>
        <v>#VALUE!</v>
      </c>
      <c r="AC506" s="1913" t="e">
        <f t="shared" si="189"/>
        <v>#VALUE!</v>
      </c>
      <c r="AD506" s="1913" t="e">
        <f t="shared" si="189"/>
        <v>#VALUE!</v>
      </c>
      <c r="AE506" s="1913" t="e">
        <f t="shared" si="189"/>
        <v>#VALUE!</v>
      </c>
      <c r="AF506" s="1913" t="e">
        <f t="shared" si="189"/>
        <v>#VALUE!</v>
      </c>
      <c r="AG506" s="1913" t="e">
        <f t="shared" si="189"/>
        <v>#VALUE!</v>
      </c>
      <c r="AH506" s="1913" t="e">
        <f t="shared" si="189"/>
        <v>#VALUE!</v>
      </c>
      <c r="AI506" s="1913" t="e">
        <f t="shared" si="189"/>
        <v>#VALUE!</v>
      </c>
      <c r="AJ506" s="1913" t="e">
        <f t="shared" si="189"/>
        <v>#VALUE!</v>
      </c>
      <c r="AK506" s="4480"/>
      <c r="AL506" s="4489"/>
      <c r="AM506" s="4480"/>
      <c r="AN506" s="4481"/>
      <c r="AO506" s="4433"/>
      <c r="AQ506" s="4463"/>
      <c r="AR506" s="4463"/>
    </row>
    <row r="507" spans="2:44">
      <c r="B507" s="4475"/>
      <c r="C507" s="4476"/>
      <c r="D507" s="4477"/>
      <c r="E507" s="1908" t="s">
        <v>1060</v>
      </c>
      <c r="F507" s="1975" t="str">
        <f>IFERROR(TEXT(WEEKDAY(+F506),"aaa"),"")</f>
        <v/>
      </c>
      <c r="G507" s="1975" t="str">
        <f t="shared" ref="G507:AJ507" si="190">IFERROR(TEXT(WEEKDAY(+G506),"aaa"),"")</f>
        <v/>
      </c>
      <c r="H507" s="1975" t="str">
        <f t="shared" si="190"/>
        <v/>
      </c>
      <c r="I507" s="1975" t="str">
        <f t="shared" si="190"/>
        <v/>
      </c>
      <c r="J507" s="1975" t="str">
        <f t="shared" si="190"/>
        <v/>
      </c>
      <c r="K507" s="1975" t="str">
        <f t="shared" si="190"/>
        <v/>
      </c>
      <c r="L507" s="1975" t="str">
        <f t="shared" si="190"/>
        <v/>
      </c>
      <c r="M507" s="1975" t="str">
        <f t="shared" si="190"/>
        <v/>
      </c>
      <c r="N507" s="1975" t="str">
        <f t="shared" si="190"/>
        <v/>
      </c>
      <c r="O507" s="1975" t="str">
        <f t="shared" si="190"/>
        <v/>
      </c>
      <c r="P507" s="1975" t="str">
        <f t="shared" si="190"/>
        <v/>
      </c>
      <c r="Q507" s="1975" t="str">
        <f t="shared" si="190"/>
        <v/>
      </c>
      <c r="R507" s="1975" t="str">
        <f t="shared" si="190"/>
        <v/>
      </c>
      <c r="S507" s="1975" t="str">
        <f t="shared" si="190"/>
        <v/>
      </c>
      <c r="T507" s="1975" t="str">
        <f t="shared" si="190"/>
        <v/>
      </c>
      <c r="U507" s="1975" t="str">
        <f t="shared" si="190"/>
        <v/>
      </c>
      <c r="V507" s="1975" t="str">
        <f t="shared" si="190"/>
        <v/>
      </c>
      <c r="W507" s="1975" t="str">
        <f t="shared" si="190"/>
        <v/>
      </c>
      <c r="X507" s="1975" t="str">
        <f t="shared" si="190"/>
        <v/>
      </c>
      <c r="Y507" s="1975" t="str">
        <f t="shared" si="190"/>
        <v/>
      </c>
      <c r="Z507" s="1975" t="str">
        <f t="shared" si="190"/>
        <v/>
      </c>
      <c r="AA507" s="1975" t="str">
        <f t="shared" si="190"/>
        <v/>
      </c>
      <c r="AB507" s="1975" t="str">
        <f t="shared" si="190"/>
        <v/>
      </c>
      <c r="AC507" s="1975" t="str">
        <f t="shared" si="190"/>
        <v/>
      </c>
      <c r="AD507" s="1975" t="str">
        <f t="shared" si="190"/>
        <v/>
      </c>
      <c r="AE507" s="1975" t="str">
        <f t="shared" si="190"/>
        <v/>
      </c>
      <c r="AF507" s="1975" t="str">
        <f t="shared" si="190"/>
        <v/>
      </c>
      <c r="AG507" s="1975" t="str">
        <f t="shared" si="190"/>
        <v/>
      </c>
      <c r="AH507" s="1975" t="str">
        <f t="shared" si="190"/>
        <v/>
      </c>
      <c r="AI507" s="1975" t="str">
        <f t="shared" si="190"/>
        <v/>
      </c>
      <c r="AJ507" s="1975" t="str">
        <f t="shared" si="190"/>
        <v/>
      </c>
      <c r="AK507" s="4480"/>
      <c r="AL507" s="4489"/>
      <c r="AM507" s="4480"/>
      <c r="AN507" s="4481"/>
      <c r="AO507" s="4433"/>
      <c r="AQ507" s="4463"/>
      <c r="AR507" s="4463"/>
    </row>
    <row r="508" spans="2:44" ht="21" customHeight="1">
      <c r="B508" s="1976" t="s">
        <v>2310</v>
      </c>
      <c r="C508" s="1977" t="s">
        <v>2280</v>
      </c>
      <c r="D508" s="1924" t="s">
        <v>2281</v>
      </c>
      <c r="E508" s="1925" t="s">
        <v>2270</v>
      </c>
      <c r="F508" s="1926" t="s">
        <v>2311</v>
      </c>
      <c r="G508" s="1927" t="s">
        <v>2311</v>
      </c>
      <c r="H508" s="1927" t="s">
        <v>2311</v>
      </c>
      <c r="I508" s="1927" t="s">
        <v>2311</v>
      </c>
      <c r="J508" s="1927" t="s">
        <v>2311</v>
      </c>
      <c r="K508" s="1927" t="s">
        <v>2311</v>
      </c>
      <c r="L508" s="1927" t="s">
        <v>2311</v>
      </c>
      <c r="M508" s="1927" t="s">
        <v>2311</v>
      </c>
      <c r="N508" s="1927" t="s">
        <v>2311</v>
      </c>
      <c r="O508" s="1927" t="s">
        <v>2311</v>
      </c>
      <c r="P508" s="1927" t="s">
        <v>2311</v>
      </c>
      <c r="Q508" s="1927" t="s">
        <v>2311</v>
      </c>
      <c r="R508" s="1927" t="s">
        <v>2311</v>
      </c>
      <c r="S508" s="1927" t="s">
        <v>2311</v>
      </c>
      <c r="T508" s="1927" t="s">
        <v>2311</v>
      </c>
      <c r="U508" s="1927" t="s">
        <v>2311</v>
      </c>
      <c r="V508" s="1927" t="s">
        <v>2311</v>
      </c>
      <c r="W508" s="1927" t="s">
        <v>2311</v>
      </c>
      <c r="X508" s="1927" t="s">
        <v>2311</v>
      </c>
      <c r="Y508" s="1927" t="s">
        <v>2311</v>
      </c>
      <c r="Z508" s="1927" t="s">
        <v>2311</v>
      </c>
      <c r="AA508" s="1927" t="s">
        <v>2311</v>
      </c>
      <c r="AB508" s="1927" t="s">
        <v>2311</v>
      </c>
      <c r="AC508" s="1927" t="s">
        <v>2311</v>
      </c>
      <c r="AD508" s="1927" t="s">
        <v>2311</v>
      </c>
      <c r="AE508" s="1927" t="s">
        <v>2311</v>
      </c>
      <c r="AF508" s="1927" t="s">
        <v>2311</v>
      </c>
      <c r="AG508" s="1927" t="s">
        <v>2311</v>
      </c>
      <c r="AH508" s="1927" t="s">
        <v>2311</v>
      </c>
      <c r="AI508" s="1927" t="s">
        <v>2311</v>
      </c>
      <c r="AJ508" s="1982" t="s">
        <v>2311</v>
      </c>
      <c r="AK508" s="1905" t="s">
        <v>2289</v>
      </c>
      <c r="AL508" s="1905" t="s">
        <v>2290</v>
      </c>
      <c r="AM508" s="1905" t="s">
        <v>2291</v>
      </c>
      <c r="AN508" s="1906" t="s">
        <v>2292</v>
      </c>
      <c r="AO508" s="1865" t="s">
        <v>2293</v>
      </c>
      <c r="AQ508" s="4464"/>
      <c r="AR508" s="4464"/>
    </row>
    <row r="509" spans="2:44" ht="13.5" customHeight="1">
      <c r="B509" s="4482" t="s">
        <v>2294</v>
      </c>
      <c r="C509" s="4485" t="str">
        <f>$AC$8</f>
        <v>A建設</v>
      </c>
      <c r="D509" s="1928" t="str">
        <f>$AG$8</f>
        <v>〇〇</v>
      </c>
      <c r="E509" s="1929"/>
      <c r="F509" s="1983"/>
      <c r="G509" s="1984"/>
      <c r="H509" s="1984"/>
      <c r="I509" s="1984"/>
      <c r="J509" s="1984"/>
      <c r="K509" s="1984"/>
      <c r="L509" s="1984"/>
      <c r="M509" s="1984"/>
      <c r="N509" s="1984"/>
      <c r="O509" s="1984"/>
      <c r="P509" s="1984"/>
      <c r="Q509" s="1984"/>
      <c r="R509" s="1984"/>
      <c r="S509" s="1984"/>
      <c r="T509" s="1984"/>
      <c r="U509" s="1984"/>
      <c r="V509" s="1984"/>
      <c r="W509" s="1984"/>
      <c r="X509" s="1984"/>
      <c r="Y509" s="1984"/>
      <c r="Z509" s="1984"/>
      <c r="AA509" s="1984"/>
      <c r="AB509" s="1984"/>
      <c r="AC509" s="1984"/>
      <c r="AD509" s="1984"/>
      <c r="AE509" s="1984"/>
      <c r="AF509" s="1984"/>
      <c r="AG509" s="1984"/>
      <c r="AH509" s="1984"/>
      <c r="AI509" s="1984"/>
      <c r="AJ509" s="1985"/>
      <c r="AK509" s="1933">
        <f t="shared" ref="AK509:AK514" si="191">IF(D509=0,"",COUNT($F$26:$AJ$26)-AL509)</f>
        <v>0</v>
      </c>
      <c r="AL509" s="1934">
        <f t="shared" ref="AL509:AL514" si="192">IF(D509=0,"",AQ509+AR509)</f>
        <v>0</v>
      </c>
      <c r="AM509" s="1934">
        <f t="shared" ref="AM509:AM514" si="193">IF(D509=0,"",COUNTIF(F509:AJ509,"休"))</f>
        <v>0</v>
      </c>
      <c r="AN509" s="1935" t="str">
        <f t="shared" ref="AN509:AN514" si="194">IF(D509="","",IFERROR(ROUND(AM509/AK509,3),""))</f>
        <v/>
      </c>
      <c r="AO509" s="4486" t="e">
        <f>ROUND(AVERAGE(AN509:AN524),3)</f>
        <v>#DIV/0!</v>
      </c>
      <c r="AQ509" s="1864">
        <f>+COUNTIF(F509:AJ509,"－")</f>
        <v>0</v>
      </c>
      <c r="AR509" s="1864">
        <f>+COUNTIF(F509:AJ509,"外")</f>
        <v>0</v>
      </c>
    </row>
    <row r="510" spans="2:44" ht="13.5" customHeight="1">
      <c r="B510" s="4483"/>
      <c r="C510" s="4466"/>
      <c r="D510" s="1928" t="str">
        <f>$AG$9</f>
        <v>●●</v>
      </c>
      <c r="E510" s="1929"/>
      <c r="F510" s="1936"/>
      <c r="G510" s="1937"/>
      <c r="H510" s="1937"/>
      <c r="I510" s="1937"/>
      <c r="J510" s="1937"/>
      <c r="K510" s="1937"/>
      <c r="L510" s="1937"/>
      <c r="M510" s="1937"/>
      <c r="N510" s="1937"/>
      <c r="O510" s="1937"/>
      <c r="P510" s="1937"/>
      <c r="Q510" s="1937"/>
      <c r="R510" s="1937"/>
      <c r="S510" s="1937"/>
      <c r="T510" s="1937"/>
      <c r="U510" s="1937"/>
      <c r="V510" s="1937"/>
      <c r="W510" s="1937"/>
      <c r="X510" s="1937"/>
      <c r="Y510" s="1937"/>
      <c r="Z510" s="1937"/>
      <c r="AA510" s="1937"/>
      <c r="AB510" s="1937"/>
      <c r="AC510" s="1937"/>
      <c r="AD510" s="1937"/>
      <c r="AE510" s="1937"/>
      <c r="AF510" s="1937"/>
      <c r="AG510" s="1937"/>
      <c r="AH510" s="1937"/>
      <c r="AI510" s="1937"/>
      <c r="AJ510" s="1986"/>
      <c r="AK510" s="1933">
        <f t="shared" si="191"/>
        <v>0</v>
      </c>
      <c r="AL510" s="1939">
        <f t="shared" si="192"/>
        <v>0</v>
      </c>
      <c r="AM510" s="1939">
        <f t="shared" si="193"/>
        <v>0</v>
      </c>
      <c r="AN510" s="1940" t="str">
        <f t="shared" si="194"/>
        <v/>
      </c>
      <c r="AO510" s="4487"/>
      <c r="AQ510" s="1864">
        <f>+COUNTIF(F510:AJ510,"－")</f>
        <v>0</v>
      </c>
      <c r="AR510" s="1864">
        <f>+COUNTIF(F510:AJ510,"外")</f>
        <v>0</v>
      </c>
    </row>
    <row r="511" spans="2:44">
      <c r="B511" s="4483"/>
      <c r="C511" s="4466"/>
      <c r="D511" s="1928" t="str">
        <f>$AG$10</f>
        <v>△△</v>
      </c>
      <c r="E511" s="1929"/>
      <c r="F511" s="1936"/>
      <c r="G511" s="1937"/>
      <c r="H511" s="1937"/>
      <c r="I511" s="1937"/>
      <c r="J511" s="1937"/>
      <c r="K511" s="1937"/>
      <c r="L511" s="1937"/>
      <c r="M511" s="1937"/>
      <c r="N511" s="1937"/>
      <c r="O511" s="1937"/>
      <c r="P511" s="1937"/>
      <c r="Q511" s="1937"/>
      <c r="R511" s="1937"/>
      <c r="S511" s="1937"/>
      <c r="T511" s="1937"/>
      <c r="U511" s="1937"/>
      <c r="V511" s="1937"/>
      <c r="W511" s="1937"/>
      <c r="X511" s="1937"/>
      <c r="Y511" s="1937"/>
      <c r="Z511" s="1937"/>
      <c r="AA511" s="1937"/>
      <c r="AB511" s="1937"/>
      <c r="AC511" s="1937"/>
      <c r="AD511" s="1937"/>
      <c r="AE511" s="1937"/>
      <c r="AF511" s="1937"/>
      <c r="AG511" s="1937"/>
      <c r="AH511" s="1937"/>
      <c r="AI511" s="1937"/>
      <c r="AJ511" s="1986"/>
      <c r="AK511" s="1933">
        <f t="shared" si="191"/>
        <v>0</v>
      </c>
      <c r="AL511" s="1939">
        <f t="shared" si="192"/>
        <v>0</v>
      </c>
      <c r="AM511" s="1939">
        <f t="shared" si="193"/>
        <v>0</v>
      </c>
      <c r="AN511" s="1940" t="str">
        <f t="shared" si="194"/>
        <v/>
      </c>
      <c r="AO511" s="4487"/>
      <c r="AQ511" s="1864">
        <f>+COUNTIF(F511:AJ511,"－")</f>
        <v>0</v>
      </c>
      <c r="AR511" s="1864">
        <f t="shared" ref="AR511:AR514" si="195">+COUNTIF(F511:AJ511,"外")</f>
        <v>0</v>
      </c>
    </row>
    <row r="512" spans="2:44">
      <c r="B512" s="4483"/>
      <c r="C512" s="4466"/>
      <c r="D512" s="1928" t="str">
        <f>$AG$11</f>
        <v>■■</v>
      </c>
      <c r="E512" s="1907"/>
      <c r="F512" s="1936"/>
      <c r="G512" s="1937"/>
      <c r="H512" s="1937"/>
      <c r="I512" s="1937"/>
      <c r="J512" s="1937"/>
      <c r="K512" s="1937"/>
      <c r="L512" s="1937"/>
      <c r="M512" s="1937"/>
      <c r="N512" s="1937"/>
      <c r="O512" s="1937"/>
      <c r="P512" s="1937"/>
      <c r="Q512" s="1937"/>
      <c r="R512" s="1937"/>
      <c r="S512" s="1937"/>
      <c r="T512" s="1937"/>
      <c r="U512" s="1937"/>
      <c r="V512" s="1937"/>
      <c r="W512" s="1937"/>
      <c r="X512" s="1937"/>
      <c r="Y512" s="1937"/>
      <c r="Z512" s="1937"/>
      <c r="AA512" s="1937"/>
      <c r="AB512" s="1937"/>
      <c r="AC512" s="1937"/>
      <c r="AD512" s="1937"/>
      <c r="AE512" s="1937"/>
      <c r="AF512" s="1937"/>
      <c r="AG512" s="1937"/>
      <c r="AH512" s="1937"/>
      <c r="AI512" s="1937"/>
      <c r="AJ512" s="1986"/>
      <c r="AK512" s="1933">
        <f t="shared" si="191"/>
        <v>0</v>
      </c>
      <c r="AL512" s="1939">
        <f t="shared" si="192"/>
        <v>0</v>
      </c>
      <c r="AM512" s="1939">
        <f t="shared" si="193"/>
        <v>0</v>
      </c>
      <c r="AN512" s="1940" t="str">
        <f t="shared" si="194"/>
        <v/>
      </c>
      <c r="AO512" s="4487"/>
      <c r="AQ512" s="1864">
        <f>+COUNTIF(F512:AJ512,"－")</f>
        <v>0</v>
      </c>
      <c r="AR512" s="1864">
        <f t="shared" si="195"/>
        <v>0</v>
      </c>
    </row>
    <row r="513" spans="2:44">
      <c r="B513" s="4483"/>
      <c r="C513" s="4466"/>
      <c r="D513" s="1928" t="str">
        <f>$AG$12</f>
        <v>★★</v>
      </c>
      <c r="E513" s="1929"/>
      <c r="F513" s="1936"/>
      <c r="G513" s="1937"/>
      <c r="H513" s="1937"/>
      <c r="I513" s="1937"/>
      <c r="J513" s="1937"/>
      <c r="K513" s="1937"/>
      <c r="L513" s="1937"/>
      <c r="M513" s="1937"/>
      <c r="N513" s="1937"/>
      <c r="O513" s="1937"/>
      <c r="P513" s="1937"/>
      <c r="Q513" s="1937"/>
      <c r="R513" s="1937"/>
      <c r="S513" s="1937"/>
      <c r="T513" s="1937"/>
      <c r="U513" s="1937"/>
      <c r="V513" s="1937"/>
      <c r="W513" s="1937"/>
      <c r="X513" s="1937"/>
      <c r="Y513" s="1937"/>
      <c r="Z513" s="1937"/>
      <c r="AA513" s="1937"/>
      <c r="AB513" s="1937"/>
      <c r="AC513" s="1937"/>
      <c r="AD513" s="1937"/>
      <c r="AE513" s="1937"/>
      <c r="AF513" s="1937"/>
      <c r="AG513" s="1937"/>
      <c r="AH513" s="1937"/>
      <c r="AI513" s="1937"/>
      <c r="AJ513" s="1986"/>
      <c r="AK513" s="1933">
        <f t="shared" si="191"/>
        <v>0</v>
      </c>
      <c r="AL513" s="1939">
        <f t="shared" si="192"/>
        <v>0</v>
      </c>
      <c r="AM513" s="1939">
        <f t="shared" si="193"/>
        <v>0</v>
      </c>
      <c r="AN513" s="1940" t="str">
        <f t="shared" si="194"/>
        <v/>
      </c>
      <c r="AO513" s="4487"/>
      <c r="AQ513" s="1864">
        <f t="shared" ref="AQ513:AQ514" si="196">+COUNTIF(F513:AJ513,"－")</f>
        <v>0</v>
      </c>
      <c r="AR513" s="1864">
        <f t="shared" si="195"/>
        <v>0</v>
      </c>
    </row>
    <row r="514" spans="2:44">
      <c r="B514" s="4484"/>
      <c r="C514" s="4467"/>
      <c r="D514" s="1941">
        <f>$AG$13</f>
        <v>0</v>
      </c>
      <c r="E514" s="1942"/>
      <c r="F514" s="1987"/>
      <c r="G514" s="1988"/>
      <c r="H514" s="1988"/>
      <c r="I514" s="1988"/>
      <c r="J514" s="1988"/>
      <c r="K514" s="1988"/>
      <c r="L514" s="1988"/>
      <c r="M514" s="1988"/>
      <c r="N514" s="1988"/>
      <c r="O514" s="1988"/>
      <c r="P514" s="1988"/>
      <c r="Q514" s="1988"/>
      <c r="R514" s="1988"/>
      <c r="S514" s="1988"/>
      <c r="T514" s="1988"/>
      <c r="U514" s="1988"/>
      <c r="V514" s="1988"/>
      <c r="W514" s="1988"/>
      <c r="X514" s="1988"/>
      <c r="Y514" s="1988"/>
      <c r="Z514" s="1988"/>
      <c r="AA514" s="1988"/>
      <c r="AB514" s="1988"/>
      <c r="AC514" s="1988"/>
      <c r="AD514" s="1988"/>
      <c r="AE514" s="1988"/>
      <c r="AF514" s="1988"/>
      <c r="AG514" s="1988"/>
      <c r="AH514" s="1988"/>
      <c r="AI514" s="1988"/>
      <c r="AJ514" s="1989"/>
      <c r="AK514" s="1933" t="str">
        <f t="shared" si="191"/>
        <v/>
      </c>
      <c r="AL514" s="1934" t="str">
        <f t="shared" si="192"/>
        <v/>
      </c>
      <c r="AM514" s="1947" t="str">
        <f t="shared" si="193"/>
        <v/>
      </c>
      <c r="AN514" s="1940" t="str">
        <f t="shared" si="194"/>
        <v/>
      </c>
      <c r="AO514" s="4487"/>
      <c r="AQ514" s="1864">
        <f t="shared" si="196"/>
        <v>0</v>
      </c>
      <c r="AR514" s="1864">
        <f t="shared" si="195"/>
        <v>0</v>
      </c>
    </row>
    <row r="515" spans="2:44" ht="14.4">
      <c r="B515" s="4482" t="s">
        <v>2301</v>
      </c>
      <c r="C515" s="4465" t="str">
        <f>$AC$14</f>
        <v>B産業</v>
      </c>
      <c r="D515" s="1948" t="s">
        <v>2281</v>
      </c>
      <c r="E515" s="1949" t="s">
        <v>2270</v>
      </c>
      <c r="F515" s="1926" t="s">
        <v>2312</v>
      </c>
      <c r="G515" s="1927" t="s">
        <v>2312</v>
      </c>
      <c r="H515" s="1927" t="s">
        <v>2312</v>
      </c>
      <c r="I515" s="1927" t="s">
        <v>2312</v>
      </c>
      <c r="J515" s="1927" t="s">
        <v>2312</v>
      </c>
      <c r="K515" s="1927" t="s">
        <v>2312</v>
      </c>
      <c r="L515" s="1927" t="s">
        <v>2312</v>
      </c>
      <c r="M515" s="1927" t="s">
        <v>2312</v>
      </c>
      <c r="N515" s="1927" t="s">
        <v>2312</v>
      </c>
      <c r="O515" s="1927" t="s">
        <v>2312</v>
      </c>
      <c r="P515" s="1927" t="s">
        <v>2312</v>
      </c>
      <c r="Q515" s="1927" t="s">
        <v>2312</v>
      </c>
      <c r="R515" s="1927" t="s">
        <v>2312</v>
      </c>
      <c r="S515" s="1927" t="s">
        <v>2312</v>
      </c>
      <c r="T515" s="1927" t="s">
        <v>2312</v>
      </c>
      <c r="U515" s="1927" t="s">
        <v>2312</v>
      </c>
      <c r="V515" s="1927" t="s">
        <v>2312</v>
      </c>
      <c r="W515" s="1927" t="s">
        <v>2312</v>
      </c>
      <c r="X515" s="1927" t="s">
        <v>2312</v>
      </c>
      <c r="Y515" s="1927" t="s">
        <v>2312</v>
      </c>
      <c r="Z515" s="1927" t="s">
        <v>2312</v>
      </c>
      <c r="AA515" s="1927" t="s">
        <v>2312</v>
      </c>
      <c r="AB515" s="1927" t="s">
        <v>2312</v>
      </c>
      <c r="AC515" s="1927" t="s">
        <v>2312</v>
      </c>
      <c r="AD515" s="1927" t="s">
        <v>2312</v>
      </c>
      <c r="AE515" s="1927" t="s">
        <v>2312</v>
      </c>
      <c r="AF515" s="1927" t="s">
        <v>2312</v>
      </c>
      <c r="AG515" s="1927" t="s">
        <v>2312</v>
      </c>
      <c r="AH515" s="1927" t="s">
        <v>2312</v>
      </c>
      <c r="AI515" s="1927" t="s">
        <v>2312</v>
      </c>
      <c r="AJ515" s="1982" t="s">
        <v>2312</v>
      </c>
      <c r="AK515" s="1951"/>
      <c r="AL515" s="1952"/>
      <c r="AM515" s="1953"/>
      <c r="AN515" s="1954"/>
      <c r="AO515" s="4487"/>
    </row>
    <row r="516" spans="2:44">
      <c r="B516" s="4483"/>
      <c r="C516" s="4466"/>
      <c r="D516" s="1928" t="str">
        <f>$AG$14</f>
        <v>〇〇</v>
      </c>
      <c r="E516" s="1929"/>
      <c r="F516" s="1990"/>
      <c r="G516" s="1945"/>
      <c r="H516" s="1945"/>
      <c r="I516" s="1945"/>
      <c r="J516" s="1945"/>
      <c r="K516" s="1945"/>
      <c r="L516" s="1945"/>
      <c r="M516" s="1945"/>
      <c r="N516" s="1945"/>
      <c r="O516" s="1945"/>
      <c r="P516" s="1945"/>
      <c r="Q516" s="1945"/>
      <c r="R516" s="1945"/>
      <c r="S516" s="1945"/>
      <c r="T516" s="1945"/>
      <c r="U516" s="1945"/>
      <c r="V516" s="1945"/>
      <c r="W516" s="1945"/>
      <c r="X516" s="1945"/>
      <c r="Y516" s="1945"/>
      <c r="Z516" s="1945"/>
      <c r="AA516" s="1945"/>
      <c r="AB516" s="1945"/>
      <c r="AC516" s="1945"/>
      <c r="AD516" s="1945"/>
      <c r="AE516" s="1945"/>
      <c r="AF516" s="1945"/>
      <c r="AG516" s="1945"/>
      <c r="AH516" s="1945"/>
      <c r="AI516" s="1945"/>
      <c r="AJ516" s="1991"/>
      <c r="AK516" s="1933">
        <f>IF(D516=0,"",COUNT($F$26:$AJ$26)-AL516)</f>
        <v>0</v>
      </c>
      <c r="AL516" s="1934">
        <f>IF(D516=0,"",AQ516+AR516)</f>
        <v>0</v>
      </c>
      <c r="AM516" s="1934">
        <f>IF(D516=0,"",COUNTIF(F516:AJ516,"休"))</f>
        <v>0</v>
      </c>
      <c r="AN516" s="1935" t="str">
        <f>IF(D516="","",IFERROR(ROUND(AM516/AK516,3),""))</f>
        <v/>
      </c>
      <c r="AO516" s="4487"/>
      <c r="AQ516" s="1864">
        <f>+COUNTIF(F516:AJ516,"－")</f>
        <v>0</v>
      </c>
      <c r="AR516" s="1864">
        <f>+COUNTIF(F516:AJ516,"外")</f>
        <v>0</v>
      </c>
    </row>
    <row r="517" spans="2:44">
      <c r="B517" s="4483"/>
      <c r="C517" s="4466"/>
      <c r="D517" s="1928" t="str">
        <f>$AG$15</f>
        <v>●●</v>
      </c>
      <c r="E517" s="1956"/>
      <c r="F517" s="1936"/>
      <c r="G517" s="1937"/>
      <c r="H517" s="1937"/>
      <c r="I517" s="1937"/>
      <c r="J517" s="1937"/>
      <c r="K517" s="1937"/>
      <c r="L517" s="1937"/>
      <c r="M517" s="1937"/>
      <c r="N517" s="1937"/>
      <c r="O517" s="1937"/>
      <c r="P517" s="1937"/>
      <c r="Q517" s="1937"/>
      <c r="R517" s="1937"/>
      <c r="S517" s="1937"/>
      <c r="T517" s="1937"/>
      <c r="U517" s="1937"/>
      <c r="V517" s="1937"/>
      <c r="W517" s="1937"/>
      <c r="X517" s="1937"/>
      <c r="Y517" s="1937"/>
      <c r="Z517" s="1937"/>
      <c r="AA517" s="1937"/>
      <c r="AB517" s="1937"/>
      <c r="AC517" s="1937"/>
      <c r="AD517" s="1937"/>
      <c r="AE517" s="1937"/>
      <c r="AF517" s="1937"/>
      <c r="AG517" s="1937"/>
      <c r="AH517" s="1937"/>
      <c r="AI517" s="1937"/>
      <c r="AJ517" s="1986"/>
      <c r="AK517" s="1933">
        <f>IF(D517=0,"",COUNT($F$26:$AJ$26)-AL517)</f>
        <v>0</v>
      </c>
      <c r="AL517" s="1939">
        <f>IF(D517=0,"",AQ517+AR517)</f>
        <v>0</v>
      </c>
      <c r="AM517" s="1939">
        <f>IF(D517=0,"",COUNTIF(F517:AJ517,"休"))</f>
        <v>0</v>
      </c>
      <c r="AN517" s="1940" t="str">
        <f>IF(D517="","",IFERROR(ROUND(AM517/AK517,3),""))</f>
        <v/>
      </c>
      <c r="AO517" s="4487"/>
      <c r="AQ517" s="1864">
        <f>+COUNTIF(F517:AJ517,"－")</f>
        <v>0</v>
      </c>
      <c r="AR517" s="1864">
        <f>+COUNTIF(F517:AJ517,"外")</f>
        <v>0</v>
      </c>
    </row>
    <row r="518" spans="2:44">
      <c r="B518" s="4483"/>
      <c r="C518" s="4466"/>
      <c r="D518" s="1928">
        <f>$AG$16</f>
        <v>0</v>
      </c>
      <c r="E518" s="1956"/>
      <c r="F518" s="1936"/>
      <c r="G518" s="1937"/>
      <c r="H518" s="1937"/>
      <c r="I518" s="1937"/>
      <c r="J518" s="1937"/>
      <c r="K518" s="1937"/>
      <c r="L518" s="1937"/>
      <c r="M518" s="1937"/>
      <c r="N518" s="1937"/>
      <c r="O518" s="1937"/>
      <c r="P518" s="1937"/>
      <c r="Q518" s="1937"/>
      <c r="R518" s="1937"/>
      <c r="S518" s="1937"/>
      <c r="T518" s="1937"/>
      <c r="U518" s="1937"/>
      <c r="V518" s="1937"/>
      <c r="W518" s="1937"/>
      <c r="X518" s="1937"/>
      <c r="Y518" s="1937"/>
      <c r="Z518" s="1937"/>
      <c r="AA518" s="1937"/>
      <c r="AB518" s="1937"/>
      <c r="AC518" s="1937"/>
      <c r="AD518" s="1937"/>
      <c r="AE518" s="1937"/>
      <c r="AF518" s="1937"/>
      <c r="AG518" s="1937"/>
      <c r="AH518" s="1937"/>
      <c r="AI518" s="1937"/>
      <c r="AJ518" s="1986"/>
      <c r="AK518" s="1933" t="str">
        <f>IF(D518=0,"",COUNT($F$26:$AJ$26)-AL518)</f>
        <v/>
      </c>
      <c r="AL518" s="1939" t="str">
        <f>IF(D518=0,"",AQ518+AR518)</f>
        <v/>
      </c>
      <c r="AM518" s="1939" t="str">
        <f>IF(D518=0,"",COUNTIF(F518:AJ518,"休"))</f>
        <v/>
      </c>
      <c r="AN518" s="1940" t="str">
        <f>IF(D518="","",IFERROR(ROUND(AM518/AK518,3),""))</f>
        <v/>
      </c>
      <c r="AO518" s="4487"/>
      <c r="AQ518" s="1864">
        <f>+COUNTIF(F518:AJ518,"－")</f>
        <v>0</v>
      </c>
      <c r="AR518" s="1864">
        <f>+COUNTIF(F518:AJ518,"外")</f>
        <v>0</v>
      </c>
    </row>
    <row r="519" spans="2:44">
      <c r="B519" s="4483"/>
      <c r="C519" s="4467"/>
      <c r="D519" s="1957">
        <f>$AG$17</f>
        <v>0</v>
      </c>
      <c r="E519" s="1958"/>
      <c r="F519" s="1987"/>
      <c r="G519" s="1988"/>
      <c r="H519" s="1988"/>
      <c r="I519" s="1988"/>
      <c r="J519" s="1988"/>
      <c r="K519" s="1988"/>
      <c r="L519" s="1988"/>
      <c r="M519" s="1988"/>
      <c r="N519" s="1988"/>
      <c r="O519" s="1988"/>
      <c r="P519" s="1988"/>
      <c r="Q519" s="1988"/>
      <c r="R519" s="1988"/>
      <c r="S519" s="1988"/>
      <c r="T519" s="1988"/>
      <c r="U519" s="1988"/>
      <c r="V519" s="1988"/>
      <c r="W519" s="1988"/>
      <c r="X519" s="1988"/>
      <c r="Y519" s="1988"/>
      <c r="Z519" s="1988"/>
      <c r="AA519" s="1988"/>
      <c r="AB519" s="1988"/>
      <c r="AC519" s="1988"/>
      <c r="AD519" s="1988"/>
      <c r="AE519" s="1988"/>
      <c r="AF519" s="1988"/>
      <c r="AG519" s="1988"/>
      <c r="AH519" s="1988"/>
      <c r="AI519" s="1988"/>
      <c r="AJ519" s="1989"/>
      <c r="AK519" s="1933" t="str">
        <f>IF(D519=0,"",COUNT($F$26:$AJ$26)-AL519)</f>
        <v/>
      </c>
      <c r="AL519" s="1934" t="str">
        <f>IF(D519=0,"",AQ519+AR519)</f>
        <v/>
      </c>
      <c r="AM519" s="1947" t="str">
        <f>IF(D519=0,"",COUNTIF(F519:AJ519,"休"))</f>
        <v/>
      </c>
      <c r="AN519" s="1940" t="str">
        <f>IF(D519="","",IFERROR(ROUND(AM519/AK519,3),""))</f>
        <v/>
      </c>
      <c r="AO519" s="4487"/>
      <c r="AQ519" s="1864">
        <f>+COUNTIF(F519:AJ519,"－")</f>
        <v>0</v>
      </c>
      <c r="AR519" s="1864">
        <f>+COUNTIF(F519:AJ519,"外")</f>
        <v>0</v>
      </c>
    </row>
    <row r="520" spans="2:44" ht="14.4">
      <c r="B520" s="4483"/>
      <c r="C520" s="4465" t="str">
        <f>$AC$18</f>
        <v>C土木</v>
      </c>
      <c r="D520" s="1948" t="s">
        <v>2281</v>
      </c>
      <c r="E520" s="1959" t="s">
        <v>2270</v>
      </c>
      <c r="F520" s="1926" t="s">
        <v>2311</v>
      </c>
      <c r="G520" s="1927" t="s">
        <v>2311</v>
      </c>
      <c r="H520" s="1927" t="s">
        <v>2311</v>
      </c>
      <c r="I520" s="1927" t="s">
        <v>2311</v>
      </c>
      <c r="J520" s="1927" t="s">
        <v>2311</v>
      </c>
      <c r="K520" s="1927" t="s">
        <v>2311</v>
      </c>
      <c r="L520" s="1927" t="s">
        <v>2311</v>
      </c>
      <c r="M520" s="1927" t="s">
        <v>2311</v>
      </c>
      <c r="N520" s="1927" t="s">
        <v>2311</v>
      </c>
      <c r="O520" s="1927" t="s">
        <v>2311</v>
      </c>
      <c r="P520" s="1927" t="s">
        <v>2311</v>
      </c>
      <c r="Q520" s="1927" t="s">
        <v>2311</v>
      </c>
      <c r="R520" s="1927" t="s">
        <v>2311</v>
      </c>
      <c r="S520" s="1927" t="s">
        <v>2311</v>
      </c>
      <c r="T520" s="1927" t="s">
        <v>2311</v>
      </c>
      <c r="U520" s="1927" t="s">
        <v>2311</v>
      </c>
      <c r="V520" s="1927" t="s">
        <v>2311</v>
      </c>
      <c r="W520" s="1927" t="s">
        <v>2311</v>
      </c>
      <c r="X520" s="1927" t="s">
        <v>2311</v>
      </c>
      <c r="Y520" s="1927" t="s">
        <v>2311</v>
      </c>
      <c r="Z520" s="1927" t="s">
        <v>2311</v>
      </c>
      <c r="AA520" s="1927" t="s">
        <v>2311</v>
      </c>
      <c r="AB520" s="1927" t="s">
        <v>2311</v>
      </c>
      <c r="AC520" s="1927" t="s">
        <v>2311</v>
      </c>
      <c r="AD520" s="1927" t="s">
        <v>2311</v>
      </c>
      <c r="AE520" s="1927" t="s">
        <v>2311</v>
      </c>
      <c r="AF520" s="1927" t="s">
        <v>2311</v>
      </c>
      <c r="AG520" s="1927" t="s">
        <v>2311</v>
      </c>
      <c r="AH520" s="1927" t="s">
        <v>2311</v>
      </c>
      <c r="AI520" s="1927" t="s">
        <v>2311</v>
      </c>
      <c r="AJ520" s="1982" t="s">
        <v>2311</v>
      </c>
      <c r="AK520" s="1951"/>
      <c r="AL520" s="1952"/>
      <c r="AM520" s="1960"/>
      <c r="AN520" s="1954"/>
      <c r="AO520" s="4487"/>
    </row>
    <row r="521" spans="2:44">
      <c r="B521" s="4483"/>
      <c r="C521" s="4466"/>
      <c r="D521" s="1928" t="str">
        <f>$AG$18</f>
        <v>●●</v>
      </c>
      <c r="E521" s="1929"/>
      <c r="F521" s="1990"/>
      <c r="G521" s="1945"/>
      <c r="H521" s="1945"/>
      <c r="I521" s="1945"/>
      <c r="J521" s="1945"/>
      <c r="K521" s="1945"/>
      <c r="L521" s="1945"/>
      <c r="M521" s="1945"/>
      <c r="N521" s="1945"/>
      <c r="O521" s="1945"/>
      <c r="P521" s="1945"/>
      <c r="Q521" s="1945"/>
      <c r="R521" s="1945"/>
      <c r="S521" s="1945"/>
      <c r="T521" s="1945"/>
      <c r="U521" s="1945"/>
      <c r="V521" s="1945"/>
      <c r="W521" s="1945"/>
      <c r="X521" s="1945"/>
      <c r="Y521" s="1945"/>
      <c r="Z521" s="1945"/>
      <c r="AA521" s="1945"/>
      <c r="AB521" s="1945"/>
      <c r="AC521" s="1945"/>
      <c r="AD521" s="1945"/>
      <c r="AE521" s="1945"/>
      <c r="AF521" s="1945"/>
      <c r="AG521" s="1945"/>
      <c r="AH521" s="1945"/>
      <c r="AI521" s="1945"/>
      <c r="AJ521" s="1991"/>
      <c r="AK521" s="1933">
        <f>IF(D521=0,"",COUNT($F$26:$AJ$26)-AL521)</f>
        <v>0</v>
      </c>
      <c r="AL521" s="1934">
        <f>IF(D521=0,"",AQ521+AR521)</f>
        <v>0</v>
      </c>
      <c r="AM521" s="1934">
        <f>IF(D521=0,"",COUNTIF(F521:AJ521,"休"))</f>
        <v>0</v>
      </c>
      <c r="AN521" s="1935" t="str">
        <f>IF(D521="","",IFERROR(ROUND(AM521/AK521,3),""))</f>
        <v/>
      </c>
      <c r="AO521" s="4487"/>
      <c r="AQ521" s="1864">
        <f>+COUNTIF(F521:AJ521,"－")</f>
        <v>0</v>
      </c>
      <c r="AR521" s="1864">
        <f>+COUNTIF(F521:AJ521,"外")</f>
        <v>0</v>
      </c>
    </row>
    <row r="522" spans="2:44">
      <c r="B522" s="4483"/>
      <c r="C522" s="4466"/>
      <c r="D522" s="1928">
        <f>$AG$19</f>
        <v>0</v>
      </c>
      <c r="E522" s="1956"/>
      <c r="F522" s="1936"/>
      <c r="G522" s="1937"/>
      <c r="H522" s="1937"/>
      <c r="I522" s="1937"/>
      <c r="J522" s="1937"/>
      <c r="K522" s="1937"/>
      <c r="L522" s="1937"/>
      <c r="M522" s="1937"/>
      <c r="N522" s="1937"/>
      <c r="O522" s="1937"/>
      <c r="P522" s="1937"/>
      <c r="Q522" s="1937"/>
      <c r="R522" s="1937"/>
      <c r="S522" s="1937"/>
      <c r="T522" s="1937"/>
      <c r="U522" s="1937"/>
      <c r="V522" s="1937"/>
      <c r="W522" s="1937"/>
      <c r="X522" s="1937"/>
      <c r="Y522" s="1937"/>
      <c r="Z522" s="1937"/>
      <c r="AA522" s="1937"/>
      <c r="AB522" s="1937"/>
      <c r="AC522" s="1937"/>
      <c r="AD522" s="1937"/>
      <c r="AE522" s="1937"/>
      <c r="AF522" s="1937"/>
      <c r="AG522" s="1937"/>
      <c r="AH522" s="1937"/>
      <c r="AI522" s="1937"/>
      <c r="AJ522" s="1986"/>
      <c r="AK522" s="1933" t="str">
        <f>IF(D522=0,"",COUNT($F$26:$AJ$26)-AL522)</f>
        <v/>
      </c>
      <c r="AL522" s="1939" t="str">
        <f>IF(D522=0,"",AQ522+AR522)</f>
        <v/>
      </c>
      <c r="AM522" s="1939" t="str">
        <f>IF(D522=0,"",COUNTIF(F522:AJ522,"休"))</f>
        <v/>
      </c>
      <c r="AN522" s="1940" t="str">
        <f>IF(D522="","",IFERROR(ROUND(AM522/AK522,3),""))</f>
        <v/>
      </c>
      <c r="AO522" s="4487"/>
      <c r="AQ522" s="1864">
        <f>+COUNTIF(F522:AJ522,"－")</f>
        <v>0</v>
      </c>
      <c r="AR522" s="1864">
        <f>+COUNTIF(F522:AJ522,"外")</f>
        <v>0</v>
      </c>
    </row>
    <row r="523" spans="2:44">
      <c r="B523" s="4483"/>
      <c r="C523" s="4466"/>
      <c r="D523" s="1928">
        <f>$AG$20</f>
        <v>0</v>
      </c>
      <c r="E523" s="1956"/>
      <c r="F523" s="1936"/>
      <c r="G523" s="1937"/>
      <c r="H523" s="1937"/>
      <c r="I523" s="1937"/>
      <c r="J523" s="1937"/>
      <c r="K523" s="1937"/>
      <c r="L523" s="1937"/>
      <c r="M523" s="1937"/>
      <c r="N523" s="1937"/>
      <c r="O523" s="1937"/>
      <c r="P523" s="1937"/>
      <c r="Q523" s="1937"/>
      <c r="R523" s="1937"/>
      <c r="S523" s="1937"/>
      <c r="T523" s="1937"/>
      <c r="U523" s="1937"/>
      <c r="V523" s="1937"/>
      <c r="W523" s="1937"/>
      <c r="X523" s="1937"/>
      <c r="Y523" s="1937"/>
      <c r="Z523" s="1937"/>
      <c r="AA523" s="1937"/>
      <c r="AB523" s="1937"/>
      <c r="AC523" s="1937"/>
      <c r="AD523" s="1937"/>
      <c r="AE523" s="1937"/>
      <c r="AF523" s="1937"/>
      <c r="AG523" s="1937"/>
      <c r="AH523" s="1937"/>
      <c r="AI523" s="1937"/>
      <c r="AJ523" s="1986"/>
      <c r="AK523" s="1933" t="str">
        <f>IF(D523=0,"",COUNT($F$26:$AJ$26)-AL523)</f>
        <v/>
      </c>
      <c r="AL523" s="1939" t="str">
        <f>IF(D523=0,"",AQ523+AR523)</f>
        <v/>
      </c>
      <c r="AM523" s="1939" t="str">
        <f>IF(D523=0,"",COUNTIF(F523:AJ523,"休"))</f>
        <v/>
      </c>
      <c r="AN523" s="1940" t="str">
        <f>IF(D523="","",IFERROR(ROUND(AM523/AK523,3),""))</f>
        <v/>
      </c>
      <c r="AO523" s="4487"/>
      <c r="AQ523" s="1864">
        <f>+COUNTIF(F523:AJ523,"－")</f>
        <v>0</v>
      </c>
      <c r="AR523" s="1864">
        <f>+COUNTIF(F523:AJ523,"外")</f>
        <v>0</v>
      </c>
    </row>
    <row r="524" spans="2:44" ht="13.8" thickBot="1">
      <c r="B524" s="4484"/>
      <c r="C524" s="4467"/>
      <c r="D524" s="1941">
        <f>$AG$21</f>
        <v>0</v>
      </c>
      <c r="E524" s="1958"/>
      <c r="F524" s="1987"/>
      <c r="G524" s="1988"/>
      <c r="H524" s="1988"/>
      <c r="I524" s="1988"/>
      <c r="J524" s="1988"/>
      <c r="K524" s="1988"/>
      <c r="L524" s="1988"/>
      <c r="M524" s="1988"/>
      <c r="N524" s="1988"/>
      <c r="O524" s="1988"/>
      <c r="P524" s="1988"/>
      <c r="Q524" s="1988"/>
      <c r="R524" s="1988"/>
      <c r="S524" s="1988"/>
      <c r="T524" s="1988"/>
      <c r="U524" s="1988"/>
      <c r="V524" s="1988"/>
      <c r="W524" s="1988"/>
      <c r="X524" s="1988"/>
      <c r="Y524" s="1988"/>
      <c r="Z524" s="1988"/>
      <c r="AA524" s="1988"/>
      <c r="AB524" s="1988"/>
      <c r="AC524" s="1988"/>
      <c r="AD524" s="1988"/>
      <c r="AE524" s="1988"/>
      <c r="AF524" s="1988"/>
      <c r="AG524" s="1988"/>
      <c r="AH524" s="1988"/>
      <c r="AI524" s="1988"/>
      <c r="AJ524" s="1989"/>
      <c r="AK524" s="1963" t="str">
        <f>IF(D524=0,"",COUNT($F$26:$AJ$26)-AL524)</f>
        <v/>
      </c>
      <c r="AL524" s="1964" t="str">
        <f>IF(D524=0,"",AQ524+AR524)</f>
        <v/>
      </c>
      <c r="AM524" s="1964" t="str">
        <f>IF(D524=0,"",COUNTIF(F524:AJ524,"休"))</f>
        <v/>
      </c>
      <c r="AN524" s="1940" t="str">
        <f>IF(D524="","",IFERROR(ROUND(AM524/AK524,3),""))</f>
        <v/>
      </c>
      <c r="AO524" s="4488"/>
      <c r="AQ524" s="1864">
        <f>+COUNTIF(F524:AJ524,"－")</f>
        <v>0</v>
      </c>
      <c r="AR524" s="1864">
        <f>+COUNTIF(F524:AJ524,"外")</f>
        <v>0</v>
      </c>
    </row>
    <row r="525" spans="2:44" ht="13.8" thickBot="1">
      <c r="AN525" s="1968" t="s">
        <v>2271</v>
      </c>
      <c r="AO525" s="1969" t="e">
        <f>IF(AO509&gt;=0.285,"OK","NG")</f>
        <v>#DIV/0!</v>
      </c>
    </row>
    <row r="526" spans="2:44" ht="6" customHeight="1">
      <c r="B526" s="1993"/>
      <c r="C526" s="1994"/>
      <c r="D526" s="1994"/>
      <c r="E526" s="1903"/>
      <c r="F526" s="1995"/>
      <c r="G526" s="1995"/>
      <c r="H526" s="1995"/>
      <c r="I526" s="1995"/>
      <c r="J526" s="1995"/>
      <c r="K526" s="1995"/>
      <c r="L526" s="1995"/>
      <c r="M526" s="1995"/>
      <c r="N526" s="1995"/>
      <c r="O526" s="1995"/>
      <c r="P526" s="1995"/>
      <c r="Q526" s="1995"/>
      <c r="R526" s="1995"/>
      <c r="S526" s="1995"/>
      <c r="T526" s="1995"/>
      <c r="U526" s="1995"/>
      <c r="V526" s="1995"/>
      <c r="W526" s="1995"/>
      <c r="X526" s="1995"/>
      <c r="Y526" s="1995"/>
      <c r="Z526" s="1995"/>
      <c r="AA526" s="1995"/>
      <c r="AB526" s="1995"/>
      <c r="AC526" s="1995"/>
      <c r="AD526" s="1995"/>
      <c r="AE526" s="1995"/>
      <c r="AF526" s="1995"/>
      <c r="AG526" s="1995"/>
      <c r="AH526" s="1994"/>
      <c r="AI526" s="1994"/>
      <c r="AJ526" s="1996"/>
      <c r="AL526" s="1856"/>
    </row>
    <row r="527" spans="2:44">
      <c r="B527" s="1929"/>
      <c r="C527" s="1856" t="s">
        <v>2313</v>
      </c>
      <c r="E527" s="1997" t="s">
        <v>2314</v>
      </c>
      <c r="H527" s="1998"/>
      <c r="I527" s="1998"/>
      <c r="J527" s="1998"/>
      <c r="K527" s="1998"/>
      <c r="L527" s="1998"/>
      <c r="M527" s="1998"/>
      <c r="N527" s="1998"/>
      <c r="O527" s="1998"/>
      <c r="P527" s="1998"/>
      <c r="Q527" s="1998"/>
      <c r="R527" s="1998"/>
      <c r="S527" s="1998"/>
      <c r="T527" s="1998"/>
      <c r="U527" s="1998"/>
      <c r="V527" s="1998"/>
      <c r="W527" s="1998"/>
      <c r="X527" s="1998"/>
      <c r="Y527" s="1998"/>
      <c r="Z527" s="1998"/>
      <c r="AA527" s="1998"/>
      <c r="AB527" s="1998"/>
      <c r="AC527" s="1998"/>
      <c r="AD527" s="1998"/>
      <c r="AE527" s="1998"/>
      <c r="AF527" s="1998"/>
      <c r="AG527" s="1998"/>
      <c r="AH527" s="1856"/>
      <c r="AI527" s="1856"/>
      <c r="AJ527" s="1999"/>
      <c r="AL527" s="1856"/>
    </row>
    <row r="528" spans="2:44" s="1861" customFormat="1" ht="24" customHeight="1">
      <c r="B528" s="2000"/>
      <c r="E528" s="2001"/>
      <c r="F528" s="2002" t="s">
        <v>2315</v>
      </c>
      <c r="G528" s="4493" t="s">
        <v>2316</v>
      </c>
      <c r="H528" s="4494"/>
      <c r="I528" s="4494"/>
      <c r="J528" s="4494"/>
      <c r="K528" s="2002" t="s">
        <v>2317</v>
      </c>
      <c r="L528" s="4493" t="s">
        <v>2318</v>
      </c>
      <c r="M528" s="4494"/>
      <c r="N528" s="4494"/>
      <c r="O528" s="4494"/>
      <c r="P528" s="2002" t="s">
        <v>1066</v>
      </c>
      <c r="Q528" s="4493" t="s">
        <v>2319</v>
      </c>
      <c r="R528" s="4494"/>
      <c r="S528" s="4494"/>
      <c r="T528" s="4494"/>
      <c r="U528" s="2002" t="s">
        <v>1068</v>
      </c>
      <c r="V528" s="4493" t="s">
        <v>2320</v>
      </c>
      <c r="W528" s="4494"/>
      <c r="X528" s="4494"/>
      <c r="Y528" s="4494"/>
      <c r="Z528" s="2002" t="s">
        <v>914</v>
      </c>
      <c r="AA528" s="4493" t="s">
        <v>2321</v>
      </c>
      <c r="AB528" s="4494"/>
      <c r="AC528" s="4494"/>
      <c r="AD528" s="4494"/>
      <c r="AE528" s="1966"/>
      <c r="AF528" s="1966"/>
      <c r="AG528" s="1966"/>
      <c r="AJ528" s="2003"/>
      <c r="AN528" s="2004"/>
    </row>
    <row r="529" spans="2:38">
      <c r="B529" s="1929"/>
      <c r="E529" s="1857" t="s">
        <v>2322</v>
      </c>
      <c r="G529" s="1998"/>
      <c r="H529" s="1998"/>
      <c r="I529" s="1998"/>
      <c r="J529" s="1998"/>
      <c r="K529" s="1998"/>
      <c r="L529" s="1998"/>
      <c r="M529" s="1998"/>
      <c r="N529" s="1998"/>
      <c r="O529" s="1998"/>
      <c r="P529" s="1998"/>
      <c r="Q529" s="1998"/>
      <c r="R529" s="1998"/>
      <c r="S529" s="1998"/>
      <c r="T529" s="1998"/>
      <c r="U529" s="1998"/>
      <c r="V529" s="1998"/>
      <c r="W529" s="1998"/>
      <c r="X529" s="1998"/>
      <c r="Y529" s="1998"/>
      <c r="Z529" s="1998"/>
      <c r="AA529" s="1998"/>
      <c r="AB529" s="1998"/>
      <c r="AC529" s="1998"/>
      <c r="AD529" s="1998"/>
      <c r="AE529" s="1998"/>
      <c r="AF529" s="1998"/>
      <c r="AG529" s="1998"/>
      <c r="AH529" s="1856"/>
      <c r="AI529" s="1856"/>
      <c r="AJ529" s="1999"/>
      <c r="AL529" s="1856"/>
    </row>
    <row r="530" spans="2:38" ht="13.5" customHeight="1">
      <c r="B530" s="1929"/>
      <c r="F530" s="2005" t="s">
        <v>1067</v>
      </c>
      <c r="G530" s="4493" t="s">
        <v>2323</v>
      </c>
      <c r="H530" s="4494"/>
      <c r="I530" s="4494"/>
      <c r="J530" s="4494"/>
      <c r="K530" s="2005" t="s">
        <v>2324</v>
      </c>
      <c r="L530" s="4493" t="s">
        <v>2325</v>
      </c>
      <c r="M530" s="4494"/>
      <c r="N530" s="4494"/>
      <c r="O530" s="4494"/>
      <c r="P530" s="2005" t="s">
        <v>2326</v>
      </c>
      <c r="Q530" s="4493" t="s">
        <v>2327</v>
      </c>
      <c r="R530" s="4494"/>
      <c r="S530" s="4494"/>
      <c r="T530" s="4494"/>
      <c r="U530" s="2005" t="s">
        <v>2328</v>
      </c>
      <c r="V530" s="4493" t="s">
        <v>2329</v>
      </c>
      <c r="W530" s="4494"/>
      <c r="X530" s="4494"/>
      <c r="Y530" s="4494"/>
      <c r="Z530" s="2005" t="s">
        <v>2330</v>
      </c>
      <c r="AA530" s="4493" t="s">
        <v>2331</v>
      </c>
      <c r="AB530" s="4494"/>
      <c r="AC530" s="4494"/>
      <c r="AD530" s="4494"/>
      <c r="AE530" s="2005"/>
      <c r="AF530" s="4490" t="s">
        <v>2332</v>
      </c>
      <c r="AG530" s="4491"/>
      <c r="AH530" s="4491"/>
      <c r="AI530" s="4491"/>
      <c r="AJ530" s="4492"/>
      <c r="AL530" s="1856"/>
    </row>
    <row r="531" spans="2:38" ht="6" customHeight="1">
      <c r="B531" s="1942"/>
      <c r="C531" s="2006"/>
      <c r="D531" s="2006"/>
      <c r="E531" s="1916"/>
      <c r="F531" s="1916"/>
      <c r="G531" s="2007"/>
      <c r="H531" s="2007"/>
      <c r="I531" s="2007"/>
      <c r="J531" s="2007"/>
      <c r="K531" s="2007"/>
      <c r="L531" s="2007"/>
      <c r="M531" s="2007"/>
      <c r="N531" s="2007"/>
      <c r="O531" s="2007"/>
      <c r="P531" s="2007"/>
      <c r="Q531" s="2007"/>
      <c r="R531" s="2007"/>
      <c r="S531" s="2007"/>
      <c r="T531" s="2007"/>
      <c r="U531" s="2007"/>
      <c r="V531" s="2007"/>
      <c r="W531" s="2007"/>
      <c r="X531" s="2007"/>
      <c r="Y531" s="2007"/>
      <c r="Z531" s="2007"/>
      <c r="AA531" s="2007"/>
      <c r="AB531" s="2007"/>
      <c r="AC531" s="2007"/>
      <c r="AD531" s="2007"/>
      <c r="AE531" s="2007"/>
      <c r="AF531" s="2007"/>
      <c r="AG531" s="2007"/>
      <c r="AH531" s="2006"/>
      <c r="AI531" s="2006"/>
      <c r="AJ531" s="1924"/>
      <c r="AL531" s="1856"/>
    </row>
  </sheetData>
  <mergeCells count="370">
    <mergeCell ref="AF530:AJ530"/>
    <mergeCell ref="G528:J528"/>
    <mergeCell ref="L528:O528"/>
    <mergeCell ref="Q528:T528"/>
    <mergeCell ref="V528:Y528"/>
    <mergeCell ref="AA528:AD528"/>
    <mergeCell ref="G530:J530"/>
    <mergeCell ref="L530:O530"/>
    <mergeCell ref="Q530:T530"/>
    <mergeCell ref="V530:Y530"/>
    <mergeCell ref="AA530:AD530"/>
    <mergeCell ref="AO504:AO507"/>
    <mergeCell ref="AQ504:AQ508"/>
    <mergeCell ref="AR504:AR508"/>
    <mergeCell ref="B509:B514"/>
    <mergeCell ref="C509:C514"/>
    <mergeCell ref="AO509:AO524"/>
    <mergeCell ref="B515:B524"/>
    <mergeCell ref="C515:C519"/>
    <mergeCell ref="C520:C524"/>
    <mergeCell ref="B504:D507"/>
    <mergeCell ref="F504:AJ504"/>
    <mergeCell ref="AK504:AK507"/>
    <mergeCell ref="AL504:AL507"/>
    <mergeCell ref="AM504:AM507"/>
    <mergeCell ref="AN504:AN507"/>
    <mergeCell ref="AO480:AO483"/>
    <mergeCell ref="AQ480:AQ484"/>
    <mergeCell ref="AR480:AR484"/>
    <mergeCell ref="B485:B490"/>
    <mergeCell ref="C485:C490"/>
    <mergeCell ref="AO485:AO500"/>
    <mergeCell ref="B491:B500"/>
    <mergeCell ref="C491:C495"/>
    <mergeCell ref="C496:C500"/>
    <mergeCell ref="B480:D483"/>
    <mergeCell ref="F480:AJ480"/>
    <mergeCell ref="AK480:AK483"/>
    <mergeCell ref="AL480:AL483"/>
    <mergeCell ref="AM480:AM483"/>
    <mergeCell ref="AN480:AN483"/>
    <mergeCell ref="AO456:AO459"/>
    <mergeCell ref="AQ456:AQ460"/>
    <mergeCell ref="AR456:AR460"/>
    <mergeCell ref="B461:B466"/>
    <mergeCell ref="C461:C466"/>
    <mergeCell ref="AO461:AO476"/>
    <mergeCell ref="B467:B476"/>
    <mergeCell ref="C467:C471"/>
    <mergeCell ref="C472:C476"/>
    <mergeCell ref="B456:D459"/>
    <mergeCell ref="F456:AJ456"/>
    <mergeCell ref="AK456:AK459"/>
    <mergeCell ref="AL456:AL459"/>
    <mergeCell ref="AM456:AM459"/>
    <mergeCell ref="AN456:AN459"/>
    <mergeCell ref="AO432:AO435"/>
    <mergeCell ref="AQ432:AQ436"/>
    <mergeCell ref="AR432:AR436"/>
    <mergeCell ref="B437:B442"/>
    <mergeCell ref="C437:C442"/>
    <mergeCell ref="AO437:AO452"/>
    <mergeCell ref="B443:B452"/>
    <mergeCell ref="C443:C447"/>
    <mergeCell ref="C448:C452"/>
    <mergeCell ref="B432:D435"/>
    <mergeCell ref="F432:AJ432"/>
    <mergeCell ref="AK432:AK435"/>
    <mergeCell ref="AL432:AL435"/>
    <mergeCell ref="AM432:AM435"/>
    <mergeCell ref="AN432:AN435"/>
    <mergeCell ref="AO408:AO411"/>
    <mergeCell ref="AQ408:AQ412"/>
    <mergeCell ref="AR408:AR412"/>
    <mergeCell ref="B413:B418"/>
    <mergeCell ref="C413:C418"/>
    <mergeCell ref="AO413:AO428"/>
    <mergeCell ref="B419:B428"/>
    <mergeCell ref="C419:C423"/>
    <mergeCell ref="C424:C428"/>
    <mergeCell ref="B408:D411"/>
    <mergeCell ref="F408:AJ408"/>
    <mergeCell ref="AK408:AK411"/>
    <mergeCell ref="AL408:AL411"/>
    <mergeCell ref="AM408:AM411"/>
    <mergeCell ref="AN408:AN411"/>
    <mergeCell ref="AO384:AO387"/>
    <mergeCell ref="AQ384:AQ388"/>
    <mergeCell ref="AR384:AR388"/>
    <mergeCell ref="B389:B394"/>
    <mergeCell ref="C389:C394"/>
    <mergeCell ref="AO389:AO404"/>
    <mergeCell ref="B395:B404"/>
    <mergeCell ref="C395:C399"/>
    <mergeCell ref="C400:C404"/>
    <mergeCell ref="B384:D387"/>
    <mergeCell ref="F384:AJ384"/>
    <mergeCell ref="AK384:AK387"/>
    <mergeCell ref="AL384:AL387"/>
    <mergeCell ref="AM384:AM387"/>
    <mergeCell ref="AN384:AN387"/>
    <mergeCell ref="AO360:AO363"/>
    <mergeCell ref="AQ360:AQ364"/>
    <mergeCell ref="AR360:AR364"/>
    <mergeCell ref="B365:B370"/>
    <mergeCell ref="C365:C370"/>
    <mergeCell ref="AO365:AO380"/>
    <mergeCell ref="B371:B380"/>
    <mergeCell ref="C371:C375"/>
    <mergeCell ref="C376:C380"/>
    <mergeCell ref="B360:D363"/>
    <mergeCell ref="F360:AJ360"/>
    <mergeCell ref="AK360:AK363"/>
    <mergeCell ref="AL360:AL363"/>
    <mergeCell ref="AM360:AM363"/>
    <mergeCell ref="AN360:AN363"/>
    <mergeCell ref="AO336:AO339"/>
    <mergeCell ref="AQ336:AQ340"/>
    <mergeCell ref="AR336:AR340"/>
    <mergeCell ref="B341:B346"/>
    <mergeCell ref="C341:C346"/>
    <mergeCell ref="AO341:AO356"/>
    <mergeCell ref="B347:B356"/>
    <mergeCell ref="C347:C351"/>
    <mergeCell ref="C352:C356"/>
    <mergeCell ref="B336:D339"/>
    <mergeCell ref="F336:AJ336"/>
    <mergeCell ref="AK336:AK339"/>
    <mergeCell ref="AL336:AL339"/>
    <mergeCell ref="AM336:AM339"/>
    <mergeCell ref="AN336:AN339"/>
    <mergeCell ref="AO312:AO315"/>
    <mergeCell ref="AQ312:AQ316"/>
    <mergeCell ref="AR312:AR316"/>
    <mergeCell ref="B317:B322"/>
    <mergeCell ref="C317:C322"/>
    <mergeCell ref="AO317:AO332"/>
    <mergeCell ref="B323:B332"/>
    <mergeCell ref="C323:C327"/>
    <mergeCell ref="C328:C332"/>
    <mergeCell ref="B312:D315"/>
    <mergeCell ref="F312:AJ312"/>
    <mergeCell ref="AK312:AK315"/>
    <mergeCell ref="AL312:AL315"/>
    <mergeCell ref="AM312:AM315"/>
    <mergeCell ref="AN312:AN315"/>
    <mergeCell ref="AO288:AO291"/>
    <mergeCell ref="AQ288:AQ292"/>
    <mergeCell ref="AR288:AR292"/>
    <mergeCell ref="B293:B298"/>
    <mergeCell ref="C293:C298"/>
    <mergeCell ref="AO293:AO308"/>
    <mergeCell ref="B299:B308"/>
    <mergeCell ref="C299:C303"/>
    <mergeCell ref="C304:C308"/>
    <mergeCell ref="B288:D291"/>
    <mergeCell ref="F288:AJ288"/>
    <mergeCell ref="AK288:AK291"/>
    <mergeCell ref="AL288:AL291"/>
    <mergeCell ref="AM288:AM291"/>
    <mergeCell ref="AN288:AN291"/>
    <mergeCell ref="AO264:AO267"/>
    <mergeCell ref="AQ264:AQ268"/>
    <mergeCell ref="AR264:AR268"/>
    <mergeCell ref="B269:B274"/>
    <mergeCell ref="C269:C274"/>
    <mergeCell ref="AO269:AO284"/>
    <mergeCell ref="B275:B284"/>
    <mergeCell ref="C275:C279"/>
    <mergeCell ref="C280:C284"/>
    <mergeCell ref="B264:D267"/>
    <mergeCell ref="F264:AJ264"/>
    <mergeCell ref="AK264:AK267"/>
    <mergeCell ref="AL264:AL267"/>
    <mergeCell ref="AM264:AM267"/>
    <mergeCell ref="AN264:AN267"/>
    <mergeCell ref="AO240:AO243"/>
    <mergeCell ref="AQ240:AQ244"/>
    <mergeCell ref="AR240:AR244"/>
    <mergeCell ref="B245:B250"/>
    <mergeCell ref="C245:C250"/>
    <mergeCell ref="AO245:AO260"/>
    <mergeCell ref="B251:B260"/>
    <mergeCell ref="C251:C255"/>
    <mergeCell ref="C256:C260"/>
    <mergeCell ref="B240:D243"/>
    <mergeCell ref="F240:AJ240"/>
    <mergeCell ref="AK240:AK243"/>
    <mergeCell ref="AL240:AL243"/>
    <mergeCell ref="AM240:AM243"/>
    <mergeCell ref="AN240:AN243"/>
    <mergeCell ref="AO216:AO219"/>
    <mergeCell ref="AQ216:AQ220"/>
    <mergeCell ref="AR216:AR220"/>
    <mergeCell ref="B221:B226"/>
    <mergeCell ref="C221:C226"/>
    <mergeCell ref="AO221:AO236"/>
    <mergeCell ref="B227:B236"/>
    <mergeCell ref="C227:C231"/>
    <mergeCell ref="C232:C236"/>
    <mergeCell ref="B216:D219"/>
    <mergeCell ref="F216:AJ216"/>
    <mergeCell ref="AK216:AK219"/>
    <mergeCell ref="AL216:AL219"/>
    <mergeCell ref="AM216:AM219"/>
    <mergeCell ref="AN216:AN219"/>
    <mergeCell ref="AO192:AO195"/>
    <mergeCell ref="AQ192:AQ196"/>
    <mergeCell ref="AR192:AR196"/>
    <mergeCell ref="B197:B202"/>
    <mergeCell ref="C197:C202"/>
    <mergeCell ref="AO197:AO212"/>
    <mergeCell ref="B203:B212"/>
    <mergeCell ref="C203:C207"/>
    <mergeCell ref="C208:C212"/>
    <mergeCell ref="B192:D195"/>
    <mergeCell ref="F192:AJ192"/>
    <mergeCell ref="AK192:AK195"/>
    <mergeCell ref="AL192:AL195"/>
    <mergeCell ref="AM192:AM195"/>
    <mergeCell ref="AN192:AN195"/>
    <mergeCell ref="AO168:AO171"/>
    <mergeCell ref="AQ168:AQ172"/>
    <mergeCell ref="AR168:AR172"/>
    <mergeCell ref="B173:B178"/>
    <mergeCell ref="C173:C178"/>
    <mergeCell ref="AO173:AO188"/>
    <mergeCell ref="B179:B188"/>
    <mergeCell ref="C179:C183"/>
    <mergeCell ref="C184:C188"/>
    <mergeCell ref="B168:D171"/>
    <mergeCell ref="F168:AJ168"/>
    <mergeCell ref="AK168:AK171"/>
    <mergeCell ref="AL168:AL171"/>
    <mergeCell ref="AM168:AM171"/>
    <mergeCell ref="AN168:AN171"/>
    <mergeCell ref="AO144:AO147"/>
    <mergeCell ref="AQ144:AQ148"/>
    <mergeCell ref="AR144:AR148"/>
    <mergeCell ref="B149:B154"/>
    <mergeCell ref="C149:C154"/>
    <mergeCell ref="AO149:AO164"/>
    <mergeCell ref="B155:B164"/>
    <mergeCell ref="C155:C159"/>
    <mergeCell ref="C160:C164"/>
    <mergeCell ref="B144:D147"/>
    <mergeCell ref="F144:AJ144"/>
    <mergeCell ref="AK144:AK147"/>
    <mergeCell ref="AL144:AL147"/>
    <mergeCell ref="AM144:AM147"/>
    <mergeCell ref="AN144:AN147"/>
    <mergeCell ref="AO120:AO123"/>
    <mergeCell ref="AQ120:AQ124"/>
    <mergeCell ref="AR120:AR124"/>
    <mergeCell ref="B125:B130"/>
    <mergeCell ref="C125:C130"/>
    <mergeCell ref="AO125:AO140"/>
    <mergeCell ref="B131:B140"/>
    <mergeCell ref="C131:C135"/>
    <mergeCell ref="C136:C140"/>
    <mergeCell ref="B120:D123"/>
    <mergeCell ref="F120:AJ120"/>
    <mergeCell ref="AK120:AK123"/>
    <mergeCell ref="AL120:AL123"/>
    <mergeCell ref="AM120:AM123"/>
    <mergeCell ref="AN120:AN123"/>
    <mergeCell ref="AO96:AO99"/>
    <mergeCell ref="AQ96:AQ100"/>
    <mergeCell ref="AR96:AR100"/>
    <mergeCell ref="B101:B106"/>
    <mergeCell ref="C101:C106"/>
    <mergeCell ref="AO101:AO116"/>
    <mergeCell ref="B107:B116"/>
    <mergeCell ref="C107:C111"/>
    <mergeCell ref="C112:C116"/>
    <mergeCell ref="B96:D99"/>
    <mergeCell ref="F96:AJ96"/>
    <mergeCell ref="AK96:AK99"/>
    <mergeCell ref="AL96:AL99"/>
    <mergeCell ref="AM96:AM99"/>
    <mergeCell ref="AN96:AN99"/>
    <mergeCell ref="AO72:AO75"/>
    <mergeCell ref="AQ72:AQ76"/>
    <mergeCell ref="AR72:AR76"/>
    <mergeCell ref="B77:B82"/>
    <mergeCell ref="C77:C82"/>
    <mergeCell ref="AO77:AO92"/>
    <mergeCell ref="B83:B92"/>
    <mergeCell ref="C83:C87"/>
    <mergeCell ref="C88:C92"/>
    <mergeCell ref="B72:D75"/>
    <mergeCell ref="F72:AJ72"/>
    <mergeCell ref="AK72:AK75"/>
    <mergeCell ref="AL72:AL75"/>
    <mergeCell ref="AM72:AM75"/>
    <mergeCell ref="AN72:AN75"/>
    <mergeCell ref="B53:B58"/>
    <mergeCell ref="C53:C58"/>
    <mergeCell ref="AO53:AO68"/>
    <mergeCell ref="B59:B68"/>
    <mergeCell ref="C59:C63"/>
    <mergeCell ref="C64:C68"/>
    <mergeCell ref="AL48:AL51"/>
    <mergeCell ref="AM48:AM51"/>
    <mergeCell ref="AN48:AN51"/>
    <mergeCell ref="AO48:AO51"/>
    <mergeCell ref="AR48:AR52"/>
    <mergeCell ref="C35:C39"/>
    <mergeCell ref="A40:A41"/>
    <mergeCell ref="C40:C44"/>
    <mergeCell ref="B48:D51"/>
    <mergeCell ref="F48:AJ48"/>
    <mergeCell ref="AK48:AK51"/>
    <mergeCell ref="AN24:AN27"/>
    <mergeCell ref="AO24:AO27"/>
    <mergeCell ref="AQ24:AQ28"/>
    <mergeCell ref="AR24:AR28"/>
    <mergeCell ref="A28:A29"/>
    <mergeCell ref="B29:B34"/>
    <mergeCell ref="C29:C34"/>
    <mergeCell ref="AO29:AO44"/>
    <mergeCell ref="A35:A36"/>
    <mergeCell ref="B35:B44"/>
    <mergeCell ref="B24:D27"/>
    <mergeCell ref="F24:AJ24"/>
    <mergeCell ref="AK24:AK27"/>
    <mergeCell ref="AL24:AL27"/>
    <mergeCell ref="AM24:AM27"/>
    <mergeCell ref="AG14:AJ14"/>
    <mergeCell ref="AG15:AJ15"/>
    <mergeCell ref="AG16:AJ16"/>
    <mergeCell ref="AG17:AJ17"/>
    <mergeCell ref="AC18:AF21"/>
    <mergeCell ref="AG18:AJ18"/>
    <mergeCell ref="AG19:AJ19"/>
    <mergeCell ref="AG20:AJ20"/>
    <mergeCell ref="AQ48:AQ52"/>
    <mergeCell ref="B9:C9"/>
    <mergeCell ref="F9:H9"/>
    <mergeCell ref="P9:T10"/>
    <mergeCell ref="U9:X10"/>
    <mergeCell ref="AG9:AJ9"/>
    <mergeCell ref="AG10:AJ10"/>
    <mergeCell ref="AG11:AJ11"/>
    <mergeCell ref="AG12:AJ12"/>
    <mergeCell ref="AG13:AJ13"/>
    <mergeCell ref="AM2:AO2"/>
    <mergeCell ref="AM4:AO4"/>
    <mergeCell ref="F5:M5"/>
    <mergeCell ref="P5:T6"/>
    <mergeCell ref="U5:X6"/>
    <mergeCell ref="AA5:AB7"/>
    <mergeCell ref="AC5:AF7"/>
    <mergeCell ref="AG5:AJ7"/>
    <mergeCell ref="AK5:AK6"/>
    <mergeCell ref="AL5:AL6"/>
    <mergeCell ref="AM5:AM6"/>
    <mergeCell ref="AN5:AN6"/>
    <mergeCell ref="AO5:AO6"/>
    <mergeCell ref="F6:I6"/>
    <mergeCell ref="F7:I7"/>
    <mergeCell ref="P7:T8"/>
    <mergeCell ref="U7:X8"/>
    <mergeCell ref="AA8:AB13"/>
    <mergeCell ref="AC8:AF13"/>
    <mergeCell ref="AG8:AJ8"/>
    <mergeCell ref="AO8:AO21"/>
    <mergeCell ref="AG21:AJ21"/>
    <mergeCell ref="AA14:AB21"/>
    <mergeCell ref="AC14:AF17"/>
  </mergeCells>
  <phoneticPr fontId="18"/>
  <conditionalFormatting sqref="D29:D34">
    <cfRule type="cellIs" dxfId="3183" priority="63" operator="equal">
      <formula>0</formula>
    </cfRule>
  </conditionalFormatting>
  <conditionalFormatting sqref="D36:D39">
    <cfRule type="cellIs" dxfId="3182" priority="62" operator="equal">
      <formula>0</formula>
    </cfRule>
  </conditionalFormatting>
  <conditionalFormatting sqref="D41:D44">
    <cfRule type="cellIs" dxfId="3181" priority="64" operator="equal">
      <formula>0</formula>
    </cfRule>
  </conditionalFormatting>
  <conditionalFormatting sqref="D53:D58">
    <cfRule type="cellIs" dxfId="3180" priority="60" operator="equal">
      <formula>0</formula>
    </cfRule>
  </conditionalFormatting>
  <conditionalFormatting sqref="D60:D63">
    <cfRule type="cellIs" dxfId="3179" priority="59" operator="equal">
      <formula>0</formula>
    </cfRule>
  </conditionalFormatting>
  <conditionalFormatting sqref="D65:D68">
    <cfRule type="cellIs" dxfId="3178" priority="61" operator="equal">
      <formula>0</formula>
    </cfRule>
  </conditionalFormatting>
  <conditionalFormatting sqref="D77:D82">
    <cfRule type="cellIs" dxfId="3177" priority="57" operator="equal">
      <formula>0</formula>
    </cfRule>
  </conditionalFormatting>
  <conditionalFormatting sqref="D84:D87">
    <cfRule type="cellIs" dxfId="3176" priority="56" operator="equal">
      <formula>0</formula>
    </cfRule>
  </conditionalFormatting>
  <conditionalFormatting sqref="D89:D92">
    <cfRule type="cellIs" dxfId="3175" priority="58" operator="equal">
      <formula>0</formula>
    </cfRule>
  </conditionalFormatting>
  <conditionalFormatting sqref="D101:D106">
    <cfRule type="cellIs" dxfId="3174" priority="54" operator="equal">
      <formula>0</formula>
    </cfRule>
  </conditionalFormatting>
  <conditionalFormatting sqref="D108:D111">
    <cfRule type="cellIs" dxfId="3173" priority="53" operator="equal">
      <formula>0</formula>
    </cfRule>
  </conditionalFormatting>
  <conditionalFormatting sqref="D113:D116">
    <cfRule type="cellIs" dxfId="3172" priority="55" operator="equal">
      <formula>0</formula>
    </cfRule>
  </conditionalFormatting>
  <conditionalFormatting sqref="D125:D130">
    <cfRule type="cellIs" dxfId="3171" priority="51" operator="equal">
      <formula>0</formula>
    </cfRule>
  </conditionalFormatting>
  <conditionalFormatting sqref="D132:D135">
    <cfRule type="cellIs" dxfId="3170" priority="50" operator="equal">
      <formula>0</formula>
    </cfRule>
  </conditionalFormatting>
  <conditionalFormatting sqref="D137:D140">
    <cfRule type="cellIs" dxfId="3169" priority="52" operator="equal">
      <formula>0</formula>
    </cfRule>
  </conditionalFormatting>
  <conditionalFormatting sqref="D149:D154">
    <cfRule type="cellIs" dxfId="3168" priority="48" operator="equal">
      <formula>0</formula>
    </cfRule>
  </conditionalFormatting>
  <conditionalFormatting sqref="D156:D159">
    <cfRule type="cellIs" dxfId="3167" priority="47" operator="equal">
      <formula>0</formula>
    </cfRule>
  </conditionalFormatting>
  <conditionalFormatting sqref="D161:D164">
    <cfRule type="cellIs" dxfId="3166" priority="49" operator="equal">
      <formula>0</formula>
    </cfRule>
  </conditionalFormatting>
  <conditionalFormatting sqref="D173:D178">
    <cfRule type="cellIs" dxfId="3165" priority="45" operator="equal">
      <formula>0</formula>
    </cfRule>
  </conditionalFormatting>
  <conditionalFormatting sqref="D180:D183">
    <cfRule type="cellIs" dxfId="3164" priority="44" operator="equal">
      <formula>0</formula>
    </cfRule>
  </conditionalFormatting>
  <conditionalFormatting sqref="D185:D188">
    <cfRule type="cellIs" dxfId="3163" priority="46" operator="equal">
      <formula>0</formula>
    </cfRule>
  </conditionalFormatting>
  <conditionalFormatting sqref="D197:D202">
    <cfRule type="cellIs" dxfId="3162" priority="42" operator="equal">
      <formula>0</formula>
    </cfRule>
  </conditionalFormatting>
  <conditionalFormatting sqref="D204:D207">
    <cfRule type="cellIs" dxfId="3161" priority="41" operator="equal">
      <formula>0</formula>
    </cfRule>
  </conditionalFormatting>
  <conditionalFormatting sqref="D209:D212">
    <cfRule type="cellIs" dxfId="3160" priority="43" operator="equal">
      <formula>0</formula>
    </cfRule>
  </conditionalFormatting>
  <conditionalFormatting sqref="D221:D226">
    <cfRule type="cellIs" dxfId="3159" priority="39" operator="equal">
      <formula>0</formula>
    </cfRule>
  </conditionalFormatting>
  <conditionalFormatting sqref="D228:D231">
    <cfRule type="cellIs" dxfId="3158" priority="38" operator="equal">
      <formula>0</formula>
    </cfRule>
  </conditionalFormatting>
  <conditionalFormatting sqref="D233:D236">
    <cfRule type="cellIs" dxfId="3157" priority="40" operator="equal">
      <formula>0</formula>
    </cfRule>
  </conditionalFormatting>
  <conditionalFormatting sqref="D245:D250">
    <cfRule type="cellIs" dxfId="3156" priority="36" operator="equal">
      <formula>0</formula>
    </cfRule>
  </conditionalFormatting>
  <conditionalFormatting sqref="D252:D255">
    <cfRule type="cellIs" dxfId="3155" priority="35" operator="equal">
      <formula>0</formula>
    </cfRule>
  </conditionalFormatting>
  <conditionalFormatting sqref="D257:D260">
    <cfRule type="cellIs" dxfId="3154" priority="37" operator="equal">
      <formula>0</formula>
    </cfRule>
  </conditionalFormatting>
  <conditionalFormatting sqref="D269:D274">
    <cfRule type="cellIs" dxfId="3153" priority="33" operator="equal">
      <formula>0</formula>
    </cfRule>
  </conditionalFormatting>
  <conditionalFormatting sqref="D276:D279">
    <cfRule type="cellIs" dxfId="3152" priority="32" operator="equal">
      <formula>0</formula>
    </cfRule>
  </conditionalFormatting>
  <conditionalFormatting sqref="D281:D284">
    <cfRule type="cellIs" dxfId="3151" priority="34" operator="equal">
      <formula>0</formula>
    </cfRule>
  </conditionalFormatting>
  <conditionalFormatting sqref="D293:D298">
    <cfRule type="cellIs" dxfId="3150" priority="30" operator="equal">
      <formula>0</formula>
    </cfRule>
  </conditionalFormatting>
  <conditionalFormatting sqref="D300:D303">
    <cfRule type="cellIs" dxfId="3149" priority="29" operator="equal">
      <formula>0</formula>
    </cfRule>
  </conditionalFormatting>
  <conditionalFormatting sqref="D305:D308">
    <cfRule type="cellIs" dxfId="3148" priority="31" operator="equal">
      <formula>0</formula>
    </cfRule>
  </conditionalFormatting>
  <conditionalFormatting sqref="D317:D322">
    <cfRule type="cellIs" dxfId="3147" priority="27" operator="equal">
      <formula>0</formula>
    </cfRule>
  </conditionalFormatting>
  <conditionalFormatting sqref="D324:D327">
    <cfRule type="cellIs" dxfId="3146" priority="26" operator="equal">
      <formula>0</formula>
    </cfRule>
  </conditionalFormatting>
  <conditionalFormatting sqref="D329:D332">
    <cfRule type="cellIs" dxfId="3145" priority="28" operator="equal">
      <formula>0</formula>
    </cfRule>
  </conditionalFormatting>
  <conditionalFormatting sqref="D341:D346">
    <cfRule type="cellIs" dxfId="3144" priority="24" operator="equal">
      <formula>0</formula>
    </cfRule>
  </conditionalFormatting>
  <conditionalFormatting sqref="D348:D351">
    <cfRule type="cellIs" dxfId="3143" priority="23" operator="equal">
      <formula>0</formula>
    </cfRule>
  </conditionalFormatting>
  <conditionalFormatting sqref="D353:D356">
    <cfRule type="cellIs" dxfId="3142" priority="25" operator="equal">
      <formula>0</formula>
    </cfRule>
  </conditionalFormatting>
  <conditionalFormatting sqref="D365:D370">
    <cfRule type="cellIs" dxfId="3141" priority="21" operator="equal">
      <formula>0</formula>
    </cfRule>
  </conditionalFormatting>
  <conditionalFormatting sqref="D372:D375">
    <cfRule type="cellIs" dxfId="3140" priority="20" operator="equal">
      <formula>0</formula>
    </cfRule>
  </conditionalFormatting>
  <conditionalFormatting sqref="D377:D380">
    <cfRule type="cellIs" dxfId="3139" priority="22" operator="equal">
      <formula>0</formula>
    </cfRule>
  </conditionalFormatting>
  <conditionalFormatting sqref="D389:D394">
    <cfRule type="cellIs" dxfId="3138" priority="18" operator="equal">
      <formula>0</formula>
    </cfRule>
  </conditionalFormatting>
  <conditionalFormatting sqref="D396:D399">
    <cfRule type="cellIs" dxfId="3137" priority="17" operator="equal">
      <formula>0</formula>
    </cfRule>
  </conditionalFormatting>
  <conditionalFormatting sqref="D401:D404">
    <cfRule type="cellIs" dxfId="3136" priority="19" operator="equal">
      <formula>0</formula>
    </cfRule>
  </conditionalFormatting>
  <conditionalFormatting sqref="D413:D418">
    <cfRule type="cellIs" dxfId="3135" priority="15" operator="equal">
      <formula>0</formula>
    </cfRule>
  </conditionalFormatting>
  <conditionalFormatting sqref="D420:D423">
    <cfRule type="cellIs" dxfId="3134" priority="14" operator="equal">
      <formula>0</formula>
    </cfRule>
  </conditionalFormatting>
  <conditionalFormatting sqref="D425:D428">
    <cfRule type="cellIs" dxfId="3133" priority="16" operator="equal">
      <formula>0</formula>
    </cfRule>
  </conditionalFormatting>
  <conditionalFormatting sqref="D437:D442">
    <cfRule type="cellIs" dxfId="3132" priority="12" operator="equal">
      <formula>0</formula>
    </cfRule>
  </conditionalFormatting>
  <conditionalFormatting sqref="D444:D447">
    <cfRule type="cellIs" dxfId="3131" priority="11" operator="equal">
      <formula>0</formula>
    </cfRule>
  </conditionalFormatting>
  <conditionalFormatting sqref="D449:D452">
    <cfRule type="cellIs" dxfId="3130" priority="13" operator="equal">
      <formula>0</formula>
    </cfRule>
  </conditionalFormatting>
  <conditionalFormatting sqref="D461:D466">
    <cfRule type="cellIs" dxfId="3129" priority="9" operator="equal">
      <formula>0</formula>
    </cfRule>
  </conditionalFormatting>
  <conditionalFormatting sqref="D468:D471">
    <cfRule type="cellIs" dxfId="3128" priority="8" operator="equal">
      <formula>0</formula>
    </cfRule>
  </conditionalFormatting>
  <conditionalFormatting sqref="D473:D476">
    <cfRule type="cellIs" dxfId="3127" priority="10" operator="equal">
      <formula>0</formula>
    </cfRule>
  </conditionalFormatting>
  <conditionalFormatting sqref="D485:D490">
    <cfRule type="cellIs" dxfId="3126" priority="6" operator="equal">
      <formula>0</formula>
    </cfRule>
  </conditionalFormatting>
  <conditionalFormatting sqref="D492:D495">
    <cfRule type="cellIs" dxfId="3125" priority="5" operator="equal">
      <formula>0</formula>
    </cfRule>
  </conditionalFormatting>
  <conditionalFormatting sqref="D497:D500">
    <cfRule type="cellIs" dxfId="3124" priority="7" operator="equal">
      <formula>0</formula>
    </cfRule>
  </conditionalFormatting>
  <conditionalFormatting sqref="D509:D514">
    <cfRule type="cellIs" dxfId="3123" priority="3" operator="equal">
      <formula>0</formula>
    </cfRule>
  </conditionalFormatting>
  <conditionalFormatting sqref="D516:D519">
    <cfRule type="cellIs" dxfId="3122" priority="2" operator="equal">
      <formula>0</formula>
    </cfRule>
  </conditionalFormatting>
  <conditionalFormatting sqref="D521:D524">
    <cfRule type="cellIs" dxfId="3121" priority="4" operator="equal">
      <formula>0</formula>
    </cfRule>
  </conditionalFormatting>
  <conditionalFormatting sqref="F528 K528 P528 U528 Z528">
    <cfRule type="containsText" dxfId="3120" priority="518" operator="containsText" text="日">
      <formula>NOT(ISERROR(SEARCH("日",F528)))</formula>
    </cfRule>
    <cfRule type="containsText" dxfId="3119" priority="519" operator="containsText" text="土">
      <formula>NOT(ISERROR(SEARCH("土",F528)))</formula>
    </cfRule>
  </conditionalFormatting>
  <conditionalFormatting sqref="F528">
    <cfRule type="containsText" dxfId="3118" priority="514" operator="containsText" text="製作">
      <formula>NOT(ISERROR(SEARCH("製作",F528)))</formula>
    </cfRule>
    <cfRule type="cellIs" dxfId="3117" priority="515" operator="equal">
      <formula>"中止,製作"</formula>
    </cfRule>
    <cfRule type="containsText" dxfId="3116" priority="516" operator="containsText" text="中止,製作,夏休,冬休,その他">
      <formula>NOT(ISERROR(SEARCH("中止,製作,夏休,冬休,その他",F528)))</formula>
    </cfRule>
    <cfRule type="containsText" dxfId="3115" priority="517" operator="containsText" text="中止">
      <formula>NOT(ISERROR(SEARCH("中止",F528)))</formula>
    </cfRule>
    <cfRule type="containsText" dxfId="3114" priority="513" operator="containsText" text="夏休">
      <formula>NOT(ISERROR(SEARCH("夏休",F528)))</formula>
    </cfRule>
    <cfRule type="containsText" dxfId="3113" priority="512" operator="containsText" text="冬休">
      <formula>NOT(ISERROR(SEARCH("冬休",F528)))</formula>
    </cfRule>
    <cfRule type="containsText" dxfId="3112" priority="511" operator="containsText" text="その他">
      <formula>NOT(ISERROR(SEARCH("その他",F528)))</formula>
    </cfRule>
  </conditionalFormatting>
  <conditionalFormatting sqref="F530">
    <cfRule type="containsText" dxfId="3111" priority="466" operator="containsText" text="入">
      <formula>NOT(ISERROR(SEARCH("入",F530)))</formula>
    </cfRule>
    <cfRule type="cellIs" dxfId="3110" priority="468" operator="equal">
      <formula>"休"</formula>
    </cfRule>
    <cfRule type="containsText" dxfId="3109" priority="467" operator="containsText" text="入,退">
      <formula>NOT(ISERROR(SEARCH("入,退",F530)))</formula>
    </cfRule>
    <cfRule type="containsText" dxfId="3108" priority="465" operator="containsText" text="退">
      <formula>NOT(ISERROR(SEARCH("退",F530)))</formula>
    </cfRule>
    <cfRule type="containsText" dxfId="3107" priority="464" operator="containsText" text="外">
      <formula>NOT(ISERROR(SEARCH("外",F530)))</formula>
    </cfRule>
    <cfRule type="containsText" dxfId="3106" priority="463" operator="containsText" text="－">
      <formula>NOT(ISERROR(SEARCH("－",F530)))</formula>
    </cfRule>
  </conditionalFormatting>
  <conditionalFormatting sqref="F36:AI39">
    <cfRule type="cellIs" dxfId="3105" priority="444" operator="equal">
      <formula>"休"</formula>
    </cfRule>
    <cfRule type="containsText" dxfId="3104" priority="443" operator="containsText" text="入,退">
      <formula>NOT(ISERROR(SEARCH("入,退",F36)))</formula>
    </cfRule>
    <cfRule type="containsText" dxfId="3103" priority="441" operator="containsText" text="退">
      <formula>NOT(ISERROR(SEARCH("退",F36)))</formula>
    </cfRule>
    <cfRule type="containsText" dxfId="3102" priority="442" operator="containsText" text="入">
      <formula>NOT(ISERROR(SEARCH("入",F36)))</formula>
    </cfRule>
  </conditionalFormatting>
  <conditionalFormatting sqref="F38:AI39">
    <cfRule type="containsText" dxfId="3101" priority="440" operator="containsText" text="－">
      <formula>NOT(ISERROR(SEARCH("－",F38)))</formula>
    </cfRule>
  </conditionalFormatting>
  <conditionalFormatting sqref="F60:AI63">
    <cfRule type="containsText" dxfId="3100" priority="338" operator="containsText" text="入,退">
      <formula>NOT(ISERROR(SEARCH("入,退",F60)))</formula>
    </cfRule>
    <cfRule type="cellIs" dxfId="3099" priority="339" operator="equal">
      <formula>"休"</formula>
    </cfRule>
    <cfRule type="containsText" dxfId="3098" priority="337" operator="containsText" text="入">
      <formula>NOT(ISERROR(SEARCH("入",F60)))</formula>
    </cfRule>
    <cfRule type="containsText" dxfId="3097" priority="336" operator="containsText" text="退">
      <formula>NOT(ISERROR(SEARCH("退",F60)))</formula>
    </cfRule>
  </conditionalFormatting>
  <conditionalFormatting sqref="F62:AI63">
    <cfRule type="containsText" dxfId="3096" priority="335" operator="containsText" text="－">
      <formula>NOT(ISERROR(SEARCH("－",F62)))</formula>
    </cfRule>
  </conditionalFormatting>
  <conditionalFormatting sqref="F84:AI87">
    <cfRule type="cellIs" dxfId="3095" priority="296" operator="equal">
      <formula>"休"</formula>
    </cfRule>
    <cfRule type="containsText" dxfId="3094" priority="295" operator="containsText" text="入,退">
      <formula>NOT(ISERROR(SEARCH("入,退",F84)))</formula>
    </cfRule>
    <cfRule type="containsText" dxfId="3093" priority="294" operator="containsText" text="入">
      <formula>NOT(ISERROR(SEARCH("入",F84)))</formula>
    </cfRule>
    <cfRule type="containsText" dxfId="3092" priority="293" operator="containsText" text="退">
      <formula>NOT(ISERROR(SEARCH("退",F84)))</formula>
    </cfRule>
  </conditionalFormatting>
  <conditionalFormatting sqref="F86:AI87">
    <cfRule type="containsText" dxfId="3091" priority="292" operator="containsText" text="－">
      <formula>NOT(ISERROR(SEARCH("－",F86)))</formula>
    </cfRule>
  </conditionalFormatting>
  <conditionalFormatting sqref="F108:AI111">
    <cfRule type="cellIs" dxfId="3090" priority="253" operator="equal">
      <formula>"休"</formula>
    </cfRule>
    <cfRule type="containsText" dxfId="3089" priority="251" operator="containsText" text="入">
      <formula>NOT(ISERROR(SEARCH("入",F108)))</formula>
    </cfRule>
    <cfRule type="containsText" dxfId="3088" priority="250" operator="containsText" text="退">
      <formula>NOT(ISERROR(SEARCH("退",F108)))</formula>
    </cfRule>
    <cfRule type="containsText" dxfId="3087" priority="252" operator="containsText" text="入,退">
      <formula>NOT(ISERROR(SEARCH("入,退",F108)))</formula>
    </cfRule>
  </conditionalFormatting>
  <conditionalFormatting sqref="F110:AI111">
    <cfRule type="containsText" dxfId="3086" priority="249" operator="containsText" text="－">
      <formula>NOT(ISERROR(SEARCH("－",F110)))</formula>
    </cfRule>
  </conditionalFormatting>
  <conditionalFormatting sqref="F132:AI135">
    <cfRule type="cellIs" dxfId="3085" priority="210" operator="equal">
      <formula>"休"</formula>
    </cfRule>
    <cfRule type="containsText" dxfId="3084" priority="209" operator="containsText" text="入,退">
      <formula>NOT(ISERROR(SEARCH("入,退",F132)))</formula>
    </cfRule>
    <cfRule type="containsText" dxfId="3083" priority="208" operator="containsText" text="入">
      <formula>NOT(ISERROR(SEARCH("入",F132)))</formula>
    </cfRule>
    <cfRule type="containsText" dxfId="3082" priority="207" operator="containsText" text="退">
      <formula>NOT(ISERROR(SEARCH("退",F132)))</formula>
    </cfRule>
  </conditionalFormatting>
  <conditionalFormatting sqref="F134:AI135">
    <cfRule type="containsText" dxfId="3081" priority="206" operator="containsText" text="－">
      <formula>NOT(ISERROR(SEARCH("－",F134)))</formula>
    </cfRule>
  </conditionalFormatting>
  <conditionalFormatting sqref="F156:AI159">
    <cfRule type="cellIs" dxfId="3080" priority="167" operator="equal">
      <formula>"休"</formula>
    </cfRule>
    <cfRule type="containsText" dxfId="3079" priority="166" operator="containsText" text="入,退">
      <formula>NOT(ISERROR(SEARCH("入,退",F156)))</formula>
    </cfRule>
    <cfRule type="containsText" dxfId="3078" priority="165" operator="containsText" text="入">
      <formula>NOT(ISERROR(SEARCH("入",F156)))</formula>
    </cfRule>
    <cfRule type="containsText" dxfId="3077" priority="164" operator="containsText" text="退">
      <formula>NOT(ISERROR(SEARCH("退",F156)))</formula>
    </cfRule>
  </conditionalFormatting>
  <conditionalFormatting sqref="F158:AI159">
    <cfRule type="containsText" dxfId="3076" priority="163" operator="containsText" text="－">
      <formula>NOT(ISERROR(SEARCH("－",F158)))</formula>
    </cfRule>
  </conditionalFormatting>
  <conditionalFormatting sqref="F180:AI183">
    <cfRule type="cellIs" dxfId="3075" priority="124" operator="equal">
      <formula>"休"</formula>
    </cfRule>
    <cfRule type="containsText" dxfId="3074" priority="123" operator="containsText" text="入,退">
      <formula>NOT(ISERROR(SEARCH("入,退",F180)))</formula>
    </cfRule>
    <cfRule type="containsText" dxfId="3073" priority="122" operator="containsText" text="入">
      <formula>NOT(ISERROR(SEARCH("入",F180)))</formula>
    </cfRule>
    <cfRule type="containsText" dxfId="3072" priority="121" operator="containsText" text="退">
      <formula>NOT(ISERROR(SEARCH("退",F180)))</formula>
    </cfRule>
  </conditionalFormatting>
  <conditionalFormatting sqref="F182:AI183">
    <cfRule type="containsText" dxfId="3071" priority="120" operator="containsText" text="－">
      <formula>NOT(ISERROR(SEARCH("－",F182)))</formula>
    </cfRule>
  </conditionalFormatting>
  <conditionalFormatting sqref="F204:AI207">
    <cfRule type="containsText" dxfId="3070" priority="78" operator="containsText" text="退">
      <formula>NOT(ISERROR(SEARCH("退",F204)))</formula>
    </cfRule>
    <cfRule type="containsText" dxfId="3069" priority="79" operator="containsText" text="入">
      <formula>NOT(ISERROR(SEARCH("入",F204)))</formula>
    </cfRule>
    <cfRule type="containsText" dxfId="3068" priority="80" operator="containsText" text="入,退">
      <formula>NOT(ISERROR(SEARCH("入,退",F204)))</formula>
    </cfRule>
    <cfRule type="cellIs" dxfId="3067" priority="81" operator="equal">
      <formula>"休"</formula>
    </cfRule>
  </conditionalFormatting>
  <conditionalFormatting sqref="F206:AI207">
    <cfRule type="containsText" dxfId="3066" priority="77" operator="containsText" text="－">
      <formula>NOT(ISERROR(SEARCH("－",F206)))</formula>
    </cfRule>
  </conditionalFormatting>
  <conditionalFormatting sqref="F26:AJ27">
    <cfRule type="expression" dxfId="3065" priority="621">
      <formula>WEEKDAY(F$26)=1</formula>
    </cfRule>
    <cfRule type="expression" dxfId="3064" priority="620">
      <formula>WEEKDAY(F$26)=7</formula>
    </cfRule>
  </conditionalFormatting>
  <conditionalFormatting sqref="F28:AJ28">
    <cfRule type="containsText" dxfId="3063" priority="521" operator="containsText" text="冬休">
      <formula>NOT(ISERROR(SEARCH("冬休",F28)))</formula>
    </cfRule>
    <cfRule type="containsText" dxfId="3062" priority="522" operator="containsText" text="夏休">
      <formula>NOT(ISERROR(SEARCH("夏休",F28)))</formula>
    </cfRule>
    <cfRule type="cellIs" dxfId="3061" priority="524" operator="equal">
      <formula>"中止,製作"</formula>
    </cfRule>
    <cfRule type="containsText" dxfId="3060" priority="525" operator="containsText" text="中止,製作,夏休,冬休,その他">
      <formula>NOT(ISERROR(SEARCH("中止,製作,夏休,冬休,その他",F28)))</formula>
    </cfRule>
    <cfRule type="containsText" dxfId="3059" priority="526" operator="containsText" text="中止">
      <formula>NOT(ISERROR(SEARCH("中止",F28)))</formula>
    </cfRule>
    <cfRule type="containsText" dxfId="3058" priority="523" operator="containsText" text="製作">
      <formula>NOT(ISERROR(SEARCH("製作",F28)))</formula>
    </cfRule>
    <cfRule type="containsText" dxfId="3057" priority="527" operator="containsText" text="日">
      <formula>NOT(ISERROR(SEARCH("日",F28)))</formula>
    </cfRule>
    <cfRule type="containsText" dxfId="3056" priority="528" operator="containsText" text="土">
      <formula>NOT(ISERROR(SEARCH("土",F28)))</formula>
    </cfRule>
    <cfRule type="containsText" dxfId="3055" priority="520" operator="containsText" text="その他">
      <formula>NOT(ISERROR(SEARCH("その他",F28)))</formula>
    </cfRule>
  </conditionalFormatting>
  <conditionalFormatting sqref="F29:AJ34">
    <cfRule type="containsText" dxfId="3054" priority="531" operator="containsText" text="外">
      <formula>NOT(ISERROR(SEARCH("外",F29)))</formula>
    </cfRule>
    <cfRule type="containsText" dxfId="3053" priority="532" operator="containsText" text="退">
      <formula>NOT(ISERROR(SEARCH("退",F29)))</formula>
    </cfRule>
    <cfRule type="containsText" dxfId="3052" priority="533" operator="containsText" text="入">
      <formula>NOT(ISERROR(SEARCH("入",F29)))</formula>
    </cfRule>
    <cfRule type="containsText" dxfId="3051" priority="534" operator="containsText" text="入,退">
      <formula>NOT(ISERROR(SEARCH("入,退",F29)))</formula>
    </cfRule>
    <cfRule type="cellIs" dxfId="3050" priority="535" operator="equal">
      <formula>"休"</formula>
    </cfRule>
  </conditionalFormatting>
  <conditionalFormatting sqref="F35:AJ35">
    <cfRule type="containsText" dxfId="3049" priority="462" operator="containsText" text="土">
      <formula>NOT(ISERROR(SEARCH("土",F35)))</formula>
    </cfRule>
    <cfRule type="containsText" dxfId="3048" priority="461" operator="containsText" text="日">
      <formula>NOT(ISERROR(SEARCH("日",F35)))</formula>
    </cfRule>
    <cfRule type="containsText" dxfId="3047" priority="460" operator="containsText" text="中止">
      <formula>NOT(ISERROR(SEARCH("中止",F35)))</formula>
    </cfRule>
    <cfRule type="containsText" dxfId="3046" priority="459" operator="containsText" text="中止,製作,夏休,冬休,その他">
      <formula>NOT(ISERROR(SEARCH("中止,製作,夏休,冬休,その他",F35)))</formula>
    </cfRule>
    <cfRule type="cellIs" dxfId="3045" priority="458" operator="equal">
      <formula>"中止,製作"</formula>
    </cfRule>
    <cfRule type="containsText" dxfId="3044" priority="457" operator="containsText" text="製作">
      <formula>NOT(ISERROR(SEARCH("製作",F35)))</formula>
    </cfRule>
    <cfRule type="containsText" dxfId="3043" priority="455" operator="containsText" text="冬休">
      <formula>NOT(ISERROR(SEARCH("冬休",F35)))</formula>
    </cfRule>
    <cfRule type="containsText" dxfId="3042" priority="454" operator="containsText" text="その他">
      <formula>NOT(ISERROR(SEARCH("その他",F35)))</formula>
    </cfRule>
    <cfRule type="containsText" dxfId="3041" priority="456" operator="containsText" text="夏休">
      <formula>NOT(ISERROR(SEARCH("夏休",F35)))</formula>
    </cfRule>
  </conditionalFormatting>
  <conditionalFormatting sqref="F36:AJ39">
    <cfRule type="containsText" dxfId="3040" priority="411" operator="containsText" text="外">
      <formula>NOT(ISERROR(SEARCH("外",F36)))</formula>
    </cfRule>
  </conditionalFormatting>
  <conditionalFormatting sqref="F40:AJ40">
    <cfRule type="containsText" dxfId="3039" priority="453" operator="containsText" text="土">
      <formula>NOT(ISERROR(SEARCH("土",F40)))</formula>
    </cfRule>
    <cfRule type="containsText" dxfId="3038" priority="446" operator="containsText" text="冬休">
      <formula>NOT(ISERROR(SEARCH("冬休",F40)))</formula>
    </cfRule>
    <cfRule type="containsText" dxfId="3037" priority="445" operator="containsText" text="その他">
      <formula>NOT(ISERROR(SEARCH("その他",F40)))</formula>
    </cfRule>
    <cfRule type="containsText" dxfId="3036" priority="448" operator="containsText" text="製作">
      <formula>NOT(ISERROR(SEARCH("製作",F40)))</formula>
    </cfRule>
    <cfRule type="cellIs" dxfId="3035" priority="449" operator="equal">
      <formula>"中止,製作"</formula>
    </cfRule>
    <cfRule type="containsText" dxfId="3034" priority="450" operator="containsText" text="中止,製作,夏休,冬休,その他">
      <formula>NOT(ISERROR(SEARCH("中止,製作,夏休,冬休,その他",F40)))</formula>
    </cfRule>
    <cfRule type="containsText" dxfId="3033" priority="451" operator="containsText" text="中止">
      <formula>NOT(ISERROR(SEARCH("中止",F40)))</formula>
    </cfRule>
    <cfRule type="containsText" dxfId="3032" priority="452" operator="containsText" text="日">
      <formula>NOT(ISERROR(SEARCH("日",F40)))</formula>
    </cfRule>
    <cfRule type="containsText" dxfId="3031" priority="447" operator="containsText" text="夏休">
      <formula>NOT(ISERROR(SEARCH("夏休",F40)))</formula>
    </cfRule>
  </conditionalFormatting>
  <conditionalFormatting sqref="F41:AJ44">
    <cfRule type="cellIs" dxfId="3030" priority="439" operator="equal">
      <formula>"休"</formula>
    </cfRule>
    <cfRule type="containsText" dxfId="3029" priority="438" operator="containsText" text="入,退">
      <formula>NOT(ISERROR(SEARCH("入,退",F41)))</formula>
    </cfRule>
    <cfRule type="containsText" dxfId="3028" priority="437" operator="containsText" text="入">
      <formula>NOT(ISERROR(SEARCH("入",F41)))</formula>
    </cfRule>
    <cfRule type="containsText" dxfId="3027" priority="436" operator="containsText" text="退">
      <formula>NOT(ISERROR(SEARCH("退",F41)))</formula>
    </cfRule>
    <cfRule type="containsText" dxfId="3026" priority="435" operator="containsText" text="外">
      <formula>NOT(ISERROR(SEARCH("外",F41)))</formula>
    </cfRule>
  </conditionalFormatting>
  <conditionalFormatting sqref="F50:AJ51">
    <cfRule type="expression" dxfId="3025" priority="619">
      <formula>WEEKDAY(F$50)=1</formula>
    </cfRule>
    <cfRule type="expression" dxfId="3024" priority="618">
      <formula>WEEKDAY(F$50)=7</formula>
    </cfRule>
  </conditionalFormatting>
  <conditionalFormatting sqref="F52:AJ52">
    <cfRule type="containsText" dxfId="3023" priority="433" operator="containsText" text="土">
      <formula>NOT(ISERROR(SEARCH("土",F52)))</formula>
    </cfRule>
    <cfRule type="containsText" dxfId="3022" priority="432" operator="containsText" text="日">
      <formula>NOT(ISERROR(SEARCH("日",F52)))</formula>
    </cfRule>
    <cfRule type="containsText" dxfId="3021" priority="431" operator="containsText" text="中止">
      <formula>NOT(ISERROR(SEARCH("中止",F52)))</formula>
    </cfRule>
    <cfRule type="containsText" dxfId="3020" priority="430" operator="containsText" text="中止,製作,夏休,冬休,その他">
      <formula>NOT(ISERROR(SEARCH("中止,製作,夏休,冬休,その他",F52)))</formula>
    </cfRule>
    <cfRule type="cellIs" dxfId="3019" priority="429" operator="equal">
      <formula>"中止,製作"</formula>
    </cfRule>
    <cfRule type="containsText" dxfId="3018" priority="428" operator="containsText" text="製作">
      <formula>NOT(ISERROR(SEARCH("製作",F52)))</formula>
    </cfRule>
    <cfRule type="containsText" dxfId="3017" priority="427" operator="containsText" text="夏休">
      <formula>NOT(ISERROR(SEARCH("夏休",F52)))</formula>
    </cfRule>
    <cfRule type="containsText" dxfId="3016" priority="426" operator="containsText" text="冬休">
      <formula>NOT(ISERROR(SEARCH("冬休",F52)))</formula>
    </cfRule>
    <cfRule type="containsText" dxfId="3015" priority="425" operator="containsText" text="その他">
      <formula>NOT(ISERROR(SEARCH("その他",F52)))</formula>
    </cfRule>
  </conditionalFormatting>
  <conditionalFormatting sqref="F53:AJ58">
    <cfRule type="containsText" dxfId="3014" priority="362" operator="containsText" text="入">
      <formula>NOT(ISERROR(SEARCH("入",F53)))</formula>
    </cfRule>
    <cfRule type="containsText" dxfId="3013" priority="363" operator="containsText" text="入,退">
      <formula>NOT(ISERROR(SEARCH("入,退",F53)))</formula>
    </cfRule>
    <cfRule type="cellIs" dxfId="3012" priority="364" operator="equal">
      <formula>"休"</formula>
    </cfRule>
    <cfRule type="containsText" dxfId="3011" priority="360" operator="containsText" text="外">
      <formula>NOT(ISERROR(SEARCH("外",F53)))</formula>
    </cfRule>
    <cfRule type="containsText" dxfId="3010" priority="361" operator="containsText" text="退">
      <formula>NOT(ISERROR(SEARCH("退",F53)))</formula>
    </cfRule>
  </conditionalFormatting>
  <conditionalFormatting sqref="F59:AJ59">
    <cfRule type="containsText" dxfId="3009" priority="351" operator="containsText" text="夏休">
      <formula>NOT(ISERROR(SEARCH("夏休",F59)))</formula>
    </cfRule>
    <cfRule type="cellIs" dxfId="3008" priority="353" operator="equal">
      <formula>"中止,製作"</formula>
    </cfRule>
    <cfRule type="containsText" dxfId="3007" priority="350" operator="containsText" text="冬休">
      <formula>NOT(ISERROR(SEARCH("冬休",F59)))</formula>
    </cfRule>
    <cfRule type="containsText" dxfId="3006" priority="349" operator="containsText" text="その他">
      <formula>NOT(ISERROR(SEARCH("その他",F59)))</formula>
    </cfRule>
    <cfRule type="containsText" dxfId="3005" priority="357" operator="containsText" text="土">
      <formula>NOT(ISERROR(SEARCH("土",F59)))</formula>
    </cfRule>
    <cfRule type="containsText" dxfId="3004" priority="356" operator="containsText" text="日">
      <formula>NOT(ISERROR(SEARCH("日",F59)))</formula>
    </cfRule>
    <cfRule type="containsText" dxfId="3003" priority="355" operator="containsText" text="中止">
      <formula>NOT(ISERROR(SEARCH("中止",F59)))</formula>
    </cfRule>
    <cfRule type="containsText" dxfId="3002" priority="354" operator="containsText" text="中止,製作,夏休,冬休,その他">
      <formula>NOT(ISERROR(SEARCH("中止,製作,夏休,冬休,その他",F59)))</formula>
    </cfRule>
    <cfRule type="containsText" dxfId="3001" priority="352" operator="containsText" text="製作">
      <formula>NOT(ISERROR(SEARCH("製作",F59)))</formula>
    </cfRule>
  </conditionalFormatting>
  <conditionalFormatting sqref="F60:AJ63">
    <cfRule type="containsText" dxfId="3000" priority="324" operator="containsText" text="外">
      <formula>NOT(ISERROR(SEARCH("外",F60)))</formula>
    </cfRule>
  </conditionalFormatting>
  <conditionalFormatting sqref="F64:AJ64">
    <cfRule type="containsText" dxfId="2999" priority="346" operator="containsText" text="中止">
      <formula>NOT(ISERROR(SEARCH("中止",F64)))</formula>
    </cfRule>
    <cfRule type="cellIs" dxfId="2998" priority="344" operator="equal">
      <formula>"中止,製作"</formula>
    </cfRule>
    <cfRule type="containsText" dxfId="2997" priority="345" operator="containsText" text="中止,製作,夏休,冬休,その他">
      <formula>NOT(ISERROR(SEARCH("中止,製作,夏休,冬休,その他",F64)))</formula>
    </cfRule>
    <cfRule type="containsText" dxfId="2996" priority="347" operator="containsText" text="日">
      <formula>NOT(ISERROR(SEARCH("日",F64)))</formula>
    </cfRule>
    <cfRule type="containsText" dxfId="2995" priority="348" operator="containsText" text="土">
      <formula>NOT(ISERROR(SEARCH("土",F64)))</formula>
    </cfRule>
    <cfRule type="containsText" dxfId="2994" priority="340" operator="containsText" text="その他">
      <formula>NOT(ISERROR(SEARCH("その他",F64)))</formula>
    </cfRule>
    <cfRule type="containsText" dxfId="2993" priority="341" operator="containsText" text="冬休">
      <formula>NOT(ISERROR(SEARCH("冬休",F64)))</formula>
    </cfRule>
    <cfRule type="containsText" dxfId="2992" priority="342" operator="containsText" text="夏休">
      <formula>NOT(ISERROR(SEARCH("夏休",F64)))</formula>
    </cfRule>
    <cfRule type="containsText" dxfId="2991" priority="343" operator="containsText" text="製作">
      <formula>NOT(ISERROR(SEARCH("製作",F64)))</formula>
    </cfRule>
  </conditionalFormatting>
  <conditionalFormatting sqref="F65:AJ68">
    <cfRule type="containsText" dxfId="2990" priority="330" operator="containsText" text="外">
      <formula>NOT(ISERROR(SEARCH("外",F65)))</formula>
    </cfRule>
    <cfRule type="cellIs" dxfId="2989" priority="334" operator="equal">
      <formula>"休"</formula>
    </cfRule>
    <cfRule type="containsText" dxfId="2988" priority="333" operator="containsText" text="入,退">
      <formula>NOT(ISERROR(SEARCH("入,退",F65)))</formula>
    </cfRule>
    <cfRule type="containsText" dxfId="2987" priority="332" operator="containsText" text="入">
      <formula>NOT(ISERROR(SEARCH("入",F65)))</formula>
    </cfRule>
    <cfRule type="containsText" dxfId="2986" priority="331" operator="containsText" text="退">
      <formula>NOT(ISERROR(SEARCH("退",F65)))</formula>
    </cfRule>
  </conditionalFormatting>
  <conditionalFormatting sqref="F74:AJ75">
    <cfRule type="expression" dxfId="2985" priority="617">
      <formula>WEEKDAY(F$74)=1</formula>
    </cfRule>
    <cfRule type="expression" dxfId="2984" priority="616">
      <formula>WEEKDAY(F$74)=7</formula>
    </cfRule>
  </conditionalFormatting>
  <conditionalFormatting sqref="F76:AJ76">
    <cfRule type="containsText" dxfId="2983" priority="416" operator="containsText" text="その他">
      <formula>NOT(ISERROR(SEARCH("その他",F76)))</formula>
    </cfRule>
    <cfRule type="containsText" dxfId="2982" priority="424" operator="containsText" text="土">
      <formula>NOT(ISERROR(SEARCH("土",F76)))</formula>
    </cfRule>
    <cfRule type="containsText" dxfId="2981" priority="423" operator="containsText" text="日">
      <formula>NOT(ISERROR(SEARCH("日",F76)))</formula>
    </cfRule>
    <cfRule type="containsText" dxfId="2980" priority="422" operator="containsText" text="中止">
      <formula>NOT(ISERROR(SEARCH("中止",F76)))</formula>
    </cfRule>
    <cfRule type="cellIs" dxfId="2979" priority="420" operator="equal">
      <formula>"中止,製作"</formula>
    </cfRule>
    <cfRule type="containsText" dxfId="2978" priority="419" operator="containsText" text="製作">
      <formula>NOT(ISERROR(SEARCH("製作",F76)))</formula>
    </cfRule>
    <cfRule type="containsText" dxfId="2977" priority="417" operator="containsText" text="冬休">
      <formula>NOT(ISERROR(SEARCH("冬休",F76)))</formula>
    </cfRule>
    <cfRule type="containsText" dxfId="2976" priority="418" operator="containsText" text="夏休">
      <formula>NOT(ISERROR(SEARCH("夏休",F76)))</formula>
    </cfRule>
    <cfRule type="containsText" dxfId="2975" priority="421" operator="containsText" text="中止,製作,夏休,冬休,その他">
      <formula>NOT(ISERROR(SEARCH("中止,製作,夏休,冬休,その他",F76)))</formula>
    </cfRule>
  </conditionalFormatting>
  <conditionalFormatting sqref="F77:AJ82">
    <cfRule type="cellIs" dxfId="2974" priority="321" operator="equal">
      <formula>"休"</formula>
    </cfRule>
    <cfRule type="containsText" dxfId="2973" priority="320" operator="containsText" text="入,退">
      <formula>NOT(ISERROR(SEARCH("入,退",F77)))</formula>
    </cfRule>
    <cfRule type="containsText" dxfId="2972" priority="319" operator="containsText" text="入">
      <formula>NOT(ISERROR(SEARCH("入",F77)))</formula>
    </cfRule>
    <cfRule type="containsText" dxfId="2971" priority="318" operator="containsText" text="退">
      <formula>NOT(ISERROR(SEARCH("退",F77)))</formula>
    </cfRule>
    <cfRule type="containsText" dxfId="2970" priority="317" operator="containsText" text="外">
      <formula>NOT(ISERROR(SEARCH("外",F77)))</formula>
    </cfRule>
  </conditionalFormatting>
  <conditionalFormatting sqref="F83:AJ83">
    <cfRule type="containsText" dxfId="2969" priority="308" operator="containsText" text="夏休">
      <formula>NOT(ISERROR(SEARCH("夏休",F83)))</formula>
    </cfRule>
    <cfRule type="containsText" dxfId="2968" priority="306" operator="containsText" text="その他">
      <formula>NOT(ISERROR(SEARCH("その他",F83)))</formula>
    </cfRule>
    <cfRule type="containsText" dxfId="2967" priority="307" operator="containsText" text="冬休">
      <formula>NOT(ISERROR(SEARCH("冬休",F83)))</formula>
    </cfRule>
    <cfRule type="cellIs" dxfId="2966" priority="310" operator="equal">
      <formula>"中止,製作"</formula>
    </cfRule>
    <cfRule type="containsText" dxfId="2965" priority="309" operator="containsText" text="製作">
      <formula>NOT(ISERROR(SEARCH("製作",F83)))</formula>
    </cfRule>
    <cfRule type="containsText" dxfId="2964" priority="311" operator="containsText" text="中止,製作,夏休,冬休,その他">
      <formula>NOT(ISERROR(SEARCH("中止,製作,夏休,冬休,その他",F83)))</formula>
    </cfRule>
    <cfRule type="containsText" dxfId="2963" priority="314" operator="containsText" text="土">
      <formula>NOT(ISERROR(SEARCH("土",F83)))</formula>
    </cfRule>
    <cfRule type="containsText" dxfId="2962" priority="313" operator="containsText" text="日">
      <formula>NOT(ISERROR(SEARCH("日",F83)))</formula>
    </cfRule>
    <cfRule type="containsText" dxfId="2961" priority="312" operator="containsText" text="中止">
      <formula>NOT(ISERROR(SEARCH("中止",F83)))</formula>
    </cfRule>
  </conditionalFormatting>
  <conditionalFormatting sqref="F84:AJ87">
    <cfRule type="containsText" dxfId="2960" priority="281" operator="containsText" text="外">
      <formula>NOT(ISERROR(SEARCH("外",F84)))</formula>
    </cfRule>
  </conditionalFormatting>
  <conditionalFormatting sqref="F88:AJ88">
    <cfRule type="containsText" dxfId="2959" priority="297" operator="containsText" text="その他">
      <formula>NOT(ISERROR(SEARCH("その他",F88)))</formula>
    </cfRule>
    <cfRule type="containsText" dxfId="2958" priority="305" operator="containsText" text="土">
      <formula>NOT(ISERROR(SEARCH("土",F88)))</formula>
    </cfRule>
    <cfRule type="containsText" dxfId="2957" priority="304" operator="containsText" text="日">
      <formula>NOT(ISERROR(SEARCH("日",F88)))</formula>
    </cfRule>
    <cfRule type="containsText" dxfId="2956" priority="303" operator="containsText" text="中止">
      <formula>NOT(ISERROR(SEARCH("中止",F88)))</formula>
    </cfRule>
    <cfRule type="containsText" dxfId="2955" priority="302" operator="containsText" text="中止,製作,夏休,冬休,その他">
      <formula>NOT(ISERROR(SEARCH("中止,製作,夏休,冬休,その他",F88)))</formula>
    </cfRule>
    <cfRule type="cellIs" dxfId="2954" priority="301" operator="equal">
      <formula>"中止,製作"</formula>
    </cfRule>
    <cfRule type="containsText" dxfId="2953" priority="300" operator="containsText" text="製作">
      <formula>NOT(ISERROR(SEARCH("製作",F88)))</formula>
    </cfRule>
    <cfRule type="containsText" dxfId="2952" priority="299" operator="containsText" text="夏休">
      <formula>NOT(ISERROR(SEARCH("夏休",F88)))</formula>
    </cfRule>
    <cfRule type="containsText" dxfId="2951" priority="298" operator="containsText" text="冬休">
      <formula>NOT(ISERROR(SEARCH("冬休",F88)))</formula>
    </cfRule>
  </conditionalFormatting>
  <conditionalFormatting sqref="F89:AJ92">
    <cfRule type="containsText" dxfId="2950" priority="289" operator="containsText" text="入">
      <formula>NOT(ISERROR(SEARCH("入",F89)))</formula>
    </cfRule>
    <cfRule type="containsText" dxfId="2949" priority="290" operator="containsText" text="入,退">
      <formula>NOT(ISERROR(SEARCH("入,退",F89)))</formula>
    </cfRule>
    <cfRule type="containsText" dxfId="2948" priority="288" operator="containsText" text="退">
      <formula>NOT(ISERROR(SEARCH("退",F89)))</formula>
    </cfRule>
    <cfRule type="containsText" dxfId="2947" priority="287" operator="containsText" text="外">
      <formula>NOT(ISERROR(SEARCH("外",F89)))</formula>
    </cfRule>
    <cfRule type="cellIs" dxfId="2946" priority="291" operator="equal">
      <formula>"休"</formula>
    </cfRule>
  </conditionalFormatting>
  <conditionalFormatting sqref="F98:AJ99">
    <cfRule type="expression" dxfId="2945" priority="615">
      <formula>WEEKDAY(F$98)=1</formula>
    </cfRule>
    <cfRule type="expression" dxfId="2944" priority="614">
      <formula>WEEKDAY(F$98)=7</formula>
    </cfRule>
  </conditionalFormatting>
  <conditionalFormatting sqref="F100:AJ100">
    <cfRule type="containsText" dxfId="2943" priority="406" operator="containsText" text="中止,製作,夏休,冬休,その他">
      <formula>NOT(ISERROR(SEARCH("中止,製作,夏休,冬休,その他",F100)))</formula>
    </cfRule>
    <cfRule type="containsText" dxfId="2942" priority="407" operator="containsText" text="中止">
      <formula>NOT(ISERROR(SEARCH("中止",F100)))</formula>
    </cfRule>
    <cfRule type="containsText" dxfId="2941" priority="408" operator="containsText" text="日">
      <formula>NOT(ISERROR(SEARCH("日",F100)))</formula>
    </cfRule>
    <cfRule type="containsText" dxfId="2940" priority="409" operator="containsText" text="土">
      <formula>NOT(ISERROR(SEARCH("土",F100)))</formula>
    </cfRule>
    <cfRule type="cellIs" dxfId="2939" priority="405" operator="equal">
      <formula>"中止,製作"</formula>
    </cfRule>
    <cfRule type="containsText" dxfId="2938" priority="404" operator="containsText" text="製作">
      <formula>NOT(ISERROR(SEARCH("製作",F100)))</formula>
    </cfRule>
    <cfRule type="containsText" dxfId="2937" priority="403" operator="containsText" text="夏休">
      <formula>NOT(ISERROR(SEARCH("夏休",F100)))</formula>
    </cfRule>
    <cfRule type="containsText" dxfId="2936" priority="402" operator="containsText" text="冬休">
      <formula>NOT(ISERROR(SEARCH("冬休",F100)))</formula>
    </cfRule>
    <cfRule type="containsText" dxfId="2935" priority="401" operator="containsText" text="その他">
      <formula>NOT(ISERROR(SEARCH("その他",F100)))</formula>
    </cfRule>
  </conditionalFormatting>
  <conditionalFormatting sqref="F101:AJ106">
    <cfRule type="cellIs" dxfId="2934" priority="278" operator="equal">
      <formula>"休"</formula>
    </cfRule>
    <cfRule type="containsText" dxfId="2933" priority="277" operator="containsText" text="入,退">
      <formula>NOT(ISERROR(SEARCH("入,退",F101)))</formula>
    </cfRule>
    <cfRule type="containsText" dxfId="2932" priority="276" operator="containsText" text="入">
      <formula>NOT(ISERROR(SEARCH("入",F101)))</formula>
    </cfRule>
    <cfRule type="containsText" dxfId="2931" priority="275" operator="containsText" text="退">
      <formula>NOT(ISERROR(SEARCH("退",F101)))</formula>
    </cfRule>
    <cfRule type="containsText" dxfId="2930" priority="274" operator="containsText" text="外">
      <formula>NOT(ISERROR(SEARCH("外",F101)))</formula>
    </cfRule>
  </conditionalFormatting>
  <conditionalFormatting sqref="F107:AJ107">
    <cfRule type="containsText" dxfId="2929" priority="264" operator="containsText" text="冬休">
      <formula>NOT(ISERROR(SEARCH("冬休",F107)))</formula>
    </cfRule>
    <cfRule type="containsText" dxfId="2928" priority="265" operator="containsText" text="夏休">
      <formula>NOT(ISERROR(SEARCH("夏休",F107)))</formula>
    </cfRule>
    <cfRule type="containsText" dxfId="2927" priority="266" operator="containsText" text="製作">
      <formula>NOT(ISERROR(SEARCH("製作",F107)))</formula>
    </cfRule>
    <cfRule type="cellIs" dxfId="2926" priority="267" operator="equal">
      <formula>"中止,製作"</formula>
    </cfRule>
    <cfRule type="containsText" dxfId="2925" priority="268" operator="containsText" text="中止,製作,夏休,冬休,その他">
      <formula>NOT(ISERROR(SEARCH("中止,製作,夏休,冬休,その他",F107)))</formula>
    </cfRule>
    <cfRule type="containsText" dxfId="2924" priority="270" operator="containsText" text="日">
      <formula>NOT(ISERROR(SEARCH("日",F107)))</formula>
    </cfRule>
    <cfRule type="containsText" dxfId="2923" priority="269" operator="containsText" text="中止">
      <formula>NOT(ISERROR(SEARCH("中止",F107)))</formula>
    </cfRule>
    <cfRule type="containsText" dxfId="2922" priority="271" operator="containsText" text="土">
      <formula>NOT(ISERROR(SEARCH("土",F107)))</formula>
    </cfRule>
    <cfRule type="containsText" dxfId="2921" priority="263" operator="containsText" text="その他">
      <formula>NOT(ISERROR(SEARCH("その他",F107)))</formula>
    </cfRule>
  </conditionalFormatting>
  <conditionalFormatting sqref="F108:AJ111">
    <cfRule type="containsText" dxfId="2920" priority="238" operator="containsText" text="外">
      <formula>NOT(ISERROR(SEARCH("外",F108)))</formula>
    </cfRule>
  </conditionalFormatting>
  <conditionalFormatting sqref="F112:AJ112">
    <cfRule type="containsText" dxfId="2919" priority="262" operator="containsText" text="土">
      <formula>NOT(ISERROR(SEARCH("土",F112)))</formula>
    </cfRule>
    <cfRule type="containsText" dxfId="2918" priority="261" operator="containsText" text="日">
      <formula>NOT(ISERROR(SEARCH("日",F112)))</formula>
    </cfRule>
    <cfRule type="containsText" dxfId="2917" priority="260" operator="containsText" text="中止">
      <formula>NOT(ISERROR(SEARCH("中止",F112)))</formula>
    </cfRule>
    <cfRule type="containsText" dxfId="2916" priority="259" operator="containsText" text="中止,製作,夏休,冬休,その他">
      <formula>NOT(ISERROR(SEARCH("中止,製作,夏休,冬休,その他",F112)))</formula>
    </cfRule>
    <cfRule type="cellIs" dxfId="2915" priority="258" operator="equal">
      <formula>"中止,製作"</formula>
    </cfRule>
    <cfRule type="containsText" dxfId="2914" priority="257" operator="containsText" text="製作">
      <formula>NOT(ISERROR(SEARCH("製作",F112)))</formula>
    </cfRule>
    <cfRule type="containsText" dxfId="2913" priority="256" operator="containsText" text="夏休">
      <formula>NOT(ISERROR(SEARCH("夏休",F112)))</formula>
    </cfRule>
    <cfRule type="containsText" dxfId="2912" priority="254" operator="containsText" text="その他">
      <formula>NOT(ISERROR(SEARCH("その他",F112)))</formula>
    </cfRule>
    <cfRule type="containsText" dxfId="2911" priority="255" operator="containsText" text="冬休">
      <formula>NOT(ISERROR(SEARCH("冬休",F112)))</formula>
    </cfRule>
  </conditionalFormatting>
  <conditionalFormatting sqref="F113:AJ116">
    <cfRule type="containsText" dxfId="2910" priority="244" operator="containsText" text="外">
      <formula>NOT(ISERROR(SEARCH("外",F113)))</formula>
    </cfRule>
    <cfRule type="containsText" dxfId="2909" priority="245" operator="containsText" text="退">
      <formula>NOT(ISERROR(SEARCH("退",F113)))</formula>
    </cfRule>
    <cfRule type="cellIs" dxfId="2908" priority="248" operator="equal">
      <formula>"休"</formula>
    </cfRule>
    <cfRule type="containsText" dxfId="2907" priority="247" operator="containsText" text="入,退">
      <formula>NOT(ISERROR(SEARCH("入,退",F113)))</formula>
    </cfRule>
    <cfRule type="containsText" dxfId="2906" priority="246" operator="containsText" text="入">
      <formula>NOT(ISERROR(SEARCH("入",F113)))</formula>
    </cfRule>
  </conditionalFormatting>
  <conditionalFormatting sqref="F122:AJ123">
    <cfRule type="expression" dxfId="2905" priority="613">
      <formula>WEEKDAY(F$122)=1</formula>
    </cfRule>
    <cfRule type="expression" dxfId="2904" priority="612">
      <formula>WEEKDAY(F$122)=7</formula>
    </cfRule>
  </conditionalFormatting>
  <conditionalFormatting sqref="F124:AJ124">
    <cfRule type="containsText" dxfId="2903" priority="392" operator="containsText" text="その他">
      <formula>NOT(ISERROR(SEARCH("その他",F124)))</formula>
    </cfRule>
    <cfRule type="cellIs" dxfId="2902" priority="396" operator="equal">
      <formula>"中止,製作"</formula>
    </cfRule>
    <cfRule type="containsText" dxfId="2901" priority="397" operator="containsText" text="中止,製作,夏休,冬休,その他">
      <formula>NOT(ISERROR(SEARCH("中止,製作,夏休,冬休,その他",F124)))</formula>
    </cfRule>
    <cfRule type="containsText" dxfId="2900" priority="400" operator="containsText" text="土">
      <formula>NOT(ISERROR(SEARCH("土",F124)))</formula>
    </cfRule>
    <cfRule type="containsText" dxfId="2899" priority="393" operator="containsText" text="冬休">
      <formula>NOT(ISERROR(SEARCH("冬休",F124)))</formula>
    </cfRule>
    <cfRule type="containsText" dxfId="2898" priority="395" operator="containsText" text="製作">
      <formula>NOT(ISERROR(SEARCH("製作",F124)))</formula>
    </cfRule>
    <cfRule type="containsText" dxfId="2897" priority="399" operator="containsText" text="日">
      <formula>NOT(ISERROR(SEARCH("日",F124)))</formula>
    </cfRule>
    <cfRule type="containsText" dxfId="2896" priority="398" operator="containsText" text="中止">
      <formula>NOT(ISERROR(SEARCH("中止",F124)))</formula>
    </cfRule>
    <cfRule type="containsText" dxfId="2895" priority="394" operator="containsText" text="夏休">
      <formula>NOT(ISERROR(SEARCH("夏休",F124)))</formula>
    </cfRule>
  </conditionalFormatting>
  <conditionalFormatting sqref="F125:AJ130">
    <cfRule type="cellIs" dxfId="2894" priority="235" operator="equal">
      <formula>"休"</formula>
    </cfRule>
    <cfRule type="containsText" dxfId="2893" priority="234" operator="containsText" text="入,退">
      <formula>NOT(ISERROR(SEARCH("入,退",F125)))</formula>
    </cfRule>
    <cfRule type="containsText" dxfId="2892" priority="231" operator="containsText" text="外">
      <formula>NOT(ISERROR(SEARCH("外",F125)))</formula>
    </cfRule>
    <cfRule type="containsText" dxfId="2891" priority="232" operator="containsText" text="退">
      <formula>NOT(ISERROR(SEARCH("退",F125)))</formula>
    </cfRule>
    <cfRule type="containsText" dxfId="2890" priority="233" operator="containsText" text="入">
      <formula>NOT(ISERROR(SEARCH("入",F125)))</formula>
    </cfRule>
  </conditionalFormatting>
  <conditionalFormatting sqref="F131:AJ131">
    <cfRule type="containsText" dxfId="2889" priority="222" operator="containsText" text="夏休">
      <formula>NOT(ISERROR(SEARCH("夏休",F131)))</formula>
    </cfRule>
    <cfRule type="containsText" dxfId="2888" priority="221" operator="containsText" text="冬休">
      <formula>NOT(ISERROR(SEARCH("冬休",F131)))</formula>
    </cfRule>
    <cfRule type="containsText" dxfId="2887" priority="220" operator="containsText" text="その他">
      <formula>NOT(ISERROR(SEARCH("その他",F131)))</formula>
    </cfRule>
    <cfRule type="containsText" dxfId="2886" priority="228" operator="containsText" text="土">
      <formula>NOT(ISERROR(SEARCH("土",F131)))</formula>
    </cfRule>
    <cfRule type="containsText" dxfId="2885" priority="227" operator="containsText" text="日">
      <formula>NOT(ISERROR(SEARCH("日",F131)))</formula>
    </cfRule>
    <cfRule type="containsText" dxfId="2884" priority="226" operator="containsText" text="中止">
      <formula>NOT(ISERROR(SEARCH("中止",F131)))</formula>
    </cfRule>
    <cfRule type="containsText" dxfId="2883" priority="225" operator="containsText" text="中止,製作,夏休,冬休,その他">
      <formula>NOT(ISERROR(SEARCH("中止,製作,夏休,冬休,その他",F131)))</formula>
    </cfRule>
    <cfRule type="cellIs" dxfId="2882" priority="224" operator="equal">
      <formula>"中止,製作"</formula>
    </cfRule>
    <cfRule type="containsText" dxfId="2881" priority="223" operator="containsText" text="製作">
      <formula>NOT(ISERROR(SEARCH("製作",F131)))</formula>
    </cfRule>
  </conditionalFormatting>
  <conditionalFormatting sqref="F132:AJ135">
    <cfRule type="containsText" dxfId="2880" priority="195" operator="containsText" text="外">
      <formula>NOT(ISERROR(SEARCH("外",F132)))</formula>
    </cfRule>
  </conditionalFormatting>
  <conditionalFormatting sqref="F136:AJ136">
    <cfRule type="containsText" dxfId="2879" priority="218" operator="containsText" text="日">
      <formula>NOT(ISERROR(SEARCH("日",F136)))</formula>
    </cfRule>
    <cfRule type="containsText" dxfId="2878" priority="211" operator="containsText" text="その他">
      <formula>NOT(ISERROR(SEARCH("その他",F136)))</formula>
    </cfRule>
    <cfRule type="containsText" dxfId="2877" priority="212" operator="containsText" text="冬休">
      <formula>NOT(ISERROR(SEARCH("冬休",F136)))</formula>
    </cfRule>
    <cfRule type="containsText" dxfId="2876" priority="213" operator="containsText" text="夏休">
      <formula>NOT(ISERROR(SEARCH("夏休",F136)))</formula>
    </cfRule>
    <cfRule type="containsText" dxfId="2875" priority="214" operator="containsText" text="製作">
      <formula>NOT(ISERROR(SEARCH("製作",F136)))</formula>
    </cfRule>
    <cfRule type="containsText" dxfId="2874" priority="219" operator="containsText" text="土">
      <formula>NOT(ISERROR(SEARCH("土",F136)))</formula>
    </cfRule>
    <cfRule type="cellIs" dxfId="2873" priority="215" operator="equal">
      <formula>"中止,製作"</formula>
    </cfRule>
    <cfRule type="containsText" dxfId="2872" priority="216" operator="containsText" text="中止,製作,夏休,冬休,その他">
      <formula>NOT(ISERROR(SEARCH("中止,製作,夏休,冬休,その他",F136)))</formula>
    </cfRule>
    <cfRule type="containsText" dxfId="2871" priority="217" operator="containsText" text="中止">
      <formula>NOT(ISERROR(SEARCH("中止",F136)))</formula>
    </cfRule>
  </conditionalFormatting>
  <conditionalFormatting sqref="F137:AJ140">
    <cfRule type="containsText" dxfId="2870" priority="201" operator="containsText" text="外">
      <formula>NOT(ISERROR(SEARCH("外",F137)))</formula>
    </cfRule>
    <cfRule type="containsText" dxfId="2869" priority="202" operator="containsText" text="退">
      <formula>NOT(ISERROR(SEARCH("退",F137)))</formula>
    </cfRule>
    <cfRule type="containsText" dxfId="2868" priority="204" operator="containsText" text="入,退">
      <formula>NOT(ISERROR(SEARCH("入,退",F137)))</formula>
    </cfRule>
    <cfRule type="cellIs" dxfId="2867" priority="205" operator="equal">
      <formula>"休"</formula>
    </cfRule>
    <cfRule type="containsText" dxfId="2866" priority="203" operator="containsText" text="入">
      <formula>NOT(ISERROR(SEARCH("入",F137)))</formula>
    </cfRule>
  </conditionalFormatting>
  <conditionalFormatting sqref="F146:AJ147">
    <cfRule type="expression" dxfId="2865" priority="610">
      <formula>WEEKDAY(F$146)=7</formula>
    </cfRule>
    <cfRule type="expression" dxfId="2864" priority="611">
      <formula>WEEKDAY(F$146)=1</formula>
    </cfRule>
  </conditionalFormatting>
  <conditionalFormatting sqref="F148:AJ148">
    <cfRule type="cellIs" dxfId="2863" priority="387" operator="equal">
      <formula>"中止,製作"</formula>
    </cfRule>
    <cfRule type="containsText" dxfId="2862" priority="389" operator="containsText" text="中止">
      <formula>NOT(ISERROR(SEARCH("中止",F148)))</formula>
    </cfRule>
    <cfRule type="containsText" dxfId="2861" priority="390" operator="containsText" text="日">
      <formula>NOT(ISERROR(SEARCH("日",F148)))</formula>
    </cfRule>
    <cfRule type="containsText" dxfId="2860" priority="391" operator="containsText" text="土">
      <formula>NOT(ISERROR(SEARCH("土",F148)))</formula>
    </cfRule>
    <cfRule type="containsText" dxfId="2859" priority="383" operator="containsText" text="その他">
      <formula>NOT(ISERROR(SEARCH("その他",F148)))</formula>
    </cfRule>
    <cfRule type="containsText" dxfId="2858" priority="384" operator="containsText" text="冬休">
      <formula>NOT(ISERROR(SEARCH("冬休",F148)))</formula>
    </cfRule>
    <cfRule type="containsText" dxfId="2857" priority="385" operator="containsText" text="夏休">
      <formula>NOT(ISERROR(SEARCH("夏休",F148)))</formula>
    </cfRule>
    <cfRule type="containsText" dxfId="2856" priority="386" operator="containsText" text="製作">
      <formula>NOT(ISERROR(SEARCH("製作",F148)))</formula>
    </cfRule>
    <cfRule type="containsText" dxfId="2855" priority="388" operator="containsText" text="中止,製作,夏休,冬休,その他">
      <formula>NOT(ISERROR(SEARCH("中止,製作,夏休,冬休,その他",F148)))</formula>
    </cfRule>
  </conditionalFormatting>
  <conditionalFormatting sqref="F149:AJ154">
    <cfRule type="containsText" dxfId="2854" priority="188" operator="containsText" text="外">
      <formula>NOT(ISERROR(SEARCH("外",F149)))</formula>
    </cfRule>
    <cfRule type="cellIs" dxfId="2853" priority="192" operator="equal">
      <formula>"休"</formula>
    </cfRule>
    <cfRule type="containsText" dxfId="2852" priority="191" operator="containsText" text="入,退">
      <formula>NOT(ISERROR(SEARCH("入,退",F149)))</formula>
    </cfRule>
    <cfRule type="containsText" dxfId="2851" priority="190" operator="containsText" text="入">
      <formula>NOT(ISERROR(SEARCH("入",F149)))</formula>
    </cfRule>
    <cfRule type="containsText" dxfId="2850" priority="189" operator="containsText" text="退">
      <formula>NOT(ISERROR(SEARCH("退",F149)))</formula>
    </cfRule>
  </conditionalFormatting>
  <conditionalFormatting sqref="F155:AJ155">
    <cfRule type="containsText" dxfId="2849" priority="182" operator="containsText" text="中止,製作,夏休,冬休,その他">
      <formula>NOT(ISERROR(SEARCH("中止,製作,夏休,冬休,その他",F155)))</formula>
    </cfRule>
    <cfRule type="cellIs" dxfId="2848" priority="181" operator="equal">
      <formula>"中止,製作"</formula>
    </cfRule>
    <cfRule type="containsText" dxfId="2847" priority="179" operator="containsText" text="夏休">
      <formula>NOT(ISERROR(SEARCH("夏休",F155)))</formula>
    </cfRule>
    <cfRule type="containsText" dxfId="2846" priority="183" operator="containsText" text="中止">
      <formula>NOT(ISERROR(SEARCH("中止",F155)))</formula>
    </cfRule>
    <cfRule type="containsText" dxfId="2845" priority="184" operator="containsText" text="日">
      <formula>NOT(ISERROR(SEARCH("日",F155)))</formula>
    </cfRule>
    <cfRule type="containsText" dxfId="2844" priority="178" operator="containsText" text="冬休">
      <formula>NOT(ISERROR(SEARCH("冬休",F155)))</formula>
    </cfRule>
    <cfRule type="containsText" dxfId="2843" priority="185" operator="containsText" text="土">
      <formula>NOT(ISERROR(SEARCH("土",F155)))</formula>
    </cfRule>
    <cfRule type="containsText" dxfId="2842" priority="177" operator="containsText" text="その他">
      <formula>NOT(ISERROR(SEARCH("その他",F155)))</formula>
    </cfRule>
    <cfRule type="containsText" dxfId="2841" priority="180" operator="containsText" text="製作">
      <formula>NOT(ISERROR(SEARCH("製作",F155)))</formula>
    </cfRule>
  </conditionalFormatting>
  <conditionalFormatting sqref="F156:AJ159">
    <cfRule type="containsText" dxfId="2840" priority="152" operator="containsText" text="外">
      <formula>NOT(ISERROR(SEARCH("外",F156)))</formula>
    </cfRule>
  </conditionalFormatting>
  <conditionalFormatting sqref="F160:AJ160">
    <cfRule type="containsText" dxfId="2839" priority="175" operator="containsText" text="日">
      <formula>NOT(ISERROR(SEARCH("日",F160)))</formula>
    </cfRule>
    <cfRule type="containsText" dxfId="2838" priority="176" operator="containsText" text="土">
      <formula>NOT(ISERROR(SEARCH("土",F160)))</formula>
    </cfRule>
    <cfRule type="containsText" dxfId="2837" priority="168" operator="containsText" text="その他">
      <formula>NOT(ISERROR(SEARCH("その他",F160)))</formula>
    </cfRule>
    <cfRule type="containsText" dxfId="2836" priority="171" operator="containsText" text="製作">
      <formula>NOT(ISERROR(SEARCH("製作",F160)))</formula>
    </cfRule>
    <cfRule type="containsText" dxfId="2835" priority="170" operator="containsText" text="夏休">
      <formula>NOT(ISERROR(SEARCH("夏休",F160)))</formula>
    </cfRule>
    <cfRule type="containsText" dxfId="2834" priority="173" operator="containsText" text="中止,製作,夏休,冬休,その他">
      <formula>NOT(ISERROR(SEARCH("中止,製作,夏休,冬休,その他",F160)))</formula>
    </cfRule>
    <cfRule type="containsText" dxfId="2833" priority="174" operator="containsText" text="中止">
      <formula>NOT(ISERROR(SEARCH("中止",F160)))</formula>
    </cfRule>
    <cfRule type="cellIs" dxfId="2832" priority="172" operator="equal">
      <formula>"中止,製作"</formula>
    </cfRule>
    <cfRule type="containsText" dxfId="2831" priority="169" operator="containsText" text="冬休">
      <formula>NOT(ISERROR(SEARCH("冬休",F160)))</formula>
    </cfRule>
  </conditionalFormatting>
  <conditionalFormatting sqref="F161:AJ164">
    <cfRule type="cellIs" dxfId="2830" priority="162" operator="equal">
      <formula>"休"</formula>
    </cfRule>
    <cfRule type="containsText" dxfId="2829" priority="158" operator="containsText" text="外">
      <formula>NOT(ISERROR(SEARCH("外",F161)))</formula>
    </cfRule>
    <cfRule type="containsText" dxfId="2828" priority="159" operator="containsText" text="退">
      <formula>NOT(ISERROR(SEARCH("退",F161)))</formula>
    </cfRule>
    <cfRule type="containsText" dxfId="2827" priority="160" operator="containsText" text="入">
      <formula>NOT(ISERROR(SEARCH("入",F161)))</formula>
    </cfRule>
    <cfRule type="containsText" dxfId="2826" priority="161" operator="containsText" text="入,退">
      <formula>NOT(ISERROR(SEARCH("入,退",F161)))</formula>
    </cfRule>
  </conditionalFormatting>
  <conditionalFormatting sqref="F170:AJ171">
    <cfRule type="expression" dxfId="2825" priority="608">
      <formula>WEEKDAY(F$170)=7</formula>
    </cfRule>
    <cfRule type="expression" dxfId="2824" priority="609">
      <formula>WEEKDAY(F$170)=1</formula>
    </cfRule>
  </conditionalFormatting>
  <conditionalFormatting sqref="F172:AJ172">
    <cfRule type="containsText" dxfId="2823" priority="379" operator="containsText" text="中止,製作,夏休,冬休,その他">
      <formula>NOT(ISERROR(SEARCH("中止,製作,夏休,冬休,その他",F172)))</formula>
    </cfRule>
    <cfRule type="containsText" dxfId="2822" priority="380" operator="containsText" text="中止">
      <formula>NOT(ISERROR(SEARCH("中止",F172)))</formula>
    </cfRule>
    <cfRule type="containsText" dxfId="2821" priority="381" operator="containsText" text="日">
      <formula>NOT(ISERROR(SEARCH("日",F172)))</formula>
    </cfRule>
    <cfRule type="containsText" dxfId="2820" priority="382" operator="containsText" text="土">
      <formula>NOT(ISERROR(SEARCH("土",F172)))</formula>
    </cfRule>
    <cfRule type="containsText" dxfId="2819" priority="376" operator="containsText" text="夏休">
      <formula>NOT(ISERROR(SEARCH("夏休",F172)))</formula>
    </cfRule>
    <cfRule type="cellIs" dxfId="2818" priority="378" operator="equal">
      <formula>"中止,製作"</formula>
    </cfRule>
    <cfRule type="containsText" dxfId="2817" priority="377" operator="containsText" text="製作">
      <formula>NOT(ISERROR(SEARCH("製作",F172)))</formula>
    </cfRule>
    <cfRule type="containsText" dxfId="2816" priority="375" operator="containsText" text="冬休">
      <formula>NOT(ISERROR(SEARCH("冬休",F172)))</formula>
    </cfRule>
    <cfRule type="containsText" dxfId="2815" priority="374" operator="containsText" text="その他">
      <formula>NOT(ISERROR(SEARCH("その他",F172)))</formula>
    </cfRule>
  </conditionalFormatting>
  <conditionalFormatting sqref="F173:AJ178">
    <cfRule type="containsText" dxfId="2814" priority="145" operator="containsText" text="外">
      <formula>NOT(ISERROR(SEARCH("外",F173)))</formula>
    </cfRule>
    <cfRule type="containsText" dxfId="2813" priority="146" operator="containsText" text="退">
      <formula>NOT(ISERROR(SEARCH("退",F173)))</formula>
    </cfRule>
    <cfRule type="containsText" dxfId="2812" priority="148" operator="containsText" text="入,退">
      <formula>NOT(ISERROR(SEARCH("入,退",F173)))</formula>
    </cfRule>
    <cfRule type="containsText" dxfId="2811" priority="147" operator="containsText" text="入">
      <formula>NOT(ISERROR(SEARCH("入",F173)))</formula>
    </cfRule>
    <cfRule type="cellIs" dxfId="2810" priority="149" operator="equal">
      <formula>"休"</formula>
    </cfRule>
  </conditionalFormatting>
  <conditionalFormatting sqref="F179:AJ179">
    <cfRule type="containsText" dxfId="2809" priority="140" operator="containsText" text="中止">
      <formula>NOT(ISERROR(SEARCH("中止",F179)))</formula>
    </cfRule>
    <cfRule type="containsText" dxfId="2808" priority="139" operator="containsText" text="中止,製作,夏休,冬休,その他">
      <formula>NOT(ISERROR(SEARCH("中止,製作,夏休,冬休,その他",F179)))</formula>
    </cfRule>
    <cfRule type="cellIs" dxfId="2807" priority="138" operator="equal">
      <formula>"中止,製作"</formula>
    </cfRule>
    <cfRule type="containsText" dxfId="2806" priority="137" operator="containsText" text="製作">
      <formula>NOT(ISERROR(SEARCH("製作",F179)))</formula>
    </cfRule>
    <cfRule type="containsText" dxfId="2805" priority="136" operator="containsText" text="夏休">
      <formula>NOT(ISERROR(SEARCH("夏休",F179)))</formula>
    </cfRule>
    <cfRule type="containsText" dxfId="2804" priority="135" operator="containsText" text="冬休">
      <formula>NOT(ISERROR(SEARCH("冬休",F179)))</formula>
    </cfRule>
    <cfRule type="containsText" dxfId="2803" priority="142" operator="containsText" text="土">
      <formula>NOT(ISERROR(SEARCH("土",F179)))</formula>
    </cfRule>
    <cfRule type="containsText" dxfId="2802" priority="134" operator="containsText" text="その他">
      <formula>NOT(ISERROR(SEARCH("その他",F179)))</formula>
    </cfRule>
    <cfRule type="containsText" dxfId="2801" priority="141" operator="containsText" text="日">
      <formula>NOT(ISERROR(SEARCH("日",F179)))</formula>
    </cfRule>
  </conditionalFormatting>
  <conditionalFormatting sqref="F180:AJ183">
    <cfRule type="containsText" dxfId="2800" priority="109" operator="containsText" text="外">
      <formula>NOT(ISERROR(SEARCH("外",F180)))</formula>
    </cfRule>
  </conditionalFormatting>
  <conditionalFormatting sqref="F184:AJ184">
    <cfRule type="containsText" dxfId="2799" priority="128" operator="containsText" text="製作">
      <formula>NOT(ISERROR(SEARCH("製作",F184)))</formula>
    </cfRule>
    <cfRule type="containsText" dxfId="2798" priority="130" operator="containsText" text="中止,製作,夏休,冬休,その他">
      <formula>NOT(ISERROR(SEARCH("中止,製作,夏休,冬休,その他",F184)))</formula>
    </cfRule>
    <cfRule type="containsText" dxfId="2797" priority="131" operator="containsText" text="中止">
      <formula>NOT(ISERROR(SEARCH("中止",F184)))</formula>
    </cfRule>
    <cfRule type="containsText" dxfId="2796" priority="132" operator="containsText" text="日">
      <formula>NOT(ISERROR(SEARCH("日",F184)))</formula>
    </cfRule>
    <cfRule type="containsText" dxfId="2795" priority="133" operator="containsText" text="土">
      <formula>NOT(ISERROR(SEARCH("土",F184)))</formula>
    </cfRule>
    <cfRule type="cellIs" dxfId="2794" priority="129" operator="equal">
      <formula>"中止,製作"</formula>
    </cfRule>
    <cfRule type="containsText" dxfId="2793" priority="125" operator="containsText" text="その他">
      <formula>NOT(ISERROR(SEARCH("その他",F184)))</formula>
    </cfRule>
    <cfRule type="containsText" dxfId="2792" priority="126" operator="containsText" text="冬休">
      <formula>NOT(ISERROR(SEARCH("冬休",F184)))</formula>
    </cfRule>
    <cfRule type="containsText" dxfId="2791" priority="127" operator="containsText" text="夏休">
      <formula>NOT(ISERROR(SEARCH("夏休",F184)))</formula>
    </cfRule>
  </conditionalFormatting>
  <conditionalFormatting sqref="F185:AJ188">
    <cfRule type="containsText" dxfId="2790" priority="117" operator="containsText" text="入">
      <formula>NOT(ISERROR(SEARCH("入",F185)))</formula>
    </cfRule>
    <cfRule type="containsText" dxfId="2789" priority="118" operator="containsText" text="入,退">
      <formula>NOT(ISERROR(SEARCH("入,退",F185)))</formula>
    </cfRule>
    <cfRule type="cellIs" dxfId="2788" priority="119" operator="equal">
      <formula>"休"</formula>
    </cfRule>
    <cfRule type="containsText" dxfId="2787" priority="115" operator="containsText" text="外">
      <formula>NOT(ISERROR(SEARCH("外",F185)))</formula>
    </cfRule>
    <cfRule type="containsText" dxfId="2786" priority="116" operator="containsText" text="退">
      <formula>NOT(ISERROR(SEARCH("退",F185)))</formula>
    </cfRule>
  </conditionalFormatting>
  <conditionalFormatting sqref="F194:AJ195">
    <cfRule type="expression" dxfId="2785" priority="606">
      <formula>WEEKDAY(F$194)=7</formula>
    </cfRule>
    <cfRule type="expression" dxfId="2784" priority="607">
      <formula>WEEKDAY(F$194)=1</formula>
    </cfRule>
  </conditionalFormatting>
  <conditionalFormatting sqref="F196:AJ196">
    <cfRule type="containsText" dxfId="2783" priority="368" operator="containsText" text="製作">
      <formula>NOT(ISERROR(SEARCH("製作",F196)))</formula>
    </cfRule>
    <cfRule type="cellIs" dxfId="2782" priority="369" operator="equal">
      <formula>"中止,製作"</formula>
    </cfRule>
    <cfRule type="containsText" dxfId="2781" priority="370" operator="containsText" text="中止,製作,夏休,冬休,その他">
      <formula>NOT(ISERROR(SEARCH("中止,製作,夏休,冬休,その他",F196)))</formula>
    </cfRule>
    <cfRule type="containsText" dxfId="2780" priority="371" operator="containsText" text="中止">
      <formula>NOT(ISERROR(SEARCH("中止",F196)))</formula>
    </cfRule>
    <cfRule type="containsText" dxfId="2779" priority="373" operator="containsText" text="土">
      <formula>NOT(ISERROR(SEARCH("土",F196)))</formula>
    </cfRule>
    <cfRule type="containsText" dxfId="2778" priority="372" operator="containsText" text="日">
      <formula>NOT(ISERROR(SEARCH("日",F196)))</formula>
    </cfRule>
    <cfRule type="containsText" dxfId="2777" priority="365" operator="containsText" text="その他">
      <formula>NOT(ISERROR(SEARCH("その他",F196)))</formula>
    </cfRule>
    <cfRule type="containsText" dxfId="2776" priority="366" operator="containsText" text="冬休">
      <formula>NOT(ISERROR(SEARCH("冬休",F196)))</formula>
    </cfRule>
    <cfRule type="containsText" dxfId="2775" priority="367" operator="containsText" text="夏休">
      <formula>NOT(ISERROR(SEARCH("夏休",F196)))</formula>
    </cfRule>
  </conditionalFormatting>
  <conditionalFormatting sqref="F197:AJ202">
    <cfRule type="containsText" dxfId="2774" priority="103" operator="containsText" text="退">
      <formula>NOT(ISERROR(SEARCH("退",F197)))</formula>
    </cfRule>
    <cfRule type="containsText" dxfId="2773" priority="104" operator="containsText" text="入">
      <formula>NOT(ISERROR(SEARCH("入",F197)))</formula>
    </cfRule>
    <cfRule type="containsText" dxfId="2772" priority="105" operator="containsText" text="入,退">
      <formula>NOT(ISERROR(SEARCH("入,退",F197)))</formula>
    </cfRule>
    <cfRule type="cellIs" dxfId="2771" priority="106" operator="equal">
      <formula>"休"</formula>
    </cfRule>
    <cfRule type="containsText" dxfId="2770" priority="102" operator="containsText" text="外">
      <formula>NOT(ISERROR(SEARCH("外",F197)))</formula>
    </cfRule>
  </conditionalFormatting>
  <conditionalFormatting sqref="F203:AJ203">
    <cfRule type="containsText" dxfId="2769" priority="94" operator="containsText" text="製作">
      <formula>NOT(ISERROR(SEARCH("製作",F203)))</formula>
    </cfRule>
    <cfRule type="containsText" dxfId="2768" priority="91" operator="containsText" text="その他">
      <formula>NOT(ISERROR(SEARCH("その他",F203)))</formula>
    </cfRule>
    <cfRule type="containsText" dxfId="2767" priority="92" operator="containsText" text="冬休">
      <formula>NOT(ISERROR(SEARCH("冬休",F203)))</formula>
    </cfRule>
    <cfRule type="containsText" dxfId="2766" priority="99" operator="containsText" text="土">
      <formula>NOT(ISERROR(SEARCH("土",F203)))</formula>
    </cfRule>
    <cfRule type="containsText" dxfId="2765" priority="93" operator="containsText" text="夏休">
      <formula>NOT(ISERROR(SEARCH("夏休",F203)))</formula>
    </cfRule>
    <cfRule type="cellIs" dxfId="2764" priority="95" operator="equal">
      <formula>"中止,製作"</formula>
    </cfRule>
    <cfRule type="containsText" dxfId="2763" priority="96" operator="containsText" text="中止,製作,夏休,冬休,その他">
      <formula>NOT(ISERROR(SEARCH("中止,製作,夏休,冬休,その他",F203)))</formula>
    </cfRule>
    <cfRule type="containsText" dxfId="2762" priority="97" operator="containsText" text="中止">
      <formula>NOT(ISERROR(SEARCH("中止",F203)))</formula>
    </cfRule>
    <cfRule type="containsText" dxfId="2761" priority="98" operator="containsText" text="日">
      <formula>NOT(ISERROR(SEARCH("日",F203)))</formula>
    </cfRule>
  </conditionalFormatting>
  <conditionalFormatting sqref="F204:AJ207">
    <cfRule type="containsText" dxfId="2760" priority="66" operator="containsText" text="外">
      <formula>NOT(ISERROR(SEARCH("外",F204)))</formula>
    </cfRule>
  </conditionalFormatting>
  <conditionalFormatting sqref="F208:AJ208">
    <cfRule type="containsText" dxfId="2759" priority="88" operator="containsText" text="中止">
      <formula>NOT(ISERROR(SEARCH("中止",F208)))</formula>
    </cfRule>
    <cfRule type="containsText" dxfId="2758" priority="89" operator="containsText" text="日">
      <formula>NOT(ISERROR(SEARCH("日",F208)))</formula>
    </cfRule>
    <cfRule type="containsText" dxfId="2757" priority="90" operator="containsText" text="土">
      <formula>NOT(ISERROR(SEARCH("土",F208)))</formula>
    </cfRule>
    <cfRule type="containsText" dxfId="2756" priority="87" operator="containsText" text="中止,製作,夏休,冬休,その他">
      <formula>NOT(ISERROR(SEARCH("中止,製作,夏休,冬休,その他",F208)))</formula>
    </cfRule>
    <cfRule type="cellIs" dxfId="2755" priority="86" operator="equal">
      <formula>"中止,製作"</formula>
    </cfRule>
    <cfRule type="containsText" dxfId="2754" priority="84" operator="containsText" text="夏休">
      <formula>NOT(ISERROR(SEARCH("夏休",F208)))</formula>
    </cfRule>
    <cfRule type="containsText" dxfId="2753" priority="83" operator="containsText" text="冬休">
      <formula>NOT(ISERROR(SEARCH("冬休",F208)))</formula>
    </cfRule>
    <cfRule type="containsText" dxfId="2752" priority="82" operator="containsText" text="その他">
      <formula>NOT(ISERROR(SEARCH("その他",F208)))</formula>
    </cfRule>
    <cfRule type="containsText" dxfId="2751" priority="85" operator="containsText" text="製作">
      <formula>NOT(ISERROR(SEARCH("製作",F208)))</formula>
    </cfRule>
  </conditionalFormatting>
  <conditionalFormatting sqref="F209:AJ212">
    <cfRule type="containsText" dxfId="2750" priority="73" operator="containsText" text="退">
      <formula>NOT(ISERROR(SEARCH("退",F209)))</formula>
    </cfRule>
    <cfRule type="containsText" dxfId="2749" priority="72" operator="containsText" text="外">
      <formula>NOT(ISERROR(SEARCH("外",F209)))</formula>
    </cfRule>
    <cfRule type="containsText" dxfId="2748" priority="74" operator="containsText" text="入">
      <formula>NOT(ISERROR(SEARCH("入",F209)))</formula>
    </cfRule>
    <cfRule type="cellIs" dxfId="2747" priority="76" operator="equal">
      <formula>"休"</formula>
    </cfRule>
    <cfRule type="containsText" dxfId="2746" priority="75" operator="containsText" text="入,退">
      <formula>NOT(ISERROR(SEARCH("入,退",F209)))</formula>
    </cfRule>
  </conditionalFormatting>
  <conditionalFormatting sqref="F218:AJ219">
    <cfRule type="expression" dxfId="2745" priority="605">
      <formula>WEEKDAY(F$218)=1</formula>
    </cfRule>
    <cfRule type="expression" dxfId="2744" priority="604">
      <formula>WEEKDAY(F$218)=7</formula>
    </cfRule>
  </conditionalFormatting>
  <conditionalFormatting sqref="F221:AJ226">
    <cfRule type="containsText" dxfId="2743" priority="577" operator="containsText" text="－">
      <formula>NOT(ISERROR(SEARCH("－",F221)))</formula>
    </cfRule>
  </conditionalFormatting>
  <conditionalFormatting sqref="F228:AJ231">
    <cfRule type="containsText" dxfId="2742" priority="576" operator="containsText" text="－">
      <formula>NOT(ISERROR(SEARCH("－",F228)))</formula>
    </cfRule>
  </conditionalFormatting>
  <conditionalFormatting sqref="F233:AJ237">
    <cfRule type="containsText" dxfId="2741" priority="542" operator="containsText" text="－">
      <formula>NOT(ISERROR(SEARCH("－",F233)))</formula>
    </cfRule>
  </conditionalFormatting>
  <conditionalFormatting sqref="F242:AJ243">
    <cfRule type="expression" dxfId="2740" priority="603">
      <formula>WEEKDAY(F$242)=1</formula>
    </cfRule>
    <cfRule type="expression" dxfId="2739" priority="602">
      <formula>WEEKDAY(F$242)=7</formula>
    </cfRule>
  </conditionalFormatting>
  <conditionalFormatting sqref="F245:AJ250">
    <cfRule type="containsText" dxfId="2738" priority="575" operator="containsText" text="－">
      <formula>NOT(ISERROR(SEARCH("－",F245)))</formula>
    </cfRule>
  </conditionalFormatting>
  <conditionalFormatting sqref="F252:AJ255">
    <cfRule type="containsText" dxfId="2737" priority="574" operator="containsText" text="－">
      <formula>NOT(ISERROR(SEARCH("－",F252)))</formula>
    </cfRule>
  </conditionalFormatting>
  <conditionalFormatting sqref="F257:AJ262">
    <cfRule type="containsText" dxfId="2736" priority="541" operator="containsText" text="－">
      <formula>NOT(ISERROR(SEARCH("－",F257)))</formula>
    </cfRule>
  </conditionalFormatting>
  <conditionalFormatting sqref="F266:AJ267">
    <cfRule type="expression" dxfId="2735" priority="601">
      <formula>WEEKDAY(F$266)=1</formula>
    </cfRule>
    <cfRule type="expression" dxfId="2734" priority="600">
      <formula>WEEKDAY(F$266)=7</formula>
    </cfRule>
  </conditionalFormatting>
  <conditionalFormatting sqref="F269:AJ274">
    <cfRule type="containsText" dxfId="2733" priority="573" operator="containsText" text="－">
      <formula>NOT(ISERROR(SEARCH("－",F269)))</formula>
    </cfRule>
  </conditionalFormatting>
  <conditionalFormatting sqref="F276:AJ279">
    <cfRule type="containsText" dxfId="2732" priority="572" operator="containsText" text="－">
      <formula>NOT(ISERROR(SEARCH("－",F276)))</formula>
    </cfRule>
  </conditionalFormatting>
  <conditionalFormatting sqref="F281:AJ285">
    <cfRule type="containsText" dxfId="2731" priority="540" operator="containsText" text="－">
      <formula>NOT(ISERROR(SEARCH("－",F281)))</formula>
    </cfRule>
  </conditionalFormatting>
  <conditionalFormatting sqref="F290:AJ291">
    <cfRule type="expression" dxfId="2730" priority="598">
      <formula>WEEKDAY(F$290)=7</formula>
    </cfRule>
    <cfRule type="expression" dxfId="2729" priority="599">
      <formula>WEEKDAY(F$290)=1</formula>
    </cfRule>
  </conditionalFormatting>
  <conditionalFormatting sqref="F293:AJ298">
    <cfRule type="containsText" dxfId="2728" priority="571" operator="containsText" text="－">
      <formula>NOT(ISERROR(SEARCH("－",F293)))</formula>
    </cfRule>
  </conditionalFormatting>
  <conditionalFormatting sqref="F300:AJ303">
    <cfRule type="containsText" dxfId="2727" priority="570" operator="containsText" text="－">
      <formula>NOT(ISERROR(SEARCH("－",F300)))</formula>
    </cfRule>
  </conditionalFormatting>
  <conditionalFormatting sqref="F305:AJ310">
    <cfRule type="containsText" dxfId="2726" priority="539" operator="containsText" text="－">
      <formula>NOT(ISERROR(SEARCH("－",F305)))</formula>
    </cfRule>
  </conditionalFormatting>
  <conditionalFormatting sqref="F314:AJ315">
    <cfRule type="expression" dxfId="2725" priority="597">
      <formula>WEEKDAY(F$314)=1</formula>
    </cfRule>
    <cfRule type="expression" dxfId="2724" priority="596">
      <formula>WEEKDAY(F$314)=7</formula>
    </cfRule>
  </conditionalFormatting>
  <conditionalFormatting sqref="F317:AJ322">
    <cfRule type="containsText" dxfId="2723" priority="569" operator="containsText" text="－">
      <formula>NOT(ISERROR(SEARCH("－",F317)))</formula>
    </cfRule>
  </conditionalFormatting>
  <conditionalFormatting sqref="F324:AJ327">
    <cfRule type="containsText" dxfId="2722" priority="568" operator="containsText" text="－">
      <formula>NOT(ISERROR(SEARCH("－",F324)))</formula>
    </cfRule>
  </conditionalFormatting>
  <conditionalFormatting sqref="F329:AJ334">
    <cfRule type="containsText" dxfId="2721" priority="538" operator="containsText" text="－">
      <formula>NOT(ISERROR(SEARCH("－",F329)))</formula>
    </cfRule>
  </conditionalFormatting>
  <conditionalFormatting sqref="F338:AJ339">
    <cfRule type="expression" dxfId="2720" priority="595">
      <formula>WEEKDAY(F$338)=1</formula>
    </cfRule>
    <cfRule type="expression" dxfId="2719" priority="594">
      <formula>WEEKDAY(F$338)=7</formula>
    </cfRule>
  </conditionalFormatting>
  <conditionalFormatting sqref="F341:AJ346">
    <cfRule type="containsText" dxfId="2718" priority="567" operator="containsText" text="－">
      <formula>NOT(ISERROR(SEARCH("－",F341)))</formula>
    </cfRule>
  </conditionalFormatting>
  <conditionalFormatting sqref="F348:AJ351">
    <cfRule type="containsText" dxfId="2717" priority="566" operator="containsText" text="－">
      <formula>NOT(ISERROR(SEARCH("－",F348)))</formula>
    </cfRule>
  </conditionalFormatting>
  <conditionalFormatting sqref="F353:AJ358">
    <cfRule type="containsText" dxfId="2716" priority="537" operator="containsText" text="－">
      <formula>NOT(ISERROR(SEARCH("－",F353)))</formula>
    </cfRule>
  </conditionalFormatting>
  <conditionalFormatting sqref="F362:AJ363">
    <cfRule type="expression" dxfId="2715" priority="592">
      <formula>WEEKDAY(F$362)=7</formula>
    </cfRule>
    <cfRule type="expression" dxfId="2714" priority="593">
      <formula>WEEKDAY(F$362)=1</formula>
    </cfRule>
  </conditionalFormatting>
  <conditionalFormatting sqref="F365:AJ370">
    <cfRule type="containsText" dxfId="2713" priority="565" operator="containsText" text="－">
      <formula>NOT(ISERROR(SEARCH("－",F365)))</formula>
    </cfRule>
  </conditionalFormatting>
  <conditionalFormatting sqref="F372:AJ375">
    <cfRule type="containsText" dxfId="2712" priority="564" operator="containsText" text="－">
      <formula>NOT(ISERROR(SEARCH("－",F372)))</formula>
    </cfRule>
  </conditionalFormatting>
  <conditionalFormatting sqref="F377:AJ381">
    <cfRule type="containsText" dxfId="2711" priority="536" operator="containsText" text="－">
      <formula>NOT(ISERROR(SEARCH("－",F377)))</formula>
    </cfRule>
  </conditionalFormatting>
  <conditionalFormatting sqref="F386:AJ387">
    <cfRule type="expression" dxfId="2710" priority="590">
      <formula>WEEKDAY(F$386)=7</formula>
    </cfRule>
    <cfRule type="expression" dxfId="2709" priority="591">
      <formula>WEEKDAY(F$386)=1</formula>
    </cfRule>
  </conditionalFormatting>
  <conditionalFormatting sqref="F389:AJ394">
    <cfRule type="containsText" dxfId="2708" priority="563" operator="containsText" text="－">
      <formula>NOT(ISERROR(SEARCH("－",F389)))</formula>
    </cfRule>
  </conditionalFormatting>
  <conditionalFormatting sqref="F396:AJ399">
    <cfRule type="containsText" dxfId="2707" priority="562" operator="containsText" text="－">
      <formula>NOT(ISERROR(SEARCH("－",F396)))</formula>
    </cfRule>
  </conditionalFormatting>
  <conditionalFormatting sqref="F401:AJ405">
    <cfRule type="containsText" dxfId="2706" priority="561" operator="containsText" text="－">
      <formula>NOT(ISERROR(SEARCH("－",F401)))</formula>
    </cfRule>
  </conditionalFormatting>
  <conditionalFormatting sqref="F410:AJ411">
    <cfRule type="expression" dxfId="2705" priority="589">
      <formula>WEEKDAY(F$410)=1</formula>
    </cfRule>
    <cfRule type="expression" dxfId="2704" priority="588">
      <formula>WEEKDAY(F$410)=7</formula>
    </cfRule>
  </conditionalFormatting>
  <conditionalFormatting sqref="F413:AJ418">
    <cfRule type="containsText" dxfId="2703" priority="560" operator="containsText" text="－">
      <formula>NOT(ISERROR(SEARCH("－",F413)))</formula>
    </cfRule>
  </conditionalFormatting>
  <conditionalFormatting sqref="F420:AJ423">
    <cfRule type="containsText" dxfId="2702" priority="559" operator="containsText" text="－">
      <formula>NOT(ISERROR(SEARCH("－",F420)))</formula>
    </cfRule>
  </conditionalFormatting>
  <conditionalFormatting sqref="F425:AJ429">
    <cfRule type="containsText" dxfId="2701" priority="558" operator="containsText" text="－">
      <formula>NOT(ISERROR(SEARCH("－",F425)))</formula>
    </cfRule>
  </conditionalFormatting>
  <conditionalFormatting sqref="F434:AJ435">
    <cfRule type="expression" dxfId="2700" priority="586">
      <formula>WEEKDAY(F$434)=7</formula>
    </cfRule>
    <cfRule type="expression" dxfId="2699" priority="587">
      <formula>WEEKDAY(F$434)=1</formula>
    </cfRule>
  </conditionalFormatting>
  <conditionalFormatting sqref="F437:AJ442">
    <cfRule type="containsText" dxfId="2698" priority="557" operator="containsText" text="－">
      <formula>NOT(ISERROR(SEARCH("－",F437)))</formula>
    </cfRule>
  </conditionalFormatting>
  <conditionalFormatting sqref="F444:AJ447">
    <cfRule type="containsText" dxfId="2697" priority="556" operator="containsText" text="－">
      <formula>NOT(ISERROR(SEARCH("－",F444)))</formula>
    </cfRule>
  </conditionalFormatting>
  <conditionalFormatting sqref="F449:AJ453">
    <cfRule type="containsText" dxfId="2696" priority="555" operator="containsText" text="－">
      <formula>NOT(ISERROR(SEARCH("－",F449)))</formula>
    </cfRule>
  </conditionalFormatting>
  <conditionalFormatting sqref="F458:AJ459">
    <cfRule type="expression" dxfId="2695" priority="584">
      <formula>WEEKDAY(F$458)=7</formula>
    </cfRule>
    <cfRule type="expression" dxfId="2694" priority="585">
      <formula>WEEKDAY(F$458)=1</formula>
    </cfRule>
  </conditionalFormatting>
  <conditionalFormatting sqref="F461:AJ466">
    <cfRule type="containsText" dxfId="2693" priority="554" operator="containsText" text="－">
      <formula>NOT(ISERROR(SEARCH("－",F461)))</formula>
    </cfRule>
  </conditionalFormatting>
  <conditionalFormatting sqref="F468:AJ471">
    <cfRule type="containsText" dxfId="2692" priority="553" operator="containsText" text="－">
      <formula>NOT(ISERROR(SEARCH("－",F468)))</formula>
    </cfRule>
  </conditionalFormatting>
  <conditionalFormatting sqref="F473:AJ477">
    <cfRule type="containsText" dxfId="2691" priority="552" operator="containsText" text="－">
      <formula>NOT(ISERROR(SEARCH("－",F473)))</formula>
    </cfRule>
  </conditionalFormatting>
  <conditionalFormatting sqref="F482:AJ483">
    <cfRule type="expression" dxfId="2690" priority="582">
      <formula>WEEKDAY(F$482)=7</formula>
    </cfRule>
    <cfRule type="expression" dxfId="2689" priority="583">
      <formula>WEEKDAY(F$482)=1</formula>
    </cfRule>
  </conditionalFormatting>
  <conditionalFormatting sqref="F485:AJ490">
    <cfRule type="containsText" dxfId="2688" priority="551" operator="containsText" text="－">
      <formula>NOT(ISERROR(SEARCH("－",F485)))</formula>
    </cfRule>
  </conditionalFormatting>
  <conditionalFormatting sqref="F492:AJ495">
    <cfRule type="containsText" dxfId="2687" priority="550" operator="containsText" text="－">
      <formula>NOT(ISERROR(SEARCH("－",F492)))</formula>
    </cfRule>
  </conditionalFormatting>
  <conditionalFormatting sqref="F497:AJ501">
    <cfRule type="containsText" dxfId="2686" priority="549" operator="containsText" text="－">
      <formula>NOT(ISERROR(SEARCH("－",F497)))</formula>
    </cfRule>
  </conditionalFormatting>
  <conditionalFormatting sqref="F506:AJ507">
    <cfRule type="expression" dxfId="2685" priority="580">
      <formula>WEEKDAY(F$506)=7</formula>
    </cfRule>
    <cfRule type="expression" dxfId="2684" priority="581">
      <formula>WEEKDAY(F$506)=1</formula>
    </cfRule>
  </conditionalFormatting>
  <conditionalFormatting sqref="F509:AJ514">
    <cfRule type="containsText" dxfId="2683" priority="548" operator="containsText" text="－">
      <formula>NOT(ISERROR(SEARCH("－",F509)))</formula>
    </cfRule>
  </conditionalFormatting>
  <conditionalFormatting sqref="F516:AJ519">
    <cfRule type="containsText" dxfId="2682" priority="547" operator="containsText" text="－">
      <formula>NOT(ISERROR(SEARCH("－",F516)))</formula>
    </cfRule>
  </conditionalFormatting>
  <conditionalFormatting sqref="F521:AJ524">
    <cfRule type="containsText" dxfId="2681" priority="546" operator="containsText" text="－">
      <formula>NOT(ISERROR(SEARCH("－",F521)))</formula>
    </cfRule>
  </conditionalFormatting>
  <conditionalFormatting sqref="G29:AI30 G31:AG32 F36:AI37 F41:AG41 G53:AI54 G55:AG56 F60:AI61 F65:AG65">
    <cfRule type="containsText" dxfId="2680" priority="578" operator="containsText" text="－">
      <formula>NOT(ISERROR(SEARCH("－",F29)))</formula>
    </cfRule>
  </conditionalFormatting>
  <conditionalFormatting sqref="G77:AI78 G79:AG80 F84:AI85 F89:AG89">
    <cfRule type="containsText" dxfId="2679" priority="322" operator="containsText" text="－">
      <formula>NOT(ISERROR(SEARCH("－",F77)))</formula>
    </cfRule>
  </conditionalFormatting>
  <conditionalFormatting sqref="G101:AI102 G103:AG104 F108:AI109 F113:AG113">
    <cfRule type="containsText" dxfId="2678" priority="279" operator="containsText" text="－">
      <formula>NOT(ISERROR(SEARCH("－",F101)))</formula>
    </cfRule>
  </conditionalFormatting>
  <conditionalFormatting sqref="G125:AI126 G127:AG128 F132:AI133 F137:AG137">
    <cfRule type="containsText" dxfId="2677" priority="236" operator="containsText" text="－">
      <formula>NOT(ISERROR(SEARCH("－",F125)))</formula>
    </cfRule>
  </conditionalFormatting>
  <conditionalFormatting sqref="G149:AI150 G151:AG152 F156:AI157 F161:AG161">
    <cfRule type="containsText" dxfId="2676" priority="193" operator="containsText" text="－">
      <formula>NOT(ISERROR(SEARCH("－",F149)))</formula>
    </cfRule>
  </conditionalFormatting>
  <conditionalFormatting sqref="G173:AI174 G175:AG176 F180:AI181 F185:AG185">
    <cfRule type="containsText" dxfId="2675" priority="150" operator="containsText" text="－">
      <formula>NOT(ISERROR(SEARCH("－",F173)))</formula>
    </cfRule>
  </conditionalFormatting>
  <conditionalFormatting sqref="G197:AI198 G199:AG200 F204:AI205 F209:AG209">
    <cfRule type="containsText" dxfId="2674" priority="107" operator="containsText" text="－">
      <formula>NOT(ISERROR(SEARCH("－",F197)))</formula>
    </cfRule>
  </conditionalFormatting>
  <conditionalFormatting sqref="H29:J30 F29:G34 V31:W32 H31:U33 V33:AJ33">
    <cfRule type="containsText" dxfId="2673" priority="530" operator="containsText" text="－">
      <formula>NOT(ISERROR(SEARCH("－",F29)))</formula>
    </cfRule>
  </conditionalFormatting>
  <conditionalFormatting sqref="H53:J54 F53:G58 V55:W56 H55:U57 V57:AJ57">
    <cfRule type="containsText" dxfId="2672" priority="359" operator="containsText" text="－">
      <formula>NOT(ISERROR(SEARCH("－",F53)))</formula>
    </cfRule>
  </conditionalFormatting>
  <conditionalFormatting sqref="H77:J78 F77:G82 V79:W80 H79:U81 V81:AJ81">
    <cfRule type="containsText" dxfId="2671" priority="316" operator="containsText" text="－">
      <formula>NOT(ISERROR(SEARCH("－",F77)))</formula>
    </cfRule>
  </conditionalFormatting>
  <conditionalFormatting sqref="H101:J102 F101:G106 V103:W104 H103:U105 V105:AJ105">
    <cfRule type="containsText" dxfId="2670" priority="273" operator="containsText" text="－">
      <formula>NOT(ISERROR(SEARCH("－",F101)))</formula>
    </cfRule>
  </conditionalFormatting>
  <conditionalFormatting sqref="H125:J126 F125:G130 V127:W128 H127:U129 V129:AJ129">
    <cfRule type="containsText" dxfId="2669" priority="230" operator="containsText" text="－">
      <formula>NOT(ISERROR(SEARCH("－",F125)))</formula>
    </cfRule>
  </conditionalFormatting>
  <conditionalFormatting sqref="H149:J150 F149:G154 V151:W152 H151:U153 V153:AJ153">
    <cfRule type="containsText" dxfId="2668" priority="187" operator="containsText" text="－">
      <formula>NOT(ISERROR(SEARCH("－",F149)))</formula>
    </cfRule>
  </conditionalFormatting>
  <conditionalFormatting sqref="H173:J174 F173:G178 V175:W176 H175:U177 V177:AJ177">
    <cfRule type="containsText" dxfId="2667" priority="144" operator="containsText" text="－">
      <formula>NOT(ISERROR(SEARCH("－",F173)))</formula>
    </cfRule>
  </conditionalFormatting>
  <conditionalFormatting sqref="H197:J198 F197:G202 V199:W200 H199:U201 V201:AJ201">
    <cfRule type="containsText" dxfId="2666" priority="101" operator="containsText" text="－">
      <formula>NOT(ISERROR(SEARCH("－",F197)))</formula>
    </cfRule>
  </conditionalFormatting>
  <conditionalFormatting sqref="K528">
    <cfRule type="containsText" dxfId="2665" priority="505" operator="containsText" text="冬休">
      <formula>NOT(ISERROR(SEARCH("冬休",K528)))</formula>
    </cfRule>
    <cfRule type="containsText" dxfId="2664" priority="507" operator="containsText" text="製作">
      <formula>NOT(ISERROR(SEARCH("製作",K528)))</formula>
    </cfRule>
    <cfRule type="cellIs" dxfId="2663" priority="508" operator="equal">
      <formula>"中止,製作"</formula>
    </cfRule>
    <cfRule type="containsText" dxfId="2662" priority="509" operator="containsText" text="中止,製作,夏休,冬休,その他">
      <formula>NOT(ISERROR(SEARCH("中止,製作,夏休,冬休,その他",K528)))</formula>
    </cfRule>
    <cfRule type="containsText" dxfId="2661" priority="510" operator="containsText" text="中止">
      <formula>NOT(ISERROR(SEARCH("中止",K528)))</formula>
    </cfRule>
    <cfRule type="containsText" dxfId="2660" priority="506" operator="containsText" text="夏休">
      <formula>NOT(ISERROR(SEARCH("夏休",K528)))</formula>
    </cfRule>
    <cfRule type="containsText" dxfId="2659" priority="504" operator="containsText" text="その他">
      <formula>NOT(ISERROR(SEARCH("その他",K528)))</formula>
    </cfRule>
  </conditionalFormatting>
  <conditionalFormatting sqref="K530 P530 U530 AE530">
    <cfRule type="containsText" dxfId="2658" priority="470" operator="containsText" text="外">
      <formula>NOT(ISERROR(SEARCH("外",K530)))</formula>
    </cfRule>
    <cfRule type="containsText" dxfId="2657" priority="471" operator="containsText" text="退">
      <formula>NOT(ISERROR(SEARCH("退",K530)))</formula>
    </cfRule>
    <cfRule type="containsText" dxfId="2656" priority="472" operator="containsText" text="入">
      <formula>NOT(ISERROR(SEARCH("入",K530)))</formula>
    </cfRule>
    <cfRule type="containsText" dxfId="2655" priority="473" operator="containsText" text="入,退">
      <formula>NOT(ISERROR(SEARCH("入,退",K530)))</formula>
    </cfRule>
    <cfRule type="cellIs" dxfId="2654" priority="475" operator="equal">
      <formula>"休"</formula>
    </cfRule>
    <cfRule type="containsText" dxfId="2653" priority="474" operator="containsText" text="休">
      <formula>NOT(ISERROR(SEARCH("休",K530)))</formula>
    </cfRule>
    <cfRule type="containsText" dxfId="2652" priority="469" operator="containsText" text="－">
      <formula>NOT(ISERROR(SEARCH("－",K530)))</formula>
    </cfRule>
  </conditionalFormatting>
  <conditionalFormatting sqref="P5">
    <cfRule type="expression" dxfId="2651" priority="579">
      <formula>#REF!="未達成"</formula>
    </cfRule>
  </conditionalFormatting>
  <conditionalFormatting sqref="P528">
    <cfRule type="containsText" dxfId="2650" priority="500" operator="containsText" text="製作">
      <formula>NOT(ISERROR(SEARCH("製作",P528)))</formula>
    </cfRule>
    <cfRule type="containsText" dxfId="2649" priority="499" operator="containsText" text="夏休">
      <formula>NOT(ISERROR(SEARCH("夏休",P528)))</formula>
    </cfRule>
    <cfRule type="containsText" dxfId="2648" priority="498" operator="containsText" text="冬休">
      <formula>NOT(ISERROR(SEARCH("冬休",P528)))</formula>
    </cfRule>
    <cfRule type="containsText" dxfId="2647" priority="497" operator="containsText" text="その他">
      <formula>NOT(ISERROR(SEARCH("その他",P528)))</formula>
    </cfRule>
    <cfRule type="cellIs" dxfId="2646" priority="501" operator="equal">
      <formula>"中止,製作"</formula>
    </cfRule>
    <cfRule type="containsText" dxfId="2645" priority="503" operator="containsText" text="中止">
      <formula>NOT(ISERROR(SEARCH("中止",P528)))</formula>
    </cfRule>
    <cfRule type="containsText" dxfId="2644" priority="502" operator="containsText" text="中止,製作,夏休,冬休,その他">
      <formula>NOT(ISERROR(SEARCH("中止,製作,夏休,冬休,その他",P528)))</formula>
    </cfRule>
  </conditionalFormatting>
  <conditionalFormatting sqref="U528">
    <cfRule type="containsText" dxfId="2643" priority="496" operator="containsText" text="中止">
      <formula>NOT(ISERROR(SEARCH("中止",U528)))</formula>
    </cfRule>
    <cfRule type="containsText" dxfId="2642" priority="495" operator="containsText" text="中止,製作,夏休,冬休,その他">
      <formula>NOT(ISERROR(SEARCH("中止,製作,夏休,冬休,その他",U528)))</formula>
    </cfRule>
    <cfRule type="cellIs" dxfId="2641" priority="494" operator="equal">
      <formula>"中止,製作"</formula>
    </cfRule>
    <cfRule type="containsText" dxfId="2640" priority="493" operator="containsText" text="製作">
      <formula>NOT(ISERROR(SEARCH("製作",U528)))</formula>
    </cfRule>
    <cfRule type="containsText" dxfId="2639" priority="492" operator="containsText" text="夏休">
      <formula>NOT(ISERROR(SEARCH("夏休",U528)))</formula>
    </cfRule>
    <cfRule type="containsText" dxfId="2638" priority="491" operator="containsText" text="冬休">
      <formula>NOT(ISERROR(SEARCH("冬休",U528)))</formula>
    </cfRule>
    <cfRule type="containsText" dxfId="2637" priority="490" operator="containsText" text="その他">
      <formula>NOT(ISERROR(SEARCH("その他",U528)))</formula>
    </cfRule>
  </conditionalFormatting>
  <conditionalFormatting sqref="W20">
    <cfRule type="containsText" dxfId="2636" priority="543" operator="containsText" text="補正無し">
      <formula>NOT(ISERROR(SEARCH("補正無し",W20)))</formula>
    </cfRule>
    <cfRule type="containsText" dxfId="2635" priority="544" operator="containsText" text="対象外">
      <formula>NOT(ISERROR(SEARCH("対象外",W20)))</formula>
    </cfRule>
  </conditionalFormatting>
  <conditionalFormatting sqref="Z528">
    <cfRule type="containsText" dxfId="2634" priority="489" operator="containsText" text="中止">
      <formula>NOT(ISERROR(SEARCH("中止",Z528)))</formula>
    </cfRule>
    <cfRule type="containsText" dxfId="2633" priority="488" operator="containsText" text="中止,製作,夏休,冬休,その他">
      <formula>NOT(ISERROR(SEARCH("中止,製作,夏休,冬休,その他",Z528)))</formula>
    </cfRule>
    <cfRule type="cellIs" dxfId="2632" priority="487" operator="equal">
      <formula>"中止,製作"</formula>
    </cfRule>
    <cfRule type="containsText" dxfId="2631" priority="486" operator="containsText" text="製作">
      <formula>NOT(ISERROR(SEARCH("製作",Z528)))</formula>
    </cfRule>
    <cfRule type="containsText" dxfId="2630" priority="485" operator="containsText" text="夏休">
      <formula>NOT(ISERROR(SEARCH("夏休",Z528)))</formula>
    </cfRule>
    <cfRule type="containsText" dxfId="2629" priority="484" operator="containsText" text="冬休">
      <formula>NOT(ISERROR(SEARCH("冬休",Z528)))</formula>
    </cfRule>
    <cfRule type="containsText" dxfId="2628" priority="483" operator="containsText" text="その他">
      <formula>NOT(ISERROR(SEARCH("その他",Z528)))</formula>
    </cfRule>
  </conditionalFormatting>
  <conditionalFormatting sqref="Z530">
    <cfRule type="cellIs" dxfId="2627" priority="482" operator="equal">
      <formula>"休"</formula>
    </cfRule>
    <cfRule type="containsText" dxfId="2626" priority="481" operator="containsText" text="休">
      <formula>NOT(ISERROR(SEARCH("休",Z530)))</formula>
    </cfRule>
    <cfRule type="containsText" dxfId="2625" priority="480" operator="containsText" text="入,退">
      <formula>NOT(ISERROR(SEARCH("入,退",Z530)))</formula>
    </cfRule>
    <cfRule type="containsText" dxfId="2624" priority="479" operator="containsText" text="入">
      <formula>NOT(ISERROR(SEARCH("入",Z530)))</formula>
    </cfRule>
    <cfRule type="containsText" dxfId="2623" priority="478" operator="containsText" text="退">
      <formula>NOT(ISERROR(SEARCH("退",Z530)))</formula>
    </cfRule>
    <cfRule type="containsText" dxfId="2622" priority="477" operator="containsText" text="外">
      <formula>NOT(ISERROR(SEARCH("外",Z530)))</formula>
    </cfRule>
    <cfRule type="containsText" dxfId="2621" priority="476" operator="containsText" text="－">
      <formula>NOT(ISERROR(SEARCH("－",Z530)))</formula>
    </cfRule>
  </conditionalFormatting>
  <conditionalFormatting sqref="AH41:AJ41 F42:AJ45">
    <cfRule type="containsText" dxfId="2620" priority="434" operator="containsText" text="－">
      <formula>NOT(ISERROR(SEARCH("－",F41)))</formula>
    </cfRule>
  </conditionalFormatting>
  <conditionalFormatting sqref="AH65:AJ65 F66:AJ69">
    <cfRule type="containsText" dxfId="2619" priority="329" operator="containsText" text="－">
      <formula>NOT(ISERROR(SEARCH("－",F65)))</formula>
    </cfRule>
  </conditionalFormatting>
  <conditionalFormatting sqref="AH89:AJ89 F90:AJ93">
    <cfRule type="containsText" dxfId="2618" priority="286" operator="containsText" text="－">
      <formula>NOT(ISERROR(SEARCH("－",F89)))</formula>
    </cfRule>
  </conditionalFormatting>
  <conditionalFormatting sqref="AH113:AJ113 F114:AJ117">
    <cfRule type="containsText" dxfId="2617" priority="243" operator="containsText" text="－">
      <formula>NOT(ISERROR(SEARCH("－",F113)))</formula>
    </cfRule>
  </conditionalFormatting>
  <conditionalFormatting sqref="AH137:AJ137 F138:AJ142">
    <cfRule type="containsText" dxfId="2616" priority="200" operator="containsText" text="－">
      <formula>NOT(ISERROR(SEARCH("－",F137)))</formula>
    </cfRule>
  </conditionalFormatting>
  <conditionalFormatting sqref="AH161:AJ161 F162:AJ166">
    <cfRule type="containsText" dxfId="2615" priority="157" operator="containsText" text="－">
      <formula>NOT(ISERROR(SEARCH("－",F161)))</formula>
    </cfRule>
  </conditionalFormatting>
  <conditionalFormatting sqref="AH185:AJ185 F186:AJ190">
    <cfRule type="containsText" dxfId="2614" priority="114" operator="containsText" text="－">
      <formula>NOT(ISERROR(SEARCH("－",F185)))</formula>
    </cfRule>
  </conditionalFormatting>
  <conditionalFormatting sqref="AH209:AJ209 F210:AJ214">
    <cfRule type="containsText" dxfId="2613" priority="71" operator="containsText" text="－">
      <formula>NOT(ISERROR(SEARCH("－",F209)))</formula>
    </cfRule>
  </conditionalFormatting>
  <conditionalFormatting sqref="AJ29:AJ30 AH31:AJ32 G33:AJ34">
    <cfRule type="containsText" dxfId="2612" priority="529" operator="containsText" text="－">
      <formula>NOT(ISERROR(SEARCH("－",G29)))</formula>
    </cfRule>
  </conditionalFormatting>
  <conditionalFormatting sqref="AJ36:AJ39">
    <cfRule type="cellIs" dxfId="2611" priority="415" operator="equal">
      <formula>"休"</formula>
    </cfRule>
    <cfRule type="containsText" dxfId="2610" priority="414" operator="containsText" text="入,退">
      <formula>NOT(ISERROR(SEARCH("入,退",AJ36)))</formula>
    </cfRule>
    <cfRule type="containsText" dxfId="2609" priority="413" operator="containsText" text="入">
      <formula>NOT(ISERROR(SEARCH("入",AJ36)))</formula>
    </cfRule>
    <cfRule type="containsText" dxfId="2608" priority="412" operator="containsText" text="退">
      <formula>NOT(ISERROR(SEARCH("退",AJ36)))</formula>
    </cfRule>
    <cfRule type="containsText" dxfId="2607" priority="410" operator="containsText" text="－">
      <formula>NOT(ISERROR(SEARCH("－",AJ36)))</formula>
    </cfRule>
  </conditionalFormatting>
  <conditionalFormatting sqref="AJ53:AJ54 AH55:AJ56 G57:AJ58">
    <cfRule type="containsText" dxfId="2606" priority="358" operator="containsText" text="－">
      <formula>NOT(ISERROR(SEARCH("－",G53)))</formula>
    </cfRule>
  </conditionalFormatting>
  <conditionalFormatting sqref="AJ60:AJ63">
    <cfRule type="containsText" dxfId="2605" priority="327" operator="containsText" text="入,退">
      <formula>NOT(ISERROR(SEARCH("入,退",AJ60)))</formula>
    </cfRule>
    <cfRule type="cellIs" dxfId="2604" priority="328" operator="equal">
      <formula>"休"</formula>
    </cfRule>
    <cfRule type="containsText" dxfId="2603" priority="323" operator="containsText" text="－">
      <formula>NOT(ISERROR(SEARCH("－",AJ60)))</formula>
    </cfRule>
    <cfRule type="containsText" dxfId="2602" priority="325" operator="containsText" text="退">
      <formula>NOT(ISERROR(SEARCH("退",AJ60)))</formula>
    </cfRule>
    <cfRule type="containsText" dxfId="2601" priority="326" operator="containsText" text="入">
      <formula>NOT(ISERROR(SEARCH("入",AJ60)))</formula>
    </cfRule>
  </conditionalFormatting>
  <conditionalFormatting sqref="AJ77:AJ78 AH79:AJ80 G81:AJ82">
    <cfRule type="containsText" dxfId="2600" priority="315" operator="containsText" text="－">
      <formula>NOT(ISERROR(SEARCH("－",G77)))</formula>
    </cfRule>
  </conditionalFormatting>
  <conditionalFormatting sqref="AJ84:AJ87">
    <cfRule type="cellIs" dxfId="2599" priority="285" operator="equal">
      <formula>"休"</formula>
    </cfRule>
    <cfRule type="containsText" dxfId="2598" priority="284" operator="containsText" text="入,退">
      <formula>NOT(ISERROR(SEARCH("入,退",AJ84)))</formula>
    </cfRule>
    <cfRule type="containsText" dxfId="2597" priority="280" operator="containsText" text="－">
      <formula>NOT(ISERROR(SEARCH("－",AJ84)))</formula>
    </cfRule>
    <cfRule type="containsText" dxfId="2596" priority="282" operator="containsText" text="退">
      <formula>NOT(ISERROR(SEARCH("退",AJ84)))</formula>
    </cfRule>
    <cfRule type="containsText" dxfId="2595" priority="283" operator="containsText" text="入">
      <formula>NOT(ISERROR(SEARCH("入",AJ84)))</formula>
    </cfRule>
  </conditionalFormatting>
  <conditionalFormatting sqref="AJ101:AJ102 AH103:AJ104 G105:AJ106">
    <cfRule type="containsText" dxfId="2594" priority="272" operator="containsText" text="－">
      <formula>NOT(ISERROR(SEARCH("－",G101)))</formula>
    </cfRule>
  </conditionalFormatting>
  <conditionalFormatting sqref="AJ108:AJ111">
    <cfRule type="cellIs" dxfId="2593" priority="242" operator="equal">
      <formula>"休"</formula>
    </cfRule>
    <cfRule type="containsText" dxfId="2592" priority="241" operator="containsText" text="入,退">
      <formula>NOT(ISERROR(SEARCH("入,退",AJ108)))</formula>
    </cfRule>
    <cfRule type="containsText" dxfId="2591" priority="240" operator="containsText" text="入">
      <formula>NOT(ISERROR(SEARCH("入",AJ108)))</formula>
    </cfRule>
    <cfRule type="containsText" dxfId="2590" priority="237" operator="containsText" text="－">
      <formula>NOT(ISERROR(SEARCH("－",AJ108)))</formula>
    </cfRule>
    <cfRule type="containsText" dxfId="2589" priority="239" operator="containsText" text="退">
      <formula>NOT(ISERROR(SEARCH("退",AJ108)))</formula>
    </cfRule>
  </conditionalFormatting>
  <conditionalFormatting sqref="AJ125:AJ126 AH127:AJ128 G129:AJ130">
    <cfRule type="containsText" dxfId="2588" priority="229" operator="containsText" text="－">
      <formula>NOT(ISERROR(SEARCH("－",G125)))</formula>
    </cfRule>
  </conditionalFormatting>
  <conditionalFormatting sqref="AJ132:AJ135">
    <cfRule type="containsText" dxfId="2587" priority="194" operator="containsText" text="－">
      <formula>NOT(ISERROR(SEARCH("－",AJ132)))</formula>
    </cfRule>
    <cfRule type="cellIs" dxfId="2586" priority="199" operator="equal">
      <formula>"休"</formula>
    </cfRule>
    <cfRule type="containsText" dxfId="2585" priority="198" operator="containsText" text="入,退">
      <formula>NOT(ISERROR(SEARCH("入,退",AJ132)))</formula>
    </cfRule>
    <cfRule type="containsText" dxfId="2584" priority="197" operator="containsText" text="入">
      <formula>NOT(ISERROR(SEARCH("入",AJ132)))</formula>
    </cfRule>
    <cfRule type="containsText" dxfId="2583" priority="196" operator="containsText" text="退">
      <formula>NOT(ISERROR(SEARCH("退",AJ132)))</formula>
    </cfRule>
  </conditionalFormatting>
  <conditionalFormatting sqref="AJ149:AJ150 AH151:AJ152 G153:AJ154">
    <cfRule type="containsText" dxfId="2582" priority="186" operator="containsText" text="－">
      <formula>NOT(ISERROR(SEARCH("－",G149)))</formula>
    </cfRule>
  </conditionalFormatting>
  <conditionalFormatting sqref="AJ156:AJ159">
    <cfRule type="containsText" dxfId="2581" priority="151" operator="containsText" text="－">
      <formula>NOT(ISERROR(SEARCH("－",AJ156)))</formula>
    </cfRule>
    <cfRule type="containsText" dxfId="2580" priority="155" operator="containsText" text="入,退">
      <formula>NOT(ISERROR(SEARCH("入,退",AJ156)))</formula>
    </cfRule>
    <cfRule type="cellIs" dxfId="2579" priority="156" operator="equal">
      <formula>"休"</formula>
    </cfRule>
    <cfRule type="containsText" dxfId="2578" priority="154" operator="containsText" text="入">
      <formula>NOT(ISERROR(SEARCH("入",AJ156)))</formula>
    </cfRule>
    <cfRule type="containsText" dxfId="2577" priority="153" operator="containsText" text="退">
      <formula>NOT(ISERROR(SEARCH("退",AJ156)))</formula>
    </cfRule>
  </conditionalFormatting>
  <conditionalFormatting sqref="AJ173:AJ174 AH175:AJ176 G177:AJ178">
    <cfRule type="containsText" dxfId="2576" priority="143" operator="containsText" text="－">
      <formula>NOT(ISERROR(SEARCH("－",G173)))</formula>
    </cfRule>
  </conditionalFormatting>
  <conditionalFormatting sqref="AJ180:AJ183">
    <cfRule type="containsText" dxfId="2575" priority="108" operator="containsText" text="－">
      <formula>NOT(ISERROR(SEARCH("－",AJ180)))</formula>
    </cfRule>
    <cfRule type="cellIs" dxfId="2574" priority="113" operator="equal">
      <formula>"休"</formula>
    </cfRule>
    <cfRule type="containsText" dxfId="2573" priority="110" operator="containsText" text="退">
      <formula>NOT(ISERROR(SEARCH("退",AJ180)))</formula>
    </cfRule>
    <cfRule type="containsText" dxfId="2572" priority="111" operator="containsText" text="入">
      <formula>NOT(ISERROR(SEARCH("入",AJ180)))</formula>
    </cfRule>
    <cfRule type="containsText" dxfId="2571" priority="112" operator="containsText" text="入,退">
      <formula>NOT(ISERROR(SEARCH("入,退",AJ180)))</formula>
    </cfRule>
  </conditionalFormatting>
  <conditionalFormatting sqref="AJ197:AJ198 AH199:AJ200 G201:AJ202">
    <cfRule type="containsText" dxfId="2570" priority="100" operator="containsText" text="－">
      <formula>NOT(ISERROR(SEARCH("－",G197)))</formula>
    </cfRule>
  </conditionalFormatting>
  <conditionalFormatting sqref="AJ204:AJ207">
    <cfRule type="containsText" dxfId="2569" priority="67" operator="containsText" text="退">
      <formula>NOT(ISERROR(SEARCH("退",AJ204)))</formula>
    </cfRule>
    <cfRule type="containsText" dxfId="2568" priority="68" operator="containsText" text="入">
      <formula>NOT(ISERROR(SEARCH("入",AJ204)))</formula>
    </cfRule>
    <cfRule type="containsText" dxfId="2567" priority="69" operator="containsText" text="入,退">
      <formula>NOT(ISERROR(SEARCH("入,退",AJ204)))</formula>
    </cfRule>
    <cfRule type="cellIs" dxfId="2566" priority="70" operator="equal">
      <formula>"休"</formula>
    </cfRule>
    <cfRule type="containsText" dxfId="2565" priority="65" operator="containsText" text="－">
      <formula>NOT(ISERROR(SEARCH("－",AJ204)))</formula>
    </cfRule>
  </conditionalFormatting>
  <conditionalFormatting sqref="AN1:AN1048576">
    <cfRule type="cellIs" dxfId="2564" priority="1" operator="equal">
      <formula>0</formula>
    </cfRule>
  </conditionalFormatting>
  <conditionalFormatting sqref="AO8 T11:V21">
    <cfRule type="cellIs" dxfId="2563" priority="545" operator="greaterThanOrEqual">
      <formula>0.285</formula>
    </cfRule>
  </conditionalFormatting>
  <dataValidations count="3">
    <dataValidation type="list" allowBlank="1" showInputMessage="1" showErrorMessage="1" sqref="F300:AJ303 F293:AJ298 F492:AJ495 F485:AJ490 F497:AJ501 F305:AJ310 F372:AJ375 F521:AJ524 F468:AJ471 F461:AJ466 F36:AJ39 F365:AJ370 F473:AJ477 F180:AJ183 F324:AJ327 F444:AJ447 F89:AJ93 F84:AJ87 F113:AJ117 F437:AJ442 F449:AJ453 F137:AJ142 F132:AJ135 F108:AJ111 F317:AJ322 F329:AJ334 F161:AJ166 F185:AJ190 F125:AJ130 F420:AJ423 F413:AJ418 F156:AJ159 F209:AJ214 F149:AJ154 F353:AJ358 F425:AJ429 F228:AJ231 F221:AJ226 F233:AJ237 F281:AJ285 F396:AJ399 F252:AJ255 F245:AJ250 F257:AJ262 F389:AJ394 F401:AJ405 F276:AJ279 F269:AJ274 F77:AJ82 F348:AJ351 F341:AJ346 F516:AJ519 F509:AJ514 F377:AJ381 F530 Z530 AE530 K530 P530 U530 F41:AJ45 F60:AJ63 F65:AJ69 F53:AJ58 F173:AJ178 F29:AJ34 F101:AJ106 F204:AJ207 F197:AJ202" xr:uid="{38F040F0-05EC-4826-BA46-9E579B4A50BC}">
      <formula1>"　,入,休,退,外,－"</formula1>
    </dataValidation>
    <dataValidation type="list" allowBlank="1" showInputMessage="1" showErrorMessage="1" sqref="F40:AJ40 P528 F491:AJ491 F496:AJ496 F484:AJ484 F28:AJ28 F52:AJ52 F35:AJ35 F88:AJ88 F76:AJ76 F64:AJ64 K528 F184:AJ184 F196:AJ196 F83:AJ83 F100:AJ100 F59:AJ59 F112:AJ112 F107:AJ107 F124:AJ124 F136:AJ136 F131:AJ131 F148:AJ148 F160:AJ160 F155:AJ155 F172:AJ172 F227:AJ227 F232:AJ232 F220:AJ220 F251:AJ251 F256:AJ256 F244:AJ244 F275:AJ275 F280:AJ280 F268:AJ268 F299:AJ299 F304:AJ304 F292:AJ292 F323:AJ323 F328:AJ328 F316:AJ316 F347:AJ347 F352:AJ352 F340:AJ340 F371:AJ371 F376:AJ376 F364:AJ364 F395:AJ395 F400:AJ400 F388:AJ388 F419:AJ419 F424:AJ424 F412:AJ412 F443:AJ443 F448:AJ448 F436:AJ436 F467:AJ467 F472:AJ472 F460:AJ460 F515:AJ515 F520:AJ520 F508:AJ508 Z528 F528 U528 F179:AJ179 F208:AJ208 F203:AJ203" xr:uid="{371348CB-0120-4AEC-9252-2FC1C664E5CD}">
      <formula1>"　,中止,製作,夏休,冬休,その他"</formula1>
    </dataValidation>
    <dataValidation type="list" allowBlank="1" showInputMessage="1" showErrorMessage="1" sqref="AM4 O5" xr:uid="{97C12D1E-73E3-477A-BFEB-63834930E092}">
      <formula1>"計  画,実  績"</formula1>
    </dataValidation>
  </dataValidations>
  <pageMargins left="0.51181102362204722" right="0.11811023622047245" top="0.55118110236220474" bottom="0.35433070866141736" header="0.31496062992125984" footer="0.31496062992125984"/>
  <pageSetup paperSize="9" scale="51" fitToHeight="0" orientation="portrait" r:id="rId1"/>
  <headerFooter>
    <oddHeader xml:space="preserve">&amp;R&amp;"ＤＦ特太ゴシック体,標準"（別紙１）&amp;"-,標準"
</oddHeader>
  </headerFooter>
  <rowBreaks count="5" manualBreakCount="5">
    <brk id="118" max="40" man="1"/>
    <brk id="215" max="40" man="1"/>
    <brk id="311" max="40" man="1"/>
    <brk id="407" max="40" man="1"/>
    <brk id="502" max="40" man="1"/>
  </row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A8EA7-10C0-4452-9424-EAD3C9EE479E}">
  <dimension ref="A1:AR531"/>
  <sheetViews>
    <sheetView showGridLines="0" view="pageBreakPreview" zoomScale="70" zoomScaleNormal="70" zoomScaleSheetLayoutView="70" workbookViewId="0">
      <selection activeCell="F3" sqref="F3"/>
    </sheetView>
  </sheetViews>
  <sheetFormatPr defaultColWidth="9" defaultRowHeight="13.2"/>
  <cols>
    <col min="1" max="1" width="1.77734375" style="1856" customWidth="1"/>
    <col min="2" max="2" width="5.33203125" style="1856" customWidth="1"/>
    <col min="3" max="4" width="7.77734375" style="1856" customWidth="1"/>
    <col min="5" max="5" width="10" style="1857" customWidth="1"/>
    <col min="6" max="36" width="3.77734375" style="1857" customWidth="1"/>
    <col min="37" max="37" width="7.109375" style="1856" customWidth="1"/>
    <col min="38" max="38" width="7.109375" style="1857" customWidth="1"/>
    <col min="39" max="39" width="7.109375" style="1856" customWidth="1"/>
    <col min="40" max="40" width="9.77734375" style="1859" customWidth="1"/>
    <col min="41" max="41" width="9.109375" style="1856" customWidth="1"/>
    <col min="42" max="16384" width="9" style="1856"/>
  </cols>
  <sheetData>
    <row r="1" spans="1:41" ht="19.2">
      <c r="A1" s="1854" t="s">
        <v>2407</v>
      </c>
      <c r="B1" s="1855"/>
      <c r="P1" s="1858"/>
      <c r="AK1" s="1857"/>
      <c r="AO1" s="1860"/>
    </row>
    <row r="2" spans="1:41" ht="19.2">
      <c r="B2" s="1855"/>
      <c r="P2" s="1858"/>
      <c r="AI2" s="1856"/>
      <c r="AJ2" s="1861"/>
      <c r="AK2" s="1861"/>
      <c r="AL2" s="1861" t="s">
        <v>2275</v>
      </c>
      <c r="AM2" s="4495" t="s">
        <v>2534</v>
      </c>
      <c r="AN2" s="4495"/>
      <c r="AO2" s="4495"/>
    </row>
    <row r="3" spans="1:41" ht="19.2">
      <c r="B3" s="1855"/>
      <c r="P3" s="1858"/>
      <c r="AL3" s="1860"/>
    </row>
    <row r="4" spans="1:41" ht="19.8" thickBot="1">
      <c r="B4" s="1855"/>
      <c r="P4" s="1858"/>
      <c r="AL4" s="1860"/>
      <c r="AM4" s="4496" t="s">
        <v>2276</v>
      </c>
      <c r="AN4" s="4496"/>
      <c r="AO4" s="4496"/>
    </row>
    <row r="5" spans="1:41" ht="13.5" customHeight="1">
      <c r="B5" s="1862" t="s">
        <v>2277</v>
      </c>
      <c r="C5" s="1862"/>
      <c r="E5" s="1857" t="s">
        <v>1054</v>
      </c>
      <c r="F5" s="4422" t="s">
        <v>2408</v>
      </c>
      <c r="G5" s="4422"/>
      <c r="H5" s="4422"/>
      <c r="I5" s="4422"/>
      <c r="J5" s="4422"/>
      <c r="K5" s="4422"/>
      <c r="L5" s="4422"/>
      <c r="M5" s="4422"/>
      <c r="N5" s="1856"/>
      <c r="O5" s="1863"/>
      <c r="P5" s="4423" t="s">
        <v>2278</v>
      </c>
      <c r="Q5" s="4424"/>
      <c r="R5" s="4424"/>
      <c r="S5" s="4424"/>
      <c r="T5" s="4424"/>
      <c r="U5" s="4427" t="str">
        <f>IF(AND(U7="未達成",AO8&lt;0.285),"未達成","達成")</f>
        <v>達成</v>
      </c>
      <c r="V5" s="4427"/>
      <c r="W5" s="4427"/>
      <c r="X5" s="4428"/>
      <c r="Y5" s="1856"/>
      <c r="Z5" s="1856"/>
      <c r="AA5" s="4431" t="s">
        <v>2279</v>
      </c>
      <c r="AB5" s="4431"/>
      <c r="AC5" s="4432" t="s">
        <v>2280</v>
      </c>
      <c r="AD5" s="4432"/>
      <c r="AE5" s="4432"/>
      <c r="AF5" s="4432"/>
      <c r="AG5" s="4432" t="s">
        <v>2281</v>
      </c>
      <c r="AH5" s="4432"/>
      <c r="AI5" s="4432"/>
      <c r="AJ5" s="4432"/>
      <c r="AK5" s="4433" t="s">
        <v>1050</v>
      </c>
      <c r="AL5" s="4434" t="s">
        <v>2282</v>
      </c>
      <c r="AM5" s="4433" t="s">
        <v>2283</v>
      </c>
      <c r="AN5" s="4435" t="s">
        <v>2284</v>
      </c>
      <c r="AO5" s="4433" t="s">
        <v>2285</v>
      </c>
    </row>
    <row r="6" spans="1:41" ht="13.5" customHeight="1">
      <c r="B6" s="1862" t="s">
        <v>2286</v>
      </c>
      <c r="C6" s="1862"/>
      <c r="E6" s="1857" t="s">
        <v>1054</v>
      </c>
      <c r="F6" s="4497">
        <v>45446</v>
      </c>
      <c r="G6" s="4497"/>
      <c r="H6" s="4497"/>
      <c r="I6" s="4497"/>
      <c r="J6" s="1867"/>
      <c r="K6" s="1868"/>
      <c r="L6" s="1869"/>
      <c r="M6" s="1869"/>
      <c r="N6" s="1856"/>
      <c r="O6" s="1870"/>
      <c r="P6" s="4425"/>
      <c r="Q6" s="4426"/>
      <c r="R6" s="4426"/>
      <c r="S6" s="4426"/>
      <c r="T6" s="4426"/>
      <c r="U6" s="4429"/>
      <c r="V6" s="4429"/>
      <c r="W6" s="4429"/>
      <c r="X6" s="4430"/>
      <c r="Y6" s="1856"/>
      <c r="Z6" s="1856"/>
      <c r="AA6" s="4431"/>
      <c r="AB6" s="4431"/>
      <c r="AC6" s="4432"/>
      <c r="AD6" s="4432"/>
      <c r="AE6" s="4432"/>
      <c r="AF6" s="4432"/>
      <c r="AG6" s="4432"/>
      <c r="AH6" s="4432"/>
      <c r="AI6" s="4432"/>
      <c r="AJ6" s="4432"/>
      <c r="AK6" s="4433"/>
      <c r="AL6" s="4434"/>
      <c r="AM6" s="4433"/>
      <c r="AN6" s="4435"/>
      <c r="AO6" s="4433"/>
    </row>
    <row r="7" spans="1:41" ht="13.5" customHeight="1">
      <c r="B7" s="1862" t="s">
        <v>2287</v>
      </c>
      <c r="C7" s="1862"/>
      <c r="E7" s="1857" t="s">
        <v>1054</v>
      </c>
      <c r="F7" s="4437">
        <v>45682</v>
      </c>
      <c r="G7" s="4437"/>
      <c r="H7" s="4437"/>
      <c r="I7" s="4437"/>
      <c r="J7" s="1871"/>
      <c r="K7" s="1868"/>
      <c r="L7" s="1869"/>
      <c r="M7" s="1869"/>
      <c r="N7" s="1856"/>
      <c r="O7" s="1872"/>
      <c r="P7" s="4438" t="s">
        <v>2288</v>
      </c>
      <c r="Q7" s="4439"/>
      <c r="R7" s="4439"/>
      <c r="S7" s="4439"/>
      <c r="T7" s="4439"/>
      <c r="U7" s="4440" t="str">
        <f>IF(COUNTIF(AO24:AO525,"NG")&gt;=1,"未達成","達成")</f>
        <v>達成</v>
      </c>
      <c r="V7" s="4440"/>
      <c r="W7" s="4440"/>
      <c r="X7" s="4441"/>
      <c r="Y7" s="1856"/>
      <c r="Z7" s="1856"/>
      <c r="AA7" s="4431"/>
      <c r="AB7" s="4431"/>
      <c r="AC7" s="4432"/>
      <c r="AD7" s="4432"/>
      <c r="AE7" s="4432"/>
      <c r="AF7" s="4432"/>
      <c r="AG7" s="4432"/>
      <c r="AH7" s="4432"/>
      <c r="AI7" s="4432"/>
      <c r="AJ7" s="4432"/>
      <c r="AK7" s="1873" t="s">
        <v>2289</v>
      </c>
      <c r="AL7" s="1874" t="s">
        <v>2290</v>
      </c>
      <c r="AM7" s="1875" t="s">
        <v>2291</v>
      </c>
      <c r="AN7" s="1876" t="s">
        <v>2292</v>
      </c>
      <c r="AO7" s="1873" t="s">
        <v>2293</v>
      </c>
    </row>
    <row r="8" spans="1:41" ht="13.5" customHeight="1">
      <c r="B8" s="1877"/>
      <c r="C8" s="1878"/>
      <c r="E8" s="1861"/>
      <c r="F8" s="1868"/>
      <c r="G8" s="1878"/>
      <c r="H8" s="1868"/>
      <c r="I8" s="1868"/>
      <c r="J8" s="1868"/>
      <c r="K8" s="1868"/>
      <c r="L8" s="1868"/>
      <c r="M8" s="1868"/>
      <c r="N8" s="1856"/>
      <c r="O8" s="1856"/>
      <c r="P8" s="4438"/>
      <c r="Q8" s="4439"/>
      <c r="R8" s="4439"/>
      <c r="S8" s="4439"/>
      <c r="T8" s="4439"/>
      <c r="U8" s="4440"/>
      <c r="V8" s="4440"/>
      <c r="W8" s="4440"/>
      <c r="X8" s="4441"/>
      <c r="Y8" s="1856"/>
      <c r="Z8" s="1856"/>
      <c r="AA8" s="4442" t="s">
        <v>2294</v>
      </c>
      <c r="AB8" s="4442"/>
      <c r="AC8" s="4498" t="s">
        <v>2295</v>
      </c>
      <c r="AD8" s="4498"/>
      <c r="AE8" s="4498"/>
      <c r="AF8" s="4498"/>
      <c r="AG8" s="4499" t="s">
        <v>2296</v>
      </c>
      <c r="AH8" s="4499"/>
      <c r="AI8" s="4499"/>
      <c r="AJ8" s="4499"/>
      <c r="AK8" s="1879">
        <f>IFERROR((AK29+AK53+AK77+AK101+AK125+AK149+AK173+AK197+AK221+AK245+AK269+AK293+AK317+AK341+AK365+AK389+AK413+AK437+AK461+AK485+AK509),"")</f>
        <v>227</v>
      </c>
      <c r="AL8" s="1879">
        <f>IFERROR((AL29+AL53+AL77+AL101+AL125+AL149+AL173+AL197+AL221+AL245+AL269+AL293+AL317+AL341+AL365+AL389+AL413+AL437+AL461+AL485+AL509),"")</f>
        <v>10</v>
      </c>
      <c r="AM8" s="1879">
        <f>IFERROR((AM29+AM53+AM77+AM101+AM125+AM149+AM173+AM197+AM221+AM245+AM269+AM293+AM317+AM341+AM365+AM389+AM413+AM437+AM461+AM485+AM509),"")</f>
        <v>64</v>
      </c>
      <c r="AN8" s="1880">
        <f>IFERROR(ROUND(AM8/AK8,3),"")</f>
        <v>0.28199999999999997</v>
      </c>
      <c r="AO8" s="4445">
        <f>ROUND(AVERAGE(AN8:AN21),3)</f>
        <v>0.35399999999999998</v>
      </c>
    </row>
    <row r="9" spans="1:41" ht="13.5" customHeight="1">
      <c r="B9" s="4448" t="s">
        <v>1059</v>
      </c>
      <c r="C9" s="4448"/>
      <c r="E9" s="1857" t="s">
        <v>1054</v>
      </c>
      <c r="F9" s="4449">
        <f>+F7-F6+1</f>
        <v>237</v>
      </c>
      <c r="G9" s="4449"/>
      <c r="H9" s="4449"/>
      <c r="I9" s="1881"/>
      <c r="J9" s="1868"/>
      <c r="K9" s="1868"/>
      <c r="L9" s="1868"/>
      <c r="M9" s="1868"/>
      <c r="N9" s="1856"/>
      <c r="O9" s="1856"/>
      <c r="P9" s="4438" t="s">
        <v>2404</v>
      </c>
      <c r="Q9" s="4439"/>
      <c r="R9" s="4439"/>
      <c r="S9" s="4439"/>
      <c r="T9" s="4439"/>
      <c r="U9" s="4440" t="s">
        <v>2405</v>
      </c>
      <c r="V9" s="4440"/>
      <c r="W9" s="4440"/>
      <c r="X9" s="4441"/>
      <c r="Y9" s="1882"/>
      <c r="Z9" s="1856"/>
      <c r="AA9" s="4442"/>
      <c r="AB9" s="4442"/>
      <c r="AC9" s="4498"/>
      <c r="AD9" s="4498"/>
      <c r="AE9" s="4498"/>
      <c r="AF9" s="4498"/>
      <c r="AG9" s="4503" t="s">
        <v>2297</v>
      </c>
      <c r="AH9" s="4503"/>
      <c r="AI9" s="4503"/>
      <c r="AJ9" s="4503"/>
      <c r="AK9" s="1883">
        <f t="shared" ref="AK9:AM13" si="0">IFERROR((AK30+AK54+AK78+AK102+AK126+AK150+AK174+AK198+AK222+AK246+AK270+AK294+AK318+AK342+AK366+AK390+AK414+AK438+AK462+AK486+AK510),"")</f>
        <v>228</v>
      </c>
      <c r="AL9" s="1883">
        <f t="shared" si="0"/>
        <v>9</v>
      </c>
      <c r="AM9" s="1883">
        <f t="shared" si="0"/>
        <v>66</v>
      </c>
      <c r="AN9" s="1884">
        <f t="shared" ref="AN9:AN12" si="1">IFERROR(ROUND(AM9/AK9,3),"")</f>
        <v>0.28899999999999998</v>
      </c>
      <c r="AO9" s="4445"/>
    </row>
    <row r="10" spans="1:41" ht="13.5" customHeight="1" thickBot="1">
      <c r="B10" s="1885"/>
      <c r="E10" s="1856"/>
      <c r="F10" s="1856"/>
      <c r="G10" s="1856"/>
      <c r="H10" s="1856"/>
      <c r="I10" s="1856"/>
      <c r="J10" s="1856"/>
      <c r="K10" s="1856"/>
      <c r="L10" s="1856"/>
      <c r="M10" s="1856"/>
      <c r="N10" s="1856"/>
      <c r="O10" s="1856"/>
      <c r="P10" s="4502"/>
      <c r="Q10" s="4451"/>
      <c r="R10" s="4451"/>
      <c r="S10" s="4451"/>
      <c r="T10" s="4451"/>
      <c r="U10" s="4452"/>
      <c r="V10" s="4452"/>
      <c r="W10" s="4452"/>
      <c r="X10" s="4453"/>
      <c r="Y10" s="1882"/>
      <c r="Z10" s="1856"/>
      <c r="AA10" s="4442"/>
      <c r="AB10" s="4442"/>
      <c r="AC10" s="4498"/>
      <c r="AD10" s="4498"/>
      <c r="AE10" s="4498"/>
      <c r="AF10" s="4498"/>
      <c r="AG10" s="4503" t="s">
        <v>2298</v>
      </c>
      <c r="AH10" s="4503"/>
      <c r="AI10" s="4503"/>
      <c r="AJ10" s="4503"/>
      <c r="AK10" s="1883">
        <f t="shared" si="0"/>
        <v>210</v>
      </c>
      <c r="AL10" s="1883">
        <f t="shared" si="0"/>
        <v>27</v>
      </c>
      <c r="AM10" s="1883">
        <f t="shared" si="0"/>
        <v>75</v>
      </c>
      <c r="AN10" s="1884">
        <f t="shared" si="1"/>
        <v>0.35699999999999998</v>
      </c>
      <c r="AO10" s="4445"/>
    </row>
    <row r="11" spans="1:41" ht="13.5" customHeight="1">
      <c r="B11" s="1885"/>
      <c r="C11" s="1870"/>
      <c r="D11" s="1870"/>
      <c r="E11" s="1861"/>
      <c r="F11" s="1861"/>
      <c r="G11" s="1861"/>
      <c r="H11" s="1856"/>
      <c r="I11" s="1856"/>
      <c r="J11" s="1856"/>
      <c r="K11" s="1856"/>
      <c r="L11" s="1856"/>
      <c r="M11" s="1856"/>
      <c r="N11" s="1856"/>
      <c r="O11" s="1856"/>
      <c r="P11" s="1856"/>
      <c r="Q11" s="1856"/>
      <c r="R11" s="1886"/>
      <c r="S11" s="1886"/>
      <c r="T11" s="1887"/>
      <c r="U11" s="1887"/>
      <c r="V11" s="1887"/>
      <c r="X11" s="1882"/>
      <c r="Y11" s="1882"/>
      <c r="Z11" s="1856"/>
      <c r="AA11" s="4442"/>
      <c r="AB11" s="4442"/>
      <c r="AC11" s="4498"/>
      <c r="AD11" s="4498"/>
      <c r="AE11" s="4498"/>
      <c r="AF11" s="4498"/>
      <c r="AG11" s="4503" t="s">
        <v>2299</v>
      </c>
      <c r="AH11" s="4503"/>
      <c r="AI11" s="4503"/>
      <c r="AJ11" s="4503"/>
      <c r="AK11" s="1883">
        <f t="shared" si="0"/>
        <v>210</v>
      </c>
      <c r="AL11" s="1883">
        <f t="shared" si="0"/>
        <v>27</v>
      </c>
      <c r="AM11" s="1883">
        <f t="shared" si="0"/>
        <v>59</v>
      </c>
      <c r="AN11" s="1884">
        <f t="shared" si="1"/>
        <v>0.28100000000000003</v>
      </c>
      <c r="AO11" s="4445"/>
    </row>
    <row r="12" spans="1:41" ht="13.5" customHeight="1">
      <c r="B12" s="1885"/>
      <c r="C12" s="1870"/>
      <c r="D12" s="1870"/>
      <c r="E12" s="1861"/>
      <c r="F12" s="1861"/>
      <c r="G12" s="1861"/>
      <c r="H12" s="1856"/>
      <c r="I12" s="1856"/>
      <c r="J12" s="1856"/>
      <c r="K12" s="1856"/>
      <c r="L12" s="1856"/>
      <c r="M12" s="1856"/>
      <c r="N12" s="1856"/>
      <c r="O12" s="1856"/>
      <c r="P12" s="1856"/>
      <c r="Q12" s="1856"/>
      <c r="R12" s="1886"/>
      <c r="S12" s="1886"/>
      <c r="T12" s="1887"/>
      <c r="U12" s="1887"/>
      <c r="V12" s="1887"/>
      <c r="Z12" s="1856"/>
      <c r="AA12" s="4442"/>
      <c r="AB12" s="4442"/>
      <c r="AC12" s="4498"/>
      <c r="AD12" s="4498"/>
      <c r="AE12" s="4498"/>
      <c r="AF12" s="4498"/>
      <c r="AG12" s="4504" t="s">
        <v>2300</v>
      </c>
      <c r="AH12" s="4504"/>
      <c r="AI12" s="4504"/>
      <c r="AJ12" s="4504"/>
      <c r="AK12" s="1883">
        <f t="shared" si="0"/>
        <v>195</v>
      </c>
      <c r="AL12" s="1883">
        <f t="shared" si="0"/>
        <v>42</v>
      </c>
      <c r="AM12" s="1883">
        <f t="shared" si="0"/>
        <v>55</v>
      </c>
      <c r="AN12" s="1884">
        <f t="shared" si="1"/>
        <v>0.28199999999999997</v>
      </c>
      <c r="AO12" s="4445"/>
    </row>
    <row r="13" spans="1:41" ht="13.5" customHeight="1">
      <c r="B13" s="1885"/>
      <c r="C13" s="1870"/>
      <c r="D13" s="1870"/>
      <c r="E13" s="1861"/>
      <c r="F13" s="1861"/>
      <c r="G13" s="1861"/>
      <c r="H13" s="1856"/>
      <c r="I13" s="1856"/>
      <c r="J13" s="1856"/>
      <c r="K13" s="1856"/>
      <c r="L13" s="1856"/>
      <c r="M13" s="1856"/>
      <c r="N13" s="1856"/>
      <c r="O13" s="1856"/>
      <c r="P13" s="1856"/>
      <c r="Q13" s="1856"/>
      <c r="R13" s="1886"/>
      <c r="S13" s="1886"/>
      <c r="T13" s="1887"/>
      <c r="U13" s="1887"/>
      <c r="V13" s="1887"/>
      <c r="Z13" s="1856"/>
      <c r="AA13" s="4442"/>
      <c r="AB13" s="4442"/>
      <c r="AC13" s="4498"/>
      <c r="AD13" s="4498"/>
      <c r="AE13" s="4498"/>
      <c r="AF13" s="4498"/>
      <c r="AG13" s="4505"/>
      <c r="AH13" s="4505"/>
      <c r="AI13" s="4505"/>
      <c r="AJ13" s="4505"/>
      <c r="AK13" s="1888" t="str">
        <f t="shared" si="0"/>
        <v/>
      </c>
      <c r="AL13" s="1889" t="str">
        <f t="shared" si="0"/>
        <v/>
      </c>
      <c r="AM13" s="1889" t="str">
        <f t="shared" si="0"/>
        <v/>
      </c>
      <c r="AN13" s="1890" t="str">
        <f>IFERROR(ROUND(AM13/AK13,3),"")</f>
        <v/>
      </c>
      <c r="AO13" s="4445"/>
    </row>
    <row r="14" spans="1:41" ht="13.5" customHeight="1">
      <c r="B14" s="1885"/>
      <c r="C14" s="1870"/>
      <c r="D14" s="1870"/>
      <c r="E14" s="1861"/>
      <c r="F14" s="1861"/>
      <c r="G14" s="1861"/>
      <c r="H14" s="1856"/>
      <c r="I14" s="1856"/>
      <c r="J14" s="1856"/>
      <c r="K14" s="1856"/>
      <c r="L14" s="1856"/>
      <c r="M14" s="1856"/>
      <c r="N14" s="1856"/>
      <c r="O14" s="1856"/>
      <c r="P14" s="1856"/>
      <c r="Q14" s="1856"/>
      <c r="R14" s="1886"/>
      <c r="S14" s="1886"/>
      <c r="T14" s="1887"/>
      <c r="U14" s="1887"/>
      <c r="V14" s="1887"/>
      <c r="Y14" s="1856"/>
      <c r="Z14" s="1856"/>
      <c r="AA14" s="4432" t="s">
        <v>2301</v>
      </c>
      <c r="AB14" s="4432"/>
      <c r="AC14" s="4501" t="s">
        <v>2302</v>
      </c>
      <c r="AD14" s="4501"/>
      <c r="AE14" s="4501"/>
      <c r="AF14" s="4501"/>
      <c r="AG14" s="4506" t="s">
        <v>2296</v>
      </c>
      <c r="AH14" s="4506"/>
      <c r="AI14" s="4506"/>
      <c r="AJ14" s="4507"/>
      <c r="AK14" s="1879">
        <f>IFERROR((AK36+AK60+AK84+AK108+AK132+AK156+AK180+AK204+AK228+AK252+AK276+AK300+AK324+AK348+AK372+AK396+AK420+AK444+AK468+AK492+AK516),"")</f>
        <v>184</v>
      </c>
      <c r="AL14" s="1879">
        <f t="shared" ref="AL14:AM15" si="2">IFERROR((AL36+AL60+AL84+AL108+AL132+AL156+AL180+AL204+AL228+AL252+AL276+AL300+AL324+AL348+AL372+AL396+AL420+AL444+AL468+AL492+AL516),"")</f>
        <v>53</v>
      </c>
      <c r="AM14" s="1879">
        <f t="shared" si="2"/>
        <v>77</v>
      </c>
      <c r="AN14" s="1880">
        <f>IFERROR(ROUND(AM14/AK14,3),"")</f>
        <v>0.41799999999999998</v>
      </c>
      <c r="AO14" s="4445"/>
    </row>
    <row r="15" spans="1:41" ht="13.5" customHeight="1">
      <c r="B15" s="1885"/>
      <c r="C15" s="1870"/>
      <c r="D15" s="1870"/>
      <c r="E15" s="1861"/>
      <c r="F15" s="1861"/>
      <c r="G15" s="1861"/>
      <c r="H15" s="1856"/>
      <c r="I15" s="1856"/>
      <c r="J15" s="1856"/>
      <c r="K15" s="1856"/>
      <c r="L15" s="1856"/>
      <c r="M15" s="1856"/>
      <c r="N15" s="1856"/>
      <c r="O15" s="1856"/>
      <c r="P15" s="1856"/>
      <c r="Q15" s="1856"/>
      <c r="R15" s="1886"/>
      <c r="S15" s="1886"/>
      <c r="T15" s="1887"/>
      <c r="U15" s="1887"/>
      <c r="V15" s="1887"/>
      <c r="Z15" s="1856"/>
      <c r="AA15" s="4432"/>
      <c r="AB15" s="4432"/>
      <c r="AC15" s="4501"/>
      <c r="AD15" s="4501"/>
      <c r="AE15" s="4501"/>
      <c r="AF15" s="4501"/>
      <c r="AG15" s="4508" t="s">
        <v>2406</v>
      </c>
      <c r="AH15" s="4509"/>
      <c r="AI15" s="4509"/>
      <c r="AJ15" s="4510"/>
      <c r="AK15" s="1883">
        <f>IFERROR((AK37+AK61+AK85+AK109+AK133+AK157+AK181+AK205+AK229+AK253+AK277+AK301+AK325+AK349+AK373+AK397+AK421+AK445+AK469+AK493+AK517),"")</f>
        <v>182</v>
      </c>
      <c r="AL15" s="1883">
        <f t="shared" si="2"/>
        <v>55</v>
      </c>
      <c r="AM15" s="1883">
        <f t="shared" si="2"/>
        <v>77</v>
      </c>
      <c r="AN15" s="1884">
        <f t="shared" ref="AN15:AN17" si="3">IFERROR(ROUND(AM15/AK15,3),"")</f>
        <v>0.42299999999999999</v>
      </c>
      <c r="AO15" s="4445"/>
    </row>
    <row r="16" spans="1:41" ht="13.5" customHeight="1">
      <c r="B16" s="1885"/>
      <c r="C16" s="1870"/>
      <c r="D16" s="1870"/>
      <c r="E16" s="1861"/>
      <c r="F16" s="1861"/>
      <c r="G16" s="1861"/>
      <c r="H16" s="1856"/>
      <c r="I16" s="1856"/>
      <c r="J16" s="1856"/>
      <c r="K16" s="1856"/>
      <c r="L16" s="1856"/>
      <c r="M16" s="1856"/>
      <c r="N16" s="1856"/>
      <c r="O16" s="1856"/>
      <c r="P16" s="1856"/>
      <c r="Q16" s="1856"/>
      <c r="R16" s="1886"/>
      <c r="S16" s="1886"/>
      <c r="T16" s="1887"/>
      <c r="U16" s="1887"/>
      <c r="V16" s="1887"/>
      <c r="Z16" s="1856"/>
      <c r="AA16" s="4432"/>
      <c r="AB16" s="4432"/>
      <c r="AC16" s="4501"/>
      <c r="AD16" s="4501"/>
      <c r="AE16" s="4501"/>
      <c r="AF16" s="4501"/>
      <c r="AG16" s="4508"/>
      <c r="AH16" s="4509"/>
      <c r="AI16" s="4509"/>
      <c r="AJ16" s="4510"/>
      <c r="AK16" s="1883" t="str">
        <f t="shared" ref="AK16:AM17" si="4">IFERROR((AK38+AK62+AK86+AK110+AK134+AK158+AK182+AK206+AK230+AK254+AK278+AK302+AK326+AK350+AK374+AK398+AK422+AK446+AK470+AK494+AK518),"")</f>
        <v/>
      </c>
      <c r="AL16" s="1883" t="str">
        <f t="shared" si="4"/>
        <v/>
      </c>
      <c r="AM16" s="1883" t="str">
        <f t="shared" si="4"/>
        <v/>
      </c>
      <c r="AN16" s="1884" t="str">
        <f t="shared" si="3"/>
        <v/>
      </c>
      <c r="AO16" s="4445"/>
    </row>
    <row r="17" spans="1:44" ht="13.5" customHeight="1">
      <c r="B17" s="1885"/>
      <c r="C17" s="1870"/>
      <c r="D17" s="1870"/>
      <c r="E17" s="1861"/>
      <c r="F17" s="1861"/>
      <c r="G17" s="1861"/>
      <c r="H17" s="1856"/>
      <c r="I17" s="1856"/>
      <c r="J17" s="1856"/>
      <c r="K17" s="1856"/>
      <c r="L17" s="1856"/>
      <c r="M17" s="1856"/>
      <c r="N17" s="1856"/>
      <c r="O17" s="1856"/>
      <c r="P17" s="1856"/>
      <c r="Q17" s="1856"/>
      <c r="R17" s="1886"/>
      <c r="S17" s="1886"/>
      <c r="T17" s="1887"/>
      <c r="U17" s="1887"/>
      <c r="V17" s="1887"/>
      <c r="Z17" s="1856"/>
      <c r="AA17" s="4432"/>
      <c r="AB17" s="4432"/>
      <c r="AC17" s="4501"/>
      <c r="AD17" s="4501"/>
      <c r="AE17" s="4501"/>
      <c r="AF17" s="4501"/>
      <c r="AG17" s="4505"/>
      <c r="AH17" s="4505"/>
      <c r="AI17" s="4505"/>
      <c r="AJ17" s="4505"/>
      <c r="AK17" s="1889" t="str">
        <f t="shared" si="4"/>
        <v/>
      </c>
      <c r="AL17" s="1889" t="str">
        <f t="shared" si="4"/>
        <v/>
      </c>
      <c r="AM17" s="1889" t="str">
        <f t="shared" si="4"/>
        <v/>
      </c>
      <c r="AN17" s="1890" t="str">
        <f t="shared" si="3"/>
        <v/>
      </c>
      <c r="AO17" s="4445"/>
    </row>
    <row r="18" spans="1:44" ht="13.5" customHeight="1">
      <c r="B18" s="1885"/>
      <c r="C18" s="1870"/>
      <c r="D18" s="1870"/>
      <c r="E18" s="1861"/>
      <c r="F18" s="1861"/>
      <c r="G18" s="1861"/>
      <c r="H18" s="1856"/>
      <c r="I18" s="1856"/>
      <c r="J18" s="1856"/>
      <c r="K18" s="1856"/>
      <c r="L18" s="1856"/>
      <c r="M18" s="1856"/>
      <c r="N18" s="1856"/>
      <c r="O18" s="1856"/>
      <c r="P18" s="1856"/>
      <c r="Q18" s="1856"/>
      <c r="R18" s="1886"/>
      <c r="S18" s="1886"/>
      <c r="T18" s="1887"/>
      <c r="U18" s="1887"/>
      <c r="V18" s="1887"/>
      <c r="Z18" s="1856"/>
      <c r="AA18" s="4432"/>
      <c r="AB18" s="4432"/>
      <c r="AC18" s="4501" t="s">
        <v>2303</v>
      </c>
      <c r="AD18" s="4501"/>
      <c r="AE18" s="4501"/>
      <c r="AF18" s="4501"/>
      <c r="AG18" s="4511" t="s">
        <v>2406</v>
      </c>
      <c r="AH18" s="4511"/>
      <c r="AI18" s="4511"/>
      <c r="AJ18" s="4511"/>
      <c r="AK18" s="1879">
        <f>IFERROR((AK41+AK65+AK89+AK113+AK137+AK161+AK185+AK209+AK233+AK257+AK281+AK305+AK329+AK353+AK377+AK401+AK425+AK449+AK473+AK497+AK521),"")</f>
        <v>208</v>
      </c>
      <c r="AL18" s="1879">
        <f t="shared" ref="AL18:AM18" si="5">IFERROR((AL41+AL65+AL89+AL113+AL137+AL161+AL185+AL209+AL233+AL257+AL281+AL305+AL329+AL353+AL377+AL401+AL425+AL449+AL473+AL497+AL521),"")</f>
        <v>29</v>
      </c>
      <c r="AM18" s="1879">
        <f t="shared" si="5"/>
        <v>104</v>
      </c>
      <c r="AN18" s="1880">
        <f>IFERROR(ROUND(AM18/AK18,3),"")</f>
        <v>0.5</v>
      </c>
      <c r="AO18" s="4445"/>
    </row>
    <row r="19" spans="1:44" ht="13.5" customHeight="1">
      <c r="B19" s="1885"/>
      <c r="C19" s="1870"/>
      <c r="D19" s="1870"/>
      <c r="E19" s="1861"/>
      <c r="F19" s="1861"/>
      <c r="G19" s="1861"/>
      <c r="H19" s="1856"/>
      <c r="I19" s="1856"/>
      <c r="J19" s="1856"/>
      <c r="K19" s="1856"/>
      <c r="L19" s="1856"/>
      <c r="M19" s="1856"/>
      <c r="N19" s="1856"/>
      <c r="O19" s="1856"/>
      <c r="P19" s="1856"/>
      <c r="Q19" s="1856"/>
      <c r="R19" s="1886"/>
      <c r="S19" s="1886"/>
      <c r="T19" s="1887"/>
      <c r="U19" s="1887"/>
      <c r="V19" s="1887"/>
      <c r="AA19" s="4432"/>
      <c r="AB19" s="4432"/>
      <c r="AC19" s="4501"/>
      <c r="AD19" s="4501"/>
      <c r="AE19" s="4501"/>
      <c r="AF19" s="4501"/>
      <c r="AG19" s="4504"/>
      <c r="AH19" s="4504"/>
      <c r="AI19" s="4504"/>
      <c r="AJ19" s="4504"/>
      <c r="AK19" s="1883" t="str">
        <f t="shared" ref="AK19:AM21" si="6">IFERROR((AK42+AK66+AK90+AK114+AK138+AK162+AK186+AK210+AK234+AK258+AK282+AK306+AK330+AK354+AK378+AK402+AK426+AK450+AK474+AK498+AK522),"")</f>
        <v/>
      </c>
      <c r="AL19" s="1883" t="str">
        <f t="shared" si="6"/>
        <v/>
      </c>
      <c r="AM19" s="1883" t="str">
        <f t="shared" si="6"/>
        <v/>
      </c>
      <c r="AN19" s="1884" t="str">
        <f t="shared" ref="AN19:AN21" si="7">IFERROR(ROUND(AM19/AK19,3),"")</f>
        <v/>
      </c>
      <c r="AO19" s="4445"/>
    </row>
    <row r="20" spans="1:44" ht="13.5" customHeight="1">
      <c r="B20" s="1885"/>
      <c r="C20" s="1870"/>
      <c r="D20" s="1870"/>
      <c r="E20" s="1861"/>
      <c r="F20" s="1861"/>
      <c r="G20" s="1861"/>
      <c r="H20" s="1856"/>
      <c r="I20" s="1856"/>
      <c r="J20" s="1856"/>
      <c r="K20" s="1856"/>
      <c r="L20" s="1856"/>
      <c r="M20" s="1856"/>
      <c r="N20" s="1856"/>
      <c r="O20" s="1856"/>
      <c r="P20" s="1856"/>
      <c r="Q20" s="1856"/>
      <c r="R20" s="1886"/>
      <c r="S20" s="1886"/>
      <c r="T20" s="1887"/>
      <c r="U20" s="1887"/>
      <c r="V20" s="1887"/>
      <c r="W20" s="1891"/>
      <c r="X20" s="1891"/>
      <c r="Y20" s="1891"/>
      <c r="Z20" s="1891"/>
      <c r="AA20" s="4432"/>
      <c r="AB20" s="4432"/>
      <c r="AC20" s="4501"/>
      <c r="AD20" s="4501"/>
      <c r="AE20" s="4501"/>
      <c r="AF20" s="4501"/>
      <c r="AG20" s="4504"/>
      <c r="AH20" s="4504"/>
      <c r="AI20" s="4504"/>
      <c r="AJ20" s="4504"/>
      <c r="AK20" s="1883" t="str">
        <f t="shared" si="6"/>
        <v/>
      </c>
      <c r="AL20" s="1883" t="str">
        <f t="shared" si="6"/>
        <v/>
      </c>
      <c r="AM20" s="1883" t="str">
        <f t="shared" si="6"/>
        <v/>
      </c>
      <c r="AN20" s="1884" t="str">
        <f t="shared" si="7"/>
        <v/>
      </c>
      <c r="AO20" s="4445"/>
    </row>
    <row r="21" spans="1:44" ht="13.5" customHeight="1">
      <c r="B21" s="1885"/>
      <c r="C21" s="1870"/>
      <c r="D21" s="1870"/>
      <c r="E21" s="1861"/>
      <c r="F21" s="1861"/>
      <c r="G21" s="1861"/>
      <c r="H21" s="1856"/>
      <c r="I21" s="1856"/>
      <c r="J21" s="1856"/>
      <c r="K21" s="1856"/>
      <c r="L21" s="1856"/>
      <c r="M21" s="1856"/>
      <c r="N21" s="1856"/>
      <c r="O21" s="1856"/>
      <c r="P21" s="1856"/>
      <c r="Q21" s="1856"/>
      <c r="R21" s="1886"/>
      <c r="S21" s="1886"/>
      <c r="T21" s="1887"/>
      <c r="U21" s="1887"/>
      <c r="V21" s="1887"/>
      <c r="W21" s="1891"/>
      <c r="X21" s="1891"/>
      <c r="Y21" s="1891"/>
      <c r="Z21" s="1891"/>
      <c r="AA21" s="4432"/>
      <c r="AB21" s="4432"/>
      <c r="AC21" s="4501"/>
      <c r="AD21" s="4501"/>
      <c r="AE21" s="4501"/>
      <c r="AF21" s="4501"/>
      <c r="AG21" s="4500"/>
      <c r="AH21" s="4500"/>
      <c r="AI21" s="4500"/>
      <c r="AJ21" s="4500"/>
      <c r="AK21" s="1892" t="str">
        <f t="shared" si="6"/>
        <v/>
      </c>
      <c r="AL21" s="1892" t="str">
        <f t="shared" si="6"/>
        <v/>
      </c>
      <c r="AM21" s="1892" t="str">
        <f t="shared" si="6"/>
        <v/>
      </c>
      <c r="AN21" s="1893" t="str">
        <f t="shared" si="7"/>
        <v/>
      </c>
      <c r="AO21" s="4445"/>
    </row>
    <row r="22" spans="1:44" ht="18" customHeight="1">
      <c r="E22" s="1894"/>
      <c r="F22" s="1894"/>
      <c r="G22" s="1894"/>
      <c r="H22" s="1894"/>
      <c r="J22" s="1895"/>
      <c r="K22" s="1895"/>
      <c r="L22" s="1895"/>
      <c r="M22" s="1895"/>
      <c r="N22" s="1896"/>
      <c r="O22" s="1897"/>
      <c r="P22" s="1897"/>
      <c r="Q22" s="1897"/>
      <c r="S22" s="1898"/>
      <c r="T22" s="1898"/>
      <c r="U22" s="1898"/>
      <c r="AD22" s="1899"/>
      <c r="AE22" s="1900"/>
      <c r="AF22" s="1900"/>
      <c r="AG22" s="1900"/>
      <c r="AH22" s="1900"/>
      <c r="AI22" s="1900"/>
      <c r="AJ22" s="1900"/>
      <c r="AK22" s="1900"/>
      <c r="AL22" s="1901"/>
    </row>
    <row r="23" spans="1:44" ht="13.5" hidden="1" customHeight="1">
      <c r="F23" s="1856">
        <f>YEAR(F6)</f>
        <v>2024</v>
      </c>
      <c r="G23" s="1856">
        <f>MONTH(F6)</f>
        <v>6</v>
      </c>
      <c r="H23" s="1856"/>
      <c r="I23" s="1902">
        <f>DATE(F23,G23,1)</f>
        <v>45444</v>
      </c>
    </row>
    <row r="24" spans="1:44" ht="13.5" customHeight="1">
      <c r="B24" s="4470"/>
      <c r="C24" s="4471"/>
      <c r="D24" s="4472"/>
      <c r="E24" s="1904" t="s">
        <v>2266</v>
      </c>
      <c r="F24" s="4478">
        <f>F25</f>
        <v>45444</v>
      </c>
      <c r="G24" s="4479"/>
      <c r="H24" s="4479"/>
      <c r="I24" s="4479"/>
      <c r="J24" s="4479"/>
      <c r="K24" s="4479"/>
      <c r="L24" s="4479"/>
      <c r="M24" s="4479"/>
      <c r="N24" s="4479"/>
      <c r="O24" s="4479"/>
      <c r="P24" s="4479"/>
      <c r="Q24" s="4479"/>
      <c r="R24" s="4479"/>
      <c r="S24" s="4479"/>
      <c r="T24" s="4479"/>
      <c r="U24" s="4479"/>
      <c r="V24" s="4479"/>
      <c r="W24" s="4479"/>
      <c r="X24" s="4479"/>
      <c r="Y24" s="4479"/>
      <c r="Z24" s="4479"/>
      <c r="AA24" s="4479"/>
      <c r="AB24" s="4479"/>
      <c r="AC24" s="4479"/>
      <c r="AD24" s="4479"/>
      <c r="AE24" s="4479"/>
      <c r="AF24" s="4479"/>
      <c r="AG24" s="4479"/>
      <c r="AH24" s="4479"/>
      <c r="AI24" s="4479"/>
      <c r="AJ24" s="4479"/>
      <c r="AK24" s="4433" t="s">
        <v>2304</v>
      </c>
      <c r="AL24" s="4515" t="s">
        <v>2305</v>
      </c>
      <c r="AM24" s="4433" t="s">
        <v>2283</v>
      </c>
      <c r="AN24" s="4435" t="s">
        <v>2306</v>
      </c>
      <c r="AO24" s="4433" t="s">
        <v>2307</v>
      </c>
      <c r="AQ24" s="4463" t="s">
        <v>2308</v>
      </c>
      <c r="AR24" s="4463" t="s">
        <v>2309</v>
      </c>
    </row>
    <row r="25" spans="1:44" ht="13.5" hidden="1" customHeight="1">
      <c r="B25" s="4473"/>
      <c r="C25" s="4469"/>
      <c r="D25" s="4474"/>
      <c r="E25" s="1908"/>
      <c r="F25" s="1909">
        <f>DATE($F23,$G23,1)</f>
        <v>45444</v>
      </c>
      <c r="G25" s="1910">
        <f>F25+1</f>
        <v>45445</v>
      </c>
      <c r="H25" s="1910">
        <f t="shared" ref="H25:AJ25" si="8">G25+1</f>
        <v>45446</v>
      </c>
      <c r="I25" s="1910">
        <f t="shared" si="8"/>
        <v>45447</v>
      </c>
      <c r="J25" s="1910">
        <f t="shared" si="8"/>
        <v>45448</v>
      </c>
      <c r="K25" s="1910">
        <f t="shared" si="8"/>
        <v>45449</v>
      </c>
      <c r="L25" s="1910">
        <f t="shared" si="8"/>
        <v>45450</v>
      </c>
      <c r="M25" s="1910">
        <f t="shared" si="8"/>
        <v>45451</v>
      </c>
      <c r="N25" s="1910">
        <f t="shared" si="8"/>
        <v>45452</v>
      </c>
      <c r="O25" s="1910">
        <f t="shared" si="8"/>
        <v>45453</v>
      </c>
      <c r="P25" s="1910">
        <f t="shared" si="8"/>
        <v>45454</v>
      </c>
      <c r="Q25" s="1910">
        <f t="shared" si="8"/>
        <v>45455</v>
      </c>
      <c r="R25" s="1910">
        <f t="shared" si="8"/>
        <v>45456</v>
      </c>
      <c r="S25" s="1910">
        <f t="shared" si="8"/>
        <v>45457</v>
      </c>
      <c r="T25" s="1910">
        <f t="shared" si="8"/>
        <v>45458</v>
      </c>
      <c r="U25" s="1910">
        <f t="shared" si="8"/>
        <v>45459</v>
      </c>
      <c r="V25" s="1910">
        <f t="shared" si="8"/>
        <v>45460</v>
      </c>
      <c r="W25" s="1910">
        <f t="shared" si="8"/>
        <v>45461</v>
      </c>
      <c r="X25" s="1910">
        <f t="shared" si="8"/>
        <v>45462</v>
      </c>
      <c r="Y25" s="1910">
        <f t="shared" si="8"/>
        <v>45463</v>
      </c>
      <c r="Z25" s="1910">
        <f t="shared" si="8"/>
        <v>45464</v>
      </c>
      <c r="AA25" s="1910">
        <f t="shared" si="8"/>
        <v>45465</v>
      </c>
      <c r="AB25" s="1910">
        <f t="shared" si="8"/>
        <v>45466</v>
      </c>
      <c r="AC25" s="1910">
        <f t="shared" si="8"/>
        <v>45467</v>
      </c>
      <c r="AD25" s="1910">
        <f t="shared" si="8"/>
        <v>45468</v>
      </c>
      <c r="AE25" s="1910">
        <f t="shared" si="8"/>
        <v>45469</v>
      </c>
      <c r="AF25" s="1910">
        <f t="shared" si="8"/>
        <v>45470</v>
      </c>
      <c r="AG25" s="1910">
        <f t="shared" si="8"/>
        <v>45471</v>
      </c>
      <c r="AH25" s="1910">
        <f t="shared" si="8"/>
        <v>45472</v>
      </c>
      <c r="AI25" s="1910">
        <f t="shared" si="8"/>
        <v>45473</v>
      </c>
      <c r="AJ25" s="1911">
        <f t="shared" si="8"/>
        <v>45474</v>
      </c>
      <c r="AK25" s="4433"/>
      <c r="AL25" s="4515"/>
      <c r="AM25" s="4433"/>
      <c r="AN25" s="4435"/>
      <c r="AO25" s="4433"/>
      <c r="AQ25" s="4463"/>
      <c r="AR25" s="4463"/>
    </row>
    <row r="26" spans="1:44" ht="13.5" customHeight="1">
      <c r="B26" s="4473"/>
      <c r="C26" s="4469"/>
      <c r="D26" s="4474"/>
      <c r="E26" s="1908" t="s">
        <v>2267</v>
      </c>
      <c r="F26" s="1912" t="str">
        <f>IF(F25&gt;=F6,F25,"")</f>
        <v/>
      </c>
      <c r="G26" s="1913" t="str">
        <f t="shared" ref="G26:AH26" si="9">IF(G25&lt;$F6,"",IF(F25=EOMONTH(DATE($F23,$G23,1),0),"",IF(F25="","",F25+1)))</f>
        <v/>
      </c>
      <c r="H26" s="1913">
        <f t="shared" si="9"/>
        <v>45446</v>
      </c>
      <c r="I26" s="1913">
        <f t="shared" si="9"/>
        <v>45447</v>
      </c>
      <c r="J26" s="1913">
        <f t="shared" si="9"/>
        <v>45448</v>
      </c>
      <c r="K26" s="1913">
        <f t="shared" si="9"/>
        <v>45449</v>
      </c>
      <c r="L26" s="1913">
        <f t="shared" si="9"/>
        <v>45450</v>
      </c>
      <c r="M26" s="1913">
        <f t="shared" si="9"/>
        <v>45451</v>
      </c>
      <c r="N26" s="1913">
        <f t="shared" si="9"/>
        <v>45452</v>
      </c>
      <c r="O26" s="1913">
        <f t="shared" si="9"/>
        <v>45453</v>
      </c>
      <c r="P26" s="1913">
        <f t="shared" si="9"/>
        <v>45454</v>
      </c>
      <c r="Q26" s="1913">
        <f t="shared" si="9"/>
        <v>45455</v>
      </c>
      <c r="R26" s="1913">
        <f t="shared" si="9"/>
        <v>45456</v>
      </c>
      <c r="S26" s="1913">
        <f t="shared" si="9"/>
        <v>45457</v>
      </c>
      <c r="T26" s="1913">
        <f t="shared" si="9"/>
        <v>45458</v>
      </c>
      <c r="U26" s="1913">
        <f t="shared" si="9"/>
        <v>45459</v>
      </c>
      <c r="V26" s="1913">
        <f t="shared" si="9"/>
        <v>45460</v>
      </c>
      <c r="W26" s="1913">
        <f t="shared" si="9"/>
        <v>45461</v>
      </c>
      <c r="X26" s="1913">
        <f t="shared" si="9"/>
        <v>45462</v>
      </c>
      <c r="Y26" s="1913">
        <f t="shared" si="9"/>
        <v>45463</v>
      </c>
      <c r="Z26" s="1913">
        <f t="shared" si="9"/>
        <v>45464</v>
      </c>
      <c r="AA26" s="1913">
        <f t="shared" si="9"/>
        <v>45465</v>
      </c>
      <c r="AB26" s="1913">
        <f t="shared" si="9"/>
        <v>45466</v>
      </c>
      <c r="AC26" s="1913">
        <f t="shared" si="9"/>
        <v>45467</v>
      </c>
      <c r="AD26" s="1913">
        <f t="shared" si="9"/>
        <v>45468</v>
      </c>
      <c r="AE26" s="1913">
        <f t="shared" si="9"/>
        <v>45469</v>
      </c>
      <c r="AF26" s="1913">
        <f t="shared" si="9"/>
        <v>45470</v>
      </c>
      <c r="AG26" s="1913">
        <f t="shared" si="9"/>
        <v>45471</v>
      </c>
      <c r="AH26" s="1913">
        <f t="shared" si="9"/>
        <v>45472</v>
      </c>
      <c r="AI26" s="1913">
        <f>IF(AI25&lt;$F6,"",IF(AH25=EOMONTH(DATE($F23,$G23,1),0),"",IF(AH26="","",AH26+1)))</f>
        <v>45473</v>
      </c>
      <c r="AJ26" s="1914" t="str">
        <f>IF(AJ25&lt;$F6,"",IF(AI26=EOMONTH(DATE($F23,$G23,1),0),"",IF(AI26="","",AI26+1)))</f>
        <v/>
      </c>
      <c r="AK26" s="4433"/>
      <c r="AL26" s="4515"/>
      <c r="AM26" s="4433"/>
      <c r="AN26" s="4435"/>
      <c r="AO26" s="4433"/>
      <c r="AQ26" s="4463"/>
      <c r="AR26" s="4463"/>
    </row>
    <row r="27" spans="1:44">
      <c r="B27" s="4475"/>
      <c r="C27" s="4476"/>
      <c r="D27" s="4477"/>
      <c r="E27" s="1918" t="s">
        <v>1060</v>
      </c>
      <c r="F27" s="1919" t="str">
        <f>IFERROR(TEXT(WEEKDAY(+F26),"aaa"),"")</f>
        <v/>
      </c>
      <c r="G27" s="1919" t="str">
        <f t="shared" ref="G27:AJ27" si="10">IFERROR(TEXT(WEEKDAY(+G26),"aaa"),"")</f>
        <v/>
      </c>
      <c r="H27" s="1919" t="str">
        <f t="shared" si="10"/>
        <v>月</v>
      </c>
      <c r="I27" s="1919" t="str">
        <f t="shared" si="10"/>
        <v>火</v>
      </c>
      <c r="J27" s="1919" t="str">
        <f t="shared" si="10"/>
        <v>水</v>
      </c>
      <c r="K27" s="1919" t="str">
        <f>IFERROR(TEXT(WEEKDAY(+K26),"aaa"),"")</f>
        <v>木</v>
      </c>
      <c r="L27" s="1919" t="str">
        <f t="shared" si="10"/>
        <v>金</v>
      </c>
      <c r="M27" s="1919" t="str">
        <f t="shared" si="10"/>
        <v>土</v>
      </c>
      <c r="N27" s="1919" t="str">
        <f t="shared" si="10"/>
        <v>日</v>
      </c>
      <c r="O27" s="1919" t="str">
        <f t="shared" si="10"/>
        <v>月</v>
      </c>
      <c r="P27" s="1919" t="str">
        <f t="shared" si="10"/>
        <v>火</v>
      </c>
      <c r="Q27" s="1919" t="str">
        <f t="shared" si="10"/>
        <v>水</v>
      </c>
      <c r="R27" s="1919" t="str">
        <f t="shared" si="10"/>
        <v>木</v>
      </c>
      <c r="S27" s="1919" t="str">
        <f t="shared" si="10"/>
        <v>金</v>
      </c>
      <c r="T27" s="1919" t="str">
        <f t="shared" si="10"/>
        <v>土</v>
      </c>
      <c r="U27" s="1919" t="str">
        <f t="shared" si="10"/>
        <v>日</v>
      </c>
      <c r="V27" s="1919" t="str">
        <f t="shared" si="10"/>
        <v>月</v>
      </c>
      <c r="W27" s="1919" t="str">
        <f t="shared" si="10"/>
        <v>火</v>
      </c>
      <c r="X27" s="1919" t="str">
        <f t="shared" si="10"/>
        <v>水</v>
      </c>
      <c r="Y27" s="1919" t="str">
        <f t="shared" si="10"/>
        <v>木</v>
      </c>
      <c r="Z27" s="1919" t="str">
        <f t="shared" si="10"/>
        <v>金</v>
      </c>
      <c r="AA27" s="1919" t="str">
        <f t="shared" si="10"/>
        <v>土</v>
      </c>
      <c r="AB27" s="1919" t="str">
        <f t="shared" si="10"/>
        <v>日</v>
      </c>
      <c r="AC27" s="1919" t="str">
        <f t="shared" si="10"/>
        <v>月</v>
      </c>
      <c r="AD27" s="1919" t="str">
        <f t="shared" si="10"/>
        <v>火</v>
      </c>
      <c r="AE27" s="1919" t="str">
        <f t="shared" si="10"/>
        <v>水</v>
      </c>
      <c r="AF27" s="1919" t="str">
        <f t="shared" si="10"/>
        <v>木</v>
      </c>
      <c r="AG27" s="1919" t="str">
        <f t="shared" si="10"/>
        <v>金</v>
      </c>
      <c r="AH27" s="1919" t="str">
        <f t="shared" si="10"/>
        <v>土</v>
      </c>
      <c r="AI27" s="1919" t="str">
        <f t="shared" si="10"/>
        <v>日</v>
      </c>
      <c r="AJ27" s="1920" t="str">
        <f t="shared" si="10"/>
        <v/>
      </c>
      <c r="AK27" s="4433"/>
      <c r="AL27" s="4515"/>
      <c r="AM27" s="4433"/>
      <c r="AN27" s="4435"/>
      <c r="AO27" s="4433"/>
      <c r="AQ27" s="4463"/>
      <c r="AR27" s="4463"/>
    </row>
    <row r="28" spans="1:44" ht="21" customHeight="1">
      <c r="A28" s="4468"/>
      <c r="B28" s="1922" t="s">
        <v>2310</v>
      </c>
      <c r="C28" s="1923" t="s">
        <v>2280</v>
      </c>
      <c r="D28" s="1924" t="s">
        <v>2281</v>
      </c>
      <c r="E28" s="1925" t="s">
        <v>2270</v>
      </c>
      <c r="F28" s="1926"/>
      <c r="G28" s="1927" t="s">
        <v>2311</v>
      </c>
      <c r="H28" s="1927" t="s">
        <v>2311</v>
      </c>
      <c r="I28" s="1927" t="s">
        <v>2311</v>
      </c>
      <c r="J28" s="1927" t="s">
        <v>2311</v>
      </c>
      <c r="K28" s="1927" t="s">
        <v>2311</v>
      </c>
      <c r="L28" s="1927" t="s">
        <v>2311</v>
      </c>
      <c r="M28" s="1927" t="s">
        <v>2311</v>
      </c>
      <c r="N28" s="1927" t="s">
        <v>2311</v>
      </c>
      <c r="O28" s="1927" t="s">
        <v>2311</v>
      </c>
      <c r="P28" s="1927" t="s">
        <v>2311</v>
      </c>
      <c r="Q28" s="1927" t="s">
        <v>2311</v>
      </c>
      <c r="R28" s="1927" t="s">
        <v>2311</v>
      </c>
      <c r="S28" s="1927" t="s">
        <v>2311</v>
      </c>
      <c r="T28" s="1927" t="s">
        <v>2311</v>
      </c>
      <c r="U28" s="1927" t="s">
        <v>2311</v>
      </c>
      <c r="V28" s="1927" t="s">
        <v>2311</v>
      </c>
      <c r="W28" s="1927" t="s">
        <v>2311</v>
      </c>
      <c r="X28" s="1927" t="s">
        <v>2311</v>
      </c>
      <c r="Y28" s="1927" t="s">
        <v>2311</v>
      </c>
      <c r="Z28" s="1927" t="s">
        <v>2311</v>
      </c>
      <c r="AA28" s="1927" t="s">
        <v>2311</v>
      </c>
      <c r="AB28" s="1927" t="s">
        <v>2311</v>
      </c>
      <c r="AC28" s="1927" t="s">
        <v>2311</v>
      </c>
      <c r="AD28" s="1927" t="s">
        <v>2311</v>
      </c>
      <c r="AE28" s="1927" t="s">
        <v>2311</v>
      </c>
      <c r="AF28" s="1927" t="s">
        <v>2311</v>
      </c>
      <c r="AG28" s="1927" t="s">
        <v>2311</v>
      </c>
      <c r="AH28" s="1927" t="s">
        <v>2311</v>
      </c>
      <c r="AI28" s="1927" t="s">
        <v>2311</v>
      </c>
      <c r="AJ28" s="1927"/>
      <c r="AK28" s="1865" t="s">
        <v>2289</v>
      </c>
      <c r="AL28" s="1865" t="s">
        <v>2290</v>
      </c>
      <c r="AM28" s="1865" t="s">
        <v>2291</v>
      </c>
      <c r="AN28" s="1866" t="s">
        <v>2292</v>
      </c>
      <c r="AO28" s="1865" t="s">
        <v>2293</v>
      </c>
      <c r="AQ28" s="4464"/>
      <c r="AR28" s="4464"/>
    </row>
    <row r="29" spans="1:44" ht="13.5" customHeight="1">
      <c r="A29" s="4469"/>
      <c r="B29" s="4482" t="s">
        <v>2294</v>
      </c>
      <c r="C29" s="4512" t="s">
        <v>2295</v>
      </c>
      <c r="D29" s="2008" t="s">
        <v>2296</v>
      </c>
      <c r="E29" s="1929"/>
      <c r="F29" s="1930"/>
      <c r="G29" s="1931"/>
      <c r="H29" s="1931" t="s">
        <v>2324</v>
      </c>
      <c r="I29" s="1856"/>
      <c r="J29" s="1856"/>
      <c r="K29" s="1931"/>
      <c r="L29" s="1931"/>
      <c r="M29" s="1931" t="s">
        <v>1067</v>
      </c>
      <c r="N29" s="1931" t="s">
        <v>1067</v>
      </c>
      <c r="O29" s="1931"/>
      <c r="P29" s="1931"/>
      <c r="Q29" s="1931"/>
      <c r="R29" s="1931"/>
      <c r="S29" s="1931"/>
      <c r="T29" s="1931" t="s">
        <v>1067</v>
      </c>
      <c r="U29" s="1931" t="s">
        <v>1067</v>
      </c>
      <c r="V29" s="1931"/>
      <c r="W29" s="1931"/>
      <c r="X29" s="1931"/>
      <c r="Y29" s="1931"/>
      <c r="Z29" s="1931"/>
      <c r="AA29" s="1931" t="s">
        <v>1067</v>
      </c>
      <c r="AB29" s="1931" t="s">
        <v>1067</v>
      </c>
      <c r="AC29" s="1931"/>
      <c r="AD29" s="1931"/>
      <c r="AE29" s="1931"/>
      <c r="AF29" s="1931"/>
      <c r="AG29" s="1931"/>
      <c r="AH29" s="1931" t="s">
        <v>1067</v>
      </c>
      <c r="AI29" s="1966" t="s">
        <v>1067</v>
      </c>
      <c r="AJ29" s="1966"/>
      <c r="AK29" s="2009">
        <f>IF(D29="","",COUNT($F$26:$AJ$26)-AL29)</f>
        <v>28</v>
      </c>
      <c r="AL29" s="2010">
        <f>IF(D29="","",AQ29+AR29)</f>
        <v>0</v>
      </c>
      <c r="AM29" s="2010">
        <f t="shared" ref="AM29:AM33" si="11">IF(D29="","",COUNTIF(F29:AJ29,"休"))</f>
        <v>8</v>
      </c>
      <c r="AN29" s="1899">
        <f t="shared" ref="AN29:AN34" si="12">IF(D29="","",IFERROR(ROUND(AM29/AK29,3),""))</f>
        <v>0.28599999999999998</v>
      </c>
      <c r="AO29" s="4486">
        <f>ROUND(AVERAGE(AN29:AN44),3)</f>
        <v>0.28799999999999998</v>
      </c>
      <c r="AQ29" s="1864">
        <f t="shared" ref="AQ29:AQ31" si="13">IF(D29="","",COUNTIF(F29:AJ29,"－"))</f>
        <v>0</v>
      </c>
      <c r="AR29" s="1864">
        <f t="shared" ref="AR29:AR32" si="14">IF(D29="","",COUNTIF(F29:AJ29,"外"))</f>
        <v>0</v>
      </c>
    </row>
    <row r="30" spans="1:44" ht="13.5" customHeight="1">
      <c r="B30" s="4483"/>
      <c r="C30" s="4513"/>
      <c r="D30" s="2011" t="s">
        <v>2297</v>
      </c>
      <c r="E30" s="1929"/>
      <c r="F30" s="1936"/>
      <c r="G30" s="1937"/>
      <c r="H30" s="1937" t="s">
        <v>2324</v>
      </c>
      <c r="I30" s="1856"/>
      <c r="J30" s="1856"/>
      <c r="K30" s="1937" t="s">
        <v>1067</v>
      </c>
      <c r="L30" s="1937" t="s">
        <v>1067</v>
      </c>
      <c r="M30" s="1937"/>
      <c r="N30" s="1937"/>
      <c r="O30" s="1937"/>
      <c r="P30" s="1937"/>
      <c r="Q30" s="1937"/>
      <c r="R30" s="1937" t="s">
        <v>1067</v>
      </c>
      <c r="S30" s="1937" t="s">
        <v>1067</v>
      </c>
      <c r="T30" s="1937"/>
      <c r="U30" s="1937"/>
      <c r="V30" s="1937"/>
      <c r="W30" s="1937"/>
      <c r="X30" s="1937"/>
      <c r="Y30" s="1937" t="s">
        <v>1067</v>
      </c>
      <c r="Z30" s="1937" t="s">
        <v>1067</v>
      </c>
      <c r="AA30" s="1937"/>
      <c r="AB30" s="1937"/>
      <c r="AC30" s="1937"/>
      <c r="AD30" s="1937"/>
      <c r="AE30" s="1937"/>
      <c r="AF30" s="1937" t="s">
        <v>1067</v>
      </c>
      <c r="AG30" s="1937" t="s">
        <v>1067</v>
      </c>
      <c r="AH30" s="1937"/>
      <c r="AI30" s="2012"/>
      <c r="AJ30" s="2012"/>
      <c r="AK30" s="2009">
        <f>IF(D30="","",COUNT($F$26:$AJ$26)-AL30)</f>
        <v>28</v>
      </c>
      <c r="AL30" s="1908">
        <f t="shared" ref="AL30:AL33" si="15">IF(D30="","",AQ30+AR30)</f>
        <v>0</v>
      </c>
      <c r="AM30" s="1908">
        <f t="shared" si="11"/>
        <v>8</v>
      </c>
      <c r="AN30" s="2013">
        <f t="shared" si="12"/>
        <v>0.28599999999999998</v>
      </c>
      <c r="AO30" s="4487"/>
      <c r="AQ30" s="1864">
        <f t="shared" si="13"/>
        <v>0</v>
      </c>
      <c r="AR30" s="1864">
        <f t="shared" si="14"/>
        <v>0</v>
      </c>
    </row>
    <row r="31" spans="1:44">
      <c r="B31" s="4483"/>
      <c r="C31" s="4513"/>
      <c r="D31" s="2014" t="s">
        <v>2298</v>
      </c>
      <c r="E31" s="1929"/>
      <c r="F31" s="1936"/>
      <c r="G31" s="1937"/>
      <c r="H31" s="1937" t="s">
        <v>2330</v>
      </c>
      <c r="I31" s="1937" t="s">
        <v>2330</v>
      </c>
      <c r="J31" s="1937" t="s">
        <v>2330</v>
      </c>
      <c r="K31" s="1937" t="s">
        <v>2330</v>
      </c>
      <c r="L31" s="1937" t="s">
        <v>2330</v>
      </c>
      <c r="M31" s="1937" t="s">
        <v>2330</v>
      </c>
      <c r="N31" s="1937" t="s">
        <v>2330</v>
      </c>
      <c r="O31" s="1937" t="s">
        <v>2330</v>
      </c>
      <c r="P31" s="1937" t="s">
        <v>2330</v>
      </c>
      <c r="Q31" s="1937" t="s">
        <v>2330</v>
      </c>
      <c r="R31" s="1937" t="s">
        <v>2330</v>
      </c>
      <c r="S31" s="1937" t="s">
        <v>2330</v>
      </c>
      <c r="T31" s="1937" t="s">
        <v>2330</v>
      </c>
      <c r="U31" s="1937" t="s">
        <v>2330</v>
      </c>
      <c r="V31" s="1937" t="s">
        <v>2330</v>
      </c>
      <c r="W31" s="1937" t="s">
        <v>2330</v>
      </c>
      <c r="X31" s="1937" t="s">
        <v>2330</v>
      </c>
      <c r="Y31" s="1937" t="s">
        <v>2330</v>
      </c>
      <c r="Z31" s="1937" t="s">
        <v>2324</v>
      </c>
      <c r="AA31" s="1937"/>
      <c r="AB31" s="1937"/>
      <c r="AC31" s="1937" t="s">
        <v>1067</v>
      </c>
      <c r="AD31" s="1937" t="s">
        <v>1067</v>
      </c>
      <c r="AE31" s="1937"/>
      <c r="AF31" s="1937"/>
      <c r="AG31" s="1937" t="s">
        <v>1067</v>
      </c>
      <c r="AH31" s="2012"/>
      <c r="AI31" s="2012"/>
      <c r="AJ31" s="2012"/>
      <c r="AK31" s="2009">
        <f t="shared" ref="AK31:AK33" si="16">IF(D31="","",COUNT($F$26:$AJ$26)-AL31)</f>
        <v>10</v>
      </c>
      <c r="AL31" s="1908">
        <f t="shared" si="15"/>
        <v>18</v>
      </c>
      <c r="AM31" s="1908">
        <f t="shared" si="11"/>
        <v>3</v>
      </c>
      <c r="AN31" s="2013">
        <f t="shared" si="12"/>
        <v>0.3</v>
      </c>
      <c r="AO31" s="4487"/>
      <c r="AQ31" s="1864">
        <f t="shared" si="13"/>
        <v>18</v>
      </c>
      <c r="AR31" s="1864">
        <f t="shared" si="14"/>
        <v>0</v>
      </c>
    </row>
    <row r="32" spans="1:44">
      <c r="B32" s="4483"/>
      <c r="C32" s="4513"/>
      <c r="D32" s="2014" t="s">
        <v>2299</v>
      </c>
      <c r="E32" s="1907"/>
      <c r="F32" s="1936"/>
      <c r="G32" s="1937"/>
      <c r="H32" s="1937" t="s">
        <v>2330</v>
      </c>
      <c r="I32" s="1937" t="s">
        <v>2330</v>
      </c>
      <c r="J32" s="1937" t="s">
        <v>2330</v>
      </c>
      <c r="K32" s="1937" t="s">
        <v>2330</v>
      </c>
      <c r="L32" s="1937" t="s">
        <v>2330</v>
      </c>
      <c r="M32" s="1937" t="s">
        <v>2330</v>
      </c>
      <c r="N32" s="1937" t="s">
        <v>2330</v>
      </c>
      <c r="O32" s="1937" t="s">
        <v>2330</v>
      </c>
      <c r="P32" s="1937" t="s">
        <v>2330</v>
      </c>
      <c r="Q32" s="1937" t="s">
        <v>2330</v>
      </c>
      <c r="R32" s="1937" t="s">
        <v>2330</v>
      </c>
      <c r="S32" s="1937" t="s">
        <v>2330</v>
      </c>
      <c r="T32" s="1937" t="s">
        <v>2330</v>
      </c>
      <c r="U32" s="1937" t="s">
        <v>2330</v>
      </c>
      <c r="V32" s="1937" t="s">
        <v>2330</v>
      </c>
      <c r="W32" s="1937" t="s">
        <v>2330</v>
      </c>
      <c r="X32" s="1937" t="s">
        <v>2330</v>
      </c>
      <c r="Y32" s="1937" t="s">
        <v>2324</v>
      </c>
      <c r="Z32" s="1937"/>
      <c r="AA32" s="1937"/>
      <c r="AB32" s="1937" t="s">
        <v>1067</v>
      </c>
      <c r="AC32" s="1937"/>
      <c r="AD32" s="1937"/>
      <c r="AE32" s="1937" t="s">
        <v>1067</v>
      </c>
      <c r="AF32" s="1937"/>
      <c r="AG32" s="1937"/>
      <c r="AH32" s="2012"/>
      <c r="AI32" s="2012" t="s">
        <v>1067</v>
      </c>
      <c r="AJ32" s="2012"/>
      <c r="AK32" s="2009">
        <f t="shared" si="16"/>
        <v>11</v>
      </c>
      <c r="AL32" s="1908">
        <f>IF(D32="","",AQ32+AR32)</f>
        <v>17</v>
      </c>
      <c r="AM32" s="1908">
        <f t="shared" si="11"/>
        <v>3</v>
      </c>
      <c r="AN32" s="2013">
        <f t="shared" si="12"/>
        <v>0.27300000000000002</v>
      </c>
      <c r="AO32" s="4487"/>
      <c r="AQ32" s="1864">
        <f>IF(D32="","",COUNTIF(F32:AJ32,"－"))</f>
        <v>17</v>
      </c>
      <c r="AR32" s="1864">
        <f t="shared" si="14"/>
        <v>0</v>
      </c>
    </row>
    <row r="33" spans="1:44">
      <c r="B33" s="4483"/>
      <c r="C33" s="4513"/>
      <c r="D33" s="2014" t="s">
        <v>2300</v>
      </c>
      <c r="E33" s="1929"/>
      <c r="F33" s="1936"/>
      <c r="G33" s="1937"/>
      <c r="H33" s="1937" t="s">
        <v>2330</v>
      </c>
      <c r="I33" s="1937" t="s">
        <v>2330</v>
      </c>
      <c r="J33" s="1937" t="s">
        <v>2330</v>
      </c>
      <c r="K33" s="1937" t="s">
        <v>2330</v>
      </c>
      <c r="L33" s="1937" t="s">
        <v>2330</v>
      </c>
      <c r="M33" s="1937" t="s">
        <v>2330</v>
      </c>
      <c r="N33" s="1937" t="s">
        <v>2330</v>
      </c>
      <c r="O33" s="1937" t="s">
        <v>2330</v>
      </c>
      <c r="P33" s="1937" t="s">
        <v>2330</v>
      </c>
      <c r="Q33" s="1937" t="s">
        <v>2330</v>
      </c>
      <c r="R33" s="1937" t="s">
        <v>2330</v>
      </c>
      <c r="S33" s="1937" t="s">
        <v>2330</v>
      </c>
      <c r="T33" s="1937" t="s">
        <v>2330</v>
      </c>
      <c r="U33" s="1937" t="s">
        <v>2330</v>
      </c>
      <c r="V33" s="1937" t="s">
        <v>2330</v>
      </c>
      <c r="W33" s="1937" t="s">
        <v>2330</v>
      </c>
      <c r="X33" s="1937" t="s">
        <v>2330</v>
      </c>
      <c r="Y33" s="1937" t="s">
        <v>2330</v>
      </c>
      <c r="Z33" s="1937" t="s">
        <v>2330</v>
      </c>
      <c r="AA33" s="1937" t="s">
        <v>2330</v>
      </c>
      <c r="AB33" s="1937" t="s">
        <v>2330</v>
      </c>
      <c r="AC33" s="1937" t="s">
        <v>2330</v>
      </c>
      <c r="AD33" s="1937" t="s">
        <v>2330</v>
      </c>
      <c r="AE33" s="1937" t="s">
        <v>2330</v>
      </c>
      <c r="AF33" s="1937" t="s">
        <v>2330</v>
      </c>
      <c r="AG33" s="1937" t="s">
        <v>2330</v>
      </c>
      <c r="AH33" s="1937" t="s">
        <v>2330</v>
      </c>
      <c r="AI33" s="1937" t="s">
        <v>2330</v>
      </c>
      <c r="AJ33" s="1937"/>
      <c r="AK33" s="2009">
        <f t="shared" si="16"/>
        <v>0</v>
      </c>
      <c r="AL33" s="1908">
        <f t="shared" si="15"/>
        <v>28</v>
      </c>
      <c r="AM33" s="1908">
        <f t="shared" si="11"/>
        <v>0</v>
      </c>
      <c r="AN33" s="2013" t="str">
        <f>IF(D33="","",IFERROR(ROUND(AM33/AK33,3),""))</f>
        <v/>
      </c>
      <c r="AO33" s="4487"/>
      <c r="AQ33" s="1864">
        <f>IF(D33="","",COUNTIF(F33:AJ33,"－"))</f>
        <v>28</v>
      </c>
      <c r="AR33" s="1864">
        <f>IF(D33="","",COUNTIF(F33:AJ33,"外"))</f>
        <v>0</v>
      </c>
    </row>
    <row r="34" spans="1:44">
      <c r="B34" s="4484"/>
      <c r="C34" s="4514"/>
      <c r="D34" s="2015"/>
      <c r="E34" s="1942"/>
      <c r="F34" s="1943"/>
      <c r="G34" s="1944"/>
      <c r="H34" s="1945"/>
      <c r="I34" s="1945"/>
      <c r="J34" s="1945"/>
      <c r="K34" s="1945"/>
      <c r="L34" s="1945"/>
      <c r="M34" s="1945"/>
      <c r="N34" s="1945"/>
      <c r="O34" s="1945"/>
      <c r="P34" s="1945"/>
      <c r="Q34" s="1945"/>
      <c r="R34" s="1945"/>
      <c r="S34" s="1945"/>
      <c r="T34" s="1945"/>
      <c r="U34" s="1945"/>
      <c r="V34" s="1945"/>
      <c r="W34" s="1945"/>
      <c r="X34" s="1945"/>
      <c r="Y34" s="1945"/>
      <c r="Z34" s="1945"/>
      <c r="AA34" s="1945"/>
      <c r="AB34" s="1945"/>
      <c r="AC34" s="1945"/>
      <c r="AD34" s="1945"/>
      <c r="AE34" s="1945"/>
      <c r="AF34" s="1945"/>
      <c r="AG34" s="2016"/>
      <c r="AH34" s="2016"/>
      <c r="AI34" s="2016"/>
      <c r="AJ34" s="2016"/>
      <c r="AK34" s="2009" t="str">
        <f>IF(D34="","",COUNT($F$26:$AJ$26)-AL34)</f>
        <v/>
      </c>
      <c r="AL34" s="2010" t="str">
        <f>IF(D34="","",AQ34+AR34)</f>
        <v/>
      </c>
      <c r="AM34" s="1958" t="str">
        <f>IF(D34="","",COUNTIF(F34:AJ34,"休"))</f>
        <v/>
      </c>
      <c r="AN34" s="2013" t="str">
        <f t="shared" si="12"/>
        <v/>
      </c>
      <c r="AO34" s="4487"/>
      <c r="AQ34" s="1864" t="str">
        <f>IF(D34="","",COUNTIF(F34:AJ34,"－"))</f>
        <v/>
      </c>
      <c r="AR34" s="1864" t="str">
        <f>IF(D34="","",COUNTIF(F34:AJ34,"外"))</f>
        <v/>
      </c>
    </row>
    <row r="35" spans="1:44" ht="23.25" customHeight="1">
      <c r="A35" s="4468"/>
      <c r="B35" s="4482" t="s">
        <v>2301</v>
      </c>
      <c r="C35" s="4512" t="s">
        <v>2302</v>
      </c>
      <c r="D35" s="1924" t="s">
        <v>2281</v>
      </c>
      <c r="E35" s="1949" t="s">
        <v>2270</v>
      </c>
      <c r="F35" s="1926"/>
      <c r="G35" s="1927" t="s">
        <v>2311</v>
      </c>
      <c r="H35" s="1927" t="s">
        <v>2311</v>
      </c>
      <c r="I35" s="1927" t="s">
        <v>2311</v>
      </c>
      <c r="J35" s="1927" t="s">
        <v>2311</v>
      </c>
      <c r="K35" s="1927" t="s">
        <v>2311</v>
      </c>
      <c r="L35" s="1927" t="s">
        <v>2311</v>
      </c>
      <c r="M35" s="1927" t="s">
        <v>2311</v>
      </c>
      <c r="N35" s="1927" t="s">
        <v>2311</v>
      </c>
      <c r="O35" s="1927" t="s">
        <v>2311</v>
      </c>
      <c r="P35" s="1927" t="s">
        <v>2311</v>
      </c>
      <c r="Q35" s="1927" t="s">
        <v>2311</v>
      </c>
      <c r="R35" s="1927" t="s">
        <v>2311</v>
      </c>
      <c r="S35" s="1927" t="s">
        <v>2311</v>
      </c>
      <c r="T35" s="1927" t="s">
        <v>2311</v>
      </c>
      <c r="U35" s="1927" t="s">
        <v>2311</v>
      </c>
      <c r="V35" s="1927" t="s">
        <v>2311</v>
      </c>
      <c r="W35" s="1927" t="s">
        <v>2311</v>
      </c>
      <c r="X35" s="1927" t="s">
        <v>2311</v>
      </c>
      <c r="Y35" s="1927" t="s">
        <v>2311</v>
      </c>
      <c r="Z35" s="1927" t="s">
        <v>2311</v>
      </c>
      <c r="AA35" s="1927" t="s">
        <v>2311</v>
      </c>
      <c r="AB35" s="1927" t="s">
        <v>2311</v>
      </c>
      <c r="AC35" s="1927" t="s">
        <v>2311</v>
      </c>
      <c r="AD35" s="1927" t="s">
        <v>2311</v>
      </c>
      <c r="AE35" s="1927" t="s">
        <v>2311</v>
      </c>
      <c r="AF35" s="1927" t="s">
        <v>2311</v>
      </c>
      <c r="AG35" s="1978" t="s">
        <v>2311</v>
      </c>
      <c r="AH35" s="1978" t="s">
        <v>2311</v>
      </c>
      <c r="AI35" s="1978" t="s">
        <v>2311</v>
      </c>
      <c r="AJ35" s="1978" t="s">
        <v>2311</v>
      </c>
      <c r="AK35" s="2017"/>
      <c r="AL35" s="1864"/>
      <c r="AM35" s="1917"/>
      <c r="AN35" s="2018"/>
      <c r="AO35" s="4487"/>
    </row>
    <row r="36" spans="1:44" ht="13.5" customHeight="1">
      <c r="A36" s="4469"/>
      <c r="B36" s="4483"/>
      <c r="C36" s="4513"/>
      <c r="D36" s="2019" t="s">
        <v>2296</v>
      </c>
      <c r="E36" s="1929"/>
      <c r="F36" s="1930"/>
      <c r="G36" s="1931"/>
      <c r="H36" s="1931" t="s">
        <v>2330</v>
      </c>
      <c r="I36" s="1931" t="s">
        <v>2330</v>
      </c>
      <c r="J36" s="1931" t="s">
        <v>2330</v>
      </c>
      <c r="K36" s="1931" t="s">
        <v>2330</v>
      </c>
      <c r="L36" s="1931" t="s">
        <v>2330</v>
      </c>
      <c r="M36" s="1931" t="s">
        <v>2330</v>
      </c>
      <c r="N36" s="1931" t="s">
        <v>2330</v>
      </c>
      <c r="O36" s="1931" t="s">
        <v>2330</v>
      </c>
      <c r="P36" s="1931" t="s">
        <v>2330</v>
      </c>
      <c r="Q36" s="1931" t="s">
        <v>2330</v>
      </c>
      <c r="R36" s="1931" t="s">
        <v>2330</v>
      </c>
      <c r="S36" s="1931" t="s">
        <v>2330</v>
      </c>
      <c r="T36" s="1931" t="s">
        <v>2330</v>
      </c>
      <c r="U36" s="1931" t="s">
        <v>2330</v>
      </c>
      <c r="V36" s="1931" t="s">
        <v>2330</v>
      </c>
      <c r="W36" s="1931" t="s">
        <v>2330</v>
      </c>
      <c r="X36" s="1931" t="s">
        <v>2330</v>
      </c>
      <c r="Y36" s="1931" t="s">
        <v>2330</v>
      </c>
      <c r="Z36" s="1931" t="s">
        <v>2330</v>
      </c>
      <c r="AA36" s="1931" t="s">
        <v>2330</v>
      </c>
      <c r="AB36" s="1931" t="s">
        <v>2330</v>
      </c>
      <c r="AC36" s="1931" t="s">
        <v>2324</v>
      </c>
      <c r="AD36" s="1931"/>
      <c r="AE36" s="1931"/>
      <c r="AF36" s="1931"/>
      <c r="AG36" s="1931" t="s">
        <v>1067</v>
      </c>
      <c r="AH36" s="1966" t="s">
        <v>1067</v>
      </c>
      <c r="AI36" s="1966" t="s">
        <v>1067</v>
      </c>
      <c r="AJ36" s="2012"/>
      <c r="AK36" s="2009">
        <f>IF(D36="","",COUNT($F$26:$AJ$26)-AL36)</f>
        <v>7</v>
      </c>
      <c r="AL36" s="2010">
        <f>IF(D36="","",AQ36+AR36)</f>
        <v>21</v>
      </c>
      <c r="AM36" s="2010">
        <f t="shared" ref="AM36:AM39" si="17">IF(D36="","",COUNTIF(F36:AJ36,"休"))</f>
        <v>3</v>
      </c>
      <c r="AN36" s="1899">
        <f t="shared" ref="AN36:AN39" si="18">IF(D36="","",IFERROR(ROUND(AM36/AK36,3),""))</f>
        <v>0.42899999999999999</v>
      </c>
      <c r="AO36" s="4487"/>
      <c r="AQ36" s="1864">
        <f>+COUNTIF(F36:AI36,"－")</f>
        <v>21</v>
      </c>
      <c r="AR36" s="1864">
        <f>+COUNTIF(F36:AI36,"外")</f>
        <v>0</v>
      </c>
    </row>
    <row r="37" spans="1:44" ht="13.5" customHeight="1">
      <c r="B37" s="4483"/>
      <c r="C37" s="4513"/>
      <c r="D37" s="2011" t="s">
        <v>2297</v>
      </c>
      <c r="E37" s="1956"/>
      <c r="F37" s="1936"/>
      <c r="G37" s="1937"/>
      <c r="H37" s="1937" t="s">
        <v>2330</v>
      </c>
      <c r="I37" s="1937" t="s">
        <v>2330</v>
      </c>
      <c r="J37" s="1937" t="s">
        <v>2330</v>
      </c>
      <c r="K37" s="1937" t="s">
        <v>2330</v>
      </c>
      <c r="L37" s="1937" t="s">
        <v>2330</v>
      </c>
      <c r="M37" s="1937" t="s">
        <v>2330</v>
      </c>
      <c r="N37" s="1937" t="s">
        <v>2330</v>
      </c>
      <c r="O37" s="1937" t="s">
        <v>2330</v>
      </c>
      <c r="P37" s="1937" t="s">
        <v>2330</v>
      </c>
      <c r="Q37" s="1937" t="s">
        <v>2330</v>
      </c>
      <c r="R37" s="1937" t="s">
        <v>2330</v>
      </c>
      <c r="S37" s="1937" t="s">
        <v>2330</v>
      </c>
      <c r="T37" s="1937" t="s">
        <v>2330</v>
      </c>
      <c r="U37" s="1937" t="s">
        <v>2330</v>
      </c>
      <c r="V37" s="1937" t="s">
        <v>2330</v>
      </c>
      <c r="W37" s="1937" t="s">
        <v>2330</v>
      </c>
      <c r="X37" s="1937" t="s">
        <v>2330</v>
      </c>
      <c r="Y37" s="1937" t="s">
        <v>2330</v>
      </c>
      <c r="Z37" s="1937" t="s">
        <v>2330</v>
      </c>
      <c r="AA37" s="1937" t="s">
        <v>2330</v>
      </c>
      <c r="AB37" s="1937" t="s">
        <v>2330</v>
      </c>
      <c r="AC37" s="1937" t="s">
        <v>2330</v>
      </c>
      <c r="AD37" s="1937" t="s">
        <v>2330</v>
      </c>
      <c r="AE37" s="1937" t="s">
        <v>2330</v>
      </c>
      <c r="AF37" s="1937" t="s">
        <v>2324</v>
      </c>
      <c r="AG37" s="1937"/>
      <c r="AH37" s="2012"/>
      <c r="AI37" s="2012"/>
      <c r="AJ37" s="2012"/>
      <c r="AK37" s="2009">
        <f>IF(D37="","",COUNT($F$26:$AJ$26)-AL37)</f>
        <v>4</v>
      </c>
      <c r="AL37" s="1908">
        <f t="shared" ref="AL37:AL39" si="19">IF(D37="","",AQ37+AR37)</f>
        <v>24</v>
      </c>
      <c r="AM37" s="1908">
        <f t="shared" si="17"/>
        <v>0</v>
      </c>
      <c r="AN37" s="2013">
        <f t="shared" si="18"/>
        <v>0</v>
      </c>
      <c r="AO37" s="4487"/>
      <c r="AQ37" s="1864">
        <f>+COUNTIF(F37:AI37,"－")</f>
        <v>24</v>
      </c>
      <c r="AR37" s="1864">
        <f>+COUNTIF(F37:AI37,"外")</f>
        <v>0</v>
      </c>
    </row>
    <row r="38" spans="1:44">
      <c r="B38" s="4483"/>
      <c r="C38" s="4513"/>
      <c r="E38" s="1956"/>
      <c r="F38" s="1936"/>
      <c r="G38" s="1937"/>
      <c r="H38" s="1937"/>
      <c r="I38" s="1937"/>
      <c r="J38" s="1937"/>
      <c r="K38" s="1937"/>
      <c r="L38" s="1937"/>
      <c r="M38" s="1937"/>
      <c r="N38" s="1937"/>
      <c r="O38" s="1937"/>
      <c r="P38" s="1937"/>
      <c r="Q38" s="1937"/>
      <c r="R38" s="1937"/>
      <c r="S38" s="1937"/>
      <c r="T38" s="1937"/>
      <c r="U38" s="1937"/>
      <c r="V38" s="1937"/>
      <c r="W38" s="1937"/>
      <c r="X38" s="1937"/>
      <c r="Y38" s="1937"/>
      <c r="Z38" s="1937"/>
      <c r="AA38" s="1937"/>
      <c r="AB38" s="1937"/>
      <c r="AC38" s="1937"/>
      <c r="AD38" s="1937"/>
      <c r="AE38" s="1937"/>
      <c r="AF38" s="1937"/>
      <c r="AG38" s="2012"/>
      <c r="AH38" s="2012"/>
      <c r="AI38" s="2012"/>
      <c r="AJ38" s="1937"/>
      <c r="AK38" s="2009" t="str">
        <f t="shared" ref="AK38:AK39" si="20">IF(D38="","",COUNT($F$26:$AJ$26)-AL38)</f>
        <v/>
      </c>
      <c r="AL38" s="1908" t="str">
        <f t="shared" si="19"/>
        <v/>
      </c>
      <c r="AM38" s="1908" t="str">
        <f t="shared" si="17"/>
        <v/>
      </c>
      <c r="AN38" s="2013" t="str">
        <f t="shared" si="18"/>
        <v/>
      </c>
      <c r="AO38" s="4487"/>
      <c r="AQ38" s="1864">
        <f>+COUNTIF(F38:AJ38,"－")</f>
        <v>0</v>
      </c>
      <c r="AR38" s="1864">
        <f>+COUNTIF(F38:AJ38,"外")</f>
        <v>0</v>
      </c>
    </row>
    <row r="39" spans="1:44">
      <c r="B39" s="4483"/>
      <c r="C39" s="4514"/>
      <c r="D39" s="2006"/>
      <c r="E39" s="1958"/>
      <c r="F39" s="1936"/>
      <c r="G39" s="1955"/>
      <c r="H39" s="1955"/>
      <c r="I39" s="1955"/>
      <c r="J39" s="1955"/>
      <c r="K39" s="1955"/>
      <c r="L39" s="1955"/>
      <c r="M39" s="1955"/>
      <c r="N39" s="1955"/>
      <c r="O39" s="1955"/>
      <c r="P39" s="1955"/>
      <c r="Q39" s="1955"/>
      <c r="R39" s="1955"/>
      <c r="S39" s="1955"/>
      <c r="T39" s="1955"/>
      <c r="U39" s="1955"/>
      <c r="V39" s="1955"/>
      <c r="W39" s="1955"/>
      <c r="X39" s="1955"/>
      <c r="Y39" s="1955"/>
      <c r="Z39" s="1955"/>
      <c r="AA39" s="1955"/>
      <c r="AB39" s="1955"/>
      <c r="AC39" s="1955"/>
      <c r="AD39" s="1955"/>
      <c r="AE39" s="1955"/>
      <c r="AF39" s="1955"/>
      <c r="AG39" s="1966"/>
      <c r="AH39" s="1966"/>
      <c r="AI39" s="1966"/>
      <c r="AJ39" s="2016"/>
      <c r="AK39" s="2009" t="str">
        <f t="shared" si="20"/>
        <v/>
      </c>
      <c r="AL39" s="2010" t="str">
        <f t="shared" si="19"/>
        <v/>
      </c>
      <c r="AM39" s="1908" t="str">
        <f t="shared" si="17"/>
        <v/>
      </c>
      <c r="AN39" s="2013" t="str">
        <f t="shared" si="18"/>
        <v/>
      </c>
      <c r="AO39" s="4487"/>
      <c r="AQ39" s="1864">
        <f>+COUNTIF(F39:AJ39,"－")</f>
        <v>0</v>
      </c>
      <c r="AR39" s="1864">
        <f>+COUNTIF(F39:AJ39,"外")</f>
        <v>0</v>
      </c>
    </row>
    <row r="40" spans="1:44" ht="23.25" customHeight="1">
      <c r="A40" s="4468"/>
      <c r="B40" s="4483"/>
      <c r="C40" s="4512" t="s">
        <v>2303</v>
      </c>
      <c r="D40" s="1924" t="s">
        <v>2281</v>
      </c>
      <c r="E40" s="1959" t="s">
        <v>2270</v>
      </c>
      <c r="F40" s="1926"/>
      <c r="G40" s="1927"/>
      <c r="H40" s="1927" t="s">
        <v>2311</v>
      </c>
      <c r="I40" s="1927" t="s">
        <v>2311</v>
      </c>
      <c r="J40" s="1927" t="s">
        <v>2311</v>
      </c>
      <c r="K40" s="1927" t="s">
        <v>2311</v>
      </c>
      <c r="L40" s="1927" t="s">
        <v>2311</v>
      </c>
      <c r="M40" s="1927" t="s">
        <v>2311</v>
      </c>
      <c r="N40" s="1927" t="s">
        <v>2311</v>
      </c>
      <c r="O40" s="1927" t="s">
        <v>2311</v>
      </c>
      <c r="P40" s="1927" t="s">
        <v>2311</v>
      </c>
      <c r="Q40" s="1927" t="s">
        <v>2311</v>
      </c>
      <c r="R40" s="1927" t="s">
        <v>2311</v>
      </c>
      <c r="S40" s="1927" t="s">
        <v>2311</v>
      </c>
      <c r="T40" s="1927" t="s">
        <v>2311</v>
      </c>
      <c r="U40" s="1927" t="s">
        <v>2311</v>
      </c>
      <c r="V40" s="1927" t="s">
        <v>2311</v>
      </c>
      <c r="W40" s="1927" t="s">
        <v>2311</v>
      </c>
      <c r="X40" s="1927" t="s">
        <v>2311</v>
      </c>
      <c r="Y40" s="1927" t="s">
        <v>2311</v>
      </c>
      <c r="Z40" s="1927" t="s">
        <v>2311</v>
      </c>
      <c r="AA40" s="1927" t="s">
        <v>2311</v>
      </c>
      <c r="AB40" s="1927" t="s">
        <v>2311</v>
      </c>
      <c r="AC40" s="1927" t="s">
        <v>2311</v>
      </c>
      <c r="AD40" s="1927" t="s">
        <v>2311</v>
      </c>
      <c r="AE40" s="1927" t="s">
        <v>2311</v>
      </c>
      <c r="AF40" s="1927" t="s">
        <v>2311</v>
      </c>
      <c r="AG40" s="1978" t="s">
        <v>2311</v>
      </c>
      <c r="AH40" s="1978" t="s">
        <v>2311</v>
      </c>
      <c r="AI40" s="1978" t="s">
        <v>2311</v>
      </c>
      <c r="AJ40" s="1978" t="s">
        <v>2311</v>
      </c>
      <c r="AK40" s="2017"/>
      <c r="AL40" s="1864"/>
      <c r="AM40" s="2020"/>
      <c r="AN40" s="2018"/>
      <c r="AO40" s="4487"/>
    </row>
    <row r="41" spans="1:44" ht="13.5" customHeight="1">
      <c r="A41" s="4469"/>
      <c r="B41" s="4483"/>
      <c r="C41" s="4513"/>
      <c r="D41" s="1999" t="s">
        <v>2297</v>
      </c>
      <c r="E41" s="1929"/>
      <c r="F41" s="1930"/>
      <c r="G41" s="1931"/>
      <c r="H41" s="1931" t="s">
        <v>2330</v>
      </c>
      <c r="I41" s="1931" t="s">
        <v>2330</v>
      </c>
      <c r="J41" s="1931" t="s">
        <v>2330</v>
      </c>
      <c r="K41" s="1931" t="s">
        <v>2330</v>
      </c>
      <c r="L41" s="1931" t="s">
        <v>2330</v>
      </c>
      <c r="M41" s="1931" t="s">
        <v>2330</v>
      </c>
      <c r="N41" s="1931" t="s">
        <v>2330</v>
      </c>
      <c r="O41" s="1931" t="s">
        <v>2330</v>
      </c>
      <c r="P41" s="1931" t="s">
        <v>2330</v>
      </c>
      <c r="Q41" s="1931" t="s">
        <v>2330</v>
      </c>
      <c r="R41" s="1931" t="s">
        <v>2330</v>
      </c>
      <c r="S41" s="1931" t="s">
        <v>2330</v>
      </c>
      <c r="T41" s="1931" t="s">
        <v>2330</v>
      </c>
      <c r="U41" s="1931" t="s">
        <v>2330</v>
      </c>
      <c r="V41" s="1931" t="s">
        <v>2330</v>
      </c>
      <c r="W41" s="1931" t="s">
        <v>2330</v>
      </c>
      <c r="X41" s="1931" t="s">
        <v>2330</v>
      </c>
      <c r="Y41" s="1931" t="s">
        <v>2330</v>
      </c>
      <c r="Z41" s="1931" t="s">
        <v>2330</v>
      </c>
      <c r="AA41" s="1931" t="s">
        <v>2324</v>
      </c>
      <c r="AB41" s="1931" t="s">
        <v>1067</v>
      </c>
      <c r="AC41" s="1931"/>
      <c r="AD41" s="1931" t="s">
        <v>1067</v>
      </c>
      <c r="AE41" s="1931"/>
      <c r="AF41" s="1931" t="s">
        <v>1067</v>
      </c>
      <c r="AG41" s="1931"/>
      <c r="AH41" s="2021" t="s">
        <v>1067</v>
      </c>
      <c r="AI41" s="2021"/>
      <c r="AJ41" s="2021"/>
      <c r="AK41" s="2009">
        <f>IF(D41="","",COUNT($F$26:$AJ$26)-AL41)</f>
        <v>9</v>
      </c>
      <c r="AL41" s="2010">
        <f>IF(D41="","",AQ41+AR41)</f>
        <v>19</v>
      </c>
      <c r="AM41" s="2010">
        <f t="shared" ref="AM41:AM44" si="21">IF(D41="","",COUNTIF(F41:AJ41,"休"))</f>
        <v>4</v>
      </c>
      <c r="AN41" s="1899">
        <f t="shared" ref="AN41:AN44" si="22">IF(D41="","",IFERROR(ROUND(AM41/AK41,3),""))</f>
        <v>0.44400000000000001</v>
      </c>
      <c r="AO41" s="4487"/>
      <c r="AQ41" s="1864">
        <f>+COUNTIF(F41:AJ41,"－")</f>
        <v>19</v>
      </c>
      <c r="AR41" s="1864">
        <f>+COUNTIF(F41:AJ41,"外")</f>
        <v>0</v>
      </c>
    </row>
    <row r="42" spans="1:44" ht="13.5" customHeight="1">
      <c r="B42" s="4483"/>
      <c r="C42" s="4513"/>
      <c r="E42" s="1956"/>
      <c r="F42" s="1936"/>
      <c r="G42" s="1937"/>
      <c r="H42" s="1937"/>
      <c r="I42" s="1937"/>
      <c r="J42" s="1937"/>
      <c r="K42" s="1937"/>
      <c r="L42" s="1937"/>
      <c r="M42" s="1937"/>
      <c r="N42" s="1937"/>
      <c r="O42" s="1937"/>
      <c r="P42" s="1937"/>
      <c r="Q42" s="1937"/>
      <c r="R42" s="1937"/>
      <c r="S42" s="1937"/>
      <c r="T42" s="1937"/>
      <c r="U42" s="1937"/>
      <c r="V42" s="1937"/>
      <c r="W42" s="1937"/>
      <c r="X42" s="1937"/>
      <c r="Y42" s="1937"/>
      <c r="Z42" s="1937"/>
      <c r="AA42" s="1937"/>
      <c r="AB42" s="1937"/>
      <c r="AC42" s="1937"/>
      <c r="AD42" s="1937"/>
      <c r="AE42" s="1937"/>
      <c r="AF42" s="1937"/>
      <c r="AG42" s="2012"/>
      <c r="AH42" s="2012"/>
      <c r="AI42" s="2012"/>
      <c r="AJ42" s="2012"/>
      <c r="AK42" s="2009" t="str">
        <f>IF(D42="","",COUNT($F$26:$AJ$26)-AL42)</f>
        <v/>
      </c>
      <c r="AL42" s="1908" t="str">
        <f t="shared" ref="AL42:AL44" si="23">IF(D42="","",AQ42+AR42)</f>
        <v/>
      </c>
      <c r="AM42" s="1908" t="str">
        <f t="shared" si="21"/>
        <v/>
      </c>
      <c r="AN42" s="2013" t="str">
        <f t="shared" si="22"/>
        <v/>
      </c>
      <c r="AO42" s="4487"/>
      <c r="AQ42" s="1864">
        <f>+COUNTIF(F42:AJ42,"－")</f>
        <v>0</v>
      </c>
      <c r="AR42" s="1864">
        <f>+COUNTIF(F42:AJ42,"外")</f>
        <v>0</v>
      </c>
    </row>
    <row r="43" spans="1:44">
      <c r="B43" s="4483"/>
      <c r="C43" s="4513"/>
      <c r="E43" s="1956"/>
      <c r="F43" s="1936"/>
      <c r="G43" s="1937"/>
      <c r="H43" s="1937"/>
      <c r="I43" s="1937"/>
      <c r="J43" s="1937"/>
      <c r="K43" s="1937"/>
      <c r="L43" s="1937"/>
      <c r="M43" s="1937"/>
      <c r="N43" s="1937"/>
      <c r="O43" s="1937"/>
      <c r="P43" s="1937"/>
      <c r="Q43" s="1937"/>
      <c r="R43" s="1937"/>
      <c r="S43" s="1937"/>
      <c r="T43" s="1937"/>
      <c r="U43" s="1937"/>
      <c r="V43" s="1937"/>
      <c r="W43" s="1937"/>
      <c r="X43" s="1937"/>
      <c r="Y43" s="1937"/>
      <c r="Z43" s="1937"/>
      <c r="AA43" s="1937"/>
      <c r="AB43" s="1937"/>
      <c r="AC43" s="1937"/>
      <c r="AD43" s="1937"/>
      <c r="AE43" s="1937"/>
      <c r="AF43" s="1937"/>
      <c r="AG43" s="2012"/>
      <c r="AH43" s="2012"/>
      <c r="AI43" s="2012"/>
      <c r="AJ43" s="2012"/>
      <c r="AK43" s="2009" t="str">
        <f t="shared" ref="AK43:AK44" si="24">IF(D43="","",COUNT($F$26:$AJ$26)-AL43)</f>
        <v/>
      </c>
      <c r="AL43" s="1908" t="str">
        <f t="shared" si="23"/>
        <v/>
      </c>
      <c r="AM43" s="1908" t="str">
        <f t="shared" si="21"/>
        <v/>
      </c>
      <c r="AN43" s="2013" t="str">
        <f t="shared" si="22"/>
        <v/>
      </c>
      <c r="AO43" s="4487"/>
      <c r="AQ43" s="1864">
        <f>+COUNTIF(F43:AJ43,"－")</f>
        <v>0</v>
      </c>
      <c r="AR43" s="1864">
        <f>+COUNTIF(F43:AJ43,"外")</f>
        <v>0</v>
      </c>
    </row>
    <row r="44" spans="1:44" ht="13.8" thickBot="1">
      <c r="B44" s="4484"/>
      <c r="C44" s="4514"/>
      <c r="D44" s="2006"/>
      <c r="E44" s="1958"/>
      <c r="F44" s="1961"/>
      <c r="G44" s="1944"/>
      <c r="H44" s="1944"/>
      <c r="I44" s="1944"/>
      <c r="J44" s="1944"/>
      <c r="K44" s="1944"/>
      <c r="L44" s="1944"/>
      <c r="M44" s="1944"/>
      <c r="N44" s="1944"/>
      <c r="O44" s="1944"/>
      <c r="P44" s="1944"/>
      <c r="Q44" s="1944"/>
      <c r="R44" s="1944"/>
      <c r="S44" s="1944"/>
      <c r="T44" s="1944"/>
      <c r="U44" s="1944"/>
      <c r="V44" s="1944"/>
      <c r="W44" s="1944"/>
      <c r="X44" s="1944"/>
      <c r="Y44" s="1944"/>
      <c r="Z44" s="1944"/>
      <c r="AA44" s="1944"/>
      <c r="AB44" s="1944"/>
      <c r="AC44" s="1944"/>
      <c r="AD44" s="1944"/>
      <c r="AE44" s="1944"/>
      <c r="AF44" s="1944"/>
      <c r="AG44" s="2022"/>
      <c r="AH44" s="2022"/>
      <c r="AI44" s="2022"/>
      <c r="AJ44" s="2022"/>
      <c r="AK44" s="2023" t="str">
        <f t="shared" si="24"/>
        <v/>
      </c>
      <c r="AL44" s="1958" t="str">
        <f t="shared" si="23"/>
        <v/>
      </c>
      <c r="AM44" s="1918" t="str">
        <f t="shared" si="21"/>
        <v/>
      </c>
      <c r="AN44" s="2013" t="str">
        <f t="shared" si="22"/>
        <v/>
      </c>
      <c r="AO44" s="4488"/>
      <c r="AQ44" s="1864">
        <f>+COUNTIF(F44:AJ44,"－")</f>
        <v>0</v>
      </c>
      <c r="AR44" s="1864">
        <f>+COUNTIF(F44:AJ44,"外")</f>
        <v>0</v>
      </c>
    </row>
    <row r="45" spans="1:44" ht="13.8" thickBot="1">
      <c r="B45" s="1965"/>
      <c r="C45" s="1921"/>
      <c r="F45" s="1966"/>
      <c r="G45" s="1966"/>
      <c r="H45" s="1966"/>
      <c r="I45" s="1966"/>
      <c r="J45" s="1966"/>
      <c r="K45" s="1966"/>
      <c r="L45" s="1966"/>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7"/>
      <c r="AN45" s="1968" t="s">
        <v>2271</v>
      </c>
      <c r="AO45" s="1969" t="str">
        <f>IF(AO29&gt;=0.285,"OK","NG")</f>
        <v>OK</v>
      </c>
      <c r="AQ45" s="1857"/>
      <c r="AR45" s="1857"/>
    </row>
    <row r="46" spans="1:44">
      <c r="F46" s="1970"/>
      <c r="G46" s="1970"/>
      <c r="H46" s="1970"/>
      <c r="I46" s="1970"/>
      <c r="J46" s="1970"/>
      <c r="K46" s="1970"/>
      <c r="L46" s="1970"/>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row>
    <row r="47" spans="1:44" hidden="1">
      <c r="F47" s="1857">
        <f>YEAR(F50)</f>
        <v>2024</v>
      </c>
      <c r="G47" s="1857">
        <f>MONTH(F50)</f>
        <v>7</v>
      </c>
    </row>
    <row r="48" spans="1:44" ht="13.5" customHeight="1">
      <c r="B48" s="4470"/>
      <c r="C48" s="4471"/>
      <c r="D48" s="4472"/>
      <c r="E48" s="1971" t="s">
        <v>2266</v>
      </c>
      <c r="F48" s="4478">
        <f>F50</f>
        <v>45474</v>
      </c>
      <c r="G48" s="4479"/>
      <c r="H48" s="4479"/>
      <c r="I48" s="4479"/>
      <c r="J48" s="4479"/>
      <c r="K48" s="4479"/>
      <c r="L48" s="4479"/>
      <c r="M48" s="4479"/>
      <c r="N48" s="4479"/>
      <c r="O48" s="4479"/>
      <c r="P48" s="4479"/>
      <c r="Q48" s="4479"/>
      <c r="R48" s="4479"/>
      <c r="S48" s="4479"/>
      <c r="T48" s="4479"/>
      <c r="U48" s="4479"/>
      <c r="V48" s="4479"/>
      <c r="W48" s="4479"/>
      <c r="X48" s="4479"/>
      <c r="Y48" s="4479"/>
      <c r="Z48" s="4479"/>
      <c r="AA48" s="4479"/>
      <c r="AB48" s="4479"/>
      <c r="AC48" s="4479"/>
      <c r="AD48" s="4479"/>
      <c r="AE48" s="4479"/>
      <c r="AF48" s="4479"/>
      <c r="AG48" s="4479"/>
      <c r="AH48" s="4479"/>
      <c r="AI48" s="4479"/>
      <c r="AJ48" s="4479"/>
      <c r="AK48" s="4433" t="s">
        <v>2304</v>
      </c>
      <c r="AL48" s="4515" t="s">
        <v>2305</v>
      </c>
      <c r="AM48" s="4433" t="s">
        <v>2283</v>
      </c>
      <c r="AN48" s="4435" t="s">
        <v>2306</v>
      </c>
      <c r="AO48" s="4433" t="s">
        <v>2307</v>
      </c>
      <c r="AQ48" s="4463" t="s">
        <v>2308</v>
      </c>
      <c r="AR48" s="4463" t="s">
        <v>2309</v>
      </c>
    </row>
    <row r="49" spans="2:44" ht="13.5" hidden="1" customHeight="1">
      <c r="B49" s="4473"/>
      <c r="C49" s="4469"/>
      <c r="D49" s="4474"/>
      <c r="E49" s="1972"/>
      <c r="F49" s="1913">
        <f>DATE($F47,$G47,1)</f>
        <v>45474</v>
      </c>
      <c r="G49" s="1913">
        <f>F49+1</f>
        <v>45475</v>
      </c>
      <c r="H49" s="1913">
        <f t="shared" ref="H49:AJ49" si="25">G49+1</f>
        <v>45476</v>
      </c>
      <c r="I49" s="1913">
        <f t="shared" si="25"/>
        <v>45477</v>
      </c>
      <c r="J49" s="1913">
        <f t="shared" si="25"/>
        <v>45478</v>
      </c>
      <c r="K49" s="1913">
        <f t="shared" si="25"/>
        <v>45479</v>
      </c>
      <c r="L49" s="1913">
        <f t="shared" si="25"/>
        <v>45480</v>
      </c>
      <c r="M49" s="1913">
        <f t="shared" si="25"/>
        <v>45481</v>
      </c>
      <c r="N49" s="1913">
        <f t="shared" si="25"/>
        <v>45482</v>
      </c>
      <c r="O49" s="1913">
        <f t="shared" si="25"/>
        <v>45483</v>
      </c>
      <c r="P49" s="1913">
        <f t="shared" si="25"/>
        <v>45484</v>
      </c>
      <c r="Q49" s="1913">
        <f t="shared" si="25"/>
        <v>45485</v>
      </c>
      <c r="R49" s="1913">
        <f t="shared" si="25"/>
        <v>45486</v>
      </c>
      <c r="S49" s="1913">
        <f t="shared" si="25"/>
        <v>45487</v>
      </c>
      <c r="T49" s="1913">
        <f t="shared" si="25"/>
        <v>45488</v>
      </c>
      <c r="U49" s="1913">
        <f t="shared" si="25"/>
        <v>45489</v>
      </c>
      <c r="V49" s="1913">
        <f t="shared" si="25"/>
        <v>45490</v>
      </c>
      <c r="W49" s="1913">
        <f t="shared" si="25"/>
        <v>45491</v>
      </c>
      <c r="X49" s="1913">
        <f t="shared" si="25"/>
        <v>45492</v>
      </c>
      <c r="Y49" s="1913">
        <f t="shared" si="25"/>
        <v>45493</v>
      </c>
      <c r="Z49" s="1913">
        <f t="shared" si="25"/>
        <v>45494</v>
      </c>
      <c r="AA49" s="1913">
        <f t="shared" si="25"/>
        <v>45495</v>
      </c>
      <c r="AB49" s="1913">
        <f t="shared" si="25"/>
        <v>45496</v>
      </c>
      <c r="AC49" s="1913">
        <f t="shared" si="25"/>
        <v>45497</v>
      </c>
      <c r="AD49" s="1913">
        <f t="shared" si="25"/>
        <v>45498</v>
      </c>
      <c r="AE49" s="1913">
        <f t="shared" si="25"/>
        <v>45499</v>
      </c>
      <c r="AF49" s="1913">
        <f t="shared" si="25"/>
        <v>45500</v>
      </c>
      <c r="AG49" s="1913">
        <f t="shared" si="25"/>
        <v>45501</v>
      </c>
      <c r="AH49" s="1913">
        <f t="shared" si="25"/>
        <v>45502</v>
      </c>
      <c r="AI49" s="1913">
        <f t="shared" si="25"/>
        <v>45503</v>
      </c>
      <c r="AJ49" s="1913">
        <f t="shared" si="25"/>
        <v>45504</v>
      </c>
      <c r="AK49" s="4433"/>
      <c r="AL49" s="4515"/>
      <c r="AM49" s="4433"/>
      <c r="AN49" s="4435"/>
      <c r="AO49" s="4433"/>
      <c r="AQ49" s="4463"/>
      <c r="AR49" s="4463"/>
    </row>
    <row r="50" spans="2:44">
      <c r="B50" s="4473"/>
      <c r="C50" s="4469"/>
      <c r="D50" s="4474"/>
      <c r="E50" s="1973" t="s">
        <v>2267</v>
      </c>
      <c r="F50" s="1974">
        <f>IF(EDATE(F25,1)&gt;$F$7,"",EDATE(F25,1))</f>
        <v>45474</v>
      </c>
      <c r="G50" s="1913">
        <f t="shared" ref="G50:AJ50" si="26">IF(G49&gt;$F$7,"",IF(F50=EOMONTH(DATE($F47,$G47,1),0),"",IF(F50="","",F50+1)))</f>
        <v>45475</v>
      </c>
      <c r="H50" s="1913">
        <f t="shared" si="26"/>
        <v>45476</v>
      </c>
      <c r="I50" s="1913">
        <f t="shared" si="26"/>
        <v>45477</v>
      </c>
      <c r="J50" s="1913">
        <f t="shared" si="26"/>
        <v>45478</v>
      </c>
      <c r="K50" s="1913">
        <f t="shared" si="26"/>
        <v>45479</v>
      </c>
      <c r="L50" s="1913">
        <f t="shared" si="26"/>
        <v>45480</v>
      </c>
      <c r="M50" s="1913">
        <f t="shared" si="26"/>
        <v>45481</v>
      </c>
      <c r="N50" s="1913">
        <f t="shared" si="26"/>
        <v>45482</v>
      </c>
      <c r="O50" s="1913">
        <f t="shared" si="26"/>
        <v>45483</v>
      </c>
      <c r="P50" s="1913">
        <f t="shared" si="26"/>
        <v>45484</v>
      </c>
      <c r="Q50" s="1913">
        <f t="shared" si="26"/>
        <v>45485</v>
      </c>
      <c r="R50" s="1913">
        <f t="shared" si="26"/>
        <v>45486</v>
      </c>
      <c r="S50" s="1913">
        <f t="shared" si="26"/>
        <v>45487</v>
      </c>
      <c r="T50" s="1913">
        <f t="shared" si="26"/>
        <v>45488</v>
      </c>
      <c r="U50" s="1913">
        <f t="shared" si="26"/>
        <v>45489</v>
      </c>
      <c r="V50" s="1913">
        <f t="shared" si="26"/>
        <v>45490</v>
      </c>
      <c r="W50" s="1913">
        <f t="shared" si="26"/>
        <v>45491</v>
      </c>
      <c r="X50" s="1913">
        <f t="shared" si="26"/>
        <v>45492</v>
      </c>
      <c r="Y50" s="1913">
        <f t="shared" si="26"/>
        <v>45493</v>
      </c>
      <c r="Z50" s="1913">
        <f t="shared" si="26"/>
        <v>45494</v>
      </c>
      <c r="AA50" s="1913">
        <f t="shared" si="26"/>
        <v>45495</v>
      </c>
      <c r="AB50" s="1913">
        <f t="shared" si="26"/>
        <v>45496</v>
      </c>
      <c r="AC50" s="1913">
        <f t="shared" si="26"/>
        <v>45497</v>
      </c>
      <c r="AD50" s="1913">
        <f t="shared" si="26"/>
        <v>45498</v>
      </c>
      <c r="AE50" s="1913">
        <f t="shared" si="26"/>
        <v>45499</v>
      </c>
      <c r="AF50" s="1913">
        <f t="shared" si="26"/>
        <v>45500</v>
      </c>
      <c r="AG50" s="1913">
        <f t="shared" si="26"/>
        <v>45501</v>
      </c>
      <c r="AH50" s="1913">
        <f t="shared" si="26"/>
        <v>45502</v>
      </c>
      <c r="AI50" s="1913">
        <f t="shared" si="26"/>
        <v>45503</v>
      </c>
      <c r="AJ50" s="1913">
        <f t="shared" si="26"/>
        <v>45504</v>
      </c>
      <c r="AK50" s="4433"/>
      <c r="AL50" s="4515"/>
      <c r="AM50" s="4433"/>
      <c r="AN50" s="4435"/>
      <c r="AO50" s="4433"/>
      <c r="AQ50" s="4463"/>
      <c r="AR50" s="4463"/>
    </row>
    <row r="51" spans="2:44">
      <c r="B51" s="4475"/>
      <c r="C51" s="4476"/>
      <c r="D51" s="4477"/>
      <c r="E51" s="1908" t="s">
        <v>1060</v>
      </c>
      <c r="F51" s="1975" t="str">
        <f>IFERROR(TEXT(WEEKDAY(+F50),"aaa"),"")</f>
        <v>月</v>
      </c>
      <c r="G51" s="1975" t="str">
        <f t="shared" ref="G51:AJ51" si="27">IFERROR(TEXT(WEEKDAY(+G50),"aaa"),"")</f>
        <v>火</v>
      </c>
      <c r="H51" s="1975" t="str">
        <f t="shared" si="27"/>
        <v>水</v>
      </c>
      <c r="I51" s="1975" t="str">
        <f t="shared" si="27"/>
        <v>木</v>
      </c>
      <c r="J51" s="1975" t="str">
        <f t="shared" si="27"/>
        <v>金</v>
      </c>
      <c r="K51" s="1975" t="str">
        <f t="shared" si="27"/>
        <v>土</v>
      </c>
      <c r="L51" s="1975" t="str">
        <f t="shared" si="27"/>
        <v>日</v>
      </c>
      <c r="M51" s="1975" t="str">
        <f t="shared" si="27"/>
        <v>月</v>
      </c>
      <c r="N51" s="1975" t="str">
        <f t="shared" si="27"/>
        <v>火</v>
      </c>
      <c r="O51" s="1975" t="str">
        <f t="shared" si="27"/>
        <v>水</v>
      </c>
      <c r="P51" s="1975" t="str">
        <f t="shared" si="27"/>
        <v>木</v>
      </c>
      <c r="Q51" s="1975" t="str">
        <f t="shared" si="27"/>
        <v>金</v>
      </c>
      <c r="R51" s="1975" t="str">
        <f t="shared" si="27"/>
        <v>土</v>
      </c>
      <c r="S51" s="1975" t="str">
        <f t="shared" si="27"/>
        <v>日</v>
      </c>
      <c r="T51" s="1975" t="str">
        <f t="shared" si="27"/>
        <v>月</v>
      </c>
      <c r="U51" s="1975" t="str">
        <f t="shared" si="27"/>
        <v>火</v>
      </c>
      <c r="V51" s="1975" t="str">
        <f t="shared" si="27"/>
        <v>水</v>
      </c>
      <c r="W51" s="1975" t="str">
        <f t="shared" si="27"/>
        <v>木</v>
      </c>
      <c r="X51" s="1975" t="str">
        <f t="shared" si="27"/>
        <v>金</v>
      </c>
      <c r="Y51" s="1975" t="str">
        <f t="shared" si="27"/>
        <v>土</v>
      </c>
      <c r="Z51" s="1975" t="str">
        <f t="shared" si="27"/>
        <v>日</v>
      </c>
      <c r="AA51" s="1975" t="str">
        <f t="shared" si="27"/>
        <v>月</v>
      </c>
      <c r="AB51" s="1975" t="str">
        <f t="shared" si="27"/>
        <v>火</v>
      </c>
      <c r="AC51" s="1975" t="str">
        <f t="shared" si="27"/>
        <v>水</v>
      </c>
      <c r="AD51" s="1975" t="str">
        <f>IFERROR(TEXT(WEEKDAY(+AD50),"aaa"),"")</f>
        <v>木</v>
      </c>
      <c r="AE51" s="1975" t="str">
        <f t="shared" si="27"/>
        <v>金</v>
      </c>
      <c r="AF51" s="1975" t="str">
        <f t="shared" si="27"/>
        <v>土</v>
      </c>
      <c r="AG51" s="1975" t="str">
        <f t="shared" si="27"/>
        <v>日</v>
      </c>
      <c r="AH51" s="1975" t="str">
        <f t="shared" si="27"/>
        <v>月</v>
      </c>
      <c r="AI51" s="1975" t="str">
        <f t="shared" si="27"/>
        <v>火</v>
      </c>
      <c r="AJ51" s="1975" t="str">
        <f t="shared" si="27"/>
        <v>水</v>
      </c>
      <c r="AK51" s="4433"/>
      <c r="AL51" s="4515"/>
      <c r="AM51" s="4433"/>
      <c r="AN51" s="4435"/>
      <c r="AO51" s="4433"/>
      <c r="AQ51" s="4463"/>
      <c r="AR51" s="4463"/>
    </row>
    <row r="52" spans="2:44" ht="21" customHeight="1">
      <c r="B52" s="1976" t="s">
        <v>2310</v>
      </c>
      <c r="C52" s="1977" t="s">
        <v>2280</v>
      </c>
      <c r="D52" s="1924" t="s">
        <v>2281</v>
      </c>
      <c r="E52" s="1925" t="s">
        <v>2270</v>
      </c>
      <c r="F52" s="1926" t="s">
        <v>2311</v>
      </c>
      <c r="G52" s="1927"/>
      <c r="H52" s="1927" t="s">
        <v>2311</v>
      </c>
      <c r="I52" s="1927" t="s">
        <v>2311</v>
      </c>
      <c r="J52" s="1927" t="s">
        <v>2311</v>
      </c>
      <c r="K52" s="1927" t="s">
        <v>2311</v>
      </c>
      <c r="L52" s="1927" t="s">
        <v>2311</v>
      </c>
      <c r="M52" s="1927" t="s">
        <v>2311</v>
      </c>
      <c r="N52" s="1927" t="s">
        <v>2311</v>
      </c>
      <c r="O52" s="1927" t="s">
        <v>2311</v>
      </c>
      <c r="P52" s="1927" t="s">
        <v>2311</v>
      </c>
      <c r="Q52" s="1927" t="s">
        <v>2311</v>
      </c>
      <c r="R52" s="1927" t="s">
        <v>2311</v>
      </c>
      <c r="S52" s="1927" t="s">
        <v>2311</v>
      </c>
      <c r="T52" s="1927" t="s">
        <v>2311</v>
      </c>
      <c r="U52" s="1927" t="s">
        <v>2311</v>
      </c>
      <c r="V52" s="1927"/>
      <c r="W52" s="1927"/>
      <c r="X52" s="1927"/>
      <c r="Y52" s="1927" t="s">
        <v>2311</v>
      </c>
      <c r="Z52" s="1927" t="s">
        <v>2311</v>
      </c>
      <c r="AA52" s="1927" t="s">
        <v>2311</v>
      </c>
      <c r="AB52" s="1927" t="s">
        <v>2311</v>
      </c>
      <c r="AC52" s="1927" t="s">
        <v>2311</v>
      </c>
      <c r="AD52" s="1927" t="s">
        <v>2311</v>
      </c>
      <c r="AE52" s="1927" t="s">
        <v>2311</v>
      </c>
      <c r="AF52" s="1927" t="s">
        <v>2311</v>
      </c>
      <c r="AG52" s="1978"/>
      <c r="AH52" s="1978"/>
      <c r="AI52" s="1978"/>
      <c r="AJ52" s="1978"/>
      <c r="AK52" s="1865" t="s">
        <v>2289</v>
      </c>
      <c r="AL52" s="1865" t="s">
        <v>2290</v>
      </c>
      <c r="AM52" s="1865" t="s">
        <v>2291</v>
      </c>
      <c r="AN52" s="1866" t="s">
        <v>2292</v>
      </c>
      <c r="AO52" s="1865" t="s">
        <v>2293</v>
      </c>
      <c r="AQ52" s="4464"/>
      <c r="AR52" s="4464"/>
    </row>
    <row r="53" spans="2:44" ht="13.5" customHeight="1">
      <c r="B53" s="4482" t="s">
        <v>2294</v>
      </c>
      <c r="C53" s="4512" t="s">
        <v>2295</v>
      </c>
      <c r="D53" s="2008" t="s">
        <v>2296</v>
      </c>
      <c r="E53" s="1929"/>
      <c r="F53" s="2024"/>
      <c r="G53" s="2025"/>
      <c r="H53" s="2021"/>
      <c r="I53" s="1931"/>
      <c r="J53" s="1931"/>
      <c r="K53" s="1931" t="s">
        <v>1067</v>
      </c>
      <c r="L53" s="1931" t="s">
        <v>1067</v>
      </c>
      <c r="M53" s="1931"/>
      <c r="N53" s="1931"/>
      <c r="O53" s="1931"/>
      <c r="P53" s="1931"/>
      <c r="Q53" s="1931"/>
      <c r="R53" s="1931" t="s">
        <v>1067</v>
      </c>
      <c r="S53" s="1931" t="s">
        <v>1067</v>
      </c>
      <c r="T53" s="1931"/>
      <c r="U53" s="1931"/>
      <c r="V53" s="1931"/>
      <c r="W53" s="1931"/>
      <c r="X53" s="1931"/>
      <c r="Y53" s="1931" t="s">
        <v>1067</v>
      </c>
      <c r="Z53" s="1931" t="s">
        <v>1067</v>
      </c>
      <c r="AA53" s="1931"/>
      <c r="AB53" s="1931"/>
      <c r="AC53" s="1931"/>
      <c r="AD53" s="1931"/>
      <c r="AE53" s="1931"/>
      <c r="AF53" s="1931" t="s">
        <v>1067</v>
      </c>
      <c r="AG53" s="1931" t="s">
        <v>1067</v>
      </c>
      <c r="AH53" s="1931"/>
      <c r="AI53" s="1966"/>
      <c r="AJ53" s="1966"/>
      <c r="AK53" s="2009">
        <f>IF(D53="","",COUNT($F$50:$AJ$50)-AL53)</f>
        <v>31</v>
      </c>
      <c r="AL53" s="2010">
        <f>IF(D53="","",AQ53+AR53)</f>
        <v>0</v>
      </c>
      <c r="AM53" s="2010">
        <f>IF(D53="","",COUNTIF(F53:AJ53,"休"))</f>
        <v>8</v>
      </c>
      <c r="AN53" s="1899">
        <f>IF(D53="","",IFERROR(ROUND(AM53/AK53,3),""))</f>
        <v>0.25800000000000001</v>
      </c>
      <c r="AO53" s="4486">
        <f>ROUND(AVERAGE(AN53:AN68),3)</f>
        <v>0.312</v>
      </c>
      <c r="AQ53" s="1864">
        <f>+COUNTIF(F53:AJ53,"－")</f>
        <v>0</v>
      </c>
      <c r="AR53" s="1864">
        <f t="shared" ref="AR53:AR58" si="28">+COUNTIF(H53:AJ53,"外")</f>
        <v>0</v>
      </c>
    </row>
    <row r="54" spans="2:44" ht="13.5" customHeight="1">
      <c r="B54" s="4483"/>
      <c r="C54" s="4513"/>
      <c r="D54" s="2011" t="s">
        <v>2297</v>
      </c>
      <c r="E54" s="1929"/>
      <c r="F54" s="2026"/>
      <c r="G54" s="2027"/>
      <c r="H54" s="2012"/>
      <c r="I54" s="1937" t="s">
        <v>1067</v>
      </c>
      <c r="J54" s="1937" t="s">
        <v>1067</v>
      </c>
      <c r="K54" s="1937"/>
      <c r="L54" s="1937"/>
      <c r="M54" s="1937"/>
      <c r="N54" s="1937"/>
      <c r="O54" s="1937"/>
      <c r="P54" s="1937" t="s">
        <v>1067</v>
      </c>
      <c r="Q54" s="1937" t="s">
        <v>1067</v>
      </c>
      <c r="R54" s="1937"/>
      <c r="S54" s="1937"/>
      <c r="T54" s="1937"/>
      <c r="U54" s="1937"/>
      <c r="V54" s="1937"/>
      <c r="W54" s="1937" t="s">
        <v>1067</v>
      </c>
      <c r="X54" s="1937" t="s">
        <v>1067</v>
      </c>
      <c r="Y54" s="1937"/>
      <c r="Z54" s="1937"/>
      <c r="AA54" s="1937"/>
      <c r="AB54" s="1937"/>
      <c r="AC54" s="1937"/>
      <c r="AD54" s="1937" t="s">
        <v>1067</v>
      </c>
      <c r="AE54" s="1937" t="s">
        <v>1067</v>
      </c>
      <c r="AF54" s="1937"/>
      <c r="AG54" s="1937"/>
      <c r="AH54" s="1937"/>
      <c r="AI54" s="2012"/>
      <c r="AJ54" s="2012"/>
      <c r="AK54" s="2009">
        <f t="shared" ref="AK54:AK58" si="29">IF(D54="","",COUNT($F$50:$AJ$50)-AL54)</f>
        <v>31</v>
      </c>
      <c r="AL54" s="2010">
        <f t="shared" ref="AL54:AL58" si="30">IF(D54="","",AQ54+AR54)</f>
        <v>0</v>
      </c>
      <c r="AM54" s="2010">
        <f t="shared" ref="AM54:AM58" si="31">IF(D54="","",COUNTIF(F54:AJ54,"休"))</f>
        <v>8</v>
      </c>
      <c r="AN54" s="1899">
        <f t="shared" ref="AN54:AN58" si="32">IF(D54="","",IFERROR(ROUND(AM54/AK54,3),""))</f>
        <v>0.25800000000000001</v>
      </c>
      <c r="AO54" s="4487"/>
      <c r="AQ54" s="1864">
        <f>+COUNTIF(F54:AJ54,"－")</f>
        <v>0</v>
      </c>
      <c r="AR54" s="1864">
        <f t="shared" si="28"/>
        <v>0</v>
      </c>
    </row>
    <row r="55" spans="2:44">
      <c r="B55" s="4483"/>
      <c r="C55" s="4513"/>
      <c r="D55" s="2014" t="s">
        <v>2298</v>
      </c>
      <c r="E55" s="1929"/>
      <c r="F55" s="2026"/>
      <c r="G55" s="1937" t="s">
        <v>1067</v>
      </c>
      <c r="H55" s="1986"/>
      <c r="I55" s="1937"/>
      <c r="J55" s="1937" t="s">
        <v>1067</v>
      </c>
      <c r="K55" s="1937"/>
      <c r="L55" s="1937"/>
      <c r="M55" s="1937" t="s">
        <v>1067</v>
      </c>
      <c r="N55" s="1937" t="s">
        <v>1067</v>
      </c>
      <c r="O55" s="1937"/>
      <c r="P55" s="1937"/>
      <c r="Q55" s="1937" t="s">
        <v>1067</v>
      </c>
      <c r="R55" s="1937"/>
      <c r="S55" s="1937"/>
      <c r="T55" s="1937"/>
      <c r="U55" s="1937" t="s">
        <v>1067</v>
      </c>
      <c r="V55" s="1937"/>
      <c r="W55" s="1937"/>
      <c r="X55" s="1937" t="s">
        <v>1067</v>
      </c>
      <c r="Y55" s="1937"/>
      <c r="Z55" s="1937"/>
      <c r="AA55" s="1937" t="s">
        <v>1067</v>
      </c>
      <c r="AB55" s="1937" t="s">
        <v>1067</v>
      </c>
      <c r="AC55" s="1937"/>
      <c r="AD55" s="1937"/>
      <c r="AE55" s="1937" t="s">
        <v>1067</v>
      </c>
      <c r="AF55" s="1937"/>
      <c r="AG55" s="1937"/>
      <c r="AH55" s="1937"/>
      <c r="AI55" s="1937" t="s">
        <v>1067</v>
      </c>
      <c r="AJ55" s="2012"/>
      <c r="AK55" s="2009">
        <f t="shared" si="29"/>
        <v>31</v>
      </c>
      <c r="AL55" s="2010">
        <f t="shared" si="30"/>
        <v>0</v>
      </c>
      <c r="AM55" s="2010">
        <f t="shared" si="31"/>
        <v>11</v>
      </c>
      <c r="AN55" s="1899">
        <f t="shared" si="32"/>
        <v>0.35499999999999998</v>
      </c>
      <c r="AO55" s="4487"/>
      <c r="AQ55" s="1864">
        <f t="shared" ref="AQ55:AQ58" si="33">+COUNTIF(F55:AJ55,"－")</f>
        <v>0</v>
      </c>
      <c r="AR55" s="1864">
        <f t="shared" si="28"/>
        <v>0</v>
      </c>
    </row>
    <row r="56" spans="2:44">
      <c r="B56" s="4483"/>
      <c r="C56" s="4513"/>
      <c r="D56" s="2014" t="s">
        <v>2299</v>
      </c>
      <c r="E56" s="1907"/>
      <c r="F56" s="2026"/>
      <c r="G56" s="2027"/>
      <c r="H56" s="1986" t="s">
        <v>1067</v>
      </c>
      <c r="I56" s="1937"/>
      <c r="J56" s="1937"/>
      <c r="K56" s="1937"/>
      <c r="L56" s="1937" t="s">
        <v>1067</v>
      </c>
      <c r="M56" s="1937"/>
      <c r="N56" s="1937"/>
      <c r="O56" s="1937" t="s">
        <v>1067</v>
      </c>
      <c r="P56" s="1937"/>
      <c r="Q56" s="1937"/>
      <c r="R56" s="1937"/>
      <c r="S56" s="1937" t="s">
        <v>1067</v>
      </c>
      <c r="T56" s="1937"/>
      <c r="U56" s="1937"/>
      <c r="V56" s="1937" t="s">
        <v>1067</v>
      </c>
      <c r="W56" s="1937"/>
      <c r="X56" s="1937"/>
      <c r="Y56" s="1937"/>
      <c r="Z56" s="1937" t="s">
        <v>1067</v>
      </c>
      <c r="AA56" s="1937"/>
      <c r="AB56" s="1937"/>
      <c r="AC56" s="1937" t="s">
        <v>1067</v>
      </c>
      <c r="AD56" s="1937"/>
      <c r="AE56" s="1937"/>
      <c r="AF56" s="1937"/>
      <c r="AG56" s="1937" t="s">
        <v>1067</v>
      </c>
      <c r="AH56" s="1937"/>
      <c r="AI56" s="2012"/>
      <c r="AJ56" s="1937" t="s">
        <v>1067</v>
      </c>
      <c r="AK56" s="2009">
        <f t="shared" si="29"/>
        <v>31</v>
      </c>
      <c r="AL56" s="2010">
        <f t="shared" si="30"/>
        <v>0</v>
      </c>
      <c r="AM56" s="2010">
        <f t="shared" si="31"/>
        <v>9</v>
      </c>
      <c r="AN56" s="1899">
        <f t="shared" si="32"/>
        <v>0.28999999999999998</v>
      </c>
      <c r="AO56" s="4487"/>
      <c r="AQ56" s="1864">
        <f t="shared" si="33"/>
        <v>0</v>
      </c>
      <c r="AR56" s="1864">
        <f t="shared" si="28"/>
        <v>0</v>
      </c>
    </row>
    <row r="57" spans="2:44">
      <c r="B57" s="4483"/>
      <c r="C57" s="4513"/>
      <c r="D57" s="2014" t="s">
        <v>2300</v>
      </c>
      <c r="E57" s="1929"/>
      <c r="F57" s="2026" t="s">
        <v>2330</v>
      </c>
      <c r="G57" s="2027" t="s">
        <v>2330</v>
      </c>
      <c r="H57" s="2012" t="s">
        <v>2330</v>
      </c>
      <c r="I57" s="1937" t="s">
        <v>2330</v>
      </c>
      <c r="J57" s="1937" t="s">
        <v>2324</v>
      </c>
      <c r="K57" s="1937"/>
      <c r="L57" s="1937"/>
      <c r="M57" s="1937" t="s">
        <v>1067</v>
      </c>
      <c r="N57" s="1937"/>
      <c r="O57" s="1937"/>
      <c r="P57" s="1937" t="s">
        <v>1067</v>
      </c>
      <c r="Q57" s="1937"/>
      <c r="R57" s="1937"/>
      <c r="S57" s="1937"/>
      <c r="T57" s="1937" t="s">
        <v>1067</v>
      </c>
      <c r="U57" s="1937"/>
      <c r="V57" s="1937"/>
      <c r="W57" s="1937" t="s">
        <v>1067</v>
      </c>
      <c r="X57" s="1937"/>
      <c r="Y57" s="1937"/>
      <c r="Z57" s="1937"/>
      <c r="AA57" s="1937" t="s">
        <v>1067</v>
      </c>
      <c r="AB57" s="1937"/>
      <c r="AC57" s="1937"/>
      <c r="AD57" s="1937" t="s">
        <v>1067</v>
      </c>
      <c r="AE57" s="1937"/>
      <c r="AF57" s="1937"/>
      <c r="AG57" s="1937"/>
      <c r="AH57" s="1937" t="s">
        <v>1067</v>
      </c>
      <c r="AI57" s="2012"/>
      <c r="AJ57" s="2012"/>
      <c r="AK57" s="2009">
        <f t="shared" si="29"/>
        <v>27</v>
      </c>
      <c r="AL57" s="2010">
        <f t="shared" si="30"/>
        <v>4</v>
      </c>
      <c r="AM57" s="2010">
        <f t="shared" si="31"/>
        <v>7</v>
      </c>
      <c r="AN57" s="1899">
        <f t="shared" si="32"/>
        <v>0.25900000000000001</v>
      </c>
      <c r="AO57" s="4487"/>
      <c r="AQ57" s="1864">
        <f t="shared" si="33"/>
        <v>4</v>
      </c>
      <c r="AR57" s="1864">
        <f t="shared" si="28"/>
        <v>0</v>
      </c>
    </row>
    <row r="58" spans="2:44">
      <c r="B58" s="4484"/>
      <c r="C58" s="4514"/>
      <c r="D58" s="2015">
        <f>E$29</f>
        <v>0</v>
      </c>
      <c r="E58" s="1942"/>
      <c r="F58" s="1961"/>
      <c r="G58" s="2028"/>
      <c r="H58" s="2022"/>
      <c r="I58" s="1945"/>
      <c r="J58" s="1945"/>
      <c r="K58" s="1945"/>
      <c r="L58" s="1945"/>
      <c r="M58" s="1945"/>
      <c r="N58" s="1945"/>
      <c r="O58" s="1945"/>
      <c r="P58" s="1945"/>
      <c r="Q58" s="1945"/>
      <c r="R58" s="1945"/>
      <c r="S58" s="1945"/>
      <c r="T58" s="1945"/>
      <c r="U58" s="1945"/>
      <c r="V58" s="1945"/>
      <c r="W58" s="1945"/>
      <c r="X58" s="1945"/>
      <c r="Y58" s="1945"/>
      <c r="Z58" s="1945"/>
      <c r="AA58" s="1945"/>
      <c r="AB58" s="1945"/>
      <c r="AC58" s="1945"/>
      <c r="AD58" s="1945"/>
      <c r="AE58" s="1945"/>
      <c r="AF58" s="1945"/>
      <c r="AG58" s="1945"/>
      <c r="AH58" s="1945"/>
      <c r="AI58" s="2016"/>
      <c r="AJ58" s="2016"/>
      <c r="AK58" s="2009">
        <f t="shared" si="29"/>
        <v>31</v>
      </c>
      <c r="AL58" s="2010">
        <f t="shared" si="30"/>
        <v>0</v>
      </c>
      <c r="AM58" s="1958">
        <f t="shared" si="31"/>
        <v>0</v>
      </c>
      <c r="AN58" s="1899">
        <f t="shared" si="32"/>
        <v>0</v>
      </c>
      <c r="AO58" s="4487"/>
      <c r="AQ58" s="1864">
        <f t="shared" si="33"/>
        <v>0</v>
      </c>
      <c r="AR58" s="1864">
        <f t="shared" si="28"/>
        <v>0</v>
      </c>
    </row>
    <row r="59" spans="2:44" ht="14.4">
      <c r="B59" s="4482" t="s">
        <v>2301</v>
      </c>
      <c r="C59" s="4512" t="s">
        <v>2302</v>
      </c>
      <c r="D59" s="1924" t="s">
        <v>2281</v>
      </c>
      <c r="E59" s="1980" t="s">
        <v>2270</v>
      </c>
      <c r="F59" s="1926" t="s">
        <v>2311</v>
      </c>
      <c r="G59" s="1978" t="s">
        <v>2311</v>
      </c>
      <c r="H59" s="1927"/>
      <c r="I59" s="1927"/>
      <c r="J59" s="1927"/>
      <c r="K59" s="1927"/>
      <c r="L59" s="1927"/>
      <c r="M59" s="1927"/>
      <c r="N59" s="1927"/>
      <c r="O59" s="1927"/>
      <c r="P59" s="1927"/>
      <c r="Q59" s="1927"/>
      <c r="R59" s="1927"/>
      <c r="S59" s="1927"/>
      <c r="T59" s="1927"/>
      <c r="U59" s="1927"/>
      <c r="V59" s="1927"/>
      <c r="W59" s="1927"/>
      <c r="X59" s="1927"/>
      <c r="Y59" s="1927"/>
      <c r="Z59" s="1927"/>
      <c r="AA59" s="1927"/>
      <c r="AB59" s="1927"/>
      <c r="AC59" s="1927"/>
      <c r="AD59" s="1927"/>
      <c r="AE59" s="1927" t="s">
        <v>2311</v>
      </c>
      <c r="AF59" s="1927" t="s">
        <v>2311</v>
      </c>
      <c r="AG59" s="1978"/>
      <c r="AH59" s="1978"/>
      <c r="AI59" s="1978"/>
      <c r="AJ59" s="1978"/>
      <c r="AK59" s="2017"/>
      <c r="AL59" s="1864"/>
      <c r="AM59" s="1917"/>
      <c r="AN59" s="2018"/>
      <c r="AO59" s="4487"/>
    </row>
    <row r="60" spans="2:44">
      <c r="B60" s="4483"/>
      <c r="C60" s="4513"/>
      <c r="D60" s="2019" t="s">
        <v>2296</v>
      </c>
      <c r="E60" s="1929"/>
      <c r="F60" s="2024"/>
      <c r="G60" s="1984"/>
      <c r="H60" s="1984"/>
      <c r="I60" s="1984"/>
      <c r="J60" s="1984" t="s">
        <v>1067</v>
      </c>
      <c r="K60" s="1984" t="s">
        <v>1067</v>
      </c>
      <c r="L60" s="1984" t="s">
        <v>1067</v>
      </c>
      <c r="M60" s="1984"/>
      <c r="N60" s="1984"/>
      <c r="O60" s="1984"/>
      <c r="P60" s="1984"/>
      <c r="Q60" s="1984" t="s">
        <v>1067</v>
      </c>
      <c r="R60" s="1984" t="s">
        <v>1067</v>
      </c>
      <c r="S60" s="1984" t="s">
        <v>1067</v>
      </c>
      <c r="T60" s="1984"/>
      <c r="U60" s="1984"/>
      <c r="V60" s="1984"/>
      <c r="W60" s="1984"/>
      <c r="X60" s="1984" t="s">
        <v>1067</v>
      </c>
      <c r="Y60" s="1984" t="s">
        <v>1067</v>
      </c>
      <c r="Z60" s="1984" t="s">
        <v>1067</v>
      </c>
      <c r="AA60" s="1984"/>
      <c r="AB60" s="1984"/>
      <c r="AC60" s="1984"/>
      <c r="AD60" s="1984"/>
      <c r="AE60" s="1984" t="s">
        <v>1067</v>
      </c>
      <c r="AF60" s="1984" t="s">
        <v>1067</v>
      </c>
      <c r="AG60" s="1984" t="s">
        <v>1067</v>
      </c>
      <c r="AH60" s="1984"/>
      <c r="AI60" s="1984"/>
      <c r="AJ60" s="2029"/>
      <c r="AK60" s="2009">
        <f>IF(D60="","",COUNT($F$50:$AJ$50)-AL60)</f>
        <v>31</v>
      </c>
      <c r="AL60" s="2010">
        <f>IF(D60="","",AQ60+AR60)</f>
        <v>0</v>
      </c>
      <c r="AM60" s="2010">
        <f>IF(D60="","",COUNTIF(F60:AJ60,"休"))</f>
        <v>12</v>
      </c>
      <c r="AN60" s="1899">
        <f>IF(D60="","",IFERROR(ROUND(AM60/AK60,3),""))</f>
        <v>0.38700000000000001</v>
      </c>
      <c r="AO60" s="4487"/>
      <c r="AQ60" s="1864">
        <f>+COUNTIF(F60:AJ60,"－")</f>
        <v>0</v>
      </c>
      <c r="AR60" s="1864">
        <f>+COUNTIF(F60:AJ60,"外")</f>
        <v>0</v>
      </c>
    </row>
    <row r="61" spans="2:44">
      <c r="B61" s="4483"/>
      <c r="C61" s="4513"/>
      <c r="D61" s="2011" t="s">
        <v>2297</v>
      </c>
      <c r="E61" s="1929"/>
      <c r="F61" s="2030" t="s">
        <v>1067</v>
      </c>
      <c r="G61" s="1945" t="s">
        <v>1067</v>
      </c>
      <c r="H61" s="1945" t="s">
        <v>1067</v>
      </c>
      <c r="I61" s="1945"/>
      <c r="J61" s="1945"/>
      <c r="K61" s="1955"/>
      <c r="L61" s="1955"/>
      <c r="M61" s="1945" t="s">
        <v>1067</v>
      </c>
      <c r="N61" s="1945" t="s">
        <v>1067</v>
      </c>
      <c r="O61" s="1945" t="s">
        <v>1067</v>
      </c>
      <c r="P61" s="1945"/>
      <c r="Q61" s="1955"/>
      <c r="R61" s="1955"/>
      <c r="S61" s="1945"/>
      <c r="T61" s="1945" t="s">
        <v>1067</v>
      </c>
      <c r="U61" s="1945" t="s">
        <v>1067</v>
      </c>
      <c r="V61" s="1945" t="s">
        <v>1067</v>
      </c>
      <c r="W61" s="1945"/>
      <c r="X61" s="1945"/>
      <c r="Y61" s="1955"/>
      <c r="Z61" s="1945"/>
      <c r="AA61" s="1945" t="s">
        <v>1067</v>
      </c>
      <c r="AB61" s="1945" t="s">
        <v>1067</v>
      </c>
      <c r="AC61" s="1945" t="s">
        <v>1067</v>
      </c>
      <c r="AD61" s="1945"/>
      <c r="AE61" s="1945"/>
      <c r="AF61" s="1955"/>
      <c r="AG61" s="1945"/>
      <c r="AH61" s="1945" t="s">
        <v>1067</v>
      </c>
      <c r="AI61" s="2016" t="s">
        <v>1067</v>
      </c>
      <c r="AJ61" s="2016" t="s">
        <v>1067</v>
      </c>
      <c r="AK61" s="2009">
        <f t="shared" ref="AK61:AK63" si="34">IF(D61="","",COUNT($F$50:$AJ$50)-AL61)</f>
        <v>31</v>
      </c>
      <c r="AL61" s="2010">
        <f t="shared" ref="AL61:AL63" si="35">IF(D61="","",AQ61+AR61)</f>
        <v>0</v>
      </c>
      <c r="AM61" s="2010">
        <f t="shared" ref="AM61:AM63" si="36">IF(D61="","",COUNTIF(F61:AJ61,"休"))</f>
        <v>15</v>
      </c>
      <c r="AN61" s="1899">
        <f t="shared" ref="AN61:AN63" si="37">IF(D61="","",IFERROR(ROUND(AM61/AK61,3),""))</f>
        <v>0.48399999999999999</v>
      </c>
      <c r="AO61" s="4487"/>
      <c r="AQ61" s="1864">
        <f>+COUNTIF(F61:AJ61,"－")</f>
        <v>0</v>
      </c>
      <c r="AR61" s="1864">
        <f>+COUNTIF(F61:AJ61,"外")</f>
        <v>0</v>
      </c>
    </row>
    <row r="62" spans="2:44">
      <c r="B62" s="4483"/>
      <c r="C62" s="4513"/>
      <c r="E62" s="1929"/>
      <c r="F62" s="2026"/>
      <c r="G62" s="1937"/>
      <c r="H62" s="1937"/>
      <c r="I62" s="1937"/>
      <c r="J62" s="1937"/>
      <c r="K62" s="1937"/>
      <c r="L62" s="1937"/>
      <c r="M62" s="1937"/>
      <c r="N62" s="1937"/>
      <c r="O62" s="1937"/>
      <c r="P62" s="1937"/>
      <c r="Q62" s="1937"/>
      <c r="R62" s="1937"/>
      <c r="S62" s="1937"/>
      <c r="T62" s="1937"/>
      <c r="U62" s="1937"/>
      <c r="V62" s="1937"/>
      <c r="W62" s="1937"/>
      <c r="X62" s="1937"/>
      <c r="Y62" s="1937"/>
      <c r="Z62" s="1937"/>
      <c r="AA62" s="1937"/>
      <c r="AB62" s="1937"/>
      <c r="AC62" s="1937"/>
      <c r="AD62" s="1937"/>
      <c r="AE62" s="1937"/>
      <c r="AF62" s="1937"/>
      <c r="AG62" s="2012"/>
      <c r="AH62" s="2012"/>
      <c r="AI62" s="2012"/>
      <c r="AJ62" s="2012"/>
      <c r="AK62" s="2009" t="str">
        <f t="shared" si="34"/>
        <v/>
      </c>
      <c r="AL62" s="2010" t="str">
        <f t="shared" si="35"/>
        <v/>
      </c>
      <c r="AM62" s="2010" t="str">
        <f t="shared" si="36"/>
        <v/>
      </c>
      <c r="AN62" s="1899" t="str">
        <f t="shared" si="37"/>
        <v/>
      </c>
      <c r="AO62" s="4487"/>
      <c r="AQ62" s="1864">
        <f>+COUNTIF(F62:AJ62,"－")</f>
        <v>0</v>
      </c>
      <c r="AR62" s="1864">
        <f>+COUNTIF(F62:AJ62,"外")</f>
        <v>0</v>
      </c>
    </row>
    <row r="63" spans="2:44">
      <c r="B63" s="4483"/>
      <c r="C63" s="4514"/>
      <c r="D63" s="2006"/>
      <c r="E63" s="1915"/>
      <c r="F63" s="1990"/>
      <c r="G63" s="2016"/>
      <c r="H63" s="1955"/>
      <c r="I63" s="1955"/>
      <c r="J63" s="1955"/>
      <c r="K63" s="1955"/>
      <c r="L63" s="1955"/>
      <c r="M63" s="1955"/>
      <c r="N63" s="1955"/>
      <c r="O63" s="1955"/>
      <c r="P63" s="1955"/>
      <c r="Q63" s="1955"/>
      <c r="R63" s="1955"/>
      <c r="S63" s="1955"/>
      <c r="T63" s="1955"/>
      <c r="U63" s="1955"/>
      <c r="V63" s="1955"/>
      <c r="W63" s="1955"/>
      <c r="X63" s="1955"/>
      <c r="Y63" s="1955"/>
      <c r="Z63" s="1955"/>
      <c r="AA63" s="1955"/>
      <c r="AB63" s="1955"/>
      <c r="AC63" s="1955"/>
      <c r="AD63" s="1955"/>
      <c r="AE63" s="1955"/>
      <c r="AF63" s="1955"/>
      <c r="AG63" s="1966"/>
      <c r="AH63" s="1966"/>
      <c r="AI63" s="1966"/>
      <c r="AJ63" s="1966"/>
      <c r="AK63" s="2009" t="str">
        <f t="shared" si="34"/>
        <v/>
      </c>
      <c r="AL63" s="2010" t="str">
        <f t="shared" si="35"/>
        <v/>
      </c>
      <c r="AM63" s="2010" t="str">
        <f t="shared" si="36"/>
        <v/>
      </c>
      <c r="AN63" s="1899" t="str">
        <f t="shared" si="37"/>
        <v/>
      </c>
      <c r="AO63" s="4487"/>
      <c r="AQ63" s="1864">
        <f>+COUNTIF(F63:AJ63,"－")</f>
        <v>0</v>
      </c>
      <c r="AR63" s="1864">
        <f>+COUNTIF(F63:AJ63,"外")</f>
        <v>0</v>
      </c>
    </row>
    <row r="64" spans="2:44" ht="14.4">
      <c r="B64" s="4483"/>
      <c r="C64" s="4512" t="s">
        <v>2303</v>
      </c>
      <c r="D64" s="1924" t="s">
        <v>2281</v>
      </c>
      <c r="E64" s="1925" t="s">
        <v>2270</v>
      </c>
      <c r="F64" s="1926" t="s">
        <v>2311</v>
      </c>
      <c r="G64" s="1978" t="s">
        <v>2311</v>
      </c>
      <c r="H64" s="1927" t="s">
        <v>2311</v>
      </c>
      <c r="I64" s="1927" t="s">
        <v>2311</v>
      </c>
      <c r="J64" s="1927" t="s">
        <v>2311</v>
      </c>
      <c r="K64" s="1927" t="s">
        <v>2311</v>
      </c>
      <c r="L64" s="1927" t="s">
        <v>2311</v>
      </c>
      <c r="M64" s="1927" t="s">
        <v>2311</v>
      </c>
      <c r="N64" s="1927" t="s">
        <v>2311</v>
      </c>
      <c r="O64" s="1927" t="s">
        <v>2311</v>
      </c>
      <c r="P64" s="1927" t="s">
        <v>2311</v>
      </c>
      <c r="Q64" s="1927" t="s">
        <v>2311</v>
      </c>
      <c r="R64" s="1927" t="s">
        <v>2311</v>
      </c>
      <c r="S64" s="1927" t="s">
        <v>2311</v>
      </c>
      <c r="T64" s="1927" t="s">
        <v>2311</v>
      </c>
      <c r="U64" s="1927" t="s">
        <v>2311</v>
      </c>
      <c r="V64" s="1927"/>
      <c r="W64" s="1927"/>
      <c r="X64" s="1927"/>
      <c r="Y64" s="1927" t="s">
        <v>2311</v>
      </c>
      <c r="Z64" s="1927" t="s">
        <v>2311</v>
      </c>
      <c r="AA64" s="1927" t="s">
        <v>2311</v>
      </c>
      <c r="AB64" s="1927" t="s">
        <v>2311</v>
      </c>
      <c r="AC64" s="1927" t="s">
        <v>2311</v>
      </c>
      <c r="AD64" s="1927" t="s">
        <v>2311</v>
      </c>
      <c r="AE64" s="1927" t="s">
        <v>2311</v>
      </c>
      <c r="AF64" s="1927" t="s">
        <v>2311</v>
      </c>
      <c r="AG64" s="1978"/>
      <c r="AH64" s="1978"/>
      <c r="AI64" s="1978"/>
      <c r="AJ64" s="1978"/>
      <c r="AK64" s="2017"/>
      <c r="AL64" s="1864"/>
      <c r="AM64" s="2020"/>
      <c r="AN64" s="2018"/>
      <c r="AO64" s="4487"/>
    </row>
    <row r="65" spans="2:44">
      <c r="B65" s="4483"/>
      <c r="C65" s="4513"/>
      <c r="D65" s="1999" t="s">
        <v>2297</v>
      </c>
      <c r="E65" s="1929"/>
      <c r="F65" s="2024" t="s">
        <v>1067</v>
      </c>
      <c r="G65" s="1984"/>
      <c r="H65" s="1931" t="s">
        <v>1067</v>
      </c>
      <c r="I65" s="1931"/>
      <c r="J65" s="1931" t="s">
        <v>1067</v>
      </c>
      <c r="K65" s="1931"/>
      <c r="L65" s="1931" t="s">
        <v>1067</v>
      </c>
      <c r="M65" s="1931"/>
      <c r="N65" s="1931" t="s">
        <v>1067</v>
      </c>
      <c r="O65" s="1931"/>
      <c r="P65" s="1931" t="s">
        <v>1067</v>
      </c>
      <c r="Q65" s="1931"/>
      <c r="R65" s="1931" t="s">
        <v>1067</v>
      </c>
      <c r="S65" s="1931"/>
      <c r="T65" s="1931" t="s">
        <v>1067</v>
      </c>
      <c r="U65" s="1931"/>
      <c r="V65" s="1931" t="s">
        <v>1067</v>
      </c>
      <c r="W65" s="1931"/>
      <c r="X65" s="1931" t="s">
        <v>1067</v>
      </c>
      <c r="Y65" s="1984"/>
      <c r="Z65" s="1984" t="s">
        <v>1067</v>
      </c>
      <c r="AA65" s="1931"/>
      <c r="AB65" s="1931" t="s">
        <v>1067</v>
      </c>
      <c r="AC65" s="1931"/>
      <c r="AD65" s="1931" t="s">
        <v>1067</v>
      </c>
      <c r="AE65" s="1931"/>
      <c r="AF65" s="1931" t="s">
        <v>1067</v>
      </c>
      <c r="AG65" s="2021"/>
      <c r="AH65" s="2021" t="s">
        <v>1067</v>
      </c>
      <c r="AI65" s="1931"/>
      <c r="AJ65" s="1931" t="s">
        <v>1067</v>
      </c>
      <c r="AK65" s="2009">
        <f>IF(D65="","",COUNT($F$50:$AJ$50)-AL65)</f>
        <v>31</v>
      </c>
      <c r="AL65" s="2010">
        <f>IF(D65="","",AQ65+AR65)</f>
        <v>0</v>
      </c>
      <c r="AM65" s="2010">
        <f>IF(D65="","",COUNTIF(F65:AJ65,"休"))</f>
        <v>16</v>
      </c>
      <c r="AN65" s="1899">
        <f>IF(D65="","",IFERROR(ROUND(AM65/AK65,3),""))</f>
        <v>0.51600000000000001</v>
      </c>
      <c r="AO65" s="4487"/>
      <c r="AQ65" s="1864">
        <f>+COUNTIF(F65:AJ65,"－")</f>
        <v>0</v>
      </c>
      <c r="AR65" s="1864">
        <f>+COUNTIF(F65:AJ65,"外")</f>
        <v>0</v>
      </c>
    </row>
    <row r="66" spans="2:44">
      <c r="B66" s="4483"/>
      <c r="C66" s="4513"/>
      <c r="E66" s="1929"/>
      <c r="F66" s="2026"/>
      <c r="G66" s="1937"/>
      <c r="H66" s="1937"/>
      <c r="I66" s="1937"/>
      <c r="J66" s="1937"/>
      <c r="K66" s="1937"/>
      <c r="L66" s="1937"/>
      <c r="M66" s="1937"/>
      <c r="N66" s="1937"/>
      <c r="O66" s="1937"/>
      <c r="P66" s="1937"/>
      <c r="Q66" s="1937"/>
      <c r="R66" s="1937"/>
      <c r="S66" s="1937"/>
      <c r="T66" s="1937"/>
      <c r="U66" s="1937"/>
      <c r="V66" s="1937"/>
      <c r="W66" s="1937"/>
      <c r="X66" s="1937"/>
      <c r="Y66" s="1937"/>
      <c r="Z66" s="1937"/>
      <c r="AA66" s="1937"/>
      <c r="AB66" s="1937"/>
      <c r="AC66" s="1937"/>
      <c r="AD66" s="1937"/>
      <c r="AE66" s="1937"/>
      <c r="AF66" s="1937"/>
      <c r="AG66" s="2012"/>
      <c r="AH66" s="2012"/>
      <c r="AI66" s="2012"/>
      <c r="AJ66" s="2012"/>
      <c r="AK66" s="2009" t="str">
        <f t="shared" ref="AK66:AK68" si="38">IF(D66="","",COUNT($F$50:$AJ$50)-AL66)</f>
        <v/>
      </c>
      <c r="AL66" s="2010" t="str">
        <f t="shared" ref="AL66:AL68" si="39">IF(D66="","",AQ66+AR66)</f>
        <v/>
      </c>
      <c r="AM66" s="2010" t="str">
        <f t="shared" ref="AM66:AM68" si="40">IF(D66="","",COUNTIF(F66:AJ66,"休"))</f>
        <v/>
      </c>
      <c r="AN66" s="1899" t="str">
        <f t="shared" ref="AN66:AN68" si="41">IF(D66="","",IFERROR(ROUND(AM66/AK66,3),""))</f>
        <v/>
      </c>
      <c r="AO66" s="4487"/>
      <c r="AQ66" s="1864">
        <f>+COUNTIF(F66:AJ66,"－")</f>
        <v>0</v>
      </c>
      <c r="AR66" s="1864">
        <f>+COUNTIF(F66:AJ66,"外")</f>
        <v>0</v>
      </c>
    </row>
    <row r="67" spans="2:44">
      <c r="B67" s="4483"/>
      <c r="C67" s="4513"/>
      <c r="E67" s="1929"/>
      <c r="F67" s="2026"/>
      <c r="G67" s="1937"/>
      <c r="H67" s="1937"/>
      <c r="I67" s="1937"/>
      <c r="J67" s="1937"/>
      <c r="K67" s="1937"/>
      <c r="L67" s="1937"/>
      <c r="M67" s="1937"/>
      <c r="N67" s="1937"/>
      <c r="O67" s="1937"/>
      <c r="P67" s="1937"/>
      <c r="Q67" s="1937"/>
      <c r="R67" s="1937"/>
      <c r="S67" s="1937"/>
      <c r="T67" s="1937"/>
      <c r="U67" s="1937"/>
      <c r="V67" s="1937"/>
      <c r="W67" s="1937"/>
      <c r="X67" s="1937"/>
      <c r="Y67" s="1937"/>
      <c r="Z67" s="1937"/>
      <c r="AA67" s="1937"/>
      <c r="AB67" s="1937"/>
      <c r="AC67" s="1937"/>
      <c r="AD67" s="1937"/>
      <c r="AE67" s="1937"/>
      <c r="AF67" s="1937"/>
      <c r="AG67" s="2012"/>
      <c r="AH67" s="2012"/>
      <c r="AI67" s="2012"/>
      <c r="AJ67" s="2012"/>
      <c r="AK67" s="2009" t="str">
        <f t="shared" si="38"/>
        <v/>
      </c>
      <c r="AL67" s="2010" t="str">
        <f t="shared" si="39"/>
        <v/>
      </c>
      <c r="AM67" s="2010" t="str">
        <f t="shared" si="40"/>
        <v/>
      </c>
      <c r="AN67" s="1899" t="str">
        <f t="shared" si="41"/>
        <v/>
      </c>
      <c r="AO67" s="4487"/>
      <c r="AQ67" s="1864">
        <f>+COUNTIF(F67:AJ67,"－")</f>
        <v>0</v>
      </c>
      <c r="AR67" s="1864">
        <f>+COUNTIF(F67:AJ67,"外")</f>
        <v>0</v>
      </c>
    </row>
    <row r="68" spans="2:44" ht="13.8" thickBot="1">
      <c r="B68" s="4484"/>
      <c r="C68" s="4514"/>
      <c r="D68" s="2006"/>
      <c r="E68" s="1915"/>
      <c r="F68" s="1961"/>
      <c r="G68" s="1988"/>
      <c r="H68" s="1988"/>
      <c r="I68" s="1944"/>
      <c r="J68" s="1944"/>
      <c r="K68" s="1944"/>
      <c r="L68" s="1944"/>
      <c r="M68" s="1944"/>
      <c r="N68" s="1944"/>
      <c r="O68" s="1944"/>
      <c r="P68" s="1944"/>
      <c r="Q68" s="1944"/>
      <c r="R68" s="1944"/>
      <c r="S68" s="1944"/>
      <c r="T68" s="1944"/>
      <c r="U68" s="1944"/>
      <c r="V68" s="1944"/>
      <c r="W68" s="1944"/>
      <c r="X68" s="1944"/>
      <c r="Y68" s="1944"/>
      <c r="Z68" s="1944"/>
      <c r="AA68" s="1944"/>
      <c r="AB68" s="1944"/>
      <c r="AC68" s="1944"/>
      <c r="AD68" s="1944"/>
      <c r="AE68" s="1944"/>
      <c r="AF68" s="1944"/>
      <c r="AG68" s="2022"/>
      <c r="AH68" s="2022"/>
      <c r="AI68" s="2022"/>
      <c r="AJ68" s="2022"/>
      <c r="AK68" s="2023" t="str">
        <f t="shared" si="38"/>
        <v/>
      </c>
      <c r="AL68" s="1958" t="str">
        <f t="shared" si="39"/>
        <v/>
      </c>
      <c r="AM68" s="1958" t="str">
        <f t="shared" si="40"/>
        <v/>
      </c>
      <c r="AN68" s="1899" t="str">
        <f t="shared" si="41"/>
        <v/>
      </c>
      <c r="AO68" s="4488"/>
      <c r="AQ68" s="1864">
        <f>+COUNTIF(F68:AJ68,"－")</f>
        <v>0</v>
      </c>
      <c r="AR68" s="1864">
        <f>+COUNTIF(F68:AJ68,"外")</f>
        <v>0</v>
      </c>
    </row>
    <row r="69" spans="2:44" ht="13.8" thickBot="1">
      <c r="B69" s="1965"/>
      <c r="C69" s="1921"/>
      <c r="F69" s="1966"/>
      <c r="G69" s="1966"/>
      <c r="H69" s="1966"/>
      <c r="I69" s="1966"/>
      <c r="J69" s="1966"/>
      <c r="K69" s="1966"/>
      <c r="L69" s="1966"/>
      <c r="M69" s="1966"/>
      <c r="N69" s="1966"/>
      <c r="O69" s="1966"/>
      <c r="P69" s="1966"/>
      <c r="Q69" s="1966"/>
      <c r="R69" s="1966"/>
      <c r="S69" s="1966"/>
      <c r="T69" s="1966"/>
      <c r="U69" s="1966"/>
      <c r="V69" s="1966"/>
      <c r="W69" s="1966"/>
      <c r="X69" s="1966"/>
      <c r="Y69" s="1966"/>
      <c r="Z69" s="1966"/>
      <c r="AA69" s="1966"/>
      <c r="AB69" s="1966"/>
      <c r="AC69" s="1966"/>
      <c r="AD69" s="1966"/>
      <c r="AE69" s="1966"/>
      <c r="AF69" s="1966"/>
      <c r="AG69" s="1966"/>
      <c r="AH69" s="1966"/>
      <c r="AI69" s="1966"/>
      <c r="AJ69" s="1966"/>
      <c r="AK69" s="1967"/>
      <c r="AN69" s="1968" t="s">
        <v>2271</v>
      </c>
      <c r="AO69" s="1969" t="str">
        <f>IF(AO53&gt;=0.285,"OK","NG")</f>
        <v>OK</v>
      </c>
      <c r="AQ69" s="1857"/>
      <c r="AR69" s="1857"/>
    </row>
    <row r="70" spans="2:44">
      <c r="F70" s="1970"/>
      <c r="G70" s="1970"/>
      <c r="H70" s="1970"/>
      <c r="I70" s="1970"/>
      <c r="J70" s="1970"/>
      <c r="K70" s="1970"/>
      <c r="L70" s="1970"/>
      <c r="M70" s="1970"/>
      <c r="N70" s="1970"/>
      <c r="O70" s="1970"/>
      <c r="P70" s="1970"/>
      <c r="Q70" s="1970"/>
      <c r="R70" s="1970"/>
      <c r="S70" s="1970"/>
      <c r="T70" s="1970"/>
      <c r="U70" s="1970"/>
      <c r="V70" s="1970"/>
      <c r="W70" s="1970"/>
      <c r="X70" s="1970"/>
      <c r="Y70" s="1970"/>
      <c r="Z70" s="1970"/>
      <c r="AA70" s="1970"/>
      <c r="AB70" s="1970"/>
      <c r="AC70" s="1970"/>
      <c r="AD70" s="1970"/>
      <c r="AE70" s="1970"/>
      <c r="AF70" s="1970"/>
      <c r="AG70" s="1970"/>
      <c r="AH70" s="1970"/>
      <c r="AI70" s="1970"/>
      <c r="AJ70" s="1970"/>
    </row>
    <row r="71" spans="2:44" hidden="1">
      <c r="F71" s="1857">
        <f>YEAR(F74)</f>
        <v>2024</v>
      </c>
      <c r="G71" s="1857">
        <f>MONTH(F74)</f>
        <v>8</v>
      </c>
    </row>
    <row r="72" spans="2:44" ht="13.5" customHeight="1">
      <c r="B72" s="4470"/>
      <c r="C72" s="4471"/>
      <c r="D72" s="4472"/>
      <c r="E72" s="1971" t="s">
        <v>2266</v>
      </c>
      <c r="F72" s="4478">
        <f>F74</f>
        <v>45505</v>
      </c>
      <c r="G72" s="4479"/>
      <c r="H72" s="4479"/>
      <c r="I72" s="4479"/>
      <c r="J72" s="4479"/>
      <c r="K72" s="4479"/>
      <c r="L72" s="4479"/>
      <c r="M72" s="4479"/>
      <c r="N72" s="4479"/>
      <c r="O72" s="4479"/>
      <c r="P72" s="4479"/>
      <c r="Q72" s="4479"/>
      <c r="R72" s="4479"/>
      <c r="S72" s="4479"/>
      <c r="T72" s="4479"/>
      <c r="U72" s="4479"/>
      <c r="V72" s="4479"/>
      <c r="W72" s="4479"/>
      <c r="X72" s="4479"/>
      <c r="Y72" s="4479"/>
      <c r="Z72" s="4479"/>
      <c r="AA72" s="4479"/>
      <c r="AB72" s="4479"/>
      <c r="AC72" s="4479"/>
      <c r="AD72" s="4479"/>
      <c r="AE72" s="4479"/>
      <c r="AF72" s="4479"/>
      <c r="AG72" s="4479"/>
      <c r="AH72" s="4479"/>
      <c r="AI72" s="4479"/>
      <c r="AJ72" s="4479"/>
      <c r="AK72" s="4516" t="s">
        <v>2304</v>
      </c>
      <c r="AL72" s="4519" t="s">
        <v>2305</v>
      </c>
      <c r="AM72" s="4522" t="s">
        <v>2283</v>
      </c>
      <c r="AN72" s="4435" t="s">
        <v>2306</v>
      </c>
      <c r="AO72" s="4433" t="s">
        <v>2307</v>
      </c>
      <c r="AQ72" s="4463" t="s">
        <v>2308</v>
      </c>
      <c r="AR72" s="4463" t="s">
        <v>2309</v>
      </c>
    </row>
    <row r="73" spans="2:44" ht="13.5" hidden="1" customHeight="1">
      <c r="B73" s="4473"/>
      <c r="C73" s="4469"/>
      <c r="D73" s="4474"/>
      <c r="E73" s="1972"/>
      <c r="F73" s="1913">
        <f>DATE($F71,$G71,1)</f>
        <v>45505</v>
      </c>
      <c r="G73" s="1913">
        <f t="shared" ref="G73:AJ73" si="42">F73+1</f>
        <v>45506</v>
      </c>
      <c r="H73" s="1913">
        <f t="shared" si="42"/>
        <v>45507</v>
      </c>
      <c r="I73" s="1913">
        <f t="shared" si="42"/>
        <v>45508</v>
      </c>
      <c r="J73" s="1913">
        <f t="shared" si="42"/>
        <v>45509</v>
      </c>
      <c r="K73" s="1913">
        <f t="shared" si="42"/>
        <v>45510</v>
      </c>
      <c r="L73" s="1913">
        <f t="shared" si="42"/>
        <v>45511</v>
      </c>
      <c r="M73" s="1913">
        <f t="shared" si="42"/>
        <v>45512</v>
      </c>
      <c r="N73" s="1913">
        <f t="shared" si="42"/>
        <v>45513</v>
      </c>
      <c r="O73" s="1913">
        <f t="shared" si="42"/>
        <v>45514</v>
      </c>
      <c r="P73" s="1913">
        <f t="shared" si="42"/>
        <v>45515</v>
      </c>
      <c r="Q73" s="1913">
        <f t="shared" si="42"/>
        <v>45516</v>
      </c>
      <c r="R73" s="1913">
        <f t="shared" si="42"/>
        <v>45517</v>
      </c>
      <c r="S73" s="1913">
        <f t="shared" si="42"/>
        <v>45518</v>
      </c>
      <c r="T73" s="1913">
        <f t="shared" si="42"/>
        <v>45519</v>
      </c>
      <c r="U73" s="1913">
        <f t="shared" si="42"/>
        <v>45520</v>
      </c>
      <c r="V73" s="1913">
        <f t="shared" si="42"/>
        <v>45521</v>
      </c>
      <c r="W73" s="1913">
        <f t="shared" si="42"/>
        <v>45522</v>
      </c>
      <c r="X73" s="1913">
        <f t="shared" si="42"/>
        <v>45523</v>
      </c>
      <c r="Y73" s="1913">
        <f t="shared" si="42"/>
        <v>45524</v>
      </c>
      <c r="Z73" s="1913">
        <f t="shared" si="42"/>
        <v>45525</v>
      </c>
      <c r="AA73" s="1913">
        <f t="shared" si="42"/>
        <v>45526</v>
      </c>
      <c r="AB73" s="1913">
        <f t="shared" si="42"/>
        <v>45527</v>
      </c>
      <c r="AC73" s="1913">
        <f t="shared" si="42"/>
        <v>45528</v>
      </c>
      <c r="AD73" s="1913">
        <f t="shared" si="42"/>
        <v>45529</v>
      </c>
      <c r="AE73" s="1913">
        <f t="shared" si="42"/>
        <v>45530</v>
      </c>
      <c r="AF73" s="1913">
        <f t="shared" si="42"/>
        <v>45531</v>
      </c>
      <c r="AG73" s="1913">
        <f t="shared" si="42"/>
        <v>45532</v>
      </c>
      <c r="AH73" s="1913">
        <f t="shared" si="42"/>
        <v>45533</v>
      </c>
      <c r="AI73" s="1913">
        <f t="shared" si="42"/>
        <v>45534</v>
      </c>
      <c r="AJ73" s="1913">
        <f t="shared" si="42"/>
        <v>45535</v>
      </c>
      <c r="AK73" s="4517"/>
      <c r="AL73" s="4520"/>
      <c r="AM73" s="4523"/>
      <c r="AN73" s="4435"/>
      <c r="AO73" s="4433"/>
      <c r="AQ73" s="4463"/>
      <c r="AR73" s="4463"/>
    </row>
    <row r="74" spans="2:44">
      <c r="B74" s="4473"/>
      <c r="C74" s="4469"/>
      <c r="D74" s="4474"/>
      <c r="E74" s="1973" t="s">
        <v>2267</v>
      </c>
      <c r="F74" s="1974">
        <f>IF(EDATE(F49,1)&gt;$F$7,"",EDATE(F49,1))</f>
        <v>45505</v>
      </c>
      <c r="G74" s="1913">
        <f t="shared" ref="G74:AJ74" si="43">IF(G73&gt;$F$7,"",IF(F74=EOMONTH(DATE($F71,$G71,1),0),"",IF(F74="","",F74+1)))</f>
        <v>45506</v>
      </c>
      <c r="H74" s="1913">
        <f t="shared" si="43"/>
        <v>45507</v>
      </c>
      <c r="I74" s="1913">
        <f t="shared" si="43"/>
        <v>45508</v>
      </c>
      <c r="J74" s="1913">
        <f t="shared" si="43"/>
        <v>45509</v>
      </c>
      <c r="K74" s="1913">
        <f t="shared" si="43"/>
        <v>45510</v>
      </c>
      <c r="L74" s="1913">
        <f t="shared" si="43"/>
        <v>45511</v>
      </c>
      <c r="M74" s="1913">
        <f t="shared" si="43"/>
        <v>45512</v>
      </c>
      <c r="N74" s="1913">
        <f t="shared" si="43"/>
        <v>45513</v>
      </c>
      <c r="O74" s="1913">
        <f t="shared" si="43"/>
        <v>45514</v>
      </c>
      <c r="P74" s="1913">
        <f t="shared" si="43"/>
        <v>45515</v>
      </c>
      <c r="Q74" s="1913">
        <f t="shared" si="43"/>
        <v>45516</v>
      </c>
      <c r="R74" s="1913">
        <f t="shared" si="43"/>
        <v>45517</v>
      </c>
      <c r="S74" s="1913">
        <f t="shared" si="43"/>
        <v>45518</v>
      </c>
      <c r="T74" s="1913">
        <f t="shared" si="43"/>
        <v>45519</v>
      </c>
      <c r="U74" s="1913">
        <f t="shared" si="43"/>
        <v>45520</v>
      </c>
      <c r="V74" s="1913">
        <f t="shared" si="43"/>
        <v>45521</v>
      </c>
      <c r="W74" s="1913">
        <f t="shared" si="43"/>
        <v>45522</v>
      </c>
      <c r="X74" s="1913">
        <f t="shared" si="43"/>
        <v>45523</v>
      </c>
      <c r="Y74" s="1913">
        <f t="shared" si="43"/>
        <v>45524</v>
      </c>
      <c r="Z74" s="1913">
        <f t="shared" si="43"/>
        <v>45525</v>
      </c>
      <c r="AA74" s="1913">
        <f t="shared" si="43"/>
        <v>45526</v>
      </c>
      <c r="AB74" s="1913">
        <f t="shared" si="43"/>
        <v>45527</v>
      </c>
      <c r="AC74" s="1913">
        <f t="shared" si="43"/>
        <v>45528</v>
      </c>
      <c r="AD74" s="1913">
        <f t="shared" si="43"/>
        <v>45529</v>
      </c>
      <c r="AE74" s="1913">
        <f t="shared" si="43"/>
        <v>45530</v>
      </c>
      <c r="AF74" s="1913">
        <f t="shared" si="43"/>
        <v>45531</v>
      </c>
      <c r="AG74" s="1913">
        <f t="shared" si="43"/>
        <v>45532</v>
      </c>
      <c r="AH74" s="1913">
        <f t="shared" si="43"/>
        <v>45533</v>
      </c>
      <c r="AI74" s="1913">
        <f t="shared" si="43"/>
        <v>45534</v>
      </c>
      <c r="AJ74" s="1913">
        <f t="shared" si="43"/>
        <v>45535</v>
      </c>
      <c r="AK74" s="4517"/>
      <c r="AL74" s="4520"/>
      <c r="AM74" s="4523"/>
      <c r="AN74" s="4435"/>
      <c r="AO74" s="4433"/>
      <c r="AQ74" s="4463"/>
      <c r="AR74" s="4463"/>
    </row>
    <row r="75" spans="2:44">
      <c r="B75" s="4475"/>
      <c r="C75" s="4476"/>
      <c r="D75" s="4477"/>
      <c r="E75" s="1908" t="s">
        <v>1060</v>
      </c>
      <c r="F75" s="1975" t="str">
        <f>IFERROR(TEXT(WEEKDAY(+F74),"aaa"),"")</f>
        <v>木</v>
      </c>
      <c r="G75" s="1975" t="str">
        <f t="shared" ref="G75:AJ75" si="44">IFERROR(TEXT(WEEKDAY(+G74),"aaa"),"")</f>
        <v>金</v>
      </c>
      <c r="H75" s="1975" t="str">
        <f t="shared" si="44"/>
        <v>土</v>
      </c>
      <c r="I75" s="1975" t="str">
        <f t="shared" si="44"/>
        <v>日</v>
      </c>
      <c r="J75" s="1975" t="str">
        <f t="shared" si="44"/>
        <v>月</v>
      </c>
      <c r="K75" s="1975" t="str">
        <f t="shared" si="44"/>
        <v>火</v>
      </c>
      <c r="L75" s="1975" t="str">
        <f t="shared" si="44"/>
        <v>水</v>
      </c>
      <c r="M75" s="1975" t="str">
        <f t="shared" si="44"/>
        <v>木</v>
      </c>
      <c r="N75" s="1975" t="str">
        <f t="shared" si="44"/>
        <v>金</v>
      </c>
      <c r="O75" s="1975" t="str">
        <f t="shared" si="44"/>
        <v>土</v>
      </c>
      <c r="P75" s="1975" t="str">
        <f t="shared" si="44"/>
        <v>日</v>
      </c>
      <c r="Q75" s="1975" t="str">
        <f t="shared" si="44"/>
        <v>月</v>
      </c>
      <c r="R75" s="1975" t="str">
        <f t="shared" si="44"/>
        <v>火</v>
      </c>
      <c r="S75" s="1975" t="str">
        <f t="shared" si="44"/>
        <v>水</v>
      </c>
      <c r="T75" s="1975" t="str">
        <f t="shared" si="44"/>
        <v>木</v>
      </c>
      <c r="U75" s="1975" t="str">
        <f t="shared" si="44"/>
        <v>金</v>
      </c>
      <c r="V75" s="1975" t="str">
        <f t="shared" si="44"/>
        <v>土</v>
      </c>
      <c r="W75" s="1975" t="str">
        <f t="shared" si="44"/>
        <v>日</v>
      </c>
      <c r="X75" s="1975" t="str">
        <f t="shared" si="44"/>
        <v>月</v>
      </c>
      <c r="Y75" s="1975" t="str">
        <f t="shared" si="44"/>
        <v>火</v>
      </c>
      <c r="Z75" s="1975" t="str">
        <f t="shared" si="44"/>
        <v>水</v>
      </c>
      <c r="AA75" s="1975" t="str">
        <f t="shared" si="44"/>
        <v>木</v>
      </c>
      <c r="AB75" s="1975" t="str">
        <f t="shared" si="44"/>
        <v>金</v>
      </c>
      <c r="AC75" s="1975" t="str">
        <f t="shared" si="44"/>
        <v>土</v>
      </c>
      <c r="AD75" s="1975" t="str">
        <f t="shared" si="44"/>
        <v>日</v>
      </c>
      <c r="AE75" s="1975" t="str">
        <f t="shared" si="44"/>
        <v>月</v>
      </c>
      <c r="AF75" s="1975" t="str">
        <f t="shared" si="44"/>
        <v>火</v>
      </c>
      <c r="AG75" s="1975" t="str">
        <f t="shared" si="44"/>
        <v>水</v>
      </c>
      <c r="AH75" s="1975" t="str">
        <f t="shared" si="44"/>
        <v>木</v>
      </c>
      <c r="AI75" s="1975" t="str">
        <f t="shared" si="44"/>
        <v>金</v>
      </c>
      <c r="AJ75" s="1975" t="str">
        <f t="shared" si="44"/>
        <v>土</v>
      </c>
      <c r="AK75" s="4517"/>
      <c r="AL75" s="4520"/>
      <c r="AM75" s="4523"/>
      <c r="AN75" s="4435"/>
      <c r="AO75" s="4433"/>
      <c r="AQ75" s="4463"/>
      <c r="AR75" s="4463"/>
    </row>
    <row r="76" spans="2:44" ht="21" customHeight="1">
      <c r="B76" s="1976" t="s">
        <v>2310</v>
      </c>
      <c r="C76" s="1977" t="s">
        <v>2280</v>
      </c>
      <c r="D76" s="1924" t="s">
        <v>2281</v>
      </c>
      <c r="E76" s="1925" t="s">
        <v>2270</v>
      </c>
      <c r="F76" s="1926" t="s">
        <v>2311</v>
      </c>
      <c r="G76" s="1927" t="s">
        <v>2311</v>
      </c>
      <c r="H76" s="1927" t="s">
        <v>2311</v>
      </c>
      <c r="I76" s="1927" t="s">
        <v>2311</v>
      </c>
      <c r="J76" s="1927" t="s">
        <v>2311</v>
      </c>
      <c r="K76" s="1927" t="s">
        <v>2311</v>
      </c>
      <c r="L76" s="1927" t="s">
        <v>2311</v>
      </c>
      <c r="M76" s="1927" t="s">
        <v>2311</v>
      </c>
      <c r="N76" s="1927" t="s">
        <v>2311</v>
      </c>
      <c r="O76" s="1927" t="s">
        <v>2311</v>
      </c>
      <c r="P76" s="1927" t="s">
        <v>1066</v>
      </c>
      <c r="Q76" s="1927" t="s">
        <v>1066</v>
      </c>
      <c r="R76" s="1927" t="s">
        <v>1066</v>
      </c>
      <c r="S76" s="1927" t="s">
        <v>1066</v>
      </c>
      <c r="T76" s="1927" t="s">
        <v>1066</v>
      </c>
      <c r="U76" s="1927" t="s">
        <v>1066</v>
      </c>
      <c r="V76" s="1927" t="s">
        <v>2311</v>
      </c>
      <c r="W76" s="1927" t="s">
        <v>2311</v>
      </c>
      <c r="X76" s="1927" t="s">
        <v>2311</v>
      </c>
      <c r="Y76" s="1927" t="s">
        <v>2311</v>
      </c>
      <c r="Z76" s="1927" t="s">
        <v>2311</v>
      </c>
      <c r="AA76" s="1927" t="s">
        <v>2311</v>
      </c>
      <c r="AB76" s="1927"/>
      <c r="AC76" s="1927"/>
      <c r="AD76" s="1927"/>
      <c r="AE76" s="1927"/>
      <c r="AF76" s="1927"/>
      <c r="AG76" s="1978"/>
      <c r="AH76" s="1978"/>
      <c r="AI76" s="1978"/>
      <c r="AJ76" s="1978"/>
      <c r="AK76" s="4518"/>
      <c r="AL76" s="4521"/>
      <c r="AM76" s="4524"/>
      <c r="AN76" s="1866" t="s">
        <v>2292</v>
      </c>
      <c r="AO76" s="1865" t="s">
        <v>2293</v>
      </c>
      <c r="AQ76" s="4464"/>
      <c r="AR76" s="4464"/>
    </row>
    <row r="77" spans="2:44" ht="13.5" customHeight="1">
      <c r="B77" s="4482" t="s">
        <v>2294</v>
      </c>
      <c r="C77" s="4512" t="s">
        <v>2295</v>
      </c>
      <c r="D77" s="2008" t="s">
        <v>2296</v>
      </c>
      <c r="E77" s="1929"/>
      <c r="F77" s="1930"/>
      <c r="G77" s="1931"/>
      <c r="H77" s="1931" t="s">
        <v>1067</v>
      </c>
      <c r="I77" s="1931" t="s">
        <v>1067</v>
      </c>
      <c r="J77" s="1931"/>
      <c r="K77" s="1931"/>
      <c r="L77" s="1931"/>
      <c r="M77" s="1931"/>
      <c r="N77" s="1931"/>
      <c r="O77" s="1931" t="s">
        <v>1067</v>
      </c>
      <c r="P77" s="1931" t="s">
        <v>2328</v>
      </c>
      <c r="Q77" s="1931" t="s">
        <v>2328</v>
      </c>
      <c r="R77" s="1931" t="s">
        <v>2328</v>
      </c>
      <c r="S77" s="1931"/>
      <c r="T77" s="1931"/>
      <c r="U77" s="1931"/>
      <c r="V77" s="1931" t="s">
        <v>1067</v>
      </c>
      <c r="W77" s="1931" t="s">
        <v>1067</v>
      </c>
      <c r="X77" s="1931"/>
      <c r="Y77" s="1931"/>
      <c r="Z77" s="1931"/>
      <c r="AA77" s="1931"/>
      <c r="AB77" s="1931"/>
      <c r="AC77" s="1931" t="s">
        <v>1067</v>
      </c>
      <c r="AD77" s="1931" t="s">
        <v>1067</v>
      </c>
      <c r="AE77" s="1931"/>
      <c r="AF77" s="1931"/>
      <c r="AG77" s="2031"/>
      <c r="AH77" s="2031"/>
      <c r="AI77" s="2031"/>
      <c r="AJ77" s="2031" t="s">
        <v>1067</v>
      </c>
      <c r="AK77" s="2009">
        <f>IF(D77="","",COUNT($F$74:$AJ$74)-AL77)</f>
        <v>28</v>
      </c>
      <c r="AL77" s="2010">
        <f>IF(D77="","",AQ77+AR77)</f>
        <v>3</v>
      </c>
      <c r="AM77" s="2010">
        <f>IF(D77="","",COUNTIF(F77:AJ77,"休"))</f>
        <v>8</v>
      </c>
      <c r="AN77" s="1899">
        <f>IF(D77="","",IFERROR(ROUND(AM77/AK77,3),""))</f>
        <v>0.28599999999999998</v>
      </c>
      <c r="AO77" s="4486">
        <f>ROUND(AVERAGE(AN77:AN92),3)</f>
        <v>0.32500000000000001</v>
      </c>
      <c r="AQ77" s="1864">
        <f>+COUNTIF(F77:AJ77,"－")</f>
        <v>0</v>
      </c>
      <c r="AR77" s="1864">
        <f>+COUNTIF(F77:AJ77,"外")</f>
        <v>3</v>
      </c>
    </row>
    <row r="78" spans="2:44" ht="13.5" customHeight="1">
      <c r="B78" s="4483"/>
      <c r="C78" s="4513"/>
      <c r="D78" s="2011" t="s">
        <v>2297</v>
      </c>
      <c r="E78" s="1929"/>
      <c r="F78" s="2026" t="s">
        <v>1067</v>
      </c>
      <c r="G78" s="1937" t="s">
        <v>1067</v>
      </c>
      <c r="H78" s="1937"/>
      <c r="I78" s="1937"/>
      <c r="J78" s="1937"/>
      <c r="K78" s="1937"/>
      <c r="L78" s="1937"/>
      <c r="M78" s="1937" t="s">
        <v>1067</v>
      </c>
      <c r="N78" s="1937" t="s">
        <v>1067</v>
      </c>
      <c r="O78" s="1937"/>
      <c r="P78" s="1937" t="s">
        <v>2328</v>
      </c>
      <c r="Q78" s="1937" t="s">
        <v>2328</v>
      </c>
      <c r="R78" s="1937" t="s">
        <v>2328</v>
      </c>
      <c r="S78" s="1937"/>
      <c r="T78" s="1937" t="s">
        <v>1067</v>
      </c>
      <c r="U78" s="1937" t="s">
        <v>1067</v>
      </c>
      <c r="V78" s="1937"/>
      <c r="W78" s="1937"/>
      <c r="X78" s="1937"/>
      <c r="Y78" s="1937"/>
      <c r="Z78" s="1937"/>
      <c r="AA78" s="1937" t="s">
        <v>1067</v>
      </c>
      <c r="AB78" s="1937" t="s">
        <v>1067</v>
      </c>
      <c r="AC78" s="1937"/>
      <c r="AD78" s="1937"/>
      <c r="AE78" s="1937"/>
      <c r="AF78" s="1937"/>
      <c r="AG78" s="2027"/>
      <c r="AH78" s="1937" t="s">
        <v>1067</v>
      </c>
      <c r="AI78" s="1937" t="s">
        <v>1067</v>
      </c>
      <c r="AJ78" s="2027"/>
      <c r="AK78" s="2009">
        <f t="shared" ref="AK78:AK82" si="45">IF(D78="","",COUNT($F$74:$AJ$74)-AL78)</f>
        <v>28</v>
      </c>
      <c r="AL78" s="2010">
        <f t="shared" ref="AL78:AL82" si="46">IF(D78="","",AQ78+AR78)</f>
        <v>3</v>
      </c>
      <c r="AM78" s="2010">
        <f t="shared" ref="AM78:AM82" si="47">IF(D78="","",COUNTIF(F78:AJ78,"休"))</f>
        <v>10</v>
      </c>
      <c r="AN78" s="1899">
        <f t="shared" ref="AN78:AN82" si="48">IF(D78="","",IFERROR(ROUND(AM78/AK78,3),""))</f>
        <v>0.35699999999999998</v>
      </c>
      <c r="AO78" s="4487"/>
      <c r="AQ78" s="1864">
        <f>+COUNTIF(F78:AJ78,"－")</f>
        <v>0</v>
      </c>
      <c r="AR78" s="1864">
        <f>+COUNTIF(F78:AJ78,"外")</f>
        <v>3</v>
      </c>
    </row>
    <row r="79" spans="2:44">
      <c r="B79" s="4483"/>
      <c r="C79" s="4513"/>
      <c r="D79" s="2014" t="s">
        <v>2298</v>
      </c>
      <c r="E79" s="1929"/>
      <c r="F79" s="2026"/>
      <c r="G79" s="1937" t="s">
        <v>1067</v>
      </c>
      <c r="H79" s="1937"/>
      <c r="I79" s="1937"/>
      <c r="J79" s="1937" t="s">
        <v>1067</v>
      </c>
      <c r="K79" s="1937" t="s">
        <v>1067</v>
      </c>
      <c r="L79" s="1937"/>
      <c r="M79" s="1937"/>
      <c r="N79" s="1937" t="s">
        <v>1067</v>
      </c>
      <c r="O79" s="1937"/>
      <c r="P79" s="1937" t="s">
        <v>2328</v>
      </c>
      <c r="Q79" s="1937" t="s">
        <v>2328</v>
      </c>
      <c r="R79" s="1937" t="s">
        <v>2328</v>
      </c>
      <c r="S79" s="1937"/>
      <c r="T79" s="1937"/>
      <c r="U79" s="1937" t="s">
        <v>1067</v>
      </c>
      <c r="V79" s="1937"/>
      <c r="W79" s="1937"/>
      <c r="X79" s="1937" t="s">
        <v>1067</v>
      </c>
      <c r="Y79" s="1937" t="s">
        <v>1067</v>
      </c>
      <c r="Z79" s="1937"/>
      <c r="AA79" s="1937"/>
      <c r="AB79" s="1937" t="s">
        <v>1067</v>
      </c>
      <c r="AC79" s="1937"/>
      <c r="AD79" s="1937"/>
      <c r="AE79" s="1937"/>
      <c r="AF79" s="1937" t="s">
        <v>1067</v>
      </c>
      <c r="AG79" s="2027"/>
      <c r="AH79" s="2027"/>
      <c r="AI79" s="2027" t="s">
        <v>1067</v>
      </c>
      <c r="AJ79" s="2027"/>
      <c r="AK79" s="2009">
        <f t="shared" si="45"/>
        <v>28</v>
      </c>
      <c r="AL79" s="2010">
        <f t="shared" si="46"/>
        <v>3</v>
      </c>
      <c r="AM79" s="2010">
        <f t="shared" si="47"/>
        <v>10</v>
      </c>
      <c r="AN79" s="1899">
        <f t="shared" si="48"/>
        <v>0.35699999999999998</v>
      </c>
      <c r="AO79" s="4487"/>
      <c r="AQ79" s="1864">
        <f>+COUNTIF(F79:AJ79,"－")</f>
        <v>0</v>
      </c>
      <c r="AR79" s="1864">
        <f t="shared" ref="AR79:AR82" si="49">+COUNTIF(F79:AJ79,"外")</f>
        <v>3</v>
      </c>
    </row>
    <row r="80" spans="2:44">
      <c r="B80" s="4483"/>
      <c r="C80" s="4513"/>
      <c r="D80" s="2014" t="s">
        <v>2299</v>
      </c>
      <c r="E80" s="1907"/>
      <c r="F80" s="2026"/>
      <c r="G80" s="1937"/>
      <c r="H80" s="1937"/>
      <c r="I80" s="1937" t="s">
        <v>1067</v>
      </c>
      <c r="J80" s="1937"/>
      <c r="K80" s="1937"/>
      <c r="L80" s="1937" t="s">
        <v>1067</v>
      </c>
      <c r="M80" s="1937"/>
      <c r="N80" s="1937"/>
      <c r="O80" s="1937"/>
      <c r="P80" s="1937" t="s">
        <v>1067</v>
      </c>
      <c r="Q80" s="1937"/>
      <c r="R80" s="1937"/>
      <c r="S80" s="1937" t="s">
        <v>2328</v>
      </c>
      <c r="T80" s="1937" t="s">
        <v>2328</v>
      </c>
      <c r="U80" s="1937" t="s">
        <v>2328</v>
      </c>
      <c r="V80" s="1937"/>
      <c r="W80" s="1937" t="s">
        <v>1067</v>
      </c>
      <c r="X80" s="1937"/>
      <c r="Y80" s="1937"/>
      <c r="Z80" s="1937" t="s">
        <v>1067</v>
      </c>
      <c r="AA80" s="1937"/>
      <c r="AB80" s="1937"/>
      <c r="AC80" s="1937"/>
      <c r="AD80" s="1937" t="s">
        <v>1067</v>
      </c>
      <c r="AE80" s="1937"/>
      <c r="AF80" s="1937"/>
      <c r="AG80" s="1937" t="s">
        <v>1067</v>
      </c>
      <c r="AH80" s="2027"/>
      <c r="AI80" s="2027" t="s">
        <v>2311</v>
      </c>
      <c r="AJ80" s="2027"/>
      <c r="AK80" s="2009">
        <f t="shared" si="45"/>
        <v>28</v>
      </c>
      <c r="AL80" s="2010">
        <f t="shared" si="46"/>
        <v>3</v>
      </c>
      <c r="AM80" s="2010">
        <f t="shared" si="47"/>
        <v>7</v>
      </c>
      <c r="AN80" s="1899">
        <f t="shared" si="48"/>
        <v>0.25</v>
      </c>
      <c r="AO80" s="4487"/>
      <c r="AQ80" s="1864">
        <f>+COUNTIF(F80:AJ80,"－")</f>
        <v>0</v>
      </c>
      <c r="AR80" s="1864">
        <f t="shared" si="49"/>
        <v>3</v>
      </c>
    </row>
    <row r="81" spans="2:44">
      <c r="B81" s="4483"/>
      <c r="C81" s="4513"/>
      <c r="D81" s="2014" t="s">
        <v>2300</v>
      </c>
      <c r="E81" s="1929"/>
      <c r="F81" s="2026" t="s">
        <v>1067</v>
      </c>
      <c r="G81" s="1937"/>
      <c r="H81" s="1937"/>
      <c r="I81" s="1937"/>
      <c r="J81" s="1937" t="s">
        <v>1067</v>
      </c>
      <c r="K81" s="1937"/>
      <c r="L81" s="1937"/>
      <c r="M81" s="1937" t="s">
        <v>1067</v>
      </c>
      <c r="N81" s="1937"/>
      <c r="O81" s="1937"/>
      <c r="P81" s="1937"/>
      <c r="Q81" s="1937" t="s">
        <v>1067</v>
      </c>
      <c r="R81" s="1937"/>
      <c r="S81" s="1937" t="s">
        <v>2328</v>
      </c>
      <c r="T81" s="1937" t="s">
        <v>2328</v>
      </c>
      <c r="U81" s="1937" t="s">
        <v>2328</v>
      </c>
      <c r="V81" s="1937"/>
      <c r="W81" s="1937"/>
      <c r="X81" s="1937" t="s">
        <v>1067</v>
      </c>
      <c r="Y81" s="1937"/>
      <c r="Z81" s="1937"/>
      <c r="AA81" s="1937" t="s">
        <v>1067</v>
      </c>
      <c r="AB81" s="1937"/>
      <c r="AC81" s="1937"/>
      <c r="AD81" s="1937"/>
      <c r="AE81" s="1937" t="s">
        <v>1067</v>
      </c>
      <c r="AF81" s="1937"/>
      <c r="AG81" s="1937"/>
      <c r="AH81" s="1937" t="s">
        <v>1067</v>
      </c>
      <c r="AI81" s="1937"/>
      <c r="AJ81" s="1937"/>
      <c r="AK81" s="2009">
        <f t="shared" si="45"/>
        <v>28</v>
      </c>
      <c r="AL81" s="2010">
        <f>IF(D81="","",AQ81+AR81)</f>
        <v>3</v>
      </c>
      <c r="AM81" s="2010">
        <f t="shared" si="47"/>
        <v>8</v>
      </c>
      <c r="AN81" s="1899">
        <f t="shared" si="48"/>
        <v>0.28599999999999998</v>
      </c>
      <c r="AO81" s="4487"/>
      <c r="AQ81" s="1864">
        <f t="shared" ref="AQ81:AQ82" si="50">+COUNTIF(F81:AJ81,"－")</f>
        <v>0</v>
      </c>
      <c r="AR81" s="1864">
        <f t="shared" si="49"/>
        <v>3</v>
      </c>
    </row>
    <row r="82" spans="2:44">
      <c r="B82" s="4484"/>
      <c r="C82" s="4514"/>
      <c r="D82" s="2015">
        <f>E$29</f>
        <v>0</v>
      </c>
      <c r="E82" s="1942"/>
      <c r="F82" s="2032"/>
      <c r="G82" s="1945"/>
      <c r="H82" s="1945"/>
      <c r="I82" s="1945"/>
      <c r="J82" s="1945"/>
      <c r="K82" s="1945"/>
      <c r="L82" s="1945"/>
      <c r="M82" s="1945"/>
      <c r="N82" s="1945"/>
      <c r="O82" s="1945"/>
      <c r="P82" s="1945"/>
      <c r="Q82" s="1945"/>
      <c r="R82" s="1945"/>
      <c r="S82" s="1945"/>
      <c r="T82" s="1945"/>
      <c r="U82" s="1945"/>
      <c r="V82" s="1945"/>
      <c r="W82" s="1945"/>
      <c r="X82" s="1945"/>
      <c r="Y82" s="1945"/>
      <c r="Z82" s="1945"/>
      <c r="AA82" s="1945"/>
      <c r="AB82" s="1945"/>
      <c r="AC82" s="1945"/>
      <c r="AD82" s="1945"/>
      <c r="AE82" s="1945"/>
      <c r="AF82" s="1945"/>
      <c r="AG82" s="2016"/>
      <c r="AH82" s="2016"/>
      <c r="AI82" s="2016"/>
      <c r="AJ82" s="2016"/>
      <c r="AK82" s="2009">
        <f t="shared" si="45"/>
        <v>31</v>
      </c>
      <c r="AL82" s="2010">
        <f t="shared" si="46"/>
        <v>0</v>
      </c>
      <c r="AM82" s="1958">
        <f t="shared" si="47"/>
        <v>0</v>
      </c>
      <c r="AN82" s="1899">
        <f t="shared" si="48"/>
        <v>0</v>
      </c>
      <c r="AO82" s="4487"/>
      <c r="AQ82" s="1864">
        <f t="shared" si="50"/>
        <v>0</v>
      </c>
      <c r="AR82" s="1864">
        <f t="shared" si="49"/>
        <v>0</v>
      </c>
    </row>
    <row r="83" spans="2:44" ht="15" customHeight="1">
      <c r="B83" s="4482" t="s">
        <v>2301</v>
      </c>
      <c r="C83" s="4512" t="s">
        <v>2302</v>
      </c>
      <c r="D83" s="1924" t="s">
        <v>2281</v>
      </c>
      <c r="E83" s="1949" t="s">
        <v>2270</v>
      </c>
      <c r="F83" s="1926" t="s">
        <v>2311</v>
      </c>
      <c r="G83" s="1927" t="s">
        <v>2311</v>
      </c>
      <c r="H83" s="1927" t="s">
        <v>2311</v>
      </c>
      <c r="I83" s="1927" t="s">
        <v>2311</v>
      </c>
      <c r="J83" s="1927" t="s">
        <v>2311</v>
      </c>
      <c r="K83" s="1927" t="s">
        <v>2311</v>
      </c>
      <c r="L83" s="1927" t="s">
        <v>2311</v>
      </c>
      <c r="M83" s="1927" t="s">
        <v>2311</v>
      </c>
      <c r="N83" s="1927" t="s">
        <v>2311</v>
      </c>
      <c r="O83" s="1927" t="s">
        <v>1066</v>
      </c>
      <c r="P83" s="1927" t="s">
        <v>1066</v>
      </c>
      <c r="Q83" s="1927" t="s">
        <v>1066</v>
      </c>
      <c r="R83" s="1927" t="s">
        <v>1066</v>
      </c>
      <c r="S83" s="1927" t="s">
        <v>1066</v>
      </c>
      <c r="T83" s="1927" t="s">
        <v>1066</v>
      </c>
      <c r="U83" s="1927" t="s">
        <v>2311</v>
      </c>
      <c r="V83" s="1927" t="s">
        <v>2311</v>
      </c>
      <c r="W83" s="1927" t="s">
        <v>2311</v>
      </c>
      <c r="X83" s="1927" t="s">
        <v>2311</v>
      </c>
      <c r="Y83" s="1927" t="s">
        <v>2311</v>
      </c>
      <c r="Z83" s="1927" t="s">
        <v>2311</v>
      </c>
      <c r="AA83" s="1927" t="s">
        <v>2311</v>
      </c>
      <c r="AB83" s="1927"/>
      <c r="AC83" s="1927"/>
      <c r="AD83" s="1927"/>
      <c r="AE83" s="1927"/>
      <c r="AF83" s="1927"/>
      <c r="AG83" s="1978"/>
      <c r="AH83" s="1978"/>
      <c r="AI83" s="1978"/>
      <c r="AJ83" s="1978"/>
      <c r="AK83" s="2017"/>
      <c r="AL83" s="1864"/>
      <c r="AM83" s="1917"/>
      <c r="AN83" s="2018"/>
      <c r="AO83" s="4487"/>
    </row>
    <row r="84" spans="2:44">
      <c r="B84" s="4483"/>
      <c r="C84" s="4513"/>
      <c r="D84" s="2019" t="s">
        <v>2296</v>
      </c>
      <c r="E84" s="1929"/>
      <c r="F84" s="2024"/>
      <c r="G84" s="1984" t="s">
        <v>1067</v>
      </c>
      <c r="H84" s="1984" t="s">
        <v>1067</v>
      </c>
      <c r="I84" s="1984" t="s">
        <v>1067</v>
      </c>
      <c r="J84" s="1984"/>
      <c r="K84" s="1984"/>
      <c r="L84" s="1984"/>
      <c r="M84" s="1984"/>
      <c r="N84" s="1984" t="s">
        <v>1067</v>
      </c>
      <c r="O84" s="1984" t="s">
        <v>1067</v>
      </c>
      <c r="P84" s="1984" t="s">
        <v>1067</v>
      </c>
      <c r="Q84" s="1984"/>
      <c r="R84" s="1984" t="s">
        <v>2328</v>
      </c>
      <c r="S84" s="1984" t="s">
        <v>2328</v>
      </c>
      <c r="T84" s="1984" t="s">
        <v>2328</v>
      </c>
      <c r="U84" s="1984" t="s">
        <v>1067</v>
      </c>
      <c r="V84" s="1984" t="s">
        <v>1067</v>
      </c>
      <c r="W84" s="1984" t="s">
        <v>1067</v>
      </c>
      <c r="X84" s="1984"/>
      <c r="Y84" s="1984"/>
      <c r="Z84" s="1984"/>
      <c r="AA84" s="1984"/>
      <c r="AB84" s="1984" t="s">
        <v>1067</v>
      </c>
      <c r="AC84" s="1984" t="s">
        <v>1067</v>
      </c>
      <c r="AD84" s="1984" t="s">
        <v>1067</v>
      </c>
      <c r="AE84" s="1984"/>
      <c r="AF84" s="1984"/>
      <c r="AG84" s="1984"/>
      <c r="AH84" s="1984"/>
      <c r="AI84" s="1984" t="s">
        <v>1067</v>
      </c>
      <c r="AJ84" s="1984" t="s">
        <v>1067</v>
      </c>
      <c r="AK84" s="2009">
        <f>IF(D84="","",COUNT($F$74:$AJ$74)-AL84)</f>
        <v>28</v>
      </c>
      <c r="AL84" s="2010">
        <f>IF(D84="","",AQ84+AR84)</f>
        <v>3</v>
      </c>
      <c r="AM84" s="2010">
        <f>IF(D84="","",COUNTIF(F84:AJ84,"休"))</f>
        <v>14</v>
      </c>
      <c r="AN84" s="1899">
        <f>IF(D84="","",IFERROR(ROUND(AM84/AK84,3),""))</f>
        <v>0.5</v>
      </c>
      <c r="AO84" s="4487"/>
      <c r="AQ84" s="1864">
        <f>+COUNTIF(F84:AJ84,"－")</f>
        <v>0</v>
      </c>
      <c r="AR84" s="1864">
        <f>+COUNTIF(F84:AJ84,"外")</f>
        <v>3</v>
      </c>
    </row>
    <row r="85" spans="2:44">
      <c r="B85" s="4483"/>
      <c r="C85" s="4513"/>
      <c r="D85" s="2011" t="s">
        <v>2297</v>
      </c>
      <c r="E85" s="1956"/>
      <c r="F85" s="2030"/>
      <c r="G85" s="1945"/>
      <c r="H85" s="1955"/>
      <c r="I85" s="1955"/>
      <c r="J85" s="1945" t="s">
        <v>1067</v>
      </c>
      <c r="K85" s="1945" t="s">
        <v>1067</v>
      </c>
      <c r="L85" s="1945" t="s">
        <v>1067</v>
      </c>
      <c r="M85" s="1945"/>
      <c r="N85" s="1945"/>
      <c r="O85" s="1945" t="s">
        <v>2328</v>
      </c>
      <c r="P85" s="1945" t="s">
        <v>2328</v>
      </c>
      <c r="Q85" s="1955" t="s">
        <v>2328</v>
      </c>
      <c r="R85" s="1955" t="s">
        <v>1067</v>
      </c>
      <c r="S85" s="1945" t="s">
        <v>1067</v>
      </c>
      <c r="T85" s="1945"/>
      <c r="U85" s="1945"/>
      <c r="V85" s="1955"/>
      <c r="W85" s="1955"/>
      <c r="X85" s="1945" t="s">
        <v>1067</v>
      </c>
      <c r="Y85" s="1945" t="s">
        <v>1067</v>
      </c>
      <c r="Z85" s="1945" t="s">
        <v>1067</v>
      </c>
      <c r="AA85" s="1945"/>
      <c r="AB85" s="1945"/>
      <c r="AC85" s="1945"/>
      <c r="AD85" s="1945"/>
      <c r="AE85" s="1945" t="s">
        <v>1067</v>
      </c>
      <c r="AF85" s="1945" t="s">
        <v>1067</v>
      </c>
      <c r="AG85" s="1945" t="s">
        <v>1067</v>
      </c>
      <c r="AH85" s="1945"/>
      <c r="AI85" s="1945"/>
      <c r="AJ85" s="1945"/>
      <c r="AK85" s="2009">
        <f t="shared" ref="AK85:AK87" si="51">IF(D85="","",COUNT($F$74:$AJ$74)-AL85)</f>
        <v>28</v>
      </c>
      <c r="AL85" s="2010">
        <f t="shared" ref="AL85:AL87" si="52">IF(D85="","",AQ85+AR85)</f>
        <v>3</v>
      </c>
      <c r="AM85" s="2010">
        <f t="shared" ref="AM85:AM87" si="53">IF(D85="","",COUNTIF(F85:AJ85,"休"))</f>
        <v>11</v>
      </c>
      <c r="AN85" s="1899">
        <f t="shared" ref="AN85:AN87" si="54">IF(D85="","",IFERROR(ROUND(AM85/AK85,3),""))</f>
        <v>0.39300000000000002</v>
      </c>
      <c r="AO85" s="4487"/>
      <c r="AQ85" s="1864">
        <f>+COUNTIF(F85:AJ85,"－")</f>
        <v>0</v>
      </c>
      <c r="AR85" s="1864">
        <f>+COUNTIF(F85:AJ85,"外")</f>
        <v>3</v>
      </c>
    </row>
    <row r="86" spans="2:44">
      <c r="B86" s="4483"/>
      <c r="C86" s="4513"/>
      <c r="E86" s="1956"/>
      <c r="F86" s="2026"/>
      <c r="G86" s="1937"/>
      <c r="H86" s="1937"/>
      <c r="I86" s="1937"/>
      <c r="J86" s="1937"/>
      <c r="K86" s="1937"/>
      <c r="L86" s="1937"/>
      <c r="M86" s="1937"/>
      <c r="N86" s="1937"/>
      <c r="O86" s="1937"/>
      <c r="P86" s="1937"/>
      <c r="Q86" s="1937"/>
      <c r="R86" s="1937"/>
      <c r="S86" s="1937"/>
      <c r="T86" s="1937"/>
      <c r="U86" s="1937"/>
      <c r="V86" s="1937"/>
      <c r="W86" s="1937"/>
      <c r="X86" s="1937"/>
      <c r="Y86" s="1937"/>
      <c r="Z86" s="1937"/>
      <c r="AA86" s="1937"/>
      <c r="AB86" s="1937"/>
      <c r="AC86" s="1937"/>
      <c r="AD86" s="1937"/>
      <c r="AE86" s="1937"/>
      <c r="AF86" s="1937"/>
      <c r="AG86" s="2012"/>
      <c r="AH86" s="2012"/>
      <c r="AI86" s="2012"/>
      <c r="AJ86" s="2012"/>
      <c r="AK86" s="2009" t="str">
        <f t="shared" si="51"/>
        <v/>
      </c>
      <c r="AL86" s="2010" t="str">
        <f t="shared" si="52"/>
        <v/>
      </c>
      <c r="AM86" s="2010" t="str">
        <f t="shared" si="53"/>
        <v/>
      </c>
      <c r="AN86" s="1899" t="str">
        <f t="shared" si="54"/>
        <v/>
      </c>
      <c r="AO86" s="4487"/>
      <c r="AQ86" s="1864">
        <f>+COUNTIF(F86:AJ86,"－")</f>
        <v>0</v>
      </c>
      <c r="AR86" s="1864">
        <f>+COUNTIF(F86:AJ86,"外")</f>
        <v>0</v>
      </c>
    </row>
    <row r="87" spans="2:44">
      <c r="B87" s="4483"/>
      <c r="C87" s="4514"/>
      <c r="D87" s="2006"/>
      <c r="E87" s="1958"/>
      <c r="F87" s="2033"/>
      <c r="G87" s="1955"/>
      <c r="H87" s="1955"/>
      <c r="I87" s="1955"/>
      <c r="J87" s="1955"/>
      <c r="K87" s="1955"/>
      <c r="L87" s="1955"/>
      <c r="M87" s="1955"/>
      <c r="N87" s="1955"/>
      <c r="O87" s="1955"/>
      <c r="P87" s="1955"/>
      <c r="Q87" s="1955"/>
      <c r="R87" s="1955"/>
      <c r="S87" s="1955"/>
      <c r="T87" s="1955"/>
      <c r="U87" s="1955"/>
      <c r="V87" s="1955"/>
      <c r="W87" s="1955"/>
      <c r="X87" s="1955"/>
      <c r="Y87" s="1955"/>
      <c r="Z87" s="1955"/>
      <c r="AA87" s="1955"/>
      <c r="AB87" s="1955"/>
      <c r="AC87" s="1955"/>
      <c r="AD87" s="1955"/>
      <c r="AE87" s="1955"/>
      <c r="AF87" s="1955"/>
      <c r="AG87" s="1966"/>
      <c r="AH87" s="1966"/>
      <c r="AI87" s="1966"/>
      <c r="AJ87" s="1966"/>
      <c r="AK87" s="2009" t="str">
        <f t="shared" si="51"/>
        <v/>
      </c>
      <c r="AL87" s="2010" t="str">
        <f t="shared" si="52"/>
        <v/>
      </c>
      <c r="AM87" s="2010" t="str">
        <f t="shared" si="53"/>
        <v/>
      </c>
      <c r="AN87" s="1899" t="str">
        <f t="shared" si="54"/>
        <v/>
      </c>
      <c r="AO87" s="4487"/>
      <c r="AQ87" s="1864">
        <f>+COUNTIF(F87:AJ87,"－")</f>
        <v>0</v>
      </c>
      <c r="AR87" s="1864">
        <f>+COUNTIF(F87:AJ87,"外")</f>
        <v>0</v>
      </c>
    </row>
    <row r="88" spans="2:44" ht="15" customHeight="1">
      <c r="B88" s="4483"/>
      <c r="C88" s="4512" t="s">
        <v>2303</v>
      </c>
      <c r="D88" s="1924" t="s">
        <v>2281</v>
      </c>
      <c r="E88" s="1959" t="s">
        <v>2270</v>
      </c>
      <c r="F88" s="1926" t="s">
        <v>2311</v>
      </c>
      <c r="G88" s="1927" t="s">
        <v>2311</v>
      </c>
      <c r="H88" s="1927" t="s">
        <v>2311</v>
      </c>
      <c r="I88" s="1927" t="s">
        <v>2311</v>
      </c>
      <c r="J88" s="1927" t="s">
        <v>2311</v>
      </c>
      <c r="K88" s="1927" t="s">
        <v>2311</v>
      </c>
      <c r="L88" s="1927" t="s">
        <v>2311</v>
      </c>
      <c r="M88" s="1927" t="s">
        <v>2311</v>
      </c>
      <c r="N88" s="1927" t="s">
        <v>2311</v>
      </c>
      <c r="O88" s="1927"/>
      <c r="P88" s="1927"/>
      <c r="Q88" s="1927"/>
      <c r="R88" s="1927" t="s">
        <v>1066</v>
      </c>
      <c r="S88" s="1927" t="s">
        <v>1066</v>
      </c>
      <c r="T88" s="1927" t="s">
        <v>1066</v>
      </c>
      <c r="U88" s="1927" t="s">
        <v>2311</v>
      </c>
      <c r="V88" s="1927" t="s">
        <v>2311</v>
      </c>
      <c r="W88" s="1927" t="s">
        <v>2311</v>
      </c>
      <c r="X88" s="1927" t="s">
        <v>2311</v>
      </c>
      <c r="Y88" s="1927" t="s">
        <v>2311</v>
      </c>
      <c r="Z88" s="1927" t="s">
        <v>2311</v>
      </c>
      <c r="AA88" s="1927" t="s">
        <v>2311</v>
      </c>
      <c r="AB88" s="1927"/>
      <c r="AC88" s="1927"/>
      <c r="AD88" s="1927"/>
      <c r="AE88" s="1927"/>
      <c r="AF88" s="1927"/>
      <c r="AG88" s="1978"/>
      <c r="AH88" s="1978"/>
      <c r="AI88" s="1978"/>
      <c r="AJ88" s="1978"/>
      <c r="AK88" s="2017"/>
      <c r="AL88" s="1864"/>
      <c r="AM88" s="2020"/>
      <c r="AN88" s="2018"/>
      <c r="AO88" s="4487"/>
    </row>
    <row r="89" spans="2:44">
      <c r="B89" s="4483"/>
      <c r="C89" s="4513"/>
      <c r="D89" s="1999" t="s">
        <v>2297</v>
      </c>
      <c r="E89" s="1929"/>
      <c r="F89" s="1930"/>
      <c r="G89" s="1931" t="s">
        <v>1067</v>
      </c>
      <c r="H89" s="1931"/>
      <c r="I89" s="1984" t="s">
        <v>1067</v>
      </c>
      <c r="J89" s="1984"/>
      <c r="K89" s="1931" t="s">
        <v>1067</v>
      </c>
      <c r="L89" s="1931"/>
      <c r="M89" s="1931" t="s">
        <v>1067</v>
      </c>
      <c r="N89" s="1931"/>
      <c r="O89" s="1984" t="s">
        <v>1067</v>
      </c>
      <c r="P89" s="1984"/>
      <c r="Q89" s="1931" t="s">
        <v>1067</v>
      </c>
      <c r="R89" s="1931" t="s">
        <v>2328</v>
      </c>
      <c r="S89" s="1931" t="s">
        <v>2328</v>
      </c>
      <c r="T89" s="1931" t="s">
        <v>2328</v>
      </c>
      <c r="U89" s="1984" t="s">
        <v>1067</v>
      </c>
      <c r="V89" s="1984"/>
      <c r="W89" s="1931" t="s">
        <v>1067</v>
      </c>
      <c r="X89" s="1931"/>
      <c r="Y89" s="1931" t="s">
        <v>1067</v>
      </c>
      <c r="Z89" s="1931"/>
      <c r="AA89" s="1984" t="s">
        <v>1067</v>
      </c>
      <c r="AB89" s="1984"/>
      <c r="AC89" s="1984" t="s">
        <v>1067</v>
      </c>
      <c r="AD89" s="1984"/>
      <c r="AE89" s="1984" t="s">
        <v>1067</v>
      </c>
      <c r="AF89" s="1984"/>
      <c r="AG89" s="1984" t="s">
        <v>1067</v>
      </c>
      <c r="AH89" s="1984"/>
      <c r="AI89" s="1984" t="s">
        <v>1067</v>
      </c>
      <c r="AJ89" s="1984"/>
      <c r="AK89" s="2009">
        <f>IF(D89="","",COUNT($F$74:$AJ$74)-AL89)</f>
        <v>28</v>
      </c>
      <c r="AL89" s="2010">
        <f>IF(D89="","",AQ89+AR89)</f>
        <v>3</v>
      </c>
      <c r="AM89" s="2010">
        <f>IF(D89="","",COUNTIF(F89:AJ89,"休"))</f>
        <v>14</v>
      </c>
      <c r="AN89" s="1899">
        <f>IF(D89="","",IFERROR(ROUND(AM89/AK89,3),""))</f>
        <v>0.5</v>
      </c>
      <c r="AO89" s="4487"/>
      <c r="AQ89" s="1864">
        <f>+COUNTIF(F89:AJ89,"－")</f>
        <v>0</v>
      </c>
      <c r="AR89" s="1864">
        <f>+COUNTIF(F89:AJ89,"外")</f>
        <v>3</v>
      </c>
    </row>
    <row r="90" spans="2:44">
      <c r="B90" s="4483"/>
      <c r="C90" s="4513"/>
      <c r="E90" s="1956"/>
      <c r="F90" s="1936"/>
      <c r="G90" s="1937"/>
      <c r="H90" s="1937"/>
      <c r="I90" s="1937"/>
      <c r="J90" s="1937"/>
      <c r="K90" s="1937"/>
      <c r="L90" s="1937"/>
      <c r="M90" s="1937"/>
      <c r="N90" s="1937"/>
      <c r="O90" s="1937"/>
      <c r="P90" s="1937"/>
      <c r="Q90" s="1937"/>
      <c r="R90" s="1937"/>
      <c r="S90" s="1937"/>
      <c r="T90" s="1937"/>
      <c r="U90" s="1937"/>
      <c r="V90" s="1937"/>
      <c r="W90" s="1937"/>
      <c r="X90" s="1937"/>
      <c r="Y90" s="1937"/>
      <c r="Z90" s="1937"/>
      <c r="AA90" s="1937"/>
      <c r="AB90" s="1937"/>
      <c r="AC90" s="1937"/>
      <c r="AD90" s="1937"/>
      <c r="AE90" s="1937"/>
      <c r="AF90" s="1937"/>
      <c r="AG90" s="2012"/>
      <c r="AH90" s="2012"/>
      <c r="AI90" s="2012"/>
      <c r="AJ90" s="2012"/>
      <c r="AK90" s="2009" t="str">
        <f>IF(D90="","",COUNT($F$74:$AJ$74)-AL90)</f>
        <v/>
      </c>
      <c r="AL90" s="2010" t="str">
        <f>IF(D90="","",AQ90+AR90)</f>
        <v/>
      </c>
      <c r="AM90" s="2010" t="str">
        <f t="shared" ref="AM90:AM92" si="55">IF(D90="","",COUNTIF(F90:AJ90,"休"))</f>
        <v/>
      </c>
      <c r="AN90" s="1899" t="str">
        <f t="shared" ref="AN90:AN92" si="56">IF(D90="","",IFERROR(ROUND(AM90/AK90,3),""))</f>
        <v/>
      </c>
      <c r="AO90" s="4487"/>
      <c r="AQ90" s="1864">
        <f>+COUNTIF(F90:AJ90,"－")</f>
        <v>0</v>
      </c>
      <c r="AR90" s="1864">
        <f>+COUNTIF(F90:AJ90,"外")</f>
        <v>0</v>
      </c>
    </row>
    <row r="91" spans="2:44">
      <c r="B91" s="4483"/>
      <c r="C91" s="4513"/>
      <c r="E91" s="1956"/>
      <c r="F91" s="1936"/>
      <c r="G91" s="1937"/>
      <c r="H91" s="1937"/>
      <c r="I91" s="1937"/>
      <c r="J91" s="1937"/>
      <c r="K91" s="1937"/>
      <c r="L91" s="1937"/>
      <c r="M91" s="1937"/>
      <c r="N91" s="1937"/>
      <c r="O91" s="1937"/>
      <c r="P91" s="1937"/>
      <c r="Q91" s="1937"/>
      <c r="R91" s="1937"/>
      <c r="S91" s="1937"/>
      <c r="T91" s="1937"/>
      <c r="U91" s="1937"/>
      <c r="V91" s="1937"/>
      <c r="W91" s="1937"/>
      <c r="X91" s="1937"/>
      <c r="Y91" s="1937"/>
      <c r="Z91" s="1937"/>
      <c r="AA91" s="1937"/>
      <c r="AB91" s="1937"/>
      <c r="AC91" s="1937"/>
      <c r="AD91" s="1937"/>
      <c r="AE91" s="1937"/>
      <c r="AF91" s="1937"/>
      <c r="AG91" s="2012"/>
      <c r="AH91" s="2012"/>
      <c r="AI91" s="2012"/>
      <c r="AJ91" s="2012"/>
      <c r="AK91" s="2009" t="str">
        <f>IF(D91="","",COUNT($F$74:$AJ$74)-AL91)</f>
        <v/>
      </c>
      <c r="AL91" s="2010" t="str">
        <f t="shared" ref="AL91:AL92" si="57">IF(D91="","",AQ91+AR91)</f>
        <v/>
      </c>
      <c r="AM91" s="2010" t="str">
        <f t="shared" si="55"/>
        <v/>
      </c>
      <c r="AN91" s="1899" t="str">
        <f t="shared" si="56"/>
        <v/>
      </c>
      <c r="AO91" s="4487"/>
      <c r="AQ91" s="1864">
        <f>+COUNTIF(F91:AJ91,"－")</f>
        <v>0</v>
      </c>
      <c r="AR91" s="1864">
        <f>+COUNTIF(F91:AJ91,"外")</f>
        <v>0</v>
      </c>
    </row>
    <row r="92" spans="2:44" ht="13.8" thickBot="1">
      <c r="B92" s="4484"/>
      <c r="C92" s="4514"/>
      <c r="D92" s="2006"/>
      <c r="E92" s="1958"/>
      <c r="F92" s="2032"/>
      <c r="G92" s="1979"/>
      <c r="H92" s="1979"/>
      <c r="I92" s="1979"/>
      <c r="J92" s="1979"/>
      <c r="K92" s="1979"/>
      <c r="L92" s="1979"/>
      <c r="M92" s="1979"/>
      <c r="N92" s="1979"/>
      <c r="O92" s="1979"/>
      <c r="P92" s="1979"/>
      <c r="Q92" s="1979"/>
      <c r="R92" s="1979"/>
      <c r="S92" s="1979"/>
      <c r="T92" s="1979"/>
      <c r="U92" s="1979"/>
      <c r="V92" s="1979"/>
      <c r="W92" s="1979"/>
      <c r="X92" s="1979"/>
      <c r="Y92" s="1979"/>
      <c r="Z92" s="1979"/>
      <c r="AA92" s="1979"/>
      <c r="AB92" s="1979"/>
      <c r="AC92" s="1979"/>
      <c r="AD92" s="1979"/>
      <c r="AE92" s="1979"/>
      <c r="AF92" s="1979"/>
      <c r="AG92" s="2022"/>
      <c r="AH92" s="2022"/>
      <c r="AI92" s="2022"/>
      <c r="AJ92" s="2022"/>
      <c r="AK92" s="2023" t="str">
        <f t="shared" ref="AK92" si="58">IF(D92="","",COUNT($F$74:$AJ$74)-AL92)</f>
        <v/>
      </c>
      <c r="AL92" s="1958" t="str">
        <f t="shared" si="57"/>
        <v/>
      </c>
      <c r="AM92" s="1958" t="str">
        <f t="shared" si="55"/>
        <v/>
      </c>
      <c r="AN92" s="1899" t="str">
        <f t="shared" si="56"/>
        <v/>
      </c>
      <c r="AO92" s="4488"/>
      <c r="AQ92" s="1864">
        <f>+COUNTIF(F92:AJ92,"－")</f>
        <v>0</v>
      </c>
      <c r="AR92" s="1864">
        <f>+COUNTIF(F92:AJ92,"外")</f>
        <v>0</v>
      </c>
    </row>
    <row r="93" spans="2:44" ht="13.8" thickBot="1">
      <c r="B93" s="1965"/>
      <c r="C93" s="1921"/>
      <c r="F93" s="1966"/>
      <c r="G93" s="1966"/>
      <c r="H93" s="1966"/>
      <c r="I93" s="1966"/>
      <c r="J93" s="1966"/>
      <c r="K93" s="1966"/>
      <c r="L93" s="1966"/>
      <c r="M93" s="1966"/>
      <c r="N93" s="1966"/>
      <c r="O93" s="1966"/>
      <c r="P93" s="1966"/>
      <c r="Q93" s="1966"/>
      <c r="R93" s="1966"/>
      <c r="S93" s="1966"/>
      <c r="T93" s="1966"/>
      <c r="U93" s="1966"/>
      <c r="V93" s="1966"/>
      <c r="W93" s="1966"/>
      <c r="X93" s="1966"/>
      <c r="Y93" s="1966"/>
      <c r="Z93" s="1966"/>
      <c r="AA93" s="1966"/>
      <c r="AB93" s="1966"/>
      <c r="AC93" s="1966"/>
      <c r="AD93" s="1966"/>
      <c r="AE93" s="1966"/>
      <c r="AF93" s="1966"/>
      <c r="AG93" s="1966"/>
      <c r="AH93" s="1966"/>
      <c r="AI93" s="1966"/>
      <c r="AJ93" s="1966"/>
      <c r="AK93" s="1967"/>
      <c r="AN93" s="1968" t="s">
        <v>2271</v>
      </c>
      <c r="AO93" s="1969" t="str">
        <f>IF(AO77&gt;=0.285,"OK","NG")</f>
        <v>OK</v>
      </c>
      <c r="AQ93" s="1857"/>
      <c r="AR93" s="1857"/>
    </row>
    <row r="95" spans="2:44" hidden="1">
      <c r="F95" s="1857">
        <f>YEAR(F98)</f>
        <v>2024</v>
      </c>
      <c r="G95" s="1857">
        <f>MONTH(F98)</f>
        <v>9</v>
      </c>
    </row>
    <row r="96" spans="2:44">
      <c r="B96" s="4470"/>
      <c r="C96" s="4471"/>
      <c r="D96" s="4472"/>
      <c r="E96" s="1971" t="s">
        <v>2266</v>
      </c>
      <c r="F96" s="4478">
        <f>F98</f>
        <v>45536</v>
      </c>
      <c r="G96" s="4479"/>
      <c r="H96" s="4479"/>
      <c r="I96" s="4479"/>
      <c r="J96" s="4479"/>
      <c r="K96" s="4479"/>
      <c r="L96" s="4479"/>
      <c r="M96" s="4479"/>
      <c r="N96" s="4479"/>
      <c r="O96" s="4479"/>
      <c r="P96" s="4479"/>
      <c r="Q96" s="4479"/>
      <c r="R96" s="4479"/>
      <c r="S96" s="4479"/>
      <c r="T96" s="4479"/>
      <c r="U96" s="4479"/>
      <c r="V96" s="4479"/>
      <c r="W96" s="4479"/>
      <c r="X96" s="4479"/>
      <c r="Y96" s="4479"/>
      <c r="Z96" s="4479"/>
      <c r="AA96" s="4479"/>
      <c r="AB96" s="4479"/>
      <c r="AC96" s="4479"/>
      <c r="AD96" s="4479"/>
      <c r="AE96" s="4479"/>
      <c r="AF96" s="4479"/>
      <c r="AG96" s="4479"/>
      <c r="AH96" s="4479"/>
      <c r="AI96" s="4479"/>
      <c r="AJ96" s="4479"/>
      <c r="AK96" s="4516" t="s">
        <v>2304</v>
      </c>
      <c r="AL96" s="4519" t="s">
        <v>2305</v>
      </c>
      <c r="AM96" s="4522" t="s">
        <v>2283</v>
      </c>
      <c r="AN96" s="4435" t="s">
        <v>2306</v>
      </c>
      <c r="AO96" s="4433" t="s">
        <v>2307</v>
      </c>
      <c r="AQ96" s="4463" t="s">
        <v>2308</v>
      </c>
      <c r="AR96" s="4463" t="s">
        <v>2309</v>
      </c>
    </row>
    <row r="97" spans="2:44" ht="13.5" hidden="1" customHeight="1">
      <c r="B97" s="4473"/>
      <c r="C97" s="4469"/>
      <c r="D97" s="4474"/>
      <c r="E97" s="1972"/>
      <c r="F97" s="1913">
        <f>DATE($F95,$G95,1)</f>
        <v>45536</v>
      </c>
      <c r="G97" s="1913">
        <f t="shared" ref="G97:AJ97" si="59">F97+1</f>
        <v>45537</v>
      </c>
      <c r="H97" s="1913">
        <f t="shared" si="59"/>
        <v>45538</v>
      </c>
      <c r="I97" s="1913">
        <f t="shared" si="59"/>
        <v>45539</v>
      </c>
      <c r="J97" s="1913">
        <f t="shared" si="59"/>
        <v>45540</v>
      </c>
      <c r="K97" s="1913">
        <f t="shared" si="59"/>
        <v>45541</v>
      </c>
      <c r="L97" s="1913">
        <f t="shared" si="59"/>
        <v>45542</v>
      </c>
      <c r="M97" s="1913">
        <f t="shared" si="59"/>
        <v>45543</v>
      </c>
      <c r="N97" s="1913">
        <f t="shared" si="59"/>
        <v>45544</v>
      </c>
      <c r="O97" s="1913">
        <f t="shared" si="59"/>
        <v>45545</v>
      </c>
      <c r="P97" s="1913">
        <f t="shared" si="59"/>
        <v>45546</v>
      </c>
      <c r="Q97" s="1913">
        <f t="shared" si="59"/>
        <v>45547</v>
      </c>
      <c r="R97" s="1913">
        <f t="shared" si="59"/>
        <v>45548</v>
      </c>
      <c r="S97" s="1913">
        <f t="shared" si="59"/>
        <v>45549</v>
      </c>
      <c r="T97" s="1913">
        <f t="shared" si="59"/>
        <v>45550</v>
      </c>
      <c r="U97" s="1913">
        <f t="shared" si="59"/>
        <v>45551</v>
      </c>
      <c r="V97" s="1913">
        <f t="shared" si="59"/>
        <v>45552</v>
      </c>
      <c r="W97" s="1913">
        <f t="shared" si="59"/>
        <v>45553</v>
      </c>
      <c r="X97" s="1913">
        <f t="shared" si="59"/>
        <v>45554</v>
      </c>
      <c r="Y97" s="1913">
        <f t="shared" si="59"/>
        <v>45555</v>
      </c>
      <c r="Z97" s="1913">
        <f t="shared" si="59"/>
        <v>45556</v>
      </c>
      <c r="AA97" s="1913">
        <f t="shared" si="59"/>
        <v>45557</v>
      </c>
      <c r="AB97" s="1913">
        <f t="shared" si="59"/>
        <v>45558</v>
      </c>
      <c r="AC97" s="1913">
        <f t="shared" si="59"/>
        <v>45559</v>
      </c>
      <c r="AD97" s="1913">
        <f t="shared" si="59"/>
        <v>45560</v>
      </c>
      <c r="AE97" s="1913">
        <f t="shared" si="59"/>
        <v>45561</v>
      </c>
      <c r="AF97" s="1913">
        <f t="shared" si="59"/>
        <v>45562</v>
      </c>
      <c r="AG97" s="1913">
        <f t="shared" si="59"/>
        <v>45563</v>
      </c>
      <c r="AH97" s="1913">
        <f t="shared" si="59"/>
        <v>45564</v>
      </c>
      <c r="AI97" s="1913">
        <f t="shared" si="59"/>
        <v>45565</v>
      </c>
      <c r="AJ97" s="1913">
        <f t="shared" si="59"/>
        <v>45566</v>
      </c>
      <c r="AK97" s="4517"/>
      <c r="AL97" s="4520"/>
      <c r="AM97" s="4523"/>
      <c r="AN97" s="4435"/>
      <c r="AO97" s="4433"/>
      <c r="AQ97" s="4463"/>
      <c r="AR97" s="4463"/>
    </row>
    <row r="98" spans="2:44">
      <c r="B98" s="4473"/>
      <c r="C98" s="4469"/>
      <c r="D98" s="4474"/>
      <c r="E98" s="1973" t="s">
        <v>2267</v>
      </c>
      <c r="F98" s="1974">
        <f>IF(EDATE(F73,1)&gt;$F$7,"",EDATE(F73,1))</f>
        <v>45536</v>
      </c>
      <c r="G98" s="1913">
        <f t="shared" ref="G98:AJ98" si="60">IF(G97&gt;$F$7,"",IF(F98=EOMONTH(DATE($F95,$G95,1),0),"",IF(F98="","",F98+1)))</f>
        <v>45537</v>
      </c>
      <c r="H98" s="1913">
        <f t="shared" si="60"/>
        <v>45538</v>
      </c>
      <c r="I98" s="1913">
        <f t="shared" si="60"/>
        <v>45539</v>
      </c>
      <c r="J98" s="1913">
        <f t="shared" si="60"/>
        <v>45540</v>
      </c>
      <c r="K98" s="1913">
        <f t="shared" si="60"/>
        <v>45541</v>
      </c>
      <c r="L98" s="1913">
        <f t="shared" si="60"/>
        <v>45542</v>
      </c>
      <c r="M98" s="1913">
        <f t="shared" si="60"/>
        <v>45543</v>
      </c>
      <c r="N98" s="1913">
        <f t="shared" si="60"/>
        <v>45544</v>
      </c>
      <c r="O98" s="1913">
        <f t="shared" si="60"/>
        <v>45545</v>
      </c>
      <c r="P98" s="1913">
        <f t="shared" si="60"/>
        <v>45546</v>
      </c>
      <c r="Q98" s="1913">
        <f t="shared" si="60"/>
        <v>45547</v>
      </c>
      <c r="R98" s="1913">
        <f t="shared" si="60"/>
        <v>45548</v>
      </c>
      <c r="S98" s="1913">
        <f t="shared" si="60"/>
        <v>45549</v>
      </c>
      <c r="T98" s="1913">
        <f t="shared" si="60"/>
        <v>45550</v>
      </c>
      <c r="U98" s="1913">
        <f t="shared" si="60"/>
        <v>45551</v>
      </c>
      <c r="V98" s="1913">
        <f t="shared" si="60"/>
        <v>45552</v>
      </c>
      <c r="W98" s="1913">
        <f t="shared" si="60"/>
        <v>45553</v>
      </c>
      <c r="X98" s="1913">
        <f t="shared" si="60"/>
        <v>45554</v>
      </c>
      <c r="Y98" s="1913">
        <f t="shared" si="60"/>
        <v>45555</v>
      </c>
      <c r="Z98" s="1913">
        <f t="shared" si="60"/>
        <v>45556</v>
      </c>
      <c r="AA98" s="1913">
        <f t="shared" si="60"/>
        <v>45557</v>
      </c>
      <c r="AB98" s="1913">
        <f t="shared" si="60"/>
        <v>45558</v>
      </c>
      <c r="AC98" s="1913">
        <f t="shared" si="60"/>
        <v>45559</v>
      </c>
      <c r="AD98" s="1913">
        <f t="shared" si="60"/>
        <v>45560</v>
      </c>
      <c r="AE98" s="1913">
        <f t="shared" si="60"/>
        <v>45561</v>
      </c>
      <c r="AF98" s="1913">
        <f t="shared" si="60"/>
        <v>45562</v>
      </c>
      <c r="AG98" s="1913">
        <f t="shared" si="60"/>
        <v>45563</v>
      </c>
      <c r="AH98" s="1913">
        <f t="shared" si="60"/>
        <v>45564</v>
      </c>
      <c r="AI98" s="1913">
        <f t="shared" si="60"/>
        <v>45565</v>
      </c>
      <c r="AJ98" s="1913" t="str">
        <f t="shared" si="60"/>
        <v/>
      </c>
      <c r="AK98" s="4517"/>
      <c r="AL98" s="4520"/>
      <c r="AM98" s="4523"/>
      <c r="AN98" s="4435"/>
      <c r="AO98" s="4433"/>
      <c r="AQ98" s="4463"/>
      <c r="AR98" s="4463"/>
    </row>
    <row r="99" spans="2:44">
      <c r="B99" s="4475"/>
      <c r="C99" s="4476"/>
      <c r="D99" s="4477"/>
      <c r="E99" s="1908" t="s">
        <v>1060</v>
      </c>
      <c r="F99" s="1975" t="str">
        <f>IFERROR(TEXT(WEEKDAY(+F98),"aaa"),"")</f>
        <v>日</v>
      </c>
      <c r="G99" s="1975" t="str">
        <f t="shared" ref="G99:AJ99" si="61">IFERROR(TEXT(WEEKDAY(+G98),"aaa"),"")</f>
        <v>月</v>
      </c>
      <c r="H99" s="1975" t="str">
        <f t="shared" si="61"/>
        <v>火</v>
      </c>
      <c r="I99" s="1975" t="str">
        <f t="shared" si="61"/>
        <v>水</v>
      </c>
      <c r="J99" s="1975" t="str">
        <f t="shared" si="61"/>
        <v>木</v>
      </c>
      <c r="K99" s="1975" t="str">
        <f t="shared" si="61"/>
        <v>金</v>
      </c>
      <c r="L99" s="1975" t="str">
        <f t="shared" si="61"/>
        <v>土</v>
      </c>
      <c r="M99" s="1975" t="str">
        <f t="shared" si="61"/>
        <v>日</v>
      </c>
      <c r="N99" s="1975" t="str">
        <f t="shared" si="61"/>
        <v>月</v>
      </c>
      <c r="O99" s="1975" t="str">
        <f t="shared" si="61"/>
        <v>火</v>
      </c>
      <c r="P99" s="1975" t="str">
        <f t="shared" si="61"/>
        <v>水</v>
      </c>
      <c r="Q99" s="1975" t="str">
        <f t="shared" si="61"/>
        <v>木</v>
      </c>
      <c r="R99" s="1975" t="str">
        <f t="shared" si="61"/>
        <v>金</v>
      </c>
      <c r="S99" s="1975" t="str">
        <f t="shared" si="61"/>
        <v>土</v>
      </c>
      <c r="T99" s="1975" t="str">
        <f t="shared" si="61"/>
        <v>日</v>
      </c>
      <c r="U99" s="1975" t="str">
        <f t="shared" si="61"/>
        <v>月</v>
      </c>
      <c r="V99" s="1975" t="str">
        <f t="shared" si="61"/>
        <v>火</v>
      </c>
      <c r="W99" s="1975" t="str">
        <f t="shared" si="61"/>
        <v>水</v>
      </c>
      <c r="X99" s="1975" t="str">
        <f t="shared" si="61"/>
        <v>木</v>
      </c>
      <c r="Y99" s="1975" t="str">
        <f t="shared" si="61"/>
        <v>金</v>
      </c>
      <c r="Z99" s="1975" t="str">
        <f t="shared" si="61"/>
        <v>土</v>
      </c>
      <c r="AA99" s="1975" t="str">
        <f t="shared" si="61"/>
        <v>日</v>
      </c>
      <c r="AB99" s="1975" t="str">
        <f t="shared" si="61"/>
        <v>月</v>
      </c>
      <c r="AC99" s="1975" t="str">
        <f t="shared" si="61"/>
        <v>火</v>
      </c>
      <c r="AD99" s="1975" t="str">
        <f t="shared" si="61"/>
        <v>水</v>
      </c>
      <c r="AE99" s="1975" t="str">
        <f t="shared" si="61"/>
        <v>木</v>
      </c>
      <c r="AF99" s="1975" t="str">
        <f t="shared" si="61"/>
        <v>金</v>
      </c>
      <c r="AG99" s="1975" t="str">
        <f t="shared" si="61"/>
        <v>土</v>
      </c>
      <c r="AH99" s="1975" t="str">
        <f t="shared" si="61"/>
        <v>日</v>
      </c>
      <c r="AI99" s="1975" t="str">
        <f t="shared" si="61"/>
        <v>月</v>
      </c>
      <c r="AJ99" s="1975" t="str">
        <f t="shared" si="61"/>
        <v/>
      </c>
      <c r="AK99" s="4517"/>
      <c r="AL99" s="4520"/>
      <c r="AM99" s="4523"/>
      <c r="AN99" s="4435"/>
      <c r="AO99" s="4433"/>
      <c r="AQ99" s="4463"/>
      <c r="AR99" s="4463"/>
    </row>
    <row r="100" spans="2:44" ht="21" customHeight="1">
      <c r="B100" s="1976" t="s">
        <v>2310</v>
      </c>
      <c r="C100" s="1977" t="s">
        <v>2280</v>
      </c>
      <c r="D100" s="1924" t="s">
        <v>2281</v>
      </c>
      <c r="E100" s="1925" t="s">
        <v>2270</v>
      </c>
      <c r="F100" s="1926"/>
      <c r="G100" s="1927"/>
      <c r="H100" s="1927"/>
      <c r="I100" s="1927"/>
      <c r="J100" s="1927"/>
      <c r="K100" s="1927"/>
      <c r="L100" s="1927"/>
      <c r="M100" s="1927"/>
      <c r="N100" s="1927"/>
      <c r="O100" s="1927"/>
      <c r="P100" s="1927"/>
      <c r="Q100" s="1927"/>
      <c r="R100" s="1927"/>
      <c r="S100" s="1927"/>
      <c r="T100" s="1927"/>
      <c r="U100" s="1927"/>
      <c r="V100" s="1927"/>
      <c r="W100" s="1927"/>
      <c r="X100" s="1927"/>
      <c r="Y100" s="1927"/>
      <c r="Z100" s="1927"/>
      <c r="AA100" s="1927"/>
      <c r="AB100" s="1927"/>
      <c r="AC100" s="1927"/>
      <c r="AD100" s="1927"/>
      <c r="AE100" s="1927"/>
      <c r="AF100" s="1927"/>
      <c r="AG100" s="1978"/>
      <c r="AH100" s="1978"/>
      <c r="AI100" s="1978"/>
      <c r="AJ100" s="1978"/>
      <c r="AK100" s="4518"/>
      <c r="AL100" s="4521"/>
      <c r="AM100" s="4524"/>
      <c r="AN100" s="1866" t="s">
        <v>2292</v>
      </c>
      <c r="AO100" s="1865" t="s">
        <v>2293</v>
      </c>
      <c r="AQ100" s="4464"/>
      <c r="AR100" s="4464"/>
    </row>
    <row r="101" spans="2:44" ht="13.5" customHeight="1">
      <c r="B101" s="4482" t="s">
        <v>2294</v>
      </c>
      <c r="C101" s="4512" t="s">
        <v>2295</v>
      </c>
      <c r="D101" s="2008" t="s">
        <v>2296</v>
      </c>
      <c r="E101" s="1929"/>
      <c r="F101" s="1930" t="s">
        <v>1067</v>
      </c>
      <c r="G101" s="1931"/>
      <c r="H101" s="1931"/>
      <c r="I101" s="1931"/>
      <c r="J101" s="1984"/>
      <c r="K101" s="1984"/>
      <c r="L101" s="1984" t="s">
        <v>1067</v>
      </c>
      <c r="M101" s="1984" t="s">
        <v>1067</v>
      </c>
      <c r="N101" s="1984"/>
      <c r="O101" s="1984"/>
      <c r="P101" s="1984"/>
      <c r="Q101" s="1984"/>
      <c r="R101" s="1984"/>
      <c r="S101" s="1984" t="s">
        <v>1067</v>
      </c>
      <c r="T101" s="1984" t="s">
        <v>1067</v>
      </c>
      <c r="U101" s="1984"/>
      <c r="V101" s="1984"/>
      <c r="W101" s="1984"/>
      <c r="X101" s="1984"/>
      <c r="Y101" s="1984"/>
      <c r="Z101" s="1984" t="s">
        <v>1067</v>
      </c>
      <c r="AA101" s="1984" t="s">
        <v>1067</v>
      </c>
      <c r="AB101" s="1984"/>
      <c r="AC101" s="1984"/>
      <c r="AD101" s="1984"/>
      <c r="AE101" s="1984"/>
      <c r="AF101" s="1984"/>
      <c r="AG101" s="1984" t="s">
        <v>1067</v>
      </c>
      <c r="AH101" s="1984" t="s">
        <v>1067</v>
      </c>
      <c r="AI101" s="2031"/>
      <c r="AJ101" s="2031"/>
      <c r="AK101" s="2009">
        <f>IF(D101="","",COUNT($F$98:$AJ$98)-AL101)</f>
        <v>30</v>
      </c>
      <c r="AL101" s="2010">
        <f>IF(D101="","",AQ101+AR101)</f>
        <v>0</v>
      </c>
      <c r="AM101" s="2010">
        <f>IF(D101="","",COUNTIF(F101:AJ101,"休"))</f>
        <v>9</v>
      </c>
      <c r="AN101" s="1899">
        <f>IF(D101="","",IFERROR(ROUND(AM101/AK101,3),""))</f>
        <v>0.3</v>
      </c>
      <c r="AO101" s="4486">
        <f>ROUND(AVERAGE(AN101:AN116),3)</f>
        <v>0.32200000000000001</v>
      </c>
      <c r="AQ101" s="1864">
        <f>+COUNTIF(F101:AJ101,"－")</f>
        <v>0</v>
      </c>
      <c r="AR101" s="1864">
        <f>+COUNTIF(F101:AJ101,"外")</f>
        <v>0</v>
      </c>
    </row>
    <row r="102" spans="2:44" ht="13.5" customHeight="1">
      <c r="B102" s="4483"/>
      <c r="C102" s="4513"/>
      <c r="D102" s="2011" t="s">
        <v>2297</v>
      </c>
      <c r="E102" s="1929"/>
      <c r="F102" s="2026"/>
      <c r="G102" s="1937"/>
      <c r="H102" s="1937"/>
      <c r="I102" s="1937"/>
      <c r="J102" s="1955" t="s">
        <v>1067</v>
      </c>
      <c r="K102" s="1955" t="s">
        <v>1067</v>
      </c>
      <c r="L102" s="1945"/>
      <c r="M102" s="1945"/>
      <c r="N102" s="1945"/>
      <c r="O102" s="1945"/>
      <c r="P102" s="1945"/>
      <c r="Q102" s="1955" t="s">
        <v>1067</v>
      </c>
      <c r="R102" s="1955" t="s">
        <v>1067</v>
      </c>
      <c r="S102" s="1945"/>
      <c r="T102" s="1945"/>
      <c r="U102" s="1945"/>
      <c r="V102" s="1945"/>
      <c r="W102" s="1945"/>
      <c r="X102" s="1955" t="s">
        <v>1067</v>
      </c>
      <c r="Y102" s="1955" t="s">
        <v>1067</v>
      </c>
      <c r="Z102" s="1945"/>
      <c r="AA102" s="1945"/>
      <c r="AB102" s="1945"/>
      <c r="AC102" s="1945"/>
      <c r="AD102" s="1945"/>
      <c r="AE102" s="1955" t="s">
        <v>1067</v>
      </c>
      <c r="AF102" s="1955" t="s">
        <v>1067</v>
      </c>
      <c r="AG102" s="2034"/>
      <c r="AH102" s="1945"/>
      <c r="AI102" s="1937"/>
      <c r="AJ102" s="2027"/>
      <c r="AK102" s="2009">
        <f t="shared" ref="AK102:AK106" si="62">IF(D102="","",COUNT($F$98:$AJ$98)-AL102)</f>
        <v>30</v>
      </c>
      <c r="AL102" s="2010">
        <f t="shared" ref="AL102:AL106" si="63">IF(D102="","",AQ102+AR102)</f>
        <v>0</v>
      </c>
      <c r="AM102" s="2010">
        <f t="shared" ref="AM102:AM106" si="64">IF(D102="","",COUNTIF(F102:AJ102,"休"))</f>
        <v>8</v>
      </c>
      <c r="AN102" s="1899">
        <f t="shared" ref="AN102:AN106" si="65">IF(D102="","",IFERROR(ROUND(AM102/AK102,3),""))</f>
        <v>0.26700000000000002</v>
      </c>
      <c r="AO102" s="4487"/>
      <c r="AQ102" s="1864">
        <f>+COUNTIF(F102:AJ102,"－")</f>
        <v>0</v>
      </c>
      <c r="AR102" s="1864">
        <f>+COUNTIF(F102:AJ102,"外")</f>
        <v>0</v>
      </c>
    </row>
    <row r="103" spans="2:44">
      <c r="B103" s="4483"/>
      <c r="C103" s="4513"/>
      <c r="D103" s="2014" t="s">
        <v>2298</v>
      </c>
      <c r="E103" s="1929"/>
      <c r="F103" s="2026"/>
      <c r="G103" s="1937" t="s">
        <v>1067</v>
      </c>
      <c r="H103" s="1937" t="s">
        <v>1067</v>
      </c>
      <c r="I103" s="1937"/>
      <c r="J103" s="1937"/>
      <c r="K103" s="1937" t="s">
        <v>1067</v>
      </c>
      <c r="L103" s="1937"/>
      <c r="M103" s="1937"/>
      <c r="N103" s="1937"/>
      <c r="O103" s="1937" t="s">
        <v>1067</v>
      </c>
      <c r="P103" s="1937"/>
      <c r="Q103" s="1937"/>
      <c r="R103" s="1937" t="s">
        <v>1067</v>
      </c>
      <c r="S103" s="1937"/>
      <c r="T103" s="1937"/>
      <c r="U103" s="1937" t="s">
        <v>1067</v>
      </c>
      <c r="V103" s="1937" t="s">
        <v>1067</v>
      </c>
      <c r="W103" s="1937"/>
      <c r="X103" s="1937"/>
      <c r="Y103" s="1937" t="s">
        <v>1067</v>
      </c>
      <c r="Z103" s="1937"/>
      <c r="AA103" s="1937"/>
      <c r="AB103" s="1937"/>
      <c r="AC103" s="1937" t="s">
        <v>1067</v>
      </c>
      <c r="AD103" s="1937"/>
      <c r="AE103" s="1937"/>
      <c r="AF103" s="1937" t="s">
        <v>1067</v>
      </c>
      <c r="AG103" s="2027"/>
      <c r="AH103" s="2027"/>
      <c r="AI103" s="2027" t="s">
        <v>1067</v>
      </c>
      <c r="AJ103" s="2027"/>
      <c r="AK103" s="2009">
        <f t="shared" si="62"/>
        <v>30</v>
      </c>
      <c r="AL103" s="2010">
        <f t="shared" si="63"/>
        <v>0</v>
      </c>
      <c r="AM103" s="2010">
        <f t="shared" si="64"/>
        <v>11</v>
      </c>
      <c r="AN103" s="1899">
        <f t="shared" si="65"/>
        <v>0.36699999999999999</v>
      </c>
      <c r="AO103" s="4487"/>
      <c r="AQ103" s="1864">
        <f>+COUNTIF(F103:AJ103,"－")</f>
        <v>0</v>
      </c>
      <c r="AR103" s="1864">
        <f t="shared" ref="AR103:AR106" si="66">+COUNTIF(F103:AJ103,"外")</f>
        <v>0</v>
      </c>
    </row>
    <row r="104" spans="2:44">
      <c r="B104" s="4483"/>
      <c r="C104" s="4513"/>
      <c r="D104" s="2014" t="s">
        <v>2299</v>
      </c>
      <c r="E104" s="1907"/>
      <c r="F104" s="2026" t="s">
        <v>1067</v>
      </c>
      <c r="G104" s="1937"/>
      <c r="H104" s="1937"/>
      <c r="I104" s="1937" t="s">
        <v>1067</v>
      </c>
      <c r="J104" s="1937"/>
      <c r="K104" s="1937"/>
      <c r="L104" s="1937"/>
      <c r="M104" s="1937" t="s">
        <v>1067</v>
      </c>
      <c r="N104" s="1937"/>
      <c r="O104" s="1937"/>
      <c r="P104" s="1937" t="s">
        <v>1067</v>
      </c>
      <c r="Q104" s="1937"/>
      <c r="R104" s="1937"/>
      <c r="S104" s="1937"/>
      <c r="T104" s="1937" t="s">
        <v>1067</v>
      </c>
      <c r="U104" s="1937"/>
      <c r="V104" s="1937"/>
      <c r="W104" s="1937" t="s">
        <v>1067</v>
      </c>
      <c r="X104" s="1937"/>
      <c r="Y104" s="1937"/>
      <c r="Z104" s="1937"/>
      <c r="AA104" s="1937" t="s">
        <v>1067</v>
      </c>
      <c r="AB104" s="1937"/>
      <c r="AC104" s="1937"/>
      <c r="AD104" s="1937" t="s">
        <v>1067</v>
      </c>
      <c r="AE104" s="1937"/>
      <c r="AF104" s="1937"/>
      <c r="AG104" s="1937"/>
      <c r="AH104" s="2027" t="s">
        <v>1067</v>
      </c>
      <c r="AI104" s="2027"/>
      <c r="AJ104" s="2027"/>
      <c r="AK104" s="2009">
        <f t="shared" si="62"/>
        <v>30</v>
      </c>
      <c r="AL104" s="2010">
        <f t="shared" si="63"/>
        <v>0</v>
      </c>
      <c r="AM104" s="2010">
        <f t="shared" si="64"/>
        <v>9</v>
      </c>
      <c r="AN104" s="1899">
        <f t="shared" si="65"/>
        <v>0.3</v>
      </c>
      <c r="AO104" s="4487"/>
      <c r="AQ104" s="1864">
        <f>+COUNTIF(F104:AJ104,"－")</f>
        <v>0</v>
      </c>
      <c r="AR104" s="1864">
        <f t="shared" si="66"/>
        <v>0</v>
      </c>
    </row>
    <row r="105" spans="2:44">
      <c r="B105" s="4483"/>
      <c r="C105" s="4513"/>
      <c r="D105" s="2014" t="s">
        <v>2300</v>
      </c>
      <c r="E105" s="1929"/>
      <c r="F105" s="2026"/>
      <c r="G105" s="1937" t="s">
        <v>1067</v>
      </c>
      <c r="H105" s="1937"/>
      <c r="I105" s="1937"/>
      <c r="J105" s="1937" t="s">
        <v>1067</v>
      </c>
      <c r="K105" s="1937"/>
      <c r="L105" s="1937"/>
      <c r="M105" s="1937"/>
      <c r="N105" s="1937" t="s">
        <v>1067</v>
      </c>
      <c r="O105" s="1937"/>
      <c r="P105" s="1937"/>
      <c r="Q105" s="1937" t="s">
        <v>1067</v>
      </c>
      <c r="R105" s="1937"/>
      <c r="S105" s="1937"/>
      <c r="T105" s="1937"/>
      <c r="U105" s="1937" t="s">
        <v>1067</v>
      </c>
      <c r="V105" s="1937"/>
      <c r="W105" s="1937"/>
      <c r="X105" s="1937" t="s">
        <v>1067</v>
      </c>
      <c r="Y105" s="1937"/>
      <c r="Z105" s="1937"/>
      <c r="AA105" s="1937"/>
      <c r="AB105" s="1937" t="s">
        <v>1067</v>
      </c>
      <c r="AC105" s="1937"/>
      <c r="AD105" s="1937"/>
      <c r="AE105" s="1937" t="s">
        <v>1067</v>
      </c>
      <c r="AF105" s="1937"/>
      <c r="AG105" s="1937"/>
      <c r="AH105" s="1937"/>
      <c r="AI105" s="1937" t="s">
        <v>1067</v>
      </c>
      <c r="AJ105" s="1937"/>
      <c r="AK105" s="2009">
        <f t="shared" si="62"/>
        <v>30</v>
      </c>
      <c r="AL105" s="2010">
        <f t="shared" si="63"/>
        <v>0</v>
      </c>
      <c r="AM105" s="2010">
        <f t="shared" si="64"/>
        <v>9</v>
      </c>
      <c r="AN105" s="1899">
        <f t="shared" si="65"/>
        <v>0.3</v>
      </c>
      <c r="AO105" s="4487"/>
      <c r="AQ105" s="1864">
        <f t="shared" ref="AQ105:AQ106" si="67">+COUNTIF(F105:AJ105,"－")</f>
        <v>0</v>
      </c>
      <c r="AR105" s="1864">
        <f t="shared" si="66"/>
        <v>0</v>
      </c>
    </row>
    <row r="106" spans="2:44">
      <c r="B106" s="4484"/>
      <c r="C106" s="4514"/>
      <c r="D106" s="2015">
        <f>E$29</f>
        <v>0</v>
      </c>
      <c r="E106" s="1942"/>
      <c r="F106" s="2032"/>
      <c r="G106" s="1945"/>
      <c r="H106" s="1945"/>
      <c r="I106" s="1945"/>
      <c r="J106" s="1945"/>
      <c r="K106" s="1945"/>
      <c r="L106" s="1945"/>
      <c r="M106" s="1945"/>
      <c r="N106" s="1945"/>
      <c r="O106" s="1945"/>
      <c r="P106" s="1945"/>
      <c r="Q106" s="1945"/>
      <c r="R106" s="1945"/>
      <c r="S106" s="1945"/>
      <c r="T106" s="1945"/>
      <c r="U106" s="1945"/>
      <c r="V106" s="1945"/>
      <c r="W106" s="1945"/>
      <c r="X106" s="1945"/>
      <c r="Y106" s="1945"/>
      <c r="Z106" s="1945"/>
      <c r="AA106" s="1945"/>
      <c r="AB106" s="1945"/>
      <c r="AC106" s="1945"/>
      <c r="AD106" s="1945"/>
      <c r="AE106" s="1945"/>
      <c r="AF106" s="1945"/>
      <c r="AG106" s="2016"/>
      <c r="AH106" s="2016"/>
      <c r="AI106" s="2016"/>
      <c r="AJ106" s="2016"/>
      <c r="AK106" s="2009">
        <f t="shared" si="62"/>
        <v>30</v>
      </c>
      <c r="AL106" s="2010">
        <f t="shared" si="63"/>
        <v>0</v>
      </c>
      <c r="AM106" s="1958">
        <f t="shared" si="64"/>
        <v>0</v>
      </c>
      <c r="AN106" s="1899">
        <f t="shared" si="65"/>
        <v>0</v>
      </c>
      <c r="AO106" s="4487"/>
      <c r="AQ106" s="1864">
        <f t="shared" si="67"/>
        <v>0</v>
      </c>
      <c r="AR106" s="1864">
        <f t="shared" si="66"/>
        <v>0</v>
      </c>
    </row>
    <row r="107" spans="2:44">
      <c r="B107" s="4482" t="s">
        <v>2301</v>
      </c>
      <c r="C107" s="4512" t="s">
        <v>2302</v>
      </c>
      <c r="D107" s="1924" t="s">
        <v>2281</v>
      </c>
      <c r="E107" s="1949" t="s">
        <v>2270</v>
      </c>
      <c r="F107" s="1926"/>
      <c r="G107" s="1927"/>
      <c r="H107" s="1927"/>
      <c r="I107" s="1927"/>
      <c r="J107" s="1927"/>
      <c r="K107" s="1927"/>
      <c r="L107" s="1927"/>
      <c r="M107" s="1927"/>
      <c r="N107" s="1927"/>
      <c r="O107" s="1927"/>
      <c r="P107" s="1927"/>
      <c r="Q107" s="1927"/>
      <c r="R107" s="1927"/>
      <c r="S107" s="1927"/>
      <c r="T107" s="1927"/>
      <c r="U107" s="1927"/>
      <c r="V107" s="1927"/>
      <c r="W107" s="1927"/>
      <c r="X107" s="1927"/>
      <c r="Y107" s="1927"/>
      <c r="Z107" s="1927"/>
      <c r="AA107" s="1927"/>
      <c r="AB107" s="1927"/>
      <c r="AC107" s="1927"/>
      <c r="AD107" s="1927"/>
      <c r="AE107" s="1927"/>
      <c r="AF107" s="1927"/>
      <c r="AG107" s="1978"/>
      <c r="AH107" s="1978"/>
      <c r="AI107" s="1978"/>
      <c r="AJ107" s="1978"/>
      <c r="AK107" s="2017"/>
      <c r="AL107" s="1864"/>
      <c r="AM107" s="1917"/>
      <c r="AN107" s="2018"/>
      <c r="AO107" s="4487"/>
    </row>
    <row r="108" spans="2:44">
      <c r="B108" s="4483"/>
      <c r="C108" s="4513"/>
      <c r="D108" s="2019" t="s">
        <v>2296</v>
      </c>
      <c r="E108" s="1929"/>
      <c r="F108" s="2024" t="s">
        <v>1067</v>
      </c>
      <c r="G108" s="1984"/>
      <c r="H108" s="1984"/>
      <c r="I108" s="1984"/>
      <c r="J108" s="1984"/>
      <c r="K108" s="1984" t="s">
        <v>1067</v>
      </c>
      <c r="L108" s="1984" t="s">
        <v>1067</v>
      </c>
      <c r="M108" s="1984" t="s">
        <v>1067</v>
      </c>
      <c r="N108" s="1984"/>
      <c r="O108" s="1984"/>
      <c r="P108" s="1984"/>
      <c r="Q108" s="1984"/>
      <c r="R108" s="1984" t="s">
        <v>1067</v>
      </c>
      <c r="S108" s="1984" t="s">
        <v>1067</v>
      </c>
      <c r="T108" s="1984" t="s">
        <v>1067</v>
      </c>
      <c r="U108" s="1984"/>
      <c r="V108" s="1984"/>
      <c r="W108" s="1984"/>
      <c r="X108" s="1984"/>
      <c r="Y108" s="1984" t="s">
        <v>1067</v>
      </c>
      <c r="Z108" s="1984" t="s">
        <v>1067</v>
      </c>
      <c r="AA108" s="1984" t="s">
        <v>1067</v>
      </c>
      <c r="AB108" s="1984"/>
      <c r="AC108" s="1984"/>
      <c r="AD108" s="1984"/>
      <c r="AE108" s="1984"/>
      <c r="AF108" s="1984" t="s">
        <v>1067</v>
      </c>
      <c r="AG108" s="1984" t="s">
        <v>1067</v>
      </c>
      <c r="AH108" s="1984" t="s">
        <v>1067</v>
      </c>
      <c r="AI108" s="1984"/>
      <c r="AJ108" s="1984"/>
      <c r="AK108" s="2009">
        <f>IF(D108="","",COUNT($F$98:$AJ$98)-AL108)</f>
        <v>30</v>
      </c>
      <c r="AL108" s="2010">
        <f>IF(D108="","",AQ108+AR108)</f>
        <v>0</v>
      </c>
      <c r="AM108" s="2010">
        <f>IF(D108="","",COUNTIF(F108:AJ108,"休"))</f>
        <v>13</v>
      </c>
      <c r="AN108" s="1899">
        <f>IF(D108="","",IFERROR(ROUND(AM108/AK108,3),""))</f>
        <v>0.433</v>
      </c>
      <c r="AO108" s="4487"/>
      <c r="AQ108" s="1864">
        <f>+COUNTIF(F108:AJ108,"－")</f>
        <v>0</v>
      </c>
      <c r="AR108" s="1864">
        <f>+COUNTIF(F108:AJ108,"外")</f>
        <v>0</v>
      </c>
    </row>
    <row r="109" spans="2:44">
      <c r="B109" s="4483"/>
      <c r="C109" s="4513"/>
      <c r="D109" s="2011" t="s">
        <v>2297</v>
      </c>
      <c r="E109" s="1956"/>
      <c r="F109" s="2030"/>
      <c r="G109" s="1945" t="s">
        <v>1067</v>
      </c>
      <c r="H109" s="1955" t="s">
        <v>1067</v>
      </c>
      <c r="I109" s="1955" t="s">
        <v>1067</v>
      </c>
      <c r="J109" s="1945"/>
      <c r="K109" s="1945"/>
      <c r="L109" s="1945"/>
      <c r="M109" s="1945"/>
      <c r="N109" s="1945" t="s">
        <v>1067</v>
      </c>
      <c r="O109" s="1955" t="s">
        <v>1067</v>
      </c>
      <c r="P109" s="1955" t="s">
        <v>1067</v>
      </c>
      <c r="Q109" s="1955"/>
      <c r="R109" s="1955"/>
      <c r="S109" s="1945"/>
      <c r="T109" s="1945"/>
      <c r="U109" s="1945" t="s">
        <v>1067</v>
      </c>
      <c r="V109" s="1955" t="s">
        <v>1067</v>
      </c>
      <c r="W109" s="1955" t="s">
        <v>1067</v>
      </c>
      <c r="X109" s="1945"/>
      <c r="Y109" s="1945"/>
      <c r="Z109" s="1945"/>
      <c r="AA109" s="1945"/>
      <c r="AB109" s="1945" t="s">
        <v>1067</v>
      </c>
      <c r="AC109" s="1955" t="s">
        <v>1067</v>
      </c>
      <c r="AD109" s="1955" t="s">
        <v>1067</v>
      </c>
      <c r="AE109" s="1945"/>
      <c r="AF109" s="1945"/>
      <c r="AG109" s="1945"/>
      <c r="AH109" s="1945"/>
      <c r="AI109" s="1945" t="s">
        <v>1067</v>
      </c>
      <c r="AJ109" s="1945"/>
      <c r="AK109" s="2009">
        <f t="shared" ref="AK109:AK111" si="68">IF(D109="","",COUNT($F$98:$AJ$98)-AL109)</f>
        <v>30</v>
      </c>
      <c r="AL109" s="2010">
        <f t="shared" ref="AL109:AL111" si="69">IF(D109="","",AQ109+AR109)</f>
        <v>0</v>
      </c>
      <c r="AM109" s="2010">
        <f t="shared" ref="AM109:AM111" si="70">IF(D109="","",COUNTIF(F109:AJ109,"休"))</f>
        <v>13</v>
      </c>
      <c r="AN109" s="1899">
        <f t="shared" ref="AN109:AN111" si="71">IF(D109="","",IFERROR(ROUND(AM109/AK109,3),""))</f>
        <v>0.433</v>
      </c>
      <c r="AO109" s="4487"/>
      <c r="AQ109" s="1864">
        <f>+COUNTIF(F109:AJ109,"－")</f>
        <v>0</v>
      </c>
      <c r="AR109" s="1864">
        <f>+COUNTIF(F109:AJ109,"外")</f>
        <v>0</v>
      </c>
    </row>
    <row r="110" spans="2:44">
      <c r="B110" s="4483"/>
      <c r="C110" s="4513"/>
      <c r="E110" s="1956"/>
      <c r="F110" s="2026"/>
      <c r="G110" s="1937"/>
      <c r="H110" s="1937"/>
      <c r="I110" s="1937"/>
      <c r="J110" s="1937"/>
      <c r="K110" s="1937"/>
      <c r="L110" s="1937"/>
      <c r="M110" s="1937"/>
      <c r="N110" s="1937"/>
      <c r="O110" s="1937"/>
      <c r="P110" s="1937"/>
      <c r="Q110" s="1937"/>
      <c r="R110" s="1937"/>
      <c r="S110" s="1937"/>
      <c r="T110" s="1937"/>
      <c r="U110" s="1937"/>
      <c r="V110" s="1937"/>
      <c r="W110" s="1937"/>
      <c r="X110" s="1937"/>
      <c r="Y110" s="1937"/>
      <c r="Z110" s="1937"/>
      <c r="AA110" s="1937"/>
      <c r="AB110" s="1937"/>
      <c r="AC110" s="1937"/>
      <c r="AD110" s="1937"/>
      <c r="AE110" s="1937"/>
      <c r="AF110" s="1937"/>
      <c r="AG110" s="2012"/>
      <c r="AH110" s="2012"/>
      <c r="AI110" s="2012"/>
      <c r="AJ110" s="2012"/>
      <c r="AK110" s="2009" t="str">
        <f t="shared" si="68"/>
        <v/>
      </c>
      <c r="AL110" s="2010" t="str">
        <f t="shared" si="69"/>
        <v/>
      </c>
      <c r="AM110" s="2010" t="str">
        <f t="shared" si="70"/>
        <v/>
      </c>
      <c r="AN110" s="1899" t="str">
        <f t="shared" si="71"/>
        <v/>
      </c>
      <c r="AO110" s="4487"/>
      <c r="AQ110" s="1864">
        <f>+COUNTIF(F110:AJ110,"－")</f>
        <v>0</v>
      </c>
      <c r="AR110" s="1864">
        <f>+COUNTIF(F110:AJ110,"外")</f>
        <v>0</v>
      </c>
    </row>
    <row r="111" spans="2:44">
      <c r="B111" s="4483"/>
      <c r="C111" s="4514"/>
      <c r="D111" s="2006"/>
      <c r="E111" s="1958"/>
      <c r="F111" s="2033"/>
      <c r="G111" s="1955"/>
      <c r="H111" s="1955"/>
      <c r="I111" s="1955"/>
      <c r="J111" s="1955"/>
      <c r="K111" s="1955"/>
      <c r="L111" s="1955"/>
      <c r="M111" s="1955"/>
      <c r="N111" s="1955"/>
      <c r="O111" s="1955"/>
      <c r="P111" s="1955"/>
      <c r="Q111" s="1955"/>
      <c r="R111" s="1955"/>
      <c r="S111" s="1955"/>
      <c r="T111" s="1955"/>
      <c r="U111" s="1955"/>
      <c r="V111" s="1955"/>
      <c r="W111" s="1955"/>
      <c r="X111" s="1955"/>
      <c r="Y111" s="1955"/>
      <c r="Z111" s="1955"/>
      <c r="AA111" s="1955"/>
      <c r="AB111" s="1955"/>
      <c r="AC111" s="1955"/>
      <c r="AD111" s="1955"/>
      <c r="AE111" s="1955"/>
      <c r="AF111" s="1955"/>
      <c r="AG111" s="1966"/>
      <c r="AH111" s="1966"/>
      <c r="AI111" s="1966"/>
      <c r="AJ111" s="1966"/>
      <c r="AK111" s="2009" t="str">
        <f t="shared" si="68"/>
        <v/>
      </c>
      <c r="AL111" s="2010" t="str">
        <f t="shared" si="69"/>
        <v/>
      </c>
      <c r="AM111" s="2010" t="str">
        <f t="shared" si="70"/>
        <v/>
      </c>
      <c r="AN111" s="1899" t="str">
        <f t="shared" si="71"/>
        <v/>
      </c>
      <c r="AO111" s="4487"/>
      <c r="AQ111" s="1864">
        <f>+COUNTIF(F111:AJ111,"－")</f>
        <v>0</v>
      </c>
      <c r="AR111" s="1864">
        <f>+COUNTIF(F111:AJ111,"外")</f>
        <v>0</v>
      </c>
    </row>
    <row r="112" spans="2:44">
      <c r="B112" s="4483"/>
      <c r="C112" s="4512" t="s">
        <v>2303</v>
      </c>
      <c r="D112" s="1924" t="s">
        <v>2281</v>
      </c>
      <c r="E112" s="1959" t="s">
        <v>2270</v>
      </c>
      <c r="F112" s="1926"/>
      <c r="G112" s="1927"/>
      <c r="H112" s="1927"/>
      <c r="I112" s="1927"/>
      <c r="J112" s="1927"/>
      <c r="K112" s="1927"/>
      <c r="L112" s="1927"/>
      <c r="M112" s="1927"/>
      <c r="N112" s="1927"/>
      <c r="O112" s="1927"/>
      <c r="P112" s="1927"/>
      <c r="Q112" s="1927"/>
      <c r="R112" s="1927"/>
      <c r="S112" s="1927"/>
      <c r="T112" s="1927"/>
      <c r="U112" s="1927"/>
      <c r="V112" s="1927"/>
      <c r="W112" s="1927"/>
      <c r="X112" s="1927"/>
      <c r="Y112" s="1927"/>
      <c r="Z112" s="1927"/>
      <c r="AA112" s="1927"/>
      <c r="AB112" s="1927"/>
      <c r="AC112" s="1927"/>
      <c r="AD112" s="1927"/>
      <c r="AE112" s="1927"/>
      <c r="AF112" s="1927"/>
      <c r="AG112" s="1978"/>
      <c r="AH112" s="1978"/>
      <c r="AI112" s="1978"/>
      <c r="AJ112" s="1978"/>
      <c r="AK112" s="2017"/>
      <c r="AL112" s="1864"/>
      <c r="AM112" s="2020"/>
      <c r="AN112" s="2018"/>
      <c r="AO112" s="4487"/>
    </row>
    <row r="113" spans="2:44">
      <c r="B113" s="4483"/>
      <c r="C113" s="4513"/>
      <c r="D113" s="1999" t="s">
        <v>2297</v>
      </c>
      <c r="E113" s="1929"/>
      <c r="F113" s="1930" t="s">
        <v>1067</v>
      </c>
      <c r="G113" s="1931"/>
      <c r="H113" s="1931" t="s">
        <v>1067</v>
      </c>
      <c r="I113" s="1984"/>
      <c r="J113" s="1984" t="s">
        <v>1067</v>
      </c>
      <c r="K113" s="1931"/>
      <c r="L113" s="1931" t="s">
        <v>1067</v>
      </c>
      <c r="M113" s="1931"/>
      <c r="N113" s="1931" t="s">
        <v>1067</v>
      </c>
      <c r="O113" s="1984"/>
      <c r="P113" s="1984" t="s">
        <v>1067</v>
      </c>
      <c r="Q113" s="1931"/>
      <c r="R113" s="1931" t="s">
        <v>1067</v>
      </c>
      <c r="S113" s="1931"/>
      <c r="T113" s="1931" t="s">
        <v>1067</v>
      </c>
      <c r="U113" s="1984"/>
      <c r="V113" s="1931" t="s">
        <v>1067</v>
      </c>
      <c r="W113" s="1984"/>
      <c r="X113" s="1984" t="s">
        <v>1067</v>
      </c>
      <c r="Y113" s="1931"/>
      <c r="Z113" s="1931" t="s">
        <v>1067</v>
      </c>
      <c r="AA113" s="1931"/>
      <c r="AB113" s="1931" t="s">
        <v>1067</v>
      </c>
      <c r="AC113" s="1984"/>
      <c r="AD113" s="1931" t="s">
        <v>1067</v>
      </c>
      <c r="AE113" s="1984"/>
      <c r="AF113" s="1984" t="s">
        <v>1067</v>
      </c>
      <c r="AG113" s="1931"/>
      <c r="AH113" s="1931" t="s">
        <v>1067</v>
      </c>
      <c r="AI113" s="1931"/>
      <c r="AJ113" s="1931"/>
      <c r="AK113" s="2009">
        <f>IF(D113="","",COUNT($F$98:$AJ$98)-AL113)</f>
        <v>30</v>
      </c>
      <c r="AL113" s="2010">
        <f>IF(D113="","",AQ113+AR113)</f>
        <v>0</v>
      </c>
      <c r="AM113" s="2010">
        <f>IF(D113="","",COUNTIF(F113:AJ113,"休"))</f>
        <v>15</v>
      </c>
      <c r="AN113" s="1899">
        <f>IF(D113="","",IFERROR(ROUND(AM113/AK113,3),""))</f>
        <v>0.5</v>
      </c>
      <c r="AO113" s="4487"/>
      <c r="AQ113" s="1864">
        <f>+COUNTIF(F113:AJ113,"－")</f>
        <v>0</v>
      </c>
      <c r="AR113" s="1864">
        <f>+COUNTIF(F113:AJ113,"外")</f>
        <v>0</v>
      </c>
    </row>
    <row r="114" spans="2:44">
      <c r="B114" s="4483"/>
      <c r="C114" s="4513"/>
      <c r="E114" s="1956"/>
      <c r="F114" s="1936"/>
      <c r="G114" s="1937"/>
      <c r="H114" s="1937"/>
      <c r="I114" s="1937"/>
      <c r="J114" s="1937"/>
      <c r="K114" s="1937"/>
      <c r="L114" s="1937"/>
      <c r="M114" s="1937"/>
      <c r="N114" s="1937"/>
      <c r="O114" s="1937"/>
      <c r="P114" s="1937"/>
      <c r="Q114" s="1937"/>
      <c r="R114" s="1937"/>
      <c r="S114" s="1937"/>
      <c r="T114" s="1937"/>
      <c r="U114" s="1937"/>
      <c r="V114" s="1937"/>
      <c r="W114" s="1937"/>
      <c r="X114" s="1937"/>
      <c r="Y114" s="1937"/>
      <c r="Z114" s="1937"/>
      <c r="AA114" s="1937"/>
      <c r="AB114" s="1937"/>
      <c r="AC114" s="1937"/>
      <c r="AD114" s="1937"/>
      <c r="AE114" s="1937"/>
      <c r="AF114" s="1937"/>
      <c r="AG114" s="2012"/>
      <c r="AH114" s="2012"/>
      <c r="AI114" s="2012"/>
      <c r="AJ114" s="2012"/>
      <c r="AK114" s="2009" t="str">
        <f t="shared" ref="AK114:AK116" si="72">IF(D114="","",COUNT($F$98:$AJ$98)-AL114)</f>
        <v/>
      </c>
      <c r="AL114" s="2010" t="str">
        <f t="shared" ref="AL114:AL116" si="73">IF(D114="","",AQ114+AR114)</f>
        <v/>
      </c>
      <c r="AM114" s="2010" t="str">
        <f t="shared" ref="AM114:AM116" si="74">IF(D114="","",COUNTIF(F114:AJ114,"休"))</f>
        <v/>
      </c>
      <c r="AN114" s="1899" t="str">
        <f t="shared" ref="AN114:AN116" si="75">IF(D114="","",IFERROR(ROUND(AM114/AK114,3),""))</f>
        <v/>
      </c>
      <c r="AO114" s="4487"/>
      <c r="AQ114" s="1864">
        <f>+COUNTIF(F114:AJ114,"－")</f>
        <v>0</v>
      </c>
      <c r="AR114" s="1864">
        <f>+COUNTIF(F114:AJ114,"外")</f>
        <v>0</v>
      </c>
    </row>
    <row r="115" spans="2:44">
      <c r="B115" s="4483"/>
      <c r="C115" s="4513"/>
      <c r="E115" s="1956"/>
      <c r="F115" s="1936"/>
      <c r="G115" s="1937"/>
      <c r="H115" s="1937"/>
      <c r="I115" s="1937"/>
      <c r="J115" s="1937"/>
      <c r="K115" s="1937"/>
      <c r="L115" s="1937"/>
      <c r="M115" s="1937"/>
      <c r="N115" s="1937"/>
      <c r="O115" s="1937"/>
      <c r="P115" s="1937"/>
      <c r="Q115" s="1937"/>
      <c r="R115" s="1937"/>
      <c r="S115" s="1937"/>
      <c r="T115" s="1937"/>
      <c r="U115" s="1937"/>
      <c r="V115" s="1937"/>
      <c r="W115" s="1937"/>
      <c r="X115" s="1937"/>
      <c r="Y115" s="1937"/>
      <c r="Z115" s="1937"/>
      <c r="AA115" s="1937"/>
      <c r="AB115" s="1937"/>
      <c r="AC115" s="1937"/>
      <c r="AD115" s="1937"/>
      <c r="AE115" s="1937"/>
      <c r="AF115" s="1937"/>
      <c r="AG115" s="2012"/>
      <c r="AH115" s="2012"/>
      <c r="AI115" s="2012"/>
      <c r="AJ115" s="2012"/>
      <c r="AK115" s="2009" t="str">
        <f t="shared" si="72"/>
        <v/>
      </c>
      <c r="AL115" s="2010" t="str">
        <f t="shared" si="73"/>
        <v/>
      </c>
      <c r="AM115" s="2010" t="str">
        <f t="shared" si="74"/>
        <v/>
      </c>
      <c r="AN115" s="1899" t="str">
        <f t="shared" si="75"/>
        <v/>
      </c>
      <c r="AO115" s="4487"/>
      <c r="AQ115" s="1864">
        <f>+COUNTIF(F115:AJ115,"－")</f>
        <v>0</v>
      </c>
      <c r="AR115" s="1864">
        <f>+COUNTIF(F115:AJ115,"外")</f>
        <v>0</v>
      </c>
    </row>
    <row r="116" spans="2:44" ht="13.8" thickBot="1">
      <c r="B116" s="4484"/>
      <c r="C116" s="4514"/>
      <c r="D116" s="2006"/>
      <c r="E116" s="1958"/>
      <c r="F116" s="2032"/>
      <c r="G116" s="1979"/>
      <c r="H116" s="1979"/>
      <c r="I116" s="1979"/>
      <c r="J116" s="1979"/>
      <c r="K116" s="1979"/>
      <c r="L116" s="1979"/>
      <c r="M116" s="1979"/>
      <c r="N116" s="1979"/>
      <c r="O116" s="1979"/>
      <c r="P116" s="1979"/>
      <c r="Q116" s="1979"/>
      <c r="R116" s="1979"/>
      <c r="S116" s="1979"/>
      <c r="T116" s="1979"/>
      <c r="U116" s="1979"/>
      <c r="V116" s="1979"/>
      <c r="W116" s="1979"/>
      <c r="X116" s="1979"/>
      <c r="Y116" s="1979"/>
      <c r="Z116" s="1979"/>
      <c r="AA116" s="1979"/>
      <c r="AB116" s="1979"/>
      <c r="AC116" s="1979"/>
      <c r="AD116" s="1979"/>
      <c r="AE116" s="1979"/>
      <c r="AF116" s="1979"/>
      <c r="AG116" s="2022"/>
      <c r="AH116" s="2022"/>
      <c r="AI116" s="2022"/>
      <c r="AJ116" s="2022"/>
      <c r="AK116" s="2023" t="str">
        <f t="shared" si="72"/>
        <v/>
      </c>
      <c r="AL116" s="1958" t="str">
        <f t="shared" si="73"/>
        <v/>
      </c>
      <c r="AM116" s="1958" t="str">
        <f t="shared" si="74"/>
        <v/>
      </c>
      <c r="AN116" s="1899" t="str">
        <f t="shared" si="75"/>
        <v/>
      </c>
      <c r="AO116" s="4488"/>
      <c r="AQ116" s="1864">
        <f>+COUNTIF(F116:AJ116,"－")</f>
        <v>0</v>
      </c>
      <c r="AR116" s="1864">
        <f>+COUNTIF(F116:AJ116,"外")</f>
        <v>0</v>
      </c>
    </row>
    <row r="117" spans="2:44" ht="13.8" thickBot="1">
      <c r="B117" s="1965"/>
      <c r="C117" s="1921"/>
      <c r="F117" s="1966"/>
      <c r="G117" s="1966"/>
      <c r="H117" s="1966"/>
      <c r="I117" s="1966"/>
      <c r="J117" s="1966"/>
      <c r="K117" s="1966"/>
      <c r="L117" s="1966"/>
      <c r="M117" s="1966"/>
      <c r="N117" s="1966"/>
      <c r="O117" s="1966"/>
      <c r="P117" s="1966"/>
      <c r="Q117" s="1966"/>
      <c r="R117" s="1966"/>
      <c r="S117" s="1966"/>
      <c r="T117" s="1966"/>
      <c r="U117" s="1966"/>
      <c r="V117" s="1966"/>
      <c r="W117" s="1966"/>
      <c r="X117" s="1966"/>
      <c r="Y117" s="1966"/>
      <c r="Z117" s="1966"/>
      <c r="AA117" s="1966"/>
      <c r="AB117" s="1966"/>
      <c r="AC117" s="1966"/>
      <c r="AD117" s="1966"/>
      <c r="AE117" s="1966"/>
      <c r="AF117" s="1966"/>
      <c r="AG117" s="1966"/>
      <c r="AH117" s="1966"/>
      <c r="AI117" s="1966"/>
      <c r="AJ117" s="1966"/>
      <c r="AK117" s="1967"/>
      <c r="AN117" s="1968" t="s">
        <v>2271</v>
      </c>
      <c r="AO117" s="1969" t="str">
        <f>IF(AO101&gt;=0.285,"OK","NG")</f>
        <v>OK</v>
      </c>
      <c r="AQ117" s="1857"/>
      <c r="AR117" s="1857"/>
    </row>
    <row r="119" spans="2:44" hidden="1">
      <c r="F119" s="1857">
        <f>YEAR(F122)</f>
        <v>2024</v>
      </c>
      <c r="G119" s="1857">
        <f>MONTH(F122)</f>
        <v>10</v>
      </c>
    </row>
    <row r="120" spans="2:44">
      <c r="B120" s="4470"/>
      <c r="C120" s="4471"/>
      <c r="D120" s="4472"/>
      <c r="E120" s="1971" t="s">
        <v>2266</v>
      </c>
      <c r="F120" s="4478">
        <f>F122</f>
        <v>45566</v>
      </c>
      <c r="G120" s="4479"/>
      <c r="H120" s="4479"/>
      <c r="I120" s="4479"/>
      <c r="J120" s="4479"/>
      <c r="K120" s="4479"/>
      <c r="L120" s="4479"/>
      <c r="M120" s="4479"/>
      <c r="N120" s="4479"/>
      <c r="O120" s="4479"/>
      <c r="P120" s="4479"/>
      <c r="Q120" s="4479"/>
      <c r="R120" s="4479"/>
      <c r="S120" s="4479"/>
      <c r="T120" s="4479"/>
      <c r="U120" s="4479"/>
      <c r="V120" s="4479"/>
      <c r="W120" s="4479"/>
      <c r="X120" s="4479"/>
      <c r="Y120" s="4479"/>
      <c r="Z120" s="4479"/>
      <c r="AA120" s="4479"/>
      <c r="AB120" s="4479"/>
      <c r="AC120" s="4479"/>
      <c r="AD120" s="4479"/>
      <c r="AE120" s="4479"/>
      <c r="AF120" s="4479"/>
      <c r="AG120" s="4479"/>
      <c r="AH120" s="4479"/>
      <c r="AI120" s="4479"/>
      <c r="AJ120" s="4479"/>
      <c r="AK120" s="4516" t="s">
        <v>2304</v>
      </c>
      <c r="AL120" s="4519" t="s">
        <v>2305</v>
      </c>
      <c r="AM120" s="4522" t="s">
        <v>2283</v>
      </c>
      <c r="AN120" s="4435" t="s">
        <v>2306</v>
      </c>
      <c r="AO120" s="4433" t="s">
        <v>2307</v>
      </c>
      <c r="AQ120" s="4463" t="s">
        <v>2308</v>
      </c>
      <c r="AR120" s="4463" t="s">
        <v>2309</v>
      </c>
    </row>
    <row r="121" spans="2:44" ht="13.5" hidden="1" customHeight="1">
      <c r="B121" s="4473"/>
      <c r="C121" s="4469"/>
      <c r="D121" s="4474"/>
      <c r="E121" s="1972"/>
      <c r="F121" s="1913">
        <f>DATE($F119,$G119,1)</f>
        <v>45566</v>
      </c>
      <c r="G121" s="1913">
        <f t="shared" ref="G121:AJ121" si="76">F121+1</f>
        <v>45567</v>
      </c>
      <c r="H121" s="1913">
        <f t="shared" si="76"/>
        <v>45568</v>
      </c>
      <c r="I121" s="1913">
        <f t="shared" si="76"/>
        <v>45569</v>
      </c>
      <c r="J121" s="1913">
        <f t="shared" si="76"/>
        <v>45570</v>
      </c>
      <c r="K121" s="1913">
        <f t="shared" si="76"/>
        <v>45571</v>
      </c>
      <c r="L121" s="1913">
        <f t="shared" si="76"/>
        <v>45572</v>
      </c>
      <c r="M121" s="1913">
        <f t="shared" si="76"/>
        <v>45573</v>
      </c>
      <c r="N121" s="1913">
        <f t="shared" si="76"/>
        <v>45574</v>
      </c>
      <c r="O121" s="1913">
        <f t="shared" si="76"/>
        <v>45575</v>
      </c>
      <c r="P121" s="1913">
        <f t="shared" si="76"/>
        <v>45576</v>
      </c>
      <c r="Q121" s="1913">
        <f t="shared" si="76"/>
        <v>45577</v>
      </c>
      <c r="R121" s="1913">
        <f t="shared" si="76"/>
        <v>45578</v>
      </c>
      <c r="S121" s="1913">
        <f t="shared" si="76"/>
        <v>45579</v>
      </c>
      <c r="T121" s="1913">
        <f t="shared" si="76"/>
        <v>45580</v>
      </c>
      <c r="U121" s="1913">
        <f t="shared" si="76"/>
        <v>45581</v>
      </c>
      <c r="V121" s="1913">
        <f t="shared" si="76"/>
        <v>45582</v>
      </c>
      <c r="W121" s="1913">
        <f t="shared" si="76"/>
        <v>45583</v>
      </c>
      <c r="X121" s="1913">
        <f t="shared" si="76"/>
        <v>45584</v>
      </c>
      <c r="Y121" s="1913">
        <f t="shared" si="76"/>
        <v>45585</v>
      </c>
      <c r="Z121" s="1913">
        <f t="shared" si="76"/>
        <v>45586</v>
      </c>
      <c r="AA121" s="1913">
        <f t="shared" si="76"/>
        <v>45587</v>
      </c>
      <c r="AB121" s="1913">
        <f t="shared" si="76"/>
        <v>45588</v>
      </c>
      <c r="AC121" s="1913">
        <f t="shared" si="76"/>
        <v>45589</v>
      </c>
      <c r="AD121" s="1913">
        <f t="shared" si="76"/>
        <v>45590</v>
      </c>
      <c r="AE121" s="1913">
        <f t="shared" si="76"/>
        <v>45591</v>
      </c>
      <c r="AF121" s="1913">
        <f t="shared" si="76"/>
        <v>45592</v>
      </c>
      <c r="AG121" s="1913">
        <f t="shared" si="76"/>
        <v>45593</v>
      </c>
      <c r="AH121" s="1913">
        <f t="shared" si="76"/>
        <v>45594</v>
      </c>
      <c r="AI121" s="1913">
        <f t="shared" si="76"/>
        <v>45595</v>
      </c>
      <c r="AJ121" s="1913">
        <f t="shared" si="76"/>
        <v>45596</v>
      </c>
      <c r="AK121" s="4517"/>
      <c r="AL121" s="4520"/>
      <c r="AM121" s="4523"/>
      <c r="AN121" s="4435"/>
      <c r="AO121" s="4433"/>
      <c r="AQ121" s="4463"/>
      <c r="AR121" s="4463"/>
    </row>
    <row r="122" spans="2:44">
      <c r="B122" s="4473"/>
      <c r="C122" s="4469"/>
      <c r="D122" s="4474"/>
      <c r="E122" s="1973" t="s">
        <v>2267</v>
      </c>
      <c r="F122" s="1974">
        <f>IF(EDATE(F97,1)&gt;$F$7,"",EDATE(F97,1))</f>
        <v>45566</v>
      </c>
      <c r="G122" s="1913">
        <f t="shared" ref="G122:AJ122" si="77">IF(G121&gt;$F$7,"",IF(F122=EOMONTH(DATE($F119,$G119,1),0),"",IF(F122="","",F122+1)))</f>
        <v>45567</v>
      </c>
      <c r="H122" s="1913">
        <f t="shared" si="77"/>
        <v>45568</v>
      </c>
      <c r="I122" s="1913">
        <f t="shared" si="77"/>
        <v>45569</v>
      </c>
      <c r="J122" s="1913">
        <f t="shared" si="77"/>
        <v>45570</v>
      </c>
      <c r="K122" s="1913">
        <f t="shared" si="77"/>
        <v>45571</v>
      </c>
      <c r="L122" s="1913">
        <f t="shared" si="77"/>
        <v>45572</v>
      </c>
      <c r="M122" s="1913">
        <f t="shared" si="77"/>
        <v>45573</v>
      </c>
      <c r="N122" s="1913">
        <f t="shared" si="77"/>
        <v>45574</v>
      </c>
      <c r="O122" s="1913">
        <f t="shared" si="77"/>
        <v>45575</v>
      </c>
      <c r="P122" s="1913">
        <f t="shared" si="77"/>
        <v>45576</v>
      </c>
      <c r="Q122" s="1913">
        <f t="shared" si="77"/>
        <v>45577</v>
      </c>
      <c r="R122" s="1913">
        <f t="shared" si="77"/>
        <v>45578</v>
      </c>
      <c r="S122" s="1913">
        <f t="shared" si="77"/>
        <v>45579</v>
      </c>
      <c r="T122" s="1913">
        <f t="shared" si="77"/>
        <v>45580</v>
      </c>
      <c r="U122" s="1913">
        <f t="shared" si="77"/>
        <v>45581</v>
      </c>
      <c r="V122" s="1913">
        <f t="shared" si="77"/>
        <v>45582</v>
      </c>
      <c r="W122" s="1913">
        <f t="shared" si="77"/>
        <v>45583</v>
      </c>
      <c r="X122" s="1913">
        <f t="shared" si="77"/>
        <v>45584</v>
      </c>
      <c r="Y122" s="1913">
        <f t="shared" si="77"/>
        <v>45585</v>
      </c>
      <c r="Z122" s="1913">
        <f t="shared" si="77"/>
        <v>45586</v>
      </c>
      <c r="AA122" s="1913">
        <f t="shared" si="77"/>
        <v>45587</v>
      </c>
      <c r="AB122" s="1913">
        <f t="shared" si="77"/>
        <v>45588</v>
      </c>
      <c r="AC122" s="1913">
        <f t="shared" si="77"/>
        <v>45589</v>
      </c>
      <c r="AD122" s="1913">
        <f t="shared" si="77"/>
        <v>45590</v>
      </c>
      <c r="AE122" s="1913">
        <f t="shared" si="77"/>
        <v>45591</v>
      </c>
      <c r="AF122" s="1913">
        <f t="shared" si="77"/>
        <v>45592</v>
      </c>
      <c r="AG122" s="1913">
        <f t="shared" si="77"/>
        <v>45593</v>
      </c>
      <c r="AH122" s="1913">
        <f t="shared" si="77"/>
        <v>45594</v>
      </c>
      <c r="AI122" s="1913">
        <f t="shared" si="77"/>
        <v>45595</v>
      </c>
      <c r="AJ122" s="1913">
        <f t="shared" si="77"/>
        <v>45596</v>
      </c>
      <c r="AK122" s="4517"/>
      <c r="AL122" s="4520"/>
      <c r="AM122" s="4523"/>
      <c r="AN122" s="4435"/>
      <c r="AO122" s="4433"/>
      <c r="AQ122" s="4463"/>
      <c r="AR122" s="4463"/>
    </row>
    <row r="123" spans="2:44">
      <c r="B123" s="4475"/>
      <c r="C123" s="4476"/>
      <c r="D123" s="4477"/>
      <c r="E123" s="1908" t="s">
        <v>1060</v>
      </c>
      <c r="F123" s="1975" t="str">
        <f>IFERROR(TEXT(WEEKDAY(+F122),"aaa"),"")</f>
        <v>火</v>
      </c>
      <c r="G123" s="1975" t="str">
        <f t="shared" ref="G123:AJ123" si="78">IFERROR(TEXT(WEEKDAY(+G122),"aaa"),"")</f>
        <v>水</v>
      </c>
      <c r="H123" s="1975" t="str">
        <f t="shared" si="78"/>
        <v>木</v>
      </c>
      <c r="I123" s="1975" t="str">
        <f t="shared" si="78"/>
        <v>金</v>
      </c>
      <c r="J123" s="1975" t="str">
        <f t="shared" si="78"/>
        <v>土</v>
      </c>
      <c r="K123" s="1975" t="str">
        <f t="shared" si="78"/>
        <v>日</v>
      </c>
      <c r="L123" s="1975" t="str">
        <f t="shared" si="78"/>
        <v>月</v>
      </c>
      <c r="M123" s="1975" t="str">
        <f t="shared" si="78"/>
        <v>火</v>
      </c>
      <c r="N123" s="1975" t="str">
        <f t="shared" si="78"/>
        <v>水</v>
      </c>
      <c r="O123" s="1975" t="str">
        <f t="shared" si="78"/>
        <v>木</v>
      </c>
      <c r="P123" s="1975" t="str">
        <f t="shared" si="78"/>
        <v>金</v>
      </c>
      <c r="Q123" s="1975" t="str">
        <f t="shared" si="78"/>
        <v>土</v>
      </c>
      <c r="R123" s="1975" t="str">
        <f t="shared" si="78"/>
        <v>日</v>
      </c>
      <c r="S123" s="1975" t="str">
        <f t="shared" si="78"/>
        <v>月</v>
      </c>
      <c r="T123" s="1975" t="str">
        <f t="shared" si="78"/>
        <v>火</v>
      </c>
      <c r="U123" s="1975" t="str">
        <f t="shared" si="78"/>
        <v>水</v>
      </c>
      <c r="V123" s="1975" t="str">
        <f t="shared" si="78"/>
        <v>木</v>
      </c>
      <c r="W123" s="1975" t="str">
        <f t="shared" si="78"/>
        <v>金</v>
      </c>
      <c r="X123" s="1975" t="str">
        <f t="shared" si="78"/>
        <v>土</v>
      </c>
      <c r="Y123" s="1975" t="str">
        <f t="shared" si="78"/>
        <v>日</v>
      </c>
      <c r="Z123" s="1975" t="str">
        <f t="shared" si="78"/>
        <v>月</v>
      </c>
      <c r="AA123" s="1975" t="str">
        <f t="shared" si="78"/>
        <v>火</v>
      </c>
      <c r="AB123" s="1975" t="str">
        <f t="shared" si="78"/>
        <v>水</v>
      </c>
      <c r="AC123" s="1975" t="str">
        <f t="shared" si="78"/>
        <v>木</v>
      </c>
      <c r="AD123" s="1975" t="str">
        <f t="shared" si="78"/>
        <v>金</v>
      </c>
      <c r="AE123" s="1975" t="str">
        <f t="shared" si="78"/>
        <v>土</v>
      </c>
      <c r="AF123" s="1975" t="str">
        <f t="shared" si="78"/>
        <v>日</v>
      </c>
      <c r="AG123" s="1975" t="str">
        <f t="shared" si="78"/>
        <v>月</v>
      </c>
      <c r="AH123" s="1975" t="str">
        <f t="shared" si="78"/>
        <v>火</v>
      </c>
      <c r="AI123" s="1975" t="str">
        <f t="shared" si="78"/>
        <v>水</v>
      </c>
      <c r="AJ123" s="1975" t="str">
        <f t="shared" si="78"/>
        <v>木</v>
      </c>
      <c r="AK123" s="4517"/>
      <c r="AL123" s="4520"/>
      <c r="AM123" s="4523"/>
      <c r="AN123" s="4435"/>
      <c r="AO123" s="4433"/>
      <c r="AQ123" s="4463"/>
      <c r="AR123" s="4463"/>
    </row>
    <row r="124" spans="2:44" ht="21" customHeight="1">
      <c r="B124" s="1976" t="s">
        <v>2310</v>
      </c>
      <c r="C124" s="1977" t="s">
        <v>2280</v>
      </c>
      <c r="D124" s="1924" t="s">
        <v>2281</v>
      </c>
      <c r="E124" s="1925" t="s">
        <v>2270</v>
      </c>
      <c r="F124" s="1926"/>
      <c r="G124" s="1927"/>
      <c r="H124" s="1927"/>
      <c r="I124" s="1927"/>
      <c r="J124" s="1927"/>
      <c r="K124" s="1927"/>
      <c r="L124" s="1927"/>
      <c r="M124" s="1927"/>
      <c r="N124" s="1927"/>
      <c r="O124" s="1927"/>
      <c r="P124" s="1927"/>
      <c r="Q124" s="1927"/>
      <c r="R124" s="1927"/>
      <c r="S124" s="1927"/>
      <c r="T124" s="1927"/>
      <c r="U124" s="1927"/>
      <c r="V124" s="1927"/>
      <c r="W124" s="1927"/>
      <c r="X124" s="1927"/>
      <c r="Y124" s="1927"/>
      <c r="Z124" s="1927"/>
      <c r="AA124" s="1927"/>
      <c r="AB124" s="1927"/>
      <c r="AC124" s="1927"/>
      <c r="AD124" s="1927"/>
      <c r="AE124" s="1927"/>
      <c r="AF124" s="1927"/>
      <c r="AG124" s="1978"/>
      <c r="AH124" s="1978"/>
      <c r="AI124" s="1978"/>
      <c r="AJ124" s="1978"/>
      <c r="AK124" s="4518"/>
      <c r="AL124" s="4521"/>
      <c r="AM124" s="4524"/>
      <c r="AN124" s="1866" t="s">
        <v>2292</v>
      </c>
      <c r="AO124" s="1865" t="s">
        <v>2293</v>
      </c>
      <c r="AQ124" s="4464"/>
      <c r="AR124" s="4464"/>
    </row>
    <row r="125" spans="2:44" ht="13.5" customHeight="1">
      <c r="B125" s="4482" t="s">
        <v>2294</v>
      </c>
      <c r="C125" s="4512" t="s">
        <v>2295</v>
      </c>
      <c r="D125" s="2008" t="s">
        <v>2296</v>
      </c>
      <c r="E125" s="1929"/>
      <c r="F125" s="1930"/>
      <c r="G125" s="1931"/>
      <c r="H125" s="1931"/>
      <c r="I125" s="1931"/>
      <c r="J125" s="1984" t="s">
        <v>1067</v>
      </c>
      <c r="K125" s="1984" t="s">
        <v>1067</v>
      </c>
      <c r="L125" s="1984"/>
      <c r="M125" s="1984"/>
      <c r="N125" s="1984"/>
      <c r="O125" s="1984"/>
      <c r="P125" s="1984"/>
      <c r="Q125" s="1984" t="s">
        <v>1067</v>
      </c>
      <c r="R125" s="1984" t="s">
        <v>1067</v>
      </c>
      <c r="S125" s="1984"/>
      <c r="T125" s="1984"/>
      <c r="U125" s="1984"/>
      <c r="V125" s="1984"/>
      <c r="W125" s="1984"/>
      <c r="X125" s="1984" t="s">
        <v>1067</v>
      </c>
      <c r="Y125" s="1984" t="s">
        <v>1067</v>
      </c>
      <c r="Z125" s="1984"/>
      <c r="AA125" s="1984"/>
      <c r="AB125" s="1984"/>
      <c r="AC125" s="1984"/>
      <c r="AD125" s="1984"/>
      <c r="AE125" s="1984" t="s">
        <v>1067</v>
      </c>
      <c r="AF125" s="1984" t="s">
        <v>1067</v>
      </c>
      <c r="AG125" s="1984"/>
      <c r="AH125" s="1984"/>
      <c r="AI125" s="2031"/>
      <c r="AJ125" s="2031"/>
      <c r="AK125" s="2009">
        <f>IF(D125="","",COUNT($F$122:$AJ$122)-AL125)</f>
        <v>31</v>
      </c>
      <c r="AL125" s="2010">
        <f>IF(D125="","",AQ125+AR125)</f>
        <v>0</v>
      </c>
      <c r="AM125" s="2010">
        <f>IF(D125="","",COUNTIF(F125:AJ125,"休"))</f>
        <v>8</v>
      </c>
      <c r="AN125" s="1899">
        <f>IF(D125="","",IFERROR(ROUND(AM125/AK125,3),""))</f>
        <v>0.25800000000000001</v>
      </c>
      <c r="AO125" s="4486">
        <f>ROUND(AVERAGE(AN125:AN140),3)</f>
        <v>0.315</v>
      </c>
      <c r="AQ125" s="1864">
        <f>+COUNTIF(F125:AJ125,"－")</f>
        <v>0</v>
      </c>
      <c r="AR125" s="1864">
        <f>+COUNTIF(F125:AJ125,"外")</f>
        <v>0</v>
      </c>
    </row>
    <row r="126" spans="2:44" ht="13.5" customHeight="1">
      <c r="B126" s="4483"/>
      <c r="C126" s="4513"/>
      <c r="D126" s="2011" t="s">
        <v>2297</v>
      </c>
      <c r="E126" s="1929"/>
      <c r="F126" s="2026"/>
      <c r="G126" s="1937"/>
      <c r="H126" s="1955" t="s">
        <v>1067</v>
      </c>
      <c r="I126" s="1955" t="s">
        <v>1067</v>
      </c>
      <c r="J126" s="1955"/>
      <c r="K126" s="1955"/>
      <c r="L126" s="1945"/>
      <c r="M126" s="1945"/>
      <c r="N126" s="1945"/>
      <c r="O126" s="1955" t="s">
        <v>1067</v>
      </c>
      <c r="P126" s="1955" t="s">
        <v>1067</v>
      </c>
      <c r="Q126" s="1955"/>
      <c r="R126" s="1955"/>
      <c r="S126" s="1945"/>
      <c r="T126" s="1945"/>
      <c r="U126" s="1945"/>
      <c r="V126" s="1955" t="s">
        <v>1067</v>
      </c>
      <c r="W126" s="1955" t="s">
        <v>1067</v>
      </c>
      <c r="X126" s="1955"/>
      <c r="Y126" s="1955"/>
      <c r="Z126" s="1945"/>
      <c r="AA126" s="1945"/>
      <c r="AB126" s="1945"/>
      <c r="AC126" s="1955" t="s">
        <v>1067</v>
      </c>
      <c r="AD126" s="1955" t="s">
        <v>1067</v>
      </c>
      <c r="AE126" s="1955"/>
      <c r="AF126" s="1955"/>
      <c r="AG126" s="2034"/>
      <c r="AH126" s="1945"/>
      <c r="AI126" s="1937"/>
      <c r="AJ126" s="2027" t="s">
        <v>1067</v>
      </c>
      <c r="AK126" s="2009">
        <f t="shared" ref="AK126:AK130" si="79">IF(D126="","",COUNT($F$122:$AJ$122)-AL126)</f>
        <v>31</v>
      </c>
      <c r="AL126" s="2010">
        <f t="shared" ref="AL126:AL130" si="80">IF(D126="","",AQ126+AR126)</f>
        <v>0</v>
      </c>
      <c r="AM126" s="2010">
        <f t="shared" ref="AM126:AM130" si="81">IF(D126="","",COUNTIF(F126:AJ126,"休"))</f>
        <v>9</v>
      </c>
      <c r="AN126" s="1899">
        <f t="shared" ref="AN126:AN130" si="82">IF(D126="","",IFERROR(ROUND(AM126/AK126,3),""))</f>
        <v>0.28999999999999998</v>
      </c>
      <c r="AO126" s="4487"/>
      <c r="AQ126" s="1864">
        <f>+COUNTIF(F126:AJ126,"－")</f>
        <v>0</v>
      </c>
      <c r="AR126" s="1864">
        <f>+COUNTIF(F126:AJ126,"外")</f>
        <v>0</v>
      </c>
    </row>
    <row r="127" spans="2:44">
      <c r="B127" s="4483"/>
      <c r="C127" s="4513"/>
      <c r="D127" s="2014" t="s">
        <v>2298</v>
      </c>
      <c r="E127" s="1929"/>
      <c r="F127" s="2026" t="s">
        <v>1067</v>
      </c>
      <c r="G127" s="1937"/>
      <c r="H127" s="1937"/>
      <c r="I127" s="1937" t="s">
        <v>1067</v>
      </c>
      <c r="J127" s="1937"/>
      <c r="K127" s="1937"/>
      <c r="L127" s="1937"/>
      <c r="M127" s="1937" t="s">
        <v>1067</v>
      </c>
      <c r="N127" s="1937"/>
      <c r="O127" s="1937"/>
      <c r="P127" s="1937" t="s">
        <v>1067</v>
      </c>
      <c r="Q127" s="1937"/>
      <c r="R127" s="1937"/>
      <c r="S127" s="1937" t="s">
        <v>1067</v>
      </c>
      <c r="T127" s="1937" t="s">
        <v>1067</v>
      </c>
      <c r="U127" s="1937"/>
      <c r="V127" s="1937"/>
      <c r="W127" s="1937" t="s">
        <v>1067</v>
      </c>
      <c r="X127" s="1937"/>
      <c r="Y127" s="1937"/>
      <c r="Z127" s="1937"/>
      <c r="AA127" s="1937" t="s">
        <v>1067</v>
      </c>
      <c r="AB127" s="1937"/>
      <c r="AC127" s="1937"/>
      <c r="AD127" s="1937" t="s">
        <v>1067</v>
      </c>
      <c r="AE127" s="1937"/>
      <c r="AF127" s="1937"/>
      <c r="AG127" s="2027" t="s">
        <v>1067</v>
      </c>
      <c r="AH127" s="2027" t="s">
        <v>1067</v>
      </c>
      <c r="AI127" s="2027"/>
      <c r="AJ127" s="2027"/>
      <c r="AK127" s="2009">
        <f t="shared" si="79"/>
        <v>31</v>
      </c>
      <c r="AL127" s="2010">
        <f t="shared" si="80"/>
        <v>0</v>
      </c>
      <c r="AM127" s="2010">
        <f t="shared" si="81"/>
        <v>11</v>
      </c>
      <c r="AN127" s="1899">
        <f t="shared" si="82"/>
        <v>0.35499999999999998</v>
      </c>
      <c r="AO127" s="4487"/>
      <c r="AQ127" s="1864">
        <f>+COUNTIF(F127:AJ127,"－")</f>
        <v>0</v>
      </c>
      <c r="AR127" s="1864">
        <f t="shared" ref="AR127:AR130" si="83">+COUNTIF(F127:AJ127,"外")</f>
        <v>0</v>
      </c>
    </row>
    <row r="128" spans="2:44">
      <c r="B128" s="4483"/>
      <c r="C128" s="4513"/>
      <c r="D128" s="2014" t="s">
        <v>2299</v>
      </c>
      <c r="E128" s="1907"/>
      <c r="F128" s="2026"/>
      <c r="G128" s="1937" t="s">
        <v>1067</v>
      </c>
      <c r="H128" s="1937"/>
      <c r="I128" s="1937"/>
      <c r="J128" s="1937"/>
      <c r="K128" s="1937" t="s">
        <v>1067</v>
      </c>
      <c r="L128" s="1937"/>
      <c r="M128" s="1937"/>
      <c r="N128" s="1937" t="s">
        <v>1067</v>
      </c>
      <c r="O128" s="1937"/>
      <c r="P128" s="1937"/>
      <c r="Q128" s="1937"/>
      <c r="R128" s="1937" t="s">
        <v>1067</v>
      </c>
      <c r="S128" s="1937"/>
      <c r="T128" s="1937"/>
      <c r="U128" s="1937" t="s">
        <v>1067</v>
      </c>
      <c r="V128" s="1937"/>
      <c r="W128" s="1937"/>
      <c r="X128" s="1937"/>
      <c r="Y128" s="1937" t="s">
        <v>1067</v>
      </c>
      <c r="Z128" s="1937"/>
      <c r="AA128" s="1937"/>
      <c r="AB128" s="1937" t="s">
        <v>1067</v>
      </c>
      <c r="AC128" s="1937"/>
      <c r="AD128" s="1937"/>
      <c r="AE128" s="1937"/>
      <c r="AF128" s="1937" t="s">
        <v>1067</v>
      </c>
      <c r="AG128" s="1937"/>
      <c r="AH128" s="2027"/>
      <c r="AI128" s="2027" t="s">
        <v>1067</v>
      </c>
      <c r="AJ128" s="2027"/>
      <c r="AK128" s="2009">
        <f t="shared" si="79"/>
        <v>31</v>
      </c>
      <c r="AL128" s="2010">
        <f t="shared" si="80"/>
        <v>0</v>
      </c>
      <c r="AM128" s="2010">
        <f t="shared" si="81"/>
        <v>9</v>
      </c>
      <c r="AN128" s="1899">
        <f t="shared" si="82"/>
        <v>0.28999999999999998</v>
      </c>
      <c r="AO128" s="4487"/>
      <c r="AQ128" s="1864">
        <f>+COUNTIF(F128:AJ128,"－")</f>
        <v>0</v>
      </c>
      <c r="AR128" s="1864">
        <f t="shared" si="83"/>
        <v>0</v>
      </c>
    </row>
    <row r="129" spans="2:44">
      <c r="B129" s="4483"/>
      <c r="C129" s="4513"/>
      <c r="D129" s="2014" t="s">
        <v>2300</v>
      </c>
      <c r="E129" s="1929"/>
      <c r="F129" s="2026"/>
      <c r="G129" s="1937"/>
      <c r="H129" s="1937" t="s">
        <v>1067</v>
      </c>
      <c r="I129" s="1937"/>
      <c r="J129" s="1937"/>
      <c r="K129" s="1937"/>
      <c r="L129" s="1937" t="s">
        <v>1067</v>
      </c>
      <c r="M129" s="1937"/>
      <c r="N129" s="1937"/>
      <c r="O129" s="1937" t="s">
        <v>1067</v>
      </c>
      <c r="P129" s="1937"/>
      <c r="Q129" s="1937"/>
      <c r="R129" s="1937"/>
      <c r="S129" s="1937" t="s">
        <v>1067</v>
      </c>
      <c r="T129" s="1937"/>
      <c r="U129" s="1937"/>
      <c r="V129" s="1937" t="s">
        <v>1067</v>
      </c>
      <c r="W129" s="1937"/>
      <c r="X129" s="1937"/>
      <c r="Y129" s="1937"/>
      <c r="Z129" s="1937" t="s">
        <v>1067</v>
      </c>
      <c r="AA129" s="1937"/>
      <c r="AB129" s="1937"/>
      <c r="AC129" s="1937" t="s">
        <v>1067</v>
      </c>
      <c r="AD129" s="1937"/>
      <c r="AE129" s="1937"/>
      <c r="AF129" s="1937"/>
      <c r="AG129" s="1937" t="s">
        <v>1067</v>
      </c>
      <c r="AH129" s="1937"/>
      <c r="AI129" s="1937"/>
      <c r="AJ129" s="1937" t="s">
        <v>1067</v>
      </c>
      <c r="AK129" s="2009">
        <f t="shared" si="79"/>
        <v>31</v>
      </c>
      <c r="AL129" s="2010">
        <f t="shared" si="80"/>
        <v>0</v>
      </c>
      <c r="AM129" s="2010">
        <f t="shared" si="81"/>
        <v>9</v>
      </c>
      <c r="AN129" s="1899">
        <f t="shared" si="82"/>
        <v>0.28999999999999998</v>
      </c>
      <c r="AO129" s="4487"/>
      <c r="AQ129" s="1864">
        <f t="shared" ref="AQ129:AQ130" si="84">+COUNTIF(F129:AJ129,"－")</f>
        <v>0</v>
      </c>
      <c r="AR129" s="1864">
        <f t="shared" si="83"/>
        <v>0</v>
      </c>
    </row>
    <row r="130" spans="2:44">
      <c r="B130" s="4484"/>
      <c r="C130" s="4514"/>
      <c r="D130" s="2015">
        <f>E$29</f>
        <v>0</v>
      </c>
      <c r="E130" s="1942"/>
      <c r="F130" s="2032"/>
      <c r="G130" s="1945"/>
      <c r="H130" s="1945"/>
      <c r="I130" s="1945"/>
      <c r="J130" s="1945"/>
      <c r="K130" s="1945"/>
      <c r="L130" s="1945"/>
      <c r="M130" s="1945"/>
      <c r="N130" s="1945"/>
      <c r="O130" s="1945"/>
      <c r="P130" s="1945"/>
      <c r="Q130" s="1945"/>
      <c r="R130" s="1945"/>
      <c r="S130" s="1945"/>
      <c r="T130" s="1945"/>
      <c r="U130" s="1945"/>
      <c r="V130" s="1945"/>
      <c r="W130" s="1945"/>
      <c r="X130" s="1945"/>
      <c r="Y130" s="1945"/>
      <c r="Z130" s="1945"/>
      <c r="AA130" s="1945"/>
      <c r="AB130" s="1945"/>
      <c r="AC130" s="1945"/>
      <c r="AD130" s="1945"/>
      <c r="AE130" s="1945"/>
      <c r="AF130" s="1945"/>
      <c r="AG130" s="2016"/>
      <c r="AH130" s="2016"/>
      <c r="AI130" s="2016"/>
      <c r="AJ130" s="2016"/>
      <c r="AK130" s="2009">
        <f t="shared" si="79"/>
        <v>31</v>
      </c>
      <c r="AL130" s="2010">
        <f t="shared" si="80"/>
        <v>0</v>
      </c>
      <c r="AM130" s="1958">
        <f t="shared" si="81"/>
        <v>0</v>
      </c>
      <c r="AN130" s="1899">
        <f t="shared" si="82"/>
        <v>0</v>
      </c>
      <c r="AO130" s="4487"/>
      <c r="AQ130" s="1864">
        <f t="shared" si="84"/>
        <v>0</v>
      </c>
      <c r="AR130" s="1864">
        <f t="shared" si="83"/>
        <v>0</v>
      </c>
    </row>
    <row r="131" spans="2:44">
      <c r="B131" s="4482" t="s">
        <v>2301</v>
      </c>
      <c r="C131" s="4512" t="s">
        <v>2302</v>
      </c>
      <c r="D131" s="1924" t="s">
        <v>2281</v>
      </c>
      <c r="E131" s="1949" t="s">
        <v>2270</v>
      </c>
      <c r="F131" s="1926"/>
      <c r="G131" s="1927"/>
      <c r="H131" s="1927"/>
      <c r="I131" s="1927"/>
      <c r="J131" s="1927"/>
      <c r="K131" s="1927"/>
      <c r="L131" s="1927"/>
      <c r="M131" s="1927"/>
      <c r="N131" s="1927"/>
      <c r="O131" s="1927"/>
      <c r="P131" s="1927"/>
      <c r="Q131" s="1927"/>
      <c r="R131" s="1927"/>
      <c r="S131" s="1927"/>
      <c r="T131" s="1927"/>
      <c r="U131" s="1927"/>
      <c r="V131" s="1927"/>
      <c r="W131" s="1927"/>
      <c r="X131" s="1927"/>
      <c r="Y131" s="1927"/>
      <c r="Z131" s="1927"/>
      <c r="AA131" s="1927"/>
      <c r="AB131" s="1927"/>
      <c r="AC131" s="1927"/>
      <c r="AD131" s="1927"/>
      <c r="AE131" s="1927"/>
      <c r="AF131" s="1927"/>
      <c r="AG131" s="1978"/>
      <c r="AH131" s="1978"/>
      <c r="AI131" s="1978"/>
      <c r="AJ131" s="1978"/>
      <c r="AK131" s="2017"/>
      <c r="AL131" s="1864"/>
      <c r="AM131" s="1917"/>
      <c r="AN131" s="2018"/>
      <c r="AO131" s="4487"/>
    </row>
    <row r="132" spans="2:44">
      <c r="B132" s="4483"/>
      <c r="C132" s="4513"/>
      <c r="D132" s="2019" t="s">
        <v>2296</v>
      </c>
      <c r="E132" s="1929"/>
      <c r="F132" s="2024"/>
      <c r="G132" s="1984"/>
      <c r="H132" s="1984"/>
      <c r="I132" s="1984" t="s">
        <v>1067</v>
      </c>
      <c r="J132" s="1984" t="s">
        <v>1067</v>
      </c>
      <c r="K132" s="1984" t="s">
        <v>1067</v>
      </c>
      <c r="L132" s="1984"/>
      <c r="M132" s="1984"/>
      <c r="N132" s="1984"/>
      <c r="O132" s="1984"/>
      <c r="P132" s="1984" t="s">
        <v>1067</v>
      </c>
      <c r="Q132" s="1984" t="s">
        <v>1067</v>
      </c>
      <c r="R132" s="1984" t="s">
        <v>1067</v>
      </c>
      <c r="S132" s="1984"/>
      <c r="T132" s="1984"/>
      <c r="U132" s="1984"/>
      <c r="V132" s="1984"/>
      <c r="W132" s="1984" t="s">
        <v>1067</v>
      </c>
      <c r="X132" s="1984" t="s">
        <v>1067</v>
      </c>
      <c r="Y132" s="1984" t="s">
        <v>1067</v>
      </c>
      <c r="Z132" s="1984"/>
      <c r="AA132" s="1984"/>
      <c r="AB132" s="1984"/>
      <c r="AC132" s="1984"/>
      <c r="AD132" s="1984" t="s">
        <v>1067</v>
      </c>
      <c r="AE132" s="1984" t="s">
        <v>1067</v>
      </c>
      <c r="AF132" s="1984" t="s">
        <v>1067</v>
      </c>
      <c r="AG132" s="1984"/>
      <c r="AH132" s="1984"/>
      <c r="AI132" s="1984"/>
      <c r="AJ132" s="1984"/>
      <c r="AK132" s="2009">
        <f>IF(D132="","",COUNT($F$122:$AJ$122)-AL132)</f>
        <v>31</v>
      </c>
      <c r="AL132" s="2010">
        <f>IF(D132="","",AQ132+AR132)</f>
        <v>0</v>
      </c>
      <c r="AM132" s="2010">
        <f>IF(D132="","",COUNTIF(F132:AJ132,"休"))</f>
        <v>12</v>
      </c>
      <c r="AN132" s="1899">
        <f>IF(D132="","",IFERROR(ROUND(AM132/AK132,3),""))</f>
        <v>0.38700000000000001</v>
      </c>
      <c r="AO132" s="4487"/>
      <c r="AQ132" s="1864">
        <f>+COUNTIF(F132:AJ132,"－")</f>
        <v>0</v>
      </c>
      <c r="AR132" s="1864">
        <f>+COUNTIF(F132:AJ132,"外")</f>
        <v>0</v>
      </c>
    </row>
    <row r="133" spans="2:44">
      <c r="B133" s="4483"/>
      <c r="C133" s="4513"/>
      <c r="D133" s="2011" t="s">
        <v>2297</v>
      </c>
      <c r="E133" s="1956"/>
      <c r="F133" s="2030" t="s">
        <v>1067</v>
      </c>
      <c r="G133" s="1945" t="s">
        <v>1067</v>
      </c>
      <c r="H133" s="1955"/>
      <c r="I133" s="1955"/>
      <c r="J133" s="1945"/>
      <c r="K133" s="1945"/>
      <c r="L133" s="1945" t="s">
        <v>1067</v>
      </c>
      <c r="M133" s="1945" t="s">
        <v>1067</v>
      </c>
      <c r="N133" s="1945" t="s">
        <v>1067</v>
      </c>
      <c r="O133" s="1955"/>
      <c r="P133" s="1955"/>
      <c r="Q133" s="1955"/>
      <c r="R133" s="1955"/>
      <c r="S133" s="1945" t="s">
        <v>1067</v>
      </c>
      <c r="T133" s="1945" t="s">
        <v>1067</v>
      </c>
      <c r="U133" s="1945" t="s">
        <v>1067</v>
      </c>
      <c r="V133" s="1955"/>
      <c r="W133" s="1955"/>
      <c r="X133" s="1945"/>
      <c r="Y133" s="1945"/>
      <c r="Z133" s="1945" t="s">
        <v>1067</v>
      </c>
      <c r="AA133" s="1945" t="s">
        <v>1067</v>
      </c>
      <c r="AB133" s="1945" t="s">
        <v>1067</v>
      </c>
      <c r="AC133" s="1955"/>
      <c r="AD133" s="1955"/>
      <c r="AE133" s="1945"/>
      <c r="AF133" s="1945"/>
      <c r="AG133" s="1945" t="s">
        <v>1067</v>
      </c>
      <c r="AH133" s="1945" t="s">
        <v>1067</v>
      </c>
      <c r="AI133" s="1945" t="s">
        <v>1067</v>
      </c>
      <c r="AJ133" s="1945"/>
      <c r="AK133" s="2009">
        <f t="shared" ref="AK133:AK135" si="85">IF(D133="","",COUNT($F$122:$AJ$122)-AL133)</f>
        <v>31</v>
      </c>
      <c r="AL133" s="2010">
        <f t="shared" ref="AL133:AL135" si="86">IF(D133="","",AQ133+AR133)</f>
        <v>0</v>
      </c>
      <c r="AM133" s="2010">
        <f t="shared" ref="AM133:AM135" si="87">IF(D133="","",COUNTIF(F133:AJ133,"休"))</f>
        <v>14</v>
      </c>
      <c r="AN133" s="1899">
        <f t="shared" ref="AN133:AN135" si="88">IF(D133="","",IFERROR(ROUND(AM133/AK133,3),""))</f>
        <v>0.45200000000000001</v>
      </c>
      <c r="AO133" s="4487"/>
      <c r="AQ133" s="1864">
        <f>+COUNTIF(F133:AJ133,"－")</f>
        <v>0</v>
      </c>
      <c r="AR133" s="1864">
        <f>+COUNTIF(F133:AJ133,"外")</f>
        <v>0</v>
      </c>
    </row>
    <row r="134" spans="2:44">
      <c r="B134" s="4483"/>
      <c r="C134" s="4513"/>
      <c r="E134" s="1956"/>
      <c r="F134" s="2026"/>
      <c r="G134" s="1937"/>
      <c r="H134" s="1937"/>
      <c r="I134" s="1937"/>
      <c r="J134" s="1937"/>
      <c r="K134" s="1937"/>
      <c r="L134" s="1937"/>
      <c r="M134" s="1937"/>
      <c r="N134" s="1937"/>
      <c r="O134" s="1937"/>
      <c r="P134" s="1937"/>
      <c r="Q134" s="1937"/>
      <c r="R134" s="1937"/>
      <c r="S134" s="1937"/>
      <c r="T134" s="1937"/>
      <c r="U134" s="1937"/>
      <c r="V134" s="1937"/>
      <c r="W134" s="1937"/>
      <c r="X134" s="1937"/>
      <c r="Y134" s="1937"/>
      <c r="Z134" s="1937"/>
      <c r="AA134" s="1937"/>
      <c r="AB134" s="1937"/>
      <c r="AC134" s="1937"/>
      <c r="AD134" s="1937"/>
      <c r="AE134" s="1937"/>
      <c r="AF134" s="1937"/>
      <c r="AG134" s="2012"/>
      <c r="AH134" s="2012"/>
      <c r="AI134" s="2012"/>
      <c r="AJ134" s="2012"/>
      <c r="AK134" s="2009" t="str">
        <f t="shared" si="85"/>
        <v/>
      </c>
      <c r="AL134" s="2010" t="str">
        <f t="shared" si="86"/>
        <v/>
      </c>
      <c r="AM134" s="2010" t="str">
        <f t="shared" si="87"/>
        <v/>
      </c>
      <c r="AN134" s="1899" t="str">
        <f t="shared" si="88"/>
        <v/>
      </c>
      <c r="AO134" s="4487"/>
      <c r="AQ134" s="1864">
        <f>+COUNTIF(F134:AJ134,"－")</f>
        <v>0</v>
      </c>
      <c r="AR134" s="1864">
        <f>+COUNTIF(F134:AJ134,"外")</f>
        <v>0</v>
      </c>
    </row>
    <row r="135" spans="2:44">
      <c r="B135" s="4483"/>
      <c r="C135" s="4514"/>
      <c r="D135" s="2006"/>
      <c r="E135" s="1958"/>
      <c r="F135" s="2033"/>
      <c r="G135" s="1955"/>
      <c r="H135" s="1955"/>
      <c r="I135" s="1955"/>
      <c r="J135" s="1955"/>
      <c r="K135" s="1955"/>
      <c r="L135" s="1955"/>
      <c r="M135" s="1955"/>
      <c r="N135" s="1955"/>
      <c r="O135" s="1955"/>
      <c r="P135" s="1955"/>
      <c r="Q135" s="1955"/>
      <c r="R135" s="1955"/>
      <c r="S135" s="1955"/>
      <c r="T135" s="1955"/>
      <c r="U135" s="1955"/>
      <c r="V135" s="1955"/>
      <c r="W135" s="1955"/>
      <c r="X135" s="1955"/>
      <c r="Y135" s="1955"/>
      <c r="Z135" s="1955"/>
      <c r="AA135" s="1955"/>
      <c r="AB135" s="1955"/>
      <c r="AC135" s="1955"/>
      <c r="AD135" s="1955"/>
      <c r="AE135" s="1955"/>
      <c r="AF135" s="1955"/>
      <c r="AG135" s="1966"/>
      <c r="AH135" s="1966"/>
      <c r="AI135" s="1966"/>
      <c r="AJ135" s="1966"/>
      <c r="AK135" s="2009" t="str">
        <f t="shared" si="85"/>
        <v/>
      </c>
      <c r="AL135" s="2010" t="str">
        <f t="shared" si="86"/>
        <v/>
      </c>
      <c r="AM135" s="2010" t="str">
        <f t="shared" si="87"/>
        <v/>
      </c>
      <c r="AN135" s="1899" t="str">
        <f t="shared" si="88"/>
        <v/>
      </c>
      <c r="AO135" s="4487"/>
      <c r="AQ135" s="1864">
        <f>+COUNTIF(F135:AJ135,"－")</f>
        <v>0</v>
      </c>
      <c r="AR135" s="1864">
        <f>+COUNTIF(F135:AJ135,"外")</f>
        <v>0</v>
      </c>
    </row>
    <row r="136" spans="2:44">
      <c r="B136" s="4483"/>
      <c r="C136" s="4512" t="s">
        <v>2303</v>
      </c>
      <c r="D136" s="1924" t="s">
        <v>2281</v>
      </c>
      <c r="E136" s="1959" t="s">
        <v>2270</v>
      </c>
      <c r="F136" s="1926"/>
      <c r="G136" s="1927"/>
      <c r="H136" s="1927"/>
      <c r="I136" s="1927"/>
      <c r="J136" s="1927"/>
      <c r="K136" s="1927"/>
      <c r="L136" s="1927"/>
      <c r="M136" s="1927"/>
      <c r="N136" s="1927"/>
      <c r="O136" s="1927"/>
      <c r="P136" s="1927"/>
      <c r="Q136" s="1927"/>
      <c r="R136" s="1927"/>
      <c r="S136" s="1927"/>
      <c r="T136" s="1927"/>
      <c r="U136" s="1927"/>
      <c r="V136" s="1927"/>
      <c r="W136" s="1927"/>
      <c r="X136" s="1927"/>
      <c r="Y136" s="1927"/>
      <c r="Z136" s="1927"/>
      <c r="AA136" s="1927"/>
      <c r="AB136" s="1927"/>
      <c r="AC136" s="1927"/>
      <c r="AD136" s="1927"/>
      <c r="AE136" s="1927"/>
      <c r="AF136" s="1927"/>
      <c r="AG136" s="1978"/>
      <c r="AH136" s="1978"/>
      <c r="AI136" s="1978"/>
      <c r="AJ136" s="1978"/>
      <c r="AK136" s="2017"/>
      <c r="AL136" s="1864"/>
      <c r="AM136" s="2020"/>
      <c r="AN136" s="2018"/>
      <c r="AO136" s="4487"/>
    </row>
    <row r="137" spans="2:44">
      <c r="B137" s="4483"/>
      <c r="C137" s="4513"/>
      <c r="D137" s="1999" t="s">
        <v>2297</v>
      </c>
      <c r="E137" s="1929"/>
      <c r="F137" s="1930" t="s">
        <v>1067</v>
      </c>
      <c r="G137" s="1931"/>
      <c r="H137" s="1931" t="s">
        <v>1067</v>
      </c>
      <c r="I137" s="1984"/>
      <c r="J137" s="1984" t="s">
        <v>1067</v>
      </c>
      <c r="K137" s="1931"/>
      <c r="L137" s="1931" t="s">
        <v>1067</v>
      </c>
      <c r="M137" s="1931"/>
      <c r="N137" s="1931" t="s">
        <v>1067</v>
      </c>
      <c r="O137" s="1984"/>
      <c r="P137" s="1984" t="s">
        <v>1067</v>
      </c>
      <c r="Q137" s="1931"/>
      <c r="R137" s="1931" t="s">
        <v>1067</v>
      </c>
      <c r="S137" s="1931"/>
      <c r="T137" s="1931" t="s">
        <v>1067</v>
      </c>
      <c r="U137" s="1984"/>
      <c r="V137" s="1984" t="s">
        <v>1067</v>
      </c>
      <c r="W137" s="1931"/>
      <c r="X137" s="1931" t="s">
        <v>1067</v>
      </c>
      <c r="Y137" s="1931"/>
      <c r="Z137" s="1931" t="s">
        <v>1067</v>
      </c>
      <c r="AA137" s="1984"/>
      <c r="AB137" s="1984" t="s">
        <v>1067</v>
      </c>
      <c r="AC137" s="1931"/>
      <c r="AD137" s="1931" t="s">
        <v>1067</v>
      </c>
      <c r="AE137" s="1984"/>
      <c r="AF137" s="1984" t="s">
        <v>1067</v>
      </c>
      <c r="AG137" s="1931"/>
      <c r="AH137" s="1931" t="s">
        <v>1067</v>
      </c>
      <c r="AI137" s="1931"/>
      <c r="AJ137" s="1931" t="s">
        <v>1067</v>
      </c>
      <c r="AK137" s="2009">
        <f>IF(D137="","",COUNT($F$122:$AJ$122)-AL137)</f>
        <v>31</v>
      </c>
      <c r="AL137" s="2010">
        <f>IF(D137="","",AQ137+AR137)</f>
        <v>0</v>
      </c>
      <c r="AM137" s="2010">
        <f>IF(D137="","",COUNTIF(F137:AJ137,"休"))</f>
        <v>16</v>
      </c>
      <c r="AN137" s="1899">
        <f>IF(D137="","",IFERROR(ROUND(AM137/AK137,3),""))</f>
        <v>0.51600000000000001</v>
      </c>
      <c r="AO137" s="4487"/>
      <c r="AQ137" s="1864">
        <f>+COUNTIF(F137:AJ137,"－")</f>
        <v>0</v>
      </c>
      <c r="AR137" s="1864">
        <f>+COUNTIF(F137:AJ137,"外")</f>
        <v>0</v>
      </c>
    </row>
    <row r="138" spans="2:44">
      <c r="B138" s="4483"/>
      <c r="C138" s="4513"/>
      <c r="E138" s="1956"/>
      <c r="F138" s="1936"/>
      <c r="G138" s="1937"/>
      <c r="H138" s="1937"/>
      <c r="I138" s="1937"/>
      <c r="J138" s="1937"/>
      <c r="K138" s="1937"/>
      <c r="L138" s="1937"/>
      <c r="M138" s="1937"/>
      <c r="N138" s="1937"/>
      <c r="O138" s="1937"/>
      <c r="P138" s="1937"/>
      <c r="Q138" s="1937"/>
      <c r="R138" s="1937"/>
      <c r="S138" s="1937"/>
      <c r="T138" s="1937"/>
      <c r="U138" s="1937"/>
      <c r="V138" s="1937"/>
      <c r="W138" s="1937"/>
      <c r="X138" s="1937"/>
      <c r="Y138" s="1937"/>
      <c r="Z138" s="1937"/>
      <c r="AA138" s="1937"/>
      <c r="AB138" s="1937"/>
      <c r="AC138" s="1937"/>
      <c r="AD138" s="1937"/>
      <c r="AE138" s="1937"/>
      <c r="AF138" s="1937"/>
      <c r="AG138" s="2012"/>
      <c r="AH138" s="2012"/>
      <c r="AI138" s="2012"/>
      <c r="AJ138" s="2012"/>
      <c r="AK138" s="2009" t="str">
        <f t="shared" ref="AK138:AK140" si="89">IF(D138="","",COUNT($F$122:$AJ$122)-AL138)</f>
        <v/>
      </c>
      <c r="AL138" s="2010" t="str">
        <f t="shared" ref="AL138:AL140" si="90">IF(D138="","",AQ138+AR138)</f>
        <v/>
      </c>
      <c r="AM138" s="2010" t="str">
        <f t="shared" ref="AM138:AM140" si="91">IF(D138="","",COUNTIF(F138:AJ138,"休"))</f>
        <v/>
      </c>
      <c r="AN138" s="1899" t="str">
        <f t="shared" ref="AN138:AN140" si="92">IF(D138="","",IFERROR(ROUND(AM138/AK138,3),""))</f>
        <v/>
      </c>
      <c r="AO138" s="4487"/>
      <c r="AQ138" s="1864">
        <f>+COUNTIF(F138:AJ138,"－")</f>
        <v>0</v>
      </c>
      <c r="AR138" s="1864">
        <f>+COUNTIF(F138:AJ138,"外")</f>
        <v>0</v>
      </c>
    </row>
    <row r="139" spans="2:44">
      <c r="B139" s="4483"/>
      <c r="C139" s="4513"/>
      <c r="E139" s="1956"/>
      <c r="F139" s="1936"/>
      <c r="G139" s="1937"/>
      <c r="H139" s="1937"/>
      <c r="I139" s="1937"/>
      <c r="J139" s="1937"/>
      <c r="K139" s="1937"/>
      <c r="L139" s="1937"/>
      <c r="M139" s="1937"/>
      <c r="N139" s="1937"/>
      <c r="O139" s="1937"/>
      <c r="P139" s="1937"/>
      <c r="Q139" s="1937"/>
      <c r="R139" s="1937"/>
      <c r="S139" s="1937"/>
      <c r="T139" s="1937"/>
      <c r="U139" s="1937"/>
      <c r="V139" s="1937"/>
      <c r="W139" s="1937"/>
      <c r="X139" s="1937"/>
      <c r="Y139" s="1937"/>
      <c r="Z139" s="1937"/>
      <c r="AA139" s="1937"/>
      <c r="AB139" s="1937"/>
      <c r="AC139" s="1937"/>
      <c r="AD139" s="1937"/>
      <c r="AE139" s="1937"/>
      <c r="AF139" s="1937"/>
      <c r="AG139" s="2012"/>
      <c r="AH139" s="2012"/>
      <c r="AI139" s="2012"/>
      <c r="AJ139" s="2012"/>
      <c r="AK139" s="2009" t="str">
        <f t="shared" si="89"/>
        <v/>
      </c>
      <c r="AL139" s="2010" t="str">
        <f t="shared" si="90"/>
        <v/>
      </c>
      <c r="AM139" s="2010" t="str">
        <f t="shared" si="91"/>
        <v/>
      </c>
      <c r="AN139" s="1899" t="str">
        <f t="shared" si="92"/>
        <v/>
      </c>
      <c r="AO139" s="4487"/>
      <c r="AQ139" s="1864">
        <f>+COUNTIF(F139:AJ139,"－")</f>
        <v>0</v>
      </c>
      <c r="AR139" s="1864">
        <f>+COUNTIF(F139:AJ139,"外")</f>
        <v>0</v>
      </c>
    </row>
    <row r="140" spans="2:44" ht="13.8" thickBot="1">
      <c r="B140" s="4484"/>
      <c r="C140" s="4514"/>
      <c r="D140" s="2006"/>
      <c r="E140" s="1958"/>
      <c r="F140" s="2032"/>
      <c r="G140" s="1979"/>
      <c r="H140" s="1979"/>
      <c r="I140" s="1979"/>
      <c r="J140" s="1979"/>
      <c r="K140" s="1979"/>
      <c r="L140" s="1979"/>
      <c r="M140" s="1979"/>
      <c r="N140" s="1979"/>
      <c r="O140" s="1979"/>
      <c r="P140" s="1979"/>
      <c r="Q140" s="1979"/>
      <c r="R140" s="1979"/>
      <c r="S140" s="1979"/>
      <c r="T140" s="1979"/>
      <c r="U140" s="1979"/>
      <c r="V140" s="1979"/>
      <c r="W140" s="1979"/>
      <c r="X140" s="1979"/>
      <c r="Y140" s="1979"/>
      <c r="Z140" s="1979"/>
      <c r="AA140" s="1979"/>
      <c r="AB140" s="1979"/>
      <c r="AC140" s="1979"/>
      <c r="AD140" s="1979"/>
      <c r="AE140" s="1979"/>
      <c r="AF140" s="1979"/>
      <c r="AG140" s="2022"/>
      <c r="AH140" s="2022"/>
      <c r="AI140" s="2022"/>
      <c r="AJ140" s="2022"/>
      <c r="AK140" s="2023" t="str">
        <f t="shared" si="89"/>
        <v/>
      </c>
      <c r="AL140" s="1958" t="str">
        <f t="shared" si="90"/>
        <v/>
      </c>
      <c r="AM140" s="1958" t="str">
        <f t="shared" si="91"/>
        <v/>
      </c>
      <c r="AN140" s="1899" t="str">
        <f t="shared" si="92"/>
        <v/>
      </c>
      <c r="AO140" s="4488"/>
      <c r="AQ140" s="1864">
        <f>+COUNTIF(F140:AJ140,"－")</f>
        <v>0</v>
      </c>
      <c r="AR140" s="1864">
        <f>+COUNTIF(F140:AJ140,"外")</f>
        <v>0</v>
      </c>
    </row>
    <row r="141" spans="2:44" ht="13.8" thickBot="1">
      <c r="B141" s="1965"/>
      <c r="C141" s="1921"/>
      <c r="F141" s="1966"/>
      <c r="G141" s="1966"/>
      <c r="H141" s="1966"/>
      <c r="I141" s="1966"/>
      <c r="J141" s="1966"/>
      <c r="K141" s="1966"/>
      <c r="L141" s="1966"/>
      <c r="M141" s="1966"/>
      <c r="N141" s="1966"/>
      <c r="O141" s="1966"/>
      <c r="P141" s="1966"/>
      <c r="Q141" s="1966"/>
      <c r="R141" s="1966"/>
      <c r="S141" s="1966"/>
      <c r="T141" s="1966"/>
      <c r="U141" s="1966"/>
      <c r="V141" s="1966"/>
      <c r="W141" s="1966"/>
      <c r="X141" s="1966"/>
      <c r="Y141" s="1966"/>
      <c r="Z141" s="1966"/>
      <c r="AA141" s="1966"/>
      <c r="AB141" s="1966"/>
      <c r="AC141" s="1966"/>
      <c r="AD141" s="1966"/>
      <c r="AE141" s="1966"/>
      <c r="AF141" s="1966"/>
      <c r="AG141" s="1966"/>
      <c r="AH141" s="1966"/>
      <c r="AI141" s="1966"/>
      <c r="AJ141" s="1966"/>
      <c r="AK141" s="1967"/>
      <c r="AN141" s="1968" t="s">
        <v>2271</v>
      </c>
      <c r="AO141" s="1969" t="str">
        <f>IF(AO125&gt;=0.285,"OK","NG")</f>
        <v>OK</v>
      </c>
      <c r="AQ141" s="1857"/>
      <c r="AR141" s="1857"/>
    </row>
    <row r="142" spans="2:44">
      <c r="B142" s="1965"/>
      <c r="C142" s="1921"/>
      <c r="F142" s="1966"/>
      <c r="G142" s="1966"/>
      <c r="H142" s="1966"/>
      <c r="I142" s="1966"/>
      <c r="J142" s="1966"/>
      <c r="K142" s="1966"/>
      <c r="L142" s="1966"/>
      <c r="M142" s="1966"/>
      <c r="N142" s="1966"/>
      <c r="O142" s="1966"/>
      <c r="P142" s="1966"/>
      <c r="Q142" s="1966"/>
      <c r="R142" s="1966"/>
      <c r="S142" s="1966"/>
      <c r="T142" s="1966"/>
      <c r="U142" s="1966"/>
      <c r="V142" s="1966"/>
      <c r="W142" s="1966"/>
      <c r="X142" s="1966"/>
      <c r="Y142" s="1966"/>
      <c r="Z142" s="1966"/>
      <c r="AA142" s="1966"/>
      <c r="AB142" s="1966"/>
      <c r="AC142" s="1966"/>
      <c r="AD142" s="1966"/>
      <c r="AE142" s="1966"/>
      <c r="AF142" s="1966"/>
      <c r="AG142" s="1966"/>
      <c r="AH142" s="1966"/>
      <c r="AI142" s="1966"/>
      <c r="AJ142" s="1966"/>
      <c r="AK142" s="1967"/>
      <c r="AN142" s="1981"/>
      <c r="AO142" s="1899"/>
      <c r="AQ142" s="1857"/>
      <c r="AR142" s="1857"/>
    </row>
    <row r="143" spans="2:44" hidden="1">
      <c r="F143" s="1857">
        <f>YEAR(F146)</f>
        <v>2024</v>
      </c>
      <c r="G143" s="1857">
        <f>MONTH(F146)</f>
        <v>11</v>
      </c>
    </row>
    <row r="144" spans="2:44">
      <c r="B144" s="4470"/>
      <c r="C144" s="4471"/>
      <c r="D144" s="4472"/>
      <c r="E144" s="1971" t="s">
        <v>2266</v>
      </c>
      <c r="F144" s="4478">
        <f>F146</f>
        <v>45597</v>
      </c>
      <c r="G144" s="4479"/>
      <c r="H144" s="4479"/>
      <c r="I144" s="4479"/>
      <c r="J144" s="4479"/>
      <c r="K144" s="4479"/>
      <c r="L144" s="4479"/>
      <c r="M144" s="4479"/>
      <c r="N144" s="4479"/>
      <c r="O144" s="4479"/>
      <c r="P144" s="4479"/>
      <c r="Q144" s="4479"/>
      <c r="R144" s="4479"/>
      <c r="S144" s="4479"/>
      <c r="T144" s="4479"/>
      <c r="U144" s="4479"/>
      <c r="V144" s="4479"/>
      <c r="W144" s="4479"/>
      <c r="X144" s="4479"/>
      <c r="Y144" s="4479"/>
      <c r="Z144" s="4479"/>
      <c r="AA144" s="4479"/>
      <c r="AB144" s="4479"/>
      <c r="AC144" s="4479"/>
      <c r="AD144" s="4479"/>
      <c r="AE144" s="4479"/>
      <c r="AF144" s="4479"/>
      <c r="AG144" s="4479"/>
      <c r="AH144" s="4479"/>
      <c r="AI144" s="4479"/>
      <c r="AJ144" s="4479"/>
      <c r="AK144" s="4516" t="s">
        <v>2304</v>
      </c>
      <c r="AL144" s="4519" t="s">
        <v>2305</v>
      </c>
      <c r="AM144" s="4522" t="s">
        <v>2283</v>
      </c>
      <c r="AN144" s="4435" t="s">
        <v>2306</v>
      </c>
      <c r="AO144" s="4433" t="s">
        <v>2307</v>
      </c>
      <c r="AQ144" s="4463" t="s">
        <v>2308</v>
      </c>
      <c r="AR144" s="4463" t="s">
        <v>2309</v>
      </c>
    </row>
    <row r="145" spans="2:44" ht="13.5" hidden="1" customHeight="1">
      <c r="B145" s="4473"/>
      <c r="C145" s="4469"/>
      <c r="D145" s="4474"/>
      <c r="E145" s="1972"/>
      <c r="F145" s="1913">
        <f>DATE($F143,$G143,1)</f>
        <v>45597</v>
      </c>
      <c r="G145" s="1913">
        <f t="shared" ref="G145:AJ145" si="93">F145+1</f>
        <v>45598</v>
      </c>
      <c r="H145" s="1913">
        <f t="shared" si="93"/>
        <v>45599</v>
      </c>
      <c r="I145" s="1913">
        <f t="shared" si="93"/>
        <v>45600</v>
      </c>
      <c r="J145" s="1913">
        <f t="shared" si="93"/>
        <v>45601</v>
      </c>
      <c r="K145" s="1913">
        <f t="shared" si="93"/>
        <v>45602</v>
      </c>
      <c r="L145" s="1913">
        <f t="shared" si="93"/>
        <v>45603</v>
      </c>
      <c r="M145" s="1913">
        <f t="shared" si="93"/>
        <v>45604</v>
      </c>
      <c r="N145" s="1913">
        <f t="shared" si="93"/>
        <v>45605</v>
      </c>
      <c r="O145" s="1913">
        <f t="shared" si="93"/>
        <v>45606</v>
      </c>
      <c r="P145" s="1913">
        <f t="shared" si="93"/>
        <v>45607</v>
      </c>
      <c r="Q145" s="1913">
        <f t="shared" si="93"/>
        <v>45608</v>
      </c>
      <c r="R145" s="1913">
        <f t="shared" si="93"/>
        <v>45609</v>
      </c>
      <c r="S145" s="1913">
        <f t="shared" si="93"/>
        <v>45610</v>
      </c>
      <c r="T145" s="1913">
        <f t="shared" si="93"/>
        <v>45611</v>
      </c>
      <c r="U145" s="1913">
        <f t="shared" si="93"/>
        <v>45612</v>
      </c>
      <c r="V145" s="1913">
        <f t="shared" si="93"/>
        <v>45613</v>
      </c>
      <c r="W145" s="1913">
        <f t="shared" si="93"/>
        <v>45614</v>
      </c>
      <c r="X145" s="1913">
        <f t="shared" si="93"/>
        <v>45615</v>
      </c>
      <c r="Y145" s="1913">
        <f t="shared" si="93"/>
        <v>45616</v>
      </c>
      <c r="Z145" s="1913">
        <f t="shared" si="93"/>
        <v>45617</v>
      </c>
      <c r="AA145" s="1913">
        <f t="shared" si="93"/>
        <v>45618</v>
      </c>
      <c r="AB145" s="1913">
        <f t="shared" si="93"/>
        <v>45619</v>
      </c>
      <c r="AC145" s="1913">
        <f t="shared" si="93"/>
        <v>45620</v>
      </c>
      <c r="AD145" s="1913">
        <f t="shared" si="93"/>
        <v>45621</v>
      </c>
      <c r="AE145" s="1913">
        <f t="shared" si="93"/>
        <v>45622</v>
      </c>
      <c r="AF145" s="1913">
        <f t="shared" si="93"/>
        <v>45623</v>
      </c>
      <c r="AG145" s="1913">
        <f t="shared" si="93"/>
        <v>45624</v>
      </c>
      <c r="AH145" s="1913">
        <f t="shared" si="93"/>
        <v>45625</v>
      </c>
      <c r="AI145" s="1913">
        <f t="shared" si="93"/>
        <v>45626</v>
      </c>
      <c r="AJ145" s="1913">
        <f t="shared" si="93"/>
        <v>45627</v>
      </c>
      <c r="AK145" s="4517"/>
      <c r="AL145" s="4520"/>
      <c r="AM145" s="4523"/>
      <c r="AN145" s="4435"/>
      <c r="AO145" s="4433"/>
      <c r="AQ145" s="4463"/>
      <c r="AR145" s="4463"/>
    </row>
    <row r="146" spans="2:44">
      <c r="B146" s="4473"/>
      <c r="C146" s="4469"/>
      <c r="D146" s="4474"/>
      <c r="E146" s="1973" t="s">
        <v>2267</v>
      </c>
      <c r="F146" s="1974">
        <f>IF(EDATE(F121,1)&gt;$F$7,"",EDATE(F121,1))</f>
        <v>45597</v>
      </c>
      <c r="G146" s="1913">
        <f t="shared" ref="G146:AJ146" si="94">IF(G145&gt;$F$7,"",IF(F146=EOMONTH(DATE($F143,$G143,1),0),"",IF(F146="","",F146+1)))</f>
        <v>45598</v>
      </c>
      <c r="H146" s="1913">
        <f t="shared" si="94"/>
        <v>45599</v>
      </c>
      <c r="I146" s="1913">
        <f t="shared" si="94"/>
        <v>45600</v>
      </c>
      <c r="J146" s="1913">
        <f t="shared" si="94"/>
        <v>45601</v>
      </c>
      <c r="K146" s="1913">
        <f t="shared" si="94"/>
        <v>45602</v>
      </c>
      <c r="L146" s="1913">
        <f t="shared" si="94"/>
        <v>45603</v>
      </c>
      <c r="M146" s="1913">
        <f t="shared" si="94"/>
        <v>45604</v>
      </c>
      <c r="N146" s="1913">
        <f t="shared" si="94"/>
        <v>45605</v>
      </c>
      <c r="O146" s="1913">
        <f t="shared" si="94"/>
        <v>45606</v>
      </c>
      <c r="P146" s="1913">
        <f t="shared" si="94"/>
        <v>45607</v>
      </c>
      <c r="Q146" s="1913">
        <f t="shared" si="94"/>
        <v>45608</v>
      </c>
      <c r="R146" s="1913">
        <f t="shared" si="94"/>
        <v>45609</v>
      </c>
      <c r="S146" s="1913">
        <f t="shared" si="94"/>
        <v>45610</v>
      </c>
      <c r="T146" s="1913">
        <f t="shared" si="94"/>
        <v>45611</v>
      </c>
      <c r="U146" s="1913">
        <f t="shared" si="94"/>
        <v>45612</v>
      </c>
      <c r="V146" s="1913">
        <f t="shared" si="94"/>
        <v>45613</v>
      </c>
      <c r="W146" s="1913">
        <f t="shared" si="94"/>
        <v>45614</v>
      </c>
      <c r="X146" s="1913">
        <f t="shared" si="94"/>
        <v>45615</v>
      </c>
      <c r="Y146" s="1913">
        <f t="shared" si="94"/>
        <v>45616</v>
      </c>
      <c r="Z146" s="1913">
        <f t="shared" si="94"/>
        <v>45617</v>
      </c>
      <c r="AA146" s="1913">
        <f t="shared" si="94"/>
        <v>45618</v>
      </c>
      <c r="AB146" s="1913">
        <f t="shared" si="94"/>
        <v>45619</v>
      </c>
      <c r="AC146" s="1913">
        <f t="shared" si="94"/>
        <v>45620</v>
      </c>
      <c r="AD146" s="1913">
        <f t="shared" si="94"/>
        <v>45621</v>
      </c>
      <c r="AE146" s="1913">
        <f t="shared" si="94"/>
        <v>45622</v>
      </c>
      <c r="AF146" s="1913">
        <f t="shared" si="94"/>
        <v>45623</v>
      </c>
      <c r="AG146" s="1913">
        <f t="shared" si="94"/>
        <v>45624</v>
      </c>
      <c r="AH146" s="1913">
        <f t="shared" si="94"/>
        <v>45625</v>
      </c>
      <c r="AI146" s="1913">
        <f t="shared" si="94"/>
        <v>45626</v>
      </c>
      <c r="AJ146" s="1913" t="str">
        <f t="shared" si="94"/>
        <v/>
      </c>
      <c r="AK146" s="4517"/>
      <c r="AL146" s="4520"/>
      <c r="AM146" s="4523"/>
      <c r="AN146" s="4435"/>
      <c r="AO146" s="4433"/>
      <c r="AQ146" s="4463"/>
      <c r="AR146" s="4463"/>
    </row>
    <row r="147" spans="2:44">
      <c r="B147" s="4475"/>
      <c r="C147" s="4476"/>
      <c r="D147" s="4477"/>
      <c r="E147" s="1908" t="s">
        <v>1060</v>
      </c>
      <c r="F147" s="1975" t="str">
        <f>IFERROR(TEXT(WEEKDAY(+F146),"aaa"),"")</f>
        <v>金</v>
      </c>
      <c r="G147" s="1975" t="str">
        <f t="shared" ref="G147:AJ147" si="95">IFERROR(TEXT(WEEKDAY(+G146),"aaa"),"")</f>
        <v>土</v>
      </c>
      <c r="H147" s="1975" t="str">
        <f t="shared" si="95"/>
        <v>日</v>
      </c>
      <c r="I147" s="1975" t="str">
        <f t="shared" si="95"/>
        <v>月</v>
      </c>
      <c r="J147" s="1975" t="str">
        <f t="shared" si="95"/>
        <v>火</v>
      </c>
      <c r="K147" s="1975" t="str">
        <f t="shared" si="95"/>
        <v>水</v>
      </c>
      <c r="L147" s="1975" t="str">
        <f t="shared" si="95"/>
        <v>木</v>
      </c>
      <c r="M147" s="1975" t="str">
        <f t="shared" si="95"/>
        <v>金</v>
      </c>
      <c r="N147" s="1975" t="str">
        <f t="shared" si="95"/>
        <v>土</v>
      </c>
      <c r="O147" s="1975" t="str">
        <f t="shared" si="95"/>
        <v>日</v>
      </c>
      <c r="P147" s="1975" t="str">
        <f t="shared" si="95"/>
        <v>月</v>
      </c>
      <c r="Q147" s="1975" t="str">
        <f t="shared" si="95"/>
        <v>火</v>
      </c>
      <c r="R147" s="1975" t="str">
        <f t="shared" si="95"/>
        <v>水</v>
      </c>
      <c r="S147" s="1975" t="str">
        <f t="shared" si="95"/>
        <v>木</v>
      </c>
      <c r="T147" s="1975" t="str">
        <f t="shared" si="95"/>
        <v>金</v>
      </c>
      <c r="U147" s="1975" t="str">
        <f t="shared" si="95"/>
        <v>土</v>
      </c>
      <c r="V147" s="1975" t="str">
        <f t="shared" si="95"/>
        <v>日</v>
      </c>
      <c r="W147" s="1975" t="str">
        <f t="shared" si="95"/>
        <v>月</v>
      </c>
      <c r="X147" s="1975" t="str">
        <f t="shared" si="95"/>
        <v>火</v>
      </c>
      <c r="Y147" s="1975" t="str">
        <f t="shared" si="95"/>
        <v>水</v>
      </c>
      <c r="Z147" s="1975" t="str">
        <f t="shared" si="95"/>
        <v>木</v>
      </c>
      <c r="AA147" s="1975" t="str">
        <f t="shared" si="95"/>
        <v>金</v>
      </c>
      <c r="AB147" s="1975" t="str">
        <f t="shared" si="95"/>
        <v>土</v>
      </c>
      <c r="AC147" s="1975" t="str">
        <f t="shared" si="95"/>
        <v>日</v>
      </c>
      <c r="AD147" s="1975" t="str">
        <f t="shared" si="95"/>
        <v>月</v>
      </c>
      <c r="AE147" s="1975" t="str">
        <f t="shared" si="95"/>
        <v>火</v>
      </c>
      <c r="AF147" s="1975" t="str">
        <f t="shared" si="95"/>
        <v>水</v>
      </c>
      <c r="AG147" s="1975" t="str">
        <f t="shared" si="95"/>
        <v>木</v>
      </c>
      <c r="AH147" s="1975" t="str">
        <f t="shared" si="95"/>
        <v>金</v>
      </c>
      <c r="AI147" s="1975" t="str">
        <f t="shared" si="95"/>
        <v>土</v>
      </c>
      <c r="AJ147" s="1975" t="str">
        <f t="shared" si="95"/>
        <v/>
      </c>
      <c r="AK147" s="4517"/>
      <c r="AL147" s="4520"/>
      <c r="AM147" s="4523"/>
      <c r="AN147" s="4435"/>
      <c r="AO147" s="4433"/>
      <c r="AQ147" s="4463"/>
      <c r="AR147" s="4463"/>
    </row>
    <row r="148" spans="2:44" ht="21" customHeight="1">
      <c r="B148" s="1976" t="s">
        <v>2310</v>
      </c>
      <c r="C148" s="1977" t="s">
        <v>2280</v>
      </c>
      <c r="D148" s="1924" t="s">
        <v>2281</v>
      </c>
      <c r="E148" s="1925" t="s">
        <v>2270</v>
      </c>
      <c r="F148" s="1926"/>
      <c r="G148" s="1927"/>
      <c r="H148" s="1927"/>
      <c r="I148" s="1927"/>
      <c r="J148" s="1927"/>
      <c r="K148" s="1927"/>
      <c r="L148" s="1927"/>
      <c r="M148" s="1927"/>
      <c r="N148" s="1927"/>
      <c r="O148" s="1927"/>
      <c r="P148" s="1927"/>
      <c r="Q148" s="1927"/>
      <c r="R148" s="1927"/>
      <c r="S148" s="1927"/>
      <c r="T148" s="1927"/>
      <c r="U148" s="1927"/>
      <c r="V148" s="1927"/>
      <c r="W148" s="1927"/>
      <c r="X148" s="1927"/>
      <c r="Y148" s="1927"/>
      <c r="Z148" s="1927"/>
      <c r="AA148" s="1927"/>
      <c r="AB148" s="1927"/>
      <c r="AC148" s="1927"/>
      <c r="AD148" s="1927"/>
      <c r="AE148" s="1927"/>
      <c r="AF148" s="1927"/>
      <c r="AG148" s="1978"/>
      <c r="AH148" s="1978"/>
      <c r="AI148" s="1978"/>
      <c r="AJ148" s="1978"/>
      <c r="AK148" s="4518"/>
      <c r="AL148" s="4521"/>
      <c r="AM148" s="4524"/>
      <c r="AN148" s="1866" t="s">
        <v>2292</v>
      </c>
      <c r="AO148" s="1865" t="s">
        <v>2293</v>
      </c>
      <c r="AQ148" s="4464"/>
      <c r="AR148" s="4464"/>
    </row>
    <row r="149" spans="2:44" ht="13.5" customHeight="1">
      <c r="B149" s="4482" t="s">
        <v>2294</v>
      </c>
      <c r="C149" s="4512" t="s">
        <v>2295</v>
      </c>
      <c r="D149" s="2008" t="s">
        <v>2296</v>
      </c>
      <c r="E149" s="1929"/>
      <c r="F149" s="1930"/>
      <c r="G149" s="1931" t="s">
        <v>1067</v>
      </c>
      <c r="H149" s="1931" t="s">
        <v>1067</v>
      </c>
      <c r="I149" s="1931"/>
      <c r="J149" s="1984"/>
      <c r="K149" s="1984"/>
      <c r="L149" s="1984"/>
      <c r="M149" s="1984"/>
      <c r="N149" s="1931" t="s">
        <v>1067</v>
      </c>
      <c r="O149" s="1931" t="s">
        <v>1067</v>
      </c>
      <c r="P149" s="1984"/>
      <c r="Q149" s="1984"/>
      <c r="R149" s="1984"/>
      <c r="S149" s="1984"/>
      <c r="T149" s="1984"/>
      <c r="U149" s="1931" t="s">
        <v>1067</v>
      </c>
      <c r="V149" s="1931" t="s">
        <v>1067</v>
      </c>
      <c r="W149" s="1984"/>
      <c r="X149" s="1984"/>
      <c r="Y149" s="1984"/>
      <c r="Z149" s="1984"/>
      <c r="AA149" s="1984"/>
      <c r="AB149" s="1931" t="s">
        <v>1067</v>
      </c>
      <c r="AC149" s="1931" t="s">
        <v>1067</v>
      </c>
      <c r="AD149" s="1984"/>
      <c r="AE149" s="1984"/>
      <c r="AF149" s="1984"/>
      <c r="AG149" s="1984"/>
      <c r="AH149" s="1984"/>
      <c r="AI149" s="2031" t="s">
        <v>1067</v>
      </c>
      <c r="AJ149" s="2031"/>
      <c r="AK149" s="2009">
        <f>IF(D149="","",COUNT($F$146:$AJ$146)-AL149)</f>
        <v>30</v>
      </c>
      <c r="AL149" s="2010">
        <f>IF(D149="","",AQ149+AR149)</f>
        <v>0</v>
      </c>
      <c r="AM149" s="2010">
        <f>IF(D149="","",COUNTIF(F149:AJ149,"休"))</f>
        <v>9</v>
      </c>
      <c r="AN149" s="1899">
        <f>IF(D149="","",IFERROR(ROUND(AM149/AK149,3),""))</f>
        <v>0.3</v>
      </c>
      <c r="AO149" s="4486">
        <f>ROUND(AVERAGE(AN149:AN164),3)</f>
        <v>0.315</v>
      </c>
      <c r="AQ149" s="1864">
        <f>+COUNTIF(F149:AJ149,"－")</f>
        <v>0</v>
      </c>
      <c r="AR149" s="1864">
        <f>+COUNTIF(F149:AJ149,"外")</f>
        <v>0</v>
      </c>
    </row>
    <row r="150" spans="2:44" ht="13.5" customHeight="1">
      <c r="B150" s="4483"/>
      <c r="C150" s="4513"/>
      <c r="D150" s="2011" t="s">
        <v>2297</v>
      </c>
      <c r="E150" s="1929"/>
      <c r="F150" s="2026"/>
      <c r="G150" s="1937"/>
      <c r="H150" s="1955"/>
      <c r="I150" s="1955"/>
      <c r="J150" s="1955"/>
      <c r="K150" s="1955"/>
      <c r="L150" s="1945" t="s">
        <v>1067</v>
      </c>
      <c r="M150" s="1945" t="s">
        <v>1067</v>
      </c>
      <c r="N150" s="1945"/>
      <c r="O150" s="1955"/>
      <c r="P150" s="1955"/>
      <c r="Q150" s="1955"/>
      <c r="R150" s="1955"/>
      <c r="S150" s="1945" t="s">
        <v>1067</v>
      </c>
      <c r="T150" s="1945" t="s">
        <v>1067</v>
      </c>
      <c r="U150" s="1945"/>
      <c r="V150" s="1955"/>
      <c r="W150" s="1955"/>
      <c r="X150" s="1955"/>
      <c r="Y150" s="1955"/>
      <c r="Z150" s="1945" t="s">
        <v>1067</v>
      </c>
      <c r="AA150" s="1945" t="s">
        <v>1067</v>
      </c>
      <c r="AB150" s="1945"/>
      <c r="AC150" s="1955"/>
      <c r="AD150" s="1955"/>
      <c r="AE150" s="1955"/>
      <c r="AF150" s="1955"/>
      <c r="AG150" s="1945" t="s">
        <v>1067</v>
      </c>
      <c r="AH150" s="1945" t="s">
        <v>1067</v>
      </c>
      <c r="AI150" s="1937"/>
      <c r="AJ150" s="2027"/>
      <c r="AK150" s="2009">
        <f t="shared" ref="AK150:AK154" si="96">IF(D150="","",COUNT($F$146:$AJ$146)-AL150)</f>
        <v>30</v>
      </c>
      <c r="AL150" s="2010">
        <f t="shared" ref="AL150:AL154" si="97">IF(D150="","",AQ150+AR150)</f>
        <v>0</v>
      </c>
      <c r="AM150" s="2010">
        <f t="shared" ref="AM150:AM154" si="98">IF(D150="","",COUNTIF(F150:AJ150,"休"))</f>
        <v>8</v>
      </c>
      <c r="AN150" s="1899">
        <f t="shared" ref="AN150:AN154" si="99">IF(D150="","",IFERROR(ROUND(AM150/AK150,3),""))</f>
        <v>0.26700000000000002</v>
      </c>
      <c r="AO150" s="4487"/>
      <c r="AQ150" s="1864">
        <f>+COUNTIF(F150:AJ150,"－")</f>
        <v>0</v>
      </c>
      <c r="AR150" s="1864">
        <f>+COUNTIF(F150:AJ150,"外")</f>
        <v>0</v>
      </c>
    </row>
    <row r="151" spans="2:44">
      <c r="B151" s="4483"/>
      <c r="C151" s="4513"/>
      <c r="D151" s="2014" t="s">
        <v>2298</v>
      </c>
      <c r="E151" s="1929"/>
      <c r="F151" s="2026" t="s">
        <v>1067</v>
      </c>
      <c r="G151" s="1937"/>
      <c r="H151" s="1937"/>
      <c r="I151" s="1937"/>
      <c r="J151" s="1937" t="s">
        <v>1067</v>
      </c>
      <c r="K151" s="1937"/>
      <c r="L151" s="1937"/>
      <c r="M151" s="1937" t="s">
        <v>1067</v>
      </c>
      <c r="N151" s="1937"/>
      <c r="O151" s="1937"/>
      <c r="P151" s="1937" t="s">
        <v>1067</v>
      </c>
      <c r="Q151" s="1937" t="s">
        <v>1067</v>
      </c>
      <c r="R151" s="1937"/>
      <c r="S151" s="1937"/>
      <c r="T151" s="1937" t="s">
        <v>1067</v>
      </c>
      <c r="U151" s="1937"/>
      <c r="V151" s="1937"/>
      <c r="W151" s="1937"/>
      <c r="X151" s="1937" t="s">
        <v>1067</v>
      </c>
      <c r="Y151" s="1937"/>
      <c r="Z151" s="1937"/>
      <c r="AA151" s="1937" t="s">
        <v>1067</v>
      </c>
      <c r="AB151" s="1937"/>
      <c r="AC151" s="1937"/>
      <c r="AD151" s="1937" t="s">
        <v>1067</v>
      </c>
      <c r="AE151" s="1937" t="s">
        <v>1067</v>
      </c>
      <c r="AF151" s="1937"/>
      <c r="AG151" s="2027"/>
      <c r="AH151" s="2027" t="s">
        <v>1067</v>
      </c>
      <c r="AI151" s="2027"/>
      <c r="AJ151" s="2027"/>
      <c r="AK151" s="2009">
        <f t="shared" si="96"/>
        <v>30</v>
      </c>
      <c r="AL151" s="2010">
        <f t="shared" si="97"/>
        <v>0</v>
      </c>
      <c r="AM151" s="2010">
        <f t="shared" si="98"/>
        <v>11</v>
      </c>
      <c r="AN151" s="1899">
        <f t="shared" si="99"/>
        <v>0.36699999999999999</v>
      </c>
      <c r="AO151" s="4487"/>
      <c r="AQ151" s="1864">
        <f>+COUNTIF(F151:AJ151,"－")</f>
        <v>0</v>
      </c>
      <c r="AR151" s="1864">
        <f t="shared" ref="AR151:AR154" si="100">+COUNTIF(F151:AJ151,"外")</f>
        <v>0</v>
      </c>
    </row>
    <row r="152" spans="2:44">
      <c r="B152" s="4483"/>
      <c r="C152" s="4513"/>
      <c r="D152" s="2014" t="s">
        <v>2299</v>
      </c>
      <c r="E152" s="1907"/>
      <c r="F152" s="2026"/>
      <c r="G152" s="1937"/>
      <c r="H152" s="1937" t="s">
        <v>1067</v>
      </c>
      <c r="I152" s="1937"/>
      <c r="J152" s="1937"/>
      <c r="K152" s="1937" t="s">
        <v>1067</v>
      </c>
      <c r="L152" s="1937"/>
      <c r="M152" s="1937"/>
      <c r="N152" s="1937"/>
      <c r="O152" s="1937" t="s">
        <v>1067</v>
      </c>
      <c r="P152" s="1937"/>
      <c r="Q152" s="1937"/>
      <c r="R152" s="1937" t="s">
        <v>1067</v>
      </c>
      <c r="S152" s="1937"/>
      <c r="T152" s="1937"/>
      <c r="U152" s="1937"/>
      <c r="V152" s="1937" t="s">
        <v>1067</v>
      </c>
      <c r="W152" s="1937"/>
      <c r="X152" s="1937"/>
      <c r="Y152" s="1937" t="s">
        <v>1067</v>
      </c>
      <c r="Z152" s="1937"/>
      <c r="AA152" s="1937"/>
      <c r="AB152" s="1937"/>
      <c r="AC152" s="1937" t="s">
        <v>1067</v>
      </c>
      <c r="AD152" s="1937"/>
      <c r="AE152" s="1937"/>
      <c r="AF152" s="1937" t="s">
        <v>1067</v>
      </c>
      <c r="AG152" s="1937"/>
      <c r="AH152" s="2027"/>
      <c r="AI152" s="2027"/>
      <c r="AJ152" s="2027"/>
      <c r="AK152" s="2009">
        <f t="shared" si="96"/>
        <v>30</v>
      </c>
      <c r="AL152" s="2010">
        <f t="shared" si="97"/>
        <v>0</v>
      </c>
      <c r="AM152" s="2010">
        <f t="shared" si="98"/>
        <v>8</v>
      </c>
      <c r="AN152" s="1899">
        <f t="shared" si="99"/>
        <v>0.26700000000000002</v>
      </c>
      <c r="AO152" s="4487"/>
      <c r="AQ152" s="1864">
        <f>+COUNTIF(F152:AJ152,"－")</f>
        <v>0</v>
      </c>
      <c r="AR152" s="1864">
        <f t="shared" si="100"/>
        <v>0</v>
      </c>
    </row>
    <row r="153" spans="2:44">
      <c r="B153" s="4483"/>
      <c r="C153" s="4513"/>
      <c r="D153" s="2014" t="s">
        <v>2300</v>
      </c>
      <c r="E153" s="1929"/>
      <c r="F153" s="2026"/>
      <c r="G153" s="1937"/>
      <c r="H153" s="1937"/>
      <c r="I153" s="1937" t="s">
        <v>1067</v>
      </c>
      <c r="J153" s="1937"/>
      <c r="K153" s="1937"/>
      <c r="L153" s="1937" t="s">
        <v>1067</v>
      </c>
      <c r="M153" s="1937"/>
      <c r="N153" s="1937"/>
      <c r="O153" s="1937"/>
      <c r="P153" s="1937" t="s">
        <v>1067</v>
      </c>
      <c r="Q153" s="1937"/>
      <c r="R153" s="1937"/>
      <c r="S153" s="1937" t="s">
        <v>1067</v>
      </c>
      <c r="T153" s="1937"/>
      <c r="U153" s="1937"/>
      <c r="V153" s="1937"/>
      <c r="W153" s="1937" t="s">
        <v>1067</v>
      </c>
      <c r="X153" s="1937"/>
      <c r="Y153" s="1937"/>
      <c r="Z153" s="1937" t="s">
        <v>1067</v>
      </c>
      <c r="AA153" s="1937"/>
      <c r="AB153" s="1937"/>
      <c r="AC153" s="1937"/>
      <c r="AD153" s="1937" t="s">
        <v>1067</v>
      </c>
      <c r="AE153" s="1937"/>
      <c r="AF153" s="1937"/>
      <c r="AG153" s="1937" t="s">
        <v>1067</v>
      </c>
      <c r="AH153" s="1937"/>
      <c r="AI153" s="1937"/>
      <c r="AJ153" s="1937"/>
      <c r="AK153" s="2009">
        <f t="shared" si="96"/>
        <v>30</v>
      </c>
      <c r="AL153" s="2010">
        <f t="shared" si="97"/>
        <v>0</v>
      </c>
      <c r="AM153" s="2010">
        <f t="shared" si="98"/>
        <v>8</v>
      </c>
      <c r="AN153" s="1899">
        <f t="shared" si="99"/>
        <v>0.26700000000000002</v>
      </c>
      <c r="AO153" s="4487"/>
      <c r="AQ153" s="1864">
        <f t="shared" ref="AQ153:AQ154" si="101">+COUNTIF(F153:AJ153,"－")</f>
        <v>0</v>
      </c>
      <c r="AR153" s="1864">
        <f t="shared" si="100"/>
        <v>0</v>
      </c>
    </row>
    <row r="154" spans="2:44">
      <c r="B154" s="4484"/>
      <c r="C154" s="4514"/>
      <c r="D154" s="2015">
        <f>E$29</f>
        <v>0</v>
      </c>
      <c r="E154" s="1942"/>
      <c r="F154" s="2032"/>
      <c r="G154" s="1945"/>
      <c r="H154" s="1945"/>
      <c r="I154" s="1945"/>
      <c r="J154" s="1945"/>
      <c r="K154" s="1945"/>
      <c r="L154" s="1945"/>
      <c r="M154" s="1945"/>
      <c r="N154" s="1945"/>
      <c r="O154" s="1945"/>
      <c r="P154" s="1945"/>
      <c r="Q154" s="1945"/>
      <c r="R154" s="1945"/>
      <c r="S154" s="1945"/>
      <c r="T154" s="1945"/>
      <c r="U154" s="1945"/>
      <c r="V154" s="1945"/>
      <c r="W154" s="1945"/>
      <c r="X154" s="1945"/>
      <c r="Y154" s="1945"/>
      <c r="Z154" s="1945"/>
      <c r="AA154" s="1945"/>
      <c r="AB154" s="1945"/>
      <c r="AC154" s="1945"/>
      <c r="AD154" s="1945"/>
      <c r="AE154" s="1945"/>
      <c r="AF154" s="1945"/>
      <c r="AG154" s="2016"/>
      <c r="AH154" s="2016"/>
      <c r="AI154" s="2016"/>
      <c r="AJ154" s="2016"/>
      <c r="AK154" s="2009">
        <f t="shared" si="96"/>
        <v>30</v>
      </c>
      <c r="AL154" s="2010">
        <f t="shared" si="97"/>
        <v>0</v>
      </c>
      <c r="AM154" s="1958">
        <f t="shared" si="98"/>
        <v>0</v>
      </c>
      <c r="AN154" s="1899">
        <f t="shared" si="99"/>
        <v>0</v>
      </c>
      <c r="AO154" s="4487"/>
      <c r="AQ154" s="1864">
        <f t="shared" si="101"/>
        <v>0</v>
      </c>
      <c r="AR154" s="1864">
        <f t="shared" si="100"/>
        <v>0</v>
      </c>
    </row>
    <row r="155" spans="2:44">
      <c r="B155" s="4482" t="s">
        <v>2301</v>
      </c>
      <c r="C155" s="4512" t="s">
        <v>2302</v>
      </c>
      <c r="D155" s="1924" t="s">
        <v>2281</v>
      </c>
      <c r="E155" s="1949" t="s">
        <v>2270</v>
      </c>
      <c r="F155" s="1926"/>
      <c r="G155" s="1927"/>
      <c r="H155" s="1927"/>
      <c r="I155" s="1927"/>
      <c r="J155" s="1927"/>
      <c r="K155" s="1927"/>
      <c r="L155" s="1927"/>
      <c r="M155" s="1927"/>
      <c r="N155" s="1927"/>
      <c r="O155" s="1927"/>
      <c r="P155" s="1927"/>
      <c r="Q155" s="1927"/>
      <c r="R155" s="1927"/>
      <c r="S155" s="1927"/>
      <c r="T155" s="1927"/>
      <c r="U155" s="1927"/>
      <c r="V155" s="1927"/>
      <c r="W155" s="1927"/>
      <c r="X155" s="1927"/>
      <c r="Y155" s="1927"/>
      <c r="Z155" s="1927"/>
      <c r="AA155" s="1927"/>
      <c r="AB155" s="1927"/>
      <c r="AC155" s="1927"/>
      <c r="AD155" s="1927"/>
      <c r="AE155" s="1927"/>
      <c r="AF155" s="1927"/>
      <c r="AG155" s="1978"/>
      <c r="AH155" s="1978"/>
      <c r="AI155" s="1978"/>
      <c r="AJ155" s="1978"/>
      <c r="AK155" s="2017"/>
      <c r="AL155" s="1864"/>
      <c r="AM155" s="1917"/>
      <c r="AN155" s="2018"/>
      <c r="AO155" s="4487"/>
    </row>
    <row r="156" spans="2:44">
      <c r="B156" s="4483"/>
      <c r="C156" s="4513"/>
      <c r="D156" s="2019" t="s">
        <v>2296</v>
      </c>
      <c r="E156" s="1929"/>
      <c r="F156" s="2024" t="s">
        <v>1067</v>
      </c>
      <c r="G156" s="1984" t="s">
        <v>1067</v>
      </c>
      <c r="H156" s="1984" t="s">
        <v>1067</v>
      </c>
      <c r="I156" s="1984"/>
      <c r="J156" s="1984"/>
      <c r="K156" s="1984"/>
      <c r="L156" s="1984"/>
      <c r="M156" s="1984" t="s">
        <v>1067</v>
      </c>
      <c r="N156" s="1984" t="s">
        <v>1067</v>
      </c>
      <c r="O156" s="1984" t="s">
        <v>1067</v>
      </c>
      <c r="P156" s="1984"/>
      <c r="Q156" s="1984"/>
      <c r="R156" s="1984"/>
      <c r="S156" s="1984"/>
      <c r="T156" s="1984" t="s">
        <v>1067</v>
      </c>
      <c r="U156" s="1984" t="s">
        <v>1067</v>
      </c>
      <c r="V156" s="1984" t="s">
        <v>1067</v>
      </c>
      <c r="W156" s="1984"/>
      <c r="X156" s="1984"/>
      <c r="Y156" s="1984"/>
      <c r="Z156" s="1984"/>
      <c r="AA156" s="1984" t="s">
        <v>1067</v>
      </c>
      <c r="AB156" s="1984" t="s">
        <v>1067</v>
      </c>
      <c r="AC156" s="1984" t="s">
        <v>1067</v>
      </c>
      <c r="AD156" s="1984"/>
      <c r="AE156" s="1984"/>
      <c r="AF156" s="1984"/>
      <c r="AG156" s="1984"/>
      <c r="AH156" s="1984" t="s">
        <v>1067</v>
      </c>
      <c r="AI156" s="1984" t="s">
        <v>1067</v>
      </c>
      <c r="AJ156" s="1984"/>
      <c r="AK156" s="2009">
        <f>IF(D156="","",COUNT($F$146:$AJ$146)-AL156)</f>
        <v>30</v>
      </c>
      <c r="AL156" s="2010">
        <f>IF(D156="","",AQ156+AR156)</f>
        <v>0</v>
      </c>
      <c r="AM156" s="2010">
        <f>IF(D156="","",COUNTIF(F156:AJ156,"休"))</f>
        <v>14</v>
      </c>
      <c r="AN156" s="1899">
        <f>IF(D156="","",IFERROR(ROUND(AM156/AK156,3),""))</f>
        <v>0.46700000000000003</v>
      </c>
      <c r="AO156" s="4487"/>
      <c r="AQ156" s="1864">
        <f>+COUNTIF(F156:AJ156,"－")</f>
        <v>0</v>
      </c>
      <c r="AR156" s="1864">
        <f>+COUNTIF(F156:AJ156,"外")</f>
        <v>0</v>
      </c>
    </row>
    <row r="157" spans="2:44">
      <c r="B157" s="4483"/>
      <c r="C157" s="4513"/>
      <c r="D157" s="2011" t="s">
        <v>2297</v>
      </c>
      <c r="E157" s="1956"/>
      <c r="F157" s="2030"/>
      <c r="G157" s="1945"/>
      <c r="H157" s="1955"/>
      <c r="I157" s="1955" t="s">
        <v>1067</v>
      </c>
      <c r="J157" s="1945" t="s">
        <v>1067</v>
      </c>
      <c r="K157" s="1945" t="s">
        <v>1067</v>
      </c>
      <c r="L157" s="1945"/>
      <c r="M157" s="1945"/>
      <c r="N157" s="1945"/>
      <c r="O157" s="1955"/>
      <c r="P157" s="1955" t="s">
        <v>1067</v>
      </c>
      <c r="Q157" s="1945" t="s">
        <v>1067</v>
      </c>
      <c r="R157" s="1945" t="s">
        <v>1067</v>
      </c>
      <c r="S157" s="1945"/>
      <c r="T157" s="1945"/>
      <c r="U157" s="1945"/>
      <c r="V157" s="1955"/>
      <c r="W157" s="1955" t="s">
        <v>1067</v>
      </c>
      <c r="X157" s="1945" t="s">
        <v>1067</v>
      </c>
      <c r="Y157" s="1945" t="s">
        <v>1067</v>
      </c>
      <c r="Z157" s="1945"/>
      <c r="AA157" s="1945"/>
      <c r="AB157" s="1945"/>
      <c r="AC157" s="1955"/>
      <c r="AD157" s="1955" t="s">
        <v>1067</v>
      </c>
      <c r="AE157" s="1945" t="s">
        <v>1067</v>
      </c>
      <c r="AF157" s="1945" t="s">
        <v>1067</v>
      </c>
      <c r="AG157" s="1945"/>
      <c r="AH157" s="1945"/>
      <c r="AI157" s="1945"/>
      <c r="AJ157" s="1945"/>
      <c r="AK157" s="2009">
        <f t="shared" ref="AK157:AK159" si="102">IF(D157="","",COUNT($F$146:$AJ$146)-AL157)</f>
        <v>30</v>
      </c>
      <c r="AL157" s="2010">
        <f t="shared" ref="AL157:AL159" si="103">IF(D157="","",AQ157+AR157)</f>
        <v>0</v>
      </c>
      <c r="AM157" s="2010">
        <f t="shared" ref="AM157:AM159" si="104">IF(D157="","",COUNTIF(F157:AJ157,"休"))</f>
        <v>12</v>
      </c>
      <c r="AN157" s="1899">
        <f t="shared" ref="AN157:AN159" si="105">IF(D157="","",IFERROR(ROUND(AM157/AK157,3),""))</f>
        <v>0.4</v>
      </c>
      <c r="AO157" s="4487"/>
      <c r="AQ157" s="1864">
        <f>+COUNTIF(F157:AJ157,"－")</f>
        <v>0</v>
      </c>
      <c r="AR157" s="1864">
        <f>+COUNTIF(F157:AJ157,"外")</f>
        <v>0</v>
      </c>
    </row>
    <row r="158" spans="2:44">
      <c r="B158" s="4483"/>
      <c r="C158" s="4513"/>
      <c r="E158" s="1956"/>
      <c r="F158" s="2026"/>
      <c r="G158" s="1937"/>
      <c r="H158" s="1937"/>
      <c r="I158" s="1937"/>
      <c r="J158" s="1937"/>
      <c r="K158" s="1937"/>
      <c r="L158" s="1937"/>
      <c r="M158" s="1937"/>
      <c r="N158" s="1937"/>
      <c r="O158" s="1937"/>
      <c r="P158" s="1937"/>
      <c r="Q158" s="1937"/>
      <c r="R158" s="1937"/>
      <c r="S158" s="1937"/>
      <c r="T158" s="1937"/>
      <c r="U158" s="1937"/>
      <c r="V158" s="1937"/>
      <c r="W158" s="1937"/>
      <c r="X158" s="1937"/>
      <c r="Y158" s="1937"/>
      <c r="Z158" s="1937"/>
      <c r="AA158" s="1937"/>
      <c r="AB158" s="1937"/>
      <c r="AC158" s="1937"/>
      <c r="AD158" s="1937"/>
      <c r="AE158" s="1937"/>
      <c r="AF158" s="1937"/>
      <c r="AG158" s="2012"/>
      <c r="AH158" s="2012"/>
      <c r="AI158" s="2012"/>
      <c r="AJ158" s="2012"/>
      <c r="AK158" s="2009" t="str">
        <f t="shared" si="102"/>
        <v/>
      </c>
      <c r="AL158" s="2010" t="str">
        <f t="shared" si="103"/>
        <v/>
      </c>
      <c r="AM158" s="2010" t="str">
        <f t="shared" si="104"/>
        <v/>
      </c>
      <c r="AN158" s="1899" t="str">
        <f t="shared" si="105"/>
        <v/>
      </c>
      <c r="AO158" s="4487"/>
      <c r="AQ158" s="1864">
        <f>+COUNTIF(F158:AJ158,"－")</f>
        <v>0</v>
      </c>
      <c r="AR158" s="1864">
        <f>+COUNTIF(F158:AJ158,"外")</f>
        <v>0</v>
      </c>
    </row>
    <row r="159" spans="2:44">
      <c r="B159" s="4483"/>
      <c r="C159" s="4514"/>
      <c r="D159" s="2006"/>
      <c r="E159" s="1958"/>
      <c r="F159" s="2033"/>
      <c r="G159" s="1955"/>
      <c r="H159" s="1955"/>
      <c r="I159" s="1955"/>
      <c r="J159" s="1955"/>
      <c r="K159" s="1955"/>
      <c r="L159" s="1955"/>
      <c r="M159" s="1955"/>
      <c r="N159" s="1955"/>
      <c r="O159" s="1955"/>
      <c r="P159" s="1955"/>
      <c r="Q159" s="1955"/>
      <c r="R159" s="1955"/>
      <c r="S159" s="1955"/>
      <c r="T159" s="1955"/>
      <c r="U159" s="1955"/>
      <c r="V159" s="1955"/>
      <c r="W159" s="1955"/>
      <c r="X159" s="1955"/>
      <c r="Y159" s="1955"/>
      <c r="Z159" s="1955"/>
      <c r="AA159" s="1955"/>
      <c r="AB159" s="1955"/>
      <c r="AC159" s="1955"/>
      <c r="AD159" s="1955"/>
      <c r="AE159" s="1955"/>
      <c r="AF159" s="1955"/>
      <c r="AG159" s="1966"/>
      <c r="AH159" s="1966"/>
      <c r="AI159" s="1966"/>
      <c r="AJ159" s="1966"/>
      <c r="AK159" s="2009" t="str">
        <f t="shared" si="102"/>
        <v/>
      </c>
      <c r="AL159" s="2010" t="str">
        <f t="shared" si="103"/>
        <v/>
      </c>
      <c r="AM159" s="2010" t="str">
        <f t="shared" si="104"/>
        <v/>
      </c>
      <c r="AN159" s="1899" t="str">
        <f t="shared" si="105"/>
        <v/>
      </c>
      <c r="AO159" s="4487"/>
      <c r="AQ159" s="1864">
        <f>+COUNTIF(F159:AJ159,"－")</f>
        <v>0</v>
      </c>
      <c r="AR159" s="1864">
        <f>+COUNTIF(F159:AJ159,"外")</f>
        <v>0</v>
      </c>
    </row>
    <row r="160" spans="2:44">
      <c r="B160" s="4483"/>
      <c r="C160" s="4512" t="s">
        <v>2303</v>
      </c>
      <c r="D160" s="1924" t="s">
        <v>2281</v>
      </c>
      <c r="E160" s="1959" t="s">
        <v>2270</v>
      </c>
      <c r="F160" s="1926"/>
      <c r="G160" s="1927"/>
      <c r="H160" s="1927"/>
      <c r="I160" s="1927"/>
      <c r="J160" s="1927"/>
      <c r="K160" s="1927"/>
      <c r="L160" s="1927"/>
      <c r="M160" s="1927"/>
      <c r="N160" s="1927"/>
      <c r="O160" s="1927"/>
      <c r="P160" s="1927"/>
      <c r="Q160" s="1927"/>
      <c r="R160" s="1927"/>
      <c r="S160" s="1927"/>
      <c r="T160" s="1927"/>
      <c r="U160" s="1927"/>
      <c r="V160" s="1927"/>
      <c r="W160" s="1927"/>
      <c r="X160" s="1927"/>
      <c r="Y160" s="1927"/>
      <c r="Z160" s="1927"/>
      <c r="AA160" s="1927"/>
      <c r="AB160" s="1927"/>
      <c r="AC160" s="1927"/>
      <c r="AD160" s="1927"/>
      <c r="AE160" s="1927"/>
      <c r="AF160" s="1927"/>
      <c r="AG160" s="1978"/>
      <c r="AH160" s="1978"/>
      <c r="AI160" s="1978"/>
      <c r="AJ160" s="1978"/>
      <c r="AK160" s="2017"/>
      <c r="AL160" s="1864"/>
      <c r="AM160" s="2020"/>
      <c r="AN160" s="2018"/>
      <c r="AO160" s="4487"/>
    </row>
    <row r="161" spans="2:44">
      <c r="B161" s="4483"/>
      <c r="C161" s="4513"/>
      <c r="D161" s="1999" t="s">
        <v>2297</v>
      </c>
      <c r="E161" s="1929"/>
      <c r="F161" s="1930"/>
      <c r="G161" s="1931" t="s">
        <v>1067</v>
      </c>
      <c r="H161" s="1931"/>
      <c r="I161" s="1984" t="s">
        <v>1067</v>
      </c>
      <c r="J161" s="1984"/>
      <c r="K161" s="1931" t="s">
        <v>1067</v>
      </c>
      <c r="L161" s="1931"/>
      <c r="M161" s="1931" t="s">
        <v>1067</v>
      </c>
      <c r="N161" s="1931"/>
      <c r="O161" s="1984" t="s">
        <v>1067</v>
      </c>
      <c r="P161" s="1984"/>
      <c r="Q161" s="1931" t="s">
        <v>1067</v>
      </c>
      <c r="R161" s="1931"/>
      <c r="S161" s="1931" t="s">
        <v>1067</v>
      </c>
      <c r="T161" s="1931"/>
      <c r="U161" s="1984" t="s">
        <v>1067</v>
      </c>
      <c r="V161" s="1984"/>
      <c r="W161" s="1931" t="s">
        <v>1067</v>
      </c>
      <c r="X161" s="1931"/>
      <c r="Y161" s="1931" t="s">
        <v>1067</v>
      </c>
      <c r="Z161" s="1931"/>
      <c r="AA161" s="1984" t="s">
        <v>1067</v>
      </c>
      <c r="AB161" s="1984"/>
      <c r="AC161" s="1931" t="s">
        <v>1067</v>
      </c>
      <c r="AD161" s="1931"/>
      <c r="AE161" s="1931" t="s">
        <v>1067</v>
      </c>
      <c r="AF161" s="1931"/>
      <c r="AG161" s="1984" t="s">
        <v>1067</v>
      </c>
      <c r="AH161" s="1984"/>
      <c r="AI161" s="1931" t="s">
        <v>1067</v>
      </c>
      <c r="AJ161" s="1931"/>
      <c r="AK161" s="2009">
        <f>IF(D161="","",COUNT($F$146:$AJ$146)-AL161)</f>
        <v>30</v>
      </c>
      <c r="AL161" s="2010">
        <f>IF(D161="","",AQ161+AR161)</f>
        <v>0</v>
      </c>
      <c r="AM161" s="2010">
        <f>IF(D161="","",COUNTIF(F161:AJ161,"休"))</f>
        <v>15</v>
      </c>
      <c r="AN161" s="1899">
        <f>IF(D161="","",IFERROR(ROUND(AM161/AK161,3),""))</f>
        <v>0.5</v>
      </c>
      <c r="AO161" s="4487"/>
      <c r="AQ161" s="1864">
        <f>+COUNTIF(F161:AJ161,"－")</f>
        <v>0</v>
      </c>
      <c r="AR161" s="1864">
        <f>+COUNTIF(F161:AJ161,"外")</f>
        <v>0</v>
      </c>
    </row>
    <row r="162" spans="2:44">
      <c r="B162" s="4483"/>
      <c r="C162" s="4513"/>
      <c r="E162" s="1956"/>
      <c r="F162" s="1936"/>
      <c r="G162" s="1937"/>
      <c r="H162" s="1937"/>
      <c r="I162" s="1937"/>
      <c r="J162" s="1937"/>
      <c r="K162" s="1937"/>
      <c r="L162" s="1937"/>
      <c r="M162" s="1937"/>
      <c r="N162" s="1937"/>
      <c r="O162" s="1937"/>
      <c r="P162" s="1937"/>
      <c r="Q162" s="1937"/>
      <c r="R162" s="1937"/>
      <c r="S162" s="1937"/>
      <c r="T162" s="1937"/>
      <c r="U162" s="1937"/>
      <c r="V162" s="1937"/>
      <c r="W162" s="1937"/>
      <c r="X162" s="1937"/>
      <c r="Y162" s="1937"/>
      <c r="Z162" s="1937"/>
      <c r="AA162" s="1937"/>
      <c r="AB162" s="1937"/>
      <c r="AC162" s="1937"/>
      <c r="AD162" s="1937"/>
      <c r="AE162" s="1937"/>
      <c r="AF162" s="1937"/>
      <c r="AG162" s="2012"/>
      <c r="AH162" s="2012"/>
      <c r="AI162" s="2012"/>
      <c r="AJ162" s="2012"/>
      <c r="AK162" s="2009" t="str">
        <f t="shared" ref="AK162:AK164" si="106">IF(D162="","",COUNT($F$146:$AJ$146)-AL162)</f>
        <v/>
      </c>
      <c r="AL162" s="2010" t="str">
        <f t="shared" ref="AL162:AL164" si="107">IF(D162="","",AQ162+AR162)</f>
        <v/>
      </c>
      <c r="AM162" s="2010" t="str">
        <f t="shared" ref="AM162:AM164" si="108">IF(D162="","",COUNTIF(F162:AJ162,"休"))</f>
        <v/>
      </c>
      <c r="AN162" s="1899" t="str">
        <f t="shared" ref="AN162:AN164" si="109">IF(D162="","",IFERROR(ROUND(AM162/AK162,3),""))</f>
        <v/>
      </c>
      <c r="AO162" s="4487"/>
      <c r="AQ162" s="1864">
        <f>+COUNTIF(F162:AJ162,"－")</f>
        <v>0</v>
      </c>
      <c r="AR162" s="1864">
        <f>+COUNTIF(F162:AJ162,"外")</f>
        <v>0</v>
      </c>
    </row>
    <row r="163" spans="2:44">
      <c r="B163" s="4483"/>
      <c r="C163" s="4513"/>
      <c r="E163" s="1956"/>
      <c r="F163" s="1936"/>
      <c r="G163" s="1937"/>
      <c r="H163" s="1937"/>
      <c r="I163" s="1937"/>
      <c r="J163" s="1937"/>
      <c r="K163" s="1937"/>
      <c r="L163" s="1937"/>
      <c r="M163" s="1937"/>
      <c r="N163" s="1937"/>
      <c r="O163" s="1937"/>
      <c r="P163" s="1937"/>
      <c r="Q163" s="1937"/>
      <c r="R163" s="1937"/>
      <c r="S163" s="1937"/>
      <c r="T163" s="1937"/>
      <c r="U163" s="1937"/>
      <c r="V163" s="1937"/>
      <c r="W163" s="1937"/>
      <c r="X163" s="1937"/>
      <c r="Y163" s="1937"/>
      <c r="Z163" s="1937"/>
      <c r="AA163" s="1937"/>
      <c r="AB163" s="1937"/>
      <c r="AC163" s="1937"/>
      <c r="AD163" s="1937"/>
      <c r="AE163" s="1937"/>
      <c r="AF163" s="1937"/>
      <c r="AG163" s="2012"/>
      <c r="AH163" s="2012"/>
      <c r="AI163" s="2012"/>
      <c r="AJ163" s="2012"/>
      <c r="AK163" s="2009" t="str">
        <f t="shared" si="106"/>
        <v/>
      </c>
      <c r="AL163" s="2010" t="str">
        <f t="shared" si="107"/>
        <v/>
      </c>
      <c r="AM163" s="2010" t="str">
        <f t="shared" si="108"/>
        <v/>
      </c>
      <c r="AN163" s="1899" t="str">
        <f t="shared" si="109"/>
        <v/>
      </c>
      <c r="AO163" s="4487"/>
      <c r="AQ163" s="1864">
        <f>+COUNTIF(F163:AJ163,"－")</f>
        <v>0</v>
      </c>
      <c r="AR163" s="1864">
        <f>+COUNTIF(F163:AJ163,"外")</f>
        <v>0</v>
      </c>
    </row>
    <row r="164" spans="2:44" ht="13.8" thickBot="1">
      <c r="B164" s="4484"/>
      <c r="C164" s="4514"/>
      <c r="D164" s="2006"/>
      <c r="E164" s="1958"/>
      <c r="F164" s="2032"/>
      <c r="G164" s="1979"/>
      <c r="H164" s="1979"/>
      <c r="I164" s="1979"/>
      <c r="J164" s="1979"/>
      <c r="K164" s="1979"/>
      <c r="L164" s="1979"/>
      <c r="M164" s="1979"/>
      <c r="N164" s="1979"/>
      <c r="O164" s="1979"/>
      <c r="P164" s="1979"/>
      <c r="Q164" s="1979"/>
      <c r="R164" s="1979"/>
      <c r="S164" s="1979"/>
      <c r="T164" s="1979"/>
      <c r="U164" s="1979"/>
      <c r="V164" s="1979"/>
      <c r="W164" s="1979"/>
      <c r="X164" s="1979"/>
      <c r="Y164" s="1979"/>
      <c r="Z164" s="1979"/>
      <c r="AA164" s="1979"/>
      <c r="AB164" s="1979"/>
      <c r="AC164" s="1979"/>
      <c r="AD164" s="1979"/>
      <c r="AE164" s="1979"/>
      <c r="AF164" s="1979"/>
      <c r="AG164" s="2022"/>
      <c r="AH164" s="2022"/>
      <c r="AI164" s="2022"/>
      <c r="AJ164" s="2022"/>
      <c r="AK164" s="2023" t="str">
        <f t="shared" si="106"/>
        <v/>
      </c>
      <c r="AL164" s="1958" t="str">
        <f t="shared" si="107"/>
        <v/>
      </c>
      <c r="AM164" s="1958" t="str">
        <f t="shared" si="108"/>
        <v/>
      </c>
      <c r="AN164" s="1899" t="str">
        <f t="shared" si="109"/>
        <v/>
      </c>
      <c r="AO164" s="4488"/>
      <c r="AQ164" s="1864">
        <f>+COUNTIF(F164:AJ164,"－")</f>
        <v>0</v>
      </c>
      <c r="AR164" s="1864">
        <f>+COUNTIF(F164:AJ164,"外")</f>
        <v>0</v>
      </c>
    </row>
    <row r="165" spans="2:44" ht="13.8" thickBot="1">
      <c r="B165" s="1965"/>
      <c r="C165" s="1921"/>
      <c r="F165" s="1966"/>
      <c r="G165" s="1966"/>
      <c r="H165" s="1966"/>
      <c r="I165" s="1966"/>
      <c r="J165" s="1966"/>
      <c r="K165" s="1966"/>
      <c r="L165" s="1966"/>
      <c r="M165" s="1966"/>
      <c r="N165" s="1966"/>
      <c r="O165" s="1966"/>
      <c r="P165" s="1966"/>
      <c r="Q165" s="1966"/>
      <c r="R165" s="1966"/>
      <c r="S165" s="1966"/>
      <c r="T165" s="1966"/>
      <c r="U165" s="1966"/>
      <c r="V165" s="1966"/>
      <c r="W165" s="1966"/>
      <c r="X165" s="1966"/>
      <c r="Y165" s="1966"/>
      <c r="Z165" s="1966"/>
      <c r="AA165" s="1966"/>
      <c r="AB165" s="1966"/>
      <c r="AC165" s="1966"/>
      <c r="AD165" s="1966"/>
      <c r="AE165" s="1966"/>
      <c r="AF165" s="1966"/>
      <c r="AG165" s="1966"/>
      <c r="AH165" s="1966"/>
      <c r="AI165" s="1966"/>
      <c r="AJ165" s="1966"/>
      <c r="AK165" s="1967"/>
      <c r="AN165" s="1968" t="s">
        <v>2271</v>
      </c>
      <c r="AO165" s="1969" t="str">
        <f>IF(AO149&gt;=0.285,"OK","NG")</f>
        <v>OK</v>
      </c>
      <c r="AQ165" s="1857"/>
      <c r="AR165" s="1857"/>
    </row>
    <row r="166" spans="2:44">
      <c r="B166" s="1965"/>
      <c r="C166" s="1921"/>
      <c r="F166" s="1966"/>
      <c r="G166" s="1966"/>
      <c r="H166" s="1966"/>
      <c r="I166" s="1966"/>
      <c r="J166" s="1966"/>
      <c r="K166" s="1966"/>
      <c r="L166" s="1966"/>
      <c r="M166" s="1966"/>
      <c r="N166" s="1966"/>
      <c r="O166" s="1966"/>
      <c r="P166" s="1966"/>
      <c r="Q166" s="1966"/>
      <c r="R166" s="1966"/>
      <c r="S166" s="1966"/>
      <c r="T166" s="1966"/>
      <c r="U166" s="1966"/>
      <c r="V166" s="1966"/>
      <c r="W166" s="1966"/>
      <c r="X166" s="1966"/>
      <c r="Y166" s="1966"/>
      <c r="Z166" s="1966"/>
      <c r="AA166" s="1966"/>
      <c r="AB166" s="1966"/>
      <c r="AC166" s="1966"/>
      <c r="AD166" s="1966"/>
      <c r="AE166" s="1966"/>
      <c r="AF166" s="1966"/>
      <c r="AG166" s="1966"/>
      <c r="AH166" s="1966"/>
      <c r="AI166" s="1966"/>
      <c r="AJ166" s="1966"/>
      <c r="AK166" s="1967"/>
      <c r="AN166" s="1981"/>
      <c r="AO166" s="1899"/>
      <c r="AQ166" s="1857"/>
      <c r="AR166" s="1857"/>
    </row>
    <row r="167" spans="2:44" hidden="1">
      <c r="F167" s="1857">
        <f>YEAR(F170)</f>
        <v>2024</v>
      </c>
      <c r="G167" s="1857">
        <f>MONTH(F170)</f>
        <v>12</v>
      </c>
    </row>
    <row r="168" spans="2:44">
      <c r="B168" s="4470"/>
      <c r="C168" s="4471"/>
      <c r="D168" s="4472"/>
      <c r="E168" s="1971" t="s">
        <v>2266</v>
      </c>
      <c r="F168" s="4478">
        <f>F170</f>
        <v>45627</v>
      </c>
      <c r="G168" s="4479"/>
      <c r="H168" s="4479"/>
      <c r="I168" s="4479"/>
      <c r="J168" s="4479"/>
      <c r="K168" s="4479"/>
      <c r="L168" s="4479"/>
      <c r="M168" s="4479"/>
      <c r="N168" s="4479"/>
      <c r="O168" s="4479"/>
      <c r="P168" s="4479"/>
      <c r="Q168" s="4479"/>
      <c r="R168" s="4479"/>
      <c r="S168" s="4479"/>
      <c r="T168" s="4479"/>
      <c r="U168" s="4479"/>
      <c r="V168" s="4479"/>
      <c r="W168" s="4479"/>
      <c r="X168" s="4479"/>
      <c r="Y168" s="4479"/>
      <c r="Z168" s="4479"/>
      <c r="AA168" s="4479"/>
      <c r="AB168" s="4479"/>
      <c r="AC168" s="4479"/>
      <c r="AD168" s="4479"/>
      <c r="AE168" s="4479"/>
      <c r="AF168" s="4479"/>
      <c r="AG168" s="4479"/>
      <c r="AH168" s="4479"/>
      <c r="AI168" s="4479"/>
      <c r="AJ168" s="4479"/>
      <c r="AK168" s="4516" t="s">
        <v>2304</v>
      </c>
      <c r="AL168" s="4519" t="s">
        <v>2305</v>
      </c>
      <c r="AM168" s="4522" t="s">
        <v>2283</v>
      </c>
      <c r="AN168" s="4435" t="s">
        <v>2306</v>
      </c>
      <c r="AO168" s="4433" t="s">
        <v>2307</v>
      </c>
      <c r="AQ168" s="4463" t="s">
        <v>2308</v>
      </c>
      <c r="AR168" s="4463" t="s">
        <v>2309</v>
      </c>
    </row>
    <row r="169" spans="2:44" ht="13.5" hidden="1" customHeight="1">
      <c r="B169" s="4473"/>
      <c r="C169" s="4469"/>
      <c r="D169" s="4474"/>
      <c r="E169" s="1972"/>
      <c r="F169" s="1913">
        <f>DATE($F167,$G167,1)</f>
        <v>45627</v>
      </c>
      <c r="G169" s="1913">
        <f t="shared" ref="G169:AJ169" si="110">F169+1</f>
        <v>45628</v>
      </c>
      <c r="H169" s="1913">
        <f t="shared" si="110"/>
        <v>45629</v>
      </c>
      <c r="I169" s="1913">
        <f t="shared" si="110"/>
        <v>45630</v>
      </c>
      <c r="J169" s="1913">
        <f t="shared" si="110"/>
        <v>45631</v>
      </c>
      <c r="K169" s="1913">
        <f t="shared" si="110"/>
        <v>45632</v>
      </c>
      <c r="L169" s="1913">
        <f t="shared" si="110"/>
        <v>45633</v>
      </c>
      <c r="M169" s="1913">
        <f t="shared" si="110"/>
        <v>45634</v>
      </c>
      <c r="N169" s="1913">
        <f t="shared" si="110"/>
        <v>45635</v>
      </c>
      <c r="O169" s="1913">
        <f t="shared" si="110"/>
        <v>45636</v>
      </c>
      <c r="P169" s="1913">
        <f t="shared" si="110"/>
        <v>45637</v>
      </c>
      <c r="Q169" s="1913">
        <f t="shared" si="110"/>
        <v>45638</v>
      </c>
      <c r="R169" s="1913">
        <f t="shared" si="110"/>
        <v>45639</v>
      </c>
      <c r="S169" s="1913">
        <f t="shared" si="110"/>
        <v>45640</v>
      </c>
      <c r="T169" s="1913">
        <f t="shared" si="110"/>
        <v>45641</v>
      </c>
      <c r="U169" s="1913">
        <f t="shared" si="110"/>
        <v>45642</v>
      </c>
      <c r="V169" s="1913">
        <f t="shared" si="110"/>
        <v>45643</v>
      </c>
      <c r="W169" s="1913">
        <f t="shared" si="110"/>
        <v>45644</v>
      </c>
      <c r="X169" s="1913">
        <f t="shared" si="110"/>
        <v>45645</v>
      </c>
      <c r="Y169" s="1913">
        <f t="shared" si="110"/>
        <v>45646</v>
      </c>
      <c r="Z169" s="1913">
        <f t="shared" si="110"/>
        <v>45647</v>
      </c>
      <c r="AA169" s="1913">
        <f t="shared" si="110"/>
        <v>45648</v>
      </c>
      <c r="AB169" s="1913">
        <f t="shared" si="110"/>
        <v>45649</v>
      </c>
      <c r="AC169" s="1913">
        <f t="shared" si="110"/>
        <v>45650</v>
      </c>
      <c r="AD169" s="1913">
        <f t="shared" si="110"/>
        <v>45651</v>
      </c>
      <c r="AE169" s="1913">
        <f t="shared" si="110"/>
        <v>45652</v>
      </c>
      <c r="AF169" s="1913">
        <f t="shared" si="110"/>
        <v>45653</v>
      </c>
      <c r="AG169" s="1913">
        <f t="shared" si="110"/>
        <v>45654</v>
      </c>
      <c r="AH169" s="1913">
        <f t="shared" si="110"/>
        <v>45655</v>
      </c>
      <c r="AI169" s="1913">
        <f t="shared" si="110"/>
        <v>45656</v>
      </c>
      <c r="AJ169" s="1913">
        <f t="shared" si="110"/>
        <v>45657</v>
      </c>
      <c r="AK169" s="4517"/>
      <c r="AL169" s="4520"/>
      <c r="AM169" s="4523"/>
      <c r="AN169" s="4435"/>
      <c r="AO169" s="4433"/>
      <c r="AQ169" s="4463"/>
      <c r="AR169" s="4463"/>
    </row>
    <row r="170" spans="2:44">
      <c r="B170" s="4473"/>
      <c r="C170" s="4469"/>
      <c r="D170" s="4474"/>
      <c r="E170" s="1973" t="s">
        <v>2267</v>
      </c>
      <c r="F170" s="1974">
        <f>IF(EDATE(F145,1)&gt;$F$7,"",EDATE(F145,1))</f>
        <v>45627</v>
      </c>
      <c r="G170" s="1913">
        <f t="shared" ref="G170:AJ170" si="111">IF(G169&gt;$F$7,"",IF(F170=EOMONTH(DATE($F167,$G167,1),0),"",IF(F170="","",F170+1)))</f>
        <v>45628</v>
      </c>
      <c r="H170" s="1913">
        <f t="shared" si="111"/>
        <v>45629</v>
      </c>
      <c r="I170" s="1913">
        <f t="shared" si="111"/>
        <v>45630</v>
      </c>
      <c r="J170" s="1913">
        <f t="shared" si="111"/>
        <v>45631</v>
      </c>
      <c r="K170" s="1913">
        <f t="shared" si="111"/>
        <v>45632</v>
      </c>
      <c r="L170" s="1913">
        <f t="shared" si="111"/>
        <v>45633</v>
      </c>
      <c r="M170" s="1913">
        <f t="shared" si="111"/>
        <v>45634</v>
      </c>
      <c r="N170" s="1913">
        <f t="shared" si="111"/>
        <v>45635</v>
      </c>
      <c r="O170" s="1913">
        <f t="shared" si="111"/>
        <v>45636</v>
      </c>
      <c r="P170" s="1913">
        <f t="shared" si="111"/>
        <v>45637</v>
      </c>
      <c r="Q170" s="1913">
        <f t="shared" si="111"/>
        <v>45638</v>
      </c>
      <c r="R170" s="1913">
        <f t="shared" si="111"/>
        <v>45639</v>
      </c>
      <c r="S170" s="1913">
        <f t="shared" si="111"/>
        <v>45640</v>
      </c>
      <c r="T170" s="1913">
        <f t="shared" si="111"/>
        <v>45641</v>
      </c>
      <c r="U170" s="1913">
        <f t="shared" si="111"/>
        <v>45642</v>
      </c>
      <c r="V170" s="1913">
        <f t="shared" si="111"/>
        <v>45643</v>
      </c>
      <c r="W170" s="1913">
        <f t="shared" si="111"/>
        <v>45644</v>
      </c>
      <c r="X170" s="1913">
        <f t="shared" si="111"/>
        <v>45645</v>
      </c>
      <c r="Y170" s="1913">
        <f t="shared" si="111"/>
        <v>45646</v>
      </c>
      <c r="Z170" s="1913">
        <f t="shared" si="111"/>
        <v>45647</v>
      </c>
      <c r="AA170" s="1913">
        <f t="shared" si="111"/>
        <v>45648</v>
      </c>
      <c r="AB170" s="1913">
        <f t="shared" si="111"/>
        <v>45649</v>
      </c>
      <c r="AC170" s="1913">
        <f t="shared" si="111"/>
        <v>45650</v>
      </c>
      <c r="AD170" s="1913">
        <f t="shared" si="111"/>
        <v>45651</v>
      </c>
      <c r="AE170" s="1913">
        <f t="shared" si="111"/>
        <v>45652</v>
      </c>
      <c r="AF170" s="1913">
        <f t="shared" si="111"/>
        <v>45653</v>
      </c>
      <c r="AG170" s="1913">
        <f t="shared" si="111"/>
        <v>45654</v>
      </c>
      <c r="AH170" s="1913">
        <f t="shared" si="111"/>
        <v>45655</v>
      </c>
      <c r="AI170" s="1913">
        <f t="shared" si="111"/>
        <v>45656</v>
      </c>
      <c r="AJ170" s="1913">
        <f t="shared" si="111"/>
        <v>45657</v>
      </c>
      <c r="AK170" s="4517"/>
      <c r="AL170" s="4520"/>
      <c r="AM170" s="4523"/>
      <c r="AN170" s="4435"/>
      <c r="AO170" s="4433"/>
      <c r="AQ170" s="4463"/>
      <c r="AR170" s="4463"/>
    </row>
    <row r="171" spans="2:44">
      <c r="B171" s="4475"/>
      <c r="C171" s="4476"/>
      <c r="D171" s="4477"/>
      <c r="E171" s="1908" t="s">
        <v>1060</v>
      </c>
      <c r="F171" s="1975" t="str">
        <f>IFERROR(TEXT(WEEKDAY(+F170),"aaa"),"")</f>
        <v>日</v>
      </c>
      <c r="G171" s="1975" t="str">
        <f t="shared" ref="G171:AJ171" si="112">IFERROR(TEXT(WEEKDAY(+G170),"aaa"),"")</f>
        <v>月</v>
      </c>
      <c r="H171" s="1975" t="str">
        <f t="shared" si="112"/>
        <v>火</v>
      </c>
      <c r="I171" s="1975" t="str">
        <f t="shared" si="112"/>
        <v>水</v>
      </c>
      <c r="J171" s="1975" t="str">
        <f t="shared" si="112"/>
        <v>木</v>
      </c>
      <c r="K171" s="1975" t="str">
        <f t="shared" si="112"/>
        <v>金</v>
      </c>
      <c r="L171" s="1975" t="str">
        <f t="shared" si="112"/>
        <v>土</v>
      </c>
      <c r="M171" s="1975" t="str">
        <f t="shared" si="112"/>
        <v>日</v>
      </c>
      <c r="N171" s="1975" t="str">
        <f t="shared" si="112"/>
        <v>月</v>
      </c>
      <c r="O171" s="1975" t="str">
        <f t="shared" si="112"/>
        <v>火</v>
      </c>
      <c r="P171" s="1975" t="str">
        <f t="shared" si="112"/>
        <v>水</v>
      </c>
      <c r="Q171" s="1975" t="str">
        <f t="shared" si="112"/>
        <v>木</v>
      </c>
      <c r="R171" s="1975" t="str">
        <f t="shared" si="112"/>
        <v>金</v>
      </c>
      <c r="S171" s="1975" t="str">
        <f t="shared" si="112"/>
        <v>土</v>
      </c>
      <c r="T171" s="1975" t="str">
        <f t="shared" si="112"/>
        <v>日</v>
      </c>
      <c r="U171" s="1975" t="str">
        <f t="shared" si="112"/>
        <v>月</v>
      </c>
      <c r="V171" s="1975" t="str">
        <f t="shared" si="112"/>
        <v>火</v>
      </c>
      <c r="W171" s="1975" t="str">
        <f t="shared" si="112"/>
        <v>水</v>
      </c>
      <c r="X171" s="1975" t="str">
        <f t="shared" si="112"/>
        <v>木</v>
      </c>
      <c r="Y171" s="1975" t="str">
        <f t="shared" si="112"/>
        <v>金</v>
      </c>
      <c r="Z171" s="1975" t="str">
        <f t="shared" si="112"/>
        <v>土</v>
      </c>
      <c r="AA171" s="1975" t="str">
        <f t="shared" si="112"/>
        <v>日</v>
      </c>
      <c r="AB171" s="1975" t="str">
        <f t="shared" si="112"/>
        <v>月</v>
      </c>
      <c r="AC171" s="1975" t="str">
        <f t="shared" si="112"/>
        <v>火</v>
      </c>
      <c r="AD171" s="1975" t="str">
        <f t="shared" si="112"/>
        <v>水</v>
      </c>
      <c r="AE171" s="1975" t="str">
        <f t="shared" si="112"/>
        <v>木</v>
      </c>
      <c r="AF171" s="1975" t="str">
        <f t="shared" si="112"/>
        <v>金</v>
      </c>
      <c r="AG171" s="1975" t="str">
        <f t="shared" si="112"/>
        <v>土</v>
      </c>
      <c r="AH171" s="1975" t="str">
        <f t="shared" si="112"/>
        <v>日</v>
      </c>
      <c r="AI171" s="1975" t="str">
        <f t="shared" si="112"/>
        <v>月</v>
      </c>
      <c r="AJ171" s="1975" t="str">
        <f t="shared" si="112"/>
        <v>火</v>
      </c>
      <c r="AK171" s="4517"/>
      <c r="AL171" s="4520"/>
      <c r="AM171" s="4523"/>
      <c r="AN171" s="4435"/>
      <c r="AO171" s="4433"/>
      <c r="AQ171" s="4463"/>
      <c r="AR171" s="4463"/>
    </row>
    <row r="172" spans="2:44" ht="21" customHeight="1">
      <c r="B172" s="1976" t="s">
        <v>2310</v>
      </c>
      <c r="C172" s="1977" t="s">
        <v>2280</v>
      </c>
      <c r="D172" s="1924" t="s">
        <v>2281</v>
      </c>
      <c r="E172" s="1925" t="s">
        <v>2270</v>
      </c>
      <c r="F172" s="1926"/>
      <c r="G172" s="1927"/>
      <c r="H172" s="1927"/>
      <c r="I172" s="1927"/>
      <c r="J172" s="1927"/>
      <c r="K172" s="1927"/>
      <c r="L172" s="1927"/>
      <c r="M172" s="1927"/>
      <c r="N172" s="1927"/>
      <c r="O172" s="1927"/>
      <c r="P172" s="1927"/>
      <c r="Q172" s="1927"/>
      <c r="R172" s="1927"/>
      <c r="S172" s="1927"/>
      <c r="T172" s="1927"/>
      <c r="U172" s="1927"/>
      <c r="V172" s="1927"/>
      <c r="W172" s="1927"/>
      <c r="X172" s="1927"/>
      <c r="Y172" s="1927"/>
      <c r="Z172" s="1927"/>
      <c r="AA172" s="1927"/>
      <c r="AB172" s="1927"/>
      <c r="AC172" s="1927"/>
      <c r="AD172" s="1927"/>
      <c r="AE172" s="1927"/>
      <c r="AF172" s="1927"/>
      <c r="AG172" s="1978"/>
      <c r="AH172" s="1978" t="s">
        <v>1068</v>
      </c>
      <c r="AI172" s="1978" t="s">
        <v>1068</v>
      </c>
      <c r="AJ172" s="1978" t="s">
        <v>1068</v>
      </c>
      <c r="AK172" s="4518"/>
      <c r="AL172" s="4521"/>
      <c r="AM172" s="4524"/>
      <c r="AN172" s="1866" t="s">
        <v>2292</v>
      </c>
      <c r="AO172" s="1865" t="s">
        <v>2293</v>
      </c>
      <c r="AQ172" s="4464"/>
      <c r="AR172" s="4464"/>
    </row>
    <row r="173" spans="2:44" ht="13.5" customHeight="1">
      <c r="B173" s="4482" t="s">
        <v>2294</v>
      </c>
      <c r="C173" s="4512" t="s">
        <v>2295</v>
      </c>
      <c r="D173" s="2008" t="s">
        <v>2296</v>
      </c>
      <c r="E173" s="1929"/>
      <c r="F173" s="1930" t="s">
        <v>1067</v>
      </c>
      <c r="G173" s="1931"/>
      <c r="H173" s="1931"/>
      <c r="I173" s="1931"/>
      <c r="J173" s="1984"/>
      <c r="K173" s="1984"/>
      <c r="L173" s="1984" t="s">
        <v>1067</v>
      </c>
      <c r="M173" s="1984" t="s">
        <v>1067</v>
      </c>
      <c r="N173" s="1931"/>
      <c r="O173" s="1931"/>
      <c r="P173" s="1984"/>
      <c r="Q173" s="1984"/>
      <c r="R173" s="1984"/>
      <c r="S173" s="1984" t="s">
        <v>1067</v>
      </c>
      <c r="T173" s="1984" t="s">
        <v>1067</v>
      </c>
      <c r="U173" s="1931"/>
      <c r="V173" s="1931"/>
      <c r="W173" s="1984"/>
      <c r="X173" s="1984"/>
      <c r="Y173" s="1984"/>
      <c r="Z173" s="1984" t="s">
        <v>1067</v>
      </c>
      <c r="AA173" s="1984" t="s">
        <v>1067</v>
      </c>
      <c r="AB173" s="1931"/>
      <c r="AC173" s="1931"/>
      <c r="AD173" s="1984"/>
      <c r="AE173" s="1984"/>
      <c r="AF173" s="1984"/>
      <c r="AG173" s="1984" t="s">
        <v>1067</v>
      </c>
      <c r="AH173" s="1984" t="s">
        <v>2328</v>
      </c>
      <c r="AI173" s="1984" t="s">
        <v>2328</v>
      </c>
      <c r="AJ173" s="2031" t="s">
        <v>2328</v>
      </c>
      <c r="AK173" s="2009">
        <f>IF(D173="","",COUNT($F$170:$AJ$170)-AL173)</f>
        <v>28</v>
      </c>
      <c r="AL173" s="2010">
        <f>IF(D173="","",AQ173+AR173)</f>
        <v>3</v>
      </c>
      <c r="AM173" s="2010">
        <f>IF(D173="","",COUNTIF(F173:AJ173,"休"))</f>
        <v>8</v>
      </c>
      <c r="AN173" s="1899">
        <f>IF(D173="","",IFERROR(ROUND(AM173/AK173,3),""))</f>
        <v>0.28599999999999998</v>
      </c>
      <c r="AO173" s="4486">
        <f>ROUND(AVERAGE(AN173:AN188),3)</f>
        <v>0.307</v>
      </c>
      <c r="AQ173" s="1864">
        <f>+COUNTIF(F173:AJ173,"－")</f>
        <v>0</v>
      </c>
      <c r="AR173" s="1864">
        <f>+COUNTIF(F173:AJ173,"外")</f>
        <v>3</v>
      </c>
    </row>
    <row r="174" spans="2:44" ht="13.5" customHeight="1">
      <c r="B174" s="4483"/>
      <c r="C174" s="4513"/>
      <c r="D174" s="2011" t="s">
        <v>2297</v>
      </c>
      <c r="E174" s="1929"/>
      <c r="F174" s="2026"/>
      <c r="G174" s="1937"/>
      <c r="H174" s="1955"/>
      <c r="I174" s="1955"/>
      <c r="J174" s="1955" t="s">
        <v>1067</v>
      </c>
      <c r="K174" s="1955" t="s">
        <v>1067</v>
      </c>
      <c r="L174" s="1945"/>
      <c r="M174" s="1945"/>
      <c r="N174" s="1945"/>
      <c r="O174" s="1955"/>
      <c r="P174" s="1955"/>
      <c r="Q174" s="1955" t="s">
        <v>1067</v>
      </c>
      <c r="R174" s="1955" t="s">
        <v>1067</v>
      </c>
      <c r="S174" s="1945"/>
      <c r="T174" s="1945"/>
      <c r="U174" s="1945"/>
      <c r="V174" s="1955"/>
      <c r="W174" s="1955"/>
      <c r="X174" s="1955" t="s">
        <v>1067</v>
      </c>
      <c r="Y174" s="1955" t="s">
        <v>1067</v>
      </c>
      <c r="Z174" s="1945"/>
      <c r="AA174" s="1945"/>
      <c r="AB174" s="1945"/>
      <c r="AC174" s="1955"/>
      <c r="AD174" s="1955"/>
      <c r="AE174" s="1955" t="s">
        <v>1067</v>
      </c>
      <c r="AF174" s="1955" t="s">
        <v>1067</v>
      </c>
      <c r="AG174" s="1945"/>
      <c r="AH174" s="1945" t="s">
        <v>2328</v>
      </c>
      <c r="AI174" s="1945" t="s">
        <v>2328</v>
      </c>
      <c r="AJ174" s="2027" t="s">
        <v>2328</v>
      </c>
      <c r="AK174" s="2009">
        <f t="shared" ref="AK174:AK178" si="113">IF(D174="","",COUNT($F$170:$AJ$170)-AL174)</f>
        <v>28</v>
      </c>
      <c r="AL174" s="2010">
        <f t="shared" ref="AL174:AL178" si="114">IF(D174="","",AQ174+AR174)</f>
        <v>3</v>
      </c>
      <c r="AM174" s="2010">
        <f t="shared" ref="AM174:AM178" si="115">IF(D174="","",COUNTIF(F174:AJ174,"休"))</f>
        <v>8</v>
      </c>
      <c r="AN174" s="1899">
        <f t="shared" ref="AN174:AN178" si="116">IF(D174="","",IFERROR(ROUND(AM174/AK174,3),""))</f>
        <v>0.28599999999999998</v>
      </c>
      <c r="AO174" s="4487"/>
      <c r="AQ174" s="1864">
        <f>+COUNTIF(F174:AJ174,"－")</f>
        <v>0</v>
      </c>
      <c r="AR174" s="1864">
        <f>+COUNTIF(F174:AJ174,"外")</f>
        <v>3</v>
      </c>
    </row>
    <row r="175" spans="2:44">
      <c r="B175" s="4483"/>
      <c r="C175" s="4513"/>
      <c r="D175" s="2014" t="s">
        <v>2298</v>
      </c>
      <c r="E175" s="1929"/>
      <c r="F175" s="2026"/>
      <c r="G175" s="1937"/>
      <c r="H175" s="1937" t="s">
        <v>1067</v>
      </c>
      <c r="I175" s="1937"/>
      <c r="J175" s="1937"/>
      <c r="K175" s="1937" t="s">
        <v>1067</v>
      </c>
      <c r="L175" s="1937"/>
      <c r="M175" s="1937"/>
      <c r="N175" s="1937" t="s">
        <v>1067</v>
      </c>
      <c r="O175" s="1937" t="s">
        <v>1067</v>
      </c>
      <c r="P175" s="1937"/>
      <c r="Q175" s="1937"/>
      <c r="R175" s="1937" t="s">
        <v>1067</v>
      </c>
      <c r="S175" s="1937"/>
      <c r="T175" s="1937"/>
      <c r="U175" s="1937"/>
      <c r="V175" s="1937" t="s">
        <v>1067</v>
      </c>
      <c r="W175" s="1937"/>
      <c r="X175" s="1937"/>
      <c r="Y175" s="1937" t="s">
        <v>1067</v>
      </c>
      <c r="Z175" s="1937"/>
      <c r="AA175" s="1937"/>
      <c r="AB175" s="1937" t="s">
        <v>1067</v>
      </c>
      <c r="AC175" s="1937" t="s">
        <v>1067</v>
      </c>
      <c r="AD175" s="1937"/>
      <c r="AE175" s="1937"/>
      <c r="AF175" s="1937" t="s">
        <v>1067</v>
      </c>
      <c r="AG175" s="2027"/>
      <c r="AH175" s="2027" t="s">
        <v>2328</v>
      </c>
      <c r="AI175" s="2027" t="s">
        <v>2328</v>
      </c>
      <c r="AJ175" s="2027" t="s">
        <v>2328</v>
      </c>
      <c r="AK175" s="2009">
        <f t="shared" si="113"/>
        <v>28</v>
      </c>
      <c r="AL175" s="2010">
        <f t="shared" si="114"/>
        <v>3</v>
      </c>
      <c r="AM175" s="2010">
        <f t="shared" si="115"/>
        <v>10</v>
      </c>
      <c r="AN175" s="1899">
        <f t="shared" si="116"/>
        <v>0.35699999999999998</v>
      </c>
      <c r="AO175" s="4487"/>
      <c r="AQ175" s="1864">
        <f>+COUNTIF(F175:AJ175,"－")</f>
        <v>0</v>
      </c>
      <c r="AR175" s="1864">
        <f t="shared" ref="AR175:AR178" si="117">+COUNTIF(F175:AJ175,"外")</f>
        <v>3</v>
      </c>
    </row>
    <row r="176" spans="2:44">
      <c r="B176" s="4483"/>
      <c r="C176" s="4513"/>
      <c r="D176" s="2014" t="s">
        <v>2299</v>
      </c>
      <c r="E176" s="1907"/>
      <c r="F176" s="2026" t="s">
        <v>1067</v>
      </c>
      <c r="G176" s="1937"/>
      <c r="H176" s="1937"/>
      <c r="I176" s="1937" t="s">
        <v>1067</v>
      </c>
      <c r="J176" s="1937"/>
      <c r="K176" s="1937"/>
      <c r="L176" s="1937"/>
      <c r="M176" s="1937" t="s">
        <v>1067</v>
      </c>
      <c r="N176" s="1937"/>
      <c r="O176" s="1937"/>
      <c r="P176" s="1937" t="s">
        <v>1067</v>
      </c>
      <c r="Q176" s="1937"/>
      <c r="R176" s="1937"/>
      <c r="S176" s="1937"/>
      <c r="T176" s="1937" t="s">
        <v>1067</v>
      </c>
      <c r="U176" s="1937"/>
      <c r="V176" s="1937"/>
      <c r="W176" s="1937" t="s">
        <v>1067</v>
      </c>
      <c r="X176" s="1937"/>
      <c r="Y176" s="1937"/>
      <c r="Z176" s="1937"/>
      <c r="AA176" s="1937" t="s">
        <v>1067</v>
      </c>
      <c r="AB176" s="1937"/>
      <c r="AC176" s="1937"/>
      <c r="AD176" s="1937" t="s">
        <v>1067</v>
      </c>
      <c r="AE176" s="1937"/>
      <c r="AF176" s="1937"/>
      <c r="AG176" s="1937"/>
      <c r="AH176" s="2027" t="s">
        <v>2328</v>
      </c>
      <c r="AI176" s="2027" t="s">
        <v>2328</v>
      </c>
      <c r="AJ176" s="2027" t="s">
        <v>2328</v>
      </c>
      <c r="AK176" s="2009">
        <f t="shared" si="113"/>
        <v>28</v>
      </c>
      <c r="AL176" s="2010">
        <f t="shared" si="114"/>
        <v>3</v>
      </c>
      <c r="AM176" s="2010">
        <f t="shared" si="115"/>
        <v>8</v>
      </c>
      <c r="AN176" s="1899">
        <f t="shared" si="116"/>
        <v>0.28599999999999998</v>
      </c>
      <c r="AO176" s="4487"/>
      <c r="AQ176" s="1864">
        <f>+COUNTIF(F176:AJ176,"－")</f>
        <v>0</v>
      </c>
      <c r="AR176" s="1864">
        <f t="shared" si="117"/>
        <v>3</v>
      </c>
    </row>
    <row r="177" spans="2:44">
      <c r="B177" s="4483"/>
      <c r="C177" s="4513"/>
      <c r="D177" s="2014" t="s">
        <v>2300</v>
      </c>
      <c r="E177" s="1929"/>
      <c r="F177" s="2026"/>
      <c r="G177" s="1937" t="s">
        <v>1067</v>
      </c>
      <c r="H177" s="1937"/>
      <c r="I177" s="1937"/>
      <c r="J177" s="1937" t="s">
        <v>1067</v>
      </c>
      <c r="K177" s="1937"/>
      <c r="L177" s="1937"/>
      <c r="M177" s="1937"/>
      <c r="N177" s="1937" t="s">
        <v>1067</v>
      </c>
      <c r="O177" s="1937"/>
      <c r="P177" s="1937"/>
      <c r="Q177" s="1937" t="s">
        <v>1067</v>
      </c>
      <c r="R177" s="1937"/>
      <c r="S177" s="1937"/>
      <c r="T177" s="1937"/>
      <c r="U177" s="1937" t="s">
        <v>1067</v>
      </c>
      <c r="V177" s="1937"/>
      <c r="W177" s="1937"/>
      <c r="X177" s="1937" t="s">
        <v>1067</v>
      </c>
      <c r="Y177" s="1937"/>
      <c r="Z177" s="1937"/>
      <c r="AA177" s="1937"/>
      <c r="AB177" s="1937" t="s">
        <v>1067</v>
      </c>
      <c r="AC177" s="1937"/>
      <c r="AD177" s="1937"/>
      <c r="AE177" s="1937" t="s">
        <v>1067</v>
      </c>
      <c r="AF177" s="1937"/>
      <c r="AG177" s="1937"/>
      <c r="AH177" s="1937" t="s">
        <v>2328</v>
      </c>
      <c r="AI177" s="1937" t="s">
        <v>2328</v>
      </c>
      <c r="AJ177" s="1937" t="s">
        <v>2328</v>
      </c>
      <c r="AK177" s="2009">
        <f t="shared" si="113"/>
        <v>28</v>
      </c>
      <c r="AL177" s="2010">
        <f t="shared" si="114"/>
        <v>3</v>
      </c>
      <c r="AM177" s="2010">
        <f t="shared" si="115"/>
        <v>8</v>
      </c>
      <c r="AN177" s="1899">
        <f t="shared" si="116"/>
        <v>0.28599999999999998</v>
      </c>
      <c r="AO177" s="4487"/>
      <c r="AQ177" s="1864">
        <f t="shared" ref="AQ177:AQ178" si="118">+COUNTIF(F177:AJ177,"－")</f>
        <v>0</v>
      </c>
      <c r="AR177" s="1864">
        <f t="shared" si="117"/>
        <v>3</v>
      </c>
    </row>
    <row r="178" spans="2:44">
      <c r="B178" s="4484"/>
      <c r="C178" s="4514"/>
      <c r="D178" s="2015">
        <f>E$29</f>
        <v>0</v>
      </c>
      <c r="E178" s="1942"/>
      <c r="F178" s="2032"/>
      <c r="G178" s="1945"/>
      <c r="H178" s="1945"/>
      <c r="I178" s="1945"/>
      <c r="J178" s="1945"/>
      <c r="K178" s="1945"/>
      <c r="L178" s="1945"/>
      <c r="M178" s="1945"/>
      <c r="N178" s="1945"/>
      <c r="O178" s="1945"/>
      <c r="P178" s="1945"/>
      <c r="Q178" s="1945"/>
      <c r="R178" s="1945"/>
      <c r="S178" s="1945"/>
      <c r="T178" s="1945"/>
      <c r="U178" s="1945"/>
      <c r="V178" s="1945"/>
      <c r="W178" s="1945"/>
      <c r="X178" s="1945"/>
      <c r="Y178" s="1945"/>
      <c r="Z178" s="1945"/>
      <c r="AA178" s="1945"/>
      <c r="AB178" s="1945"/>
      <c r="AC178" s="1945"/>
      <c r="AD178" s="1945"/>
      <c r="AE178" s="1945"/>
      <c r="AF178" s="1945"/>
      <c r="AG178" s="2016"/>
      <c r="AH178" s="2016"/>
      <c r="AI178" s="2016"/>
      <c r="AJ178" s="2016"/>
      <c r="AK178" s="2009">
        <f t="shared" si="113"/>
        <v>31</v>
      </c>
      <c r="AL178" s="2010">
        <f t="shared" si="114"/>
        <v>0</v>
      </c>
      <c r="AM178" s="1958">
        <f t="shared" si="115"/>
        <v>0</v>
      </c>
      <c r="AN178" s="1899">
        <f t="shared" si="116"/>
        <v>0</v>
      </c>
      <c r="AO178" s="4487"/>
      <c r="AQ178" s="1864">
        <f t="shared" si="118"/>
        <v>0</v>
      </c>
      <c r="AR178" s="1864">
        <f t="shared" si="117"/>
        <v>0</v>
      </c>
    </row>
    <row r="179" spans="2:44" ht="15" customHeight="1">
      <c r="B179" s="4482" t="s">
        <v>2301</v>
      </c>
      <c r="C179" s="4512" t="s">
        <v>2302</v>
      </c>
      <c r="D179" s="1924" t="s">
        <v>2281</v>
      </c>
      <c r="E179" s="1949" t="s">
        <v>2270</v>
      </c>
      <c r="F179" s="1926"/>
      <c r="G179" s="1927"/>
      <c r="H179" s="1927"/>
      <c r="I179" s="1927"/>
      <c r="J179" s="1927"/>
      <c r="K179" s="1927"/>
      <c r="L179" s="1927"/>
      <c r="M179" s="1927"/>
      <c r="N179" s="1927"/>
      <c r="O179" s="1927"/>
      <c r="P179" s="1927"/>
      <c r="Q179" s="1927"/>
      <c r="R179" s="1927"/>
      <c r="S179" s="1927"/>
      <c r="T179" s="1927"/>
      <c r="U179" s="1927"/>
      <c r="V179" s="1927"/>
      <c r="W179" s="1927"/>
      <c r="X179" s="1927"/>
      <c r="Y179" s="1927"/>
      <c r="Z179" s="1927"/>
      <c r="AA179" s="1927"/>
      <c r="AB179" s="1927"/>
      <c r="AC179" s="1927"/>
      <c r="AD179" s="1927"/>
      <c r="AE179" s="1927"/>
      <c r="AF179" s="1927"/>
      <c r="AG179" s="1978"/>
      <c r="AH179" s="1978"/>
      <c r="AI179" s="1978"/>
      <c r="AJ179" s="1978"/>
      <c r="AK179" s="2017"/>
      <c r="AL179" s="1864"/>
      <c r="AM179" s="1917"/>
      <c r="AN179" s="2018"/>
      <c r="AO179" s="4487"/>
    </row>
    <row r="180" spans="2:44">
      <c r="B180" s="4483"/>
      <c r="C180" s="4513"/>
      <c r="D180" s="2019" t="s">
        <v>2296</v>
      </c>
      <c r="E180" s="1929"/>
      <c r="F180" s="2024"/>
      <c r="G180" s="1984"/>
      <c r="H180" s="1984"/>
      <c r="I180" s="1984"/>
      <c r="J180" s="1984"/>
      <c r="K180" s="1984" t="s">
        <v>1067</v>
      </c>
      <c r="L180" s="1984" t="s">
        <v>1067</v>
      </c>
      <c r="M180" s="1984" t="s">
        <v>1067</v>
      </c>
      <c r="N180" s="1984"/>
      <c r="O180" s="1984"/>
      <c r="P180" s="1984"/>
      <c r="Q180" s="1984"/>
      <c r="R180" s="1984" t="s">
        <v>1067</v>
      </c>
      <c r="S180" s="1984" t="s">
        <v>1067</v>
      </c>
      <c r="T180" s="1984" t="s">
        <v>1067</v>
      </c>
      <c r="U180" s="1984"/>
      <c r="V180" s="1984"/>
      <c r="W180" s="1984"/>
      <c r="X180" s="1984"/>
      <c r="Y180" s="1984" t="s">
        <v>1067</v>
      </c>
      <c r="Z180" s="1984" t="s">
        <v>1067</v>
      </c>
      <c r="AA180" s="1984" t="s">
        <v>1067</v>
      </c>
      <c r="AB180" s="1984"/>
      <c r="AC180" s="1984"/>
      <c r="AD180" s="1984"/>
      <c r="AE180" s="1984"/>
      <c r="AF180" s="1984" t="s">
        <v>2326</v>
      </c>
      <c r="AG180" s="1984" t="s">
        <v>2330</v>
      </c>
      <c r="AH180" s="1984" t="s">
        <v>2330</v>
      </c>
      <c r="AI180" s="1984" t="s">
        <v>2330</v>
      </c>
      <c r="AJ180" s="1984" t="s">
        <v>2330</v>
      </c>
      <c r="AK180" s="2009">
        <f>IF(D180="","",COUNT($F$170:$AJ$170)-AL180)</f>
        <v>27</v>
      </c>
      <c r="AL180" s="2010">
        <f>IF(D180="","",AQ180+AR180)</f>
        <v>4</v>
      </c>
      <c r="AM180" s="2010">
        <f>IF(D180="","",COUNTIF(F180:AJ180,"休"))</f>
        <v>9</v>
      </c>
      <c r="AN180" s="1899">
        <f>IF(D180="","",IFERROR(ROUND(AM180/AK180,3),""))</f>
        <v>0.33300000000000002</v>
      </c>
      <c r="AO180" s="4487"/>
      <c r="AQ180" s="1864">
        <f>+COUNTIF(F180:AJ180,"－")</f>
        <v>4</v>
      </c>
      <c r="AR180" s="1864">
        <f>+COUNTIF(F180:AJ180,"外")</f>
        <v>0</v>
      </c>
    </row>
    <row r="181" spans="2:44">
      <c r="B181" s="4483"/>
      <c r="C181" s="4513"/>
      <c r="D181" s="2011" t="s">
        <v>2297</v>
      </c>
      <c r="E181" s="1956"/>
      <c r="F181" s="2030"/>
      <c r="G181" s="1945" t="s">
        <v>1067</v>
      </c>
      <c r="H181" s="1955" t="s">
        <v>1067</v>
      </c>
      <c r="I181" s="1955" t="s">
        <v>1067</v>
      </c>
      <c r="J181" s="1945"/>
      <c r="K181" s="1945"/>
      <c r="L181" s="1945"/>
      <c r="M181" s="1945"/>
      <c r="N181" s="1945" t="s">
        <v>1067</v>
      </c>
      <c r="O181" s="1955" t="s">
        <v>1067</v>
      </c>
      <c r="P181" s="1955" t="s">
        <v>1067</v>
      </c>
      <c r="Q181" s="1945"/>
      <c r="R181" s="1945"/>
      <c r="S181" s="1945"/>
      <c r="T181" s="1945"/>
      <c r="U181" s="1945" t="s">
        <v>1067</v>
      </c>
      <c r="V181" s="1955" t="s">
        <v>1067</v>
      </c>
      <c r="W181" s="1955" t="s">
        <v>1067</v>
      </c>
      <c r="X181" s="1945"/>
      <c r="Y181" s="1945"/>
      <c r="Z181" s="1945"/>
      <c r="AA181" s="1945"/>
      <c r="AB181" s="1945" t="s">
        <v>1067</v>
      </c>
      <c r="AC181" s="1955" t="s">
        <v>1067</v>
      </c>
      <c r="AD181" s="1955" t="s">
        <v>1067</v>
      </c>
      <c r="AE181" s="1945"/>
      <c r="AF181" s="1945"/>
      <c r="AG181" s="1945" t="s">
        <v>2326</v>
      </c>
      <c r="AH181" s="1945" t="s">
        <v>2330</v>
      </c>
      <c r="AI181" s="1945" t="s">
        <v>2330</v>
      </c>
      <c r="AJ181" s="1945" t="s">
        <v>2330</v>
      </c>
      <c r="AK181" s="2009">
        <f t="shared" ref="AK181:AK183" si="119">IF(D181="","",COUNT($F$170:$AJ$170)-AL181)</f>
        <v>28</v>
      </c>
      <c r="AL181" s="2010">
        <f t="shared" ref="AL181:AL183" si="120">IF(D181="","",AQ181+AR181)</f>
        <v>3</v>
      </c>
      <c r="AM181" s="2010">
        <f t="shared" ref="AM181:AM183" si="121">IF(D181="","",COUNTIF(F181:AJ181,"休"))</f>
        <v>12</v>
      </c>
      <c r="AN181" s="1899">
        <f t="shared" ref="AN181:AN183" si="122">IF(D181="","",IFERROR(ROUND(AM181/AK181,3),""))</f>
        <v>0.42899999999999999</v>
      </c>
      <c r="AO181" s="4487"/>
      <c r="AQ181" s="1864">
        <f>+COUNTIF(F181:AJ181,"－")</f>
        <v>3</v>
      </c>
      <c r="AR181" s="1864">
        <f>+COUNTIF(F181:AJ181,"外")</f>
        <v>0</v>
      </c>
    </row>
    <row r="182" spans="2:44">
      <c r="B182" s="4483"/>
      <c r="C182" s="4513"/>
      <c r="E182" s="1956"/>
      <c r="F182" s="2026"/>
      <c r="G182" s="1937"/>
      <c r="H182" s="1937"/>
      <c r="I182" s="1937"/>
      <c r="J182" s="1937"/>
      <c r="K182" s="1937"/>
      <c r="L182" s="1937"/>
      <c r="M182" s="1937"/>
      <c r="N182" s="1937"/>
      <c r="O182" s="1937"/>
      <c r="P182" s="1937"/>
      <c r="Q182" s="1937"/>
      <c r="R182" s="1937"/>
      <c r="S182" s="1937"/>
      <c r="T182" s="1937"/>
      <c r="U182" s="1937"/>
      <c r="V182" s="1937"/>
      <c r="W182" s="1937"/>
      <c r="X182" s="1937"/>
      <c r="Y182" s="1937"/>
      <c r="Z182" s="1937"/>
      <c r="AA182" s="1937"/>
      <c r="AB182" s="1937"/>
      <c r="AC182" s="1937"/>
      <c r="AD182" s="1937"/>
      <c r="AE182" s="1937"/>
      <c r="AF182" s="1937"/>
      <c r="AG182" s="2012"/>
      <c r="AH182" s="2012"/>
      <c r="AI182" s="2012"/>
      <c r="AJ182" s="2012"/>
      <c r="AK182" s="2009" t="str">
        <f t="shared" si="119"/>
        <v/>
      </c>
      <c r="AL182" s="2010" t="str">
        <f t="shared" si="120"/>
        <v/>
      </c>
      <c r="AM182" s="2010" t="str">
        <f t="shared" si="121"/>
        <v/>
      </c>
      <c r="AN182" s="1899" t="str">
        <f t="shared" si="122"/>
        <v/>
      </c>
      <c r="AO182" s="4487"/>
      <c r="AQ182" s="1864">
        <f>+COUNTIF(F182:AJ182,"－")</f>
        <v>0</v>
      </c>
      <c r="AR182" s="1864">
        <f>+COUNTIF(F182:AJ182,"外")</f>
        <v>0</v>
      </c>
    </row>
    <row r="183" spans="2:44">
      <c r="B183" s="4483"/>
      <c r="C183" s="4514"/>
      <c r="D183" s="2006"/>
      <c r="E183" s="1958"/>
      <c r="F183" s="2033"/>
      <c r="G183" s="1955"/>
      <c r="H183" s="1955"/>
      <c r="I183" s="1955"/>
      <c r="J183" s="1955"/>
      <c r="K183" s="1955"/>
      <c r="L183" s="1955"/>
      <c r="M183" s="1955"/>
      <c r="N183" s="1955"/>
      <c r="O183" s="1955"/>
      <c r="P183" s="1955"/>
      <c r="Q183" s="1955"/>
      <c r="R183" s="1955"/>
      <c r="S183" s="1955"/>
      <c r="T183" s="1955"/>
      <c r="U183" s="1955"/>
      <c r="V183" s="1955"/>
      <c r="W183" s="1955"/>
      <c r="X183" s="1955"/>
      <c r="Y183" s="1955"/>
      <c r="Z183" s="1955"/>
      <c r="AA183" s="1955"/>
      <c r="AB183" s="1955"/>
      <c r="AC183" s="1955"/>
      <c r="AD183" s="1955"/>
      <c r="AE183" s="1955"/>
      <c r="AF183" s="1955"/>
      <c r="AG183" s="1966"/>
      <c r="AH183" s="1966"/>
      <c r="AI183" s="1966"/>
      <c r="AJ183" s="1966"/>
      <c r="AK183" s="2009" t="str">
        <f t="shared" si="119"/>
        <v/>
      </c>
      <c r="AL183" s="2010" t="str">
        <f t="shared" si="120"/>
        <v/>
      </c>
      <c r="AM183" s="2010" t="str">
        <f t="shared" si="121"/>
        <v/>
      </c>
      <c r="AN183" s="1899" t="str">
        <f t="shared" si="122"/>
        <v/>
      </c>
      <c r="AO183" s="4487"/>
      <c r="AQ183" s="1864">
        <f>+COUNTIF(F183:AJ183,"－")</f>
        <v>0</v>
      </c>
      <c r="AR183" s="1864">
        <f>+COUNTIF(F183:AJ183,"外")</f>
        <v>0</v>
      </c>
    </row>
    <row r="184" spans="2:44" ht="15" customHeight="1">
      <c r="B184" s="4483"/>
      <c r="C184" s="4512" t="s">
        <v>2303</v>
      </c>
      <c r="D184" s="1924" t="s">
        <v>2281</v>
      </c>
      <c r="E184" s="1959" t="s">
        <v>2270</v>
      </c>
      <c r="F184" s="1926"/>
      <c r="G184" s="1927"/>
      <c r="H184" s="1927"/>
      <c r="I184" s="1927"/>
      <c r="J184" s="1927"/>
      <c r="K184" s="1927"/>
      <c r="L184" s="1927"/>
      <c r="M184" s="1927"/>
      <c r="N184" s="1927"/>
      <c r="O184" s="1927"/>
      <c r="P184" s="1927"/>
      <c r="Q184" s="1927"/>
      <c r="R184" s="1927"/>
      <c r="S184" s="1927"/>
      <c r="T184" s="1927"/>
      <c r="U184" s="1927"/>
      <c r="V184" s="1927"/>
      <c r="W184" s="1927"/>
      <c r="X184" s="1927"/>
      <c r="Y184" s="1927"/>
      <c r="Z184" s="1927"/>
      <c r="AA184" s="1927"/>
      <c r="AB184" s="1927"/>
      <c r="AC184" s="1927"/>
      <c r="AD184" s="1927"/>
      <c r="AE184" s="1927"/>
      <c r="AF184" s="1927"/>
      <c r="AG184" s="1978"/>
      <c r="AH184" s="1978" t="s">
        <v>1068</v>
      </c>
      <c r="AI184" s="1978" t="s">
        <v>1068</v>
      </c>
      <c r="AJ184" s="1978" t="s">
        <v>1068</v>
      </c>
      <c r="AK184" s="2017"/>
      <c r="AL184" s="1864"/>
      <c r="AM184" s="2020"/>
      <c r="AN184" s="2018"/>
      <c r="AO184" s="4487"/>
    </row>
    <row r="185" spans="2:44">
      <c r="B185" s="4483"/>
      <c r="C185" s="4513"/>
      <c r="D185" s="1999" t="s">
        <v>2297</v>
      </c>
      <c r="E185" s="1929"/>
      <c r="F185" s="1930"/>
      <c r="G185" s="1931" t="s">
        <v>2409</v>
      </c>
      <c r="H185" s="1931"/>
      <c r="I185" s="1984" t="s">
        <v>1067</v>
      </c>
      <c r="J185" s="1984"/>
      <c r="K185" s="1931" t="s">
        <v>1067</v>
      </c>
      <c r="L185" s="1931"/>
      <c r="M185" s="1931" t="s">
        <v>2409</v>
      </c>
      <c r="N185" s="1931"/>
      <c r="O185" s="1984" t="s">
        <v>1067</v>
      </c>
      <c r="P185" s="1984"/>
      <c r="Q185" s="1931" t="s">
        <v>1067</v>
      </c>
      <c r="R185" s="1931"/>
      <c r="S185" s="1931" t="s">
        <v>2409</v>
      </c>
      <c r="T185" s="1931"/>
      <c r="U185" s="1984" t="s">
        <v>1067</v>
      </c>
      <c r="V185" s="1984"/>
      <c r="W185" s="1931" t="s">
        <v>1067</v>
      </c>
      <c r="X185" s="1931"/>
      <c r="Y185" s="1931" t="s">
        <v>2409</v>
      </c>
      <c r="Z185" s="1931"/>
      <c r="AA185" s="1984" t="s">
        <v>1067</v>
      </c>
      <c r="AB185" s="1984"/>
      <c r="AC185" s="1931" t="s">
        <v>1067</v>
      </c>
      <c r="AD185" s="1931"/>
      <c r="AE185" s="1931" t="s">
        <v>2409</v>
      </c>
      <c r="AF185" s="1931"/>
      <c r="AG185" s="1984" t="s">
        <v>1067</v>
      </c>
      <c r="AH185" s="1984" t="s">
        <v>2328</v>
      </c>
      <c r="AI185" s="1931" t="s">
        <v>2328</v>
      </c>
      <c r="AJ185" s="1931" t="s">
        <v>2328</v>
      </c>
      <c r="AK185" s="2009">
        <f>IF(D185="","",COUNT($F$170:$AJ$170)-AL185)</f>
        <v>28</v>
      </c>
      <c r="AL185" s="2010">
        <f>IF(D185="","",AQ185+AR185)</f>
        <v>3</v>
      </c>
      <c r="AM185" s="2010">
        <f>IF(D185="","",COUNTIF(F185:AJ185,"休"))</f>
        <v>14</v>
      </c>
      <c r="AN185" s="1899">
        <f>IF(D185="","",IFERROR(ROUND(AM185/AK185,3),""))</f>
        <v>0.5</v>
      </c>
      <c r="AO185" s="4487"/>
      <c r="AQ185" s="1864">
        <f>+COUNTIF(F185:AJ185,"－")</f>
        <v>0</v>
      </c>
      <c r="AR185" s="1864">
        <f>+COUNTIF(F185:AJ185,"外")</f>
        <v>3</v>
      </c>
    </row>
    <row r="186" spans="2:44">
      <c r="B186" s="4483"/>
      <c r="C186" s="4513"/>
      <c r="E186" s="1956"/>
      <c r="F186" s="1936"/>
      <c r="G186" s="1937"/>
      <c r="H186" s="1937"/>
      <c r="I186" s="1937"/>
      <c r="J186" s="1937"/>
      <c r="K186" s="1937"/>
      <c r="L186" s="1937"/>
      <c r="M186" s="1937"/>
      <c r="N186" s="1937"/>
      <c r="O186" s="1937"/>
      <c r="P186" s="1937"/>
      <c r="Q186" s="1937"/>
      <c r="R186" s="1937"/>
      <c r="S186" s="1937"/>
      <c r="T186" s="1937"/>
      <c r="U186" s="1937"/>
      <c r="V186" s="1937"/>
      <c r="W186" s="1937"/>
      <c r="X186" s="1937"/>
      <c r="Y186" s="1937"/>
      <c r="Z186" s="1937"/>
      <c r="AA186" s="1937"/>
      <c r="AB186" s="1937"/>
      <c r="AC186" s="1937"/>
      <c r="AD186" s="1937"/>
      <c r="AE186" s="1937"/>
      <c r="AF186" s="1937"/>
      <c r="AG186" s="2012"/>
      <c r="AH186" s="2012"/>
      <c r="AI186" s="2012"/>
      <c r="AJ186" s="2012"/>
      <c r="AK186" s="2009" t="str">
        <f t="shared" ref="AK186:AK188" si="123">IF(D186="","",COUNT($F$170:$AJ$170)-AL186)</f>
        <v/>
      </c>
      <c r="AL186" s="2010" t="str">
        <f t="shared" ref="AL186:AL188" si="124">IF(D186="","",AQ186+AR186)</f>
        <v/>
      </c>
      <c r="AM186" s="2010" t="str">
        <f t="shared" ref="AM186:AM188" si="125">IF(D186="","",COUNTIF(F186:AJ186,"休"))</f>
        <v/>
      </c>
      <c r="AN186" s="1899" t="str">
        <f t="shared" ref="AN186:AN188" si="126">IF(D186="","",IFERROR(ROUND(AM186/AK186,3),""))</f>
        <v/>
      </c>
      <c r="AO186" s="4487"/>
      <c r="AQ186" s="1864">
        <f>+COUNTIF(F186:AJ186,"－")</f>
        <v>0</v>
      </c>
      <c r="AR186" s="1864">
        <f>+COUNTIF(F186:AJ186,"外")</f>
        <v>0</v>
      </c>
    </row>
    <row r="187" spans="2:44">
      <c r="B187" s="4483"/>
      <c r="C187" s="4513"/>
      <c r="E187" s="1956"/>
      <c r="F187" s="1936"/>
      <c r="G187" s="1937"/>
      <c r="H187" s="1937"/>
      <c r="I187" s="1937"/>
      <c r="J187" s="1937"/>
      <c r="K187" s="1937"/>
      <c r="L187" s="1937"/>
      <c r="M187" s="1937"/>
      <c r="N187" s="1937"/>
      <c r="O187" s="1937"/>
      <c r="P187" s="1937"/>
      <c r="Q187" s="1937"/>
      <c r="R187" s="1937"/>
      <c r="S187" s="1937"/>
      <c r="T187" s="1937"/>
      <c r="U187" s="1937"/>
      <c r="V187" s="1937"/>
      <c r="W187" s="1937"/>
      <c r="X187" s="1937"/>
      <c r="Y187" s="1937"/>
      <c r="Z187" s="1937"/>
      <c r="AA187" s="1937"/>
      <c r="AB187" s="1937"/>
      <c r="AC187" s="1937"/>
      <c r="AD187" s="1937"/>
      <c r="AE187" s="1937"/>
      <c r="AF187" s="1937"/>
      <c r="AG187" s="2012"/>
      <c r="AH187" s="2012"/>
      <c r="AI187" s="2012"/>
      <c r="AJ187" s="2012"/>
      <c r="AK187" s="2009" t="str">
        <f t="shared" si="123"/>
        <v/>
      </c>
      <c r="AL187" s="2010" t="str">
        <f t="shared" si="124"/>
        <v/>
      </c>
      <c r="AM187" s="2010" t="str">
        <f t="shared" si="125"/>
        <v/>
      </c>
      <c r="AN187" s="1899" t="str">
        <f t="shared" si="126"/>
        <v/>
      </c>
      <c r="AO187" s="4487"/>
      <c r="AQ187" s="1864">
        <f>+COUNTIF(F187:AJ187,"－")</f>
        <v>0</v>
      </c>
      <c r="AR187" s="1864">
        <f>+COUNTIF(F187:AJ187,"外")</f>
        <v>0</v>
      </c>
    </row>
    <row r="188" spans="2:44" ht="13.8" thickBot="1">
      <c r="B188" s="4484"/>
      <c r="C188" s="4514"/>
      <c r="D188" s="2006"/>
      <c r="E188" s="1958"/>
      <c r="F188" s="2032"/>
      <c r="G188" s="1979"/>
      <c r="H188" s="1979"/>
      <c r="I188" s="1979"/>
      <c r="J188" s="1979"/>
      <c r="K188" s="1979"/>
      <c r="L188" s="1979"/>
      <c r="M188" s="1979"/>
      <c r="N188" s="1979"/>
      <c r="O188" s="1979"/>
      <c r="P188" s="1979"/>
      <c r="Q188" s="1979"/>
      <c r="R188" s="1979"/>
      <c r="S188" s="1979"/>
      <c r="T188" s="1979"/>
      <c r="U188" s="1979"/>
      <c r="V188" s="1979"/>
      <c r="W188" s="1979"/>
      <c r="X188" s="1979"/>
      <c r="Y188" s="1979"/>
      <c r="Z188" s="1979"/>
      <c r="AA188" s="1979"/>
      <c r="AB188" s="1979"/>
      <c r="AC188" s="1979"/>
      <c r="AD188" s="1979"/>
      <c r="AE188" s="1979"/>
      <c r="AF188" s="1979"/>
      <c r="AG188" s="2022"/>
      <c r="AH188" s="2022"/>
      <c r="AI188" s="2022"/>
      <c r="AJ188" s="2022"/>
      <c r="AK188" s="2023" t="str">
        <f t="shared" si="123"/>
        <v/>
      </c>
      <c r="AL188" s="1958" t="str">
        <f t="shared" si="124"/>
        <v/>
      </c>
      <c r="AM188" s="1958" t="str">
        <f t="shared" si="125"/>
        <v/>
      </c>
      <c r="AN188" s="1899" t="str">
        <f t="shared" si="126"/>
        <v/>
      </c>
      <c r="AO188" s="4488"/>
      <c r="AQ188" s="1864">
        <f>+COUNTIF(F188:AJ188,"－")</f>
        <v>0</v>
      </c>
      <c r="AR188" s="1864">
        <f>+COUNTIF(F188:AJ188,"外")</f>
        <v>0</v>
      </c>
    </row>
    <row r="189" spans="2:44" ht="13.8" thickBot="1">
      <c r="B189" s="1965"/>
      <c r="C189" s="1921"/>
      <c r="F189" s="1966"/>
      <c r="G189" s="1966"/>
      <c r="H189" s="1966"/>
      <c r="I189" s="1966"/>
      <c r="J189" s="1966"/>
      <c r="K189" s="1966"/>
      <c r="L189" s="1966"/>
      <c r="M189" s="1966"/>
      <c r="N189" s="1966"/>
      <c r="O189" s="1966"/>
      <c r="P189" s="1966"/>
      <c r="Q189" s="1966"/>
      <c r="R189" s="1966"/>
      <c r="S189" s="1966"/>
      <c r="T189" s="1966"/>
      <c r="U189" s="1966"/>
      <c r="V189" s="1966"/>
      <c r="W189" s="1966"/>
      <c r="X189" s="1966"/>
      <c r="Y189" s="1966"/>
      <c r="Z189" s="1966"/>
      <c r="AA189" s="1966"/>
      <c r="AB189" s="1966"/>
      <c r="AC189" s="1966"/>
      <c r="AD189" s="1966"/>
      <c r="AE189" s="1966"/>
      <c r="AF189" s="1966"/>
      <c r="AG189" s="1966"/>
      <c r="AH189" s="1966"/>
      <c r="AI189" s="1966"/>
      <c r="AJ189" s="1966"/>
      <c r="AK189" s="1967"/>
      <c r="AN189" s="1968" t="s">
        <v>2271</v>
      </c>
      <c r="AO189" s="1969" t="str">
        <f>IF(AO173&gt;=0.285,"OK","NG")</f>
        <v>OK</v>
      </c>
      <c r="AQ189" s="1857"/>
      <c r="AR189" s="1857"/>
    </row>
    <row r="190" spans="2:44">
      <c r="B190" s="1965"/>
      <c r="C190" s="1921"/>
      <c r="F190" s="1966"/>
      <c r="G190" s="1966"/>
      <c r="H190" s="1966"/>
      <c r="I190" s="1966"/>
      <c r="J190" s="1966"/>
      <c r="K190" s="1966"/>
      <c r="L190" s="1966"/>
      <c r="M190" s="1966"/>
      <c r="N190" s="1966"/>
      <c r="O190" s="1966"/>
      <c r="P190" s="1966"/>
      <c r="Q190" s="1966"/>
      <c r="R190" s="1966"/>
      <c r="S190" s="1966"/>
      <c r="T190" s="1966"/>
      <c r="U190" s="1966"/>
      <c r="V190" s="1966"/>
      <c r="W190" s="1966"/>
      <c r="X190" s="1966"/>
      <c r="Y190" s="1966"/>
      <c r="Z190" s="1966"/>
      <c r="AA190" s="1966"/>
      <c r="AB190" s="1966"/>
      <c r="AC190" s="1966"/>
      <c r="AD190" s="1966"/>
      <c r="AE190" s="1966"/>
      <c r="AF190" s="1966"/>
      <c r="AG190" s="1966"/>
      <c r="AH190" s="1966"/>
      <c r="AI190" s="1966"/>
      <c r="AJ190" s="1966"/>
      <c r="AK190" s="1967"/>
      <c r="AN190" s="1981"/>
      <c r="AO190" s="1899"/>
      <c r="AQ190" s="1857"/>
      <c r="AR190" s="1857"/>
    </row>
    <row r="191" spans="2:44" hidden="1">
      <c r="F191" s="1857">
        <f>YEAR(F194)</f>
        <v>2025</v>
      </c>
      <c r="G191" s="1857">
        <f>MONTH(F194)</f>
        <v>1</v>
      </c>
    </row>
    <row r="192" spans="2:44">
      <c r="B192" s="4470"/>
      <c r="C192" s="4471"/>
      <c r="D192" s="4472"/>
      <c r="E192" s="1971" t="s">
        <v>2266</v>
      </c>
      <c r="F192" s="4478">
        <f>F194</f>
        <v>45658</v>
      </c>
      <c r="G192" s="4479"/>
      <c r="H192" s="4479"/>
      <c r="I192" s="4479"/>
      <c r="J192" s="4479"/>
      <c r="K192" s="4479"/>
      <c r="L192" s="4479"/>
      <c r="M192" s="4479"/>
      <c r="N192" s="4479"/>
      <c r="O192" s="4479"/>
      <c r="P192" s="4479"/>
      <c r="Q192" s="4479"/>
      <c r="R192" s="4479"/>
      <c r="S192" s="4479"/>
      <c r="T192" s="4479"/>
      <c r="U192" s="4479"/>
      <c r="V192" s="4479"/>
      <c r="W192" s="4479"/>
      <c r="X192" s="4479"/>
      <c r="Y192" s="4479"/>
      <c r="Z192" s="4479"/>
      <c r="AA192" s="4479"/>
      <c r="AB192" s="4479"/>
      <c r="AC192" s="4479"/>
      <c r="AD192" s="4479"/>
      <c r="AE192" s="4479"/>
      <c r="AF192" s="4479"/>
      <c r="AG192" s="4479"/>
      <c r="AH192" s="4479"/>
      <c r="AI192" s="4479"/>
      <c r="AJ192" s="4479"/>
      <c r="AK192" s="4516" t="s">
        <v>2304</v>
      </c>
      <c r="AL192" s="4519" t="s">
        <v>2305</v>
      </c>
      <c r="AM192" s="4522" t="s">
        <v>2283</v>
      </c>
      <c r="AN192" s="4435" t="s">
        <v>2306</v>
      </c>
      <c r="AO192" s="4433" t="s">
        <v>2307</v>
      </c>
      <c r="AQ192" s="4463" t="s">
        <v>2308</v>
      </c>
      <c r="AR192" s="4463" t="s">
        <v>2309</v>
      </c>
    </row>
    <row r="193" spans="2:44" ht="13.5" hidden="1" customHeight="1">
      <c r="B193" s="4473"/>
      <c r="C193" s="4469"/>
      <c r="D193" s="4474"/>
      <c r="E193" s="1972"/>
      <c r="F193" s="1913">
        <f>DATE($F191,$G191,1)</f>
        <v>45658</v>
      </c>
      <c r="G193" s="1913">
        <f t="shared" ref="G193:AJ193" si="127">F193+1</f>
        <v>45659</v>
      </c>
      <c r="H193" s="1913">
        <f t="shared" si="127"/>
        <v>45660</v>
      </c>
      <c r="I193" s="1913">
        <f t="shared" si="127"/>
        <v>45661</v>
      </c>
      <c r="J193" s="1913">
        <f t="shared" si="127"/>
        <v>45662</v>
      </c>
      <c r="K193" s="1913">
        <f t="shared" si="127"/>
        <v>45663</v>
      </c>
      <c r="L193" s="1913">
        <f t="shared" si="127"/>
        <v>45664</v>
      </c>
      <c r="M193" s="1913">
        <f t="shared" si="127"/>
        <v>45665</v>
      </c>
      <c r="N193" s="1913">
        <f t="shared" si="127"/>
        <v>45666</v>
      </c>
      <c r="O193" s="1913">
        <f t="shared" si="127"/>
        <v>45667</v>
      </c>
      <c r="P193" s="1913">
        <f t="shared" si="127"/>
        <v>45668</v>
      </c>
      <c r="Q193" s="1913">
        <f t="shared" si="127"/>
        <v>45669</v>
      </c>
      <c r="R193" s="1913">
        <f t="shared" si="127"/>
        <v>45670</v>
      </c>
      <c r="S193" s="1913">
        <f t="shared" si="127"/>
        <v>45671</v>
      </c>
      <c r="T193" s="1913">
        <f t="shared" si="127"/>
        <v>45672</v>
      </c>
      <c r="U193" s="1913">
        <f t="shared" si="127"/>
        <v>45673</v>
      </c>
      <c r="V193" s="1913">
        <f t="shared" si="127"/>
        <v>45674</v>
      </c>
      <c r="W193" s="1913">
        <f t="shared" si="127"/>
        <v>45675</v>
      </c>
      <c r="X193" s="1913">
        <f t="shared" si="127"/>
        <v>45676</v>
      </c>
      <c r="Y193" s="1913">
        <f t="shared" si="127"/>
        <v>45677</v>
      </c>
      <c r="Z193" s="1913">
        <f t="shared" si="127"/>
        <v>45678</v>
      </c>
      <c r="AA193" s="1913">
        <f t="shared" si="127"/>
        <v>45679</v>
      </c>
      <c r="AB193" s="1913">
        <f t="shared" si="127"/>
        <v>45680</v>
      </c>
      <c r="AC193" s="1913">
        <f t="shared" si="127"/>
        <v>45681</v>
      </c>
      <c r="AD193" s="1913">
        <f t="shared" si="127"/>
        <v>45682</v>
      </c>
      <c r="AE193" s="1913">
        <f t="shared" si="127"/>
        <v>45683</v>
      </c>
      <c r="AF193" s="1913">
        <f t="shared" si="127"/>
        <v>45684</v>
      </c>
      <c r="AG193" s="1913">
        <f t="shared" si="127"/>
        <v>45685</v>
      </c>
      <c r="AH193" s="1913">
        <f t="shared" si="127"/>
        <v>45686</v>
      </c>
      <c r="AI193" s="1913">
        <f t="shared" si="127"/>
        <v>45687</v>
      </c>
      <c r="AJ193" s="1913">
        <f t="shared" si="127"/>
        <v>45688</v>
      </c>
      <c r="AK193" s="4517"/>
      <c r="AL193" s="4520"/>
      <c r="AM193" s="4523"/>
      <c r="AN193" s="4435"/>
      <c r="AO193" s="4433"/>
      <c r="AQ193" s="4463"/>
      <c r="AR193" s="4463"/>
    </row>
    <row r="194" spans="2:44">
      <c r="B194" s="4473"/>
      <c r="C194" s="4469"/>
      <c r="D194" s="4474"/>
      <c r="E194" s="1973" t="s">
        <v>2267</v>
      </c>
      <c r="F194" s="1974">
        <f>IF(EDATE(F169,1)&gt;$F$7,"",EDATE(F169,1))</f>
        <v>45658</v>
      </c>
      <c r="G194" s="1913">
        <f t="shared" ref="G194:AJ194" si="128">IF(G193&gt;$F$7,"",IF(F194=EOMONTH(DATE($F191,$G191,1),0),"",IF(F194="","",F194+1)))</f>
        <v>45659</v>
      </c>
      <c r="H194" s="1913">
        <f t="shared" si="128"/>
        <v>45660</v>
      </c>
      <c r="I194" s="1913">
        <f t="shared" si="128"/>
        <v>45661</v>
      </c>
      <c r="J194" s="1913">
        <f t="shared" si="128"/>
        <v>45662</v>
      </c>
      <c r="K194" s="1913">
        <f t="shared" si="128"/>
        <v>45663</v>
      </c>
      <c r="L194" s="1913">
        <f t="shared" si="128"/>
        <v>45664</v>
      </c>
      <c r="M194" s="1913">
        <f t="shared" si="128"/>
        <v>45665</v>
      </c>
      <c r="N194" s="1913">
        <f t="shared" si="128"/>
        <v>45666</v>
      </c>
      <c r="O194" s="1913">
        <f t="shared" si="128"/>
        <v>45667</v>
      </c>
      <c r="P194" s="1913">
        <f t="shared" si="128"/>
        <v>45668</v>
      </c>
      <c r="Q194" s="1913">
        <f t="shared" si="128"/>
        <v>45669</v>
      </c>
      <c r="R194" s="1913">
        <f t="shared" si="128"/>
        <v>45670</v>
      </c>
      <c r="S194" s="1913">
        <f t="shared" si="128"/>
        <v>45671</v>
      </c>
      <c r="T194" s="1913">
        <f t="shared" si="128"/>
        <v>45672</v>
      </c>
      <c r="U194" s="1913">
        <f t="shared" si="128"/>
        <v>45673</v>
      </c>
      <c r="V194" s="1913">
        <f t="shared" si="128"/>
        <v>45674</v>
      </c>
      <c r="W194" s="1913">
        <f t="shared" si="128"/>
        <v>45675</v>
      </c>
      <c r="X194" s="1913">
        <f t="shared" si="128"/>
        <v>45676</v>
      </c>
      <c r="Y194" s="1913">
        <f t="shared" si="128"/>
        <v>45677</v>
      </c>
      <c r="Z194" s="1913">
        <f t="shared" si="128"/>
        <v>45678</v>
      </c>
      <c r="AA194" s="1913">
        <f t="shared" si="128"/>
        <v>45679</v>
      </c>
      <c r="AB194" s="1913">
        <f t="shared" si="128"/>
        <v>45680</v>
      </c>
      <c r="AC194" s="1913">
        <f t="shared" si="128"/>
        <v>45681</v>
      </c>
      <c r="AD194" s="1913">
        <f t="shared" si="128"/>
        <v>45682</v>
      </c>
      <c r="AE194" s="1913" t="str">
        <f t="shared" si="128"/>
        <v/>
      </c>
      <c r="AF194" s="1913" t="str">
        <f t="shared" si="128"/>
        <v/>
      </c>
      <c r="AG194" s="1913" t="str">
        <f t="shared" si="128"/>
        <v/>
      </c>
      <c r="AH194" s="1913" t="str">
        <f t="shared" si="128"/>
        <v/>
      </c>
      <c r="AI194" s="1913" t="str">
        <f t="shared" si="128"/>
        <v/>
      </c>
      <c r="AJ194" s="1913" t="str">
        <f t="shared" si="128"/>
        <v/>
      </c>
      <c r="AK194" s="4517"/>
      <c r="AL194" s="4520"/>
      <c r="AM194" s="4523"/>
      <c r="AN194" s="4435"/>
      <c r="AO194" s="4433"/>
      <c r="AQ194" s="4463"/>
      <c r="AR194" s="4463"/>
    </row>
    <row r="195" spans="2:44">
      <c r="B195" s="4475"/>
      <c r="C195" s="4476"/>
      <c r="D195" s="4477"/>
      <c r="E195" s="1908" t="s">
        <v>1060</v>
      </c>
      <c r="F195" s="1975" t="str">
        <f>IFERROR(TEXT(WEEKDAY(+F194),"aaa"),"")</f>
        <v>水</v>
      </c>
      <c r="G195" s="1975" t="str">
        <f t="shared" ref="G195:AJ195" si="129">IFERROR(TEXT(WEEKDAY(+G194),"aaa"),"")</f>
        <v>木</v>
      </c>
      <c r="H195" s="1975" t="str">
        <f t="shared" si="129"/>
        <v>金</v>
      </c>
      <c r="I195" s="1975" t="str">
        <f t="shared" si="129"/>
        <v>土</v>
      </c>
      <c r="J195" s="1975" t="str">
        <f t="shared" si="129"/>
        <v>日</v>
      </c>
      <c r="K195" s="1975" t="str">
        <f t="shared" si="129"/>
        <v>月</v>
      </c>
      <c r="L195" s="1975" t="str">
        <f t="shared" si="129"/>
        <v>火</v>
      </c>
      <c r="M195" s="1975" t="str">
        <f t="shared" si="129"/>
        <v>水</v>
      </c>
      <c r="N195" s="1975" t="str">
        <f t="shared" si="129"/>
        <v>木</v>
      </c>
      <c r="O195" s="1975" t="str">
        <f t="shared" si="129"/>
        <v>金</v>
      </c>
      <c r="P195" s="1975" t="str">
        <f t="shared" si="129"/>
        <v>土</v>
      </c>
      <c r="Q195" s="1975" t="str">
        <f t="shared" si="129"/>
        <v>日</v>
      </c>
      <c r="R195" s="1975" t="str">
        <f t="shared" si="129"/>
        <v>月</v>
      </c>
      <c r="S195" s="1975" t="str">
        <f t="shared" si="129"/>
        <v>火</v>
      </c>
      <c r="T195" s="1975" t="str">
        <f t="shared" si="129"/>
        <v>水</v>
      </c>
      <c r="U195" s="1975" t="str">
        <f t="shared" si="129"/>
        <v>木</v>
      </c>
      <c r="V195" s="1975" t="str">
        <f t="shared" si="129"/>
        <v>金</v>
      </c>
      <c r="W195" s="1975" t="str">
        <f t="shared" si="129"/>
        <v>土</v>
      </c>
      <c r="X195" s="1975" t="str">
        <f t="shared" si="129"/>
        <v>日</v>
      </c>
      <c r="Y195" s="1975" t="str">
        <f t="shared" si="129"/>
        <v>月</v>
      </c>
      <c r="Z195" s="1975" t="str">
        <f t="shared" si="129"/>
        <v>火</v>
      </c>
      <c r="AA195" s="1975" t="str">
        <f t="shared" si="129"/>
        <v>水</v>
      </c>
      <c r="AB195" s="1975" t="str">
        <f t="shared" si="129"/>
        <v>木</v>
      </c>
      <c r="AC195" s="1975" t="str">
        <f t="shared" si="129"/>
        <v>金</v>
      </c>
      <c r="AD195" s="1975" t="str">
        <f t="shared" si="129"/>
        <v>土</v>
      </c>
      <c r="AE195" s="1975" t="str">
        <f t="shared" si="129"/>
        <v/>
      </c>
      <c r="AF195" s="1975" t="str">
        <f t="shared" si="129"/>
        <v/>
      </c>
      <c r="AG195" s="1975" t="str">
        <f t="shared" si="129"/>
        <v/>
      </c>
      <c r="AH195" s="1975" t="str">
        <f t="shared" si="129"/>
        <v/>
      </c>
      <c r="AI195" s="1975" t="str">
        <f t="shared" si="129"/>
        <v/>
      </c>
      <c r="AJ195" s="1975" t="str">
        <f t="shared" si="129"/>
        <v/>
      </c>
      <c r="AK195" s="4517"/>
      <c r="AL195" s="4520"/>
      <c r="AM195" s="4523"/>
      <c r="AN195" s="4435"/>
      <c r="AO195" s="4433"/>
      <c r="AQ195" s="4463"/>
      <c r="AR195" s="4463"/>
    </row>
    <row r="196" spans="2:44" ht="21" customHeight="1">
      <c r="B196" s="1976" t="s">
        <v>2310</v>
      </c>
      <c r="C196" s="1977" t="s">
        <v>2280</v>
      </c>
      <c r="D196" s="1924" t="s">
        <v>2281</v>
      </c>
      <c r="E196" s="1925" t="s">
        <v>2270</v>
      </c>
      <c r="F196" s="1926" t="s">
        <v>1068</v>
      </c>
      <c r="G196" s="1927" t="s">
        <v>1068</v>
      </c>
      <c r="H196" s="1927" t="s">
        <v>1068</v>
      </c>
      <c r="I196" s="1927"/>
      <c r="J196" s="1927"/>
      <c r="K196" s="1927"/>
      <c r="L196" s="1927"/>
      <c r="M196" s="1927"/>
      <c r="N196" s="1927"/>
      <c r="O196" s="1927"/>
      <c r="P196" s="1927"/>
      <c r="Q196" s="1927"/>
      <c r="R196" s="1927"/>
      <c r="S196" s="1927"/>
      <c r="T196" s="1927"/>
      <c r="U196" s="1927"/>
      <c r="V196" s="1927"/>
      <c r="W196" s="1927"/>
      <c r="X196" s="1927"/>
      <c r="Y196" s="1927"/>
      <c r="Z196" s="1927"/>
      <c r="AA196" s="1927"/>
      <c r="AB196" s="1927"/>
      <c r="AC196" s="1927"/>
      <c r="AD196" s="1927"/>
      <c r="AE196" s="1927"/>
      <c r="AF196" s="1927"/>
      <c r="AG196" s="1978"/>
      <c r="AH196" s="1978"/>
      <c r="AI196" s="1978"/>
      <c r="AJ196" s="1978"/>
      <c r="AK196" s="4518"/>
      <c r="AL196" s="4521"/>
      <c r="AM196" s="4524"/>
      <c r="AN196" s="1866" t="s">
        <v>2292</v>
      </c>
      <c r="AO196" s="1865" t="s">
        <v>2293</v>
      </c>
      <c r="AQ196" s="4464"/>
      <c r="AR196" s="4464"/>
    </row>
    <row r="197" spans="2:44" ht="13.5" customHeight="1">
      <c r="B197" s="4482" t="s">
        <v>2294</v>
      </c>
      <c r="C197" s="4512" t="s">
        <v>2295</v>
      </c>
      <c r="D197" s="2008" t="s">
        <v>2296</v>
      </c>
      <c r="E197" s="1929"/>
      <c r="F197" s="1930" t="s">
        <v>2328</v>
      </c>
      <c r="G197" s="1931" t="s">
        <v>2328</v>
      </c>
      <c r="H197" s="1931" t="s">
        <v>2328</v>
      </c>
      <c r="I197" s="1931" t="s">
        <v>1067</v>
      </c>
      <c r="J197" s="1984" t="s">
        <v>1067</v>
      </c>
      <c r="K197" s="1984"/>
      <c r="L197" s="1984"/>
      <c r="M197" s="1984"/>
      <c r="N197" s="1931"/>
      <c r="O197" s="1931"/>
      <c r="P197" s="1931" t="s">
        <v>1067</v>
      </c>
      <c r="Q197" s="1984" t="s">
        <v>1067</v>
      </c>
      <c r="R197" s="1984"/>
      <c r="S197" s="1984"/>
      <c r="T197" s="1984"/>
      <c r="U197" s="1931"/>
      <c r="V197" s="1931"/>
      <c r="W197" s="1931" t="s">
        <v>1067</v>
      </c>
      <c r="X197" s="1984" t="s">
        <v>1067</v>
      </c>
      <c r="Y197" s="1984"/>
      <c r="Z197" s="1984"/>
      <c r="AA197" s="1984"/>
      <c r="AB197" s="1931"/>
      <c r="AC197" s="1931" t="s">
        <v>2326</v>
      </c>
      <c r="AD197" s="1984" t="s">
        <v>2330</v>
      </c>
      <c r="AE197" s="1984"/>
      <c r="AF197" s="1984"/>
      <c r="AG197" s="1984"/>
      <c r="AH197" s="1984"/>
      <c r="AI197" s="1984"/>
      <c r="AJ197" s="2031"/>
      <c r="AK197" s="2009">
        <f>IF(D197="","",COUNT($F$194:$AJ$194)-AL197)</f>
        <v>21</v>
      </c>
      <c r="AL197" s="2010">
        <f>IF(D197="","",AQ197+AR197)</f>
        <v>4</v>
      </c>
      <c r="AM197" s="2010">
        <f>IF(D197="","",COUNTIF(F197:AJ197,"休"))</f>
        <v>6</v>
      </c>
      <c r="AN197" s="1899">
        <f>IF(D197="","",IFERROR(ROUND(AM197/AK197,3),""))</f>
        <v>0.28599999999999998</v>
      </c>
      <c r="AO197" s="4486">
        <f>ROUND(AVERAGE(AN197:AN212),3)</f>
        <v>0.28799999999999998</v>
      </c>
      <c r="AQ197" s="1864">
        <f>+COUNTIF(F197:AJ197,"－")</f>
        <v>1</v>
      </c>
      <c r="AR197" s="1864">
        <f>+COUNTIF(F197:AJ197,"外")</f>
        <v>3</v>
      </c>
    </row>
    <row r="198" spans="2:44" ht="13.5" customHeight="1">
      <c r="B198" s="4483"/>
      <c r="C198" s="4513"/>
      <c r="D198" s="2011" t="s">
        <v>2297</v>
      </c>
      <c r="E198" s="1929"/>
      <c r="F198" s="2026" t="s">
        <v>2328</v>
      </c>
      <c r="G198" s="1937" t="s">
        <v>2328</v>
      </c>
      <c r="H198" s="1937" t="s">
        <v>2328</v>
      </c>
      <c r="I198" s="1955" t="s">
        <v>1067</v>
      </c>
      <c r="J198" s="1955"/>
      <c r="K198" s="1955"/>
      <c r="L198" s="1945"/>
      <c r="M198" s="1945"/>
      <c r="N198" s="1945" t="s">
        <v>1067</v>
      </c>
      <c r="O198" s="1955" t="s">
        <v>1067</v>
      </c>
      <c r="P198" s="1955"/>
      <c r="Q198" s="1955"/>
      <c r="R198" s="1955"/>
      <c r="S198" s="1945"/>
      <c r="T198" s="1945"/>
      <c r="U198" s="1945" t="s">
        <v>1067</v>
      </c>
      <c r="V198" s="1955" t="s">
        <v>1067</v>
      </c>
      <c r="W198" s="1955"/>
      <c r="X198" s="1955"/>
      <c r="Y198" s="1955"/>
      <c r="Z198" s="1945"/>
      <c r="AA198" s="1945" t="s">
        <v>1067</v>
      </c>
      <c r="AB198" s="1945" t="s">
        <v>1067</v>
      </c>
      <c r="AC198" s="1955"/>
      <c r="AD198" s="1955" t="s">
        <v>2326</v>
      </c>
      <c r="AE198" s="1955"/>
      <c r="AF198" s="1955"/>
      <c r="AG198" s="1945"/>
      <c r="AH198" s="1945"/>
      <c r="AI198" s="1945"/>
      <c r="AJ198" s="2027"/>
      <c r="AK198" s="2009">
        <f t="shared" ref="AK198:AK202" si="130">IF(D198="","",COUNT($F$194:$AJ$194)-AL198)</f>
        <v>22</v>
      </c>
      <c r="AL198" s="2010">
        <f t="shared" ref="AL198:AL202" si="131">IF(D198="","",AQ198+AR198)</f>
        <v>3</v>
      </c>
      <c r="AM198" s="2010">
        <f t="shared" ref="AM198:AM202" si="132">IF(D198="","",COUNTIF(F198:AJ198,"休"))</f>
        <v>7</v>
      </c>
      <c r="AN198" s="1899">
        <f t="shared" ref="AN198:AN202" si="133">IF(D198="","",IFERROR(ROUND(AM198/AK198,3),""))</f>
        <v>0.318</v>
      </c>
      <c r="AO198" s="4487"/>
      <c r="AQ198" s="1864">
        <f>+COUNTIF(F198:AJ198,"－")</f>
        <v>0</v>
      </c>
      <c r="AR198" s="1864">
        <f>+COUNTIF(F198:AJ198,"外")</f>
        <v>3</v>
      </c>
    </row>
    <row r="199" spans="2:44">
      <c r="B199" s="4483"/>
      <c r="C199" s="4513"/>
      <c r="D199" s="2014" t="s">
        <v>2298</v>
      </c>
      <c r="E199" s="1929"/>
      <c r="F199" s="2026" t="s">
        <v>2328</v>
      </c>
      <c r="G199" s="1937" t="s">
        <v>2328</v>
      </c>
      <c r="H199" s="1937" t="s">
        <v>2328</v>
      </c>
      <c r="I199" s="1937"/>
      <c r="J199" s="1937"/>
      <c r="K199" s="1937" t="s">
        <v>1067</v>
      </c>
      <c r="L199" s="1937" t="s">
        <v>1067</v>
      </c>
      <c r="M199" s="1937"/>
      <c r="N199" s="1937"/>
      <c r="O199" s="1937" t="s">
        <v>1067</v>
      </c>
      <c r="P199" s="1937"/>
      <c r="Q199" s="1937"/>
      <c r="R199" s="1937" t="s">
        <v>1067</v>
      </c>
      <c r="S199" s="1937" t="s">
        <v>1067</v>
      </c>
      <c r="T199" s="1937"/>
      <c r="U199" s="1937"/>
      <c r="V199" s="1937" t="s">
        <v>1067</v>
      </c>
      <c r="W199" s="1937"/>
      <c r="X199" s="1937"/>
      <c r="Y199" s="1937" t="s">
        <v>1067</v>
      </c>
      <c r="Z199" s="1937" t="s">
        <v>1067</v>
      </c>
      <c r="AA199" s="1937"/>
      <c r="AB199" s="1937" t="s">
        <v>2311</v>
      </c>
      <c r="AC199" s="1937"/>
      <c r="AD199" s="1937" t="s">
        <v>2326</v>
      </c>
      <c r="AE199" s="1937"/>
      <c r="AF199" s="1937"/>
      <c r="AG199" s="2027"/>
      <c r="AH199" s="2027"/>
      <c r="AI199" s="2027"/>
      <c r="AJ199" s="2027"/>
      <c r="AK199" s="2009">
        <f t="shared" si="130"/>
        <v>22</v>
      </c>
      <c r="AL199" s="2010">
        <f t="shared" si="131"/>
        <v>3</v>
      </c>
      <c r="AM199" s="2010">
        <f t="shared" si="132"/>
        <v>8</v>
      </c>
      <c r="AN199" s="1899">
        <f t="shared" si="133"/>
        <v>0.36399999999999999</v>
      </c>
      <c r="AO199" s="4487"/>
      <c r="AQ199" s="1864">
        <f>+COUNTIF(F199:AJ199,"－")</f>
        <v>0</v>
      </c>
      <c r="AR199" s="1864">
        <f t="shared" ref="AR199:AR202" si="134">+COUNTIF(F199:AJ199,"外")</f>
        <v>3</v>
      </c>
    </row>
    <row r="200" spans="2:44">
      <c r="B200" s="4483"/>
      <c r="C200" s="4513"/>
      <c r="D200" s="2014" t="s">
        <v>2299</v>
      </c>
      <c r="E200" s="1907"/>
      <c r="F200" s="2026" t="s">
        <v>2328</v>
      </c>
      <c r="G200" s="1937" t="s">
        <v>2328</v>
      </c>
      <c r="H200" s="1937" t="s">
        <v>2328</v>
      </c>
      <c r="I200" s="1937"/>
      <c r="J200" s="1937" t="s">
        <v>1067</v>
      </c>
      <c r="K200" s="1937"/>
      <c r="L200" s="1937"/>
      <c r="M200" s="1937" t="s">
        <v>1067</v>
      </c>
      <c r="N200" s="1937"/>
      <c r="O200" s="1937"/>
      <c r="P200" s="1937"/>
      <c r="Q200" s="1937" t="s">
        <v>1067</v>
      </c>
      <c r="R200" s="1937"/>
      <c r="S200" s="1937"/>
      <c r="T200" s="1937" t="s">
        <v>1067</v>
      </c>
      <c r="U200" s="1937"/>
      <c r="V200" s="1937"/>
      <c r="W200" s="1937"/>
      <c r="X200" s="1937" t="s">
        <v>1067</v>
      </c>
      <c r="Y200" s="1937"/>
      <c r="Z200" s="1937"/>
      <c r="AA200" s="1937" t="s">
        <v>1067</v>
      </c>
      <c r="AB200" s="1937"/>
      <c r="AC200" s="1937" t="s">
        <v>2326</v>
      </c>
      <c r="AD200" s="1937" t="s">
        <v>2330</v>
      </c>
      <c r="AE200" s="1937"/>
      <c r="AF200" s="1937"/>
      <c r="AG200" s="1937"/>
      <c r="AH200" s="2027"/>
      <c r="AI200" s="2027"/>
      <c r="AJ200" s="2027"/>
      <c r="AK200" s="2009">
        <f t="shared" si="130"/>
        <v>21</v>
      </c>
      <c r="AL200" s="2010">
        <f t="shared" si="131"/>
        <v>4</v>
      </c>
      <c r="AM200" s="2010">
        <f t="shared" si="132"/>
        <v>6</v>
      </c>
      <c r="AN200" s="1899">
        <f t="shared" si="133"/>
        <v>0.28599999999999998</v>
      </c>
      <c r="AO200" s="4487"/>
      <c r="AQ200" s="1864">
        <f>+COUNTIF(F200:AJ200,"－")</f>
        <v>1</v>
      </c>
      <c r="AR200" s="1864">
        <f t="shared" si="134"/>
        <v>3</v>
      </c>
    </row>
    <row r="201" spans="2:44">
      <c r="B201" s="4483"/>
      <c r="C201" s="4513"/>
      <c r="D201" s="2014" t="s">
        <v>2300</v>
      </c>
      <c r="E201" s="1929"/>
      <c r="F201" s="2026" t="s">
        <v>2328</v>
      </c>
      <c r="G201" s="1937" t="s">
        <v>2328</v>
      </c>
      <c r="H201" s="1937" t="s">
        <v>2328</v>
      </c>
      <c r="I201" s="1937"/>
      <c r="J201" s="1937"/>
      <c r="K201" s="1937" t="s">
        <v>1067</v>
      </c>
      <c r="L201" s="1937"/>
      <c r="M201" s="1937"/>
      <c r="N201" s="1937" t="s">
        <v>1067</v>
      </c>
      <c r="O201" s="1937"/>
      <c r="P201" s="1937"/>
      <c r="Q201" s="1937"/>
      <c r="R201" s="1937" t="s">
        <v>1067</v>
      </c>
      <c r="S201" s="1937"/>
      <c r="T201" s="1937"/>
      <c r="U201" s="1937" t="s">
        <v>1067</v>
      </c>
      <c r="V201" s="1937"/>
      <c r="W201" s="1937"/>
      <c r="X201" s="1937"/>
      <c r="Y201" s="1937" t="s">
        <v>1067</v>
      </c>
      <c r="Z201" s="1937" t="s">
        <v>1067</v>
      </c>
      <c r="AA201" s="1937"/>
      <c r="AB201" s="1937"/>
      <c r="AC201" s="1937" t="s">
        <v>2326</v>
      </c>
      <c r="AD201" s="1937" t="s">
        <v>2330</v>
      </c>
      <c r="AE201" s="1937"/>
      <c r="AF201" s="1937"/>
      <c r="AG201" s="1937"/>
      <c r="AH201" s="1937"/>
      <c r="AI201" s="1937"/>
      <c r="AJ201" s="1937"/>
      <c r="AK201" s="2009">
        <f t="shared" si="130"/>
        <v>21</v>
      </c>
      <c r="AL201" s="2010">
        <f t="shared" si="131"/>
        <v>4</v>
      </c>
      <c r="AM201" s="2010">
        <f t="shared" si="132"/>
        <v>6</v>
      </c>
      <c r="AN201" s="1899">
        <f t="shared" si="133"/>
        <v>0.28599999999999998</v>
      </c>
      <c r="AO201" s="4487"/>
      <c r="AQ201" s="1864">
        <f t="shared" ref="AQ201:AQ202" si="135">+COUNTIF(F201:AJ201,"－")</f>
        <v>1</v>
      </c>
      <c r="AR201" s="1864">
        <f t="shared" si="134"/>
        <v>3</v>
      </c>
    </row>
    <row r="202" spans="2:44">
      <c r="B202" s="4484"/>
      <c r="C202" s="4514"/>
      <c r="D202" s="2015">
        <f>E$29</f>
        <v>0</v>
      </c>
      <c r="E202" s="1942"/>
      <c r="F202" s="2032"/>
      <c r="G202" s="1945"/>
      <c r="H202" s="1945"/>
      <c r="I202" s="1945"/>
      <c r="J202" s="1945"/>
      <c r="K202" s="1945"/>
      <c r="L202" s="1945"/>
      <c r="M202" s="1945"/>
      <c r="N202" s="1945"/>
      <c r="O202" s="1945"/>
      <c r="P202" s="1945"/>
      <c r="Q202" s="1945"/>
      <c r="R202" s="1945"/>
      <c r="S202" s="1945"/>
      <c r="T202" s="1945"/>
      <c r="U202" s="1945"/>
      <c r="V202" s="1945"/>
      <c r="W202" s="1945"/>
      <c r="X202" s="1945"/>
      <c r="Y202" s="1945"/>
      <c r="Z202" s="1945"/>
      <c r="AA202" s="1945"/>
      <c r="AB202" s="1945"/>
      <c r="AC202" s="1945"/>
      <c r="AD202" s="1945"/>
      <c r="AE202" s="1945"/>
      <c r="AF202" s="1945"/>
      <c r="AG202" s="2016"/>
      <c r="AH202" s="2016"/>
      <c r="AI202" s="2016"/>
      <c r="AJ202" s="2016"/>
      <c r="AK202" s="2009">
        <f t="shared" si="130"/>
        <v>25</v>
      </c>
      <c r="AL202" s="2010">
        <f t="shared" si="131"/>
        <v>0</v>
      </c>
      <c r="AM202" s="1958">
        <f t="shared" si="132"/>
        <v>0</v>
      </c>
      <c r="AN202" s="1899">
        <f t="shared" si="133"/>
        <v>0</v>
      </c>
      <c r="AO202" s="4487"/>
      <c r="AQ202" s="1864">
        <f t="shared" si="135"/>
        <v>0</v>
      </c>
      <c r="AR202" s="1864">
        <f t="shared" si="134"/>
        <v>0</v>
      </c>
    </row>
    <row r="203" spans="2:44" ht="15" customHeight="1">
      <c r="B203" s="4482" t="s">
        <v>2301</v>
      </c>
      <c r="C203" s="4512" t="s">
        <v>2302</v>
      </c>
      <c r="D203" s="1924" t="s">
        <v>2281</v>
      </c>
      <c r="E203" s="1949" t="s">
        <v>2270</v>
      </c>
      <c r="F203" s="1926"/>
      <c r="G203" s="1927"/>
      <c r="H203" s="1927"/>
      <c r="I203" s="1927"/>
      <c r="J203" s="1927"/>
      <c r="K203" s="1927"/>
      <c r="L203" s="1927"/>
      <c r="M203" s="1927"/>
      <c r="N203" s="1927"/>
      <c r="O203" s="1927"/>
      <c r="P203" s="1927"/>
      <c r="Q203" s="1927"/>
      <c r="R203" s="1927"/>
      <c r="S203" s="1927"/>
      <c r="T203" s="1927"/>
      <c r="U203" s="1927"/>
      <c r="V203" s="1927"/>
      <c r="W203" s="1927"/>
      <c r="X203" s="1927"/>
      <c r="Y203" s="1927"/>
      <c r="Z203" s="1927"/>
      <c r="AA203" s="1927"/>
      <c r="AB203" s="1927"/>
      <c r="AC203" s="1927"/>
      <c r="AD203" s="1927"/>
      <c r="AE203" s="1927"/>
      <c r="AF203" s="1927"/>
      <c r="AG203" s="1978"/>
      <c r="AH203" s="1978"/>
      <c r="AI203" s="1978"/>
      <c r="AJ203" s="1978"/>
      <c r="AK203" s="2017"/>
      <c r="AL203" s="1864"/>
      <c r="AM203" s="1917"/>
      <c r="AN203" s="2018"/>
      <c r="AO203" s="4487"/>
    </row>
    <row r="204" spans="2:44">
      <c r="B204" s="4483"/>
      <c r="C204" s="4513"/>
      <c r="D204" s="2019" t="s">
        <v>2296</v>
      </c>
      <c r="E204" s="1929"/>
      <c r="F204" s="2024" t="s">
        <v>2330</v>
      </c>
      <c r="G204" s="1984" t="s">
        <v>2330</v>
      </c>
      <c r="H204" s="1984" t="s">
        <v>2330</v>
      </c>
      <c r="I204" s="1984" t="s">
        <v>2330</v>
      </c>
      <c r="J204" s="1984" t="s">
        <v>2330</v>
      </c>
      <c r="K204" s="1984" t="s">
        <v>2330</v>
      </c>
      <c r="L204" s="1984" t="s">
        <v>2330</v>
      </c>
      <c r="M204" s="1984" t="s">
        <v>2330</v>
      </c>
      <c r="N204" s="1984" t="s">
        <v>2330</v>
      </c>
      <c r="O204" s="1984" t="s">
        <v>2330</v>
      </c>
      <c r="P204" s="1984" t="s">
        <v>2330</v>
      </c>
      <c r="Q204" s="1984" t="s">
        <v>2330</v>
      </c>
      <c r="R204" s="1984" t="s">
        <v>2330</v>
      </c>
      <c r="S204" s="1984" t="s">
        <v>2330</v>
      </c>
      <c r="T204" s="1984" t="s">
        <v>2330</v>
      </c>
      <c r="U204" s="1984" t="s">
        <v>2330</v>
      </c>
      <c r="V204" s="1984" t="s">
        <v>2330</v>
      </c>
      <c r="W204" s="1984" t="s">
        <v>2330</v>
      </c>
      <c r="X204" s="1984" t="s">
        <v>2330</v>
      </c>
      <c r="Y204" s="1984" t="s">
        <v>2330</v>
      </c>
      <c r="Z204" s="1984" t="s">
        <v>2330</v>
      </c>
      <c r="AA204" s="1984" t="s">
        <v>2330</v>
      </c>
      <c r="AB204" s="1984" t="s">
        <v>2330</v>
      </c>
      <c r="AC204" s="1984" t="s">
        <v>2330</v>
      </c>
      <c r="AD204" s="1984" t="s">
        <v>2330</v>
      </c>
      <c r="AE204" s="1984"/>
      <c r="AF204" s="1984"/>
      <c r="AG204" s="1984"/>
      <c r="AH204" s="1984"/>
      <c r="AI204" s="1984"/>
      <c r="AJ204" s="1984"/>
      <c r="AK204" s="2009">
        <f>IF(D204="","",COUNT($F$194:$AJ$194)-AL204)</f>
        <v>0</v>
      </c>
      <c r="AL204" s="2010">
        <f>IF(D204="","",AQ204+AR204)</f>
        <v>25</v>
      </c>
      <c r="AM204" s="2010">
        <f>IF(D204="","",COUNTIF(F204:AJ204,"休"))</f>
        <v>0</v>
      </c>
      <c r="AN204" s="1899" t="str">
        <f>IF(D204="","",IFERROR(ROUND(AM204/AK204,3),""))</f>
        <v/>
      </c>
      <c r="AO204" s="4487"/>
      <c r="AQ204" s="1864">
        <f>+COUNTIF(F204:AJ204,"－")</f>
        <v>25</v>
      </c>
      <c r="AR204" s="1864">
        <f>+COUNTIF(F204:AJ204,"外")</f>
        <v>0</v>
      </c>
    </row>
    <row r="205" spans="2:44">
      <c r="B205" s="4483"/>
      <c r="C205" s="4513"/>
      <c r="D205" s="2011" t="s">
        <v>2297</v>
      </c>
      <c r="E205" s="1956"/>
      <c r="F205" s="2030" t="s">
        <v>2330</v>
      </c>
      <c r="G205" s="1945" t="s">
        <v>2330</v>
      </c>
      <c r="H205" s="1945" t="s">
        <v>2330</v>
      </c>
      <c r="I205" s="1945" t="s">
        <v>2330</v>
      </c>
      <c r="J205" s="1945" t="s">
        <v>2330</v>
      </c>
      <c r="K205" s="1945" t="s">
        <v>2330</v>
      </c>
      <c r="L205" s="1945" t="s">
        <v>2330</v>
      </c>
      <c r="M205" s="1945" t="s">
        <v>2330</v>
      </c>
      <c r="N205" s="1945" t="s">
        <v>2330</v>
      </c>
      <c r="O205" s="1945" t="s">
        <v>2330</v>
      </c>
      <c r="P205" s="1945" t="s">
        <v>2330</v>
      </c>
      <c r="Q205" s="1945" t="s">
        <v>2330</v>
      </c>
      <c r="R205" s="1945" t="s">
        <v>2330</v>
      </c>
      <c r="S205" s="1945" t="s">
        <v>2330</v>
      </c>
      <c r="T205" s="1945" t="s">
        <v>2330</v>
      </c>
      <c r="U205" s="1945" t="s">
        <v>2330</v>
      </c>
      <c r="V205" s="1945" t="s">
        <v>2330</v>
      </c>
      <c r="W205" s="1945" t="s">
        <v>2330</v>
      </c>
      <c r="X205" s="1945" t="s">
        <v>2330</v>
      </c>
      <c r="Y205" s="1945" t="s">
        <v>2330</v>
      </c>
      <c r="Z205" s="1945" t="s">
        <v>2330</v>
      </c>
      <c r="AA205" s="1945" t="s">
        <v>2330</v>
      </c>
      <c r="AB205" s="1945" t="s">
        <v>2330</v>
      </c>
      <c r="AC205" s="1945" t="s">
        <v>2330</v>
      </c>
      <c r="AD205" s="1945" t="s">
        <v>2330</v>
      </c>
      <c r="AE205" s="1945"/>
      <c r="AF205" s="1945"/>
      <c r="AG205" s="1945"/>
      <c r="AH205" s="1945"/>
      <c r="AI205" s="1945"/>
      <c r="AJ205" s="1945"/>
      <c r="AK205" s="2009">
        <f t="shared" ref="AK205:AK207" si="136">IF(D205="","",COUNT($F$194:$AJ$194)-AL205)</f>
        <v>0</v>
      </c>
      <c r="AL205" s="2010">
        <f t="shared" ref="AL205:AL207" si="137">IF(D205="","",AQ205+AR205)</f>
        <v>25</v>
      </c>
      <c r="AM205" s="2010">
        <f t="shared" ref="AM205:AM207" si="138">IF(D205="","",COUNTIF(F205:AJ205,"休"))</f>
        <v>0</v>
      </c>
      <c r="AN205" s="1899" t="str">
        <f t="shared" ref="AN205:AN207" si="139">IF(D205="","",IFERROR(ROUND(AM205/AK205,3),""))</f>
        <v/>
      </c>
      <c r="AO205" s="4487"/>
      <c r="AQ205" s="1864">
        <f>+COUNTIF(F205:AJ205,"－")</f>
        <v>25</v>
      </c>
      <c r="AR205" s="1864">
        <f>+COUNTIF(F205:AJ205,"外")</f>
        <v>0</v>
      </c>
    </row>
    <row r="206" spans="2:44">
      <c r="B206" s="4483"/>
      <c r="C206" s="4513"/>
      <c r="E206" s="1956"/>
      <c r="F206" s="2026"/>
      <c r="G206" s="1937"/>
      <c r="H206" s="1937"/>
      <c r="I206" s="1937"/>
      <c r="J206" s="1937"/>
      <c r="K206" s="1937"/>
      <c r="L206" s="1937"/>
      <c r="M206" s="1937"/>
      <c r="N206" s="1937"/>
      <c r="O206" s="1937"/>
      <c r="P206" s="1937"/>
      <c r="Q206" s="1937"/>
      <c r="R206" s="1937"/>
      <c r="S206" s="1937"/>
      <c r="T206" s="1937"/>
      <c r="U206" s="1937"/>
      <c r="V206" s="1937"/>
      <c r="W206" s="1937"/>
      <c r="X206" s="1937"/>
      <c r="Y206" s="1937"/>
      <c r="Z206" s="1937"/>
      <c r="AA206" s="1937"/>
      <c r="AB206" s="1937"/>
      <c r="AC206" s="1937"/>
      <c r="AD206" s="1937"/>
      <c r="AE206" s="1937"/>
      <c r="AF206" s="1937"/>
      <c r="AG206" s="2012"/>
      <c r="AH206" s="2012"/>
      <c r="AI206" s="2012"/>
      <c r="AJ206" s="2012"/>
      <c r="AK206" s="2009" t="str">
        <f t="shared" si="136"/>
        <v/>
      </c>
      <c r="AL206" s="2010" t="str">
        <f t="shared" si="137"/>
        <v/>
      </c>
      <c r="AM206" s="2010" t="str">
        <f t="shared" si="138"/>
        <v/>
      </c>
      <c r="AN206" s="1899" t="str">
        <f t="shared" si="139"/>
        <v/>
      </c>
      <c r="AO206" s="4487"/>
      <c r="AQ206" s="1864">
        <f>+COUNTIF(F206:AJ206,"－")</f>
        <v>0</v>
      </c>
      <c r="AR206" s="1864">
        <f>+COUNTIF(F206:AJ206,"外")</f>
        <v>0</v>
      </c>
    </row>
    <row r="207" spans="2:44">
      <c r="B207" s="4483"/>
      <c r="C207" s="4514"/>
      <c r="D207" s="2006"/>
      <c r="E207" s="1958"/>
      <c r="F207" s="2033"/>
      <c r="G207" s="1955"/>
      <c r="H207" s="1955"/>
      <c r="I207" s="1955"/>
      <c r="J207" s="1955"/>
      <c r="K207" s="1955"/>
      <c r="L207" s="1955"/>
      <c r="M207" s="1955"/>
      <c r="N207" s="1955"/>
      <c r="O207" s="1955"/>
      <c r="P207" s="1955"/>
      <c r="Q207" s="1955"/>
      <c r="R207" s="1955"/>
      <c r="S207" s="1955"/>
      <c r="T207" s="1955"/>
      <c r="U207" s="1955"/>
      <c r="V207" s="1955"/>
      <c r="W207" s="1955"/>
      <c r="X207" s="1955"/>
      <c r="Y207" s="1955"/>
      <c r="Z207" s="1955"/>
      <c r="AA207" s="1955"/>
      <c r="AB207" s="1955"/>
      <c r="AC207" s="1955"/>
      <c r="AD207" s="1955"/>
      <c r="AE207" s="1955"/>
      <c r="AF207" s="1955"/>
      <c r="AG207" s="1966"/>
      <c r="AH207" s="1966"/>
      <c r="AI207" s="1966"/>
      <c r="AJ207" s="1966"/>
      <c r="AK207" s="2009" t="str">
        <f t="shared" si="136"/>
        <v/>
      </c>
      <c r="AL207" s="2010" t="str">
        <f t="shared" si="137"/>
        <v/>
      </c>
      <c r="AM207" s="2010" t="str">
        <f t="shared" si="138"/>
        <v/>
      </c>
      <c r="AN207" s="1899" t="str">
        <f t="shared" si="139"/>
        <v/>
      </c>
      <c r="AO207" s="4487"/>
      <c r="AQ207" s="1864">
        <f>+COUNTIF(F207:AJ207,"－")</f>
        <v>0</v>
      </c>
      <c r="AR207" s="1864">
        <f>+COUNTIF(F207:AJ207,"外")</f>
        <v>0</v>
      </c>
    </row>
    <row r="208" spans="2:44" ht="15" customHeight="1">
      <c r="B208" s="4483"/>
      <c r="C208" s="4512" t="s">
        <v>2303</v>
      </c>
      <c r="D208" s="1924" t="s">
        <v>2281</v>
      </c>
      <c r="E208" s="1959" t="s">
        <v>2270</v>
      </c>
      <c r="F208" s="1926" t="s">
        <v>1068</v>
      </c>
      <c r="G208" s="1927" t="s">
        <v>1068</v>
      </c>
      <c r="H208" s="1927" t="s">
        <v>1068</v>
      </c>
      <c r="I208" s="1927"/>
      <c r="J208" s="1927"/>
      <c r="K208" s="1927"/>
      <c r="L208" s="1927"/>
      <c r="M208" s="1927"/>
      <c r="N208" s="1927"/>
      <c r="O208" s="1927"/>
      <c r="P208" s="1927"/>
      <c r="Q208" s="1927"/>
      <c r="R208" s="1927"/>
      <c r="S208" s="1927"/>
      <c r="T208" s="1927"/>
      <c r="U208" s="1927"/>
      <c r="V208" s="1927"/>
      <c r="W208" s="1927"/>
      <c r="X208" s="1927"/>
      <c r="Y208" s="1927"/>
      <c r="Z208" s="1927"/>
      <c r="AA208" s="1927"/>
      <c r="AB208" s="1927"/>
      <c r="AC208" s="1927"/>
      <c r="AD208" s="1927"/>
      <c r="AE208" s="1927"/>
      <c r="AF208" s="1927"/>
      <c r="AG208" s="1978"/>
      <c r="AH208" s="1978"/>
      <c r="AI208" s="1978"/>
      <c r="AJ208" s="1978"/>
      <c r="AK208" s="2017"/>
      <c r="AL208" s="1864"/>
      <c r="AM208" s="2020"/>
      <c r="AN208" s="2018"/>
      <c r="AO208" s="4487"/>
    </row>
    <row r="209" spans="2:44">
      <c r="B209" s="4483"/>
      <c r="C209" s="4513"/>
      <c r="D209" s="1999" t="s">
        <v>2297</v>
      </c>
      <c r="E209" s="1929"/>
      <c r="F209" s="1930" t="s">
        <v>2328</v>
      </c>
      <c r="G209" s="1931" t="s">
        <v>2328</v>
      </c>
      <c r="H209" s="1931" t="s">
        <v>2328</v>
      </c>
      <c r="I209" s="1984"/>
      <c r="J209" s="1984" t="s">
        <v>1067</v>
      </c>
      <c r="K209" s="1931"/>
      <c r="L209" s="1931" t="s">
        <v>1067</v>
      </c>
      <c r="M209" s="1931"/>
      <c r="N209" s="1931" t="s">
        <v>1067</v>
      </c>
      <c r="O209" s="1984"/>
      <c r="P209" s="1984" t="s">
        <v>1067</v>
      </c>
      <c r="Q209" s="1931"/>
      <c r="R209" s="1984" t="s">
        <v>1067</v>
      </c>
      <c r="S209" s="1931"/>
      <c r="T209" s="1931" t="s">
        <v>1067</v>
      </c>
      <c r="U209" s="1931"/>
      <c r="V209" s="1931" t="s">
        <v>1067</v>
      </c>
      <c r="W209" s="1984"/>
      <c r="X209" s="1984" t="s">
        <v>1067</v>
      </c>
      <c r="Y209" s="1931"/>
      <c r="Z209" s="1984" t="s">
        <v>1067</v>
      </c>
      <c r="AA209" s="1931"/>
      <c r="AB209" s="1931" t="s">
        <v>1067</v>
      </c>
      <c r="AC209" s="1931" t="s">
        <v>2326</v>
      </c>
      <c r="AD209" s="1931" t="s">
        <v>2330</v>
      </c>
      <c r="AE209" s="1984"/>
      <c r="AF209" s="1984"/>
      <c r="AG209" s="1984"/>
      <c r="AH209" s="1984"/>
      <c r="AI209" s="1931"/>
      <c r="AJ209" s="1931"/>
      <c r="AK209" s="2009">
        <f>IF(D209="","",COUNT($F$194:$AJ$194)-AL209)</f>
        <v>21</v>
      </c>
      <c r="AL209" s="2010">
        <f>IF(D209="","",AQ209+AR209)</f>
        <v>4</v>
      </c>
      <c r="AM209" s="2010">
        <f>IF(D209="","",COUNTIF(F209:AJ209,"休"))</f>
        <v>10</v>
      </c>
      <c r="AN209" s="1899">
        <f>IF(D209="","",IFERROR(ROUND(AM209/AK209,3),""))</f>
        <v>0.47599999999999998</v>
      </c>
      <c r="AO209" s="4487"/>
      <c r="AQ209" s="1864">
        <f>+COUNTIF(F209:AJ209,"－")</f>
        <v>1</v>
      </c>
      <c r="AR209" s="1864">
        <f>+COUNTIF(F209:AJ209,"外")</f>
        <v>3</v>
      </c>
    </row>
    <row r="210" spans="2:44">
      <c r="B210" s="4483"/>
      <c r="C210" s="4513"/>
      <c r="E210" s="1956"/>
      <c r="F210" s="1936"/>
      <c r="G210" s="1937"/>
      <c r="H210" s="1937"/>
      <c r="I210" s="1937"/>
      <c r="J210" s="1937"/>
      <c r="K210" s="1937"/>
      <c r="L210" s="1937"/>
      <c r="M210" s="1937"/>
      <c r="N210" s="1937"/>
      <c r="O210" s="1937"/>
      <c r="P210" s="1937"/>
      <c r="Q210" s="1937"/>
      <c r="R210" s="1937"/>
      <c r="S210" s="1937"/>
      <c r="T210" s="1937"/>
      <c r="U210" s="1937"/>
      <c r="V210" s="1937"/>
      <c r="W210" s="1937"/>
      <c r="X210" s="1937"/>
      <c r="Y210" s="1937"/>
      <c r="Z210" s="1937"/>
      <c r="AA210" s="1937"/>
      <c r="AB210" s="1937"/>
      <c r="AC210" s="1937"/>
      <c r="AD210" s="1937"/>
      <c r="AE210" s="1937"/>
      <c r="AF210" s="1937"/>
      <c r="AG210" s="2012"/>
      <c r="AH210" s="2012"/>
      <c r="AI210" s="2012"/>
      <c r="AJ210" s="2012"/>
      <c r="AK210" s="2009" t="str">
        <f t="shared" ref="AK210:AK212" si="140">IF(D210="","",COUNT($F$194:$AJ$194)-AL210)</f>
        <v/>
      </c>
      <c r="AL210" s="2010" t="str">
        <f t="shared" ref="AL210:AL212" si="141">IF(D210="","",AQ210+AR210)</f>
        <v/>
      </c>
      <c r="AM210" s="2010" t="str">
        <f t="shared" ref="AM210:AM212" si="142">IF(D210="","",COUNTIF(F210:AJ210,"休"))</f>
        <v/>
      </c>
      <c r="AN210" s="1899" t="str">
        <f t="shared" ref="AN210:AN212" si="143">IF(D210="","",IFERROR(ROUND(AM210/AK210,3),""))</f>
        <v/>
      </c>
      <c r="AO210" s="4487"/>
      <c r="AQ210" s="1864">
        <f>+COUNTIF(F210:AJ210,"－")</f>
        <v>0</v>
      </c>
      <c r="AR210" s="1864">
        <f>+COUNTIF(F210:AJ210,"外")</f>
        <v>0</v>
      </c>
    </row>
    <row r="211" spans="2:44">
      <c r="B211" s="4483"/>
      <c r="C211" s="4513"/>
      <c r="E211" s="1956"/>
      <c r="F211" s="1936"/>
      <c r="G211" s="1937"/>
      <c r="H211" s="1937"/>
      <c r="I211" s="1937"/>
      <c r="J211" s="1937"/>
      <c r="K211" s="1937"/>
      <c r="L211" s="1937"/>
      <c r="M211" s="1937"/>
      <c r="N211" s="1937"/>
      <c r="O211" s="1937"/>
      <c r="P211" s="1937"/>
      <c r="Q211" s="1937"/>
      <c r="R211" s="1937"/>
      <c r="S211" s="1937"/>
      <c r="T211" s="1937"/>
      <c r="U211" s="1937"/>
      <c r="V211" s="1937"/>
      <c r="W211" s="1937"/>
      <c r="X211" s="1937"/>
      <c r="Y211" s="1937"/>
      <c r="Z211" s="1937"/>
      <c r="AA211" s="1937"/>
      <c r="AB211" s="1937"/>
      <c r="AC211" s="1937"/>
      <c r="AD211" s="1937"/>
      <c r="AE211" s="1937"/>
      <c r="AF211" s="1937"/>
      <c r="AG211" s="2012"/>
      <c r="AH211" s="2012"/>
      <c r="AI211" s="2012"/>
      <c r="AJ211" s="2012"/>
      <c r="AK211" s="2009" t="str">
        <f t="shared" si="140"/>
        <v/>
      </c>
      <c r="AL211" s="2010" t="str">
        <f t="shared" si="141"/>
        <v/>
      </c>
      <c r="AM211" s="2010" t="str">
        <f t="shared" si="142"/>
        <v/>
      </c>
      <c r="AN211" s="1899" t="str">
        <f t="shared" si="143"/>
        <v/>
      </c>
      <c r="AO211" s="4487"/>
      <c r="AQ211" s="1864">
        <f>+COUNTIF(F211:AJ211,"－")</f>
        <v>0</v>
      </c>
      <c r="AR211" s="1864">
        <f>+COUNTIF(F211:AJ211,"外")</f>
        <v>0</v>
      </c>
    </row>
    <row r="212" spans="2:44" ht="13.8" thickBot="1">
      <c r="B212" s="4484"/>
      <c r="C212" s="4514"/>
      <c r="D212" s="2006"/>
      <c r="E212" s="1958"/>
      <c r="F212" s="2032"/>
      <c r="G212" s="1979"/>
      <c r="H212" s="1979"/>
      <c r="I212" s="1979"/>
      <c r="J212" s="1979"/>
      <c r="K212" s="1979"/>
      <c r="L212" s="1979"/>
      <c r="M212" s="1979"/>
      <c r="N212" s="1979"/>
      <c r="O212" s="1979"/>
      <c r="P212" s="1979"/>
      <c r="Q212" s="1979"/>
      <c r="R212" s="1979"/>
      <c r="S212" s="1979"/>
      <c r="T212" s="1979"/>
      <c r="U212" s="1979"/>
      <c r="V212" s="1979"/>
      <c r="W212" s="1979"/>
      <c r="X212" s="1979"/>
      <c r="Y212" s="1979"/>
      <c r="Z212" s="1979"/>
      <c r="AA212" s="1979"/>
      <c r="AB212" s="1979"/>
      <c r="AC212" s="1979"/>
      <c r="AD212" s="1979"/>
      <c r="AE212" s="1979"/>
      <c r="AF212" s="1979"/>
      <c r="AG212" s="2022"/>
      <c r="AH212" s="2022"/>
      <c r="AI212" s="2022"/>
      <c r="AJ212" s="2022"/>
      <c r="AK212" s="2023" t="str">
        <f t="shared" si="140"/>
        <v/>
      </c>
      <c r="AL212" s="1958" t="str">
        <f t="shared" si="141"/>
        <v/>
      </c>
      <c r="AM212" s="1958" t="str">
        <f t="shared" si="142"/>
        <v/>
      </c>
      <c r="AN212" s="1899" t="str">
        <f t="shared" si="143"/>
        <v/>
      </c>
      <c r="AO212" s="4488"/>
      <c r="AQ212" s="1864">
        <f>+COUNTIF(F212:AJ212,"－")</f>
        <v>0</v>
      </c>
      <c r="AR212" s="1864">
        <f>+COUNTIF(F212:AJ212,"外")</f>
        <v>0</v>
      </c>
    </row>
    <row r="213" spans="2:44" ht="13.8" thickBot="1">
      <c r="B213" s="1965"/>
      <c r="C213" s="1921"/>
      <c r="F213" s="1966"/>
      <c r="G213" s="1966"/>
      <c r="H213" s="1966"/>
      <c r="I213" s="1966"/>
      <c r="J213" s="1966"/>
      <c r="K213" s="1966"/>
      <c r="L213" s="1966"/>
      <c r="M213" s="1966"/>
      <c r="N213" s="1966"/>
      <c r="O213" s="1966"/>
      <c r="P213" s="1966"/>
      <c r="Q213" s="1966"/>
      <c r="R213" s="1966"/>
      <c r="S213" s="1966"/>
      <c r="T213" s="1966"/>
      <c r="U213" s="1966"/>
      <c r="V213" s="1966"/>
      <c r="W213" s="1966"/>
      <c r="X213" s="1966"/>
      <c r="Y213" s="1966"/>
      <c r="Z213" s="1966"/>
      <c r="AA213" s="1966"/>
      <c r="AB213" s="1966"/>
      <c r="AC213" s="1966"/>
      <c r="AD213" s="1966"/>
      <c r="AE213" s="1966"/>
      <c r="AF213" s="1966"/>
      <c r="AG213" s="1966"/>
      <c r="AH213" s="1966"/>
      <c r="AI213" s="1966"/>
      <c r="AJ213" s="1966"/>
      <c r="AK213" s="1967"/>
      <c r="AN213" s="1968" t="s">
        <v>2271</v>
      </c>
      <c r="AO213" s="1969" t="str">
        <f>IF(AO197&gt;=0.285,"OK","NG")</f>
        <v>OK</v>
      </c>
      <c r="AQ213" s="1857"/>
      <c r="AR213" s="1857"/>
    </row>
    <row r="214" spans="2:44">
      <c r="B214" s="1965"/>
      <c r="C214" s="1921"/>
      <c r="F214" s="1966"/>
      <c r="G214" s="1966"/>
      <c r="H214" s="1966"/>
      <c r="I214" s="1966"/>
      <c r="J214" s="1966"/>
      <c r="K214" s="1966"/>
      <c r="L214" s="1966"/>
      <c r="M214" s="1966"/>
      <c r="N214" s="1966"/>
      <c r="O214" s="1966"/>
      <c r="P214" s="1966"/>
      <c r="Q214" s="1966"/>
      <c r="R214" s="1966"/>
      <c r="S214" s="1966"/>
      <c r="T214" s="1966"/>
      <c r="U214" s="1966"/>
      <c r="V214" s="1966"/>
      <c r="W214" s="1966"/>
      <c r="X214" s="1966"/>
      <c r="Y214" s="1966"/>
      <c r="Z214" s="1966"/>
      <c r="AA214" s="1966"/>
      <c r="AB214" s="1966"/>
      <c r="AC214" s="1966"/>
      <c r="AD214" s="1966"/>
      <c r="AE214" s="1966"/>
      <c r="AF214" s="1966"/>
      <c r="AG214" s="1966"/>
      <c r="AH214" s="1966"/>
      <c r="AI214" s="1966"/>
      <c r="AJ214" s="1966"/>
      <c r="AK214" s="1967"/>
      <c r="AN214" s="1981"/>
      <c r="AO214" s="1899"/>
      <c r="AQ214" s="1857"/>
      <c r="AR214" s="1857"/>
    </row>
    <row r="215" spans="2:44" hidden="1">
      <c r="F215" s="1857" t="e">
        <f>YEAR(F218)</f>
        <v>#VALUE!</v>
      </c>
      <c r="G215" s="1857" t="e">
        <f>MONTH(F218)</f>
        <v>#VALUE!</v>
      </c>
    </row>
    <row r="216" spans="2:44">
      <c r="B216" s="4470"/>
      <c r="C216" s="4471"/>
      <c r="D216" s="4472"/>
      <c r="E216" s="1971" t="s">
        <v>2266</v>
      </c>
      <c r="F216" s="4478" t="str">
        <f>F218</f>
        <v/>
      </c>
      <c r="G216" s="4479"/>
      <c r="H216" s="4479"/>
      <c r="I216" s="4479"/>
      <c r="J216" s="4479"/>
      <c r="K216" s="4479"/>
      <c r="L216" s="4479"/>
      <c r="M216" s="4479"/>
      <c r="N216" s="4479"/>
      <c r="O216" s="4479"/>
      <c r="P216" s="4479"/>
      <c r="Q216" s="4479"/>
      <c r="R216" s="4479"/>
      <c r="S216" s="4479"/>
      <c r="T216" s="4479"/>
      <c r="U216" s="4479"/>
      <c r="V216" s="4479"/>
      <c r="W216" s="4479"/>
      <c r="X216" s="4479"/>
      <c r="Y216" s="4479"/>
      <c r="Z216" s="4479"/>
      <c r="AA216" s="4479"/>
      <c r="AB216" s="4479"/>
      <c r="AC216" s="4479"/>
      <c r="AD216" s="4479"/>
      <c r="AE216" s="4479"/>
      <c r="AF216" s="4479"/>
      <c r="AG216" s="4479"/>
      <c r="AH216" s="4479"/>
      <c r="AI216" s="4479"/>
      <c r="AJ216" s="4479"/>
      <c r="AK216" s="4516" t="s">
        <v>2304</v>
      </c>
      <c r="AL216" s="4519" t="s">
        <v>2305</v>
      </c>
      <c r="AM216" s="4522" t="s">
        <v>2283</v>
      </c>
      <c r="AN216" s="4435" t="s">
        <v>2306</v>
      </c>
      <c r="AO216" s="4433" t="s">
        <v>2307</v>
      </c>
      <c r="AQ216" s="4463" t="s">
        <v>2308</v>
      </c>
      <c r="AR216" s="4463" t="s">
        <v>2309</v>
      </c>
    </row>
    <row r="217" spans="2:44" ht="13.5" hidden="1" customHeight="1">
      <c r="B217" s="4473"/>
      <c r="C217" s="4469"/>
      <c r="D217" s="4474"/>
      <c r="E217" s="1972"/>
      <c r="F217" s="1913" t="e">
        <f>DATE($F215,$G215,1)</f>
        <v>#VALUE!</v>
      </c>
      <c r="G217" s="1913" t="e">
        <f t="shared" ref="G217:AJ217" si="144">F217+1</f>
        <v>#VALUE!</v>
      </c>
      <c r="H217" s="1913" t="e">
        <f t="shared" si="144"/>
        <v>#VALUE!</v>
      </c>
      <c r="I217" s="1913" t="e">
        <f t="shared" si="144"/>
        <v>#VALUE!</v>
      </c>
      <c r="J217" s="1913" t="e">
        <f t="shared" si="144"/>
        <v>#VALUE!</v>
      </c>
      <c r="K217" s="1913" t="e">
        <f t="shared" si="144"/>
        <v>#VALUE!</v>
      </c>
      <c r="L217" s="1913" t="e">
        <f t="shared" si="144"/>
        <v>#VALUE!</v>
      </c>
      <c r="M217" s="1913" t="e">
        <f t="shared" si="144"/>
        <v>#VALUE!</v>
      </c>
      <c r="N217" s="1913" t="e">
        <f t="shared" si="144"/>
        <v>#VALUE!</v>
      </c>
      <c r="O217" s="1913" t="e">
        <f t="shared" si="144"/>
        <v>#VALUE!</v>
      </c>
      <c r="P217" s="1913" t="e">
        <f t="shared" si="144"/>
        <v>#VALUE!</v>
      </c>
      <c r="Q217" s="1913" t="e">
        <f t="shared" si="144"/>
        <v>#VALUE!</v>
      </c>
      <c r="R217" s="1913" t="e">
        <f t="shared" si="144"/>
        <v>#VALUE!</v>
      </c>
      <c r="S217" s="1913" t="e">
        <f t="shared" si="144"/>
        <v>#VALUE!</v>
      </c>
      <c r="T217" s="1913" t="e">
        <f t="shared" si="144"/>
        <v>#VALUE!</v>
      </c>
      <c r="U217" s="1913" t="e">
        <f t="shared" si="144"/>
        <v>#VALUE!</v>
      </c>
      <c r="V217" s="1913" t="e">
        <f t="shared" si="144"/>
        <v>#VALUE!</v>
      </c>
      <c r="W217" s="1913" t="e">
        <f t="shared" si="144"/>
        <v>#VALUE!</v>
      </c>
      <c r="X217" s="1913" t="e">
        <f t="shared" si="144"/>
        <v>#VALUE!</v>
      </c>
      <c r="Y217" s="1913" t="e">
        <f t="shared" si="144"/>
        <v>#VALUE!</v>
      </c>
      <c r="Z217" s="1913" t="e">
        <f t="shared" si="144"/>
        <v>#VALUE!</v>
      </c>
      <c r="AA217" s="1913" t="e">
        <f t="shared" si="144"/>
        <v>#VALUE!</v>
      </c>
      <c r="AB217" s="1913" t="e">
        <f t="shared" si="144"/>
        <v>#VALUE!</v>
      </c>
      <c r="AC217" s="1913" t="e">
        <f t="shared" si="144"/>
        <v>#VALUE!</v>
      </c>
      <c r="AD217" s="1913" t="e">
        <f t="shared" si="144"/>
        <v>#VALUE!</v>
      </c>
      <c r="AE217" s="1913" t="e">
        <f t="shared" si="144"/>
        <v>#VALUE!</v>
      </c>
      <c r="AF217" s="1913" t="e">
        <f t="shared" si="144"/>
        <v>#VALUE!</v>
      </c>
      <c r="AG217" s="1913" t="e">
        <f t="shared" si="144"/>
        <v>#VALUE!</v>
      </c>
      <c r="AH217" s="1913" t="e">
        <f t="shared" si="144"/>
        <v>#VALUE!</v>
      </c>
      <c r="AI217" s="1913" t="e">
        <f t="shared" si="144"/>
        <v>#VALUE!</v>
      </c>
      <c r="AJ217" s="1913" t="e">
        <f t="shared" si="144"/>
        <v>#VALUE!</v>
      </c>
      <c r="AK217" s="4517"/>
      <c r="AL217" s="4520"/>
      <c r="AM217" s="4523"/>
      <c r="AN217" s="4435"/>
      <c r="AO217" s="4433"/>
      <c r="AQ217" s="4463"/>
      <c r="AR217" s="4463"/>
    </row>
    <row r="218" spans="2:44">
      <c r="B218" s="4473"/>
      <c r="C218" s="4469"/>
      <c r="D218" s="4474"/>
      <c r="E218" s="1973" t="s">
        <v>2267</v>
      </c>
      <c r="F218" s="1974" t="str">
        <f>IF(EDATE(F193,1)&gt;$F$7,"",EDATE(F193,1))</f>
        <v/>
      </c>
      <c r="G218" s="1913" t="e">
        <f t="shared" ref="G218:AJ218" si="145">IF(G217&gt;$F$7,"",IF(F218=EOMONTH(DATE($F215,$G215,1),0),"",IF(F218="","",F218+1)))</f>
        <v>#VALUE!</v>
      </c>
      <c r="H218" s="1913" t="e">
        <f t="shared" si="145"/>
        <v>#VALUE!</v>
      </c>
      <c r="I218" s="1913" t="e">
        <f t="shared" si="145"/>
        <v>#VALUE!</v>
      </c>
      <c r="J218" s="1913" t="e">
        <f t="shared" si="145"/>
        <v>#VALUE!</v>
      </c>
      <c r="K218" s="1913" t="e">
        <f t="shared" si="145"/>
        <v>#VALUE!</v>
      </c>
      <c r="L218" s="1913" t="e">
        <f t="shared" si="145"/>
        <v>#VALUE!</v>
      </c>
      <c r="M218" s="1913" t="e">
        <f t="shared" si="145"/>
        <v>#VALUE!</v>
      </c>
      <c r="N218" s="1913" t="e">
        <f t="shared" si="145"/>
        <v>#VALUE!</v>
      </c>
      <c r="O218" s="1913" t="e">
        <f t="shared" si="145"/>
        <v>#VALUE!</v>
      </c>
      <c r="P218" s="1913" t="e">
        <f t="shared" si="145"/>
        <v>#VALUE!</v>
      </c>
      <c r="Q218" s="1913" t="e">
        <f t="shared" si="145"/>
        <v>#VALUE!</v>
      </c>
      <c r="R218" s="1913" t="e">
        <f t="shared" si="145"/>
        <v>#VALUE!</v>
      </c>
      <c r="S218" s="1913" t="e">
        <f t="shared" si="145"/>
        <v>#VALUE!</v>
      </c>
      <c r="T218" s="1913" t="e">
        <f t="shared" si="145"/>
        <v>#VALUE!</v>
      </c>
      <c r="U218" s="1913" t="e">
        <f t="shared" si="145"/>
        <v>#VALUE!</v>
      </c>
      <c r="V218" s="1913" t="e">
        <f t="shared" si="145"/>
        <v>#VALUE!</v>
      </c>
      <c r="W218" s="1913" t="e">
        <f t="shared" si="145"/>
        <v>#VALUE!</v>
      </c>
      <c r="X218" s="1913" t="e">
        <f t="shared" si="145"/>
        <v>#VALUE!</v>
      </c>
      <c r="Y218" s="1913" t="e">
        <f t="shared" si="145"/>
        <v>#VALUE!</v>
      </c>
      <c r="Z218" s="1913" t="e">
        <f t="shared" si="145"/>
        <v>#VALUE!</v>
      </c>
      <c r="AA218" s="1913" t="e">
        <f t="shared" si="145"/>
        <v>#VALUE!</v>
      </c>
      <c r="AB218" s="1913" t="e">
        <f t="shared" si="145"/>
        <v>#VALUE!</v>
      </c>
      <c r="AC218" s="1913" t="e">
        <f t="shared" si="145"/>
        <v>#VALUE!</v>
      </c>
      <c r="AD218" s="1913" t="e">
        <f t="shared" si="145"/>
        <v>#VALUE!</v>
      </c>
      <c r="AE218" s="1913" t="e">
        <f t="shared" si="145"/>
        <v>#VALUE!</v>
      </c>
      <c r="AF218" s="1913" t="e">
        <f t="shared" si="145"/>
        <v>#VALUE!</v>
      </c>
      <c r="AG218" s="1913" t="e">
        <f t="shared" si="145"/>
        <v>#VALUE!</v>
      </c>
      <c r="AH218" s="1913" t="e">
        <f t="shared" si="145"/>
        <v>#VALUE!</v>
      </c>
      <c r="AI218" s="1913" t="e">
        <f t="shared" si="145"/>
        <v>#VALUE!</v>
      </c>
      <c r="AJ218" s="1913" t="e">
        <f t="shared" si="145"/>
        <v>#VALUE!</v>
      </c>
      <c r="AK218" s="4517"/>
      <c r="AL218" s="4520"/>
      <c r="AM218" s="4523"/>
      <c r="AN218" s="4435"/>
      <c r="AO218" s="4433"/>
      <c r="AQ218" s="4463"/>
      <c r="AR218" s="4463"/>
    </row>
    <row r="219" spans="2:44">
      <c r="B219" s="4475"/>
      <c r="C219" s="4476"/>
      <c r="D219" s="4477"/>
      <c r="E219" s="1908" t="s">
        <v>1060</v>
      </c>
      <c r="F219" s="1975" t="str">
        <f>IFERROR(TEXT(WEEKDAY(+F218),"aaa"),"")</f>
        <v/>
      </c>
      <c r="G219" s="1975" t="str">
        <f t="shared" ref="G219:AJ219" si="146">IFERROR(TEXT(WEEKDAY(+G218),"aaa"),"")</f>
        <v/>
      </c>
      <c r="H219" s="1975" t="str">
        <f t="shared" si="146"/>
        <v/>
      </c>
      <c r="I219" s="1975" t="str">
        <f t="shared" si="146"/>
        <v/>
      </c>
      <c r="J219" s="1975" t="str">
        <f t="shared" si="146"/>
        <v/>
      </c>
      <c r="K219" s="1975" t="str">
        <f t="shared" si="146"/>
        <v/>
      </c>
      <c r="L219" s="1975" t="str">
        <f t="shared" si="146"/>
        <v/>
      </c>
      <c r="M219" s="1975" t="str">
        <f t="shared" si="146"/>
        <v/>
      </c>
      <c r="N219" s="1975" t="str">
        <f t="shared" si="146"/>
        <v/>
      </c>
      <c r="O219" s="1975" t="str">
        <f t="shared" si="146"/>
        <v/>
      </c>
      <c r="P219" s="1975" t="str">
        <f t="shared" si="146"/>
        <v/>
      </c>
      <c r="Q219" s="1975" t="str">
        <f t="shared" si="146"/>
        <v/>
      </c>
      <c r="R219" s="1975" t="str">
        <f t="shared" si="146"/>
        <v/>
      </c>
      <c r="S219" s="1975" t="str">
        <f t="shared" si="146"/>
        <v/>
      </c>
      <c r="T219" s="1975" t="str">
        <f t="shared" si="146"/>
        <v/>
      </c>
      <c r="U219" s="1975" t="str">
        <f t="shared" si="146"/>
        <v/>
      </c>
      <c r="V219" s="1975" t="str">
        <f t="shared" si="146"/>
        <v/>
      </c>
      <c r="W219" s="1975" t="str">
        <f t="shared" si="146"/>
        <v/>
      </c>
      <c r="X219" s="1975" t="str">
        <f t="shared" si="146"/>
        <v/>
      </c>
      <c r="Y219" s="1975" t="str">
        <f t="shared" si="146"/>
        <v/>
      </c>
      <c r="Z219" s="1975" t="str">
        <f t="shared" si="146"/>
        <v/>
      </c>
      <c r="AA219" s="1975" t="str">
        <f t="shared" si="146"/>
        <v/>
      </c>
      <c r="AB219" s="1975" t="str">
        <f t="shared" si="146"/>
        <v/>
      </c>
      <c r="AC219" s="1975" t="str">
        <f t="shared" si="146"/>
        <v/>
      </c>
      <c r="AD219" s="1975" t="str">
        <f t="shared" si="146"/>
        <v/>
      </c>
      <c r="AE219" s="1975" t="str">
        <f t="shared" si="146"/>
        <v/>
      </c>
      <c r="AF219" s="1975" t="str">
        <f t="shared" si="146"/>
        <v/>
      </c>
      <c r="AG219" s="1975" t="str">
        <f t="shared" si="146"/>
        <v/>
      </c>
      <c r="AH219" s="1975" t="str">
        <f t="shared" si="146"/>
        <v/>
      </c>
      <c r="AI219" s="1975" t="str">
        <f t="shared" si="146"/>
        <v/>
      </c>
      <c r="AJ219" s="1975" t="str">
        <f t="shared" si="146"/>
        <v/>
      </c>
      <c r="AK219" s="4517"/>
      <c r="AL219" s="4520"/>
      <c r="AM219" s="4523"/>
      <c r="AN219" s="4435"/>
      <c r="AO219" s="4433"/>
      <c r="AQ219" s="4463"/>
      <c r="AR219" s="4463"/>
    </row>
    <row r="220" spans="2:44" ht="21" customHeight="1">
      <c r="B220" s="1976" t="s">
        <v>2310</v>
      </c>
      <c r="C220" s="1977" t="s">
        <v>2280</v>
      </c>
      <c r="D220" s="1924" t="s">
        <v>2281</v>
      </c>
      <c r="E220" s="1925" t="s">
        <v>2270</v>
      </c>
      <c r="F220" s="1926" t="s">
        <v>2311</v>
      </c>
      <c r="G220" s="1927" t="s">
        <v>2311</v>
      </c>
      <c r="H220" s="1927" t="s">
        <v>2311</v>
      </c>
      <c r="I220" s="1927" t="s">
        <v>2311</v>
      </c>
      <c r="J220" s="1927" t="s">
        <v>2311</v>
      </c>
      <c r="K220" s="1927" t="s">
        <v>2311</v>
      </c>
      <c r="L220" s="1927" t="s">
        <v>2311</v>
      </c>
      <c r="M220" s="1927" t="s">
        <v>2311</v>
      </c>
      <c r="N220" s="1927" t="s">
        <v>2311</v>
      </c>
      <c r="O220" s="1927" t="s">
        <v>2311</v>
      </c>
      <c r="P220" s="1927" t="s">
        <v>2311</v>
      </c>
      <c r="Q220" s="1927" t="s">
        <v>2311</v>
      </c>
      <c r="R220" s="1927" t="s">
        <v>2311</v>
      </c>
      <c r="S220" s="1927" t="s">
        <v>2311</v>
      </c>
      <c r="T220" s="1927" t="s">
        <v>2311</v>
      </c>
      <c r="U220" s="1927" t="s">
        <v>2311</v>
      </c>
      <c r="V220" s="1927" t="s">
        <v>2311</v>
      </c>
      <c r="W220" s="1927" t="s">
        <v>2311</v>
      </c>
      <c r="X220" s="1927" t="s">
        <v>2311</v>
      </c>
      <c r="Y220" s="1927" t="s">
        <v>2311</v>
      </c>
      <c r="Z220" s="1927" t="s">
        <v>2311</v>
      </c>
      <c r="AA220" s="1927" t="s">
        <v>2311</v>
      </c>
      <c r="AB220" s="1927" t="s">
        <v>2311</v>
      </c>
      <c r="AC220" s="1927" t="s">
        <v>2311</v>
      </c>
      <c r="AD220" s="1927" t="s">
        <v>2311</v>
      </c>
      <c r="AE220" s="1927" t="s">
        <v>2311</v>
      </c>
      <c r="AF220" s="1927" t="s">
        <v>2311</v>
      </c>
      <c r="AG220" s="1927" t="s">
        <v>2311</v>
      </c>
      <c r="AH220" s="1927" t="s">
        <v>2311</v>
      </c>
      <c r="AI220" s="1927" t="s">
        <v>2311</v>
      </c>
      <c r="AJ220" s="1982" t="s">
        <v>2311</v>
      </c>
      <c r="AK220" s="4518"/>
      <c r="AL220" s="4521"/>
      <c r="AM220" s="4524"/>
      <c r="AN220" s="1866" t="s">
        <v>2292</v>
      </c>
      <c r="AO220" s="1865" t="s">
        <v>2293</v>
      </c>
      <c r="AQ220" s="4464"/>
      <c r="AR220" s="4464"/>
    </row>
    <row r="221" spans="2:44" ht="13.5" customHeight="1">
      <c r="B221" s="4482" t="s">
        <v>2294</v>
      </c>
      <c r="C221" s="4512" t="s">
        <v>2295</v>
      </c>
      <c r="D221" s="2008" t="s">
        <v>2296</v>
      </c>
      <c r="E221" s="1929"/>
      <c r="F221" s="1983"/>
      <c r="G221" s="1984"/>
      <c r="H221" s="1984"/>
      <c r="I221" s="1984"/>
      <c r="J221" s="1984"/>
      <c r="K221" s="1984"/>
      <c r="L221" s="1984"/>
      <c r="M221" s="1984"/>
      <c r="N221" s="1984"/>
      <c r="O221" s="1984"/>
      <c r="P221" s="1984"/>
      <c r="Q221" s="1984"/>
      <c r="R221" s="1984"/>
      <c r="S221" s="1984"/>
      <c r="T221" s="1984"/>
      <c r="U221" s="1984"/>
      <c r="V221" s="1984"/>
      <c r="W221" s="1984"/>
      <c r="X221" s="1984"/>
      <c r="Y221" s="1984"/>
      <c r="Z221" s="1984"/>
      <c r="AA221" s="1984"/>
      <c r="AB221" s="1984"/>
      <c r="AC221" s="1984"/>
      <c r="AD221" s="1984"/>
      <c r="AE221" s="1984"/>
      <c r="AF221" s="1984"/>
      <c r="AG221" s="1984"/>
      <c r="AH221" s="1984"/>
      <c r="AI221" s="1984"/>
      <c r="AJ221" s="1985"/>
      <c r="AK221" s="2009">
        <f>IF(D221="","",COUNT($F$218:$AJ$218)-AL221)</f>
        <v>0</v>
      </c>
      <c r="AL221" s="2010">
        <f>IF(D221="","",AQ221+AR221)</f>
        <v>0</v>
      </c>
      <c r="AM221" s="2010">
        <f>IF(D221="","",COUNTIF(F221:AJ221,"休"))</f>
        <v>0</v>
      </c>
      <c r="AN221" s="1899" t="str">
        <f>IF(D221="","",IFERROR(ROUND(AM221/AK221,3),""))</f>
        <v/>
      </c>
      <c r="AO221" s="4486" t="e">
        <f>ROUND(AVERAGE(AN221:AN236),3)</f>
        <v>#DIV/0!</v>
      </c>
      <c r="AQ221" s="1864">
        <f>+COUNTIF(F221:AJ221,"－")</f>
        <v>0</v>
      </c>
      <c r="AR221" s="1864">
        <f>+COUNTIF(F221:AJ221,"外")</f>
        <v>0</v>
      </c>
    </row>
    <row r="222" spans="2:44" ht="13.5" customHeight="1">
      <c r="B222" s="4483"/>
      <c r="C222" s="4513"/>
      <c r="D222" s="2011" t="s">
        <v>2297</v>
      </c>
      <c r="E222" s="1929"/>
      <c r="F222" s="1936"/>
      <c r="G222" s="1937"/>
      <c r="H222" s="1937"/>
      <c r="I222" s="1937"/>
      <c r="J222" s="1937"/>
      <c r="K222" s="1937"/>
      <c r="L222" s="1937"/>
      <c r="M222" s="1937"/>
      <c r="N222" s="1937"/>
      <c r="O222" s="1937"/>
      <c r="P222" s="1937"/>
      <c r="Q222" s="1937"/>
      <c r="R222" s="1937"/>
      <c r="S222" s="1937"/>
      <c r="T222" s="1937"/>
      <c r="U222" s="1937"/>
      <c r="V222" s="1937"/>
      <c r="W222" s="1937"/>
      <c r="X222" s="1937"/>
      <c r="Y222" s="1937"/>
      <c r="Z222" s="1937"/>
      <c r="AA222" s="1937"/>
      <c r="AB222" s="1937"/>
      <c r="AC222" s="1937"/>
      <c r="AD222" s="1937"/>
      <c r="AE222" s="1937"/>
      <c r="AF222" s="1937"/>
      <c r="AG222" s="1937"/>
      <c r="AH222" s="1937"/>
      <c r="AI222" s="1937"/>
      <c r="AJ222" s="1986"/>
      <c r="AK222" s="2009">
        <f t="shared" ref="AK222:AK226" si="147">IF(D222="","",COUNT($F$218:$AJ$218)-AL222)</f>
        <v>0</v>
      </c>
      <c r="AL222" s="2010">
        <f t="shared" ref="AL222:AL226" si="148">IF(D222="","",AQ222+AR222)</f>
        <v>0</v>
      </c>
      <c r="AM222" s="2010">
        <f t="shared" ref="AM222:AM226" si="149">IF(D222="","",COUNTIF(F222:AJ222,"休"))</f>
        <v>0</v>
      </c>
      <c r="AN222" s="1899" t="str">
        <f t="shared" ref="AN222:AN226" si="150">IF(D222="","",IFERROR(ROUND(AM222/AK222,3),""))</f>
        <v/>
      </c>
      <c r="AO222" s="4487"/>
      <c r="AQ222" s="1864">
        <f>+COUNTIF(F222:AJ222,"－")</f>
        <v>0</v>
      </c>
      <c r="AR222" s="1864">
        <f>+COUNTIF(F222:AJ222,"外")</f>
        <v>0</v>
      </c>
    </row>
    <row r="223" spans="2:44">
      <c r="B223" s="4483"/>
      <c r="C223" s="4513"/>
      <c r="D223" s="2014" t="s">
        <v>2298</v>
      </c>
      <c r="E223" s="1929"/>
      <c r="F223" s="1936"/>
      <c r="G223" s="1937"/>
      <c r="H223" s="1937"/>
      <c r="I223" s="1937"/>
      <c r="J223" s="1937"/>
      <c r="K223" s="1937"/>
      <c r="L223" s="1937"/>
      <c r="M223" s="1937"/>
      <c r="N223" s="1937"/>
      <c r="O223" s="1937"/>
      <c r="P223" s="1937"/>
      <c r="Q223" s="1937"/>
      <c r="R223" s="1937"/>
      <c r="S223" s="1937"/>
      <c r="T223" s="1937"/>
      <c r="U223" s="1937"/>
      <c r="V223" s="1937"/>
      <c r="W223" s="1937"/>
      <c r="X223" s="1937"/>
      <c r="Y223" s="1937"/>
      <c r="Z223" s="1937"/>
      <c r="AA223" s="1937"/>
      <c r="AB223" s="1937"/>
      <c r="AC223" s="1937"/>
      <c r="AD223" s="1937"/>
      <c r="AE223" s="1937"/>
      <c r="AF223" s="1937"/>
      <c r="AG223" s="1937"/>
      <c r="AH223" s="1937"/>
      <c r="AI223" s="1937"/>
      <c r="AJ223" s="1986"/>
      <c r="AK223" s="2009">
        <f t="shared" si="147"/>
        <v>0</v>
      </c>
      <c r="AL223" s="2010">
        <f t="shared" si="148"/>
        <v>0</v>
      </c>
      <c r="AM223" s="2010">
        <f t="shared" si="149"/>
        <v>0</v>
      </c>
      <c r="AN223" s="1899" t="str">
        <f t="shared" si="150"/>
        <v/>
      </c>
      <c r="AO223" s="4487"/>
      <c r="AQ223" s="1864">
        <f>+COUNTIF(F223:AJ223,"－")</f>
        <v>0</v>
      </c>
      <c r="AR223" s="1864">
        <f t="shared" ref="AR223:AR226" si="151">+COUNTIF(F223:AJ223,"外")</f>
        <v>0</v>
      </c>
    </row>
    <row r="224" spans="2:44">
      <c r="B224" s="4483"/>
      <c r="C224" s="4513"/>
      <c r="D224" s="2014" t="s">
        <v>2299</v>
      </c>
      <c r="E224" s="1907"/>
      <c r="F224" s="1936"/>
      <c r="G224" s="1937"/>
      <c r="H224" s="1937"/>
      <c r="I224" s="1937"/>
      <c r="J224" s="1937"/>
      <c r="K224" s="1937"/>
      <c r="L224" s="1937"/>
      <c r="M224" s="1937"/>
      <c r="N224" s="1937"/>
      <c r="O224" s="1937"/>
      <c r="P224" s="1937"/>
      <c r="Q224" s="1937"/>
      <c r="R224" s="1937"/>
      <c r="S224" s="1937"/>
      <c r="T224" s="1937"/>
      <c r="U224" s="1937"/>
      <c r="V224" s="1937"/>
      <c r="W224" s="1937"/>
      <c r="X224" s="1937"/>
      <c r="Y224" s="1937"/>
      <c r="Z224" s="1937"/>
      <c r="AA224" s="1937"/>
      <c r="AB224" s="1937"/>
      <c r="AC224" s="1937"/>
      <c r="AD224" s="1937"/>
      <c r="AE224" s="1937"/>
      <c r="AF224" s="1937"/>
      <c r="AG224" s="1937"/>
      <c r="AH224" s="1937"/>
      <c r="AI224" s="1937"/>
      <c r="AJ224" s="1986"/>
      <c r="AK224" s="2009">
        <f t="shared" si="147"/>
        <v>0</v>
      </c>
      <c r="AL224" s="2010">
        <f t="shared" si="148"/>
        <v>0</v>
      </c>
      <c r="AM224" s="2010">
        <f t="shared" si="149"/>
        <v>0</v>
      </c>
      <c r="AN224" s="1899" t="str">
        <f t="shared" si="150"/>
        <v/>
      </c>
      <c r="AO224" s="4487"/>
      <c r="AQ224" s="1864">
        <f>+COUNTIF(F224:AJ224,"－")</f>
        <v>0</v>
      </c>
      <c r="AR224" s="1864">
        <f t="shared" si="151"/>
        <v>0</v>
      </c>
    </row>
    <row r="225" spans="2:44">
      <c r="B225" s="4483"/>
      <c r="C225" s="4513"/>
      <c r="D225" s="2014" t="s">
        <v>2300</v>
      </c>
      <c r="E225" s="1929"/>
      <c r="F225" s="1936"/>
      <c r="G225" s="1937"/>
      <c r="H225" s="1937"/>
      <c r="I225" s="1937"/>
      <c r="J225" s="1937"/>
      <c r="K225" s="1937"/>
      <c r="L225" s="1937"/>
      <c r="M225" s="1937"/>
      <c r="N225" s="1937"/>
      <c r="O225" s="1937"/>
      <c r="P225" s="1937"/>
      <c r="Q225" s="1937"/>
      <c r="R225" s="1937"/>
      <c r="S225" s="1937"/>
      <c r="T225" s="1937"/>
      <c r="U225" s="1937"/>
      <c r="V225" s="1937"/>
      <c r="W225" s="1937"/>
      <c r="X225" s="1937"/>
      <c r="Y225" s="1937"/>
      <c r="Z225" s="1937"/>
      <c r="AA225" s="1937"/>
      <c r="AB225" s="1937"/>
      <c r="AC225" s="1937"/>
      <c r="AD225" s="1937"/>
      <c r="AE225" s="1937"/>
      <c r="AF225" s="1937"/>
      <c r="AG225" s="1937"/>
      <c r="AH225" s="1937"/>
      <c r="AI225" s="1937"/>
      <c r="AJ225" s="1986"/>
      <c r="AK225" s="2009">
        <f t="shared" si="147"/>
        <v>0</v>
      </c>
      <c r="AL225" s="2010">
        <f t="shared" si="148"/>
        <v>0</v>
      </c>
      <c r="AM225" s="2010">
        <f t="shared" si="149"/>
        <v>0</v>
      </c>
      <c r="AN225" s="1899" t="str">
        <f t="shared" si="150"/>
        <v/>
      </c>
      <c r="AO225" s="4487"/>
      <c r="AQ225" s="1864">
        <f t="shared" ref="AQ225:AQ226" si="152">+COUNTIF(F225:AJ225,"－")</f>
        <v>0</v>
      </c>
      <c r="AR225" s="1864">
        <f t="shared" si="151"/>
        <v>0</v>
      </c>
    </row>
    <row r="226" spans="2:44">
      <c r="B226" s="4484"/>
      <c r="C226" s="4514"/>
      <c r="D226" s="2015">
        <f>E$29</f>
        <v>0</v>
      </c>
      <c r="E226" s="1942"/>
      <c r="F226" s="1987"/>
      <c r="G226" s="1988"/>
      <c r="H226" s="1988"/>
      <c r="I226" s="1988"/>
      <c r="J226" s="1988"/>
      <c r="K226" s="1988"/>
      <c r="L226" s="1988"/>
      <c r="M226" s="1988"/>
      <c r="N226" s="1988"/>
      <c r="O226" s="1988"/>
      <c r="P226" s="1988"/>
      <c r="Q226" s="1988"/>
      <c r="R226" s="1988"/>
      <c r="S226" s="1988"/>
      <c r="T226" s="1988"/>
      <c r="U226" s="1988"/>
      <c r="V226" s="1988"/>
      <c r="W226" s="1988"/>
      <c r="X226" s="1988"/>
      <c r="Y226" s="1988"/>
      <c r="Z226" s="1988"/>
      <c r="AA226" s="1988"/>
      <c r="AB226" s="1988"/>
      <c r="AC226" s="1988"/>
      <c r="AD226" s="1988"/>
      <c r="AE226" s="1988"/>
      <c r="AF226" s="1988"/>
      <c r="AG226" s="1988"/>
      <c r="AH226" s="1988"/>
      <c r="AI226" s="1988"/>
      <c r="AJ226" s="1989"/>
      <c r="AK226" s="2009">
        <f t="shared" si="147"/>
        <v>0</v>
      </c>
      <c r="AL226" s="2010">
        <f t="shared" si="148"/>
        <v>0</v>
      </c>
      <c r="AM226" s="1958">
        <f t="shared" si="149"/>
        <v>0</v>
      </c>
      <c r="AN226" s="1899" t="str">
        <f t="shared" si="150"/>
        <v/>
      </c>
      <c r="AO226" s="4487"/>
      <c r="AQ226" s="1864">
        <f t="shared" si="152"/>
        <v>0</v>
      </c>
      <c r="AR226" s="1864">
        <f t="shared" si="151"/>
        <v>0</v>
      </c>
    </row>
    <row r="227" spans="2:44" ht="14.4">
      <c r="B227" s="4482" t="s">
        <v>2301</v>
      </c>
      <c r="C227" s="4512" t="s">
        <v>2302</v>
      </c>
      <c r="D227" s="1924" t="s">
        <v>2281</v>
      </c>
      <c r="E227" s="1949" t="s">
        <v>2270</v>
      </c>
      <c r="F227" s="1926" t="s">
        <v>2312</v>
      </c>
      <c r="G227" s="1927" t="s">
        <v>2312</v>
      </c>
      <c r="H227" s="1927" t="s">
        <v>2312</v>
      </c>
      <c r="I227" s="1927" t="s">
        <v>2312</v>
      </c>
      <c r="J227" s="1927" t="s">
        <v>2312</v>
      </c>
      <c r="K227" s="1927" t="s">
        <v>2312</v>
      </c>
      <c r="L227" s="1927" t="s">
        <v>2312</v>
      </c>
      <c r="M227" s="1927" t="s">
        <v>2312</v>
      </c>
      <c r="N227" s="1927" t="s">
        <v>2312</v>
      </c>
      <c r="O227" s="1927" t="s">
        <v>2312</v>
      </c>
      <c r="P227" s="1927" t="s">
        <v>2312</v>
      </c>
      <c r="Q227" s="1927" t="s">
        <v>2312</v>
      </c>
      <c r="R227" s="1927" t="s">
        <v>2312</v>
      </c>
      <c r="S227" s="1927" t="s">
        <v>2312</v>
      </c>
      <c r="T227" s="1927" t="s">
        <v>2312</v>
      </c>
      <c r="U227" s="1927" t="s">
        <v>2312</v>
      </c>
      <c r="V227" s="1927" t="s">
        <v>2312</v>
      </c>
      <c r="W227" s="1927" t="s">
        <v>2312</v>
      </c>
      <c r="X227" s="1927" t="s">
        <v>2312</v>
      </c>
      <c r="Y227" s="1927" t="s">
        <v>2312</v>
      </c>
      <c r="Z227" s="1927" t="s">
        <v>2312</v>
      </c>
      <c r="AA227" s="1927" t="s">
        <v>2312</v>
      </c>
      <c r="AB227" s="1927" t="s">
        <v>2312</v>
      </c>
      <c r="AC227" s="1927" t="s">
        <v>2312</v>
      </c>
      <c r="AD227" s="1927" t="s">
        <v>2312</v>
      </c>
      <c r="AE227" s="1927" t="s">
        <v>2312</v>
      </c>
      <c r="AF227" s="1927" t="s">
        <v>2312</v>
      </c>
      <c r="AG227" s="1927" t="s">
        <v>2312</v>
      </c>
      <c r="AH227" s="1927" t="s">
        <v>2312</v>
      </c>
      <c r="AI227" s="1927" t="s">
        <v>2312</v>
      </c>
      <c r="AJ227" s="1982" t="s">
        <v>2312</v>
      </c>
      <c r="AK227" s="2017"/>
      <c r="AL227" s="1864"/>
      <c r="AM227" s="1917"/>
      <c r="AN227" s="2018"/>
      <c r="AO227" s="4487"/>
    </row>
    <row r="228" spans="2:44">
      <c r="B228" s="4483"/>
      <c r="C228" s="4513"/>
      <c r="D228" s="2019" t="s">
        <v>2296</v>
      </c>
      <c r="E228" s="1929"/>
      <c r="F228" s="1990"/>
      <c r="G228" s="1945"/>
      <c r="H228" s="1945"/>
      <c r="I228" s="1945"/>
      <c r="J228" s="1945"/>
      <c r="K228" s="1945"/>
      <c r="L228" s="1945"/>
      <c r="M228" s="1945"/>
      <c r="N228" s="1945"/>
      <c r="O228" s="1945"/>
      <c r="P228" s="1945"/>
      <c r="Q228" s="1945"/>
      <c r="R228" s="1945"/>
      <c r="S228" s="1945"/>
      <c r="T228" s="1945"/>
      <c r="U228" s="1945"/>
      <c r="V228" s="1945"/>
      <c r="W228" s="1945"/>
      <c r="X228" s="1945"/>
      <c r="Y228" s="1945"/>
      <c r="Z228" s="1945"/>
      <c r="AA228" s="1945"/>
      <c r="AB228" s="1945"/>
      <c r="AC228" s="1945"/>
      <c r="AD228" s="1945"/>
      <c r="AE228" s="1945"/>
      <c r="AF228" s="1945"/>
      <c r="AG228" s="1945"/>
      <c r="AH228" s="1945"/>
      <c r="AI228" s="1945"/>
      <c r="AJ228" s="1991"/>
      <c r="AK228" s="2009">
        <f>IF(D228="","",COUNT($F$218:$AJ$218)-AL228)</f>
        <v>0</v>
      </c>
      <c r="AL228" s="2010">
        <f>IF(D228="","",AQ228+AR228)</f>
        <v>0</v>
      </c>
      <c r="AM228" s="2010">
        <f>IF(D228="","",COUNTIF(F228:AJ228,"休"))</f>
        <v>0</v>
      </c>
      <c r="AN228" s="1899" t="str">
        <f>IF(D228="","",IFERROR(ROUND(AM228/AK228,3),""))</f>
        <v/>
      </c>
      <c r="AO228" s="4487"/>
      <c r="AQ228" s="1864">
        <f>+COUNTIF(F228:AJ228,"－")</f>
        <v>0</v>
      </c>
      <c r="AR228" s="1864">
        <f>+COUNTIF(F228:AJ228,"外")</f>
        <v>0</v>
      </c>
    </row>
    <row r="229" spans="2:44">
      <c r="B229" s="4483"/>
      <c r="C229" s="4513"/>
      <c r="D229" s="2011" t="s">
        <v>2297</v>
      </c>
      <c r="E229" s="1956"/>
      <c r="F229" s="1936"/>
      <c r="G229" s="1937"/>
      <c r="H229" s="1937"/>
      <c r="I229" s="1937"/>
      <c r="J229" s="1937"/>
      <c r="K229" s="1937"/>
      <c r="L229" s="1937"/>
      <c r="M229" s="1937"/>
      <c r="N229" s="1937"/>
      <c r="O229" s="1937"/>
      <c r="P229" s="1937"/>
      <c r="Q229" s="1937"/>
      <c r="R229" s="1937"/>
      <c r="S229" s="1937"/>
      <c r="T229" s="1937"/>
      <c r="U229" s="1937"/>
      <c r="V229" s="1937"/>
      <c r="W229" s="1937"/>
      <c r="X229" s="1937"/>
      <c r="Y229" s="1937"/>
      <c r="Z229" s="1937"/>
      <c r="AA229" s="1937"/>
      <c r="AB229" s="1937"/>
      <c r="AC229" s="1937"/>
      <c r="AD229" s="1937"/>
      <c r="AE229" s="1937"/>
      <c r="AF229" s="1937"/>
      <c r="AG229" s="1937"/>
      <c r="AH229" s="1937"/>
      <c r="AI229" s="1937"/>
      <c r="AJ229" s="1986"/>
      <c r="AK229" s="2009">
        <f t="shared" ref="AK229:AK231" si="153">IF(D229="","",COUNT($F$218:$AJ$218)-AL229)</f>
        <v>0</v>
      </c>
      <c r="AL229" s="2010">
        <f t="shared" ref="AL229:AL231" si="154">IF(D229="","",AQ229+AR229)</f>
        <v>0</v>
      </c>
      <c r="AM229" s="2010">
        <f t="shared" ref="AM229:AM231" si="155">IF(D229="","",COUNTIF(F229:AJ229,"休"))</f>
        <v>0</v>
      </c>
      <c r="AN229" s="1899" t="str">
        <f t="shared" ref="AN229:AN231" si="156">IF(D229="","",IFERROR(ROUND(AM229/AK229,3),""))</f>
        <v/>
      </c>
      <c r="AO229" s="4487"/>
      <c r="AQ229" s="1864">
        <f>+COUNTIF(F229:AJ229,"－")</f>
        <v>0</v>
      </c>
      <c r="AR229" s="1864">
        <f>+COUNTIF(F229:AJ229,"外")</f>
        <v>0</v>
      </c>
    </row>
    <row r="230" spans="2:44">
      <c r="B230" s="4483"/>
      <c r="C230" s="4513"/>
      <c r="E230" s="1956"/>
      <c r="F230" s="1936"/>
      <c r="G230" s="1937"/>
      <c r="H230" s="1937"/>
      <c r="I230" s="1937"/>
      <c r="J230" s="1937"/>
      <c r="K230" s="1937"/>
      <c r="L230" s="1937"/>
      <c r="M230" s="1937"/>
      <c r="N230" s="1937"/>
      <c r="O230" s="1937"/>
      <c r="P230" s="1937"/>
      <c r="Q230" s="1937"/>
      <c r="R230" s="1937"/>
      <c r="S230" s="1937"/>
      <c r="T230" s="1937"/>
      <c r="U230" s="1937"/>
      <c r="V230" s="1937"/>
      <c r="W230" s="1937"/>
      <c r="X230" s="1937"/>
      <c r="Y230" s="1937"/>
      <c r="Z230" s="1937"/>
      <c r="AA230" s="1937"/>
      <c r="AB230" s="1937"/>
      <c r="AC230" s="1937"/>
      <c r="AD230" s="1937"/>
      <c r="AE230" s="1937"/>
      <c r="AF230" s="1937"/>
      <c r="AG230" s="1937"/>
      <c r="AH230" s="1937"/>
      <c r="AI230" s="1937"/>
      <c r="AJ230" s="1986"/>
      <c r="AK230" s="2009" t="str">
        <f t="shared" si="153"/>
        <v/>
      </c>
      <c r="AL230" s="2010" t="str">
        <f t="shared" si="154"/>
        <v/>
      </c>
      <c r="AM230" s="2010" t="str">
        <f t="shared" si="155"/>
        <v/>
      </c>
      <c r="AN230" s="1899" t="str">
        <f t="shared" si="156"/>
        <v/>
      </c>
      <c r="AO230" s="4487"/>
      <c r="AQ230" s="1864">
        <f>+COUNTIF(F230:AJ230,"－")</f>
        <v>0</v>
      </c>
      <c r="AR230" s="1864">
        <f>+COUNTIF(F230:AJ230,"外")</f>
        <v>0</v>
      </c>
    </row>
    <row r="231" spans="2:44">
      <c r="B231" s="4483"/>
      <c r="C231" s="4514"/>
      <c r="D231" s="2006"/>
      <c r="E231" s="1958"/>
      <c r="F231" s="1987"/>
      <c r="G231" s="1988"/>
      <c r="H231" s="1988"/>
      <c r="I231" s="1988"/>
      <c r="J231" s="1988"/>
      <c r="K231" s="1988"/>
      <c r="L231" s="1988"/>
      <c r="M231" s="1988"/>
      <c r="N231" s="1988"/>
      <c r="O231" s="1988"/>
      <c r="P231" s="1988"/>
      <c r="Q231" s="1988"/>
      <c r="R231" s="1988"/>
      <c r="S231" s="1988"/>
      <c r="T231" s="1988"/>
      <c r="U231" s="1988"/>
      <c r="V231" s="1988"/>
      <c r="W231" s="1988"/>
      <c r="X231" s="1988"/>
      <c r="Y231" s="1988"/>
      <c r="Z231" s="1988"/>
      <c r="AA231" s="1988"/>
      <c r="AB231" s="1988"/>
      <c r="AC231" s="1988"/>
      <c r="AD231" s="1988"/>
      <c r="AE231" s="1988"/>
      <c r="AF231" s="1988"/>
      <c r="AG231" s="1988"/>
      <c r="AH231" s="1988"/>
      <c r="AI231" s="1988"/>
      <c r="AJ231" s="1989"/>
      <c r="AK231" s="2009" t="str">
        <f t="shared" si="153"/>
        <v/>
      </c>
      <c r="AL231" s="2010" t="str">
        <f t="shared" si="154"/>
        <v/>
      </c>
      <c r="AM231" s="2010" t="str">
        <f t="shared" si="155"/>
        <v/>
      </c>
      <c r="AN231" s="1899" t="str">
        <f t="shared" si="156"/>
        <v/>
      </c>
      <c r="AO231" s="4487"/>
      <c r="AQ231" s="1864">
        <f>+COUNTIF(F231:AJ231,"－")</f>
        <v>0</v>
      </c>
      <c r="AR231" s="1864">
        <f>+COUNTIF(F231:AJ231,"外")</f>
        <v>0</v>
      </c>
    </row>
    <row r="232" spans="2:44" ht="14.4">
      <c r="B232" s="4483"/>
      <c r="C232" s="4512" t="s">
        <v>2303</v>
      </c>
      <c r="D232" s="1924" t="s">
        <v>2281</v>
      </c>
      <c r="E232" s="1959" t="s">
        <v>2270</v>
      </c>
      <c r="F232" s="1926" t="s">
        <v>2311</v>
      </c>
      <c r="G232" s="1927" t="s">
        <v>2311</v>
      </c>
      <c r="H232" s="1927" t="s">
        <v>2311</v>
      </c>
      <c r="I232" s="1927" t="s">
        <v>2311</v>
      </c>
      <c r="J232" s="1927" t="s">
        <v>2311</v>
      </c>
      <c r="K232" s="1927" t="s">
        <v>2311</v>
      </c>
      <c r="L232" s="1927" t="s">
        <v>2311</v>
      </c>
      <c r="M232" s="1927" t="s">
        <v>2311</v>
      </c>
      <c r="N232" s="1927" t="s">
        <v>2311</v>
      </c>
      <c r="O232" s="1927" t="s">
        <v>2311</v>
      </c>
      <c r="P232" s="1927" t="s">
        <v>2311</v>
      </c>
      <c r="Q232" s="1927" t="s">
        <v>2311</v>
      </c>
      <c r="R232" s="1927" t="s">
        <v>2311</v>
      </c>
      <c r="S232" s="1927" t="s">
        <v>2311</v>
      </c>
      <c r="T232" s="1927" t="s">
        <v>2311</v>
      </c>
      <c r="U232" s="1927" t="s">
        <v>2311</v>
      </c>
      <c r="V232" s="1927" t="s">
        <v>2311</v>
      </c>
      <c r="W232" s="1927" t="s">
        <v>2311</v>
      </c>
      <c r="X232" s="1927" t="s">
        <v>2311</v>
      </c>
      <c r="Y232" s="1927" t="s">
        <v>2311</v>
      </c>
      <c r="Z232" s="1927" t="s">
        <v>2311</v>
      </c>
      <c r="AA232" s="1927" t="s">
        <v>2311</v>
      </c>
      <c r="AB232" s="1927" t="s">
        <v>2311</v>
      </c>
      <c r="AC232" s="1927" t="s">
        <v>2311</v>
      </c>
      <c r="AD232" s="1927" t="s">
        <v>2311</v>
      </c>
      <c r="AE232" s="1927" t="s">
        <v>2311</v>
      </c>
      <c r="AF232" s="1927" t="s">
        <v>2311</v>
      </c>
      <c r="AG232" s="1927" t="s">
        <v>2311</v>
      </c>
      <c r="AH232" s="1927" t="s">
        <v>2311</v>
      </c>
      <c r="AI232" s="1927" t="s">
        <v>2311</v>
      </c>
      <c r="AJ232" s="1982" t="s">
        <v>2311</v>
      </c>
      <c r="AK232" s="2017"/>
      <c r="AL232" s="1864"/>
      <c r="AM232" s="2020"/>
      <c r="AN232" s="2018"/>
      <c r="AO232" s="4487"/>
    </row>
    <row r="233" spans="2:44">
      <c r="B233" s="4483"/>
      <c r="C233" s="4513"/>
      <c r="D233" s="1999" t="s">
        <v>2297</v>
      </c>
      <c r="E233" s="1929"/>
      <c r="F233" s="1990"/>
      <c r="G233" s="1945"/>
      <c r="H233" s="1945"/>
      <c r="I233" s="1945"/>
      <c r="J233" s="1945"/>
      <c r="K233" s="1945"/>
      <c r="L233" s="1945"/>
      <c r="M233" s="1945"/>
      <c r="N233" s="1945"/>
      <c r="O233" s="1945"/>
      <c r="P233" s="1945"/>
      <c r="Q233" s="1945"/>
      <c r="R233" s="1945"/>
      <c r="S233" s="1945"/>
      <c r="T233" s="1945"/>
      <c r="U233" s="1945"/>
      <c r="V233" s="1945"/>
      <c r="W233" s="1945"/>
      <c r="X233" s="1945"/>
      <c r="Y233" s="1945"/>
      <c r="Z233" s="1945"/>
      <c r="AA233" s="1945"/>
      <c r="AB233" s="1945"/>
      <c r="AC233" s="1945"/>
      <c r="AD233" s="1945"/>
      <c r="AE233" s="1945"/>
      <c r="AF233" s="1945"/>
      <c r="AG233" s="1945"/>
      <c r="AH233" s="1945"/>
      <c r="AI233" s="1945"/>
      <c r="AJ233" s="1991"/>
      <c r="AK233" s="2009">
        <f>IF(D233="","",COUNT($F$218:$AJ$218)-AL233)</f>
        <v>0</v>
      </c>
      <c r="AL233" s="2010">
        <f>IF(D233="","",AQ233+AR233)</f>
        <v>0</v>
      </c>
      <c r="AM233" s="2010">
        <f>IF(D233="","",COUNTIF(F233:AJ233,"休"))</f>
        <v>0</v>
      </c>
      <c r="AN233" s="1899" t="str">
        <f>IF(D233="","",IFERROR(ROUND(AM233/AK233,3),""))</f>
        <v/>
      </c>
      <c r="AO233" s="4487"/>
      <c r="AQ233" s="1864">
        <f>+COUNTIF(F233:AJ233,"－")</f>
        <v>0</v>
      </c>
      <c r="AR233" s="1864">
        <f>+COUNTIF(F233:AJ233,"外")</f>
        <v>0</v>
      </c>
    </row>
    <row r="234" spans="2:44">
      <c r="B234" s="4483"/>
      <c r="C234" s="4513"/>
      <c r="E234" s="1956"/>
      <c r="F234" s="1936"/>
      <c r="G234" s="1937"/>
      <c r="H234" s="1937"/>
      <c r="I234" s="1937"/>
      <c r="J234" s="1937"/>
      <c r="K234" s="1937"/>
      <c r="L234" s="1937"/>
      <c r="M234" s="1937"/>
      <c r="N234" s="1937"/>
      <c r="O234" s="1937"/>
      <c r="P234" s="1937"/>
      <c r="Q234" s="1937"/>
      <c r="R234" s="1937"/>
      <c r="S234" s="1937"/>
      <c r="T234" s="1937"/>
      <c r="U234" s="1937"/>
      <c r="V234" s="1937"/>
      <c r="W234" s="1937"/>
      <c r="X234" s="1937"/>
      <c r="Y234" s="1937"/>
      <c r="Z234" s="1937"/>
      <c r="AA234" s="1937"/>
      <c r="AB234" s="1937"/>
      <c r="AC234" s="1937"/>
      <c r="AD234" s="1937"/>
      <c r="AE234" s="1937"/>
      <c r="AF234" s="1937"/>
      <c r="AG234" s="1937"/>
      <c r="AH234" s="1937"/>
      <c r="AI234" s="1937"/>
      <c r="AJ234" s="1986"/>
      <c r="AK234" s="2009" t="str">
        <f t="shared" ref="AK234:AK236" si="157">IF(D234="","",COUNT($F$218:$AJ$218)-AL234)</f>
        <v/>
      </c>
      <c r="AL234" s="2010" t="str">
        <f t="shared" ref="AL234:AL236" si="158">IF(D234="","",AQ234+AR234)</f>
        <v/>
      </c>
      <c r="AM234" s="2010" t="str">
        <f t="shared" ref="AM234:AM236" si="159">IF(D234="","",COUNTIF(F234:AJ234,"休"))</f>
        <v/>
      </c>
      <c r="AN234" s="1899" t="str">
        <f t="shared" ref="AN234:AN236" si="160">IF(D234="","",IFERROR(ROUND(AM234/AK234,3),""))</f>
        <v/>
      </c>
      <c r="AO234" s="4487"/>
      <c r="AQ234" s="1864">
        <f>+COUNTIF(F234:AJ234,"－")</f>
        <v>0</v>
      </c>
      <c r="AR234" s="1864">
        <f>+COUNTIF(F234:AJ234,"外")</f>
        <v>0</v>
      </c>
    </row>
    <row r="235" spans="2:44">
      <c r="B235" s="4483"/>
      <c r="C235" s="4513"/>
      <c r="E235" s="1956"/>
      <c r="F235" s="1936"/>
      <c r="G235" s="1937"/>
      <c r="H235" s="1937"/>
      <c r="I235" s="1937"/>
      <c r="J235" s="1937"/>
      <c r="K235" s="1937"/>
      <c r="L235" s="1937"/>
      <c r="M235" s="1937"/>
      <c r="N235" s="1937"/>
      <c r="O235" s="1937"/>
      <c r="P235" s="1937"/>
      <c r="Q235" s="1937"/>
      <c r="R235" s="1937"/>
      <c r="S235" s="1937"/>
      <c r="T235" s="1937"/>
      <c r="U235" s="1937"/>
      <c r="V235" s="1937"/>
      <c r="W235" s="1937"/>
      <c r="X235" s="1937"/>
      <c r="Y235" s="1937"/>
      <c r="Z235" s="1937"/>
      <c r="AA235" s="1937"/>
      <c r="AB235" s="1937"/>
      <c r="AC235" s="1937"/>
      <c r="AD235" s="1937"/>
      <c r="AE235" s="1937"/>
      <c r="AF235" s="1937"/>
      <c r="AG235" s="1937"/>
      <c r="AH235" s="1937"/>
      <c r="AI235" s="1937"/>
      <c r="AJ235" s="1986"/>
      <c r="AK235" s="2009" t="str">
        <f t="shared" si="157"/>
        <v/>
      </c>
      <c r="AL235" s="2010" t="str">
        <f t="shared" si="158"/>
        <v/>
      </c>
      <c r="AM235" s="2010" t="str">
        <f t="shared" si="159"/>
        <v/>
      </c>
      <c r="AN235" s="1899" t="str">
        <f t="shared" si="160"/>
        <v/>
      </c>
      <c r="AO235" s="4487"/>
      <c r="AQ235" s="1864">
        <f>+COUNTIF(F235:AJ235,"－")</f>
        <v>0</v>
      </c>
      <c r="AR235" s="1864">
        <f>+COUNTIF(F235:AJ235,"外")</f>
        <v>0</v>
      </c>
    </row>
    <row r="236" spans="2:44" ht="13.8" thickBot="1">
      <c r="B236" s="4484"/>
      <c r="C236" s="4514"/>
      <c r="D236" s="2006"/>
      <c r="E236" s="1958"/>
      <c r="F236" s="1987"/>
      <c r="G236" s="1988"/>
      <c r="H236" s="1988"/>
      <c r="I236" s="1988"/>
      <c r="J236" s="1988"/>
      <c r="K236" s="1988"/>
      <c r="L236" s="1988"/>
      <c r="M236" s="1988"/>
      <c r="N236" s="1988"/>
      <c r="O236" s="1988"/>
      <c r="P236" s="1988"/>
      <c r="Q236" s="1988"/>
      <c r="R236" s="1988"/>
      <c r="S236" s="1988"/>
      <c r="T236" s="1988"/>
      <c r="U236" s="1988"/>
      <c r="V236" s="1988"/>
      <c r="W236" s="1988"/>
      <c r="X236" s="1988"/>
      <c r="Y236" s="1988"/>
      <c r="Z236" s="1988"/>
      <c r="AA236" s="1988"/>
      <c r="AB236" s="1988"/>
      <c r="AC236" s="1988"/>
      <c r="AD236" s="1988"/>
      <c r="AE236" s="1988"/>
      <c r="AF236" s="1988"/>
      <c r="AG236" s="1988"/>
      <c r="AH236" s="1988"/>
      <c r="AI236" s="1988"/>
      <c r="AJ236" s="1989"/>
      <c r="AK236" s="2023" t="str">
        <f t="shared" si="157"/>
        <v/>
      </c>
      <c r="AL236" s="1958" t="str">
        <f t="shared" si="158"/>
        <v/>
      </c>
      <c r="AM236" s="1958" t="str">
        <f t="shared" si="159"/>
        <v/>
      </c>
      <c r="AN236" s="1899" t="str">
        <f t="shared" si="160"/>
        <v/>
      </c>
      <c r="AO236" s="4488"/>
      <c r="AQ236" s="1864">
        <f>+COUNTIF(F236:AJ236,"－")</f>
        <v>0</v>
      </c>
      <c r="AR236" s="1864">
        <f>+COUNTIF(F236:AJ236,"外")</f>
        <v>0</v>
      </c>
    </row>
    <row r="237" spans="2:44" ht="13.8" thickBot="1">
      <c r="B237" s="1965"/>
      <c r="C237" s="1921"/>
      <c r="F237" s="1966"/>
      <c r="G237" s="1966"/>
      <c r="H237" s="1966"/>
      <c r="I237" s="1966"/>
      <c r="J237" s="1966"/>
      <c r="K237" s="1966"/>
      <c r="L237" s="1966"/>
      <c r="M237" s="1966"/>
      <c r="N237" s="1966"/>
      <c r="O237" s="1966"/>
      <c r="P237" s="1966"/>
      <c r="Q237" s="1966"/>
      <c r="R237" s="1966"/>
      <c r="S237" s="1966"/>
      <c r="T237" s="1966"/>
      <c r="U237" s="1966"/>
      <c r="V237" s="1966"/>
      <c r="W237" s="1966"/>
      <c r="X237" s="1966"/>
      <c r="Y237" s="1966"/>
      <c r="Z237" s="1966"/>
      <c r="AA237" s="1966"/>
      <c r="AB237" s="1966"/>
      <c r="AC237" s="1966"/>
      <c r="AD237" s="1966"/>
      <c r="AE237" s="1966"/>
      <c r="AF237" s="1966"/>
      <c r="AG237" s="1966"/>
      <c r="AH237" s="1966"/>
      <c r="AI237" s="1966"/>
      <c r="AJ237" s="1966"/>
      <c r="AK237" s="1967"/>
      <c r="AN237" s="1968" t="s">
        <v>2271</v>
      </c>
      <c r="AO237" s="1969" t="e">
        <f>IF(AO221&gt;=0.285,"OK","NG")</f>
        <v>#DIV/0!</v>
      </c>
      <c r="AQ237" s="1857"/>
      <c r="AR237" s="1857"/>
    </row>
    <row r="238" spans="2:44" hidden="1">
      <c r="F238" s="1857" t="e">
        <f>YEAR(F242)</f>
        <v>#VALUE!</v>
      </c>
      <c r="G238" s="1857" t="e">
        <f>MONTH(F242)</f>
        <v>#VALUE!</v>
      </c>
    </row>
    <row r="240" spans="2:44">
      <c r="B240" s="4470"/>
      <c r="C240" s="4471"/>
      <c r="D240" s="4472"/>
      <c r="E240" s="1971" t="s">
        <v>2266</v>
      </c>
      <c r="F240" s="4478" t="e">
        <f>F242</f>
        <v>#VALUE!</v>
      </c>
      <c r="G240" s="4479"/>
      <c r="H240" s="4479"/>
      <c r="I240" s="4479"/>
      <c r="J240" s="4479"/>
      <c r="K240" s="4479"/>
      <c r="L240" s="4479"/>
      <c r="M240" s="4479"/>
      <c r="N240" s="4479"/>
      <c r="O240" s="4479"/>
      <c r="P240" s="4479"/>
      <c r="Q240" s="4479"/>
      <c r="R240" s="4479"/>
      <c r="S240" s="4479"/>
      <c r="T240" s="4479"/>
      <c r="U240" s="4479"/>
      <c r="V240" s="4479"/>
      <c r="W240" s="4479"/>
      <c r="X240" s="4479"/>
      <c r="Y240" s="4479"/>
      <c r="Z240" s="4479"/>
      <c r="AA240" s="4479"/>
      <c r="AB240" s="4479"/>
      <c r="AC240" s="4479"/>
      <c r="AD240" s="4479"/>
      <c r="AE240" s="4479"/>
      <c r="AF240" s="4479"/>
      <c r="AG240" s="4479"/>
      <c r="AH240" s="4479"/>
      <c r="AI240" s="4479"/>
      <c r="AJ240" s="4479"/>
      <c r="AK240" s="4516" t="s">
        <v>2304</v>
      </c>
      <c r="AL240" s="4519" t="s">
        <v>2305</v>
      </c>
      <c r="AM240" s="4522" t="s">
        <v>2283</v>
      </c>
      <c r="AN240" s="4435" t="s">
        <v>2306</v>
      </c>
      <c r="AO240" s="4433" t="s">
        <v>2307</v>
      </c>
      <c r="AQ240" s="4463" t="s">
        <v>2308</v>
      </c>
      <c r="AR240" s="4463" t="s">
        <v>2309</v>
      </c>
    </row>
    <row r="241" spans="2:44" ht="13.5" hidden="1" customHeight="1">
      <c r="B241" s="4473"/>
      <c r="C241" s="4469"/>
      <c r="D241" s="4474"/>
      <c r="E241" s="1972"/>
      <c r="F241" s="1913" t="e">
        <f>DATE($F238,$G238,1)</f>
        <v>#VALUE!</v>
      </c>
      <c r="G241" s="1913" t="e">
        <f t="shared" ref="G241:AJ241" si="161">F241+1</f>
        <v>#VALUE!</v>
      </c>
      <c r="H241" s="1913" t="e">
        <f t="shared" si="161"/>
        <v>#VALUE!</v>
      </c>
      <c r="I241" s="1913" t="e">
        <f t="shared" si="161"/>
        <v>#VALUE!</v>
      </c>
      <c r="J241" s="1913" t="e">
        <f t="shared" si="161"/>
        <v>#VALUE!</v>
      </c>
      <c r="K241" s="1913" t="e">
        <f t="shared" si="161"/>
        <v>#VALUE!</v>
      </c>
      <c r="L241" s="1913" t="e">
        <f t="shared" si="161"/>
        <v>#VALUE!</v>
      </c>
      <c r="M241" s="1913" t="e">
        <f t="shared" si="161"/>
        <v>#VALUE!</v>
      </c>
      <c r="N241" s="1913" t="e">
        <f t="shared" si="161"/>
        <v>#VALUE!</v>
      </c>
      <c r="O241" s="1913" t="e">
        <f t="shared" si="161"/>
        <v>#VALUE!</v>
      </c>
      <c r="P241" s="1913" t="e">
        <f t="shared" si="161"/>
        <v>#VALUE!</v>
      </c>
      <c r="Q241" s="1913" t="e">
        <f t="shared" si="161"/>
        <v>#VALUE!</v>
      </c>
      <c r="R241" s="1913" t="e">
        <f t="shared" si="161"/>
        <v>#VALUE!</v>
      </c>
      <c r="S241" s="1913" t="e">
        <f t="shared" si="161"/>
        <v>#VALUE!</v>
      </c>
      <c r="T241" s="1913" t="e">
        <f t="shared" si="161"/>
        <v>#VALUE!</v>
      </c>
      <c r="U241" s="1913" t="e">
        <f t="shared" si="161"/>
        <v>#VALUE!</v>
      </c>
      <c r="V241" s="1913" t="e">
        <f t="shared" si="161"/>
        <v>#VALUE!</v>
      </c>
      <c r="W241" s="1913" t="e">
        <f t="shared" si="161"/>
        <v>#VALUE!</v>
      </c>
      <c r="X241" s="1913" t="e">
        <f t="shared" si="161"/>
        <v>#VALUE!</v>
      </c>
      <c r="Y241" s="1913" t="e">
        <f t="shared" si="161"/>
        <v>#VALUE!</v>
      </c>
      <c r="Z241" s="1913" t="e">
        <f t="shared" si="161"/>
        <v>#VALUE!</v>
      </c>
      <c r="AA241" s="1913" t="e">
        <f t="shared" si="161"/>
        <v>#VALUE!</v>
      </c>
      <c r="AB241" s="1913" t="e">
        <f t="shared" si="161"/>
        <v>#VALUE!</v>
      </c>
      <c r="AC241" s="1913" t="e">
        <f t="shared" si="161"/>
        <v>#VALUE!</v>
      </c>
      <c r="AD241" s="1913" t="e">
        <f t="shared" si="161"/>
        <v>#VALUE!</v>
      </c>
      <c r="AE241" s="1913" t="e">
        <f t="shared" si="161"/>
        <v>#VALUE!</v>
      </c>
      <c r="AF241" s="1913" t="e">
        <f t="shared" si="161"/>
        <v>#VALUE!</v>
      </c>
      <c r="AG241" s="1913" t="e">
        <f t="shared" si="161"/>
        <v>#VALUE!</v>
      </c>
      <c r="AH241" s="1913" t="e">
        <f t="shared" si="161"/>
        <v>#VALUE!</v>
      </c>
      <c r="AI241" s="1913" t="e">
        <f t="shared" si="161"/>
        <v>#VALUE!</v>
      </c>
      <c r="AJ241" s="1913" t="e">
        <f t="shared" si="161"/>
        <v>#VALUE!</v>
      </c>
      <c r="AK241" s="4517"/>
      <c r="AL241" s="4520"/>
      <c r="AM241" s="4523"/>
      <c r="AN241" s="4435"/>
      <c r="AO241" s="4433"/>
      <c r="AQ241" s="4463"/>
      <c r="AR241" s="4463"/>
    </row>
    <row r="242" spans="2:44">
      <c r="B242" s="4473"/>
      <c r="C242" s="4469"/>
      <c r="D242" s="4474"/>
      <c r="E242" s="1973" t="s">
        <v>2267</v>
      </c>
      <c r="F242" s="1974" t="e">
        <f>IF(EDATE(F217,1)&gt;$F$7,"",EDATE(F217,1))</f>
        <v>#VALUE!</v>
      </c>
      <c r="G242" s="1913" t="e">
        <f t="shared" ref="G242:AJ242" si="162">IF(G241&gt;$F$7,"",IF(F242=EOMONTH(DATE($F238,$G238,1),0),"",IF(F242="","",F242+1)))</f>
        <v>#VALUE!</v>
      </c>
      <c r="H242" s="1913" t="e">
        <f t="shared" si="162"/>
        <v>#VALUE!</v>
      </c>
      <c r="I242" s="1913" t="e">
        <f t="shared" si="162"/>
        <v>#VALUE!</v>
      </c>
      <c r="J242" s="1913" t="e">
        <f t="shared" si="162"/>
        <v>#VALUE!</v>
      </c>
      <c r="K242" s="1913" t="e">
        <f t="shared" si="162"/>
        <v>#VALUE!</v>
      </c>
      <c r="L242" s="1913" t="e">
        <f t="shared" si="162"/>
        <v>#VALUE!</v>
      </c>
      <c r="M242" s="1913" t="e">
        <f t="shared" si="162"/>
        <v>#VALUE!</v>
      </c>
      <c r="N242" s="1913" t="e">
        <f t="shared" si="162"/>
        <v>#VALUE!</v>
      </c>
      <c r="O242" s="1913" t="e">
        <f t="shared" si="162"/>
        <v>#VALUE!</v>
      </c>
      <c r="P242" s="1913" t="e">
        <f t="shared" si="162"/>
        <v>#VALUE!</v>
      </c>
      <c r="Q242" s="1913" t="e">
        <f t="shared" si="162"/>
        <v>#VALUE!</v>
      </c>
      <c r="R242" s="1913" t="e">
        <f t="shared" si="162"/>
        <v>#VALUE!</v>
      </c>
      <c r="S242" s="1913" t="e">
        <f t="shared" si="162"/>
        <v>#VALUE!</v>
      </c>
      <c r="T242" s="1913" t="e">
        <f t="shared" si="162"/>
        <v>#VALUE!</v>
      </c>
      <c r="U242" s="1913" t="e">
        <f t="shared" si="162"/>
        <v>#VALUE!</v>
      </c>
      <c r="V242" s="1913" t="e">
        <f t="shared" si="162"/>
        <v>#VALUE!</v>
      </c>
      <c r="W242" s="1913" t="e">
        <f t="shared" si="162"/>
        <v>#VALUE!</v>
      </c>
      <c r="X242" s="1913" t="e">
        <f t="shared" si="162"/>
        <v>#VALUE!</v>
      </c>
      <c r="Y242" s="1913" t="e">
        <f t="shared" si="162"/>
        <v>#VALUE!</v>
      </c>
      <c r="Z242" s="1913" t="e">
        <f t="shared" si="162"/>
        <v>#VALUE!</v>
      </c>
      <c r="AA242" s="1913" t="e">
        <f t="shared" si="162"/>
        <v>#VALUE!</v>
      </c>
      <c r="AB242" s="1913" t="e">
        <f t="shared" si="162"/>
        <v>#VALUE!</v>
      </c>
      <c r="AC242" s="1913" t="e">
        <f t="shared" si="162"/>
        <v>#VALUE!</v>
      </c>
      <c r="AD242" s="1913" t="e">
        <f t="shared" si="162"/>
        <v>#VALUE!</v>
      </c>
      <c r="AE242" s="1913" t="e">
        <f t="shared" si="162"/>
        <v>#VALUE!</v>
      </c>
      <c r="AF242" s="1913" t="e">
        <f t="shared" si="162"/>
        <v>#VALUE!</v>
      </c>
      <c r="AG242" s="1913" t="e">
        <f t="shared" si="162"/>
        <v>#VALUE!</v>
      </c>
      <c r="AH242" s="1913" t="e">
        <f t="shared" si="162"/>
        <v>#VALUE!</v>
      </c>
      <c r="AI242" s="1913" t="e">
        <f t="shared" si="162"/>
        <v>#VALUE!</v>
      </c>
      <c r="AJ242" s="1913" t="e">
        <f t="shared" si="162"/>
        <v>#VALUE!</v>
      </c>
      <c r="AK242" s="4517"/>
      <c r="AL242" s="4520"/>
      <c r="AM242" s="4523"/>
      <c r="AN242" s="4435"/>
      <c r="AO242" s="4433"/>
      <c r="AQ242" s="4463"/>
      <c r="AR242" s="4463"/>
    </row>
    <row r="243" spans="2:44">
      <c r="B243" s="4475"/>
      <c r="C243" s="4476"/>
      <c r="D243" s="4477"/>
      <c r="E243" s="1908" t="s">
        <v>1060</v>
      </c>
      <c r="F243" s="1975" t="str">
        <f>IFERROR(TEXT(WEEKDAY(+F242),"aaa"),"")</f>
        <v/>
      </c>
      <c r="G243" s="1975" t="str">
        <f t="shared" ref="G243:AJ243" si="163">IFERROR(TEXT(WEEKDAY(+G242),"aaa"),"")</f>
        <v/>
      </c>
      <c r="H243" s="1975" t="str">
        <f t="shared" si="163"/>
        <v/>
      </c>
      <c r="I243" s="1975" t="str">
        <f t="shared" si="163"/>
        <v/>
      </c>
      <c r="J243" s="1975" t="str">
        <f t="shared" si="163"/>
        <v/>
      </c>
      <c r="K243" s="1975" t="str">
        <f t="shared" si="163"/>
        <v/>
      </c>
      <c r="L243" s="1975" t="str">
        <f t="shared" si="163"/>
        <v/>
      </c>
      <c r="M243" s="1975" t="str">
        <f t="shared" si="163"/>
        <v/>
      </c>
      <c r="N243" s="1975" t="str">
        <f t="shared" si="163"/>
        <v/>
      </c>
      <c r="O243" s="1975" t="str">
        <f t="shared" si="163"/>
        <v/>
      </c>
      <c r="P243" s="1975" t="str">
        <f t="shared" si="163"/>
        <v/>
      </c>
      <c r="Q243" s="1975" t="str">
        <f t="shared" si="163"/>
        <v/>
      </c>
      <c r="R243" s="1975" t="str">
        <f t="shared" si="163"/>
        <v/>
      </c>
      <c r="S243" s="1975" t="str">
        <f t="shared" si="163"/>
        <v/>
      </c>
      <c r="T243" s="1975" t="str">
        <f t="shared" si="163"/>
        <v/>
      </c>
      <c r="U243" s="1975" t="str">
        <f t="shared" si="163"/>
        <v/>
      </c>
      <c r="V243" s="1975" t="str">
        <f t="shared" si="163"/>
        <v/>
      </c>
      <c r="W243" s="1975" t="str">
        <f t="shared" si="163"/>
        <v/>
      </c>
      <c r="X243" s="1975" t="str">
        <f t="shared" si="163"/>
        <v/>
      </c>
      <c r="Y243" s="1975" t="str">
        <f t="shared" si="163"/>
        <v/>
      </c>
      <c r="Z243" s="1975" t="str">
        <f t="shared" si="163"/>
        <v/>
      </c>
      <c r="AA243" s="1975" t="str">
        <f t="shared" si="163"/>
        <v/>
      </c>
      <c r="AB243" s="1975" t="str">
        <f t="shared" si="163"/>
        <v/>
      </c>
      <c r="AC243" s="1975" t="str">
        <f t="shared" si="163"/>
        <v/>
      </c>
      <c r="AD243" s="1975" t="str">
        <f t="shared" si="163"/>
        <v/>
      </c>
      <c r="AE243" s="1975" t="str">
        <f t="shared" si="163"/>
        <v/>
      </c>
      <c r="AF243" s="1975" t="str">
        <f t="shared" si="163"/>
        <v/>
      </c>
      <c r="AG243" s="1975" t="str">
        <f t="shared" si="163"/>
        <v/>
      </c>
      <c r="AH243" s="1975" t="str">
        <f t="shared" si="163"/>
        <v/>
      </c>
      <c r="AI243" s="1975" t="str">
        <f t="shared" si="163"/>
        <v/>
      </c>
      <c r="AJ243" s="1975" t="str">
        <f t="shared" si="163"/>
        <v/>
      </c>
      <c r="AK243" s="4517"/>
      <c r="AL243" s="4520"/>
      <c r="AM243" s="4523"/>
      <c r="AN243" s="4435"/>
      <c r="AO243" s="4433"/>
      <c r="AQ243" s="4463"/>
      <c r="AR243" s="4463"/>
    </row>
    <row r="244" spans="2:44" ht="21" customHeight="1">
      <c r="B244" s="1976" t="s">
        <v>2310</v>
      </c>
      <c r="C244" s="1977" t="s">
        <v>2280</v>
      </c>
      <c r="D244" s="1924" t="s">
        <v>2281</v>
      </c>
      <c r="E244" s="1925" t="s">
        <v>2270</v>
      </c>
      <c r="F244" s="1926" t="s">
        <v>2311</v>
      </c>
      <c r="G244" s="1927" t="s">
        <v>2311</v>
      </c>
      <c r="H244" s="1927" t="s">
        <v>2311</v>
      </c>
      <c r="I244" s="1927" t="s">
        <v>2311</v>
      </c>
      <c r="J244" s="1927" t="s">
        <v>2311</v>
      </c>
      <c r="K244" s="1927" t="s">
        <v>2311</v>
      </c>
      <c r="L244" s="1927" t="s">
        <v>2311</v>
      </c>
      <c r="M244" s="1927" t="s">
        <v>2311</v>
      </c>
      <c r="N244" s="1927" t="s">
        <v>2311</v>
      </c>
      <c r="O244" s="1927" t="s">
        <v>2311</v>
      </c>
      <c r="P244" s="1927" t="s">
        <v>2311</v>
      </c>
      <c r="Q244" s="1927" t="s">
        <v>2311</v>
      </c>
      <c r="R244" s="1927" t="s">
        <v>2311</v>
      </c>
      <c r="S244" s="1927" t="s">
        <v>2311</v>
      </c>
      <c r="T244" s="1927" t="s">
        <v>2311</v>
      </c>
      <c r="U244" s="1927" t="s">
        <v>2311</v>
      </c>
      <c r="V244" s="1927" t="s">
        <v>2311</v>
      </c>
      <c r="W244" s="1927" t="s">
        <v>2311</v>
      </c>
      <c r="X244" s="1927" t="s">
        <v>2311</v>
      </c>
      <c r="Y244" s="1927" t="s">
        <v>2311</v>
      </c>
      <c r="Z244" s="1927" t="s">
        <v>2311</v>
      </c>
      <c r="AA244" s="1927" t="s">
        <v>2311</v>
      </c>
      <c r="AB244" s="1927" t="s">
        <v>2311</v>
      </c>
      <c r="AC244" s="1927" t="s">
        <v>2311</v>
      </c>
      <c r="AD244" s="1927" t="s">
        <v>2311</v>
      </c>
      <c r="AE244" s="1927" t="s">
        <v>2311</v>
      </c>
      <c r="AF244" s="1927" t="s">
        <v>2311</v>
      </c>
      <c r="AG244" s="1927" t="s">
        <v>2311</v>
      </c>
      <c r="AH244" s="1927" t="s">
        <v>2311</v>
      </c>
      <c r="AI244" s="1927" t="s">
        <v>2311</v>
      </c>
      <c r="AJ244" s="1982" t="s">
        <v>2311</v>
      </c>
      <c r="AK244" s="4518"/>
      <c r="AL244" s="4521"/>
      <c r="AM244" s="4524"/>
      <c r="AN244" s="1866" t="s">
        <v>2292</v>
      </c>
      <c r="AO244" s="1865" t="s">
        <v>2293</v>
      </c>
      <c r="AQ244" s="4464"/>
      <c r="AR244" s="4464"/>
    </row>
    <row r="245" spans="2:44" ht="13.5" customHeight="1">
      <c r="B245" s="4482" t="s">
        <v>2294</v>
      </c>
      <c r="C245" s="4512" t="s">
        <v>2295</v>
      </c>
      <c r="D245" s="2008" t="s">
        <v>2296</v>
      </c>
      <c r="E245" s="1929"/>
      <c r="F245" s="1983"/>
      <c r="G245" s="1984"/>
      <c r="H245" s="1984"/>
      <c r="I245" s="1984"/>
      <c r="J245" s="1984"/>
      <c r="K245" s="1984"/>
      <c r="L245" s="1984"/>
      <c r="M245" s="1984"/>
      <c r="N245" s="1984"/>
      <c r="O245" s="1984"/>
      <c r="P245" s="1984"/>
      <c r="Q245" s="1984"/>
      <c r="R245" s="1984"/>
      <c r="S245" s="1984"/>
      <c r="T245" s="1984"/>
      <c r="U245" s="1984"/>
      <c r="V245" s="1984"/>
      <c r="W245" s="1984"/>
      <c r="X245" s="1984"/>
      <c r="Y245" s="1984"/>
      <c r="Z245" s="1984"/>
      <c r="AA245" s="1984"/>
      <c r="AB245" s="1984"/>
      <c r="AC245" s="1984"/>
      <c r="AD245" s="1984"/>
      <c r="AE245" s="1984"/>
      <c r="AF245" s="1984"/>
      <c r="AG245" s="1984"/>
      <c r="AH245" s="1984"/>
      <c r="AI245" s="1984"/>
      <c r="AJ245" s="1985"/>
      <c r="AK245" s="2009">
        <f>IF(D245="","",COUNT($F$242:$AJ$242)-AL245)</f>
        <v>0</v>
      </c>
      <c r="AL245" s="2010">
        <f>IF(D245="","",AQ245+AR245)</f>
        <v>0</v>
      </c>
      <c r="AM245" s="2010">
        <f>IF(D245="","",COUNTIF(F245:AJ245,"休"))</f>
        <v>0</v>
      </c>
      <c r="AN245" s="1899" t="str">
        <f>IF(D245="","",IFERROR(ROUND(AM245/AK245,3),""))</f>
        <v/>
      </c>
      <c r="AO245" s="4486" t="e">
        <f>ROUND(AVERAGE(AN245:AN260),3)</f>
        <v>#DIV/0!</v>
      </c>
      <c r="AQ245" s="1864">
        <f>+COUNTIF(F245:AJ245,"－")</f>
        <v>0</v>
      </c>
      <c r="AR245" s="1864">
        <f>+COUNTIF(F245:AJ245,"外")</f>
        <v>0</v>
      </c>
    </row>
    <row r="246" spans="2:44" ht="13.5" customHeight="1">
      <c r="B246" s="4483"/>
      <c r="C246" s="4513"/>
      <c r="D246" s="2011" t="s">
        <v>2297</v>
      </c>
      <c r="E246" s="1929"/>
      <c r="F246" s="1936"/>
      <c r="G246" s="1937"/>
      <c r="H246" s="1937"/>
      <c r="I246" s="1937"/>
      <c r="J246" s="1937"/>
      <c r="K246" s="1937"/>
      <c r="L246" s="1937"/>
      <c r="M246" s="1937"/>
      <c r="N246" s="1937"/>
      <c r="O246" s="1937"/>
      <c r="P246" s="1937"/>
      <c r="Q246" s="1937"/>
      <c r="R246" s="1937"/>
      <c r="S246" s="1937"/>
      <c r="T246" s="1937"/>
      <c r="U246" s="1937"/>
      <c r="V246" s="1937"/>
      <c r="W246" s="1937"/>
      <c r="X246" s="1937"/>
      <c r="Y246" s="1937"/>
      <c r="Z246" s="1937"/>
      <c r="AA246" s="1937"/>
      <c r="AB246" s="1937"/>
      <c r="AC246" s="1937"/>
      <c r="AD246" s="1937"/>
      <c r="AE246" s="1937"/>
      <c r="AF246" s="1937"/>
      <c r="AG246" s="1937"/>
      <c r="AH246" s="1937"/>
      <c r="AI246" s="1937"/>
      <c r="AJ246" s="1986"/>
      <c r="AK246" s="2009">
        <f t="shared" ref="AK246:AK250" si="164">IF(D246="","",COUNT($F$242:$AJ$242)-AL246)</f>
        <v>0</v>
      </c>
      <c r="AL246" s="2010">
        <f t="shared" ref="AL246:AL250" si="165">IF(D246="","",AQ246+AR246)</f>
        <v>0</v>
      </c>
      <c r="AM246" s="2010">
        <f t="shared" ref="AM246:AM250" si="166">IF(D246="","",COUNTIF(F246:AJ246,"休"))</f>
        <v>0</v>
      </c>
      <c r="AN246" s="1899" t="str">
        <f t="shared" ref="AN246:AN250" si="167">IF(D246="","",IFERROR(ROUND(AM246/AK246,3),""))</f>
        <v/>
      </c>
      <c r="AO246" s="4487"/>
      <c r="AQ246" s="1864">
        <f>+COUNTIF(F246:AJ246,"－")</f>
        <v>0</v>
      </c>
      <c r="AR246" s="1864">
        <f>+COUNTIF(F246:AJ246,"外")</f>
        <v>0</v>
      </c>
    </row>
    <row r="247" spans="2:44">
      <c r="B247" s="4483"/>
      <c r="C247" s="4513"/>
      <c r="D247" s="2014" t="s">
        <v>2298</v>
      </c>
      <c r="E247" s="1929"/>
      <c r="F247" s="1936"/>
      <c r="G247" s="1937"/>
      <c r="H247" s="1937"/>
      <c r="I247" s="1937"/>
      <c r="J247" s="1937"/>
      <c r="K247" s="1937"/>
      <c r="L247" s="1937"/>
      <c r="M247" s="1937"/>
      <c r="N247" s="1937"/>
      <c r="O247" s="1937"/>
      <c r="P247" s="1937"/>
      <c r="Q247" s="1937"/>
      <c r="R247" s="1937"/>
      <c r="S247" s="1937"/>
      <c r="T247" s="1937"/>
      <c r="U247" s="1937"/>
      <c r="V247" s="1937"/>
      <c r="W247" s="1937"/>
      <c r="X247" s="1937"/>
      <c r="Y247" s="1937"/>
      <c r="Z247" s="1937"/>
      <c r="AA247" s="1937"/>
      <c r="AB247" s="1937"/>
      <c r="AC247" s="1937"/>
      <c r="AD247" s="1937"/>
      <c r="AE247" s="1937"/>
      <c r="AF247" s="1937"/>
      <c r="AG247" s="1937"/>
      <c r="AH247" s="1937"/>
      <c r="AI247" s="1937"/>
      <c r="AJ247" s="1986"/>
      <c r="AK247" s="2009">
        <f t="shared" si="164"/>
        <v>0</v>
      </c>
      <c r="AL247" s="2010">
        <f t="shared" si="165"/>
        <v>0</v>
      </c>
      <c r="AM247" s="2010">
        <f t="shared" si="166"/>
        <v>0</v>
      </c>
      <c r="AN247" s="1899" t="str">
        <f t="shared" si="167"/>
        <v/>
      </c>
      <c r="AO247" s="4487"/>
      <c r="AQ247" s="1864">
        <f>+COUNTIF(F247:AJ247,"－")</f>
        <v>0</v>
      </c>
      <c r="AR247" s="1864">
        <f t="shared" ref="AR247:AR250" si="168">+COUNTIF(F247:AJ247,"外")</f>
        <v>0</v>
      </c>
    </row>
    <row r="248" spans="2:44">
      <c r="B248" s="4483"/>
      <c r="C248" s="4513"/>
      <c r="D248" s="2014" t="s">
        <v>2299</v>
      </c>
      <c r="E248" s="1907"/>
      <c r="F248" s="1936"/>
      <c r="G248" s="1937"/>
      <c r="H248" s="1937"/>
      <c r="I248" s="1937"/>
      <c r="J248" s="1937"/>
      <c r="K248" s="1937"/>
      <c r="L248" s="1937"/>
      <c r="M248" s="1937"/>
      <c r="N248" s="1937"/>
      <c r="O248" s="1937"/>
      <c r="P248" s="1937"/>
      <c r="Q248" s="1937"/>
      <c r="R248" s="1937"/>
      <c r="S248" s="1937"/>
      <c r="T248" s="1937"/>
      <c r="U248" s="1937"/>
      <c r="V248" s="1937"/>
      <c r="W248" s="1937"/>
      <c r="X248" s="1937"/>
      <c r="Y248" s="1937"/>
      <c r="Z248" s="1937"/>
      <c r="AA248" s="1937"/>
      <c r="AB248" s="1937"/>
      <c r="AC248" s="1937"/>
      <c r="AD248" s="1937"/>
      <c r="AE248" s="1937"/>
      <c r="AF248" s="1937"/>
      <c r="AG248" s="1937"/>
      <c r="AH248" s="1937"/>
      <c r="AI248" s="1937"/>
      <c r="AJ248" s="1986"/>
      <c r="AK248" s="2009">
        <f t="shared" si="164"/>
        <v>0</v>
      </c>
      <c r="AL248" s="2010">
        <f t="shared" si="165"/>
        <v>0</v>
      </c>
      <c r="AM248" s="2010">
        <f t="shared" si="166"/>
        <v>0</v>
      </c>
      <c r="AN248" s="1899" t="str">
        <f t="shared" si="167"/>
        <v/>
      </c>
      <c r="AO248" s="4487"/>
      <c r="AQ248" s="1864">
        <f>+COUNTIF(F248:AJ248,"－")</f>
        <v>0</v>
      </c>
      <c r="AR248" s="1864">
        <f t="shared" si="168"/>
        <v>0</v>
      </c>
    </row>
    <row r="249" spans="2:44">
      <c r="B249" s="4483"/>
      <c r="C249" s="4513"/>
      <c r="D249" s="2014" t="s">
        <v>2300</v>
      </c>
      <c r="E249" s="1929"/>
      <c r="F249" s="1936"/>
      <c r="G249" s="1937"/>
      <c r="H249" s="1937"/>
      <c r="I249" s="1937"/>
      <c r="J249" s="1937"/>
      <c r="K249" s="1937"/>
      <c r="L249" s="1937"/>
      <c r="M249" s="1937"/>
      <c r="N249" s="1937"/>
      <c r="O249" s="1937"/>
      <c r="P249" s="1937"/>
      <c r="Q249" s="1937"/>
      <c r="R249" s="1937"/>
      <c r="S249" s="1937"/>
      <c r="T249" s="1937"/>
      <c r="U249" s="1937"/>
      <c r="V249" s="1937"/>
      <c r="W249" s="1937"/>
      <c r="X249" s="1937"/>
      <c r="Y249" s="1937"/>
      <c r="Z249" s="1937"/>
      <c r="AA249" s="1937"/>
      <c r="AB249" s="1937"/>
      <c r="AC249" s="1937"/>
      <c r="AD249" s="1937"/>
      <c r="AE249" s="1937"/>
      <c r="AF249" s="1937"/>
      <c r="AG249" s="1937"/>
      <c r="AH249" s="1937"/>
      <c r="AI249" s="1937"/>
      <c r="AJ249" s="1986"/>
      <c r="AK249" s="2009">
        <f t="shared" si="164"/>
        <v>0</v>
      </c>
      <c r="AL249" s="2010">
        <f t="shared" si="165"/>
        <v>0</v>
      </c>
      <c r="AM249" s="2010">
        <f t="shared" si="166"/>
        <v>0</v>
      </c>
      <c r="AN249" s="1899" t="str">
        <f t="shared" si="167"/>
        <v/>
      </c>
      <c r="AO249" s="4487"/>
      <c r="AQ249" s="1864">
        <f t="shared" ref="AQ249:AQ250" si="169">+COUNTIF(F249:AJ249,"－")</f>
        <v>0</v>
      </c>
      <c r="AR249" s="1864">
        <f t="shared" si="168"/>
        <v>0</v>
      </c>
    </row>
    <row r="250" spans="2:44">
      <c r="B250" s="4484"/>
      <c r="C250" s="4514"/>
      <c r="D250" s="2015">
        <f>E$29</f>
        <v>0</v>
      </c>
      <c r="E250" s="1942"/>
      <c r="F250" s="1987"/>
      <c r="G250" s="1988"/>
      <c r="H250" s="1988"/>
      <c r="I250" s="1988"/>
      <c r="J250" s="1988"/>
      <c r="K250" s="1988"/>
      <c r="L250" s="1988"/>
      <c r="M250" s="1988"/>
      <c r="N250" s="1988"/>
      <c r="O250" s="1988"/>
      <c r="P250" s="1988"/>
      <c r="Q250" s="1988"/>
      <c r="R250" s="1988"/>
      <c r="S250" s="1988"/>
      <c r="T250" s="1988"/>
      <c r="U250" s="1988"/>
      <c r="V250" s="1988"/>
      <c r="W250" s="1988"/>
      <c r="X250" s="1988"/>
      <c r="Y250" s="1988"/>
      <c r="Z250" s="1988"/>
      <c r="AA250" s="1988"/>
      <c r="AB250" s="1988"/>
      <c r="AC250" s="1988"/>
      <c r="AD250" s="1988"/>
      <c r="AE250" s="1988"/>
      <c r="AF250" s="1988"/>
      <c r="AG250" s="1988"/>
      <c r="AH250" s="1988"/>
      <c r="AI250" s="1988"/>
      <c r="AJ250" s="1989"/>
      <c r="AK250" s="2009">
        <f t="shared" si="164"/>
        <v>0</v>
      </c>
      <c r="AL250" s="2010">
        <f t="shared" si="165"/>
        <v>0</v>
      </c>
      <c r="AM250" s="1958">
        <f t="shared" si="166"/>
        <v>0</v>
      </c>
      <c r="AN250" s="1899" t="str">
        <f t="shared" si="167"/>
        <v/>
      </c>
      <c r="AO250" s="4487"/>
      <c r="AQ250" s="1864">
        <f t="shared" si="169"/>
        <v>0</v>
      </c>
      <c r="AR250" s="1864">
        <f t="shared" si="168"/>
        <v>0</v>
      </c>
    </row>
    <row r="251" spans="2:44" ht="14.4">
      <c r="B251" s="4482" t="s">
        <v>2301</v>
      </c>
      <c r="C251" s="4512" t="s">
        <v>2302</v>
      </c>
      <c r="D251" s="1924" t="s">
        <v>2281</v>
      </c>
      <c r="E251" s="1949" t="s">
        <v>2270</v>
      </c>
      <c r="F251" s="1926" t="s">
        <v>2312</v>
      </c>
      <c r="G251" s="1927" t="s">
        <v>2312</v>
      </c>
      <c r="H251" s="1927" t="s">
        <v>2312</v>
      </c>
      <c r="I251" s="1927" t="s">
        <v>2312</v>
      </c>
      <c r="J251" s="1927" t="s">
        <v>2312</v>
      </c>
      <c r="K251" s="1927" t="s">
        <v>2312</v>
      </c>
      <c r="L251" s="1927" t="s">
        <v>2312</v>
      </c>
      <c r="M251" s="1927" t="s">
        <v>2312</v>
      </c>
      <c r="N251" s="1927" t="s">
        <v>2312</v>
      </c>
      <c r="O251" s="1927" t="s">
        <v>2312</v>
      </c>
      <c r="P251" s="1927" t="s">
        <v>2312</v>
      </c>
      <c r="Q251" s="1927" t="s">
        <v>2312</v>
      </c>
      <c r="R251" s="1927" t="s">
        <v>2312</v>
      </c>
      <c r="S251" s="1927" t="s">
        <v>2312</v>
      </c>
      <c r="T251" s="1927" t="s">
        <v>2312</v>
      </c>
      <c r="U251" s="1927" t="s">
        <v>2312</v>
      </c>
      <c r="V251" s="1927" t="s">
        <v>2312</v>
      </c>
      <c r="W251" s="1927" t="s">
        <v>2312</v>
      </c>
      <c r="X251" s="1927" t="s">
        <v>2312</v>
      </c>
      <c r="Y251" s="1927" t="s">
        <v>2312</v>
      </c>
      <c r="Z251" s="1927" t="s">
        <v>2312</v>
      </c>
      <c r="AA251" s="1927" t="s">
        <v>2312</v>
      </c>
      <c r="AB251" s="1927" t="s">
        <v>2312</v>
      </c>
      <c r="AC251" s="1927" t="s">
        <v>2312</v>
      </c>
      <c r="AD251" s="1927" t="s">
        <v>2312</v>
      </c>
      <c r="AE251" s="1927" t="s">
        <v>2312</v>
      </c>
      <c r="AF251" s="1927" t="s">
        <v>2312</v>
      </c>
      <c r="AG251" s="1927" t="s">
        <v>2312</v>
      </c>
      <c r="AH251" s="1927" t="s">
        <v>2312</v>
      </c>
      <c r="AI251" s="1927" t="s">
        <v>2312</v>
      </c>
      <c r="AJ251" s="1982" t="s">
        <v>2312</v>
      </c>
      <c r="AK251" s="2017"/>
      <c r="AL251" s="1864"/>
      <c r="AM251" s="1917"/>
      <c r="AN251" s="2018"/>
      <c r="AO251" s="4487"/>
    </row>
    <row r="252" spans="2:44">
      <c r="B252" s="4483"/>
      <c r="C252" s="4513"/>
      <c r="D252" s="2019" t="s">
        <v>2296</v>
      </c>
      <c r="E252" s="1929"/>
      <c r="F252" s="1990"/>
      <c r="G252" s="1945"/>
      <c r="H252" s="1945"/>
      <c r="I252" s="1945"/>
      <c r="J252" s="1945"/>
      <c r="K252" s="1945"/>
      <c r="L252" s="1945"/>
      <c r="M252" s="1945"/>
      <c r="N252" s="1945"/>
      <c r="O252" s="1945"/>
      <c r="P252" s="1945"/>
      <c r="Q252" s="1945"/>
      <c r="R252" s="1945"/>
      <c r="S252" s="1945"/>
      <c r="T252" s="1945"/>
      <c r="U252" s="1945"/>
      <c r="V252" s="1945"/>
      <c r="W252" s="1945"/>
      <c r="X252" s="1945"/>
      <c r="Y252" s="1945"/>
      <c r="Z252" s="1945"/>
      <c r="AA252" s="1945"/>
      <c r="AB252" s="1945"/>
      <c r="AC252" s="1945"/>
      <c r="AD252" s="1945"/>
      <c r="AE252" s="1945"/>
      <c r="AF252" s="1945"/>
      <c r="AG252" s="1945"/>
      <c r="AH252" s="1945"/>
      <c r="AI252" s="1945"/>
      <c r="AJ252" s="1991"/>
      <c r="AK252" s="2009">
        <f>IF(D252="","",COUNT($F$242:$AJ$242)-AL252)</f>
        <v>0</v>
      </c>
      <c r="AL252" s="2010">
        <f>IF(D252="","",AQ252+AR252)</f>
        <v>0</v>
      </c>
      <c r="AM252" s="2010">
        <f>IF(D252="","",COUNTIF(F252:AJ252,"休"))</f>
        <v>0</v>
      </c>
      <c r="AN252" s="1899" t="str">
        <f>IF(D252="","",IFERROR(ROUND(AM252/AK252,3),""))</f>
        <v/>
      </c>
      <c r="AO252" s="4487"/>
      <c r="AQ252" s="1864">
        <f>+COUNTIF(F252:AJ252,"－")</f>
        <v>0</v>
      </c>
      <c r="AR252" s="1864">
        <f>+COUNTIF(F252:AJ252,"外")</f>
        <v>0</v>
      </c>
    </row>
    <row r="253" spans="2:44">
      <c r="B253" s="4483"/>
      <c r="C253" s="4513"/>
      <c r="D253" s="2011" t="s">
        <v>2297</v>
      </c>
      <c r="E253" s="1956"/>
      <c r="F253" s="1936"/>
      <c r="G253" s="1937"/>
      <c r="H253" s="1937"/>
      <c r="I253" s="1937"/>
      <c r="J253" s="1937"/>
      <c r="K253" s="1937"/>
      <c r="L253" s="1937"/>
      <c r="M253" s="1937"/>
      <c r="N253" s="1937"/>
      <c r="O253" s="1937"/>
      <c r="P253" s="1937"/>
      <c r="Q253" s="1937"/>
      <c r="R253" s="1937"/>
      <c r="S253" s="1937"/>
      <c r="T253" s="1937"/>
      <c r="U253" s="1937"/>
      <c r="V253" s="1937"/>
      <c r="W253" s="1937"/>
      <c r="X253" s="1937"/>
      <c r="Y253" s="1937"/>
      <c r="Z253" s="1937"/>
      <c r="AA253" s="1937"/>
      <c r="AB253" s="1937"/>
      <c r="AC253" s="1937"/>
      <c r="AD253" s="1937"/>
      <c r="AE253" s="1937"/>
      <c r="AF253" s="1937"/>
      <c r="AG253" s="1937"/>
      <c r="AH253" s="1937"/>
      <c r="AI253" s="1937"/>
      <c r="AJ253" s="1986"/>
      <c r="AK253" s="2009">
        <f t="shared" ref="AK253:AK255" si="170">IF(D253="","",COUNT($F$242:$AJ$242)-AL253)</f>
        <v>0</v>
      </c>
      <c r="AL253" s="2010">
        <f t="shared" ref="AL253:AL255" si="171">IF(D253="","",AQ253+AR253)</f>
        <v>0</v>
      </c>
      <c r="AM253" s="2010">
        <f t="shared" ref="AM253:AM255" si="172">IF(D253="","",COUNTIF(F253:AJ253,"休"))</f>
        <v>0</v>
      </c>
      <c r="AN253" s="1899" t="str">
        <f t="shared" ref="AN253:AN255" si="173">IF(D253="","",IFERROR(ROUND(AM253/AK253,3),""))</f>
        <v/>
      </c>
      <c r="AO253" s="4487"/>
      <c r="AQ253" s="1864">
        <f>+COUNTIF(F253:AJ253,"－")</f>
        <v>0</v>
      </c>
      <c r="AR253" s="1864">
        <f>+COUNTIF(F253:AJ253,"外")</f>
        <v>0</v>
      </c>
    </row>
    <row r="254" spans="2:44">
      <c r="B254" s="4483"/>
      <c r="C254" s="4513"/>
      <c r="E254" s="1956"/>
      <c r="F254" s="1936"/>
      <c r="G254" s="1937"/>
      <c r="H254" s="1937"/>
      <c r="I254" s="1937"/>
      <c r="J254" s="1937"/>
      <c r="K254" s="1937"/>
      <c r="L254" s="1937"/>
      <c r="M254" s="1937"/>
      <c r="N254" s="1937"/>
      <c r="O254" s="1937"/>
      <c r="P254" s="1937"/>
      <c r="Q254" s="1937"/>
      <c r="R254" s="1937"/>
      <c r="S254" s="1937"/>
      <c r="T254" s="1937"/>
      <c r="U254" s="1937"/>
      <c r="V254" s="1937"/>
      <c r="W254" s="1937"/>
      <c r="X254" s="1937"/>
      <c r="Y254" s="1937"/>
      <c r="Z254" s="1937"/>
      <c r="AA254" s="1937"/>
      <c r="AB254" s="1937"/>
      <c r="AC254" s="1937"/>
      <c r="AD254" s="1937"/>
      <c r="AE254" s="1937"/>
      <c r="AF254" s="1937"/>
      <c r="AG254" s="1937"/>
      <c r="AH254" s="1937"/>
      <c r="AI254" s="1937"/>
      <c r="AJ254" s="1986"/>
      <c r="AK254" s="2009" t="str">
        <f t="shared" si="170"/>
        <v/>
      </c>
      <c r="AL254" s="2010" t="str">
        <f t="shared" si="171"/>
        <v/>
      </c>
      <c r="AM254" s="2010" t="str">
        <f t="shared" si="172"/>
        <v/>
      </c>
      <c r="AN254" s="1899" t="str">
        <f t="shared" si="173"/>
        <v/>
      </c>
      <c r="AO254" s="4487"/>
      <c r="AQ254" s="1864">
        <f>+COUNTIF(F254:AJ254,"－")</f>
        <v>0</v>
      </c>
      <c r="AR254" s="1864">
        <f>+COUNTIF(F254:AJ254,"外")</f>
        <v>0</v>
      </c>
    </row>
    <row r="255" spans="2:44">
      <c r="B255" s="4483"/>
      <c r="C255" s="4514"/>
      <c r="D255" s="2006"/>
      <c r="E255" s="1958"/>
      <c r="F255" s="1987"/>
      <c r="G255" s="1988"/>
      <c r="H255" s="1988"/>
      <c r="I255" s="1988"/>
      <c r="J255" s="1988"/>
      <c r="K255" s="1988"/>
      <c r="L255" s="1988"/>
      <c r="M255" s="1988"/>
      <c r="N255" s="1988"/>
      <c r="O255" s="1988"/>
      <c r="P255" s="1988"/>
      <c r="Q255" s="1988"/>
      <c r="R255" s="1988"/>
      <c r="S255" s="1988"/>
      <c r="T255" s="1988"/>
      <c r="U255" s="1988"/>
      <c r="V255" s="1988"/>
      <c r="W255" s="1988"/>
      <c r="X255" s="1988"/>
      <c r="Y255" s="1988"/>
      <c r="Z255" s="1988"/>
      <c r="AA255" s="1988"/>
      <c r="AB255" s="1988"/>
      <c r="AC255" s="1988"/>
      <c r="AD255" s="1988"/>
      <c r="AE255" s="1988"/>
      <c r="AF255" s="1988"/>
      <c r="AG255" s="1988"/>
      <c r="AH255" s="1988"/>
      <c r="AI255" s="1988"/>
      <c r="AJ255" s="1989"/>
      <c r="AK255" s="2009" t="str">
        <f t="shared" si="170"/>
        <v/>
      </c>
      <c r="AL255" s="2010" t="str">
        <f t="shared" si="171"/>
        <v/>
      </c>
      <c r="AM255" s="2010" t="str">
        <f t="shared" si="172"/>
        <v/>
      </c>
      <c r="AN255" s="1899" t="str">
        <f t="shared" si="173"/>
        <v/>
      </c>
      <c r="AO255" s="4487"/>
      <c r="AQ255" s="1864">
        <f>+COUNTIF(F255:AJ255,"－")</f>
        <v>0</v>
      </c>
      <c r="AR255" s="1864">
        <f>+COUNTIF(F255:AJ255,"外")</f>
        <v>0</v>
      </c>
    </row>
    <row r="256" spans="2:44" ht="14.4">
      <c r="B256" s="4483"/>
      <c r="C256" s="4512" t="s">
        <v>2303</v>
      </c>
      <c r="D256" s="1924" t="s">
        <v>2281</v>
      </c>
      <c r="E256" s="1959" t="s">
        <v>2270</v>
      </c>
      <c r="F256" s="1926" t="s">
        <v>2311</v>
      </c>
      <c r="G256" s="1927" t="s">
        <v>2311</v>
      </c>
      <c r="H256" s="1927" t="s">
        <v>2311</v>
      </c>
      <c r="I256" s="1927" t="s">
        <v>2311</v>
      </c>
      <c r="J256" s="1927" t="s">
        <v>2311</v>
      </c>
      <c r="K256" s="1927" t="s">
        <v>2311</v>
      </c>
      <c r="L256" s="1927" t="s">
        <v>2311</v>
      </c>
      <c r="M256" s="1927" t="s">
        <v>2311</v>
      </c>
      <c r="N256" s="1927" t="s">
        <v>2311</v>
      </c>
      <c r="O256" s="1927" t="s">
        <v>2311</v>
      </c>
      <c r="P256" s="1927" t="s">
        <v>2311</v>
      </c>
      <c r="Q256" s="1927" t="s">
        <v>2311</v>
      </c>
      <c r="R256" s="1927" t="s">
        <v>2311</v>
      </c>
      <c r="S256" s="1927" t="s">
        <v>2311</v>
      </c>
      <c r="T256" s="1927" t="s">
        <v>2311</v>
      </c>
      <c r="U256" s="1927" t="s">
        <v>2311</v>
      </c>
      <c r="V256" s="1927" t="s">
        <v>2311</v>
      </c>
      <c r="W256" s="1927" t="s">
        <v>2311</v>
      </c>
      <c r="X256" s="1927" t="s">
        <v>2311</v>
      </c>
      <c r="Y256" s="1927" t="s">
        <v>2311</v>
      </c>
      <c r="Z256" s="1927" t="s">
        <v>2311</v>
      </c>
      <c r="AA256" s="1927" t="s">
        <v>2311</v>
      </c>
      <c r="AB256" s="1927" t="s">
        <v>2311</v>
      </c>
      <c r="AC256" s="1927" t="s">
        <v>2311</v>
      </c>
      <c r="AD256" s="1927" t="s">
        <v>2311</v>
      </c>
      <c r="AE256" s="1927" t="s">
        <v>2311</v>
      </c>
      <c r="AF256" s="1927" t="s">
        <v>2311</v>
      </c>
      <c r="AG256" s="1927" t="s">
        <v>2311</v>
      </c>
      <c r="AH256" s="1927" t="s">
        <v>2311</v>
      </c>
      <c r="AI256" s="1927" t="s">
        <v>2311</v>
      </c>
      <c r="AJ256" s="1982" t="s">
        <v>2311</v>
      </c>
      <c r="AK256" s="2017"/>
      <c r="AL256" s="1864"/>
      <c r="AM256" s="2020"/>
      <c r="AN256" s="2018"/>
      <c r="AO256" s="4487"/>
    </row>
    <row r="257" spans="2:44">
      <c r="B257" s="4483"/>
      <c r="C257" s="4513"/>
      <c r="D257" s="1999" t="s">
        <v>2297</v>
      </c>
      <c r="E257" s="1929"/>
      <c r="F257" s="1990"/>
      <c r="G257" s="1945"/>
      <c r="H257" s="1945"/>
      <c r="I257" s="1945"/>
      <c r="J257" s="1945"/>
      <c r="K257" s="1945"/>
      <c r="L257" s="1945"/>
      <c r="M257" s="1945"/>
      <c r="N257" s="1945"/>
      <c r="O257" s="1945"/>
      <c r="P257" s="1945"/>
      <c r="Q257" s="1945"/>
      <c r="R257" s="1945"/>
      <c r="S257" s="1945"/>
      <c r="T257" s="1945"/>
      <c r="U257" s="1945"/>
      <c r="V257" s="1945"/>
      <c r="W257" s="1945"/>
      <c r="X257" s="1945"/>
      <c r="Y257" s="1945"/>
      <c r="Z257" s="1945"/>
      <c r="AA257" s="1945"/>
      <c r="AB257" s="1945"/>
      <c r="AC257" s="1945"/>
      <c r="AD257" s="1945"/>
      <c r="AE257" s="1945"/>
      <c r="AF257" s="1945"/>
      <c r="AG257" s="1945"/>
      <c r="AH257" s="1945"/>
      <c r="AI257" s="1945"/>
      <c r="AJ257" s="1991"/>
      <c r="AK257" s="2009">
        <f>IF(D257="","",COUNT($F$242:$AJ$242)-AL257)</f>
        <v>0</v>
      </c>
      <c r="AL257" s="2010">
        <f>IF(D257="","",AQ257+AR257)</f>
        <v>0</v>
      </c>
      <c r="AM257" s="2010">
        <f>IF(D257="","",COUNTIF(F257:AJ257,"休"))</f>
        <v>0</v>
      </c>
      <c r="AN257" s="1899" t="str">
        <f>IF(D257="","",IFERROR(ROUND(AM257/AK257,3),""))</f>
        <v/>
      </c>
      <c r="AO257" s="4487"/>
      <c r="AQ257" s="1864">
        <f>+COUNTIF(F257:AJ257,"－")</f>
        <v>0</v>
      </c>
      <c r="AR257" s="1864">
        <f>+COUNTIF(F257:AJ257,"外")</f>
        <v>0</v>
      </c>
    </row>
    <row r="258" spans="2:44">
      <c r="B258" s="4483"/>
      <c r="C258" s="4513"/>
      <c r="E258" s="1956"/>
      <c r="F258" s="1936"/>
      <c r="G258" s="1937"/>
      <c r="H258" s="1937"/>
      <c r="I258" s="1937"/>
      <c r="J258" s="1937"/>
      <c r="K258" s="1937"/>
      <c r="L258" s="1937"/>
      <c r="M258" s="1937"/>
      <c r="N258" s="1937"/>
      <c r="O258" s="1937"/>
      <c r="P258" s="1937"/>
      <c r="Q258" s="1937"/>
      <c r="R258" s="1937"/>
      <c r="S258" s="1937"/>
      <c r="T258" s="1937"/>
      <c r="U258" s="1937"/>
      <c r="V258" s="1937"/>
      <c r="W258" s="1937"/>
      <c r="X258" s="1937"/>
      <c r="Y258" s="1937"/>
      <c r="Z258" s="1937"/>
      <c r="AA258" s="1937"/>
      <c r="AB258" s="1937"/>
      <c r="AC258" s="1937"/>
      <c r="AD258" s="1937"/>
      <c r="AE258" s="1937"/>
      <c r="AF258" s="1937"/>
      <c r="AG258" s="1937"/>
      <c r="AH258" s="1937"/>
      <c r="AI258" s="1937"/>
      <c r="AJ258" s="1986"/>
      <c r="AK258" s="2009" t="str">
        <f t="shared" ref="AK258:AK260" si="174">IF(D258="","",COUNT($F$242:$AJ$242)-AL258)</f>
        <v/>
      </c>
      <c r="AL258" s="2010" t="str">
        <f t="shared" ref="AL258:AL260" si="175">IF(D258="","",AQ258+AR258)</f>
        <v/>
      </c>
      <c r="AM258" s="2010" t="str">
        <f t="shared" ref="AM258:AM260" si="176">IF(D258="","",COUNTIF(F258:AJ258,"休"))</f>
        <v/>
      </c>
      <c r="AN258" s="1899" t="str">
        <f t="shared" ref="AN258:AN260" si="177">IF(D258="","",IFERROR(ROUND(AM258/AK258,3),""))</f>
        <v/>
      </c>
      <c r="AO258" s="4487"/>
      <c r="AQ258" s="1864">
        <f>+COUNTIF(F258:AJ258,"－")</f>
        <v>0</v>
      </c>
      <c r="AR258" s="1864">
        <f>+COUNTIF(F258:AJ258,"外")</f>
        <v>0</v>
      </c>
    </row>
    <row r="259" spans="2:44">
      <c r="B259" s="4483"/>
      <c r="C259" s="4513"/>
      <c r="E259" s="1956"/>
      <c r="F259" s="1936"/>
      <c r="G259" s="1937"/>
      <c r="H259" s="1937"/>
      <c r="I259" s="1937"/>
      <c r="J259" s="1937"/>
      <c r="K259" s="1937"/>
      <c r="L259" s="1937"/>
      <c r="M259" s="1937"/>
      <c r="N259" s="1937"/>
      <c r="O259" s="1937"/>
      <c r="P259" s="1937"/>
      <c r="Q259" s="1937"/>
      <c r="R259" s="1937"/>
      <c r="S259" s="1937"/>
      <c r="T259" s="1937"/>
      <c r="U259" s="1937"/>
      <c r="V259" s="1937"/>
      <c r="W259" s="1937"/>
      <c r="X259" s="1937"/>
      <c r="Y259" s="1937"/>
      <c r="Z259" s="1937"/>
      <c r="AA259" s="1937"/>
      <c r="AB259" s="1937"/>
      <c r="AC259" s="1937"/>
      <c r="AD259" s="1937"/>
      <c r="AE259" s="1937"/>
      <c r="AF259" s="1937"/>
      <c r="AG259" s="1937"/>
      <c r="AH259" s="1937"/>
      <c r="AI259" s="1937"/>
      <c r="AJ259" s="1986"/>
      <c r="AK259" s="2009" t="str">
        <f t="shared" si="174"/>
        <v/>
      </c>
      <c r="AL259" s="2010" t="str">
        <f t="shared" si="175"/>
        <v/>
      </c>
      <c r="AM259" s="2010" t="str">
        <f t="shared" si="176"/>
        <v/>
      </c>
      <c r="AN259" s="1899" t="str">
        <f t="shared" si="177"/>
        <v/>
      </c>
      <c r="AO259" s="4487"/>
      <c r="AQ259" s="1864">
        <f>+COUNTIF(F259:AJ259,"－")</f>
        <v>0</v>
      </c>
      <c r="AR259" s="1864">
        <f>+COUNTIF(F259:AJ259,"外")</f>
        <v>0</v>
      </c>
    </row>
    <row r="260" spans="2:44" ht="13.8" thickBot="1">
      <c r="B260" s="4484"/>
      <c r="C260" s="4514"/>
      <c r="D260" s="2006"/>
      <c r="E260" s="1958"/>
      <c r="F260" s="1987"/>
      <c r="G260" s="1988"/>
      <c r="H260" s="1988"/>
      <c r="I260" s="1988"/>
      <c r="J260" s="1988"/>
      <c r="K260" s="1988"/>
      <c r="L260" s="1988"/>
      <c r="M260" s="1988"/>
      <c r="N260" s="1988"/>
      <c r="O260" s="1988"/>
      <c r="P260" s="1988"/>
      <c r="Q260" s="1988"/>
      <c r="R260" s="1988"/>
      <c r="S260" s="1988"/>
      <c r="T260" s="1988"/>
      <c r="U260" s="1988"/>
      <c r="V260" s="1988"/>
      <c r="W260" s="1988"/>
      <c r="X260" s="1988"/>
      <c r="Y260" s="1988"/>
      <c r="Z260" s="1988"/>
      <c r="AA260" s="1988"/>
      <c r="AB260" s="1988"/>
      <c r="AC260" s="1988"/>
      <c r="AD260" s="1988"/>
      <c r="AE260" s="1988"/>
      <c r="AF260" s="1988"/>
      <c r="AG260" s="1988"/>
      <c r="AH260" s="1988"/>
      <c r="AI260" s="1988"/>
      <c r="AJ260" s="1989"/>
      <c r="AK260" s="2023" t="str">
        <f t="shared" si="174"/>
        <v/>
      </c>
      <c r="AL260" s="1958" t="str">
        <f t="shared" si="175"/>
        <v/>
      </c>
      <c r="AM260" s="1958" t="str">
        <f t="shared" si="176"/>
        <v/>
      </c>
      <c r="AN260" s="1899" t="str">
        <f t="shared" si="177"/>
        <v/>
      </c>
      <c r="AO260" s="4488"/>
      <c r="AQ260" s="1864">
        <f>+COUNTIF(F260:AJ260,"－")</f>
        <v>0</v>
      </c>
      <c r="AR260" s="1864">
        <f>+COUNTIF(F260:AJ260,"外")</f>
        <v>0</v>
      </c>
    </row>
    <row r="261" spans="2:44" ht="13.8" thickBot="1">
      <c r="B261" s="1965"/>
      <c r="C261" s="1921"/>
      <c r="F261" s="1966"/>
      <c r="G261" s="1966"/>
      <c r="H261" s="1966"/>
      <c r="I261" s="1966"/>
      <c r="J261" s="1966"/>
      <c r="K261" s="1966"/>
      <c r="L261" s="1966"/>
      <c r="M261" s="1966"/>
      <c r="N261" s="1966"/>
      <c r="O261" s="1966"/>
      <c r="P261" s="1966"/>
      <c r="Q261" s="1966"/>
      <c r="R261" s="1966"/>
      <c r="S261" s="1966"/>
      <c r="T261" s="1966"/>
      <c r="U261" s="1966"/>
      <c r="V261" s="1966"/>
      <c r="W261" s="1966"/>
      <c r="X261" s="1966"/>
      <c r="Y261" s="1966"/>
      <c r="Z261" s="1966"/>
      <c r="AA261" s="1966"/>
      <c r="AB261" s="1966"/>
      <c r="AC261" s="1966"/>
      <c r="AD261" s="1966"/>
      <c r="AE261" s="1966"/>
      <c r="AF261" s="1966"/>
      <c r="AG261" s="1966"/>
      <c r="AH261" s="1966"/>
      <c r="AI261" s="1966"/>
      <c r="AJ261" s="1966"/>
      <c r="AK261" s="1967"/>
      <c r="AN261" s="1968" t="s">
        <v>2271</v>
      </c>
      <c r="AO261" s="1969" t="e">
        <f>IF(AO245&gt;=0.285,"OK","NG")</f>
        <v>#DIV/0!</v>
      </c>
      <c r="AQ261" s="1857"/>
      <c r="AR261" s="1857"/>
    </row>
    <row r="262" spans="2:44">
      <c r="B262" s="1965"/>
      <c r="C262" s="1921"/>
      <c r="F262" s="1966"/>
      <c r="G262" s="1966"/>
      <c r="H262" s="1966"/>
      <c r="I262" s="1966"/>
      <c r="J262" s="1966"/>
      <c r="K262" s="1966"/>
      <c r="L262" s="1966"/>
      <c r="M262" s="1966"/>
      <c r="N262" s="1966"/>
      <c r="O262" s="1966"/>
      <c r="P262" s="1966"/>
      <c r="Q262" s="1966"/>
      <c r="R262" s="1966"/>
      <c r="S262" s="1966"/>
      <c r="T262" s="1966"/>
      <c r="U262" s="1966"/>
      <c r="V262" s="1966"/>
      <c r="W262" s="1966"/>
      <c r="X262" s="1966"/>
      <c r="Y262" s="1966"/>
      <c r="Z262" s="1966"/>
      <c r="AA262" s="1966"/>
      <c r="AB262" s="1966"/>
      <c r="AC262" s="1966"/>
      <c r="AD262" s="1966"/>
      <c r="AE262" s="1966"/>
      <c r="AF262" s="1966"/>
      <c r="AG262" s="1966"/>
      <c r="AH262" s="1966"/>
      <c r="AI262" s="1966"/>
      <c r="AJ262" s="1966"/>
      <c r="AK262" s="1967"/>
      <c r="AN262" s="1981"/>
      <c r="AO262" s="1899"/>
      <c r="AQ262" s="1857"/>
      <c r="AR262" s="1857"/>
    </row>
    <row r="263" spans="2:44" hidden="1">
      <c r="F263" s="1857" t="e">
        <f>YEAR(F266)</f>
        <v>#VALUE!</v>
      </c>
      <c r="G263" s="1857" t="e">
        <f>MONTH(F266)</f>
        <v>#VALUE!</v>
      </c>
    </row>
    <row r="264" spans="2:44">
      <c r="B264" s="4470"/>
      <c r="C264" s="4471"/>
      <c r="D264" s="4472"/>
      <c r="E264" s="1971" t="s">
        <v>2266</v>
      </c>
      <c r="F264" s="4478" t="e">
        <f>F266</f>
        <v>#VALUE!</v>
      </c>
      <c r="G264" s="4479"/>
      <c r="H264" s="4479"/>
      <c r="I264" s="4479"/>
      <c r="J264" s="4479"/>
      <c r="K264" s="4479"/>
      <c r="L264" s="4479"/>
      <c r="M264" s="4479"/>
      <c r="N264" s="4479"/>
      <c r="O264" s="4479"/>
      <c r="P264" s="4479"/>
      <c r="Q264" s="4479"/>
      <c r="R264" s="4479"/>
      <c r="S264" s="4479"/>
      <c r="T264" s="4479"/>
      <c r="U264" s="4479"/>
      <c r="V264" s="4479"/>
      <c r="W264" s="4479"/>
      <c r="X264" s="4479"/>
      <c r="Y264" s="4479"/>
      <c r="Z264" s="4479"/>
      <c r="AA264" s="4479"/>
      <c r="AB264" s="4479"/>
      <c r="AC264" s="4479"/>
      <c r="AD264" s="4479"/>
      <c r="AE264" s="4479"/>
      <c r="AF264" s="4479"/>
      <c r="AG264" s="4479"/>
      <c r="AH264" s="4479"/>
      <c r="AI264" s="4479"/>
      <c r="AJ264" s="4479"/>
      <c r="AK264" s="4516" t="s">
        <v>2304</v>
      </c>
      <c r="AL264" s="4519" t="s">
        <v>2305</v>
      </c>
      <c r="AM264" s="4522" t="s">
        <v>2283</v>
      </c>
      <c r="AN264" s="4435" t="s">
        <v>2306</v>
      </c>
      <c r="AO264" s="4433" t="s">
        <v>2307</v>
      </c>
      <c r="AQ264" s="4463" t="s">
        <v>2308</v>
      </c>
      <c r="AR264" s="4463" t="s">
        <v>2309</v>
      </c>
    </row>
    <row r="265" spans="2:44" ht="13.5" hidden="1" customHeight="1">
      <c r="B265" s="4473"/>
      <c r="C265" s="4469"/>
      <c r="D265" s="4474"/>
      <c r="E265" s="1972"/>
      <c r="F265" s="1913" t="e">
        <f>DATE($F263,$G263,1)</f>
        <v>#VALUE!</v>
      </c>
      <c r="G265" s="1913" t="e">
        <f t="shared" ref="G265:AJ265" si="178">F265+1</f>
        <v>#VALUE!</v>
      </c>
      <c r="H265" s="1913" t="e">
        <f t="shared" si="178"/>
        <v>#VALUE!</v>
      </c>
      <c r="I265" s="1913" t="e">
        <f t="shared" si="178"/>
        <v>#VALUE!</v>
      </c>
      <c r="J265" s="1913" t="e">
        <f t="shared" si="178"/>
        <v>#VALUE!</v>
      </c>
      <c r="K265" s="1913" t="e">
        <f t="shared" si="178"/>
        <v>#VALUE!</v>
      </c>
      <c r="L265" s="1913" t="e">
        <f t="shared" si="178"/>
        <v>#VALUE!</v>
      </c>
      <c r="M265" s="1913" t="e">
        <f t="shared" si="178"/>
        <v>#VALUE!</v>
      </c>
      <c r="N265" s="1913" t="e">
        <f t="shared" si="178"/>
        <v>#VALUE!</v>
      </c>
      <c r="O265" s="1913" t="e">
        <f t="shared" si="178"/>
        <v>#VALUE!</v>
      </c>
      <c r="P265" s="1913" t="e">
        <f t="shared" si="178"/>
        <v>#VALUE!</v>
      </c>
      <c r="Q265" s="1913" t="e">
        <f t="shared" si="178"/>
        <v>#VALUE!</v>
      </c>
      <c r="R265" s="1913" t="e">
        <f t="shared" si="178"/>
        <v>#VALUE!</v>
      </c>
      <c r="S265" s="1913" t="e">
        <f t="shared" si="178"/>
        <v>#VALUE!</v>
      </c>
      <c r="T265" s="1913" t="e">
        <f t="shared" si="178"/>
        <v>#VALUE!</v>
      </c>
      <c r="U265" s="1913" t="e">
        <f t="shared" si="178"/>
        <v>#VALUE!</v>
      </c>
      <c r="V265" s="1913" t="e">
        <f t="shared" si="178"/>
        <v>#VALUE!</v>
      </c>
      <c r="W265" s="1913" t="e">
        <f t="shared" si="178"/>
        <v>#VALUE!</v>
      </c>
      <c r="X265" s="1913" t="e">
        <f t="shared" si="178"/>
        <v>#VALUE!</v>
      </c>
      <c r="Y265" s="1913" t="e">
        <f t="shared" si="178"/>
        <v>#VALUE!</v>
      </c>
      <c r="Z265" s="1913" t="e">
        <f t="shared" si="178"/>
        <v>#VALUE!</v>
      </c>
      <c r="AA265" s="1913" t="e">
        <f t="shared" si="178"/>
        <v>#VALUE!</v>
      </c>
      <c r="AB265" s="1913" t="e">
        <f t="shared" si="178"/>
        <v>#VALUE!</v>
      </c>
      <c r="AC265" s="1913" t="e">
        <f t="shared" si="178"/>
        <v>#VALUE!</v>
      </c>
      <c r="AD265" s="1913" t="e">
        <f t="shared" si="178"/>
        <v>#VALUE!</v>
      </c>
      <c r="AE265" s="1913" t="e">
        <f t="shared" si="178"/>
        <v>#VALUE!</v>
      </c>
      <c r="AF265" s="1913" t="e">
        <f t="shared" si="178"/>
        <v>#VALUE!</v>
      </c>
      <c r="AG265" s="1913" t="e">
        <f t="shared" si="178"/>
        <v>#VALUE!</v>
      </c>
      <c r="AH265" s="1913" t="e">
        <f t="shared" si="178"/>
        <v>#VALUE!</v>
      </c>
      <c r="AI265" s="1913" t="e">
        <f t="shared" si="178"/>
        <v>#VALUE!</v>
      </c>
      <c r="AJ265" s="1913" t="e">
        <f t="shared" si="178"/>
        <v>#VALUE!</v>
      </c>
      <c r="AK265" s="4517"/>
      <c r="AL265" s="4520"/>
      <c r="AM265" s="4523"/>
      <c r="AN265" s="4435"/>
      <c r="AO265" s="4433"/>
      <c r="AQ265" s="4463"/>
      <c r="AR265" s="4463"/>
    </row>
    <row r="266" spans="2:44">
      <c r="B266" s="4473"/>
      <c r="C266" s="4469"/>
      <c r="D266" s="4474"/>
      <c r="E266" s="1973" t="s">
        <v>2267</v>
      </c>
      <c r="F266" s="1974" t="e">
        <f>IF(EDATE(F241,1)&gt;$F$7,"",EDATE(F241,1))</f>
        <v>#VALUE!</v>
      </c>
      <c r="G266" s="1913" t="e">
        <f t="shared" ref="G266:AJ266" si="179">IF(G265&gt;$F$7,"",IF(F266=EOMONTH(DATE($F263,$G263,1),0),"",IF(F266="","",F266+1)))</f>
        <v>#VALUE!</v>
      </c>
      <c r="H266" s="1913" t="e">
        <f t="shared" si="179"/>
        <v>#VALUE!</v>
      </c>
      <c r="I266" s="1913" t="e">
        <f t="shared" si="179"/>
        <v>#VALUE!</v>
      </c>
      <c r="J266" s="1913" t="e">
        <f t="shared" si="179"/>
        <v>#VALUE!</v>
      </c>
      <c r="K266" s="1913" t="e">
        <f t="shared" si="179"/>
        <v>#VALUE!</v>
      </c>
      <c r="L266" s="1913" t="e">
        <f t="shared" si="179"/>
        <v>#VALUE!</v>
      </c>
      <c r="M266" s="1913" t="e">
        <f t="shared" si="179"/>
        <v>#VALUE!</v>
      </c>
      <c r="N266" s="1913" t="e">
        <f t="shared" si="179"/>
        <v>#VALUE!</v>
      </c>
      <c r="O266" s="1913" t="e">
        <f t="shared" si="179"/>
        <v>#VALUE!</v>
      </c>
      <c r="P266" s="1913" t="e">
        <f t="shared" si="179"/>
        <v>#VALUE!</v>
      </c>
      <c r="Q266" s="1913" t="e">
        <f t="shared" si="179"/>
        <v>#VALUE!</v>
      </c>
      <c r="R266" s="1913" t="e">
        <f t="shared" si="179"/>
        <v>#VALUE!</v>
      </c>
      <c r="S266" s="1913" t="e">
        <f t="shared" si="179"/>
        <v>#VALUE!</v>
      </c>
      <c r="T266" s="1913" t="e">
        <f t="shared" si="179"/>
        <v>#VALUE!</v>
      </c>
      <c r="U266" s="1913" t="e">
        <f t="shared" si="179"/>
        <v>#VALUE!</v>
      </c>
      <c r="V266" s="1913" t="e">
        <f t="shared" si="179"/>
        <v>#VALUE!</v>
      </c>
      <c r="W266" s="1913" t="e">
        <f t="shared" si="179"/>
        <v>#VALUE!</v>
      </c>
      <c r="X266" s="1913" t="e">
        <f t="shared" si="179"/>
        <v>#VALUE!</v>
      </c>
      <c r="Y266" s="1913" t="e">
        <f t="shared" si="179"/>
        <v>#VALUE!</v>
      </c>
      <c r="Z266" s="1913" t="e">
        <f t="shared" si="179"/>
        <v>#VALUE!</v>
      </c>
      <c r="AA266" s="1913" t="e">
        <f t="shared" si="179"/>
        <v>#VALUE!</v>
      </c>
      <c r="AB266" s="1913" t="e">
        <f t="shared" si="179"/>
        <v>#VALUE!</v>
      </c>
      <c r="AC266" s="1913" t="e">
        <f t="shared" si="179"/>
        <v>#VALUE!</v>
      </c>
      <c r="AD266" s="1913" t="e">
        <f t="shared" si="179"/>
        <v>#VALUE!</v>
      </c>
      <c r="AE266" s="1913" t="e">
        <f t="shared" si="179"/>
        <v>#VALUE!</v>
      </c>
      <c r="AF266" s="1913" t="e">
        <f t="shared" si="179"/>
        <v>#VALUE!</v>
      </c>
      <c r="AG266" s="1913" t="e">
        <f t="shared" si="179"/>
        <v>#VALUE!</v>
      </c>
      <c r="AH266" s="1913" t="e">
        <f t="shared" si="179"/>
        <v>#VALUE!</v>
      </c>
      <c r="AI266" s="1913" t="e">
        <f t="shared" si="179"/>
        <v>#VALUE!</v>
      </c>
      <c r="AJ266" s="1913" t="e">
        <f t="shared" si="179"/>
        <v>#VALUE!</v>
      </c>
      <c r="AK266" s="4517"/>
      <c r="AL266" s="4520"/>
      <c r="AM266" s="4523"/>
      <c r="AN266" s="4435"/>
      <c r="AO266" s="4433"/>
      <c r="AQ266" s="4463"/>
      <c r="AR266" s="4463"/>
    </row>
    <row r="267" spans="2:44">
      <c r="B267" s="4475"/>
      <c r="C267" s="4476"/>
      <c r="D267" s="4477"/>
      <c r="E267" s="1908" t="s">
        <v>1060</v>
      </c>
      <c r="F267" s="1975" t="str">
        <f>IFERROR(TEXT(WEEKDAY(+F266),"aaa"),"")</f>
        <v/>
      </c>
      <c r="G267" s="1975" t="str">
        <f t="shared" ref="G267:AJ267" si="180">IFERROR(TEXT(WEEKDAY(+G266),"aaa"),"")</f>
        <v/>
      </c>
      <c r="H267" s="1975" t="str">
        <f t="shared" si="180"/>
        <v/>
      </c>
      <c r="I267" s="1975" t="str">
        <f t="shared" si="180"/>
        <v/>
      </c>
      <c r="J267" s="1975" t="str">
        <f t="shared" si="180"/>
        <v/>
      </c>
      <c r="K267" s="1975" t="str">
        <f t="shared" si="180"/>
        <v/>
      </c>
      <c r="L267" s="1975" t="str">
        <f t="shared" si="180"/>
        <v/>
      </c>
      <c r="M267" s="1975" t="str">
        <f t="shared" si="180"/>
        <v/>
      </c>
      <c r="N267" s="1975" t="str">
        <f t="shared" si="180"/>
        <v/>
      </c>
      <c r="O267" s="1975" t="str">
        <f t="shared" si="180"/>
        <v/>
      </c>
      <c r="P267" s="1975" t="str">
        <f t="shared" si="180"/>
        <v/>
      </c>
      <c r="Q267" s="1975" t="str">
        <f t="shared" si="180"/>
        <v/>
      </c>
      <c r="R267" s="1975" t="str">
        <f t="shared" si="180"/>
        <v/>
      </c>
      <c r="S267" s="1975" t="str">
        <f t="shared" si="180"/>
        <v/>
      </c>
      <c r="T267" s="1975" t="str">
        <f t="shared" si="180"/>
        <v/>
      </c>
      <c r="U267" s="1975" t="str">
        <f t="shared" si="180"/>
        <v/>
      </c>
      <c r="V267" s="1975" t="str">
        <f t="shared" si="180"/>
        <v/>
      </c>
      <c r="W267" s="1975" t="str">
        <f t="shared" si="180"/>
        <v/>
      </c>
      <c r="X267" s="1975" t="str">
        <f t="shared" si="180"/>
        <v/>
      </c>
      <c r="Y267" s="1975" t="str">
        <f t="shared" si="180"/>
        <v/>
      </c>
      <c r="Z267" s="1975" t="str">
        <f t="shared" si="180"/>
        <v/>
      </c>
      <c r="AA267" s="1975" t="str">
        <f t="shared" si="180"/>
        <v/>
      </c>
      <c r="AB267" s="1975" t="str">
        <f t="shared" si="180"/>
        <v/>
      </c>
      <c r="AC267" s="1975" t="str">
        <f t="shared" si="180"/>
        <v/>
      </c>
      <c r="AD267" s="1975" t="str">
        <f t="shared" si="180"/>
        <v/>
      </c>
      <c r="AE267" s="1975" t="str">
        <f t="shared" si="180"/>
        <v/>
      </c>
      <c r="AF267" s="1975" t="str">
        <f t="shared" si="180"/>
        <v/>
      </c>
      <c r="AG267" s="1975" t="str">
        <f t="shared" si="180"/>
        <v/>
      </c>
      <c r="AH267" s="1975" t="str">
        <f t="shared" si="180"/>
        <v/>
      </c>
      <c r="AI267" s="1975" t="str">
        <f t="shared" si="180"/>
        <v/>
      </c>
      <c r="AJ267" s="1975" t="str">
        <f t="shared" si="180"/>
        <v/>
      </c>
      <c r="AK267" s="4517"/>
      <c r="AL267" s="4520"/>
      <c r="AM267" s="4523"/>
      <c r="AN267" s="4435"/>
      <c r="AO267" s="4433"/>
      <c r="AQ267" s="4463"/>
      <c r="AR267" s="4463"/>
    </row>
    <row r="268" spans="2:44" ht="21" customHeight="1">
      <c r="B268" s="1976" t="s">
        <v>2310</v>
      </c>
      <c r="C268" s="1977" t="s">
        <v>2280</v>
      </c>
      <c r="D268" s="1924" t="s">
        <v>2281</v>
      </c>
      <c r="E268" s="1925" t="s">
        <v>2270</v>
      </c>
      <c r="F268" s="1926" t="s">
        <v>2311</v>
      </c>
      <c r="G268" s="1927" t="s">
        <v>2311</v>
      </c>
      <c r="H268" s="1927" t="s">
        <v>2311</v>
      </c>
      <c r="I268" s="1927" t="s">
        <v>2311</v>
      </c>
      <c r="J268" s="1927" t="s">
        <v>2311</v>
      </c>
      <c r="K268" s="1927" t="s">
        <v>2311</v>
      </c>
      <c r="L268" s="1927" t="s">
        <v>2311</v>
      </c>
      <c r="M268" s="1927" t="s">
        <v>2311</v>
      </c>
      <c r="N268" s="1927" t="s">
        <v>2311</v>
      </c>
      <c r="O268" s="1927" t="s">
        <v>2311</v>
      </c>
      <c r="P268" s="1927" t="s">
        <v>2311</v>
      </c>
      <c r="Q268" s="1927" t="s">
        <v>2311</v>
      </c>
      <c r="R268" s="1927" t="s">
        <v>2311</v>
      </c>
      <c r="S268" s="1927" t="s">
        <v>2311</v>
      </c>
      <c r="T268" s="1927" t="s">
        <v>2311</v>
      </c>
      <c r="U268" s="1927" t="s">
        <v>2311</v>
      </c>
      <c r="V268" s="1927" t="s">
        <v>2311</v>
      </c>
      <c r="W268" s="1927" t="s">
        <v>2311</v>
      </c>
      <c r="X268" s="1927" t="s">
        <v>2311</v>
      </c>
      <c r="Y268" s="1927" t="s">
        <v>2311</v>
      </c>
      <c r="Z268" s="1927" t="s">
        <v>2311</v>
      </c>
      <c r="AA268" s="1927" t="s">
        <v>2311</v>
      </c>
      <c r="AB268" s="1927" t="s">
        <v>2311</v>
      </c>
      <c r="AC268" s="1927" t="s">
        <v>2311</v>
      </c>
      <c r="AD268" s="1927" t="s">
        <v>2311</v>
      </c>
      <c r="AE268" s="1927" t="s">
        <v>2311</v>
      </c>
      <c r="AF268" s="1927" t="s">
        <v>2311</v>
      </c>
      <c r="AG268" s="1927" t="s">
        <v>2311</v>
      </c>
      <c r="AH268" s="1927" t="s">
        <v>2311</v>
      </c>
      <c r="AI268" s="1927" t="s">
        <v>2311</v>
      </c>
      <c r="AJ268" s="1982" t="s">
        <v>2311</v>
      </c>
      <c r="AK268" s="4518"/>
      <c r="AL268" s="4521"/>
      <c r="AM268" s="4524"/>
      <c r="AN268" s="1866" t="s">
        <v>2292</v>
      </c>
      <c r="AO268" s="1865" t="s">
        <v>2293</v>
      </c>
      <c r="AQ268" s="4464"/>
      <c r="AR268" s="4464"/>
    </row>
    <row r="269" spans="2:44" ht="13.5" customHeight="1">
      <c r="B269" s="4482" t="s">
        <v>2294</v>
      </c>
      <c r="C269" s="4512" t="s">
        <v>2295</v>
      </c>
      <c r="D269" s="2008" t="s">
        <v>2296</v>
      </c>
      <c r="E269" s="1929"/>
      <c r="F269" s="1983"/>
      <c r="G269" s="1984"/>
      <c r="H269" s="1984"/>
      <c r="I269" s="1984"/>
      <c r="J269" s="1984"/>
      <c r="K269" s="1984"/>
      <c r="L269" s="1984"/>
      <c r="M269" s="1984"/>
      <c r="N269" s="1984"/>
      <c r="O269" s="1984"/>
      <c r="P269" s="1984"/>
      <c r="Q269" s="1984"/>
      <c r="R269" s="1984"/>
      <c r="S269" s="1984"/>
      <c r="T269" s="1984"/>
      <c r="U269" s="1984"/>
      <c r="V269" s="1984"/>
      <c r="W269" s="1984"/>
      <c r="X269" s="1984"/>
      <c r="Y269" s="1984"/>
      <c r="Z269" s="1984"/>
      <c r="AA269" s="1984"/>
      <c r="AB269" s="1984"/>
      <c r="AC269" s="1984"/>
      <c r="AD269" s="1984"/>
      <c r="AE269" s="1984"/>
      <c r="AF269" s="1984"/>
      <c r="AG269" s="1984"/>
      <c r="AH269" s="1984"/>
      <c r="AI269" s="1984"/>
      <c r="AJ269" s="1985"/>
      <c r="AK269" s="2009">
        <f>IF(D269="","",COUNT($F$266:$AJ$266)-AL269)</f>
        <v>0</v>
      </c>
      <c r="AL269" s="2010">
        <f>IF(D269="","",AQ269+AR269)</f>
        <v>0</v>
      </c>
      <c r="AM269" s="2010">
        <f>IF(D269="","",COUNTIF(F269:AJ269,"休"))</f>
        <v>0</v>
      </c>
      <c r="AN269" s="1899" t="str">
        <f>IF(D269="","",IFERROR(ROUND(AM269/AK269,3),""))</f>
        <v/>
      </c>
      <c r="AO269" s="4486" t="e">
        <f>ROUND(AVERAGE(AN269:AN284),3)</f>
        <v>#DIV/0!</v>
      </c>
      <c r="AQ269" s="1864">
        <f>+COUNTIF(F269:AJ269,"－")</f>
        <v>0</v>
      </c>
      <c r="AR269" s="1864">
        <f>+COUNTIF(F269:AJ269,"外")</f>
        <v>0</v>
      </c>
    </row>
    <row r="270" spans="2:44" ht="13.5" customHeight="1">
      <c r="B270" s="4483"/>
      <c r="C270" s="4513"/>
      <c r="D270" s="2011" t="s">
        <v>2297</v>
      </c>
      <c r="E270" s="1929"/>
      <c r="F270" s="1936"/>
      <c r="G270" s="1937"/>
      <c r="H270" s="1937"/>
      <c r="I270" s="1937"/>
      <c r="J270" s="1937"/>
      <c r="K270" s="1937"/>
      <c r="L270" s="1937"/>
      <c r="M270" s="1937"/>
      <c r="N270" s="1937"/>
      <c r="O270" s="1937"/>
      <c r="P270" s="1937"/>
      <c r="Q270" s="1937"/>
      <c r="R270" s="1937"/>
      <c r="S270" s="1937"/>
      <c r="T270" s="1937"/>
      <c r="U270" s="1937"/>
      <c r="V270" s="1937"/>
      <c r="W270" s="1937"/>
      <c r="X270" s="1937"/>
      <c r="Y270" s="1937"/>
      <c r="Z270" s="1937"/>
      <c r="AA270" s="1937"/>
      <c r="AB270" s="1937"/>
      <c r="AC270" s="1937"/>
      <c r="AD270" s="1937"/>
      <c r="AE270" s="1937"/>
      <c r="AF270" s="1937"/>
      <c r="AG270" s="1937"/>
      <c r="AH270" s="1937"/>
      <c r="AI270" s="1937"/>
      <c r="AJ270" s="1986"/>
      <c r="AK270" s="2009">
        <f t="shared" ref="AK270:AK274" si="181">IF(D270="","",COUNT($F$266:$AJ$266)-AL270)</f>
        <v>0</v>
      </c>
      <c r="AL270" s="2010">
        <f t="shared" ref="AL270:AL274" si="182">IF(D270="","",AQ270+AR270)</f>
        <v>0</v>
      </c>
      <c r="AM270" s="2010">
        <f t="shared" ref="AM270:AM274" si="183">IF(D270="","",COUNTIF(F270:AJ270,"休"))</f>
        <v>0</v>
      </c>
      <c r="AN270" s="1899" t="str">
        <f t="shared" ref="AN270:AN274" si="184">IF(D270="","",IFERROR(ROUND(AM270/AK270,3),""))</f>
        <v/>
      </c>
      <c r="AO270" s="4487"/>
      <c r="AQ270" s="1864">
        <f>+COUNTIF(F270:AJ270,"－")</f>
        <v>0</v>
      </c>
      <c r="AR270" s="1864">
        <f>+COUNTIF(F270:AJ270,"外")</f>
        <v>0</v>
      </c>
    </row>
    <row r="271" spans="2:44">
      <c r="B271" s="4483"/>
      <c r="C271" s="4513"/>
      <c r="D271" s="2014" t="s">
        <v>2298</v>
      </c>
      <c r="E271" s="1929"/>
      <c r="F271" s="1936"/>
      <c r="G271" s="1937"/>
      <c r="H271" s="1937"/>
      <c r="I271" s="1937"/>
      <c r="J271" s="1937"/>
      <c r="K271" s="1937"/>
      <c r="L271" s="1937"/>
      <c r="M271" s="1937"/>
      <c r="N271" s="1937"/>
      <c r="O271" s="1937"/>
      <c r="P271" s="1937"/>
      <c r="Q271" s="1937"/>
      <c r="R271" s="1937"/>
      <c r="S271" s="1937"/>
      <c r="T271" s="1937"/>
      <c r="U271" s="1937"/>
      <c r="V271" s="1937"/>
      <c r="W271" s="1937"/>
      <c r="X271" s="1937"/>
      <c r="Y271" s="1937"/>
      <c r="Z271" s="1937"/>
      <c r="AA271" s="1937"/>
      <c r="AB271" s="1937"/>
      <c r="AC271" s="1937"/>
      <c r="AD271" s="1937"/>
      <c r="AE271" s="1937"/>
      <c r="AF271" s="1937"/>
      <c r="AG271" s="1937"/>
      <c r="AH271" s="1937"/>
      <c r="AI271" s="1937"/>
      <c r="AJ271" s="1986"/>
      <c r="AK271" s="2009">
        <f t="shared" si="181"/>
        <v>0</v>
      </c>
      <c r="AL271" s="2010">
        <f t="shared" si="182"/>
        <v>0</v>
      </c>
      <c r="AM271" s="2010">
        <f t="shared" si="183"/>
        <v>0</v>
      </c>
      <c r="AN271" s="1899" t="str">
        <f t="shared" si="184"/>
        <v/>
      </c>
      <c r="AO271" s="4487"/>
      <c r="AQ271" s="1864">
        <f>+COUNTIF(F271:AJ271,"－")</f>
        <v>0</v>
      </c>
      <c r="AR271" s="1864">
        <f t="shared" ref="AR271:AR274" si="185">+COUNTIF(F271:AJ271,"外")</f>
        <v>0</v>
      </c>
    </row>
    <row r="272" spans="2:44">
      <c r="B272" s="4483"/>
      <c r="C272" s="4513"/>
      <c r="D272" s="2014" t="s">
        <v>2299</v>
      </c>
      <c r="E272" s="1907"/>
      <c r="F272" s="1936"/>
      <c r="G272" s="1937"/>
      <c r="H272" s="1937"/>
      <c r="I272" s="1937"/>
      <c r="J272" s="1937"/>
      <c r="K272" s="1937"/>
      <c r="L272" s="1937"/>
      <c r="M272" s="1937"/>
      <c r="N272" s="1937"/>
      <c r="O272" s="1937"/>
      <c r="P272" s="1937"/>
      <c r="Q272" s="1937"/>
      <c r="R272" s="1937"/>
      <c r="S272" s="1937"/>
      <c r="T272" s="1937"/>
      <c r="U272" s="1937"/>
      <c r="V272" s="1937"/>
      <c r="W272" s="1937"/>
      <c r="X272" s="1937"/>
      <c r="Y272" s="1937"/>
      <c r="Z272" s="1937"/>
      <c r="AA272" s="1937"/>
      <c r="AB272" s="1937"/>
      <c r="AC272" s="1937"/>
      <c r="AD272" s="1937"/>
      <c r="AE272" s="1937"/>
      <c r="AF272" s="1937"/>
      <c r="AG272" s="1937"/>
      <c r="AH272" s="1937"/>
      <c r="AI272" s="1937"/>
      <c r="AJ272" s="1986"/>
      <c r="AK272" s="2009">
        <f t="shared" si="181"/>
        <v>0</v>
      </c>
      <c r="AL272" s="2010">
        <f t="shared" si="182"/>
        <v>0</v>
      </c>
      <c r="AM272" s="2010">
        <f t="shared" si="183"/>
        <v>0</v>
      </c>
      <c r="AN272" s="1899" t="str">
        <f t="shared" si="184"/>
        <v/>
      </c>
      <c r="AO272" s="4487"/>
      <c r="AQ272" s="1864">
        <f>+COUNTIF(F272:AJ272,"－")</f>
        <v>0</v>
      </c>
      <c r="AR272" s="1864">
        <f t="shared" si="185"/>
        <v>0</v>
      </c>
    </row>
    <row r="273" spans="2:44">
      <c r="B273" s="4483"/>
      <c r="C273" s="4513"/>
      <c r="D273" s="2014" t="s">
        <v>2300</v>
      </c>
      <c r="E273" s="1929"/>
      <c r="F273" s="1936"/>
      <c r="G273" s="1937"/>
      <c r="H273" s="1937"/>
      <c r="I273" s="1937"/>
      <c r="J273" s="1937"/>
      <c r="K273" s="1937"/>
      <c r="L273" s="1937"/>
      <c r="M273" s="1937"/>
      <c r="N273" s="1937"/>
      <c r="O273" s="1937"/>
      <c r="P273" s="1937"/>
      <c r="Q273" s="1937"/>
      <c r="R273" s="1937"/>
      <c r="S273" s="1937"/>
      <c r="T273" s="1937"/>
      <c r="U273" s="1937"/>
      <c r="V273" s="1937"/>
      <c r="W273" s="1937"/>
      <c r="X273" s="1937"/>
      <c r="Y273" s="1937"/>
      <c r="Z273" s="1937"/>
      <c r="AA273" s="1937"/>
      <c r="AB273" s="1937"/>
      <c r="AC273" s="1937"/>
      <c r="AD273" s="1937"/>
      <c r="AE273" s="1937"/>
      <c r="AF273" s="1937"/>
      <c r="AG273" s="1937"/>
      <c r="AH273" s="1937"/>
      <c r="AI273" s="1937"/>
      <c r="AJ273" s="1986"/>
      <c r="AK273" s="2009">
        <f t="shared" si="181"/>
        <v>0</v>
      </c>
      <c r="AL273" s="2010">
        <f t="shared" si="182"/>
        <v>0</v>
      </c>
      <c r="AM273" s="2010">
        <f t="shared" si="183"/>
        <v>0</v>
      </c>
      <c r="AN273" s="1899" t="str">
        <f t="shared" si="184"/>
        <v/>
      </c>
      <c r="AO273" s="4487"/>
      <c r="AQ273" s="1864">
        <f t="shared" ref="AQ273:AQ274" si="186">+COUNTIF(F273:AJ273,"－")</f>
        <v>0</v>
      </c>
      <c r="AR273" s="1864">
        <f t="shared" si="185"/>
        <v>0</v>
      </c>
    </row>
    <row r="274" spans="2:44">
      <c r="B274" s="4484"/>
      <c r="C274" s="4514"/>
      <c r="D274" s="2015">
        <f>E$29</f>
        <v>0</v>
      </c>
      <c r="E274" s="1942"/>
      <c r="F274" s="1987"/>
      <c r="G274" s="1988"/>
      <c r="H274" s="1988"/>
      <c r="I274" s="1988"/>
      <c r="J274" s="1988"/>
      <c r="K274" s="1988"/>
      <c r="L274" s="1988"/>
      <c r="M274" s="1988"/>
      <c r="N274" s="1988"/>
      <c r="O274" s="1988"/>
      <c r="P274" s="1988"/>
      <c r="Q274" s="1988"/>
      <c r="R274" s="1988"/>
      <c r="S274" s="1988"/>
      <c r="T274" s="1988"/>
      <c r="U274" s="1988"/>
      <c r="V274" s="1988"/>
      <c r="W274" s="1988"/>
      <c r="X274" s="1988"/>
      <c r="Y274" s="1988"/>
      <c r="Z274" s="1988"/>
      <c r="AA274" s="1988"/>
      <c r="AB274" s="1988"/>
      <c r="AC274" s="1988"/>
      <c r="AD274" s="1988"/>
      <c r="AE274" s="1988"/>
      <c r="AF274" s="1988"/>
      <c r="AG274" s="1988"/>
      <c r="AH274" s="1988"/>
      <c r="AI274" s="1988"/>
      <c r="AJ274" s="1989"/>
      <c r="AK274" s="2009">
        <f t="shared" si="181"/>
        <v>0</v>
      </c>
      <c r="AL274" s="2010">
        <f t="shared" si="182"/>
        <v>0</v>
      </c>
      <c r="AM274" s="1958">
        <f t="shared" si="183"/>
        <v>0</v>
      </c>
      <c r="AN274" s="1899" t="str">
        <f t="shared" si="184"/>
        <v/>
      </c>
      <c r="AO274" s="4487"/>
      <c r="AQ274" s="1864">
        <f t="shared" si="186"/>
        <v>0</v>
      </c>
      <c r="AR274" s="1864">
        <f t="shared" si="185"/>
        <v>0</v>
      </c>
    </row>
    <row r="275" spans="2:44" ht="14.4">
      <c r="B275" s="4482" t="s">
        <v>2301</v>
      </c>
      <c r="C275" s="4512" t="s">
        <v>2302</v>
      </c>
      <c r="D275" s="1924" t="s">
        <v>2281</v>
      </c>
      <c r="E275" s="1949" t="s">
        <v>2270</v>
      </c>
      <c r="F275" s="1926" t="s">
        <v>2312</v>
      </c>
      <c r="G275" s="1927" t="s">
        <v>2312</v>
      </c>
      <c r="H275" s="1927" t="s">
        <v>2312</v>
      </c>
      <c r="I275" s="1927" t="s">
        <v>2312</v>
      </c>
      <c r="J275" s="1927" t="s">
        <v>2312</v>
      </c>
      <c r="K275" s="1927" t="s">
        <v>2312</v>
      </c>
      <c r="L275" s="1927" t="s">
        <v>2312</v>
      </c>
      <c r="M275" s="1927" t="s">
        <v>2312</v>
      </c>
      <c r="N275" s="1927" t="s">
        <v>2312</v>
      </c>
      <c r="O275" s="1927" t="s">
        <v>2312</v>
      </c>
      <c r="P275" s="1927" t="s">
        <v>2312</v>
      </c>
      <c r="Q275" s="1927" t="s">
        <v>2312</v>
      </c>
      <c r="R275" s="1927" t="s">
        <v>2312</v>
      </c>
      <c r="S275" s="1927" t="s">
        <v>2312</v>
      </c>
      <c r="T275" s="1927" t="s">
        <v>2312</v>
      </c>
      <c r="U275" s="1927" t="s">
        <v>2312</v>
      </c>
      <c r="V275" s="1927" t="s">
        <v>2312</v>
      </c>
      <c r="W275" s="1927" t="s">
        <v>2312</v>
      </c>
      <c r="X275" s="1927" t="s">
        <v>2312</v>
      </c>
      <c r="Y275" s="1927" t="s">
        <v>2312</v>
      </c>
      <c r="Z275" s="1927" t="s">
        <v>2312</v>
      </c>
      <c r="AA275" s="1927" t="s">
        <v>2312</v>
      </c>
      <c r="AB275" s="1927" t="s">
        <v>2312</v>
      </c>
      <c r="AC275" s="1927" t="s">
        <v>2312</v>
      </c>
      <c r="AD275" s="1927" t="s">
        <v>2312</v>
      </c>
      <c r="AE275" s="1927" t="s">
        <v>2312</v>
      </c>
      <c r="AF275" s="1927" t="s">
        <v>2312</v>
      </c>
      <c r="AG275" s="1927" t="s">
        <v>2312</v>
      </c>
      <c r="AH275" s="1927" t="s">
        <v>2312</v>
      </c>
      <c r="AI275" s="1927" t="s">
        <v>2312</v>
      </c>
      <c r="AJ275" s="1982" t="s">
        <v>2312</v>
      </c>
      <c r="AK275" s="2017"/>
      <c r="AL275" s="1864"/>
      <c r="AM275" s="1917"/>
      <c r="AN275" s="2018"/>
      <c r="AO275" s="4487"/>
    </row>
    <row r="276" spans="2:44">
      <c r="B276" s="4483"/>
      <c r="C276" s="4513"/>
      <c r="D276" s="2019" t="s">
        <v>2296</v>
      </c>
      <c r="E276" s="1929"/>
      <c r="F276" s="1990"/>
      <c r="G276" s="1945"/>
      <c r="H276" s="1945"/>
      <c r="I276" s="1945"/>
      <c r="J276" s="1945"/>
      <c r="K276" s="1945"/>
      <c r="L276" s="1945"/>
      <c r="M276" s="1945"/>
      <c r="N276" s="1945"/>
      <c r="O276" s="1945"/>
      <c r="P276" s="1945"/>
      <c r="Q276" s="1945"/>
      <c r="R276" s="1945"/>
      <c r="S276" s="1945"/>
      <c r="T276" s="1945"/>
      <c r="U276" s="1945"/>
      <c r="V276" s="1945"/>
      <c r="W276" s="1945"/>
      <c r="X276" s="1945"/>
      <c r="Y276" s="1945"/>
      <c r="Z276" s="1945"/>
      <c r="AA276" s="1945"/>
      <c r="AB276" s="1945"/>
      <c r="AC276" s="1945"/>
      <c r="AD276" s="1945"/>
      <c r="AE276" s="1945"/>
      <c r="AF276" s="1945"/>
      <c r="AG276" s="1945"/>
      <c r="AH276" s="1945"/>
      <c r="AI276" s="1945"/>
      <c r="AJ276" s="1991"/>
      <c r="AK276" s="2009">
        <f>IF(D276="","",COUNT($F$266:$AJ$266)-AL276)</f>
        <v>0</v>
      </c>
      <c r="AL276" s="2010">
        <f>IF(D276="","",AQ276+AR276)</f>
        <v>0</v>
      </c>
      <c r="AM276" s="2010">
        <f>IF(D276="","",COUNTIF(F276:AJ276,"休"))</f>
        <v>0</v>
      </c>
      <c r="AN276" s="1899" t="str">
        <f>IF(D276="","",IFERROR(ROUND(AM276/AK276,3),""))</f>
        <v/>
      </c>
      <c r="AO276" s="4487"/>
      <c r="AQ276" s="1864">
        <f>+COUNTIF(F276:AJ276,"－")</f>
        <v>0</v>
      </c>
      <c r="AR276" s="1864">
        <f>+COUNTIF(F276:AJ276,"外")</f>
        <v>0</v>
      </c>
    </row>
    <row r="277" spans="2:44">
      <c r="B277" s="4483"/>
      <c r="C277" s="4513"/>
      <c r="D277" s="2011" t="s">
        <v>2297</v>
      </c>
      <c r="E277" s="1956"/>
      <c r="F277" s="1936"/>
      <c r="G277" s="1937"/>
      <c r="H277" s="1937"/>
      <c r="I277" s="1937"/>
      <c r="J277" s="1937"/>
      <c r="K277" s="1937"/>
      <c r="L277" s="1937"/>
      <c r="M277" s="1937"/>
      <c r="N277" s="1937"/>
      <c r="O277" s="1937"/>
      <c r="P277" s="1937"/>
      <c r="Q277" s="1937"/>
      <c r="R277" s="1937"/>
      <c r="S277" s="1937"/>
      <c r="T277" s="1937"/>
      <c r="U277" s="1937"/>
      <c r="V277" s="1937"/>
      <c r="W277" s="1937"/>
      <c r="X277" s="1937"/>
      <c r="Y277" s="1937"/>
      <c r="Z277" s="1937"/>
      <c r="AA277" s="1937"/>
      <c r="AB277" s="1937"/>
      <c r="AC277" s="1937"/>
      <c r="AD277" s="1937"/>
      <c r="AE277" s="1937"/>
      <c r="AF277" s="1937"/>
      <c r="AG277" s="1937"/>
      <c r="AH277" s="1937"/>
      <c r="AI277" s="1937"/>
      <c r="AJ277" s="1986"/>
      <c r="AK277" s="2009">
        <f t="shared" ref="AK277:AK279" si="187">IF(D277="","",COUNT($F$266:$AJ$266)-AL277)</f>
        <v>0</v>
      </c>
      <c r="AL277" s="2010">
        <f t="shared" ref="AL277:AL279" si="188">IF(D277="","",AQ277+AR277)</f>
        <v>0</v>
      </c>
      <c r="AM277" s="2010">
        <f t="shared" ref="AM277:AM279" si="189">IF(D277="","",COUNTIF(F277:AJ277,"休"))</f>
        <v>0</v>
      </c>
      <c r="AN277" s="1899" t="str">
        <f t="shared" ref="AN277:AN279" si="190">IF(D277="","",IFERROR(ROUND(AM277/AK277,3),""))</f>
        <v/>
      </c>
      <c r="AO277" s="4487"/>
      <c r="AQ277" s="1864">
        <f>+COUNTIF(F277:AJ277,"－")</f>
        <v>0</v>
      </c>
      <c r="AR277" s="1864">
        <f>+COUNTIF(F277:AJ277,"外")</f>
        <v>0</v>
      </c>
    </row>
    <row r="278" spans="2:44">
      <c r="B278" s="4483"/>
      <c r="C278" s="4513"/>
      <c r="E278" s="1956"/>
      <c r="F278" s="1936"/>
      <c r="G278" s="1937"/>
      <c r="H278" s="1937"/>
      <c r="I278" s="1937"/>
      <c r="J278" s="1937"/>
      <c r="K278" s="1937"/>
      <c r="L278" s="1937"/>
      <c r="M278" s="1937"/>
      <c r="N278" s="1937"/>
      <c r="O278" s="1937"/>
      <c r="P278" s="1937"/>
      <c r="Q278" s="1937"/>
      <c r="R278" s="1937"/>
      <c r="S278" s="1937"/>
      <c r="T278" s="1937"/>
      <c r="U278" s="1937"/>
      <c r="V278" s="1937"/>
      <c r="W278" s="1937"/>
      <c r="X278" s="1937"/>
      <c r="Y278" s="1937"/>
      <c r="Z278" s="1937"/>
      <c r="AA278" s="1937"/>
      <c r="AB278" s="1937"/>
      <c r="AC278" s="1937"/>
      <c r="AD278" s="1937"/>
      <c r="AE278" s="1937"/>
      <c r="AF278" s="1937"/>
      <c r="AG278" s="1937"/>
      <c r="AH278" s="1937"/>
      <c r="AI278" s="1937"/>
      <c r="AJ278" s="1986"/>
      <c r="AK278" s="2009" t="str">
        <f t="shared" si="187"/>
        <v/>
      </c>
      <c r="AL278" s="2010" t="str">
        <f t="shared" si="188"/>
        <v/>
      </c>
      <c r="AM278" s="2010" t="str">
        <f t="shared" si="189"/>
        <v/>
      </c>
      <c r="AN278" s="1899" t="str">
        <f t="shared" si="190"/>
        <v/>
      </c>
      <c r="AO278" s="4487"/>
      <c r="AQ278" s="1864">
        <f>+COUNTIF(F278:AJ278,"－")</f>
        <v>0</v>
      </c>
      <c r="AR278" s="1864">
        <f>+COUNTIF(F278:AJ278,"外")</f>
        <v>0</v>
      </c>
    </row>
    <row r="279" spans="2:44">
      <c r="B279" s="4483"/>
      <c r="C279" s="4514"/>
      <c r="D279" s="2006"/>
      <c r="E279" s="1958"/>
      <c r="F279" s="1987"/>
      <c r="G279" s="1988"/>
      <c r="H279" s="1988"/>
      <c r="I279" s="1988"/>
      <c r="J279" s="1988"/>
      <c r="K279" s="1988"/>
      <c r="L279" s="1988"/>
      <c r="M279" s="1988"/>
      <c r="N279" s="1988"/>
      <c r="O279" s="1988"/>
      <c r="P279" s="1988"/>
      <c r="Q279" s="1988"/>
      <c r="R279" s="1988"/>
      <c r="S279" s="1988"/>
      <c r="T279" s="1988"/>
      <c r="U279" s="1988"/>
      <c r="V279" s="1988"/>
      <c r="W279" s="1988"/>
      <c r="X279" s="1988"/>
      <c r="Y279" s="1988"/>
      <c r="Z279" s="1988"/>
      <c r="AA279" s="1988"/>
      <c r="AB279" s="1988"/>
      <c r="AC279" s="1988"/>
      <c r="AD279" s="1988"/>
      <c r="AE279" s="1988"/>
      <c r="AF279" s="1988"/>
      <c r="AG279" s="1988"/>
      <c r="AH279" s="1988"/>
      <c r="AI279" s="1988"/>
      <c r="AJ279" s="1989"/>
      <c r="AK279" s="2009" t="str">
        <f t="shared" si="187"/>
        <v/>
      </c>
      <c r="AL279" s="2010" t="str">
        <f t="shared" si="188"/>
        <v/>
      </c>
      <c r="AM279" s="2010" t="str">
        <f t="shared" si="189"/>
        <v/>
      </c>
      <c r="AN279" s="1899" t="str">
        <f t="shared" si="190"/>
        <v/>
      </c>
      <c r="AO279" s="4487"/>
      <c r="AQ279" s="1864">
        <f>+COUNTIF(F279:AJ279,"－")</f>
        <v>0</v>
      </c>
      <c r="AR279" s="1864">
        <f>+COUNTIF(F279:AJ279,"外")</f>
        <v>0</v>
      </c>
    </row>
    <row r="280" spans="2:44" ht="14.4">
      <c r="B280" s="4483"/>
      <c r="C280" s="4512" t="s">
        <v>2303</v>
      </c>
      <c r="D280" s="1924" t="s">
        <v>2281</v>
      </c>
      <c r="E280" s="1959" t="s">
        <v>2270</v>
      </c>
      <c r="F280" s="1926" t="s">
        <v>2311</v>
      </c>
      <c r="G280" s="1927" t="s">
        <v>2311</v>
      </c>
      <c r="H280" s="1927" t="s">
        <v>2311</v>
      </c>
      <c r="I280" s="1927" t="s">
        <v>2311</v>
      </c>
      <c r="J280" s="1927" t="s">
        <v>2311</v>
      </c>
      <c r="K280" s="1927" t="s">
        <v>2311</v>
      </c>
      <c r="L280" s="1927" t="s">
        <v>2311</v>
      </c>
      <c r="M280" s="1927" t="s">
        <v>2311</v>
      </c>
      <c r="N280" s="1927" t="s">
        <v>2311</v>
      </c>
      <c r="O280" s="1927" t="s">
        <v>2311</v>
      </c>
      <c r="P280" s="1927" t="s">
        <v>2311</v>
      </c>
      <c r="Q280" s="1927" t="s">
        <v>2311</v>
      </c>
      <c r="R280" s="1927" t="s">
        <v>2311</v>
      </c>
      <c r="S280" s="1927" t="s">
        <v>2311</v>
      </c>
      <c r="T280" s="1927" t="s">
        <v>2311</v>
      </c>
      <c r="U280" s="1927" t="s">
        <v>2311</v>
      </c>
      <c r="V280" s="1927" t="s">
        <v>2311</v>
      </c>
      <c r="W280" s="1927" t="s">
        <v>2311</v>
      </c>
      <c r="X280" s="1927" t="s">
        <v>2311</v>
      </c>
      <c r="Y280" s="1927" t="s">
        <v>2311</v>
      </c>
      <c r="Z280" s="1927" t="s">
        <v>2311</v>
      </c>
      <c r="AA280" s="1927" t="s">
        <v>2311</v>
      </c>
      <c r="AB280" s="1927" t="s">
        <v>2311</v>
      </c>
      <c r="AC280" s="1927" t="s">
        <v>2311</v>
      </c>
      <c r="AD280" s="1927" t="s">
        <v>2311</v>
      </c>
      <c r="AE280" s="1927" t="s">
        <v>2311</v>
      </c>
      <c r="AF280" s="1927" t="s">
        <v>2311</v>
      </c>
      <c r="AG280" s="1927" t="s">
        <v>2311</v>
      </c>
      <c r="AH280" s="1927" t="s">
        <v>2311</v>
      </c>
      <c r="AI280" s="1927" t="s">
        <v>2311</v>
      </c>
      <c r="AJ280" s="1982" t="s">
        <v>2311</v>
      </c>
      <c r="AK280" s="2017"/>
      <c r="AL280" s="1864"/>
      <c r="AM280" s="2020"/>
      <c r="AN280" s="2018"/>
      <c r="AO280" s="4487"/>
    </row>
    <row r="281" spans="2:44">
      <c r="B281" s="4483"/>
      <c r="C281" s="4513"/>
      <c r="D281" s="1999" t="s">
        <v>2297</v>
      </c>
      <c r="E281" s="1929"/>
      <c r="F281" s="1990"/>
      <c r="G281" s="1945"/>
      <c r="H281" s="1945"/>
      <c r="I281" s="1945"/>
      <c r="J281" s="1945"/>
      <c r="K281" s="1945"/>
      <c r="L281" s="1945"/>
      <c r="M281" s="1945"/>
      <c r="N281" s="1945"/>
      <c r="O281" s="1945"/>
      <c r="P281" s="1945"/>
      <c r="Q281" s="1945"/>
      <c r="R281" s="1945"/>
      <c r="S281" s="1945"/>
      <c r="T281" s="1945"/>
      <c r="U281" s="1945"/>
      <c r="V281" s="1945"/>
      <c r="W281" s="1945"/>
      <c r="X281" s="1945"/>
      <c r="Y281" s="1945"/>
      <c r="Z281" s="1945"/>
      <c r="AA281" s="1945"/>
      <c r="AB281" s="1945"/>
      <c r="AC281" s="1945"/>
      <c r="AD281" s="1945"/>
      <c r="AE281" s="1945"/>
      <c r="AF281" s="1945"/>
      <c r="AG281" s="1945"/>
      <c r="AH281" s="1945"/>
      <c r="AI281" s="1945"/>
      <c r="AJ281" s="1991"/>
      <c r="AK281" s="2009">
        <f>IF(D281="","",COUNT($F$266:$AJ$266)-AL281)</f>
        <v>0</v>
      </c>
      <c r="AL281" s="2010">
        <f>IF(D281="","",AQ281+AR281)</f>
        <v>0</v>
      </c>
      <c r="AM281" s="2010">
        <f>IF(D281="","",COUNTIF(F281:AJ281,"休"))</f>
        <v>0</v>
      </c>
      <c r="AN281" s="1899" t="str">
        <f>IF(D281="","",IFERROR(ROUND(AM281/AK281,3),""))</f>
        <v/>
      </c>
      <c r="AO281" s="4487"/>
      <c r="AQ281" s="1864">
        <f>+COUNTIF(F281:AJ281,"－")</f>
        <v>0</v>
      </c>
      <c r="AR281" s="1864">
        <f>+COUNTIF(F281:AJ281,"外")</f>
        <v>0</v>
      </c>
    </row>
    <row r="282" spans="2:44">
      <c r="B282" s="4483"/>
      <c r="C282" s="4513"/>
      <c r="E282" s="1956"/>
      <c r="F282" s="1936"/>
      <c r="G282" s="1937"/>
      <c r="H282" s="1937"/>
      <c r="I282" s="1937"/>
      <c r="J282" s="1937"/>
      <c r="K282" s="1937"/>
      <c r="L282" s="1937"/>
      <c r="M282" s="1937"/>
      <c r="N282" s="1937"/>
      <c r="O282" s="1937"/>
      <c r="P282" s="1937"/>
      <c r="Q282" s="1937"/>
      <c r="R282" s="1937"/>
      <c r="S282" s="1937"/>
      <c r="T282" s="1937"/>
      <c r="U282" s="1937"/>
      <c r="V282" s="1937"/>
      <c r="W282" s="1937"/>
      <c r="X282" s="1937"/>
      <c r="Y282" s="1937"/>
      <c r="Z282" s="1937"/>
      <c r="AA282" s="1937"/>
      <c r="AB282" s="1937"/>
      <c r="AC282" s="1937"/>
      <c r="AD282" s="1937"/>
      <c r="AE282" s="1937"/>
      <c r="AF282" s="1937"/>
      <c r="AG282" s="1937"/>
      <c r="AH282" s="1937"/>
      <c r="AI282" s="1937"/>
      <c r="AJ282" s="1986"/>
      <c r="AK282" s="2009" t="str">
        <f t="shared" ref="AK282:AK284" si="191">IF(D282="","",COUNT($F$266:$AJ$266)-AL282)</f>
        <v/>
      </c>
      <c r="AL282" s="2010" t="str">
        <f t="shared" ref="AL282:AL284" si="192">IF(D282="","",AQ282+AR282)</f>
        <v/>
      </c>
      <c r="AM282" s="2010" t="str">
        <f t="shared" ref="AM282:AM284" si="193">IF(D282="","",COUNTIF(F282:AJ282,"休"))</f>
        <v/>
      </c>
      <c r="AN282" s="1899" t="str">
        <f t="shared" ref="AN282:AN284" si="194">IF(D282="","",IFERROR(ROUND(AM282/AK282,3),""))</f>
        <v/>
      </c>
      <c r="AO282" s="4487"/>
      <c r="AQ282" s="1864">
        <f>+COUNTIF(F282:AJ282,"－")</f>
        <v>0</v>
      </c>
      <c r="AR282" s="1864">
        <f>+COUNTIF(F282:AJ282,"外")</f>
        <v>0</v>
      </c>
    </row>
    <row r="283" spans="2:44">
      <c r="B283" s="4483"/>
      <c r="C283" s="4513"/>
      <c r="E283" s="1956"/>
      <c r="F283" s="1936"/>
      <c r="G283" s="1937"/>
      <c r="H283" s="1937"/>
      <c r="I283" s="1937"/>
      <c r="J283" s="1937"/>
      <c r="K283" s="1937"/>
      <c r="L283" s="1937"/>
      <c r="M283" s="1937"/>
      <c r="N283" s="1937"/>
      <c r="O283" s="1937"/>
      <c r="P283" s="1937"/>
      <c r="Q283" s="1937"/>
      <c r="R283" s="1937"/>
      <c r="S283" s="1937"/>
      <c r="T283" s="1937"/>
      <c r="U283" s="1937"/>
      <c r="V283" s="1937"/>
      <c r="W283" s="1937"/>
      <c r="X283" s="1937"/>
      <c r="Y283" s="1937"/>
      <c r="Z283" s="1937"/>
      <c r="AA283" s="1937"/>
      <c r="AB283" s="1937"/>
      <c r="AC283" s="1937"/>
      <c r="AD283" s="1937"/>
      <c r="AE283" s="1937"/>
      <c r="AF283" s="1937"/>
      <c r="AG283" s="1937"/>
      <c r="AH283" s="1937"/>
      <c r="AI283" s="1937"/>
      <c r="AJ283" s="1986"/>
      <c r="AK283" s="2009" t="str">
        <f t="shared" si="191"/>
        <v/>
      </c>
      <c r="AL283" s="2010" t="str">
        <f t="shared" si="192"/>
        <v/>
      </c>
      <c r="AM283" s="2010" t="str">
        <f t="shared" si="193"/>
        <v/>
      </c>
      <c r="AN283" s="1899" t="str">
        <f t="shared" si="194"/>
        <v/>
      </c>
      <c r="AO283" s="4487"/>
      <c r="AQ283" s="1864">
        <f>+COUNTIF(F283:AJ283,"－")</f>
        <v>0</v>
      </c>
      <c r="AR283" s="1864">
        <f>+COUNTIF(F283:AJ283,"外")</f>
        <v>0</v>
      </c>
    </row>
    <row r="284" spans="2:44" ht="13.8" thickBot="1">
      <c r="B284" s="4484"/>
      <c r="C284" s="4514"/>
      <c r="D284" s="2006"/>
      <c r="E284" s="1958"/>
      <c r="F284" s="1987"/>
      <c r="G284" s="1988"/>
      <c r="H284" s="1988"/>
      <c r="I284" s="1988"/>
      <c r="J284" s="1988"/>
      <c r="K284" s="1988"/>
      <c r="L284" s="1988"/>
      <c r="M284" s="1988"/>
      <c r="N284" s="1988"/>
      <c r="O284" s="1988"/>
      <c r="P284" s="1988"/>
      <c r="Q284" s="1988"/>
      <c r="R284" s="1988"/>
      <c r="S284" s="1988"/>
      <c r="T284" s="1988"/>
      <c r="U284" s="1988"/>
      <c r="V284" s="1988"/>
      <c r="W284" s="1988"/>
      <c r="X284" s="1988"/>
      <c r="Y284" s="1988"/>
      <c r="Z284" s="1988"/>
      <c r="AA284" s="1988"/>
      <c r="AB284" s="1988"/>
      <c r="AC284" s="1988"/>
      <c r="AD284" s="1988"/>
      <c r="AE284" s="1988"/>
      <c r="AF284" s="1988"/>
      <c r="AG284" s="1988"/>
      <c r="AH284" s="1988"/>
      <c r="AI284" s="1988"/>
      <c r="AJ284" s="1989"/>
      <c r="AK284" s="2023" t="str">
        <f t="shared" si="191"/>
        <v/>
      </c>
      <c r="AL284" s="1958" t="str">
        <f t="shared" si="192"/>
        <v/>
      </c>
      <c r="AM284" s="1958" t="str">
        <f t="shared" si="193"/>
        <v/>
      </c>
      <c r="AN284" s="1899" t="str">
        <f t="shared" si="194"/>
        <v/>
      </c>
      <c r="AO284" s="4488"/>
      <c r="AQ284" s="1864">
        <f>+COUNTIF(F284:AJ284,"－")</f>
        <v>0</v>
      </c>
      <c r="AR284" s="1864">
        <f>+COUNTIF(F284:AJ284,"外")</f>
        <v>0</v>
      </c>
    </row>
    <row r="285" spans="2:44" ht="13.8" thickBot="1">
      <c r="B285" s="1965"/>
      <c r="C285" s="1921"/>
      <c r="F285" s="1966"/>
      <c r="G285" s="1966"/>
      <c r="H285" s="1966"/>
      <c r="I285" s="1966"/>
      <c r="J285" s="1966"/>
      <c r="K285" s="1966"/>
      <c r="L285" s="1966"/>
      <c r="M285" s="1966"/>
      <c r="N285" s="1966"/>
      <c r="O285" s="1966"/>
      <c r="P285" s="1966"/>
      <c r="Q285" s="1966"/>
      <c r="R285" s="1966"/>
      <c r="S285" s="1966"/>
      <c r="T285" s="1966"/>
      <c r="U285" s="1966"/>
      <c r="V285" s="1966"/>
      <c r="W285" s="1966"/>
      <c r="X285" s="1966"/>
      <c r="Y285" s="1966"/>
      <c r="Z285" s="1966"/>
      <c r="AA285" s="1966"/>
      <c r="AB285" s="1966"/>
      <c r="AC285" s="1966"/>
      <c r="AD285" s="1966"/>
      <c r="AE285" s="1966"/>
      <c r="AF285" s="1966"/>
      <c r="AG285" s="1966"/>
      <c r="AH285" s="1966"/>
      <c r="AI285" s="1966"/>
      <c r="AJ285" s="1966"/>
      <c r="AK285" s="1967"/>
      <c r="AN285" s="1968" t="s">
        <v>2271</v>
      </c>
      <c r="AO285" s="1969" t="e">
        <f>IF(AO269&gt;=0.285,"OK","NG")</f>
        <v>#DIV/0!</v>
      </c>
      <c r="AQ285" s="1857"/>
      <c r="AR285" s="1857"/>
    </row>
    <row r="286" spans="2:44">
      <c r="I286" s="1992"/>
    </row>
    <row r="287" spans="2:44" hidden="1">
      <c r="F287" s="1857" t="e">
        <f>YEAR(F290)</f>
        <v>#VALUE!</v>
      </c>
      <c r="G287" s="1857" t="e">
        <f>MONTH(F290)</f>
        <v>#VALUE!</v>
      </c>
    </row>
    <row r="288" spans="2:44">
      <c r="B288" s="4470"/>
      <c r="C288" s="4471"/>
      <c r="D288" s="4472"/>
      <c r="E288" s="1971" t="s">
        <v>2266</v>
      </c>
      <c r="F288" s="4478" t="e">
        <f>F290</f>
        <v>#VALUE!</v>
      </c>
      <c r="G288" s="4479"/>
      <c r="H288" s="4479"/>
      <c r="I288" s="4479"/>
      <c r="J288" s="4479"/>
      <c r="K288" s="4479"/>
      <c r="L288" s="4479"/>
      <c r="M288" s="4479"/>
      <c r="N288" s="4479"/>
      <c r="O288" s="4479"/>
      <c r="P288" s="4479"/>
      <c r="Q288" s="4479"/>
      <c r="R288" s="4479"/>
      <c r="S288" s="4479"/>
      <c r="T288" s="4479"/>
      <c r="U288" s="4479"/>
      <c r="V288" s="4479"/>
      <c r="W288" s="4479"/>
      <c r="X288" s="4479"/>
      <c r="Y288" s="4479"/>
      <c r="Z288" s="4479"/>
      <c r="AA288" s="4479"/>
      <c r="AB288" s="4479"/>
      <c r="AC288" s="4479"/>
      <c r="AD288" s="4479"/>
      <c r="AE288" s="4479"/>
      <c r="AF288" s="4479"/>
      <c r="AG288" s="4479"/>
      <c r="AH288" s="4479"/>
      <c r="AI288" s="4479"/>
      <c r="AJ288" s="4479"/>
      <c r="AK288" s="4516" t="s">
        <v>2304</v>
      </c>
      <c r="AL288" s="4519" t="s">
        <v>2305</v>
      </c>
      <c r="AM288" s="4522" t="s">
        <v>2283</v>
      </c>
      <c r="AN288" s="4435" t="s">
        <v>2306</v>
      </c>
      <c r="AO288" s="4433" t="s">
        <v>2307</v>
      </c>
      <c r="AQ288" s="4463" t="s">
        <v>2308</v>
      </c>
      <c r="AR288" s="4463" t="s">
        <v>2309</v>
      </c>
    </row>
    <row r="289" spans="2:44" ht="13.5" hidden="1" customHeight="1">
      <c r="B289" s="4473"/>
      <c r="C289" s="4469"/>
      <c r="D289" s="4474"/>
      <c r="E289" s="1972"/>
      <c r="F289" s="1913" t="e">
        <f>DATE($F287,$G287,1)</f>
        <v>#VALUE!</v>
      </c>
      <c r="G289" s="1913" t="e">
        <f t="shared" ref="G289:AJ289" si="195">F289+1</f>
        <v>#VALUE!</v>
      </c>
      <c r="H289" s="1913" t="e">
        <f t="shared" si="195"/>
        <v>#VALUE!</v>
      </c>
      <c r="I289" s="1913" t="e">
        <f t="shared" si="195"/>
        <v>#VALUE!</v>
      </c>
      <c r="J289" s="1913" t="e">
        <f t="shared" si="195"/>
        <v>#VALUE!</v>
      </c>
      <c r="K289" s="1913" t="e">
        <f t="shared" si="195"/>
        <v>#VALUE!</v>
      </c>
      <c r="L289" s="1913" t="e">
        <f t="shared" si="195"/>
        <v>#VALUE!</v>
      </c>
      <c r="M289" s="1913" t="e">
        <f t="shared" si="195"/>
        <v>#VALUE!</v>
      </c>
      <c r="N289" s="1913" t="e">
        <f t="shared" si="195"/>
        <v>#VALUE!</v>
      </c>
      <c r="O289" s="1913" t="e">
        <f t="shared" si="195"/>
        <v>#VALUE!</v>
      </c>
      <c r="P289" s="1913" t="e">
        <f t="shared" si="195"/>
        <v>#VALUE!</v>
      </c>
      <c r="Q289" s="1913" t="e">
        <f t="shared" si="195"/>
        <v>#VALUE!</v>
      </c>
      <c r="R289" s="1913" t="e">
        <f t="shared" si="195"/>
        <v>#VALUE!</v>
      </c>
      <c r="S289" s="1913" t="e">
        <f t="shared" si="195"/>
        <v>#VALUE!</v>
      </c>
      <c r="T289" s="1913" t="e">
        <f t="shared" si="195"/>
        <v>#VALUE!</v>
      </c>
      <c r="U289" s="1913" t="e">
        <f t="shared" si="195"/>
        <v>#VALUE!</v>
      </c>
      <c r="V289" s="1913" t="e">
        <f t="shared" si="195"/>
        <v>#VALUE!</v>
      </c>
      <c r="W289" s="1913" t="e">
        <f t="shared" si="195"/>
        <v>#VALUE!</v>
      </c>
      <c r="X289" s="1913" t="e">
        <f t="shared" si="195"/>
        <v>#VALUE!</v>
      </c>
      <c r="Y289" s="1913" t="e">
        <f t="shared" si="195"/>
        <v>#VALUE!</v>
      </c>
      <c r="Z289" s="1913" t="e">
        <f t="shared" si="195"/>
        <v>#VALUE!</v>
      </c>
      <c r="AA289" s="1913" t="e">
        <f t="shared" si="195"/>
        <v>#VALUE!</v>
      </c>
      <c r="AB289" s="1913" t="e">
        <f t="shared" si="195"/>
        <v>#VALUE!</v>
      </c>
      <c r="AC289" s="1913" t="e">
        <f t="shared" si="195"/>
        <v>#VALUE!</v>
      </c>
      <c r="AD289" s="1913" t="e">
        <f t="shared" si="195"/>
        <v>#VALUE!</v>
      </c>
      <c r="AE289" s="1913" t="e">
        <f t="shared" si="195"/>
        <v>#VALUE!</v>
      </c>
      <c r="AF289" s="1913" t="e">
        <f t="shared" si="195"/>
        <v>#VALUE!</v>
      </c>
      <c r="AG289" s="1913" t="e">
        <f t="shared" si="195"/>
        <v>#VALUE!</v>
      </c>
      <c r="AH289" s="1913" t="e">
        <f t="shared" si="195"/>
        <v>#VALUE!</v>
      </c>
      <c r="AI289" s="1913" t="e">
        <f t="shared" si="195"/>
        <v>#VALUE!</v>
      </c>
      <c r="AJ289" s="1913" t="e">
        <f t="shared" si="195"/>
        <v>#VALUE!</v>
      </c>
      <c r="AK289" s="4517"/>
      <c r="AL289" s="4520"/>
      <c r="AM289" s="4523"/>
      <c r="AN289" s="4435"/>
      <c r="AO289" s="4433"/>
      <c r="AQ289" s="4463"/>
      <c r="AR289" s="4463"/>
    </row>
    <row r="290" spans="2:44">
      <c r="B290" s="4473"/>
      <c r="C290" s="4469"/>
      <c r="D290" s="4474"/>
      <c r="E290" s="1973" t="s">
        <v>2267</v>
      </c>
      <c r="F290" s="1974" t="e">
        <f>IF(EDATE(F265,1)&gt;$F$7,"",EDATE(F265,1))</f>
        <v>#VALUE!</v>
      </c>
      <c r="G290" s="1913" t="e">
        <f t="shared" ref="G290:AJ290" si="196">IF(G289&gt;$F$7,"",IF(F290=EOMONTH(DATE($F287,$G287,1),0),"",IF(F290="","",F290+1)))</f>
        <v>#VALUE!</v>
      </c>
      <c r="H290" s="1913" t="e">
        <f t="shared" si="196"/>
        <v>#VALUE!</v>
      </c>
      <c r="I290" s="1913" t="e">
        <f t="shared" si="196"/>
        <v>#VALUE!</v>
      </c>
      <c r="J290" s="1913" t="e">
        <f t="shared" si="196"/>
        <v>#VALUE!</v>
      </c>
      <c r="K290" s="1913" t="e">
        <f t="shared" si="196"/>
        <v>#VALUE!</v>
      </c>
      <c r="L290" s="1913" t="e">
        <f t="shared" si="196"/>
        <v>#VALUE!</v>
      </c>
      <c r="M290" s="1913" t="e">
        <f t="shared" si="196"/>
        <v>#VALUE!</v>
      </c>
      <c r="N290" s="1913" t="e">
        <f t="shared" si="196"/>
        <v>#VALUE!</v>
      </c>
      <c r="O290" s="1913" t="e">
        <f t="shared" si="196"/>
        <v>#VALUE!</v>
      </c>
      <c r="P290" s="1913" t="e">
        <f t="shared" si="196"/>
        <v>#VALUE!</v>
      </c>
      <c r="Q290" s="1913" t="e">
        <f t="shared" si="196"/>
        <v>#VALUE!</v>
      </c>
      <c r="R290" s="1913" t="e">
        <f t="shared" si="196"/>
        <v>#VALUE!</v>
      </c>
      <c r="S290" s="1913" t="e">
        <f t="shared" si="196"/>
        <v>#VALUE!</v>
      </c>
      <c r="T290" s="1913" t="e">
        <f t="shared" si="196"/>
        <v>#VALUE!</v>
      </c>
      <c r="U290" s="1913" t="e">
        <f t="shared" si="196"/>
        <v>#VALUE!</v>
      </c>
      <c r="V290" s="1913" t="e">
        <f t="shared" si="196"/>
        <v>#VALUE!</v>
      </c>
      <c r="W290" s="1913" t="e">
        <f t="shared" si="196"/>
        <v>#VALUE!</v>
      </c>
      <c r="X290" s="1913" t="e">
        <f t="shared" si="196"/>
        <v>#VALUE!</v>
      </c>
      <c r="Y290" s="1913" t="e">
        <f t="shared" si="196"/>
        <v>#VALUE!</v>
      </c>
      <c r="Z290" s="1913" t="e">
        <f t="shared" si="196"/>
        <v>#VALUE!</v>
      </c>
      <c r="AA290" s="1913" t="e">
        <f t="shared" si="196"/>
        <v>#VALUE!</v>
      </c>
      <c r="AB290" s="1913" t="e">
        <f t="shared" si="196"/>
        <v>#VALUE!</v>
      </c>
      <c r="AC290" s="1913" t="e">
        <f t="shared" si="196"/>
        <v>#VALUE!</v>
      </c>
      <c r="AD290" s="1913" t="e">
        <f t="shared" si="196"/>
        <v>#VALUE!</v>
      </c>
      <c r="AE290" s="1913" t="e">
        <f t="shared" si="196"/>
        <v>#VALUE!</v>
      </c>
      <c r="AF290" s="1913" t="e">
        <f t="shared" si="196"/>
        <v>#VALUE!</v>
      </c>
      <c r="AG290" s="1913" t="e">
        <f t="shared" si="196"/>
        <v>#VALUE!</v>
      </c>
      <c r="AH290" s="1913" t="e">
        <f t="shared" si="196"/>
        <v>#VALUE!</v>
      </c>
      <c r="AI290" s="1913" t="e">
        <f t="shared" si="196"/>
        <v>#VALUE!</v>
      </c>
      <c r="AJ290" s="1913" t="e">
        <f t="shared" si="196"/>
        <v>#VALUE!</v>
      </c>
      <c r="AK290" s="4517"/>
      <c r="AL290" s="4520"/>
      <c r="AM290" s="4523"/>
      <c r="AN290" s="4435"/>
      <c r="AO290" s="4433"/>
      <c r="AQ290" s="4463"/>
      <c r="AR290" s="4463"/>
    </row>
    <row r="291" spans="2:44">
      <c r="B291" s="4475"/>
      <c r="C291" s="4476"/>
      <c r="D291" s="4477"/>
      <c r="E291" s="1908" t="s">
        <v>1060</v>
      </c>
      <c r="F291" s="1975" t="str">
        <f>IFERROR(TEXT(WEEKDAY(+F290),"aaa"),"")</f>
        <v/>
      </c>
      <c r="G291" s="1975" t="str">
        <f t="shared" ref="G291:AJ291" si="197">IFERROR(TEXT(WEEKDAY(+G290),"aaa"),"")</f>
        <v/>
      </c>
      <c r="H291" s="1975" t="str">
        <f t="shared" si="197"/>
        <v/>
      </c>
      <c r="I291" s="1975" t="str">
        <f t="shared" si="197"/>
        <v/>
      </c>
      <c r="J291" s="1975" t="str">
        <f t="shared" si="197"/>
        <v/>
      </c>
      <c r="K291" s="1975" t="str">
        <f t="shared" si="197"/>
        <v/>
      </c>
      <c r="L291" s="1975" t="str">
        <f t="shared" si="197"/>
        <v/>
      </c>
      <c r="M291" s="1975" t="str">
        <f t="shared" si="197"/>
        <v/>
      </c>
      <c r="N291" s="1975" t="str">
        <f t="shared" si="197"/>
        <v/>
      </c>
      <c r="O291" s="1975" t="str">
        <f t="shared" si="197"/>
        <v/>
      </c>
      <c r="P291" s="1975" t="str">
        <f t="shared" si="197"/>
        <v/>
      </c>
      <c r="Q291" s="1975" t="str">
        <f t="shared" si="197"/>
        <v/>
      </c>
      <c r="R291" s="1975" t="str">
        <f t="shared" si="197"/>
        <v/>
      </c>
      <c r="S291" s="1975" t="str">
        <f t="shared" si="197"/>
        <v/>
      </c>
      <c r="T291" s="1975" t="str">
        <f t="shared" si="197"/>
        <v/>
      </c>
      <c r="U291" s="1975" t="str">
        <f t="shared" si="197"/>
        <v/>
      </c>
      <c r="V291" s="1975" t="str">
        <f t="shared" si="197"/>
        <v/>
      </c>
      <c r="W291" s="1975" t="str">
        <f t="shared" si="197"/>
        <v/>
      </c>
      <c r="X291" s="1975" t="str">
        <f t="shared" si="197"/>
        <v/>
      </c>
      <c r="Y291" s="1975" t="str">
        <f t="shared" si="197"/>
        <v/>
      </c>
      <c r="Z291" s="1975" t="str">
        <f t="shared" si="197"/>
        <v/>
      </c>
      <c r="AA291" s="1975" t="str">
        <f t="shared" si="197"/>
        <v/>
      </c>
      <c r="AB291" s="1975" t="str">
        <f t="shared" si="197"/>
        <v/>
      </c>
      <c r="AC291" s="1975" t="str">
        <f t="shared" si="197"/>
        <v/>
      </c>
      <c r="AD291" s="1975" t="str">
        <f t="shared" si="197"/>
        <v/>
      </c>
      <c r="AE291" s="1975" t="str">
        <f t="shared" si="197"/>
        <v/>
      </c>
      <c r="AF291" s="1975" t="str">
        <f t="shared" si="197"/>
        <v/>
      </c>
      <c r="AG291" s="1975" t="str">
        <f t="shared" si="197"/>
        <v/>
      </c>
      <c r="AH291" s="1975" t="str">
        <f t="shared" si="197"/>
        <v/>
      </c>
      <c r="AI291" s="1975" t="str">
        <f t="shared" si="197"/>
        <v/>
      </c>
      <c r="AJ291" s="1975" t="str">
        <f t="shared" si="197"/>
        <v/>
      </c>
      <c r="AK291" s="4517"/>
      <c r="AL291" s="4520"/>
      <c r="AM291" s="4523"/>
      <c r="AN291" s="4435"/>
      <c r="AO291" s="4433"/>
      <c r="AQ291" s="4463"/>
      <c r="AR291" s="4463"/>
    </row>
    <row r="292" spans="2:44" ht="21" customHeight="1">
      <c r="B292" s="1976" t="s">
        <v>2310</v>
      </c>
      <c r="C292" s="1977" t="s">
        <v>2280</v>
      </c>
      <c r="D292" s="1924" t="s">
        <v>2281</v>
      </c>
      <c r="E292" s="1925" t="s">
        <v>2270</v>
      </c>
      <c r="F292" s="1926" t="s">
        <v>2311</v>
      </c>
      <c r="G292" s="1927" t="s">
        <v>2311</v>
      </c>
      <c r="H292" s="1927" t="s">
        <v>2311</v>
      </c>
      <c r="I292" s="1927" t="s">
        <v>2311</v>
      </c>
      <c r="J292" s="1927" t="s">
        <v>2311</v>
      </c>
      <c r="K292" s="1927" t="s">
        <v>2311</v>
      </c>
      <c r="L292" s="1927" t="s">
        <v>2311</v>
      </c>
      <c r="M292" s="1927" t="s">
        <v>2311</v>
      </c>
      <c r="N292" s="1927" t="s">
        <v>2311</v>
      </c>
      <c r="O292" s="1927" t="s">
        <v>2311</v>
      </c>
      <c r="P292" s="1927" t="s">
        <v>2311</v>
      </c>
      <c r="Q292" s="1927" t="s">
        <v>2311</v>
      </c>
      <c r="R292" s="1927" t="s">
        <v>2311</v>
      </c>
      <c r="S292" s="1927" t="s">
        <v>2311</v>
      </c>
      <c r="T292" s="1927" t="s">
        <v>2311</v>
      </c>
      <c r="U292" s="1927" t="s">
        <v>2311</v>
      </c>
      <c r="V292" s="1927" t="s">
        <v>2311</v>
      </c>
      <c r="W292" s="1927" t="s">
        <v>2311</v>
      </c>
      <c r="X292" s="1927" t="s">
        <v>2311</v>
      </c>
      <c r="Y292" s="1927" t="s">
        <v>2311</v>
      </c>
      <c r="Z292" s="1927" t="s">
        <v>2311</v>
      </c>
      <c r="AA292" s="1927" t="s">
        <v>2311</v>
      </c>
      <c r="AB292" s="1927" t="s">
        <v>2311</v>
      </c>
      <c r="AC292" s="1927" t="s">
        <v>2311</v>
      </c>
      <c r="AD292" s="1927" t="s">
        <v>2311</v>
      </c>
      <c r="AE292" s="1927" t="s">
        <v>2311</v>
      </c>
      <c r="AF292" s="1927" t="s">
        <v>2311</v>
      </c>
      <c r="AG292" s="1927" t="s">
        <v>2311</v>
      </c>
      <c r="AH292" s="1927" t="s">
        <v>2311</v>
      </c>
      <c r="AI292" s="1927" t="s">
        <v>2311</v>
      </c>
      <c r="AJ292" s="1982" t="s">
        <v>2311</v>
      </c>
      <c r="AK292" s="4518"/>
      <c r="AL292" s="4521"/>
      <c r="AM292" s="4524"/>
      <c r="AN292" s="1866" t="s">
        <v>2292</v>
      </c>
      <c r="AO292" s="1865" t="s">
        <v>2293</v>
      </c>
      <c r="AQ292" s="4464"/>
      <c r="AR292" s="4464"/>
    </row>
    <row r="293" spans="2:44" ht="13.5" customHeight="1">
      <c r="B293" s="4482" t="s">
        <v>2294</v>
      </c>
      <c r="C293" s="4512" t="s">
        <v>2295</v>
      </c>
      <c r="D293" s="2008" t="s">
        <v>2296</v>
      </c>
      <c r="E293" s="1929"/>
      <c r="F293" s="1983"/>
      <c r="G293" s="1984"/>
      <c r="H293" s="1984"/>
      <c r="I293" s="1984"/>
      <c r="J293" s="1984"/>
      <c r="K293" s="1984"/>
      <c r="L293" s="1984"/>
      <c r="M293" s="1984"/>
      <c r="N293" s="1984"/>
      <c r="O293" s="1984"/>
      <c r="P293" s="1984"/>
      <c r="Q293" s="1984"/>
      <c r="R293" s="1984"/>
      <c r="S293" s="1984"/>
      <c r="T293" s="1984"/>
      <c r="U293" s="1984"/>
      <c r="V293" s="1984"/>
      <c r="W293" s="1984"/>
      <c r="X293" s="1984"/>
      <c r="Y293" s="1984"/>
      <c r="Z293" s="1984"/>
      <c r="AA293" s="1984"/>
      <c r="AB293" s="1984"/>
      <c r="AC293" s="1984"/>
      <c r="AD293" s="1984"/>
      <c r="AE293" s="1984"/>
      <c r="AF293" s="1984"/>
      <c r="AG293" s="1984"/>
      <c r="AH293" s="1984"/>
      <c r="AI293" s="1984"/>
      <c r="AJ293" s="1985"/>
      <c r="AK293" s="2009">
        <f>IF(D293="","",COUNT($F$290:$AJ$290)-AL293)</f>
        <v>0</v>
      </c>
      <c r="AL293" s="2010">
        <f>IF(D293="","",AQ293+AR293)</f>
        <v>0</v>
      </c>
      <c r="AM293" s="2010">
        <f>IF(D293="","",COUNTIF(F293:AJ293,"休"))</f>
        <v>0</v>
      </c>
      <c r="AN293" s="1899" t="str">
        <f>IF(D293="","",IFERROR(ROUND(AM293/AK293,3),""))</f>
        <v/>
      </c>
      <c r="AO293" s="4486" t="e">
        <f>ROUND(AVERAGE(AN293:AN308),3)</f>
        <v>#DIV/0!</v>
      </c>
      <c r="AQ293" s="1864">
        <f>+COUNTIF(F293:AJ293,"－")</f>
        <v>0</v>
      </c>
      <c r="AR293" s="1864">
        <f>+COUNTIF(F293:AJ293,"外")</f>
        <v>0</v>
      </c>
    </row>
    <row r="294" spans="2:44" ht="13.5" customHeight="1">
      <c r="B294" s="4483"/>
      <c r="C294" s="4513"/>
      <c r="D294" s="2011" t="s">
        <v>2297</v>
      </c>
      <c r="E294" s="1929"/>
      <c r="F294" s="1936"/>
      <c r="G294" s="1937"/>
      <c r="H294" s="1937"/>
      <c r="I294" s="1937"/>
      <c r="J294" s="1937"/>
      <c r="K294" s="1937"/>
      <c r="L294" s="1937"/>
      <c r="M294" s="1937"/>
      <c r="N294" s="1937"/>
      <c r="O294" s="1937"/>
      <c r="P294" s="1937"/>
      <c r="Q294" s="1937"/>
      <c r="R294" s="1937"/>
      <c r="S294" s="1937"/>
      <c r="T294" s="1937"/>
      <c r="U294" s="1937"/>
      <c r="V294" s="1937"/>
      <c r="W294" s="1937"/>
      <c r="X294" s="1937"/>
      <c r="Y294" s="1937"/>
      <c r="Z294" s="1937"/>
      <c r="AA294" s="1937"/>
      <c r="AB294" s="1937"/>
      <c r="AC294" s="1937"/>
      <c r="AD294" s="1937"/>
      <c r="AE294" s="1937"/>
      <c r="AF294" s="1937"/>
      <c r="AG294" s="1937"/>
      <c r="AH294" s="1937"/>
      <c r="AI294" s="1937"/>
      <c r="AJ294" s="1986"/>
      <c r="AK294" s="2009">
        <f t="shared" ref="AK294:AK298" si="198">IF(D294="","",COUNT($F$290:$AJ$290)-AL294)</f>
        <v>0</v>
      </c>
      <c r="AL294" s="2010">
        <f t="shared" ref="AL294:AL298" si="199">IF(D294="","",AQ294+AR294)</f>
        <v>0</v>
      </c>
      <c r="AM294" s="2010">
        <f t="shared" ref="AM294:AM298" si="200">IF(D294="","",COUNTIF(F294:AJ294,"休"))</f>
        <v>0</v>
      </c>
      <c r="AN294" s="1899" t="str">
        <f t="shared" ref="AN294:AN298" si="201">IF(D294="","",IFERROR(ROUND(AM294/AK294,3),""))</f>
        <v/>
      </c>
      <c r="AO294" s="4487"/>
      <c r="AQ294" s="1864">
        <f>+COUNTIF(F294:AJ294,"－")</f>
        <v>0</v>
      </c>
      <c r="AR294" s="1864">
        <f>+COUNTIF(F294:AJ294,"外")</f>
        <v>0</v>
      </c>
    </row>
    <row r="295" spans="2:44">
      <c r="B295" s="4483"/>
      <c r="C295" s="4513"/>
      <c r="D295" s="2014" t="s">
        <v>2298</v>
      </c>
      <c r="E295" s="1929"/>
      <c r="F295" s="1936"/>
      <c r="G295" s="1937"/>
      <c r="H295" s="1937"/>
      <c r="I295" s="1937"/>
      <c r="J295" s="1937"/>
      <c r="K295" s="1937"/>
      <c r="L295" s="1937"/>
      <c r="M295" s="1937"/>
      <c r="N295" s="1937"/>
      <c r="O295" s="1937"/>
      <c r="P295" s="1937"/>
      <c r="Q295" s="1937"/>
      <c r="R295" s="1937"/>
      <c r="S295" s="1937"/>
      <c r="T295" s="1937"/>
      <c r="U295" s="1937"/>
      <c r="V295" s="1937"/>
      <c r="W295" s="1937"/>
      <c r="X295" s="1937"/>
      <c r="Y295" s="1937"/>
      <c r="Z295" s="1937"/>
      <c r="AA295" s="1937"/>
      <c r="AB295" s="1937"/>
      <c r="AC295" s="1937"/>
      <c r="AD295" s="1937"/>
      <c r="AE295" s="1937"/>
      <c r="AF295" s="1937"/>
      <c r="AG295" s="1937"/>
      <c r="AH295" s="1937"/>
      <c r="AI295" s="1937"/>
      <c r="AJ295" s="1986"/>
      <c r="AK295" s="2009">
        <f t="shared" si="198"/>
        <v>0</v>
      </c>
      <c r="AL295" s="2010">
        <f t="shared" si="199"/>
        <v>0</v>
      </c>
      <c r="AM295" s="2010">
        <f t="shared" si="200"/>
        <v>0</v>
      </c>
      <c r="AN295" s="1899" t="str">
        <f t="shared" si="201"/>
        <v/>
      </c>
      <c r="AO295" s="4487"/>
      <c r="AQ295" s="1864">
        <f>+COUNTIF(F295:AJ295,"－")</f>
        <v>0</v>
      </c>
      <c r="AR295" s="1864">
        <f t="shared" ref="AR295:AR298" si="202">+COUNTIF(F295:AJ295,"外")</f>
        <v>0</v>
      </c>
    </row>
    <row r="296" spans="2:44">
      <c r="B296" s="4483"/>
      <c r="C296" s="4513"/>
      <c r="D296" s="2014" t="s">
        <v>2299</v>
      </c>
      <c r="E296" s="1907"/>
      <c r="F296" s="1936"/>
      <c r="G296" s="1937"/>
      <c r="H296" s="1937"/>
      <c r="I296" s="1937"/>
      <c r="J296" s="1937"/>
      <c r="K296" s="1937"/>
      <c r="L296" s="1937"/>
      <c r="M296" s="1937"/>
      <c r="N296" s="1937"/>
      <c r="O296" s="1937"/>
      <c r="P296" s="1937"/>
      <c r="Q296" s="1937"/>
      <c r="R296" s="1937"/>
      <c r="S296" s="1937"/>
      <c r="T296" s="1937"/>
      <c r="U296" s="1937"/>
      <c r="V296" s="1937"/>
      <c r="W296" s="1937"/>
      <c r="X296" s="1937"/>
      <c r="Y296" s="1937"/>
      <c r="Z296" s="1937"/>
      <c r="AA296" s="1937"/>
      <c r="AB296" s="1937"/>
      <c r="AC296" s="1937"/>
      <c r="AD296" s="1937"/>
      <c r="AE296" s="1937"/>
      <c r="AF296" s="1937"/>
      <c r="AG296" s="1937"/>
      <c r="AH296" s="1937"/>
      <c r="AI296" s="1937"/>
      <c r="AJ296" s="1986"/>
      <c r="AK296" s="2009">
        <f t="shared" si="198"/>
        <v>0</v>
      </c>
      <c r="AL296" s="2010">
        <f t="shared" si="199"/>
        <v>0</v>
      </c>
      <c r="AM296" s="2010">
        <f t="shared" si="200"/>
        <v>0</v>
      </c>
      <c r="AN296" s="1899" t="str">
        <f t="shared" si="201"/>
        <v/>
      </c>
      <c r="AO296" s="4487"/>
      <c r="AQ296" s="1864">
        <f>+COUNTIF(F296:AJ296,"－")</f>
        <v>0</v>
      </c>
      <c r="AR296" s="1864">
        <f t="shared" si="202"/>
        <v>0</v>
      </c>
    </row>
    <row r="297" spans="2:44">
      <c r="B297" s="4483"/>
      <c r="C297" s="4513"/>
      <c r="D297" s="2014" t="s">
        <v>2300</v>
      </c>
      <c r="E297" s="1929"/>
      <c r="F297" s="1936"/>
      <c r="G297" s="1937"/>
      <c r="H297" s="1937"/>
      <c r="I297" s="1937"/>
      <c r="J297" s="1937"/>
      <c r="K297" s="1937"/>
      <c r="L297" s="1937"/>
      <c r="M297" s="1937"/>
      <c r="N297" s="1937"/>
      <c r="O297" s="1937"/>
      <c r="P297" s="1937"/>
      <c r="Q297" s="1937"/>
      <c r="R297" s="1937"/>
      <c r="S297" s="1937"/>
      <c r="T297" s="1937"/>
      <c r="U297" s="1937"/>
      <c r="V297" s="1937"/>
      <c r="W297" s="1937"/>
      <c r="X297" s="1937"/>
      <c r="Y297" s="1937"/>
      <c r="Z297" s="1937"/>
      <c r="AA297" s="1937"/>
      <c r="AB297" s="1937"/>
      <c r="AC297" s="1937"/>
      <c r="AD297" s="1937"/>
      <c r="AE297" s="1937"/>
      <c r="AF297" s="1937"/>
      <c r="AG297" s="1937"/>
      <c r="AH297" s="1937"/>
      <c r="AI297" s="1937"/>
      <c r="AJ297" s="1986"/>
      <c r="AK297" s="2009">
        <f t="shared" si="198"/>
        <v>0</v>
      </c>
      <c r="AL297" s="2010">
        <f t="shared" si="199"/>
        <v>0</v>
      </c>
      <c r="AM297" s="2010">
        <f t="shared" si="200"/>
        <v>0</v>
      </c>
      <c r="AN297" s="1899" t="str">
        <f t="shared" si="201"/>
        <v/>
      </c>
      <c r="AO297" s="4487"/>
      <c r="AQ297" s="1864">
        <f t="shared" ref="AQ297:AQ298" si="203">+COUNTIF(F297:AJ297,"－")</f>
        <v>0</v>
      </c>
      <c r="AR297" s="1864">
        <f t="shared" si="202"/>
        <v>0</v>
      </c>
    </row>
    <row r="298" spans="2:44">
      <c r="B298" s="4484"/>
      <c r="C298" s="4514"/>
      <c r="D298" s="2015">
        <f>E$29</f>
        <v>0</v>
      </c>
      <c r="E298" s="1942"/>
      <c r="F298" s="1987"/>
      <c r="G298" s="1988"/>
      <c r="H298" s="1988"/>
      <c r="I298" s="1988"/>
      <c r="J298" s="1988"/>
      <c r="K298" s="1988"/>
      <c r="L298" s="1988"/>
      <c r="M298" s="1988"/>
      <c r="N298" s="1988"/>
      <c r="O298" s="1988"/>
      <c r="P298" s="1988"/>
      <c r="Q298" s="1988"/>
      <c r="R298" s="1988"/>
      <c r="S298" s="1988"/>
      <c r="T298" s="1988"/>
      <c r="U298" s="1988"/>
      <c r="V298" s="1988"/>
      <c r="W298" s="1988"/>
      <c r="X298" s="1988"/>
      <c r="Y298" s="1988"/>
      <c r="Z298" s="1988"/>
      <c r="AA298" s="1988"/>
      <c r="AB298" s="1988"/>
      <c r="AC298" s="1988"/>
      <c r="AD298" s="1988"/>
      <c r="AE298" s="1988"/>
      <c r="AF298" s="1988"/>
      <c r="AG298" s="1988"/>
      <c r="AH298" s="1988"/>
      <c r="AI298" s="1988"/>
      <c r="AJ298" s="1989"/>
      <c r="AK298" s="2009">
        <f t="shared" si="198"/>
        <v>0</v>
      </c>
      <c r="AL298" s="2010">
        <f t="shared" si="199"/>
        <v>0</v>
      </c>
      <c r="AM298" s="1958">
        <f t="shared" si="200"/>
        <v>0</v>
      </c>
      <c r="AN298" s="1899" t="str">
        <f t="shared" si="201"/>
        <v/>
      </c>
      <c r="AO298" s="4487"/>
      <c r="AQ298" s="1864">
        <f t="shared" si="203"/>
        <v>0</v>
      </c>
      <c r="AR298" s="1864">
        <f t="shared" si="202"/>
        <v>0</v>
      </c>
    </row>
    <row r="299" spans="2:44" ht="14.4">
      <c r="B299" s="4482" t="s">
        <v>2301</v>
      </c>
      <c r="C299" s="4512" t="s">
        <v>2302</v>
      </c>
      <c r="D299" s="1924" t="s">
        <v>2281</v>
      </c>
      <c r="E299" s="1949" t="s">
        <v>2270</v>
      </c>
      <c r="F299" s="1926" t="s">
        <v>2312</v>
      </c>
      <c r="G299" s="1927" t="s">
        <v>2312</v>
      </c>
      <c r="H299" s="1927" t="s">
        <v>2312</v>
      </c>
      <c r="I299" s="1927" t="s">
        <v>2312</v>
      </c>
      <c r="J299" s="1927" t="s">
        <v>2312</v>
      </c>
      <c r="K299" s="1927" t="s">
        <v>2312</v>
      </c>
      <c r="L299" s="1927" t="s">
        <v>2312</v>
      </c>
      <c r="M299" s="1927" t="s">
        <v>2312</v>
      </c>
      <c r="N299" s="1927" t="s">
        <v>2312</v>
      </c>
      <c r="O299" s="1927" t="s">
        <v>2312</v>
      </c>
      <c r="P299" s="1927" t="s">
        <v>2312</v>
      </c>
      <c r="Q299" s="1927" t="s">
        <v>2312</v>
      </c>
      <c r="R299" s="1927" t="s">
        <v>2312</v>
      </c>
      <c r="S299" s="1927" t="s">
        <v>2312</v>
      </c>
      <c r="T299" s="1927" t="s">
        <v>2312</v>
      </c>
      <c r="U299" s="1927" t="s">
        <v>2312</v>
      </c>
      <c r="V299" s="1927" t="s">
        <v>2312</v>
      </c>
      <c r="W299" s="1927" t="s">
        <v>2312</v>
      </c>
      <c r="X299" s="1927" t="s">
        <v>2312</v>
      </c>
      <c r="Y299" s="1927" t="s">
        <v>2312</v>
      </c>
      <c r="Z299" s="1927" t="s">
        <v>2312</v>
      </c>
      <c r="AA299" s="1927" t="s">
        <v>2312</v>
      </c>
      <c r="AB299" s="1927" t="s">
        <v>2312</v>
      </c>
      <c r="AC299" s="1927" t="s">
        <v>2312</v>
      </c>
      <c r="AD299" s="1927" t="s">
        <v>2312</v>
      </c>
      <c r="AE299" s="1927" t="s">
        <v>2312</v>
      </c>
      <c r="AF299" s="1927" t="s">
        <v>2312</v>
      </c>
      <c r="AG299" s="1927" t="s">
        <v>2312</v>
      </c>
      <c r="AH299" s="1927" t="s">
        <v>2312</v>
      </c>
      <c r="AI299" s="1927" t="s">
        <v>2312</v>
      </c>
      <c r="AJ299" s="1982" t="s">
        <v>2312</v>
      </c>
      <c r="AK299" s="2017"/>
      <c r="AL299" s="1864"/>
      <c r="AM299" s="1917"/>
      <c r="AN299" s="2018"/>
      <c r="AO299" s="4487"/>
    </row>
    <row r="300" spans="2:44">
      <c r="B300" s="4483"/>
      <c r="C300" s="4513"/>
      <c r="D300" s="2019" t="s">
        <v>2296</v>
      </c>
      <c r="E300" s="1929"/>
      <c r="F300" s="1990"/>
      <c r="G300" s="1945"/>
      <c r="H300" s="1945"/>
      <c r="I300" s="1945"/>
      <c r="J300" s="1945"/>
      <c r="K300" s="1945"/>
      <c r="L300" s="1945"/>
      <c r="M300" s="1945"/>
      <c r="N300" s="1945"/>
      <c r="O300" s="1945"/>
      <c r="P300" s="1945"/>
      <c r="Q300" s="1945"/>
      <c r="R300" s="1945"/>
      <c r="S300" s="1945"/>
      <c r="T300" s="1945"/>
      <c r="U300" s="1945"/>
      <c r="V300" s="1945"/>
      <c r="W300" s="1945"/>
      <c r="X300" s="1945"/>
      <c r="Y300" s="1945"/>
      <c r="Z300" s="1945"/>
      <c r="AA300" s="1945"/>
      <c r="AB300" s="1945"/>
      <c r="AC300" s="1945"/>
      <c r="AD300" s="1945"/>
      <c r="AE300" s="1945"/>
      <c r="AF300" s="1945"/>
      <c r="AG300" s="1945"/>
      <c r="AH300" s="1945"/>
      <c r="AI300" s="1945"/>
      <c r="AJ300" s="1991"/>
      <c r="AK300" s="2009">
        <f>IF(D300="","",COUNT($F$290:$AJ$290)-AL300)</f>
        <v>0</v>
      </c>
      <c r="AL300" s="2010">
        <f>IF(D300="","",AQ300+AR300)</f>
        <v>0</v>
      </c>
      <c r="AM300" s="2010">
        <f>IF(D300="","",COUNTIF(F300:AJ300,"休"))</f>
        <v>0</v>
      </c>
      <c r="AN300" s="1899" t="str">
        <f>IF(D300="","",IFERROR(ROUND(AM300/AK300,3),""))</f>
        <v/>
      </c>
      <c r="AO300" s="4487"/>
      <c r="AQ300" s="1864">
        <f>+COUNTIF(F300:AJ300,"－")</f>
        <v>0</v>
      </c>
      <c r="AR300" s="1864">
        <f>+COUNTIF(F300:AJ300,"外")</f>
        <v>0</v>
      </c>
    </row>
    <row r="301" spans="2:44">
      <c r="B301" s="4483"/>
      <c r="C301" s="4513"/>
      <c r="D301" s="2011" t="s">
        <v>2297</v>
      </c>
      <c r="E301" s="1956"/>
      <c r="F301" s="1936"/>
      <c r="G301" s="1937"/>
      <c r="H301" s="1937"/>
      <c r="I301" s="1937"/>
      <c r="J301" s="1937"/>
      <c r="K301" s="1937"/>
      <c r="L301" s="1937"/>
      <c r="M301" s="1937"/>
      <c r="N301" s="1937"/>
      <c r="O301" s="1937"/>
      <c r="P301" s="1937"/>
      <c r="Q301" s="1937"/>
      <c r="R301" s="1937"/>
      <c r="S301" s="1937"/>
      <c r="T301" s="1937"/>
      <c r="U301" s="1937"/>
      <c r="V301" s="1937"/>
      <c r="W301" s="1937"/>
      <c r="X301" s="1937"/>
      <c r="Y301" s="1937"/>
      <c r="Z301" s="1937"/>
      <c r="AA301" s="1937"/>
      <c r="AB301" s="1937"/>
      <c r="AC301" s="1937"/>
      <c r="AD301" s="1937"/>
      <c r="AE301" s="1937"/>
      <c r="AF301" s="1937"/>
      <c r="AG301" s="1937"/>
      <c r="AH301" s="1937"/>
      <c r="AI301" s="1937"/>
      <c r="AJ301" s="1986"/>
      <c r="AK301" s="2009">
        <f t="shared" ref="AK301:AK303" si="204">IF(D301="","",COUNT($F$290:$AJ$290)-AL301)</f>
        <v>0</v>
      </c>
      <c r="AL301" s="2010">
        <f t="shared" ref="AL301:AL303" si="205">IF(D301="","",AQ301+AR301)</f>
        <v>0</v>
      </c>
      <c r="AM301" s="2010">
        <f t="shared" ref="AM301:AM303" si="206">IF(D301="","",COUNTIF(F301:AJ301,"休"))</f>
        <v>0</v>
      </c>
      <c r="AN301" s="1899" t="str">
        <f t="shared" ref="AN301:AN303" si="207">IF(D301="","",IFERROR(ROUND(AM301/AK301,3),""))</f>
        <v/>
      </c>
      <c r="AO301" s="4487"/>
      <c r="AQ301" s="1864">
        <f>+COUNTIF(F301:AJ301,"－")</f>
        <v>0</v>
      </c>
      <c r="AR301" s="1864">
        <f>+COUNTIF(F301:AJ301,"外")</f>
        <v>0</v>
      </c>
    </row>
    <row r="302" spans="2:44">
      <c r="B302" s="4483"/>
      <c r="C302" s="4513"/>
      <c r="E302" s="1956"/>
      <c r="F302" s="1936"/>
      <c r="G302" s="1937"/>
      <c r="H302" s="1937"/>
      <c r="I302" s="1937"/>
      <c r="J302" s="1937"/>
      <c r="K302" s="1937"/>
      <c r="L302" s="1937"/>
      <c r="M302" s="1937"/>
      <c r="N302" s="1937"/>
      <c r="O302" s="1937"/>
      <c r="P302" s="1937"/>
      <c r="Q302" s="1937"/>
      <c r="R302" s="1937"/>
      <c r="S302" s="1937"/>
      <c r="T302" s="1937"/>
      <c r="U302" s="1937"/>
      <c r="V302" s="1937"/>
      <c r="W302" s="1937"/>
      <c r="X302" s="1937"/>
      <c r="Y302" s="1937"/>
      <c r="Z302" s="1937"/>
      <c r="AA302" s="1937"/>
      <c r="AB302" s="1937"/>
      <c r="AC302" s="1937"/>
      <c r="AD302" s="1937"/>
      <c r="AE302" s="1937"/>
      <c r="AF302" s="1937"/>
      <c r="AG302" s="1937"/>
      <c r="AH302" s="1937"/>
      <c r="AI302" s="1937"/>
      <c r="AJ302" s="1986"/>
      <c r="AK302" s="2009" t="str">
        <f t="shared" si="204"/>
        <v/>
      </c>
      <c r="AL302" s="2010" t="str">
        <f t="shared" si="205"/>
        <v/>
      </c>
      <c r="AM302" s="2010" t="str">
        <f t="shared" si="206"/>
        <v/>
      </c>
      <c r="AN302" s="1899" t="str">
        <f t="shared" si="207"/>
        <v/>
      </c>
      <c r="AO302" s="4487"/>
      <c r="AQ302" s="1864">
        <f>+COUNTIF(F302:AJ302,"－")</f>
        <v>0</v>
      </c>
      <c r="AR302" s="1864">
        <f>+COUNTIF(F302:AJ302,"外")</f>
        <v>0</v>
      </c>
    </row>
    <row r="303" spans="2:44">
      <c r="B303" s="4483"/>
      <c r="C303" s="4514"/>
      <c r="D303" s="2006"/>
      <c r="E303" s="1958"/>
      <c r="F303" s="1987"/>
      <c r="G303" s="1988"/>
      <c r="H303" s="1988"/>
      <c r="I303" s="1988"/>
      <c r="J303" s="1988"/>
      <c r="K303" s="1988"/>
      <c r="L303" s="1988"/>
      <c r="M303" s="1988"/>
      <c r="N303" s="1988"/>
      <c r="O303" s="1988"/>
      <c r="P303" s="1988"/>
      <c r="Q303" s="1988"/>
      <c r="R303" s="1988"/>
      <c r="S303" s="1988"/>
      <c r="T303" s="1988"/>
      <c r="U303" s="1988"/>
      <c r="V303" s="1988"/>
      <c r="W303" s="1988"/>
      <c r="X303" s="1988"/>
      <c r="Y303" s="1988"/>
      <c r="Z303" s="1988"/>
      <c r="AA303" s="1988"/>
      <c r="AB303" s="1988"/>
      <c r="AC303" s="1988"/>
      <c r="AD303" s="1988"/>
      <c r="AE303" s="1988"/>
      <c r="AF303" s="1988"/>
      <c r="AG303" s="1988"/>
      <c r="AH303" s="1988"/>
      <c r="AI303" s="1988"/>
      <c r="AJ303" s="1989"/>
      <c r="AK303" s="2009" t="str">
        <f t="shared" si="204"/>
        <v/>
      </c>
      <c r="AL303" s="2010" t="str">
        <f t="shared" si="205"/>
        <v/>
      </c>
      <c r="AM303" s="2010" t="str">
        <f t="shared" si="206"/>
        <v/>
      </c>
      <c r="AN303" s="1899" t="str">
        <f t="shared" si="207"/>
        <v/>
      </c>
      <c r="AO303" s="4487"/>
      <c r="AQ303" s="1864">
        <f>+COUNTIF(F303:AJ303,"－")</f>
        <v>0</v>
      </c>
      <c r="AR303" s="1864">
        <f>+COUNTIF(F303:AJ303,"外")</f>
        <v>0</v>
      </c>
    </row>
    <row r="304" spans="2:44" ht="14.4">
      <c r="B304" s="4483"/>
      <c r="C304" s="4512" t="s">
        <v>2303</v>
      </c>
      <c r="D304" s="1924" t="s">
        <v>2281</v>
      </c>
      <c r="E304" s="1959" t="s">
        <v>2270</v>
      </c>
      <c r="F304" s="1926" t="s">
        <v>2311</v>
      </c>
      <c r="G304" s="1927" t="s">
        <v>2311</v>
      </c>
      <c r="H304" s="1927" t="s">
        <v>2311</v>
      </c>
      <c r="I304" s="1927" t="s">
        <v>2311</v>
      </c>
      <c r="J304" s="1927" t="s">
        <v>2311</v>
      </c>
      <c r="K304" s="1927" t="s">
        <v>2311</v>
      </c>
      <c r="L304" s="1927" t="s">
        <v>2311</v>
      </c>
      <c r="M304" s="1927" t="s">
        <v>2311</v>
      </c>
      <c r="N304" s="1927" t="s">
        <v>2311</v>
      </c>
      <c r="O304" s="1927" t="s">
        <v>2311</v>
      </c>
      <c r="P304" s="1927" t="s">
        <v>2311</v>
      </c>
      <c r="Q304" s="1927" t="s">
        <v>2311</v>
      </c>
      <c r="R304" s="1927" t="s">
        <v>2311</v>
      </c>
      <c r="S304" s="1927" t="s">
        <v>2311</v>
      </c>
      <c r="T304" s="1927" t="s">
        <v>2311</v>
      </c>
      <c r="U304" s="1927" t="s">
        <v>2311</v>
      </c>
      <c r="V304" s="1927" t="s">
        <v>2311</v>
      </c>
      <c r="W304" s="1927" t="s">
        <v>2311</v>
      </c>
      <c r="X304" s="1927" t="s">
        <v>2311</v>
      </c>
      <c r="Y304" s="1927" t="s">
        <v>2311</v>
      </c>
      <c r="Z304" s="1927" t="s">
        <v>2311</v>
      </c>
      <c r="AA304" s="1927" t="s">
        <v>2311</v>
      </c>
      <c r="AB304" s="1927" t="s">
        <v>2311</v>
      </c>
      <c r="AC304" s="1927" t="s">
        <v>2311</v>
      </c>
      <c r="AD304" s="1927" t="s">
        <v>2311</v>
      </c>
      <c r="AE304" s="1927" t="s">
        <v>2311</v>
      </c>
      <c r="AF304" s="1927" t="s">
        <v>2311</v>
      </c>
      <c r="AG304" s="1927" t="s">
        <v>2311</v>
      </c>
      <c r="AH304" s="1927" t="s">
        <v>2311</v>
      </c>
      <c r="AI304" s="1927" t="s">
        <v>2311</v>
      </c>
      <c r="AJ304" s="1982" t="s">
        <v>2311</v>
      </c>
      <c r="AK304" s="2017"/>
      <c r="AL304" s="1864"/>
      <c r="AM304" s="2020"/>
      <c r="AN304" s="2018"/>
      <c r="AO304" s="4487"/>
    </row>
    <row r="305" spans="2:44">
      <c r="B305" s="4483"/>
      <c r="C305" s="4513"/>
      <c r="D305" s="1999" t="s">
        <v>2297</v>
      </c>
      <c r="E305" s="1929"/>
      <c r="F305" s="1990"/>
      <c r="G305" s="1945"/>
      <c r="H305" s="1945"/>
      <c r="I305" s="1945"/>
      <c r="J305" s="1945"/>
      <c r="K305" s="1945"/>
      <c r="L305" s="1945"/>
      <c r="M305" s="1945"/>
      <c r="N305" s="1945"/>
      <c r="O305" s="1945"/>
      <c r="P305" s="1945"/>
      <c r="Q305" s="1945"/>
      <c r="R305" s="1945"/>
      <c r="S305" s="1945"/>
      <c r="T305" s="1945"/>
      <c r="U305" s="1945"/>
      <c r="V305" s="1945"/>
      <c r="W305" s="1945"/>
      <c r="X305" s="1945"/>
      <c r="Y305" s="1945"/>
      <c r="Z305" s="1945"/>
      <c r="AA305" s="1945"/>
      <c r="AB305" s="1945"/>
      <c r="AC305" s="1945"/>
      <c r="AD305" s="1945"/>
      <c r="AE305" s="1945"/>
      <c r="AF305" s="1945"/>
      <c r="AG305" s="1945"/>
      <c r="AH305" s="1945"/>
      <c r="AI305" s="1945"/>
      <c r="AJ305" s="1991"/>
      <c r="AK305" s="2009">
        <f>IF(D305="","",COUNT($F$290:$AJ$290)-AL305)</f>
        <v>0</v>
      </c>
      <c r="AL305" s="2010">
        <f>IF(D305="","",AQ305+AR305)</f>
        <v>0</v>
      </c>
      <c r="AM305" s="2010">
        <f>IF(D305="","",COUNTIF(F305:AJ305,"休"))</f>
        <v>0</v>
      </c>
      <c r="AN305" s="1899" t="str">
        <f>IF(D305="","",IFERROR(ROUND(AM305/AK305,3),""))</f>
        <v/>
      </c>
      <c r="AO305" s="4487"/>
      <c r="AQ305" s="1864">
        <f>+COUNTIF(F305:AJ305,"－")</f>
        <v>0</v>
      </c>
      <c r="AR305" s="1864">
        <f>+COUNTIF(F305:AJ305,"外")</f>
        <v>0</v>
      </c>
    </row>
    <row r="306" spans="2:44">
      <c r="B306" s="4483"/>
      <c r="C306" s="4513"/>
      <c r="E306" s="1956"/>
      <c r="F306" s="1936"/>
      <c r="G306" s="1937"/>
      <c r="H306" s="1937"/>
      <c r="I306" s="1937"/>
      <c r="J306" s="1937"/>
      <c r="K306" s="1937"/>
      <c r="L306" s="1937"/>
      <c r="M306" s="1937"/>
      <c r="N306" s="1937"/>
      <c r="O306" s="1937"/>
      <c r="P306" s="1937"/>
      <c r="Q306" s="1937"/>
      <c r="R306" s="1937"/>
      <c r="S306" s="1937"/>
      <c r="T306" s="1937"/>
      <c r="U306" s="1937"/>
      <c r="V306" s="1937"/>
      <c r="W306" s="1937"/>
      <c r="X306" s="1937"/>
      <c r="Y306" s="1937"/>
      <c r="Z306" s="1937"/>
      <c r="AA306" s="1937"/>
      <c r="AB306" s="1937"/>
      <c r="AC306" s="1937"/>
      <c r="AD306" s="1937"/>
      <c r="AE306" s="1937"/>
      <c r="AF306" s="1937"/>
      <c r="AG306" s="1937"/>
      <c r="AH306" s="1937"/>
      <c r="AI306" s="1937"/>
      <c r="AJ306" s="1986"/>
      <c r="AK306" s="2009" t="str">
        <f>IF(D306="","",COUNT($F$290:$AJ$290)-AL306)</f>
        <v/>
      </c>
      <c r="AL306" s="2010" t="str">
        <f t="shared" ref="AL306:AL308" si="208">IF(D306="","",AQ306+AR306)</f>
        <v/>
      </c>
      <c r="AM306" s="2010" t="str">
        <f t="shared" ref="AM306:AM308" si="209">IF(D306="","",COUNTIF(F306:AJ306,"休"))</f>
        <v/>
      </c>
      <c r="AN306" s="1899" t="str">
        <f t="shared" ref="AN306:AN308" si="210">IF(D306="","",IFERROR(ROUND(AM306/AK306,3),""))</f>
        <v/>
      </c>
      <c r="AO306" s="4487"/>
      <c r="AQ306" s="1864">
        <f>+COUNTIF(F306:AJ306,"－")</f>
        <v>0</v>
      </c>
      <c r="AR306" s="1864">
        <f>+COUNTIF(F306:AJ306,"外")</f>
        <v>0</v>
      </c>
    </row>
    <row r="307" spans="2:44">
      <c r="B307" s="4483"/>
      <c r="C307" s="4513"/>
      <c r="E307" s="1956"/>
      <c r="F307" s="1936"/>
      <c r="G307" s="1937"/>
      <c r="H307" s="1937"/>
      <c r="I307" s="1937"/>
      <c r="J307" s="1937"/>
      <c r="K307" s="1937"/>
      <c r="L307" s="1937"/>
      <c r="M307" s="1937"/>
      <c r="N307" s="1937"/>
      <c r="O307" s="1937"/>
      <c r="P307" s="1937"/>
      <c r="Q307" s="1937"/>
      <c r="R307" s="1937"/>
      <c r="S307" s="1937"/>
      <c r="T307" s="1937"/>
      <c r="U307" s="1937"/>
      <c r="V307" s="1937"/>
      <c r="W307" s="1937"/>
      <c r="X307" s="1937"/>
      <c r="Y307" s="1937"/>
      <c r="Z307" s="1937"/>
      <c r="AA307" s="1937"/>
      <c r="AB307" s="1937"/>
      <c r="AC307" s="1937"/>
      <c r="AD307" s="1937"/>
      <c r="AE307" s="1937"/>
      <c r="AF307" s="1937"/>
      <c r="AG307" s="1937"/>
      <c r="AH307" s="1937"/>
      <c r="AI307" s="1937"/>
      <c r="AJ307" s="1986"/>
      <c r="AK307" s="2009" t="str">
        <f t="shared" ref="AK307:AK308" si="211">IF(D307="","",COUNT($F$290:$AJ$290)-AL307)</f>
        <v/>
      </c>
      <c r="AL307" s="2010" t="str">
        <f t="shared" si="208"/>
        <v/>
      </c>
      <c r="AM307" s="2010" t="str">
        <f t="shared" si="209"/>
        <v/>
      </c>
      <c r="AN307" s="1899" t="str">
        <f t="shared" si="210"/>
        <v/>
      </c>
      <c r="AO307" s="4487"/>
      <c r="AQ307" s="1864">
        <f>+COUNTIF(F307:AJ307,"－")</f>
        <v>0</v>
      </c>
      <c r="AR307" s="1864">
        <f>+COUNTIF(F307:AJ307,"外")</f>
        <v>0</v>
      </c>
    </row>
    <row r="308" spans="2:44" ht="13.8" thickBot="1">
      <c r="B308" s="4484"/>
      <c r="C308" s="4514"/>
      <c r="D308" s="2006"/>
      <c r="E308" s="1958"/>
      <c r="F308" s="1987"/>
      <c r="G308" s="1988"/>
      <c r="H308" s="1988"/>
      <c r="I308" s="1988"/>
      <c r="J308" s="1988"/>
      <c r="K308" s="1988"/>
      <c r="L308" s="1988"/>
      <c r="M308" s="1988"/>
      <c r="N308" s="1988"/>
      <c r="O308" s="1988"/>
      <c r="P308" s="1988"/>
      <c r="Q308" s="1988"/>
      <c r="R308" s="1988"/>
      <c r="S308" s="1988"/>
      <c r="T308" s="1988"/>
      <c r="U308" s="1988"/>
      <c r="V308" s="1988"/>
      <c r="W308" s="1988"/>
      <c r="X308" s="1988"/>
      <c r="Y308" s="1988"/>
      <c r="Z308" s="1988"/>
      <c r="AA308" s="1988"/>
      <c r="AB308" s="1988"/>
      <c r="AC308" s="1988"/>
      <c r="AD308" s="1988"/>
      <c r="AE308" s="1988"/>
      <c r="AF308" s="1988"/>
      <c r="AG308" s="1988"/>
      <c r="AH308" s="1988"/>
      <c r="AI308" s="1988"/>
      <c r="AJ308" s="1989"/>
      <c r="AK308" s="2023" t="str">
        <f t="shared" si="211"/>
        <v/>
      </c>
      <c r="AL308" s="1958" t="str">
        <f t="shared" si="208"/>
        <v/>
      </c>
      <c r="AM308" s="1958" t="str">
        <f t="shared" si="209"/>
        <v/>
      </c>
      <c r="AN308" s="1899" t="str">
        <f t="shared" si="210"/>
        <v/>
      </c>
      <c r="AO308" s="4488"/>
      <c r="AQ308" s="1864">
        <f>+COUNTIF(F308:AJ308,"－")</f>
        <v>0</v>
      </c>
      <c r="AR308" s="1864">
        <f>+COUNTIF(F308:AJ308,"外")</f>
        <v>0</v>
      </c>
    </row>
    <row r="309" spans="2:44" ht="13.8" thickBot="1">
      <c r="B309" s="1965"/>
      <c r="C309" s="1921"/>
      <c r="F309" s="1966"/>
      <c r="G309" s="1966"/>
      <c r="H309" s="1966"/>
      <c r="I309" s="1966"/>
      <c r="J309" s="1966"/>
      <c r="K309" s="1966"/>
      <c r="L309" s="1966"/>
      <c r="M309" s="1966"/>
      <c r="N309" s="1966"/>
      <c r="O309" s="1966"/>
      <c r="P309" s="1966"/>
      <c r="Q309" s="1966"/>
      <c r="R309" s="1966"/>
      <c r="S309" s="1966"/>
      <c r="T309" s="1966"/>
      <c r="U309" s="1966"/>
      <c r="V309" s="1966"/>
      <c r="W309" s="1966"/>
      <c r="X309" s="1966"/>
      <c r="Y309" s="1966"/>
      <c r="Z309" s="1966"/>
      <c r="AA309" s="1966"/>
      <c r="AB309" s="1966"/>
      <c r="AC309" s="1966"/>
      <c r="AD309" s="1966"/>
      <c r="AE309" s="1966"/>
      <c r="AF309" s="1966"/>
      <c r="AG309" s="1966"/>
      <c r="AH309" s="1966"/>
      <c r="AI309" s="1966"/>
      <c r="AJ309" s="1966"/>
      <c r="AK309" s="1967"/>
      <c r="AN309" s="1968" t="s">
        <v>2271</v>
      </c>
      <c r="AO309" s="1969" t="e">
        <f>IF(AO293&gt;=0.285,"OK","NG")</f>
        <v>#DIV/0!</v>
      </c>
      <c r="AQ309" s="1857"/>
      <c r="AR309" s="1857"/>
    </row>
    <row r="310" spans="2:44">
      <c r="B310" s="1965"/>
      <c r="C310" s="1921"/>
      <c r="F310" s="1966"/>
      <c r="G310" s="1966"/>
      <c r="H310" s="1966"/>
      <c r="I310" s="1966"/>
      <c r="J310" s="1966"/>
      <c r="K310" s="1966"/>
      <c r="L310" s="1966"/>
      <c r="M310" s="1966"/>
      <c r="N310" s="1966"/>
      <c r="O310" s="1966"/>
      <c r="P310" s="1966"/>
      <c r="Q310" s="1966"/>
      <c r="R310" s="1966"/>
      <c r="S310" s="1966"/>
      <c r="T310" s="1966"/>
      <c r="U310" s="1966"/>
      <c r="V310" s="1966"/>
      <c r="W310" s="1966"/>
      <c r="X310" s="1966"/>
      <c r="Y310" s="1966"/>
      <c r="Z310" s="1966"/>
      <c r="AA310" s="1966"/>
      <c r="AB310" s="1966"/>
      <c r="AC310" s="1966"/>
      <c r="AD310" s="1966"/>
      <c r="AE310" s="1966"/>
      <c r="AF310" s="1966"/>
      <c r="AG310" s="1966"/>
      <c r="AH310" s="1966"/>
      <c r="AI310" s="1966"/>
      <c r="AJ310" s="1966"/>
      <c r="AK310" s="1967"/>
      <c r="AN310" s="1981"/>
      <c r="AO310" s="1899"/>
      <c r="AQ310" s="1857"/>
      <c r="AR310" s="1857"/>
    </row>
    <row r="311" spans="2:44" hidden="1">
      <c r="F311" s="1857" t="e">
        <f>YEAR(F314)</f>
        <v>#VALUE!</v>
      </c>
      <c r="G311" s="1857" t="e">
        <f>MONTH(F314)</f>
        <v>#VALUE!</v>
      </c>
    </row>
    <row r="312" spans="2:44">
      <c r="B312" s="4470"/>
      <c r="C312" s="4471"/>
      <c r="D312" s="4472"/>
      <c r="E312" s="1971" t="s">
        <v>2266</v>
      </c>
      <c r="F312" s="4478" t="e">
        <f>F314</f>
        <v>#VALUE!</v>
      </c>
      <c r="G312" s="4479"/>
      <c r="H312" s="4479"/>
      <c r="I312" s="4479"/>
      <c r="J312" s="4479"/>
      <c r="K312" s="4479"/>
      <c r="L312" s="4479"/>
      <c r="M312" s="4479"/>
      <c r="N312" s="4479"/>
      <c r="O312" s="4479"/>
      <c r="P312" s="4479"/>
      <c r="Q312" s="4479"/>
      <c r="R312" s="4479"/>
      <c r="S312" s="4479"/>
      <c r="T312" s="4479"/>
      <c r="U312" s="4479"/>
      <c r="V312" s="4479"/>
      <c r="W312" s="4479"/>
      <c r="X312" s="4479"/>
      <c r="Y312" s="4479"/>
      <c r="Z312" s="4479"/>
      <c r="AA312" s="4479"/>
      <c r="AB312" s="4479"/>
      <c r="AC312" s="4479"/>
      <c r="AD312" s="4479"/>
      <c r="AE312" s="4479"/>
      <c r="AF312" s="4479"/>
      <c r="AG312" s="4479"/>
      <c r="AH312" s="4479"/>
      <c r="AI312" s="4479"/>
      <c r="AJ312" s="4479"/>
      <c r="AK312" s="4516" t="s">
        <v>2304</v>
      </c>
      <c r="AL312" s="4519" t="s">
        <v>2305</v>
      </c>
      <c r="AM312" s="4522" t="s">
        <v>2283</v>
      </c>
      <c r="AN312" s="4435" t="s">
        <v>2306</v>
      </c>
      <c r="AO312" s="4433" t="s">
        <v>2307</v>
      </c>
      <c r="AQ312" s="4463" t="s">
        <v>2308</v>
      </c>
      <c r="AR312" s="4463" t="s">
        <v>2309</v>
      </c>
    </row>
    <row r="313" spans="2:44" hidden="1">
      <c r="B313" s="4473"/>
      <c r="C313" s="4469"/>
      <c r="D313" s="4474"/>
      <c r="E313" s="1972"/>
      <c r="F313" s="1913" t="e">
        <f>DATE($F311,$G311,1)</f>
        <v>#VALUE!</v>
      </c>
      <c r="G313" s="1913" t="e">
        <f t="shared" ref="G313:AJ313" si="212">F313+1</f>
        <v>#VALUE!</v>
      </c>
      <c r="H313" s="1913" t="e">
        <f t="shared" si="212"/>
        <v>#VALUE!</v>
      </c>
      <c r="I313" s="1913" t="e">
        <f t="shared" si="212"/>
        <v>#VALUE!</v>
      </c>
      <c r="J313" s="1913" t="e">
        <f t="shared" si="212"/>
        <v>#VALUE!</v>
      </c>
      <c r="K313" s="1913" t="e">
        <f t="shared" si="212"/>
        <v>#VALUE!</v>
      </c>
      <c r="L313" s="1913" t="e">
        <f t="shared" si="212"/>
        <v>#VALUE!</v>
      </c>
      <c r="M313" s="1913" t="e">
        <f t="shared" si="212"/>
        <v>#VALUE!</v>
      </c>
      <c r="N313" s="1913" t="e">
        <f t="shared" si="212"/>
        <v>#VALUE!</v>
      </c>
      <c r="O313" s="1913" t="e">
        <f t="shared" si="212"/>
        <v>#VALUE!</v>
      </c>
      <c r="P313" s="1913" t="e">
        <f t="shared" si="212"/>
        <v>#VALUE!</v>
      </c>
      <c r="Q313" s="1913" t="e">
        <f t="shared" si="212"/>
        <v>#VALUE!</v>
      </c>
      <c r="R313" s="1913" t="e">
        <f t="shared" si="212"/>
        <v>#VALUE!</v>
      </c>
      <c r="S313" s="1913" t="e">
        <f t="shared" si="212"/>
        <v>#VALUE!</v>
      </c>
      <c r="T313" s="1913" t="e">
        <f t="shared" si="212"/>
        <v>#VALUE!</v>
      </c>
      <c r="U313" s="1913" t="e">
        <f t="shared" si="212"/>
        <v>#VALUE!</v>
      </c>
      <c r="V313" s="1913" t="e">
        <f t="shared" si="212"/>
        <v>#VALUE!</v>
      </c>
      <c r="W313" s="1913" t="e">
        <f t="shared" si="212"/>
        <v>#VALUE!</v>
      </c>
      <c r="X313" s="1913" t="e">
        <f t="shared" si="212"/>
        <v>#VALUE!</v>
      </c>
      <c r="Y313" s="1913" t="e">
        <f t="shared" si="212"/>
        <v>#VALUE!</v>
      </c>
      <c r="Z313" s="1913" t="e">
        <f t="shared" si="212"/>
        <v>#VALUE!</v>
      </c>
      <c r="AA313" s="1913" t="e">
        <f t="shared" si="212"/>
        <v>#VALUE!</v>
      </c>
      <c r="AB313" s="1913" t="e">
        <f t="shared" si="212"/>
        <v>#VALUE!</v>
      </c>
      <c r="AC313" s="1913" t="e">
        <f t="shared" si="212"/>
        <v>#VALUE!</v>
      </c>
      <c r="AD313" s="1913" t="e">
        <f t="shared" si="212"/>
        <v>#VALUE!</v>
      </c>
      <c r="AE313" s="1913" t="e">
        <f t="shared" si="212"/>
        <v>#VALUE!</v>
      </c>
      <c r="AF313" s="1913" t="e">
        <f t="shared" si="212"/>
        <v>#VALUE!</v>
      </c>
      <c r="AG313" s="1913" t="e">
        <f t="shared" si="212"/>
        <v>#VALUE!</v>
      </c>
      <c r="AH313" s="1913" t="e">
        <f t="shared" si="212"/>
        <v>#VALUE!</v>
      </c>
      <c r="AI313" s="1913" t="e">
        <f t="shared" si="212"/>
        <v>#VALUE!</v>
      </c>
      <c r="AJ313" s="1913" t="e">
        <f t="shared" si="212"/>
        <v>#VALUE!</v>
      </c>
      <c r="AK313" s="4517"/>
      <c r="AL313" s="4520"/>
      <c r="AM313" s="4523"/>
      <c r="AN313" s="4435"/>
      <c r="AO313" s="4433"/>
      <c r="AQ313" s="4463"/>
      <c r="AR313" s="4463"/>
    </row>
    <row r="314" spans="2:44">
      <c r="B314" s="4473"/>
      <c r="C314" s="4469"/>
      <c r="D314" s="4474"/>
      <c r="E314" s="1973" t="s">
        <v>2267</v>
      </c>
      <c r="F314" s="1974" t="e">
        <f>IF(EDATE(F289,1)&gt;$F$7,"",EDATE(F289,1))</f>
        <v>#VALUE!</v>
      </c>
      <c r="G314" s="1913" t="e">
        <f t="shared" ref="G314:AJ314" si="213">IF(G313&gt;$F$7,"",IF(F314=EOMONTH(DATE($F311,$G311,1),0),"",IF(F314="","",F314+1)))</f>
        <v>#VALUE!</v>
      </c>
      <c r="H314" s="1913" t="e">
        <f t="shared" si="213"/>
        <v>#VALUE!</v>
      </c>
      <c r="I314" s="1913" t="e">
        <f t="shared" si="213"/>
        <v>#VALUE!</v>
      </c>
      <c r="J314" s="1913" t="e">
        <f t="shared" si="213"/>
        <v>#VALUE!</v>
      </c>
      <c r="K314" s="1913" t="e">
        <f t="shared" si="213"/>
        <v>#VALUE!</v>
      </c>
      <c r="L314" s="1913" t="e">
        <f t="shared" si="213"/>
        <v>#VALUE!</v>
      </c>
      <c r="M314" s="1913" t="e">
        <f t="shared" si="213"/>
        <v>#VALUE!</v>
      </c>
      <c r="N314" s="1913" t="e">
        <f t="shared" si="213"/>
        <v>#VALUE!</v>
      </c>
      <c r="O314" s="1913" t="e">
        <f t="shared" si="213"/>
        <v>#VALUE!</v>
      </c>
      <c r="P314" s="1913" t="e">
        <f t="shared" si="213"/>
        <v>#VALUE!</v>
      </c>
      <c r="Q314" s="1913" t="e">
        <f t="shared" si="213"/>
        <v>#VALUE!</v>
      </c>
      <c r="R314" s="1913" t="e">
        <f t="shared" si="213"/>
        <v>#VALUE!</v>
      </c>
      <c r="S314" s="1913" t="e">
        <f t="shared" si="213"/>
        <v>#VALUE!</v>
      </c>
      <c r="T314" s="1913" t="e">
        <f t="shared" si="213"/>
        <v>#VALUE!</v>
      </c>
      <c r="U314" s="1913" t="e">
        <f t="shared" si="213"/>
        <v>#VALUE!</v>
      </c>
      <c r="V314" s="1913" t="e">
        <f t="shared" si="213"/>
        <v>#VALUE!</v>
      </c>
      <c r="W314" s="1913" t="e">
        <f t="shared" si="213"/>
        <v>#VALUE!</v>
      </c>
      <c r="X314" s="1913" t="e">
        <f t="shared" si="213"/>
        <v>#VALUE!</v>
      </c>
      <c r="Y314" s="1913" t="e">
        <f t="shared" si="213"/>
        <v>#VALUE!</v>
      </c>
      <c r="Z314" s="1913" t="e">
        <f t="shared" si="213"/>
        <v>#VALUE!</v>
      </c>
      <c r="AA314" s="1913" t="e">
        <f t="shared" si="213"/>
        <v>#VALUE!</v>
      </c>
      <c r="AB314" s="1913" t="e">
        <f t="shared" si="213"/>
        <v>#VALUE!</v>
      </c>
      <c r="AC314" s="1913" t="e">
        <f t="shared" si="213"/>
        <v>#VALUE!</v>
      </c>
      <c r="AD314" s="1913" t="e">
        <f t="shared" si="213"/>
        <v>#VALUE!</v>
      </c>
      <c r="AE314" s="1913" t="e">
        <f t="shared" si="213"/>
        <v>#VALUE!</v>
      </c>
      <c r="AF314" s="1913" t="e">
        <f t="shared" si="213"/>
        <v>#VALUE!</v>
      </c>
      <c r="AG314" s="1913" t="e">
        <f t="shared" si="213"/>
        <v>#VALUE!</v>
      </c>
      <c r="AH314" s="1913" t="e">
        <f t="shared" si="213"/>
        <v>#VALUE!</v>
      </c>
      <c r="AI314" s="1913" t="e">
        <f t="shared" si="213"/>
        <v>#VALUE!</v>
      </c>
      <c r="AJ314" s="1913" t="e">
        <f t="shared" si="213"/>
        <v>#VALUE!</v>
      </c>
      <c r="AK314" s="4517"/>
      <c r="AL314" s="4520"/>
      <c r="AM314" s="4523"/>
      <c r="AN314" s="4435"/>
      <c r="AO314" s="4433"/>
      <c r="AQ314" s="4463"/>
      <c r="AR314" s="4463"/>
    </row>
    <row r="315" spans="2:44">
      <c r="B315" s="4475"/>
      <c r="C315" s="4476"/>
      <c r="D315" s="4477"/>
      <c r="E315" s="1908" t="s">
        <v>1060</v>
      </c>
      <c r="F315" s="1975" t="str">
        <f>IFERROR(TEXT(WEEKDAY(+F314),"aaa"),"")</f>
        <v/>
      </c>
      <c r="G315" s="1975" t="str">
        <f t="shared" ref="G315:AJ315" si="214">IFERROR(TEXT(WEEKDAY(+G314),"aaa"),"")</f>
        <v/>
      </c>
      <c r="H315" s="1975" t="str">
        <f t="shared" si="214"/>
        <v/>
      </c>
      <c r="I315" s="1975" t="str">
        <f t="shared" si="214"/>
        <v/>
      </c>
      <c r="J315" s="1975" t="str">
        <f t="shared" si="214"/>
        <v/>
      </c>
      <c r="K315" s="1975" t="str">
        <f t="shared" si="214"/>
        <v/>
      </c>
      <c r="L315" s="1975" t="str">
        <f t="shared" si="214"/>
        <v/>
      </c>
      <c r="M315" s="1975" t="str">
        <f t="shared" si="214"/>
        <v/>
      </c>
      <c r="N315" s="1975" t="str">
        <f t="shared" si="214"/>
        <v/>
      </c>
      <c r="O315" s="1975" t="str">
        <f t="shared" si="214"/>
        <v/>
      </c>
      <c r="P315" s="1975" t="str">
        <f t="shared" si="214"/>
        <v/>
      </c>
      <c r="Q315" s="1975" t="str">
        <f t="shared" si="214"/>
        <v/>
      </c>
      <c r="R315" s="1975" t="str">
        <f t="shared" si="214"/>
        <v/>
      </c>
      <c r="S315" s="1975" t="str">
        <f t="shared" si="214"/>
        <v/>
      </c>
      <c r="T315" s="1975" t="str">
        <f t="shared" si="214"/>
        <v/>
      </c>
      <c r="U315" s="1975" t="str">
        <f t="shared" si="214"/>
        <v/>
      </c>
      <c r="V315" s="1975" t="str">
        <f t="shared" si="214"/>
        <v/>
      </c>
      <c r="W315" s="1975" t="str">
        <f t="shared" si="214"/>
        <v/>
      </c>
      <c r="X315" s="1975" t="str">
        <f t="shared" si="214"/>
        <v/>
      </c>
      <c r="Y315" s="1975" t="str">
        <f t="shared" si="214"/>
        <v/>
      </c>
      <c r="Z315" s="1975" t="str">
        <f t="shared" si="214"/>
        <v/>
      </c>
      <c r="AA315" s="1975" t="str">
        <f t="shared" si="214"/>
        <v/>
      </c>
      <c r="AB315" s="1975" t="str">
        <f t="shared" si="214"/>
        <v/>
      </c>
      <c r="AC315" s="1975" t="str">
        <f t="shared" si="214"/>
        <v/>
      </c>
      <c r="AD315" s="1975" t="str">
        <f t="shared" si="214"/>
        <v/>
      </c>
      <c r="AE315" s="1975" t="str">
        <f t="shared" si="214"/>
        <v/>
      </c>
      <c r="AF315" s="1975" t="str">
        <f t="shared" si="214"/>
        <v/>
      </c>
      <c r="AG315" s="1975" t="str">
        <f t="shared" si="214"/>
        <v/>
      </c>
      <c r="AH315" s="1975" t="str">
        <f t="shared" si="214"/>
        <v/>
      </c>
      <c r="AI315" s="1975" t="str">
        <f t="shared" si="214"/>
        <v/>
      </c>
      <c r="AJ315" s="1975" t="str">
        <f t="shared" si="214"/>
        <v/>
      </c>
      <c r="AK315" s="4517"/>
      <c r="AL315" s="4520"/>
      <c r="AM315" s="4523"/>
      <c r="AN315" s="4435"/>
      <c r="AO315" s="4433"/>
      <c r="AQ315" s="4463"/>
      <c r="AR315" s="4463"/>
    </row>
    <row r="316" spans="2:44" ht="21" customHeight="1">
      <c r="B316" s="1976" t="s">
        <v>2310</v>
      </c>
      <c r="C316" s="1977" t="s">
        <v>2280</v>
      </c>
      <c r="D316" s="1924" t="s">
        <v>2281</v>
      </c>
      <c r="E316" s="1925" t="s">
        <v>2270</v>
      </c>
      <c r="F316" s="1926" t="s">
        <v>2311</v>
      </c>
      <c r="G316" s="1927" t="s">
        <v>2311</v>
      </c>
      <c r="H316" s="1927" t="s">
        <v>2311</v>
      </c>
      <c r="I316" s="1927" t="s">
        <v>2311</v>
      </c>
      <c r="J316" s="1927" t="s">
        <v>2311</v>
      </c>
      <c r="K316" s="1927" t="s">
        <v>2311</v>
      </c>
      <c r="L316" s="1927" t="s">
        <v>2311</v>
      </c>
      <c r="M316" s="1927" t="s">
        <v>2311</v>
      </c>
      <c r="N316" s="1927" t="s">
        <v>2311</v>
      </c>
      <c r="O316" s="1927" t="s">
        <v>2311</v>
      </c>
      <c r="P316" s="1927" t="s">
        <v>2311</v>
      </c>
      <c r="Q316" s="1927" t="s">
        <v>2311</v>
      </c>
      <c r="R316" s="1927" t="s">
        <v>2311</v>
      </c>
      <c r="S316" s="1927" t="s">
        <v>2311</v>
      </c>
      <c r="T316" s="1927" t="s">
        <v>2311</v>
      </c>
      <c r="U316" s="1927" t="s">
        <v>2311</v>
      </c>
      <c r="V316" s="1927" t="s">
        <v>2311</v>
      </c>
      <c r="W316" s="1927" t="s">
        <v>2311</v>
      </c>
      <c r="X316" s="1927" t="s">
        <v>2311</v>
      </c>
      <c r="Y316" s="1927" t="s">
        <v>2311</v>
      </c>
      <c r="Z316" s="1927" t="s">
        <v>2311</v>
      </c>
      <c r="AA316" s="1927" t="s">
        <v>2311</v>
      </c>
      <c r="AB316" s="1927" t="s">
        <v>2311</v>
      </c>
      <c r="AC316" s="1927" t="s">
        <v>2311</v>
      </c>
      <c r="AD316" s="1927" t="s">
        <v>2311</v>
      </c>
      <c r="AE316" s="1927" t="s">
        <v>2311</v>
      </c>
      <c r="AF316" s="1927" t="s">
        <v>2311</v>
      </c>
      <c r="AG316" s="1927" t="s">
        <v>2311</v>
      </c>
      <c r="AH316" s="1927" t="s">
        <v>2311</v>
      </c>
      <c r="AI316" s="1927" t="s">
        <v>2311</v>
      </c>
      <c r="AJ316" s="1982" t="s">
        <v>2311</v>
      </c>
      <c r="AK316" s="4518"/>
      <c r="AL316" s="4521"/>
      <c r="AM316" s="4524"/>
      <c r="AN316" s="1866" t="s">
        <v>2292</v>
      </c>
      <c r="AO316" s="1865" t="s">
        <v>2293</v>
      </c>
      <c r="AQ316" s="4464"/>
      <c r="AR316" s="4464"/>
    </row>
    <row r="317" spans="2:44" ht="13.5" customHeight="1">
      <c r="B317" s="4482" t="s">
        <v>2294</v>
      </c>
      <c r="C317" s="4512" t="s">
        <v>2295</v>
      </c>
      <c r="D317" s="2008" t="s">
        <v>2296</v>
      </c>
      <c r="E317" s="1929"/>
      <c r="F317" s="1983"/>
      <c r="G317" s="1984"/>
      <c r="H317" s="1984"/>
      <c r="I317" s="1984"/>
      <c r="J317" s="1984"/>
      <c r="K317" s="1984"/>
      <c r="L317" s="1984"/>
      <c r="M317" s="1984"/>
      <c r="N317" s="1984"/>
      <c r="O317" s="1984"/>
      <c r="P317" s="1984"/>
      <c r="Q317" s="1984"/>
      <c r="R317" s="1984"/>
      <c r="S317" s="1984"/>
      <c r="T317" s="1984"/>
      <c r="U317" s="1984"/>
      <c r="V317" s="1984"/>
      <c r="W317" s="1984"/>
      <c r="X317" s="1984"/>
      <c r="Y317" s="1984"/>
      <c r="Z317" s="1984"/>
      <c r="AA317" s="1984"/>
      <c r="AB317" s="1984"/>
      <c r="AC317" s="1984"/>
      <c r="AD317" s="1984"/>
      <c r="AE317" s="1984"/>
      <c r="AF317" s="1984"/>
      <c r="AG317" s="1984"/>
      <c r="AH317" s="1984"/>
      <c r="AI317" s="1984"/>
      <c r="AJ317" s="1985"/>
      <c r="AK317" s="2009">
        <f>IF(D317="","",COUNT($F$314:$AJ$314)-AL317)</f>
        <v>0</v>
      </c>
      <c r="AL317" s="2010">
        <f>IF(D317="","",AQ317+AR317)</f>
        <v>0</v>
      </c>
      <c r="AM317" s="2010">
        <f>IF(D317="","",COUNTIF(F317:AJ317,"休"))</f>
        <v>0</v>
      </c>
      <c r="AN317" s="1899" t="str">
        <f>IF(D317="","",IFERROR(ROUND(AM317/AK317,3),""))</f>
        <v/>
      </c>
      <c r="AO317" s="4486" t="e">
        <f>ROUND(AVERAGE(AN317:AN332),3)</f>
        <v>#DIV/0!</v>
      </c>
      <c r="AQ317" s="1864">
        <f>+COUNTIF(F317:AJ317,"－")</f>
        <v>0</v>
      </c>
      <c r="AR317" s="1864">
        <f>+COUNTIF(F317:AJ317,"外")</f>
        <v>0</v>
      </c>
    </row>
    <row r="318" spans="2:44" ht="13.5" customHeight="1">
      <c r="B318" s="4483"/>
      <c r="C318" s="4513"/>
      <c r="D318" s="2011" t="s">
        <v>2297</v>
      </c>
      <c r="E318" s="1929"/>
      <c r="F318" s="1936"/>
      <c r="G318" s="1937"/>
      <c r="H318" s="1937"/>
      <c r="I318" s="1937"/>
      <c r="J318" s="1937"/>
      <c r="K318" s="1937"/>
      <c r="L318" s="1937"/>
      <c r="M318" s="1937"/>
      <c r="N318" s="1937"/>
      <c r="O318" s="1937"/>
      <c r="P318" s="1937"/>
      <c r="Q318" s="1937"/>
      <c r="R318" s="1937"/>
      <c r="S318" s="1937"/>
      <c r="T318" s="1937"/>
      <c r="U318" s="1937"/>
      <c r="V318" s="1937"/>
      <c r="W318" s="1937"/>
      <c r="X318" s="1937"/>
      <c r="Y318" s="1937"/>
      <c r="Z318" s="1937"/>
      <c r="AA318" s="1937"/>
      <c r="AB318" s="1937"/>
      <c r="AC318" s="1937"/>
      <c r="AD318" s="1937"/>
      <c r="AE318" s="1937"/>
      <c r="AF318" s="1937"/>
      <c r="AG318" s="1937"/>
      <c r="AH318" s="1937"/>
      <c r="AI318" s="1937"/>
      <c r="AJ318" s="1986"/>
      <c r="AK318" s="2009">
        <f>IF(D318="","",COUNT($F$314:$AJ$314)-AL318)</f>
        <v>0</v>
      </c>
      <c r="AL318" s="2010">
        <f t="shared" ref="AL318:AL322" si="215">IF(D318="","",AQ318+AR318)</f>
        <v>0</v>
      </c>
      <c r="AM318" s="2010">
        <f t="shared" ref="AM318:AM322" si="216">IF(D318="","",COUNTIF(F318:AJ318,"休"))</f>
        <v>0</v>
      </c>
      <c r="AN318" s="1899" t="str">
        <f t="shared" ref="AN318:AN322" si="217">IF(D318="","",IFERROR(ROUND(AM318/AK318,3),""))</f>
        <v/>
      </c>
      <c r="AO318" s="4487"/>
      <c r="AQ318" s="1864">
        <f>+COUNTIF(F318:AJ318,"－")</f>
        <v>0</v>
      </c>
      <c r="AR318" s="1864">
        <f>+COUNTIF(F318:AJ318,"外")</f>
        <v>0</v>
      </c>
    </row>
    <row r="319" spans="2:44">
      <c r="B319" s="4483"/>
      <c r="C319" s="4513"/>
      <c r="D319" s="2014" t="s">
        <v>2298</v>
      </c>
      <c r="E319" s="1929"/>
      <c r="F319" s="1936"/>
      <c r="G319" s="1937"/>
      <c r="H319" s="1937"/>
      <c r="I319" s="1937"/>
      <c r="J319" s="1937"/>
      <c r="K319" s="1937"/>
      <c r="L319" s="1937"/>
      <c r="M319" s="1937"/>
      <c r="N319" s="1937"/>
      <c r="O319" s="1937"/>
      <c r="P319" s="1937"/>
      <c r="Q319" s="1937"/>
      <c r="R319" s="1937"/>
      <c r="S319" s="1937"/>
      <c r="T319" s="1937"/>
      <c r="U319" s="1937"/>
      <c r="V319" s="1937"/>
      <c r="W319" s="1937"/>
      <c r="X319" s="1937"/>
      <c r="Y319" s="1937"/>
      <c r="Z319" s="1937"/>
      <c r="AA319" s="1937"/>
      <c r="AB319" s="1937"/>
      <c r="AC319" s="1937"/>
      <c r="AD319" s="1937"/>
      <c r="AE319" s="1937"/>
      <c r="AF319" s="1937"/>
      <c r="AG319" s="1937"/>
      <c r="AH319" s="1937"/>
      <c r="AI319" s="1937"/>
      <c r="AJ319" s="1986"/>
      <c r="AK319" s="2009">
        <f>IF(D319="","",COUNT($F$314:$AJ$314)-AL319)</f>
        <v>0</v>
      </c>
      <c r="AL319" s="2010">
        <f t="shared" si="215"/>
        <v>0</v>
      </c>
      <c r="AM319" s="2010">
        <f t="shared" si="216"/>
        <v>0</v>
      </c>
      <c r="AN319" s="1899" t="str">
        <f t="shared" si="217"/>
        <v/>
      </c>
      <c r="AO319" s="4487"/>
      <c r="AQ319" s="1864">
        <f>+COUNTIF(F319:AJ319,"－")</f>
        <v>0</v>
      </c>
      <c r="AR319" s="1864">
        <f t="shared" ref="AR319:AR322" si="218">+COUNTIF(F319:AJ319,"外")</f>
        <v>0</v>
      </c>
    </row>
    <row r="320" spans="2:44">
      <c r="B320" s="4483"/>
      <c r="C320" s="4513"/>
      <c r="D320" s="2014" t="s">
        <v>2299</v>
      </c>
      <c r="E320" s="1907"/>
      <c r="F320" s="1936"/>
      <c r="G320" s="1937"/>
      <c r="H320" s="1937"/>
      <c r="I320" s="1937"/>
      <c r="J320" s="1937"/>
      <c r="K320" s="1937"/>
      <c r="L320" s="1937"/>
      <c r="M320" s="1937"/>
      <c r="N320" s="1937"/>
      <c r="O320" s="1937"/>
      <c r="P320" s="1937"/>
      <c r="Q320" s="1937"/>
      <c r="R320" s="1937"/>
      <c r="S320" s="1937"/>
      <c r="T320" s="1937"/>
      <c r="U320" s="1937"/>
      <c r="V320" s="1937"/>
      <c r="W320" s="1937"/>
      <c r="X320" s="1937"/>
      <c r="Y320" s="1937"/>
      <c r="Z320" s="1937"/>
      <c r="AA320" s="1937"/>
      <c r="AB320" s="1937"/>
      <c r="AC320" s="1937"/>
      <c r="AD320" s="1937"/>
      <c r="AE320" s="1937"/>
      <c r="AF320" s="1937"/>
      <c r="AG320" s="1937"/>
      <c r="AH320" s="1937"/>
      <c r="AI320" s="1937"/>
      <c r="AJ320" s="1986"/>
      <c r="AK320" s="2009">
        <f t="shared" ref="AK320:AK322" si="219">IF(D320="","",COUNT($F$314:$AJ$314)-AL320)</f>
        <v>0</v>
      </c>
      <c r="AL320" s="2010">
        <f t="shared" si="215"/>
        <v>0</v>
      </c>
      <c r="AM320" s="2010">
        <f t="shared" si="216"/>
        <v>0</v>
      </c>
      <c r="AN320" s="1899" t="str">
        <f t="shared" si="217"/>
        <v/>
      </c>
      <c r="AO320" s="4487"/>
      <c r="AQ320" s="1864">
        <f>+COUNTIF(F320:AJ320,"－")</f>
        <v>0</v>
      </c>
      <c r="AR320" s="1864">
        <f t="shared" si="218"/>
        <v>0</v>
      </c>
    </row>
    <row r="321" spans="2:44">
      <c r="B321" s="4483"/>
      <c r="C321" s="4513"/>
      <c r="D321" s="2014" t="s">
        <v>2300</v>
      </c>
      <c r="E321" s="1929"/>
      <c r="F321" s="1936"/>
      <c r="G321" s="1937"/>
      <c r="H321" s="1937"/>
      <c r="I321" s="1937"/>
      <c r="J321" s="1937"/>
      <c r="K321" s="1937"/>
      <c r="L321" s="1937"/>
      <c r="M321" s="1937"/>
      <c r="N321" s="1937"/>
      <c r="O321" s="1937"/>
      <c r="P321" s="1937"/>
      <c r="Q321" s="1937"/>
      <c r="R321" s="1937"/>
      <c r="S321" s="1937"/>
      <c r="T321" s="1937"/>
      <c r="U321" s="1937"/>
      <c r="V321" s="1937"/>
      <c r="W321" s="1937"/>
      <c r="X321" s="1937"/>
      <c r="Y321" s="1937"/>
      <c r="Z321" s="1937"/>
      <c r="AA321" s="1937"/>
      <c r="AB321" s="1937"/>
      <c r="AC321" s="1937"/>
      <c r="AD321" s="1937"/>
      <c r="AE321" s="1937"/>
      <c r="AF321" s="1937"/>
      <c r="AG321" s="1937"/>
      <c r="AH321" s="1937"/>
      <c r="AI321" s="1937"/>
      <c r="AJ321" s="1986"/>
      <c r="AK321" s="2009">
        <f t="shared" si="219"/>
        <v>0</v>
      </c>
      <c r="AL321" s="2010">
        <f t="shared" si="215"/>
        <v>0</v>
      </c>
      <c r="AM321" s="2010">
        <f t="shared" si="216"/>
        <v>0</v>
      </c>
      <c r="AN321" s="1899" t="str">
        <f t="shared" si="217"/>
        <v/>
      </c>
      <c r="AO321" s="4487"/>
      <c r="AQ321" s="1864">
        <f t="shared" ref="AQ321:AQ322" si="220">+COUNTIF(F321:AJ321,"－")</f>
        <v>0</v>
      </c>
      <c r="AR321" s="1864">
        <f t="shared" si="218"/>
        <v>0</v>
      </c>
    </row>
    <row r="322" spans="2:44">
      <c r="B322" s="4484"/>
      <c r="C322" s="4514"/>
      <c r="D322" s="2015">
        <f>E$29</f>
        <v>0</v>
      </c>
      <c r="E322" s="1942"/>
      <c r="F322" s="1987"/>
      <c r="G322" s="1988"/>
      <c r="H322" s="1988"/>
      <c r="I322" s="1988"/>
      <c r="J322" s="1988"/>
      <c r="K322" s="1988"/>
      <c r="L322" s="1988"/>
      <c r="M322" s="1988"/>
      <c r="N322" s="1988"/>
      <c r="O322" s="1988"/>
      <c r="P322" s="1988"/>
      <c r="Q322" s="1988"/>
      <c r="R322" s="1988"/>
      <c r="S322" s="1988"/>
      <c r="T322" s="1988"/>
      <c r="U322" s="1988"/>
      <c r="V322" s="1988"/>
      <c r="W322" s="1988"/>
      <c r="X322" s="1988"/>
      <c r="Y322" s="1988"/>
      <c r="Z322" s="1988"/>
      <c r="AA322" s="1988"/>
      <c r="AB322" s="1988"/>
      <c r="AC322" s="1988"/>
      <c r="AD322" s="1988"/>
      <c r="AE322" s="1988"/>
      <c r="AF322" s="1988"/>
      <c r="AG322" s="1988"/>
      <c r="AH322" s="1988"/>
      <c r="AI322" s="1988"/>
      <c r="AJ322" s="1989"/>
      <c r="AK322" s="2009">
        <f t="shared" si="219"/>
        <v>0</v>
      </c>
      <c r="AL322" s="2010">
        <f t="shared" si="215"/>
        <v>0</v>
      </c>
      <c r="AM322" s="1958">
        <f t="shared" si="216"/>
        <v>0</v>
      </c>
      <c r="AN322" s="1899" t="str">
        <f t="shared" si="217"/>
        <v/>
      </c>
      <c r="AO322" s="4487"/>
      <c r="AQ322" s="1864">
        <f t="shared" si="220"/>
        <v>0</v>
      </c>
      <c r="AR322" s="1864">
        <f t="shared" si="218"/>
        <v>0</v>
      </c>
    </row>
    <row r="323" spans="2:44" ht="14.4">
      <c r="B323" s="4482" t="s">
        <v>2301</v>
      </c>
      <c r="C323" s="4512" t="s">
        <v>2302</v>
      </c>
      <c r="D323" s="1924" t="s">
        <v>2281</v>
      </c>
      <c r="E323" s="1949" t="s">
        <v>2270</v>
      </c>
      <c r="F323" s="1926" t="s">
        <v>2312</v>
      </c>
      <c r="G323" s="1927" t="s">
        <v>2312</v>
      </c>
      <c r="H323" s="1927" t="s">
        <v>2312</v>
      </c>
      <c r="I323" s="1927" t="s">
        <v>2312</v>
      </c>
      <c r="J323" s="1927" t="s">
        <v>2312</v>
      </c>
      <c r="K323" s="1927" t="s">
        <v>2312</v>
      </c>
      <c r="L323" s="1927" t="s">
        <v>2312</v>
      </c>
      <c r="M323" s="1927" t="s">
        <v>2312</v>
      </c>
      <c r="N323" s="1927" t="s">
        <v>2312</v>
      </c>
      <c r="O323" s="1927" t="s">
        <v>2312</v>
      </c>
      <c r="P323" s="1927" t="s">
        <v>2312</v>
      </c>
      <c r="Q323" s="1927" t="s">
        <v>2312</v>
      </c>
      <c r="R323" s="1927" t="s">
        <v>2312</v>
      </c>
      <c r="S323" s="1927" t="s">
        <v>2312</v>
      </c>
      <c r="T323" s="1927" t="s">
        <v>2312</v>
      </c>
      <c r="U323" s="1927" t="s">
        <v>2312</v>
      </c>
      <c r="V323" s="1927" t="s">
        <v>2312</v>
      </c>
      <c r="W323" s="1927" t="s">
        <v>2312</v>
      </c>
      <c r="X323" s="1927" t="s">
        <v>2312</v>
      </c>
      <c r="Y323" s="1927" t="s">
        <v>2312</v>
      </c>
      <c r="Z323" s="1927" t="s">
        <v>2312</v>
      </c>
      <c r="AA323" s="1927" t="s">
        <v>2312</v>
      </c>
      <c r="AB323" s="1927" t="s">
        <v>2312</v>
      </c>
      <c r="AC323" s="1927" t="s">
        <v>2312</v>
      </c>
      <c r="AD323" s="1927" t="s">
        <v>2312</v>
      </c>
      <c r="AE323" s="1927" t="s">
        <v>2312</v>
      </c>
      <c r="AF323" s="1927" t="s">
        <v>2312</v>
      </c>
      <c r="AG323" s="1927" t="s">
        <v>2312</v>
      </c>
      <c r="AH323" s="1927" t="s">
        <v>2312</v>
      </c>
      <c r="AI323" s="1927" t="s">
        <v>2312</v>
      </c>
      <c r="AJ323" s="1982" t="s">
        <v>2312</v>
      </c>
      <c r="AK323" s="2017"/>
      <c r="AL323" s="1864"/>
      <c r="AM323" s="1917"/>
      <c r="AN323" s="2018"/>
      <c r="AO323" s="4487"/>
    </row>
    <row r="324" spans="2:44">
      <c r="B324" s="4483"/>
      <c r="C324" s="4513"/>
      <c r="D324" s="2019" t="s">
        <v>2296</v>
      </c>
      <c r="E324" s="1929"/>
      <c r="F324" s="1990"/>
      <c r="G324" s="1945"/>
      <c r="H324" s="1945"/>
      <c r="I324" s="1945"/>
      <c r="J324" s="1945"/>
      <c r="K324" s="1945"/>
      <c r="L324" s="1945"/>
      <c r="M324" s="1945"/>
      <c r="N324" s="1945"/>
      <c r="O324" s="1945"/>
      <c r="P324" s="1945"/>
      <c r="Q324" s="1945"/>
      <c r="R324" s="1945"/>
      <c r="S324" s="1945"/>
      <c r="T324" s="1945"/>
      <c r="U324" s="1945"/>
      <c r="V324" s="1945"/>
      <c r="W324" s="1945"/>
      <c r="X324" s="1945"/>
      <c r="Y324" s="1945"/>
      <c r="Z324" s="1945"/>
      <c r="AA324" s="1945"/>
      <c r="AB324" s="1945"/>
      <c r="AC324" s="1945"/>
      <c r="AD324" s="1945"/>
      <c r="AE324" s="1945"/>
      <c r="AF324" s="1945"/>
      <c r="AG324" s="1945"/>
      <c r="AH324" s="1945"/>
      <c r="AI324" s="1945"/>
      <c r="AJ324" s="1991"/>
      <c r="AK324" s="2009">
        <f>IF(D324="","",COUNT($F$314:$AJ$314)-AL324)</f>
        <v>0</v>
      </c>
      <c r="AL324" s="2010">
        <f>IF(D324="","",AQ324+AR324)</f>
        <v>0</v>
      </c>
      <c r="AM324" s="2010">
        <f>IF(D324="","",COUNTIF(F324:AJ324,"休"))</f>
        <v>0</v>
      </c>
      <c r="AN324" s="1899" t="str">
        <f>IF(D324="","",IFERROR(ROUND(AM324/AK324,3),""))</f>
        <v/>
      </c>
      <c r="AO324" s="4487"/>
      <c r="AQ324" s="1864">
        <f>+COUNTIF(F324:AJ324,"－")</f>
        <v>0</v>
      </c>
      <c r="AR324" s="1864">
        <f>+COUNTIF(F324:AJ324,"外")</f>
        <v>0</v>
      </c>
    </row>
    <row r="325" spans="2:44">
      <c r="B325" s="4483"/>
      <c r="C325" s="4513"/>
      <c r="D325" s="2011" t="s">
        <v>2297</v>
      </c>
      <c r="E325" s="1956"/>
      <c r="F325" s="1936"/>
      <c r="G325" s="1937"/>
      <c r="H325" s="1937"/>
      <c r="I325" s="1937"/>
      <c r="J325" s="1937"/>
      <c r="K325" s="1937"/>
      <c r="L325" s="1937"/>
      <c r="M325" s="1937"/>
      <c r="N325" s="1937"/>
      <c r="O325" s="1937"/>
      <c r="P325" s="1937"/>
      <c r="Q325" s="1937"/>
      <c r="R325" s="1937"/>
      <c r="S325" s="1937"/>
      <c r="T325" s="1937"/>
      <c r="U325" s="1937"/>
      <c r="V325" s="1937"/>
      <c r="W325" s="1937"/>
      <c r="X325" s="1937"/>
      <c r="Y325" s="1937"/>
      <c r="Z325" s="1937"/>
      <c r="AA325" s="1937"/>
      <c r="AB325" s="1937"/>
      <c r="AC325" s="1937"/>
      <c r="AD325" s="1937"/>
      <c r="AE325" s="1937"/>
      <c r="AF325" s="1937"/>
      <c r="AG325" s="1937"/>
      <c r="AH325" s="1937"/>
      <c r="AI325" s="1937"/>
      <c r="AJ325" s="1986"/>
      <c r="AK325" s="2009">
        <f>IF(D325="","",COUNT($F$314:$AJ$314)-AL325)</f>
        <v>0</v>
      </c>
      <c r="AL325" s="2010">
        <f t="shared" ref="AL325:AL327" si="221">IF(D325="","",AQ325+AR325)</f>
        <v>0</v>
      </c>
      <c r="AM325" s="2010">
        <f t="shared" ref="AM325:AM327" si="222">IF(D325="","",COUNTIF(F325:AJ325,"休"))</f>
        <v>0</v>
      </c>
      <c r="AN325" s="1899" t="str">
        <f t="shared" ref="AN325:AN327" si="223">IF(D325="","",IFERROR(ROUND(AM325/AK325,3),""))</f>
        <v/>
      </c>
      <c r="AO325" s="4487"/>
      <c r="AQ325" s="1864">
        <f>+COUNTIF(F325:AJ325,"－")</f>
        <v>0</v>
      </c>
      <c r="AR325" s="1864">
        <f>+COUNTIF(F325:AJ325,"外")</f>
        <v>0</v>
      </c>
    </row>
    <row r="326" spans="2:44">
      <c r="B326" s="4483"/>
      <c r="C326" s="4513"/>
      <c r="E326" s="1956"/>
      <c r="F326" s="1936"/>
      <c r="G326" s="1937"/>
      <c r="H326" s="1937"/>
      <c r="I326" s="1937"/>
      <c r="J326" s="1937"/>
      <c r="K326" s="1937"/>
      <c r="L326" s="1937"/>
      <c r="M326" s="1937"/>
      <c r="N326" s="1937"/>
      <c r="O326" s="1937"/>
      <c r="P326" s="1937"/>
      <c r="Q326" s="1937"/>
      <c r="R326" s="1937"/>
      <c r="S326" s="1937"/>
      <c r="T326" s="1937"/>
      <c r="U326" s="1937"/>
      <c r="V326" s="1937"/>
      <c r="W326" s="1937"/>
      <c r="X326" s="1937"/>
      <c r="Y326" s="1937"/>
      <c r="Z326" s="1937"/>
      <c r="AA326" s="1937"/>
      <c r="AB326" s="1937"/>
      <c r="AC326" s="1937"/>
      <c r="AD326" s="1937"/>
      <c r="AE326" s="1937"/>
      <c r="AF326" s="1937"/>
      <c r="AG326" s="1937"/>
      <c r="AH326" s="1937"/>
      <c r="AI326" s="1937"/>
      <c r="AJ326" s="1986"/>
      <c r="AK326" s="2009" t="str">
        <f>IF(D326="","",COUNT($F$314:$AJ$314)-AL326)</f>
        <v/>
      </c>
      <c r="AL326" s="2010" t="str">
        <f t="shared" si="221"/>
        <v/>
      </c>
      <c r="AM326" s="2010" t="str">
        <f t="shared" si="222"/>
        <v/>
      </c>
      <c r="AN326" s="1899" t="str">
        <f t="shared" si="223"/>
        <v/>
      </c>
      <c r="AO326" s="4487"/>
      <c r="AQ326" s="1864">
        <f>+COUNTIF(F326:AJ326,"－")</f>
        <v>0</v>
      </c>
      <c r="AR326" s="1864">
        <f>+COUNTIF(F326:AJ326,"外")</f>
        <v>0</v>
      </c>
    </row>
    <row r="327" spans="2:44">
      <c r="B327" s="4483"/>
      <c r="C327" s="4514"/>
      <c r="D327" s="2006"/>
      <c r="E327" s="1958"/>
      <c r="F327" s="1987"/>
      <c r="G327" s="1988"/>
      <c r="H327" s="1988"/>
      <c r="I327" s="1988"/>
      <c r="J327" s="1988"/>
      <c r="K327" s="1988"/>
      <c r="L327" s="1988"/>
      <c r="M327" s="1988"/>
      <c r="N327" s="1988"/>
      <c r="O327" s="1988"/>
      <c r="P327" s="1988"/>
      <c r="Q327" s="1988"/>
      <c r="R327" s="1988"/>
      <c r="S327" s="1988"/>
      <c r="T327" s="1988"/>
      <c r="U327" s="1988"/>
      <c r="V327" s="1988"/>
      <c r="W327" s="1988"/>
      <c r="X327" s="1988"/>
      <c r="Y327" s="1988"/>
      <c r="Z327" s="1988"/>
      <c r="AA327" s="1988"/>
      <c r="AB327" s="1988"/>
      <c r="AC327" s="1988"/>
      <c r="AD327" s="1988"/>
      <c r="AE327" s="1988"/>
      <c r="AF327" s="1988"/>
      <c r="AG327" s="1988"/>
      <c r="AH327" s="1988"/>
      <c r="AI327" s="1988"/>
      <c r="AJ327" s="1989"/>
      <c r="AK327" s="2009" t="str">
        <f t="shared" ref="AK327" si="224">IF(D327="","",COUNT($F$314:$AJ$314)-AL327)</f>
        <v/>
      </c>
      <c r="AL327" s="2010" t="str">
        <f t="shared" si="221"/>
        <v/>
      </c>
      <c r="AM327" s="2010" t="str">
        <f t="shared" si="222"/>
        <v/>
      </c>
      <c r="AN327" s="1899" t="str">
        <f t="shared" si="223"/>
        <v/>
      </c>
      <c r="AO327" s="4487"/>
      <c r="AQ327" s="1864">
        <f>+COUNTIF(F327:AJ327,"－")</f>
        <v>0</v>
      </c>
      <c r="AR327" s="1864">
        <f>+COUNTIF(F327:AJ327,"外")</f>
        <v>0</v>
      </c>
    </row>
    <row r="328" spans="2:44" ht="14.4">
      <c r="B328" s="4483"/>
      <c r="C328" s="4512" t="s">
        <v>2303</v>
      </c>
      <c r="D328" s="1924" t="s">
        <v>2281</v>
      </c>
      <c r="E328" s="1959" t="s">
        <v>2270</v>
      </c>
      <c r="F328" s="1926" t="s">
        <v>2311</v>
      </c>
      <c r="G328" s="1927" t="s">
        <v>2311</v>
      </c>
      <c r="H328" s="1927" t="s">
        <v>2311</v>
      </c>
      <c r="I328" s="1927" t="s">
        <v>2311</v>
      </c>
      <c r="J328" s="1927" t="s">
        <v>2311</v>
      </c>
      <c r="K328" s="1927" t="s">
        <v>2311</v>
      </c>
      <c r="L328" s="1927" t="s">
        <v>2311</v>
      </c>
      <c r="M328" s="1927" t="s">
        <v>2311</v>
      </c>
      <c r="N328" s="1927" t="s">
        <v>2311</v>
      </c>
      <c r="O328" s="1927" t="s">
        <v>2311</v>
      </c>
      <c r="P328" s="1927" t="s">
        <v>2311</v>
      </c>
      <c r="Q328" s="1927" t="s">
        <v>2311</v>
      </c>
      <c r="R328" s="1927" t="s">
        <v>2311</v>
      </c>
      <c r="S328" s="1927" t="s">
        <v>2311</v>
      </c>
      <c r="T328" s="1927" t="s">
        <v>2311</v>
      </c>
      <c r="U328" s="1927" t="s">
        <v>2311</v>
      </c>
      <c r="V328" s="1927" t="s">
        <v>2311</v>
      </c>
      <c r="W328" s="1927" t="s">
        <v>2311</v>
      </c>
      <c r="X328" s="1927" t="s">
        <v>2311</v>
      </c>
      <c r="Y328" s="1927" t="s">
        <v>2311</v>
      </c>
      <c r="Z328" s="1927" t="s">
        <v>2311</v>
      </c>
      <c r="AA328" s="1927" t="s">
        <v>2311</v>
      </c>
      <c r="AB328" s="1927" t="s">
        <v>2311</v>
      </c>
      <c r="AC328" s="1927" t="s">
        <v>2311</v>
      </c>
      <c r="AD328" s="1927" t="s">
        <v>2311</v>
      </c>
      <c r="AE328" s="1927" t="s">
        <v>2311</v>
      </c>
      <c r="AF328" s="1927" t="s">
        <v>2311</v>
      </c>
      <c r="AG328" s="1927" t="s">
        <v>2311</v>
      </c>
      <c r="AH328" s="1927" t="s">
        <v>2311</v>
      </c>
      <c r="AI328" s="1927" t="s">
        <v>2311</v>
      </c>
      <c r="AJ328" s="1982" t="s">
        <v>2311</v>
      </c>
      <c r="AK328" s="2017"/>
      <c r="AL328" s="1864"/>
      <c r="AM328" s="2020"/>
      <c r="AN328" s="2018"/>
      <c r="AO328" s="4487"/>
    </row>
    <row r="329" spans="2:44">
      <c r="B329" s="4483"/>
      <c r="C329" s="4513"/>
      <c r="D329" s="1999" t="s">
        <v>2297</v>
      </c>
      <c r="E329" s="1929"/>
      <c r="F329" s="1990"/>
      <c r="G329" s="1945"/>
      <c r="H329" s="1945"/>
      <c r="I329" s="1945"/>
      <c r="J329" s="1945"/>
      <c r="K329" s="1945"/>
      <c r="L329" s="1945"/>
      <c r="M329" s="1945"/>
      <c r="N329" s="1945"/>
      <c r="O329" s="1945"/>
      <c r="P329" s="1945"/>
      <c r="Q329" s="1945"/>
      <c r="R329" s="1945"/>
      <c r="S329" s="1945"/>
      <c r="T329" s="1945"/>
      <c r="U329" s="1945"/>
      <c r="V329" s="1945"/>
      <c r="W329" s="1945"/>
      <c r="X329" s="1945"/>
      <c r="Y329" s="1945"/>
      <c r="Z329" s="1945"/>
      <c r="AA329" s="1945"/>
      <c r="AB329" s="1945"/>
      <c r="AC329" s="1945"/>
      <c r="AD329" s="1945"/>
      <c r="AE329" s="1945"/>
      <c r="AF329" s="1945"/>
      <c r="AG329" s="1945"/>
      <c r="AH329" s="1945"/>
      <c r="AI329" s="1945"/>
      <c r="AJ329" s="1991"/>
      <c r="AK329" s="2009">
        <f>IF(D329="","",COUNT($F$314:$AJ$314)-AL329)</f>
        <v>0</v>
      </c>
      <c r="AL329" s="2010">
        <f>IF(D329="","",AQ329+AR329)</f>
        <v>0</v>
      </c>
      <c r="AM329" s="2010">
        <f>IF(D329="","",COUNTIF(F329:AJ329,"休"))</f>
        <v>0</v>
      </c>
      <c r="AN329" s="1899" t="str">
        <f>IF(D329="","",IFERROR(ROUND(AM329/AK329,3),""))</f>
        <v/>
      </c>
      <c r="AO329" s="4487"/>
      <c r="AQ329" s="1864">
        <f>+COUNTIF(F329:AJ329,"－")</f>
        <v>0</v>
      </c>
      <c r="AR329" s="1864">
        <f>+COUNTIF(F329:AJ329,"外")</f>
        <v>0</v>
      </c>
    </row>
    <row r="330" spans="2:44">
      <c r="B330" s="4483"/>
      <c r="C330" s="4513"/>
      <c r="E330" s="1956"/>
      <c r="F330" s="1936"/>
      <c r="G330" s="1937"/>
      <c r="H330" s="1937"/>
      <c r="I330" s="1937"/>
      <c r="J330" s="1937"/>
      <c r="K330" s="1937"/>
      <c r="L330" s="1937"/>
      <c r="M330" s="1937"/>
      <c r="N330" s="1937"/>
      <c r="O330" s="1937"/>
      <c r="P330" s="1937"/>
      <c r="Q330" s="1937"/>
      <c r="R330" s="1937"/>
      <c r="S330" s="1937"/>
      <c r="T330" s="1937"/>
      <c r="U330" s="1937"/>
      <c r="V330" s="1937"/>
      <c r="W330" s="1937"/>
      <c r="X330" s="1937"/>
      <c r="Y330" s="1937"/>
      <c r="Z330" s="1937"/>
      <c r="AA330" s="1937"/>
      <c r="AB330" s="1937"/>
      <c r="AC330" s="1937"/>
      <c r="AD330" s="1937"/>
      <c r="AE330" s="1937"/>
      <c r="AF330" s="1937"/>
      <c r="AG330" s="1937"/>
      <c r="AH330" s="1937"/>
      <c r="AI330" s="1937"/>
      <c r="AJ330" s="1986"/>
      <c r="AK330" s="2009" t="str">
        <f t="shared" ref="AK330:AK332" si="225">IF(D330="","",COUNT($F$314:$AJ$314)-AL330)</f>
        <v/>
      </c>
      <c r="AL330" s="2010" t="str">
        <f t="shared" ref="AL330:AL332" si="226">IF(D330="","",AQ330+AR330)</f>
        <v/>
      </c>
      <c r="AM330" s="2010" t="str">
        <f t="shared" ref="AM330:AM332" si="227">IF(D330="","",COUNTIF(F330:AJ330,"休"))</f>
        <v/>
      </c>
      <c r="AN330" s="1899" t="str">
        <f t="shared" ref="AN330:AN332" si="228">IF(D330="","",IFERROR(ROUND(AM330/AK330,3),""))</f>
        <v/>
      </c>
      <c r="AO330" s="4487"/>
      <c r="AQ330" s="1864">
        <f>+COUNTIF(F330:AJ330,"－")</f>
        <v>0</v>
      </c>
      <c r="AR330" s="1864">
        <f>+COUNTIF(F330:AJ330,"外")</f>
        <v>0</v>
      </c>
    </row>
    <row r="331" spans="2:44">
      <c r="B331" s="4483"/>
      <c r="C331" s="4513"/>
      <c r="E331" s="1956"/>
      <c r="F331" s="1936"/>
      <c r="G331" s="1937"/>
      <c r="H331" s="1937"/>
      <c r="I331" s="1937"/>
      <c r="J331" s="1937"/>
      <c r="K331" s="1937"/>
      <c r="L331" s="1937"/>
      <c r="M331" s="1937"/>
      <c r="N331" s="1937"/>
      <c r="O331" s="1937"/>
      <c r="P331" s="1937"/>
      <c r="Q331" s="1937"/>
      <c r="R331" s="1937"/>
      <c r="S331" s="1937"/>
      <c r="T331" s="1937"/>
      <c r="U331" s="1937"/>
      <c r="V331" s="1937"/>
      <c r="W331" s="1937"/>
      <c r="X331" s="1937"/>
      <c r="Y331" s="1937"/>
      <c r="Z331" s="1937"/>
      <c r="AA331" s="1937"/>
      <c r="AB331" s="1937"/>
      <c r="AC331" s="1937"/>
      <c r="AD331" s="1937"/>
      <c r="AE331" s="1937"/>
      <c r="AF331" s="1937"/>
      <c r="AG331" s="1937"/>
      <c r="AH331" s="1937"/>
      <c r="AI331" s="1937"/>
      <c r="AJ331" s="1986"/>
      <c r="AK331" s="2009" t="str">
        <f>IF(D331="","",COUNT($F$314:$AJ$314)-AL331)</f>
        <v/>
      </c>
      <c r="AL331" s="2010" t="str">
        <f t="shared" si="226"/>
        <v/>
      </c>
      <c r="AM331" s="2010" t="str">
        <f t="shared" si="227"/>
        <v/>
      </c>
      <c r="AN331" s="1899" t="str">
        <f t="shared" si="228"/>
        <v/>
      </c>
      <c r="AO331" s="4487"/>
      <c r="AQ331" s="1864">
        <f>+COUNTIF(F331:AJ331,"－")</f>
        <v>0</v>
      </c>
      <c r="AR331" s="1864">
        <f>+COUNTIF(F331:AJ331,"外")</f>
        <v>0</v>
      </c>
    </row>
    <row r="332" spans="2:44" ht="13.8" thickBot="1">
      <c r="B332" s="4484"/>
      <c r="C332" s="4514"/>
      <c r="D332" s="2006"/>
      <c r="E332" s="1958"/>
      <c r="F332" s="1987"/>
      <c r="G332" s="1988"/>
      <c r="H332" s="1988"/>
      <c r="I332" s="1988"/>
      <c r="J332" s="1988"/>
      <c r="K332" s="1988"/>
      <c r="L332" s="1988"/>
      <c r="M332" s="1988"/>
      <c r="N332" s="1988"/>
      <c r="O332" s="1988"/>
      <c r="P332" s="1988"/>
      <c r="Q332" s="1988"/>
      <c r="R332" s="1988"/>
      <c r="S332" s="1988"/>
      <c r="T332" s="1988"/>
      <c r="U332" s="1988"/>
      <c r="V332" s="1988"/>
      <c r="W332" s="1988"/>
      <c r="X332" s="1988"/>
      <c r="Y332" s="1988"/>
      <c r="Z332" s="1988"/>
      <c r="AA332" s="1988"/>
      <c r="AB332" s="1988"/>
      <c r="AC332" s="1988"/>
      <c r="AD332" s="1988"/>
      <c r="AE332" s="1988"/>
      <c r="AF332" s="1988"/>
      <c r="AG332" s="1988"/>
      <c r="AH332" s="1988"/>
      <c r="AI332" s="1988"/>
      <c r="AJ332" s="1989"/>
      <c r="AK332" s="2023" t="str">
        <f t="shared" si="225"/>
        <v/>
      </c>
      <c r="AL332" s="1958" t="str">
        <f t="shared" si="226"/>
        <v/>
      </c>
      <c r="AM332" s="1958" t="str">
        <f t="shared" si="227"/>
        <v/>
      </c>
      <c r="AN332" s="1899" t="str">
        <f t="shared" si="228"/>
        <v/>
      </c>
      <c r="AO332" s="4488"/>
      <c r="AQ332" s="1864">
        <f>+COUNTIF(F332:AJ332,"－")</f>
        <v>0</v>
      </c>
      <c r="AR332" s="1864">
        <f>+COUNTIF(F332:AJ332,"外")</f>
        <v>0</v>
      </c>
    </row>
    <row r="333" spans="2:44" ht="13.8" thickBot="1">
      <c r="B333" s="1965"/>
      <c r="C333" s="1921"/>
      <c r="F333" s="1966"/>
      <c r="G333" s="1966"/>
      <c r="H333" s="1966"/>
      <c r="I333" s="1966"/>
      <c r="J333" s="1966"/>
      <c r="K333" s="1966"/>
      <c r="L333" s="1966"/>
      <c r="M333" s="1966"/>
      <c r="N333" s="1966"/>
      <c r="O333" s="1966"/>
      <c r="P333" s="1966"/>
      <c r="Q333" s="1966"/>
      <c r="R333" s="1966"/>
      <c r="S333" s="1966"/>
      <c r="T333" s="1966"/>
      <c r="U333" s="1966"/>
      <c r="V333" s="1966"/>
      <c r="W333" s="1966"/>
      <c r="X333" s="1966"/>
      <c r="Y333" s="1966"/>
      <c r="Z333" s="1966"/>
      <c r="AA333" s="1966"/>
      <c r="AB333" s="1966"/>
      <c r="AC333" s="1966"/>
      <c r="AD333" s="1966"/>
      <c r="AE333" s="1966"/>
      <c r="AF333" s="1966"/>
      <c r="AG333" s="1966"/>
      <c r="AH333" s="1966"/>
      <c r="AI333" s="1966"/>
      <c r="AJ333" s="1966"/>
      <c r="AK333" s="1967"/>
      <c r="AN333" s="1968" t="s">
        <v>2271</v>
      </c>
      <c r="AO333" s="1969" t="e">
        <f>IF(AO317&gt;=0.285,"OK","NG")</f>
        <v>#DIV/0!</v>
      </c>
      <c r="AQ333" s="1857"/>
      <c r="AR333" s="1857"/>
    </row>
    <row r="334" spans="2:44">
      <c r="B334" s="1965"/>
      <c r="C334" s="1921"/>
      <c r="F334" s="1966"/>
      <c r="G334" s="1966"/>
      <c r="H334" s="1966"/>
      <c r="I334" s="1966"/>
      <c r="J334" s="1966"/>
      <c r="K334" s="1966"/>
      <c r="L334" s="1966"/>
      <c r="M334" s="1966"/>
      <c r="N334" s="1966"/>
      <c r="O334" s="1966"/>
      <c r="P334" s="1966"/>
      <c r="Q334" s="1966"/>
      <c r="R334" s="1966"/>
      <c r="S334" s="1966"/>
      <c r="T334" s="1966"/>
      <c r="U334" s="1966"/>
      <c r="V334" s="1966"/>
      <c r="W334" s="1966"/>
      <c r="X334" s="1966"/>
      <c r="Y334" s="1966"/>
      <c r="Z334" s="1966"/>
      <c r="AA334" s="1966"/>
      <c r="AB334" s="1966"/>
      <c r="AC334" s="1966"/>
      <c r="AD334" s="1966"/>
      <c r="AE334" s="1966"/>
      <c r="AF334" s="1966"/>
      <c r="AG334" s="1966"/>
      <c r="AH334" s="1966"/>
      <c r="AI334" s="1966"/>
      <c r="AJ334" s="1966"/>
      <c r="AK334" s="1967"/>
      <c r="AN334" s="1981"/>
      <c r="AO334" s="1899"/>
      <c r="AQ334" s="1857"/>
      <c r="AR334" s="1857"/>
    </row>
    <row r="335" spans="2:44" hidden="1">
      <c r="F335" s="1857" t="e">
        <f>YEAR(F338)</f>
        <v>#VALUE!</v>
      </c>
      <c r="G335" s="1857" t="e">
        <f>MONTH(F338)</f>
        <v>#VALUE!</v>
      </c>
    </row>
    <row r="336" spans="2:44" ht="13.5" customHeight="1">
      <c r="B336" s="4470"/>
      <c r="C336" s="4471"/>
      <c r="D336" s="4472"/>
      <c r="E336" s="1971" t="s">
        <v>2266</v>
      </c>
      <c r="F336" s="4478" t="e">
        <f>F338</f>
        <v>#VALUE!</v>
      </c>
      <c r="G336" s="4479"/>
      <c r="H336" s="4479"/>
      <c r="I336" s="4479"/>
      <c r="J336" s="4479"/>
      <c r="K336" s="4479"/>
      <c r="L336" s="4479"/>
      <c r="M336" s="4479"/>
      <c r="N336" s="4479"/>
      <c r="O336" s="4479"/>
      <c r="P336" s="4479"/>
      <c r="Q336" s="4479"/>
      <c r="R336" s="4479"/>
      <c r="S336" s="4479"/>
      <c r="T336" s="4479"/>
      <c r="U336" s="4479"/>
      <c r="V336" s="4479"/>
      <c r="W336" s="4479"/>
      <c r="X336" s="4479"/>
      <c r="Y336" s="4479"/>
      <c r="Z336" s="4479"/>
      <c r="AA336" s="4479"/>
      <c r="AB336" s="4479"/>
      <c r="AC336" s="4479"/>
      <c r="AD336" s="4479"/>
      <c r="AE336" s="4479"/>
      <c r="AF336" s="4479"/>
      <c r="AG336" s="4479"/>
      <c r="AH336" s="4479"/>
      <c r="AI336" s="4479"/>
      <c r="AJ336" s="4479"/>
      <c r="AK336" s="4516" t="s">
        <v>2304</v>
      </c>
      <c r="AL336" s="4519" t="s">
        <v>2305</v>
      </c>
      <c r="AM336" s="4522" t="s">
        <v>2283</v>
      </c>
      <c r="AN336" s="4435" t="s">
        <v>2306</v>
      </c>
      <c r="AO336" s="4433" t="s">
        <v>2307</v>
      </c>
      <c r="AQ336" s="4463" t="s">
        <v>2308</v>
      </c>
      <c r="AR336" s="4463" t="s">
        <v>2309</v>
      </c>
    </row>
    <row r="337" spans="2:44" hidden="1">
      <c r="B337" s="4473"/>
      <c r="C337" s="4469"/>
      <c r="D337" s="4474"/>
      <c r="E337" s="1972"/>
      <c r="F337" s="1913" t="e">
        <f>DATE($F335,$G335,1)</f>
        <v>#VALUE!</v>
      </c>
      <c r="G337" s="1913" t="e">
        <f t="shared" ref="G337:AJ337" si="229">F337+1</f>
        <v>#VALUE!</v>
      </c>
      <c r="H337" s="1913" t="e">
        <f t="shared" si="229"/>
        <v>#VALUE!</v>
      </c>
      <c r="I337" s="1913" t="e">
        <f t="shared" si="229"/>
        <v>#VALUE!</v>
      </c>
      <c r="J337" s="1913" t="e">
        <f t="shared" si="229"/>
        <v>#VALUE!</v>
      </c>
      <c r="K337" s="1913" t="e">
        <f t="shared" si="229"/>
        <v>#VALUE!</v>
      </c>
      <c r="L337" s="1913" t="e">
        <f t="shared" si="229"/>
        <v>#VALUE!</v>
      </c>
      <c r="M337" s="1913" t="e">
        <f t="shared" si="229"/>
        <v>#VALUE!</v>
      </c>
      <c r="N337" s="1913" t="e">
        <f t="shared" si="229"/>
        <v>#VALUE!</v>
      </c>
      <c r="O337" s="1913" t="e">
        <f t="shared" si="229"/>
        <v>#VALUE!</v>
      </c>
      <c r="P337" s="1913" t="e">
        <f t="shared" si="229"/>
        <v>#VALUE!</v>
      </c>
      <c r="Q337" s="1913" t="e">
        <f t="shared" si="229"/>
        <v>#VALUE!</v>
      </c>
      <c r="R337" s="1913" t="e">
        <f t="shared" si="229"/>
        <v>#VALUE!</v>
      </c>
      <c r="S337" s="1913" t="e">
        <f t="shared" si="229"/>
        <v>#VALUE!</v>
      </c>
      <c r="T337" s="1913" t="e">
        <f t="shared" si="229"/>
        <v>#VALUE!</v>
      </c>
      <c r="U337" s="1913" t="e">
        <f t="shared" si="229"/>
        <v>#VALUE!</v>
      </c>
      <c r="V337" s="1913" t="e">
        <f t="shared" si="229"/>
        <v>#VALUE!</v>
      </c>
      <c r="W337" s="1913" t="e">
        <f t="shared" si="229"/>
        <v>#VALUE!</v>
      </c>
      <c r="X337" s="1913" t="e">
        <f t="shared" si="229"/>
        <v>#VALUE!</v>
      </c>
      <c r="Y337" s="1913" t="e">
        <f t="shared" si="229"/>
        <v>#VALUE!</v>
      </c>
      <c r="Z337" s="1913" t="e">
        <f t="shared" si="229"/>
        <v>#VALUE!</v>
      </c>
      <c r="AA337" s="1913" t="e">
        <f t="shared" si="229"/>
        <v>#VALUE!</v>
      </c>
      <c r="AB337" s="1913" t="e">
        <f t="shared" si="229"/>
        <v>#VALUE!</v>
      </c>
      <c r="AC337" s="1913" t="e">
        <f t="shared" si="229"/>
        <v>#VALUE!</v>
      </c>
      <c r="AD337" s="1913" t="e">
        <f t="shared" si="229"/>
        <v>#VALUE!</v>
      </c>
      <c r="AE337" s="1913" t="e">
        <f t="shared" si="229"/>
        <v>#VALUE!</v>
      </c>
      <c r="AF337" s="1913" t="e">
        <f t="shared" si="229"/>
        <v>#VALUE!</v>
      </c>
      <c r="AG337" s="1913" t="e">
        <f t="shared" si="229"/>
        <v>#VALUE!</v>
      </c>
      <c r="AH337" s="1913" t="e">
        <f t="shared" si="229"/>
        <v>#VALUE!</v>
      </c>
      <c r="AI337" s="1913" t="e">
        <f t="shared" si="229"/>
        <v>#VALUE!</v>
      </c>
      <c r="AJ337" s="1913" t="e">
        <f t="shared" si="229"/>
        <v>#VALUE!</v>
      </c>
      <c r="AK337" s="4517"/>
      <c r="AL337" s="4520"/>
      <c r="AM337" s="4523"/>
      <c r="AN337" s="4435"/>
      <c r="AO337" s="4433"/>
      <c r="AQ337" s="4463"/>
      <c r="AR337" s="4463"/>
    </row>
    <row r="338" spans="2:44">
      <c r="B338" s="4473"/>
      <c r="C338" s="4469"/>
      <c r="D338" s="4474"/>
      <c r="E338" s="1973" t="s">
        <v>2267</v>
      </c>
      <c r="F338" s="1974" t="e">
        <f>IF(EDATE(F313,1)&gt;$F$7,"",EDATE(F313,1))</f>
        <v>#VALUE!</v>
      </c>
      <c r="G338" s="1913" t="e">
        <f t="shared" ref="G338:AJ338" si="230">IF(G337&gt;$F$7,"",IF(F338=EOMONTH(DATE($F335,$G335,1),0),"",IF(F338="","",F338+1)))</f>
        <v>#VALUE!</v>
      </c>
      <c r="H338" s="1913" t="e">
        <f t="shared" si="230"/>
        <v>#VALUE!</v>
      </c>
      <c r="I338" s="1913" t="e">
        <f t="shared" si="230"/>
        <v>#VALUE!</v>
      </c>
      <c r="J338" s="1913" t="e">
        <f t="shared" si="230"/>
        <v>#VALUE!</v>
      </c>
      <c r="K338" s="1913" t="e">
        <f t="shared" si="230"/>
        <v>#VALUE!</v>
      </c>
      <c r="L338" s="1913" t="e">
        <f t="shared" si="230"/>
        <v>#VALUE!</v>
      </c>
      <c r="M338" s="1913" t="e">
        <f t="shared" si="230"/>
        <v>#VALUE!</v>
      </c>
      <c r="N338" s="1913" t="e">
        <f t="shared" si="230"/>
        <v>#VALUE!</v>
      </c>
      <c r="O338" s="1913" t="e">
        <f t="shared" si="230"/>
        <v>#VALUE!</v>
      </c>
      <c r="P338" s="1913" t="e">
        <f t="shared" si="230"/>
        <v>#VALUE!</v>
      </c>
      <c r="Q338" s="1913" t="e">
        <f t="shared" si="230"/>
        <v>#VALUE!</v>
      </c>
      <c r="R338" s="1913" t="e">
        <f t="shared" si="230"/>
        <v>#VALUE!</v>
      </c>
      <c r="S338" s="1913" t="e">
        <f t="shared" si="230"/>
        <v>#VALUE!</v>
      </c>
      <c r="T338" s="1913" t="e">
        <f t="shared" si="230"/>
        <v>#VALUE!</v>
      </c>
      <c r="U338" s="1913" t="e">
        <f t="shared" si="230"/>
        <v>#VALUE!</v>
      </c>
      <c r="V338" s="1913" t="e">
        <f t="shared" si="230"/>
        <v>#VALUE!</v>
      </c>
      <c r="W338" s="1913" t="e">
        <f t="shared" si="230"/>
        <v>#VALUE!</v>
      </c>
      <c r="X338" s="1913" t="e">
        <f t="shared" si="230"/>
        <v>#VALUE!</v>
      </c>
      <c r="Y338" s="1913" t="e">
        <f t="shared" si="230"/>
        <v>#VALUE!</v>
      </c>
      <c r="Z338" s="1913" t="e">
        <f t="shared" si="230"/>
        <v>#VALUE!</v>
      </c>
      <c r="AA338" s="1913" t="e">
        <f t="shared" si="230"/>
        <v>#VALUE!</v>
      </c>
      <c r="AB338" s="1913" t="e">
        <f t="shared" si="230"/>
        <v>#VALUE!</v>
      </c>
      <c r="AC338" s="1913" t="e">
        <f t="shared" si="230"/>
        <v>#VALUE!</v>
      </c>
      <c r="AD338" s="1913" t="e">
        <f t="shared" si="230"/>
        <v>#VALUE!</v>
      </c>
      <c r="AE338" s="1913" t="e">
        <f t="shared" si="230"/>
        <v>#VALUE!</v>
      </c>
      <c r="AF338" s="1913" t="e">
        <f t="shared" si="230"/>
        <v>#VALUE!</v>
      </c>
      <c r="AG338" s="1913" t="e">
        <f t="shared" si="230"/>
        <v>#VALUE!</v>
      </c>
      <c r="AH338" s="1913" t="e">
        <f t="shared" si="230"/>
        <v>#VALUE!</v>
      </c>
      <c r="AI338" s="1913" t="e">
        <f t="shared" si="230"/>
        <v>#VALUE!</v>
      </c>
      <c r="AJ338" s="1913" t="e">
        <f t="shared" si="230"/>
        <v>#VALUE!</v>
      </c>
      <c r="AK338" s="4517"/>
      <c r="AL338" s="4520"/>
      <c r="AM338" s="4523"/>
      <c r="AN338" s="4435"/>
      <c r="AO338" s="4433"/>
      <c r="AQ338" s="4463"/>
      <c r="AR338" s="4463"/>
    </row>
    <row r="339" spans="2:44">
      <c r="B339" s="4475"/>
      <c r="C339" s="4476"/>
      <c r="D339" s="4477"/>
      <c r="E339" s="1908" t="s">
        <v>1060</v>
      </c>
      <c r="F339" s="1975" t="str">
        <f>IFERROR(TEXT(WEEKDAY(+F338),"aaa"),"")</f>
        <v/>
      </c>
      <c r="G339" s="1975" t="str">
        <f t="shared" ref="G339:AJ339" si="231">IFERROR(TEXT(WEEKDAY(+G338),"aaa"),"")</f>
        <v/>
      </c>
      <c r="H339" s="1975" t="str">
        <f t="shared" si="231"/>
        <v/>
      </c>
      <c r="I339" s="1975" t="str">
        <f t="shared" si="231"/>
        <v/>
      </c>
      <c r="J339" s="1975" t="str">
        <f t="shared" si="231"/>
        <v/>
      </c>
      <c r="K339" s="1975" t="str">
        <f t="shared" si="231"/>
        <v/>
      </c>
      <c r="L339" s="1975" t="str">
        <f t="shared" si="231"/>
        <v/>
      </c>
      <c r="M339" s="1975" t="str">
        <f t="shared" si="231"/>
        <v/>
      </c>
      <c r="N339" s="1975" t="str">
        <f t="shared" si="231"/>
        <v/>
      </c>
      <c r="O339" s="1975" t="str">
        <f t="shared" si="231"/>
        <v/>
      </c>
      <c r="P339" s="1975" t="str">
        <f t="shared" si="231"/>
        <v/>
      </c>
      <c r="Q339" s="1975" t="str">
        <f t="shared" si="231"/>
        <v/>
      </c>
      <c r="R339" s="1975" t="str">
        <f t="shared" si="231"/>
        <v/>
      </c>
      <c r="S339" s="1975" t="str">
        <f t="shared" si="231"/>
        <v/>
      </c>
      <c r="T339" s="1975" t="str">
        <f t="shared" si="231"/>
        <v/>
      </c>
      <c r="U339" s="1975" t="str">
        <f t="shared" si="231"/>
        <v/>
      </c>
      <c r="V339" s="1975" t="str">
        <f t="shared" si="231"/>
        <v/>
      </c>
      <c r="W339" s="1975" t="str">
        <f t="shared" si="231"/>
        <v/>
      </c>
      <c r="X339" s="1975" t="str">
        <f t="shared" si="231"/>
        <v/>
      </c>
      <c r="Y339" s="1975" t="str">
        <f t="shared" si="231"/>
        <v/>
      </c>
      <c r="Z339" s="1975" t="str">
        <f t="shared" si="231"/>
        <v/>
      </c>
      <c r="AA339" s="1975" t="str">
        <f t="shared" si="231"/>
        <v/>
      </c>
      <c r="AB339" s="1975" t="str">
        <f t="shared" si="231"/>
        <v/>
      </c>
      <c r="AC339" s="1975" t="str">
        <f t="shared" si="231"/>
        <v/>
      </c>
      <c r="AD339" s="1975" t="str">
        <f t="shared" si="231"/>
        <v/>
      </c>
      <c r="AE339" s="1975" t="str">
        <f t="shared" si="231"/>
        <v/>
      </c>
      <c r="AF339" s="1975" t="str">
        <f t="shared" si="231"/>
        <v/>
      </c>
      <c r="AG339" s="1975" t="str">
        <f t="shared" si="231"/>
        <v/>
      </c>
      <c r="AH339" s="1975" t="str">
        <f t="shared" si="231"/>
        <v/>
      </c>
      <c r="AI339" s="1975" t="str">
        <f t="shared" si="231"/>
        <v/>
      </c>
      <c r="AJ339" s="1975" t="str">
        <f t="shared" si="231"/>
        <v/>
      </c>
      <c r="AK339" s="4517"/>
      <c r="AL339" s="4520"/>
      <c r="AM339" s="4523"/>
      <c r="AN339" s="4435"/>
      <c r="AO339" s="4433"/>
      <c r="AQ339" s="4463"/>
      <c r="AR339" s="4463"/>
    </row>
    <row r="340" spans="2:44" ht="21" customHeight="1">
      <c r="B340" s="1976" t="s">
        <v>2310</v>
      </c>
      <c r="C340" s="1977" t="s">
        <v>2280</v>
      </c>
      <c r="D340" s="1924" t="s">
        <v>2281</v>
      </c>
      <c r="E340" s="1925" t="s">
        <v>2270</v>
      </c>
      <c r="F340" s="1926" t="s">
        <v>2311</v>
      </c>
      <c r="G340" s="1927" t="s">
        <v>2311</v>
      </c>
      <c r="H340" s="1927" t="s">
        <v>2311</v>
      </c>
      <c r="I340" s="1927" t="s">
        <v>2311</v>
      </c>
      <c r="J340" s="1927" t="s">
        <v>2311</v>
      </c>
      <c r="K340" s="1927" t="s">
        <v>2311</v>
      </c>
      <c r="L340" s="1927" t="s">
        <v>2311</v>
      </c>
      <c r="M340" s="1927" t="s">
        <v>2311</v>
      </c>
      <c r="N340" s="1927" t="s">
        <v>2311</v>
      </c>
      <c r="O340" s="1927" t="s">
        <v>2311</v>
      </c>
      <c r="P340" s="1927" t="s">
        <v>2311</v>
      </c>
      <c r="Q340" s="1927" t="s">
        <v>2311</v>
      </c>
      <c r="R340" s="1927" t="s">
        <v>2311</v>
      </c>
      <c r="S340" s="1927" t="s">
        <v>2311</v>
      </c>
      <c r="T340" s="1927" t="s">
        <v>2311</v>
      </c>
      <c r="U340" s="1927" t="s">
        <v>2311</v>
      </c>
      <c r="V340" s="1927" t="s">
        <v>2311</v>
      </c>
      <c r="W340" s="1927" t="s">
        <v>2311</v>
      </c>
      <c r="X340" s="1927" t="s">
        <v>2311</v>
      </c>
      <c r="Y340" s="1927" t="s">
        <v>2311</v>
      </c>
      <c r="Z340" s="1927" t="s">
        <v>2311</v>
      </c>
      <c r="AA340" s="1927" t="s">
        <v>2311</v>
      </c>
      <c r="AB340" s="1927" t="s">
        <v>2311</v>
      </c>
      <c r="AC340" s="1927" t="s">
        <v>2311</v>
      </c>
      <c r="AD340" s="1927" t="s">
        <v>2311</v>
      </c>
      <c r="AE340" s="1927" t="s">
        <v>2311</v>
      </c>
      <c r="AF340" s="1927" t="s">
        <v>2311</v>
      </c>
      <c r="AG340" s="1927" t="s">
        <v>2311</v>
      </c>
      <c r="AH340" s="1927" t="s">
        <v>2311</v>
      </c>
      <c r="AI340" s="1927" t="s">
        <v>2311</v>
      </c>
      <c r="AJ340" s="1982" t="s">
        <v>2311</v>
      </c>
      <c r="AK340" s="4518"/>
      <c r="AL340" s="4521"/>
      <c r="AM340" s="4524"/>
      <c r="AN340" s="1866" t="s">
        <v>2292</v>
      </c>
      <c r="AO340" s="1865" t="s">
        <v>2293</v>
      </c>
      <c r="AQ340" s="4464"/>
      <c r="AR340" s="4464"/>
    </row>
    <row r="341" spans="2:44" ht="13.5" customHeight="1">
      <c r="B341" s="4482" t="s">
        <v>2294</v>
      </c>
      <c r="C341" s="4512" t="s">
        <v>2295</v>
      </c>
      <c r="D341" s="2008" t="s">
        <v>2296</v>
      </c>
      <c r="E341" s="1929"/>
      <c r="F341" s="1983"/>
      <c r="G341" s="1984"/>
      <c r="H341" s="1984"/>
      <c r="I341" s="1984"/>
      <c r="J341" s="1984"/>
      <c r="K341" s="1984"/>
      <c r="L341" s="1984"/>
      <c r="M341" s="1984"/>
      <c r="N341" s="1984"/>
      <c r="O341" s="1984"/>
      <c r="P341" s="1984"/>
      <c r="Q341" s="1984"/>
      <c r="R341" s="1984"/>
      <c r="S341" s="1984"/>
      <c r="T341" s="1984"/>
      <c r="U341" s="1984"/>
      <c r="V341" s="1984"/>
      <c r="W341" s="1984"/>
      <c r="X341" s="1984"/>
      <c r="Y341" s="1984"/>
      <c r="Z341" s="1984"/>
      <c r="AA341" s="1984"/>
      <c r="AB341" s="1984"/>
      <c r="AC341" s="1984"/>
      <c r="AD341" s="1984"/>
      <c r="AE341" s="1984"/>
      <c r="AF341" s="1984"/>
      <c r="AG341" s="1984"/>
      <c r="AH341" s="1984"/>
      <c r="AI341" s="1984"/>
      <c r="AJ341" s="1985"/>
      <c r="AK341" s="2009">
        <f>IF(D341="","",COUNT($F$338:$AJ$338)-AL341)</f>
        <v>0</v>
      </c>
      <c r="AL341" s="2010">
        <f>IF(D341="","",AQ341+AR341)</f>
        <v>0</v>
      </c>
      <c r="AM341" s="2010">
        <f>IF(D341="","",COUNTIF(F341:AJ341,"休"))</f>
        <v>0</v>
      </c>
      <c r="AN341" s="1899" t="str">
        <f>IF(D341="","",IFERROR(ROUND(AM341/AK341,3),""))</f>
        <v/>
      </c>
      <c r="AO341" s="4486" t="e">
        <f>ROUND(AVERAGE(AN341:AN356),3)</f>
        <v>#DIV/0!</v>
      </c>
      <c r="AQ341" s="1864">
        <f>+COUNTIF(F341:AJ341,"－")</f>
        <v>0</v>
      </c>
      <c r="AR341" s="1864">
        <f>+COUNTIF(F341:AJ341,"外")</f>
        <v>0</v>
      </c>
    </row>
    <row r="342" spans="2:44" ht="13.5" customHeight="1">
      <c r="B342" s="4483"/>
      <c r="C342" s="4513"/>
      <c r="D342" s="2011" t="s">
        <v>2297</v>
      </c>
      <c r="E342" s="1929"/>
      <c r="F342" s="1936"/>
      <c r="G342" s="1937"/>
      <c r="H342" s="1937"/>
      <c r="I342" s="1937"/>
      <c r="J342" s="1937"/>
      <c r="K342" s="1937"/>
      <c r="L342" s="1937"/>
      <c r="M342" s="1937"/>
      <c r="N342" s="1937"/>
      <c r="O342" s="1937"/>
      <c r="P342" s="1937"/>
      <c r="Q342" s="1937"/>
      <c r="R342" s="1937"/>
      <c r="S342" s="1937"/>
      <c r="T342" s="1937"/>
      <c r="U342" s="1937"/>
      <c r="V342" s="1937"/>
      <c r="W342" s="1937"/>
      <c r="X342" s="1937"/>
      <c r="Y342" s="1937"/>
      <c r="Z342" s="1937"/>
      <c r="AA342" s="1937"/>
      <c r="AB342" s="1937"/>
      <c r="AC342" s="1937"/>
      <c r="AD342" s="1937"/>
      <c r="AE342" s="1937"/>
      <c r="AF342" s="1937"/>
      <c r="AG342" s="1937"/>
      <c r="AH342" s="1937"/>
      <c r="AI342" s="1937"/>
      <c r="AJ342" s="1986"/>
      <c r="AK342" s="2009">
        <f t="shared" ref="AK342:AK346" si="232">IF(D342="","",COUNT($F$338:$AJ$338)-AL342)</f>
        <v>0</v>
      </c>
      <c r="AL342" s="2010">
        <f t="shared" ref="AL342:AL346" si="233">IF(D342="","",AQ342+AR342)</f>
        <v>0</v>
      </c>
      <c r="AM342" s="2010">
        <f t="shared" ref="AM342:AM346" si="234">IF(D342="","",COUNTIF(F342:AJ342,"休"))</f>
        <v>0</v>
      </c>
      <c r="AN342" s="1899" t="str">
        <f t="shared" ref="AN342:AN346" si="235">IF(D342="","",IFERROR(ROUND(AM342/AK342,3),""))</f>
        <v/>
      </c>
      <c r="AO342" s="4487"/>
      <c r="AQ342" s="1864">
        <f>+COUNTIF(F342:AJ342,"－")</f>
        <v>0</v>
      </c>
      <c r="AR342" s="1864">
        <f>+COUNTIF(F342:AJ342,"外")</f>
        <v>0</v>
      </c>
    </row>
    <row r="343" spans="2:44">
      <c r="B343" s="4483"/>
      <c r="C343" s="4513"/>
      <c r="D343" s="2014" t="s">
        <v>2298</v>
      </c>
      <c r="E343" s="1929"/>
      <c r="F343" s="1936"/>
      <c r="G343" s="1937"/>
      <c r="H343" s="1937"/>
      <c r="I343" s="1937"/>
      <c r="J343" s="1937"/>
      <c r="K343" s="1937"/>
      <c r="L343" s="1937"/>
      <c r="M343" s="1937"/>
      <c r="N343" s="1937"/>
      <c r="O343" s="1937"/>
      <c r="P343" s="1937"/>
      <c r="Q343" s="1937"/>
      <c r="R343" s="1937"/>
      <c r="S343" s="1937"/>
      <c r="T343" s="1937"/>
      <c r="U343" s="1937"/>
      <c r="V343" s="1937"/>
      <c r="W343" s="1937"/>
      <c r="X343" s="1937"/>
      <c r="Y343" s="1937"/>
      <c r="Z343" s="1937"/>
      <c r="AA343" s="1937"/>
      <c r="AB343" s="1937"/>
      <c r="AC343" s="1937"/>
      <c r="AD343" s="1937"/>
      <c r="AE343" s="1937"/>
      <c r="AF343" s="1937"/>
      <c r="AG343" s="1937"/>
      <c r="AH343" s="1937"/>
      <c r="AI343" s="1937"/>
      <c r="AJ343" s="1986"/>
      <c r="AK343" s="2009">
        <f t="shared" si="232"/>
        <v>0</v>
      </c>
      <c r="AL343" s="2010">
        <f t="shared" si="233"/>
        <v>0</v>
      </c>
      <c r="AM343" s="2010">
        <f t="shared" si="234"/>
        <v>0</v>
      </c>
      <c r="AN343" s="1899" t="str">
        <f t="shared" si="235"/>
        <v/>
      </c>
      <c r="AO343" s="4487"/>
      <c r="AQ343" s="1864">
        <f>+COUNTIF(F343:AJ343,"－")</f>
        <v>0</v>
      </c>
      <c r="AR343" s="1864">
        <f t="shared" ref="AR343:AR346" si="236">+COUNTIF(F343:AJ343,"外")</f>
        <v>0</v>
      </c>
    </row>
    <row r="344" spans="2:44">
      <c r="B344" s="4483"/>
      <c r="C344" s="4513"/>
      <c r="D344" s="2014" t="s">
        <v>2299</v>
      </c>
      <c r="E344" s="1907"/>
      <c r="F344" s="1936"/>
      <c r="G344" s="1937"/>
      <c r="H344" s="1937"/>
      <c r="I344" s="1937"/>
      <c r="J344" s="1937"/>
      <c r="K344" s="1937"/>
      <c r="L344" s="1937"/>
      <c r="M344" s="1937"/>
      <c r="N344" s="1937"/>
      <c r="O344" s="1937"/>
      <c r="P344" s="1937"/>
      <c r="Q344" s="1937"/>
      <c r="R344" s="1937"/>
      <c r="S344" s="1937"/>
      <c r="T344" s="1937"/>
      <c r="U344" s="1937"/>
      <c r="V344" s="1937"/>
      <c r="W344" s="1937"/>
      <c r="X344" s="1937"/>
      <c r="Y344" s="1937"/>
      <c r="Z344" s="1937"/>
      <c r="AA344" s="1937"/>
      <c r="AB344" s="1937"/>
      <c r="AC344" s="1937"/>
      <c r="AD344" s="1937"/>
      <c r="AE344" s="1937"/>
      <c r="AF344" s="1937"/>
      <c r="AG344" s="1937"/>
      <c r="AH344" s="1937"/>
      <c r="AI344" s="1937"/>
      <c r="AJ344" s="1986"/>
      <c r="AK344" s="2009">
        <f>IF(D344="","",COUNT($F$338:$AJ$338)-AL344)</f>
        <v>0</v>
      </c>
      <c r="AL344" s="2010">
        <f t="shared" si="233"/>
        <v>0</v>
      </c>
      <c r="AM344" s="2010">
        <f t="shared" si="234"/>
        <v>0</v>
      </c>
      <c r="AN344" s="1899" t="str">
        <f t="shared" si="235"/>
        <v/>
      </c>
      <c r="AO344" s="4487"/>
      <c r="AQ344" s="1864">
        <f>+COUNTIF(F344:AJ344,"－")</f>
        <v>0</v>
      </c>
      <c r="AR344" s="1864">
        <f t="shared" si="236"/>
        <v>0</v>
      </c>
    </row>
    <row r="345" spans="2:44">
      <c r="B345" s="4483"/>
      <c r="C345" s="4513"/>
      <c r="D345" s="2014" t="s">
        <v>2300</v>
      </c>
      <c r="E345" s="1929"/>
      <c r="F345" s="1936"/>
      <c r="G345" s="1937"/>
      <c r="H345" s="1937"/>
      <c r="I345" s="1937"/>
      <c r="J345" s="1937"/>
      <c r="K345" s="1937"/>
      <c r="L345" s="1937"/>
      <c r="M345" s="1937"/>
      <c r="N345" s="1937"/>
      <c r="O345" s="1937"/>
      <c r="P345" s="1937"/>
      <c r="Q345" s="1937"/>
      <c r="R345" s="1937"/>
      <c r="S345" s="1937"/>
      <c r="T345" s="1937"/>
      <c r="U345" s="1937"/>
      <c r="V345" s="1937"/>
      <c r="W345" s="1937"/>
      <c r="X345" s="1937"/>
      <c r="Y345" s="1937"/>
      <c r="Z345" s="1937"/>
      <c r="AA345" s="1937"/>
      <c r="AB345" s="1937"/>
      <c r="AC345" s="1937"/>
      <c r="AD345" s="1937"/>
      <c r="AE345" s="1937"/>
      <c r="AF345" s="1937"/>
      <c r="AG345" s="1937"/>
      <c r="AH345" s="1937"/>
      <c r="AI345" s="1937"/>
      <c r="AJ345" s="1986"/>
      <c r="AK345" s="2009">
        <f t="shared" si="232"/>
        <v>0</v>
      </c>
      <c r="AL345" s="2010">
        <f t="shared" si="233"/>
        <v>0</v>
      </c>
      <c r="AM345" s="2010">
        <f t="shared" si="234"/>
        <v>0</v>
      </c>
      <c r="AN345" s="1899" t="str">
        <f t="shared" si="235"/>
        <v/>
      </c>
      <c r="AO345" s="4487"/>
      <c r="AQ345" s="1864">
        <f t="shared" ref="AQ345:AQ346" si="237">+COUNTIF(F345:AJ345,"－")</f>
        <v>0</v>
      </c>
      <c r="AR345" s="1864">
        <f t="shared" si="236"/>
        <v>0</v>
      </c>
    </row>
    <row r="346" spans="2:44">
      <c r="B346" s="4484"/>
      <c r="C346" s="4514"/>
      <c r="D346" s="2015">
        <f>E$29</f>
        <v>0</v>
      </c>
      <c r="E346" s="1942"/>
      <c r="F346" s="1987"/>
      <c r="G346" s="1988"/>
      <c r="H346" s="1988"/>
      <c r="I346" s="1988"/>
      <c r="J346" s="1988"/>
      <c r="K346" s="1988"/>
      <c r="L346" s="1988"/>
      <c r="M346" s="1988"/>
      <c r="N346" s="1988"/>
      <c r="O346" s="1988"/>
      <c r="P346" s="1988"/>
      <c r="Q346" s="1988"/>
      <c r="R346" s="1988"/>
      <c r="S346" s="1988"/>
      <c r="T346" s="1988"/>
      <c r="U346" s="1988"/>
      <c r="V346" s="1988"/>
      <c r="W346" s="1988"/>
      <c r="X346" s="1988"/>
      <c r="Y346" s="1988"/>
      <c r="Z346" s="1988"/>
      <c r="AA346" s="1988"/>
      <c r="AB346" s="1988"/>
      <c r="AC346" s="1988"/>
      <c r="AD346" s="1988"/>
      <c r="AE346" s="1988"/>
      <c r="AF346" s="1988"/>
      <c r="AG346" s="1988"/>
      <c r="AH346" s="1988"/>
      <c r="AI346" s="1988"/>
      <c r="AJ346" s="1989"/>
      <c r="AK346" s="2009">
        <f t="shared" si="232"/>
        <v>0</v>
      </c>
      <c r="AL346" s="2010">
        <f t="shared" si="233"/>
        <v>0</v>
      </c>
      <c r="AM346" s="1958">
        <f t="shared" si="234"/>
        <v>0</v>
      </c>
      <c r="AN346" s="1899" t="str">
        <f t="shared" si="235"/>
        <v/>
      </c>
      <c r="AO346" s="4487"/>
      <c r="AQ346" s="1864">
        <f t="shared" si="237"/>
        <v>0</v>
      </c>
      <c r="AR346" s="1864">
        <f t="shared" si="236"/>
        <v>0</v>
      </c>
    </row>
    <row r="347" spans="2:44" ht="14.4">
      <c r="B347" s="4482" t="s">
        <v>2301</v>
      </c>
      <c r="C347" s="4512" t="s">
        <v>2302</v>
      </c>
      <c r="D347" s="1924" t="s">
        <v>2281</v>
      </c>
      <c r="E347" s="1949" t="s">
        <v>2270</v>
      </c>
      <c r="F347" s="1926" t="s">
        <v>2312</v>
      </c>
      <c r="G347" s="1927" t="s">
        <v>2312</v>
      </c>
      <c r="H347" s="1927" t="s">
        <v>2312</v>
      </c>
      <c r="I347" s="1927" t="s">
        <v>2312</v>
      </c>
      <c r="J347" s="1927" t="s">
        <v>2312</v>
      </c>
      <c r="K347" s="1927" t="s">
        <v>2312</v>
      </c>
      <c r="L347" s="1927" t="s">
        <v>2312</v>
      </c>
      <c r="M347" s="1927" t="s">
        <v>2312</v>
      </c>
      <c r="N347" s="1927" t="s">
        <v>2312</v>
      </c>
      <c r="O347" s="1927" t="s">
        <v>2312</v>
      </c>
      <c r="P347" s="1927" t="s">
        <v>2312</v>
      </c>
      <c r="Q347" s="1927" t="s">
        <v>2312</v>
      </c>
      <c r="R347" s="1927" t="s">
        <v>2312</v>
      </c>
      <c r="S347" s="1927" t="s">
        <v>2312</v>
      </c>
      <c r="T347" s="1927" t="s">
        <v>2312</v>
      </c>
      <c r="U347" s="1927" t="s">
        <v>2312</v>
      </c>
      <c r="V347" s="1927" t="s">
        <v>2312</v>
      </c>
      <c r="W347" s="1927" t="s">
        <v>2312</v>
      </c>
      <c r="X347" s="1927" t="s">
        <v>2312</v>
      </c>
      <c r="Y347" s="1927" t="s">
        <v>2312</v>
      </c>
      <c r="Z347" s="1927" t="s">
        <v>2312</v>
      </c>
      <c r="AA347" s="1927" t="s">
        <v>2312</v>
      </c>
      <c r="AB347" s="1927" t="s">
        <v>2312</v>
      </c>
      <c r="AC347" s="1927" t="s">
        <v>2312</v>
      </c>
      <c r="AD347" s="1927" t="s">
        <v>2312</v>
      </c>
      <c r="AE347" s="1927" t="s">
        <v>2312</v>
      </c>
      <c r="AF347" s="1927" t="s">
        <v>2312</v>
      </c>
      <c r="AG347" s="1927" t="s">
        <v>2312</v>
      </c>
      <c r="AH347" s="1927" t="s">
        <v>2312</v>
      </c>
      <c r="AI347" s="1927" t="s">
        <v>2312</v>
      </c>
      <c r="AJ347" s="1982" t="s">
        <v>2312</v>
      </c>
      <c r="AK347" s="2017"/>
      <c r="AL347" s="1864"/>
      <c r="AM347" s="1917"/>
      <c r="AN347" s="2018"/>
      <c r="AO347" s="4487"/>
    </row>
    <row r="348" spans="2:44">
      <c r="B348" s="4483"/>
      <c r="C348" s="4513"/>
      <c r="D348" s="2019" t="s">
        <v>2296</v>
      </c>
      <c r="E348" s="1929"/>
      <c r="F348" s="1990"/>
      <c r="G348" s="1945"/>
      <c r="H348" s="1945"/>
      <c r="I348" s="1945"/>
      <c r="J348" s="1945"/>
      <c r="K348" s="1945"/>
      <c r="L348" s="1945"/>
      <c r="M348" s="1945"/>
      <c r="N348" s="1945"/>
      <c r="O348" s="1945"/>
      <c r="P348" s="1945"/>
      <c r="Q348" s="1945"/>
      <c r="R348" s="1945"/>
      <c r="S348" s="1945"/>
      <c r="T348" s="1945"/>
      <c r="U348" s="1945"/>
      <c r="V348" s="1945"/>
      <c r="W348" s="1945"/>
      <c r="X348" s="1945"/>
      <c r="Y348" s="1945"/>
      <c r="Z348" s="1945"/>
      <c r="AA348" s="1945"/>
      <c r="AB348" s="1945"/>
      <c r="AC348" s="1945"/>
      <c r="AD348" s="1945"/>
      <c r="AE348" s="1945"/>
      <c r="AF348" s="1945"/>
      <c r="AG348" s="1945"/>
      <c r="AH348" s="1945"/>
      <c r="AI348" s="1945"/>
      <c r="AJ348" s="1991"/>
      <c r="AK348" s="2009">
        <f>IF(D348="","",COUNT($F$338:$AJ$338)-AL348)</f>
        <v>0</v>
      </c>
      <c r="AL348" s="2010">
        <f>IF(D348="","",AQ348+AR348)</f>
        <v>0</v>
      </c>
      <c r="AM348" s="2010">
        <f>IF(D348="","",COUNTIF(F348:AJ348,"休"))</f>
        <v>0</v>
      </c>
      <c r="AN348" s="1899" t="str">
        <f>IF(D348="","",IFERROR(ROUND(AM348/AK348,3),""))</f>
        <v/>
      </c>
      <c r="AO348" s="4487"/>
      <c r="AQ348" s="1864">
        <f>+COUNTIF(F348:AJ348,"－")</f>
        <v>0</v>
      </c>
      <c r="AR348" s="1864">
        <f>+COUNTIF(F348:AJ348,"外")</f>
        <v>0</v>
      </c>
    </row>
    <row r="349" spans="2:44">
      <c r="B349" s="4483"/>
      <c r="C349" s="4513"/>
      <c r="D349" s="2011" t="s">
        <v>2297</v>
      </c>
      <c r="E349" s="1956"/>
      <c r="F349" s="1936"/>
      <c r="G349" s="1937"/>
      <c r="H349" s="1937"/>
      <c r="I349" s="1937"/>
      <c r="J349" s="1937"/>
      <c r="K349" s="1937"/>
      <c r="L349" s="1937"/>
      <c r="M349" s="1937"/>
      <c r="N349" s="1937"/>
      <c r="O349" s="1937"/>
      <c r="P349" s="1937"/>
      <c r="Q349" s="1937"/>
      <c r="R349" s="1937"/>
      <c r="S349" s="1937"/>
      <c r="T349" s="1937"/>
      <c r="U349" s="1937"/>
      <c r="V349" s="1937"/>
      <c r="W349" s="1937"/>
      <c r="X349" s="1937"/>
      <c r="Y349" s="1937"/>
      <c r="Z349" s="1937"/>
      <c r="AA349" s="1937"/>
      <c r="AB349" s="1937"/>
      <c r="AC349" s="1937"/>
      <c r="AD349" s="1937"/>
      <c r="AE349" s="1937"/>
      <c r="AF349" s="1937"/>
      <c r="AG349" s="1937"/>
      <c r="AH349" s="1937"/>
      <c r="AI349" s="1937"/>
      <c r="AJ349" s="1986"/>
      <c r="AK349" s="2009">
        <f t="shared" ref="AK349:AK351" si="238">IF(D349="","",COUNT($F$338:$AJ$338)-AL349)</f>
        <v>0</v>
      </c>
      <c r="AL349" s="2010">
        <f t="shared" ref="AL349:AL351" si="239">IF(D349="","",AQ349+AR349)</f>
        <v>0</v>
      </c>
      <c r="AM349" s="2010">
        <f t="shared" ref="AM349:AM351" si="240">IF(D349="","",COUNTIF(F349:AJ349,"休"))</f>
        <v>0</v>
      </c>
      <c r="AN349" s="1899" t="str">
        <f t="shared" ref="AN349:AN351" si="241">IF(D349="","",IFERROR(ROUND(AM349/AK349,3),""))</f>
        <v/>
      </c>
      <c r="AO349" s="4487"/>
      <c r="AQ349" s="1864">
        <f>+COUNTIF(F349:AJ349,"－")</f>
        <v>0</v>
      </c>
      <c r="AR349" s="1864">
        <f>+COUNTIF(F349:AJ349,"外")</f>
        <v>0</v>
      </c>
    </row>
    <row r="350" spans="2:44">
      <c r="B350" s="4483"/>
      <c r="C350" s="4513"/>
      <c r="E350" s="1956"/>
      <c r="F350" s="1936"/>
      <c r="G350" s="1937"/>
      <c r="H350" s="1937"/>
      <c r="I350" s="1937"/>
      <c r="J350" s="1937"/>
      <c r="K350" s="1937"/>
      <c r="L350" s="1937"/>
      <c r="M350" s="1937"/>
      <c r="N350" s="1937"/>
      <c r="O350" s="1937"/>
      <c r="P350" s="1937"/>
      <c r="Q350" s="1937"/>
      <c r="R350" s="1937"/>
      <c r="S350" s="1937"/>
      <c r="T350" s="1937"/>
      <c r="U350" s="1937"/>
      <c r="V350" s="1937"/>
      <c r="W350" s="1937"/>
      <c r="X350" s="1937"/>
      <c r="Y350" s="1937"/>
      <c r="Z350" s="1937"/>
      <c r="AA350" s="1937"/>
      <c r="AB350" s="1937"/>
      <c r="AC350" s="1937"/>
      <c r="AD350" s="1937"/>
      <c r="AE350" s="1937"/>
      <c r="AF350" s="1937"/>
      <c r="AG350" s="1937"/>
      <c r="AH350" s="1937"/>
      <c r="AI350" s="1937"/>
      <c r="AJ350" s="1986"/>
      <c r="AK350" s="2009" t="str">
        <f t="shared" si="238"/>
        <v/>
      </c>
      <c r="AL350" s="2010" t="str">
        <f t="shared" si="239"/>
        <v/>
      </c>
      <c r="AM350" s="2010" t="str">
        <f t="shared" si="240"/>
        <v/>
      </c>
      <c r="AN350" s="1899" t="str">
        <f t="shared" si="241"/>
        <v/>
      </c>
      <c r="AO350" s="4487"/>
      <c r="AQ350" s="1864">
        <f>+COUNTIF(F350:AJ350,"－")</f>
        <v>0</v>
      </c>
      <c r="AR350" s="1864">
        <f>+COUNTIF(F350:AJ350,"外")</f>
        <v>0</v>
      </c>
    </row>
    <row r="351" spans="2:44">
      <c r="B351" s="4483"/>
      <c r="C351" s="4514"/>
      <c r="D351" s="2006"/>
      <c r="E351" s="1958"/>
      <c r="F351" s="1987"/>
      <c r="G351" s="1988"/>
      <c r="H351" s="1988"/>
      <c r="I351" s="1988"/>
      <c r="J351" s="1988"/>
      <c r="K351" s="1988"/>
      <c r="L351" s="1988"/>
      <c r="M351" s="1988"/>
      <c r="N351" s="1988"/>
      <c r="O351" s="1988"/>
      <c r="P351" s="1988"/>
      <c r="Q351" s="1988"/>
      <c r="R351" s="1988"/>
      <c r="S351" s="1988"/>
      <c r="T351" s="1988"/>
      <c r="U351" s="1988"/>
      <c r="V351" s="1988"/>
      <c r="W351" s="1988"/>
      <c r="X351" s="1988"/>
      <c r="Y351" s="1988"/>
      <c r="Z351" s="1988"/>
      <c r="AA351" s="1988"/>
      <c r="AB351" s="1988"/>
      <c r="AC351" s="1988"/>
      <c r="AD351" s="1988"/>
      <c r="AE351" s="1988"/>
      <c r="AF351" s="1988"/>
      <c r="AG351" s="1988"/>
      <c r="AH351" s="1988"/>
      <c r="AI351" s="1988"/>
      <c r="AJ351" s="1989"/>
      <c r="AK351" s="2009" t="str">
        <f t="shared" si="238"/>
        <v/>
      </c>
      <c r="AL351" s="2010" t="str">
        <f t="shared" si="239"/>
        <v/>
      </c>
      <c r="AM351" s="2010" t="str">
        <f t="shared" si="240"/>
        <v/>
      </c>
      <c r="AN351" s="1899" t="str">
        <f t="shared" si="241"/>
        <v/>
      </c>
      <c r="AO351" s="4487"/>
      <c r="AQ351" s="1864">
        <f>+COUNTIF(F351:AJ351,"－")</f>
        <v>0</v>
      </c>
      <c r="AR351" s="1864">
        <f>+COUNTIF(F351:AJ351,"外")</f>
        <v>0</v>
      </c>
    </row>
    <row r="352" spans="2:44" ht="14.4">
      <c r="B352" s="4483"/>
      <c r="C352" s="4512" t="s">
        <v>2303</v>
      </c>
      <c r="D352" s="1924" t="s">
        <v>2281</v>
      </c>
      <c r="E352" s="1959" t="s">
        <v>2270</v>
      </c>
      <c r="F352" s="1926" t="s">
        <v>2311</v>
      </c>
      <c r="G352" s="1927" t="s">
        <v>2311</v>
      </c>
      <c r="H352" s="1927" t="s">
        <v>2311</v>
      </c>
      <c r="I352" s="1927" t="s">
        <v>2311</v>
      </c>
      <c r="J352" s="1927" t="s">
        <v>2311</v>
      </c>
      <c r="K352" s="1927" t="s">
        <v>2311</v>
      </c>
      <c r="L352" s="1927" t="s">
        <v>2311</v>
      </c>
      <c r="M352" s="1927" t="s">
        <v>2311</v>
      </c>
      <c r="N352" s="1927" t="s">
        <v>2311</v>
      </c>
      <c r="O352" s="1927" t="s">
        <v>2311</v>
      </c>
      <c r="P352" s="1927" t="s">
        <v>2311</v>
      </c>
      <c r="Q352" s="1927" t="s">
        <v>2311</v>
      </c>
      <c r="R352" s="1927" t="s">
        <v>2311</v>
      </c>
      <c r="S352" s="1927" t="s">
        <v>2311</v>
      </c>
      <c r="T352" s="1927" t="s">
        <v>2311</v>
      </c>
      <c r="U352" s="1927" t="s">
        <v>2311</v>
      </c>
      <c r="V352" s="1927" t="s">
        <v>2311</v>
      </c>
      <c r="W352" s="1927" t="s">
        <v>2311</v>
      </c>
      <c r="X352" s="1927" t="s">
        <v>2311</v>
      </c>
      <c r="Y352" s="1927" t="s">
        <v>2311</v>
      </c>
      <c r="Z352" s="1927" t="s">
        <v>2311</v>
      </c>
      <c r="AA352" s="1927" t="s">
        <v>2311</v>
      </c>
      <c r="AB352" s="1927" t="s">
        <v>2311</v>
      </c>
      <c r="AC352" s="1927" t="s">
        <v>2311</v>
      </c>
      <c r="AD352" s="1927" t="s">
        <v>2311</v>
      </c>
      <c r="AE352" s="1927" t="s">
        <v>2311</v>
      </c>
      <c r="AF352" s="1927" t="s">
        <v>2311</v>
      </c>
      <c r="AG352" s="1927" t="s">
        <v>2311</v>
      </c>
      <c r="AH352" s="1927" t="s">
        <v>2311</v>
      </c>
      <c r="AI352" s="1927" t="s">
        <v>2311</v>
      </c>
      <c r="AJ352" s="1982" t="s">
        <v>2311</v>
      </c>
      <c r="AK352" s="2017"/>
      <c r="AL352" s="1864"/>
      <c r="AM352" s="2020"/>
      <c r="AN352" s="2018"/>
      <c r="AO352" s="4487"/>
    </row>
    <row r="353" spans="2:44">
      <c r="B353" s="4483"/>
      <c r="C353" s="4513"/>
      <c r="D353" s="1999" t="s">
        <v>2297</v>
      </c>
      <c r="E353" s="1929"/>
      <c r="F353" s="1990"/>
      <c r="G353" s="1945"/>
      <c r="H353" s="1945"/>
      <c r="I353" s="1945"/>
      <c r="J353" s="1945"/>
      <c r="K353" s="1945"/>
      <c r="L353" s="1945"/>
      <c r="M353" s="1945"/>
      <c r="N353" s="1945"/>
      <c r="O353" s="1945"/>
      <c r="P353" s="1945"/>
      <c r="Q353" s="1945"/>
      <c r="R353" s="1945"/>
      <c r="S353" s="1945"/>
      <c r="T353" s="1945"/>
      <c r="U353" s="1945"/>
      <c r="V353" s="1945"/>
      <c r="W353" s="1945"/>
      <c r="X353" s="1945"/>
      <c r="Y353" s="1945"/>
      <c r="Z353" s="1945"/>
      <c r="AA353" s="1945"/>
      <c r="AB353" s="1945"/>
      <c r="AC353" s="1945"/>
      <c r="AD353" s="1945"/>
      <c r="AE353" s="1945"/>
      <c r="AF353" s="1945"/>
      <c r="AG353" s="1945"/>
      <c r="AH353" s="1945"/>
      <c r="AI353" s="1945"/>
      <c r="AJ353" s="1991"/>
      <c r="AK353" s="2009">
        <f>IF(D353="","",COUNT($F$338:$AJ$338)-AL353)</f>
        <v>0</v>
      </c>
      <c r="AL353" s="2010">
        <f>IF(D353="","",AQ353+AR353)</f>
        <v>0</v>
      </c>
      <c r="AM353" s="2010">
        <f>IF(D353="","",COUNTIF(F353:AJ353,"休"))</f>
        <v>0</v>
      </c>
      <c r="AN353" s="1899" t="str">
        <f>IF(D353="","",IFERROR(ROUND(AM353/AK353,3),""))</f>
        <v/>
      </c>
      <c r="AO353" s="4487"/>
      <c r="AQ353" s="1864">
        <f>+COUNTIF(F353:AJ353,"－")</f>
        <v>0</v>
      </c>
      <c r="AR353" s="1864">
        <f>+COUNTIF(F353:AJ353,"外")</f>
        <v>0</v>
      </c>
    </row>
    <row r="354" spans="2:44">
      <c r="B354" s="4483"/>
      <c r="C354" s="4513"/>
      <c r="E354" s="1956"/>
      <c r="F354" s="1936"/>
      <c r="G354" s="1937"/>
      <c r="H354" s="1937"/>
      <c r="I354" s="1937"/>
      <c r="J354" s="1937"/>
      <c r="K354" s="1937"/>
      <c r="L354" s="1937"/>
      <c r="M354" s="1937"/>
      <c r="N354" s="1937"/>
      <c r="O354" s="1937"/>
      <c r="P354" s="1937"/>
      <c r="Q354" s="1937"/>
      <c r="R354" s="1937"/>
      <c r="S354" s="1937"/>
      <c r="T354" s="1937"/>
      <c r="U354" s="1937"/>
      <c r="V354" s="1937"/>
      <c r="W354" s="1937"/>
      <c r="X354" s="1937"/>
      <c r="Y354" s="1937"/>
      <c r="Z354" s="1937"/>
      <c r="AA354" s="1937"/>
      <c r="AB354" s="1937"/>
      <c r="AC354" s="1937"/>
      <c r="AD354" s="1937"/>
      <c r="AE354" s="1937"/>
      <c r="AF354" s="1937"/>
      <c r="AG354" s="1937"/>
      <c r="AH354" s="1937"/>
      <c r="AI354" s="1937"/>
      <c r="AJ354" s="1986"/>
      <c r="AK354" s="2009" t="str">
        <f t="shared" ref="AK354:AK356" si="242">IF(D354="","",COUNT($F$338:$AJ$338)-AL354)</f>
        <v/>
      </c>
      <c r="AL354" s="2010" t="str">
        <f t="shared" ref="AL354:AL356" si="243">IF(D354="","",AQ354+AR354)</f>
        <v/>
      </c>
      <c r="AM354" s="2010" t="str">
        <f t="shared" ref="AM354:AM356" si="244">IF(D354="","",COUNTIF(F354:AJ354,"休"))</f>
        <v/>
      </c>
      <c r="AN354" s="1899" t="str">
        <f t="shared" ref="AN354:AN356" si="245">IF(D354="","",IFERROR(ROUND(AM354/AK354,3),""))</f>
        <v/>
      </c>
      <c r="AO354" s="4487"/>
      <c r="AQ354" s="1864">
        <f>+COUNTIF(F354:AJ354,"－")</f>
        <v>0</v>
      </c>
      <c r="AR354" s="1864">
        <f>+COUNTIF(F354:AJ354,"外")</f>
        <v>0</v>
      </c>
    </row>
    <row r="355" spans="2:44">
      <c r="B355" s="4483"/>
      <c r="C355" s="4513"/>
      <c r="E355" s="1956"/>
      <c r="F355" s="1936"/>
      <c r="G355" s="1937"/>
      <c r="H355" s="1937"/>
      <c r="I355" s="1937"/>
      <c r="J355" s="1937"/>
      <c r="K355" s="1937"/>
      <c r="L355" s="1937"/>
      <c r="M355" s="1937"/>
      <c r="N355" s="1937"/>
      <c r="O355" s="1937"/>
      <c r="P355" s="1937"/>
      <c r="Q355" s="1937"/>
      <c r="R355" s="1937"/>
      <c r="S355" s="1937"/>
      <c r="T355" s="1937"/>
      <c r="U355" s="1937"/>
      <c r="V355" s="1937"/>
      <c r="W355" s="1937"/>
      <c r="X355" s="1937"/>
      <c r="Y355" s="1937"/>
      <c r="Z355" s="1937"/>
      <c r="AA355" s="1937"/>
      <c r="AB355" s="1937"/>
      <c r="AC355" s="1937"/>
      <c r="AD355" s="1937"/>
      <c r="AE355" s="1937"/>
      <c r="AF355" s="1937"/>
      <c r="AG355" s="1937"/>
      <c r="AH355" s="1937"/>
      <c r="AI355" s="1937"/>
      <c r="AJ355" s="1986"/>
      <c r="AK355" s="2009" t="str">
        <f t="shared" si="242"/>
        <v/>
      </c>
      <c r="AL355" s="2010" t="str">
        <f t="shared" si="243"/>
        <v/>
      </c>
      <c r="AM355" s="2010" t="str">
        <f t="shared" si="244"/>
        <v/>
      </c>
      <c r="AN355" s="1899" t="str">
        <f t="shared" si="245"/>
        <v/>
      </c>
      <c r="AO355" s="4487"/>
      <c r="AQ355" s="1864">
        <f>+COUNTIF(F355:AJ355,"－")</f>
        <v>0</v>
      </c>
      <c r="AR355" s="1864">
        <f>+COUNTIF(F355:AJ355,"外")</f>
        <v>0</v>
      </c>
    </row>
    <row r="356" spans="2:44" ht="13.8" thickBot="1">
      <c r="B356" s="4484"/>
      <c r="C356" s="4514"/>
      <c r="D356" s="2006"/>
      <c r="E356" s="1958"/>
      <c r="F356" s="1987"/>
      <c r="G356" s="1988"/>
      <c r="H356" s="1988"/>
      <c r="I356" s="1988"/>
      <c r="J356" s="1988"/>
      <c r="K356" s="1988"/>
      <c r="L356" s="1988"/>
      <c r="M356" s="1988"/>
      <c r="N356" s="1988"/>
      <c r="O356" s="1988"/>
      <c r="P356" s="1988"/>
      <c r="Q356" s="1988"/>
      <c r="R356" s="1988"/>
      <c r="S356" s="1988"/>
      <c r="T356" s="1988"/>
      <c r="U356" s="1988"/>
      <c r="V356" s="1988"/>
      <c r="W356" s="1988"/>
      <c r="X356" s="1988"/>
      <c r="Y356" s="1988"/>
      <c r="Z356" s="1988"/>
      <c r="AA356" s="1988"/>
      <c r="AB356" s="1988"/>
      <c r="AC356" s="1988"/>
      <c r="AD356" s="1988"/>
      <c r="AE356" s="1988"/>
      <c r="AF356" s="1988"/>
      <c r="AG356" s="1988"/>
      <c r="AH356" s="1988"/>
      <c r="AI356" s="1988"/>
      <c r="AJ356" s="1989"/>
      <c r="AK356" s="2023" t="str">
        <f t="shared" si="242"/>
        <v/>
      </c>
      <c r="AL356" s="1958" t="str">
        <f t="shared" si="243"/>
        <v/>
      </c>
      <c r="AM356" s="1958" t="str">
        <f t="shared" si="244"/>
        <v/>
      </c>
      <c r="AN356" s="1899" t="str">
        <f t="shared" si="245"/>
        <v/>
      </c>
      <c r="AO356" s="4488"/>
      <c r="AQ356" s="1864">
        <f>+COUNTIF(F356:AJ356,"－")</f>
        <v>0</v>
      </c>
      <c r="AR356" s="1864">
        <f>+COUNTIF(F356:AJ356,"外")</f>
        <v>0</v>
      </c>
    </row>
    <row r="357" spans="2:44" ht="13.8" thickBot="1">
      <c r="B357" s="1965"/>
      <c r="C357" s="1921"/>
      <c r="F357" s="1966"/>
      <c r="G357" s="1966"/>
      <c r="H357" s="1966"/>
      <c r="I357" s="1966"/>
      <c r="J357" s="1966"/>
      <c r="K357" s="1966"/>
      <c r="L357" s="1966"/>
      <c r="M357" s="1966"/>
      <c r="N357" s="1966"/>
      <c r="O357" s="1966"/>
      <c r="P357" s="1966"/>
      <c r="Q357" s="1966"/>
      <c r="R357" s="1966"/>
      <c r="S357" s="1966"/>
      <c r="T357" s="1966"/>
      <c r="U357" s="1966"/>
      <c r="V357" s="1966"/>
      <c r="W357" s="1966"/>
      <c r="X357" s="1966"/>
      <c r="Y357" s="1966"/>
      <c r="Z357" s="1966"/>
      <c r="AA357" s="1966"/>
      <c r="AB357" s="1966"/>
      <c r="AC357" s="1966"/>
      <c r="AD357" s="1966"/>
      <c r="AE357" s="1966"/>
      <c r="AF357" s="1966"/>
      <c r="AG357" s="1966"/>
      <c r="AH357" s="1966"/>
      <c r="AI357" s="1966"/>
      <c r="AJ357" s="1966"/>
      <c r="AK357" s="1967"/>
      <c r="AN357" s="1968" t="s">
        <v>2271</v>
      </c>
      <c r="AO357" s="1969" t="e">
        <f>IF(AO341&gt;=0.285,"OK","NG")</f>
        <v>#DIV/0!</v>
      </c>
      <c r="AQ357" s="1857"/>
      <c r="AR357" s="1857"/>
    </row>
    <row r="358" spans="2:44">
      <c r="B358" s="1965"/>
      <c r="C358" s="1921"/>
      <c r="F358" s="1966"/>
      <c r="G358" s="1966"/>
      <c r="H358" s="1966"/>
      <c r="I358" s="1966"/>
      <c r="J358" s="1966"/>
      <c r="K358" s="1966"/>
      <c r="L358" s="1966"/>
      <c r="M358" s="1966"/>
      <c r="N358" s="1966"/>
      <c r="O358" s="1966"/>
      <c r="P358" s="1966"/>
      <c r="Q358" s="1966"/>
      <c r="R358" s="1966"/>
      <c r="S358" s="1966"/>
      <c r="T358" s="1966"/>
      <c r="U358" s="1966"/>
      <c r="V358" s="1966"/>
      <c r="W358" s="1966"/>
      <c r="X358" s="1966"/>
      <c r="Y358" s="1966"/>
      <c r="Z358" s="1966"/>
      <c r="AA358" s="1966"/>
      <c r="AB358" s="1966"/>
      <c r="AC358" s="1966"/>
      <c r="AD358" s="1966"/>
      <c r="AE358" s="1966"/>
      <c r="AF358" s="1966"/>
      <c r="AG358" s="1966"/>
      <c r="AH358" s="1966"/>
      <c r="AI358" s="1966"/>
      <c r="AJ358" s="1966"/>
      <c r="AK358" s="1967"/>
      <c r="AN358" s="1981"/>
      <c r="AO358" s="1899"/>
      <c r="AQ358" s="1857"/>
      <c r="AR358" s="1857"/>
    </row>
    <row r="359" spans="2:44" hidden="1">
      <c r="F359" s="1857" t="e">
        <f>YEAR(F362)</f>
        <v>#VALUE!</v>
      </c>
      <c r="G359" s="1857" t="e">
        <f>MONTH(F362)</f>
        <v>#VALUE!</v>
      </c>
    </row>
    <row r="360" spans="2:44">
      <c r="B360" s="4470"/>
      <c r="C360" s="4471"/>
      <c r="D360" s="4472"/>
      <c r="E360" s="1971" t="s">
        <v>2266</v>
      </c>
      <c r="F360" s="4478" t="e">
        <f>F362</f>
        <v>#VALUE!</v>
      </c>
      <c r="G360" s="4479"/>
      <c r="H360" s="4479"/>
      <c r="I360" s="4479"/>
      <c r="J360" s="4479"/>
      <c r="K360" s="4479"/>
      <c r="L360" s="4479"/>
      <c r="M360" s="4479"/>
      <c r="N360" s="4479"/>
      <c r="O360" s="4479"/>
      <c r="P360" s="4479"/>
      <c r="Q360" s="4479"/>
      <c r="R360" s="4479"/>
      <c r="S360" s="4479"/>
      <c r="T360" s="4479"/>
      <c r="U360" s="4479"/>
      <c r="V360" s="4479"/>
      <c r="W360" s="4479"/>
      <c r="X360" s="4479"/>
      <c r="Y360" s="4479"/>
      <c r="Z360" s="4479"/>
      <c r="AA360" s="4479"/>
      <c r="AB360" s="4479"/>
      <c r="AC360" s="4479"/>
      <c r="AD360" s="4479"/>
      <c r="AE360" s="4479"/>
      <c r="AF360" s="4479"/>
      <c r="AG360" s="4479"/>
      <c r="AH360" s="4479"/>
      <c r="AI360" s="4479"/>
      <c r="AJ360" s="4479"/>
      <c r="AK360" s="4516" t="s">
        <v>2304</v>
      </c>
      <c r="AL360" s="4519" t="s">
        <v>2305</v>
      </c>
      <c r="AM360" s="4522" t="s">
        <v>2283</v>
      </c>
      <c r="AN360" s="4435" t="s">
        <v>2306</v>
      </c>
      <c r="AO360" s="4433" t="s">
        <v>2307</v>
      </c>
      <c r="AQ360" s="4463" t="s">
        <v>2308</v>
      </c>
      <c r="AR360" s="4463" t="s">
        <v>2309</v>
      </c>
    </row>
    <row r="361" spans="2:44" hidden="1">
      <c r="B361" s="4473"/>
      <c r="C361" s="4469"/>
      <c r="D361" s="4474"/>
      <c r="E361" s="1972"/>
      <c r="F361" s="1913" t="e">
        <f>DATE($F359,$G359,1)</f>
        <v>#VALUE!</v>
      </c>
      <c r="G361" s="1913" t="e">
        <f t="shared" ref="G361:AJ361" si="246">F361+1</f>
        <v>#VALUE!</v>
      </c>
      <c r="H361" s="1913" t="e">
        <f t="shared" si="246"/>
        <v>#VALUE!</v>
      </c>
      <c r="I361" s="1913" t="e">
        <f t="shared" si="246"/>
        <v>#VALUE!</v>
      </c>
      <c r="J361" s="1913" t="e">
        <f t="shared" si="246"/>
        <v>#VALUE!</v>
      </c>
      <c r="K361" s="1913" t="e">
        <f t="shared" si="246"/>
        <v>#VALUE!</v>
      </c>
      <c r="L361" s="1913" t="e">
        <f t="shared" si="246"/>
        <v>#VALUE!</v>
      </c>
      <c r="M361" s="1913" t="e">
        <f t="shared" si="246"/>
        <v>#VALUE!</v>
      </c>
      <c r="N361" s="1913" t="e">
        <f t="shared" si="246"/>
        <v>#VALUE!</v>
      </c>
      <c r="O361" s="1913" t="e">
        <f t="shared" si="246"/>
        <v>#VALUE!</v>
      </c>
      <c r="P361" s="1913" t="e">
        <f t="shared" si="246"/>
        <v>#VALUE!</v>
      </c>
      <c r="Q361" s="1913" t="e">
        <f t="shared" si="246"/>
        <v>#VALUE!</v>
      </c>
      <c r="R361" s="1913" t="e">
        <f t="shared" si="246"/>
        <v>#VALUE!</v>
      </c>
      <c r="S361" s="1913" t="e">
        <f t="shared" si="246"/>
        <v>#VALUE!</v>
      </c>
      <c r="T361" s="1913" t="e">
        <f t="shared" si="246"/>
        <v>#VALUE!</v>
      </c>
      <c r="U361" s="1913" t="e">
        <f t="shared" si="246"/>
        <v>#VALUE!</v>
      </c>
      <c r="V361" s="1913" t="e">
        <f t="shared" si="246"/>
        <v>#VALUE!</v>
      </c>
      <c r="W361" s="1913" t="e">
        <f t="shared" si="246"/>
        <v>#VALUE!</v>
      </c>
      <c r="X361" s="1913" t="e">
        <f t="shared" si="246"/>
        <v>#VALUE!</v>
      </c>
      <c r="Y361" s="1913" t="e">
        <f t="shared" si="246"/>
        <v>#VALUE!</v>
      </c>
      <c r="Z361" s="1913" t="e">
        <f t="shared" si="246"/>
        <v>#VALUE!</v>
      </c>
      <c r="AA361" s="1913" t="e">
        <f t="shared" si="246"/>
        <v>#VALUE!</v>
      </c>
      <c r="AB361" s="1913" t="e">
        <f t="shared" si="246"/>
        <v>#VALUE!</v>
      </c>
      <c r="AC361" s="1913" t="e">
        <f t="shared" si="246"/>
        <v>#VALUE!</v>
      </c>
      <c r="AD361" s="1913" t="e">
        <f t="shared" si="246"/>
        <v>#VALUE!</v>
      </c>
      <c r="AE361" s="1913" t="e">
        <f t="shared" si="246"/>
        <v>#VALUE!</v>
      </c>
      <c r="AF361" s="1913" t="e">
        <f t="shared" si="246"/>
        <v>#VALUE!</v>
      </c>
      <c r="AG361" s="1913" t="e">
        <f t="shared" si="246"/>
        <v>#VALUE!</v>
      </c>
      <c r="AH361" s="1913" t="e">
        <f t="shared" si="246"/>
        <v>#VALUE!</v>
      </c>
      <c r="AI361" s="1913" t="e">
        <f t="shared" si="246"/>
        <v>#VALUE!</v>
      </c>
      <c r="AJ361" s="1913" t="e">
        <f t="shared" si="246"/>
        <v>#VALUE!</v>
      </c>
      <c r="AK361" s="4517"/>
      <c r="AL361" s="4520"/>
      <c r="AM361" s="4523"/>
      <c r="AN361" s="4435"/>
      <c r="AO361" s="4433"/>
      <c r="AQ361" s="4463"/>
      <c r="AR361" s="4463"/>
    </row>
    <row r="362" spans="2:44">
      <c r="B362" s="4473"/>
      <c r="C362" s="4469"/>
      <c r="D362" s="4474"/>
      <c r="E362" s="1973" t="s">
        <v>2267</v>
      </c>
      <c r="F362" s="1974" t="e">
        <f>IF(EDATE(F337,1)&gt;$F$7,"",EDATE(F337,1))</f>
        <v>#VALUE!</v>
      </c>
      <c r="G362" s="1913" t="e">
        <f t="shared" ref="G362:AJ362" si="247">IF(G361&gt;$F$7,"",IF(F362=EOMONTH(DATE($F359,$G359,1),0),"",IF(F362="","",F362+1)))</f>
        <v>#VALUE!</v>
      </c>
      <c r="H362" s="1913" t="e">
        <f t="shared" si="247"/>
        <v>#VALUE!</v>
      </c>
      <c r="I362" s="1913" t="e">
        <f t="shared" si="247"/>
        <v>#VALUE!</v>
      </c>
      <c r="J362" s="1913" t="e">
        <f t="shared" si="247"/>
        <v>#VALUE!</v>
      </c>
      <c r="K362" s="1913" t="e">
        <f t="shared" si="247"/>
        <v>#VALUE!</v>
      </c>
      <c r="L362" s="1913" t="e">
        <f t="shared" si="247"/>
        <v>#VALUE!</v>
      </c>
      <c r="M362" s="1913" t="e">
        <f t="shared" si="247"/>
        <v>#VALUE!</v>
      </c>
      <c r="N362" s="1913" t="e">
        <f t="shared" si="247"/>
        <v>#VALUE!</v>
      </c>
      <c r="O362" s="1913" t="e">
        <f t="shared" si="247"/>
        <v>#VALUE!</v>
      </c>
      <c r="P362" s="1913" t="e">
        <f t="shared" si="247"/>
        <v>#VALUE!</v>
      </c>
      <c r="Q362" s="1913" t="e">
        <f t="shared" si="247"/>
        <v>#VALUE!</v>
      </c>
      <c r="R362" s="1913" t="e">
        <f t="shared" si="247"/>
        <v>#VALUE!</v>
      </c>
      <c r="S362" s="1913" t="e">
        <f t="shared" si="247"/>
        <v>#VALUE!</v>
      </c>
      <c r="T362" s="1913" t="e">
        <f t="shared" si="247"/>
        <v>#VALUE!</v>
      </c>
      <c r="U362" s="1913" t="e">
        <f t="shared" si="247"/>
        <v>#VALUE!</v>
      </c>
      <c r="V362" s="1913" t="e">
        <f t="shared" si="247"/>
        <v>#VALUE!</v>
      </c>
      <c r="W362" s="1913" t="e">
        <f t="shared" si="247"/>
        <v>#VALUE!</v>
      </c>
      <c r="X362" s="1913" t="e">
        <f t="shared" si="247"/>
        <v>#VALUE!</v>
      </c>
      <c r="Y362" s="1913" t="e">
        <f t="shared" si="247"/>
        <v>#VALUE!</v>
      </c>
      <c r="Z362" s="1913" t="e">
        <f t="shared" si="247"/>
        <v>#VALUE!</v>
      </c>
      <c r="AA362" s="1913" t="e">
        <f t="shared" si="247"/>
        <v>#VALUE!</v>
      </c>
      <c r="AB362" s="1913" t="e">
        <f t="shared" si="247"/>
        <v>#VALUE!</v>
      </c>
      <c r="AC362" s="1913" t="e">
        <f t="shared" si="247"/>
        <v>#VALUE!</v>
      </c>
      <c r="AD362" s="1913" t="e">
        <f t="shared" si="247"/>
        <v>#VALUE!</v>
      </c>
      <c r="AE362" s="1913" t="e">
        <f t="shared" si="247"/>
        <v>#VALUE!</v>
      </c>
      <c r="AF362" s="1913" t="e">
        <f t="shared" si="247"/>
        <v>#VALUE!</v>
      </c>
      <c r="AG362" s="1913" t="e">
        <f t="shared" si="247"/>
        <v>#VALUE!</v>
      </c>
      <c r="AH362" s="1913" t="e">
        <f t="shared" si="247"/>
        <v>#VALUE!</v>
      </c>
      <c r="AI362" s="1913" t="e">
        <f t="shared" si="247"/>
        <v>#VALUE!</v>
      </c>
      <c r="AJ362" s="1913" t="e">
        <f t="shared" si="247"/>
        <v>#VALUE!</v>
      </c>
      <c r="AK362" s="4517"/>
      <c r="AL362" s="4520"/>
      <c r="AM362" s="4523"/>
      <c r="AN362" s="4435"/>
      <c r="AO362" s="4433"/>
      <c r="AQ362" s="4463"/>
      <c r="AR362" s="4463"/>
    </row>
    <row r="363" spans="2:44">
      <c r="B363" s="4475"/>
      <c r="C363" s="4476"/>
      <c r="D363" s="4477"/>
      <c r="E363" s="1908" t="s">
        <v>1060</v>
      </c>
      <c r="F363" s="1975" t="str">
        <f>IFERROR(TEXT(WEEKDAY(+F362),"aaa"),"")</f>
        <v/>
      </c>
      <c r="G363" s="1975" t="str">
        <f t="shared" ref="G363:AJ363" si="248">IFERROR(TEXT(WEEKDAY(+G362),"aaa"),"")</f>
        <v/>
      </c>
      <c r="H363" s="1975" t="str">
        <f t="shared" si="248"/>
        <v/>
      </c>
      <c r="I363" s="1975" t="str">
        <f t="shared" si="248"/>
        <v/>
      </c>
      <c r="J363" s="1975" t="str">
        <f t="shared" si="248"/>
        <v/>
      </c>
      <c r="K363" s="1975" t="str">
        <f t="shared" si="248"/>
        <v/>
      </c>
      <c r="L363" s="1975" t="str">
        <f t="shared" si="248"/>
        <v/>
      </c>
      <c r="M363" s="1975" t="str">
        <f t="shared" si="248"/>
        <v/>
      </c>
      <c r="N363" s="1975" t="str">
        <f t="shared" si="248"/>
        <v/>
      </c>
      <c r="O363" s="1975" t="str">
        <f t="shared" si="248"/>
        <v/>
      </c>
      <c r="P363" s="1975" t="str">
        <f t="shared" si="248"/>
        <v/>
      </c>
      <c r="Q363" s="1975" t="str">
        <f t="shared" si="248"/>
        <v/>
      </c>
      <c r="R363" s="1975" t="str">
        <f t="shared" si="248"/>
        <v/>
      </c>
      <c r="S363" s="1975" t="str">
        <f t="shared" si="248"/>
        <v/>
      </c>
      <c r="T363" s="1975" t="str">
        <f t="shared" si="248"/>
        <v/>
      </c>
      <c r="U363" s="1975" t="str">
        <f t="shared" si="248"/>
        <v/>
      </c>
      <c r="V363" s="1975" t="str">
        <f t="shared" si="248"/>
        <v/>
      </c>
      <c r="W363" s="1975" t="str">
        <f t="shared" si="248"/>
        <v/>
      </c>
      <c r="X363" s="1975" t="str">
        <f t="shared" si="248"/>
        <v/>
      </c>
      <c r="Y363" s="1975" t="str">
        <f t="shared" si="248"/>
        <v/>
      </c>
      <c r="Z363" s="1975" t="str">
        <f t="shared" si="248"/>
        <v/>
      </c>
      <c r="AA363" s="1975" t="str">
        <f t="shared" si="248"/>
        <v/>
      </c>
      <c r="AB363" s="1975" t="str">
        <f t="shared" si="248"/>
        <v/>
      </c>
      <c r="AC363" s="1975" t="str">
        <f t="shared" si="248"/>
        <v/>
      </c>
      <c r="AD363" s="1975" t="str">
        <f t="shared" si="248"/>
        <v/>
      </c>
      <c r="AE363" s="1975" t="str">
        <f t="shared" si="248"/>
        <v/>
      </c>
      <c r="AF363" s="1975" t="str">
        <f t="shared" si="248"/>
        <v/>
      </c>
      <c r="AG363" s="1975" t="str">
        <f t="shared" si="248"/>
        <v/>
      </c>
      <c r="AH363" s="1975" t="str">
        <f t="shared" si="248"/>
        <v/>
      </c>
      <c r="AI363" s="1975" t="str">
        <f t="shared" si="248"/>
        <v/>
      </c>
      <c r="AJ363" s="1975" t="str">
        <f t="shared" si="248"/>
        <v/>
      </c>
      <c r="AK363" s="4517"/>
      <c r="AL363" s="4520"/>
      <c r="AM363" s="4523"/>
      <c r="AN363" s="4435"/>
      <c r="AO363" s="4433"/>
      <c r="AQ363" s="4463"/>
      <c r="AR363" s="4463"/>
    </row>
    <row r="364" spans="2:44" ht="21" customHeight="1">
      <c r="B364" s="1976" t="s">
        <v>2310</v>
      </c>
      <c r="C364" s="1977" t="s">
        <v>2280</v>
      </c>
      <c r="D364" s="1924" t="s">
        <v>2281</v>
      </c>
      <c r="E364" s="1925" t="s">
        <v>2270</v>
      </c>
      <c r="F364" s="1926" t="s">
        <v>2311</v>
      </c>
      <c r="G364" s="1927" t="s">
        <v>2311</v>
      </c>
      <c r="H364" s="1927" t="s">
        <v>2311</v>
      </c>
      <c r="I364" s="1927" t="s">
        <v>2311</v>
      </c>
      <c r="J364" s="1927" t="s">
        <v>2311</v>
      </c>
      <c r="K364" s="1927" t="s">
        <v>2311</v>
      </c>
      <c r="L364" s="1927" t="s">
        <v>2311</v>
      </c>
      <c r="M364" s="1927" t="s">
        <v>2311</v>
      </c>
      <c r="N364" s="1927" t="s">
        <v>2311</v>
      </c>
      <c r="O364" s="1927" t="s">
        <v>2311</v>
      </c>
      <c r="P364" s="1927" t="s">
        <v>2311</v>
      </c>
      <c r="Q364" s="1927" t="s">
        <v>2311</v>
      </c>
      <c r="R364" s="1927" t="s">
        <v>2311</v>
      </c>
      <c r="S364" s="1927" t="s">
        <v>2311</v>
      </c>
      <c r="T364" s="1927" t="s">
        <v>2311</v>
      </c>
      <c r="U364" s="1927" t="s">
        <v>2311</v>
      </c>
      <c r="V364" s="1927" t="s">
        <v>2311</v>
      </c>
      <c r="W364" s="1927" t="s">
        <v>2311</v>
      </c>
      <c r="X364" s="1927" t="s">
        <v>2311</v>
      </c>
      <c r="Y364" s="1927" t="s">
        <v>2311</v>
      </c>
      <c r="Z364" s="1927" t="s">
        <v>2311</v>
      </c>
      <c r="AA364" s="1927" t="s">
        <v>2311</v>
      </c>
      <c r="AB364" s="1927" t="s">
        <v>2311</v>
      </c>
      <c r="AC364" s="1927" t="s">
        <v>2311</v>
      </c>
      <c r="AD364" s="1927" t="s">
        <v>2311</v>
      </c>
      <c r="AE364" s="1927" t="s">
        <v>2311</v>
      </c>
      <c r="AF364" s="1927" t="s">
        <v>2311</v>
      </c>
      <c r="AG364" s="1927" t="s">
        <v>2311</v>
      </c>
      <c r="AH364" s="1927" t="s">
        <v>2311</v>
      </c>
      <c r="AI364" s="1927" t="s">
        <v>2311</v>
      </c>
      <c r="AJ364" s="1982" t="s">
        <v>2311</v>
      </c>
      <c r="AK364" s="4518"/>
      <c r="AL364" s="4521"/>
      <c r="AM364" s="4524"/>
      <c r="AN364" s="1866" t="s">
        <v>2292</v>
      </c>
      <c r="AO364" s="1865" t="s">
        <v>2293</v>
      </c>
      <c r="AQ364" s="4464"/>
      <c r="AR364" s="4464"/>
    </row>
    <row r="365" spans="2:44" ht="13.5" customHeight="1">
      <c r="B365" s="4482" t="s">
        <v>2294</v>
      </c>
      <c r="C365" s="4512" t="s">
        <v>2295</v>
      </c>
      <c r="D365" s="2008" t="s">
        <v>2296</v>
      </c>
      <c r="E365" s="1929"/>
      <c r="F365" s="1983"/>
      <c r="G365" s="1984"/>
      <c r="H365" s="1984"/>
      <c r="I365" s="1984"/>
      <c r="J365" s="1984"/>
      <c r="K365" s="1984"/>
      <c r="L365" s="1984"/>
      <c r="M365" s="1984"/>
      <c r="N365" s="1984"/>
      <c r="O365" s="1984"/>
      <c r="P365" s="1984"/>
      <c r="Q365" s="1984"/>
      <c r="R365" s="1984"/>
      <c r="S365" s="1984"/>
      <c r="T365" s="1984"/>
      <c r="U365" s="1984"/>
      <c r="V365" s="1984"/>
      <c r="W365" s="1984"/>
      <c r="X365" s="1984"/>
      <c r="Y365" s="1984"/>
      <c r="Z365" s="1984"/>
      <c r="AA365" s="1984"/>
      <c r="AB365" s="1984"/>
      <c r="AC365" s="1984"/>
      <c r="AD365" s="1984"/>
      <c r="AE365" s="1984"/>
      <c r="AF365" s="1984"/>
      <c r="AG365" s="1984"/>
      <c r="AH365" s="1984"/>
      <c r="AI365" s="1984"/>
      <c r="AJ365" s="1985"/>
      <c r="AK365" s="2009">
        <f>IF(D365="","",COUNT($F$362:$AJ$362)-AL365)</f>
        <v>0</v>
      </c>
      <c r="AL365" s="2010">
        <f>IF(D365="","",AQ365+AR365)</f>
        <v>0</v>
      </c>
      <c r="AM365" s="2010">
        <f>IF(D365="","",COUNTIF(F365:AJ365,"休"))</f>
        <v>0</v>
      </c>
      <c r="AN365" s="1899" t="str">
        <f>IF(D365="","",IFERROR(ROUND(AM365/AK365,3),""))</f>
        <v/>
      </c>
      <c r="AO365" s="4486" t="e">
        <f>ROUND(AVERAGE(AN365:AN380),3)</f>
        <v>#DIV/0!</v>
      </c>
      <c r="AQ365" s="1864">
        <f>+COUNTIF(F365:AJ365,"－")</f>
        <v>0</v>
      </c>
      <c r="AR365" s="1864">
        <f>+COUNTIF(F365:AJ365,"外")</f>
        <v>0</v>
      </c>
    </row>
    <row r="366" spans="2:44" ht="13.5" customHeight="1">
      <c r="B366" s="4483"/>
      <c r="C366" s="4513"/>
      <c r="D366" s="2011" t="s">
        <v>2297</v>
      </c>
      <c r="E366" s="1929"/>
      <c r="F366" s="1936"/>
      <c r="G366" s="1937"/>
      <c r="H366" s="1937"/>
      <c r="I366" s="1937"/>
      <c r="J366" s="1937"/>
      <c r="K366" s="1937"/>
      <c r="L366" s="1937"/>
      <c r="M366" s="1937"/>
      <c r="N366" s="1937"/>
      <c r="O366" s="1937"/>
      <c r="P366" s="1937"/>
      <c r="Q366" s="1937"/>
      <c r="R366" s="1937"/>
      <c r="S366" s="1937"/>
      <c r="T366" s="1937"/>
      <c r="U366" s="1937"/>
      <c r="V366" s="1937"/>
      <c r="W366" s="1937"/>
      <c r="X366" s="1937"/>
      <c r="Y366" s="1937"/>
      <c r="Z366" s="1937"/>
      <c r="AA366" s="1937"/>
      <c r="AB366" s="1937"/>
      <c r="AC366" s="1937"/>
      <c r="AD366" s="1937"/>
      <c r="AE366" s="1937"/>
      <c r="AF366" s="1937"/>
      <c r="AG366" s="1937"/>
      <c r="AH366" s="1937"/>
      <c r="AI366" s="1937"/>
      <c r="AJ366" s="1986"/>
      <c r="AK366" s="2009">
        <f t="shared" ref="AK366:AK370" si="249">IF(D366="","",COUNT($F$362:$AJ$362)-AL366)</f>
        <v>0</v>
      </c>
      <c r="AL366" s="2010">
        <f t="shared" ref="AL366:AL370" si="250">IF(D366="","",AQ366+AR366)</f>
        <v>0</v>
      </c>
      <c r="AM366" s="2010">
        <f t="shared" ref="AM366:AM370" si="251">IF(D366="","",COUNTIF(F366:AJ366,"休"))</f>
        <v>0</v>
      </c>
      <c r="AN366" s="1899" t="str">
        <f t="shared" ref="AN366:AN370" si="252">IF(D366="","",IFERROR(ROUND(AM366/AK366,3),""))</f>
        <v/>
      </c>
      <c r="AO366" s="4487"/>
      <c r="AQ366" s="1864">
        <f>+COUNTIF(F366:AJ366,"－")</f>
        <v>0</v>
      </c>
      <c r="AR366" s="1864">
        <f>+COUNTIF(F366:AJ366,"外")</f>
        <v>0</v>
      </c>
    </row>
    <row r="367" spans="2:44">
      <c r="B367" s="4483"/>
      <c r="C367" s="4513"/>
      <c r="D367" s="2014" t="s">
        <v>2298</v>
      </c>
      <c r="E367" s="1929"/>
      <c r="F367" s="1936"/>
      <c r="G367" s="1937"/>
      <c r="H367" s="1937"/>
      <c r="I367" s="1937"/>
      <c r="J367" s="1937"/>
      <c r="K367" s="1937"/>
      <c r="L367" s="1937"/>
      <c r="M367" s="1937"/>
      <c r="N367" s="1937"/>
      <c r="O367" s="1937"/>
      <c r="P367" s="1937"/>
      <c r="Q367" s="1937"/>
      <c r="R367" s="1937"/>
      <c r="S367" s="1937"/>
      <c r="T367" s="1937"/>
      <c r="U367" s="1937"/>
      <c r="V367" s="1937"/>
      <c r="W367" s="1937"/>
      <c r="X367" s="1937"/>
      <c r="Y367" s="1937"/>
      <c r="Z367" s="1937"/>
      <c r="AA367" s="1937"/>
      <c r="AB367" s="1937"/>
      <c r="AC367" s="1937"/>
      <c r="AD367" s="1937"/>
      <c r="AE367" s="1937"/>
      <c r="AF367" s="1937"/>
      <c r="AG367" s="1937"/>
      <c r="AH367" s="1937"/>
      <c r="AI367" s="1937"/>
      <c r="AJ367" s="1986"/>
      <c r="AK367" s="2009">
        <f t="shared" si="249"/>
        <v>0</v>
      </c>
      <c r="AL367" s="2010">
        <f t="shared" si="250"/>
        <v>0</v>
      </c>
      <c r="AM367" s="2010">
        <f t="shared" si="251"/>
        <v>0</v>
      </c>
      <c r="AN367" s="1899" t="str">
        <f t="shared" si="252"/>
        <v/>
      </c>
      <c r="AO367" s="4487"/>
      <c r="AQ367" s="1864">
        <f>+COUNTIF(F367:AJ367,"－")</f>
        <v>0</v>
      </c>
      <c r="AR367" s="1864">
        <f t="shared" ref="AR367:AR370" si="253">+COUNTIF(F367:AJ367,"外")</f>
        <v>0</v>
      </c>
    </row>
    <row r="368" spans="2:44">
      <c r="B368" s="4483"/>
      <c r="C368" s="4513"/>
      <c r="D368" s="2014" t="s">
        <v>2299</v>
      </c>
      <c r="E368" s="1907"/>
      <c r="F368" s="1936"/>
      <c r="G368" s="1937"/>
      <c r="H368" s="1937"/>
      <c r="I368" s="1937"/>
      <c r="J368" s="1937"/>
      <c r="K368" s="1937"/>
      <c r="L368" s="1937"/>
      <c r="M368" s="1937"/>
      <c r="N368" s="1937"/>
      <c r="O368" s="1937"/>
      <c r="P368" s="1937"/>
      <c r="Q368" s="1937"/>
      <c r="R368" s="1937"/>
      <c r="S368" s="1937"/>
      <c r="T368" s="1937"/>
      <c r="U368" s="1937"/>
      <c r="V368" s="1937"/>
      <c r="W368" s="1937"/>
      <c r="X368" s="1937"/>
      <c r="Y368" s="1937"/>
      <c r="Z368" s="1937"/>
      <c r="AA368" s="1937"/>
      <c r="AB368" s="1937"/>
      <c r="AC368" s="1937"/>
      <c r="AD368" s="1937"/>
      <c r="AE368" s="1937"/>
      <c r="AF368" s="1937"/>
      <c r="AG368" s="1937"/>
      <c r="AH368" s="1937"/>
      <c r="AI368" s="1937"/>
      <c r="AJ368" s="1986"/>
      <c r="AK368" s="2009">
        <f t="shared" si="249"/>
        <v>0</v>
      </c>
      <c r="AL368" s="2010">
        <f t="shared" si="250"/>
        <v>0</v>
      </c>
      <c r="AM368" s="2010">
        <f t="shared" si="251"/>
        <v>0</v>
      </c>
      <c r="AN368" s="1899" t="str">
        <f t="shared" si="252"/>
        <v/>
      </c>
      <c r="AO368" s="4487"/>
      <c r="AQ368" s="1864">
        <f>+COUNTIF(F368:AJ368,"－")</f>
        <v>0</v>
      </c>
      <c r="AR368" s="1864">
        <f t="shared" si="253"/>
        <v>0</v>
      </c>
    </row>
    <row r="369" spans="2:44">
      <c r="B369" s="4483"/>
      <c r="C369" s="4513"/>
      <c r="D369" s="2014" t="s">
        <v>2300</v>
      </c>
      <c r="E369" s="1929"/>
      <c r="F369" s="1936"/>
      <c r="G369" s="1937"/>
      <c r="H369" s="1937"/>
      <c r="I369" s="1937"/>
      <c r="J369" s="1937"/>
      <c r="K369" s="1937"/>
      <c r="L369" s="1937"/>
      <c r="M369" s="1937"/>
      <c r="N369" s="1937"/>
      <c r="O369" s="1937"/>
      <c r="P369" s="1937"/>
      <c r="Q369" s="1937"/>
      <c r="R369" s="1937"/>
      <c r="S369" s="1937"/>
      <c r="T369" s="1937"/>
      <c r="U369" s="1937"/>
      <c r="V369" s="1937"/>
      <c r="W369" s="1937"/>
      <c r="X369" s="1937"/>
      <c r="Y369" s="1937"/>
      <c r="Z369" s="1937"/>
      <c r="AA369" s="1937"/>
      <c r="AB369" s="1937"/>
      <c r="AC369" s="1937"/>
      <c r="AD369" s="1937"/>
      <c r="AE369" s="1937"/>
      <c r="AF369" s="1937"/>
      <c r="AG369" s="1937"/>
      <c r="AH369" s="1937"/>
      <c r="AI369" s="1937"/>
      <c r="AJ369" s="1986"/>
      <c r="AK369" s="2009">
        <f t="shared" si="249"/>
        <v>0</v>
      </c>
      <c r="AL369" s="2010">
        <f t="shared" si="250"/>
        <v>0</v>
      </c>
      <c r="AM369" s="2010">
        <f t="shared" si="251"/>
        <v>0</v>
      </c>
      <c r="AN369" s="1899" t="str">
        <f t="shared" si="252"/>
        <v/>
      </c>
      <c r="AO369" s="4487"/>
      <c r="AQ369" s="1864">
        <f t="shared" ref="AQ369:AQ370" si="254">+COUNTIF(F369:AJ369,"－")</f>
        <v>0</v>
      </c>
      <c r="AR369" s="1864">
        <f t="shared" si="253"/>
        <v>0</v>
      </c>
    </row>
    <row r="370" spans="2:44">
      <c r="B370" s="4484"/>
      <c r="C370" s="4514"/>
      <c r="D370" s="2015">
        <f>E$29</f>
        <v>0</v>
      </c>
      <c r="E370" s="1942"/>
      <c r="F370" s="1987"/>
      <c r="G370" s="1988"/>
      <c r="H370" s="1988"/>
      <c r="I370" s="1988"/>
      <c r="J370" s="1988"/>
      <c r="K370" s="1988"/>
      <c r="L370" s="1988"/>
      <c r="M370" s="1988"/>
      <c r="N370" s="1988"/>
      <c r="O370" s="1988"/>
      <c r="P370" s="1988"/>
      <c r="Q370" s="1988"/>
      <c r="R370" s="1988"/>
      <c r="S370" s="1988"/>
      <c r="T370" s="1988"/>
      <c r="U370" s="1988"/>
      <c r="V370" s="1988"/>
      <c r="W370" s="1988"/>
      <c r="X370" s="1988"/>
      <c r="Y370" s="1988"/>
      <c r="Z370" s="1988"/>
      <c r="AA370" s="1988"/>
      <c r="AB370" s="1988"/>
      <c r="AC370" s="1988"/>
      <c r="AD370" s="1988"/>
      <c r="AE370" s="1988"/>
      <c r="AF370" s="1988"/>
      <c r="AG370" s="1988"/>
      <c r="AH370" s="1988"/>
      <c r="AI370" s="1988"/>
      <c r="AJ370" s="1989"/>
      <c r="AK370" s="2009">
        <f t="shared" si="249"/>
        <v>0</v>
      </c>
      <c r="AL370" s="2010">
        <f t="shared" si="250"/>
        <v>0</v>
      </c>
      <c r="AM370" s="1958">
        <f t="shared" si="251"/>
        <v>0</v>
      </c>
      <c r="AN370" s="1899" t="str">
        <f t="shared" si="252"/>
        <v/>
      </c>
      <c r="AO370" s="4487"/>
      <c r="AQ370" s="1864">
        <f t="shared" si="254"/>
        <v>0</v>
      </c>
      <c r="AR370" s="1864">
        <f t="shared" si="253"/>
        <v>0</v>
      </c>
    </row>
    <row r="371" spans="2:44" ht="14.4">
      <c r="B371" s="4482" t="s">
        <v>2301</v>
      </c>
      <c r="C371" s="4512" t="s">
        <v>2302</v>
      </c>
      <c r="D371" s="1924" t="s">
        <v>2281</v>
      </c>
      <c r="E371" s="1949" t="s">
        <v>2270</v>
      </c>
      <c r="F371" s="1926" t="s">
        <v>2312</v>
      </c>
      <c r="G371" s="1927" t="s">
        <v>2312</v>
      </c>
      <c r="H371" s="1927" t="s">
        <v>2312</v>
      </c>
      <c r="I371" s="1927" t="s">
        <v>2312</v>
      </c>
      <c r="J371" s="1927" t="s">
        <v>2312</v>
      </c>
      <c r="K371" s="1927" t="s">
        <v>2312</v>
      </c>
      <c r="L371" s="1927" t="s">
        <v>2312</v>
      </c>
      <c r="M371" s="1927" t="s">
        <v>2312</v>
      </c>
      <c r="N371" s="1927" t="s">
        <v>2312</v>
      </c>
      <c r="O371" s="1927" t="s">
        <v>2312</v>
      </c>
      <c r="P371" s="1927" t="s">
        <v>2312</v>
      </c>
      <c r="Q371" s="1927" t="s">
        <v>2312</v>
      </c>
      <c r="R371" s="1927" t="s">
        <v>2312</v>
      </c>
      <c r="S371" s="1927" t="s">
        <v>2312</v>
      </c>
      <c r="T371" s="1927" t="s">
        <v>2312</v>
      </c>
      <c r="U371" s="1927" t="s">
        <v>2312</v>
      </c>
      <c r="V371" s="1927" t="s">
        <v>2312</v>
      </c>
      <c r="W371" s="1927" t="s">
        <v>2312</v>
      </c>
      <c r="X371" s="1927" t="s">
        <v>2312</v>
      </c>
      <c r="Y371" s="1927" t="s">
        <v>2312</v>
      </c>
      <c r="Z371" s="1927" t="s">
        <v>2312</v>
      </c>
      <c r="AA371" s="1927" t="s">
        <v>2312</v>
      </c>
      <c r="AB371" s="1927" t="s">
        <v>2312</v>
      </c>
      <c r="AC371" s="1927" t="s">
        <v>2312</v>
      </c>
      <c r="AD371" s="1927" t="s">
        <v>2312</v>
      </c>
      <c r="AE371" s="1927" t="s">
        <v>2312</v>
      </c>
      <c r="AF371" s="1927" t="s">
        <v>2312</v>
      </c>
      <c r="AG371" s="1927" t="s">
        <v>2312</v>
      </c>
      <c r="AH371" s="1927" t="s">
        <v>2312</v>
      </c>
      <c r="AI371" s="1927" t="s">
        <v>2312</v>
      </c>
      <c r="AJ371" s="1982" t="s">
        <v>2312</v>
      </c>
      <c r="AK371" s="2017"/>
      <c r="AL371" s="1864"/>
      <c r="AM371" s="1917"/>
      <c r="AN371" s="2018"/>
      <c r="AO371" s="4487"/>
    </row>
    <row r="372" spans="2:44">
      <c r="B372" s="4483"/>
      <c r="C372" s="4513"/>
      <c r="D372" s="2019" t="s">
        <v>2296</v>
      </c>
      <c r="E372" s="1929"/>
      <c r="F372" s="1990"/>
      <c r="G372" s="1945"/>
      <c r="H372" s="1945"/>
      <c r="I372" s="1945"/>
      <c r="J372" s="1945"/>
      <c r="K372" s="1945"/>
      <c r="L372" s="1945"/>
      <c r="M372" s="1945"/>
      <c r="N372" s="1945"/>
      <c r="O372" s="1945"/>
      <c r="P372" s="1945"/>
      <c r="Q372" s="1945"/>
      <c r="R372" s="1945"/>
      <c r="S372" s="1945"/>
      <c r="T372" s="1945"/>
      <c r="U372" s="1945"/>
      <c r="V372" s="1945"/>
      <c r="W372" s="1945"/>
      <c r="X372" s="1945"/>
      <c r="Y372" s="1945"/>
      <c r="Z372" s="1945"/>
      <c r="AA372" s="1945"/>
      <c r="AB372" s="1945"/>
      <c r="AC372" s="1945"/>
      <c r="AD372" s="1945"/>
      <c r="AE372" s="1945"/>
      <c r="AF372" s="1945"/>
      <c r="AG372" s="1945"/>
      <c r="AH372" s="1945"/>
      <c r="AI372" s="1945"/>
      <c r="AJ372" s="1991"/>
      <c r="AK372" s="2009">
        <f>IF(D372="","",COUNT($F$362:$AJ$362)-AL372)</f>
        <v>0</v>
      </c>
      <c r="AL372" s="2010">
        <f>IF(D372="","",AQ372+AR372)</f>
        <v>0</v>
      </c>
      <c r="AM372" s="2010">
        <f>IF(D372="","",COUNTIF(F372:AJ372,"休"))</f>
        <v>0</v>
      </c>
      <c r="AN372" s="1899" t="str">
        <f>IF(D372="","",IFERROR(ROUND(AM372/AK372,3),""))</f>
        <v/>
      </c>
      <c r="AO372" s="4487"/>
      <c r="AQ372" s="1864">
        <f>+COUNTIF(F372:AJ372,"－")</f>
        <v>0</v>
      </c>
      <c r="AR372" s="1864">
        <f>+COUNTIF(F372:AJ372,"外")</f>
        <v>0</v>
      </c>
    </row>
    <row r="373" spans="2:44">
      <c r="B373" s="4483"/>
      <c r="C373" s="4513"/>
      <c r="D373" s="2011" t="s">
        <v>2297</v>
      </c>
      <c r="E373" s="1956"/>
      <c r="F373" s="1936"/>
      <c r="G373" s="1937"/>
      <c r="H373" s="1937"/>
      <c r="I373" s="1937"/>
      <c r="J373" s="1937"/>
      <c r="K373" s="1937"/>
      <c r="L373" s="1937"/>
      <c r="M373" s="1937"/>
      <c r="N373" s="1937"/>
      <c r="O373" s="1937"/>
      <c r="P373" s="1937"/>
      <c r="Q373" s="1937"/>
      <c r="R373" s="1937"/>
      <c r="S373" s="1937"/>
      <c r="T373" s="1937"/>
      <c r="U373" s="1937"/>
      <c r="V373" s="1937"/>
      <c r="W373" s="1937"/>
      <c r="X373" s="1937"/>
      <c r="Y373" s="1937"/>
      <c r="Z373" s="1937"/>
      <c r="AA373" s="1937"/>
      <c r="AB373" s="1937"/>
      <c r="AC373" s="1937"/>
      <c r="AD373" s="1937"/>
      <c r="AE373" s="1937"/>
      <c r="AF373" s="1937"/>
      <c r="AG373" s="1937"/>
      <c r="AH373" s="1937"/>
      <c r="AI373" s="1937"/>
      <c r="AJ373" s="1986"/>
      <c r="AK373" s="2009">
        <f t="shared" ref="AK373:AK375" si="255">IF(D373="","",COUNT($F$362:$AJ$362)-AL373)</f>
        <v>0</v>
      </c>
      <c r="AL373" s="2010">
        <f t="shared" ref="AL373:AL375" si="256">IF(D373="","",AQ373+AR373)</f>
        <v>0</v>
      </c>
      <c r="AM373" s="2010">
        <f t="shared" ref="AM373:AM375" si="257">IF(D373="","",COUNTIF(F373:AJ373,"休"))</f>
        <v>0</v>
      </c>
      <c r="AN373" s="1899" t="str">
        <f t="shared" ref="AN373:AN375" si="258">IF(D373="","",IFERROR(ROUND(AM373/AK373,3),""))</f>
        <v/>
      </c>
      <c r="AO373" s="4487"/>
      <c r="AQ373" s="1864">
        <f>+COUNTIF(F373:AJ373,"－")</f>
        <v>0</v>
      </c>
      <c r="AR373" s="1864">
        <f>+COUNTIF(F373:AJ373,"外")</f>
        <v>0</v>
      </c>
    </row>
    <row r="374" spans="2:44">
      <c r="B374" s="4483"/>
      <c r="C374" s="4513"/>
      <c r="E374" s="1956"/>
      <c r="F374" s="1936"/>
      <c r="G374" s="1937"/>
      <c r="H374" s="1937"/>
      <c r="I374" s="1937"/>
      <c r="J374" s="1937"/>
      <c r="K374" s="1937"/>
      <c r="L374" s="1937"/>
      <c r="M374" s="1937"/>
      <c r="N374" s="1937"/>
      <c r="O374" s="1937"/>
      <c r="P374" s="1937"/>
      <c r="Q374" s="1937"/>
      <c r="R374" s="1937"/>
      <c r="S374" s="1937"/>
      <c r="T374" s="1937"/>
      <c r="U374" s="1937"/>
      <c r="V374" s="1937"/>
      <c r="W374" s="1937"/>
      <c r="X374" s="1937"/>
      <c r="Y374" s="1937"/>
      <c r="Z374" s="1937"/>
      <c r="AA374" s="1937"/>
      <c r="AB374" s="1937"/>
      <c r="AC374" s="1937"/>
      <c r="AD374" s="1937"/>
      <c r="AE374" s="1937"/>
      <c r="AF374" s="1937"/>
      <c r="AG374" s="1937"/>
      <c r="AH374" s="1937"/>
      <c r="AI374" s="1937"/>
      <c r="AJ374" s="1986"/>
      <c r="AK374" s="2009" t="str">
        <f t="shared" si="255"/>
        <v/>
      </c>
      <c r="AL374" s="2010" t="str">
        <f t="shared" si="256"/>
        <v/>
      </c>
      <c r="AM374" s="2010" t="str">
        <f t="shared" si="257"/>
        <v/>
      </c>
      <c r="AN374" s="1899" t="str">
        <f t="shared" si="258"/>
        <v/>
      </c>
      <c r="AO374" s="4487"/>
      <c r="AQ374" s="1864">
        <f>+COUNTIF(F374:AJ374,"－")</f>
        <v>0</v>
      </c>
      <c r="AR374" s="1864">
        <f>+COUNTIF(F374:AJ374,"外")</f>
        <v>0</v>
      </c>
    </row>
    <row r="375" spans="2:44">
      <c r="B375" s="4483"/>
      <c r="C375" s="4514"/>
      <c r="D375" s="2006"/>
      <c r="E375" s="1958"/>
      <c r="F375" s="1987"/>
      <c r="G375" s="1988"/>
      <c r="H375" s="1988"/>
      <c r="I375" s="1988"/>
      <c r="J375" s="1988"/>
      <c r="K375" s="1988"/>
      <c r="L375" s="1988"/>
      <c r="M375" s="1988"/>
      <c r="N375" s="1988"/>
      <c r="O375" s="1988"/>
      <c r="P375" s="1988"/>
      <c r="Q375" s="1988"/>
      <c r="R375" s="1988"/>
      <c r="S375" s="1988"/>
      <c r="T375" s="1988"/>
      <c r="U375" s="1988"/>
      <c r="V375" s="1988"/>
      <c r="W375" s="1988"/>
      <c r="X375" s="1988"/>
      <c r="Y375" s="1988"/>
      <c r="Z375" s="1988"/>
      <c r="AA375" s="1988"/>
      <c r="AB375" s="1988"/>
      <c r="AC375" s="1988"/>
      <c r="AD375" s="1988"/>
      <c r="AE375" s="1988"/>
      <c r="AF375" s="1988"/>
      <c r="AG375" s="1988"/>
      <c r="AH375" s="1988"/>
      <c r="AI375" s="1988"/>
      <c r="AJ375" s="1989"/>
      <c r="AK375" s="2009" t="str">
        <f t="shared" si="255"/>
        <v/>
      </c>
      <c r="AL375" s="2010" t="str">
        <f t="shared" si="256"/>
        <v/>
      </c>
      <c r="AM375" s="2010" t="str">
        <f t="shared" si="257"/>
        <v/>
      </c>
      <c r="AN375" s="1899" t="str">
        <f t="shared" si="258"/>
        <v/>
      </c>
      <c r="AO375" s="4487"/>
      <c r="AQ375" s="1864">
        <f>+COUNTIF(F375:AJ375,"－")</f>
        <v>0</v>
      </c>
      <c r="AR375" s="1864">
        <f>+COUNTIF(F375:AJ375,"外")</f>
        <v>0</v>
      </c>
    </row>
    <row r="376" spans="2:44" ht="14.4">
      <c r="B376" s="4483"/>
      <c r="C376" s="4512" t="s">
        <v>2303</v>
      </c>
      <c r="D376" s="1924" t="s">
        <v>2281</v>
      </c>
      <c r="E376" s="1959" t="s">
        <v>2270</v>
      </c>
      <c r="F376" s="1926" t="s">
        <v>2311</v>
      </c>
      <c r="G376" s="1927" t="s">
        <v>2311</v>
      </c>
      <c r="H376" s="1927" t="s">
        <v>2311</v>
      </c>
      <c r="I376" s="1927" t="s">
        <v>2311</v>
      </c>
      <c r="J376" s="1927" t="s">
        <v>2311</v>
      </c>
      <c r="K376" s="1927" t="s">
        <v>2311</v>
      </c>
      <c r="L376" s="1927" t="s">
        <v>2311</v>
      </c>
      <c r="M376" s="1927" t="s">
        <v>2311</v>
      </c>
      <c r="N376" s="1927" t="s">
        <v>2311</v>
      </c>
      <c r="O376" s="1927" t="s">
        <v>2311</v>
      </c>
      <c r="P376" s="1927" t="s">
        <v>2311</v>
      </c>
      <c r="Q376" s="1927" t="s">
        <v>2311</v>
      </c>
      <c r="R376" s="1927" t="s">
        <v>2311</v>
      </c>
      <c r="S376" s="1927" t="s">
        <v>2311</v>
      </c>
      <c r="T376" s="1927" t="s">
        <v>2311</v>
      </c>
      <c r="U376" s="1927" t="s">
        <v>2311</v>
      </c>
      <c r="V376" s="1927" t="s">
        <v>2311</v>
      </c>
      <c r="W376" s="1927" t="s">
        <v>2311</v>
      </c>
      <c r="X376" s="1927" t="s">
        <v>2311</v>
      </c>
      <c r="Y376" s="1927" t="s">
        <v>2311</v>
      </c>
      <c r="Z376" s="1927" t="s">
        <v>2311</v>
      </c>
      <c r="AA376" s="1927" t="s">
        <v>2311</v>
      </c>
      <c r="AB376" s="1927" t="s">
        <v>2311</v>
      </c>
      <c r="AC376" s="1927" t="s">
        <v>2311</v>
      </c>
      <c r="AD376" s="1927" t="s">
        <v>2311</v>
      </c>
      <c r="AE376" s="1927" t="s">
        <v>2311</v>
      </c>
      <c r="AF376" s="1927" t="s">
        <v>2311</v>
      </c>
      <c r="AG376" s="1927" t="s">
        <v>2311</v>
      </c>
      <c r="AH376" s="1927" t="s">
        <v>2311</v>
      </c>
      <c r="AI376" s="1927" t="s">
        <v>2311</v>
      </c>
      <c r="AJ376" s="1982" t="s">
        <v>2311</v>
      </c>
      <c r="AK376" s="2017"/>
      <c r="AL376" s="1864"/>
      <c r="AM376" s="2020"/>
      <c r="AN376" s="2018"/>
      <c r="AO376" s="4487"/>
    </row>
    <row r="377" spans="2:44">
      <c r="B377" s="4483"/>
      <c r="C377" s="4513"/>
      <c r="D377" s="1999" t="s">
        <v>2297</v>
      </c>
      <c r="E377" s="1929"/>
      <c r="F377" s="1990"/>
      <c r="G377" s="1945"/>
      <c r="H377" s="1945"/>
      <c r="I377" s="1945"/>
      <c r="J377" s="1945"/>
      <c r="K377" s="1945"/>
      <c r="L377" s="1945"/>
      <c r="M377" s="1945"/>
      <c r="N377" s="1945"/>
      <c r="O377" s="1945"/>
      <c r="P377" s="1945"/>
      <c r="Q377" s="1945"/>
      <c r="R377" s="1945"/>
      <c r="S377" s="1945"/>
      <c r="T377" s="1945"/>
      <c r="U377" s="1945"/>
      <c r="V377" s="1945"/>
      <c r="W377" s="1945"/>
      <c r="X377" s="1945"/>
      <c r="Y377" s="1945"/>
      <c r="Z377" s="1945"/>
      <c r="AA377" s="1945"/>
      <c r="AB377" s="1945"/>
      <c r="AC377" s="1945"/>
      <c r="AD377" s="1945"/>
      <c r="AE377" s="1945"/>
      <c r="AF377" s="1945"/>
      <c r="AG377" s="1945"/>
      <c r="AH377" s="1945"/>
      <c r="AI377" s="1945"/>
      <c r="AJ377" s="1991"/>
      <c r="AK377" s="2009">
        <f>IF(D377="","",COUNT($F$362:$AJ$362)-AL377)</f>
        <v>0</v>
      </c>
      <c r="AL377" s="2010">
        <f>IF(D377="","",AQ377+AR377)</f>
        <v>0</v>
      </c>
      <c r="AM377" s="2010">
        <f>IF(D377="","",COUNTIF(F377:AJ377,"休"))</f>
        <v>0</v>
      </c>
      <c r="AN377" s="1899" t="str">
        <f>IF(D377="","",IFERROR(ROUND(AM377/AK377,3),""))</f>
        <v/>
      </c>
      <c r="AO377" s="4487"/>
      <c r="AQ377" s="1864">
        <f>+COUNTIF(F377:AJ377,"－")</f>
        <v>0</v>
      </c>
      <c r="AR377" s="1864">
        <f>+COUNTIF(F377:AJ377,"外")</f>
        <v>0</v>
      </c>
    </row>
    <row r="378" spans="2:44">
      <c r="B378" s="4483"/>
      <c r="C378" s="4513"/>
      <c r="E378" s="1956"/>
      <c r="F378" s="1936"/>
      <c r="G378" s="1937"/>
      <c r="H378" s="1937"/>
      <c r="I378" s="1937"/>
      <c r="J378" s="1937"/>
      <c r="K378" s="1937"/>
      <c r="L378" s="1937"/>
      <c r="M378" s="1937"/>
      <c r="N378" s="1937"/>
      <c r="O378" s="1937"/>
      <c r="P378" s="1937"/>
      <c r="Q378" s="1937"/>
      <c r="R378" s="1937"/>
      <c r="S378" s="1937"/>
      <c r="T378" s="1937"/>
      <c r="U378" s="1937"/>
      <c r="V378" s="1937"/>
      <c r="W378" s="1937"/>
      <c r="X378" s="1937"/>
      <c r="Y378" s="1937"/>
      <c r="Z378" s="1937"/>
      <c r="AA378" s="1937"/>
      <c r="AB378" s="1937"/>
      <c r="AC378" s="1937"/>
      <c r="AD378" s="1937"/>
      <c r="AE378" s="1937"/>
      <c r="AF378" s="1937"/>
      <c r="AG378" s="1937"/>
      <c r="AH378" s="1937"/>
      <c r="AI378" s="1937"/>
      <c r="AJ378" s="1986"/>
      <c r="AK378" s="2009" t="str">
        <f t="shared" ref="AK378:AK380" si="259">IF(D378="","",COUNT($F$362:$AJ$362)-AL378)</f>
        <v/>
      </c>
      <c r="AL378" s="2010" t="str">
        <f t="shared" ref="AL378:AL380" si="260">IF(D378="","",AQ378+AR378)</f>
        <v/>
      </c>
      <c r="AM378" s="2010" t="str">
        <f t="shared" ref="AM378:AM380" si="261">IF(D378="","",COUNTIF(F378:AJ378,"休"))</f>
        <v/>
      </c>
      <c r="AN378" s="1899" t="str">
        <f t="shared" ref="AN378:AN380" si="262">IF(D378="","",IFERROR(ROUND(AM378/AK378,3),""))</f>
        <v/>
      </c>
      <c r="AO378" s="4487"/>
      <c r="AQ378" s="1864">
        <f>+COUNTIF(F378:AJ378,"－")</f>
        <v>0</v>
      </c>
      <c r="AR378" s="1864">
        <f>+COUNTIF(F378:AJ378,"外")</f>
        <v>0</v>
      </c>
    </row>
    <row r="379" spans="2:44">
      <c r="B379" s="4483"/>
      <c r="C379" s="4513"/>
      <c r="E379" s="1956"/>
      <c r="F379" s="1936"/>
      <c r="G379" s="1937"/>
      <c r="H379" s="1937"/>
      <c r="I379" s="1937"/>
      <c r="J379" s="1937"/>
      <c r="K379" s="1937"/>
      <c r="L379" s="1937"/>
      <c r="M379" s="1937"/>
      <c r="N379" s="1937"/>
      <c r="O379" s="1937"/>
      <c r="P379" s="1937"/>
      <c r="Q379" s="1937"/>
      <c r="R379" s="1937"/>
      <c r="S379" s="1937"/>
      <c r="T379" s="1937"/>
      <c r="U379" s="1937"/>
      <c r="V379" s="1937"/>
      <c r="W379" s="1937"/>
      <c r="X379" s="1937"/>
      <c r="Y379" s="1937"/>
      <c r="Z379" s="1937"/>
      <c r="AA379" s="1937"/>
      <c r="AB379" s="1937"/>
      <c r="AC379" s="1937"/>
      <c r="AD379" s="1937"/>
      <c r="AE379" s="1937"/>
      <c r="AF379" s="1937"/>
      <c r="AG379" s="1937"/>
      <c r="AH379" s="1937"/>
      <c r="AI379" s="1937"/>
      <c r="AJ379" s="1986"/>
      <c r="AK379" s="2009" t="str">
        <f t="shared" si="259"/>
        <v/>
      </c>
      <c r="AL379" s="2010" t="str">
        <f t="shared" si="260"/>
        <v/>
      </c>
      <c r="AM379" s="2010" t="str">
        <f t="shared" si="261"/>
        <v/>
      </c>
      <c r="AN379" s="1899" t="str">
        <f t="shared" si="262"/>
        <v/>
      </c>
      <c r="AO379" s="4487"/>
      <c r="AQ379" s="1864">
        <f>+COUNTIF(F379:AJ379,"－")</f>
        <v>0</v>
      </c>
      <c r="AR379" s="1864">
        <f>+COUNTIF(F379:AJ379,"外")</f>
        <v>0</v>
      </c>
    </row>
    <row r="380" spans="2:44" ht="13.8" thickBot="1">
      <c r="B380" s="4484"/>
      <c r="C380" s="4514"/>
      <c r="D380" s="2006"/>
      <c r="E380" s="1958"/>
      <c r="F380" s="1987"/>
      <c r="G380" s="1988"/>
      <c r="H380" s="1988"/>
      <c r="I380" s="1988"/>
      <c r="J380" s="1988"/>
      <c r="K380" s="1988"/>
      <c r="L380" s="1988"/>
      <c r="M380" s="1988"/>
      <c r="N380" s="1988"/>
      <c r="O380" s="1988"/>
      <c r="P380" s="1988"/>
      <c r="Q380" s="1988"/>
      <c r="R380" s="1988"/>
      <c r="S380" s="1988"/>
      <c r="T380" s="1988"/>
      <c r="U380" s="1988"/>
      <c r="V380" s="1988"/>
      <c r="W380" s="1988"/>
      <c r="X380" s="1988"/>
      <c r="Y380" s="1988"/>
      <c r="Z380" s="1988"/>
      <c r="AA380" s="1988"/>
      <c r="AB380" s="1988"/>
      <c r="AC380" s="1988"/>
      <c r="AD380" s="1988"/>
      <c r="AE380" s="1988"/>
      <c r="AF380" s="1988"/>
      <c r="AG380" s="1988"/>
      <c r="AH380" s="1988"/>
      <c r="AI380" s="1988"/>
      <c r="AJ380" s="1989"/>
      <c r="AK380" s="2023" t="str">
        <f t="shared" si="259"/>
        <v/>
      </c>
      <c r="AL380" s="1958" t="str">
        <f t="shared" si="260"/>
        <v/>
      </c>
      <c r="AM380" s="1958" t="str">
        <f t="shared" si="261"/>
        <v/>
      </c>
      <c r="AN380" s="1899" t="str">
        <f t="shared" si="262"/>
        <v/>
      </c>
      <c r="AO380" s="4488"/>
      <c r="AQ380" s="1864">
        <f>+COUNTIF(F380:AJ380,"－")</f>
        <v>0</v>
      </c>
      <c r="AR380" s="1864">
        <f>+COUNTIF(F380:AJ380,"外")</f>
        <v>0</v>
      </c>
    </row>
    <row r="381" spans="2:44" ht="13.8" thickBot="1">
      <c r="B381" s="1965"/>
      <c r="C381" s="1921"/>
      <c r="F381" s="1966"/>
      <c r="G381" s="1966"/>
      <c r="H381" s="1966"/>
      <c r="I381" s="1966"/>
      <c r="J381" s="1966"/>
      <c r="K381" s="1966"/>
      <c r="L381" s="1966"/>
      <c r="M381" s="1966"/>
      <c r="N381" s="1966"/>
      <c r="O381" s="1966"/>
      <c r="P381" s="1966"/>
      <c r="Q381" s="1966"/>
      <c r="R381" s="1966"/>
      <c r="S381" s="1966"/>
      <c r="T381" s="1966"/>
      <c r="U381" s="1966"/>
      <c r="V381" s="1966"/>
      <c r="W381" s="1966"/>
      <c r="X381" s="1966"/>
      <c r="Y381" s="1966"/>
      <c r="Z381" s="1966"/>
      <c r="AA381" s="1966"/>
      <c r="AB381" s="1966"/>
      <c r="AC381" s="1966"/>
      <c r="AD381" s="1966"/>
      <c r="AE381" s="1966"/>
      <c r="AF381" s="1966"/>
      <c r="AG381" s="1966"/>
      <c r="AH381" s="1966"/>
      <c r="AI381" s="1966"/>
      <c r="AJ381" s="1966"/>
      <c r="AK381" s="1967"/>
      <c r="AN381" s="1968" t="s">
        <v>2271</v>
      </c>
      <c r="AO381" s="1969" t="e">
        <f>IF(AO365&gt;=0.285,"OK","NG")</f>
        <v>#DIV/0!</v>
      </c>
      <c r="AQ381" s="1857"/>
      <c r="AR381" s="1857"/>
    </row>
    <row r="383" spans="2:44" hidden="1">
      <c r="F383" s="1857" t="e">
        <f>YEAR(F386)</f>
        <v>#VALUE!</v>
      </c>
      <c r="G383" s="1857" t="e">
        <f>MONTH(F386)</f>
        <v>#VALUE!</v>
      </c>
    </row>
    <row r="384" spans="2:44">
      <c r="B384" s="4470"/>
      <c r="C384" s="4471"/>
      <c r="D384" s="4472"/>
      <c r="E384" s="1971" t="s">
        <v>2266</v>
      </c>
      <c r="F384" s="4478" t="e">
        <f>F386</f>
        <v>#VALUE!</v>
      </c>
      <c r="G384" s="4479"/>
      <c r="H384" s="4479"/>
      <c r="I384" s="4479"/>
      <c r="J384" s="4479"/>
      <c r="K384" s="4479"/>
      <c r="L384" s="4479"/>
      <c r="M384" s="4479"/>
      <c r="N384" s="4479"/>
      <c r="O384" s="4479"/>
      <c r="P384" s="4479"/>
      <c r="Q384" s="4479"/>
      <c r="R384" s="4479"/>
      <c r="S384" s="4479"/>
      <c r="T384" s="4479"/>
      <c r="U384" s="4479"/>
      <c r="V384" s="4479"/>
      <c r="W384" s="4479"/>
      <c r="X384" s="4479"/>
      <c r="Y384" s="4479"/>
      <c r="Z384" s="4479"/>
      <c r="AA384" s="4479"/>
      <c r="AB384" s="4479"/>
      <c r="AC384" s="4479"/>
      <c r="AD384" s="4479"/>
      <c r="AE384" s="4479"/>
      <c r="AF384" s="4479"/>
      <c r="AG384" s="4479"/>
      <c r="AH384" s="4479"/>
      <c r="AI384" s="4479"/>
      <c r="AJ384" s="4479"/>
      <c r="AK384" s="4516" t="s">
        <v>2304</v>
      </c>
      <c r="AL384" s="4519" t="s">
        <v>2305</v>
      </c>
      <c r="AM384" s="4522" t="s">
        <v>2283</v>
      </c>
      <c r="AN384" s="4435" t="s">
        <v>2306</v>
      </c>
      <c r="AO384" s="4433" t="s">
        <v>2307</v>
      </c>
      <c r="AQ384" s="4463" t="s">
        <v>2308</v>
      </c>
      <c r="AR384" s="4463" t="s">
        <v>2309</v>
      </c>
    </row>
    <row r="385" spans="2:44" hidden="1">
      <c r="B385" s="4473"/>
      <c r="C385" s="4469"/>
      <c r="D385" s="4474"/>
      <c r="E385" s="1972"/>
      <c r="F385" s="1913" t="e">
        <f>DATE($F383,$G383,1)</f>
        <v>#VALUE!</v>
      </c>
      <c r="G385" s="1913" t="e">
        <f t="shared" ref="G385:AJ385" si="263">F385+1</f>
        <v>#VALUE!</v>
      </c>
      <c r="H385" s="1913" t="e">
        <f t="shared" si="263"/>
        <v>#VALUE!</v>
      </c>
      <c r="I385" s="1913" t="e">
        <f t="shared" si="263"/>
        <v>#VALUE!</v>
      </c>
      <c r="J385" s="1913" t="e">
        <f t="shared" si="263"/>
        <v>#VALUE!</v>
      </c>
      <c r="K385" s="1913" t="e">
        <f t="shared" si="263"/>
        <v>#VALUE!</v>
      </c>
      <c r="L385" s="1913" t="e">
        <f t="shared" si="263"/>
        <v>#VALUE!</v>
      </c>
      <c r="M385" s="1913" t="e">
        <f t="shared" si="263"/>
        <v>#VALUE!</v>
      </c>
      <c r="N385" s="1913" t="e">
        <f t="shared" si="263"/>
        <v>#VALUE!</v>
      </c>
      <c r="O385" s="1913" t="e">
        <f t="shared" si="263"/>
        <v>#VALUE!</v>
      </c>
      <c r="P385" s="1913" t="e">
        <f t="shared" si="263"/>
        <v>#VALUE!</v>
      </c>
      <c r="Q385" s="1913" t="e">
        <f t="shared" si="263"/>
        <v>#VALUE!</v>
      </c>
      <c r="R385" s="1913" t="e">
        <f t="shared" si="263"/>
        <v>#VALUE!</v>
      </c>
      <c r="S385" s="1913" t="e">
        <f t="shared" si="263"/>
        <v>#VALUE!</v>
      </c>
      <c r="T385" s="1913" t="e">
        <f t="shared" si="263"/>
        <v>#VALUE!</v>
      </c>
      <c r="U385" s="1913" t="e">
        <f t="shared" si="263"/>
        <v>#VALUE!</v>
      </c>
      <c r="V385" s="1913" t="e">
        <f t="shared" si="263"/>
        <v>#VALUE!</v>
      </c>
      <c r="W385" s="1913" t="e">
        <f t="shared" si="263"/>
        <v>#VALUE!</v>
      </c>
      <c r="X385" s="1913" t="e">
        <f t="shared" si="263"/>
        <v>#VALUE!</v>
      </c>
      <c r="Y385" s="1913" t="e">
        <f t="shared" si="263"/>
        <v>#VALUE!</v>
      </c>
      <c r="Z385" s="1913" t="e">
        <f t="shared" si="263"/>
        <v>#VALUE!</v>
      </c>
      <c r="AA385" s="1913" t="e">
        <f t="shared" si="263"/>
        <v>#VALUE!</v>
      </c>
      <c r="AB385" s="1913" t="e">
        <f t="shared" si="263"/>
        <v>#VALUE!</v>
      </c>
      <c r="AC385" s="1913" t="e">
        <f t="shared" si="263"/>
        <v>#VALUE!</v>
      </c>
      <c r="AD385" s="1913" t="e">
        <f t="shared" si="263"/>
        <v>#VALUE!</v>
      </c>
      <c r="AE385" s="1913" t="e">
        <f t="shared" si="263"/>
        <v>#VALUE!</v>
      </c>
      <c r="AF385" s="1913" t="e">
        <f t="shared" si="263"/>
        <v>#VALUE!</v>
      </c>
      <c r="AG385" s="1913" t="e">
        <f t="shared" si="263"/>
        <v>#VALUE!</v>
      </c>
      <c r="AH385" s="1913" t="e">
        <f t="shared" si="263"/>
        <v>#VALUE!</v>
      </c>
      <c r="AI385" s="1913" t="e">
        <f t="shared" si="263"/>
        <v>#VALUE!</v>
      </c>
      <c r="AJ385" s="1913" t="e">
        <f t="shared" si="263"/>
        <v>#VALUE!</v>
      </c>
      <c r="AK385" s="4517"/>
      <c r="AL385" s="4520"/>
      <c r="AM385" s="4523"/>
      <c r="AN385" s="4435"/>
      <c r="AO385" s="4433"/>
      <c r="AQ385" s="4463"/>
      <c r="AR385" s="4463"/>
    </row>
    <row r="386" spans="2:44">
      <c r="B386" s="4473"/>
      <c r="C386" s="4469"/>
      <c r="D386" s="4474"/>
      <c r="E386" s="1973" t="s">
        <v>2267</v>
      </c>
      <c r="F386" s="1974" t="e">
        <f>IF(EDATE(F361,1)&gt;$F$7,"",EDATE(F361,1))</f>
        <v>#VALUE!</v>
      </c>
      <c r="G386" s="1913" t="e">
        <f t="shared" ref="G386:AJ386" si="264">IF(G385&gt;$F$7,"",IF(F386=EOMONTH(DATE($F383,$G383,1),0),"",IF(F386="","",F386+1)))</f>
        <v>#VALUE!</v>
      </c>
      <c r="H386" s="1913" t="e">
        <f t="shared" si="264"/>
        <v>#VALUE!</v>
      </c>
      <c r="I386" s="1913" t="e">
        <f t="shared" si="264"/>
        <v>#VALUE!</v>
      </c>
      <c r="J386" s="1913" t="e">
        <f t="shared" si="264"/>
        <v>#VALUE!</v>
      </c>
      <c r="K386" s="1913" t="e">
        <f t="shared" si="264"/>
        <v>#VALUE!</v>
      </c>
      <c r="L386" s="1913" t="e">
        <f t="shared" si="264"/>
        <v>#VALUE!</v>
      </c>
      <c r="M386" s="1913" t="e">
        <f t="shared" si="264"/>
        <v>#VALUE!</v>
      </c>
      <c r="N386" s="1913" t="e">
        <f t="shared" si="264"/>
        <v>#VALUE!</v>
      </c>
      <c r="O386" s="1913" t="e">
        <f t="shared" si="264"/>
        <v>#VALUE!</v>
      </c>
      <c r="P386" s="1913" t="e">
        <f t="shared" si="264"/>
        <v>#VALUE!</v>
      </c>
      <c r="Q386" s="1913" t="e">
        <f t="shared" si="264"/>
        <v>#VALUE!</v>
      </c>
      <c r="R386" s="1913" t="e">
        <f t="shared" si="264"/>
        <v>#VALUE!</v>
      </c>
      <c r="S386" s="1913" t="e">
        <f t="shared" si="264"/>
        <v>#VALUE!</v>
      </c>
      <c r="T386" s="1913" t="e">
        <f t="shared" si="264"/>
        <v>#VALUE!</v>
      </c>
      <c r="U386" s="1913" t="e">
        <f t="shared" si="264"/>
        <v>#VALUE!</v>
      </c>
      <c r="V386" s="1913" t="e">
        <f t="shared" si="264"/>
        <v>#VALUE!</v>
      </c>
      <c r="W386" s="1913" t="e">
        <f t="shared" si="264"/>
        <v>#VALUE!</v>
      </c>
      <c r="X386" s="1913" t="e">
        <f t="shared" si="264"/>
        <v>#VALUE!</v>
      </c>
      <c r="Y386" s="1913" t="e">
        <f t="shared" si="264"/>
        <v>#VALUE!</v>
      </c>
      <c r="Z386" s="1913" t="e">
        <f t="shared" si="264"/>
        <v>#VALUE!</v>
      </c>
      <c r="AA386" s="1913" t="e">
        <f t="shared" si="264"/>
        <v>#VALUE!</v>
      </c>
      <c r="AB386" s="1913" t="e">
        <f t="shared" si="264"/>
        <v>#VALUE!</v>
      </c>
      <c r="AC386" s="1913" t="e">
        <f t="shared" si="264"/>
        <v>#VALUE!</v>
      </c>
      <c r="AD386" s="1913" t="e">
        <f t="shared" si="264"/>
        <v>#VALUE!</v>
      </c>
      <c r="AE386" s="1913" t="e">
        <f t="shared" si="264"/>
        <v>#VALUE!</v>
      </c>
      <c r="AF386" s="1913" t="e">
        <f t="shared" si="264"/>
        <v>#VALUE!</v>
      </c>
      <c r="AG386" s="1913" t="e">
        <f t="shared" si="264"/>
        <v>#VALUE!</v>
      </c>
      <c r="AH386" s="1913" t="e">
        <f t="shared" si="264"/>
        <v>#VALUE!</v>
      </c>
      <c r="AI386" s="1913" t="e">
        <f t="shared" si="264"/>
        <v>#VALUE!</v>
      </c>
      <c r="AJ386" s="1913" t="e">
        <f t="shared" si="264"/>
        <v>#VALUE!</v>
      </c>
      <c r="AK386" s="4517"/>
      <c r="AL386" s="4520"/>
      <c r="AM386" s="4523"/>
      <c r="AN386" s="4435"/>
      <c r="AO386" s="4433"/>
      <c r="AQ386" s="4463"/>
      <c r="AR386" s="4463"/>
    </row>
    <row r="387" spans="2:44">
      <c r="B387" s="4475"/>
      <c r="C387" s="4476"/>
      <c r="D387" s="4477"/>
      <c r="E387" s="1908" t="s">
        <v>1060</v>
      </c>
      <c r="F387" s="1975" t="str">
        <f>IFERROR(TEXT(WEEKDAY(+F386),"aaa"),"")</f>
        <v/>
      </c>
      <c r="G387" s="1975" t="str">
        <f t="shared" ref="G387:AJ387" si="265">IFERROR(TEXT(WEEKDAY(+G386),"aaa"),"")</f>
        <v/>
      </c>
      <c r="H387" s="1975" t="str">
        <f t="shared" si="265"/>
        <v/>
      </c>
      <c r="I387" s="1975" t="str">
        <f t="shared" si="265"/>
        <v/>
      </c>
      <c r="J387" s="1975" t="str">
        <f t="shared" si="265"/>
        <v/>
      </c>
      <c r="K387" s="1975" t="str">
        <f t="shared" si="265"/>
        <v/>
      </c>
      <c r="L387" s="1975" t="str">
        <f t="shared" si="265"/>
        <v/>
      </c>
      <c r="M387" s="1975" t="str">
        <f t="shared" si="265"/>
        <v/>
      </c>
      <c r="N387" s="1975" t="str">
        <f t="shared" si="265"/>
        <v/>
      </c>
      <c r="O387" s="1975" t="str">
        <f t="shared" si="265"/>
        <v/>
      </c>
      <c r="P387" s="1975" t="str">
        <f t="shared" si="265"/>
        <v/>
      </c>
      <c r="Q387" s="1975" t="str">
        <f t="shared" si="265"/>
        <v/>
      </c>
      <c r="R387" s="1975" t="str">
        <f t="shared" si="265"/>
        <v/>
      </c>
      <c r="S387" s="1975" t="str">
        <f t="shared" si="265"/>
        <v/>
      </c>
      <c r="T387" s="1975" t="str">
        <f t="shared" si="265"/>
        <v/>
      </c>
      <c r="U387" s="1975" t="str">
        <f t="shared" si="265"/>
        <v/>
      </c>
      <c r="V387" s="1975" t="str">
        <f t="shared" si="265"/>
        <v/>
      </c>
      <c r="W387" s="1975" t="str">
        <f t="shared" si="265"/>
        <v/>
      </c>
      <c r="X387" s="1975" t="str">
        <f t="shared" si="265"/>
        <v/>
      </c>
      <c r="Y387" s="1975" t="str">
        <f t="shared" si="265"/>
        <v/>
      </c>
      <c r="Z387" s="1975" t="str">
        <f t="shared" si="265"/>
        <v/>
      </c>
      <c r="AA387" s="1975" t="str">
        <f t="shared" si="265"/>
        <v/>
      </c>
      <c r="AB387" s="1975" t="str">
        <f t="shared" si="265"/>
        <v/>
      </c>
      <c r="AC387" s="1975" t="str">
        <f t="shared" si="265"/>
        <v/>
      </c>
      <c r="AD387" s="1975" t="str">
        <f t="shared" si="265"/>
        <v/>
      </c>
      <c r="AE387" s="1975" t="str">
        <f t="shared" si="265"/>
        <v/>
      </c>
      <c r="AF387" s="1975" t="str">
        <f t="shared" si="265"/>
        <v/>
      </c>
      <c r="AG387" s="1975" t="str">
        <f t="shared" si="265"/>
        <v/>
      </c>
      <c r="AH387" s="1975" t="str">
        <f t="shared" si="265"/>
        <v/>
      </c>
      <c r="AI387" s="1975" t="str">
        <f t="shared" si="265"/>
        <v/>
      </c>
      <c r="AJ387" s="1975" t="str">
        <f t="shared" si="265"/>
        <v/>
      </c>
      <c r="AK387" s="4517"/>
      <c r="AL387" s="4520"/>
      <c r="AM387" s="4523"/>
      <c r="AN387" s="4435"/>
      <c r="AO387" s="4433"/>
      <c r="AQ387" s="4463"/>
      <c r="AR387" s="4463"/>
    </row>
    <row r="388" spans="2:44" ht="21" customHeight="1">
      <c r="B388" s="1976" t="s">
        <v>2310</v>
      </c>
      <c r="C388" s="1977" t="s">
        <v>2280</v>
      </c>
      <c r="D388" s="1924" t="s">
        <v>2281</v>
      </c>
      <c r="E388" s="1925" t="s">
        <v>2270</v>
      </c>
      <c r="F388" s="1926" t="s">
        <v>2311</v>
      </c>
      <c r="G388" s="1927" t="s">
        <v>2311</v>
      </c>
      <c r="H388" s="1927" t="s">
        <v>2311</v>
      </c>
      <c r="I388" s="1927" t="s">
        <v>2311</v>
      </c>
      <c r="J388" s="1927" t="s">
        <v>2311</v>
      </c>
      <c r="K388" s="1927" t="s">
        <v>2311</v>
      </c>
      <c r="L388" s="1927" t="s">
        <v>2311</v>
      </c>
      <c r="M388" s="1927" t="s">
        <v>2311</v>
      </c>
      <c r="N388" s="1927" t="s">
        <v>2311</v>
      </c>
      <c r="O388" s="1927" t="s">
        <v>2311</v>
      </c>
      <c r="P388" s="1927" t="s">
        <v>2311</v>
      </c>
      <c r="Q388" s="1927" t="s">
        <v>2311</v>
      </c>
      <c r="R388" s="1927" t="s">
        <v>2311</v>
      </c>
      <c r="S388" s="1927" t="s">
        <v>2311</v>
      </c>
      <c r="T388" s="1927" t="s">
        <v>2311</v>
      </c>
      <c r="U388" s="1927" t="s">
        <v>2311</v>
      </c>
      <c r="V388" s="1927" t="s">
        <v>2311</v>
      </c>
      <c r="W388" s="1927" t="s">
        <v>2311</v>
      </c>
      <c r="X388" s="1927" t="s">
        <v>2311</v>
      </c>
      <c r="Y388" s="1927" t="s">
        <v>2311</v>
      </c>
      <c r="Z388" s="1927" t="s">
        <v>2311</v>
      </c>
      <c r="AA388" s="1927" t="s">
        <v>2311</v>
      </c>
      <c r="AB388" s="1927" t="s">
        <v>2311</v>
      </c>
      <c r="AC388" s="1927" t="s">
        <v>2311</v>
      </c>
      <c r="AD388" s="1927" t="s">
        <v>2311</v>
      </c>
      <c r="AE388" s="1927" t="s">
        <v>2311</v>
      </c>
      <c r="AF388" s="1927" t="s">
        <v>2311</v>
      </c>
      <c r="AG388" s="1927" t="s">
        <v>2311</v>
      </c>
      <c r="AH388" s="1927" t="s">
        <v>2311</v>
      </c>
      <c r="AI388" s="1927" t="s">
        <v>2311</v>
      </c>
      <c r="AJ388" s="1982" t="s">
        <v>2311</v>
      </c>
      <c r="AK388" s="4518"/>
      <c r="AL388" s="4521"/>
      <c r="AM388" s="4524"/>
      <c r="AN388" s="1866" t="s">
        <v>2292</v>
      </c>
      <c r="AO388" s="1865" t="s">
        <v>2293</v>
      </c>
      <c r="AQ388" s="4464"/>
      <c r="AR388" s="4464"/>
    </row>
    <row r="389" spans="2:44" ht="13.5" customHeight="1">
      <c r="B389" s="4482" t="s">
        <v>2294</v>
      </c>
      <c r="C389" s="4512" t="s">
        <v>2295</v>
      </c>
      <c r="D389" s="2008" t="s">
        <v>2296</v>
      </c>
      <c r="E389" s="1929"/>
      <c r="F389" s="1983"/>
      <c r="G389" s="1984"/>
      <c r="H389" s="1984"/>
      <c r="I389" s="1984"/>
      <c r="J389" s="1984"/>
      <c r="K389" s="1984"/>
      <c r="L389" s="1984"/>
      <c r="M389" s="1984"/>
      <c r="N389" s="1984"/>
      <c r="O389" s="1984"/>
      <c r="P389" s="1984"/>
      <c r="Q389" s="1984"/>
      <c r="R389" s="1984"/>
      <c r="S389" s="1984"/>
      <c r="T389" s="1984"/>
      <c r="U389" s="1984"/>
      <c r="V389" s="1984"/>
      <c r="W389" s="1984"/>
      <c r="X389" s="1984"/>
      <c r="Y389" s="1984"/>
      <c r="Z389" s="1984"/>
      <c r="AA389" s="1984"/>
      <c r="AB389" s="1984"/>
      <c r="AC389" s="1984"/>
      <c r="AD389" s="1984"/>
      <c r="AE389" s="1984"/>
      <c r="AF389" s="1984"/>
      <c r="AG389" s="1984"/>
      <c r="AH389" s="1984"/>
      <c r="AI389" s="1984"/>
      <c r="AJ389" s="1985"/>
      <c r="AK389" s="2009">
        <f>IF(D389="","",COUNT($F$386:$AJ$386)-AL389)</f>
        <v>0</v>
      </c>
      <c r="AL389" s="2010">
        <f>IF(D389="","",AQ389+AR389)</f>
        <v>0</v>
      </c>
      <c r="AM389" s="2010">
        <f>IF(D389="","",COUNTIF(F389:AJ389,"休"))</f>
        <v>0</v>
      </c>
      <c r="AN389" s="1899" t="str">
        <f>IF(D389="","",IFERROR(ROUND(AM389/AK389,3),""))</f>
        <v/>
      </c>
      <c r="AO389" s="4486" t="e">
        <f>ROUND(AVERAGE(AN389:AN404),3)</f>
        <v>#DIV/0!</v>
      </c>
      <c r="AQ389" s="1864">
        <f>+COUNTIF(F389:AJ389,"－")</f>
        <v>0</v>
      </c>
      <c r="AR389" s="1864">
        <f>+COUNTIF(F389:AJ389,"外")</f>
        <v>0</v>
      </c>
    </row>
    <row r="390" spans="2:44" ht="13.5" customHeight="1">
      <c r="B390" s="4483"/>
      <c r="C390" s="4513"/>
      <c r="D390" s="2011" t="s">
        <v>2297</v>
      </c>
      <c r="E390" s="1929"/>
      <c r="F390" s="1936"/>
      <c r="G390" s="1937"/>
      <c r="H390" s="1937"/>
      <c r="I390" s="1937"/>
      <c r="J390" s="1937"/>
      <c r="K390" s="1937"/>
      <c r="L390" s="1937"/>
      <c r="M390" s="1937"/>
      <c r="N390" s="1937"/>
      <c r="O390" s="1937"/>
      <c r="P390" s="1937"/>
      <c r="Q390" s="1937"/>
      <c r="R390" s="1937"/>
      <c r="S390" s="1937"/>
      <c r="T390" s="1937"/>
      <c r="U390" s="1937"/>
      <c r="V390" s="1937"/>
      <c r="W390" s="1937"/>
      <c r="X390" s="1937"/>
      <c r="Y390" s="1937"/>
      <c r="Z390" s="1937"/>
      <c r="AA390" s="1937"/>
      <c r="AB390" s="1937"/>
      <c r="AC390" s="1937"/>
      <c r="AD390" s="1937"/>
      <c r="AE390" s="1937"/>
      <c r="AF390" s="1937"/>
      <c r="AG390" s="1937"/>
      <c r="AH390" s="1937"/>
      <c r="AI390" s="1937"/>
      <c r="AJ390" s="1986"/>
      <c r="AK390" s="2009">
        <f t="shared" ref="AK390:AK394" si="266">IF(D390="","",COUNT($F$386:$AJ$386)-AL390)</f>
        <v>0</v>
      </c>
      <c r="AL390" s="2010">
        <f t="shared" ref="AL390:AL394" si="267">IF(D390="","",AQ390+AR390)</f>
        <v>0</v>
      </c>
      <c r="AM390" s="2010">
        <f t="shared" ref="AM390:AM394" si="268">IF(D390="","",COUNTIF(F390:AJ390,"休"))</f>
        <v>0</v>
      </c>
      <c r="AN390" s="1899" t="str">
        <f t="shared" ref="AN390:AN394" si="269">IF(D390="","",IFERROR(ROUND(AM390/AK390,3),""))</f>
        <v/>
      </c>
      <c r="AO390" s="4487"/>
      <c r="AQ390" s="1864">
        <f>+COUNTIF(F390:AJ390,"－")</f>
        <v>0</v>
      </c>
      <c r="AR390" s="1864">
        <f>+COUNTIF(F390:AJ390,"外")</f>
        <v>0</v>
      </c>
    </row>
    <row r="391" spans="2:44">
      <c r="B391" s="4483"/>
      <c r="C391" s="4513"/>
      <c r="D391" s="2014" t="s">
        <v>2298</v>
      </c>
      <c r="E391" s="1929"/>
      <c r="F391" s="1936"/>
      <c r="G391" s="1937"/>
      <c r="H391" s="1937"/>
      <c r="I391" s="1937"/>
      <c r="J391" s="1937"/>
      <c r="K391" s="1937"/>
      <c r="L391" s="1937"/>
      <c r="M391" s="1937"/>
      <c r="N391" s="1937"/>
      <c r="O391" s="1937"/>
      <c r="P391" s="1937"/>
      <c r="Q391" s="1937"/>
      <c r="R391" s="1937"/>
      <c r="S391" s="1937"/>
      <c r="T391" s="1937"/>
      <c r="U391" s="1937"/>
      <c r="V391" s="1937"/>
      <c r="W391" s="1937"/>
      <c r="X391" s="1937"/>
      <c r="Y391" s="1937"/>
      <c r="Z391" s="1937"/>
      <c r="AA391" s="1937"/>
      <c r="AB391" s="1937"/>
      <c r="AC391" s="1937"/>
      <c r="AD391" s="1937"/>
      <c r="AE391" s="1937"/>
      <c r="AF391" s="1937"/>
      <c r="AG391" s="1937"/>
      <c r="AH391" s="1937"/>
      <c r="AI391" s="1937"/>
      <c r="AJ391" s="1986"/>
      <c r="AK391" s="2009">
        <f t="shared" si="266"/>
        <v>0</v>
      </c>
      <c r="AL391" s="2010">
        <f t="shared" si="267"/>
        <v>0</v>
      </c>
      <c r="AM391" s="2010">
        <f t="shared" si="268"/>
        <v>0</v>
      </c>
      <c r="AN391" s="1899" t="str">
        <f t="shared" si="269"/>
        <v/>
      </c>
      <c r="AO391" s="4487"/>
      <c r="AQ391" s="1864">
        <f>+COUNTIF(F391:AJ391,"－")</f>
        <v>0</v>
      </c>
      <c r="AR391" s="1864">
        <f t="shared" ref="AR391:AR394" si="270">+COUNTIF(F391:AJ391,"外")</f>
        <v>0</v>
      </c>
    </row>
    <row r="392" spans="2:44">
      <c r="B392" s="4483"/>
      <c r="C392" s="4513"/>
      <c r="D392" s="2014" t="s">
        <v>2299</v>
      </c>
      <c r="E392" s="1907"/>
      <c r="F392" s="1936"/>
      <c r="G392" s="1937"/>
      <c r="H392" s="1937"/>
      <c r="I392" s="1937"/>
      <c r="J392" s="1937"/>
      <c r="K392" s="1937"/>
      <c r="L392" s="1937"/>
      <c r="M392" s="1937"/>
      <c r="N392" s="1937"/>
      <c r="O392" s="1937"/>
      <c r="P392" s="1937"/>
      <c r="Q392" s="1937"/>
      <c r="R392" s="1937"/>
      <c r="S392" s="1937"/>
      <c r="T392" s="1937"/>
      <c r="U392" s="1937"/>
      <c r="V392" s="1937"/>
      <c r="W392" s="1937"/>
      <c r="X392" s="1937"/>
      <c r="Y392" s="1937"/>
      <c r="Z392" s="1937"/>
      <c r="AA392" s="1937"/>
      <c r="AB392" s="1937"/>
      <c r="AC392" s="1937"/>
      <c r="AD392" s="1937"/>
      <c r="AE392" s="1937"/>
      <c r="AF392" s="1937"/>
      <c r="AG392" s="1937"/>
      <c r="AH392" s="1937"/>
      <c r="AI392" s="1937"/>
      <c r="AJ392" s="1986"/>
      <c r="AK392" s="2009">
        <f t="shared" si="266"/>
        <v>0</v>
      </c>
      <c r="AL392" s="2010">
        <f t="shared" si="267"/>
        <v>0</v>
      </c>
      <c r="AM392" s="2010">
        <f t="shared" si="268"/>
        <v>0</v>
      </c>
      <c r="AN392" s="1899" t="str">
        <f t="shared" si="269"/>
        <v/>
      </c>
      <c r="AO392" s="4487"/>
      <c r="AQ392" s="1864">
        <f>+COUNTIF(F392:AJ392,"－")</f>
        <v>0</v>
      </c>
      <c r="AR392" s="1864">
        <f t="shared" si="270"/>
        <v>0</v>
      </c>
    </row>
    <row r="393" spans="2:44">
      <c r="B393" s="4483"/>
      <c r="C393" s="4513"/>
      <c r="D393" s="2014" t="s">
        <v>2300</v>
      </c>
      <c r="E393" s="1929"/>
      <c r="F393" s="1936"/>
      <c r="G393" s="1937"/>
      <c r="H393" s="1937"/>
      <c r="I393" s="1937"/>
      <c r="J393" s="1937"/>
      <c r="K393" s="1937"/>
      <c r="L393" s="1937"/>
      <c r="M393" s="1937"/>
      <c r="N393" s="1937"/>
      <c r="O393" s="1937"/>
      <c r="P393" s="1937"/>
      <c r="Q393" s="1937"/>
      <c r="R393" s="1937"/>
      <c r="S393" s="1937"/>
      <c r="T393" s="1937"/>
      <c r="U393" s="1937"/>
      <c r="V393" s="1937"/>
      <c r="W393" s="1937"/>
      <c r="X393" s="1937"/>
      <c r="Y393" s="1937"/>
      <c r="Z393" s="1937"/>
      <c r="AA393" s="1937"/>
      <c r="AB393" s="1937"/>
      <c r="AC393" s="1937"/>
      <c r="AD393" s="1937"/>
      <c r="AE393" s="1937"/>
      <c r="AF393" s="1937"/>
      <c r="AG393" s="1937"/>
      <c r="AH393" s="1937"/>
      <c r="AI393" s="1937"/>
      <c r="AJ393" s="1986"/>
      <c r="AK393" s="2009">
        <f t="shared" si="266"/>
        <v>0</v>
      </c>
      <c r="AL393" s="2010">
        <f t="shared" si="267"/>
        <v>0</v>
      </c>
      <c r="AM393" s="2010">
        <f t="shared" si="268"/>
        <v>0</v>
      </c>
      <c r="AN393" s="1899" t="str">
        <f t="shared" si="269"/>
        <v/>
      </c>
      <c r="AO393" s="4487"/>
      <c r="AQ393" s="1864">
        <f t="shared" ref="AQ393:AQ394" si="271">+COUNTIF(F393:AJ393,"－")</f>
        <v>0</v>
      </c>
      <c r="AR393" s="1864">
        <f t="shared" si="270"/>
        <v>0</v>
      </c>
    </row>
    <row r="394" spans="2:44">
      <c r="B394" s="4484"/>
      <c r="C394" s="4514"/>
      <c r="D394" s="2015">
        <f>E$29</f>
        <v>0</v>
      </c>
      <c r="E394" s="1942"/>
      <c r="F394" s="1987"/>
      <c r="G394" s="1988"/>
      <c r="H394" s="1988"/>
      <c r="I394" s="1988"/>
      <c r="J394" s="1988"/>
      <c r="K394" s="1988"/>
      <c r="L394" s="1988"/>
      <c r="M394" s="1988"/>
      <c r="N394" s="1988"/>
      <c r="O394" s="1988"/>
      <c r="P394" s="1988"/>
      <c r="Q394" s="1988"/>
      <c r="R394" s="1988"/>
      <c r="S394" s="1988"/>
      <c r="T394" s="1988"/>
      <c r="U394" s="1988"/>
      <c r="V394" s="1988"/>
      <c r="W394" s="1988"/>
      <c r="X394" s="1988"/>
      <c r="Y394" s="1988"/>
      <c r="Z394" s="1988"/>
      <c r="AA394" s="1988"/>
      <c r="AB394" s="1988"/>
      <c r="AC394" s="1988"/>
      <c r="AD394" s="1988"/>
      <c r="AE394" s="1988"/>
      <c r="AF394" s="1988"/>
      <c r="AG394" s="1988"/>
      <c r="AH394" s="1988"/>
      <c r="AI394" s="1988"/>
      <c r="AJ394" s="1989"/>
      <c r="AK394" s="2009">
        <f t="shared" si="266"/>
        <v>0</v>
      </c>
      <c r="AL394" s="2010">
        <f t="shared" si="267"/>
        <v>0</v>
      </c>
      <c r="AM394" s="1958">
        <f t="shared" si="268"/>
        <v>0</v>
      </c>
      <c r="AN394" s="1899" t="str">
        <f t="shared" si="269"/>
        <v/>
      </c>
      <c r="AO394" s="4487"/>
      <c r="AQ394" s="1864">
        <f t="shared" si="271"/>
        <v>0</v>
      </c>
      <c r="AR394" s="1864">
        <f t="shared" si="270"/>
        <v>0</v>
      </c>
    </row>
    <row r="395" spans="2:44" ht="14.4">
      <c r="B395" s="4482" t="s">
        <v>2301</v>
      </c>
      <c r="C395" s="4512" t="s">
        <v>2302</v>
      </c>
      <c r="D395" s="1924" t="s">
        <v>2281</v>
      </c>
      <c r="E395" s="1949" t="s">
        <v>2270</v>
      </c>
      <c r="F395" s="1926" t="s">
        <v>2312</v>
      </c>
      <c r="G395" s="1927" t="s">
        <v>2312</v>
      </c>
      <c r="H395" s="1927" t="s">
        <v>2312</v>
      </c>
      <c r="I395" s="1927" t="s">
        <v>2312</v>
      </c>
      <c r="J395" s="1927" t="s">
        <v>2312</v>
      </c>
      <c r="K395" s="1927" t="s">
        <v>2312</v>
      </c>
      <c r="L395" s="1927" t="s">
        <v>2312</v>
      </c>
      <c r="M395" s="1927" t="s">
        <v>2312</v>
      </c>
      <c r="N395" s="1927" t="s">
        <v>2312</v>
      </c>
      <c r="O395" s="1927" t="s">
        <v>2312</v>
      </c>
      <c r="P395" s="1927" t="s">
        <v>2312</v>
      </c>
      <c r="Q395" s="1927" t="s">
        <v>2312</v>
      </c>
      <c r="R395" s="1927" t="s">
        <v>2312</v>
      </c>
      <c r="S395" s="1927" t="s">
        <v>2312</v>
      </c>
      <c r="T395" s="1927" t="s">
        <v>2312</v>
      </c>
      <c r="U395" s="1927" t="s">
        <v>2312</v>
      </c>
      <c r="V395" s="1927" t="s">
        <v>2312</v>
      </c>
      <c r="W395" s="1927" t="s">
        <v>2312</v>
      </c>
      <c r="X395" s="1927" t="s">
        <v>2312</v>
      </c>
      <c r="Y395" s="1927" t="s">
        <v>2312</v>
      </c>
      <c r="Z395" s="1927" t="s">
        <v>2312</v>
      </c>
      <c r="AA395" s="1927" t="s">
        <v>2312</v>
      </c>
      <c r="AB395" s="1927" t="s">
        <v>2312</v>
      </c>
      <c r="AC395" s="1927" t="s">
        <v>2312</v>
      </c>
      <c r="AD395" s="1927" t="s">
        <v>2312</v>
      </c>
      <c r="AE395" s="1927" t="s">
        <v>2312</v>
      </c>
      <c r="AF395" s="1927" t="s">
        <v>2312</v>
      </c>
      <c r="AG395" s="1927" t="s">
        <v>2312</v>
      </c>
      <c r="AH395" s="1927" t="s">
        <v>2312</v>
      </c>
      <c r="AI395" s="1927" t="s">
        <v>2312</v>
      </c>
      <c r="AJ395" s="1982" t="s">
        <v>2312</v>
      </c>
      <c r="AK395" s="2017"/>
      <c r="AL395" s="1864"/>
      <c r="AM395" s="1917"/>
      <c r="AN395" s="2018"/>
      <c r="AO395" s="4487"/>
    </row>
    <row r="396" spans="2:44">
      <c r="B396" s="4483"/>
      <c r="C396" s="4513"/>
      <c r="D396" s="2019" t="s">
        <v>2296</v>
      </c>
      <c r="E396" s="1929"/>
      <c r="F396" s="1990"/>
      <c r="G396" s="1945"/>
      <c r="H396" s="1945"/>
      <c r="I396" s="1945"/>
      <c r="J396" s="1945"/>
      <c r="K396" s="1945"/>
      <c r="L396" s="1945"/>
      <c r="M396" s="1945"/>
      <c r="N396" s="1945"/>
      <c r="O396" s="1945"/>
      <c r="P396" s="1945"/>
      <c r="Q396" s="1945"/>
      <c r="R396" s="1945"/>
      <c r="S396" s="1945"/>
      <c r="T396" s="1945"/>
      <c r="U396" s="1945"/>
      <c r="V396" s="1945"/>
      <c r="W396" s="1945"/>
      <c r="X396" s="1945"/>
      <c r="Y396" s="1945"/>
      <c r="Z396" s="1945"/>
      <c r="AA396" s="1945"/>
      <c r="AB396" s="1945"/>
      <c r="AC396" s="1945"/>
      <c r="AD396" s="1945"/>
      <c r="AE396" s="1945"/>
      <c r="AF396" s="1945"/>
      <c r="AG396" s="1945"/>
      <c r="AH396" s="1945"/>
      <c r="AI396" s="1945"/>
      <c r="AJ396" s="1991"/>
      <c r="AK396" s="2009">
        <f>IF(D396="","",COUNT($F$386:$AJ$386)-AL396)</f>
        <v>0</v>
      </c>
      <c r="AL396" s="2010">
        <f>IF(D396="","",AQ396+AR396)</f>
        <v>0</v>
      </c>
      <c r="AM396" s="2010">
        <f>IF(D396="","",COUNTIF(F396:AJ396,"休"))</f>
        <v>0</v>
      </c>
      <c r="AN396" s="1899" t="str">
        <f>IF(D396="","",IFERROR(ROUND(AM396/AK396,3),""))</f>
        <v/>
      </c>
      <c r="AO396" s="4487"/>
      <c r="AQ396" s="1864">
        <f>+COUNTIF(F396:AJ396,"－")</f>
        <v>0</v>
      </c>
      <c r="AR396" s="1864">
        <f>+COUNTIF(F396:AJ396,"外")</f>
        <v>0</v>
      </c>
    </row>
    <row r="397" spans="2:44">
      <c r="B397" s="4483"/>
      <c r="C397" s="4513"/>
      <c r="D397" s="2011" t="s">
        <v>2297</v>
      </c>
      <c r="E397" s="1956"/>
      <c r="F397" s="1936"/>
      <c r="G397" s="1937"/>
      <c r="H397" s="1937"/>
      <c r="I397" s="1937"/>
      <c r="J397" s="1937"/>
      <c r="K397" s="1937"/>
      <c r="L397" s="1937"/>
      <c r="M397" s="1937"/>
      <c r="N397" s="1937"/>
      <c r="O397" s="1937"/>
      <c r="P397" s="1937"/>
      <c r="Q397" s="1937"/>
      <c r="R397" s="1937"/>
      <c r="S397" s="1937"/>
      <c r="T397" s="1937"/>
      <c r="U397" s="1937"/>
      <c r="V397" s="1937"/>
      <c r="W397" s="1937"/>
      <c r="X397" s="1937"/>
      <c r="Y397" s="1937"/>
      <c r="Z397" s="1937"/>
      <c r="AA397" s="1937"/>
      <c r="AB397" s="1937"/>
      <c r="AC397" s="1937"/>
      <c r="AD397" s="1937"/>
      <c r="AE397" s="1937"/>
      <c r="AF397" s="1937"/>
      <c r="AG397" s="1937"/>
      <c r="AH397" s="1937"/>
      <c r="AI397" s="1937"/>
      <c r="AJ397" s="1986"/>
      <c r="AK397" s="2009">
        <f t="shared" ref="AK397:AK399" si="272">IF(D397="","",COUNT($F$386:$AJ$386)-AL397)</f>
        <v>0</v>
      </c>
      <c r="AL397" s="2010">
        <f t="shared" ref="AL397:AL399" si="273">IF(D397="","",AQ397+AR397)</f>
        <v>0</v>
      </c>
      <c r="AM397" s="2010">
        <f t="shared" ref="AM397:AM399" si="274">IF(D397="","",COUNTIF(F397:AJ397,"休"))</f>
        <v>0</v>
      </c>
      <c r="AN397" s="1899" t="str">
        <f t="shared" ref="AN397:AN399" si="275">IF(D397="","",IFERROR(ROUND(AM397/AK397,3),""))</f>
        <v/>
      </c>
      <c r="AO397" s="4487"/>
      <c r="AQ397" s="1864">
        <f>+COUNTIF(F397:AJ397,"－")</f>
        <v>0</v>
      </c>
      <c r="AR397" s="1864">
        <f>+COUNTIF(F397:AJ397,"外")</f>
        <v>0</v>
      </c>
    </row>
    <row r="398" spans="2:44">
      <c r="B398" s="4483"/>
      <c r="C398" s="4513"/>
      <c r="E398" s="1956"/>
      <c r="F398" s="1936"/>
      <c r="G398" s="1937"/>
      <c r="H398" s="1937"/>
      <c r="I398" s="1937"/>
      <c r="J398" s="1937"/>
      <c r="K398" s="1937"/>
      <c r="L398" s="1937"/>
      <c r="M398" s="1937"/>
      <c r="N398" s="1937"/>
      <c r="O398" s="1937"/>
      <c r="P398" s="1937"/>
      <c r="Q398" s="1937"/>
      <c r="R398" s="1937"/>
      <c r="S398" s="1937"/>
      <c r="T398" s="1937"/>
      <c r="U398" s="1937"/>
      <c r="V398" s="1937"/>
      <c r="W398" s="1937"/>
      <c r="X398" s="1937"/>
      <c r="Y398" s="1937"/>
      <c r="Z398" s="1937"/>
      <c r="AA398" s="1937"/>
      <c r="AB398" s="1937"/>
      <c r="AC398" s="1937"/>
      <c r="AD398" s="1937"/>
      <c r="AE398" s="1937"/>
      <c r="AF398" s="1937"/>
      <c r="AG398" s="1937"/>
      <c r="AH398" s="1937"/>
      <c r="AI398" s="1937"/>
      <c r="AJ398" s="1986"/>
      <c r="AK398" s="2009" t="str">
        <f t="shared" si="272"/>
        <v/>
      </c>
      <c r="AL398" s="2010" t="str">
        <f t="shared" si="273"/>
        <v/>
      </c>
      <c r="AM398" s="2010" t="str">
        <f t="shared" si="274"/>
        <v/>
      </c>
      <c r="AN398" s="1899" t="str">
        <f t="shared" si="275"/>
        <v/>
      </c>
      <c r="AO398" s="4487"/>
      <c r="AQ398" s="1864">
        <f>+COUNTIF(F398:AJ398,"－")</f>
        <v>0</v>
      </c>
      <c r="AR398" s="1864">
        <f>+COUNTIF(F398:AJ398,"外")</f>
        <v>0</v>
      </c>
    </row>
    <row r="399" spans="2:44">
      <c r="B399" s="4483"/>
      <c r="C399" s="4514"/>
      <c r="D399" s="2006"/>
      <c r="E399" s="1958"/>
      <c r="F399" s="1987"/>
      <c r="G399" s="1988"/>
      <c r="H399" s="1988"/>
      <c r="I399" s="1988"/>
      <c r="J399" s="1988"/>
      <c r="K399" s="1988"/>
      <c r="L399" s="1988"/>
      <c r="M399" s="1988"/>
      <c r="N399" s="1988"/>
      <c r="O399" s="1988"/>
      <c r="P399" s="1988"/>
      <c r="Q399" s="1988"/>
      <c r="R399" s="1988"/>
      <c r="S399" s="1988"/>
      <c r="T399" s="1988"/>
      <c r="U399" s="1988"/>
      <c r="V399" s="1988"/>
      <c r="W399" s="1988"/>
      <c r="X399" s="1988"/>
      <c r="Y399" s="1988"/>
      <c r="Z399" s="1988"/>
      <c r="AA399" s="1988"/>
      <c r="AB399" s="1988"/>
      <c r="AC399" s="1988"/>
      <c r="AD399" s="1988"/>
      <c r="AE399" s="1988"/>
      <c r="AF399" s="1988"/>
      <c r="AG399" s="1988"/>
      <c r="AH399" s="1988"/>
      <c r="AI399" s="1988"/>
      <c r="AJ399" s="1989"/>
      <c r="AK399" s="2009" t="str">
        <f t="shared" si="272"/>
        <v/>
      </c>
      <c r="AL399" s="2010" t="str">
        <f t="shared" si="273"/>
        <v/>
      </c>
      <c r="AM399" s="2010" t="str">
        <f t="shared" si="274"/>
        <v/>
      </c>
      <c r="AN399" s="1899" t="str">
        <f t="shared" si="275"/>
        <v/>
      </c>
      <c r="AO399" s="4487"/>
      <c r="AQ399" s="1864">
        <f>+COUNTIF(F399:AJ399,"－")</f>
        <v>0</v>
      </c>
      <c r="AR399" s="1864">
        <f>+COUNTIF(F399:AJ399,"外")</f>
        <v>0</v>
      </c>
    </row>
    <row r="400" spans="2:44" ht="14.4">
      <c r="B400" s="4483"/>
      <c r="C400" s="4512" t="s">
        <v>2303</v>
      </c>
      <c r="D400" s="1924" t="s">
        <v>2281</v>
      </c>
      <c r="E400" s="1959" t="s">
        <v>2270</v>
      </c>
      <c r="F400" s="1926" t="s">
        <v>2311</v>
      </c>
      <c r="G400" s="1927" t="s">
        <v>2311</v>
      </c>
      <c r="H400" s="1927" t="s">
        <v>2311</v>
      </c>
      <c r="I400" s="1927" t="s">
        <v>2311</v>
      </c>
      <c r="J400" s="1927" t="s">
        <v>2311</v>
      </c>
      <c r="K400" s="1927" t="s">
        <v>2311</v>
      </c>
      <c r="L400" s="1927" t="s">
        <v>2311</v>
      </c>
      <c r="M400" s="1927" t="s">
        <v>2311</v>
      </c>
      <c r="N400" s="1927" t="s">
        <v>2311</v>
      </c>
      <c r="O400" s="1927" t="s">
        <v>2311</v>
      </c>
      <c r="P400" s="1927" t="s">
        <v>2311</v>
      </c>
      <c r="Q400" s="1927" t="s">
        <v>2311</v>
      </c>
      <c r="R400" s="1927" t="s">
        <v>2311</v>
      </c>
      <c r="S400" s="1927" t="s">
        <v>2311</v>
      </c>
      <c r="T400" s="1927" t="s">
        <v>2311</v>
      </c>
      <c r="U400" s="1927" t="s">
        <v>2311</v>
      </c>
      <c r="V400" s="1927" t="s">
        <v>2311</v>
      </c>
      <c r="W400" s="1927" t="s">
        <v>2311</v>
      </c>
      <c r="X400" s="1927" t="s">
        <v>2311</v>
      </c>
      <c r="Y400" s="1927" t="s">
        <v>2311</v>
      </c>
      <c r="Z400" s="1927" t="s">
        <v>2311</v>
      </c>
      <c r="AA400" s="1927" t="s">
        <v>2311</v>
      </c>
      <c r="AB400" s="1927" t="s">
        <v>2311</v>
      </c>
      <c r="AC400" s="1927" t="s">
        <v>2311</v>
      </c>
      <c r="AD400" s="1927" t="s">
        <v>2311</v>
      </c>
      <c r="AE400" s="1927" t="s">
        <v>2311</v>
      </c>
      <c r="AF400" s="1927" t="s">
        <v>2311</v>
      </c>
      <c r="AG400" s="1927" t="s">
        <v>2311</v>
      </c>
      <c r="AH400" s="1927" t="s">
        <v>2311</v>
      </c>
      <c r="AI400" s="1927" t="s">
        <v>2311</v>
      </c>
      <c r="AJ400" s="1982" t="s">
        <v>2311</v>
      </c>
      <c r="AK400" s="2017"/>
      <c r="AL400" s="1864"/>
      <c r="AM400" s="2020"/>
      <c r="AN400" s="2018"/>
      <c r="AO400" s="4487"/>
    </row>
    <row r="401" spans="2:44">
      <c r="B401" s="4483"/>
      <c r="C401" s="4513"/>
      <c r="D401" s="1999" t="s">
        <v>2297</v>
      </c>
      <c r="E401" s="1929"/>
      <c r="F401" s="1990"/>
      <c r="G401" s="1945"/>
      <c r="H401" s="1945"/>
      <c r="I401" s="1945"/>
      <c r="J401" s="1945"/>
      <c r="K401" s="1945"/>
      <c r="L401" s="1945"/>
      <c r="M401" s="1945"/>
      <c r="N401" s="1945"/>
      <c r="O401" s="1945"/>
      <c r="P401" s="1945"/>
      <c r="Q401" s="1945"/>
      <c r="R401" s="1945"/>
      <c r="S401" s="1945"/>
      <c r="T401" s="1945"/>
      <c r="U401" s="1945"/>
      <c r="V401" s="1945"/>
      <c r="W401" s="1945"/>
      <c r="X401" s="1945"/>
      <c r="Y401" s="1945"/>
      <c r="Z401" s="1945"/>
      <c r="AA401" s="1945"/>
      <c r="AB401" s="1945"/>
      <c r="AC401" s="1945"/>
      <c r="AD401" s="1945"/>
      <c r="AE401" s="1945"/>
      <c r="AF401" s="1945"/>
      <c r="AG401" s="1945"/>
      <c r="AH401" s="1945"/>
      <c r="AI401" s="1945"/>
      <c r="AJ401" s="1991"/>
      <c r="AK401" s="2009">
        <f>IF(D401="","",COUNT($F$386:$AJ$386)-AL401)</f>
        <v>0</v>
      </c>
      <c r="AL401" s="2010">
        <f>IF(D401="","",AQ401+AR401)</f>
        <v>0</v>
      </c>
      <c r="AM401" s="2010">
        <f>IF(D401="","",COUNTIF(F401:AJ401,"休"))</f>
        <v>0</v>
      </c>
      <c r="AN401" s="1899" t="str">
        <f>IF(D401="","",IFERROR(ROUND(AM401/AK401,3),""))</f>
        <v/>
      </c>
      <c r="AO401" s="4487"/>
      <c r="AQ401" s="1864">
        <f>+COUNTIF(F401:AJ401,"－")</f>
        <v>0</v>
      </c>
      <c r="AR401" s="1864">
        <f>+COUNTIF(F401:AJ401,"外")</f>
        <v>0</v>
      </c>
    </row>
    <row r="402" spans="2:44">
      <c r="B402" s="4483"/>
      <c r="C402" s="4513"/>
      <c r="E402" s="1956"/>
      <c r="F402" s="1936"/>
      <c r="G402" s="1937"/>
      <c r="H402" s="1937"/>
      <c r="I402" s="1937"/>
      <c r="J402" s="1937"/>
      <c r="K402" s="1937"/>
      <c r="L402" s="1937"/>
      <c r="M402" s="1937"/>
      <c r="N402" s="1937"/>
      <c r="O402" s="1937"/>
      <c r="P402" s="1937"/>
      <c r="Q402" s="1937"/>
      <c r="R402" s="1937"/>
      <c r="S402" s="1937"/>
      <c r="T402" s="1937"/>
      <c r="U402" s="1937"/>
      <c r="V402" s="1937"/>
      <c r="W402" s="1937"/>
      <c r="X402" s="1937"/>
      <c r="Y402" s="1937"/>
      <c r="Z402" s="1937"/>
      <c r="AA402" s="1937"/>
      <c r="AB402" s="1937"/>
      <c r="AC402" s="1937"/>
      <c r="AD402" s="1937"/>
      <c r="AE402" s="1937"/>
      <c r="AF402" s="1937"/>
      <c r="AG402" s="1937"/>
      <c r="AH402" s="1937"/>
      <c r="AI402" s="1937"/>
      <c r="AJ402" s="1986"/>
      <c r="AK402" s="2009" t="str">
        <f t="shared" ref="AK402:AK404" si="276">IF(D402="","",COUNT($F$386:$AJ$386)-AL402)</f>
        <v/>
      </c>
      <c r="AL402" s="2010" t="str">
        <f t="shared" ref="AL402:AL404" si="277">IF(D402="","",AQ402+AR402)</f>
        <v/>
      </c>
      <c r="AM402" s="2010" t="str">
        <f t="shared" ref="AM402:AM404" si="278">IF(D402="","",COUNTIF(F402:AJ402,"休"))</f>
        <v/>
      </c>
      <c r="AN402" s="1899" t="str">
        <f t="shared" ref="AN402:AN404" si="279">IF(D402="","",IFERROR(ROUND(AM402/AK402,3),""))</f>
        <v/>
      </c>
      <c r="AO402" s="4487"/>
      <c r="AQ402" s="1864">
        <f>+COUNTIF(F402:AJ402,"－")</f>
        <v>0</v>
      </c>
      <c r="AR402" s="1864">
        <f>+COUNTIF(F402:AJ402,"外")</f>
        <v>0</v>
      </c>
    </row>
    <row r="403" spans="2:44">
      <c r="B403" s="4483"/>
      <c r="C403" s="4513"/>
      <c r="E403" s="1956"/>
      <c r="F403" s="1936"/>
      <c r="G403" s="1937"/>
      <c r="H403" s="1937"/>
      <c r="I403" s="1937"/>
      <c r="J403" s="1937"/>
      <c r="K403" s="1937"/>
      <c r="L403" s="1937"/>
      <c r="M403" s="1937"/>
      <c r="N403" s="1937"/>
      <c r="O403" s="1937"/>
      <c r="P403" s="1937"/>
      <c r="Q403" s="1937"/>
      <c r="R403" s="1937"/>
      <c r="S403" s="1937"/>
      <c r="T403" s="1937"/>
      <c r="U403" s="1937"/>
      <c r="V403" s="1937"/>
      <c r="W403" s="1937"/>
      <c r="X403" s="1937"/>
      <c r="Y403" s="1937"/>
      <c r="Z403" s="1937"/>
      <c r="AA403" s="1937"/>
      <c r="AB403" s="1937"/>
      <c r="AC403" s="1937"/>
      <c r="AD403" s="1937"/>
      <c r="AE403" s="1937"/>
      <c r="AF403" s="1937"/>
      <c r="AG403" s="1937"/>
      <c r="AH403" s="1937"/>
      <c r="AI403" s="1937"/>
      <c r="AJ403" s="1986"/>
      <c r="AK403" s="2009" t="str">
        <f t="shared" si="276"/>
        <v/>
      </c>
      <c r="AL403" s="2010" t="str">
        <f t="shared" si="277"/>
        <v/>
      </c>
      <c r="AM403" s="2010" t="str">
        <f t="shared" si="278"/>
        <v/>
      </c>
      <c r="AN403" s="1899" t="str">
        <f t="shared" si="279"/>
        <v/>
      </c>
      <c r="AO403" s="4487"/>
      <c r="AQ403" s="1864">
        <f>+COUNTIF(F403:AJ403,"－")</f>
        <v>0</v>
      </c>
      <c r="AR403" s="1864">
        <f>+COUNTIF(F403:AJ403,"外")</f>
        <v>0</v>
      </c>
    </row>
    <row r="404" spans="2:44" ht="13.8" thickBot="1">
      <c r="B404" s="4484"/>
      <c r="C404" s="4514"/>
      <c r="D404" s="2006"/>
      <c r="E404" s="1958"/>
      <c r="F404" s="1987"/>
      <c r="G404" s="1988"/>
      <c r="H404" s="1988"/>
      <c r="I404" s="1988"/>
      <c r="J404" s="1988"/>
      <c r="K404" s="1988"/>
      <c r="L404" s="1988"/>
      <c r="M404" s="1988"/>
      <c r="N404" s="1988"/>
      <c r="O404" s="1988"/>
      <c r="P404" s="1988"/>
      <c r="Q404" s="1988"/>
      <c r="R404" s="1988"/>
      <c r="S404" s="1988"/>
      <c r="T404" s="1988"/>
      <c r="U404" s="1988"/>
      <c r="V404" s="1988"/>
      <c r="W404" s="1988"/>
      <c r="X404" s="1988"/>
      <c r="Y404" s="1988"/>
      <c r="Z404" s="1988"/>
      <c r="AA404" s="1988"/>
      <c r="AB404" s="1988"/>
      <c r="AC404" s="1988"/>
      <c r="AD404" s="1988"/>
      <c r="AE404" s="1988"/>
      <c r="AF404" s="1988"/>
      <c r="AG404" s="1988"/>
      <c r="AH404" s="1988"/>
      <c r="AI404" s="1988"/>
      <c r="AJ404" s="1989"/>
      <c r="AK404" s="2023" t="str">
        <f t="shared" si="276"/>
        <v/>
      </c>
      <c r="AL404" s="1958" t="str">
        <f t="shared" si="277"/>
        <v/>
      </c>
      <c r="AM404" s="1958" t="str">
        <f t="shared" si="278"/>
        <v/>
      </c>
      <c r="AN404" s="1899" t="str">
        <f t="shared" si="279"/>
        <v/>
      </c>
      <c r="AO404" s="4488"/>
      <c r="AQ404" s="1864">
        <f>+COUNTIF(F404:AJ404,"－")</f>
        <v>0</v>
      </c>
      <c r="AR404" s="1864">
        <f>+COUNTIF(F404:AJ404,"外")</f>
        <v>0</v>
      </c>
    </row>
    <row r="405" spans="2:44" ht="13.8" thickBot="1">
      <c r="B405" s="1965"/>
      <c r="C405" s="1921"/>
      <c r="F405" s="1966"/>
      <c r="G405" s="1966"/>
      <c r="H405" s="1966"/>
      <c r="I405" s="1966"/>
      <c r="J405" s="1966"/>
      <c r="K405" s="1966"/>
      <c r="L405" s="1966"/>
      <c r="M405" s="1966"/>
      <c r="N405" s="1966"/>
      <c r="O405" s="1966"/>
      <c r="P405" s="1966"/>
      <c r="Q405" s="1966"/>
      <c r="R405" s="1966"/>
      <c r="S405" s="1966"/>
      <c r="T405" s="1966"/>
      <c r="U405" s="1966"/>
      <c r="V405" s="1966"/>
      <c r="W405" s="1966"/>
      <c r="X405" s="1966"/>
      <c r="Y405" s="1966"/>
      <c r="Z405" s="1966"/>
      <c r="AA405" s="1966"/>
      <c r="AB405" s="1966"/>
      <c r="AC405" s="1966"/>
      <c r="AD405" s="1966"/>
      <c r="AE405" s="1966"/>
      <c r="AF405" s="1966"/>
      <c r="AG405" s="1966"/>
      <c r="AH405" s="1966"/>
      <c r="AI405" s="1966"/>
      <c r="AJ405" s="1966"/>
      <c r="AK405" s="1967"/>
      <c r="AM405" s="1857"/>
      <c r="AN405" s="1968" t="s">
        <v>2271</v>
      </c>
      <c r="AO405" s="1969" t="e">
        <f>IF(AO389&gt;=0.285,"OK","NG")</f>
        <v>#DIV/0!</v>
      </c>
      <c r="AQ405" s="1857"/>
      <c r="AR405" s="1857"/>
    </row>
    <row r="407" spans="2:44" hidden="1">
      <c r="F407" s="1857" t="e">
        <f>YEAR(F410)</f>
        <v>#VALUE!</v>
      </c>
      <c r="G407" s="1857" t="e">
        <f>MONTH(F410)</f>
        <v>#VALUE!</v>
      </c>
    </row>
    <row r="408" spans="2:44">
      <c r="B408" s="4470"/>
      <c r="C408" s="4471"/>
      <c r="D408" s="4472"/>
      <c r="E408" s="1971" t="s">
        <v>2266</v>
      </c>
      <c r="F408" s="4478" t="e">
        <f>F410</f>
        <v>#VALUE!</v>
      </c>
      <c r="G408" s="4479"/>
      <c r="H408" s="4479"/>
      <c r="I408" s="4479"/>
      <c r="J408" s="4479"/>
      <c r="K408" s="4479"/>
      <c r="L408" s="4479"/>
      <c r="M408" s="4479"/>
      <c r="N408" s="4479"/>
      <c r="O408" s="4479"/>
      <c r="P408" s="4479"/>
      <c r="Q408" s="4479"/>
      <c r="R408" s="4479"/>
      <c r="S408" s="4479"/>
      <c r="T408" s="4479"/>
      <c r="U408" s="4479"/>
      <c r="V408" s="4479"/>
      <c r="W408" s="4479"/>
      <c r="X408" s="4479"/>
      <c r="Y408" s="4479"/>
      <c r="Z408" s="4479"/>
      <c r="AA408" s="4479"/>
      <c r="AB408" s="4479"/>
      <c r="AC408" s="4479"/>
      <c r="AD408" s="4479"/>
      <c r="AE408" s="4479"/>
      <c r="AF408" s="4479"/>
      <c r="AG408" s="4479"/>
      <c r="AH408" s="4479"/>
      <c r="AI408" s="4479"/>
      <c r="AJ408" s="4479"/>
      <c r="AK408" s="4516" t="s">
        <v>2304</v>
      </c>
      <c r="AL408" s="4519" t="s">
        <v>2305</v>
      </c>
      <c r="AM408" s="4522" t="s">
        <v>2283</v>
      </c>
      <c r="AN408" s="4435" t="s">
        <v>2306</v>
      </c>
      <c r="AO408" s="4433" t="s">
        <v>2307</v>
      </c>
      <c r="AQ408" s="4463" t="s">
        <v>2308</v>
      </c>
      <c r="AR408" s="4463" t="s">
        <v>2309</v>
      </c>
    </row>
    <row r="409" spans="2:44" hidden="1">
      <c r="B409" s="4473"/>
      <c r="C409" s="4469"/>
      <c r="D409" s="4474"/>
      <c r="E409" s="1972"/>
      <c r="F409" s="1913" t="e">
        <f>DATE($F407,$G407,1)</f>
        <v>#VALUE!</v>
      </c>
      <c r="G409" s="1913" t="e">
        <f t="shared" ref="G409:AJ409" si="280">F409+1</f>
        <v>#VALUE!</v>
      </c>
      <c r="H409" s="1913" t="e">
        <f t="shared" si="280"/>
        <v>#VALUE!</v>
      </c>
      <c r="I409" s="1913" t="e">
        <f t="shared" si="280"/>
        <v>#VALUE!</v>
      </c>
      <c r="J409" s="1913" t="e">
        <f t="shared" si="280"/>
        <v>#VALUE!</v>
      </c>
      <c r="K409" s="1913" t="e">
        <f t="shared" si="280"/>
        <v>#VALUE!</v>
      </c>
      <c r="L409" s="1913" t="e">
        <f t="shared" si="280"/>
        <v>#VALUE!</v>
      </c>
      <c r="M409" s="1913" t="e">
        <f t="shared" si="280"/>
        <v>#VALUE!</v>
      </c>
      <c r="N409" s="1913" t="e">
        <f t="shared" si="280"/>
        <v>#VALUE!</v>
      </c>
      <c r="O409" s="1913" t="e">
        <f t="shared" si="280"/>
        <v>#VALUE!</v>
      </c>
      <c r="P409" s="1913" t="e">
        <f t="shared" si="280"/>
        <v>#VALUE!</v>
      </c>
      <c r="Q409" s="1913" t="e">
        <f t="shared" si="280"/>
        <v>#VALUE!</v>
      </c>
      <c r="R409" s="1913" t="e">
        <f t="shared" si="280"/>
        <v>#VALUE!</v>
      </c>
      <c r="S409" s="1913" t="e">
        <f t="shared" si="280"/>
        <v>#VALUE!</v>
      </c>
      <c r="T409" s="1913" t="e">
        <f t="shared" si="280"/>
        <v>#VALUE!</v>
      </c>
      <c r="U409" s="1913" t="e">
        <f t="shared" si="280"/>
        <v>#VALUE!</v>
      </c>
      <c r="V409" s="1913" t="e">
        <f t="shared" si="280"/>
        <v>#VALUE!</v>
      </c>
      <c r="W409" s="1913" t="e">
        <f t="shared" si="280"/>
        <v>#VALUE!</v>
      </c>
      <c r="X409" s="1913" t="e">
        <f t="shared" si="280"/>
        <v>#VALUE!</v>
      </c>
      <c r="Y409" s="1913" t="e">
        <f t="shared" si="280"/>
        <v>#VALUE!</v>
      </c>
      <c r="Z409" s="1913" t="e">
        <f t="shared" si="280"/>
        <v>#VALUE!</v>
      </c>
      <c r="AA409" s="1913" t="e">
        <f t="shared" si="280"/>
        <v>#VALUE!</v>
      </c>
      <c r="AB409" s="1913" t="e">
        <f t="shared" si="280"/>
        <v>#VALUE!</v>
      </c>
      <c r="AC409" s="1913" t="e">
        <f t="shared" si="280"/>
        <v>#VALUE!</v>
      </c>
      <c r="AD409" s="1913" t="e">
        <f t="shared" si="280"/>
        <v>#VALUE!</v>
      </c>
      <c r="AE409" s="1913" t="e">
        <f t="shared" si="280"/>
        <v>#VALUE!</v>
      </c>
      <c r="AF409" s="1913" t="e">
        <f t="shared" si="280"/>
        <v>#VALUE!</v>
      </c>
      <c r="AG409" s="1913" t="e">
        <f t="shared" si="280"/>
        <v>#VALUE!</v>
      </c>
      <c r="AH409" s="1913" t="e">
        <f t="shared" si="280"/>
        <v>#VALUE!</v>
      </c>
      <c r="AI409" s="1913" t="e">
        <f t="shared" si="280"/>
        <v>#VALUE!</v>
      </c>
      <c r="AJ409" s="1913" t="e">
        <f t="shared" si="280"/>
        <v>#VALUE!</v>
      </c>
      <c r="AK409" s="4517"/>
      <c r="AL409" s="4520"/>
      <c r="AM409" s="4523"/>
      <c r="AN409" s="4435"/>
      <c r="AO409" s="4433"/>
      <c r="AQ409" s="4463"/>
      <c r="AR409" s="4463"/>
    </row>
    <row r="410" spans="2:44">
      <c r="B410" s="4473"/>
      <c r="C410" s="4469"/>
      <c r="D410" s="4474"/>
      <c r="E410" s="1973" t="s">
        <v>2267</v>
      </c>
      <c r="F410" s="1974" t="e">
        <f>IF(EDATE(F385,1)&gt;$F$7,"",EDATE(F385,1))</f>
        <v>#VALUE!</v>
      </c>
      <c r="G410" s="1913" t="e">
        <f t="shared" ref="G410:AJ410" si="281">IF(G409&gt;$F$7,"",IF(F410=EOMONTH(DATE($F407,$G407,1),0),"",IF(F410="","",F410+1)))</f>
        <v>#VALUE!</v>
      </c>
      <c r="H410" s="1913" t="e">
        <f t="shared" si="281"/>
        <v>#VALUE!</v>
      </c>
      <c r="I410" s="1913" t="e">
        <f t="shared" si="281"/>
        <v>#VALUE!</v>
      </c>
      <c r="J410" s="1913" t="e">
        <f t="shared" si="281"/>
        <v>#VALUE!</v>
      </c>
      <c r="K410" s="1913" t="e">
        <f t="shared" si="281"/>
        <v>#VALUE!</v>
      </c>
      <c r="L410" s="1913" t="e">
        <f t="shared" si="281"/>
        <v>#VALUE!</v>
      </c>
      <c r="M410" s="1913" t="e">
        <f t="shared" si="281"/>
        <v>#VALUE!</v>
      </c>
      <c r="N410" s="1913" t="e">
        <f t="shared" si="281"/>
        <v>#VALUE!</v>
      </c>
      <c r="O410" s="1913" t="e">
        <f t="shared" si="281"/>
        <v>#VALUE!</v>
      </c>
      <c r="P410" s="1913" t="e">
        <f t="shared" si="281"/>
        <v>#VALUE!</v>
      </c>
      <c r="Q410" s="1913" t="e">
        <f t="shared" si="281"/>
        <v>#VALUE!</v>
      </c>
      <c r="R410" s="1913" t="e">
        <f t="shared" si="281"/>
        <v>#VALUE!</v>
      </c>
      <c r="S410" s="1913" t="e">
        <f t="shared" si="281"/>
        <v>#VALUE!</v>
      </c>
      <c r="T410" s="1913" t="e">
        <f t="shared" si="281"/>
        <v>#VALUE!</v>
      </c>
      <c r="U410" s="1913" t="e">
        <f t="shared" si="281"/>
        <v>#VALUE!</v>
      </c>
      <c r="V410" s="1913" t="e">
        <f t="shared" si="281"/>
        <v>#VALUE!</v>
      </c>
      <c r="W410" s="1913" t="e">
        <f t="shared" si="281"/>
        <v>#VALUE!</v>
      </c>
      <c r="X410" s="1913" t="e">
        <f t="shared" si="281"/>
        <v>#VALUE!</v>
      </c>
      <c r="Y410" s="1913" t="e">
        <f t="shared" si="281"/>
        <v>#VALUE!</v>
      </c>
      <c r="Z410" s="1913" t="e">
        <f t="shared" si="281"/>
        <v>#VALUE!</v>
      </c>
      <c r="AA410" s="1913" t="e">
        <f t="shared" si="281"/>
        <v>#VALUE!</v>
      </c>
      <c r="AB410" s="1913" t="e">
        <f t="shared" si="281"/>
        <v>#VALUE!</v>
      </c>
      <c r="AC410" s="1913" t="e">
        <f t="shared" si="281"/>
        <v>#VALUE!</v>
      </c>
      <c r="AD410" s="1913" t="e">
        <f t="shared" si="281"/>
        <v>#VALUE!</v>
      </c>
      <c r="AE410" s="1913" t="e">
        <f t="shared" si="281"/>
        <v>#VALUE!</v>
      </c>
      <c r="AF410" s="1913" t="e">
        <f t="shared" si="281"/>
        <v>#VALUE!</v>
      </c>
      <c r="AG410" s="1913" t="e">
        <f t="shared" si="281"/>
        <v>#VALUE!</v>
      </c>
      <c r="AH410" s="1913" t="e">
        <f t="shared" si="281"/>
        <v>#VALUE!</v>
      </c>
      <c r="AI410" s="1913" t="e">
        <f t="shared" si="281"/>
        <v>#VALUE!</v>
      </c>
      <c r="AJ410" s="1913" t="e">
        <f t="shared" si="281"/>
        <v>#VALUE!</v>
      </c>
      <c r="AK410" s="4517"/>
      <c r="AL410" s="4520"/>
      <c r="AM410" s="4523"/>
      <c r="AN410" s="4435"/>
      <c r="AO410" s="4433"/>
      <c r="AQ410" s="4463"/>
      <c r="AR410" s="4463"/>
    </row>
    <row r="411" spans="2:44">
      <c r="B411" s="4475"/>
      <c r="C411" s="4476"/>
      <c r="D411" s="4477"/>
      <c r="E411" s="1908" t="s">
        <v>1060</v>
      </c>
      <c r="F411" s="1975" t="str">
        <f>IFERROR(TEXT(WEEKDAY(+F410),"aaa"),"")</f>
        <v/>
      </c>
      <c r="G411" s="1975" t="str">
        <f t="shared" ref="G411:AJ411" si="282">IFERROR(TEXT(WEEKDAY(+G410),"aaa"),"")</f>
        <v/>
      </c>
      <c r="H411" s="1975" t="str">
        <f t="shared" si="282"/>
        <v/>
      </c>
      <c r="I411" s="1975" t="str">
        <f t="shared" si="282"/>
        <v/>
      </c>
      <c r="J411" s="1975" t="str">
        <f t="shared" si="282"/>
        <v/>
      </c>
      <c r="K411" s="1975" t="str">
        <f t="shared" si="282"/>
        <v/>
      </c>
      <c r="L411" s="1975" t="str">
        <f t="shared" si="282"/>
        <v/>
      </c>
      <c r="M411" s="1975" t="str">
        <f t="shared" si="282"/>
        <v/>
      </c>
      <c r="N411" s="1975" t="str">
        <f t="shared" si="282"/>
        <v/>
      </c>
      <c r="O411" s="1975" t="str">
        <f t="shared" si="282"/>
        <v/>
      </c>
      <c r="P411" s="1975" t="str">
        <f t="shared" si="282"/>
        <v/>
      </c>
      <c r="Q411" s="1975" t="str">
        <f t="shared" si="282"/>
        <v/>
      </c>
      <c r="R411" s="1975" t="str">
        <f t="shared" si="282"/>
        <v/>
      </c>
      <c r="S411" s="1975" t="str">
        <f t="shared" si="282"/>
        <v/>
      </c>
      <c r="T411" s="1975" t="str">
        <f t="shared" si="282"/>
        <v/>
      </c>
      <c r="U411" s="1975" t="str">
        <f t="shared" si="282"/>
        <v/>
      </c>
      <c r="V411" s="1975" t="str">
        <f t="shared" si="282"/>
        <v/>
      </c>
      <c r="W411" s="1975" t="str">
        <f t="shared" si="282"/>
        <v/>
      </c>
      <c r="X411" s="1975" t="str">
        <f t="shared" si="282"/>
        <v/>
      </c>
      <c r="Y411" s="1975" t="str">
        <f t="shared" si="282"/>
        <v/>
      </c>
      <c r="Z411" s="1975" t="str">
        <f t="shared" si="282"/>
        <v/>
      </c>
      <c r="AA411" s="1975" t="str">
        <f t="shared" si="282"/>
        <v/>
      </c>
      <c r="AB411" s="1975" t="str">
        <f t="shared" si="282"/>
        <v/>
      </c>
      <c r="AC411" s="1975" t="str">
        <f t="shared" si="282"/>
        <v/>
      </c>
      <c r="AD411" s="1975" t="str">
        <f t="shared" si="282"/>
        <v/>
      </c>
      <c r="AE411" s="1975" t="str">
        <f t="shared" si="282"/>
        <v/>
      </c>
      <c r="AF411" s="1975" t="str">
        <f t="shared" si="282"/>
        <v/>
      </c>
      <c r="AG411" s="1975" t="str">
        <f t="shared" si="282"/>
        <v/>
      </c>
      <c r="AH411" s="1975" t="str">
        <f t="shared" si="282"/>
        <v/>
      </c>
      <c r="AI411" s="1975" t="str">
        <f t="shared" si="282"/>
        <v/>
      </c>
      <c r="AJ411" s="1975" t="str">
        <f t="shared" si="282"/>
        <v/>
      </c>
      <c r="AK411" s="4517"/>
      <c r="AL411" s="4520"/>
      <c r="AM411" s="4523"/>
      <c r="AN411" s="4435"/>
      <c r="AO411" s="4433"/>
      <c r="AQ411" s="4463"/>
      <c r="AR411" s="4463"/>
    </row>
    <row r="412" spans="2:44" ht="21" customHeight="1">
      <c r="B412" s="1976" t="s">
        <v>2310</v>
      </c>
      <c r="C412" s="1977" t="s">
        <v>2280</v>
      </c>
      <c r="D412" s="1924" t="s">
        <v>2281</v>
      </c>
      <c r="E412" s="1925" t="s">
        <v>2270</v>
      </c>
      <c r="F412" s="1926" t="s">
        <v>2311</v>
      </c>
      <c r="G412" s="1927" t="s">
        <v>2311</v>
      </c>
      <c r="H412" s="1927" t="s">
        <v>2311</v>
      </c>
      <c r="I412" s="1927" t="s">
        <v>2311</v>
      </c>
      <c r="J412" s="1927" t="s">
        <v>2311</v>
      </c>
      <c r="K412" s="1927" t="s">
        <v>2311</v>
      </c>
      <c r="L412" s="1927" t="s">
        <v>2311</v>
      </c>
      <c r="M412" s="1927" t="s">
        <v>2311</v>
      </c>
      <c r="N412" s="1927" t="s">
        <v>2311</v>
      </c>
      <c r="O412" s="1927" t="s">
        <v>2311</v>
      </c>
      <c r="P412" s="1927" t="s">
        <v>2311</v>
      </c>
      <c r="Q412" s="1927" t="s">
        <v>2311</v>
      </c>
      <c r="R412" s="1927" t="s">
        <v>2311</v>
      </c>
      <c r="S412" s="1927" t="s">
        <v>2311</v>
      </c>
      <c r="T412" s="1927" t="s">
        <v>2311</v>
      </c>
      <c r="U412" s="1927" t="s">
        <v>2311</v>
      </c>
      <c r="V412" s="1927" t="s">
        <v>2311</v>
      </c>
      <c r="W412" s="1927" t="s">
        <v>2311</v>
      </c>
      <c r="X412" s="1927" t="s">
        <v>2311</v>
      </c>
      <c r="Y412" s="1927" t="s">
        <v>2311</v>
      </c>
      <c r="Z412" s="1927" t="s">
        <v>2311</v>
      </c>
      <c r="AA412" s="1927" t="s">
        <v>2311</v>
      </c>
      <c r="AB412" s="1927" t="s">
        <v>2311</v>
      </c>
      <c r="AC412" s="1927" t="s">
        <v>2311</v>
      </c>
      <c r="AD412" s="1927" t="s">
        <v>2311</v>
      </c>
      <c r="AE412" s="1927" t="s">
        <v>2311</v>
      </c>
      <c r="AF412" s="1927" t="s">
        <v>2311</v>
      </c>
      <c r="AG412" s="1927" t="s">
        <v>2311</v>
      </c>
      <c r="AH412" s="1927" t="s">
        <v>2311</v>
      </c>
      <c r="AI412" s="1927" t="s">
        <v>2311</v>
      </c>
      <c r="AJ412" s="1982" t="s">
        <v>2311</v>
      </c>
      <c r="AK412" s="4518"/>
      <c r="AL412" s="4521"/>
      <c r="AM412" s="4524"/>
      <c r="AN412" s="1866" t="s">
        <v>2292</v>
      </c>
      <c r="AO412" s="1865" t="s">
        <v>2293</v>
      </c>
      <c r="AQ412" s="4464"/>
      <c r="AR412" s="4464"/>
    </row>
    <row r="413" spans="2:44" ht="13.5" customHeight="1">
      <c r="B413" s="4482" t="s">
        <v>2294</v>
      </c>
      <c r="C413" s="4512" t="s">
        <v>2295</v>
      </c>
      <c r="D413" s="2008" t="s">
        <v>2296</v>
      </c>
      <c r="E413" s="1929"/>
      <c r="F413" s="1983"/>
      <c r="G413" s="1984"/>
      <c r="H413" s="1984"/>
      <c r="I413" s="1984"/>
      <c r="J413" s="1984"/>
      <c r="K413" s="1984"/>
      <c r="L413" s="1984"/>
      <c r="M413" s="1984"/>
      <c r="N413" s="1984"/>
      <c r="O413" s="1984"/>
      <c r="P413" s="1984"/>
      <c r="Q413" s="1984"/>
      <c r="R413" s="1984"/>
      <c r="S413" s="1984"/>
      <c r="T413" s="1984"/>
      <c r="U413" s="1984"/>
      <c r="V413" s="1984"/>
      <c r="W413" s="1984"/>
      <c r="X413" s="1984"/>
      <c r="Y413" s="1984"/>
      <c r="Z413" s="1984"/>
      <c r="AA413" s="1984"/>
      <c r="AB413" s="1984"/>
      <c r="AC413" s="1984"/>
      <c r="AD413" s="1984"/>
      <c r="AE413" s="1984"/>
      <c r="AF413" s="1984"/>
      <c r="AG413" s="1984"/>
      <c r="AH413" s="1984"/>
      <c r="AI413" s="1984"/>
      <c r="AJ413" s="1985"/>
      <c r="AK413" s="2009">
        <f>IF(D413="","",COUNT($F$410:$AJ$410)-AL413)</f>
        <v>0</v>
      </c>
      <c r="AL413" s="2010">
        <f>IF(D413="","",AQ413+AR413)</f>
        <v>0</v>
      </c>
      <c r="AM413" s="2010">
        <f>IF(D413="","",COUNTIF(F413:AJ413,"休"))</f>
        <v>0</v>
      </c>
      <c r="AN413" s="1899" t="str">
        <f>IF(D413="","",IFERROR(ROUND(AM413/AK413,3),""))</f>
        <v/>
      </c>
      <c r="AO413" s="4486" t="e">
        <f>ROUND(AVERAGE(AN413:AN428),3)</f>
        <v>#DIV/0!</v>
      </c>
      <c r="AQ413" s="1864">
        <f>+COUNTIF(F413:AJ413,"－")</f>
        <v>0</v>
      </c>
      <c r="AR413" s="1864">
        <f>+COUNTIF(F413:AJ413,"外")</f>
        <v>0</v>
      </c>
    </row>
    <row r="414" spans="2:44" ht="13.5" customHeight="1">
      <c r="B414" s="4483"/>
      <c r="C414" s="4513"/>
      <c r="D414" s="2011" t="s">
        <v>2297</v>
      </c>
      <c r="E414" s="1929"/>
      <c r="F414" s="1936"/>
      <c r="G414" s="1937"/>
      <c r="H414" s="1937"/>
      <c r="I414" s="1937"/>
      <c r="J414" s="1937"/>
      <c r="K414" s="1937"/>
      <c r="L414" s="1937"/>
      <c r="M414" s="1937"/>
      <c r="N414" s="1937"/>
      <c r="O414" s="1937"/>
      <c r="P414" s="1937"/>
      <c r="Q414" s="1937"/>
      <c r="R414" s="1937"/>
      <c r="S414" s="1937"/>
      <c r="T414" s="1937"/>
      <c r="U414" s="1937"/>
      <c r="V414" s="1937"/>
      <c r="W414" s="1937"/>
      <c r="X414" s="1937"/>
      <c r="Y414" s="1937"/>
      <c r="Z414" s="1937"/>
      <c r="AA414" s="1937"/>
      <c r="AB414" s="1937"/>
      <c r="AC414" s="1937"/>
      <c r="AD414" s="1937"/>
      <c r="AE414" s="1937"/>
      <c r="AF414" s="1937"/>
      <c r="AG414" s="1937"/>
      <c r="AH414" s="1937"/>
      <c r="AI414" s="1937"/>
      <c r="AJ414" s="1986"/>
      <c r="AK414" s="2009">
        <f t="shared" ref="AK414:AK418" si="283">IF(D414="","",COUNT($F$410:$AJ$410)-AL414)</f>
        <v>0</v>
      </c>
      <c r="AL414" s="2010">
        <f t="shared" ref="AL414:AL418" si="284">IF(D414="","",AQ414+AR414)</f>
        <v>0</v>
      </c>
      <c r="AM414" s="2010">
        <f t="shared" ref="AM414:AM418" si="285">IF(D414="","",COUNTIF(F414:AJ414,"休"))</f>
        <v>0</v>
      </c>
      <c r="AN414" s="1899" t="str">
        <f t="shared" ref="AN414:AN418" si="286">IF(D414="","",IFERROR(ROUND(AM414/AK414,3),""))</f>
        <v/>
      </c>
      <c r="AO414" s="4487"/>
      <c r="AQ414" s="1864">
        <f>+COUNTIF(F414:AJ414,"－")</f>
        <v>0</v>
      </c>
      <c r="AR414" s="1864">
        <f>+COUNTIF(F414:AJ414,"外")</f>
        <v>0</v>
      </c>
    </row>
    <row r="415" spans="2:44">
      <c r="B415" s="4483"/>
      <c r="C415" s="4513"/>
      <c r="D415" s="2014" t="s">
        <v>2298</v>
      </c>
      <c r="E415" s="1929"/>
      <c r="F415" s="1936"/>
      <c r="G415" s="1937"/>
      <c r="H415" s="1937"/>
      <c r="I415" s="1937"/>
      <c r="J415" s="1937"/>
      <c r="K415" s="1937"/>
      <c r="L415" s="1937"/>
      <c r="M415" s="1937"/>
      <c r="N415" s="1937"/>
      <c r="O415" s="1937"/>
      <c r="P415" s="1937"/>
      <c r="Q415" s="1937"/>
      <c r="R415" s="1937"/>
      <c r="S415" s="1937"/>
      <c r="T415" s="1937"/>
      <c r="U415" s="1937"/>
      <c r="V415" s="1937"/>
      <c r="W415" s="1937"/>
      <c r="X415" s="1937"/>
      <c r="Y415" s="1937"/>
      <c r="Z415" s="1937"/>
      <c r="AA415" s="1937"/>
      <c r="AB415" s="1937"/>
      <c r="AC415" s="1937"/>
      <c r="AD415" s="1937"/>
      <c r="AE415" s="1937"/>
      <c r="AF415" s="1937"/>
      <c r="AG415" s="1937"/>
      <c r="AH415" s="1937"/>
      <c r="AI415" s="1937"/>
      <c r="AJ415" s="1986"/>
      <c r="AK415" s="2009">
        <f t="shared" si="283"/>
        <v>0</v>
      </c>
      <c r="AL415" s="2010">
        <f t="shared" si="284"/>
        <v>0</v>
      </c>
      <c r="AM415" s="2010">
        <f t="shared" si="285"/>
        <v>0</v>
      </c>
      <c r="AN415" s="1899" t="str">
        <f t="shared" si="286"/>
        <v/>
      </c>
      <c r="AO415" s="4487"/>
      <c r="AQ415" s="1864">
        <f>+COUNTIF(F415:AJ415,"－")</f>
        <v>0</v>
      </c>
      <c r="AR415" s="1864">
        <f t="shared" ref="AR415:AR418" si="287">+COUNTIF(F415:AJ415,"外")</f>
        <v>0</v>
      </c>
    </row>
    <row r="416" spans="2:44">
      <c r="B416" s="4483"/>
      <c r="C416" s="4513"/>
      <c r="D416" s="2014" t="s">
        <v>2299</v>
      </c>
      <c r="E416" s="1907"/>
      <c r="F416" s="1936"/>
      <c r="G416" s="1937"/>
      <c r="H416" s="1937"/>
      <c r="I416" s="1937"/>
      <c r="J416" s="1937"/>
      <c r="K416" s="1937"/>
      <c r="L416" s="1937"/>
      <c r="M416" s="1937"/>
      <c r="N416" s="1937"/>
      <c r="O416" s="1937"/>
      <c r="P416" s="1937"/>
      <c r="Q416" s="1937"/>
      <c r="R416" s="1937"/>
      <c r="S416" s="1937"/>
      <c r="T416" s="1937"/>
      <c r="U416" s="1937"/>
      <c r="V416" s="1937"/>
      <c r="W416" s="1937"/>
      <c r="X416" s="1937"/>
      <c r="Y416" s="1937"/>
      <c r="Z416" s="1937"/>
      <c r="AA416" s="1937"/>
      <c r="AB416" s="1937"/>
      <c r="AC416" s="1937"/>
      <c r="AD416" s="1937"/>
      <c r="AE416" s="1937"/>
      <c r="AF416" s="1937"/>
      <c r="AG416" s="1937"/>
      <c r="AH416" s="1937"/>
      <c r="AI416" s="1937"/>
      <c r="AJ416" s="1986"/>
      <c r="AK416" s="2009">
        <f t="shared" si="283"/>
        <v>0</v>
      </c>
      <c r="AL416" s="2010">
        <f t="shared" si="284"/>
        <v>0</v>
      </c>
      <c r="AM416" s="2010">
        <f t="shared" si="285"/>
        <v>0</v>
      </c>
      <c r="AN416" s="1899" t="str">
        <f t="shared" si="286"/>
        <v/>
      </c>
      <c r="AO416" s="4487"/>
      <c r="AQ416" s="1864">
        <f>+COUNTIF(F416:AJ416,"－")</f>
        <v>0</v>
      </c>
      <c r="AR416" s="1864">
        <f t="shared" si="287"/>
        <v>0</v>
      </c>
    </row>
    <row r="417" spans="2:44">
      <c r="B417" s="4483"/>
      <c r="C417" s="4513"/>
      <c r="D417" s="2014" t="s">
        <v>2300</v>
      </c>
      <c r="E417" s="1929"/>
      <c r="F417" s="1936"/>
      <c r="G417" s="1937"/>
      <c r="H417" s="1937"/>
      <c r="I417" s="1937"/>
      <c r="J417" s="1937"/>
      <c r="K417" s="1937"/>
      <c r="L417" s="1937"/>
      <c r="M417" s="1937"/>
      <c r="N417" s="1937"/>
      <c r="O417" s="1937"/>
      <c r="P417" s="1937"/>
      <c r="Q417" s="1937"/>
      <c r="R417" s="1937"/>
      <c r="S417" s="1937"/>
      <c r="T417" s="1937"/>
      <c r="U417" s="1937"/>
      <c r="V417" s="1937"/>
      <c r="W417" s="1937"/>
      <c r="X417" s="1937"/>
      <c r="Y417" s="1937"/>
      <c r="Z417" s="1937"/>
      <c r="AA417" s="1937"/>
      <c r="AB417" s="1937"/>
      <c r="AC417" s="1937"/>
      <c r="AD417" s="1937"/>
      <c r="AE417" s="1937"/>
      <c r="AF417" s="1937"/>
      <c r="AG417" s="1937"/>
      <c r="AH417" s="1937"/>
      <c r="AI417" s="1937"/>
      <c r="AJ417" s="1986"/>
      <c r="AK417" s="2009">
        <f t="shared" si="283"/>
        <v>0</v>
      </c>
      <c r="AL417" s="2010">
        <f t="shared" si="284"/>
        <v>0</v>
      </c>
      <c r="AM417" s="2010">
        <f t="shared" si="285"/>
        <v>0</v>
      </c>
      <c r="AN417" s="1899" t="str">
        <f t="shared" si="286"/>
        <v/>
      </c>
      <c r="AO417" s="4487"/>
      <c r="AQ417" s="1864">
        <f t="shared" ref="AQ417:AQ418" si="288">+COUNTIF(F417:AJ417,"－")</f>
        <v>0</v>
      </c>
      <c r="AR417" s="1864">
        <f t="shared" si="287"/>
        <v>0</v>
      </c>
    </row>
    <row r="418" spans="2:44">
      <c r="B418" s="4484"/>
      <c r="C418" s="4514"/>
      <c r="D418" s="2015">
        <f>E$29</f>
        <v>0</v>
      </c>
      <c r="E418" s="1942"/>
      <c r="F418" s="1987"/>
      <c r="G418" s="1988"/>
      <c r="H418" s="1988"/>
      <c r="I418" s="1988"/>
      <c r="J418" s="1988"/>
      <c r="K418" s="1988"/>
      <c r="L418" s="1988"/>
      <c r="M418" s="1988"/>
      <c r="N418" s="1988"/>
      <c r="O418" s="1988"/>
      <c r="P418" s="1988"/>
      <c r="Q418" s="1988"/>
      <c r="R418" s="1988"/>
      <c r="S418" s="1988"/>
      <c r="T418" s="1988"/>
      <c r="U418" s="1988"/>
      <c r="V418" s="1988"/>
      <c r="W418" s="1988"/>
      <c r="X418" s="1988"/>
      <c r="Y418" s="1988"/>
      <c r="Z418" s="1988"/>
      <c r="AA418" s="1988"/>
      <c r="AB418" s="1988"/>
      <c r="AC418" s="1988"/>
      <c r="AD418" s="1988"/>
      <c r="AE418" s="1988"/>
      <c r="AF418" s="1988"/>
      <c r="AG418" s="1988"/>
      <c r="AH418" s="1988"/>
      <c r="AI418" s="1988"/>
      <c r="AJ418" s="1989"/>
      <c r="AK418" s="2009">
        <f t="shared" si="283"/>
        <v>0</v>
      </c>
      <c r="AL418" s="2010">
        <f t="shared" si="284"/>
        <v>0</v>
      </c>
      <c r="AM418" s="1958">
        <f t="shared" si="285"/>
        <v>0</v>
      </c>
      <c r="AN418" s="1899" t="str">
        <f t="shared" si="286"/>
        <v/>
      </c>
      <c r="AO418" s="4487"/>
      <c r="AQ418" s="1864">
        <f t="shared" si="288"/>
        <v>0</v>
      </c>
      <c r="AR418" s="1864">
        <f t="shared" si="287"/>
        <v>0</v>
      </c>
    </row>
    <row r="419" spans="2:44" ht="14.4">
      <c r="B419" s="4482" t="s">
        <v>2301</v>
      </c>
      <c r="C419" s="4512" t="s">
        <v>2302</v>
      </c>
      <c r="D419" s="1924" t="s">
        <v>2281</v>
      </c>
      <c r="E419" s="1949" t="s">
        <v>2270</v>
      </c>
      <c r="F419" s="1926" t="s">
        <v>2312</v>
      </c>
      <c r="G419" s="1927" t="s">
        <v>2312</v>
      </c>
      <c r="H419" s="1927" t="s">
        <v>2312</v>
      </c>
      <c r="I419" s="1927" t="s">
        <v>2312</v>
      </c>
      <c r="J419" s="1927" t="s">
        <v>2312</v>
      </c>
      <c r="K419" s="1927" t="s">
        <v>2312</v>
      </c>
      <c r="L419" s="1927" t="s">
        <v>2312</v>
      </c>
      <c r="M419" s="1927" t="s">
        <v>2312</v>
      </c>
      <c r="N419" s="1927" t="s">
        <v>2312</v>
      </c>
      <c r="O419" s="1927" t="s">
        <v>2312</v>
      </c>
      <c r="P419" s="1927" t="s">
        <v>2312</v>
      </c>
      <c r="Q419" s="1927" t="s">
        <v>2312</v>
      </c>
      <c r="R419" s="1927" t="s">
        <v>2312</v>
      </c>
      <c r="S419" s="1927" t="s">
        <v>2312</v>
      </c>
      <c r="T419" s="1927" t="s">
        <v>2312</v>
      </c>
      <c r="U419" s="1927" t="s">
        <v>2312</v>
      </c>
      <c r="V419" s="1927" t="s">
        <v>2312</v>
      </c>
      <c r="W419" s="1927" t="s">
        <v>2312</v>
      </c>
      <c r="X419" s="1927" t="s">
        <v>2312</v>
      </c>
      <c r="Y419" s="1927" t="s">
        <v>2312</v>
      </c>
      <c r="Z419" s="1927" t="s">
        <v>2312</v>
      </c>
      <c r="AA419" s="1927" t="s">
        <v>2312</v>
      </c>
      <c r="AB419" s="1927" t="s">
        <v>2312</v>
      </c>
      <c r="AC419" s="1927" t="s">
        <v>2312</v>
      </c>
      <c r="AD419" s="1927" t="s">
        <v>2312</v>
      </c>
      <c r="AE419" s="1927" t="s">
        <v>2312</v>
      </c>
      <c r="AF419" s="1927" t="s">
        <v>2312</v>
      </c>
      <c r="AG419" s="1927" t="s">
        <v>2312</v>
      </c>
      <c r="AH419" s="1927" t="s">
        <v>2312</v>
      </c>
      <c r="AI419" s="1927" t="s">
        <v>2312</v>
      </c>
      <c r="AJ419" s="1982" t="s">
        <v>2312</v>
      </c>
      <c r="AK419" s="2017"/>
      <c r="AL419" s="1864"/>
      <c r="AM419" s="1917"/>
      <c r="AN419" s="2018"/>
      <c r="AO419" s="4487"/>
    </row>
    <row r="420" spans="2:44">
      <c r="B420" s="4483"/>
      <c r="C420" s="4513"/>
      <c r="D420" s="2019" t="s">
        <v>2296</v>
      </c>
      <c r="E420" s="1929"/>
      <c r="F420" s="1990"/>
      <c r="G420" s="1945"/>
      <c r="H420" s="1945"/>
      <c r="I420" s="1945"/>
      <c r="J420" s="1945"/>
      <c r="K420" s="1945"/>
      <c r="L420" s="1945"/>
      <c r="M420" s="1945"/>
      <c r="N420" s="1945"/>
      <c r="O420" s="1945"/>
      <c r="P420" s="1945"/>
      <c r="Q420" s="1945"/>
      <c r="R420" s="1945"/>
      <c r="S420" s="1945"/>
      <c r="T420" s="1945"/>
      <c r="U420" s="1945"/>
      <c r="V420" s="1945"/>
      <c r="W420" s="1945"/>
      <c r="X420" s="1945"/>
      <c r="Y420" s="1945"/>
      <c r="Z420" s="1945"/>
      <c r="AA420" s="1945"/>
      <c r="AB420" s="1945"/>
      <c r="AC420" s="1945"/>
      <c r="AD420" s="1945"/>
      <c r="AE420" s="1945"/>
      <c r="AF420" s="1945"/>
      <c r="AG420" s="1945"/>
      <c r="AH420" s="1945"/>
      <c r="AI420" s="1945"/>
      <c r="AJ420" s="1991"/>
      <c r="AK420" s="2009">
        <f>IF(D420="","",COUNT($F$410:$AJ$410)-AL420)</f>
        <v>0</v>
      </c>
      <c r="AL420" s="2010">
        <f>IF(D420="","",AQ420+AR420)</f>
        <v>0</v>
      </c>
      <c r="AM420" s="2010">
        <f>IF(D420="","",COUNTIF(F420:AJ420,"休"))</f>
        <v>0</v>
      </c>
      <c r="AN420" s="1899" t="str">
        <f>IF(D420="","",IFERROR(ROUND(AM420/AK420,3),""))</f>
        <v/>
      </c>
      <c r="AO420" s="4487"/>
      <c r="AQ420" s="1864">
        <f>+COUNTIF(F420:AJ420,"－")</f>
        <v>0</v>
      </c>
      <c r="AR420" s="1864">
        <f>+COUNTIF(F420:AJ420,"外")</f>
        <v>0</v>
      </c>
    </row>
    <row r="421" spans="2:44">
      <c r="B421" s="4483"/>
      <c r="C421" s="4513"/>
      <c r="D421" s="2011" t="s">
        <v>2297</v>
      </c>
      <c r="E421" s="1956"/>
      <c r="F421" s="1936"/>
      <c r="G421" s="1937"/>
      <c r="H421" s="1937"/>
      <c r="I421" s="1937"/>
      <c r="J421" s="1937"/>
      <c r="K421" s="1937"/>
      <c r="L421" s="1937"/>
      <c r="M421" s="1937"/>
      <c r="N421" s="1937"/>
      <c r="O421" s="1937"/>
      <c r="P421" s="1937"/>
      <c r="Q421" s="1937"/>
      <c r="R421" s="1937"/>
      <c r="S421" s="1937"/>
      <c r="T421" s="1937"/>
      <c r="U421" s="1937"/>
      <c r="V421" s="1937"/>
      <c r="W421" s="1937"/>
      <c r="X421" s="1937"/>
      <c r="Y421" s="1937"/>
      <c r="Z421" s="1937"/>
      <c r="AA421" s="1937"/>
      <c r="AB421" s="1937"/>
      <c r="AC421" s="1937"/>
      <c r="AD421" s="1937"/>
      <c r="AE421" s="1937"/>
      <c r="AF421" s="1937"/>
      <c r="AG421" s="1937"/>
      <c r="AH421" s="1937"/>
      <c r="AI421" s="1937"/>
      <c r="AJ421" s="1986"/>
      <c r="AK421" s="2009">
        <f t="shared" ref="AK421:AK423" si="289">IF(D421="","",COUNT($F$410:$AJ$410)-AL421)</f>
        <v>0</v>
      </c>
      <c r="AL421" s="2010">
        <f t="shared" ref="AL421:AL423" si="290">IF(D421="","",AQ421+AR421)</f>
        <v>0</v>
      </c>
      <c r="AM421" s="2010">
        <f t="shared" ref="AM421:AM423" si="291">IF(D421="","",COUNTIF(F421:AJ421,"休"))</f>
        <v>0</v>
      </c>
      <c r="AN421" s="1899" t="str">
        <f t="shared" ref="AN421:AN423" si="292">IF(D421="","",IFERROR(ROUND(AM421/AK421,3),""))</f>
        <v/>
      </c>
      <c r="AO421" s="4487"/>
      <c r="AQ421" s="1864">
        <f>+COUNTIF(F421:AJ421,"－")</f>
        <v>0</v>
      </c>
      <c r="AR421" s="1864">
        <f>+COUNTIF(F421:AJ421,"外")</f>
        <v>0</v>
      </c>
    </row>
    <row r="422" spans="2:44">
      <c r="B422" s="4483"/>
      <c r="C422" s="4513"/>
      <c r="E422" s="1956"/>
      <c r="F422" s="1936"/>
      <c r="G422" s="1937"/>
      <c r="H422" s="1937"/>
      <c r="I422" s="1937"/>
      <c r="J422" s="1937"/>
      <c r="K422" s="1937"/>
      <c r="L422" s="1937"/>
      <c r="M422" s="1937"/>
      <c r="N422" s="1937"/>
      <c r="O422" s="1937"/>
      <c r="P422" s="1937"/>
      <c r="Q422" s="1937"/>
      <c r="R422" s="1937"/>
      <c r="S422" s="1937"/>
      <c r="T422" s="1937"/>
      <c r="U422" s="1937"/>
      <c r="V422" s="1937"/>
      <c r="W422" s="1937"/>
      <c r="X422" s="1937"/>
      <c r="Y422" s="1937"/>
      <c r="Z422" s="1937"/>
      <c r="AA422" s="1937"/>
      <c r="AB422" s="1937"/>
      <c r="AC422" s="1937"/>
      <c r="AD422" s="1937"/>
      <c r="AE422" s="1937"/>
      <c r="AF422" s="1937"/>
      <c r="AG422" s="1937"/>
      <c r="AH422" s="1937"/>
      <c r="AI422" s="1937"/>
      <c r="AJ422" s="1986"/>
      <c r="AK422" s="2009" t="str">
        <f t="shared" si="289"/>
        <v/>
      </c>
      <c r="AL422" s="2010" t="str">
        <f t="shared" si="290"/>
        <v/>
      </c>
      <c r="AM422" s="2010" t="str">
        <f t="shared" si="291"/>
        <v/>
      </c>
      <c r="AN422" s="1899" t="str">
        <f t="shared" si="292"/>
        <v/>
      </c>
      <c r="AO422" s="4487"/>
      <c r="AQ422" s="1864">
        <f>+COUNTIF(F422:AJ422,"－")</f>
        <v>0</v>
      </c>
      <c r="AR422" s="1864">
        <f>+COUNTIF(F422:AJ422,"外")</f>
        <v>0</v>
      </c>
    </row>
    <row r="423" spans="2:44">
      <c r="B423" s="4483"/>
      <c r="C423" s="4514"/>
      <c r="D423" s="2006"/>
      <c r="E423" s="1958"/>
      <c r="F423" s="1987"/>
      <c r="G423" s="1988"/>
      <c r="H423" s="1988"/>
      <c r="I423" s="1988"/>
      <c r="J423" s="1988"/>
      <c r="K423" s="1988"/>
      <c r="L423" s="1988"/>
      <c r="M423" s="1988"/>
      <c r="N423" s="1988"/>
      <c r="O423" s="1988"/>
      <c r="P423" s="1988"/>
      <c r="Q423" s="1988"/>
      <c r="R423" s="1988"/>
      <c r="S423" s="1988"/>
      <c r="T423" s="1988"/>
      <c r="U423" s="1988"/>
      <c r="V423" s="1988"/>
      <c r="W423" s="1988"/>
      <c r="X423" s="1988"/>
      <c r="Y423" s="1988"/>
      <c r="Z423" s="1988"/>
      <c r="AA423" s="1988"/>
      <c r="AB423" s="1988"/>
      <c r="AC423" s="1988"/>
      <c r="AD423" s="1988"/>
      <c r="AE423" s="1988"/>
      <c r="AF423" s="1988"/>
      <c r="AG423" s="1988"/>
      <c r="AH423" s="1988"/>
      <c r="AI423" s="1988"/>
      <c r="AJ423" s="1989"/>
      <c r="AK423" s="2009" t="str">
        <f t="shared" si="289"/>
        <v/>
      </c>
      <c r="AL423" s="2010" t="str">
        <f t="shared" si="290"/>
        <v/>
      </c>
      <c r="AM423" s="2010" t="str">
        <f t="shared" si="291"/>
        <v/>
      </c>
      <c r="AN423" s="1899" t="str">
        <f t="shared" si="292"/>
        <v/>
      </c>
      <c r="AO423" s="4487"/>
      <c r="AQ423" s="1864">
        <f>+COUNTIF(F423:AJ423,"－")</f>
        <v>0</v>
      </c>
      <c r="AR423" s="1864">
        <f>+COUNTIF(F423:AJ423,"外")</f>
        <v>0</v>
      </c>
    </row>
    <row r="424" spans="2:44" ht="14.4">
      <c r="B424" s="4483"/>
      <c r="C424" s="4512" t="s">
        <v>2303</v>
      </c>
      <c r="D424" s="1924" t="s">
        <v>2281</v>
      </c>
      <c r="E424" s="1959" t="s">
        <v>2270</v>
      </c>
      <c r="F424" s="1926" t="s">
        <v>2311</v>
      </c>
      <c r="G424" s="1927" t="s">
        <v>2311</v>
      </c>
      <c r="H424" s="1927" t="s">
        <v>2311</v>
      </c>
      <c r="I424" s="1927" t="s">
        <v>2311</v>
      </c>
      <c r="J424" s="1927" t="s">
        <v>2311</v>
      </c>
      <c r="K424" s="1927" t="s">
        <v>2311</v>
      </c>
      <c r="L424" s="1927" t="s">
        <v>2311</v>
      </c>
      <c r="M424" s="1927" t="s">
        <v>2311</v>
      </c>
      <c r="N424" s="1927" t="s">
        <v>2311</v>
      </c>
      <c r="O424" s="1927" t="s">
        <v>2311</v>
      </c>
      <c r="P424" s="1927" t="s">
        <v>2311</v>
      </c>
      <c r="Q424" s="1927" t="s">
        <v>2311</v>
      </c>
      <c r="R424" s="1927" t="s">
        <v>2311</v>
      </c>
      <c r="S424" s="1927" t="s">
        <v>2311</v>
      </c>
      <c r="T424" s="1927" t="s">
        <v>2311</v>
      </c>
      <c r="U424" s="1927" t="s">
        <v>2311</v>
      </c>
      <c r="V424" s="1927" t="s">
        <v>2311</v>
      </c>
      <c r="W424" s="1927" t="s">
        <v>2311</v>
      </c>
      <c r="X424" s="1927" t="s">
        <v>2311</v>
      </c>
      <c r="Y424" s="1927" t="s">
        <v>2311</v>
      </c>
      <c r="Z424" s="1927" t="s">
        <v>2311</v>
      </c>
      <c r="AA424" s="1927" t="s">
        <v>2311</v>
      </c>
      <c r="AB424" s="1927" t="s">
        <v>2311</v>
      </c>
      <c r="AC424" s="1927" t="s">
        <v>2311</v>
      </c>
      <c r="AD424" s="1927" t="s">
        <v>2311</v>
      </c>
      <c r="AE424" s="1927" t="s">
        <v>2311</v>
      </c>
      <c r="AF424" s="1927" t="s">
        <v>2311</v>
      </c>
      <c r="AG424" s="1927" t="s">
        <v>2311</v>
      </c>
      <c r="AH424" s="1927" t="s">
        <v>2311</v>
      </c>
      <c r="AI424" s="1927" t="s">
        <v>2311</v>
      </c>
      <c r="AJ424" s="1982" t="s">
        <v>2311</v>
      </c>
      <c r="AK424" s="2017"/>
      <c r="AL424" s="1864"/>
      <c r="AM424" s="2020"/>
      <c r="AN424" s="2018"/>
      <c r="AO424" s="4487"/>
    </row>
    <row r="425" spans="2:44">
      <c r="B425" s="4483"/>
      <c r="C425" s="4513"/>
      <c r="D425" s="1999" t="s">
        <v>2297</v>
      </c>
      <c r="E425" s="1929"/>
      <c r="F425" s="1990"/>
      <c r="G425" s="1945"/>
      <c r="H425" s="1945"/>
      <c r="I425" s="1945"/>
      <c r="J425" s="1945"/>
      <c r="K425" s="1945"/>
      <c r="L425" s="1945"/>
      <c r="M425" s="1945"/>
      <c r="N425" s="1945"/>
      <c r="O425" s="1945"/>
      <c r="P425" s="1945"/>
      <c r="Q425" s="1945"/>
      <c r="R425" s="1945"/>
      <c r="S425" s="1945"/>
      <c r="T425" s="1945"/>
      <c r="U425" s="1945"/>
      <c r="V425" s="1945"/>
      <c r="W425" s="1945"/>
      <c r="X425" s="1945"/>
      <c r="Y425" s="1945"/>
      <c r="Z425" s="1945"/>
      <c r="AA425" s="1945"/>
      <c r="AB425" s="1945"/>
      <c r="AC425" s="1945"/>
      <c r="AD425" s="1945"/>
      <c r="AE425" s="1945"/>
      <c r="AF425" s="1945"/>
      <c r="AG425" s="1945"/>
      <c r="AH425" s="1945"/>
      <c r="AI425" s="1945"/>
      <c r="AJ425" s="1991"/>
      <c r="AK425" s="2009">
        <f>IF(D425="","",COUNT($F$410:$AJ$410)-AL425)</f>
        <v>0</v>
      </c>
      <c r="AL425" s="2010">
        <f>IF(D425="","",AQ425+AR425)</f>
        <v>0</v>
      </c>
      <c r="AM425" s="2010">
        <f>IF(D425="","",COUNTIF(F425:AJ425,"休"))</f>
        <v>0</v>
      </c>
      <c r="AN425" s="1899" t="str">
        <f>IF(D425="","",IFERROR(ROUND(AM425/AK425,3),""))</f>
        <v/>
      </c>
      <c r="AO425" s="4487"/>
      <c r="AQ425" s="1864">
        <f>+COUNTIF(F425:AJ425,"－")</f>
        <v>0</v>
      </c>
      <c r="AR425" s="1864">
        <f>+COUNTIF(F425:AJ425,"外")</f>
        <v>0</v>
      </c>
    </row>
    <row r="426" spans="2:44">
      <c r="B426" s="4483"/>
      <c r="C426" s="4513"/>
      <c r="E426" s="1956"/>
      <c r="F426" s="1936"/>
      <c r="G426" s="1937"/>
      <c r="H426" s="1937"/>
      <c r="I426" s="1937"/>
      <c r="J426" s="1937"/>
      <c r="K426" s="1937"/>
      <c r="L426" s="1937"/>
      <c r="M426" s="1937"/>
      <c r="N426" s="1937"/>
      <c r="O426" s="1937"/>
      <c r="P426" s="1937"/>
      <c r="Q426" s="1937"/>
      <c r="R426" s="1937"/>
      <c r="S426" s="1937"/>
      <c r="T426" s="1937"/>
      <c r="U426" s="1937"/>
      <c r="V426" s="1937"/>
      <c r="W426" s="1937"/>
      <c r="X426" s="1937"/>
      <c r="Y426" s="1937"/>
      <c r="Z426" s="1937"/>
      <c r="AA426" s="1937"/>
      <c r="AB426" s="1937"/>
      <c r="AC426" s="1937"/>
      <c r="AD426" s="1937"/>
      <c r="AE426" s="1937"/>
      <c r="AF426" s="1937"/>
      <c r="AG426" s="1937"/>
      <c r="AH426" s="1937"/>
      <c r="AI426" s="1937"/>
      <c r="AJ426" s="1986"/>
      <c r="AK426" s="2009" t="str">
        <f t="shared" ref="AK426:AK428" si="293">IF(D426="","",COUNT($F$410:$AJ$410)-AL426)</f>
        <v/>
      </c>
      <c r="AL426" s="2010" t="str">
        <f t="shared" ref="AL426:AL428" si="294">IF(D426="","",AQ426+AR426)</f>
        <v/>
      </c>
      <c r="AM426" s="2010" t="str">
        <f t="shared" ref="AM426:AM428" si="295">IF(D426="","",COUNTIF(F426:AJ426,"休"))</f>
        <v/>
      </c>
      <c r="AN426" s="1899" t="str">
        <f t="shared" ref="AN426:AN428" si="296">IF(D426="","",IFERROR(ROUND(AM426/AK426,3),""))</f>
        <v/>
      </c>
      <c r="AO426" s="4487"/>
      <c r="AQ426" s="1864">
        <f>+COUNTIF(F426:AJ426,"－")</f>
        <v>0</v>
      </c>
      <c r="AR426" s="1864">
        <f>+COUNTIF(F426:AJ426,"外")</f>
        <v>0</v>
      </c>
    </row>
    <row r="427" spans="2:44">
      <c r="B427" s="4483"/>
      <c r="C427" s="4513"/>
      <c r="E427" s="1956"/>
      <c r="F427" s="1936"/>
      <c r="G427" s="1937"/>
      <c r="H427" s="1937"/>
      <c r="I427" s="1937"/>
      <c r="J427" s="1937"/>
      <c r="K427" s="1937"/>
      <c r="L427" s="1937"/>
      <c r="M427" s="1937"/>
      <c r="N427" s="1937"/>
      <c r="O427" s="1937"/>
      <c r="P427" s="1937"/>
      <c r="Q427" s="1937"/>
      <c r="R427" s="1937"/>
      <c r="S427" s="1937"/>
      <c r="T427" s="1937"/>
      <c r="U427" s="1937"/>
      <c r="V427" s="1937"/>
      <c r="W427" s="1937"/>
      <c r="X427" s="1937"/>
      <c r="Y427" s="1937"/>
      <c r="Z427" s="1937"/>
      <c r="AA427" s="1937"/>
      <c r="AB427" s="1937"/>
      <c r="AC427" s="1937"/>
      <c r="AD427" s="1937"/>
      <c r="AE427" s="1937"/>
      <c r="AF427" s="1937"/>
      <c r="AG427" s="1937"/>
      <c r="AH427" s="1937"/>
      <c r="AI427" s="1937"/>
      <c r="AJ427" s="1986"/>
      <c r="AK427" s="2009" t="str">
        <f t="shared" si="293"/>
        <v/>
      </c>
      <c r="AL427" s="2010" t="str">
        <f t="shared" si="294"/>
        <v/>
      </c>
      <c r="AM427" s="2010" t="str">
        <f t="shared" si="295"/>
        <v/>
      </c>
      <c r="AN427" s="1899" t="str">
        <f t="shared" si="296"/>
        <v/>
      </c>
      <c r="AO427" s="4487"/>
      <c r="AQ427" s="1864">
        <f>+COUNTIF(F427:AJ427,"－")</f>
        <v>0</v>
      </c>
      <c r="AR427" s="1864">
        <f>+COUNTIF(F427:AJ427,"外")</f>
        <v>0</v>
      </c>
    </row>
    <row r="428" spans="2:44" ht="13.8" thickBot="1">
      <c r="B428" s="4484"/>
      <c r="C428" s="4514"/>
      <c r="D428" s="2006"/>
      <c r="E428" s="1958"/>
      <c r="F428" s="1987"/>
      <c r="G428" s="1988"/>
      <c r="H428" s="1988"/>
      <c r="I428" s="1988"/>
      <c r="J428" s="1988"/>
      <c r="K428" s="1988"/>
      <c r="L428" s="1988"/>
      <c r="M428" s="1988"/>
      <c r="N428" s="1988"/>
      <c r="O428" s="1988"/>
      <c r="P428" s="1988"/>
      <c r="Q428" s="1988"/>
      <c r="R428" s="1988"/>
      <c r="S428" s="1988"/>
      <c r="T428" s="1988"/>
      <c r="U428" s="1988"/>
      <c r="V428" s="1988"/>
      <c r="W428" s="1988"/>
      <c r="X428" s="1988"/>
      <c r="Y428" s="1988"/>
      <c r="Z428" s="1988"/>
      <c r="AA428" s="1988"/>
      <c r="AB428" s="1988"/>
      <c r="AC428" s="1988"/>
      <c r="AD428" s="1988"/>
      <c r="AE428" s="1988"/>
      <c r="AF428" s="1988"/>
      <c r="AG428" s="1988"/>
      <c r="AH428" s="1988"/>
      <c r="AI428" s="1988"/>
      <c r="AJ428" s="1989"/>
      <c r="AK428" s="2023" t="str">
        <f t="shared" si="293"/>
        <v/>
      </c>
      <c r="AL428" s="1958" t="str">
        <f t="shared" si="294"/>
        <v/>
      </c>
      <c r="AM428" s="1958" t="str">
        <f t="shared" si="295"/>
        <v/>
      </c>
      <c r="AN428" s="1899" t="str">
        <f t="shared" si="296"/>
        <v/>
      </c>
      <c r="AO428" s="4488"/>
      <c r="AQ428" s="1864">
        <f>+COUNTIF(F428:AJ428,"－")</f>
        <v>0</v>
      </c>
      <c r="AR428" s="1864">
        <f>+COUNTIF(F428:AJ428,"外")</f>
        <v>0</v>
      </c>
    </row>
    <row r="429" spans="2:44" ht="13.8" thickBot="1">
      <c r="B429" s="1965"/>
      <c r="C429" s="1921"/>
      <c r="F429" s="1966"/>
      <c r="G429" s="1966"/>
      <c r="H429" s="1966"/>
      <c r="I429" s="1966"/>
      <c r="J429" s="1966"/>
      <c r="K429" s="1966"/>
      <c r="L429" s="1966"/>
      <c r="M429" s="1966"/>
      <c r="N429" s="1966"/>
      <c r="O429" s="1966"/>
      <c r="P429" s="1966"/>
      <c r="Q429" s="1966"/>
      <c r="R429" s="1966"/>
      <c r="S429" s="1966"/>
      <c r="T429" s="1966"/>
      <c r="U429" s="1966"/>
      <c r="V429" s="1966"/>
      <c r="W429" s="1966"/>
      <c r="X429" s="1966"/>
      <c r="Y429" s="1966"/>
      <c r="Z429" s="1966"/>
      <c r="AA429" s="1966"/>
      <c r="AB429" s="1966"/>
      <c r="AC429" s="1966"/>
      <c r="AD429" s="1966"/>
      <c r="AE429" s="1966"/>
      <c r="AF429" s="1966"/>
      <c r="AG429" s="1966"/>
      <c r="AH429" s="1966"/>
      <c r="AI429" s="1966"/>
      <c r="AJ429" s="1966"/>
      <c r="AK429" s="1967"/>
      <c r="AM429" s="1857"/>
      <c r="AN429" s="1968" t="s">
        <v>2271</v>
      </c>
      <c r="AO429" s="1969" t="e">
        <f>IF(AO413&gt;=0.285,"OK","NG")</f>
        <v>#DIV/0!</v>
      </c>
      <c r="AQ429" s="1857"/>
      <c r="AR429" s="1857"/>
    </row>
    <row r="431" spans="2:44" hidden="1">
      <c r="F431" s="1857" t="e">
        <f>YEAR(F434)</f>
        <v>#VALUE!</v>
      </c>
      <c r="G431" s="1857" t="e">
        <f>MONTH(F434)</f>
        <v>#VALUE!</v>
      </c>
    </row>
    <row r="432" spans="2:44">
      <c r="B432" s="4470"/>
      <c r="C432" s="4471"/>
      <c r="D432" s="4472"/>
      <c r="E432" s="1971" t="s">
        <v>2266</v>
      </c>
      <c r="F432" s="4478" t="e">
        <f>F434</f>
        <v>#VALUE!</v>
      </c>
      <c r="G432" s="4479"/>
      <c r="H432" s="4479"/>
      <c r="I432" s="4479"/>
      <c r="J432" s="4479"/>
      <c r="K432" s="4479"/>
      <c r="L432" s="4479"/>
      <c r="M432" s="4479"/>
      <c r="N432" s="4479"/>
      <c r="O432" s="4479"/>
      <c r="P432" s="4479"/>
      <c r="Q432" s="4479"/>
      <c r="R432" s="4479"/>
      <c r="S432" s="4479"/>
      <c r="T432" s="4479"/>
      <c r="U432" s="4479"/>
      <c r="V432" s="4479"/>
      <c r="W432" s="4479"/>
      <c r="X432" s="4479"/>
      <c r="Y432" s="4479"/>
      <c r="Z432" s="4479"/>
      <c r="AA432" s="4479"/>
      <c r="AB432" s="4479"/>
      <c r="AC432" s="4479"/>
      <c r="AD432" s="4479"/>
      <c r="AE432" s="4479"/>
      <c r="AF432" s="4479"/>
      <c r="AG432" s="4479"/>
      <c r="AH432" s="4479"/>
      <c r="AI432" s="4479"/>
      <c r="AJ432" s="4479"/>
      <c r="AK432" s="4516" t="s">
        <v>2304</v>
      </c>
      <c r="AL432" s="4519" t="s">
        <v>2305</v>
      </c>
      <c r="AM432" s="4522" t="s">
        <v>2283</v>
      </c>
      <c r="AN432" s="4435" t="s">
        <v>2306</v>
      </c>
      <c r="AO432" s="4433" t="s">
        <v>2307</v>
      </c>
      <c r="AQ432" s="4463" t="s">
        <v>2308</v>
      </c>
      <c r="AR432" s="4463" t="s">
        <v>2309</v>
      </c>
    </row>
    <row r="433" spans="2:44" hidden="1">
      <c r="B433" s="4473"/>
      <c r="C433" s="4469"/>
      <c r="D433" s="4474"/>
      <c r="E433" s="1972"/>
      <c r="F433" s="1913" t="e">
        <f>DATE($F431,$G431,1)</f>
        <v>#VALUE!</v>
      </c>
      <c r="G433" s="1913" t="e">
        <f t="shared" ref="G433:AJ433" si="297">F433+1</f>
        <v>#VALUE!</v>
      </c>
      <c r="H433" s="1913" t="e">
        <f t="shared" si="297"/>
        <v>#VALUE!</v>
      </c>
      <c r="I433" s="1913" t="e">
        <f t="shared" si="297"/>
        <v>#VALUE!</v>
      </c>
      <c r="J433" s="1913" t="e">
        <f t="shared" si="297"/>
        <v>#VALUE!</v>
      </c>
      <c r="K433" s="1913" t="e">
        <f t="shared" si="297"/>
        <v>#VALUE!</v>
      </c>
      <c r="L433" s="1913" t="e">
        <f t="shared" si="297"/>
        <v>#VALUE!</v>
      </c>
      <c r="M433" s="1913" t="e">
        <f t="shared" si="297"/>
        <v>#VALUE!</v>
      </c>
      <c r="N433" s="1913" t="e">
        <f t="shared" si="297"/>
        <v>#VALUE!</v>
      </c>
      <c r="O433" s="1913" t="e">
        <f t="shared" si="297"/>
        <v>#VALUE!</v>
      </c>
      <c r="P433" s="1913" t="e">
        <f t="shared" si="297"/>
        <v>#VALUE!</v>
      </c>
      <c r="Q433" s="1913" t="e">
        <f t="shared" si="297"/>
        <v>#VALUE!</v>
      </c>
      <c r="R433" s="1913" t="e">
        <f t="shared" si="297"/>
        <v>#VALUE!</v>
      </c>
      <c r="S433" s="1913" t="e">
        <f t="shared" si="297"/>
        <v>#VALUE!</v>
      </c>
      <c r="T433" s="1913" t="e">
        <f t="shared" si="297"/>
        <v>#VALUE!</v>
      </c>
      <c r="U433" s="1913" t="e">
        <f t="shared" si="297"/>
        <v>#VALUE!</v>
      </c>
      <c r="V433" s="1913" t="e">
        <f t="shared" si="297"/>
        <v>#VALUE!</v>
      </c>
      <c r="W433" s="1913" t="e">
        <f t="shared" si="297"/>
        <v>#VALUE!</v>
      </c>
      <c r="X433" s="1913" t="e">
        <f t="shared" si="297"/>
        <v>#VALUE!</v>
      </c>
      <c r="Y433" s="1913" t="e">
        <f t="shared" si="297"/>
        <v>#VALUE!</v>
      </c>
      <c r="Z433" s="1913" t="e">
        <f t="shared" si="297"/>
        <v>#VALUE!</v>
      </c>
      <c r="AA433" s="1913" t="e">
        <f t="shared" si="297"/>
        <v>#VALUE!</v>
      </c>
      <c r="AB433" s="1913" t="e">
        <f t="shared" si="297"/>
        <v>#VALUE!</v>
      </c>
      <c r="AC433" s="1913" t="e">
        <f t="shared" si="297"/>
        <v>#VALUE!</v>
      </c>
      <c r="AD433" s="1913" t="e">
        <f t="shared" si="297"/>
        <v>#VALUE!</v>
      </c>
      <c r="AE433" s="1913" t="e">
        <f t="shared" si="297"/>
        <v>#VALUE!</v>
      </c>
      <c r="AF433" s="1913" t="e">
        <f t="shared" si="297"/>
        <v>#VALUE!</v>
      </c>
      <c r="AG433" s="1913" t="e">
        <f t="shared" si="297"/>
        <v>#VALUE!</v>
      </c>
      <c r="AH433" s="1913" t="e">
        <f t="shared" si="297"/>
        <v>#VALUE!</v>
      </c>
      <c r="AI433" s="1913" t="e">
        <f t="shared" si="297"/>
        <v>#VALUE!</v>
      </c>
      <c r="AJ433" s="1913" t="e">
        <f t="shared" si="297"/>
        <v>#VALUE!</v>
      </c>
      <c r="AK433" s="4517"/>
      <c r="AL433" s="4520"/>
      <c r="AM433" s="4523"/>
      <c r="AN433" s="4435"/>
      <c r="AO433" s="4433"/>
      <c r="AQ433" s="4463"/>
      <c r="AR433" s="4463"/>
    </row>
    <row r="434" spans="2:44">
      <c r="B434" s="4473"/>
      <c r="C434" s="4469"/>
      <c r="D434" s="4474"/>
      <c r="E434" s="1973" t="s">
        <v>2267</v>
      </c>
      <c r="F434" s="1974" t="e">
        <f>IF(EDATE(F409,1)&gt;$F$7,"",EDATE(F409,1))</f>
        <v>#VALUE!</v>
      </c>
      <c r="G434" s="1913" t="e">
        <f t="shared" ref="G434:AJ434" si="298">IF(G433&gt;$F$7,"",IF(F434=EOMONTH(DATE($F431,$G431,1),0),"",IF(F434="","",F434+1)))</f>
        <v>#VALUE!</v>
      </c>
      <c r="H434" s="1913" t="e">
        <f t="shared" si="298"/>
        <v>#VALUE!</v>
      </c>
      <c r="I434" s="1913" t="e">
        <f t="shared" si="298"/>
        <v>#VALUE!</v>
      </c>
      <c r="J434" s="1913" t="e">
        <f t="shared" si="298"/>
        <v>#VALUE!</v>
      </c>
      <c r="K434" s="1913" t="e">
        <f t="shared" si="298"/>
        <v>#VALUE!</v>
      </c>
      <c r="L434" s="1913" t="e">
        <f t="shared" si="298"/>
        <v>#VALUE!</v>
      </c>
      <c r="M434" s="1913" t="e">
        <f t="shared" si="298"/>
        <v>#VALUE!</v>
      </c>
      <c r="N434" s="1913" t="e">
        <f t="shared" si="298"/>
        <v>#VALUE!</v>
      </c>
      <c r="O434" s="1913" t="e">
        <f t="shared" si="298"/>
        <v>#VALUE!</v>
      </c>
      <c r="P434" s="1913" t="e">
        <f t="shared" si="298"/>
        <v>#VALUE!</v>
      </c>
      <c r="Q434" s="1913" t="e">
        <f t="shared" si="298"/>
        <v>#VALUE!</v>
      </c>
      <c r="R434" s="1913" t="e">
        <f t="shared" si="298"/>
        <v>#VALUE!</v>
      </c>
      <c r="S434" s="1913" t="e">
        <f t="shared" si="298"/>
        <v>#VALUE!</v>
      </c>
      <c r="T434" s="1913" t="e">
        <f t="shared" si="298"/>
        <v>#VALUE!</v>
      </c>
      <c r="U434" s="1913" t="e">
        <f t="shared" si="298"/>
        <v>#VALUE!</v>
      </c>
      <c r="V434" s="1913" t="e">
        <f t="shared" si="298"/>
        <v>#VALUE!</v>
      </c>
      <c r="W434" s="1913" t="e">
        <f t="shared" si="298"/>
        <v>#VALUE!</v>
      </c>
      <c r="X434" s="1913" t="e">
        <f t="shared" si="298"/>
        <v>#VALUE!</v>
      </c>
      <c r="Y434" s="1913" t="e">
        <f t="shared" si="298"/>
        <v>#VALUE!</v>
      </c>
      <c r="Z434" s="1913" t="e">
        <f t="shared" si="298"/>
        <v>#VALUE!</v>
      </c>
      <c r="AA434" s="1913" t="e">
        <f t="shared" si="298"/>
        <v>#VALUE!</v>
      </c>
      <c r="AB434" s="1913" t="e">
        <f t="shared" si="298"/>
        <v>#VALUE!</v>
      </c>
      <c r="AC434" s="1913" t="e">
        <f t="shared" si="298"/>
        <v>#VALUE!</v>
      </c>
      <c r="AD434" s="1913" t="e">
        <f t="shared" si="298"/>
        <v>#VALUE!</v>
      </c>
      <c r="AE434" s="1913" t="e">
        <f t="shared" si="298"/>
        <v>#VALUE!</v>
      </c>
      <c r="AF434" s="1913" t="e">
        <f t="shared" si="298"/>
        <v>#VALUE!</v>
      </c>
      <c r="AG434" s="1913" t="e">
        <f t="shared" si="298"/>
        <v>#VALUE!</v>
      </c>
      <c r="AH434" s="1913" t="e">
        <f t="shared" si="298"/>
        <v>#VALUE!</v>
      </c>
      <c r="AI434" s="1913" t="e">
        <f t="shared" si="298"/>
        <v>#VALUE!</v>
      </c>
      <c r="AJ434" s="1913" t="e">
        <f t="shared" si="298"/>
        <v>#VALUE!</v>
      </c>
      <c r="AK434" s="4517"/>
      <c r="AL434" s="4520"/>
      <c r="AM434" s="4523"/>
      <c r="AN434" s="4435"/>
      <c r="AO434" s="4433"/>
      <c r="AQ434" s="4463"/>
      <c r="AR434" s="4463"/>
    </row>
    <row r="435" spans="2:44">
      <c r="B435" s="4475"/>
      <c r="C435" s="4476"/>
      <c r="D435" s="4477"/>
      <c r="E435" s="1908" t="s">
        <v>1060</v>
      </c>
      <c r="F435" s="1975" t="str">
        <f>IFERROR(TEXT(WEEKDAY(+F434),"aaa"),"")</f>
        <v/>
      </c>
      <c r="G435" s="1975" t="str">
        <f t="shared" ref="G435:AJ435" si="299">IFERROR(TEXT(WEEKDAY(+G434),"aaa"),"")</f>
        <v/>
      </c>
      <c r="H435" s="1975" t="str">
        <f t="shared" si="299"/>
        <v/>
      </c>
      <c r="I435" s="1975" t="str">
        <f t="shared" si="299"/>
        <v/>
      </c>
      <c r="J435" s="1975" t="str">
        <f t="shared" si="299"/>
        <v/>
      </c>
      <c r="K435" s="1975" t="str">
        <f t="shared" si="299"/>
        <v/>
      </c>
      <c r="L435" s="1975" t="str">
        <f t="shared" si="299"/>
        <v/>
      </c>
      <c r="M435" s="1975" t="str">
        <f t="shared" si="299"/>
        <v/>
      </c>
      <c r="N435" s="1975" t="str">
        <f t="shared" si="299"/>
        <v/>
      </c>
      <c r="O435" s="1975" t="str">
        <f t="shared" si="299"/>
        <v/>
      </c>
      <c r="P435" s="1975" t="str">
        <f t="shared" si="299"/>
        <v/>
      </c>
      <c r="Q435" s="1975" t="str">
        <f t="shared" si="299"/>
        <v/>
      </c>
      <c r="R435" s="1975" t="str">
        <f t="shared" si="299"/>
        <v/>
      </c>
      <c r="S435" s="1975" t="str">
        <f t="shared" si="299"/>
        <v/>
      </c>
      <c r="T435" s="1975" t="str">
        <f t="shared" si="299"/>
        <v/>
      </c>
      <c r="U435" s="1975" t="str">
        <f t="shared" si="299"/>
        <v/>
      </c>
      <c r="V435" s="1975" t="str">
        <f t="shared" si="299"/>
        <v/>
      </c>
      <c r="W435" s="1975" t="str">
        <f t="shared" si="299"/>
        <v/>
      </c>
      <c r="X435" s="1975" t="str">
        <f t="shared" si="299"/>
        <v/>
      </c>
      <c r="Y435" s="1975" t="str">
        <f t="shared" si="299"/>
        <v/>
      </c>
      <c r="Z435" s="1975" t="str">
        <f t="shared" si="299"/>
        <v/>
      </c>
      <c r="AA435" s="1975" t="str">
        <f t="shared" si="299"/>
        <v/>
      </c>
      <c r="AB435" s="1975" t="str">
        <f t="shared" si="299"/>
        <v/>
      </c>
      <c r="AC435" s="1975" t="str">
        <f t="shared" si="299"/>
        <v/>
      </c>
      <c r="AD435" s="1975" t="str">
        <f t="shared" si="299"/>
        <v/>
      </c>
      <c r="AE435" s="1975" t="str">
        <f t="shared" si="299"/>
        <v/>
      </c>
      <c r="AF435" s="1975" t="str">
        <f t="shared" si="299"/>
        <v/>
      </c>
      <c r="AG435" s="1975" t="str">
        <f t="shared" si="299"/>
        <v/>
      </c>
      <c r="AH435" s="1975" t="str">
        <f t="shared" si="299"/>
        <v/>
      </c>
      <c r="AI435" s="1975" t="str">
        <f t="shared" si="299"/>
        <v/>
      </c>
      <c r="AJ435" s="1975" t="str">
        <f t="shared" si="299"/>
        <v/>
      </c>
      <c r="AK435" s="4517"/>
      <c r="AL435" s="4520"/>
      <c r="AM435" s="4523"/>
      <c r="AN435" s="4435"/>
      <c r="AO435" s="4433"/>
      <c r="AQ435" s="4463"/>
      <c r="AR435" s="4463"/>
    </row>
    <row r="436" spans="2:44" ht="21" customHeight="1">
      <c r="B436" s="1976" t="s">
        <v>2310</v>
      </c>
      <c r="C436" s="1977" t="s">
        <v>2280</v>
      </c>
      <c r="D436" s="1924" t="s">
        <v>2281</v>
      </c>
      <c r="E436" s="1925" t="s">
        <v>2270</v>
      </c>
      <c r="F436" s="1926" t="s">
        <v>2311</v>
      </c>
      <c r="G436" s="1927" t="s">
        <v>2311</v>
      </c>
      <c r="H436" s="1927" t="s">
        <v>2311</v>
      </c>
      <c r="I436" s="1927" t="s">
        <v>2311</v>
      </c>
      <c r="J436" s="1927" t="s">
        <v>2311</v>
      </c>
      <c r="K436" s="1927" t="s">
        <v>2311</v>
      </c>
      <c r="L436" s="1927" t="s">
        <v>2311</v>
      </c>
      <c r="M436" s="1927" t="s">
        <v>2311</v>
      </c>
      <c r="N436" s="1927" t="s">
        <v>2311</v>
      </c>
      <c r="O436" s="1927" t="s">
        <v>2311</v>
      </c>
      <c r="P436" s="1927" t="s">
        <v>2311</v>
      </c>
      <c r="Q436" s="1927" t="s">
        <v>2311</v>
      </c>
      <c r="R436" s="1927" t="s">
        <v>2311</v>
      </c>
      <c r="S436" s="1927" t="s">
        <v>2311</v>
      </c>
      <c r="T436" s="1927" t="s">
        <v>2311</v>
      </c>
      <c r="U436" s="1927" t="s">
        <v>2311</v>
      </c>
      <c r="V436" s="1927" t="s">
        <v>2311</v>
      </c>
      <c r="W436" s="1927" t="s">
        <v>2311</v>
      </c>
      <c r="X436" s="1927" t="s">
        <v>2311</v>
      </c>
      <c r="Y436" s="1927" t="s">
        <v>2311</v>
      </c>
      <c r="Z436" s="1927" t="s">
        <v>2311</v>
      </c>
      <c r="AA436" s="1927" t="s">
        <v>2311</v>
      </c>
      <c r="AB436" s="1927" t="s">
        <v>2311</v>
      </c>
      <c r="AC436" s="1927" t="s">
        <v>2311</v>
      </c>
      <c r="AD436" s="1927" t="s">
        <v>2311</v>
      </c>
      <c r="AE436" s="1927" t="s">
        <v>2311</v>
      </c>
      <c r="AF436" s="1927" t="s">
        <v>2311</v>
      </c>
      <c r="AG436" s="1927" t="s">
        <v>2311</v>
      </c>
      <c r="AH436" s="1927" t="s">
        <v>2311</v>
      </c>
      <c r="AI436" s="1927" t="s">
        <v>2311</v>
      </c>
      <c r="AJ436" s="1982" t="s">
        <v>2311</v>
      </c>
      <c r="AK436" s="4518"/>
      <c r="AL436" s="4521"/>
      <c r="AM436" s="4524"/>
      <c r="AN436" s="1866" t="s">
        <v>2292</v>
      </c>
      <c r="AO436" s="1865" t="s">
        <v>2293</v>
      </c>
      <c r="AQ436" s="4464"/>
      <c r="AR436" s="4464"/>
    </row>
    <row r="437" spans="2:44" ht="13.5" customHeight="1">
      <c r="B437" s="4482" t="s">
        <v>2294</v>
      </c>
      <c r="C437" s="4512" t="s">
        <v>2295</v>
      </c>
      <c r="D437" s="2008" t="s">
        <v>2296</v>
      </c>
      <c r="E437" s="1929"/>
      <c r="F437" s="1983"/>
      <c r="G437" s="1984"/>
      <c r="H437" s="1984"/>
      <c r="I437" s="1984"/>
      <c r="J437" s="1984"/>
      <c r="K437" s="1984"/>
      <c r="L437" s="1984"/>
      <c r="M437" s="1984"/>
      <c r="N437" s="1984"/>
      <c r="O437" s="1984"/>
      <c r="P437" s="1984"/>
      <c r="Q437" s="1984"/>
      <c r="R437" s="1984"/>
      <c r="S437" s="1984"/>
      <c r="T437" s="1984"/>
      <c r="U437" s="1984"/>
      <c r="V437" s="1984"/>
      <c r="W437" s="1984"/>
      <c r="X437" s="1984"/>
      <c r="Y437" s="1984"/>
      <c r="Z437" s="1984"/>
      <c r="AA437" s="1984"/>
      <c r="AB437" s="1984"/>
      <c r="AC437" s="1984"/>
      <c r="AD437" s="1984"/>
      <c r="AE437" s="1984"/>
      <c r="AF437" s="1984"/>
      <c r="AG437" s="1984"/>
      <c r="AH437" s="1984"/>
      <c r="AI437" s="1984"/>
      <c r="AJ437" s="1985"/>
      <c r="AK437" s="2009">
        <f>IF(D437="","",COUNT($F$434:$AJ$434)-AL437)</f>
        <v>0</v>
      </c>
      <c r="AL437" s="2010">
        <f>IF(D437="","",AQ437+AR437)</f>
        <v>0</v>
      </c>
      <c r="AM437" s="2010">
        <f>IF(D437="","",COUNTIF(F437:AJ437,"休"))</f>
        <v>0</v>
      </c>
      <c r="AN437" s="1899" t="str">
        <f>IF(D437="","",IFERROR(ROUND(AM437/AK437,3),""))</f>
        <v/>
      </c>
      <c r="AO437" s="4486" t="e">
        <f>ROUND(AVERAGE(AN437:AN452),3)</f>
        <v>#DIV/0!</v>
      </c>
      <c r="AQ437" s="1864">
        <f>+COUNTIF(F437:AJ437,"－")</f>
        <v>0</v>
      </c>
      <c r="AR437" s="1864">
        <f>+COUNTIF(F437:AJ437,"外")</f>
        <v>0</v>
      </c>
    </row>
    <row r="438" spans="2:44" ht="13.5" customHeight="1">
      <c r="B438" s="4483"/>
      <c r="C438" s="4513"/>
      <c r="D438" s="2011" t="s">
        <v>2297</v>
      </c>
      <c r="E438" s="1929"/>
      <c r="F438" s="1936"/>
      <c r="G438" s="1937"/>
      <c r="H438" s="1937"/>
      <c r="I438" s="1937"/>
      <c r="J438" s="1937"/>
      <c r="K438" s="1937"/>
      <c r="L438" s="1937"/>
      <c r="M438" s="1937"/>
      <c r="N438" s="1937"/>
      <c r="O438" s="1937"/>
      <c r="P438" s="1937"/>
      <c r="Q438" s="1937"/>
      <c r="R438" s="1937"/>
      <c r="S438" s="1937"/>
      <c r="T438" s="1937"/>
      <c r="U438" s="1937"/>
      <c r="V438" s="1937"/>
      <c r="W438" s="1937"/>
      <c r="X438" s="1937"/>
      <c r="Y438" s="1937"/>
      <c r="Z438" s="1937"/>
      <c r="AA438" s="1937"/>
      <c r="AB438" s="1937"/>
      <c r="AC438" s="1937"/>
      <c r="AD438" s="1937"/>
      <c r="AE438" s="1937"/>
      <c r="AF438" s="1937"/>
      <c r="AG438" s="1937"/>
      <c r="AH438" s="1937"/>
      <c r="AI438" s="1937"/>
      <c r="AJ438" s="1986"/>
      <c r="AK438" s="2009">
        <f t="shared" ref="AK438:AK442" si="300">IF(D438="","",COUNT($F$434:$AJ$434)-AL438)</f>
        <v>0</v>
      </c>
      <c r="AL438" s="2010">
        <f t="shared" ref="AL438:AL442" si="301">IF(D438="","",AQ438+AR438)</f>
        <v>0</v>
      </c>
      <c r="AM438" s="2010">
        <f t="shared" ref="AM438:AM442" si="302">IF(D438="","",COUNTIF(F438:AJ438,"休"))</f>
        <v>0</v>
      </c>
      <c r="AN438" s="1899" t="str">
        <f t="shared" ref="AN438:AN442" si="303">IF(D438="","",IFERROR(ROUND(AM438/AK438,3),""))</f>
        <v/>
      </c>
      <c r="AO438" s="4487"/>
      <c r="AQ438" s="1864">
        <f>+COUNTIF(F438:AJ438,"－")</f>
        <v>0</v>
      </c>
      <c r="AR438" s="1864">
        <f>+COUNTIF(F438:AJ438,"外")</f>
        <v>0</v>
      </c>
    </row>
    <row r="439" spans="2:44">
      <c r="B439" s="4483"/>
      <c r="C439" s="4513"/>
      <c r="D439" s="2014" t="s">
        <v>2298</v>
      </c>
      <c r="E439" s="1929"/>
      <c r="F439" s="1936"/>
      <c r="G439" s="1937"/>
      <c r="H439" s="1937"/>
      <c r="I439" s="1937"/>
      <c r="J439" s="1937"/>
      <c r="K439" s="1937"/>
      <c r="L439" s="1937"/>
      <c r="M439" s="1937"/>
      <c r="N439" s="1937"/>
      <c r="O439" s="1937"/>
      <c r="P439" s="1937"/>
      <c r="Q439" s="1937"/>
      <c r="R439" s="1937"/>
      <c r="S439" s="1937"/>
      <c r="T439" s="1937"/>
      <c r="U439" s="1937"/>
      <c r="V439" s="1937"/>
      <c r="W439" s="1937"/>
      <c r="X439" s="1937"/>
      <c r="Y439" s="1937"/>
      <c r="Z439" s="1937"/>
      <c r="AA439" s="1937"/>
      <c r="AB439" s="1937"/>
      <c r="AC439" s="1937"/>
      <c r="AD439" s="1937"/>
      <c r="AE439" s="1937"/>
      <c r="AF439" s="1937"/>
      <c r="AG439" s="1937"/>
      <c r="AH439" s="1937"/>
      <c r="AI439" s="1937"/>
      <c r="AJ439" s="1986"/>
      <c r="AK439" s="2009">
        <f t="shared" si="300"/>
        <v>0</v>
      </c>
      <c r="AL439" s="2010">
        <f t="shared" si="301"/>
        <v>0</v>
      </c>
      <c r="AM439" s="2010">
        <f t="shared" si="302"/>
        <v>0</v>
      </c>
      <c r="AN439" s="1899" t="str">
        <f t="shared" si="303"/>
        <v/>
      </c>
      <c r="AO439" s="4487"/>
      <c r="AQ439" s="1864">
        <f>+COUNTIF(F439:AJ439,"－")</f>
        <v>0</v>
      </c>
      <c r="AR439" s="1864">
        <f t="shared" ref="AR439:AR442" si="304">+COUNTIF(F439:AJ439,"外")</f>
        <v>0</v>
      </c>
    </row>
    <row r="440" spans="2:44">
      <c r="B440" s="4483"/>
      <c r="C440" s="4513"/>
      <c r="D440" s="2014" t="s">
        <v>2299</v>
      </c>
      <c r="E440" s="1907"/>
      <c r="F440" s="1936"/>
      <c r="G440" s="1937"/>
      <c r="H440" s="1937"/>
      <c r="I440" s="1937"/>
      <c r="J440" s="1937"/>
      <c r="K440" s="1937"/>
      <c r="L440" s="1937"/>
      <c r="M440" s="1937"/>
      <c r="N440" s="1937"/>
      <c r="O440" s="1937"/>
      <c r="P440" s="1937"/>
      <c r="Q440" s="1937"/>
      <c r="R440" s="1937"/>
      <c r="S440" s="1937"/>
      <c r="T440" s="1937"/>
      <c r="U440" s="1937"/>
      <c r="V440" s="1937"/>
      <c r="W440" s="1937"/>
      <c r="X440" s="1937"/>
      <c r="Y440" s="1937"/>
      <c r="Z440" s="1937"/>
      <c r="AA440" s="1937"/>
      <c r="AB440" s="1937"/>
      <c r="AC440" s="1937"/>
      <c r="AD440" s="1937"/>
      <c r="AE440" s="1937"/>
      <c r="AF440" s="1937"/>
      <c r="AG440" s="1937"/>
      <c r="AH440" s="1937"/>
      <c r="AI440" s="1937"/>
      <c r="AJ440" s="1986"/>
      <c r="AK440" s="2009">
        <f t="shared" si="300"/>
        <v>0</v>
      </c>
      <c r="AL440" s="2010">
        <f t="shared" si="301"/>
        <v>0</v>
      </c>
      <c r="AM440" s="2010">
        <f t="shared" si="302"/>
        <v>0</v>
      </c>
      <c r="AN440" s="1899" t="str">
        <f t="shared" si="303"/>
        <v/>
      </c>
      <c r="AO440" s="4487"/>
      <c r="AQ440" s="1864">
        <f>+COUNTIF(F440:AJ440,"－")</f>
        <v>0</v>
      </c>
      <c r="AR440" s="1864">
        <f t="shared" si="304"/>
        <v>0</v>
      </c>
    </row>
    <row r="441" spans="2:44">
      <c r="B441" s="4483"/>
      <c r="C441" s="4513"/>
      <c r="D441" s="2014" t="s">
        <v>2300</v>
      </c>
      <c r="E441" s="1929"/>
      <c r="F441" s="1936"/>
      <c r="G441" s="1937"/>
      <c r="H441" s="1937"/>
      <c r="I441" s="1937"/>
      <c r="J441" s="1937"/>
      <c r="K441" s="1937"/>
      <c r="L441" s="1937"/>
      <c r="M441" s="1937"/>
      <c r="N441" s="1937"/>
      <c r="O441" s="1937"/>
      <c r="P441" s="1937"/>
      <c r="Q441" s="1937"/>
      <c r="R441" s="1937"/>
      <c r="S441" s="1937"/>
      <c r="T441" s="1937"/>
      <c r="U441" s="1937"/>
      <c r="V441" s="1937"/>
      <c r="W441" s="1937"/>
      <c r="X441" s="1937"/>
      <c r="Y441" s="1937"/>
      <c r="Z441" s="1937"/>
      <c r="AA441" s="1937"/>
      <c r="AB441" s="1937"/>
      <c r="AC441" s="1937"/>
      <c r="AD441" s="1937"/>
      <c r="AE441" s="1937"/>
      <c r="AF441" s="1937"/>
      <c r="AG441" s="1937"/>
      <c r="AH441" s="1937"/>
      <c r="AI441" s="1937"/>
      <c r="AJ441" s="1986"/>
      <c r="AK441" s="2009">
        <f t="shared" si="300"/>
        <v>0</v>
      </c>
      <c r="AL441" s="2010">
        <f t="shared" si="301"/>
        <v>0</v>
      </c>
      <c r="AM441" s="2010">
        <f t="shared" si="302"/>
        <v>0</v>
      </c>
      <c r="AN441" s="1899" t="str">
        <f t="shared" si="303"/>
        <v/>
      </c>
      <c r="AO441" s="4487"/>
      <c r="AQ441" s="1864">
        <f t="shared" ref="AQ441:AQ442" si="305">+COUNTIF(F441:AJ441,"－")</f>
        <v>0</v>
      </c>
      <c r="AR441" s="1864">
        <f t="shared" si="304"/>
        <v>0</v>
      </c>
    </row>
    <row r="442" spans="2:44">
      <c r="B442" s="4484"/>
      <c r="C442" s="4514"/>
      <c r="D442" s="2015">
        <f>E$29</f>
        <v>0</v>
      </c>
      <c r="E442" s="1942"/>
      <c r="F442" s="1987"/>
      <c r="G442" s="1988"/>
      <c r="H442" s="1988"/>
      <c r="I442" s="1988"/>
      <c r="J442" s="1988"/>
      <c r="K442" s="1988"/>
      <c r="L442" s="1988"/>
      <c r="M442" s="1988"/>
      <c r="N442" s="1988"/>
      <c r="O442" s="1988"/>
      <c r="P442" s="1988"/>
      <c r="Q442" s="1988"/>
      <c r="R442" s="1988"/>
      <c r="S442" s="1988"/>
      <c r="T442" s="1988"/>
      <c r="U442" s="1988"/>
      <c r="V442" s="1988"/>
      <c r="W442" s="1988"/>
      <c r="X442" s="1988"/>
      <c r="Y442" s="1988"/>
      <c r="Z442" s="1988"/>
      <c r="AA442" s="1988"/>
      <c r="AB442" s="1988"/>
      <c r="AC442" s="1988"/>
      <c r="AD442" s="1988"/>
      <c r="AE442" s="1988"/>
      <c r="AF442" s="1988"/>
      <c r="AG442" s="1988"/>
      <c r="AH442" s="1988"/>
      <c r="AI442" s="1988"/>
      <c r="AJ442" s="1989"/>
      <c r="AK442" s="2009">
        <f t="shared" si="300"/>
        <v>0</v>
      </c>
      <c r="AL442" s="2010">
        <f t="shared" si="301"/>
        <v>0</v>
      </c>
      <c r="AM442" s="1958">
        <f t="shared" si="302"/>
        <v>0</v>
      </c>
      <c r="AN442" s="1899" t="str">
        <f t="shared" si="303"/>
        <v/>
      </c>
      <c r="AO442" s="4487"/>
      <c r="AQ442" s="1864">
        <f t="shared" si="305"/>
        <v>0</v>
      </c>
      <c r="AR442" s="1864">
        <f t="shared" si="304"/>
        <v>0</v>
      </c>
    </row>
    <row r="443" spans="2:44" ht="14.4">
      <c r="B443" s="4482" t="s">
        <v>2301</v>
      </c>
      <c r="C443" s="4512" t="s">
        <v>2302</v>
      </c>
      <c r="D443" s="1924" t="s">
        <v>2281</v>
      </c>
      <c r="E443" s="1949" t="s">
        <v>2270</v>
      </c>
      <c r="F443" s="1926" t="s">
        <v>2312</v>
      </c>
      <c r="G443" s="1927" t="s">
        <v>2312</v>
      </c>
      <c r="H443" s="1927" t="s">
        <v>2312</v>
      </c>
      <c r="I443" s="1927" t="s">
        <v>2312</v>
      </c>
      <c r="J443" s="1927" t="s">
        <v>2312</v>
      </c>
      <c r="K443" s="1927" t="s">
        <v>2312</v>
      </c>
      <c r="L443" s="1927" t="s">
        <v>2312</v>
      </c>
      <c r="M443" s="1927" t="s">
        <v>2312</v>
      </c>
      <c r="N443" s="1927" t="s">
        <v>2312</v>
      </c>
      <c r="O443" s="1927" t="s">
        <v>2312</v>
      </c>
      <c r="P443" s="1927" t="s">
        <v>2312</v>
      </c>
      <c r="Q443" s="1927" t="s">
        <v>2312</v>
      </c>
      <c r="R443" s="1927" t="s">
        <v>2312</v>
      </c>
      <c r="S443" s="1927" t="s">
        <v>2312</v>
      </c>
      <c r="T443" s="1927" t="s">
        <v>2312</v>
      </c>
      <c r="U443" s="1927" t="s">
        <v>2312</v>
      </c>
      <c r="V443" s="1927" t="s">
        <v>2312</v>
      </c>
      <c r="W443" s="1927" t="s">
        <v>2312</v>
      </c>
      <c r="X443" s="1927" t="s">
        <v>2312</v>
      </c>
      <c r="Y443" s="1927" t="s">
        <v>2312</v>
      </c>
      <c r="Z443" s="1927" t="s">
        <v>2312</v>
      </c>
      <c r="AA443" s="1927" t="s">
        <v>2312</v>
      </c>
      <c r="AB443" s="1927" t="s">
        <v>2312</v>
      </c>
      <c r="AC443" s="1927" t="s">
        <v>2312</v>
      </c>
      <c r="AD443" s="1927" t="s">
        <v>2312</v>
      </c>
      <c r="AE443" s="1927" t="s">
        <v>2312</v>
      </c>
      <c r="AF443" s="1927" t="s">
        <v>2312</v>
      </c>
      <c r="AG443" s="1927" t="s">
        <v>2312</v>
      </c>
      <c r="AH443" s="1927" t="s">
        <v>2312</v>
      </c>
      <c r="AI443" s="1927" t="s">
        <v>2312</v>
      </c>
      <c r="AJ443" s="1982" t="s">
        <v>2312</v>
      </c>
      <c r="AK443" s="2017"/>
      <c r="AL443" s="1864"/>
      <c r="AM443" s="1917"/>
      <c r="AN443" s="2018"/>
      <c r="AO443" s="4487"/>
    </row>
    <row r="444" spans="2:44">
      <c r="B444" s="4483"/>
      <c r="C444" s="4513"/>
      <c r="D444" s="2019" t="s">
        <v>2296</v>
      </c>
      <c r="E444" s="1929"/>
      <c r="F444" s="1990"/>
      <c r="G444" s="1945"/>
      <c r="H444" s="1945"/>
      <c r="I444" s="1945"/>
      <c r="J444" s="1945"/>
      <c r="K444" s="1945"/>
      <c r="L444" s="1945"/>
      <c r="M444" s="1945"/>
      <c r="N444" s="1945"/>
      <c r="O444" s="1945"/>
      <c r="P444" s="1945"/>
      <c r="Q444" s="1945"/>
      <c r="R444" s="1945"/>
      <c r="S444" s="1945"/>
      <c r="T444" s="1945"/>
      <c r="U444" s="1945"/>
      <c r="V444" s="1945"/>
      <c r="W444" s="1945"/>
      <c r="X444" s="1945"/>
      <c r="Y444" s="1945"/>
      <c r="Z444" s="1945"/>
      <c r="AA444" s="1945"/>
      <c r="AB444" s="1945"/>
      <c r="AC444" s="1945"/>
      <c r="AD444" s="1945"/>
      <c r="AE444" s="1945"/>
      <c r="AF444" s="1945"/>
      <c r="AG444" s="1945"/>
      <c r="AH444" s="1945"/>
      <c r="AI444" s="1945"/>
      <c r="AJ444" s="1991"/>
      <c r="AK444" s="2009">
        <f>IF(D444="","",COUNT($F$434:$AJ$434)-AL444)</f>
        <v>0</v>
      </c>
      <c r="AL444" s="2010">
        <f>IF(D444="","",AQ444+AR444)</f>
        <v>0</v>
      </c>
      <c r="AM444" s="2010">
        <f>IF(D444="","",COUNTIF(F444:AJ444,"休"))</f>
        <v>0</v>
      </c>
      <c r="AN444" s="1899" t="str">
        <f>IF(D444="","",IFERROR(ROUND(AM444/AK444,3),""))</f>
        <v/>
      </c>
      <c r="AO444" s="4487"/>
      <c r="AQ444" s="1864">
        <f>+COUNTIF(F444:AJ444,"－")</f>
        <v>0</v>
      </c>
      <c r="AR444" s="1864">
        <f>+COUNTIF(F444:AJ444,"外")</f>
        <v>0</v>
      </c>
    </row>
    <row r="445" spans="2:44">
      <c r="B445" s="4483"/>
      <c r="C445" s="4513"/>
      <c r="D445" s="2011" t="s">
        <v>2297</v>
      </c>
      <c r="E445" s="1956"/>
      <c r="F445" s="1936"/>
      <c r="G445" s="1937"/>
      <c r="H445" s="1937"/>
      <c r="I445" s="1937"/>
      <c r="J445" s="1937"/>
      <c r="K445" s="1937"/>
      <c r="L445" s="1937"/>
      <c r="M445" s="1937"/>
      <c r="N445" s="1937"/>
      <c r="O445" s="1937"/>
      <c r="P445" s="1937"/>
      <c r="Q445" s="1937"/>
      <c r="R445" s="1937"/>
      <c r="S445" s="1937"/>
      <c r="T445" s="1937"/>
      <c r="U445" s="1937"/>
      <c r="V445" s="1937"/>
      <c r="W445" s="1937"/>
      <c r="X445" s="1937"/>
      <c r="Y445" s="1937"/>
      <c r="Z445" s="1937"/>
      <c r="AA445" s="1937"/>
      <c r="AB445" s="1937"/>
      <c r="AC445" s="1937"/>
      <c r="AD445" s="1937"/>
      <c r="AE445" s="1937"/>
      <c r="AF445" s="1937"/>
      <c r="AG445" s="1937"/>
      <c r="AH445" s="1937"/>
      <c r="AI445" s="1937"/>
      <c r="AJ445" s="1986"/>
      <c r="AK445" s="2009">
        <f t="shared" ref="AK445:AK447" si="306">IF(D445="","",COUNT($F$434:$AJ$434)-AL445)</f>
        <v>0</v>
      </c>
      <c r="AL445" s="2010">
        <f t="shared" ref="AL445:AL447" si="307">IF(D445="","",AQ445+AR445)</f>
        <v>0</v>
      </c>
      <c r="AM445" s="2010">
        <f t="shared" ref="AM445:AM447" si="308">IF(D445="","",COUNTIF(F445:AJ445,"休"))</f>
        <v>0</v>
      </c>
      <c r="AN445" s="1899" t="str">
        <f t="shared" ref="AN445:AN447" si="309">IF(D445="","",IFERROR(ROUND(AM445/AK445,3),""))</f>
        <v/>
      </c>
      <c r="AO445" s="4487"/>
      <c r="AQ445" s="1864">
        <f>+COUNTIF(F445:AJ445,"－")</f>
        <v>0</v>
      </c>
      <c r="AR445" s="1864">
        <f>+COUNTIF(F445:AJ445,"外")</f>
        <v>0</v>
      </c>
    </row>
    <row r="446" spans="2:44">
      <c r="B446" s="4483"/>
      <c r="C446" s="4513"/>
      <c r="E446" s="1956"/>
      <c r="F446" s="1936"/>
      <c r="G446" s="1937"/>
      <c r="H446" s="1937"/>
      <c r="I446" s="1937"/>
      <c r="J446" s="1937"/>
      <c r="K446" s="1937"/>
      <c r="L446" s="1937"/>
      <c r="M446" s="1937"/>
      <c r="N446" s="1937"/>
      <c r="O446" s="1937"/>
      <c r="P446" s="1937"/>
      <c r="Q446" s="1937"/>
      <c r="R446" s="1937"/>
      <c r="S446" s="1937"/>
      <c r="T446" s="1937"/>
      <c r="U446" s="1937"/>
      <c r="V446" s="1937"/>
      <c r="W446" s="1937"/>
      <c r="X446" s="1937"/>
      <c r="Y446" s="1937"/>
      <c r="Z446" s="1937"/>
      <c r="AA446" s="1937"/>
      <c r="AB446" s="1937"/>
      <c r="AC446" s="1937"/>
      <c r="AD446" s="1937"/>
      <c r="AE446" s="1937"/>
      <c r="AF446" s="1937"/>
      <c r="AG446" s="1937"/>
      <c r="AH446" s="1937"/>
      <c r="AI446" s="1937"/>
      <c r="AJ446" s="1986"/>
      <c r="AK446" s="2009" t="str">
        <f t="shared" si="306"/>
        <v/>
      </c>
      <c r="AL446" s="2010" t="str">
        <f t="shared" si="307"/>
        <v/>
      </c>
      <c r="AM446" s="2010" t="str">
        <f t="shared" si="308"/>
        <v/>
      </c>
      <c r="AN446" s="1899" t="str">
        <f t="shared" si="309"/>
        <v/>
      </c>
      <c r="AO446" s="4487"/>
      <c r="AQ446" s="1864">
        <f>+COUNTIF(F446:AJ446,"－")</f>
        <v>0</v>
      </c>
      <c r="AR446" s="1864">
        <f>+COUNTIF(F446:AJ446,"外")</f>
        <v>0</v>
      </c>
    </row>
    <row r="447" spans="2:44">
      <c r="B447" s="4483"/>
      <c r="C447" s="4514"/>
      <c r="D447" s="2006"/>
      <c r="E447" s="1958"/>
      <c r="F447" s="1987"/>
      <c r="G447" s="1988"/>
      <c r="H447" s="1988"/>
      <c r="I447" s="1988"/>
      <c r="J447" s="1988"/>
      <c r="K447" s="1988"/>
      <c r="L447" s="1988"/>
      <c r="M447" s="1988"/>
      <c r="N447" s="1988"/>
      <c r="O447" s="1988"/>
      <c r="P447" s="1988"/>
      <c r="Q447" s="1988"/>
      <c r="R447" s="1988"/>
      <c r="S447" s="1988"/>
      <c r="T447" s="1988"/>
      <c r="U447" s="1988"/>
      <c r="V447" s="1988"/>
      <c r="W447" s="1988"/>
      <c r="X447" s="1988"/>
      <c r="Y447" s="1988"/>
      <c r="Z447" s="1988"/>
      <c r="AA447" s="1988"/>
      <c r="AB447" s="1988"/>
      <c r="AC447" s="1988"/>
      <c r="AD447" s="1988"/>
      <c r="AE447" s="1988"/>
      <c r="AF447" s="1988"/>
      <c r="AG447" s="1988"/>
      <c r="AH447" s="1988"/>
      <c r="AI447" s="1988"/>
      <c r="AJ447" s="1989"/>
      <c r="AK447" s="2009" t="str">
        <f t="shared" si="306"/>
        <v/>
      </c>
      <c r="AL447" s="2010" t="str">
        <f t="shared" si="307"/>
        <v/>
      </c>
      <c r="AM447" s="2010" t="str">
        <f t="shared" si="308"/>
        <v/>
      </c>
      <c r="AN447" s="1899" t="str">
        <f t="shared" si="309"/>
        <v/>
      </c>
      <c r="AO447" s="4487"/>
      <c r="AQ447" s="1864">
        <f>+COUNTIF(F447:AJ447,"－")</f>
        <v>0</v>
      </c>
      <c r="AR447" s="1864">
        <f>+COUNTIF(F447:AJ447,"外")</f>
        <v>0</v>
      </c>
    </row>
    <row r="448" spans="2:44" ht="14.4">
      <c r="B448" s="4483"/>
      <c r="C448" s="4512" t="s">
        <v>2303</v>
      </c>
      <c r="D448" s="1924" t="s">
        <v>2281</v>
      </c>
      <c r="E448" s="1959" t="s">
        <v>2270</v>
      </c>
      <c r="F448" s="1926" t="s">
        <v>2311</v>
      </c>
      <c r="G448" s="1927" t="s">
        <v>2311</v>
      </c>
      <c r="H448" s="1927" t="s">
        <v>2311</v>
      </c>
      <c r="I448" s="1927" t="s">
        <v>2311</v>
      </c>
      <c r="J448" s="1927" t="s">
        <v>2311</v>
      </c>
      <c r="K448" s="1927" t="s">
        <v>2311</v>
      </c>
      <c r="L448" s="1927" t="s">
        <v>2311</v>
      </c>
      <c r="M448" s="1927" t="s">
        <v>2311</v>
      </c>
      <c r="N448" s="1927" t="s">
        <v>2311</v>
      </c>
      <c r="O448" s="1927" t="s">
        <v>2311</v>
      </c>
      <c r="P448" s="1927" t="s">
        <v>2311</v>
      </c>
      <c r="Q448" s="1927" t="s">
        <v>2311</v>
      </c>
      <c r="R448" s="1927" t="s">
        <v>2311</v>
      </c>
      <c r="S448" s="1927" t="s">
        <v>2311</v>
      </c>
      <c r="T448" s="1927" t="s">
        <v>2311</v>
      </c>
      <c r="U448" s="1927" t="s">
        <v>2311</v>
      </c>
      <c r="V448" s="1927" t="s">
        <v>2311</v>
      </c>
      <c r="W448" s="1927" t="s">
        <v>2311</v>
      </c>
      <c r="X448" s="1927" t="s">
        <v>2311</v>
      </c>
      <c r="Y448" s="1927" t="s">
        <v>2311</v>
      </c>
      <c r="Z448" s="1927" t="s">
        <v>2311</v>
      </c>
      <c r="AA448" s="1927" t="s">
        <v>2311</v>
      </c>
      <c r="AB448" s="1927" t="s">
        <v>2311</v>
      </c>
      <c r="AC448" s="1927" t="s">
        <v>2311</v>
      </c>
      <c r="AD448" s="1927" t="s">
        <v>2311</v>
      </c>
      <c r="AE448" s="1927" t="s">
        <v>2311</v>
      </c>
      <c r="AF448" s="1927" t="s">
        <v>2311</v>
      </c>
      <c r="AG448" s="1927" t="s">
        <v>2311</v>
      </c>
      <c r="AH448" s="1927" t="s">
        <v>2311</v>
      </c>
      <c r="AI448" s="1927" t="s">
        <v>2311</v>
      </c>
      <c r="AJ448" s="1982" t="s">
        <v>2311</v>
      </c>
      <c r="AK448" s="2017"/>
      <c r="AL448" s="1864"/>
      <c r="AM448" s="2020"/>
      <c r="AN448" s="2018"/>
      <c r="AO448" s="4487"/>
    </row>
    <row r="449" spans="2:44">
      <c r="B449" s="4483"/>
      <c r="C449" s="4513"/>
      <c r="D449" s="1999" t="s">
        <v>2297</v>
      </c>
      <c r="E449" s="1929"/>
      <c r="F449" s="1990"/>
      <c r="G449" s="1945"/>
      <c r="H449" s="1945"/>
      <c r="I449" s="1945"/>
      <c r="J449" s="1945"/>
      <c r="K449" s="1945"/>
      <c r="L449" s="1945"/>
      <c r="M449" s="1945"/>
      <c r="N449" s="1945"/>
      <c r="O449" s="1945"/>
      <c r="P449" s="1945"/>
      <c r="Q449" s="1945"/>
      <c r="R449" s="1945"/>
      <c r="S449" s="1945"/>
      <c r="T449" s="1945"/>
      <c r="U449" s="1945"/>
      <c r="V449" s="1945"/>
      <c r="W449" s="1945"/>
      <c r="X449" s="1945"/>
      <c r="Y449" s="1945"/>
      <c r="Z449" s="1945"/>
      <c r="AA449" s="1945"/>
      <c r="AB449" s="1945"/>
      <c r="AC449" s="1945"/>
      <c r="AD449" s="1945"/>
      <c r="AE449" s="1945"/>
      <c r="AF449" s="1945"/>
      <c r="AG449" s="1945"/>
      <c r="AH449" s="1945"/>
      <c r="AI449" s="1945"/>
      <c r="AJ449" s="1991"/>
      <c r="AK449" s="2009">
        <f>IF(D449="","",COUNT($F$434:$AJ$434)-AL449)</f>
        <v>0</v>
      </c>
      <c r="AL449" s="2010">
        <f>IF(D449="","",AQ449+AR449)</f>
        <v>0</v>
      </c>
      <c r="AM449" s="2010">
        <f>IF(D449="","",COUNTIF(F449:AJ449,"休"))</f>
        <v>0</v>
      </c>
      <c r="AN449" s="1899" t="str">
        <f>IF(D449="","",IFERROR(ROUND(AM449/AK449,3),""))</f>
        <v/>
      </c>
      <c r="AO449" s="4487"/>
      <c r="AQ449" s="1864">
        <f>+COUNTIF(F449:AJ449,"－")</f>
        <v>0</v>
      </c>
      <c r="AR449" s="1864">
        <f>+COUNTIF(F449:AJ449,"外")</f>
        <v>0</v>
      </c>
    </row>
    <row r="450" spans="2:44">
      <c r="B450" s="4483"/>
      <c r="C450" s="4513"/>
      <c r="E450" s="1956"/>
      <c r="F450" s="1936"/>
      <c r="G450" s="1937"/>
      <c r="H450" s="1937"/>
      <c r="I450" s="1937"/>
      <c r="J450" s="1937"/>
      <c r="K450" s="1937"/>
      <c r="L450" s="1937"/>
      <c r="M450" s="1937"/>
      <c r="N450" s="1937"/>
      <c r="O450" s="1937"/>
      <c r="P450" s="1937"/>
      <c r="Q450" s="1937"/>
      <c r="R450" s="1937"/>
      <c r="S450" s="1937"/>
      <c r="T450" s="1937"/>
      <c r="U450" s="1937"/>
      <c r="V450" s="1937"/>
      <c r="W450" s="1937"/>
      <c r="X450" s="1937"/>
      <c r="Y450" s="1937"/>
      <c r="Z450" s="1937"/>
      <c r="AA450" s="1937"/>
      <c r="AB450" s="1937"/>
      <c r="AC450" s="1937"/>
      <c r="AD450" s="1937"/>
      <c r="AE450" s="1937"/>
      <c r="AF450" s="1937"/>
      <c r="AG450" s="1937"/>
      <c r="AH450" s="1937"/>
      <c r="AI450" s="1937"/>
      <c r="AJ450" s="1986"/>
      <c r="AK450" s="2009" t="str">
        <f t="shared" ref="AK450:AK452" si="310">IF(D450="","",COUNT($F$434:$AJ$434)-AL450)</f>
        <v/>
      </c>
      <c r="AL450" s="2010" t="str">
        <f t="shared" ref="AL450:AL452" si="311">IF(D450="","",AQ450+AR450)</f>
        <v/>
      </c>
      <c r="AM450" s="2010" t="str">
        <f t="shared" ref="AM450:AM452" si="312">IF(D450="","",COUNTIF(F450:AJ450,"休"))</f>
        <v/>
      </c>
      <c r="AN450" s="1899" t="str">
        <f t="shared" ref="AN450:AN452" si="313">IF(D450="","",IFERROR(ROUND(AM450/AK450,3),""))</f>
        <v/>
      </c>
      <c r="AO450" s="4487"/>
      <c r="AQ450" s="1864">
        <f>+COUNTIF(F450:AJ450,"－")</f>
        <v>0</v>
      </c>
      <c r="AR450" s="1864">
        <f>+COUNTIF(F450:AJ450,"外")</f>
        <v>0</v>
      </c>
    </row>
    <row r="451" spans="2:44">
      <c r="B451" s="4483"/>
      <c r="C451" s="4513"/>
      <c r="E451" s="1956"/>
      <c r="F451" s="1936"/>
      <c r="G451" s="1937"/>
      <c r="H451" s="1937"/>
      <c r="I451" s="1937"/>
      <c r="J451" s="1937"/>
      <c r="K451" s="1937"/>
      <c r="L451" s="1937"/>
      <c r="M451" s="1937"/>
      <c r="N451" s="1937"/>
      <c r="O451" s="1937"/>
      <c r="P451" s="1937"/>
      <c r="Q451" s="1937"/>
      <c r="R451" s="1937"/>
      <c r="S451" s="1937"/>
      <c r="T451" s="1937"/>
      <c r="U451" s="1937"/>
      <c r="V451" s="1937"/>
      <c r="W451" s="1937"/>
      <c r="X451" s="1937"/>
      <c r="Y451" s="1937"/>
      <c r="Z451" s="1937"/>
      <c r="AA451" s="1937"/>
      <c r="AB451" s="1937"/>
      <c r="AC451" s="1937"/>
      <c r="AD451" s="1937"/>
      <c r="AE451" s="1937"/>
      <c r="AF451" s="1937"/>
      <c r="AG451" s="1937"/>
      <c r="AH451" s="1937"/>
      <c r="AI451" s="1937"/>
      <c r="AJ451" s="1986"/>
      <c r="AK451" s="2009" t="str">
        <f t="shared" si="310"/>
        <v/>
      </c>
      <c r="AL451" s="2010" t="str">
        <f t="shared" si="311"/>
        <v/>
      </c>
      <c r="AM451" s="2010" t="str">
        <f t="shared" si="312"/>
        <v/>
      </c>
      <c r="AN451" s="1899" t="str">
        <f t="shared" si="313"/>
        <v/>
      </c>
      <c r="AO451" s="4487"/>
      <c r="AQ451" s="1864">
        <f>+COUNTIF(F451:AJ451,"－")</f>
        <v>0</v>
      </c>
      <c r="AR451" s="1864">
        <f>+COUNTIF(F451:AJ451,"外")</f>
        <v>0</v>
      </c>
    </row>
    <row r="452" spans="2:44" ht="13.8" thickBot="1">
      <c r="B452" s="4484"/>
      <c r="C452" s="4514"/>
      <c r="D452" s="2006"/>
      <c r="E452" s="1958"/>
      <c r="F452" s="1987"/>
      <c r="G452" s="1988"/>
      <c r="H452" s="1988"/>
      <c r="I452" s="1988"/>
      <c r="J452" s="1988"/>
      <c r="K452" s="1988"/>
      <c r="L452" s="1988"/>
      <c r="M452" s="1988"/>
      <c r="N452" s="1988"/>
      <c r="O452" s="1988"/>
      <c r="P452" s="1988"/>
      <c r="Q452" s="1988"/>
      <c r="R452" s="1988"/>
      <c r="S452" s="1988"/>
      <c r="T452" s="1988"/>
      <c r="U452" s="1988"/>
      <c r="V452" s="1988"/>
      <c r="W452" s="1988"/>
      <c r="X452" s="1988"/>
      <c r="Y452" s="1988"/>
      <c r="Z452" s="1988"/>
      <c r="AA452" s="1988"/>
      <c r="AB452" s="1988"/>
      <c r="AC452" s="1988"/>
      <c r="AD452" s="1988"/>
      <c r="AE452" s="1988"/>
      <c r="AF452" s="1988"/>
      <c r="AG452" s="1988"/>
      <c r="AH452" s="1988"/>
      <c r="AI452" s="1988"/>
      <c r="AJ452" s="1989"/>
      <c r="AK452" s="2023" t="str">
        <f t="shared" si="310"/>
        <v/>
      </c>
      <c r="AL452" s="1958" t="str">
        <f t="shared" si="311"/>
        <v/>
      </c>
      <c r="AM452" s="1958" t="str">
        <f t="shared" si="312"/>
        <v/>
      </c>
      <c r="AN452" s="1899" t="str">
        <f t="shared" si="313"/>
        <v/>
      </c>
      <c r="AO452" s="4488"/>
      <c r="AQ452" s="1864">
        <f>+COUNTIF(F452:AJ452,"－")</f>
        <v>0</v>
      </c>
      <c r="AR452" s="1864">
        <f>+COUNTIF(F452:AJ452,"外")</f>
        <v>0</v>
      </c>
    </row>
    <row r="453" spans="2:44" ht="13.8" thickBot="1">
      <c r="B453" s="1965"/>
      <c r="C453" s="1921"/>
      <c r="F453" s="1966"/>
      <c r="G453" s="1966"/>
      <c r="H453" s="1966"/>
      <c r="I453" s="1966"/>
      <c r="J453" s="1966"/>
      <c r="K453" s="1966"/>
      <c r="L453" s="1966"/>
      <c r="M453" s="1966"/>
      <c r="N453" s="1966"/>
      <c r="O453" s="1966"/>
      <c r="P453" s="1966"/>
      <c r="Q453" s="1966"/>
      <c r="R453" s="1966"/>
      <c r="S453" s="1966"/>
      <c r="T453" s="1966"/>
      <c r="U453" s="1966"/>
      <c r="V453" s="1966"/>
      <c r="W453" s="1966"/>
      <c r="X453" s="1966"/>
      <c r="Y453" s="1966"/>
      <c r="Z453" s="1966"/>
      <c r="AA453" s="1966"/>
      <c r="AB453" s="1966"/>
      <c r="AC453" s="1966"/>
      <c r="AD453" s="1966"/>
      <c r="AE453" s="1966"/>
      <c r="AF453" s="1966"/>
      <c r="AG453" s="1966"/>
      <c r="AH453" s="1966"/>
      <c r="AI453" s="1966"/>
      <c r="AJ453" s="1966"/>
      <c r="AK453" s="1967"/>
      <c r="AM453" s="1857"/>
      <c r="AN453" s="1968" t="s">
        <v>2271</v>
      </c>
      <c r="AO453" s="1969" t="e">
        <f>IF(AO437&gt;=0.285,"OK","NG")</f>
        <v>#DIV/0!</v>
      </c>
      <c r="AQ453" s="1857"/>
      <c r="AR453" s="1857"/>
    </row>
    <row r="455" spans="2:44" hidden="1">
      <c r="F455" s="1857" t="e">
        <f>YEAR(F458)</f>
        <v>#VALUE!</v>
      </c>
      <c r="G455" s="1857" t="e">
        <f>MONTH(F458)</f>
        <v>#VALUE!</v>
      </c>
    </row>
    <row r="456" spans="2:44">
      <c r="B456" s="4470"/>
      <c r="C456" s="4471"/>
      <c r="D456" s="4472"/>
      <c r="E456" s="1971" t="s">
        <v>2266</v>
      </c>
      <c r="F456" s="4478" t="e">
        <f>F458</f>
        <v>#VALUE!</v>
      </c>
      <c r="G456" s="4479"/>
      <c r="H456" s="4479"/>
      <c r="I456" s="4479"/>
      <c r="J456" s="4479"/>
      <c r="K456" s="4479"/>
      <c r="L456" s="4479"/>
      <c r="M456" s="4479"/>
      <c r="N456" s="4479"/>
      <c r="O456" s="4479"/>
      <c r="P456" s="4479"/>
      <c r="Q456" s="4479"/>
      <c r="R456" s="4479"/>
      <c r="S456" s="4479"/>
      <c r="T456" s="4479"/>
      <c r="U456" s="4479"/>
      <c r="V456" s="4479"/>
      <c r="W456" s="4479"/>
      <c r="X456" s="4479"/>
      <c r="Y456" s="4479"/>
      <c r="Z456" s="4479"/>
      <c r="AA456" s="4479"/>
      <c r="AB456" s="4479"/>
      <c r="AC456" s="4479"/>
      <c r="AD456" s="4479"/>
      <c r="AE456" s="4479"/>
      <c r="AF456" s="4479"/>
      <c r="AG456" s="4479"/>
      <c r="AH456" s="4479"/>
      <c r="AI456" s="4479"/>
      <c r="AJ456" s="4479"/>
      <c r="AK456" s="4516" t="s">
        <v>2304</v>
      </c>
      <c r="AL456" s="4519" t="s">
        <v>2305</v>
      </c>
      <c r="AM456" s="4522" t="s">
        <v>2283</v>
      </c>
      <c r="AN456" s="4435" t="s">
        <v>2306</v>
      </c>
      <c r="AO456" s="4433" t="s">
        <v>2307</v>
      </c>
      <c r="AQ456" s="4463" t="s">
        <v>2308</v>
      </c>
      <c r="AR456" s="4463" t="s">
        <v>2309</v>
      </c>
    </row>
    <row r="457" spans="2:44" hidden="1">
      <c r="B457" s="4473"/>
      <c r="C457" s="4469"/>
      <c r="D457" s="4474"/>
      <c r="E457" s="1972"/>
      <c r="F457" s="1913" t="e">
        <f>DATE($F455,$G455,1)</f>
        <v>#VALUE!</v>
      </c>
      <c r="G457" s="1913" t="e">
        <f t="shared" ref="G457:AJ457" si="314">F457+1</f>
        <v>#VALUE!</v>
      </c>
      <c r="H457" s="1913" t="e">
        <f t="shared" si="314"/>
        <v>#VALUE!</v>
      </c>
      <c r="I457" s="1913" t="e">
        <f t="shared" si="314"/>
        <v>#VALUE!</v>
      </c>
      <c r="J457" s="1913" t="e">
        <f t="shared" si="314"/>
        <v>#VALUE!</v>
      </c>
      <c r="K457" s="1913" t="e">
        <f t="shared" si="314"/>
        <v>#VALUE!</v>
      </c>
      <c r="L457" s="1913" t="e">
        <f t="shared" si="314"/>
        <v>#VALUE!</v>
      </c>
      <c r="M457" s="1913" t="e">
        <f t="shared" si="314"/>
        <v>#VALUE!</v>
      </c>
      <c r="N457" s="1913" t="e">
        <f t="shared" si="314"/>
        <v>#VALUE!</v>
      </c>
      <c r="O457" s="1913" t="e">
        <f t="shared" si="314"/>
        <v>#VALUE!</v>
      </c>
      <c r="P457" s="1913" t="e">
        <f t="shared" si="314"/>
        <v>#VALUE!</v>
      </c>
      <c r="Q457" s="1913" t="e">
        <f t="shared" si="314"/>
        <v>#VALUE!</v>
      </c>
      <c r="R457" s="1913" t="e">
        <f t="shared" si="314"/>
        <v>#VALUE!</v>
      </c>
      <c r="S457" s="1913" t="e">
        <f t="shared" si="314"/>
        <v>#VALUE!</v>
      </c>
      <c r="T457" s="1913" t="e">
        <f t="shared" si="314"/>
        <v>#VALUE!</v>
      </c>
      <c r="U457" s="1913" t="e">
        <f t="shared" si="314"/>
        <v>#VALUE!</v>
      </c>
      <c r="V457" s="1913" t="e">
        <f t="shared" si="314"/>
        <v>#VALUE!</v>
      </c>
      <c r="W457" s="1913" t="e">
        <f t="shared" si="314"/>
        <v>#VALUE!</v>
      </c>
      <c r="X457" s="1913" t="e">
        <f t="shared" si="314"/>
        <v>#VALUE!</v>
      </c>
      <c r="Y457" s="1913" t="e">
        <f t="shared" si="314"/>
        <v>#VALUE!</v>
      </c>
      <c r="Z457" s="1913" t="e">
        <f t="shared" si="314"/>
        <v>#VALUE!</v>
      </c>
      <c r="AA457" s="1913" t="e">
        <f t="shared" si="314"/>
        <v>#VALUE!</v>
      </c>
      <c r="AB457" s="1913" t="e">
        <f t="shared" si="314"/>
        <v>#VALUE!</v>
      </c>
      <c r="AC457" s="1913" t="e">
        <f t="shared" si="314"/>
        <v>#VALUE!</v>
      </c>
      <c r="AD457" s="1913" t="e">
        <f t="shared" si="314"/>
        <v>#VALUE!</v>
      </c>
      <c r="AE457" s="1913" t="e">
        <f t="shared" si="314"/>
        <v>#VALUE!</v>
      </c>
      <c r="AF457" s="1913" t="e">
        <f t="shared" si="314"/>
        <v>#VALUE!</v>
      </c>
      <c r="AG457" s="1913" t="e">
        <f t="shared" si="314"/>
        <v>#VALUE!</v>
      </c>
      <c r="AH457" s="1913" t="e">
        <f t="shared" si="314"/>
        <v>#VALUE!</v>
      </c>
      <c r="AI457" s="1913" t="e">
        <f t="shared" si="314"/>
        <v>#VALUE!</v>
      </c>
      <c r="AJ457" s="1913" t="e">
        <f t="shared" si="314"/>
        <v>#VALUE!</v>
      </c>
      <c r="AK457" s="4517"/>
      <c r="AL457" s="4520"/>
      <c r="AM457" s="4523"/>
      <c r="AN457" s="4435"/>
      <c r="AO457" s="4433"/>
      <c r="AQ457" s="4463"/>
      <c r="AR457" s="4463"/>
    </row>
    <row r="458" spans="2:44">
      <c r="B458" s="4473"/>
      <c r="C458" s="4469"/>
      <c r="D458" s="4474"/>
      <c r="E458" s="1973" t="s">
        <v>2267</v>
      </c>
      <c r="F458" s="1974" t="e">
        <f>IF(EDATE(F433,1)&gt;$F$7,"",EDATE(F433,1))</f>
        <v>#VALUE!</v>
      </c>
      <c r="G458" s="1913" t="e">
        <f t="shared" ref="G458:AJ458" si="315">IF(G457&gt;$F$7,"",IF(F458=EOMONTH(DATE($F455,$G455,1),0),"",IF(F458="","",F458+1)))</f>
        <v>#VALUE!</v>
      </c>
      <c r="H458" s="1913" t="e">
        <f t="shared" si="315"/>
        <v>#VALUE!</v>
      </c>
      <c r="I458" s="1913" t="e">
        <f t="shared" si="315"/>
        <v>#VALUE!</v>
      </c>
      <c r="J458" s="1913" t="e">
        <f t="shared" si="315"/>
        <v>#VALUE!</v>
      </c>
      <c r="K458" s="1913" t="e">
        <f t="shared" si="315"/>
        <v>#VALUE!</v>
      </c>
      <c r="L458" s="1913" t="e">
        <f t="shared" si="315"/>
        <v>#VALUE!</v>
      </c>
      <c r="M458" s="1913" t="e">
        <f t="shared" si="315"/>
        <v>#VALUE!</v>
      </c>
      <c r="N458" s="1913" t="e">
        <f t="shared" si="315"/>
        <v>#VALUE!</v>
      </c>
      <c r="O458" s="1913" t="e">
        <f t="shared" si="315"/>
        <v>#VALUE!</v>
      </c>
      <c r="P458" s="1913" t="e">
        <f t="shared" si="315"/>
        <v>#VALUE!</v>
      </c>
      <c r="Q458" s="1913" t="e">
        <f t="shared" si="315"/>
        <v>#VALUE!</v>
      </c>
      <c r="R458" s="1913" t="e">
        <f t="shared" si="315"/>
        <v>#VALUE!</v>
      </c>
      <c r="S458" s="1913" t="e">
        <f t="shared" si="315"/>
        <v>#VALUE!</v>
      </c>
      <c r="T458" s="1913" t="e">
        <f t="shared" si="315"/>
        <v>#VALUE!</v>
      </c>
      <c r="U458" s="1913" t="e">
        <f t="shared" si="315"/>
        <v>#VALUE!</v>
      </c>
      <c r="V458" s="1913" t="e">
        <f t="shared" si="315"/>
        <v>#VALUE!</v>
      </c>
      <c r="W458" s="1913" t="e">
        <f t="shared" si="315"/>
        <v>#VALUE!</v>
      </c>
      <c r="X458" s="1913" t="e">
        <f t="shared" si="315"/>
        <v>#VALUE!</v>
      </c>
      <c r="Y458" s="1913" t="e">
        <f t="shared" si="315"/>
        <v>#VALUE!</v>
      </c>
      <c r="Z458" s="1913" t="e">
        <f t="shared" si="315"/>
        <v>#VALUE!</v>
      </c>
      <c r="AA458" s="1913" t="e">
        <f t="shared" si="315"/>
        <v>#VALUE!</v>
      </c>
      <c r="AB458" s="1913" t="e">
        <f t="shared" si="315"/>
        <v>#VALUE!</v>
      </c>
      <c r="AC458" s="1913" t="e">
        <f t="shared" si="315"/>
        <v>#VALUE!</v>
      </c>
      <c r="AD458" s="1913" t="e">
        <f t="shared" si="315"/>
        <v>#VALUE!</v>
      </c>
      <c r="AE458" s="1913" t="e">
        <f t="shared" si="315"/>
        <v>#VALUE!</v>
      </c>
      <c r="AF458" s="1913" t="e">
        <f t="shared" si="315"/>
        <v>#VALUE!</v>
      </c>
      <c r="AG458" s="1913" t="e">
        <f t="shared" si="315"/>
        <v>#VALUE!</v>
      </c>
      <c r="AH458" s="1913" t="e">
        <f t="shared" si="315"/>
        <v>#VALUE!</v>
      </c>
      <c r="AI458" s="1913" t="e">
        <f t="shared" si="315"/>
        <v>#VALUE!</v>
      </c>
      <c r="AJ458" s="1913" t="e">
        <f t="shared" si="315"/>
        <v>#VALUE!</v>
      </c>
      <c r="AK458" s="4517"/>
      <c r="AL458" s="4520"/>
      <c r="AM458" s="4523"/>
      <c r="AN458" s="4435"/>
      <c r="AO458" s="4433"/>
      <c r="AQ458" s="4463"/>
      <c r="AR458" s="4463"/>
    </row>
    <row r="459" spans="2:44">
      <c r="B459" s="4475"/>
      <c r="C459" s="4476"/>
      <c r="D459" s="4477"/>
      <c r="E459" s="1908" t="s">
        <v>1060</v>
      </c>
      <c r="F459" s="1975" t="str">
        <f>IFERROR(TEXT(WEEKDAY(+F458),"aaa"),"")</f>
        <v/>
      </c>
      <c r="G459" s="1975" t="str">
        <f t="shared" ref="G459:AJ459" si="316">IFERROR(TEXT(WEEKDAY(+G458),"aaa"),"")</f>
        <v/>
      </c>
      <c r="H459" s="1975" t="str">
        <f t="shared" si="316"/>
        <v/>
      </c>
      <c r="I459" s="1975" t="str">
        <f t="shared" si="316"/>
        <v/>
      </c>
      <c r="J459" s="1975" t="str">
        <f t="shared" si="316"/>
        <v/>
      </c>
      <c r="K459" s="1975" t="str">
        <f t="shared" si="316"/>
        <v/>
      </c>
      <c r="L459" s="1975" t="str">
        <f t="shared" si="316"/>
        <v/>
      </c>
      <c r="M459" s="1975" t="str">
        <f t="shared" si="316"/>
        <v/>
      </c>
      <c r="N459" s="1975" t="str">
        <f t="shared" si="316"/>
        <v/>
      </c>
      <c r="O459" s="1975" t="str">
        <f t="shared" si="316"/>
        <v/>
      </c>
      <c r="P459" s="1975" t="str">
        <f t="shared" si="316"/>
        <v/>
      </c>
      <c r="Q459" s="1975" t="str">
        <f t="shared" si="316"/>
        <v/>
      </c>
      <c r="R459" s="1975" t="str">
        <f t="shared" si="316"/>
        <v/>
      </c>
      <c r="S459" s="1975" t="str">
        <f t="shared" si="316"/>
        <v/>
      </c>
      <c r="T459" s="1975" t="str">
        <f t="shared" si="316"/>
        <v/>
      </c>
      <c r="U459" s="1975" t="str">
        <f t="shared" si="316"/>
        <v/>
      </c>
      <c r="V459" s="1975" t="str">
        <f t="shared" si="316"/>
        <v/>
      </c>
      <c r="W459" s="1975" t="str">
        <f t="shared" si="316"/>
        <v/>
      </c>
      <c r="X459" s="1975" t="str">
        <f t="shared" si="316"/>
        <v/>
      </c>
      <c r="Y459" s="1975" t="str">
        <f t="shared" si="316"/>
        <v/>
      </c>
      <c r="Z459" s="1975" t="str">
        <f t="shared" si="316"/>
        <v/>
      </c>
      <c r="AA459" s="1975" t="str">
        <f t="shared" si="316"/>
        <v/>
      </c>
      <c r="AB459" s="1975" t="str">
        <f t="shared" si="316"/>
        <v/>
      </c>
      <c r="AC459" s="1975" t="str">
        <f t="shared" si="316"/>
        <v/>
      </c>
      <c r="AD459" s="1975" t="str">
        <f t="shared" si="316"/>
        <v/>
      </c>
      <c r="AE459" s="1975" t="str">
        <f t="shared" si="316"/>
        <v/>
      </c>
      <c r="AF459" s="1975" t="str">
        <f t="shared" si="316"/>
        <v/>
      </c>
      <c r="AG459" s="1975" t="str">
        <f t="shared" si="316"/>
        <v/>
      </c>
      <c r="AH459" s="1975" t="str">
        <f t="shared" si="316"/>
        <v/>
      </c>
      <c r="AI459" s="1975" t="str">
        <f t="shared" si="316"/>
        <v/>
      </c>
      <c r="AJ459" s="1975" t="str">
        <f t="shared" si="316"/>
        <v/>
      </c>
      <c r="AK459" s="4517"/>
      <c r="AL459" s="4520"/>
      <c r="AM459" s="4523"/>
      <c r="AN459" s="4435"/>
      <c r="AO459" s="4433"/>
      <c r="AQ459" s="4463"/>
      <c r="AR459" s="4463"/>
    </row>
    <row r="460" spans="2:44" ht="21" customHeight="1">
      <c r="B460" s="1976" t="s">
        <v>2310</v>
      </c>
      <c r="C460" s="1977" t="s">
        <v>2280</v>
      </c>
      <c r="D460" s="1924" t="s">
        <v>2281</v>
      </c>
      <c r="E460" s="1925" t="s">
        <v>2270</v>
      </c>
      <c r="F460" s="1926" t="s">
        <v>2311</v>
      </c>
      <c r="G460" s="1927" t="s">
        <v>2311</v>
      </c>
      <c r="H460" s="1927" t="s">
        <v>2311</v>
      </c>
      <c r="I460" s="1927" t="s">
        <v>2311</v>
      </c>
      <c r="J460" s="1927" t="s">
        <v>2311</v>
      </c>
      <c r="K460" s="1927" t="s">
        <v>2311</v>
      </c>
      <c r="L460" s="1927" t="s">
        <v>2311</v>
      </c>
      <c r="M460" s="1927" t="s">
        <v>2311</v>
      </c>
      <c r="N460" s="1927" t="s">
        <v>2311</v>
      </c>
      <c r="O460" s="1927" t="s">
        <v>2311</v>
      </c>
      <c r="P460" s="1927" t="s">
        <v>2311</v>
      </c>
      <c r="Q460" s="1927" t="s">
        <v>2311</v>
      </c>
      <c r="R460" s="1927" t="s">
        <v>2311</v>
      </c>
      <c r="S460" s="1927" t="s">
        <v>2311</v>
      </c>
      <c r="T460" s="1927" t="s">
        <v>2311</v>
      </c>
      <c r="U460" s="1927" t="s">
        <v>2311</v>
      </c>
      <c r="V460" s="1927" t="s">
        <v>2311</v>
      </c>
      <c r="W460" s="1927" t="s">
        <v>2311</v>
      </c>
      <c r="X460" s="1927" t="s">
        <v>2311</v>
      </c>
      <c r="Y460" s="1927" t="s">
        <v>2311</v>
      </c>
      <c r="Z460" s="1927" t="s">
        <v>2311</v>
      </c>
      <c r="AA460" s="1927" t="s">
        <v>2311</v>
      </c>
      <c r="AB460" s="1927" t="s">
        <v>2311</v>
      </c>
      <c r="AC460" s="1927" t="s">
        <v>2311</v>
      </c>
      <c r="AD460" s="1927" t="s">
        <v>2311</v>
      </c>
      <c r="AE460" s="1927" t="s">
        <v>2311</v>
      </c>
      <c r="AF460" s="1927" t="s">
        <v>2311</v>
      </c>
      <c r="AG460" s="1927" t="s">
        <v>2311</v>
      </c>
      <c r="AH460" s="1927" t="s">
        <v>2311</v>
      </c>
      <c r="AI460" s="1927" t="s">
        <v>2311</v>
      </c>
      <c r="AJ460" s="1982" t="s">
        <v>2311</v>
      </c>
      <c r="AK460" s="4518"/>
      <c r="AL460" s="4521"/>
      <c r="AM460" s="4524"/>
      <c r="AN460" s="1866" t="s">
        <v>2292</v>
      </c>
      <c r="AO460" s="1865" t="s">
        <v>2293</v>
      </c>
      <c r="AQ460" s="4464"/>
      <c r="AR460" s="4464"/>
    </row>
    <row r="461" spans="2:44" ht="13.5" customHeight="1">
      <c r="B461" s="4482" t="s">
        <v>2294</v>
      </c>
      <c r="C461" s="4512" t="s">
        <v>2295</v>
      </c>
      <c r="D461" s="2008" t="s">
        <v>2296</v>
      </c>
      <c r="E461" s="1929"/>
      <c r="F461" s="1983"/>
      <c r="G461" s="1984"/>
      <c r="H461" s="1984"/>
      <c r="I461" s="1984"/>
      <c r="J461" s="1984"/>
      <c r="K461" s="1984"/>
      <c r="L461" s="1984"/>
      <c r="M461" s="1984"/>
      <c r="N461" s="1984"/>
      <c r="O461" s="1984"/>
      <c r="P461" s="1984"/>
      <c r="Q461" s="1984"/>
      <c r="R461" s="1984"/>
      <c r="S461" s="1984"/>
      <c r="T461" s="1984"/>
      <c r="U461" s="1984"/>
      <c r="V461" s="1984"/>
      <c r="W461" s="1984"/>
      <c r="X461" s="1984"/>
      <c r="Y461" s="1984"/>
      <c r="Z461" s="1984"/>
      <c r="AA461" s="1984"/>
      <c r="AB461" s="1984"/>
      <c r="AC461" s="1984"/>
      <c r="AD461" s="1984"/>
      <c r="AE461" s="1984"/>
      <c r="AF461" s="1984"/>
      <c r="AG461" s="1984"/>
      <c r="AH461" s="1984"/>
      <c r="AI461" s="1984"/>
      <c r="AJ461" s="1985"/>
      <c r="AK461" s="2009">
        <f>IF(D461="","",COUNT($F$458:$AJ$458)-AL461)</f>
        <v>0</v>
      </c>
      <c r="AL461" s="2010">
        <f>IF(D461="","",AQ461+AR461)</f>
        <v>0</v>
      </c>
      <c r="AM461" s="2010">
        <f>IF(D461="","",COUNTIF(F461:AJ461,"休"))</f>
        <v>0</v>
      </c>
      <c r="AN461" s="1899" t="str">
        <f>IF(D461="","",IFERROR(ROUND(AM461/AK461,3),""))</f>
        <v/>
      </c>
      <c r="AO461" s="4486" t="e">
        <f>ROUND(AVERAGE(AN461:AN476),3)</f>
        <v>#DIV/0!</v>
      </c>
      <c r="AQ461" s="1864">
        <f>+COUNTIF(F461:AJ461,"－")</f>
        <v>0</v>
      </c>
      <c r="AR461" s="1864">
        <f>+COUNTIF(F461:AJ461,"外")</f>
        <v>0</v>
      </c>
    </row>
    <row r="462" spans="2:44" ht="13.5" customHeight="1">
      <c r="B462" s="4483"/>
      <c r="C462" s="4513"/>
      <c r="D462" s="2011" t="s">
        <v>2297</v>
      </c>
      <c r="E462" s="1929"/>
      <c r="F462" s="1936"/>
      <c r="G462" s="1937"/>
      <c r="H462" s="1937"/>
      <c r="I462" s="1937"/>
      <c r="J462" s="1937"/>
      <c r="K462" s="1937"/>
      <c r="L462" s="1937"/>
      <c r="M462" s="1937"/>
      <c r="N462" s="1937"/>
      <c r="O462" s="1937"/>
      <c r="P462" s="1937"/>
      <c r="Q462" s="1937"/>
      <c r="R462" s="1937"/>
      <c r="S462" s="1937"/>
      <c r="T462" s="1937"/>
      <c r="U462" s="1937"/>
      <c r="V462" s="1937"/>
      <c r="W462" s="1937"/>
      <c r="X462" s="1937"/>
      <c r="Y462" s="1937"/>
      <c r="Z462" s="1937"/>
      <c r="AA462" s="1937"/>
      <c r="AB462" s="1937"/>
      <c r="AC462" s="1937"/>
      <c r="AD462" s="1937"/>
      <c r="AE462" s="1937"/>
      <c r="AF462" s="1937"/>
      <c r="AG462" s="1937"/>
      <c r="AH462" s="1937"/>
      <c r="AI462" s="1937"/>
      <c r="AJ462" s="1986"/>
      <c r="AK462" s="2009">
        <f t="shared" ref="AK462:AK466" si="317">IF(D462="","",COUNT($F$458:$AJ$458)-AL462)</f>
        <v>0</v>
      </c>
      <c r="AL462" s="2010">
        <f t="shared" ref="AL462:AL466" si="318">IF(D462="","",AQ462+AR462)</f>
        <v>0</v>
      </c>
      <c r="AM462" s="2010">
        <f t="shared" ref="AM462:AM466" si="319">IF(D462="","",COUNTIF(F462:AJ462,"休"))</f>
        <v>0</v>
      </c>
      <c r="AN462" s="1899" t="str">
        <f t="shared" ref="AN462:AN466" si="320">IF(D462="","",IFERROR(ROUND(AM462/AK462,3),""))</f>
        <v/>
      </c>
      <c r="AO462" s="4487"/>
      <c r="AQ462" s="1864">
        <f>+COUNTIF(F462:AJ462,"－")</f>
        <v>0</v>
      </c>
      <c r="AR462" s="1864">
        <f>+COUNTIF(F462:AJ462,"外")</f>
        <v>0</v>
      </c>
    </row>
    <row r="463" spans="2:44">
      <c r="B463" s="4483"/>
      <c r="C463" s="4513"/>
      <c r="D463" s="2014" t="s">
        <v>2298</v>
      </c>
      <c r="E463" s="1929"/>
      <c r="F463" s="1936"/>
      <c r="G463" s="1937"/>
      <c r="H463" s="1937"/>
      <c r="I463" s="1937"/>
      <c r="J463" s="1937"/>
      <c r="K463" s="1937"/>
      <c r="L463" s="1937"/>
      <c r="M463" s="1937"/>
      <c r="N463" s="1937"/>
      <c r="O463" s="1937"/>
      <c r="P463" s="1937"/>
      <c r="Q463" s="1937"/>
      <c r="R463" s="1937"/>
      <c r="S463" s="1937"/>
      <c r="T463" s="1937"/>
      <c r="U463" s="1937"/>
      <c r="V463" s="1937"/>
      <c r="W463" s="1937"/>
      <c r="X463" s="1937"/>
      <c r="Y463" s="1937"/>
      <c r="Z463" s="1937"/>
      <c r="AA463" s="1937"/>
      <c r="AB463" s="1937"/>
      <c r="AC463" s="1937"/>
      <c r="AD463" s="1937"/>
      <c r="AE463" s="1937"/>
      <c r="AF463" s="1937"/>
      <c r="AG463" s="1937"/>
      <c r="AH463" s="1937"/>
      <c r="AI463" s="1937"/>
      <c r="AJ463" s="1986"/>
      <c r="AK463" s="2009">
        <f t="shared" si="317"/>
        <v>0</v>
      </c>
      <c r="AL463" s="2010">
        <f t="shared" si="318"/>
        <v>0</v>
      </c>
      <c r="AM463" s="2010">
        <f t="shared" si="319"/>
        <v>0</v>
      </c>
      <c r="AN463" s="1899" t="str">
        <f t="shared" si="320"/>
        <v/>
      </c>
      <c r="AO463" s="4487"/>
      <c r="AQ463" s="1864">
        <f>+COUNTIF(F463:AJ463,"－")</f>
        <v>0</v>
      </c>
      <c r="AR463" s="1864">
        <f t="shared" ref="AR463:AR466" si="321">+COUNTIF(F463:AJ463,"外")</f>
        <v>0</v>
      </c>
    </row>
    <row r="464" spans="2:44">
      <c r="B464" s="4483"/>
      <c r="C464" s="4513"/>
      <c r="D464" s="2014" t="s">
        <v>2299</v>
      </c>
      <c r="E464" s="1907"/>
      <c r="F464" s="1936"/>
      <c r="G464" s="1937"/>
      <c r="H464" s="1937"/>
      <c r="I464" s="1937"/>
      <c r="J464" s="1937"/>
      <c r="K464" s="1937"/>
      <c r="L464" s="1937"/>
      <c r="M464" s="1937"/>
      <c r="N464" s="1937"/>
      <c r="O464" s="1937"/>
      <c r="P464" s="1937"/>
      <c r="Q464" s="1937"/>
      <c r="R464" s="1937"/>
      <c r="S464" s="1937"/>
      <c r="T464" s="1937"/>
      <c r="U464" s="1937"/>
      <c r="V464" s="1937"/>
      <c r="W464" s="1937"/>
      <c r="X464" s="1937"/>
      <c r="Y464" s="1937"/>
      <c r="Z464" s="1937"/>
      <c r="AA464" s="1937"/>
      <c r="AB464" s="1937"/>
      <c r="AC464" s="1937"/>
      <c r="AD464" s="1937"/>
      <c r="AE464" s="1937"/>
      <c r="AF464" s="1937"/>
      <c r="AG464" s="1937"/>
      <c r="AH464" s="1937"/>
      <c r="AI464" s="1937"/>
      <c r="AJ464" s="1986"/>
      <c r="AK464" s="2009">
        <f t="shared" si="317"/>
        <v>0</v>
      </c>
      <c r="AL464" s="2010">
        <f t="shared" si="318"/>
        <v>0</v>
      </c>
      <c r="AM464" s="2010">
        <f t="shared" si="319"/>
        <v>0</v>
      </c>
      <c r="AN464" s="1899" t="str">
        <f t="shared" si="320"/>
        <v/>
      </c>
      <c r="AO464" s="4487"/>
      <c r="AQ464" s="1864">
        <f>+COUNTIF(F464:AJ464,"－")</f>
        <v>0</v>
      </c>
      <c r="AR464" s="1864">
        <f t="shared" si="321"/>
        <v>0</v>
      </c>
    </row>
    <row r="465" spans="2:44">
      <c r="B465" s="4483"/>
      <c r="C465" s="4513"/>
      <c r="D465" s="2014" t="s">
        <v>2300</v>
      </c>
      <c r="E465" s="1929"/>
      <c r="F465" s="1936"/>
      <c r="G465" s="1937"/>
      <c r="H465" s="1937"/>
      <c r="I465" s="1937"/>
      <c r="J465" s="1937"/>
      <c r="K465" s="1937"/>
      <c r="L465" s="1937"/>
      <c r="M465" s="1937"/>
      <c r="N465" s="1937"/>
      <c r="O465" s="1937"/>
      <c r="P465" s="1937"/>
      <c r="Q465" s="1937"/>
      <c r="R465" s="1937"/>
      <c r="S465" s="1937"/>
      <c r="T465" s="1937"/>
      <c r="U465" s="1937"/>
      <c r="V465" s="1937"/>
      <c r="W465" s="1937"/>
      <c r="X465" s="1937"/>
      <c r="Y465" s="1937"/>
      <c r="Z465" s="1937"/>
      <c r="AA465" s="1937"/>
      <c r="AB465" s="1937"/>
      <c r="AC465" s="1937"/>
      <c r="AD465" s="1937"/>
      <c r="AE465" s="1937"/>
      <c r="AF465" s="1937"/>
      <c r="AG465" s="1937"/>
      <c r="AH465" s="1937"/>
      <c r="AI465" s="1937"/>
      <c r="AJ465" s="1986"/>
      <c r="AK465" s="2009">
        <f t="shared" si="317"/>
        <v>0</v>
      </c>
      <c r="AL465" s="2010">
        <f t="shared" si="318"/>
        <v>0</v>
      </c>
      <c r="AM465" s="2010">
        <f t="shared" si="319"/>
        <v>0</v>
      </c>
      <c r="AN465" s="1899" t="str">
        <f t="shared" si="320"/>
        <v/>
      </c>
      <c r="AO465" s="4487"/>
      <c r="AQ465" s="1864">
        <f t="shared" ref="AQ465:AQ466" si="322">+COUNTIF(F465:AJ465,"－")</f>
        <v>0</v>
      </c>
      <c r="AR465" s="1864">
        <f t="shared" si="321"/>
        <v>0</v>
      </c>
    </row>
    <row r="466" spans="2:44">
      <c r="B466" s="4484"/>
      <c r="C466" s="4514"/>
      <c r="D466" s="2015">
        <f>E$29</f>
        <v>0</v>
      </c>
      <c r="E466" s="1942"/>
      <c r="F466" s="1987"/>
      <c r="G466" s="1988"/>
      <c r="H466" s="1988"/>
      <c r="I466" s="1988"/>
      <c r="J466" s="1988"/>
      <c r="K466" s="1988"/>
      <c r="L466" s="1988"/>
      <c r="M466" s="1988"/>
      <c r="N466" s="1988"/>
      <c r="O466" s="1988"/>
      <c r="P466" s="1988"/>
      <c r="Q466" s="1988"/>
      <c r="R466" s="1988"/>
      <c r="S466" s="1988"/>
      <c r="T466" s="1988"/>
      <c r="U466" s="1988"/>
      <c r="V466" s="1988"/>
      <c r="W466" s="1988"/>
      <c r="X466" s="1988"/>
      <c r="Y466" s="1988"/>
      <c r="Z466" s="1988"/>
      <c r="AA466" s="1988"/>
      <c r="AB466" s="1988"/>
      <c r="AC466" s="1988"/>
      <c r="AD466" s="1988"/>
      <c r="AE466" s="1988"/>
      <c r="AF466" s="1988"/>
      <c r="AG466" s="1988"/>
      <c r="AH466" s="1988"/>
      <c r="AI466" s="1988"/>
      <c r="AJ466" s="1989"/>
      <c r="AK466" s="2009">
        <f t="shared" si="317"/>
        <v>0</v>
      </c>
      <c r="AL466" s="2010">
        <f t="shared" si="318"/>
        <v>0</v>
      </c>
      <c r="AM466" s="1958">
        <f t="shared" si="319"/>
        <v>0</v>
      </c>
      <c r="AN466" s="1899" t="str">
        <f t="shared" si="320"/>
        <v/>
      </c>
      <c r="AO466" s="4487"/>
      <c r="AQ466" s="1864">
        <f t="shared" si="322"/>
        <v>0</v>
      </c>
      <c r="AR466" s="1864">
        <f t="shared" si="321"/>
        <v>0</v>
      </c>
    </row>
    <row r="467" spans="2:44" ht="14.4">
      <c r="B467" s="4482" t="s">
        <v>2301</v>
      </c>
      <c r="C467" s="4512" t="s">
        <v>2302</v>
      </c>
      <c r="D467" s="1924" t="s">
        <v>2281</v>
      </c>
      <c r="E467" s="1949" t="s">
        <v>2270</v>
      </c>
      <c r="F467" s="1926" t="s">
        <v>2312</v>
      </c>
      <c r="G467" s="1927" t="s">
        <v>2312</v>
      </c>
      <c r="H467" s="1927" t="s">
        <v>2312</v>
      </c>
      <c r="I467" s="1927" t="s">
        <v>2312</v>
      </c>
      <c r="J467" s="1927" t="s">
        <v>2312</v>
      </c>
      <c r="K467" s="1927" t="s">
        <v>2312</v>
      </c>
      <c r="L467" s="1927" t="s">
        <v>2312</v>
      </c>
      <c r="M467" s="1927" t="s">
        <v>2312</v>
      </c>
      <c r="N467" s="1927" t="s">
        <v>2312</v>
      </c>
      <c r="O467" s="1927" t="s">
        <v>2312</v>
      </c>
      <c r="P467" s="1927" t="s">
        <v>2312</v>
      </c>
      <c r="Q467" s="1927" t="s">
        <v>2312</v>
      </c>
      <c r="R467" s="1927" t="s">
        <v>2312</v>
      </c>
      <c r="S467" s="1927" t="s">
        <v>2312</v>
      </c>
      <c r="T467" s="1927" t="s">
        <v>2312</v>
      </c>
      <c r="U467" s="1927" t="s">
        <v>2312</v>
      </c>
      <c r="V467" s="1927" t="s">
        <v>2312</v>
      </c>
      <c r="W467" s="1927" t="s">
        <v>2312</v>
      </c>
      <c r="X467" s="1927" t="s">
        <v>2312</v>
      </c>
      <c r="Y467" s="1927" t="s">
        <v>2312</v>
      </c>
      <c r="Z467" s="1927" t="s">
        <v>2312</v>
      </c>
      <c r="AA467" s="1927" t="s">
        <v>2312</v>
      </c>
      <c r="AB467" s="1927" t="s">
        <v>2312</v>
      </c>
      <c r="AC467" s="1927" t="s">
        <v>2312</v>
      </c>
      <c r="AD467" s="1927" t="s">
        <v>2312</v>
      </c>
      <c r="AE467" s="1927" t="s">
        <v>2312</v>
      </c>
      <c r="AF467" s="1927" t="s">
        <v>2312</v>
      </c>
      <c r="AG467" s="1927" t="s">
        <v>2312</v>
      </c>
      <c r="AH467" s="1927" t="s">
        <v>2312</v>
      </c>
      <c r="AI467" s="1927" t="s">
        <v>2312</v>
      </c>
      <c r="AJ467" s="1982" t="s">
        <v>2312</v>
      </c>
      <c r="AK467" s="2017"/>
      <c r="AL467" s="1864"/>
      <c r="AM467" s="1917"/>
      <c r="AN467" s="2018"/>
      <c r="AO467" s="4487"/>
    </row>
    <row r="468" spans="2:44">
      <c r="B468" s="4483"/>
      <c r="C468" s="4513"/>
      <c r="D468" s="2019" t="s">
        <v>2296</v>
      </c>
      <c r="E468" s="1929"/>
      <c r="F468" s="1990"/>
      <c r="G468" s="1945"/>
      <c r="H468" s="1945"/>
      <c r="I468" s="1945"/>
      <c r="J468" s="1945"/>
      <c r="K468" s="1945"/>
      <c r="L468" s="1945"/>
      <c r="M468" s="1945"/>
      <c r="N468" s="1945"/>
      <c r="O468" s="1945"/>
      <c r="P468" s="1945"/>
      <c r="Q468" s="1945"/>
      <c r="R468" s="1945"/>
      <c r="S468" s="1945"/>
      <c r="T468" s="1945"/>
      <c r="U468" s="1945"/>
      <c r="V468" s="1945"/>
      <c r="W468" s="1945"/>
      <c r="X468" s="1945"/>
      <c r="Y468" s="1945"/>
      <c r="Z468" s="1945"/>
      <c r="AA468" s="1945"/>
      <c r="AB468" s="1945"/>
      <c r="AC468" s="1945"/>
      <c r="AD468" s="1945"/>
      <c r="AE468" s="1945"/>
      <c r="AF468" s="1945"/>
      <c r="AG468" s="1945"/>
      <c r="AH468" s="1945"/>
      <c r="AI468" s="1945"/>
      <c r="AJ468" s="1991"/>
      <c r="AK468" s="2009">
        <f>IF(D468="","",COUNT($F$458:$AJ$458)-AL468)</f>
        <v>0</v>
      </c>
      <c r="AL468" s="2010">
        <f>IF(D468="","",AQ468+AR468)</f>
        <v>0</v>
      </c>
      <c r="AM468" s="2010">
        <f>IF(D468="","",COUNTIF(F468:AJ468,"休"))</f>
        <v>0</v>
      </c>
      <c r="AN468" s="1899" t="str">
        <f>IF(D468="","",IFERROR(ROUND(AM468/AK468,3),""))</f>
        <v/>
      </c>
      <c r="AO468" s="4487"/>
      <c r="AQ468" s="1864">
        <f>+COUNTIF(F468:AJ468,"－")</f>
        <v>0</v>
      </c>
      <c r="AR468" s="1864">
        <f>+COUNTIF(F468:AJ468,"外")</f>
        <v>0</v>
      </c>
    </row>
    <row r="469" spans="2:44">
      <c r="B469" s="4483"/>
      <c r="C469" s="4513"/>
      <c r="D469" s="2011" t="s">
        <v>2297</v>
      </c>
      <c r="E469" s="1956"/>
      <c r="F469" s="1936"/>
      <c r="G469" s="1937"/>
      <c r="H469" s="1937"/>
      <c r="I469" s="1937"/>
      <c r="J469" s="1937"/>
      <c r="K469" s="1937"/>
      <c r="L469" s="1937"/>
      <c r="M469" s="1937"/>
      <c r="N469" s="1937"/>
      <c r="O469" s="1937"/>
      <c r="P469" s="1937"/>
      <c r="Q469" s="1937"/>
      <c r="R469" s="1937"/>
      <c r="S469" s="1937"/>
      <c r="T469" s="1937"/>
      <c r="U469" s="1937"/>
      <c r="V469" s="1937"/>
      <c r="W469" s="1937"/>
      <c r="X469" s="1937"/>
      <c r="Y469" s="1937"/>
      <c r="Z469" s="1937"/>
      <c r="AA469" s="1937"/>
      <c r="AB469" s="1937"/>
      <c r="AC469" s="1937"/>
      <c r="AD469" s="1937"/>
      <c r="AE469" s="1937"/>
      <c r="AF469" s="1937"/>
      <c r="AG469" s="1937"/>
      <c r="AH469" s="1937"/>
      <c r="AI469" s="1937"/>
      <c r="AJ469" s="1986"/>
      <c r="AK469" s="2009">
        <f t="shared" ref="AK469:AK471" si="323">IF(D469="","",COUNT($F$458:$AJ$458)-AL469)</f>
        <v>0</v>
      </c>
      <c r="AL469" s="2010">
        <f t="shared" ref="AL469:AL471" si="324">IF(D469="","",AQ469+AR469)</f>
        <v>0</v>
      </c>
      <c r="AM469" s="2010">
        <f t="shared" ref="AM469:AM471" si="325">IF(D469="","",COUNTIF(F469:AJ469,"休"))</f>
        <v>0</v>
      </c>
      <c r="AN469" s="1899" t="str">
        <f t="shared" ref="AN469:AN471" si="326">IF(D469="","",IFERROR(ROUND(AM469/AK469,3),""))</f>
        <v/>
      </c>
      <c r="AO469" s="4487"/>
      <c r="AQ469" s="1864">
        <f>+COUNTIF(F469:AJ469,"－")</f>
        <v>0</v>
      </c>
      <c r="AR469" s="1864">
        <f>+COUNTIF(F469:AJ469,"外")</f>
        <v>0</v>
      </c>
    </row>
    <row r="470" spans="2:44">
      <c r="B470" s="4483"/>
      <c r="C470" s="4513"/>
      <c r="E470" s="1956"/>
      <c r="F470" s="1936"/>
      <c r="G470" s="1937"/>
      <c r="H470" s="1937"/>
      <c r="I470" s="1937"/>
      <c r="J470" s="1937"/>
      <c r="K470" s="1937"/>
      <c r="L470" s="1937"/>
      <c r="M470" s="1937"/>
      <c r="N470" s="1937"/>
      <c r="O470" s="1937"/>
      <c r="P470" s="1937"/>
      <c r="Q470" s="1937"/>
      <c r="R470" s="1937"/>
      <c r="S470" s="1937"/>
      <c r="T470" s="1937"/>
      <c r="U470" s="1937"/>
      <c r="V470" s="1937"/>
      <c r="W470" s="1937"/>
      <c r="X470" s="1937"/>
      <c r="Y470" s="1937"/>
      <c r="Z470" s="1937"/>
      <c r="AA470" s="1937"/>
      <c r="AB470" s="1937"/>
      <c r="AC470" s="1937"/>
      <c r="AD470" s="1937"/>
      <c r="AE470" s="1937"/>
      <c r="AF470" s="1937"/>
      <c r="AG470" s="1937"/>
      <c r="AH470" s="1937"/>
      <c r="AI470" s="1937"/>
      <c r="AJ470" s="1986"/>
      <c r="AK470" s="2009" t="str">
        <f t="shared" si="323"/>
        <v/>
      </c>
      <c r="AL470" s="2010" t="str">
        <f t="shared" si="324"/>
        <v/>
      </c>
      <c r="AM470" s="2010" t="str">
        <f t="shared" si="325"/>
        <v/>
      </c>
      <c r="AN470" s="1899" t="str">
        <f t="shared" si="326"/>
        <v/>
      </c>
      <c r="AO470" s="4487"/>
      <c r="AQ470" s="1864">
        <f>+COUNTIF(F470:AJ470,"－")</f>
        <v>0</v>
      </c>
      <c r="AR470" s="1864">
        <f>+COUNTIF(F470:AJ470,"外")</f>
        <v>0</v>
      </c>
    </row>
    <row r="471" spans="2:44">
      <c r="B471" s="4483"/>
      <c r="C471" s="4514"/>
      <c r="D471" s="2006"/>
      <c r="E471" s="1958"/>
      <c r="F471" s="1987"/>
      <c r="G471" s="1988"/>
      <c r="H471" s="1988"/>
      <c r="I471" s="1988"/>
      <c r="J471" s="1988"/>
      <c r="K471" s="1988"/>
      <c r="L471" s="1988"/>
      <c r="M471" s="1988"/>
      <c r="N471" s="1988"/>
      <c r="O471" s="1988"/>
      <c r="P471" s="1988"/>
      <c r="Q471" s="1988"/>
      <c r="R471" s="1988"/>
      <c r="S471" s="1988"/>
      <c r="T471" s="1988"/>
      <c r="U471" s="1988"/>
      <c r="V471" s="1988"/>
      <c r="W471" s="1988"/>
      <c r="X471" s="1988"/>
      <c r="Y471" s="1988"/>
      <c r="Z471" s="1988"/>
      <c r="AA471" s="1988"/>
      <c r="AB471" s="1988"/>
      <c r="AC471" s="1988"/>
      <c r="AD471" s="1988"/>
      <c r="AE471" s="1988"/>
      <c r="AF471" s="1988"/>
      <c r="AG471" s="1988"/>
      <c r="AH471" s="1988"/>
      <c r="AI471" s="1988"/>
      <c r="AJ471" s="1989"/>
      <c r="AK471" s="2009" t="str">
        <f t="shared" si="323"/>
        <v/>
      </c>
      <c r="AL471" s="2010" t="str">
        <f t="shared" si="324"/>
        <v/>
      </c>
      <c r="AM471" s="2010" t="str">
        <f t="shared" si="325"/>
        <v/>
      </c>
      <c r="AN471" s="1899" t="str">
        <f t="shared" si="326"/>
        <v/>
      </c>
      <c r="AO471" s="4487"/>
      <c r="AQ471" s="1864">
        <f>+COUNTIF(F471:AJ471,"－")</f>
        <v>0</v>
      </c>
      <c r="AR471" s="1864">
        <f>+COUNTIF(F471:AJ471,"外")</f>
        <v>0</v>
      </c>
    </row>
    <row r="472" spans="2:44" ht="14.4">
      <c r="B472" s="4483"/>
      <c r="C472" s="4512" t="s">
        <v>2303</v>
      </c>
      <c r="D472" s="1924" t="s">
        <v>2281</v>
      </c>
      <c r="E472" s="1959" t="s">
        <v>2270</v>
      </c>
      <c r="F472" s="1926" t="s">
        <v>2311</v>
      </c>
      <c r="G472" s="1927" t="s">
        <v>2311</v>
      </c>
      <c r="H472" s="1927" t="s">
        <v>2311</v>
      </c>
      <c r="I472" s="1927" t="s">
        <v>2311</v>
      </c>
      <c r="J472" s="1927" t="s">
        <v>2311</v>
      </c>
      <c r="K472" s="1927" t="s">
        <v>2311</v>
      </c>
      <c r="L472" s="1927" t="s">
        <v>2311</v>
      </c>
      <c r="M472" s="1927" t="s">
        <v>2311</v>
      </c>
      <c r="N472" s="1927" t="s">
        <v>2311</v>
      </c>
      <c r="O472" s="1927" t="s">
        <v>2311</v>
      </c>
      <c r="P472" s="1927" t="s">
        <v>2311</v>
      </c>
      <c r="Q472" s="1927" t="s">
        <v>2311</v>
      </c>
      <c r="R472" s="1927" t="s">
        <v>2311</v>
      </c>
      <c r="S472" s="1927" t="s">
        <v>2311</v>
      </c>
      <c r="T472" s="1927" t="s">
        <v>2311</v>
      </c>
      <c r="U472" s="1927" t="s">
        <v>2311</v>
      </c>
      <c r="V472" s="1927" t="s">
        <v>2311</v>
      </c>
      <c r="W472" s="1927" t="s">
        <v>2311</v>
      </c>
      <c r="X472" s="1927" t="s">
        <v>2311</v>
      </c>
      <c r="Y472" s="1927" t="s">
        <v>2311</v>
      </c>
      <c r="Z472" s="1927" t="s">
        <v>2311</v>
      </c>
      <c r="AA472" s="1927" t="s">
        <v>2311</v>
      </c>
      <c r="AB472" s="1927" t="s">
        <v>2311</v>
      </c>
      <c r="AC472" s="1927" t="s">
        <v>2311</v>
      </c>
      <c r="AD472" s="1927" t="s">
        <v>2311</v>
      </c>
      <c r="AE472" s="1927" t="s">
        <v>2311</v>
      </c>
      <c r="AF472" s="1927" t="s">
        <v>2311</v>
      </c>
      <c r="AG472" s="1927" t="s">
        <v>2311</v>
      </c>
      <c r="AH472" s="1927" t="s">
        <v>2311</v>
      </c>
      <c r="AI472" s="1927" t="s">
        <v>2311</v>
      </c>
      <c r="AJ472" s="1982" t="s">
        <v>2311</v>
      </c>
      <c r="AK472" s="2017"/>
      <c r="AL472" s="1864"/>
      <c r="AM472" s="2020"/>
      <c r="AN472" s="2018"/>
      <c r="AO472" s="4487"/>
    </row>
    <row r="473" spans="2:44">
      <c r="B473" s="4483"/>
      <c r="C473" s="4513"/>
      <c r="D473" s="1999" t="s">
        <v>2297</v>
      </c>
      <c r="E473" s="1929"/>
      <c r="F473" s="1990"/>
      <c r="G473" s="1945"/>
      <c r="H473" s="1945"/>
      <c r="I473" s="1945"/>
      <c r="J473" s="1945"/>
      <c r="K473" s="1945"/>
      <c r="L473" s="1945"/>
      <c r="M473" s="1945"/>
      <c r="N473" s="1945"/>
      <c r="O473" s="1945"/>
      <c r="P473" s="1945"/>
      <c r="Q473" s="1945"/>
      <c r="R473" s="1945"/>
      <c r="S473" s="1945"/>
      <c r="T473" s="1945"/>
      <c r="U473" s="1945"/>
      <c r="V473" s="1945"/>
      <c r="W473" s="1945"/>
      <c r="X473" s="1945"/>
      <c r="Y473" s="1945"/>
      <c r="Z473" s="1945"/>
      <c r="AA473" s="1945"/>
      <c r="AB473" s="1945"/>
      <c r="AC473" s="1945"/>
      <c r="AD473" s="1945"/>
      <c r="AE473" s="1945"/>
      <c r="AF473" s="1945"/>
      <c r="AG473" s="1945"/>
      <c r="AH473" s="1945"/>
      <c r="AI473" s="1945"/>
      <c r="AJ473" s="1991"/>
      <c r="AK473" s="2009">
        <f>IF(D473="","",COUNT($F$458:$AJ$458)-AL473)</f>
        <v>0</v>
      </c>
      <c r="AL473" s="2010">
        <f>IF(D473="","",AQ473+AR473)</f>
        <v>0</v>
      </c>
      <c r="AM473" s="2010">
        <f>IF(D473="","",COUNTIF(F473:AJ473,"休"))</f>
        <v>0</v>
      </c>
      <c r="AN473" s="1899" t="str">
        <f>IF(D473="","",IFERROR(ROUND(AM473/AK473,3),""))</f>
        <v/>
      </c>
      <c r="AO473" s="4487"/>
      <c r="AQ473" s="1864">
        <f>+COUNTIF(F473:AJ473,"－")</f>
        <v>0</v>
      </c>
      <c r="AR473" s="1864">
        <f>+COUNTIF(F473:AJ473,"外")</f>
        <v>0</v>
      </c>
    </row>
    <row r="474" spans="2:44">
      <c r="B474" s="4483"/>
      <c r="C474" s="4513"/>
      <c r="E474" s="1956"/>
      <c r="F474" s="1936"/>
      <c r="G474" s="1937"/>
      <c r="H474" s="1937"/>
      <c r="I474" s="1937"/>
      <c r="J474" s="1937"/>
      <c r="K474" s="1937"/>
      <c r="L474" s="1937"/>
      <c r="M474" s="1937"/>
      <c r="N474" s="1937"/>
      <c r="O474" s="1937"/>
      <c r="P474" s="1937"/>
      <c r="Q474" s="1937"/>
      <c r="R474" s="1937"/>
      <c r="S474" s="1937"/>
      <c r="T474" s="1937"/>
      <c r="U474" s="1937"/>
      <c r="V474" s="1937"/>
      <c r="W474" s="1937"/>
      <c r="X474" s="1937"/>
      <c r="Y474" s="1937"/>
      <c r="Z474" s="1937"/>
      <c r="AA474" s="1937"/>
      <c r="AB474" s="1937"/>
      <c r="AC474" s="1937"/>
      <c r="AD474" s="1937"/>
      <c r="AE474" s="1937"/>
      <c r="AF474" s="1937"/>
      <c r="AG474" s="1937"/>
      <c r="AH474" s="1937"/>
      <c r="AI474" s="1937"/>
      <c r="AJ474" s="1986"/>
      <c r="AK474" s="2009" t="str">
        <f t="shared" ref="AK474:AK476" si="327">IF(D474="","",COUNT($F$458:$AJ$458)-AL474)</f>
        <v/>
      </c>
      <c r="AL474" s="2010" t="str">
        <f t="shared" ref="AL474:AL476" si="328">IF(D474="","",AQ474+AR474)</f>
        <v/>
      </c>
      <c r="AM474" s="2010" t="str">
        <f t="shared" ref="AM474:AM476" si="329">IF(D474="","",COUNTIF(F474:AJ474,"休"))</f>
        <v/>
      </c>
      <c r="AN474" s="1899" t="str">
        <f t="shared" ref="AN474:AN476" si="330">IF(D474="","",IFERROR(ROUND(AM474/AK474,3),""))</f>
        <v/>
      </c>
      <c r="AO474" s="4487"/>
      <c r="AQ474" s="1864">
        <f>+COUNTIF(F474:AJ474,"－")</f>
        <v>0</v>
      </c>
      <c r="AR474" s="1864">
        <f>+COUNTIF(F474:AJ474,"外")</f>
        <v>0</v>
      </c>
    </row>
    <row r="475" spans="2:44">
      <c r="B475" s="4483"/>
      <c r="C475" s="4513"/>
      <c r="E475" s="1956"/>
      <c r="F475" s="1936"/>
      <c r="G475" s="1937"/>
      <c r="H475" s="1937"/>
      <c r="I475" s="1937"/>
      <c r="J475" s="1937"/>
      <c r="K475" s="1937"/>
      <c r="L475" s="1937"/>
      <c r="M475" s="1937"/>
      <c r="N475" s="1937"/>
      <c r="O475" s="1937"/>
      <c r="P475" s="1937"/>
      <c r="Q475" s="1937"/>
      <c r="R475" s="1937"/>
      <c r="S475" s="1937"/>
      <c r="T475" s="1937"/>
      <c r="U475" s="1937"/>
      <c r="V475" s="1937"/>
      <c r="W475" s="1937"/>
      <c r="X475" s="1937"/>
      <c r="Y475" s="1937"/>
      <c r="Z475" s="1937"/>
      <c r="AA475" s="1937"/>
      <c r="AB475" s="1937"/>
      <c r="AC475" s="1937"/>
      <c r="AD475" s="1937"/>
      <c r="AE475" s="1937"/>
      <c r="AF475" s="1937"/>
      <c r="AG475" s="1937"/>
      <c r="AH475" s="1937"/>
      <c r="AI475" s="1937"/>
      <c r="AJ475" s="1986"/>
      <c r="AK475" s="2009" t="str">
        <f t="shared" si="327"/>
        <v/>
      </c>
      <c r="AL475" s="2010" t="str">
        <f t="shared" si="328"/>
        <v/>
      </c>
      <c r="AM475" s="2010" t="str">
        <f t="shared" si="329"/>
        <v/>
      </c>
      <c r="AN475" s="1899" t="str">
        <f t="shared" si="330"/>
        <v/>
      </c>
      <c r="AO475" s="4487"/>
      <c r="AQ475" s="1864">
        <f>+COUNTIF(F475:AJ475,"－")</f>
        <v>0</v>
      </c>
      <c r="AR475" s="1864">
        <f>+COUNTIF(F475:AJ475,"外")</f>
        <v>0</v>
      </c>
    </row>
    <row r="476" spans="2:44" ht="13.8" thickBot="1">
      <c r="B476" s="4484"/>
      <c r="C476" s="4514"/>
      <c r="D476" s="2006"/>
      <c r="E476" s="1958"/>
      <c r="F476" s="1987"/>
      <c r="G476" s="1988"/>
      <c r="H476" s="1988"/>
      <c r="I476" s="1988"/>
      <c r="J476" s="1988"/>
      <c r="K476" s="1988"/>
      <c r="L476" s="1988"/>
      <c r="M476" s="1988"/>
      <c r="N476" s="1988"/>
      <c r="O476" s="1988"/>
      <c r="P476" s="1988"/>
      <c r="Q476" s="1988"/>
      <c r="R476" s="1988"/>
      <c r="S476" s="1988"/>
      <c r="T476" s="1988"/>
      <c r="U476" s="1988"/>
      <c r="V476" s="1988"/>
      <c r="W476" s="1988"/>
      <c r="X476" s="1988"/>
      <c r="Y476" s="1988"/>
      <c r="Z476" s="1988"/>
      <c r="AA476" s="1988"/>
      <c r="AB476" s="1988"/>
      <c r="AC476" s="1988"/>
      <c r="AD476" s="1988"/>
      <c r="AE476" s="1988"/>
      <c r="AF476" s="1988"/>
      <c r="AG476" s="1988"/>
      <c r="AH476" s="1988"/>
      <c r="AI476" s="1988"/>
      <c r="AJ476" s="1989"/>
      <c r="AK476" s="2023" t="str">
        <f t="shared" si="327"/>
        <v/>
      </c>
      <c r="AL476" s="1958" t="str">
        <f t="shared" si="328"/>
        <v/>
      </c>
      <c r="AM476" s="1958" t="str">
        <f t="shared" si="329"/>
        <v/>
      </c>
      <c r="AN476" s="1899" t="str">
        <f t="shared" si="330"/>
        <v/>
      </c>
      <c r="AO476" s="4488"/>
      <c r="AQ476" s="1864">
        <f>+COUNTIF(F476:AJ476,"－")</f>
        <v>0</v>
      </c>
      <c r="AR476" s="1864">
        <f>+COUNTIF(F476:AJ476,"外")</f>
        <v>0</v>
      </c>
    </row>
    <row r="477" spans="2:44" ht="13.8" thickBot="1">
      <c r="B477" s="1965"/>
      <c r="C477" s="1921"/>
      <c r="F477" s="1966"/>
      <c r="G477" s="1966"/>
      <c r="H477" s="1966"/>
      <c r="I477" s="1966"/>
      <c r="J477" s="1966"/>
      <c r="K477" s="1966"/>
      <c r="L477" s="1966"/>
      <c r="M477" s="1966"/>
      <c r="N477" s="1966"/>
      <c r="O477" s="1966"/>
      <c r="P477" s="1966"/>
      <c r="Q477" s="1966"/>
      <c r="R477" s="1966"/>
      <c r="S477" s="1966"/>
      <c r="T477" s="1966"/>
      <c r="U477" s="1966"/>
      <c r="V477" s="1966"/>
      <c r="W477" s="1966"/>
      <c r="X477" s="1966"/>
      <c r="Y477" s="1966"/>
      <c r="Z477" s="1966"/>
      <c r="AA477" s="1966"/>
      <c r="AB477" s="1966"/>
      <c r="AC477" s="1966"/>
      <c r="AD477" s="1966"/>
      <c r="AE477" s="1966"/>
      <c r="AF477" s="1966"/>
      <c r="AG477" s="1966"/>
      <c r="AH477" s="1966"/>
      <c r="AI477" s="1966"/>
      <c r="AJ477" s="1966"/>
      <c r="AK477" s="1967"/>
      <c r="AM477" s="1857"/>
      <c r="AN477" s="1968" t="s">
        <v>2271</v>
      </c>
      <c r="AO477" s="1969" t="e">
        <f>IF(AO461&gt;=0.285,"OK","NG")</f>
        <v>#DIV/0!</v>
      </c>
      <c r="AQ477" s="1857"/>
      <c r="AR477" s="1857"/>
    </row>
    <row r="479" spans="2:44" hidden="1">
      <c r="F479" s="1857" t="e">
        <f>YEAR(F482)</f>
        <v>#VALUE!</v>
      </c>
      <c r="G479" s="1857" t="e">
        <f>MONTH(F482)</f>
        <v>#VALUE!</v>
      </c>
    </row>
    <row r="480" spans="2:44">
      <c r="B480" s="4470"/>
      <c r="C480" s="4471"/>
      <c r="D480" s="4472"/>
      <c r="E480" s="1971" t="s">
        <v>2266</v>
      </c>
      <c r="F480" s="4478" t="e">
        <f>F482</f>
        <v>#VALUE!</v>
      </c>
      <c r="G480" s="4479"/>
      <c r="H480" s="4479"/>
      <c r="I480" s="4479"/>
      <c r="J480" s="4479"/>
      <c r="K480" s="4479"/>
      <c r="L480" s="4479"/>
      <c r="M480" s="4479"/>
      <c r="N480" s="4479"/>
      <c r="O480" s="4479"/>
      <c r="P480" s="4479"/>
      <c r="Q480" s="4479"/>
      <c r="R480" s="4479"/>
      <c r="S480" s="4479"/>
      <c r="T480" s="4479"/>
      <c r="U480" s="4479"/>
      <c r="V480" s="4479"/>
      <c r="W480" s="4479"/>
      <c r="X480" s="4479"/>
      <c r="Y480" s="4479"/>
      <c r="Z480" s="4479"/>
      <c r="AA480" s="4479"/>
      <c r="AB480" s="4479"/>
      <c r="AC480" s="4479"/>
      <c r="AD480" s="4479"/>
      <c r="AE480" s="4479"/>
      <c r="AF480" s="4479"/>
      <c r="AG480" s="4479"/>
      <c r="AH480" s="4479"/>
      <c r="AI480" s="4479"/>
      <c r="AJ480" s="4479"/>
      <c r="AK480" s="4516" t="s">
        <v>2304</v>
      </c>
      <c r="AL480" s="4519" t="s">
        <v>2305</v>
      </c>
      <c r="AM480" s="4522" t="s">
        <v>2283</v>
      </c>
      <c r="AN480" s="4435" t="s">
        <v>2306</v>
      </c>
      <c r="AO480" s="4433" t="s">
        <v>2307</v>
      </c>
      <c r="AQ480" s="4463" t="s">
        <v>2308</v>
      </c>
      <c r="AR480" s="4463" t="s">
        <v>2309</v>
      </c>
    </row>
    <row r="481" spans="2:44" hidden="1">
      <c r="B481" s="4473"/>
      <c r="C481" s="4469"/>
      <c r="D481" s="4474"/>
      <c r="E481" s="1972"/>
      <c r="F481" s="1913" t="e">
        <f>DATE($F479,$G479,1)</f>
        <v>#VALUE!</v>
      </c>
      <c r="G481" s="1913" t="e">
        <f t="shared" ref="G481:AJ481" si="331">F481+1</f>
        <v>#VALUE!</v>
      </c>
      <c r="H481" s="1913" t="e">
        <f t="shared" si="331"/>
        <v>#VALUE!</v>
      </c>
      <c r="I481" s="1913" t="e">
        <f t="shared" si="331"/>
        <v>#VALUE!</v>
      </c>
      <c r="J481" s="1913" t="e">
        <f t="shared" si="331"/>
        <v>#VALUE!</v>
      </c>
      <c r="K481" s="1913" t="e">
        <f t="shared" si="331"/>
        <v>#VALUE!</v>
      </c>
      <c r="L481" s="1913" t="e">
        <f t="shared" si="331"/>
        <v>#VALUE!</v>
      </c>
      <c r="M481" s="1913" t="e">
        <f t="shared" si="331"/>
        <v>#VALUE!</v>
      </c>
      <c r="N481" s="1913" t="e">
        <f t="shared" si="331"/>
        <v>#VALUE!</v>
      </c>
      <c r="O481" s="1913" t="e">
        <f t="shared" si="331"/>
        <v>#VALUE!</v>
      </c>
      <c r="P481" s="1913" t="e">
        <f t="shared" si="331"/>
        <v>#VALUE!</v>
      </c>
      <c r="Q481" s="1913" t="e">
        <f t="shared" si="331"/>
        <v>#VALUE!</v>
      </c>
      <c r="R481" s="1913" t="e">
        <f t="shared" si="331"/>
        <v>#VALUE!</v>
      </c>
      <c r="S481" s="1913" t="e">
        <f t="shared" si="331"/>
        <v>#VALUE!</v>
      </c>
      <c r="T481" s="1913" t="e">
        <f t="shared" si="331"/>
        <v>#VALUE!</v>
      </c>
      <c r="U481" s="1913" t="e">
        <f t="shared" si="331"/>
        <v>#VALUE!</v>
      </c>
      <c r="V481" s="1913" t="e">
        <f t="shared" si="331"/>
        <v>#VALUE!</v>
      </c>
      <c r="W481" s="1913" t="e">
        <f t="shared" si="331"/>
        <v>#VALUE!</v>
      </c>
      <c r="X481" s="1913" t="e">
        <f t="shared" si="331"/>
        <v>#VALUE!</v>
      </c>
      <c r="Y481" s="1913" t="e">
        <f t="shared" si="331"/>
        <v>#VALUE!</v>
      </c>
      <c r="Z481" s="1913" t="e">
        <f t="shared" si="331"/>
        <v>#VALUE!</v>
      </c>
      <c r="AA481" s="1913" t="e">
        <f t="shared" si="331"/>
        <v>#VALUE!</v>
      </c>
      <c r="AB481" s="1913" t="e">
        <f t="shared" si="331"/>
        <v>#VALUE!</v>
      </c>
      <c r="AC481" s="1913" t="e">
        <f t="shared" si="331"/>
        <v>#VALUE!</v>
      </c>
      <c r="AD481" s="1913" t="e">
        <f t="shared" si="331"/>
        <v>#VALUE!</v>
      </c>
      <c r="AE481" s="1913" t="e">
        <f t="shared" si="331"/>
        <v>#VALUE!</v>
      </c>
      <c r="AF481" s="1913" t="e">
        <f t="shared" si="331"/>
        <v>#VALUE!</v>
      </c>
      <c r="AG481" s="1913" t="e">
        <f t="shared" si="331"/>
        <v>#VALUE!</v>
      </c>
      <c r="AH481" s="1913" t="e">
        <f t="shared" si="331"/>
        <v>#VALUE!</v>
      </c>
      <c r="AI481" s="1913" t="e">
        <f t="shared" si="331"/>
        <v>#VALUE!</v>
      </c>
      <c r="AJ481" s="1913" t="e">
        <f t="shared" si="331"/>
        <v>#VALUE!</v>
      </c>
      <c r="AK481" s="4517"/>
      <c r="AL481" s="4520"/>
      <c r="AM481" s="4523"/>
      <c r="AN481" s="4435"/>
      <c r="AO481" s="4433"/>
      <c r="AQ481" s="4463"/>
      <c r="AR481" s="4463"/>
    </row>
    <row r="482" spans="2:44">
      <c r="B482" s="4473"/>
      <c r="C482" s="4469"/>
      <c r="D482" s="4474"/>
      <c r="E482" s="1973" t="s">
        <v>2267</v>
      </c>
      <c r="F482" s="1974" t="e">
        <f>IF(EDATE(F457,1)&gt;$F$7,"",EDATE(F457,1))</f>
        <v>#VALUE!</v>
      </c>
      <c r="G482" s="1913" t="e">
        <f t="shared" ref="G482:AJ482" si="332">IF(G481&gt;$F$7,"",IF(F482=EOMONTH(DATE($F479,$G479,1),0),"",IF(F482="","",F482+1)))</f>
        <v>#VALUE!</v>
      </c>
      <c r="H482" s="1913" t="e">
        <f t="shared" si="332"/>
        <v>#VALUE!</v>
      </c>
      <c r="I482" s="1913" t="e">
        <f t="shared" si="332"/>
        <v>#VALUE!</v>
      </c>
      <c r="J482" s="1913" t="e">
        <f t="shared" si="332"/>
        <v>#VALUE!</v>
      </c>
      <c r="K482" s="1913" t="e">
        <f t="shared" si="332"/>
        <v>#VALUE!</v>
      </c>
      <c r="L482" s="1913" t="e">
        <f t="shared" si="332"/>
        <v>#VALUE!</v>
      </c>
      <c r="M482" s="1913" t="e">
        <f t="shared" si="332"/>
        <v>#VALUE!</v>
      </c>
      <c r="N482" s="1913" t="e">
        <f t="shared" si="332"/>
        <v>#VALUE!</v>
      </c>
      <c r="O482" s="1913" t="e">
        <f t="shared" si="332"/>
        <v>#VALUE!</v>
      </c>
      <c r="P482" s="1913" t="e">
        <f t="shared" si="332"/>
        <v>#VALUE!</v>
      </c>
      <c r="Q482" s="1913" t="e">
        <f t="shared" si="332"/>
        <v>#VALUE!</v>
      </c>
      <c r="R482" s="1913" t="e">
        <f t="shared" si="332"/>
        <v>#VALUE!</v>
      </c>
      <c r="S482" s="1913" t="e">
        <f t="shared" si="332"/>
        <v>#VALUE!</v>
      </c>
      <c r="T482" s="1913" t="e">
        <f t="shared" si="332"/>
        <v>#VALUE!</v>
      </c>
      <c r="U482" s="1913" t="e">
        <f t="shared" si="332"/>
        <v>#VALUE!</v>
      </c>
      <c r="V482" s="1913" t="e">
        <f t="shared" si="332"/>
        <v>#VALUE!</v>
      </c>
      <c r="W482" s="1913" t="e">
        <f t="shared" si="332"/>
        <v>#VALUE!</v>
      </c>
      <c r="X482" s="1913" t="e">
        <f t="shared" si="332"/>
        <v>#VALUE!</v>
      </c>
      <c r="Y482" s="1913" t="e">
        <f t="shared" si="332"/>
        <v>#VALUE!</v>
      </c>
      <c r="Z482" s="1913" t="e">
        <f t="shared" si="332"/>
        <v>#VALUE!</v>
      </c>
      <c r="AA482" s="1913" t="e">
        <f t="shared" si="332"/>
        <v>#VALUE!</v>
      </c>
      <c r="AB482" s="1913" t="e">
        <f t="shared" si="332"/>
        <v>#VALUE!</v>
      </c>
      <c r="AC482" s="1913" t="e">
        <f t="shared" si="332"/>
        <v>#VALUE!</v>
      </c>
      <c r="AD482" s="1913" t="e">
        <f t="shared" si="332"/>
        <v>#VALUE!</v>
      </c>
      <c r="AE482" s="1913" t="e">
        <f t="shared" si="332"/>
        <v>#VALUE!</v>
      </c>
      <c r="AF482" s="1913" t="e">
        <f t="shared" si="332"/>
        <v>#VALUE!</v>
      </c>
      <c r="AG482" s="1913" t="e">
        <f t="shared" si="332"/>
        <v>#VALUE!</v>
      </c>
      <c r="AH482" s="1913" t="e">
        <f t="shared" si="332"/>
        <v>#VALUE!</v>
      </c>
      <c r="AI482" s="1913" t="e">
        <f t="shared" si="332"/>
        <v>#VALUE!</v>
      </c>
      <c r="AJ482" s="1913" t="e">
        <f t="shared" si="332"/>
        <v>#VALUE!</v>
      </c>
      <c r="AK482" s="4517"/>
      <c r="AL482" s="4520"/>
      <c r="AM482" s="4523"/>
      <c r="AN482" s="4435"/>
      <c r="AO482" s="4433"/>
      <c r="AQ482" s="4463"/>
      <c r="AR482" s="4463"/>
    </row>
    <row r="483" spans="2:44">
      <c r="B483" s="4475"/>
      <c r="C483" s="4476"/>
      <c r="D483" s="4477"/>
      <c r="E483" s="1908" t="s">
        <v>1060</v>
      </c>
      <c r="F483" s="1975" t="str">
        <f>IFERROR(TEXT(WEEKDAY(+F482),"aaa"),"")</f>
        <v/>
      </c>
      <c r="G483" s="1975" t="str">
        <f t="shared" ref="G483:AJ483" si="333">IFERROR(TEXT(WEEKDAY(+G482),"aaa"),"")</f>
        <v/>
      </c>
      <c r="H483" s="1975" t="str">
        <f t="shared" si="333"/>
        <v/>
      </c>
      <c r="I483" s="1975" t="str">
        <f t="shared" si="333"/>
        <v/>
      </c>
      <c r="J483" s="1975" t="str">
        <f t="shared" si="333"/>
        <v/>
      </c>
      <c r="K483" s="1975" t="str">
        <f t="shared" si="333"/>
        <v/>
      </c>
      <c r="L483" s="1975" t="str">
        <f t="shared" si="333"/>
        <v/>
      </c>
      <c r="M483" s="1975" t="str">
        <f t="shared" si="333"/>
        <v/>
      </c>
      <c r="N483" s="1975" t="str">
        <f t="shared" si="333"/>
        <v/>
      </c>
      <c r="O483" s="1975" t="str">
        <f t="shared" si="333"/>
        <v/>
      </c>
      <c r="P483" s="1975" t="str">
        <f t="shared" si="333"/>
        <v/>
      </c>
      <c r="Q483" s="1975" t="str">
        <f t="shared" si="333"/>
        <v/>
      </c>
      <c r="R483" s="1975" t="str">
        <f t="shared" si="333"/>
        <v/>
      </c>
      <c r="S483" s="1975" t="str">
        <f t="shared" si="333"/>
        <v/>
      </c>
      <c r="T483" s="1975" t="str">
        <f t="shared" si="333"/>
        <v/>
      </c>
      <c r="U483" s="1975" t="str">
        <f t="shared" si="333"/>
        <v/>
      </c>
      <c r="V483" s="1975" t="str">
        <f t="shared" si="333"/>
        <v/>
      </c>
      <c r="W483" s="1975" t="str">
        <f t="shared" si="333"/>
        <v/>
      </c>
      <c r="X483" s="1975" t="str">
        <f t="shared" si="333"/>
        <v/>
      </c>
      <c r="Y483" s="1975" t="str">
        <f t="shared" si="333"/>
        <v/>
      </c>
      <c r="Z483" s="1975" t="str">
        <f t="shared" si="333"/>
        <v/>
      </c>
      <c r="AA483" s="1975" t="str">
        <f t="shared" si="333"/>
        <v/>
      </c>
      <c r="AB483" s="1975" t="str">
        <f t="shared" si="333"/>
        <v/>
      </c>
      <c r="AC483" s="1975" t="str">
        <f t="shared" si="333"/>
        <v/>
      </c>
      <c r="AD483" s="1975" t="str">
        <f t="shared" si="333"/>
        <v/>
      </c>
      <c r="AE483" s="1975" t="str">
        <f t="shared" si="333"/>
        <v/>
      </c>
      <c r="AF483" s="1975" t="str">
        <f t="shared" si="333"/>
        <v/>
      </c>
      <c r="AG483" s="1975" t="str">
        <f t="shared" si="333"/>
        <v/>
      </c>
      <c r="AH483" s="1975" t="str">
        <f t="shared" si="333"/>
        <v/>
      </c>
      <c r="AI483" s="1975" t="str">
        <f t="shared" si="333"/>
        <v/>
      </c>
      <c r="AJ483" s="1975" t="str">
        <f t="shared" si="333"/>
        <v/>
      </c>
      <c r="AK483" s="4517"/>
      <c r="AL483" s="4520"/>
      <c r="AM483" s="4523"/>
      <c r="AN483" s="4435"/>
      <c r="AO483" s="4433"/>
      <c r="AQ483" s="4463"/>
      <c r="AR483" s="4463"/>
    </row>
    <row r="484" spans="2:44" ht="21" customHeight="1">
      <c r="B484" s="1976" t="s">
        <v>2310</v>
      </c>
      <c r="C484" s="1977" t="s">
        <v>2280</v>
      </c>
      <c r="D484" s="1924" t="s">
        <v>2281</v>
      </c>
      <c r="E484" s="1925" t="s">
        <v>2270</v>
      </c>
      <c r="F484" s="1926" t="s">
        <v>2311</v>
      </c>
      <c r="G484" s="1927" t="s">
        <v>2311</v>
      </c>
      <c r="H484" s="1927" t="s">
        <v>2311</v>
      </c>
      <c r="I484" s="1927" t="s">
        <v>2311</v>
      </c>
      <c r="J484" s="1927" t="s">
        <v>2311</v>
      </c>
      <c r="K484" s="1927" t="s">
        <v>2311</v>
      </c>
      <c r="L484" s="1927" t="s">
        <v>2311</v>
      </c>
      <c r="M484" s="1927" t="s">
        <v>2311</v>
      </c>
      <c r="N484" s="1927" t="s">
        <v>2311</v>
      </c>
      <c r="O484" s="1927" t="s">
        <v>2311</v>
      </c>
      <c r="P484" s="1927" t="s">
        <v>2311</v>
      </c>
      <c r="Q484" s="1927" t="s">
        <v>2311</v>
      </c>
      <c r="R484" s="1927" t="s">
        <v>2311</v>
      </c>
      <c r="S484" s="1927" t="s">
        <v>2311</v>
      </c>
      <c r="T484" s="1927" t="s">
        <v>2311</v>
      </c>
      <c r="U484" s="1927" t="s">
        <v>2311</v>
      </c>
      <c r="V484" s="1927" t="s">
        <v>2311</v>
      </c>
      <c r="W484" s="1927" t="s">
        <v>2311</v>
      </c>
      <c r="X484" s="1927" t="s">
        <v>2311</v>
      </c>
      <c r="Y484" s="1927" t="s">
        <v>2311</v>
      </c>
      <c r="Z484" s="1927" t="s">
        <v>2311</v>
      </c>
      <c r="AA484" s="1927" t="s">
        <v>2311</v>
      </c>
      <c r="AB484" s="1927" t="s">
        <v>2311</v>
      </c>
      <c r="AC484" s="1927" t="s">
        <v>2311</v>
      </c>
      <c r="AD484" s="1927" t="s">
        <v>2311</v>
      </c>
      <c r="AE484" s="1927" t="s">
        <v>2311</v>
      </c>
      <c r="AF484" s="1927" t="s">
        <v>2311</v>
      </c>
      <c r="AG484" s="1927" t="s">
        <v>2311</v>
      </c>
      <c r="AH484" s="1927" t="s">
        <v>2311</v>
      </c>
      <c r="AI484" s="1927" t="s">
        <v>2311</v>
      </c>
      <c r="AJ484" s="1982" t="s">
        <v>2311</v>
      </c>
      <c r="AK484" s="4518"/>
      <c r="AL484" s="4521"/>
      <c r="AM484" s="4524"/>
      <c r="AN484" s="1866" t="s">
        <v>2292</v>
      </c>
      <c r="AO484" s="1865" t="s">
        <v>2293</v>
      </c>
      <c r="AQ484" s="4464"/>
      <c r="AR484" s="4464"/>
    </row>
    <row r="485" spans="2:44" ht="13.5" customHeight="1">
      <c r="B485" s="4482" t="s">
        <v>2294</v>
      </c>
      <c r="C485" s="4512" t="s">
        <v>2295</v>
      </c>
      <c r="D485" s="2008" t="s">
        <v>2296</v>
      </c>
      <c r="E485" s="1929"/>
      <c r="F485" s="1983"/>
      <c r="G485" s="1984"/>
      <c r="H485" s="1984"/>
      <c r="I485" s="1984"/>
      <c r="J485" s="1984"/>
      <c r="K485" s="1984"/>
      <c r="L485" s="1984"/>
      <c r="M485" s="1984"/>
      <c r="N485" s="1984"/>
      <c r="O485" s="1984"/>
      <c r="P485" s="1984"/>
      <c r="Q485" s="1984"/>
      <c r="R485" s="1984"/>
      <c r="S485" s="1984"/>
      <c r="T485" s="1984"/>
      <c r="U485" s="1984"/>
      <c r="V485" s="1984"/>
      <c r="W485" s="1984"/>
      <c r="X485" s="1984"/>
      <c r="Y485" s="1984"/>
      <c r="Z485" s="1984"/>
      <c r="AA485" s="1984"/>
      <c r="AB485" s="1984"/>
      <c r="AC485" s="1984"/>
      <c r="AD485" s="1984"/>
      <c r="AE485" s="1984"/>
      <c r="AF485" s="1984"/>
      <c r="AG485" s="1984"/>
      <c r="AH485" s="1984"/>
      <c r="AI485" s="1984"/>
      <c r="AJ485" s="1985"/>
      <c r="AK485" s="2009">
        <f>IF(D485="","",COUNT($F$482:$AJ$482)-AL485)</f>
        <v>0</v>
      </c>
      <c r="AL485" s="2010">
        <f>IF(D485="","",AQ485+AR485)</f>
        <v>0</v>
      </c>
      <c r="AM485" s="2010">
        <f>IF(D485="","",COUNTIF(F485:AJ485,"休"))</f>
        <v>0</v>
      </c>
      <c r="AN485" s="1899" t="str">
        <f>IF(D485="","",IFERROR(ROUND(AM485/AK485,3),""))</f>
        <v/>
      </c>
      <c r="AO485" s="4486" t="e">
        <f>ROUND(AVERAGE(AN485:AN500),3)</f>
        <v>#DIV/0!</v>
      </c>
      <c r="AQ485" s="1864">
        <f>+COUNTIF(F485:AJ485,"－")</f>
        <v>0</v>
      </c>
      <c r="AR485" s="1864">
        <f>+COUNTIF(F485:AJ485,"外")</f>
        <v>0</v>
      </c>
    </row>
    <row r="486" spans="2:44" ht="13.5" customHeight="1">
      <c r="B486" s="4483"/>
      <c r="C486" s="4513"/>
      <c r="D486" s="2011" t="s">
        <v>2297</v>
      </c>
      <c r="E486" s="1929"/>
      <c r="F486" s="1936"/>
      <c r="G486" s="1937"/>
      <c r="H486" s="1937"/>
      <c r="I486" s="1937"/>
      <c r="J486" s="1937"/>
      <c r="K486" s="1937"/>
      <c r="L486" s="1937"/>
      <c r="M486" s="1937"/>
      <c r="N486" s="1937"/>
      <c r="O486" s="1937"/>
      <c r="P486" s="1937"/>
      <c r="Q486" s="1937"/>
      <c r="R486" s="1937"/>
      <c r="S486" s="1937"/>
      <c r="T486" s="1937"/>
      <c r="U486" s="1937"/>
      <c r="V486" s="1937"/>
      <c r="W486" s="1937"/>
      <c r="X486" s="1937"/>
      <c r="Y486" s="1937"/>
      <c r="Z486" s="1937"/>
      <c r="AA486" s="1937"/>
      <c r="AB486" s="1937"/>
      <c r="AC486" s="1937"/>
      <c r="AD486" s="1937"/>
      <c r="AE486" s="1937"/>
      <c r="AF486" s="1937"/>
      <c r="AG486" s="1937"/>
      <c r="AH486" s="1937"/>
      <c r="AI486" s="1937"/>
      <c r="AJ486" s="1986"/>
      <c r="AK486" s="2009">
        <f t="shared" ref="AK486:AK490" si="334">IF(D486="","",COUNT($F$482:$AJ$482)-AL486)</f>
        <v>0</v>
      </c>
      <c r="AL486" s="2010">
        <f t="shared" ref="AL486:AL490" si="335">IF(D486="","",AQ486+AR486)</f>
        <v>0</v>
      </c>
      <c r="AM486" s="2010">
        <f t="shared" ref="AM486:AM490" si="336">IF(D486="","",COUNTIF(F486:AJ486,"休"))</f>
        <v>0</v>
      </c>
      <c r="AN486" s="1899" t="str">
        <f t="shared" ref="AN486:AN490" si="337">IF(D486="","",IFERROR(ROUND(AM486/AK486,3),""))</f>
        <v/>
      </c>
      <c r="AO486" s="4487"/>
      <c r="AQ486" s="1864">
        <f>+COUNTIF(F486:AJ486,"－")</f>
        <v>0</v>
      </c>
      <c r="AR486" s="1864">
        <f>+COUNTIF(F486:AJ486,"外")</f>
        <v>0</v>
      </c>
    </row>
    <row r="487" spans="2:44">
      <c r="B487" s="4483"/>
      <c r="C487" s="4513"/>
      <c r="D487" s="2014" t="s">
        <v>2298</v>
      </c>
      <c r="E487" s="1929"/>
      <c r="F487" s="1936"/>
      <c r="G487" s="1937"/>
      <c r="H487" s="1937"/>
      <c r="I487" s="1937"/>
      <c r="J487" s="1937"/>
      <c r="K487" s="1937"/>
      <c r="L487" s="1937"/>
      <c r="M487" s="1937"/>
      <c r="N487" s="1937"/>
      <c r="O487" s="1937"/>
      <c r="P487" s="1937"/>
      <c r="Q487" s="1937"/>
      <c r="R487" s="1937"/>
      <c r="S487" s="1937"/>
      <c r="T487" s="1937"/>
      <c r="U487" s="1937"/>
      <c r="V487" s="1937"/>
      <c r="W487" s="1937"/>
      <c r="X487" s="1937"/>
      <c r="Y487" s="1937"/>
      <c r="Z487" s="1937"/>
      <c r="AA487" s="1937"/>
      <c r="AB487" s="1937"/>
      <c r="AC487" s="1937"/>
      <c r="AD487" s="1937"/>
      <c r="AE487" s="1937"/>
      <c r="AF487" s="1937"/>
      <c r="AG487" s="1937"/>
      <c r="AH487" s="1937"/>
      <c r="AI487" s="1937"/>
      <c r="AJ487" s="1986"/>
      <c r="AK487" s="2009">
        <f t="shared" si="334"/>
        <v>0</v>
      </c>
      <c r="AL487" s="2010">
        <f t="shared" si="335"/>
        <v>0</v>
      </c>
      <c r="AM487" s="2010">
        <f t="shared" si="336"/>
        <v>0</v>
      </c>
      <c r="AN487" s="1899" t="str">
        <f t="shared" si="337"/>
        <v/>
      </c>
      <c r="AO487" s="4487"/>
      <c r="AQ487" s="1864">
        <f>+COUNTIF(F487:AJ487,"－")</f>
        <v>0</v>
      </c>
      <c r="AR487" s="1864">
        <f t="shared" ref="AR487:AR490" si="338">+COUNTIF(F487:AJ487,"外")</f>
        <v>0</v>
      </c>
    </row>
    <row r="488" spans="2:44">
      <c r="B488" s="4483"/>
      <c r="C488" s="4513"/>
      <c r="D488" s="2014" t="s">
        <v>2299</v>
      </c>
      <c r="E488" s="1907"/>
      <c r="F488" s="1936"/>
      <c r="G488" s="1937"/>
      <c r="H488" s="1937"/>
      <c r="I488" s="1937"/>
      <c r="J488" s="1937"/>
      <c r="K488" s="1937"/>
      <c r="L488" s="1937"/>
      <c r="M488" s="1937"/>
      <c r="N488" s="1937"/>
      <c r="O488" s="1937"/>
      <c r="P488" s="1937"/>
      <c r="Q488" s="1937"/>
      <c r="R488" s="1937"/>
      <c r="S488" s="1937"/>
      <c r="T488" s="1937"/>
      <c r="U488" s="1937"/>
      <c r="V488" s="1937"/>
      <c r="W488" s="1937"/>
      <c r="X488" s="1937"/>
      <c r="Y488" s="1937"/>
      <c r="Z488" s="1937"/>
      <c r="AA488" s="1937"/>
      <c r="AB488" s="1937"/>
      <c r="AC488" s="1937"/>
      <c r="AD488" s="1937"/>
      <c r="AE488" s="1937"/>
      <c r="AF488" s="1937"/>
      <c r="AG488" s="1937"/>
      <c r="AH488" s="1937"/>
      <c r="AI488" s="1937"/>
      <c r="AJ488" s="1986"/>
      <c r="AK488" s="2009">
        <f t="shared" si="334"/>
        <v>0</v>
      </c>
      <c r="AL488" s="2010">
        <f t="shared" si="335"/>
        <v>0</v>
      </c>
      <c r="AM488" s="2010">
        <f t="shared" si="336"/>
        <v>0</v>
      </c>
      <c r="AN488" s="1899" t="str">
        <f t="shared" si="337"/>
        <v/>
      </c>
      <c r="AO488" s="4487"/>
      <c r="AQ488" s="1864">
        <f>+COUNTIF(F488:AJ488,"－")</f>
        <v>0</v>
      </c>
      <c r="AR488" s="1864">
        <f t="shared" si="338"/>
        <v>0</v>
      </c>
    </row>
    <row r="489" spans="2:44">
      <c r="B489" s="4483"/>
      <c r="C489" s="4513"/>
      <c r="D489" s="2014" t="s">
        <v>2300</v>
      </c>
      <c r="E489" s="1929"/>
      <c r="F489" s="1936"/>
      <c r="G489" s="1937"/>
      <c r="H489" s="1937"/>
      <c r="I489" s="1937"/>
      <c r="J489" s="1937"/>
      <c r="K489" s="1937"/>
      <c r="L489" s="1937"/>
      <c r="M489" s="1937"/>
      <c r="N489" s="1937"/>
      <c r="O489" s="1937"/>
      <c r="P489" s="1937"/>
      <c r="Q489" s="1937"/>
      <c r="R489" s="1937"/>
      <c r="S489" s="1937"/>
      <c r="T489" s="1937"/>
      <c r="U489" s="1937"/>
      <c r="V489" s="1937"/>
      <c r="W489" s="1937"/>
      <c r="X489" s="1937"/>
      <c r="Y489" s="1937"/>
      <c r="Z489" s="1937"/>
      <c r="AA489" s="1937"/>
      <c r="AB489" s="1937"/>
      <c r="AC489" s="1937"/>
      <c r="AD489" s="1937"/>
      <c r="AE489" s="1937"/>
      <c r="AF489" s="1937"/>
      <c r="AG489" s="1937"/>
      <c r="AH489" s="1937"/>
      <c r="AI489" s="1937"/>
      <c r="AJ489" s="1986"/>
      <c r="AK489" s="2009">
        <f t="shared" si="334"/>
        <v>0</v>
      </c>
      <c r="AL489" s="2010">
        <f t="shared" si="335"/>
        <v>0</v>
      </c>
      <c r="AM489" s="2010">
        <f t="shared" si="336"/>
        <v>0</v>
      </c>
      <c r="AN489" s="1899" t="str">
        <f t="shared" si="337"/>
        <v/>
      </c>
      <c r="AO489" s="4487"/>
      <c r="AQ489" s="1864">
        <f t="shared" ref="AQ489:AQ490" si="339">+COUNTIF(F489:AJ489,"－")</f>
        <v>0</v>
      </c>
      <c r="AR489" s="1864">
        <f t="shared" si="338"/>
        <v>0</v>
      </c>
    </row>
    <row r="490" spans="2:44">
      <c r="B490" s="4484"/>
      <c r="C490" s="4514"/>
      <c r="D490" s="2015">
        <f>E$29</f>
        <v>0</v>
      </c>
      <c r="E490" s="1942"/>
      <c r="F490" s="1987"/>
      <c r="G490" s="1988"/>
      <c r="H490" s="1988"/>
      <c r="I490" s="1988"/>
      <c r="J490" s="1988"/>
      <c r="K490" s="1988"/>
      <c r="L490" s="1988"/>
      <c r="M490" s="1988"/>
      <c r="N490" s="1988"/>
      <c r="O490" s="1988"/>
      <c r="P490" s="1988"/>
      <c r="Q490" s="1988"/>
      <c r="R490" s="1988"/>
      <c r="S490" s="1988"/>
      <c r="T490" s="1988"/>
      <c r="U490" s="1988"/>
      <c r="V490" s="1988"/>
      <c r="W490" s="1988"/>
      <c r="X490" s="1988"/>
      <c r="Y490" s="1988"/>
      <c r="Z490" s="1988"/>
      <c r="AA490" s="1988"/>
      <c r="AB490" s="1988"/>
      <c r="AC490" s="1988"/>
      <c r="AD490" s="1988"/>
      <c r="AE490" s="1988"/>
      <c r="AF490" s="1988"/>
      <c r="AG490" s="1988"/>
      <c r="AH490" s="1988"/>
      <c r="AI490" s="1988"/>
      <c r="AJ490" s="1989"/>
      <c r="AK490" s="2009">
        <f t="shared" si="334"/>
        <v>0</v>
      </c>
      <c r="AL490" s="2010">
        <f t="shared" si="335"/>
        <v>0</v>
      </c>
      <c r="AM490" s="1958">
        <f t="shared" si="336"/>
        <v>0</v>
      </c>
      <c r="AN490" s="1899" t="str">
        <f t="shared" si="337"/>
        <v/>
      </c>
      <c r="AO490" s="4487"/>
      <c r="AQ490" s="1864">
        <f t="shared" si="339"/>
        <v>0</v>
      </c>
      <c r="AR490" s="1864">
        <f t="shared" si="338"/>
        <v>0</v>
      </c>
    </row>
    <row r="491" spans="2:44" ht="14.4">
      <c r="B491" s="4482" t="s">
        <v>2301</v>
      </c>
      <c r="C491" s="4512" t="s">
        <v>2302</v>
      </c>
      <c r="D491" s="1924" t="s">
        <v>2281</v>
      </c>
      <c r="E491" s="1949" t="s">
        <v>2270</v>
      </c>
      <c r="F491" s="1926" t="s">
        <v>2312</v>
      </c>
      <c r="G491" s="1927" t="s">
        <v>2312</v>
      </c>
      <c r="H491" s="1927" t="s">
        <v>2312</v>
      </c>
      <c r="I491" s="1927" t="s">
        <v>2312</v>
      </c>
      <c r="J491" s="1927" t="s">
        <v>2312</v>
      </c>
      <c r="K491" s="1927" t="s">
        <v>2312</v>
      </c>
      <c r="L491" s="1927" t="s">
        <v>2312</v>
      </c>
      <c r="M491" s="1927" t="s">
        <v>2312</v>
      </c>
      <c r="N491" s="1927" t="s">
        <v>2312</v>
      </c>
      <c r="O491" s="1927" t="s">
        <v>2312</v>
      </c>
      <c r="P491" s="1927" t="s">
        <v>2312</v>
      </c>
      <c r="Q491" s="1927" t="s">
        <v>2312</v>
      </c>
      <c r="R491" s="1927" t="s">
        <v>2312</v>
      </c>
      <c r="S491" s="1927" t="s">
        <v>2312</v>
      </c>
      <c r="T491" s="1927" t="s">
        <v>2312</v>
      </c>
      <c r="U491" s="1927" t="s">
        <v>2312</v>
      </c>
      <c r="V491" s="1927" t="s">
        <v>2312</v>
      </c>
      <c r="W491" s="1927" t="s">
        <v>2312</v>
      </c>
      <c r="X491" s="1927" t="s">
        <v>2312</v>
      </c>
      <c r="Y491" s="1927" t="s">
        <v>2312</v>
      </c>
      <c r="Z491" s="1927" t="s">
        <v>2312</v>
      </c>
      <c r="AA491" s="1927" t="s">
        <v>2312</v>
      </c>
      <c r="AB491" s="1927" t="s">
        <v>2312</v>
      </c>
      <c r="AC491" s="1927" t="s">
        <v>2312</v>
      </c>
      <c r="AD491" s="1927" t="s">
        <v>2312</v>
      </c>
      <c r="AE491" s="1927" t="s">
        <v>2312</v>
      </c>
      <c r="AF491" s="1927" t="s">
        <v>2312</v>
      </c>
      <c r="AG491" s="1927" t="s">
        <v>2312</v>
      </c>
      <c r="AH491" s="1927" t="s">
        <v>2312</v>
      </c>
      <c r="AI491" s="1927" t="s">
        <v>2312</v>
      </c>
      <c r="AJ491" s="1982" t="s">
        <v>2312</v>
      </c>
      <c r="AK491" s="2017"/>
      <c r="AL491" s="1864"/>
      <c r="AM491" s="1917"/>
      <c r="AN491" s="2018"/>
      <c r="AO491" s="4487"/>
    </row>
    <row r="492" spans="2:44">
      <c r="B492" s="4483"/>
      <c r="C492" s="4513"/>
      <c r="D492" s="2019" t="s">
        <v>2296</v>
      </c>
      <c r="E492" s="1929"/>
      <c r="F492" s="1990"/>
      <c r="G492" s="1945"/>
      <c r="H492" s="1945"/>
      <c r="I492" s="1945"/>
      <c r="J492" s="1945"/>
      <c r="K492" s="1945"/>
      <c r="L492" s="1945"/>
      <c r="M492" s="1945"/>
      <c r="N492" s="1945"/>
      <c r="O492" s="1945"/>
      <c r="P492" s="1945"/>
      <c r="Q492" s="1945"/>
      <c r="R492" s="1945"/>
      <c r="S492" s="1945"/>
      <c r="T492" s="1945"/>
      <c r="U492" s="1945"/>
      <c r="V492" s="1945"/>
      <c r="W492" s="1945"/>
      <c r="X492" s="1945"/>
      <c r="Y492" s="1945"/>
      <c r="Z492" s="1945"/>
      <c r="AA492" s="1945"/>
      <c r="AB492" s="1945"/>
      <c r="AC492" s="1945"/>
      <c r="AD492" s="1945"/>
      <c r="AE492" s="1945"/>
      <c r="AF492" s="1945"/>
      <c r="AG492" s="1945"/>
      <c r="AH492" s="1945"/>
      <c r="AI492" s="1945"/>
      <c r="AJ492" s="1991"/>
      <c r="AK492" s="2009">
        <f>IF(D492="","",COUNT($F$482:$AJ$482)-AL492)</f>
        <v>0</v>
      </c>
      <c r="AL492" s="2010">
        <f>IF(D492="","",AQ492+AR492)</f>
        <v>0</v>
      </c>
      <c r="AM492" s="2010">
        <f>IF(D492="","",COUNTIF(F492:AJ492,"休"))</f>
        <v>0</v>
      </c>
      <c r="AN492" s="1899" t="str">
        <f>IF(D492="","",IFERROR(ROUND(AM492/AK492,3),""))</f>
        <v/>
      </c>
      <c r="AO492" s="4487"/>
      <c r="AQ492" s="1864">
        <f>+COUNTIF(F492:AJ492,"－")</f>
        <v>0</v>
      </c>
      <c r="AR492" s="1864">
        <f>+COUNTIF(F492:AJ492,"外")</f>
        <v>0</v>
      </c>
    </row>
    <row r="493" spans="2:44">
      <c r="B493" s="4483"/>
      <c r="C493" s="4513"/>
      <c r="D493" s="2011" t="s">
        <v>2297</v>
      </c>
      <c r="E493" s="1956"/>
      <c r="F493" s="1936"/>
      <c r="G493" s="1937"/>
      <c r="H493" s="1937"/>
      <c r="I493" s="1937"/>
      <c r="J493" s="1937"/>
      <c r="K493" s="1937"/>
      <c r="L493" s="1937"/>
      <c r="M493" s="1937"/>
      <c r="N493" s="1937"/>
      <c r="O493" s="1937"/>
      <c r="P493" s="1937"/>
      <c r="Q493" s="1937"/>
      <c r="R493" s="1937"/>
      <c r="S493" s="1937"/>
      <c r="T493" s="1937"/>
      <c r="U493" s="1937"/>
      <c r="V493" s="1937"/>
      <c r="W493" s="1937"/>
      <c r="X493" s="1937"/>
      <c r="Y493" s="1937"/>
      <c r="Z493" s="1937"/>
      <c r="AA493" s="1937"/>
      <c r="AB493" s="1937"/>
      <c r="AC493" s="1937"/>
      <c r="AD493" s="1937"/>
      <c r="AE493" s="1937"/>
      <c r="AF493" s="1937"/>
      <c r="AG493" s="1937"/>
      <c r="AH493" s="1937"/>
      <c r="AI493" s="1937"/>
      <c r="AJ493" s="1986"/>
      <c r="AK493" s="2009">
        <f t="shared" ref="AK493:AK495" si="340">IF(D493="","",COUNT($F$482:$AJ$482)-AL493)</f>
        <v>0</v>
      </c>
      <c r="AL493" s="2010">
        <f t="shared" ref="AL493:AL495" si="341">IF(D493="","",AQ493+AR493)</f>
        <v>0</v>
      </c>
      <c r="AM493" s="2010">
        <f t="shared" ref="AM493:AM495" si="342">IF(D493="","",COUNTIF(F493:AJ493,"休"))</f>
        <v>0</v>
      </c>
      <c r="AN493" s="1899" t="str">
        <f t="shared" ref="AN493:AN495" si="343">IF(D493="","",IFERROR(ROUND(AM493/AK493,3),""))</f>
        <v/>
      </c>
      <c r="AO493" s="4487"/>
      <c r="AQ493" s="1864">
        <f>+COUNTIF(F493:AJ493,"－")</f>
        <v>0</v>
      </c>
      <c r="AR493" s="1864">
        <f>+COUNTIF(F493:AJ493,"外")</f>
        <v>0</v>
      </c>
    </row>
    <row r="494" spans="2:44">
      <c r="B494" s="4483"/>
      <c r="C494" s="4513"/>
      <c r="E494" s="1956"/>
      <c r="F494" s="1936"/>
      <c r="G494" s="1937"/>
      <c r="H494" s="1937"/>
      <c r="I494" s="1937"/>
      <c r="J494" s="1937"/>
      <c r="K494" s="1937"/>
      <c r="L494" s="1937"/>
      <c r="M494" s="1937"/>
      <c r="N494" s="1937"/>
      <c r="O494" s="1937"/>
      <c r="P494" s="1937"/>
      <c r="Q494" s="1937"/>
      <c r="R494" s="1937"/>
      <c r="S494" s="1937"/>
      <c r="T494" s="1937"/>
      <c r="U494" s="1937"/>
      <c r="V494" s="1937"/>
      <c r="W494" s="1937"/>
      <c r="X494" s="1937"/>
      <c r="Y494" s="1937"/>
      <c r="Z494" s="1937"/>
      <c r="AA494" s="1937"/>
      <c r="AB494" s="1937"/>
      <c r="AC494" s="1937"/>
      <c r="AD494" s="1937"/>
      <c r="AE494" s="1937"/>
      <c r="AF494" s="1937"/>
      <c r="AG494" s="1937"/>
      <c r="AH494" s="1937"/>
      <c r="AI494" s="1937"/>
      <c r="AJ494" s="1986"/>
      <c r="AK494" s="2009" t="str">
        <f t="shared" si="340"/>
        <v/>
      </c>
      <c r="AL494" s="2010" t="str">
        <f t="shared" si="341"/>
        <v/>
      </c>
      <c r="AM494" s="2010" t="str">
        <f t="shared" si="342"/>
        <v/>
      </c>
      <c r="AN494" s="1899" t="str">
        <f t="shared" si="343"/>
        <v/>
      </c>
      <c r="AO494" s="4487"/>
      <c r="AQ494" s="1864">
        <f>+COUNTIF(F494:AJ494,"－")</f>
        <v>0</v>
      </c>
      <c r="AR494" s="1864">
        <f>+COUNTIF(F494:AJ494,"外")</f>
        <v>0</v>
      </c>
    </row>
    <row r="495" spans="2:44">
      <c r="B495" s="4483"/>
      <c r="C495" s="4514"/>
      <c r="D495" s="2006"/>
      <c r="E495" s="1958"/>
      <c r="F495" s="1987"/>
      <c r="G495" s="1988"/>
      <c r="H495" s="1988"/>
      <c r="I495" s="1988"/>
      <c r="J495" s="1988"/>
      <c r="K495" s="1988"/>
      <c r="L495" s="1988"/>
      <c r="M495" s="1988"/>
      <c r="N495" s="1988"/>
      <c r="O495" s="1988"/>
      <c r="P495" s="1988"/>
      <c r="Q495" s="1988"/>
      <c r="R495" s="1988"/>
      <c r="S495" s="1988"/>
      <c r="T495" s="1988"/>
      <c r="U495" s="1988"/>
      <c r="V495" s="1988"/>
      <c r="W495" s="1988"/>
      <c r="X495" s="1988"/>
      <c r="Y495" s="1988"/>
      <c r="Z495" s="1988"/>
      <c r="AA495" s="1988"/>
      <c r="AB495" s="1988"/>
      <c r="AC495" s="1988"/>
      <c r="AD495" s="1988"/>
      <c r="AE495" s="1988"/>
      <c r="AF495" s="1988"/>
      <c r="AG495" s="1988"/>
      <c r="AH495" s="1988"/>
      <c r="AI495" s="1988"/>
      <c r="AJ495" s="1989"/>
      <c r="AK495" s="2009" t="str">
        <f t="shared" si="340"/>
        <v/>
      </c>
      <c r="AL495" s="2010" t="str">
        <f t="shared" si="341"/>
        <v/>
      </c>
      <c r="AM495" s="2010" t="str">
        <f t="shared" si="342"/>
        <v/>
      </c>
      <c r="AN495" s="1899" t="str">
        <f t="shared" si="343"/>
        <v/>
      </c>
      <c r="AO495" s="4487"/>
      <c r="AQ495" s="1864">
        <f>+COUNTIF(F495:AJ495,"－")</f>
        <v>0</v>
      </c>
      <c r="AR495" s="1864">
        <f>+COUNTIF(F495:AJ495,"外")</f>
        <v>0</v>
      </c>
    </row>
    <row r="496" spans="2:44" ht="14.4">
      <c r="B496" s="4483"/>
      <c r="C496" s="4512" t="s">
        <v>2303</v>
      </c>
      <c r="D496" s="1924" t="s">
        <v>2281</v>
      </c>
      <c r="E496" s="1959" t="s">
        <v>2270</v>
      </c>
      <c r="F496" s="1926" t="s">
        <v>2311</v>
      </c>
      <c r="G496" s="1927" t="s">
        <v>2311</v>
      </c>
      <c r="H496" s="1927" t="s">
        <v>2311</v>
      </c>
      <c r="I496" s="1927" t="s">
        <v>2311</v>
      </c>
      <c r="J496" s="1927" t="s">
        <v>2311</v>
      </c>
      <c r="K496" s="1927" t="s">
        <v>2311</v>
      </c>
      <c r="L496" s="1927" t="s">
        <v>2311</v>
      </c>
      <c r="M496" s="1927" t="s">
        <v>2311</v>
      </c>
      <c r="N496" s="1927" t="s">
        <v>2311</v>
      </c>
      <c r="O496" s="1927" t="s">
        <v>2311</v>
      </c>
      <c r="P496" s="1927" t="s">
        <v>2311</v>
      </c>
      <c r="Q496" s="1927" t="s">
        <v>2311</v>
      </c>
      <c r="R496" s="1927" t="s">
        <v>2311</v>
      </c>
      <c r="S496" s="1927" t="s">
        <v>2311</v>
      </c>
      <c r="T496" s="1927" t="s">
        <v>2311</v>
      </c>
      <c r="U496" s="1927" t="s">
        <v>2311</v>
      </c>
      <c r="V496" s="1927" t="s">
        <v>2311</v>
      </c>
      <c r="W496" s="1927" t="s">
        <v>2311</v>
      </c>
      <c r="X496" s="1927" t="s">
        <v>2311</v>
      </c>
      <c r="Y496" s="1927" t="s">
        <v>2311</v>
      </c>
      <c r="Z496" s="1927" t="s">
        <v>2311</v>
      </c>
      <c r="AA496" s="1927" t="s">
        <v>2311</v>
      </c>
      <c r="AB496" s="1927" t="s">
        <v>2311</v>
      </c>
      <c r="AC496" s="1927" t="s">
        <v>2311</v>
      </c>
      <c r="AD496" s="1927" t="s">
        <v>2311</v>
      </c>
      <c r="AE496" s="1927" t="s">
        <v>2311</v>
      </c>
      <c r="AF496" s="1927" t="s">
        <v>2311</v>
      </c>
      <c r="AG496" s="1927" t="s">
        <v>2311</v>
      </c>
      <c r="AH496" s="1927" t="s">
        <v>2311</v>
      </c>
      <c r="AI496" s="1927" t="s">
        <v>2311</v>
      </c>
      <c r="AJ496" s="1982" t="s">
        <v>2311</v>
      </c>
      <c r="AK496" s="2017"/>
      <c r="AL496" s="1864"/>
      <c r="AM496" s="2020"/>
      <c r="AN496" s="2018"/>
      <c r="AO496" s="4487"/>
    </row>
    <row r="497" spans="2:44">
      <c r="B497" s="4483"/>
      <c r="C497" s="4513"/>
      <c r="D497" s="1999" t="s">
        <v>2297</v>
      </c>
      <c r="E497" s="1929"/>
      <c r="F497" s="1990"/>
      <c r="G497" s="1945"/>
      <c r="H497" s="1945"/>
      <c r="I497" s="1945"/>
      <c r="J497" s="1945"/>
      <c r="K497" s="1945"/>
      <c r="L497" s="1945"/>
      <c r="M497" s="1945"/>
      <c r="N497" s="1945"/>
      <c r="O497" s="1945"/>
      <c r="P497" s="1945"/>
      <c r="Q497" s="1945"/>
      <c r="R497" s="1945"/>
      <c r="S497" s="1945"/>
      <c r="T497" s="1945"/>
      <c r="U497" s="1945"/>
      <c r="V497" s="1945"/>
      <c r="W497" s="1945"/>
      <c r="X497" s="1945"/>
      <c r="Y497" s="1945"/>
      <c r="Z497" s="1945"/>
      <c r="AA497" s="1945"/>
      <c r="AB497" s="1945"/>
      <c r="AC497" s="1945"/>
      <c r="AD497" s="1945"/>
      <c r="AE497" s="1945"/>
      <c r="AF497" s="1945"/>
      <c r="AG497" s="1945"/>
      <c r="AH497" s="1945"/>
      <c r="AI497" s="1945"/>
      <c r="AJ497" s="1991"/>
      <c r="AK497" s="2009">
        <f>IF(D497="","",COUNT($F$482:$AJ$482)-AL497)</f>
        <v>0</v>
      </c>
      <c r="AL497" s="2010">
        <f>IF(D497="","",AQ497+AR497)</f>
        <v>0</v>
      </c>
      <c r="AM497" s="2010">
        <f>IF(D497="","",COUNTIF(F497:AJ497,"休"))</f>
        <v>0</v>
      </c>
      <c r="AN497" s="1899" t="str">
        <f>IF(D497="","",IFERROR(ROUND(AM497/AK497,3),""))</f>
        <v/>
      </c>
      <c r="AO497" s="4487"/>
      <c r="AQ497" s="1864">
        <f>+COUNTIF(F497:AJ497,"－")</f>
        <v>0</v>
      </c>
      <c r="AR497" s="1864">
        <f>+COUNTIF(F497:AJ497,"外")</f>
        <v>0</v>
      </c>
    </row>
    <row r="498" spans="2:44">
      <c r="B498" s="4483"/>
      <c r="C498" s="4513"/>
      <c r="E498" s="1956"/>
      <c r="F498" s="1936"/>
      <c r="G498" s="1937"/>
      <c r="H498" s="1937"/>
      <c r="I498" s="1937"/>
      <c r="J498" s="1937"/>
      <c r="K498" s="1937"/>
      <c r="L498" s="1937"/>
      <c r="M498" s="1937"/>
      <c r="N498" s="1937"/>
      <c r="O498" s="1937"/>
      <c r="P498" s="1937"/>
      <c r="Q498" s="1937"/>
      <c r="R498" s="1937"/>
      <c r="S498" s="1937"/>
      <c r="T498" s="1937"/>
      <c r="U498" s="1937"/>
      <c r="V498" s="1937"/>
      <c r="W498" s="1937"/>
      <c r="X498" s="1937"/>
      <c r="Y498" s="1937"/>
      <c r="Z498" s="1937"/>
      <c r="AA498" s="1937"/>
      <c r="AB498" s="1937"/>
      <c r="AC498" s="1937"/>
      <c r="AD498" s="1937"/>
      <c r="AE498" s="1937"/>
      <c r="AF498" s="1937"/>
      <c r="AG498" s="1937"/>
      <c r="AH498" s="1937"/>
      <c r="AI498" s="1937"/>
      <c r="AJ498" s="1986"/>
      <c r="AK498" s="2009" t="str">
        <f t="shared" ref="AK498:AK500" si="344">IF(D498="","",COUNT($F$482:$AJ$482)-AL498)</f>
        <v/>
      </c>
      <c r="AL498" s="2010" t="str">
        <f t="shared" ref="AL498:AL500" si="345">IF(D498="","",AQ498+AR498)</f>
        <v/>
      </c>
      <c r="AM498" s="2010" t="str">
        <f t="shared" ref="AM498:AM500" si="346">IF(D498="","",COUNTIF(F498:AJ498,"休"))</f>
        <v/>
      </c>
      <c r="AN498" s="1899" t="str">
        <f t="shared" ref="AN498:AN500" si="347">IF(D498="","",IFERROR(ROUND(AM498/AK498,3),""))</f>
        <v/>
      </c>
      <c r="AO498" s="4487"/>
      <c r="AQ498" s="1864">
        <f>+COUNTIF(F498:AJ498,"－")</f>
        <v>0</v>
      </c>
      <c r="AR498" s="1864">
        <f>+COUNTIF(F498:AJ498,"外")</f>
        <v>0</v>
      </c>
    </row>
    <row r="499" spans="2:44">
      <c r="B499" s="4483"/>
      <c r="C499" s="4513"/>
      <c r="E499" s="1956"/>
      <c r="F499" s="1936"/>
      <c r="G499" s="1937"/>
      <c r="H499" s="1937"/>
      <c r="I499" s="1937"/>
      <c r="J499" s="1937"/>
      <c r="K499" s="1937"/>
      <c r="L499" s="1937"/>
      <c r="M499" s="1937"/>
      <c r="N499" s="1937"/>
      <c r="O499" s="1937"/>
      <c r="P499" s="1937"/>
      <c r="Q499" s="1937"/>
      <c r="R499" s="1937"/>
      <c r="S499" s="1937"/>
      <c r="T499" s="1937"/>
      <c r="U499" s="1937"/>
      <c r="V499" s="1937"/>
      <c r="W499" s="1937"/>
      <c r="X499" s="1937"/>
      <c r="Y499" s="1937"/>
      <c r="Z499" s="1937"/>
      <c r="AA499" s="1937"/>
      <c r="AB499" s="1937"/>
      <c r="AC499" s="1937"/>
      <c r="AD499" s="1937"/>
      <c r="AE499" s="1937"/>
      <c r="AF499" s="1937"/>
      <c r="AG499" s="1937"/>
      <c r="AH499" s="1937"/>
      <c r="AI499" s="1937"/>
      <c r="AJ499" s="1986"/>
      <c r="AK499" s="2009" t="str">
        <f t="shared" si="344"/>
        <v/>
      </c>
      <c r="AL499" s="2010" t="str">
        <f t="shared" si="345"/>
        <v/>
      </c>
      <c r="AM499" s="2010" t="str">
        <f t="shared" si="346"/>
        <v/>
      </c>
      <c r="AN499" s="1899" t="str">
        <f t="shared" si="347"/>
        <v/>
      </c>
      <c r="AO499" s="4487"/>
      <c r="AQ499" s="1864">
        <f>+COUNTIF(F499:AJ499,"－")</f>
        <v>0</v>
      </c>
      <c r="AR499" s="1864">
        <f>+COUNTIF(F499:AJ499,"外")</f>
        <v>0</v>
      </c>
    </row>
    <row r="500" spans="2:44" ht="13.8" thickBot="1">
      <c r="B500" s="4484"/>
      <c r="C500" s="4514"/>
      <c r="D500" s="2006"/>
      <c r="E500" s="1958"/>
      <c r="F500" s="1987"/>
      <c r="G500" s="1988"/>
      <c r="H500" s="1988"/>
      <c r="I500" s="1988"/>
      <c r="J500" s="1988"/>
      <c r="K500" s="1988"/>
      <c r="L500" s="1988"/>
      <c r="M500" s="1988"/>
      <c r="N500" s="1988"/>
      <c r="O500" s="1988"/>
      <c r="P500" s="1988"/>
      <c r="Q500" s="1988"/>
      <c r="R500" s="1988"/>
      <c r="S500" s="1988"/>
      <c r="T500" s="1988"/>
      <c r="U500" s="1988"/>
      <c r="V500" s="1988"/>
      <c r="W500" s="1988"/>
      <c r="X500" s="1988"/>
      <c r="Y500" s="1988"/>
      <c r="Z500" s="1988"/>
      <c r="AA500" s="1988"/>
      <c r="AB500" s="1988"/>
      <c r="AC500" s="1988"/>
      <c r="AD500" s="1988"/>
      <c r="AE500" s="1988"/>
      <c r="AF500" s="1988"/>
      <c r="AG500" s="1988"/>
      <c r="AH500" s="1988"/>
      <c r="AI500" s="1988"/>
      <c r="AJ500" s="1989"/>
      <c r="AK500" s="2023" t="str">
        <f t="shared" si="344"/>
        <v/>
      </c>
      <c r="AL500" s="1958" t="str">
        <f t="shared" si="345"/>
        <v/>
      </c>
      <c r="AM500" s="1958" t="str">
        <f t="shared" si="346"/>
        <v/>
      </c>
      <c r="AN500" s="1899" t="str">
        <f t="shared" si="347"/>
        <v/>
      </c>
      <c r="AO500" s="4488"/>
      <c r="AQ500" s="1864">
        <f>+COUNTIF(F500:AJ500,"－")</f>
        <v>0</v>
      </c>
      <c r="AR500" s="1864">
        <f>+COUNTIF(F500:AJ500,"外")</f>
        <v>0</v>
      </c>
    </row>
    <row r="501" spans="2:44" ht="13.8" thickBot="1">
      <c r="B501" s="1965"/>
      <c r="C501" s="1921"/>
      <c r="F501" s="1966"/>
      <c r="G501" s="1966"/>
      <c r="H501" s="1966"/>
      <c r="I501" s="1966"/>
      <c r="J501" s="1966"/>
      <c r="K501" s="1966"/>
      <c r="L501" s="1966"/>
      <c r="M501" s="1966"/>
      <c r="N501" s="1966"/>
      <c r="O501" s="1966"/>
      <c r="P501" s="1966"/>
      <c r="Q501" s="1966"/>
      <c r="R501" s="1966"/>
      <c r="S501" s="1966"/>
      <c r="T501" s="1966"/>
      <c r="U501" s="1966"/>
      <c r="V501" s="1966"/>
      <c r="W501" s="1966"/>
      <c r="X501" s="1966"/>
      <c r="Y501" s="1966"/>
      <c r="Z501" s="1966"/>
      <c r="AA501" s="1966"/>
      <c r="AB501" s="1966"/>
      <c r="AC501" s="1966"/>
      <c r="AD501" s="1966"/>
      <c r="AE501" s="1966"/>
      <c r="AF501" s="1966"/>
      <c r="AG501" s="1966"/>
      <c r="AH501" s="1966"/>
      <c r="AI501" s="1966"/>
      <c r="AJ501" s="1966"/>
      <c r="AK501" s="1967"/>
      <c r="AM501" s="1857"/>
      <c r="AN501" s="1968" t="s">
        <v>2271</v>
      </c>
      <c r="AO501" s="1969" t="e">
        <f>IF(AO485&gt;=0.285,"OK","NG")</f>
        <v>#DIV/0!</v>
      </c>
      <c r="AQ501" s="1857"/>
      <c r="AR501" s="1857"/>
    </row>
    <row r="503" spans="2:44" hidden="1">
      <c r="F503" s="1857" t="e">
        <f>YEAR(F506)</f>
        <v>#VALUE!</v>
      </c>
      <c r="G503" s="1857" t="e">
        <f>MONTH(F506)</f>
        <v>#VALUE!</v>
      </c>
    </row>
    <row r="504" spans="2:44">
      <c r="B504" s="4470"/>
      <c r="C504" s="4471"/>
      <c r="D504" s="4472"/>
      <c r="E504" s="1971" t="s">
        <v>2266</v>
      </c>
      <c r="F504" s="4478" t="e">
        <f>F506</f>
        <v>#VALUE!</v>
      </c>
      <c r="G504" s="4479"/>
      <c r="H504" s="4479"/>
      <c r="I504" s="4479"/>
      <c r="J504" s="4479"/>
      <c r="K504" s="4479"/>
      <c r="L504" s="4479"/>
      <c r="M504" s="4479"/>
      <c r="N504" s="4479"/>
      <c r="O504" s="4479"/>
      <c r="P504" s="4479"/>
      <c r="Q504" s="4479"/>
      <c r="R504" s="4479"/>
      <c r="S504" s="4479"/>
      <c r="T504" s="4479"/>
      <c r="U504" s="4479"/>
      <c r="V504" s="4479"/>
      <c r="W504" s="4479"/>
      <c r="X504" s="4479"/>
      <c r="Y504" s="4479"/>
      <c r="Z504" s="4479"/>
      <c r="AA504" s="4479"/>
      <c r="AB504" s="4479"/>
      <c r="AC504" s="4479"/>
      <c r="AD504" s="4479"/>
      <c r="AE504" s="4479"/>
      <c r="AF504" s="4479"/>
      <c r="AG504" s="4479"/>
      <c r="AH504" s="4479"/>
      <c r="AI504" s="4479"/>
      <c r="AJ504" s="4479"/>
      <c r="AK504" s="4516" t="s">
        <v>2304</v>
      </c>
      <c r="AL504" s="4519" t="s">
        <v>2305</v>
      </c>
      <c r="AM504" s="4522" t="s">
        <v>2283</v>
      </c>
      <c r="AN504" s="4435" t="s">
        <v>2306</v>
      </c>
      <c r="AO504" s="4433" t="s">
        <v>2307</v>
      </c>
      <c r="AQ504" s="4463" t="s">
        <v>2308</v>
      </c>
      <c r="AR504" s="4463" t="s">
        <v>2309</v>
      </c>
    </row>
    <row r="505" spans="2:44" hidden="1">
      <c r="B505" s="4473"/>
      <c r="C505" s="4469"/>
      <c r="D505" s="4474"/>
      <c r="E505" s="1972"/>
      <c r="F505" s="1913" t="e">
        <f>DATE($F503,$G503,1)</f>
        <v>#VALUE!</v>
      </c>
      <c r="G505" s="1913" t="e">
        <f t="shared" ref="G505:AJ505" si="348">F505+1</f>
        <v>#VALUE!</v>
      </c>
      <c r="H505" s="1913" t="e">
        <f t="shared" si="348"/>
        <v>#VALUE!</v>
      </c>
      <c r="I505" s="1913" t="e">
        <f t="shared" si="348"/>
        <v>#VALUE!</v>
      </c>
      <c r="J505" s="1913" t="e">
        <f t="shared" si="348"/>
        <v>#VALUE!</v>
      </c>
      <c r="K505" s="1913" t="e">
        <f t="shared" si="348"/>
        <v>#VALUE!</v>
      </c>
      <c r="L505" s="1913" t="e">
        <f t="shared" si="348"/>
        <v>#VALUE!</v>
      </c>
      <c r="M505" s="1913" t="e">
        <f t="shared" si="348"/>
        <v>#VALUE!</v>
      </c>
      <c r="N505" s="1913" t="e">
        <f t="shared" si="348"/>
        <v>#VALUE!</v>
      </c>
      <c r="O505" s="1913" t="e">
        <f t="shared" si="348"/>
        <v>#VALUE!</v>
      </c>
      <c r="P505" s="1913" t="e">
        <f t="shared" si="348"/>
        <v>#VALUE!</v>
      </c>
      <c r="Q505" s="1913" t="e">
        <f t="shared" si="348"/>
        <v>#VALUE!</v>
      </c>
      <c r="R505" s="1913" t="e">
        <f t="shared" si="348"/>
        <v>#VALUE!</v>
      </c>
      <c r="S505" s="1913" t="e">
        <f t="shared" si="348"/>
        <v>#VALUE!</v>
      </c>
      <c r="T505" s="1913" t="e">
        <f t="shared" si="348"/>
        <v>#VALUE!</v>
      </c>
      <c r="U505" s="1913" t="e">
        <f t="shared" si="348"/>
        <v>#VALUE!</v>
      </c>
      <c r="V505" s="1913" t="e">
        <f t="shared" si="348"/>
        <v>#VALUE!</v>
      </c>
      <c r="W505" s="1913" t="e">
        <f t="shared" si="348"/>
        <v>#VALUE!</v>
      </c>
      <c r="X505" s="1913" t="e">
        <f t="shared" si="348"/>
        <v>#VALUE!</v>
      </c>
      <c r="Y505" s="1913" t="e">
        <f t="shared" si="348"/>
        <v>#VALUE!</v>
      </c>
      <c r="Z505" s="1913" t="e">
        <f t="shared" si="348"/>
        <v>#VALUE!</v>
      </c>
      <c r="AA505" s="1913" t="e">
        <f t="shared" si="348"/>
        <v>#VALUE!</v>
      </c>
      <c r="AB505" s="1913" t="e">
        <f t="shared" si="348"/>
        <v>#VALUE!</v>
      </c>
      <c r="AC505" s="1913" t="e">
        <f t="shared" si="348"/>
        <v>#VALUE!</v>
      </c>
      <c r="AD505" s="1913" t="e">
        <f t="shared" si="348"/>
        <v>#VALUE!</v>
      </c>
      <c r="AE505" s="1913" t="e">
        <f t="shared" si="348"/>
        <v>#VALUE!</v>
      </c>
      <c r="AF505" s="1913" t="e">
        <f t="shared" si="348"/>
        <v>#VALUE!</v>
      </c>
      <c r="AG505" s="1913" t="e">
        <f t="shared" si="348"/>
        <v>#VALUE!</v>
      </c>
      <c r="AH505" s="1913" t="e">
        <f t="shared" si="348"/>
        <v>#VALUE!</v>
      </c>
      <c r="AI505" s="1913" t="e">
        <f t="shared" si="348"/>
        <v>#VALUE!</v>
      </c>
      <c r="AJ505" s="1913" t="e">
        <f t="shared" si="348"/>
        <v>#VALUE!</v>
      </c>
      <c r="AK505" s="4517"/>
      <c r="AL505" s="4520"/>
      <c r="AM505" s="4523"/>
      <c r="AN505" s="4435"/>
      <c r="AO505" s="4433"/>
      <c r="AQ505" s="4463"/>
      <c r="AR505" s="4463"/>
    </row>
    <row r="506" spans="2:44">
      <c r="B506" s="4473"/>
      <c r="C506" s="4469"/>
      <c r="D506" s="4474"/>
      <c r="E506" s="1973" t="s">
        <v>2267</v>
      </c>
      <c r="F506" s="1974" t="e">
        <f>IF(EDATE(F481,1)&gt;$F$7,"",EDATE(F481,1))</f>
        <v>#VALUE!</v>
      </c>
      <c r="G506" s="1913" t="e">
        <f t="shared" ref="G506:AJ506" si="349">IF(G505&gt;$F$7,"",IF(F506=EOMONTH(DATE($F503,$G503,1),0),"",IF(F506="","",F506+1)))</f>
        <v>#VALUE!</v>
      </c>
      <c r="H506" s="1913" t="e">
        <f t="shared" si="349"/>
        <v>#VALUE!</v>
      </c>
      <c r="I506" s="1913" t="e">
        <f t="shared" si="349"/>
        <v>#VALUE!</v>
      </c>
      <c r="J506" s="1913" t="e">
        <f t="shared" si="349"/>
        <v>#VALUE!</v>
      </c>
      <c r="K506" s="1913" t="e">
        <f t="shared" si="349"/>
        <v>#VALUE!</v>
      </c>
      <c r="L506" s="1913" t="e">
        <f t="shared" si="349"/>
        <v>#VALUE!</v>
      </c>
      <c r="M506" s="1913" t="e">
        <f t="shared" si="349"/>
        <v>#VALUE!</v>
      </c>
      <c r="N506" s="1913" t="e">
        <f t="shared" si="349"/>
        <v>#VALUE!</v>
      </c>
      <c r="O506" s="1913" t="e">
        <f t="shared" si="349"/>
        <v>#VALUE!</v>
      </c>
      <c r="P506" s="1913" t="e">
        <f t="shared" si="349"/>
        <v>#VALUE!</v>
      </c>
      <c r="Q506" s="1913" t="e">
        <f t="shared" si="349"/>
        <v>#VALUE!</v>
      </c>
      <c r="R506" s="1913" t="e">
        <f t="shared" si="349"/>
        <v>#VALUE!</v>
      </c>
      <c r="S506" s="1913" t="e">
        <f t="shared" si="349"/>
        <v>#VALUE!</v>
      </c>
      <c r="T506" s="1913" t="e">
        <f t="shared" si="349"/>
        <v>#VALUE!</v>
      </c>
      <c r="U506" s="1913" t="e">
        <f t="shared" si="349"/>
        <v>#VALUE!</v>
      </c>
      <c r="V506" s="1913" t="e">
        <f t="shared" si="349"/>
        <v>#VALUE!</v>
      </c>
      <c r="W506" s="1913" t="e">
        <f t="shared" si="349"/>
        <v>#VALUE!</v>
      </c>
      <c r="X506" s="1913" t="e">
        <f t="shared" si="349"/>
        <v>#VALUE!</v>
      </c>
      <c r="Y506" s="1913" t="e">
        <f t="shared" si="349"/>
        <v>#VALUE!</v>
      </c>
      <c r="Z506" s="1913" t="e">
        <f t="shared" si="349"/>
        <v>#VALUE!</v>
      </c>
      <c r="AA506" s="1913" t="e">
        <f t="shared" si="349"/>
        <v>#VALUE!</v>
      </c>
      <c r="AB506" s="1913" t="e">
        <f t="shared" si="349"/>
        <v>#VALUE!</v>
      </c>
      <c r="AC506" s="1913" t="e">
        <f t="shared" si="349"/>
        <v>#VALUE!</v>
      </c>
      <c r="AD506" s="1913" t="e">
        <f t="shared" si="349"/>
        <v>#VALUE!</v>
      </c>
      <c r="AE506" s="1913" t="e">
        <f t="shared" si="349"/>
        <v>#VALUE!</v>
      </c>
      <c r="AF506" s="1913" t="e">
        <f t="shared" si="349"/>
        <v>#VALUE!</v>
      </c>
      <c r="AG506" s="1913" t="e">
        <f t="shared" si="349"/>
        <v>#VALUE!</v>
      </c>
      <c r="AH506" s="1913" t="e">
        <f t="shared" si="349"/>
        <v>#VALUE!</v>
      </c>
      <c r="AI506" s="1913" t="e">
        <f t="shared" si="349"/>
        <v>#VALUE!</v>
      </c>
      <c r="AJ506" s="1913" t="e">
        <f t="shared" si="349"/>
        <v>#VALUE!</v>
      </c>
      <c r="AK506" s="4517"/>
      <c r="AL506" s="4520"/>
      <c r="AM506" s="4523"/>
      <c r="AN506" s="4435"/>
      <c r="AO506" s="4433"/>
      <c r="AQ506" s="4463"/>
      <c r="AR506" s="4463"/>
    </row>
    <row r="507" spans="2:44">
      <c r="B507" s="4475"/>
      <c r="C507" s="4476"/>
      <c r="D507" s="4477"/>
      <c r="E507" s="1908" t="s">
        <v>1060</v>
      </c>
      <c r="F507" s="1975" t="str">
        <f>IFERROR(TEXT(WEEKDAY(+F506),"aaa"),"")</f>
        <v/>
      </c>
      <c r="G507" s="1975" t="str">
        <f t="shared" ref="G507:AJ507" si="350">IFERROR(TEXT(WEEKDAY(+G506),"aaa"),"")</f>
        <v/>
      </c>
      <c r="H507" s="1975" t="str">
        <f t="shared" si="350"/>
        <v/>
      </c>
      <c r="I507" s="1975" t="str">
        <f t="shared" si="350"/>
        <v/>
      </c>
      <c r="J507" s="1975" t="str">
        <f t="shared" si="350"/>
        <v/>
      </c>
      <c r="K507" s="1975" t="str">
        <f t="shared" si="350"/>
        <v/>
      </c>
      <c r="L507" s="1975" t="str">
        <f t="shared" si="350"/>
        <v/>
      </c>
      <c r="M507" s="1975" t="str">
        <f t="shared" si="350"/>
        <v/>
      </c>
      <c r="N507" s="1975" t="str">
        <f t="shared" si="350"/>
        <v/>
      </c>
      <c r="O507" s="1975" t="str">
        <f t="shared" si="350"/>
        <v/>
      </c>
      <c r="P507" s="1975" t="str">
        <f t="shared" si="350"/>
        <v/>
      </c>
      <c r="Q507" s="1975" t="str">
        <f t="shared" si="350"/>
        <v/>
      </c>
      <c r="R507" s="1975" t="str">
        <f t="shared" si="350"/>
        <v/>
      </c>
      <c r="S507" s="1975" t="str">
        <f t="shared" si="350"/>
        <v/>
      </c>
      <c r="T507" s="1975" t="str">
        <f t="shared" si="350"/>
        <v/>
      </c>
      <c r="U507" s="1975" t="str">
        <f t="shared" si="350"/>
        <v/>
      </c>
      <c r="V507" s="1975" t="str">
        <f t="shared" si="350"/>
        <v/>
      </c>
      <c r="W507" s="1975" t="str">
        <f t="shared" si="350"/>
        <v/>
      </c>
      <c r="X507" s="1975" t="str">
        <f t="shared" si="350"/>
        <v/>
      </c>
      <c r="Y507" s="1975" t="str">
        <f t="shared" si="350"/>
        <v/>
      </c>
      <c r="Z507" s="1975" t="str">
        <f t="shared" si="350"/>
        <v/>
      </c>
      <c r="AA507" s="1975" t="str">
        <f t="shared" si="350"/>
        <v/>
      </c>
      <c r="AB507" s="1975" t="str">
        <f t="shared" si="350"/>
        <v/>
      </c>
      <c r="AC507" s="1975" t="str">
        <f t="shared" si="350"/>
        <v/>
      </c>
      <c r="AD507" s="1975" t="str">
        <f t="shared" si="350"/>
        <v/>
      </c>
      <c r="AE507" s="1975" t="str">
        <f t="shared" si="350"/>
        <v/>
      </c>
      <c r="AF507" s="1975" t="str">
        <f t="shared" si="350"/>
        <v/>
      </c>
      <c r="AG507" s="1975" t="str">
        <f t="shared" si="350"/>
        <v/>
      </c>
      <c r="AH507" s="1975" t="str">
        <f t="shared" si="350"/>
        <v/>
      </c>
      <c r="AI507" s="1975" t="str">
        <f t="shared" si="350"/>
        <v/>
      </c>
      <c r="AJ507" s="1975" t="str">
        <f t="shared" si="350"/>
        <v/>
      </c>
      <c r="AK507" s="4517"/>
      <c r="AL507" s="4520"/>
      <c r="AM507" s="4523"/>
      <c r="AN507" s="4435"/>
      <c r="AO507" s="4433"/>
      <c r="AQ507" s="4463"/>
      <c r="AR507" s="4463"/>
    </row>
    <row r="508" spans="2:44" ht="21" customHeight="1">
      <c r="B508" s="1976" t="s">
        <v>2310</v>
      </c>
      <c r="C508" s="1977" t="s">
        <v>2280</v>
      </c>
      <c r="D508" s="1924" t="s">
        <v>2281</v>
      </c>
      <c r="E508" s="1925" t="s">
        <v>2270</v>
      </c>
      <c r="F508" s="1926" t="s">
        <v>2311</v>
      </c>
      <c r="G508" s="1927" t="s">
        <v>2311</v>
      </c>
      <c r="H508" s="1927" t="s">
        <v>2311</v>
      </c>
      <c r="I508" s="1927" t="s">
        <v>2311</v>
      </c>
      <c r="J508" s="1927" t="s">
        <v>2311</v>
      </c>
      <c r="K508" s="1927" t="s">
        <v>2311</v>
      </c>
      <c r="L508" s="1927" t="s">
        <v>2311</v>
      </c>
      <c r="M508" s="1927" t="s">
        <v>2311</v>
      </c>
      <c r="N508" s="1927" t="s">
        <v>2311</v>
      </c>
      <c r="O508" s="1927" t="s">
        <v>2311</v>
      </c>
      <c r="P508" s="1927" t="s">
        <v>2311</v>
      </c>
      <c r="Q508" s="1927" t="s">
        <v>2311</v>
      </c>
      <c r="R508" s="1927" t="s">
        <v>2311</v>
      </c>
      <c r="S508" s="1927" t="s">
        <v>2311</v>
      </c>
      <c r="T508" s="1927" t="s">
        <v>2311</v>
      </c>
      <c r="U508" s="1927" t="s">
        <v>2311</v>
      </c>
      <c r="V508" s="1927" t="s">
        <v>2311</v>
      </c>
      <c r="W508" s="1927" t="s">
        <v>2311</v>
      </c>
      <c r="X508" s="1927" t="s">
        <v>2311</v>
      </c>
      <c r="Y508" s="1927" t="s">
        <v>2311</v>
      </c>
      <c r="Z508" s="1927" t="s">
        <v>2311</v>
      </c>
      <c r="AA508" s="1927" t="s">
        <v>2311</v>
      </c>
      <c r="AB508" s="1927" t="s">
        <v>2311</v>
      </c>
      <c r="AC508" s="1927" t="s">
        <v>2311</v>
      </c>
      <c r="AD508" s="1927" t="s">
        <v>2311</v>
      </c>
      <c r="AE508" s="1927" t="s">
        <v>2311</v>
      </c>
      <c r="AF508" s="1927" t="s">
        <v>2311</v>
      </c>
      <c r="AG508" s="1927" t="s">
        <v>2311</v>
      </c>
      <c r="AH508" s="1927" t="s">
        <v>2311</v>
      </c>
      <c r="AI508" s="1927" t="s">
        <v>2311</v>
      </c>
      <c r="AJ508" s="1982" t="s">
        <v>2311</v>
      </c>
      <c r="AK508" s="4518"/>
      <c r="AL508" s="4521"/>
      <c r="AM508" s="4524"/>
      <c r="AN508" s="1866" t="s">
        <v>2292</v>
      </c>
      <c r="AO508" s="1865" t="s">
        <v>2293</v>
      </c>
      <c r="AQ508" s="4464"/>
      <c r="AR508" s="4464"/>
    </row>
    <row r="509" spans="2:44" ht="13.5" customHeight="1">
      <c r="B509" s="4482" t="s">
        <v>2294</v>
      </c>
      <c r="C509" s="4512" t="s">
        <v>2295</v>
      </c>
      <c r="D509" s="2008" t="s">
        <v>2296</v>
      </c>
      <c r="E509" s="1929"/>
      <c r="F509" s="1983"/>
      <c r="G509" s="1984"/>
      <c r="H509" s="1984"/>
      <c r="I509" s="1984"/>
      <c r="J509" s="1984"/>
      <c r="K509" s="1984"/>
      <c r="L509" s="1984"/>
      <c r="M509" s="1984"/>
      <c r="N509" s="1984"/>
      <c r="O509" s="1984"/>
      <c r="P509" s="1984"/>
      <c r="Q509" s="1984"/>
      <c r="R509" s="1984"/>
      <c r="S509" s="1984"/>
      <c r="T509" s="1984"/>
      <c r="U509" s="1984"/>
      <c r="V509" s="1984"/>
      <c r="W509" s="1984"/>
      <c r="X509" s="1984"/>
      <c r="Y509" s="1984"/>
      <c r="Z509" s="1984"/>
      <c r="AA509" s="1984"/>
      <c r="AB509" s="1984"/>
      <c r="AC509" s="1984"/>
      <c r="AD509" s="1984"/>
      <c r="AE509" s="1984"/>
      <c r="AF509" s="1984"/>
      <c r="AG509" s="1984"/>
      <c r="AH509" s="1984"/>
      <c r="AI509" s="1984"/>
      <c r="AJ509" s="1985"/>
      <c r="AK509" s="2009">
        <f>IF(D509="","",COUNT($F$506:$AJ$506)-AL509)</f>
        <v>0</v>
      </c>
      <c r="AL509" s="2010">
        <f>IF(D509="","",AQ509+AR509)</f>
        <v>0</v>
      </c>
      <c r="AM509" s="2010">
        <f>IF(D509="","",COUNTIF(F509:AJ509,"休"))</f>
        <v>0</v>
      </c>
      <c r="AN509" s="1899" t="str">
        <f>IF(D509="","",IFERROR(ROUND(AM509/AK509,3),""))</f>
        <v/>
      </c>
      <c r="AO509" s="4486" t="e">
        <f>ROUND(AVERAGE(AN509:AN524),3)</f>
        <v>#DIV/0!</v>
      </c>
      <c r="AQ509" s="1864">
        <f>+COUNTIF(F509:AJ509,"－")</f>
        <v>0</v>
      </c>
      <c r="AR509" s="1864">
        <f>+COUNTIF(F509:AJ509,"外")</f>
        <v>0</v>
      </c>
    </row>
    <row r="510" spans="2:44" ht="13.5" customHeight="1">
      <c r="B510" s="4483"/>
      <c r="C510" s="4513"/>
      <c r="D510" s="2011" t="s">
        <v>2297</v>
      </c>
      <c r="E510" s="1929"/>
      <c r="F510" s="1936"/>
      <c r="G510" s="1937"/>
      <c r="H510" s="1937"/>
      <c r="I510" s="1937"/>
      <c r="J510" s="1937"/>
      <c r="K510" s="1937"/>
      <c r="L510" s="1937"/>
      <c r="M510" s="1937"/>
      <c r="N510" s="1937"/>
      <c r="O510" s="1937"/>
      <c r="P510" s="1937"/>
      <c r="Q510" s="1937"/>
      <c r="R510" s="1937"/>
      <c r="S510" s="1937"/>
      <c r="T510" s="1937"/>
      <c r="U510" s="1937"/>
      <c r="V510" s="1937"/>
      <c r="W510" s="1937"/>
      <c r="X510" s="1937"/>
      <c r="Y510" s="1937"/>
      <c r="Z510" s="1937"/>
      <c r="AA510" s="1937"/>
      <c r="AB510" s="1937"/>
      <c r="AC510" s="1937"/>
      <c r="AD510" s="1937"/>
      <c r="AE510" s="1937"/>
      <c r="AF510" s="1937"/>
      <c r="AG510" s="1937"/>
      <c r="AH510" s="1937"/>
      <c r="AI510" s="1937"/>
      <c r="AJ510" s="1986"/>
      <c r="AK510" s="2009">
        <f t="shared" ref="AK510:AK514" si="351">IF(D510="","",COUNT($F$506:$AJ$506)-AL510)</f>
        <v>0</v>
      </c>
      <c r="AL510" s="2010">
        <f t="shared" ref="AL510:AL514" si="352">IF(D510="","",AQ510+AR510)</f>
        <v>0</v>
      </c>
      <c r="AM510" s="2010">
        <f t="shared" ref="AM510:AM514" si="353">IF(D510="","",COUNTIF(F510:AJ510,"休"))</f>
        <v>0</v>
      </c>
      <c r="AN510" s="1899" t="str">
        <f t="shared" ref="AN510:AN514" si="354">IF(D510="","",IFERROR(ROUND(AM510/AK510,3),""))</f>
        <v/>
      </c>
      <c r="AO510" s="4487"/>
      <c r="AQ510" s="1864">
        <f>+COUNTIF(F510:AJ510,"－")</f>
        <v>0</v>
      </c>
      <c r="AR510" s="1864">
        <f>+COUNTIF(F510:AJ510,"外")</f>
        <v>0</v>
      </c>
    </row>
    <row r="511" spans="2:44">
      <c r="B511" s="4483"/>
      <c r="C511" s="4513"/>
      <c r="D511" s="2014" t="s">
        <v>2298</v>
      </c>
      <c r="E511" s="1929"/>
      <c r="F511" s="1936"/>
      <c r="G511" s="1937"/>
      <c r="H511" s="1937"/>
      <c r="I511" s="1937"/>
      <c r="J511" s="1937"/>
      <c r="K511" s="1937"/>
      <c r="L511" s="1937"/>
      <c r="M511" s="1937"/>
      <c r="N511" s="1937"/>
      <c r="O511" s="1937"/>
      <c r="P511" s="1937"/>
      <c r="Q511" s="1937"/>
      <c r="R511" s="1937"/>
      <c r="S511" s="1937"/>
      <c r="T511" s="1937"/>
      <c r="U511" s="1937"/>
      <c r="V511" s="1937"/>
      <c r="W511" s="1937"/>
      <c r="X511" s="1937"/>
      <c r="Y511" s="1937"/>
      <c r="Z511" s="1937"/>
      <c r="AA511" s="1937"/>
      <c r="AB511" s="1937"/>
      <c r="AC511" s="1937"/>
      <c r="AD511" s="1937"/>
      <c r="AE511" s="1937"/>
      <c r="AF511" s="1937"/>
      <c r="AG511" s="1937"/>
      <c r="AH511" s="1937"/>
      <c r="AI511" s="1937"/>
      <c r="AJ511" s="1986"/>
      <c r="AK511" s="2009">
        <f t="shared" si="351"/>
        <v>0</v>
      </c>
      <c r="AL511" s="2010">
        <f t="shared" si="352"/>
        <v>0</v>
      </c>
      <c r="AM511" s="2010">
        <f t="shared" si="353"/>
        <v>0</v>
      </c>
      <c r="AN511" s="1899" t="str">
        <f t="shared" si="354"/>
        <v/>
      </c>
      <c r="AO511" s="4487"/>
      <c r="AQ511" s="1864">
        <f>+COUNTIF(F511:AJ511,"－")</f>
        <v>0</v>
      </c>
      <c r="AR511" s="1864">
        <f t="shared" ref="AR511:AR514" si="355">+COUNTIF(F511:AJ511,"外")</f>
        <v>0</v>
      </c>
    </row>
    <row r="512" spans="2:44">
      <c r="B512" s="4483"/>
      <c r="C512" s="4513"/>
      <c r="D512" s="2014" t="s">
        <v>2299</v>
      </c>
      <c r="E512" s="1907"/>
      <c r="F512" s="1936"/>
      <c r="G512" s="1937"/>
      <c r="H512" s="1937"/>
      <c r="I512" s="1937"/>
      <c r="J512" s="1937"/>
      <c r="K512" s="1937"/>
      <c r="L512" s="1937"/>
      <c r="M512" s="1937"/>
      <c r="N512" s="1937"/>
      <c r="O512" s="1937"/>
      <c r="P512" s="1937"/>
      <c r="Q512" s="1937"/>
      <c r="R512" s="1937"/>
      <c r="S512" s="1937"/>
      <c r="T512" s="1937"/>
      <c r="U512" s="1937"/>
      <c r="V512" s="1937"/>
      <c r="W512" s="1937"/>
      <c r="X512" s="1937"/>
      <c r="Y512" s="1937"/>
      <c r="Z512" s="1937"/>
      <c r="AA512" s="1937"/>
      <c r="AB512" s="1937"/>
      <c r="AC512" s="1937"/>
      <c r="AD512" s="1937"/>
      <c r="AE512" s="1937"/>
      <c r="AF512" s="1937"/>
      <c r="AG512" s="1937"/>
      <c r="AH512" s="1937"/>
      <c r="AI512" s="1937"/>
      <c r="AJ512" s="1986"/>
      <c r="AK512" s="2009">
        <f t="shared" si="351"/>
        <v>0</v>
      </c>
      <c r="AL512" s="2010">
        <f t="shared" si="352"/>
        <v>0</v>
      </c>
      <c r="AM512" s="2010">
        <f t="shared" si="353"/>
        <v>0</v>
      </c>
      <c r="AN512" s="1899" t="str">
        <f t="shared" si="354"/>
        <v/>
      </c>
      <c r="AO512" s="4487"/>
      <c r="AQ512" s="1864">
        <f>+COUNTIF(F512:AJ512,"－")</f>
        <v>0</v>
      </c>
      <c r="AR512" s="1864">
        <f t="shared" si="355"/>
        <v>0</v>
      </c>
    </row>
    <row r="513" spans="2:44">
      <c r="B513" s="4483"/>
      <c r="C513" s="4513"/>
      <c r="D513" s="2014" t="s">
        <v>2300</v>
      </c>
      <c r="E513" s="1929"/>
      <c r="F513" s="1936"/>
      <c r="G513" s="1937"/>
      <c r="H513" s="1937"/>
      <c r="I513" s="1937"/>
      <c r="J513" s="1937"/>
      <c r="K513" s="1937"/>
      <c r="L513" s="1937"/>
      <c r="M513" s="1937"/>
      <c r="N513" s="1937"/>
      <c r="O513" s="1937"/>
      <c r="P513" s="1937"/>
      <c r="Q513" s="1937"/>
      <c r="R513" s="1937"/>
      <c r="S513" s="1937"/>
      <c r="T513" s="1937"/>
      <c r="U513" s="1937"/>
      <c r="V513" s="1937"/>
      <c r="W513" s="1937"/>
      <c r="X513" s="1937"/>
      <c r="Y513" s="1937"/>
      <c r="Z513" s="1937"/>
      <c r="AA513" s="1937"/>
      <c r="AB513" s="1937"/>
      <c r="AC513" s="1937"/>
      <c r="AD513" s="1937"/>
      <c r="AE513" s="1937"/>
      <c r="AF513" s="1937"/>
      <c r="AG513" s="1937"/>
      <c r="AH513" s="1937"/>
      <c r="AI513" s="1937"/>
      <c r="AJ513" s="1986"/>
      <c r="AK513" s="2009">
        <f t="shared" si="351"/>
        <v>0</v>
      </c>
      <c r="AL513" s="2010">
        <f t="shared" si="352"/>
        <v>0</v>
      </c>
      <c r="AM513" s="2010">
        <f t="shared" si="353"/>
        <v>0</v>
      </c>
      <c r="AN513" s="1899" t="str">
        <f t="shared" si="354"/>
        <v/>
      </c>
      <c r="AO513" s="4487"/>
      <c r="AQ513" s="1864">
        <f t="shared" ref="AQ513:AQ514" si="356">+COUNTIF(F513:AJ513,"－")</f>
        <v>0</v>
      </c>
      <c r="AR513" s="1864">
        <f t="shared" si="355"/>
        <v>0</v>
      </c>
    </row>
    <row r="514" spans="2:44">
      <c r="B514" s="4484"/>
      <c r="C514" s="4514"/>
      <c r="D514" s="2015">
        <f>E$29</f>
        <v>0</v>
      </c>
      <c r="E514" s="1942"/>
      <c r="F514" s="1987"/>
      <c r="G514" s="1988"/>
      <c r="H514" s="1988"/>
      <c r="I514" s="1988"/>
      <c r="J514" s="1988"/>
      <c r="K514" s="1988"/>
      <c r="L514" s="1988"/>
      <c r="M514" s="1988"/>
      <c r="N514" s="1988"/>
      <c r="O514" s="1988"/>
      <c r="P514" s="1988"/>
      <c r="Q514" s="1988"/>
      <c r="R514" s="1988"/>
      <c r="S514" s="1988"/>
      <c r="T514" s="1988"/>
      <c r="U514" s="1988"/>
      <c r="V514" s="1988"/>
      <c r="W514" s="1988"/>
      <c r="X514" s="1988"/>
      <c r="Y514" s="1988"/>
      <c r="Z514" s="1988"/>
      <c r="AA514" s="1988"/>
      <c r="AB514" s="1988"/>
      <c r="AC514" s="1988"/>
      <c r="AD514" s="1988"/>
      <c r="AE514" s="1988"/>
      <c r="AF514" s="1988"/>
      <c r="AG514" s="1988"/>
      <c r="AH514" s="1988"/>
      <c r="AI514" s="1988"/>
      <c r="AJ514" s="1989"/>
      <c r="AK514" s="2009">
        <f t="shared" si="351"/>
        <v>0</v>
      </c>
      <c r="AL514" s="2010">
        <f t="shared" si="352"/>
        <v>0</v>
      </c>
      <c r="AM514" s="1958">
        <f t="shared" si="353"/>
        <v>0</v>
      </c>
      <c r="AN514" s="1899" t="str">
        <f t="shared" si="354"/>
        <v/>
      </c>
      <c r="AO514" s="4487"/>
      <c r="AQ514" s="1864">
        <f t="shared" si="356"/>
        <v>0</v>
      </c>
      <c r="AR514" s="1864">
        <f t="shared" si="355"/>
        <v>0</v>
      </c>
    </row>
    <row r="515" spans="2:44" ht="14.4">
      <c r="B515" s="4482" t="s">
        <v>2301</v>
      </c>
      <c r="C515" s="4512" t="s">
        <v>2302</v>
      </c>
      <c r="D515" s="1924" t="s">
        <v>2281</v>
      </c>
      <c r="E515" s="1949" t="s">
        <v>2270</v>
      </c>
      <c r="F515" s="1926" t="s">
        <v>2312</v>
      </c>
      <c r="G515" s="1927" t="s">
        <v>2312</v>
      </c>
      <c r="H515" s="1927" t="s">
        <v>2312</v>
      </c>
      <c r="I515" s="1927" t="s">
        <v>2312</v>
      </c>
      <c r="J515" s="1927" t="s">
        <v>2312</v>
      </c>
      <c r="K515" s="1927" t="s">
        <v>2312</v>
      </c>
      <c r="L515" s="1927" t="s">
        <v>2312</v>
      </c>
      <c r="M515" s="1927" t="s">
        <v>2312</v>
      </c>
      <c r="N515" s="1927" t="s">
        <v>2312</v>
      </c>
      <c r="O515" s="1927" t="s">
        <v>2312</v>
      </c>
      <c r="P515" s="1927" t="s">
        <v>2312</v>
      </c>
      <c r="Q515" s="1927" t="s">
        <v>2312</v>
      </c>
      <c r="R515" s="1927" t="s">
        <v>2312</v>
      </c>
      <c r="S515" s="1927" t="s">
        <v>2312</v>
      </c>
      <c r="T515" s="1927" t="s">
        <v>2312</v>
      </c>
      <c r="U515" s="1927" t="s">
        <v>2312</v>
      </c>
      <c r="V515" s="1927" t="s">
        <v>2312</v>
      </c>
      <c r="W515" s="1927" t="s">
        <v>2312</v>
      </c>
      <c r="X515" s="1927" t="s">
        <v>2312</v>
      </c>
      <c r="Y515" s="1927" t="s">
        <v>2312</v>
      </c>
      <c r="Z515" s="1927" t="s">
        <v>2312</v>
      </c>
      <c r="AA515" s="1927" t="s">
        <v>2312</v>
      </c>
      <c r="AB515" s="1927" t="s">
        <v>2312</v>
      </c>
      <c r="AC515" s="1927" t="s">
        <v>2312</v>
      </c>
      <c r="AD515" s="1927" t="s">
        <v>2312</v>
      </c>
      <c r="AE515" s="1927" t="s">
        <v>2312</v>
      </c>
      <c r="AF515" s="1927" t="s">
        <v>2312</v>
      </c>
      <c r="AG515" s="1927" t="s">
        <v>2312</v>
      </c>
      <c r="AH515" s="1927" t="s">
        <v>2312</v>
      </c>
      <c r="AI515" s="1927" t="s">
        <v>2312</v>
      </c>
      <c r="AJ515" s="1982" t="s">
        <v>2312</v>
      </c>
      <c r="AK515" s="2017"/>
      <c r="AL515" s="1864"/>
      <c r="AM515" s="1917"/>
      <c r="AN515" s="2018"/>
      <c r="AO515" s="4487"/>
    </row>
    <row r="516" spans="2:44">
      <c r="B516" s="4483"/>
      <c r="C516" s="4513"/>
      <c r="D516" s="2019" t="s">
        <v>2296</v>
      </c>
      <c r="E516" s="1929"/>
      <c r="F516" s="1990"/>
      <c r="G516" s="1945"/>
      <c r="H516" s="1945"/>
      <c r="I516" s="1945"/>
      <c r="J516" s="1945"/>
      <c r="K516" s="1945"/>
      <c r="L516" s="1945"/>
      <c r="M516" s="1945"/>
      <c r="N516" s="1945"/>
      <c r="O516" s="1945"/>
      <c r="P516" s="1945"/>
      <c r="Q516" s="1945"/>
      <c r="R516" s="1945"/>
      <c r="S516" s="1945"/>
      <c r="T516" s="1945"/>
      <c r="U516" s="1945"/>
      <c r="V516" s="1945"/>
      <c r="W516" s="1945"/>
      <c r="X516" s="1945"/>
      <c r="Y516" s="1945"/>
      <c r="Z516" s="1945"/>
      <c r="AA516" s="1945"/>
      <c r="AB516" s="1945"/>
      <c r="AC516" s="1945"/>
      <c r="AD516" s="1945"/>
      <c r="AE516" s="1945"/>
      <c r="AF516" s="1945"/>
      <c r="AG516" s="1945"/>
      <c r="AH516" s="1945"/>
      <c r="AI516" s="1945"/>
      <c r="AJ516" s="1991"/>
      <c r="AK516" s="2009">
        <f>IF(D516="","",COUNT($F$506:$AJ$506)-AL516)</f>
        <v>0</v>
      </c>
      <c r="AL516" s="2010">
        <f>IF(D516="","",AQ516+AR516)</f>
        <v>0</v>
      </c>
      <c r="AM516" s="2010">
        <f>IF(D516="","",COUNTIF(F516:AJ516,"休"))</f>
        <v>0</v>
      </c>
      <c r="AN516" s="1899" t="str">
        <f>IF(D516="","",IFERROR(ROUND(AM516/AK516,3),""))</f>
        <v/>
      </c>
      <c r="AO516" s="4487"/>
      <c r="AQ516" s="1864">
        <f>+COUNTIF(F516:AJ516,"－")</f>
        <v>0</v>
      </c>
      <c r="AR516" s="1864">
        <f>+COUNTIF(F516:AJ516,"外")</f>
        <v>0</v>
      </c>
    </row>
    <row r="517" spans="2:44">
      <c r="B517" s="4483"/>
      <c r="C517" s="4513"/>
      <c r="D517" s="2011" t="s">
        <v>2297</v>
      </c>
      <c r="E517" s="1956"/>
      <c r="F517" s="1936"/>
      <c r="G517" s="1937"/>
      <c r="H517" s="1937"/>
      <c r="I517" s="1937"/>
      <c r="J517" s="1937"/>
      <c r="K517" s="1937"/>
      <c r="L517" s="1937"/>
      <c r="M517" s="1937"/>
      <c r="N517" s="1937"/>
      <c r="O517" s="1937"/>
      <c r="P517" s="1937"/>
      <c r="Q517" s="1937"/>
      <c r="R517" s="1937"/>
      <c r="S517" s="1937"/>
      <c r="T517" s="1937"/>
      <c r="U517" s="1937"/>
      <c r="V517" s="1937"/>
      <c r="W517" s="1937"/>
      <c r="X517" s="1937"/>
      <c r="Y517" s="1937"/>
      <c r="Z517" s="1937"/>
      <c r="AA517" s="1937"/>
      <c r="AB517" s="1937"/>
      <c r="AC517" s="1937"/>
      <c r="AD517" s="1937"/>
      <c r="AE517" s="1937"/>
      <c r="AF517" s="1937"/>
      <c r="AG517" s="1937"/>
      <c r="AH517" s="1937"/>
      <c r="AI517" s="1937"/>
      <c r="AJ517" s="1986"/>
      <c r="AK517" s="2009">
        <f t="shared" ref="AK517:AK519" si="357">IF(D517="","",COUNT($F$506:$AJ$506)-AL517)</f>
        <v>0</v>
      </c>
      <c r="AL517" s="2010">
        <f t="shared" ref="AL517:AL519" si="358">IF(D517="","",AQ517+AR517)</f>
        <v>0</v>
      </c>
      <c r="AM517" s="2010">
        <f t="shared" ref="AM517:AM519" si="359">IF(D517="","",COUNTIF(F517:AJ517,"休"))</f>
        <v>0</v>
      </c>
      <c r="AN517" s="1899" t="str">
        <f t="shared" ref="AN517:AN519" si="360">IF(D517="","",IFERROR(ROUND(AM517/AK517,3),""))</f>
        <v/>
      </c>
      <c r="AO517" s="4487"/>
      <c r="AQ517" s="1864">
        <f>+COUNTIF(F517:AJ517,"－")</f>
        <v>0</v>
      </c>
      <c r="AR517" s="1864">
        <f>+COUNTIF(F517:AJ517,"外")</f>
        <v>0</v>
      </c>
    </row>
    <row r="518" spans="2:44">
      <c r="B518" s="4483"/>
      <c r="C518" s="4513"/>
      <c r="E518" s="1956"/>
      <c r="F518" s="1936"/>
      <c r="G518" s="1937"/>
      <c r="H518" s="1937"/>
      <c r="I518" s="1937"/>
      <c r="J518" s="1937"/>
      <c r="K518" s="1937"/>
      <c r="L518" s="1937"/>
      <c r="M518" s="1937"/>
      <c r="N518" s="1937"/>
      <c r="O518" s="1937"/>
      <c r="P518" s="1937"/>
      <c r="Q518" s="1937"/>
      <c r="R518" s="1937"/>
      <c r="S518" s="1937"/>
      <c r="T518" s="1937"/>
      <c r="U518" s="1937"/>
      <c r="V518" s="1937"/>
      <c r="W518" s="1937"/>
      <c r="X518" s="1937"/>
      <c r="Y518" s="1937"/>
      <c r="Z518" s="1937"/>
      <c r="AA518" s="1937"/>
      <c r="AB518" s="1937"/>
      <c r="AC518" s="1937"/>
      <c r="AD518" s="1937"/>
      <c r="AE518" s="1937"/>
      <c r="AF518" s="1937"/>
      <c r="AG518" s="1937"/>
      <c r="AH518" s="1937"/>
      <c r="AI518" s="1937"/>
      <c r="AJ518" s="1986"/>
      <c r="AK518" s="2009" t="str">
        <f t="shared" si="357"/>
        <v/>
      </c>
      <c r="AL518" s="2010" t="str">
        <f t="shared" si="358"/>
        <v/>
      </c>
      <c r="AM518" s="2010" t="str">
        <f t="shared" si="359"/>
        <v/>
      </c>
      <c r="AN518" s="1899" t="str">
        <f t="shared" si="360"/>
        <v/>
      </c>
      <c r="AO518" s="4487"/>
      <c r="AQ518" s="1864">
        <f>+COUNTIF(F518:AJ518,"－")</f>
        <v>0</v>
      </c>
      <c r="AR518" s="1864">
        <f>+COUNTIF(F518:AJ518,"外")</f>
        <v>0</v>
      </c>
    </row>
    <row r="519" spans="2:44">
      <c r="B519" s="4483"/>
      <c r="C519" s="4514"/>
      <c r="D519" s="2006"/>
      <c r="E519" s="1958"/>
      <c r="F519" s="1987"/>
      <c r="G519" s="1988"/>
      <c r="H519" s="1988"/>
      <c r="I519" s="1988"/>
      <c r="J519" s="1988"/>
      <c r="K519" s="1988"/>
      <c r="L519" s="1988"/>
      <c r="M519" s="1988"/>
      <c r="N519" s="1988"/>
      <c r="O519" s="1988"/>
      <c r="P519" s="1988"/>
      <c r="Q519" s="1988"/>
      <c r="R519" s="1988"/>
      <c r="S519" s="1988"/>
      <c r="T519" s="1988"/>
      <c r="U519" s="1988"/>
      <c r="V519" s="1988"/>
      <c r="W519" s="1988"/>
      <c r="X519" s="1988"/>
      <c r="Y519" s="1988"/>
      <c r="Z519" s="1988"/>
      <c r="AA519" s="1988"/>
      <c r="AB519" s="1988"/>
      <c r="AC519" s="1988"/>
      <c r="AD519" s="1988"/>
      <c r="AE519" s="1988"/>
      <c r="AF519" s="1988"/>
      <c r="AG519" s="1988"/>
      <c r="AH519" s="1988"/>
      <c r="AI519" s="1988"/>
      <c r="AJ519" s="1989"/>
      <c r="AK519" s="2009" t="str">
        <f t="shared" si="357"/>
        <v/>
      </c>
      <c r="AL519" s="2010" t="str">
        <f t="shared" si="358"/>
        <v/>
      </c>
      <c r="AM519" s="2010" t="str">
        <f t="shared" si="359"/>
        <v/>
      </c>
      <c r="AN519" s="1899" t="str">
        <f t="shared" si="360"/>
        <v/>
      </c>
      <c r="AO519" s="4487"/>
      <c r="AQ519" s="1864">
        <f>+COUNTIF(F519:AJ519,"－")</f>
        <v>0</v>
      </c>
      <c r="AR519" s="1864">
        <f>+COUNTIF(F519:AJ519,"外")</f>
        <v>0</v>
      </c>
    </row>
    <row r="520" spans="2:44" ht="14.4">
      <c r="B520" s="4483"/>
      <c r="C520" s="4512" t="s">
        <v>2303</v>
      </c>
      <c r="D520" s="1924" t="s">
        <v>2281</v>
      </c>
      <c r="E520" s="1959" t="s">
        <v>2270</v>
      </c>
      <c r="F520" s="1926" t="s">
        <v>2311</v>
      </c>
      <c r="G520" s="1927" t="s">
        <v>2311</v>
      </c>
      <c r="H520" s="1927" t="s">
        <v>2311</v>
      </c>
      <c r="I520" s="1927" t="s">
        <v>2311</v>
      </c>
      <c r="J520" s="1927" t="s">
        <v>2311</v>
      </c>
      <c r="K520" s="1927" t="s">
        <v>2311</v>
      </c>
      <c r="L520" s="1927" t="s">
        <v>2311</v>
      </c>
      <c r="M520" s="1927" t="s">
        <v>2311</v>
      </c>
      <c r="N520" s="1927" t="s">
        <v>2311</v>
      </c>
      <c r="O520" s="1927" t="s">
        <v>2311</v>
      </c>
      <c r="P520" s="1927" t="s">
        <v>2311</v>
      </c>
      <c r="Q520" s="1927" t="s">
        <v>2311</v>
      </c>
      <c r="R520" s="1927" t="s">
        <v>2311</v>
      </c>
      <c r="S520" s="1927" t="s">
        <v>2311</v>
      </c>
      <c r="T520" s="1927" t="s">
        <v>2311</v>
      </c>
      <c r="U520" s="1927" t="s">
        <v>2311</v>
      </c>
      <c r="V520" s="1927" t="s">
        <v>2311</v>
      </c>
      <c r="W520" s="1927" t="s">
        <v>2311</v>
      </c>
      <c r="X520" s="1927" t="s">
        <v>2311</v>
      </c>
      <c r="Y520" s="1927" t="s">
        <v>2311</v>
      </c>
      <c r="Z520" s="1927" t="s">
        <v>2311</v>
      </c>
      <c r="AA520" s="1927" t="s">
        <v>2311</v>
      </c>
      <c r="AB520" s="1927" t="s">
        <v>2311</v>
      </c>
      <c r="AC520" s="1927" t="s">
        <v>2311</v>
      </c>
      <c r="AD520" s="1927" t="s">
        <v>2311</v>
      </c>
      <c r="AE520" s="1927" t="s">
        <v>2311</v>
      </c>
      <c r="AF520" s="1927" t="s">
        <v>2311</v>
      </c>
      <c r="AG520" s="1927" t="s">
        <v>2311</v>
      </c>
      <c r="AH520" s="1927" t="s">
        <v>2311</v>
      </c>
      <c r="AI520" s="1927" t="s">
        <v>2311</v>
      </c>
      <c r="AJ520" s="1982" t="s">
        <v>2311</v>
      </c>
      <c r="AK520" s="2017"/>
      <c r="AL520" s="1864"/>
      <c r="AM520" s="2020"/>
      <c r="AN520" s="2018"/>
      <c r="AO520" s="4487"/>
    </row>
    <row r="521" spans="2:44">
      <c r="B521" s="4483"/>
      <c r="C521" s="4513"/>
      <c r="D521" s="1999" t="s">
        <v>2297</v>
      </c>
      <c r="E521" s="1929"/>
      <c r="F521" s="1990"/>
      <c r="G521" s="1945"/>
      <c r="H521" s="1945"/>
      <c r="I521" s="1945"/>
      <c r="J521" s="1945"/>
      <c r="K521" s="1945"/>
      <c r="L521" s="1945"/>
      <c r="M521" s="1945"/>
      <c r="N521" s="1945"/>
      <c r="O521" s="1945"/>
      <c r="P521" s="1945"/>
      <c r="Q521" s="1945"/>
      <c r="R521" s="1945"/>
      <c r="S521" s="1945"/>
      <c r="T521" s="1945"/>
      <c r="U521" s="1945"/>
      <c r="V521" s="1945"/>
      <c r="W521" s="1945"/>
      <c r="X521" s="1945"/>
      <c r="Y521" s="1945"/>
      <c r="Z521" s="1945"/>
      <c r="AA521" s="1945"/>
      <c r="AB521" s="1945"/>
      <c r="AC521" s="1945"/>
      <c r="AD521" s="1945"/>
      <c r="AE521" s="1945"/>
      <c r="AF521" s="1945"/>
      <c r="AG521" s="1945"/>
      <c r="AH521" s="1945"/>
      <c r="AI521" s="1945"/>
      <c r="AJ521" s="1991"/>
      <c r="AK521" s="2009">
        <f>IF(D521="","",COUNT($F$506:$AJ$506)-AL521)</f>
        <v>0</v>
      </c>
      <c r="AL521" s="2010">
        <f>IF(D521="","",AQ521+AR521)</f>
        <v>0</v>
      </c>
      <c r="AM521" s="2010">
        <f>IF(D521="","",COUNTIF(F521:AJ521,"休"))</f>
        <v>0</v>
      </c>
      <c r="AN521" s="1899" t="str">
        <f>IF(D521="","",IFERROR(ROUND(AM521/AK521,3),""))</f>
        <v/>
      </c>
      <c r="AO521" s="4487"/>
      <c r="AQ521" s="1864">
        <f>+COUNTIF(F521:AJ521,"－")</f>
        <v>0</v>
      </c>
      <c r="AR521" s="1864">
        <f>+COUNTIF(F521:AJ521,"外")</f>
        <v>0</v>
      </c>
    </row>
    <row r="522" spans="2:44">
      <c r="B522" s="4483"/>
      <c r="C522" s="4513"/>
      <c r="E522" s="1956"/>
      <c r="F522" s="1936"/>
      <c r="G522" s="1937"/>
      <c r="H522" s="1937"/>
      <c r="I522" s="1937"/>
      <c r="J522" s="1937"/>
      <c r="K522" s="1937"/>
      <c r="L522" s="1937"/>
      <c r="M522" s="1937"/>
      <c r="N522" s="1937"/>
      <c r="O522" s="1937"/>
      <c r="P522" s="1937"/>
      <c r="Q522" s="1937"/>
      <c r="R522" s="1937"/>
      <c r="S522" s="1937"/>
      <c r="T522" s="1937"/>
      <c r="U522" s="1937"/>
      <c r="V522" s="1937"/>
      <c r="W522" s="1937"/>
      <c r="X522" s="1937"/>
      <c r="Y522" s="1937"/>
      <c r="Z522" s="1937"/>
      <c r="AA522" s="1937"/>
      <c r="AB522" s="1937"/>
      <c r="AC522" s="1937"/>
      <c r="AD522" s="1937"/>
      <c r="AE522" s="1937"/>
      <c r="AF522" s="1937"/>
      <c r="AG522" s="1937"/>
      <c r="AH522" s="1937"/>
      <c r="AI522" s="1937"/>
      <c r="AJ522" s="1986"/>
      <c r="AK522" s="2009" t="str">
        <f t="shared" ref="AK522:AK524" si="361">IF(D522="","",COUNT($F$506:$AJ$506)-AL522)</f>
        <v/>
      </c>
      <c r="AL522" s="2010" t="str">
        <f t="shared" ref="AL522:AL524" si="362">IF(D522="","",AQ522+AR522)</f>
        <v/>
      </c>
      <c r="AM522" s="2010" t="str">
        <f t="shared" ref="AM522:AM524" si="363">IF(D522="","",COUNTIF(F522:AJ522,"休"))</f>
        <v/>
      </c>
      <c r="AN522" s="1899" t="str">
        <f t="shared" ref="AN522:AN524" si="364">IF(D522="","",IFERROR(ROUND(AM522/AK522,3),""))</f>
        <v/>
      </c>
      <c r="AO522" s="4487"/>
      <c r="AQ522" s="1864">
        <f>+COUNTIF(F522:AJ522,"－")</f>
        <v>0</v>
      </c>
      <c r="AR522" s="1864">
        <f>+COUNTIF(F522:AJ522,"外")</f>
        <v>0</v>
      </c>
    </row>
    <row r="523" spans="2:44">
      <c r="B523" s="4483"/>
      <c r="C523" s="4513"/>
      <c r="E523" s="1956"/>
      <c r="F523" s="1936"/>
      <c r="G523" s="1937"/>
      <c r="H523" s="1937"/>
      <c r="I523" s="1937"/>
      <c r="J523" s="1937"/>
      <c r="K523" s="1937"/>
      <c r="L523" s="1937"/>
      <c r="M523" s="1937"/>
      <c r="N523" s="1937"/>
      <c r="O523" s="1937"/>
      <c r="P523" s="1937"/>
      <c r="Q523" s="1937"/>
      <c r="R523" s="1937"/>
      <c r="S523" s="1937"/>
      <c r="T523" s="1937"/>
      <c r="U523" s="1937"/>
      <c r="V523" s="1937"/>
      <c r="W523" s="1937"/>
      <c r="X523" s="1937"/>
      <c r="Y523" s="1937"/>
      <c r="Z523" s="1937"/>
      <c r="AA523" s="1937"/>
      <c r="AB523" s="1937"/>
      <c r="AC523" s="1937"/>
      <c r="AD523" s="1937"/>
      <c r="AE523" s="1937"/>
      <c r="AF523" s="1937"/>
      <c r="AG523" s="1937"/>
      <c r="AH523" s="1937"/>
      <c r="AI523" s="1937"/>
      <c r="AJ523" s="1986"/>
      <c r="AK523" s="2009" t="str">
        <f t="shared" si="361"/>
        <v/>
      </c>
      <c r="AL523" s="2010" t="str">
        <f t="shared" si="362"/>
        <v/>
      </c>
      <c r="AM523" s="2010" t="str">
        <f t="shared" si="363"/>
        <v/>
      </c>
      <c r="AN523" s="1899" t="str">
        <f t="shared" si="364"/>
        <v/>
      </c>
      <c r="AO523" s="4487"/>
      <c r="AQ523" s="1864">
        <f>+COUNTIF(F523:AJ523,"－")</f>
        <v>0</v>
      </c>
      <c r="AR523" s="1864">
        <f>+COUNTIF(F523:AJ523,"外")</f>
        <v>0</v>
      </c>
    </row>
    <row r="524" spans="2:44" ht="13.8" thickBot="1">
      <c r="B524" s="4484"/>
      <c r="C524" s="4514"/>
      <c r="D524" s="2006"/>
      <c r="E524" s="1958"/>
      <c r="F524" s="1987"/>
      <c r="G524" s="1988"/>
      <c r="H524" s="1988"/>
      <c r="I524" s="1988"/>
      <c r="J524" s="1988"/>
      <c r="K524" s="1988"/>
      <c r="L524" s="1988"/>
      <c r="M524" s="1988"/>
      <c r="N524" s="1988"/>
      <c r="O524" s="1988"/>
      <c r="P524" s="1988"/>
      <c r="Q524" s="1988"/>
      <c r="R524" s="1988"/>
      <c r="S524" s="1988"/>
      <c r="T524" s="1988"/>
      <c r="U524" s="1988"/>
      <c r="V524" s="1988"/>
      <c r="W524" s="1988"/>
      <c r="X524" s="1988"/>
      <c r="Y524" s="1988"/>
      <c r="Z524" s="1988"/>
      <c r="AA524" s="1988"/>
      <c r="AB524" s="1988"/>
      <c r="AC524" s="1988"/>
      <c r="AD524" s="1988"/>
      <c r="AE524" s="1988"/>
      <c r="AF524" s="1988"/>
      <c r="AG524" s="1988"/>
      <c r="AH524" s="1988"/>
      <c r="AI524" s="1988"/>
      <c r="AJ524" s="1989"/>
      <c r="AK524" s="2023" t="str">
        <f t="shared" si="361"/>
        <v/>
      </c>
      <c r="AL524" s="1958" t="str">
        <f t="shared" si="362"/>
        <v/>
      </c>
      <c r="AM524" s="1958" t="str">
        <f t="shared" si="363"/>
        <v/>
      </c>
      <c r="AN524" s="1899" t="str">
        <f t="shared" si="364"/>
        <v/>
      </c>
      <c r="AO524" s="4488"/>
      <c r="AQ524" s="1864">
        <f>+COUNTIF(F524:AJ524,"－")</f>
        <v>0</v>
      </c>
      <c r="AR524" s="1864">
        <f>+COUNTIF(F524:AJ524,"外")</f>
        <v>0</v>
      </c>
    </row>
    <row r="525" spans="2:44" ht="13.8" thickBot="1">
      <c r="AN525" s="1968" t="s">
        <v>2271</v>
      </c>
      <c r="AO525" s="1969" t="e">
        <f>IF(AO509&gt;=0.285,"OK","NG")</f>
        <v>#DIV/0!</v>
      </c>
    </row>
    <row r="526" spans="2:44" ht="6" customHeight="1">
      <c r="B526" s="1993"/>
      <c r="C526" s="1994"/>
      <c r="D526" s="1994"/>
      <c r="E526" s="1903"/>
      <c r="F526" s="1995"/>
      <c r="G526" s="1995"/>
      <c r="H526" s="1995"/>
      <c r="I526" s="1995"/>
      <c r="J526" s="1995"/>
      <c r="K526" s="1995"/>
      <c r="L526" s="1995"/>
      <c r="M526" s="1995"/>
      <c r="N526" s="1995"/>
      <c r="O526" s="1995"/>
      <c r="P526" s="1995"/>
      <c r="Q526" s="1995"/>
      <c r="R526" s="1995"/>
      <c r="S526" s="1995"/>
      <c r="T526" s="1995"/>
      <c r="U526" s="1995"/>
      <c r="V526" s="1995"/>
      <c r="W526" s="1995"/>
      <c r="X526" s="1995"/>
      <c r="Y526" s="1995"/>
      <c r="Z526" s="1995"/>
      <c r="AA526" s="1995"/>
      <c r="AB526" s="1995"/>
      <c r="AC526" s="1995"/>
      <c r="AD526" s="1995"/>
      <c r="AE526" s="1995"/>
      <c r="AF526" s="1995"/>
      <c r="AG526" s="1995"/>
      <c r="AH526" s="1994"/>
      <c r="AI526" s="1994"/>
      <c r="AJ526" s="1996"/>
      <c r="AL526" s="1856"/>
    </row>
    <row r="527" spans="2:44">
      <c r="B527" s="1929"/>
      <c r="C527" s="1856" t="s">
        <v>2313</v>
      </c>
      <c r="E527" s="1997" t="s">
        <v>2314</v>
      </c>
      <c r="H527" s="1998"/>
      <c r="I527" s="1998"/>
      <c r="J527" s="1998"/>
      <c r="K527" s="1998"/>
      <c r="L527" s="1998"/>
      <c r="M527" s="1998"/>
      <c r="N527" s="1998"/>
      <c r="O527" s="1998"/>
      <c r="P527" s="1998"/>
      <c r="Q527" s="1998"/>
      <c r="R527" s="1998"/>
      <c r="S527" s="1998"/>
      <c r="T527" s="1998"/>
      <c r="U527" s="1998"/>
      <c r="V527" s="1998"/>
      <c r="W527" s="1998"/>
      <c r="X527" s="1998"/>
      <c r="Y527" s="1998"/>
      <c r="Z527" s="1998"/>
      <c r="AA527" s="1998"/>
      <c r="AB527" s="1998"/>
      <c r="AC527" s="1998"/>
      <c r="AD527" s="1998"/>
      <c r="AE527" s="1998"/>
      <c r="AF527" s="1998"/>
      <c r="AG527" s="1998"/>
      <c r="AH527" s="1856"/>
      <c r="AI527" s="1856"/>
      <c r="AJ527" s="1999"/>
      <c r="AL527" s="1856"/>
    </row>
    <row r="528" spans="2:44" s="1861" customFormat="1" ht="24" customHeight="1">
      <c r="B528" s="2000"/>
      <c r="E528" s="2001"/>
      <c r="F528" s="2002" t="s">
        <v>2315</v>
      </c>
      <c r="G528" s="4493" t="s">
        <v>2316</v>
      </c>
      <c r="H528" s="4494"/>
      <c r="I528" s="4494"/>
      <c r="J528" s="4494"/>
      <c r="K528" s="2002" t="s">
        <v>2317</v>
      </c>
      <c r="L528" s="4493" t="s">
        <v>2318</v>
      </c>
      <c r="M528" s="4494"/>
      <c r="N528" s="4494"/>
      <c r="O528" s="4494"/>
      <c r="P528" s="2002" t="s">
        <v>1066</v>
      </c>
      <c r="Q528" s="4493" t="s">
        <v>2319</v>
      </c>
      <c r="R528" s="4494"/>
      <c r="S528" s="4494"/>
      <c r="T528" s="4494"/>
      <c r="U528" s="2002" t="s">
        <v>1068</v>
      </c>
      <c r="V528" s="4493" t="s">
        <v>2320</v>
      </c>
      <c r="W528" s="4494"/>
      <c r="X528" s="4494"/>
      <c r="Y528" s="4494"/>
      <c r="Z528" s="2002" t="s">
        <v>914</v>
      </c>
      <c r="AA528" s="4493" t="s">
        <v>2321</v>
      </c>
      <c r="AB528" s="4494"/>
      <c r="AC528" s="4494"/>
      <c r="AD528" s="4494"/>
      <c r="AE528" s="1966"/>
      <c r="AF528" s="1966"/>
      <c r="AG528" s="1966"/>
      <c r="AJ528" s="2003"/>
      <c r="AN528" s="2004"/>
    </row>
    <row r="529" spans="2:38">
      <c r="B529" s="1929"/>
      <c r="E529" s="1857" t="s">
        <v>2322</v>
      </c>
      <c r="G529" s="1998"/>
      <c r="H529" s="1998"/>
      <c r="I529" s="1998"/>
      <c r="J529" s="1998"/>
      <c r="K529" s="1998"/>
      <c r="L529" s="1998"/>
      <c r="M529" s="1998"/>
      <c r="N529" s="1998"/>
      <c r="O529" s="1998"/>
      <c r="P529" s="1998"/>
      <c r="Q529" s="1998"/>
      <c r="R529" s="1998"/>
      <c r="S529" s="1998"/>
      <c r="T529" s="1998"/>
      <c r="U529" s="1998"/>
      <c r="V529" s="1998"/>
      <c r="W529" s="1998"/>
      <c r="X529" s="1998"/>
      <c r="Y529" s="1998"/>
      <c r="Z529" s="1998"/>
      <c r="AA529" s="1998"/>
      <c r="AB529" s="1998"/>
      <c r="AC529" s="1998"/>
      <c r="AD529" s="1998"/>
      <c r="AE529" s="1998"/>
      <c r="AF529" s="1998"/>
      <c r="AG529" s="1998"/>
      <c r="AH529" s="1856"/>
      <c r="AI529" s="1856"/>
      <c r="AJ529" s="1999"/>
      <c r="AL529" s="1856"/>
    </row>
    <row r="530" spans="2:38" ht="13.5" customHeight="1">
      <c r="B530" s="1929"/>
      <c r="F530" s="2005" t="s">
        <v>1067</v>
      </c>
      <c r="G530" s="4493" t="s">
        <v>2323</v>
      </c>
      <c r="H530" s="4494"/>
      <c r="I530" s="4494"/>
      <c r="J530" s="4494"/>
      <c r="K530" s="2005" t="s">
        <v>2324</v>
      </c>
      <c r="L530" s="4493" t="s">
        <v>2325</v>
      </c>
      <c r="M530" s="4494"/>
      <c r="N530" s="4494"/>
      <c r="O530" s="4494"/>
      <c r="P530" s="2005" t="s">
        <v>2326</v>
      </c>
      <c r="Q530" s="4493" t="s">
        <v>2327</v>
      </c>
      <c r="R530" s="4494"/>
      <c r="S530" s="4494"/>
      <c r="T530" s="4494"/>
      <c r="U530" s="2005" t="s">
        <v>2328</v>
      </c>
      <c r="V530" s="4493" t="s">
        <v>2329</v>
      </c>
      <c r="W530" s="4494"/>
      <c r="X530" s="4494"/>
      <c r="Y530" s="4494"/>
      <c r="Z530" s="2005" t="s">
        <v>2330</v>
      </c>
      <c r="AA530" s="4493" t="s">
        <v>2331</v>
      </c>
      <c r="AB530" s="4494"/>
      <c r="AC530" s="4494"/>
      <c r="AD530" s="4494"/>
      <c r="AE530" s="2005"/>
      <c r="AF530" s="4490" t="s">
        <v>2332</v>
      </c>
      <c r="AG530" s="4491"/>
      <c r="AH530" s="4491"/>
      <c r="AI530" s="4491"/>
      <c r="AJ530" s="4492"/>
      <c r="AL530" s="1856"/>
    </row>
    <row r="531" spans="2:38" ht="6" customHeight="1">
      <c r="B531" s="1942"/>
      <c r="C531" s="2006"/>
      <c r="D531" s="2006"/>
      <c r="E531" s="1916"/>
      <c r="F531" s="1916"/>
      <c r="G531" s="2007"/>
      <c r="H531" s="2007"/>
      <c r="I531" s="2007"/>
      <c r="J531" s="2007"/>
      <c r="K531" s="2007"/>
      <c r="L531" s="2007"/>
      <c r="M531" s="2007"/>
      <c r="N531" s="2007"/>
      <c r="O531" s="2007"/>
      <c r="P531" s="2007"/>
      <c r="Q531" s="2007"/>
      <c r="R531" s="2007"/>
      <c r="S531" s="2007"/>
      <c r="T531" s="2007"/>
      <c r="U531" s="2007"/>
      <c r="V531" s="2007"/>
      <c r="W531" s="2007"/>
      <c r="X531" s="2007"/>
      <c r="Y531" s="2007"/>
      <c r="Z531" s="2007"/>
      <c r="AA531" s="2007"/>
      <c r="AB531" s="2007"/>
      <c r="AC531" s="2007"/>
      <c r="AD531" s="2007"/>
      <c r="AE531" s="2007"/>
      <c r="AF531" s="2007"/>
      <c r="AG531" s="2007"/>
      <c r="AH531" s="2006"/>
      <c r="AI531" s="2006"/>
      <c r="AJ531" s="1924"/>
      <c r="AL531" s="1856"/>
    </row>
  </sheetData>
  <mergeCells count="370">
    <mergeCell ref="AF530:AJ530"/>
    <mergeCell ref="G528:J528"/>
    <mergeCell ref="L528:O528"/>
    <mergeCell ref="Q528:T528"/>
    <mergeCell ref="V528:Y528"/>
    <mergeCell ref="AA528:AD528"/>
    <mergeCell ref="G530:J530"/>
    <mergeCell ref="L530:O530"/>
    <mergeCell ref="Q530:T530"/>
    <mergeCell ref="V530:Y530"/>
    <mergeCell ref="AA530:AD530"/>
    <mergeCell ref="AO504:AO507"/>
    <mergeCell ref="AQ504:AQ508"/>
    <mergeCell ref="AR504:AR508"/>
    <mergeCell ref="B509:B514"/>
    <mergeCell ref="C509:C514"/>
    <mergeCell ref="AO509:AO524"/>
    <mergeCell ref="B515:B524"/>
    <mergeCell ref="C515:C519"/>
    <mergeCell ref="C520:C524"/>
    <mergeCell ref="B504:D507"/>
    <mergeCell ref="F504:AJ504"/>
    <mergeCell ref="AK504:AK508"/>
    <mergeCell ref="AL504:AL508"/>
    <mergeCell ref="AM504:AM508"/>
    <mergeCell ref="AN504:AN507"/>
    <mergeCell ref="AO480:AO483"/>
    <mergeCell ref="AQ480:AQ484"/>
    <mergeCell ref="AR480:AR484"/>
    <mergeCell ref="B485:B490"/>
    <mergeCell ref="C485:C490"/>
    <mergeCell ref="AO485:AO500"/>
    <mergeCell ref="B491:B500"/>
    <mergeCell ref="C491:C495"/>
    <mergeCell ref="C496:C500"/>
    <mergeCell ref="B480:D483"/>
    <mergeCell ref="F480:AJ480"/>
    <mergeCell ref="AK480:AK484"/>
    <mergeCell ref="AL480:AL484"/>
    <mergeCell ref="AM480:AM484"/>
    <mergeCell ref="AN480:AN483"/>
    <mergeCell ref="AO456:AO459"/>
    <mergeCell ref="AQ456:AQ460"/>
    <mergeCell ref="AR456:AR460"/>
    <mergeCell ref="B461:B466"/>
    <mergeCell ref="C461:C466"/>
    <mergeCell ref="AO461:AO476"/>
    <mergeCell ref="B467:B476"/>
    <mergeCell ref="C467:C471"/>
    <mergeCell ref="C472:C476"/>
    <mergeCell ref="B456:D459"/>
    <mergeCell ref="F456:AJ456"/>
    <mergeCell ref="AK456:AK460"/>
    <mergeCell ref="AL456:AL460"/>
    <mergeCell ref="AM456:AM460"/>
    <mergeCell ref="AN456:AN459"/>
    <mergeCell ref="AO432:AO435"/>
    <mergeCell ref="AQ432:AQ436"/>
    <mergeCell ref="AR432:AR436"/>
    <mergeCell ref="B437:B442"/>
    <mergeCell ref="C437:C442"/>
    <mergeCell ref="AO437:AO452"/>
    <mergeCell ref="B443:B452"/>
    <mergeCell ref="C443:C447"/>
    <mergeCell ref="C448:C452"/>
    <mergeCell ref="B432:D435"/>
    <mergeCell ref="F432:AJ432"/>
    <mergeCell ref="AK432:AK436"/>
    <mergeCell ref="AL432:AL436"/>
    <mergeCell ref="AM432:AM436"/>
    <mergeCell ref="AN432:AN435"/>
    <mergeCell ref="AO408:AO411"/>
    <mergeCell ref="AQ408:AQ412"/>
    <mergeCell ref="AR408:AR412"/>
    <mergeCell ref="B413:B418"/>
    <mergeCell ref="C413:C418"/>
    <mergeCell ref="AO413:AO428"/>
    <mergeCell ref="B419:B428"/>
    <mergeCell ref="C419:C423"/>
    <mergeCell ref="C424:C428"/>
    <mergeCell ref="B408:D411"/>
    <mergeCell ref="F408:AJ408"/>
    <mergeCell ref="AK408:AK412"/>
    <mergeCell ref="AL408:AL412"/>
    <mergeCell ref="AM408:AM412"/>
    <mergeCell ref="AN408:AN411"/>
    <mergeCell ref="AO384:AO387"/>
    <mergeCell ref="AQ384:AQ388"/>
    <mergeCell ref="AR384:AR388"/>
    <mergeCell ref="B389:B394"/>
    <mergeCell ref="C389:C394"/>
    <mergeCell ref="AO389:AO404"/>
    <mergeCell ref="B395:B404"/>
    <mergeCell ref="C395:C399"/>
    <mergeCell ref="C400:C404"/>
    <mergeCell ref="B384:D387"/>
    <mergeCell ref="F384:AJ384"/>
    <mergeCell ref="AK384:AK388"/>
    <mergeCell ref="AL384:AL388"/>
    <mergeCell ref="AM384:AM388"/>
    <mergeCell ref="AN384:AN387"/>
    <mergeCell ref="AO360:AO363"/>
    <mergeCell ref="AQ360:AQ364"/>
    <mergeCell ref="AR360:AR364"/>
    <mergeCell ref="B365:B370"/>
    <mergeCell ref="C365:C370"/>
    <mergeCell ref="AO365:AO380"/>
    <mergeCell ref="B371:B380"/>
    <mergeCell ref="C371:C375"/>
    <mergeCell ref="C376:C380"/>
    <mergeCell ref="B360:D363"/>
    <mergeCell ref="F360:AJ360"/>
    <mergeCell ref="AK360:AK364"/>
    <mergeCell ref="AL360:AL364"/>
    <mergeCell ref="AM360:AM364"/>
    <mergeCell ref="AN360:AN363"/>
    <mergeCell ref="AO336:AO339"/>
    <mergeCell ref="AQ336:AQ340"/>
    <mergeCell ref="AR336:AR340"/>
    <mergeCell ref="B341:B346"/>
    <mergeCell ref="C341:C346"/>
    <mergeCell ref="AO341:AO356"/>
    <mergeCell ref="B347:B356"/>
    <mergeCell ref="C347:C351"/>
    <mergeCell ref="C352:C356"/>
    <mergeCell ref="B336:D339"/>
    <mergeCell ref="F336:AJ336"/>
    <mergeCell ref="AK336:AK340"/>
    <mergeCell ref="AL336:AL340"/>
    <mergeCell ref="AM336:AM340"/>
    <mergeCell ref="AN336:AN339"/>
    <mergeCell ref="AO312:AO315"/>
    <mergeCell ref="AQ312:AQ316"/>
    <mergeCell ref="AR312:AR316"/>
    <mergeCell ref="B317:B322"/>
    <mergeCell ref="C317:C322"/>
    <mergeCell ref="AO317:AO332"/>
    <mergeCell ref="B323:B332"/>
    <mergeCell ref="C323:C327"/>
    <mergeCell ref="C328:C332"/>
    <mergeCell ref="B312:D315"/>
    <mergeCell ref="F312:AJ312"/>
    <mergeCell ref="AK312:AK316"/>
    <mergeCell ref="AL312:AL316"/>
    <mergeCell ref="AM312:AM316"/>
    <mergeCell ref="AN312:AN315"/>
    <mergeCell ref="AO288:AO291"/>
    <mergeCell ref="AQ288:AQ292"/>
    <mergeCell ref="AR288:AR292"/>
    <mergeCell ref="B293:B298"/>
    <mergeCell ref="C293:C298"/>
    <mergeCell ref="AO293:AO308"/>
    <mergeCell ref="B299:B308"/>
    <mergeCell ref="C299:C303"/>
    <mergeCell ref="C304:C308"/>
    <mergeCell ref="B288:D291"/>
    <mergeCell ref="F288:AJ288"/>
    <mergeCell ref="AK288:AK292"/>
    <mergeCell ref="AL288:AL292"/>
    <mergeCell ref="AM288:AM292"/>
    <mergeCell ref="AN288:AN291"/>
    <mergeCell ref="AO264:AO267"/>
    <mergeCell ref="AQ264:AQ268"/>
    <mergeCell ref="AR264:AR268"/>
    <mergeCell ref="B269:B274"/>
    <mergeCell ref="C269:C274"/>
    <mergeCell ref="AO269:AO284"/>
    <mergeCell ref="B275:B284"/>
    <mergeCell ref="C275:C279"/>
    <mergeCell ref="C280:C284"/>
    <mergeCell ref="B264:D267"/>
    <mergeCell ref="F264:AJ264"/>
    <mergeCell ref="AK264:AK268"/>
    <mergeCell ref="AL264:AL268"/>
    <mergeCell ref="AM264:AM268"/>
    <mergeCell ref="AN264:AN267"/>
    <mergeCell ref="AO240:AO243"/>
    <mergeCell ref="AQ240:AQ244"/>
    <mergeCell ref="AR240:AR244"/>
    <mergeCell ref="B245:B250"/>
    <mergeCell ref="C245:C250"/>
    <mergeCell ref="AO245:AO260"/>
    <mergeCell ref="B251:B260"/>
    <mergeCell ref="C251:C255"/>
    <mergeCell ref="C256:C260"/>
    <mergeCell ref="B240:D243"/>
    <mergeCell ref="F240:AJ240"/>
    <mergeCell ref="AK240:AK244"/>
    <mergeCell ref="AL240:AL244"/>
    <mergeCell ref="AM240:AM244"/>
    <mergeCell ref="AN240:AN243"/>
    <mergeCell ref="AO216:AO219"/>
    <mergeCell ref="AQ216:AQ220"/>
    <mergeCell ref="AR216:AR220"/>
    <mergeCell ref="B221:B226"/>
    <mergeCell ref="C221:C226"/>
    <mergeCell ref="AO221:AO236"/>
    <mergeCell ref="B227:B236"/>
    <mergeCell ref="C227:C231"/>
    <mergeCell ref="C232:C236"/>
    <mergeCell ref="B216:D219"/>
    <mergeCell ref="F216:AJ216"/>
    <mergeCell ref="AK216:AK220"/>
    <mergeCell ref="AL216:AL220"/>
    <mergeCell ref="AM216:AM220"/>
    <mergeCell ref="AN216:AN219"/>
    <mergeCell ref="AO192:AO195"/>
    <mergeCell ref="AQ192:AQ196"/>
    <mergeCell ref="AR192:AR196"/>
    <mergeCell ref="B197:B202"/>
    <mergeCell ref="C197:C202"/>
    <mergeCell ref="AO197:AO212"/>
    <mergeCell ref="B203:B212"/>
    <mergeCell ref="C203:C207"/>
    <mergeCell ref="C208:C212"/>
    <mergeCell ref="B192:D195"/>
    <mergeCell ref="F192:AJ192"/>
    <mergeCell ref="AK192:AK196"/>
    <mergeCell ref="AL192:AL196"/>
    <mergeCell ref="AM192:AM196"/>
    <mergeCell ref="AN192:AN195"/>
    <mergeCell ref="AO168:AO171"/>
    <mergeCell ref="AQ168:AQ172"/>
    <mergeCell ref="AR168:AR172"/>
    <mergeCell ref="B173:B178"/>
    <mergeCell ref="C173:C178"/>
    <mergeCell ref="AO173:AO188"/>
    <mergeCell ref="B179:B188"/>
    <mergeCell ref="C179:C183"/>
    <mergeCell ref="C184:C188"/>
    <mergeCell ref="B168:D171"/>
    <mergeCell ref="F168:AJ168"/>
    <mergeCell ref="AK168:AK172"/>
    <mergeCell ref="AL168:AL172"/>
    <mergeCell ref="AM168:AM172"/>
    <mergeCell ref="AN168:AN171"/>
    <mergeCell ref="AO144:AO147"/>
    <mergeCell ref="AQ144:AQ148"/>
    <mergeCell ref="AR144:AR148"/>
    <mergeCell ref="B149:B154"/>
    <mergeCell ref="C149:C154"/>
    <mergeCell ref="AO149:AO164"/>
    <mergeCell ref="B155:B164"/>
    <mergeCell ref="C155:C159"/>
    <mergeCell ref="C160:C164"/>
    <mergeCell ref="B144:D147"/>
    <mergeCell ref="F144:AJ144"/>
    <mergeCell ref="AK144:AK148"/>
    <mergeCell ref="AL144:AL148"/>
    <mergeCell ref="AM144:AM148"/>
    <mergeCell ref="AN144:AN147"/>
    <mergeCell ref="AO120:AO123"/>
    <mergeCell ref="AQ120:AQ124"/>
    <mergeCell ref="AR120:AR124"/>
    <mergeCell ref="B125:B130"/>
    <mergeCell ref="C125:C130"/>
    <mergeCell ref="AO125:AO140"/>
    <mergeCell ref="B131:B140"/>
    <mergeCell ref="C131:C135"/>
    <mergeCell ref="C136:C140"/>
    <mergeCell ref="B120:D123"/>
    <mergeCell ref="F120:AJ120"/>
    <mergeCell ref="AK120:AK124"/>
    <mergeCell ref="AL120:AL124"/>
    <mergeCell ref="AM120:AM124"/>
    <mergeCell ref="AN120:AN123"/>
    <mergeCell ref="AO96:AO99"/>
    <mergeCell ref="AQ96:AQ100"/>
    <mergeCell ref="AR96:AR100"/>
    <mergeCell ref="B101:B106"/>
    <mergeCell ref="C101:C106"/>
    <mergeCell ref="AO101:AO116"/>
    <mergeCell ref="B107:B116"/>
    <mergeCell ref="C107:C111"/>
    <mergeCell ref="C112:C116"/>
    <mergeCell ref="B96:D99"/>
    <mergeCell ref="F96:AJ96"/>
    <mergeCell ref="AK96:AK100"/>
    <mergeCell ref="AL96:AL100"/>
    <mergeCell ref="AM96:AM100"/>
    <mergeCell ref="AN96:AN99"/>
    <mergeCell ref="AO72:AO75"/>
    <mergeCell ref="AQ72:AQ76"/>
    <mergeCell ref="AR72:AR76"/>
    <mergeCell ref="B77:B82"/>
    <mergeCell ref="C77:C82"/>
    <mergeCell ref="AO77:AO92"/>
    <mergeCell ref="B83:B92"/>
    <mergeCell ref="C83:C87"/>
    <mergeCell ref="C88:C92"/>
    <mergeCell ref="B72:D75"/>
    <mergeCell ref="F72:AJ72"/>
    <mergeCell ref="AK72:AK76"/>
    <mergeCell ref="AL72:AL76"/>
    <mergeCell ref="AM72:AM76"/>
    <mergeCell ref="AN72:AN75"/>
    <mergeCell ref="B53:B58"/>
    <mergeCell ref="C53:C58"/>
    <mergeCell ref="AO53:AO68"/>
    <mergeCell ref="B59:B68"/>
    <mergeCell ref="C59:C63"/>
    <mergeCell ref="C64:C68"/>
    <mergeCell ref="AL48:AL51"/>
    <mergeCell ref="AM48:AM51"/>
    <mergeCell ref="AN48:AN51"/>
    <mergeCell ref="AO48:AO51"/>
    <mergeCell ref="AR48:AR52"/>
    <mergeCell ref="C35:C39"/>
    <mergeCell ref="A40:A41"/>
    <mergeCell ref="C40:C44"/>
    <mergeCell ref="B48:D51"/>
    <mergeCell ref="F48:AJ48"/>
    <mergeCell ref="AK48:AK51"/>
    <mergeCell ref="AN24:AN27"/>
    <mergeCell ref="AO24:AO27"/>
    <mergeCell ref="AQ24:AQ28"/>
    <mergeCell ref="AR24:AR28"/>
    <mergeCell ref="A28:A29"/>
    <mergeCell ref="B29:B34"/>
    <mergeCell ref="C29:C34"/>
    <mergeCell ref="AO29:AO44"/>
    <mergeCell ref="A35:A36"/>
    <mergeCell ref="B35:B44"/>
    <mergeCell ref="B24:D27"/>
    <mergeCell ref="F24:AJ24"/>
    <mergeCell ref="AK24:AK27"/>
    <mergeCell ref="AL24:AL27"/>
    <mergeCell ref="AM24:AM27"/>
    <mergeCell ref="AG14:AJ14"/>
    <mergeCell ref="AG15:AJ15"/>
    <mergeCell ref="AG16:AJ16"/>
    <mergeCell ref="AG17:AJ17"/>
    <mergeCell ref="AC18:AF21"/>
    <mergeCell ref="AG18:AJ18"/>
    <mergeCell ref="AG19:AJ19"/>
    <mergeCell ref="AG20:AJ20"/>
    <mergeCell ref="AQ48:AQ52"/>
    <mergeCell ref="B9:C9"/>
    <mergeCell ref="F9:H9"/>
    <mergeCell ref="P9:T10"/>
    <mergeCell ref="U9:X10"/>
    <mergeCell ref="AG9:AJ9"/>
    <mergeCell ref="AG10:AJ10"/>
    <mergeCell ref="AG11:AJ11"/>
    <mergeCell ref="AG12:AJ12"/>
    <mergeCell ref="AG13:AJ13"/>
    <mergeCell ref="AM2:AO2"/>
    <mergeCell ref="AM4:AO4"/>
    <mergeCell ref="F5:M5"/>
    <mergeCell ref="P5:T6"/>
    <mergeCell ref="U5:X6"/>
    <mergeCell ref="AA5:AB7"/>
    <mergeCell ref="AC5:AF7"/>
    <mergeCell ref="AG5:AJ7"/>
    <mergeCell ref="AK5:AK6"/>
    <mergeCell ref="AL5:AL6"/>
    <mergeCell ref="AM5:AM6"/>
    <mergeCell ref="AN5:AN6"/>
    <mergeCell ref="AO5:AO6"/>
    <mergeCell ref="F6:I6"/>
    <mergeCell ref="F7:I7"/>
    <mergeCell ref="P7:T8"/>
    <mergeCell ref="U7:X8"/>
    <mergeCell ref="AA8:AB13"/>
    <mergeCell ref="AC8:AF13"/>
    <mergeCell ref="AG8:AJ8"/>
    <mergeCell ref="AO8:AO21"/>
    <mergeCell ref="AG21:AJ21"/>
    <mergeCell ref="AA14:AB21"/>
    <mergeCell ref="AC14:AF17"/>
  </mergeCells>
  <phoneticPr fontId="18"/>
  <conditionalFormatting sqref="D29:D34">
    <cfRule type="cellIs" dxfId="2562" priority="680" operator="equal">
      <formula>0</formula>
    </cfRule>
  </conditionalFormatting>
  <conditionalFormatting sqref="D36:D37">
    <cfRule type="cellIs" dxfId="2561" priority="679" operator="equal">
      <formula>0</formula>
    </cfRule>
  </conditionalFormatting>
  <conditionalFormatting sqref="D53:D58">
    <cfRule type="cellIs" dxfId="2560" priority="678" operator="equal">
      <formula>0</formula>
    </cfRule>
  </conditionalFormatting>
  <conditionalFormatting sqref="D60:D61">
    <cfRule type="cellIs" dxfId="2559" priority="677" operator="equal">
      <formula>0</formula>
    </cfRule>
  </conditionalFormatting>
  <conditionalFormatting sqref="D77:D82">
    <cfRule type="cellIs" dxfId="2558" priority="676" operator="equal">
      <formula>0</formula>
    </cfRule>
  </conditionalFormatting>
  <conditionalFormatting sqref="D84:D85">
    <cfRule type="cellIs" dxfId="2557" priority="675" operator="equal">
      <formula>0</formula>
    </cfRule>
  </conditionalFormatting>
  <conditionalFormatting sqref="D101:D106">
    <cfRule type="cellIs" dxfId="2556" priority="674" operator="equal">
      <formula>0</formula>
    </cfRule>
  </conditionalFormatting>
  <conditionalFormatting sqref="D108:D109">
    <cfRule type="cellIs" dxfId="2555" priority="673" operator="equal">
      <formula>0</formula>
    </cfRule>
  </conditionalFormatting>
  <conditionalFormatting sqref="D125:D130">
    <cfRule type="cellIs" dxfId="2554" priority="672" operator="equal">
      <formula>0</formula>
    </cfRule>
  </conditionalFormatting>
  <conditionalFormatting sqref="D132:D133">
    <cfRule type="cellIs" dxfId="2553" priority="671" operator="equal">
      <formula>0</formula>
    </cfRule>
  </conditionalFormatting>
  <conditionalFormatting sqref="D149:D154">
    <cfRule type="cellIs" dxfId="2552" priority="670" operator="equal">
      <formula>0</formula>
    </cfRule>
  </conditionalFormatting>
  <conditionalFormatting sqref="D156:D157">
    <cfRule type="cellIs" dxfId="2551" priority="669" operator="equal">
      <formula>0</formula>
    </cfRule>
  </conditionalFormatting>
  <conditionalFormatting sqref="D173:D178">
    <cfRule type="cellIs" dxfId="2550" priority="668" operator="equal">
      <formula>0</formula>
    </cfRule>
  </conditionalFormatting>
  <conditionalFormatting sqref="D180:D181">
    <cfRule type="cellIs" dxfId="2549" priority="667" operator="equal">
      <formula>0</formula>
    </cfRule>
  </conditionalFormatting>
  <conditionalFormatting sqref="D197:D202">
    <cfRule type="cellIs" dxfId="2548" priority="666" operator="equal">
      <formula>0</formula>
    </cfRule>
  </conditionalFormatting>
  <conditionalFormatting sqref="D204:D205">
    <cfRule type="cellIs" dxfId="2547" priority="665" operator="equal">
      <formula>0</formula>
    </cfRule>
  </conditionalFormatting>
  <conditionalFormatting sqref="D221:D226">
    <cfRule type="cellIs" dxfId="2546" priority="664" operator="equal">
      <formula>0</formula>
    </cfRule>
  </conditionalFormatting>
  <conditionalFormatting sqref="D228:D229">
    <cfRule type="cellIs" dxfId="2545" priority="663" operator="equal">
      <formula>0</formula>
    </cfRule>
  </conditionalFormatting>
  <conditionalFormatting sqref="D245:D250">
    <cfRule type="cellIs" dxfId="2544" priority="662" operator="equal">
      <formula>0</formula>
    </cfRule>
  </conditionalFormatting>
  <conditionalFormatting sqref="D252:D253">
    <cfRule type="cellIs" dxfId="2543" priority="661" operator="equal">
      <formula>0</formula>
    </cfRule>
  </conditionalFormatting>
  <conditionalFormatting sqref="D269:D274">
    <cfRule type="cellIs" dxfId="2542" priority="660" operator="equal">
      <formula>0</formula>
    </cfRule>
  </conditionalFormatting>
  <conditionalFormatting sqref="D276:D277">
    <cfRule type="cellIs" dxfId="2541" priority="659" operator="equal">
      <formula>0</formula>
    </cfRule>
  </conditionalFormatting>
  <conditionalFormatting sqref="D293:D298">
    <cfRule type="cellIs" dxfId="2540" priority="658" operator="equal">
      <formula>0</formula>
    </cfRule>
  </conditionalFormatting>
  <conditionalFormatting sqref="D300:D301">
    <cfRule type="cellIs" dxfId="2539" priority="657" operator="equal">
      <formula>0</formula>
    </cfRule>
  </conditionalFormatting>
  <conditionalFormatting sqref="D317:D322">
    <cfRule type="cellIs" dxfId="2538" priority="656" operator="equal">
      <formula>0</formula>
    </cfRule>
  </conditionalFormatting>
  <conditionalFormatting sqref="D324:D325">
    <cfRule type="cellIs" dxfId="2537" priority="655" operator="equal">
      <formula>0</formula>
    </cfRule>
  </conditionalFormatting>
  <conditionalFormatting sqref="D341:D346">
    <cfRule type="cellIs" dxfId="2536" priority="654" operator="equal">
      <formula>0</formula>
    </cfRule>
  </conditionalFormatting>
  <conditionalFormatting sqref="D348:D349">
    <cfRule type="cellIs" dxfId="2535" priority="653" operator="equal">
      <formula>0</formula>
    </cfRule>
  </conditionalFormatting>
  <conditionalFormatting sqref="D365:D370">
    <cfRule type="cellIs" dxfId="2534" priority="652" operator="equal">
      <formula>0</formula>
    </cfRule>
  </conditionalFormatting>
  <conditionalFormatting sqref="D372:D373">
    <cfRule type="cellIs" dxfId="2533" priority="651" operator="equal">
      <formula>0</formula>
    </cfRule>
  </conditionalFormatting>
  <conditionalFormatting sqref="D389:D394">
    <cfRule type="cellIs" dxfId="2532" priority="650" operator="equal">
      <formula>0</formula>
    </cfRule>
  </conditionalFormatting>
  <conditionalFormatting sqref="D396:D397">
    <cfRule type="cellIs" dxfId="2531" priority="649" operator="equal">
      <formula>0</formula>
    </cfRule>
  </conditionalFormatting>
  <conditionalFormatting sqref="D413:D418">
    <cfRule type="cellIs" dxfId="2530" priority="648" operator="equal">
      <formula>0</formula>
    </cfRule>
  </conditionalFormatting>
  <conditionalFormatting sqref="D420:D421">
    <cfRule type="cellIs" dxfId="2529" priority="647" operator="equal">
      <formula>0</formula>
    </cfRule>
  </conditionalFormatting>
  <conditionalFormatting sqref="D437:D442">
    <cfRule type="cellIs" dxfId="2528" priority="646" operator="equal">
      <formula>0</formula>
    </cfRule>
  </conditionalFormatting>
  <conditionalFormatting sqref="D444:D445">
    <cfRule type="cellIs" dxfId="2527" priority="645" operator="equal">
      <formula>0</formula>
    </cfRule>
  </conditionalFormatting>
  <conditionalFormatting sqref="D461:D466">
    <cfRule type="cellIs" dxfId="2526" priority="644" operator="equal">
      <formula>0</formula>
    </cfRule>
  </conditionalFormatting>
  <conditionalFormatting sqref="D468:D469">
    <cfRule type="cellIs" dxfId="2525" priority="643" operator="equal">
      <formula>0</formula>
    </cfRule>
  </conditionalFormatting>
  <conditionalFormatting sqref="D485:D490">
    <cfRule type="cellIs" dxfId="2524" priority="642" operator="equal">
      <formula>0</formula>
    </cfRule>
  </conditionalFormatting>
  <conditionalFormatting sqref="D492:D493">
    <cfRule type="cellIs" dxfId="2523" priority="641" operator="equal">
      <formula>0</formula>
    </cfRule>
  </conditionalFormatting>
  <conditionalFormatting sqref="D509:D514">
    <cfRule type="cellIs" dxfId="2522" priority="640" operator="equal">
      <formula>0</formula>
    </cfRule>
  </conditionalFormatting>
  <conditionalFormatting sqref="D516:D517">
    <cfRule type="cellIs" dxfId="2521" priority="639" operator="equal">
      <formula>0</formula>
    </cfRule>
  </conditionalFormatting>
  <conditionalFormatting sqref="F528 K528 P528 U528 Z528">
    <cfRule type="containsText" dxfId="2520" priority="579" operator="containsText" text="日">
      <formula>NOT(ISERROR(SEARCH("日",F528)))</formula>
    </cfRule>
    <cfRule type="containsText" dxfId="2519" priority="580" operator="containsText" text="土">
      <formula>NOT(ISERROR(SEARCH("土",F528)))</formula>
    </cfRule>
  </conditionalFormatting>
  <conditionalFormatting sqref="F528">
    <cfRule type="containsText" dxfId="2518" priority="572" operator="containsText" text="その他">
      <formula>NOT(ISERROR(SEARCH("その他",F528)))</formula>
    </cfRule>
    <cfRule type="containsText" dxfId="2517" priority="573" operator="containsText" text="冬休">
      <formula>NOT(ISERROR(SEARCH("冬休",F528)))</formula>
    </cfRule>
    <cfRule type="containsText" dxfId="2516" priority="575" operator="containsText" text="製作">
      <formula>NOT(ISERROR(SEARCH("製作",F528)))</formula>
    </cfRule>
    <cfRule type="containsText" dxfId="2515" priority="574" operator="containsText" text="夏休">
      <formula>NOT(ISERROR(SEARCH("夏休",F528)))</formula>
    </cfRule>
    <cfRule type="containsText" dxfId="2514" priority="578" operator="containsText" text="中止">
      <formula>NOT(ISERROR(SEARCH("中止",F528)))</formula>
    </cfRule>
    <cfRule type="containsText" dxfId="2513" priority="577" operator="containsText" text="中止,製作,夏休,冬休,その他">
      <formula>NOT(ISERROR(SEARCH("中止,製作,夏休,冬休,その他",F528)))</formula>
    </cfRule>
    <cfRule type="cellIs" dxfId="2512" priority="576" operator="equal">
      <formula>"中止,製作"</formula>
    </cfRule>
  </conditionalFormatting>
  <conditionalFormatting sqref="F530">
    <cfRule type="cellIs" dxfId="2511" priority="529" operator="equal">
      <formula>"休"</formula>
    </cfRule>
    <cfRule type="containsText" dxfId="2510" priority="528" operator="containsText" text="入,退">
      <formula>NOT(ISERROR(SEARCH("入,退",F530)))</formula>
    </cfRule>
    <cfRule type="containsText" dxfId="2509" priority="527" operator="containsText" text="入">
      <formula>NOT(ISERROR(SEARCH("入",F530)))</formula>
    </cfRule>
    <cfRule type="containsText" dxfId="2508" priority="526" operator="containsText" text="退">
      <formula>NOT(ISERROR(SEARCH("退",F530)))</formula>
    </cfRule>
    <cfRule type="containsText" dxfId="2507" priority="525" operator="containsText" text="外">
      <formula>NOT(ISERROR(SEARCH("外",F530)))</formula>
    </cfRule>
    <cfRule type="containsText" dxfId="2506" priority="524" operator="containsText" text="－">
      <formula>NOT(ISERROR(SEARCH("－",F530)))</formula>
    </cfRule>
  </conditionalFormatting>
  <conditionalFormatting sqref="F29:G34 V31:W32 H31:U33 V33:AJ33">
    <cfRule type="containsText" dxfId="2505" priority="591" operator="containsText" text="－">
      <formula>NOT(ISERROR(SEARCH("－",F29)))</formula>
    </cfRule>
  </conditionalFormatting>
  <conditionalFormatting sqref="F29:H30 K29:AJ30 F31:AJ34">
    <cfRule type="containsText" dxfId="2504" priority="592" operator="containsText" text="外">
      <formula>NOT(ISERROR(SEARCH("外",F29)))</formula>
    </cfRule>
    <cfRule type="containsText" dxfId="2503" priority="593" operator="containsText" text="退">
      <formula>NOT(ISERROR(SEARCH("退",F29)))</formula>
    </cfRule>
    <cfRule type="containsText" dxfId="2502" priority="594" operator="containsText" text="入">
      <formula>NOT(ISERROR(SEARCH("入",F29)))</formula>
    </cfRule>
    <cfRule type="containsText" dxfId="2501" priority="595" operator="containsText" text="入,退">
      <formula>NOT(ISERROR(SEARCH("入,退",F29)))</formula>
    </cfRule>
    <cfRule type="cellIs" dxfId="2500" priority="596" operator="equal">
      <formula>"休"</formula>
    </cfRule>
  </conditionalFormatting>
  <conditionalFormatting sqref="F60:I61">
    <cfRule type="containsText" dxfId="2499" priority="390" operator="containsText" text="退">
      <formula>NOT(ISERROR(SEARCH("退",F60)))</formula>
    </cfRule>
    <cfRule type="containsText" dxfId="2498" priority="391" operator="containsText" text="入">
      <formula>NOT(ISERROR(SEARCH("入",F60)))</formula>
    </cfRule>
    <cfRule type="containsText" dxfId="2497" priority="392" operator="containsText" text="入,退">
      <formula>NOT(ISERROR(SEARCH("入,退",F60)))</formula>
    </cfRule>
    <cfRule type="cellIs" dxfId="2496" priority="393" operator="equal">
      <formula>"休"</formula>
    </cfRule>
    <cfRule type="containsText" dxfId="2495" priority="394" operator="containsText" text="－">
      <formula>NOT(ISERROR(SEARCH("－",F60)))</formula>
    </cfRule>
  </conditionalFormatting>
  <conditionalFormatting sqref="F36:AI39">
    <cfRule type="containsText" dxfId="2494" priority="504" operator="containsText" text="入,退">
      <formula>NOT(ISERROR(SEARCH("入,退",F36)))</formula>
    </cfRule>
    <cfRule type="containsText" dxfId="2493" priority="502" operator="containsText" text="退">
      <formula>NOT(ISERROR(SEARCH("退",F36)))</formula>
    </cfRule>
    <cfRule type="containsText" dxfId="2492" priority="503" operator="containsText" text="入">
      <formula>NOT(ISERROR(SEARCH("入",F36)))</formula>
    </cfRule>
    <cfRule type="cellIs" dxfId="2491" priority="505" operator="equal">
      <formula>"休"</formula>
    </cfRule>
  </conditionalFormatting>
  <conditionalFormatting sqref="F38:AI39">
    <cfRule type="containsText" dxfId="2490" priority="501" operator="containsText" text="－">
      <formula>NOT(ISERROR(SEARCH("－",F38)))</formula>
    </cfRule>
  </conditionalFormatting>
  <conditionalFormatting sqref="F26:AJ27">
    <cfRule type="expression" dxfId="2489" priority="723">
      <formula>WEEKDAY(F$26)=7</formula>
    </cfRule>
    <cfRule type="expression" dxfId="2488" priority="724">
      <formula>WEEKDAY(F$26)=1</formula>
    </cfRule>
  </conditionalFormatting>
  <conditionalFormatting sqref="F28:AJ28">
    <cfRule type="containsText" dxfId="2487" priority="587" operator="containsText" text="中止">
      <formula>NOT(ISERROR(SEARCH("中止",F28)))</formula>
    </cfRule>
    <cfRule type="containsText" dxfId="2486" priority="584" operator="containsText" text="製作">
      <formula>NOT(ISERROR(SEARCH("製作",F28)))</formula>
    </cfRule>
    <cfRule type="containsText" dxfId="2485" priority="589" operator="containsText" text="土">
      <formula>NOT(ISERROR(SEARCH("土",F28)))</formula>
    </cfRule>
    <cfRule type="containsText" dxfId="2484" priority="588" operator="containsText" text="日">
      <formula>NOT(ISERROR(SEARCH("日",F28)))</formula>
    </cfRule>
    <cfRule type="containsText" dxfId="2483" priority="581" operator="containsText" text="その他">
      <formula>NOT(ISERROR(SEARCH("その他",F28)))</formula>
    </cfRule>
    <cfRule type="containsText" dxfId="2482" priority="586" operator="containsText" text="中止,製作,夏休,冬休,その他">
      <formula>NOT(ISERROR(SEARCH("中止,製作,夏休,冬休,その他",F28)))</formula>
    </cfRule>
    <cfRule type="cellIs" dxfId="2481" priority="585" operator="equal">
      <formula>"中止,製作"</formula>
    </cfRule>
    <cfRule type="containsText" dxfId="2480" priority="583" operator="containsText" text="夏休">
      <formula>NOT(ISERROR(SEARCH("夏休",F28)))</formula>
    </cfRule>
    <cfRule type="containsText" dxfId="2479" priority="582" operator="containsText" text="冬休">
      <formula>NOT(ISERROR(SEARCH("冬休",F28)))</formula>
    </cfRule>
  </conditionalFormatting>
  <conditionalFormatting sqref="F35:AJ35">
    <cfRule type="cellIs" dxfId="2478" priority="519" operator="equal">
      <formula>"中止,製作"</formula>
    </cfRule>
    <cfRule type="containsText" dxfId="2477" priority="518" operator="containsText" text="製作">
      <formula>NOT(ISERROR(SEARCH("製作",F35)))</formula>
    </cfRule>
    <cfRule type="containsText" dxfId="2476" priority="517" operator="containsText" text="夏休">
      <formula>NOT(ISERROR(SEARCH("夏休",F35)))</formula>
    </cfRule>
    <cfRule type="containsText" dxfId="2475" priority="516" operator="containsText" text="冬休">
      <formula>NOT(ISERROR(SEARCH("冬休",F35)))</formula>
    </cfRule>
    <cfRule type="containsText" dxfId="2474" priority="515" operator="containsText" text="その他">
      <formula>NOT(ISERROR(SEARCH("その他",F35)))</formula>
    </cfRule>
    <cfRule type="containsText" dxfId="2473" priority="520" operator="containsText" text="中止,製作,夏休,冬休,その他">
      <formula>NOT(ISERROR(SEARCH("中止,製作,夏休,冬休,その他",F35)))</formula>
    </cfRule>
    <cfRule type="containsText" dxfId="2472" priority="523" operator="containsText" text="土">
      <formula>NOT(ISERROR(SEARCH("土",F35)))</formula>
    </cfRule>
    <cfRule type="containsText" dxfId="2471" priority="522" operator="containsText" text="日">
      <formula>NOT(ISERROR(SEARCH("日",F35)))</formula>
    </cfRule>
    <cfRule type="containsText" dxfId="2470" priority="521" operator="containsText" text="中止">
      <formula>NOT(ISERROR(SEARCH("中止",F35)))</formula>
    </cfRule>
  </conditionalFormatting>
  <conditionalFormatting sqref="F36:AJ39">
    <cfRule type="containsText" dxfId="2469" priority="433" operator="containsText" text="外">
      <formula>NOT(ISERROR(SEARCH("外",F36)))</formula>
    </cfRule>
  </conditionalFormatting>
  <conditionalFormatting sqref="F40:AJ40">
    <cfRule type="containsText" dxfId="2468" priority="514" operator="containsText" text="土">
      <formula>NOT(ISERROR(SEARCH("土",F40)))</formula>
    </cfRule>
    <cfRule type="containsText" dxfId="2467" priority="513" operator="containsText" text="日">
      <formula>NOT(ISERROR(SEARCH("日",F40)))</formula>
    </cfRule>
    <cfRule type="containsText" dxfId="2466" priority="512" operator="containsText" text="中止">
      <formula>NOT(ISERROR(SEARCH("中止",F40)))</formula>
    </cfRule>
    <cfRule type="cellIs" dxfId="2465" priority="510" operator="equal">
      <formula>"中止,製作"</formula>
    </cfRule>
    <cfRule type="containsText" dxfId="2464" priority="509" operator="containsText" text="製作">
      <formula>NOT(ISERROR(SEARCH("製作",F40)))</formula>
    </cfRule>
    <cfRule type="containsText" dxfId="2463" priority="508" operator="containsText" text="夏休">
      <formula>NOT(ISERROR(SEARCH("夏休",F40)))</formula>
    </cfRule>
    <cfRule type="containsText" dxfId="2462" priority="507" operator="containsText" text="冬休">
      <formula>NOT(ISERROR(SEARCH("冬休",F40)))</formula>
    </cfRule>
    <cfRule type="containsText" dxfId="2461" priority="506" operator="containsText" text="その他">
      <formula>NOT(ISERROR(SEARCH("その他",F40)))</formula>
    </cfRule>
    <cfRule type="containsText" dxfId="2460" priority="511" operator="containsText" text="中止,製作,夏休,冬休,その他">
      <formula>NOT(ISERROR(SEARCH("中止,製作,夏休,冬休,その他",F40)))</formula>
    </cfRule>
  </conditionalFormatting>
  <conditionalFormatting sqref="F41:AJ44">
    <cfRule type="containsText" dxfId="2459" priority="496" operator="containsText" text="外">
      <formula>NOT(ISERROR(SEARCH("外",F41)))</formula>
    </cfRule>
    <cfRule type="containsText" dxfId="2458" priority="497" operator="containsText" text="退">
      <formula>NOT(ISERROR(SEARCH("退",F41)))</formula>
    </cfRule>
    <cfRule type="containsText" dxfId="2457" priority="498" operator="containsText" text="入">
      <formula>NOT(ISERROR(SEARCH("入",F41)))</formula>
    </cfRule>
    <cfRule type="containsText" dxfId="2456" priority="499" operator="containsText" text="入,退">
      <formula>NOT(ISERROR(SEARCH("入,退",F41)))</formula>
    </cfRule>
    <cfRule type="cellIs" dxfId="2455" priority="500" operator="equal">
      <formula>"休"</formula>
    </cfRule>
  </conditionalFormatting>
  <conditionalFormatting sqref="F50:AJ51">
    <cfRule type="expression" dxfId="2454" priority="721">
      <formula>WEEKDAY(F$50)=7</formula>
    </cfRule>
    <cfRule type="expression" dxfId="2453" priority="722">
      <formula>WEEKDAY(F$50)=1</formula>
    </cfRule>
  </conditionalFormatting>
  <conditionalFormatting sqref="F52:AJ52">
    <cfRule type="containsText" dxfId="2452" priority="489" operator="containsText" text="製作">
      <formula>NOT(ISERROR(SEARCH("製作",F52)))</formula>
    </cfRule>
    <cfRule type="cellIs" dxfId="2451" priority="490" operator="equal">
      <formula>"中止,製作"</formula>
    </cfRule>
    <cfRule type="containsText" dxfId="2450" priority="491" operator="containsText" text="中止,製作,夏休,冬休,その他">
      <formula>NOT(ISERROR(SEARCH("中止,製作,夏休,冬休,その他",F52)))</formula>
    </cfRule>
    <cfRule type="containsText" dxfId="2449" priority="492" operator="containsText" text="中止">
      <formula>NOT(ISERROR(SEARCH("中止",F52)))</formula>
    </cfRule>
    <cfRule type="containsText" dxfId="2448" priority="488" operator="containsText" text="夏休">
      <formula>NOT(ISERROR(SEARCH("夏休",F52)))</formula>
    </cfRule>
    <cfRule type="containsText" dxfId="2447" priority="494" operator="containsText" text="土">
      <formula>NOT(ISERROR(SEARCH("土",F52)))</formula>
    </cfRule>
    <cfRule type="containsText" dxfId="2446" priority="493" operator="containsText" text="日">
      <formula>NOT(ISERROR(SEARCH("日",F52)))</formula>
    </cfRule>
    <cfRule type="containsText" dxfId="2445" priority="486" operator="containsText" text="その他">
      <formula>NOT(ISERROR(SEARCH("その他",F52)))</formula>
    </cfRule>
    <cfRule type="containsText" dxfId="2444" priority="487" operator="containsText" text="冬休">
      <formula>NOT(ISERROR(SEARCH("冬休",F52)))</formula>
    </cfRule>
  </conditionalFormatting>
  <conditionalFormatting sqref="F53:AJ58">
    <cfRule type="containsText" dxfId="2443" priority="406" operator="containsText" text="入,退">
      <formula>NOT(ISERROR(SEARCH("入,退",F53)))</formula>
    </cfRule>
    <cfRule type="containsText" dxfId="2442" priority="405" operator="containsText" text="入">
      <formula>NOT(ISERROR(SEARCH("入",F53)))</formula>
    </cfRule>
    <cfRule type="cellIs" dxfId="2441" priority="407" operator="equal">
      <formula>"休"</formula>
    </cfRule>
    <cfRule type="containsText" dxfId="2440" priority="402" operator="containsText" text="－">
      <formula>NOT(ISERROR(SEARCH("－",F53)))</formula>
    </cfRule>
    <cfRule type="containsText" dxfId="2439" priority="403" operator="containsText" text="外">
      <formula>NOT(ISERROR(SEARCH("外",F53)))</formula>
    </cfRule>
    <cfRule type="containsText" dxfId="2438" priority="404" operator="containsText" text="退">
      <formula>NOT(ISERROR(SEARCH("退",F53)))</formula>
    </cfRule>
  </conditionalFormatting>
  <conditionalFormatting sqref="F59:AJ59">
    <cfRule type="containsText" dxfId="2437" priority="428" operator="containsText" text="中止,製作,夏休,冬休,その他">
      <formula>NOT(ISERROR(SEARCH("中止,製作,夏休,冬休,その他",F59)))</formula>
    </cfRule>
    <cfRule type="containsText" dxfId="2436" priority="429" operator="containsText" text="中止">
      <formula>NOT(ISERROR(SEARCH("中止",F59)))</formula>
    </cfRule>
    <cfRule type="containsText" dxfId="2435" priority="430" operator="containsText" text="日">
      <formula>NOT(ISERROR(SEARCH("日",F59)))</formula>
    </cfRule>
    <cfRule type="containsText" dxfId="2434" priority="431" operator="containsText" text="土">
      <formula>NOT(ISERROR(SEARCH("土",F59)))</formula>
    </cfRule>
    <cfRule type="containsText" dxfId="2433" priority="423" operator="containsText" text="その他">
      <formula>NOT(ISERROR(SEARCH("その他",F59)))</formula>
    </cfRule>
    <cfRule type="containsText" dxfId="2432" priority="424" operator="containsText" text="冬休">
      <formula>NOT(ISERROR(SEARCH("冬休",F59)))</formula>
    </cfRule>
    <cfRule type="containsText" dxfId="2431" priority="425" operator="containsText" text="夏休">
      <formula>NOT(ISERROR(SEARCH("夏休",F59)))</formula>
    </cfRule>
    <cfRule type="containsText" dxfId="2430" priority="426" operator="containsText" text="製作">
      <formula>NOT(ISERROR(SEARCH("製作",F59)))</formula>
    </cfRule>
    <cfRule type="cellIs" dxfId="2429" priority="427" operator="equal">
      <formula>"中止,製作"</formula>
    </cfRule>
  </conditionalFormatting>
  <conditionalFormatting sqref="F60:AJ63">
    <cfRule type="containsText" dxfId="2428" priority="389" operator="containsText" text="外">
      <formula>NOT(ISERROR(SEARCH("外",F60)))</formula>
    </cfRule>
  </conditionalFormatting>
  <conditionalFormatting sqref="F62:AJ63">
    <cfRule type="containsText" dxfId="2427" priority="411" operator="containsText" text="入">
      <formula>NOT(ISERROR(SEARCH("入",F62)))</formula>
    </cfRule>
    <cfRule type="containsText" dxfId="2426" priority="409" operator="containsText" text="－">
      <formula>NOT(ISERROR(SEARCH("－",F62)))</formula>
    </cfRule>
    <cfRule type="containsText" dxfId="2425" priority="410" operator="containsText" text="退">
      <formula>NOT(ISERROR(SEARCH("退",F62)))</formula>
    </cfRule>
    <cfRule type="containsText" dxfId="2424" priority="412" operator="containsText" text="入,退">
      <formula>NOT(ISERROR(SEARCH("入,退",F62)))</formula>
    </cfRule>
    <cfRule type="cellIs" dxfId="2423" priority="413" operator="equal">
      <formula>"休"</formula>
    </cfRule>
  </conditionalFormatting>
  <conditionalFormatting sqref="F64:AJ64">
    <cfRule type="containsText" dxfId="2422" priority="415" operator="containsText" text="冬休">
      <formula>NOT(ISERROR(SEARCH("冬休",F64)))</formula>
    </cfRule>
    <cfRule type="containsText" dxfId="2421" priority="416" operator="containsText" text="夏休">
      <formula>NOT(ISERROR(SEARCH("夏休",F64)))</formula>
    </cfRule>
    <cfRule type="containsText" dxfId="2420" priority="417" operator="containsText" text="製作">
      <formula>NOT(ISERROR(SEARCH("製作",F64)))</formula>
    </cfRule>
    <cfRule type="cellIs" dxfId="2419" priority="418" operator="equal">
      <formula>"中止,製作"</formula>
    </cfRule>
    <cfRule type="containsText" dxfId="2418" priority="419" operator="containsText" text="中止,製作,夏休,冬休,その他">
      <formula>NOT(ISERROR(SEARCH("中止,製作,夏休,冬休,その他",F64)))</formula>
    </cfRule>
    <cfRule type="containsText" dxfId="2417" priority="422" operator="containsText" text="土">
      <formula>NOT(ISERROR(SEARCH("土",F64)))</formula>
    </cfRule>
    <cfRule type="containsText" dxfId="2416" priority="420" operator="containsText" text="中止">
      <formula>NOT(ISERROR(SEARCH("中止",F64)))</formula>
    </cfRule>
    <cfRule type="containsText" dxfId="2415" priority="421" operator="containsText" text="日">
      <formula>NOT(ISERROR(SEARCH("日",F64)))</formula>
    </cfRule>
    <cfRule type="containsText" dxfId="2414" priority="414" operator="containsText" text="その他">
      <formula>NOT(ISERROR(SEARCH("その他",F64)))</formula>
    </cfRule>
  </conditionalFormatting>
  <conditionalFormatting sqref="F65:AJ68">
    <cfRule type="cellIs" dxfId="2413" priority="349" operator="equal">
      <formula>"休"</formula>
    </cfRule>
    <cfRule type="containsText" dxfId="2412" priority="348" operator="containsText" text="入,退">
      <formula>NOT(ISERROR(SEARCH("入,退",F65)))</formula>
    </cfRule>
    <cfRule type="containsText" dxfId="2411" priority="347" operator="containsText" text="入">
      <formula>NOT(ISERROR(SEARCH("入",F65)))</formula>
    </cfRule>
    <cfRule type="containsText" dxfId="2410" priority="346" operator="containsText" text="退">
      <formula>NOT(ISERROR(SEARCH("退",F65)))</formula>
    </cfRule>
    <cfRule type="containsText" dxfId="2409" priority="345" operator="containsText" text="外">
      <formula>NOT(ISERROR(SEARCH("外",F65)))</formula>
    </cfRule>
  </conditionalFormatting>
  <conditionalFormatting sqref="F65:AJ69">
    <cfRule type="containsText" dxfId="2408" priority="344" operator="containsText" text="－">
      <formula>NOT(ISERROR(SEARCH("－",F65)))</formula>
    </cfRule>
  </conditionalFormatting>
  <conditionalFormatting sqref="F74:AJ75">
    <cfRule type="expression" dxfId="2407" priority="719">
      <formula>WEEKDAY(F$74)=7</formula>
    </cfRule>
    <cfRule type="expression" dxfId="2406" priority="720">
      <formula>WEEKDAY(F$74)=1</formula>
    </cfRule>
  </conditionalFormatting>
  <conditionalFormatting sqref="F76:AJ76">
    <cfRule type="containsText" dxfId="2405" priority="477" operator="containsText" text="中止">
      <formula>NOT(ISERROR(SEARCH("中止",F76)))</formula>
    </cfRule>
    <cfRule type="containsText" dxfId="2404" priority="478" operator="containsText" text="日">
      <formula>NOT(ISERROR(SEARCH("日",F76)))</formula>
    </cfRule>
    <cfRule type="containsText" dxfId="2403" priority="471" operator="containsText" text="その他">
      <formula>NOT(ISERROR(SEARCH("その他",F76)))</formula>
    </cfRule>
    <cfRule type="containsText" dxfId="2402" priority="479" operator="containsText" text="土">
      <formula>NOT(ISERROR(SEARCH("土",F76)))</formula>
    </cfRule>
    <cfRule type="containsText" dxfId="2401" priority="472" operator="containsText" text="冬休">
      <formula>NOT(ISERROR(SEARCH("冬休",F76)))</formula>
    </cfRule>
    <cfRule type="containsText" dxfId="2400" priority="473" operator="containsText" text="夏休">
      <formula>NOT(ISERROR(SEARCH("夏休",F76)))</formula>
    </cfRule>
    <cfRule type="containsText" dxfId="2399" priority="474" operator="containsText" text="製作">
      <formula>NOT(ISERROR(SEARCH("製作",F76)))</formula>
    </cfRule>
    <cfRule type="cellIs" dxfId="2398" priority="475" operator="equal">
      <formula>"中止,製作"</formula>
    </cfRule>
    <cfRule type="containsText" dxfId="2397" priority="476" operator="containsText" text="中止,製作,夏休,冬休,その他">
      <formula>NOT(ISERROR(SEARCH("中止,製作,夏休,冬休,その他",F76)))</formula>
    </cfRule>
  </conditionalFormatting>
  <conditionalFormatting sqref="F77:AJ82">
    <cfRule type="containsText" dxfId="2396" priority="396" operator="containsText" text="－">
      <formula>NOT(ISERROR(SEARCH("－",F77)))</formula>
    </cfRule>
    <cfRule type="containsText" dxfId="2395" priority="397" operator="containsText" text="外">
      <formula>NOT(ISERROR(SEARCH("外",F77)))</formula>
    </cfRule>
    <cfRule type="containsText" dxfId="2394" priority="400" operator="containsText" text="入,退">
      <formula>NOT(ISERROR(SEARCH("入,退",F77)))</formula>
    </cfRule>
    <cfRule type="containsText" dxfId="2393" priority="399" operator="containsText" text="入">
      <formula>NOT(ISERROR(SEARCH("入",F77)))</formula>
    </cfRule>
    <cfRule type="cellIs" dxfId="2392" priority="401" operator="equal">
      <formula>"休"</formula>
    </cfRule>
    <cfRule type="containsText" dxfId="2391" priority="398" operator="containsText" text="退">
      <formula>NOT(ISERROR(SEARCH("退",F77)))</formula>
    </cfRule>
  </conditionalFormatting>
  <conditionalFormatting sqref="F83:AJ83">
    <cfRule type="containsText" dxfId="2390" priority="469" operator="containsText" text="日">
      <formula>NOT(ISERROR(SEARCH("日",F83)))</formula>
    </cfRule>
    <cfRule type="containsText" dxfId="2389" priority="468" operator="containsText" text="中止">
      <formula>NOT(ISERROR(SEARCH("中止",F83)))</formula>
    </cfRule>
    <cfRule type="containsText" dxfId="2388" priority="467" operator="containsText" text="中止,製作,夏休,冬休,その他">
      <formula>NOT(ISERROR(SEARCH("中止,製作,夏休,冬休,その他",F83)))</formula>
    </cfRule>
    <cfRule type="cellIs" dxfId="2387" priority="466" operator="equal">
      <formula>"中止,製作"</formula>
    </cfRule>
    <cfRule type="containsText" dxfId="2386" priority="470" operator="containsText" text="土">
      <formula>NOT(ISERROR(SEARCH("土",F83)))</formula>
    </cfRule>
    <cfRule type="containsText" dxfId="2385" priority="464" operator="containsText" text="夏休">
      <formula>NOT(ISERROR(SEARCH("夏休",F83)))</formula>
    </cfRule>
    <cfRule type="containsText" dxfId="2384" priority="462" operator="containsText" text="その他">
      <formula>NOT(ISERROR(SEARCH("その他",F83)))</formula>
    </cfRule>
    <cfRule type="containsText" dxfId="2383" priority="465" operator="containsText" text="製作">
      <formula>NOT(ISERROR(SEARCH("製作",F83)))</formula>
    </cfRule>
    <cfRule type="containsText" dxfId="2382" priority="463" operator="containsText" text="冬休">
      <formula>NOT(ISERROR(SEARCH("冬休",F83)))</formula>
    </cfRule>
  </conditionalFormatting>
  <conditionalFormatting sqref="F84:AJ87">
    <cfRule type="containsText" dxfId="2381" priority="460" operator="containsText" text="入,退">
      <formula>NOT(ISERROR(SEARCH("入,退",F84)))</formula>
    </cfRule>
    <cfRule type="containsText" dxfId="2380" priority="459" operator="containsText" text="入">
      <formula>NOT(ISERROR(SEARCH("入",F84)))</formula>
    </cfRule>
    <cfRule type="containsText" dxfId="2379" priority="458" operator="containsText" text="退">
      <formula>NOT(ISERROR(SEARCH("退",F84)))</formula>
    </cfRule>
    <cfRule type="containsText" dxfId="2378" priority="457" operator="containsText" text="外">
      <formula>NOT(ISERROR(SEARCH("外",F84)))</formula>
    </cfRule>
    <cfRule type="containsText" dxfId="2377" priority="456" operator="containsText" text="－">
      <formula>NOT(ISERROR(SEARCH("－",F84)))</formula>
    </cfRule>
    <cfRule type="cellIs" dxfId="2376" priority="461" operator="equal">
      <formula>"休"</formula>
    </cfRule>
  </conditionalFormatting>
  <conditionalFormatting sqref="F88:AJ88">
    <cfRule type="containsText" dxfId="2375" priority="342" operator="containsText" text="日">
      <formula>NOT(ISERROR(SEARCH("日",F88)))</formula>
    </cfRule>
    <cfRule type="containsText" dxfId="2374" priority="341" operator="containsText" text="中止">
      <formula>NOT(ISERROR(SEARCH("中止",F88)))</formula>
    </cfRule>
    <cfRule type="containsText" dxfId="2373" priority="340" operator="containsText" text="中止,製作,夏休,冬休,その他">
      <formula>NOT(ISERROR(SEARCH("中止,製作,夏休,冬休,その他",F88)))</formula>
    </cfRule>
    <cfRule type="cellIs" dxfId="2372" priority="339" operator="equal">
      <formula>"中止,製作"</formula>
    </cfRule>
    <cfRule type="containsText" dxfId="2371" priority="338" operator="containsText" text="製作">
      <formula>NOT(ISERROR(SEARCH("製作",F88)))</formula>
    </cfRule>
    <cfRule type="containsText" dxfId="2370" priority="336" operator="containsText" text="冬休">
      <formula>NOT(ISERROR(SEARCH("冬休",F88)))</formula>
    </cfRule>
    <cfRule type="containsText" dxfId="2369" priority="335" operator="containsText" text="その他">
      <formula>NOT(ISERROR(SEARCH("その他",F88)))</formula>
    </cfRule>
    <cfRule type="containsText" dxfId="2368" priority="337" operator="containsText" text="夏休">
      <formula>NOT(ISERROR(SEARCH("夏休",F88)))</formula>
    </cfRule>
    <cfRule type="containsText" dxfId="2367" priority="343" operator="containsText" text="土">
      <formula>NOT(ISERROR(SEARCH("土",F88)))</formula>
    </cfRule>
  </conditionalFormatting>
  <conditionalFormatting sqref="F89:AJ92">
    <cfRule type="cellIs" dxfId="2366" priority="455" operator="equal">
      <formula>"休"</formula>
    </cfRule>
    <cfRule type="containsText" dxfId="2365" priority="454" operator="containsText" text="入,退">
      <formula>NOT(ISERROR(SEARCH("入,退",F89)))</formula>
    </cfRule>
    <cfRule type="containsText" dxfId="2364" priority="453" operator="containsText" text="入">
      <formula>NOT(ISERROR(SEARCH("入",F89)))</formula>
    </cfRule>
    <cfRule type="containsText" dxfId="2363" priority="452" operator="containsText" text="退">
      <formula>NOT(ISERROR(SEARCH("退",F89)))</formula>
    </cfRule>
    <cfRule type="containsText" dxfId="2362" priority="451" operator="containsText" text="外">
      <formula>NOT(ISERROR(SEARCH("外",F89)))</formula>
    </cfRule>
  </conditionalFormatting>
  <conditionalFormatting sqref="F89:AJ93">
    <cfRule type="containsText" dxfId="2361" priority="450" operator="containsText" text="－">
      <formula>NOT(ISERROR(SEARCH("－",F89)))</formula>
    </cfRule>
  </conditionalFormatting>
  <conditionalFormatting sqref="F98:AJ99">
    <cfRule type="expression" dxfId="2360" priority="717">
      <formula>WEEKDAY(F$98)=7</formula>
    </cfRule>
    <cfRule type="expression" dxfId="2359" priority="718">
      <formula>WEEKDAY(F$98)=1</formula>
    </cfRule>
  </conditionalFormatting>
  <conditionalFormatting sqref="F100:AJ100">
    <cfRule type="containsText" dxfId="2358" priority="385" operator="containsText" text="中止,製作,夏休,冬休,その他">
      <formula>NOT(ISERROR(SEARCH("中止,製作,夏休,冬休,その他",F100)))</formula>
    </cfRule>
    <cfRule type="containsText" dxfId="2357" priority="388" operator="containsText" text="土">
      <formula>NOT(ISERROR(SEARCH("土",F100)))</formula>
    </cfRule>
    <cfRule type="containsText" dxfId="2356" priority="387" operator="containsText" text="日">
      <formula>NOT(ISERROR(SEARCH("日",F100)))</formula>
    </cfRule>
    <cfRule type="containsText" dxfId="2355" priority="386" operator="containsText" text="中止">
      <formula>NOT(ISERROR(SEARCH("中止",F100)))</formula>
    </cfRule>
    <cfRule type="containsText" dxfId="2354" priority="380" operator="containsText" text="その他">
      <formula>NOT(ISERROR(SEARCH("その他",F100)))</formula>
    </cfRule>
    <cfRule type="containsText" dxfId="2353" priority="381" operator="containsText" text="冬休">
      <formula>NOT(ISERROR(SEARCH("冬休",F100)))</formula>
    </cfRule>
    <cfRule type="containsText" dxfId="2352" priority="382" operator="containsText" text="夏休">
      <formula>NOT(ISERROR(SEARCH("夏休",F100)))</formula>
    </cfRule>
    <cfRule type="containsText" dxfId="2351" priority="383" operator="containsText" text="製作">
      <formula>NOT(ISERROR(SEARCH("製作",F100)))</formula>
    </cfRule>
    <cfRule type="cellIs" dxfId="2350" priority="384" operator="equal">
      <formula>"中止,製作"</formula>
    </cfRule>
  </conditionalFormatting>
  <conditionalFormatting sqref="F101:AJ106">
    <cfRule type="containsText" dxfId="2349" priority="330" operator="containsText" text="外">
      <formula>NOT(ISERROR(SEARCH("外",F101)))</formula>
    </cfRule>
    <cfRule type="containsText" dxfId="2348" priority="329" operator="containsText" text="－">
      <formula>NOT(ISERROR(SEARCH("－",F101)))</formula>
    </cfRule>
    <cfRule type="cellIs" dxfId="2347" priority="334" operator="equal">
      <formula>"休"</formula>
    </cfRule>
    <cfRule type="containsText" dxfId="2346" priority="333" operator="containsText" text="入,退">
      <formula>NOT(ISERROR(SEARCH("入,退",F101)))</formula>
    </cfRule>
    <cfRule type="containsText" dxfId="2345" priority="332" operator="containsText" text="入">
      <formula>NOT(ISERROR(SEARCH("入",F101)))</formula>
    </cfRule>
    <cfRule type="containsText" dxfId="2344" priority="331" operator="containsText" text="退">
      <formula>NOT(ISERROR(SEARCH("退",F101)))</formula>
    </cfRule>
  </conditionalFormatting>
  <conditionalFormatting sqref="F107:AJ107">
    <cfRule type="containsText" dxfId="2343" priority="376" operator="containsText" text="中止,製作,夏休,冬休,その他">
      <formula>NOT(ISERROR(SEARCH("中止,製作,夏休,冬休,その他",F107)))</formula>
    </cfRule>
    <cfRule type="containsText" dxfId="2342" priority="377" operator="containsText" text="中止">
      <formula>NOT(ISERROR(SEARCH("中止",F107)))</formula>
    </cfRule>
    <cfRule type="containsText" dxfId="2341" priority="378" operator="containsText" text="日">
      <formula>NOT(ISERROR(SEARCH("日",F107)))</formula>
    </cfRule>
    <cfRule type="containsText" dxfId="2340" priority="379" operator="containsText" text="土">
      <formula>NOT(ISERROR(SEARCH("土",F107)))</formula>
    </cfRule>
    <cfRule type="cellIs" dxfId="2339" priority="375" operator="equal">
      <formula>"中止,製作"</formula>
    </cfRule>
    <cfRule type="containsText" dxfId="2338" priority="374" operator="containsText" text="製作">
      <formula>NOT(ISERROR(SEARCH("製作",F107)))</formula>
    </cfRule>
    <cfRule type="containsText" dxfId="2337" priority="373" operator="containsText" text="夏休">
      <formula>NOT(ISERROR(SEARCH("夏休",F107)))</formula>
    </cfRule>
    <cfRule type="containsText" dxfId="2336" priority="372" operator="containsText" text="冬休">
      <formula>NOT(ISERROR(SEARCH("冬休",F107)))</formula>
    </cfRule>
    <cfRule type="containsText" dxfId="2335" priority="371" operator="containsText" text="その他">
      <formula>NOT(ISERROR(SEARCH("その他",F107)))</formula>
    </cfRule>
  </conditionalFormatting>
  <conditionalFormatting sqref="F108:AJ111">
    <cfRule type="cellIs" dxfId="2334" priority="361" operator="equal">
      <formula>"休"</formula>
    </cfRule>
    <cfRule type="containsText" dxfId="2333" priority="359" operator="containsText" text="入">
      <formula>NOT(ISERROR(SEARCH("入",F108)))</formula>
    </cfRule>
    <cfRule type="containsText" dxfId="2332" priority="358" operator="containsText" text="退">
      <formula>NOT(ISERROR(SEARCH("退",F108)))</formula>
    </cfRule>
    <cfRule type="containsText" dxfId="2331" priority="357" operator="containsText" text="外">
      <formula>NOT(ISERROR(SEARCH("外",F108)))</formula>
    </cfRule>
    <cfRule type="containsText" dxfId="2330" priority="356" operator="containsText" text="－">
      <formula>NOT(ISERROR(SEARCH("－",F108)))</formula>
    </cfRule>
    <cfRule type="containsText" dxfId="2329" priority="360" operator="containsText" text="入,退">
      <formula>NOT(ISERROR(SEARCH("入,退",F108)))</formula>
    </cfRule>
  </conditionalFormatting>
  <conditionalFormatting sqref="F112:AJ112">
    <cfRule type="containsText" dxfId="2328" priority="362" operator="containsText" text="その他">
      <formula>NOT(ISERROR(SEARCH("その他",F112)))</formula>
    </cfRule>
    <cfRule type="containsText" dxfId="2327" priority="368" operator="containsText" text="中止">
      <formula>NOT(ISERROR(SEARCH("中止",F112)))</formula>
    </cfRule>
    <cfRule type="cellIs" dxfId="2326" priority="366" operator="equal">
      <formula>"中止,製作"</formula>
    </cfRule>
    <cfRule type="containsText" dxfId="2325" priority="370" operator="containsText" text="土">
      <formula>NOT(ISERROR(SEARCH("土",F112)))</formula>
    </cfRule>
    <cfRule type="containsText" dxfId="2324" priority="369" operator="containsText" text="日">
      <formula>NOT(ISERROR(SEARCH("日",F112)))</formula>
    </cfRule>
    <cfRule type="containsText" dxfId="2323" priority="363" operator="containsText" text="冬休">
      <formula>NOT(ISERROR(SEARCH("冬休",F112)))</formula>
    </cfRule>
    <cfRule type="containsText" dxfId="2322" priority="364" operator="containsText" text="夏休">
      <formula>NOT(ISERROR(SEARCH("夏休",F112)))</formula>
    </cfRule>
    <cfRule type="containsText" dxfId="2321" priority="365" operator="containsText" text="製作">
      <formula>NOT(ISERROR(SEARCH("製作",F112)))</formula>
    </cfRule>
    <cfRule type="containsText" dxfId="2320" priority="367" operator="containsText" text="中止,製作,夏休,冬休,その他">
      <formula>NOT(ISERROR(SEARCH("中止,製作,夏休,冬休,その他",F112)))</formula>
    </cfRule>
  </conditionalFormatting>
  <conditionalFormatting sqref="F113:AJ116">
    <cfRule type="containsText" dxfId="2319" priority="351" operator="containsText" text="外">
      <formula>NOT(ISERROR(SEARCH("外",F113)))</formula>
    </cfRule>
    <cfRule type="containsText" dxfId="2318" priority="352" operator="containsText" text="退">
      <formula>NOT(ISERROR(SEARCH("退",F113)))</formula>
    </cfRule>
    <cfRule type="containsText" dxfId="2317" priority="353" operator="containsText" text="入">
      <formula>NOT(ISERROR(SEARCH("入",F113)))</formula>
    </cfRule>
    <cfRule type="containsText" dxfId="2316" priority="354" operator="containsText" text="入,退">
      <formula>NOT(ISERROR(SEARCH("入,退",F113)))</formula>
    </cfRule>
    <cfRule type="cellIs" dxfId="2315" priority="355" operator="equal">
      <formula>"休"</formula>
    </cfRule>
  </conditionalFormatting>
  <conditionalFormatting sqref="F113:AJ117">
    <cfRule type="containsText" dxfId="2314" priority="350" operator="containsText" text="－">
      <formula>NOT(ISERROR(SEARCH("－",F113)))</formula>
    </cfRule>
  </conditionalFormatting>
  <conditionalFormatting sqref="F122:AJ123">
    <cfRule type="expression" dxfId="2313" priority="716">
      <formula>WEEKDAY(F$122)=1</formula>
    </cfRule>
    <cfRule type="expression" dxfId="2312" priority="715">
      <formula>WEEKDAY(F$122)=7</formula>
    </cfRule>
  </conditionalFormatting>
  <conditionalFormatting sqref="F124:AJ124">
    <cfRule type="cellIs" dxfId="2311" priority="324" operator="equal">
      <formula>"中止,製作"</formula>
    </cfRule>
    <cfRule type="containsText" dxfId="2310" priority="323" operator="containsText" text="製作">
      <formula>NOT(ISERROR(SEARCH("製作",F124)))</formula>
    </cfRule>
    <cfRule type="containsText" dxfId="2309" priority="322" operator="containsText" text="夏休">
      <formula>NOT(ISERROR(SEARCH("夏休",F124)))</formula>
    </cfRule>
    <cfRule type="containsText" dxfId="2308" priority="321" operator="containsText" text="冬休">
      <formula>NOT(ISERROR(SEARCH("冬休",F124)))</formula>
    </cfRule>
    <cfRule type="containsText" dxfId="2307" priority="320" operator="containsText" text="その他">
      <formula>NOT(ISERROR(SEARCH("その他",F124)))</formula>
    </cfRule>
    <cfRule type="containsText" dxfId="2306" priority="326" operator="containsText" text="中止">
      <formula>NOT(ISERROR(SEARCH("中止",F124)))</formula>
    </cfRule>
    <cfRule type="containsText" dxfId="2305" priority="327" operator="containsText" text="日">
      <formula>NOT(ISERROR(SEARCH("日",F124)))</formula>
    </cfRule>
    <cfRule type="containsText" dxfId="2304" priority="325" operator="containsText" text="中止,製作,夏休,冬休,その他">
      <formula>NOT(ISERROR(SEARCH("中止,製作,夏休,冬休,その他",F124)))</formula>
    </cfRule>
    <cfRule type="containsText" dxfId="2303" priority="328" operator="containsText" text="土">
      <formula>NOT(ISERROR(SEARCH("土",F124)))</formula>
    </cfRule>
  </conditionalFormatting>
  <conditionalFormatting sqref="F125:AJ130">
    <cfRule type="cellIs" dxfId="2302" priority="279" operator="equal">
      <formula>"休"</formula>
    </cfRule>
    <cfRule type="containsText" dxfId="2301" priority="274" operator="containsText" text="－">
      <formula>NOT(ISERROR(SEARCH("－",F125)))</formula>
    </cfRule>
    <cfRule type="containsText" dxfId="2300" priority="275" operator="containsText" text="外">
      <formula>NOT(ISERROR(SEARCH("外",F125)))</formula>
    </cfRule>
    <cfRule type="containsText" dxfId="2299" priority="276" operator="containsText" text="退">
      <formula>NOT(ISERROR(SEARCH("退",F125)))</formula>
    </cfRule>
    <cfRule type="containsText" dxfId="2298" priority="277" operator="containsText" text="入">
      <formula>NOT(ISERROR(SEARCH("入",F125)))</formula>
    </cfRule>
    <cfRule type="containsText" dxfId="2297" priority="278" operator="containsText" text="入,退">
      <formula>NOT(ISERROR(SEARCH("入,退",F125)))</formula>
    </cfRule>
  </conditionalFormatting>
  <conditionalFormatting sqref="F131:AJ131">
    <cfRule type="containsText" dxfId="2296" priority="311" operator="containsText" text="その他">
      <formula>NOT(ISERROR(SEARCH("その他",F131)))</formula>
    </cfRule>
    <cfRule type="containsText" dxfId="2295" priority="318" operator="containsText" text="日">
      <formula>NOT(ISERROR(SEARCH("日",F131)))</formula>
    </cfRule>
    <cfRule type="containsText" dxfId="2294" priority="317" operator="containsText" text="中止">
      <formula>NOT(ISERROR(SEARCH("中止",F131)))</formula>
    </cfRule>
    <cfRule type="containsText" dxfId="2293" priority="316" operator="containsText" text="中止,製作,夏休,冬休,その他">
      <formula>NOT(ISERROR(SEARCH("中止,製作,夏休,冬休,その他",F131)))</formula>
    </cfRule>
    <cfRule type="cellIs" dxfId="2292" priority="315" operator="equal">
      <formula>"中止,製作"</formula>
    </cfRule>
    <cfRule type="containsText" dxfId="2291" priority="314" operator="containsText" text="製作">
      <formula>NOT(ISERROR(SEARCH("製作",F131)))</formula>
    </cfRule>
    <cfRule type="containsText" dxfId="2290" priority="313" operator="containsText" text="夏休">
      <formula>NOT(ISERROR(SEARCH("夏休",F131)))</formula>
    </cfRule>
    <cfRule type="containsText" dxfId="2289" priority="319" operator="containsText" text="土">
      <formula>NOT(ISERROR(SEARCH("土",F131)))</formula>
    </cfRule>
    <cfRule type="containsText" dxfId="2288" priority="312" operator="containsText" text="冬休">
      <formula>NOT(ISERROR(SEARCH("冬休",F131)))</formula>
    </cfRule>
  </conditionalFormatting>
  <conditionalFormatting sqref="F132:AJ135">
    <cfRule type="containsText" dxfId="2287" priority="296" operator="containsText" text="外">
      <formula>NOT(ISERROR(SEARCH("外",F132)))</formula>
    </cfRule>
    <cfRule type="containsText" dxfId="2286" priority="297" operator="containsText" text="退">
      <formula>NOT(ISERROR(SEARCH("退",F132)))</formula>
    </cfRule>
    <cfRule type="cellIs" dxfId="2285" priority="300" operator="equal">
      <formula>"休"</formula>
    </cfRule>
    <cfRule type="containsText" dxfId="2284" priority="299" operator="containsText" text="入,退">
      <formula>NOT(ISERROR(SEARCH("入,退",F132)))</formula>
    </cfRule>
    <cfRule type="containsText" dxfId="2283" priority="298" operator="containsText" text="入">
      <formula>NOT(ISERROR(SEARCH("入",F132)))</formula>
    </cfRule>
    <cfRule type="containsText" dxfId="2282" priority="295" operator="containsText" text="－">
      <formula>NOT(ISERROR(SEARCH("－",F132)))</formula>
    </cfRule>
  </conditionalFormatting>
  <conditionalFormatting sqref="F136:AJ136">
    <cfRule type="containsText" dxfId="2281" priority="308" operator="containsText" text="中止">
      <formula>NOT(ISERROR(SEARCH("中止",F136)))</formula>
    </cfRule>
    <cfRule type="containsText" dxfId="2280" priority="309" operator="containsText" text="日">
      <formula>NOT(ISERROR(SEARCH("日",F136)))</formula>
    </cfRule>
    <cfRule type="containsText" dxfId="2279" priority="307" operator="containsText" text="中止,製作,夏休,冬休,その他">
      <formula>NOT(ISERROR(SEARCH("中止,製作,夏休,冬休,その他",F136)))</formula>
    </cfRule>
    <cfRule type="cellIs" dxfId="2278" priority="306" operator="equal">
      <formula>"中止,製作"</formula>
    </cfRule>
    <cfRule type="containsText" dxfId="2277" priority="304" operator="containsText" text="夏休">
      <formula>NOT(ISERROR(SEARCH("夏休",F136)))</formula>
    </cfRule>
    <cfRule type="containsText" dxfId="2276" priority="303" operator="containsText" text="冬休">
      <formula>NOT(ISERROR(SEARCH("冬休",F136)))</formula>
    </cfRule>
    <cfRule type="containsText" dxfId="2275" priority="310" operator="containsText" text="土">
      <formula>NOT(ISERROR(SEARCH("土",F136)))</formula>
    </cfRule>
    <cfRule type="containsText" dxfId="2274" priority="302" operator="containsText" text="その他">
      <formula>NOT(ISERROR(SEARCH("その他",F136)))</formula>
    </cfRule>
    <cfRule type="containsText" dxfId="2273" priority="305" operator="containsText" text="製作">
      <formula>NOT(ISERROR(SEARCH("製作",F136)))</formula>
    </cfRule>
  </conditionalFormatting>
  <conditionalFormatting sqref="F137:AJ140">
    <cfRule type="containsText" dxfId="2272" priority="290" operator="containsText" text="外">
      <formula>NOT(ISERROR(SEARCH("外",F137)))</formula>
    </cfRule>
    <cfRule type="cellIs" dxfId="2271" priority="294" operator="equal">
      <formula>"休"</formula>
    </cfRule>
    <cfRule type="containsText" dxfId="2270" priority="293" operator="containsText" text="入,退">
      <formula>NOT(ISERROR(SEARCH("入,退",F137)))</formula>
    </cfRule>
    <cfRule type="containsText" dxfId="2269" priority="292" operator="containsText" text="入">
      <formula>NOT(ISERROR(SEARCH("入",F137)))</formula>
    </cfRule>
    <cfRule type="containsText" dxfId="2268" priority="291" operator="containsText" text="退">
      <formula>NOT(ISERROR(SEARCH("退",F137)))</formula>
    </cfRule>
  </conditionalFormatting>
  <conditionalFormatting sqref="F137:AJ142">
    <cfRule type="containsText" dxfId="2267" priority="289" operator="containsText" text="－">
      <formula>NOT(ISERROR(SEARCH("－",F137)))</formula>
    </cfRule>
  </conditionalFormatting>
  <conditionalFormatting sqref="F146:AJ147">
    <cfRule type="expression" dxfId="2266" priority="713">
      <formula>WEEKDAY(F$146)=7</formula>
    </cfRule>
    <cfRule type="expression" dxfId="2265" priority="714">
      <formula>WEEKDAY(F$146)=1</formula>
    </cfRule>
  </conditionalFormatting>
  <conditionalFormatting sqref="F148:AJ148">
    <cfRule type="containsText" dxfId="2264" priority="273" operator="containsText" text="土">
      <formula>NOT(ISERROR(SEARCH("土",F148)))</formula>
    </cfRule>
    <cfRule type="containsText" dxfId="2263" priority="265" operator="containsText" text="その他">
      <formula>NOT(ISERROR(SEARCH("その他",F148)))</formula>
    </cfRule>
    <cfRule type="containsText" dxfId="2262" priority="266" operator="containsText" text="冬休">
      <formula>NOT(ISERROR(SEARCH("冬休",F148)))</formula>
    </cfRule>
    <cfRule type="containsText" dxfId="2261" priority="267" operator="containsText" text="夏休">
      <formula>NOT(ISERROR(SEARCH("夏休",F148)))</formula>
    </cfRule>
    <cfRule type="containsText" dxfId="2260" priority="268" operator="containsText" text="製作">
      <formula>NOT(ISERROR(SEARCH("製作",F148)))</formula>
    </cfRule>
    <cfRule type="cellIs" dxfId="2259" priority="269" operator="equal">
      <formula>"中止,製作"</formula>
    </cfRule>
    <cfRule type="containsText" dxfId="2258" priority="270" operator="containsText" text="中止,製作,夏休,冬休,その他">
      <formula>NOT(ISERROR(SEARCH("中止,製作,夏休,冬休,その他",F148)))</formula>
    </cfRule>
    <cfRule type="containsText" dxfId="2257" priority="271" operator="containsText" text="中止">
      <formula>NOT(ISERROR(SEARCH("中止",F148)))</formula>
    </cfRule>
    <cfRule type="containsText" dxfId="2256" priority="272" operator="containsText" text="日">
      <formula>NOT(ISERROR(SEARCH("日",F148)))</formula>
    </cfRule>
  </conditionalFormatting>
  <conditionalFormatting sqref="F149:AJ154">
    <cfRule type="containsText" dxfId="2255" priority="222" operator="containsText" text="退">
      <formula>NOT(ISERROR(SEARCH("退",F149)))</formula>
    </cfRule>
    <cfRule type="containsText" dxfId="2254" priority="220" operator="containsText" text="－">
      <formula>NOT(ISERROR(SEARCH("－",F149)))</formula>
    </cfRule>
    <cfRule type="cellIs" dxfId="2253" priority="225" operator="equal">
      <formula>"休"</formula>
    </cfRule>
    <cfRule type="containsText" dxfId="2252" priority="221" operator="containsText" text="外">
      <formula>NOT(ISERROR(SEARCH("外",F149)))</formula>
    </cfRule>
    <cfRule type="containsText" dxfId="2251" priority="224" operator="containsText" text="入,退">
      <formula>NOT(ISERROR(SEARCH("入,退",F149)))</formula>
    </cfRule>
    <cfRule type="containsText" dxfId="2250" priority="223" operator="containsText" text="入">
      <formula>NOT(ISERROR(SEARCH("入",F149)))</formula>
    </cfRule>
  </conditionalFormatting>
  <conditionalFormatting sqref="F155:AJ155">
    <cfRule type="containsText" dxfId="2249" priority="264" operator="containsText" text="土">
      <formula>NOT(ISERROR(SEARCH("土",F155)))</formula>
    </cfRule>
    <cfRule type="containsText" dxfId="2248" priority="262" operator="containsText" text="中止">
      <formula>NOT(ISERROR(SEARCH("中止",F155)))</formula>
    </cfRule>
    <cfRule type="containsText" dxfId="2247" priority="256" operator="containsText" text="その他">
      <formula>NOT(ISERROR(SEARCH("その他",F155)))</formula>
    </cfRule>
    <cfRule type="containsText" dxfId="2246" priority="257" operator="containsText" text="冬休">
      <formula>NOT(ISERROR(SEARCH("冬休",F155)))</formula>
    </cfRule>
    <cfRule type="containsText" dxfId="2245" priority="258" operator="containsText" text="夏休">
      <formula>NOT(ISERROR(SEARCH("夏休",F155)))</formula>
    </cfRule>
    <cfRule type="cellIs" dxfId="2244" priority="260" operator="equal">
      <formula>"中止,製作"</formula>
    </cfRule>
    <cfRule type="containsText" dxfId="2243" priority="263" operator="containsText" text="日">
      <formula>NOT(ISERROR(SEARCH("日",F155)))</formula>
    </cfRule>
    <cfRule type="containsText" dxfId="2242" priority="261" operator="containsText" text="中止,製作,夏休,冬休,その他">
      <formula>NOT(ISERROR(SEARCH("中止,製作,夏休,冬休,その他",F155)))</formula>
    </cfRule>
    <cfRule type="containsText" dxfId="2241" priority="259" operator="containsText" text="製作">
      <formula>NOT(ISERROR(SEARCH("製作",F155)))</formula>
    </cfRule>
  </conditionalFormatting>
  <conditionalFormatting sqref="F156:AJ159">
    <cfRule type="containsText" dxfId="2240" priority="241" operator="containsText" text="外">
      <formula>NOT(ISERROR(SEARCH("外",F156)))</formula>
    </cfRule>
    <cfRule type="cellIs" dxfId="2239" priority="245" operator="equal">
      <formula>"休"</formula>
    </cfRule>
    <cfRule type="containsText" dxfId="2238" priority="240" operator="containsText" text="－">
      <formula>NOT(ISERROR(SEARCH("－",F156)))</formula>
    </cfRule>
    <cfRule type="containsText" dxfId="2237" priority="242" operator="containsText" text="退">
      <formula>NOT(ISERROR(SEARCH("退",F156)))</formula>
    </cfRule>
    <cfRule type="containsText" dxfId="2236" priority="243" operator="containsText" text="入">
      <formula>NOT(ISERROR(SEARCH("入",F156)))</formula>
    </cfRule>
    <cfRule type="containsText" dxfId="2235" priority="244" operator="containsText" text="入,退">
      <formula>NOT(ISERROR(SEARCH("入,退",F156)))</formula>
    </cfRule>
  </conditionalFormatting>
  <conditionalFormatting sqref="F160:AJ160">
    <cfRule type="containsText" dxfId="2234" priority="250" operator="containsText" text="製作">
      <formula>NOT(ISERROR(SEARCH("製作",F160)))</formula>
    </cfRule>
    <cfRule type="containsText" dxfId="2233" priority="249" operator="containsText" text="夏休">
      <formula>NOT(ISERROR(SEARCH("夏休",F160)))</formula>
    </cfRule>
    <cfRule type="containsText" dxfId="2232" priority="247" operator="containsText" text="その他">
      <formula>NOT(ISERROR(SEARCH("その他",F160)))</formula>
    </cfRule>
    <cfRule type="containsText" dxfId="2231" priority="248" operator="containsText" text="冬休">
      <formula>NOT(ISERROR(SEARCH("冬休",F160)))</formula>
    </cfRule>
    <cfRule type="containsText" dxfId="2230" priority="255" operator="containsText" text="土">
      <formula>NOT(ISERROR(SEARCH("土",F160)))</formula>
    </cfRule>
    <cfRule type="containsText" dxfId="2229" priority="254" operator="containsText" text="日">
      <formula>NOT(ISERROR(SEARCH("日",F160)))</formula>
    </cfRule>
    <cfRule type="containsText" dxfId="2228" priority="253" operator="containsText" text="中止">
      <formula>NOT(ISERROR(SEARCH("中止",F160)))</formula>
    </cfRule>
    <cfRule type="containsText" dxfId="2227" priority="252" operator="containsText" text="中止,製作,夏休,冬休,その他">
      <formula>NOT(ISERROR(SEARCH("中止,製作,夏休,冬休,その他",F160)))</formula>
    </cfRule>
    <cfRule type="cellIs" dxfId="2226" priority="251" operator="equal">
      <formula>"中止,製作"</formula>
    </cfRule>
  </conditionalFormatting>
  <conditionalFormatting sqref="F161:AJ164">
    <cfRule type="containsText" dxfId="2225" priority="235" operator="containsText" text="外">
      <formula>NOT(ISERROR(SEARCH("外",F161)))</formula>
    </cfRule>
    <cfRule type="containsText" dxfId="2224" priority="236" operator="containsText" text="退">
      <formula>NOT(ISERROR(SEARCH("退",F161)))</formula>
    </cfRule>
    <cfRule type="containsText" dxfId="2223" priority="237" operator="containsText" text="入">
      <formula>NOT(ISERROR(SEARCH("入",F161)))</formula>
    </cfRule>
    <cfRule type="containsText" dxfId="2222" priority="238" operator="containsText" text="入,退">
      <formula>NOT(ISERROR(SEARCH("入,退",F161)))</formula>
    </cfRule>
    <cfRule type="cellIs" dxfId="2221" priority="239" operator="equal">
      <formula>"休"</formula>
    </cfRule>
  </conditionalFormatting>
  <conditionalFormatting sqref="F161:AJ166">
    <cfRule type="containsText" dxfId="2220" priority="234" operator="containsText" text="－">
      <formula>NOT(ISERROR(SEARCH("－",F161)))</formula>
    </cfRule>
  </conditionalFormatting>
  <conditionalFormatting sqref="F170:AJ171">
    <cfRule type="expression" dxfId="2219" priority="711">
      <formula>WEEKDAY(F$170)=7</formula>
    </cfRule>
    <cfRule type="expression" dxfId="2218" priority="712">
      <formula>WEEKDAY(F$170)=1</formula>
    </cfRule>
  </conditionalFormatting>
  <conditionalFormatting sqref="F172:AJ172">
    <cfRule type="containsText" dxfId="2217" priority="216" operator="containsText" text="中止,製作,夏休,冬休,その他">
      <formula>NOT(ISERROR(SEARCH("中止,製作,夏休,冬休,その他",F172)))</formula>
    </cfRule>
    <cfRule type="containsText" dxfId="2216" priority="217" operator="containsText" text="中止">
      <formula>NOT(ISERROR(SEARCH("中止",F172)))</formula>
    </cfRule>
    <cfRule type="containsText" dxfId="2215" priority="218" operator="containsText" text="日">
      <formula>NOT(ISERROR(SEARCH("日",F172)))</formula>
    </cfRule>
    <cfRule type="containsText" dxfId="2214" priority="219" operator="containsText" text="土">
      <formula>NOT(ISERROR(SEARCH("土",F172)))</formula>
    </cfRule>
    <cfRule type="cellIs" dxfId="2213" priority="215" operator="equal">
      <formula>"中止,製作"</formula>
    </cfRule>
    <cfRule type="containsText" dxfId="2212" priority="214" operator="containsText" text="製作">
      <formula>NOT(ISERROR(SEARCH("製作",F172)))</formula>
    </cfRule>
    <cfRule type="containsText" dxfId="2211" priority="213" operator="containsText" text="夏休">
      <formula>NOT(ISERROR(SEARCH("夏休",F172)))</formula>
    </cfRule>
    <cfRule type="containsText" dxfId="2210" priority="212" operator="containsText" text="冬休">
      <formula>NOT(ISERROR(SEARCH("冬休",F172)))</formula>
    </cfRule>
    <cfRule type="containsText" dxfId="2209" priority="211" operator="containsText" text="その他">
      <formula>NOT(ISERROR(SEARCH("その他",F172)))</formula>
    </cfRule>
  </conditionalFormatting>
  <conditionalFormatting sqref="F173:AJ178">
    <cfRule type="containsText" dxfId="2208" priority="165" operator="containsText" text="－">
      <formula>NOT(ISERROR(SEARCH("－",F173)))</formula>
    </cfRule>
    <cfRule type="containsText" dxfId="2207" priority="166" operator="containsText" text="外">
      <formula>NOT(ISERROR(SEARCH("外",F173)))</formula>
    </cfRule>
    <cfRule type="containsText" dxfId="2206" priority="167" operator="containsText" text="退">
      <formula>NOT(ISERROR(SEARCH("退",F173)))</formula>
    </cfRule>
    <cfRule type="containsText" dxfId="2205" priority="168" operator="containsText" text="入">
      <formula>NOT(ISERROR(SEARCH("入",F173)))</formula>
    </cfRule>
    <cfRule type="containsText" dxfId="2204" priority="169" operator="containsText" text="入,退">
      <formula>NOT(ISERROR(SEARCH("入,退",F173)))</formula>
    </cfRule>
    <cfRule type="cellIs" dxfId="2203" priority="170" operator="equal">
      <formula>"休"</formula>
    </cfRule>
  </conditionalFormatting>
  <conditionalFormatting sqref="F179:AJ179">
    <cfRule type="containsText" dxfId="2202" priority="203" operator="containsText" text="冬休">
      <formula>NOT(ISERROR(SEARCH("冬休",F179)))</formula>
    </cfRule>
    <cfRule type="containsText" dxfId="2201" priority="207" operator="containsText" text="中止,製作,夏休,冬休,その他">
      <formula>NOT(ISERROR(SEARCH("中止,製作,夏休,冬休,その他",F179)))</formula>
    </cfRule>
    <cfRule type="cellIs" dxfId="2200" priority="206" operator="equal">
      <formula>"中止,製作"</formula>
    </cfRule>
    <cfRule type="containsText" dxfId="2199" priority="205" operator="containsText" text="製作">
      <formula>NOT(ISERROR(SEARCH("製作",F179)))</formula>
    </cfRule>
    <cfRule type="containsText" dxfId="2198" priority="202" operator="containsText" text="その他">
      <formula>NOT(ISERROR(SEARCH("その他",F179)))</formula>
    </cfRule>
    <cfRule type="containsText" dxfId="2197" priority="204" operator="containsText" text="夏休">
      <formula>NOT(ISERROR(SEARCH("夏休",F179)))</formula>
    </cfRule>
    <cfRule type="containsText" dxfId="2196" priority="210" operator="containsText" text="土">
      <formula>NOT(ISERROR(SEARCH("土",F179)))</formula>
    </cfRule>
    <cfRule type="containsText" dxfId="2195" priority="209" operator="containsText" text="日">
      <formula>NOT(ISERROR(SEARCH("日",F179)))</formula>
    </cfRule>
    <cfRule type="containsText" dxfId="2194" priority="208" operator="containsText" text="中止">
      <formula>NOT(ISERROR(SEARCH("中止",F179)))</formula>
    </cfRule>
  </conditionalFormatting>
  <conditionalFormatting sqref="F180:AJ183">
    <cfRule type="containsText" dxfId="2193" priority="190" operator="containsText" text="入,退">
      <formula>NOT(ISERROR(SEARCH("入,退",F180)))</formula>
    </cfRule>
    <cfRule type="containsText" dxfId="2192" priority="186" operator="containsText" text="－">
      <formula>NOT(ISERROR(SEARCH("－",F180)))</formula>
    </cfRule>
    <cfRule type="cellIs" dxfId="2191" priority="191" operator="equal">
      <formula>"休"</formula>
    </cfRule>
    <cfRule type="containsText" dxfId="2190" priority="189" operator="containsText" text="入">
      <formula>NOT(ISERROR(SEARCH("入",F180)))</formula>
    </cfRule>
    <cfRule type="containsText" dxfId="2189" priority="188" operator="containsText" text="退">
      <formula>NOT(ISERROR(SEARCH("退",F180)))</formula>
    </cfRule>
    <cfRule type="containsText" dxfId="2188" priority="187" operator="containsText" text="外">
      <formula>NOT(ISERROR(SEARCH("外",F180)))</formula>
    </cfRule>
  </conditionalFormatting>
  <conditionalFormatting sqref="F184:AJ184">
    <cfRule type="containsText" dxfId="2187" priority="200" operator="containsText" text="日">
      <formula>NOT(ISERROR(SEARCH("日",F184)))</formula>
    </cfRule>
    <cfRule type="containsText" dxfId="2186" priority="196" operator="containsText" text="製作">
      <formula>NOT(ISERROR(SEARCH("製作",F184)))</formula>
    </cfRule>
    <cfRule type="containsText" dxfId="2185" priority="195" operator="containsText" text="夏休">
      <formula>NOT(ISERROR(SEARCH("夏休",F184)))</formula>
    </cfRule>
    <cfRule type="containsText" dxfId="2184" priority="194" operator="containsText" text="冬休">
      <formula>NOT(ISERROR(SEARCH("冬休",F184)))</formula>
    </cfRule>
    <cfRule type="containsText" dxfId="2183" priority="193" operator="containsText" text="その他">
      <formula>NOT(ISERROR(SEARCH("その他",F184)))</formula>
    </cfRule>
    <cfRule type="cellIs" dxfId="2182" priority="197" operator="equal">
      <formula>"中止,製作"</formula>
    </cfRule>
    <cfRule type="containsText" dxfId="2181" priority="198" operator="containsText" text="中止,製作,夏休,冬休,その他">
      <formula>NOT(ISERROR(SEARCH("中止,製作,夏休,冬休,その他",F184)))</formula>
    </cfRule>
    <cfRule type="containsText" dxfId="2180" priority="199" operator="containsText" text="中止">
      <formula>NOT(ISERROR(SEARCH("中止",F184)))</formula>
    </cfRule>
    <cfRule type="containsText" dxfId="2179" priority="201" operator="containsText" text="土">
      <formula>NOT(ISERROR(SEARCH("土",F184)))</formula>
    </cfRule>
  </conditionalFormatting>
  <conditionalFormatting sqref="F185:AJ188">
    <cfRule type="containsText" dxfId="2178" priority="184" operator="containsText" text="入,退">
      <formula>NOT(ISERROR(SEARCH("入,退",F185)))</formula>
    </cfRule>
    <cfRule type="cellIs" dxfId="2177" priority="185" operator="equal">
      <formula>"休"</formula>
    </cfRule>
    <cfRule type="containsText" dxfId="2176" priority="182" operator="containsText" text="退">
      <formula>NOT(ISERROR(SEARCH("退",F185)))</formula>
    </cfRule>
    <cfRule type="containsText" dxfId="2175" priority="183" operator="containsText" text="入">
      <formula>NOT(ISERROR(SEARCH("入",F185)))</formula>
    </cfRule>
    <cfRule type="containsText" dxfId="2174" priority="181" operator="containsText" text="外">
      <formula>NOT(ISERROR(SEARCH("外",F185)))</formula>
    </cfRule>
  </conditionalFormatting>
  <conditionalFormatting sqref="F185:AJ190">
    <cfRule type="containsText" dxfId="2173" priority="180" operator="containsText" text="－">
      <formula>NOT(ISERROR(SEARCH("－",F185)))</formula>
    </cfRule>
  </conditionalFormatting>
  <conditionalFormatting sqref="F194:AJ195">
    <cfRule type="expression" dxfId="2172" priority="710">
      <formula>WEEKDAY(F$194)=1</formula>
    </cfRule>
    <cfRule type="expression" dxfId="2171" priority="709">
      <formula>WEEKDAY(F$194)=7</formula>
    </cfRule>
  </conditionalFormatting>
  <conditionalFormatting sqref="F196:AJ196">
    <cfRule type="containsText" dxfId="2170" priority="159" operator="containsText" text="製作">
      <formula>NOT(ISERROR(SEARCH("製作",F196)))</formula>
    </cfRule>
    <cfRule type="cellIs" dxfId="2169" priority="160" operator="equal">
      <formula>"中止,製作"</formula>
    </cfRule>
    <cfRule type="containsText" dxfId="2168" priority="161" operator="containsText" text="中止,製作,夏休,冬休,その他">
      <formula>NOT(ISERROR(SEARCH("中止,製作,夏休,冬休,その他",F196)))</formula>
    </cfRule>
    <cfRule type="containsText" dxfId="2167" priority="162" operator="containsText" text="中止">
      <formula>NOT(ISERROR(SEARCH("中止",F196)))</formula>
    </cfRule>
    <cfRule type="containsText" dxfId="2166" priority="163" operator="containsText" text="日">
      <formula>NOT(ISERROR(SEARCH("日",F196)))</formula>
    </cfRule>
    <cfRule type="containsText" dxfId="2165" priority="164" operator="containsText" text="土">
      <formula>NOT(ISERROR(SEARCH("土",F196)))</formula>
    </cfRule>
    <cfRule type="containsText" dxfId="2164" priority="156" operator="containsText" text="その他">
      <formula>NOT(ISERROR(SEARCH("その他",F196)))</formula>
    </cfRule>
    <cfRule type="containsText" dxfId="2163" priority="157" operator="containsText" text="冬休">
      <formula>NOT(ISERROR(SEARCH("冬休",F196)))</formula>
    </cfRule>
    <cfRule type="containsText" dxfId="2162" priority="158" operator="containsText" text="夏休">
      <formula>NOT(ISERROR(SEARCH("夏休",F196)))</formula>
    </cfRule>
  </conditionalFormatting>
  <conditionalFormatting sqref="F197:AJ202">
    <cfRule type="containsText" dxfId="2161" priority="4" operator="containsText" text="入">
      <formula>NOT(ISERROR(SEARCH("入",F197)))</formula>
    </cfRule>
    <cfRule type="containsText" dxfId="2160" priority="5" operator="containsText" text="入,退">
      <formula>NOT(ISERROR(SEARCH("入,退",F197)))</formula>
    </cfRule>
    <cfRule type="cellIs" dxfId="2159" priority="7" operator="equal">
      <formula>"休"</formula>
    </cfRule>
    <cfRule type="containsText" dxfId="2158" priority="3" operator="containsText" text="退">
      <formula>NOT(ISERROR(SEARCH("退",F197)))</formula>
    </cfRule>
    <cfRule type="containsText" dxfId="2157" priority="1" operator="containsText" text="－">
      <formula>NOT(ISERROR(SEARCH("－",F197)))</formula>
    </cfRule>
    <cfRule type="containsText" dxfId="2156" priority="2" operator="containsText" text="外">
      <formula>NOT(ISERROR(SEARCH("外",F197)))</formula>
    </cfRule>
  </conditionalFormatting>
  <conditionalFormatting sqref="F203:AJ203">
    <cfRule type="containsText" dxfId="2155" priority="147" operator="containsText" text="その他">
      <formula>NOT(ISERROR(SEARCH("その他",F203)))</formula>
    </cfRule>
    <cfRule type="containsText" dxfId="2154" priority="153" operator="containsText" text="中止">
      <formula>NOT(ISERROR(SEARCH("中止",F203)))</formula>
    </cfRule>
    <cfRule type="containsText" dxfId="2153" priority="154" operator="containsText" text="日">
      <formula>NOT(ISERROR(SEARCH("日",F203)))</formula>
    </cfRule>
    <cfRule type="containsText" dxfId="2152" priority="152" operator="containsText" text="中止,製作,夏休,冬休,その他">
      <formula>NOT(ISERROR(SEARCH("中止,製作,夏休,冬休,その他",F203)))</formula>
    </cfRule>
    <cfRule type="containsText" dxfId="2151" priority="155" operator="containsText" text="土">
      <formula>NOT(ISERROR(SEARCH("土",F203)))</formula>
    </cfRule>
    <cfRule type="containsText" dxfId="2150" priority="148" operator="containsText" text="冬休">
      <formula>NOT(ISERROR(SEARCH("冬休",F203)))</formula>
    </cfRule>
    <cfRule type="cellIs" dxfId="2149" priority="151" operator="equal">
      <formula>"中止,製作"</formula>
    </cfRule>
    <cfRule type="containsText" dxfId="2148" priority="150" operator="containsText" text="製作">
      <formula>NOT(ISERROR(SEARCH("製作",F203)))</formula>
    </cfRule>
    <cfRule type="containsText" dxfId="2147" priority="149" operator="containsText" text="夏休">
      <formula>NOT(ISERROR(SEARCH("夏休",F203)))</formula>
    </cfRule>
  </conditionalFormatting>
  <conditionalFormatting sqref="F204:AJ207">
    <cfRule type="containsText" dxfId="2146" priority="130" operator="containsText" text="退">
      <formula>NOT(ISERROR(SEARCH("退",F204)))</formula>
    </cfRule>
    <cfRule type="containsText" dxfId="2145" priority="131" operator="containsText" text="入">
      <formula>NOT(ISERROR(SEARCH("入",F204)))</formula>
    </cfRule>
    <cfRule type="cellIs" dxfId="2144" priority="133" operator="equal">
      <formula>"休"</formula>
    </cfRule>
    <cfRule type="containsText" dxfId="2143" priority="132" operator="containsText" text="入,退">
      <formula>NOT(ISERROR(SEARCH("入,退",F204)))</formula>
    </cfRule>
    <cfRule type="containsText" dxfId="2142" priority="128" operator="containsText" text="－">
      <formula>NOT(ISERROR(SEARCH("－",F204)))</formula>
    </cfRule>
    <cfRule type="containsText" dxfId="2141" priority="129" operator="containsText" text="外">
      <formula>NOT(ISERROR(SEARCH("外",F204)))</formula>
    </cfRule>
  </conditionalFormatting>
  <conditionalFormatting sqref="F208:AJ208">
    <cfRule type="containsText" dxfId="2140" priority="141" operator="containsText" text="製作">
      <formula>NOT(ISERROR(SEARCH("製作",F208)))</formula>
    </cfRule>
    <cfRule type="cellIs" dxfId="2139" priority="142" operator="equal">
      <formula>"中止,製作"</formula>
    </cfRule>
    <cfRule type="containsText" dxfId="2138" priority="145" operator="containsText" text="日">
      <formula>NOT(ISERROR(SEARCH("日",F208)))</formula>
    </cfRule>
    <cfRule type="containsText" dxfId="2137" priority="139" operator="containsText" text="冬休">
      <formula>NOT(ISERROR(SEARCH("冬休",F208)))</formula>
    </cfRule>
    <cfRule type="containsText" dxfId="2136" priority="146" operator="containsText" text="土">
      <formula>NOT(ISERROR(SEARCH("土",F208)))</formula>
    </cfRule>
    <cfRule type="containsText" dxfId="2135" priority="140" operator="containsText" text="夏休">
      <formula>NOT(ISERROR(SEARCH("夏休",F208)))</formula>
    </cfRule>
    <cfRule type="containsText" dxfId="2134" priority="138" operator="containsText" text="その他">
      <formula>NOT(ISERROR(SEARCH("その他",F208)))</formula>
    </cfRule>
    <cfRule type="containsText" dxfId="2133" priority="143" operator="containsText" text="中止,製作,夏休,冬休,その他">
      <formula>NOT(ISERROR(SEARCH("中止,製作,夏休,冬休,その他",F208)))</formula>
    </cfRule>
    <cfRule type="containsText" dxfId="2132" priority="144" operator="containsText" text="中止">
      <formula>NOT(ISERROR(SEARCH("中止",F208)))</formula>
    </cfRule>
  </conditionalFormatting>
  <conditionalFormatting sqref="F209:AJ212">
    <cfRule type="containsText" dxfId="2131" priority="123" operator="containsText" text="外">
      <formula>NOT(ISERROR(SEARCH("外",F209)))</formula>
    </cfRule>
    <cfRule type="containsText" dxfId="2130" priority="124" operator="containsText" text="退">
      <formula>NOT(ISERROR(SEARCH("退",F209)))</formula>
    </cfRule>
    <cfRule type="containsText" dxfId="2129" priority="125" operator="containsText" text="入">
      <formula>NOT(ISERROR(SEARCH("入",F209)))</formula>
    </cfRule>
    <cfRule type="cellIs" dxfId="2128" priority="127" operator="equal">
      <formula>"休"</formula>
    </cfRule>
    <cfRule type="containsText" dxfId="2127" priority="126" operator="containsText" text="入,退">
      <formula>NOT(ISERROR(SEARCH("入,退",F209)))</formula>
    </cfRule>
  </conditionalFormatting>
  <conditionalFormatting sqref="F209:AJ214">
    <cfRule type="containsText" dxfId="2126" priority="122" operator="containsText" text="－">
      <formula>NOT(ISERROR(SEARCH("－",F209)))</formula>
    </cfRule>
  </conditionalFormatting>
  <conditionalFormatting sqref="F218:AJ219">
    <cfRule type="expression" dxfId="2125" priority="707">
      <formula>WEEKDAY(F$218)=7</formula>
    </cfRule>
    <cfRule type="expression" dxfId="2124" priority="708">
      <formula>WEEKDAY(F$218)=1</formula>
    </cfRule>
  </conditionalFormatting>
  <conditionalFormatting sqref="F221:AJ226">
    <cfRule type="containsText" dxfId="2123" priority="638" operator="containsText" text="－">
      <formula>NOT(ISERROR(SEARCH("－",F221)))</formula>
    </cfRule>
  </conditionalFormatting>
  <conditionalFormatting sqref="F228:AJ231">
    <cfRule type="containsText" dxfId="2122" priority="637" operator="containsText" text="－">
      <formula>NOT(ISERROR(SEARCH("－",F228)))</formula>
    </cfRule>
  </conditionalFormatting>
  <conditionalFormatting sqref="F233:AJ237">
    <cfRule type="containsText" dxfId="2121" priority="603" operator="containsText" text="－">
      <formula>NOT(ISERROR(SEARCH("－",F233)))</formula>
    </cfRule>
  </conditionalFormatting>
  <conditionalFormatting sqref="F242:AJ243">
    <cfRule type="expression" dxfId="2120" priority="706">
      <formula>WEEKDAY(F$242)=1</formula>
    </cfRule>
    <cfRule type="expression" dxfId="2119" priority="705">
      <formula>WEEKDAY(F$242)=7</formula>
    </cfRule>
  </conditionalFormatting>
  <conditionalFormatting sqref="F245:AJ250">
    <cfRule type="containsText" dxfId="2118" priority="636" operator="containsText" text="－">
      <formula>NOT(ISERROR(SEARCH("－",F245)))</formula>
    </cfRule>
  </conditionalFormatting>
  <conditionalFormatting sqref="F252:AJ255">
    <cfRule type="containsText" dxfId="2117" priority="635" operator="containsText" text="－">
      <formula>NOT(ISERROR(SEARCH("－",F252)))</formula>
    </cfRule>
  </conditionalFormatting>
  <conditionalFormatting sqref="F257:AJ262">
    <cfRule type="containsText" dxfId="2116" priority="602" operator="containsText" text="－">
      <formula>NOT(ISERROR(SEARCH("－",F257)))</formula>
    </cfRule>
  </conditionalFormatting>
  <conditionalFormatting sqref="F266:AJ267">
    <cfRule type="expression" dxfId="2115" priority="703">
      <formula>WEEKDAY(F$266)=7</formula>
    </cfRule>
    <cfRule type="expression" dxfId="2114" priority="704">
      <formula>WEEKDAY(F$266)=1</formula>
    </cfRule>
  </conditionalFormatting>
  <conditionalFormatting sqref="F269:AJ274">
    <cfRule type="containsText" dxfId="2113" priority="634" operator="containsText" text="－">
      <formula>NOT(ISERROR(SEARCH("－",F269)))</formula>
    </cfRule>
  </conditionalFormatting>
  <conditionalFormatting sqref="F276:AJ279">
    <cfRule type="containsText" dxfId="2112" priority="633" operator="containsText" text="－">
      <formula>NOT(ISERROR(SEARCH("－",F276)))</formula>
    </cfRule>
  </conditionalFormatting>
  <conditionalFormatting sqref="F281:AJ285">
    <cfRule type="containsText" dxfId="2111" priority="601" operator="containsText" text="－">
      <formula>NOT(ISERROR(SEARCH("－",F281)))</formula>
    </cfRule>
  </conditionalFormatting>
  <conditionalFormatting sqref="F290:AJ291">
    <cfRule type="expression" dxfId="2110" priority="702">
      <formula>WEEKDAY(F$290)=1</formula>
    </cfRule>
    <cfRule type="expression" dxfId="2109" priority="701">
      <formula>WEEKDAY(F$290)=7</formula>
    </cfRule>
  </conditionalFormatting>
  <conditionalFormatting sqref="F293:AJ298">
    <cfRule type="containsText" dxfId="2108" priority="632" operator="containsText" text="－">
      <formula>NOT(ISERROR(SEARCH("－",F293)))</formula>
    </cfRule>
  </conditionalFormatting>
  <conditionalFormatting sqref="F300:AJ303">
    <cfRule type="containsText" dxfId="2107" priority="631" operator="containsText" text="－">
      <formula>NOT(ISERROR(SEARCH("－",F300)))</formula>
    </cfRule>
  </conditionalFormatting>
  <conditionalFormatting sqref="F305:AJ310">
    <cfRule type="containsText" dxfId="2106" priority="600" operator="containsText" text="－">
      <formula>NOT(ISERROR(SEARCH("－",F305)))</formula>
    </cfRule>
  </conditionalFormatting>
  <conditionalFormatting sqref="F314:AJ315">
    <cfRule type="expression" dxfId="2105" priority="699">
      <formula>WEEKDAY(F$314)=7</formula>
    </cfRule>
    <cfRule type="expression" dxfId="2104" priority="700">
      <formula>WEEKDAY(F$314)=1</formula>
    </cfRule>
  </conditionalFormatting>
  <conditionalFormatting sqref="F317:AJ322">
    <cfRule type="containsText" dxfId="2103" priority="630" operator="containsText" text="－">
      <formula>NOT(ISERROR(SEARCH("－",F317)))</formula>
    </cfRule>
  </conditionalFormatting>
  <conditionalFormatting sqref="F324:AJ327">
    <cfRule type="containsText" dxfId="2102" priority="629" operator="containsText" text="－">
      <formula>NOT(ISERROR(SEARCH("－",F324)))</formula>
    </cfRule>
  </conditionalFormatting>
  <conditionalFormatting sqref="F329:AJ334">
    <cfRule type="containsText" dxfId="2101" priority="599" operator="containsText" text="－">
      <formula>NOT(ISERROR(SEARCH("－",F329)))</formula>
    </cfRule>
  </conditionalFormatting>
  <conditionalFormatting sqref="F338:AJ339">
    <cfRule type="expression" dxfId="2100" priority="697">
      <formula>WEEKDAY(F$338)=7</formula>
    </cfRule>
    <cfRule type="expression" dxfId="2099" priority="698">
      <formula>WEEKDAY(F$338)=1</formula>
    </cfRule>
  </conditionalFormatting>
  <conditionalFormatting sqref="F341:AJ346">
    <cfRule type="containsText" dxfId="2098" priority="628" operator="containsText" text="－">
      <formula>NOT(ISERROR(SEARCH("－",F341)))</formula>
    </cfRule>
  </conditionalFormatting>
  <conditionalFormatting sqref="F348:AJ351">
    <cfRule type="containsText" dxfId="2097" priority="627" operator="containsText" text="－">
      <formula>NOT(ISERROR(SEARCH("－",F348)))</formula>
    </cfRule>
  </conditionalFormatting>
  <conditionalFormatting sqref="F353:AJ358">
    <cfRule type="containsText" dxfId="2096" priority="598" operator="containsText" text="－">
      <formula>NOT(ISERROR(SEARCH("－",F353)))</formula>
    </cfRule>
  </conditionalFormatting>
  <conditionalFormatting sqref="F362:AJ363">
    <cfRule type="expression" dxfId="2095" priority="696">
      <formula>WEEKDAY(F$362)=1</formula>
    </cfRule>
    <cfRule type="expression" dxfId="2094" priority="695">
      <formula>WEEKDAY(F$362)=7</formula>
    </cfRule>
  </conditionalFormatting>
  <conditionalFormatting sqref="F365:AJ370">
    <cfRule type="containsText" dxfId="2093" priority="626" operator="containsText" text="－">
      <formula>NOT(ISERROR(SEARCH("－",F365)))</formula>
    </cfRule>
  </conditionalFormatting>
  <conditionalFormatting sqref="F372:AJ375">
    <cfRule type="containsText" dxfId="2092" priority="625" operator="containsText" text="－">
      <formula>NOT(ISERROR(SEARCH("－",F372)))</formula>
    </cfRule>
  </conditionalFormatting>
  <conditionalFormatting sqref="F377:AJ381">
    <cfRule type="containsText" dxfId="2091" priority="597" operator="containsText" text="－">
      <formula>NOT(ISERROR(SEARCH("－",F377)))</formula>
    </cfRule>
  </conditionalFormatting>
  <conditionalFormatting sqref="F386:AJ387">
    <cfRule type="expression" dxfId="2090" priority="694">
      <formula>WEEKDAY(F$386)=1</formula>
    </cfRule>
    <cfRule type="expression" dxfId="2089" priority="693">
      <formula>WEEKDAY(F$386)=7</formula>
    </cfRule>
  </conditionalFormatting>
  <conditionalFormatting sqref="F389:AJ394">
    <cfRule type="containsText" dxfId="2088" priority="624" operator="containsText" text="－">
      <formula>NOT(ISERROR(SEARCH("－",F389)))</formula>
    </cfRule>
  </conditionalFormatting>
  <conditionalFormatting sqref="F396:AJ399">
    <cfRule type="containsText" dxfId="2087" priority="623" operator="containsText" text="－">
      <formula>NOT(ISERROR(SEARCH("－",F396)))</formula>
    </cfRule>
  </conditionalFormatting>
  <conditionalFormatting sqref="F401:AJ405">
    <cfRule type="containsText" dxfId="2086" priority="622" operator="containsText" text="－">
      <formula>NOT(ISERROR(SEARCH("－",F401)))</formula>
    </cfRule>
  </conditionalFormatting>
  <conditionalFormatting sqref="F410:AJ411">
    <cfRule type="expression" dxfId="2085" priority="691">
      <formula>WEEKDAY(F$410)=7</formula>
    </cfRule>
    <cfRule type="expression" dxfId="2084" priority="692">
      <formula>WEEKDAY(F$410)=1</formula>
    </cfRule>
  </conditionalFormatting>
  <conditionalFormatting sqref="F413:AJ418">
    <cfRule type="containsText" dxfId="2083" priority="621" operator="containsText" text="－">
      <formula>NOT(ISERROR(SEARCH("－",F413)))</formula>
    </cfRule>
  </conditionalFormatting>
  <conditionalFormatting sqref="F420:AJ423">
    <cfRule type="containsText" dxfId="2082" priority="620" operator="containsText" text="－">
      <formula>NOT(ISERROR(SEARCH("－",F420)))</formula>
    </cfRule>
  </conditionalFormatting>
  <conditionalFormatting sqref="F425:AJ429">
    <cfRule type="containsText" dxfId="2081" priority="619" operator="containsText" text="－">
      <formula>NOT(ISERROR(SEARCH("－",F425)))</formula>
    </cfRule>
  </conditionalFormatting>
  <conditionalFormatting sqref="F434:AJ435">
    <cfRule type="expression" dxfId="2080" priority="690">
      <formula>WEEKDAY(F$434)=1</formula>
    </cfRule>
    <cfRule type="expression" dxfId="2079" priority="689">
      <formula>WEEKDAY(F$434)=7</formula>
    </cfRule>
  </conditionalFormatting>
  <conditionalFormatting sqref="F437:AJ442">
    <cfRule type="containsText" dxfId="2078" priority="618" operator="containsText" text="－">
      <formula>NOT(ISERROR(SEARCH("－",F437)))</formula>
    </cfRule>
  </conditionalFormatting>
  <conditionalFormatting sqref="F444:AJ447">
    <cfRule type="containsText" dxfId="2077" priority="617" operator="containsText" text="－">
      <formula>NOT(ISERROR(SEARCH("－",F444)))</formula>
    </cfRule>
  </conditionalFormatting>
  <conditionalFormatting sqref="F449:AJ453">
    <cfRule type="containsText" dxfId="2076" priority="616" operator="containsText" text="－">
      <formula>NOT(ISERROR(SEARCH("－",F449)))</formula>
    </cfRule>
  </conditionalFormatting>
  <conditionalFormatting sqref="F458:AJ459">
    <cfRule type="expression" dxfId="2075" priority="688">
      <formula>WEEKDAY(F$458)=1</formula>
    </cfRule>
    <cfRule type="expression" dxfId="2074" priority="687">
      <formula>WEEKDAY(F$458)=7</formula>
    </cfRule>
  </conditionalFormatting>
  <conditionalFormatting sqref="F461:AJ466">
    <cfRule type="containsText" dxfId="2073" priority="615" operator="containsText" text="－">
      <formula>NOT(ISERROR(SEARCH("－",F461)))</formula>
    </cfRule>
  </conditionalFormatting>
  <conditionalFormatting sqref="F468:AJ471">
    <cfRule type="containsText" dxfId="2072" priority="614" operator="containsText" text="－">
      <formula>NOT(ISERROR(SEARCH("－",F468)))</formula>
    </cfRule>
  </conditionalFormatting>
  <conditionalFormatting sqref="F473:AJ477">
    <cfRule type="containsText" dxfId="2071" priority="613" operator="containsText" text="－">
      <formula>NOT(ISERROR(SEARCH("－",F473)))</formula>
    </cfRule>
  </conditionalFormatting>
  <conditionalFormatting sqref="F482:AJ483">
    <cfRule type="expression" dxfId="2070" priority="686">
      <formula>WEEKDAY(F$482)=1</formula>
    </cfRule>
    <cfRule type="expression" dxfId="2069" priority="685">
      <formula>WEEKDAY(F$482)=7</formula>
    </cfRule>
  </conditionalFormatting>
  <conditionalFormatting sqref="F485:AJ490">
    <cfRule type="containsText" dxfId="2068" priority="612" operator="containsText" text="－">
      <formula>NOT(ISERROR(SEARCH("－",F485)))</formula>
    </cfRule>
  </conditionalFormatting>
  <conditionalFormatting sqref="F492:AJ495">
    <cfRule type="containsText" dxfId="2067" priority="611" operator="containsText" text="－">
      <formula>NOT(ISERROR(SEARCH("－",F492)))</formula>
    </cfRule>
  </conditionalFormatting>
  <conditionalFormatting sqref="F497:AJ501">
    <cfRule type="containsText" dxfId="2066" priority="610" operator="containsText" text="－">
      <formula>NOT(ISERROR(SEARCH("－",F497)))</formula>
    </cfRule>
  </conditionalFormatting>
  <conditionalFormatting sqref="F506:AJ507">
    <cfRule type="expression" dxfId="2065" priority="683">
      <formula>WEEKDAY(F$506)=7</formula>
    </cfRule>
    <cfRule type="expression" dxfId="2064" priority="684">
      <formula>WEEKDAY(F$506)=1</formula>
    </cfRule>
  </conditionalFormatting>
  <conditionalFormatting sqref="F509:AJ514">
    <cfRule type="containsText" dxfId="2063" priority="609" operator="containsText" text="－">
      <formula>NOT(ISERROR(SEARCH("－",F509)))</formula>
    </cfRule>
  </conditionalFormatting>
  <conditionalFormatting sqref="F516:AJ519">
    <cfRule type="containsText" dxfId="2062" priority="608" operator="containsText" text="－">
      <formula>NOT(ISERROR(SEARCH("－",F516)))</formula>
    </cfRule>
  </conditionalFormatting>
  <conditionalFormatting sqref="F521:AJ524">
    <cfRule type="containsText" dxfId="2061" priority="607" operator="containsText" text="－">
      <formula>NOT(ISERROR(SEARCH("－",F521)))</formula>
    </cfRule>
  </conditionalFormatting>
  <conditionalFormatting sqref="G29:H30 K29:AI30 G31:AG32 F36:AI37 F41:AG41 J60:AH61">
    <cfRule type="containsText" dxfId="2060" priority="681" operator="containsText" text="－">
      <formula>NOT(ISERROR(SEARCH("－",F29)))</formula>
    </cfRule>
  </conditionalFormatting>
  <conditionalFormatting sqref="J60:AJ61">
    <cfRule type="containsText" dxfId="2059" priority="481" operator="containsText" text="退">
      <formula>NOT(ISERROR(SEARCH("退",J60)))</formula>
    </cfRule>
    <cfRule type="containsText" dxfId="2058" priority="482" operator="containsText" text="入">
      <formula>NOT(ISERROR(SEARCH("入",J60)))</formula>
    </cfRule>
    <cfRule type="containsText" dxfId="2057" priority="483" operator="containsText" text="入,退">
      <formula>NOT(ISERROR(SEARCH("入,退",J60)))</formula>
    </cfRule>
    <cfRule type="cellIs" dxfId="2056" priority="484" operator="equal">
      <formula>"休"</formula>
    </cfRule>
  </conditionalFormatting>
  <conditionalFormatting sqref="K528">
    <cfRule type="containsText" dxfId="2055" priority="567" operator="containsText" text="夏休">
      <formula>NOT(ISERROR(SEARCH("夏休",K528)))</formula>
    </cfRule>
    <cfRule type="containsText" dxfId="2054" priority="571" operator="containsText" text="中止">
      <formula>NOT(ISERROR(SEARCH("中止",K528)))</formula>
    </cfRule>
    <cfRule type="containsText" dxfId="2053" priority="570" operator="containsText" text="中止,製作,夏休,冬休,その他">
      <formula>NOT(ISERROR(SEARCH("中止,製作,夏休,冬休,その他",K528)))</formula>
    </cfRule>
    <cfRule type="cellIs" dxfId="2052" priority="569" operator="equal">
      <formula>"中止,製作"</formula>
    </cfRule>
    <cfRule type="containsText" dxfId="2051" priority="568" operator="containsText" text="製作">
      <formula>NOT(ISERROR(SEARCH("製作",K528)))</formula>
    </cfRule>
    <cfRule type="containsText" dxfId="2050" priority="566" operator="containsText" text="冬休">
      <formula>NOT(ISERROR(SEARCH("冬休",K528)))</formula>
    </cfRule>
    <cfRule type="containsText" dxfId="2049" priority="565" operator="containsText" text="その他">
      <formula>NOT(ISERROR(SEARCH("その他",K528)))</formula>
    </cfRule>
  </conditionalFormatting>
  <conditionalFormatting sqref="K530 P530 U530 AE530">
    <cfRule type="containsText" dxfId="2048" priority="530" operator="containsText" text="－">
      <formula>NOT(ISERROR(SEARCH("－",K530)))</formula>
    </cfRule>
    <cfRule type="containsText" dxfId="2047" priority="533" operator="containsText" text="入">
      <formula>NOT(ISERROR(SEARCH("入",K530)))</formula>
    </cfRule>
    <cfRule type="cellIs" dxfId="2046" priority="536" operator="equal">
      <formula>"休"</formula>
    </cfRule>
    <cfRule type="containsText" dxfId="2045" priority="535" operator="containsText" text="休">
      <formula>NOT(ISERROR(SEARCH("休",K530)))</formula>
    </cfRule>
    <cfRule type="containsText" dxfId="2044" priority="534" operator="containsText" text="入,退">
      <formula>NOT(ISERROR(SEARCH("入,退",K530)))</formula>
    </cfRule>
    <cfRule type="containsText" dxfId="2043" priority="532" operator="containsText" text="退">
      <formula>NOT(ISERROR(SEARCH("退",K530)))</formula>
    </cfRule>
    <cfRule type="containsText" dxfId="2042" priority="531" operator="containsText" text="外">
      <formula>NOT(ISERROR(SEARCH("外",K530)))</formula>
    </cfRule>
  </conditionalFormatting>
  <conditionalFormatting sqref="P5">
    <cfRule type="expression" dxfId="2041" priority="682">
      <formula>#REF!="未達成"</formula>
    </cfRule>
  </conditionalFormatting>
  <conditionalFormatting sqref="P528">
    <cfRule type="containsText" dxfId="2040" priority="559" operator="containsText" text="冬休">
      <formula>NOT(ISERROR(SEARCH("冬休",P528)))</formula>
    </cfRule>
    <cfRule type="containsText" dxfId="2039" priority="564" operator="containsText" text="中止">
      <formula>NOT(ISERROR(SEARCH("中止",P528)))</formula>
    </cfRule>
    <cfRule type="containsText" dxfId="2038" priority="563" operator="containsText" text="中止,製作,夏休,冬休,その他">
      <formula>NOT(ISERROR(SEARCH("中止,製作,夏休,冬休,その他",P528)))</formula>
    </cfRule>
    <cfRule type="cellIs" dxfId="2037" priority="562" operator="equal">
      <formula>"中止,製作"</formula>
    </cfRule>
    <cfRule type="containsText" dxfId="2036" priority="561" operator="containsText" text="製作">
      <formula>NOT(ISERROR(SEARCH("製作",P528)))</formula>
    </cfRule>
    <cfRule type="containsText" dxfId="2035" priority="560" operator="containsText" text="夏休">
      <formula>NOT(ISERROR(SEARCH("夏休",P528)))</formula>
    </cfRule>
    <cfRule type="containsText" dxfId="2034" priority="558" operator="containsText" text="その他">
      <formula>NOT(ISERROR(SEARCH("その他",P528)))</formula>
    </cfRule>
  </conditionalFormatting>
  <conditionalFormatting sqref="U528">
    <cfRule type="containsText" dxfId="2033" priority="556" operator="containsText" text="中止,製作,夏休,冬休,その他">
      <formula>NOT(ISERROR(SEARCH("中止,製作,夏休,冬休,その他",U528)))</formula>
    </cfRule>
    <cfRule type="containsText" dxfId="2032" priority="557" operator="containsText" text="中止">
      <formula>NOT(ISERROR(SEARCH("中止",U528)))</formula>
    </cfRule>
    <cfRule type="containsText" dxfId="2031" priority="553" operator="containsText" text="夏休">
      <formula>NOT(ISERROR(SEARCH("夏休",U528)))</formula>
    </cfRule>
    <cfRule type="containsText" dxfId="2030" priority="551" operator="containsText" text="その他">
      <formula>NOT(ISERROR(SEARCH("その他",U528)))</formula>
    </cfRule>
    <cfRule type="containsText" dxfId="2029" priority="552" operator="containsText" text="冬休">
      <formula>NOT(ISERROR(SEARCH("冬休",U528)))</formula>
    </cfRule>
    <cfRule type="containsText" dxfId="2028" priority="554" operator="containsText" text="製作">
      <formula>NOT(ISERROR(SEARCH("製作",U528)))</formula>
    </cfRule>
    <cfRule type="cellIs" dxfId="2027" priority="555" operator="equal">
      <formula>"中止,製作"</formula>
    </cfRule>
  </conditionalFormatting>
  <conditionalFormatting sqref="W20">
    <cfRule type="containsText" dxfId="2026" priority="605" operator="containsText" text="対象外">
      <formula>NOT(ISERROR(SEARCH("対象外",W20)))</formula>
    </cfRule>
    <cfRule type="containsText" dxfId="2025" priority="604" operator="containsText" text="補正無し">
      <formula>NOT(ISERROR(SEARCH("補正無し",W20)))</formula>
    </cfRule>
  </conditionalFormatting>
  <conditionalFormatting sqref="Z528">
    <cfRule type="containsText" dxfId="2024" priority="546" operator="containsText" text="夏休">
      <formula>NOT(ISERROR(SEARCH("夏休",Z528)))</formula>
    </cfRule>
    <cfRule type="containsText" dxfId="2023" priority="545" operator="containsText" text="冬休">
      <formula>NOT(ISERROR(SEARCH("冬休",Z528)))</formula>
    </cfRule>
    <cfRule type="containsText" dxfId="2022" priority="544" operator="containsText" text="その他">
      <formula>NOT(ISERROR(SEARCH("その他",Z528)))</formula>
    </cfRule>
    <cfRule type="containsText" dxfId="2021" priority="549" operator="containsText" text="中止,製作,夏休,冬休,その他">
      <formula>NOT(ISERROR(SEARCH("中止,製作,夏休,冬休,その他",Z528)))</formula>
    </cfRule>
    <cfRule type="containsText" dxfId="2020" priority="550" operator="containsText" text="中止">
      <formula>NOT(ISERROR(SEARCH("中止",Z528)))</formula>
    </cfRule>
    <cfRule type="cellIs" dxfId="2019" priority="548" operator="equal">
      <formula>"中止,製作"</formula>
    </cfRule>
    <cfRule type="containsText" dxfId="2018" priority="547" operator="containsText" text="製作">
      <formula>NOT(ISERROR(SEARCH("製作",Z528)))</formula>
    </cfRule>
  </conditionalFormatting>
  <conditionalFormatting sqref="Z530">
    <cfRule type="containsText" dxfId="2017" priority="538" operator="containsText" text="外">
      <formula>NOT(ISERROR(SEARCH("外",Z530)))</formula>
    </cfRule>
    <cfRule type="containsText" dxfId="2016" priority="537" operator="containsText" text="－">
      <formula>NOT(ISERROR(SEARCH("－",Z530)))</formula>
    </cfRule>
    <cfRule type="containsText" dxfId="2015" priority="542" operator="containsText" text="休">
      <formula>NOT(ISERROR(SEARCH("休",Z530)))</formula>
    </cfRule>
    <cfRule type="containsText" dxfId="2014" priority="541" operator="containsText" text="入,退">
      <formula>NOT(ISERROR(SEARCH("入,退",Z530)))</formula>
    </cfRule>
    <cfRule type="containsText" dxfId="2013" priority="540" operator="containsText" text="入">
      <formula>NOT(ISERROR(SEARCH("入",Z530)))</formula>
    </cfRule>
    <cfRule type="containsText" dxfId="2012" priority="539" operator="containsText" text="退">
      <formula>NOT(ISERROR(SEARCH("退",Z530)))</formula>
    </cfRule>
    <cfRule type="cellIs" dxfId="2011" priority="543" operator="equal">
      <formula>"休"</formula>
    </cfRule>
  </conditionalFormatting>
  <conditionalFormatting sqref="AH41:AJ41 F42:AJ45">
    <cfRule type="containsText" dxfId="2010" priority="495" operator="containsText" text="－">
      <formula>NOT(ISERROR(SEARCH("－",F41)))</formula>
    </cfRule>
  </conditionalFormatting>
  <conditionalFormatting sqref="AI60:AJ61">
    <cfRule type="containsText" dxfId="2009" priority="480" operator="containsText" text="－">
      <formula>NOT(ISERROR(SEARCH("－",AI60)))</formula>
    </cfRule>
  </conditionalFormatting>
  <conditionalFormatting sqref="AJ29:AJ30 AH31:AJ32 G33:AJ34">
    <cfRule type="containsText" dxfId="2008" priority="590" operator="containsText" text="－">
      <formula>NOT(ISERROR(SEARCH("－",G29)))</formula>
    </cfRule>
  </conditionalFormatting>
  <conditionalFormatting sqref="AJ36:AJ39">
    <cfRule type="containsText" dxfId="2007" priority="434" operator="containsText" text="退">
      <formula>NOT(ISERROR(SEARCH("退",AJ36)))</formula>
    </cfRule>
    <cfRule type="containsText" dxfId="2006" priority="435" operator="containsText" text="入">
      <formula>NOT(ISERROR(SEARCH("入",AJ36)))</formula>
    </cfRule>
    <cfRule type="cellIs" dxfId="2005" priority="437" operator="equal">
      <formula>"休"</formula>
    </cfRule>
    <cfRule type="containsText" dxfId="2004" priority="432" operator="containsText" text="－">
      <formula>NOT(ISERROR(SEARCH("－",AJ36)))</formula>
    </cfRule>
    <cfRule type="containsText" dxfId="2003" priority="436" operator="containsText" text="入,退">
      <formula>NOT(ISERROR(SEARCH("入,退",AJ36)))</formula>
    </cfRule>
  </conditionalFormatting>
  <conditionalFormatting sqref="AN1:AN1048576">
    <cfRule type="cellIs" dxfId="2002" priority="408" operator="equal">
      <formula>0</formula>
    </cfRule>
  </conditionalFormatting>
  <conditionalFormatting sqref="AO8 T11:V21">
    <cfRule type="cellIs" dxfId="2001" priority="606" operator="greaterThanOrEqual">
      <formula>0.285</formula>
    </cfRule>
  </conditionalFormatting>
  <dataValidations count="3">
    <dataValidation type="list" allowBlank="1" showInputMessage="1" showErrorMessage="1" sqref="AM4 O5" xr:uid="{30833376-E0BC-4AB8-BA84-B677D5D87696}">
      <formula1>"計  画,実  績"</formula1>
    </dataValidation>
    <dataValidation type="list" allowBlank="1" showInputMessage="1" showErrorMessage="1" sqref="F40:AJ40 P528 F491:AJ491 F496:AJ496 F484:AJ484 F28:AJ28 F52:AJ52 F35:AJ35 F107:AJ107 F76:AJ76 F83:AJ83 K528 F59:AJ59 F64:AJ64 F112:AJ112 F100:AJ100 F88:AJ88 F131:AJ131 F136:AJ136 F124:AJ124 F155:AJ155 F160:AJ160 F148:AJ148 F179:AJ179 F184:AJ184 F172:AJ172 F227:AJ227 F232:AJ232 F220:AJ220 F251:AJ251 F256:AJ256 F244:AJ244 F275:AJ275 F280:AJ280 F268:AJ268 F299:AJ299 F304:AJ304 F292:AJ292 F323:AJ323 F328:AJ328 F316:AJ316 F347:AJ347 F352:AJ352 F340:AJ340 F371:AJ371 F376:AJ376 F364:AJ364 F395:AJ395 F400:AJ400 F388:AJ388 F419:AJ419 F424:AJ424 F412:AJ412 F443:AJ443 F448:AJ448 F436:AJ436 F467:AJ467 F472:AJ472 F460:AJ460 F515:AJ515 F520:AJ520 F508:AJ508 Z528 F528 U528 F203:AJ203 F208:AJ208 F196:AJ196" xr:uid="{786505BB-050F-48C7-A2B1-880C9EF6F3A0}">
      <formula1>"　,中止,製作,夏休,冬休,その他"</formula1>
    </dataValidation>
    <dataValidation type="list" allowBlank="1" showInputMessage="1" showErrorMessage="1" sqref="F300:AJ303 F293:AJ298 F492:AJ495 F485:AJ490 F497:AJ501 F305:AJ310 F372:AJ375 F521:AJ524 F468:AJ471 F461:AJ466 F36:AJ39 F365:AJ370 F473:AJ477 F60:AJ63 F324:AJ327 F444:AJ447 F77:AJ82 F108:AJ111 F101:AJ106 F437:AJ442 F449:AJ453 F125:AJ130 F156:AJ159 F137:AJ142 F317:AJ322 F329:AJ334 F149:AJ154 F173:AJ178 F161:AJ166 F420:AJ423 F413:AJ418 F185:AJ190 F204:AJ207 F180:AJ183 F353:AJ358 F425:AJ429 F228:AJ231 F221:AJ226 F233:AJ237 F281:AJ285 F396:AJ399 F252:AJ255 F245:AJ250 F257:AJ262 F389:AJ394 F401:AJ405 F276:AJ279 F269:AJ274 F113:AJ117 F348:AJ351 F341:AJ346 F516:AJ519 F509:AJ514 F377:AJ381 F530 Z530 AE530 K530 P530 U530 F31:AI34 F41:AJ45 F89:AJ93 F53:AJ58 F84:AJ87 AJ29:AJ34 K29:AI30 F29:H30 F65:AJ69 F132:AJ135 F197:AJ202 F209:AJ214" xr:uid="{3A015AE1-B420-4EAE-B3A8-8DB933299265}">
      <formula1>"　,入,休,退,外,－"</formula1>
    </dataValidation>
  </dataValidations>
  <pageMargins left="0.51181102362204722" right="0.11811023622047245" top="0.55118110236220474" bottom="0.35433070866141736" header="0.31496062992125984" footer="0.31496062992125984"/>
  <pageSetup paperSize="9" scale="51" fitToHeight="0" orientation="portrait" r:id="rId1"/>
  <headerFooter>
    <oddHeader xml:space="preserve">&amp;R&amp;"ＤＦ特太ゴシック体,標準"（別紙１）&amp;"-,標準"
</oddHeader>
  </headerFooter>
  <rowBreaks count="5" manualBreakCount="5">
    <brk id="118" max="40" man="1"/>
    <brk id="215" max="40" man="1"/>
    <brk id="311" max="40" man="1"/>
    <brk id="407" max="40" man="1"/>
    <brk id="502" max="40"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F9409-0529-4794-B760-4CC52E72F558}">
  <dimension ref="A1:CU69"/>
  <sheetViews>
    <sheetView showGridLines="0" view="pageBreakPreview" zoomScaleNormal="100" zoomScaleSheetLayoutView="100" workbookViewId="0">
      <selection activeCell="AX53" sqref="AX53"/>
    </sheetView>
  </sheetViews>
  <sheetFormatPr defaultColWidth="9" defaultRowHeight="13.2"/>
  <cols>
    <col min="1" max="47" width="2.109375" style="470" customWidth="1"/>
    <col min="48" max="224" width="3.6640625" style="470" customWidth="1"/>
    <col min="225" max="256" width="9" style="470"/>
    <col min="257" max="303" width="2.109375" style="470" customWidth="1"/>
    <col min="304" max="480" width="3.6640625" style="470" customWidth="1"/>
    <col min="481" max="512" width="9" style="470"/>
    <col min="513" max="559" width="2.109375" style="470" customWidth="1"/>
    <col min="560" max="736" width="3.6640625" style="470" customWidth="1"/>
    <col min="737" max="768" width="9" style="470"/>
    <col min="769" max="815" width="2.109375" style="470" customWidth="1"/>
    <col min="816" max="992" width="3.6640625" style="470" customWidth="1"/>
    <col min="993" max="1024" width="9" style="470"/>
    <col min="1025" max="1071" width="2.109375" style="470" customWidth="1"/>
    <col min="1072" max="1248" width="3.6640625" style="470" customWidth="1"/>
    <col min="1249" max="1280" width="9" style="470"/>
    <col min="1281" max="1327" width="2.109375" style="470" customWidth="1"/>
    <col min="1328" max="1504" width="3.6640625" style="470" customWidth="1"/>
    <col min="1505" max="1536" width="9" style="470"/>
    <col min="1537" max="1583" width="2.109375" style="470" customWidth="1"/>
    <col min="1584" max="1760" width="3.6640625" style="470" customWidth="1"/>
    <col min="1761" max="1792" width="9" style="470"/>
    <col min="1793" max="1839" width="2.109375" style="470" customWidth="1"/>
    <col min="1840" max="2016" width="3.6640625" style="470" customWidth="1"/>
    <col min="2017" max="2048" width="9" style="470"/>
    <col min="2049" max="2095" width="2.109375" style="470" customWidth="1"/>
    <col min="2096" max="2272" width="3.6640625" style="470" customWidth="1"/>
    <col min="2273" max="2304" width="9" style="470"/>
    <col min="2305" max="2351" width="2.109375" style="470" customWidth="1"/>
    <col min="2352" max="2528" width="3.6640625" style="470" customWidth="1"/>
    <col min="2529" max="2560" width="9" style="470"/>
    <col min="2561" max="2607" width="2.109375" style="470" customWidth="1"/>
    <col min="2608" max="2784" width="3.6640625" style="470" customWidth="1"/>
    <col min="2785" max="2816" width="9" style="470"/>
    <col min="2817" max="2863" width="2.109375" style="470" customWidth="1"/>
    <col min="2864" max="3040" width="3.6640625" style="470" customWidth="1"/>
    <col min="3041" max="3072" width="9" style="470"/>
    <col min="3073" max="3119" width="2.109375" style="470" customWidth="1"/>
    <col min="3120" max="3296" width="3.6640625" style="470" customWidth="1"/>
    <col min="3297" max="3328" width="9" style="470"/>
    <col min="3329" max="3375" width="2.109375" style="470" customWidth="1"/>
    <col min="3376" max="3552" width="3.6640625" style="470" customWidth="1"/>
    <col min="3553" max="3584" width="9" style="470"/>
    <col min="3585" max="3631" width="2.109375" style="470" customWidth="1"/>
    <col min="3632" max="3808" width="3.6640625" style="470" customWidth="1"/>
    <col min="3809" max="3840" width="9" style="470"/>
    <col min="3841" max="3887" width="2.109375" style="470" customWidth="1"/>
    <col min="3888" max="4064" width="3.6640625" style="470" customWidth="1"/>
    <col min="4065" max="4096" width="9" style="470"/>
    <col min="4097" max="4143" width="2.109375" style="470" customWidth="1"/>
    <col min="4144" max="4320" width="3.6640625" style="470" customWidth="1"/>
    <col min="4321" max="4352" width="9" style="470"/>
    <col min="4353" max="4399" width="2.109375" style="470" customWidth="1"/>
    <col min="4400" max="4576" width="3.6640625" style="470" customWidth="1"/>
    <col min="4577" max="4608" width="9" style="470"/>
    <col min="4609" max="4655" width="2.109375" style="470" customWidth="1"/>
    <col min="4656" max="4832" width="3.6640625" style="470" customWidth="1"/>
    <col min="4833" max="4864" width="9" style="470"/>
    <col min="4865" max="4911" width="2.109375" style="470" customWidth="1"/>
    <col min="4912" max="5088" width="3.6640625" style="470" customWidth="1"/>
    <col min="5089" max="5120" width="9" style="470"/>
    <col min="5121" max="5167" width="2.109375" style="470" customWidth="1"/>
    <col min="5168" max="5344" width="3.6640625" style="470" customWidth="1"/>
    <col min="5345" max="5376" width="9" style="470"/>
    <col min="5377" max="5423" width="2.109375" style="470" customWidth="1"/>
    <col min="5424" max="5600" width="3.6640625" style="470" customWidth="1"/>
    <col min="5601" max="5632" width="9" style="470"/>
    <col min="5633" max="5679" width="2.109375" style="470" customWidth="1"/>
    <col min="5680" max="5856" width="3.6640625" style="470" customWidth="1"/>
    <col min="5857" max="5888" width="9" style="470"/>
    <col min="5889" max="5935" width="2.109375" style="470" customWidth="1"/>
    <col min="5936" max="6112" width="3.6640625" style="470" customWidth="1"/>
    <col min="6113" max="6144" width="9" style="470"/>
    <col min="6145" max="6191" width="2.109375" style="470" customWidth="1"/>
    <col min="6192" max="6368" width="3.6640625" style="470" customWidth="1"/>
    <col min="6369" max="6400" width="9" style="470"/>
    <col min="6401" max="6447" width="2.109375" style="470" customWidth="1"/>
    <col min="6448" max="6624" width="3.6640625" style="470" customWidth="1"/>
    <col min="6625" max="6656" width="9" style="470"/>
    <col min="6657" max="6703" width="2.109375" style="470" customWidth="1"/>
    <col min="6704" max="6880" width="3.6640625" style="470" customWidth="1"/>
    <col min="6881" max="6912" width="9" style="470"/>
    <col min="6913" max="6959" width="2.109375" style="470" customWidth="1"/>
    <col min="6960" max="7136" width="3.6640625" style="470" customWidth="1"/>
    <col min="7137" max="7168" width="9" style="470"/>
    <col min="7169" max="7215" width="2.109375" style="470" customWidth="1"/>
    <col min="7216" max="7392" width="3.6640625" style="470" customWidth="1"/>
    <col min="7393" max="7424" width="9" style="470"/>
    <col min="7425" max="7471" width="2.109375" style="470" customWidth="1"/>
    <col min="7472" max="7648" width="3.6640625" style="470" customWidth="1"/>
    <col min="7649" max="7680" width="9" style="470"/>
    <col min="7681" max="7727" width="2.109375" style="470" customWidth="1"/>
    <col min="7728" max="7904" width="3.6640625" style="470" customWidth="1"/>
    <col min="7905" max="7936" width="9" style="470"/>
    <col min="7937" max="7983" width="2.109375" style="470" customWidth="1"/>
    <col min="7984" max="8160" width="3.6640625" style="470" customWidth="1"/>
    <col min="8161" max="8192" width="9" style="470"/>
    <col min="8193" max="8239" width="2.109375" style="470" customWidth="1"/>
    <col min="8240" max="8416" width="3.6640625" style="470" customWidth="1"/>
    <col min="8417" max="8448" width="9" style="470"/>
    <col min="8449" max="8495" width="2.109375" style="470" customWidth="1"/>
    <col min="8496" max="8672" width="3.6640625" style="470" customWidth="1"/>
    <col min="8673" max="8704" width="9" style="470"/>
    <col min="8705" max="8751" width="2.109375" style="470" customWidth="1"/>
    <col min="8752" max="8928" width="3.6640625" style="470" customWidth="1"/>
    <col min="8929" max="8960" width="9" style="470"/>
    <col min="8961" max="9007" width="2.109375" style="470" customWidth="1"/>
    <col min="9008" max="9184" width="3.6640625" style="470" customWidth="1"/>
    <col min="9185" max="9216" width="9" style="470"/>
    <col min="9217" max="9263" width="2.109375" style="470" customWidth="1"/>
    <col min="9264" max="9440" width="3.6640625" style="470" customWidth="1"/>
    <col min="9441" max="9472" width="9" style="470"/>
    <col min="9473" max="9519" width="2.109375" style="470" customWidth="1"/>
    <col min="9520" max="9696" width="3.6640625" style="470" customWidth="1"/>
    <col min="9697" max="9728" width="9" style="470"/>
    <col min="9729" max="9775" width="2.109375" style="470" customWidth="1"/>
    <col min="9776" max="9952" width="3.6640625" style="470" customWidth="1"/>
    <col min="9953" max="9984" width="9" style="470"/>
    <col min="9985" max="10031" width="2.109375" style="470" customWidth="1"/>
    <col min="10032" max="10208" width="3.6640625" style="470" customWidth="1"/>
    <col min="10209" max="10240" width="9" style="470"/>
    <col min="10241" max="10287" width="2.109375" style="470" customWidth="1"/>
    <col min="10288" max="10464" width="3.6640625" style="470" customWidth="1"/>
    <col min="10465" max="10496" width="9" style="470"/>
    <col min="10497" max="10543" width="2.109375" style="470" customWidth="1"/>
    <col min="10544" max="10720" width="3.6640625" style="470" customWidth="1"/>
    <col min="10721" max="10752" width="9" style="470"/>
    <col min="10753" max="10799" width="2.109375" style="470" customWidth="1"/>
    <col min="10800" max="10976" width="3.6640625" style="470" customWidth="1"/>
    <col min="10977" max="11008" width="9" style="470"/>
    <col min="11009" max="11055" width="2.109375" style="470" customWidth="1"/>
    <col min="11056" max="11232" width="3.6640625" style="470" customWidth="1"/>
    <col min="11233" max="11264" width="9" style="470"/>
    <col min="11265" max="11311" width="2.109375" style="470" customWidth="1"/>
    <col min="11312" max="11488" width="3.6640625" style="470" customWidth="1"/>
    <col min="11489" max="11520" width="9" style="470"/>
    <col min="11521" max="11567" width="2.109375" style="470" customWidth="1"/>
    <col min="11568" max="11744" width="3.6640625" style="470" customWidth="1"/>
    <col min="11745" max="11776" width="9" style="470"/>
    <col min="11777" max="11823" width="2.109375" style="470" customWidth="1"/>
    <col min="11824" max="12000" width="3.6640625" style="470" customWidth="1"/>
    <col min="12001" max="12032" width="9" style="470"/>
    <col min="12033" max="12079" width="2.109375" style="470" customWidth="1"/>
    <col min="12080" max="12256" width="3.6640625" style="470" customWidth="1"/>
    <col min="12257" max="12288" width="9" style="470"/>
    <col min="12289" max="12335" width="2.109375" style="470" customWidth="1"/>
    <col min="12336" max="12512" width="3.6640625" style="470" customWidth="1"/>
    <col min="12513" max="12544" width="9" style="470"/>
    <col min="12545" max="12591" width="2.109375" style="470" customWidth="1"/>
    <col min="12592" max="12768" width="3.6640625" style="470" customWidth="1"/>
    <col min="12769" max="12800" width="9" style="470"/>
    <col min="12801" max="12847" width="2.109375" style="470" customWidth="1"/>
    <col min="12848" max="13024" width="3.6640625" style="470" customWidth="1"/>
    <col min="13025" max="13056" width="9" style="470"/>
    <col min="13057" max="13103" width="2.109375" style="470" customWidth="1"/>
    <col min="13104" max="13280" width="3.6640625" style="470" customWidth="1"/>
    <col min="13281" max="13312" width="9" style="470"/>
    <col min="13313" max="13359" width="2.109375" style="470" customWidth="1"/>
    <col min="13360" max="13536" width="3.6640625" style="470" customWidth="1"/>
    <col min="13537" max="13568" width="9" style="470"/>
    <col min="13569" max="13615" width="2.109375" style="470" customWidth="1"/>
    <col min="13616" max="13792" width="3.6640625" style="470" customWidth="1"/>
    <col min="13793" max="13824" width="9" style="470"/>
    <col min="13825" max="13871" width="2.109375" style="470" customWidth="1"/>
    <col min="13872" max="14048" width="3.6640625" style="470" customWidth="1"/>
    <col min="14049" max="14080" width="9" style="470"/>
    <col min="14081" max="14127" width="2.109375" style="470" customWidth="1"/>
    <col min="14128" max="14304" width="3.6640625" style="470" customWidth="1"/>
    <col min="14305" max="14336" width="9" style="470"/>
    <col min="14337" max="14383" width="2.109375" style="470" customWidth="1"/>
    <col min="14384" max="14560" width="3.6640625" style="470" customWidth="1"/>
    <col min="14561" max="14592" width="9" style="470"/>
    <col min="14593" max="14639" width="2.109375" style="470" customWidth="1"/>
    <col min="14640" max="14816" width="3.6640625" style="470" customWidth="1"/>
    <col min="14817" max="14848" width="9" style="470"/>
    <col min="14849" max="14895" width="2.109375" style="470" customWidth="1"/>
    <col min="14896" max="15072" width="3.6640625" style="470" customWidth="1"/>
    <col min="15073" max="15104" width="9" style="470"/>
    <col min="15105" max="15151" width="2.109375" style="470" customWidth="1"/>
    <col min="15152" max="15328" width="3.6640625" style="470" customWidth="1"/>
    <col min="15329" max="15360" width="9" style="470"/>
    <col min="15361" max="15407" width="2.109375" style="470" customWidth="1"/>
    <col min="15408" max="15584" width="3.6640625" style="470" customWidth="1"/>
    <col min="15585" max="15616" width="9" style="470"/>
    <col min="15617" max="15663" width="2.109375" style="470" customWidth="1"/>
    <col min="15664" max="15840" width="3.6640625" style="470" customWidth="1"/>
    <col min="15841" max="15872" width="9" style="470"/>
    <col min="15873" max="15919" width="2.109375" style="470" customWidth="1"/>
    <col min="15920" max="16096" width="3.6640625" style="470" customWidth="1"/>
    <col min="16097" max="16128" width="9" style="470"/>
    <col min="16129" max="16175" width="2.109375" style="470" customWidth="1"/>
    <col min="16176" max="16352" width="3.6640625" style="470" customWidth="1"/>
    <col min="16353" max="16384" width="9" style="470"/>
  </cols>
  <sheetData>
    <row r="1" spans="1:99" ht="19.95" customHeight="1"/>
    <row r="2" spans="1:99" ht="30" customHeight="1" thickBot="1">
      <c r="A2" s="4190" t="s">
        <v>1004</v>
      </c>
      <c r="B2" s="4190"/>
      <c r="C2" s="4190"/>
      <c r="D2" s="4190"/>
      <c r="E2" s="4190"/>
      <c r="F2" s="4190"/>
      <c r="G2" s="4190"/>
      <c r="H2" s="4190"/>
      <c r="I2" s="4190"/>
      <c r="J2" s="4190"/>
      <c r="K2" s="4190"/>
      <c r="L2" s="4190"/>
      <c r="M2" s="4190"/>
      <c r="N2" s="4190"/>
      <c r="O2" s="4190"/>
      <c r="P2" s="4190"/>
      <c r="Q2" s="4190"/>
      <c r="R2" s="4190"/>
      <c r="S2" s="4190"/>
      <c r="T2" s="4190"/>
      <c r="U2" s="4190"/>
      <c r="V2" s="4190"/>
      <c r="W2" s="4190"/>
      <c r="X2" s="4190"/>
      <c r="Y2" s="4190"/>
      <c r="Z2" s="4190"/>
      <c r="AA2" s="4190"/>
      <c r="AB2" s="4190"/>
      <c r="AC2" s="4190"/>
      <c r="AD2" s="4190"/>
      <c r="AE2" s="4190"/>
      <c r="AF2" s="4190"/>
      <c r="AG2" s="4190"/>
      <c r="AH2" s="4190"/>
      <c r="AI2" s="4190"/>
      <c r="AJ2" s="4190"/>
      <c r="AK2" s="4190"/>
      <c r="AL2" s="4190"/>
      <c r="AM2" s="4190"/>
      <c r="AN2" s="4190"/>
      <c r="AO2" s="4190"/>
      <c r="AP2" s="4190"/>
      <c r="AQ2" s="4190"/>
      <c r="AR2" s="4190"/>
      <c r="AS2" s="471"/>
      <c r="AT2" s="471"/>
      <c r="AU2" s="471"/>
      <c r="AV2" s="471"/>
      <c r="CU2" s="470" t="s">
        <v>2370</v>
      </c>
    </row>
    <row r="3" spans="1:99" ht="21" customHeight="1">
      <c r="A3" s="4191" t="s">
        <v>35</v>
      </c>
      <c r="B3" s="4192"/>
      <c r="C3" s="4193"/>
      <c r="D3" s="4193"/>
      <c r="E3" s="4193"/>
      <c r="F3" s="4193"/>
      <c r="G3" s="4193"/>
      <c r="H3" s="4400" t="str">
        <f>入力シート!C6</f>
        <v>都市建設部道路整備課</v>
      </c>
      <c r="I3" s="4400"/>
      <c r="J3" s="4400"/>
      <c r="K3" s="4400"/>
      <c r="L3" s="4400"/>
      <c r="M3" s="4400"/>
      <c r="N3" s="4400"/>
      <c r="O3" s="4400"/>
      <c r="P3" s="4400"/>
      <c r="Q3" s="4400"/>
      <c r="R3" s="4400"/>
      <c r="S3" s="4400"/>
      <c r="T3" s="4400"/>
      <c r="U3" s="4193" t="s">
        <v>654</v>
      </c>
      <c r="V3" s="4193"/>
      <c r="W3" s="4193"/>
      <c r="X3" s="4193"/>
      <c r="Y3" s="4193"/>
      <c r="Z3" s="4193"/>
      <c r="AA3" s="4193"/>
      <c r="AB3" s="4401" t="str">
        <f>入力シート!C26</f>
        <v>(株）○○○○建設</v>
      </c>
      <c r="AC3" s="4401"/>
      <c r="AD3" s="4401"/>
      <c r="AE3" s="4401"/>
      <c r="AF3" s="4401"/>
      <c r="AG3" s="4401"/>
      <c r="AH3" s="4401"/>
      <c r="AI3" s="4401"/>
      <c r="AJ3" s="4401"/>
      <c r="AK3" s="4401"/>
      <c r="AL3" s="4401"/>
      <c r="AM3" s="4401"/>
      <c r="AN3" s="4401"/>
      <c r="AO3" s="4401"/>
      <c r="AP3" s="4401"/>
      <c r="AQ3" s="4402"/>
      <c r="AR3" s="4403"/>
      <c r="AS3" s="472"/>
      <c r="CU3" s="1542" t="s">
        <v>856</v>
      </c>
    </row>
    <row r="4" spans="1:99" ht="21" customHeight="1">
      <c r="A4" s="4201" t="s">
        <v>1005</v>
      </c>
      <c r="B4" s="4202"/>
      <c r="C4" s="4203"/>
      <c r="D4" s="4203"/>
      <c r="E4" s="4203"/>
      <c r="F4" s="4203"/>
      <c r="G4" s="4203"/>
      <c r="H4" s="4204" t="s">
        <v>1008</v>
      </c>
      <c r="I4" s="4204"/>
      <c r="J4" s="4205" t="s">
        <v>1007</v>
      </c>
      <c r="K4" s="4205"/>
      <c r="L4" s="4205"/>
      <c r="M4" s="4204" t="s">
        <v>1006</v>
      </c>
      <c r="N4" s="4204"/>
      <c r="O4" s="4205" t="s">
        <v>653</v>
      </c>
      <c r="P4" s="4205"/>
      <c r="Q4" s="4205"/>
      <c r="R4" s="4205"/>
      <c r="S4" s="4205"/>
      <c r="T4" s="4206"/>
      <c r="U4" s="4207" t="s">
        <v>66</v>
      </c>
      <c r="V4" s="4208"/>
      <c r="W4" s="4208"/>
      <c r="X4" s="4208"/>
      <c r="Y4" s="4208"/>
      <c r="Z4" s="4208"/>
      <c r="AA4" s="4209"/>
      <c r="AB4" s="4198" t="s">
        <v>1258</v>
      </c>
      <c r="AC4" s="4199"/>
      <c r="AD4" s="4199"/>
      <c r="AE4" s="4199"/>
      <c r="AF4" s="4199"/>
      <c r="AG4" s="4199"/>
      <c r="AH4" s="4199"/>
      <c r="AI4" s="4199"/>
      <c r="AJ4" s="4199"/>
      <c r="AK4" s="4199"/>
      <c r="AL4" s="4199"/>
      <c r="AM4" s="4199"/>
      <c r="AN4" s="4199"/>
      <c r="AO4" s="4199"/>
      <c r="AP4" s="4199"/>
      <c r="AQ4" s="4199"/>
      <c r="AR4" s="4200"/>
      <c r="AS4" s="472"/>
      <c r="CU4" s="1542" t="s">
        <v>2371</v>
      </c>
    </row>
    <row r="5" spans="1:99" ht="21" customHeight="1">
      <c r="A5" s="4201" t="s">
        <v>67</v>
      </c>
      <c r="B5" s="4202"/>
      <c r="C5" s="4203"/>
      <c r="D5" s="4203"/>
      <c r="E5" s="4203"/>
      <c r="F5" s="4203"/>
      <c r="G5" s="4203"/>
      <c r="H5" s="4182" t="s">
        <v>856</v>
      </c>
      <c r="I5" s="4182"/>
      <c r="J5" s="4183" t="s">
        <v>1009</v>
      </c>
      <c r="K5" s="4183"/>
      <c r="O5" s="4182" t="s">
        <v>1006</v>
      </c>
      <c r="P5" s="4182"/>
      <c r="Q5" s="4183" t="s">
        <v>1010</v>
      </c>
      <c r="R5" s="4183"/>
      <c r="S5" s="4183"/>
      <c r="U5" s="4182" t="s">
        <v>856</v>
      </c>
      <c r="V5" s="4182"/>
      <c r="W5" s="4183" t="s">
        <v>1011</v>
      </c>
      <c r="X5" s="4183"/>
      <c r="Y5" s="4183"/>
      <c r="AA5" s="4182" t="s">
        <v>856</v>
      </c>
      <c r="AB5" s="4182"/>
      <c r="AC5" s="4183" t="s">
        <v>1012</v>
      </c>
      <c r="AD5" s="4183"/>
      <c r="AE5" s="4183"/>
      <c r="AF5" s="473"/>
      <c r="AG5" s="4182" t="s">
        <v>856</v>
      </c>
      <c r="AH5" s="4182"/>
      <c r="AI5" s="4183" t="s">
        <v>1013</v>
      </c>
      <c r="AJ5" s="4183"/>
      <c r="AK5" s="4183"/>
      <c r="AL5" s="473"/>
      <c r="AM5" s="473"/>
      <c r="AN5" s="473"/>
      <c r="AO5" s="473"/>
      <c r="AP5" s="473"/>
      <c r="AQ5" s="473"/>
      <c r="AR5" s="474"/>
      <c r="AS5" s="475"/>
      <c r="CU5" s="476"/>
    </row>
    <row r="6" spans="1:99" ht="21" customHeight="1">
      <c r="A6" s="4201"/>
      <c r="B6" s="4202"/>
      <c r="C6" s="4203"/>
      <c r="D6" s="4203"/>
      <c r="E6" s="4203"/>
      <c r="F6" s="4203"/>
      <c r="G6" s="4203"/>
      <c r="H6" s="4184" t="s">
        <v>856</v>
      </c>
      <c r="I6" s="4184"/>
      <c r="J6" s="4118" t="s">
        <v>326</v>
      </c>
      <c r="K6" s="4118"/>
      <c r="L6" s="4118"/>
      <c r="M6" s="4118"/>
      <c r="N6" s="477" t="s">
        <v>322</v>
      </c>
      <c r="O6" s="477"/>
      <c r="P6" s="477"/>
      <c r="Q6" s="477"/>
      <c r="R6" s="477"/>
      <c r="S6" s="477"/>
      <c r="T6" s="477"/>
      <c r="U6" s="477"/>
      <c r="V6" s="477"/>
      <c r="W6" s="477"/>
      <c r="X6" s="477"/>
      <c r="Y6" s="477"/>
      <c r="Z6" s="477"/>
      <c r="AA6" s="477"/>
      <c r="AB6" s="477"/>
      <c r="AC6" s="477"/>
      <c r="AD6" s="477"/>
      <c r="AE6" s="477"/>
      <c r="AF6" s="477"/>
      <c r="AG6" s="477"/>
      <c r="AH6" s="477"/>
      <c r="AI6" s="477"/>
      <c r="AJ6" s="477"/>
      <c r="AK6" s="477"/>
      <c r="AL6" s="477"/>
      <c r="AM6" s="477"/>
      <c r="AN6" s="477"/>
      <c r="AO6" s="477"/>
      <c r="AP6" s="477"/>
      <c r="AQ6" s="477"/>
      <c r="AR6" s="478" t="s">
        <v>323</v>
      </c>
    </row>
    <row r="7" spans="1:99" ht="21" customHeight="1" thickBot="1">
      <c r="A7" s="4185" t="s">
        <v>1014</v>
      </c>
      <c r="B7" s="4186"/>
      <c r="C7" s="4187"/>
      <c r="D7" s="4187"/>
      <c r="E7" s="4187"/>
      <c r="F7" s="4187"/>
      <c r="G7" s="4187"/>
      <c r="H7" s="4188" t="str">
        <f>入力シート!C10</f>
        <v>○○校区道路改良工事</v>
      </c>
      <c r="I7" s="4188"/>
      <c r="J7" s="4188"/>
      <c r="K7" s="4188"/>
      <c r="L7" s="4188"/>
      <c r="M7" s="4188"/>
      <c r="N7" s="4188"/>
      <c r="O7" s="4188"/>
      <c r="P7" s="4188"/>
      <c r="Q7" s="4188"/>
      <c r="R7" s="4188"/>
      <c r="S7" s="4188"/>
      <c r="T7" s="4188"/>
      <c r="U7" s="4188"/>
      <c r="V7" s="4188"/>
      <c r="W7" s="4188"/>
      <c r="X7" s="4188"/>
      <c r="Y7" s="4188"/>
      <c r="Z7" s="4188"/>
      <c r="AA7" s="4188"/>
      <c r="AB7" s="4188"/>
      <c r="AC7" s="4188"/>
      <c r="AD7" s="4188"/>
      <c r="AE7" s="4188"/>
      <c r="AF7" s="4188"/>
      <c r="AG7" s="4188"/>
      <c r="AH7" s="4188"/>
      <c r="AI7" s="4188"/>
      <c r="AJ7" s="4188"/>
      <c r="AK7" s="4188"/>
      <c r="AL7" s="4188"/>
      <c r="AM7" s="4188"/>
      <c r="AN7" s="4188"/>
      <c r="AO7" s="4188"/>
      <c r="AP7" s="4188"/>
      <c r="AQ7" s="4188"/>
      <c r="AR7" s="4189"/>
      <c r="AS7" s="479"/>
    </row>
    <row r="8" spans="1:99" ht="21.75" customHeight="1">
      <c r="A8" s="4175" t="s">
        <v>1015</v>
      </c>
      <c r="B8" s="4176"/>
      <c r="C8" s="4176"/>
      <c r="D8" s="4176"/>
      <c r="E8" s="4176"/>
      <c r="F8" s="4176"/>
      <c r="G8" s="4177"/>
      <c r="H8" s="480"/>
      <c r="I8" s="480"/>
      <c r="J8" s="480"/>
      <c r="K8" s="480"/>
      <c r="L8" s="480"/>
      <c r="M8" s="480"/>
      <c r="N8" s="480"/>
      <c r="O8" s="480"/>
      <c r="P8" s="480"/>
      <c r="Q8" s="480"/>
      <c r="R8" s="480"/>
      <c r="S8" s="480"/>
      <c r="T8" s="480"/>
      <c r="U8" s="480"/>
      <c r="V8" s="480"/>
      <c r="W8" s="480"/>
      <c r="X8" s="480"/>
      <c r="Y8" s="480"/>
      <c r="Z8" s="480"/>
      <c r="AA8" s="480"/>
      <c r="AB8" s="480"/>
      <c r="AC8" s="480"/>
      <c r="AD8" s="480"/>
      <c r="AE8" s="480"/>
      <c r="AF8" s="480"/>
      <c r="AG8" s="480"/>
      <c r="AH8" s="480"/>
      <c r="AI8" s="480"/>
      <c r="AJ8" s="480"/>
      <c r="AK8" s="480"/>
      <c r="AL8" s="480"/>
      <c r="AM8" s="480"/>
      <c r="AN8" s="480"/>
      <c r="AO8" s="480"/>
      <c r="AP8" s="480"/>
      <c r="AQ8" s="480"/>
      <c r="AR8" s="481"/>
    </row>
    <row r="9" spans="1:99" ht="9.75" customHeight="1">
      <c r="A9" s="482"/>
      <c r="AR9" s="483"/>
    </row>
    <row r="10" spans="1:99" ht="15" customHeight="1">
      <c r="A10" s="484"/>
      <c r="B10" s="4178" t="s">
        <v>2410</v>
      </c>
      <c r="C10" s="4179"/>
      <c r="D10" s="4179"/>
      <c r="E10" s="4179"/>
      <c r="F10" s="4179"/>
      <c r="G10" s="4179"/>
      <c r="H10" s="4179"/>
      <c r="I10" s="4179"/>
      <c r="J10" s="4179"/>
      <c r="K10" s="4179"/>
      <c r="L10" s="4179"/>
      <c r="M10" s="4179"/>
      <c r="N10" s="4179"/>
      <c r="O10" s="4179"/>
      <c r="P10" s="4179"/>
      <c r="Q10" s="4179"/>
      <c r="R10" s="4179"/>
      <c r="S10" s="4179"/>
      <c r="T10" s="4179"/>
      <c r="U10" s="4179"/>
      <c r="V10" s="4179"/>
      <c r="W10" s="4179"/>
      <c r="X10" s="4179"/>
      <c r="Y10" s="4179"/>
      <c r="Z10" s="4179"/>
      <c r="AA10" s="4179"/>
      <c r="AB10" s="4179"/>
      <c r="AC10" s="4179"/>
      <c r="AD10" s="4179"/>
      <c r="AE10" s="4179"/>
      <c r="AF10" s="4179"/>
      <c r="AG10" s="4179"/>
      <c r="AH10" s="4179"/>
      <c r="AI10" s="4179"/>
      <c r="AJ10" s="4179"/>
      <c r="AK10" s="4179"/>
      <c r="AL10" s="4179"/>
      <c r="AM10" s="4179"/>
      <c r="AN10" s="4179"/>
      <c r="AO10" s="4179"/>
      <c r="AP10" s="4179"/>
      <c r="AQ10" s="4179"/>
      <c r="AR10" s="483"/>
    </row>
    <row r="11" spans="1:99" ht="15" customHeight="1">
      <c r="A11" s="484"/>
      <c r="B11" s="4179"/>
      <c r="C11" s="4179"/>
      <c r="D11" s="4179"/>
      <c r="E11" s="4179"/>
      <c r="F11" s="4179"/>
      <c r="G11" s="4179"/>
      <c r="H11" s="4179"/>
      <c r="I11" s="4179"/>
      <c r="J11" s="4179"/>
      <c r="K11" s="4179"/>
      <c r="L11" s="4179"/>
      <c r="M11" s="4179"/>
      <c r="N11" s="4179"/>
      <c r="O11" s="4179"/>
      <c r="P11" s="4179"/>
      <c r="Q11" s="4179"/>
      <c r="R11" s="4179"/>
      <c r="S11" s="4179"/>
      <c r="T11" s="4179"/>
      <c r="U11" s="4179"/>
      <c r="V11" s="4179"/>
      <c r="W11" s="4179"/>
      <c r="X11" s="4179"/>
      <c r="Y11" s="4179"/>
      <c r="Z11" s="4179"/>
      <c r="AA11" s="4179"/>
      <c r="AB11" s="4179"/>
      <c r="AC11" s="4179"/>
      <c r="AD11" s="4179"/>
      <c r="AE11" s="4179"/>
      <c r="AF11" s="4179"/>
      <c r="AG11" s="4179"/>
      <c r="AH11" s="4179"/>
      <c r="AI11" s="4179"/>
      <c r="AJ11" s="4179"/>
      <c r="AK11" s="4179"/>
      <c r="AL11" s="4179"/>
      <c r="AM11" s="4179"/>
      <c r="AN11" s="4179"/>
      <c r="AO11" s="4179"/>
      <c r="AP11" s="4179"/>
      <c r="AQ11" s="4179"/>
      <c r="AR11" s="483"/>
    </row>
    <row r="12" spans="1:99" ht="15" customHeight="1">
      <c r="A12" s="484"/>
      <c r="B12" s="4179"/>
      <c r="C12" s="4179"/>
      <c r="D12" s="4179"/>
      <c r="E12" s="4179"/>
      <c r="F12" s="4179"/>
      <c r="G12" s="4179"/>
      <c r="H12" s="4179"/>
      <c r="I12" s="4179"/>
      <c r="J12" s="4179"/>
      <c r="K12" s="4179"/>
      <c r="L12" s="4179"/>
      <c r="M12" s="4179"/>
      <c r="N12" s="4179"/>
      <c r="O12" s="4179"/>
      <c r="P12" s="4179"/>
      <c r="Q12" s="4179"/>
      <c r="R12" s="4179"/>
      <c r="S12" s="4179"/>
      <c r="T12" s="4179"/>
      <c r="U12" s="4179"/>
      <c r="V12" s="4179"/>
      <c r="W12" s="4179"/>
      <c r="X12" s="4179"/>
      <c r="Y12" s="4179"/>
      <c r="Z12" s="4179"/>
      <c r="AA12" s="4179"/>
      <c r="AB12" s="4179"/>
      <c r="AC12" s="4179"/>
      <c r="AD12" s="4179"/>
      <c r="AE12" s="4179"/>
      <c r="AF12" s="4179"/>
      <c r="AG12" s="4179"/>
      <c r="AH12" s="4179"/>
      <c r="AI12" s="4179"/>
      <c r="AJ12" s="4179"/>
      <c r="AK12" s="4179"/>
      <c r="AL12" s="4179"/>
      <c r="AM12" s="4179"/>
      <c r="AN12" s="4179"/>
      <c r="AO12" s="4179"/>
      <c r="AP12" s="4179"/>
      <c r="AQ12" s="4179"/>
      <c r="AR12" s="483"/>
    </row>
    <row r="13" spans="1:99" ht="15" customHeight="1">
      <c r="A13" s="484"/>
      <c r="B13" s="4179"/>
      <c r="C13" s="4179"/>
      <c r="D13" s="4179"/>
      <c r="E13" s="4179"/>
      <c r="F13" s="4179"/>
      <c r="G13" s="4179"/>
      <c r="H13" s="4179"/>
      <c r="I13" s="4179"/>
      <c r="J13" s="4179"/>
      <c r="K13" s="4179"/>
      <c r="L13" s="4179"/>
      <c r="M13" s="4179"/>
      <c r="N13" s="4179"/>
      <c r="O13" s="4179"/>
      <c r="P13" s="4179"/>
      <c r="Q13" s="4179"/>
      <c r="R13" s="4179"/>
      <c r="S13" s="4179"/>
      <c r="T13" s="4179"/>
      <c r="U13" s="4179"/>
      <c r="V13" s="4179"/>
      <c r="W13" s="4179"/>
      <c r="X13" s="4179"/>
      <c r="Y13" s="4179"/>
      <c r="Z13" s="4179"/>
      <c r="AA13" s="4179"/>
      <c r="AB13" s="4179"/>
      <c r="AC13" s="4179"/>
      <c r="AD13" s="4179"/>
      <c r="AE13" s="4179"/>
      <c r="AF13" s="4179"/>
      <c r="AG13" s="4179"/>
      <c r="AH13" s="4179"/>
      <c r="AI13" s="4179"/>
      <c r="AJ13" s="4179"/>
      <c r="AK13" s="4179"/>
      <c r="AL13" s="4179"/>
      <c r="AM13" s="4179"/>
      <c r="AN13" s="4179"/>
      <c r="AO13" s="4179"/>
      <c r="AP13" s="4179"/>
      <c r="AQ13" s="4179"/>
      <c r="AR13" s="483"/>
    </row>
    <row r="14" spans="1:99" ht="15" customHeight="1">
      <c r="A14" s="484"/>
      <c r="B14" s="4179"/>
      <c r="C14" s="4179"/>
      <c r="D14" s="4179"/>
      <c r="E14" s="4179"/>
      <c r="F14" s="4179"/>
      <c r="G14" s="4179"/>
      <c r="H14" s="4179"/>
      <c r="I14" s="4179"/>
      <c r="J14" s="4179"/>
      <c r="K14" s="4179"/>
      <c r="L14" s="4179"/>
      <c r="M14" s="4179"/>
      <c r="N14" s="4179"/>
      <c r="O14" s="4179"/>
      <c r="P14" s="4179"/>
      <c r="Q14" s="4179"/>
      <c r="R14" s="4179"/>
      <c r="S14" s="4179"/>
      <c r="T14" s="4179"/>
      <c r="U14" s="4179"/>
      <c r="V14" s="4179"/>
      <c r="W14" s="4179"/>
      <c r="X14" s="4179"/>
      <c r="Y14" s="4179"/>
      <c r="Z14" s="4179"/>
      <c r="AA14" s="4179"/>
      <c r="AB14" s="4179"/>
      <c r="AC14" s="4179"/>
      <c r="AD14" s="4179"/>
      <c r="AE14" s="4179"/>
      <c r="AF14" s="4179"/>
      <c r="AG14" s="4179"/>
      <c r="AH14" s="4179"/>
      <c r="AI14" s="4179"/>
      <c r="AJ14" s="4179"/>
      <c r="AK14" s="4179"/>
      <c r="AL14" s="4179"/>
      <c r="AM14" s="4179"/>
      <c r="AN14" s="4179"/>
      <c r="AO14" s="4179"/>
      <c r="AP14" s="4179"/>
      <c r="AQ14" s="4179"/>
      <c r="AR14" s="483"/>
    </row>
    <row r="15" spans="1:99" ht="15" customHeight="1">
      <c r="A15" s="484"/>
      <c r="B15" s="4179"/>
      <c r="C15" s="4179"/>
      <c r="D15" s="4179"/>
      <c r="E15" s="4179"/>
      <c r="F15" s="4179"/>
      <c r="G15" s="4179"/>
      <c r="H15" s="4179"/>
      <c r="I15" s="4179"/>
      <c r="J15" s="4179"/>
      <c r="K15" s="4179"/>
      <c r="L15" s="4179"/>
      <c r="M15" s="4179"/>
      <c r="N15" s="4179"/>
      <c r="O15" s="4179"/>
      <c r="P15" s="4179"/>
      <c r="Q15" s="4179"/>
      <c r="R15" s="4179"/>
      <c r="S15" s="4179"/>
      <c r="T15" s="4179"/>
      <c r="U15" s="4179"/>
      <c r="V15" s="4179"/>
      <c r="W15" s="4179"/>
      <c r="X15" s="4179"/>
      <c r="Y15" s="4179"/>
      <c r="Z15" s="4179"/>
      <c r="AA15" s="4179"/>
      <c r="AB15" s="4179"/>
      <c r="AC15" s="4179"/>
      <c r="AD15" s="4179"/>
      <c r="AE15" s="4179"/>
      <c r="AF15" s="4179"/>
      <c r="AG15" s="4179"/>
      <c r="AH15" s="4179"/>
      <c r="AI15" s="4179"/>
      <c r="AJ15" s="4179"/>
      <c r="AK15" s="4179"/>
      <c r="AL15" s="4179"/>
      <c r="AM15" s="4179"/>
      <c r="AN15" s="4179"/>
      <c r="AO15" s="4179"/>
      <c r="AP15" s="4179"/>
      <c r="AQ15" s="4179"/>
      <c r="AR15" s="483"/>
    </row>
    <row r="16" spans="1:99" ht="15" customHeight="1">
      <c r="A16" s="484"/>
      <c r="B16" s="4179"/>
      <c r="C16" s="4179"/>
      <c r="D16" s="4179"/>
      <c r="E16" s="4179"/>
      <c r="F16" s="4179"/>
      <c r="G16" s="4179"/>
      <c r="H16" s="4179"/>
      <c r="I16" s="4179"/>
      <c r="J16" s="4179"/>
      <c r="K16" s="4179"/>
      <c r="L16" s="4179"/>
      <c r="M16" s="4179"/>
      <c r="N16" s="4179"/>
      <c r="O16" s="4179"/>
      <c r="P16" s="4179"/>
      <c r="Q16" s="4179"/>
      <c r="R16" s="4179"/>
      <c r="S16" s="4179"/>
      <c r="T16" s="4179"/>
      <c r="U16" s="4179"/>
      <c r="V16" s="4179"/>
      <c r="W16" s="4179"/>
      <c r="X16" s="4179"/>
      <c r="Y16" s="4179"/>
      <c r="Z16" s="4179"/>
      <c r="AA16" s="4179"/>
      <c r="AB16" s="4179"/>
      <c r="AC16" s="4179"/>
      <c r="AD16" s="4179"/>
      <c r="AE16" s="4179"/>
      <c r="AF16" s="4179"/>
      <c r="AG16" s="4179"/>
      <c r="AH16" s="4179"/>
      <c r="AI16" s="4179"/>
      <c r="AJ16" s="4179"/>
      <c r="AK16" s="4179"/>
      <c r="AL16" s="4179"/>
      <c r="AM16" s="4179"/>
      <c r="AN16" s="4179"/>
      <c r="AO16" s="4179"/>
      <c r="AP16" s="4179"/>
      <c r="AQ16" s="4179"/>
      <c r="AR16" s="483"/>
    </row>
    <row r="17" spans="1:44" ht="15" customHeight="1">
      <c r="A17" s="484"/>
      <c r="B17" s="4179"/>
      <c r="C17" s="4179"/>
      <c r="D17" s="4179"/>
      <c r="E17" s="4179"/>
      <c r="F17" s="4179"/>
      <c r="G17" s="4179"/>
      <c r="H17" s="4179"/>
      <c r="I17" s="4179"/>
      <c r="J17" s="4179"/>
      <c r="K17" s="4179"/>
      <c r="L17" s="4179"/>
      <c r="M17" s="4179"/>
      <c r="N17" s="4179"/>
      <c r="O17" s="4179"/>
      <c r="P17" s="4179"/>
      <c r="Q17" s="4179"/>
      <c r="R17" s="4179"/>
      <c r="S17" s="4179"/>
      <c r="T17" s="4179"/>
      <c r="U17" s="4179"/>
      <c r="V17" s="4179"/>
      <c r="W17" s="4179"/>
      <c r="X17" s="4179"/>
      <c r="Y17" s="4179"/>
      <c r="Z17" s="4179"/>
      <c r="AA17" s="4179"/>
      <c r="AB17" s="4179"/>
      <c r="AC17" s="4179"/>
      <c r="AD17" s="4179"/>
      <c r="AE17" s="4179"/>
      <c r="AF17" s="4179"/>
      <c r="AG17" s="4179"/>
      <c r="AH17" s="4179"/>
      <c r="AI17" s="4179"/>
      <c r="AJ17" s="4179"/>
      <c r="AK17" s="4179"/>
      <c r="AL17" s="4179"/>
      <c r="AM17" s="4179"/>
      <c r="AN17" s="4179"/>
      <c r="AO17" s="4179"/>
      <c r="AP17" s="4179"/>
      <c r="AQ17" s="4179"/>
      <c r="AR17" s="483"/>
    </row>
    <row r="18" spans="1:44" ht="15" customHeight="1">
      <c r="A18" s="484"/>
      <c r="B18" s="4179"/>
      <c r="C18" s="4179"/>
      <c r="D18" s="4179"/>
      <c r="E18" s="4179"/>
      <c r="F18" s="4179"/>
      <c r="G18" s="4179"/>
      <c r="H18" s="4179"/>
      <c r="I18" s="4179"/>
      <c r="J18" s="4179"/>
      <c r="K18" s="4179"/>
      <c r="L18" s="4179"/>
      <c r="M18" s="4179"/>
      <c r="N18" s="4179"/>
      <c r="O18" s="4179"/>
      <c r="P18" s="4179"/>
      <c r="Q18" s="4179"/>
      <c r="R18" s="4179"/>
      <c r="S18" s="4179"/>
      <c r="T18" s="4179"/>
      <c r="U18" s="4179"/>
      <c r="V18" s="4179"/>
      <c r="W18" s="4179"/>
      <c r="X18" s="4179"/>
      <c r="Y18" s="4179"/>
      <c r="Z18" s="4179"/>
      <c r="AA18" s="4179"/>
      <c r="AB18" s="4179"/>
      <c r="AC18" s="4179"/>
      <c r="AD18" s="4179"/>
      <c r="AE18" s="4179"/>
      <c r="AF18" s="4179"/>
      <c r="AG18" s="4179"/>
      <c r="AH18" s="4179"/>
      <c r="AI18" s="4179"/>
      <c r="AJ18" s="4179"/>
      <c r="AK18" s="4179"/>
      <c r="AL18" s="4179"/>
      <c r="AM18" s="4179"/>
      <c r="AN18" s="4179"/>
      <c r="AO18" s="4179"/>
      <c r="AP18" s="4179"/>
      <c r="AQ18" s="4179"/>
      <c r="AR18" s="483"/>
    </row>
    <row r="19" spans="1:44" ht="26.1" customHeight="1" thickBot="1">
      <c r="A19" s="1556"/>
      <c r="B19" s="1557"/>
      <c r="C19" s="4180" t="s">
        <v>165</v>
      </c>
      <c r="D19" s="4180"/>
      <c r="E19" s="4180"/>
      <c r="F19" s="4180"/>
      <c r="G19" s="4180"/>
      <c r="H19" s="1558"/>
      <c r="I19" s="4180" t="s">
        <v>387</v>
      </c>
      <c r="J19" s="4180"/>
      <c r="K19" s="1559"/>
      <c r="L19" s="4181"/>
      <c r="M19" s="4181"/>
      <c r="N19" s="4181"/>
      <c r="O19" s="4181"/>
      <c r="P19" s="4181"/>
      <c r="Q19" s="4181"/>
      <c r="R19" s="4180"/>
      <c r="S19" s="4180"/>
      <c r="T19" s="4180"/>
      <c r="U19" s="4180"/>
      <c r="V19" s="4180"/>
      <c r="W19" s="4180"/>
      <c r="X19" s="4180"/>
      <c r="Y19" s="4180"/>
      <c r="Z19" s="4180"/>
      <c r="AA19" s="4180"/>
      <c r="AB19" s="4180"/>
      <c r="AC19" s="4180"/>
      <c r="AD19" s="4180"/>
      <c r="AE19" s="4180"/>
      <c r="AF19" s="4180"/>
      <c r="AG19" s="4180"/>
      <c r="AH19" s="4180"/>
      <c r="AI19" s="4180"/>
      <c r="AJ19" s="4180"/>
      <c r="AK19" s="4180"/>
      <c r="AL19" s="4180"/>
      <c r="AM19" s="4180"/>
      <c r="AN19" s="4180"/>
      <c r="AO19" s="4180"/>
      <c r="AP19" s="4180"/>
      <c r="AQ19" s="4180"/>
      <c r="AR19" s="1560"/>
    </row>
    <row r="20" spans="1:44" ht="15" customHeight="1">
      <c r="A20" s="4166" t="s">
        <v>1016</v>
      </c>
      <c r="B20" s="4167"/>
      <c r="C20" s="4170" t="s">
        <v>1017</v>
      </c>
      <c r="D20" s="4167"/>
      <c r="E20" s="4112" t="s">
        <v>68</v>
      </c>
      <c r="F20" s="4112"/>
      <c r="G20" s="4112"/>
      <c r="H20" s="4112"/>
      <c r="I20" s="4112"/>
      <c r="J20" s="4112"/>
      <c r="K20" s="490" t="s">
        <v>1008</v>
      </c>
      <c r="L20" s="480"/>
      <c r="M20" s="470" t="s">
        <v>1018</v>
      </c>
      <c r="Q20" s="490" t="s">
        <v>1008</v>
      </c>
      <c r="R20" s="490"/>
      <c r="S20" s="480" t="s">
        <v>1019</v>
      </c>
      <c r="T20" s="480"/>
      <c r="V20" s="480"/>
      <c r="W20" s="490" t="s">
        <v>856</v>
      </c>
      <c r="X20" s="490"/>
      <c r="Y20" s="480" t="s">
        <v>1010</v>
      </c>
      <c r="Z20" s="480"/>
      <c r="AA20" s="480"/>
      <c r="AB20" s="480"/>
      <c r="AC20" s="490" t="s">
        <v>856</v>
      </c>
      <c r="AD20" s="490"/>
      <c r="AE20" s="480" t="s">
        <v>1020</v>
      </c>
      <c r="AF20" s="480"/>
      <c r="AG20" s="480"/>
      <c r="AH20" s="480"/>
      <c r="AI20" s="480" t="s">
        <v>324</v>
      </c>
      <c r="AJ20" s="476"/>
      <c r="AR20" s="483"/>
    </row>
    <row r="21" spans="1:44" ht="15" customHeight="1">
      <c r="A21" s="4168"/>
      <c r="B21" s="4147"/>
      <c r="C21" s="4146"/>
      <c r="D21" s="4147"/>
      <c r="E21" s="4112"/>
      <c r="F21" s="4112"/>
      <c r="G21" s="4112"/>
      <c r="H21" s="4112"/>
      <c r="I21" s="4112"/>
      <c r="J21" s="4112"/>
      <c r="K21" s="491"/>
      <c r="M21" s="491"/>
      <c r="N21" s="491"/>
      <c r="R21" s="491"/>
      <c r="S21" s="491"/>
      <c r="W21" s="491"/>
      <c r="X21" s="491"/>
      <c r="AJ21" s="476"/>
      <c r="AR21" s="483"/>
    </row>
    <row r="22" spans="1:44" ht="15" customHeight="1">
      <c r="A22" s="4168"/>
      <c r="B22" s="4147"/>
      <c r="C22" s="4146"/>
      <c r="D22" s="4147"/>
      <c r="K22" s="4173" t="s">
        <v>856</v>
      </c>
      <c r="L22" s="4173"/>
      <c r="M22" s="4112" t="s">
        <v>326</v>
      </c>
      <c r="N22" s="4112"/>
      <c r="O22" s="4112"/>
      <c r="P22" s="492"/>
      <c r="Q22" s="492"/>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3"/>
      <c r="AR22" s="483"/>
    </row>
    <row r="23" spans="1:44" ht="15" customHeight="1">
      <c r="A23" s="4168"/>
      <c r="B23" s="4147"/>
      <c r="C23" s="4146"/>
      <c r="D23" s="4147"/>
      <c r="K23" s="4173"/>
      <c r="L23" s="4173"/>
      <c r="M23" s="4112"/>
      <c r="N23" s="4112"/>
      <c r="O23" s="4112"/>
      <c r="P23" s="492"/>
      <c r="Q23" s="492"/>
      <c r="R23" s="492"/>
      <c r="S23" s="492"/>
      <c r="T23" s="492"/>
      <c r="U23" s="492"/>
      <c r="V23" s="492"/>
      <c r="W23" s="492"/>
      <c r="X23" s="492"/>
      <c r="Y23" s="492"/>
      <c r="Z23" s="492"/>
      <c r="AA23" s="492"/>
      <c r="AB23" s="492"/>
      <c r="AC23" s="492"/>
      <c r="AD23" s="492"/>
      <c r="AE23" s="492"/>
      <c r="AF23" s="492"/>
      <c r="AG23" s="492"/>
      <c r="AH23" s="492"/>
      <c r="AI23" s="492"/>
      <c r="AJ23" s="492"/>
      <c r="AK23" s="492"/>
      <c r="AL23" s="492"/>
      <c r="AM23" s="492"/>
      <c r="AN23" s="492"/>
      <c r="AO23" s="492"/>
      <c r="AP23" s="492"/>
      <c r="AQ23" s="493"/>
      <c r="AR23" s="483"/>
    </row>
    <row r="24" spans="1:44" ht="15" customHeight="1">
      <c r="A24" s="4168"/>
      <c r="B24" s="4147"/>
      <c r="C24" s="4146"/>
      <c r="D24" s="4147"/>
      <c r="L24" s="494"/>
      <c r="M24" s="494"/>
      <c r="N24" s="494"/>
      <c r="O24" s="493"/>
      <c r="P24" s="493"/>
      <c r="Q24" s="493"/>
      <c r="R24" s="493"/>
      <c r="S24" s="493"/>
      <c r="T24" s="493"/>
      <c r="U24" s="493"/>
      <c r="V24" s="493"/>
      <c r="W24" s="493"/>
      <c r="X24" s="493"/>
      <c r="Y24" s="493"/>
      <c r="Z24" s="493"/>
      <c r="AA24" s="493"/>
      <c r="AB24" s="493"/>
      <c r="AC24" s="493"/>
      <c r="AD24" s="493"/>
      <c r="AE24" s="493"/>
      <c r="AF24" s="493"/>
      <c r="AG24" s="493"/>
      <c r="AH24" s="493"/>
      <c r="AI24" s="493"/>
      <c r="AJ24" s="493"/>
      <c r="AK24" s="493"/>
      <c r="AL24" s="493"/>
      <c r="AM24" s="493"/>
      <c r="AN24" s="493"/>
      <c r="AO24" s="493"/>
      <c r="AP24" s="493"/>
      <c r="AQ24" s="493"/>
      <c r="AR24" s="483"/>
    </row>
    <row r="25" spans="1:44" ht="15" customHeight="1">
      <c r="A25" s="4168"/>
      <c r="B25" s="4147"/>
      <c r="C25" s="4146"/>
      <c r="D25" s="4147"/>
      <c r="E25" s="4160" t="s">
        <v>1008</v>
      </c>
      <c r="F25" s="4161"/>
      <c r="G25" s="470" t="s">
        <v>1021</v>
      </c>
      <c r="M25" s="4112" t="s">
        <v>1022</v>
      </c>
      <c r="N25" s="4112"/>
      <c r="O25" s="4112"/>
      <c r="P25" s="4112"/>
      <c r="Q25" s="4112"/>
      <c r="S25" s="476"/>
      <c r="T25" s="476"/>
      <c r="U25" s="4112"/>
      <c r="V25" s="4112"/>
      <c r="W25" s="476" t="s">
        <v>5</v>
      </c>
      <c r="X25" s="4112"/>
      <c r="Y25" s="4112"/>
      <c r="Z25" s="476" t="s">
        <v>1023</v>
      </c>
      <c r="AA25" s="4112"/>
      <c r="AB25" s="4112"/>
      <c r="AC25" s="476" t="s">
        <v>1024</v>
      </c>
      <c r="AN25" s="492"/>
      <c r="AO25" s="492"/>
      <c r="AP25" s="492"/>
      <c r="AQ25" s="492"/>
      <c r="AR25" s="483"/>
    </row>
    <row r="26" spans="1:44" ht="15" customHeight="1">
      <c r="A26" s="4168"/>
      <c r="B26" s="4147"/>
      <c r="C26" s="4146"/>
      <c r="D26" s="4147"/>
      <c r="G26" s="4159"/>
      <c r="H26" s="4159"/>
      <c r="I26" s="4159"/>
      <c r="J26" s="4159"/>
      <c r="K26" s="4159"/>
      <c r="L26" s="4159"/>
      <c r="M26" s="4159"/>
      <c r="N26" s="4159"/>
      <c r="O26" s="4159"/>
      <c r="P26" s="4159"/>
      <c r="Q26" s="4159"/>
      <c r="R26" s="4159"/>
      <c r="S26" s="4159"/>
      <c r="T26" s="4159"/>
      <c r="U26" s="4159"/>
      <c r="V26" s="4159"/>
      <c r="W26" s="4159"/>
      <c r="X26" s="4159"/>
      <c r="Y26" s="4159"/>
      <c r="Z26" s="4159"/>
      <c r="AA26" s="4159"/>
      <c r="AB26" s="4159"/>
      <c r="AC26" s="4159"/>
      <c r="AD26" s="4159"/>
      <c r="AE26" s="4159"/>
      <c r="AF26" s="4159"/>
      <c r="AG26" s="4159"/>
      <c r="AH26" s="4159"/>
      <c r="AI26" s="4159"/>
      <c r="AJ26" s="4159"/>
      <c r="AK26" s="4159"/>
      <c r="AL26" s="4159"/>
      <c r="AM26" s="4159"/>
      <c r="AN26" s="4159"/>
      <c r="AO26" s="4159"/>
      <c r="AP26" s="4159"/>
      <c r="AQ26" s="4159"/>
      <c r="AR26" s="483"/>
    </row>
    <row r="27" spans="1:44" ht="15" customHeight="1">
      <c r="A27" s="4168"/>
      <c r="B27" s="4147"/>
      <c r="C27" s="4146"/>
      <c r="D27" s="4147"/>
      <c r="G27" s="4159"/>
      <c r="H27" s="4159"/>
      <c r="I27" s="4159"/>
      <c r="J27" s="4159"/>
      <c r="K27" s="4159"/>
      <c r="L27" s="4159"/>
      <c r="M27" s="4159"/>
      <c r="N27" s="4159"/>
      <c r="O27" s="4159"/>
      <c r="P27" s="4159"/>
      <c r="Q27" s="4159"/>
      <c r="R27" s="4159"/>
      <c r="S27" s="4159"/>
      <c r="T27" s="4159"/>
      <c r="U27" s="4159"/>
      <c r="V27" s="4159"/>
      <c r="W27" s="4159"/>
      <c r="X27" s="4159"/>
      <c r="Y27" s="4159"/>
      <c r="Z27" s="4159"/>
      <c r="AA27" s="4159"/>
      <c r="AB27" s="4159"/>
      <c r="AC27" s="4159"/>
      <c r="AD27" s="4159"/>
      <c r="AE27" s="4159"/>
      <c r="AF27" s="4159"/>
      <c r="AG27" s="4159"/>
      <c r="AH27" s="4159"/>
      <c r="AI27" s="4159"/>
      <c r="AJ27" s="4159"/>
      <c r="AK27" s="4159"/>
      <c r="AL27" s="4159"/>
      <c r="AM27" s="4159"/>
      <c r="AN27" s="4159"/>
      <c r="AO27" s="4159"/>
      <c r="AP27" s="4159"/>
      <c r="AQ27" s="4159"/>
      <c r="AR27" s="483"/>
    </row>
    <row r="28" spans="1:44" ht="15" customHeight="1">
      <c r="A28" s="4168"/>
      <c r="B28" s="4147"/>
      <c r="C28" s="4146"/>
      <c r="D28" s="4147"/>
      <c r="G28" s="4159"/>
      <c r="H28" s="4159"/>
      <c r="I28" s="4159"/>
      <c r="J28" s="4159"/>
      <c r="K28" s="4159"/>
      <c r="L28" s="4159"/>
      <c r="M28" s="4159"/>
      <c r="N28" s="4159"/>
      <c r="O28" s="4159"/>
      <c r="P28" s="4159"/>
      <c r="Q28" s="4159"/>
      <c r="R28" s="4159"/>
      <c r="S28" s="4159"/>
      <c r="T28" s="4159"/>
      <c r="U28" s="4159"/>
      <c r="V28" s="4159"/>
      <c r="W28" s="4159"/>
      <c r="X28" s="4159"/>
      <c r="Y28" s="4159"/>
      <c r="Z28" s="4159"/>
      <c r="AA28" s="4159"/>
      <c r="AB28" s="4159"/>
      <c r="AC28" s="4159"/>
      <c r="AD28" s="4159"/>
      <c r="AE28" s="4159"/>
      <c r="AF28" s="4159"/>
      <c r="AG28" s="4159"/>
      <c r="AH28" s="4159"/>
      <c r="AI28" s="4159"/>
      <c r="AJ28" s="4159"/>
      <c r="AK28" s="4159"/>
      <c r="AL28" s="4159"/>
      <c r="AM28" s="4159"/>
      <c r="AN28" s="4159"/>
      <c r="AO28" s="4159"/>
      <c r="AP28" s="4159"/>
      <c r="AQ28" s="4159"/>
      <c r="AR28" s="483"/>
    </row>
    <row r="29" spans="1:44" ht="15" customHeight="1">
      <c r="A29" s="4168"/>
      <c r="B29" s="4147"/>
      <c r="C29" s="4146"/>
      <c r="D29" s="4147"/>
      <c r="G29" s="4159"/>
      <c r="H29" s="4159"/>
      <c r="I29" s="4159"/>
      <c r="J29" s="4159"/>
      <c r="K29" s="4159"/>
      <c r="L29" s="4159"/>
      <c r="M29" s="4159"/>
      <c r="N29" s="4159"/>
      <c r="O29" s="4159"/>
      <c r="P29" s="4159"/>
      <c r="Q29" s="4159"/>
      <c r="R29" s="4159"/>
      <c r="S29" s="4159"/>
      <c r="T29" s="4159"/>
      <c r="U29" s="4159"/>
      <c r="V29" s="4159"/>
      <c r="W29" s="4159"/>
      <c r="X29" s="4159"/>
      <c r="Y29" s="4159"/>
      <c r="Z29" s="4159"/>
      <c r="AA29" s="4159"/>
      <c r="AB29" s="4159"/>
      <c r="AC29" s="4159"/>
      <c r="AD29" s="4159"/>
      <c r="AE29" s="4159"/>
      <c r="AF29" s="4159"/>
      <c r="AG29" s="4159"/>
      <c r="AH29" s="4159"/>
      <c r="AI29" s="4159"/>
      <c r="AJ29" s="4159"/>
      <c r="AK29" s="4159"/>
      <c r="AL29" s="4159"/>
      <c r="AM29" s="4159"/>
      <c r="AN29" s="4159"/>
      <c r="AO29" s="4159"/>
      <c r="AP29" s="4159"/>
      <c r="AQ29" s="4159"/>
      <c r="AR29" s="483"/>
    </row>
    <row r="30" spans="1:44" ht="15" customHeight="1">
      <c r="A30" s="4168"/>
      <c r="B30" s="4147"/>
      <c r="C30" s="4146"/>
      <c r="D30" s="4147"/>
      <c r="G30" s="4159"/>
      <c r="H30" s="4159"/>
      <c r="I30" s="4159"/>
      <c r="J30" s="4159"/>
      <c r="K30" s="4159"/>
      <c r="L30" s="4159"/>
      <c r="M30" s="4159"/>
      <c r="N30" s="4159"/>
      <c r="O30" s="4159"/>
      <c r="P30" s="4159"/>
      <c r="Q30" s="4159"/>
      <c r="R30" s="4159"/>
      <c r="S30" s="4159"/>
      <c r="T30" s="4159"/>
      <c r="U30" s="4159"/>
      <c r="V30" s="4159"/>
      <c r="W30" s="4159"/>
      <c r="X30" s="4159"/>
      <c r="Y30" s="4159"/>
      <c r="Z30" s="4159"/>
      <c r="AA30" s="4159"/>
      <c r="AB30" s="4159"/>
      <c r="AC30" s="4159"/>
      <c r="AD30" s="4159"/>
      <c r="AE30" s="4159"/>
      <c r="AF30" s="4159"/>
      <c r="AG30" s="4159"/>
      <c r="AH30" s="4159"/>
      <c r="AI30" s="4159"/>
      <c r="AJ30" s="4159"/>
      <c r="AK30" s="4159"/>
      <c r="AL30" s="4159"/>
      <c r="AM30" s="4159"/>
      <c r="AN30" s="4159"/>
      <c r="AO30" s="4159"/>
      <c r="AP30" s="4159"/>
      <c r="AQ30" s="4159"/>
      <c r="AR30" s="483"/>
    </row>
    <row r="31" spans="1:44" ht="15" customHeight="1">
      <c r="A31" s="4168"/>
      <c r="B31" s="4147"/>
      <c r="C31" s="4146"/>
      <c r="D31" s="4147"/>
      <c r="G31" s="4159"/>
      <c r="H31" s="4159"/>
      <c r="I31" s="4159"/>
      <c r="J31" s="4159"/>
      <c r="K31" s="4159"/>
      <c r="L31" s="4159"/>
      <c r="M31" s="4159"/>
      <c r="N31" s="4159"/>
      <c r="O31" s="4159"/>
      <c r="P31" s="4159"/>
      <c r="Q31" s="4159"/>
      <c r="R31" s="4159"/>
      <c r="S31" s="4159"/>
      <c r="T31" s="4159"/>
      <c r="U31" s="4159"/>
      <c r="V31" s="4159"/>
      <c r="W31" s="4159"/>
      <c r="X31" s="4159"/>
      <c r="Y31" s="4159"/>
      <c r="Z31" s="4159"/>
      <c r="AA31" s="4159"/>
      <c r="AB31" s="4159"/>
      <c r="AC31" s="4159"/>
      <c r="AD31" s="4159"/>
      <c r="AE31" s="4159"/>
      <c r="AF31" s="4159"/>
      <c r="AG31" s="4159"/>
      <c r="AH31" s="4159"/>
      <c r="AI31" s="4159"/>
      <c r="AJ31" s="4159"/>
      <c r="AK31" s="4159"/>
      <c r="AL31" s="4159"/>
      <c r="AM31" s="4159"/>
      <c r="AN31" s="4159"/>
      <c r="AO31" s="4159"/>
      <c r="AP31" s="4159"/>
      <c r="AQ31" s="4159"/>
      <c r="AR31" s="483"/>
    </row>
    <row r="32" spans="1:44" ht="15" customHeight="1">
      <c r="A32" s="4168"/>
      <c r="B32" s="4147"/>
      <c r="C32" s="4146"/>
      <c r="D32" s="4147"/>
      <c r="G32" s="4159"/>
      <c r="H32" s="4159"/>
      <c r="I32" s="4159"/>
      <c r="J32" s="4159"/>
      <c r="K32" s="4159"/>
      <c r="L32" s="4159"/>
      <c r="M32" s="4159"/>
      <c r="N32" s="4159"/>
      <c r="O32" s="4159"/>
      <c r="P32" s="4159"/>
      <c r="Q32" s="4159"/>
      <c r="R32" s="4159"/>
      <c r="S32" s="4159"/>
      <c r="T32" s="4159"/>
      <c r="U32" s="4159"/>
      <c r="V32" s="4159"/>
      <c r="W32" s="4159"/>
      <c r="X32" s="4159"/>
      <c r="Y32" s="4159"/>
      <c r="Z32" s="4159"/>
      <c r="AA32" s="4159"/>
      <c r="AB32" s="4159"/>
      <c r="AC32" s="4159"/>
      <c r="AD32" s="4159"/>
      <c r="AE32" s="4159"/>
      <c r="AF32" s="4159"/>
      <c r="AG32" s="4159"/>
      <c r="AH32" s="4159"/>
      <c r="AI32" s="4159"/>
      <c r="AJ32" s="4159"/>
      <c r="AK32" s="4159"/>
      <c r="AL32" s="4159"/>
      <c r="AM32" s="4159"/>
      <c r="AN32" s="4159"/>
      <c r="AO32" s="4159"/>
      <c r="AP32" s="4159"/>
      <c r="AQ32" s="4159"/>
      <c r="AR32" s="483"/>
    </row>
    <row r="33" spans="1:44" ht="15" customHeight="1">
      <c r="A33" s="4168"/>
      <c r="B33" s="4147"/>
      <c r="C33" s="4146"/>
      <c r="D33" s="4147"/>
      <c r="G33" s="494"/>
      <c r="H33" s="494"/>
      <c r="I33" s="494"/>
      <c r="J33" s="494"/>
      <c r="K33" s="494"/>
      <c r="L33" s="494"/>
      <c r="M33" s="494"/>
      <c r="N33" s="494"/>
      <c r="O33" s="494"/>
      <c r="P33" s="494"/>
      <c r="Q33" s="494"/>
      <c r="R33" s="494"/>
      <c r="S33" s="494"/>
      <c r="T33" s="494"/>
      <c r="U33" s="494"/>
      <c r="V33" s="494"/>
      <c r="W33" s="494"/>
      <c r="X33" s="494"/>
      <c r="Y33" s="494"/>
      <c r="Z33" s="494"/>
      <c r="AA33" s="494"/>
      <c r="AB33" s="494"/>
      <c r="AC33" s="494"/>
      <c r="AD33" s="494"/>
      <c r="AE33" s="494"/>
      <c r="AF33" s="494"/>
      <c r="AG33" s="494"/>
      <c r="AH33" s="494"/>
      <c r="AI33" s="494"/>
      <c r="AJ33" s="494"/>
      <c r="AK33" s="494"/>
      <c r="AL33" s="494"/>
      <c r="AM33" s="494"/>
      <c r="AN33" s="494"/>
      <c r="AO33" s="494"/>
      <c r="AP33" s="494"/>
      <c r="AQ33" s="494"/>
      <c r="AR33" s="483"/>
    </row>
    <row r="34" spans="1:44" ht="15" customHeight="1">
      <c r="A34" s="4168"/>
      <c r="B34" s="4147"/>
      <c r="C34" s="4146"/>
      <c r="D34" s="4147"/>
      <c r="E34" s="4160" t="s">
        <v>1008</v>
      </c>
      <c r="F34" s="4161"/>
      <c r="G34" s="494" t="s">
        <v>1025</v>
      </c>
      <c r="H34" s="494"/>
      <c r="I34" s="494"/>
      <c r="J34" s="494"/>
      <c r="K34" s="494"/>
      <c r="L34" s="494"/>
      <c r="M34" s="494"/>
      <c r="N34" s="494"/>
      <c r="O34" s="494"/>
      <c r="P34" s="494"/>
      <c r="Q34" s="494"/>
      <c r="R34" s="494"/>
      <c r="S34" s="494"/>
      <c r="T34" s="494"/>
      <c r="U34" s="494"/>
      <c r="V34" s="494"/>
      <c r="AH34" s="494"/>
      <c r="AI34" s="494"/>
      <c r="AJ34" s="494"/>
      <c r="AK34" s="494"/>
      <c r="AL34" s="494"/>
      <c r="AM34" s="494"/>
      <c r="AN34" s="494"/>
      <c r="AO34" s="494"/>
      <c r="AP34" s="494"/>
      <c r="AQ34" s="494"/>
      <c r="AR34" s="483"/>
    </row>
    <row r="35" spans="1:44" ht="15" customHeight="1">
      <c r="A35" s="4168"/>
      <c r="B35" s="4147"/>
      <c r="C35" s="4146"/>
      <c r="D35" s="4147"/>
      <c r="G35" s="4162" t="s">
        <v>1026</v>
      </c>
      <c r="H35" s="4162"/>
      <c r="I35" s="4162"/>
      <c r="J35" s="4162"/>
      <c r="K35" s="4162"/>
      <c r="L35" s="4162"/>
      <c r="M35" s="4162"/>
      <c r="N35" s="4162" t="s">
        <v>1027</v>
      </c>
      <c r="O35" s="4162"/>
      <c r="P35" s="4162"/>
      <c r="Q35" s="4162"/>
      <c r="R35" s="4162"/>
      <c r="S35" s="4162"/>
      <c r="T35" s="4162"/>
      <c r="U35" s="4162"/>
      <c r="V35" s="4162"/>
      <c r="W35" s="4163" t="s">
        <v>1028</v>
      </c>
      <c r="X35" s="4164"/>
      <c r="Y35" s="4164"/>
      <c r="Z35" s="4164"/>
      <c r="AA35" s="4164"/>
      <c r="AB35" s="4164"/>
      <c r="AC35" s="4164"/>
      <c r="AD35" s="4164"/>
      <c r="AE35" s="4164"/>
      <c r="AF35" s="4165"/>
      <c r="AG35" s="4100" t="s">
        <v>18</v>
      </c>
      <c r="AH35" s="4101"/>
      <c r="AI35" s="4110"/>
      <c r="AJ35" s="4100" t="s">
        <v>1029</v>
      </c>
      <c r="AK35" s="4101"/>
      <c r="AL35" s="4101"/>
      <c r="AM35" s="4101"/>
      <c r="AN35" s="4101"/>
      <c r="AO35" s="4101"/>
      <c r="AP35" s="4110"/>
      <c r="AR35" s="483"/>
    </row>
    <row r="36" spans="1:44" ht="15" customHeight="1">
      <c r="A36" s="4168"/>
      <c r="B36" s="4147"/>
      <c r="C36" s="4146"/>
      <c r="D36" s="4147"/>
      <c r="G36" s="4162"/>
      <c r="H36" s="4162"/>
      <c r="I36" s="4162"/>
      <c r="J36" s="4162"/>
      <c r="K36" s="4162"/>
      <c r="L36" s="4162"/>
      <c r="M36" s="4162"/>
      <c r="N36" s="4162"/>
      <c r="O36" s="4162"/>
      <c r="P36" s="4162"/>
      <c r="Q36" s="4162"/>
      <c r="R36" s="4162"/>
      <c r="S36" s="4162"/>
      <c r="T36" s="4162"/>
      <c r="U36" s="4162"/>
      <c r="V36" s="4162"/>
      <c r="W36" s="4174" t="s">
        <v>1030</v>
      </c>
      <c r="X36" s="4174"/>
      <c r="Y36" s="4174"/>
      <c r="Z36" s="4174"/>
      <c r="AA36" s="4174"/>
      <c r="AB36" s="4174" t="s">
        <v>1031</v>
      </c>
      <c r="AC36" s="4174"/>
      <c r="AD36" s="4174"/>
      <c r="AE36" s="4174"/>
      <c r="AF36" s="4174"/>
      <c r="AG36" s="4114"/>
      <c r="AH36" s="4115"/>
      <c r="AI36" s="4116"/>
      <c r="AJ36" s="4114"/>
      <c r="AK36" s="4115"/>
      <c r="AL36" s="4115"/>
      <c r="AM36" s="4115"/>
      <c r="AN36" s="4115"/>
      <c r="AO36" s="4115"/>
      <c r="AP36" s="4116"/>
      <c r="AR36" s="483"/>
    </row>
    <row r="37" spans="1:44" ht="15" customHeight="1">
      <c r="A37" s="4168"/>
      <c r="B37" s="4147"/>
      <c r="C37" s="4146"/>
      <c r="D37" s="4147"/>
      <c r="G37" s="4404"/>
      <c r="H37" s="4404"/>
      <c r="I37" s="4404"/>
      <c r="J37" s="4404"/>
      <c r="K37" s="4404"/>
      <c r="L37" s="4404"/>
      <c r="M37" s="4404"/>
      <c r="N37" s="4404"/>
      <c r="O37" s="4404"/>
      <c r="P37" s="4404"/>
      <c r="Q37" s="4404"/>
      <c r="R37" s="4404"/>
      <c r="S37" s="4404"/>
      <c r="T37" s="4404"/>
      <c r="U37" s="4404"/>
      <c r="V37" s="4404"/>
      <c r="W37" s="4405"/>
      <c r="X37" s="4405"/>
      <c r="Y37" s="4405"/>
      <c r="Z37" s="4405"/>
      <c r="AA37" s="4405"/>
      <c r="AB37" s="4405"/>
      <c r="AC37" s="4405"/>
      <c r="AD37" s="4405"/>
      <c r="AE37" s="4405"/>
      <c r="AF37" s="4405"/>
      <c r="AG37" s="4406"/>
      <c r="AH37" s="4407"/>
      <c r="AI37" s="4408"/>
      <c r="AJ37" s="4409"/>
      <c r="AK37" s="4410"/>
      <c r="AL37" s="4410"/>
      <c r="AM37" s="4410"/>
      <c r="AN37" s="4410"/>
      <c r="AO37" s="4410"/>
      <c r="AP37" s="4411"/>
      <c r="AR37" s="483"/>
    </row>
    <row r="38" spans="1:44" ht="15" customHeight="1">
      <c r="A38" s="4168"/>
      <c r="B38" s="4147"/>
      <c r="C38" s="4146"/>
      <c r="D38" s="4147"/>
      <c r="G38" s="4404"/>
      <c r="H38" s="4404"/>
      <c r="I38" s="4404"/>
      <c r="J38" s="4404"/>
      <c r="K38" s="4404"/>
      <c r="L38" s="4404"/>
      <c r="M38" s="4404"/>
      <c r="N38" s="4404"/>
      <c r="O38" s="4404"/>
      <c r="P38" s="4404"/>
      <c r="Q38" s="4404"/>
      <c r="R38" s="4404"/>
      <c r="S38" s="4404"/>
      <c r="T38" s="4404"/>
      <c r="U38" s="4404"/>
      <c r="V38" s="4404"/>
      <c r="W38" s="4405"/>
      <c r="X38" s="4405"/>
      <c r="Y38" s="4405"/>
      <c r="Z38" s="4405"/>
      <c r="AA38" s="4405"/>
      <c r="AB38" s="4405"/>
      <c r="AC38" s="4405"/>
      <c r="AD38" s="4405"/>
      <c r="AE38" s="4405"/>
      <c r="AF38" s="4405"/>
      <c r="AG38" s="4406"/>
      <c r="AH38" s="4407"/>
      <c r="AI38" s="4408"/>
      <c r="AJ38" s="4409"/>
      <c r="AK38" s="4410"/>
      <c r="AL38" s="4410"/>
      <c r="AM38" s="4410"/>
      <c r="AN38" s="4410"/>
      <c r="AO38" s="4410"/>
      <c r="AP38" s="4411"/>
      <c r="AR38" s="483"/>
    </row>
    <row r="39" spans="1:44" ht="15" customHeight="1">
      <c r="A39" s="4168"/>
      <c r="B39" s="4147"/>
      <c r="C39" s="4146"/>
      <c r="D39" s="4147"/>
      <c r="G39" s="4404"/>
      <c r="H39" s="4404"/>
      <c r="I39" s="4404"/>
      <c r="J39" s="4404"/>
      <c r="K39" s="4404"/>
      <c r="L39" s="4404"/>
      <c r="M39" s="4404"/>
      <c r="N39" s="4404"/>
      <c r="O39" s="4404"/>
      <c r="P39" s="4404"/>
      <c r="Q39" s="4404"/>
      <c r="R39" s="4404"/>
      <c r="S39" s="4404"/>
      <c r="T39" s="4404"/>
      <c r="U39" s="4404"/>
      <c r="V39" s="4404"/>
      <c r="W39" s="4405"/>
      <c r="X39" s="4405"/>
      <c r="Y39" s="4405"/>
      <c r="Z39" s="4405"/>
      <c r="AA39" s="4405"/>
      <c r="AB39" s="4405"/>
      <c r="AC39" s="4405"/>
      <c r="AD39" s="4405"/>
      <c r="AE39" s="4405"/>
      <c r="AF39" s="4405"/>
      <c r="AG39" s="4406"/>
      <c r="AH39" s="4407"/>
      <c r="AI39" s="4408"/>
      <c r="AJ39" s="4409"/>
      <c r="AK39" s="4410"/>
      <c r="AL39" s="4410"/>
      <c r="AM39" s="4410"/>
      <c r="AN39" s="4410"/>
      <c r="AO39" s="4410"/>
      <c r="AP39" s="4411"/>
      <c r="AR39" s="483"/>
    </row>
    <row r="40" spans="1:44" ht="15" customHeight="1">
      <c r="A40" s="4168"/>
      <c r="B40" s="4147"/>
      <c r="C40" s="4146"/>
      <c r="D40" s="4147"/>
      <c r="G40" s="4404"/>
      <c r="H40" s="4404"/>
      <c r="I40" s="4404"/>
      <c r="J40" s="4404"/>
      <c r="K40" s="4404"/>
      <c r="L40" s="4404"/>
      <c r="M40" s="4404"/>
      <c r="N40" s="4404"/>
      <c r="O40" s="4404"/>
      <c r="P40" s="4404"/>
      <c r="Q40" s="4404"/>
      <c r="R40" s="4404"/>
      <c r="S40" s="4404"/>
      <c r="T40" s="4404"/>
      <c r="U40" s="4404"/>
      <c r="V40" s="4404"/>
      <c r="W40" s="4405"/>
      <c r="X40" s="4405"/>
      <c r="Y40" s="4405"/>
      <c r="Z40" s="4405"/>
      <c r="AA40" s="4405"/>
      <c r="AB40" s="4405"/>
      <c r="AC40" s="4405"/>
      <c r="AD40" s="4405"/>
      <c r="AE40" s="4405"/>
      <c r="AF40" s="4405"/>
      <c r="AG40" s="4406"/>
      <c r="AH40" s="4407"/>
      <c r="AI40" s="4408"/>
      <c r="AJ40" s="4409"/>
      <c r="AK40" s="4410"/>
      <c r="AL40" s="4410"/>
      <c r="AM40" s="4410"/>
      <c r="AN40" s="4410"/>
      <c r="AO40" s="4410"/>
      <c r="AP40" s="4411"/>
      <c r="AR40" s="483"/>
    </row>
    <row r="41" spans="1:44" ht="15" customHeight="1">
      <c r="A41" s="4168"/>
      <c r="B41" s="4147"/>
      <c r="C41" s="4146"/>
      <c r="D41" s="4147"/>
      <c r="G41" s="4404"/>
      <c r="H41" s="4404"/>
      <c r="I41" s="4404"/>
      <c r="J41" s="4404"/>
      <c r="K41" s="4404"/>
      <c r="L41" s="4404"/>
      <c r="M41" s="4404"/>
      <c r="N41" s="4404"/>
      <c r="O41" s="4404"/>
      <c r="P41" s="4404"/>
      <c r="Q41" s="4404"/>
      <c r="R41" s="4404"/>
      <c r="S41" s="4404"/>
      <c r="T41" s="4404"/>
      <c r="U41" s="4404"/>
      <c r="V41" s="4404"/>
      <c r="W41" s="4405"/>
      <c r="X41" s="4405"/>
      <c r="Y41" s="4405"/>
      <c r="Z41" s="4405"/>
      <c r="AA41" s="4405"/>
      <c r="AB41" s="4405"/>
      <c r="AC41" s="4405"/>
      <c r="AD41" s="4405"/>
      <c r="AE41" s="4405"/>
      <c r="AF41" s="4405"/>
      <c r="AG41" s="4406"/>
      <c r="AH41" s="4407"/>
      <c r="AI41" s="4408"/>
      <c r="AJ41" s="4409"/>
      <c r="AK41" s="4410"/>
      <c r="AL41" s="4410"/>
      <c r="AM41" s="4410"/>
      <c r="AN41" s="4410"/>
      <c r="AO41" s="4410"/>
      <c r="AP41" s="4411"/>
      <c r="AR41" s="483"/>
    </row>
    <row r="42" spans="1:44" ht="15" customHeight="1">
      <c r="A42" s="4168"/>
      <c r="B42" s="4147"/>
      <c r="C42" s="4146"/>
      <c r="D42" s="4147"/>
      <c r="Q42" s="492"/>
      <c r="R42" s="492"/>
      <c r="S42" s="492"/>
      <c r="T42" s="492"/>
      <c r="U42" s="492"/>
      <c r="V42" s="492"/>
      <c r="W42" s="492"/>
      <c r="X42" s="492"/>
      <c r="Y42" s="492"/>
      <c r="Z42" s="492"/>
      <c r="AA42" s="492"/>
      <c r="AB42" s="492"/>
      <c r="AC42" s="492"/>
      <c r="AD42" s="492"/>
      <c r="AE42" s="492"/>
      <c r="AF42" s="492"/>
      <c r="AG42" s="492"/>
      <c r="AH42" s="492"/>
      <c r="AI42" s="492" t="s">
        <v>1032</v>
      </c>
      <c r="AJ42" s="4158">
        <f>SUM(AJ37:AP41)</f>
        <v>0</v>
      </c>
      <c r="AK42" s="4158"/>
      <c r="AL42" s="4158"/>
      <c r="AM42" s="4158"/>
      <c r="AN42" s="4158"/>
      <c r="AO42" s="4158"/>
      <c r="AP42" s="4158"/>
      <c r="AQ42" s="470" t="s">
        <v>586</v>
      </c>
      <c r="AR42" s="483"/>
    </row>
    <row r="43" spans="1:44" ht="15" customHeight="1">
      <c r="A43" s="4168"/>
      <c r="B43" s="4147"/>
      <c r="C43" s="4146"/>
      <c r="D43" s="4147"/>
      <c r="Q43" s="492"/>
      <c r="R43" s="492"/>
      <c r="S43" s="492"/>
      <c r="T43" s="492"/>
      <c r="U43" s="492"/>
      <c r="V43" s="492"/>
      <c r="W43" s="492"/>
      <c r="X43" s="492"/>
      <c r="Y43" s="492"/>
      <c r="Z43" s="492"/>
      <c r="AA43" s="492"/>
      <c r="AB43" s="492"/>
      <c r="AC43" s="492"/>
      <c r="AD43" s="492"/>
      <c r="AE43" s="492"/>
      <c r="AF43" s="492"/>
      <c r="AG43" s="492"/>
      <c r="AH43" s="492"/>
      <c r="AI43" s="492"/>
      <c r="AJ43" s="495"/>
      <c r="AK43" s="495"/>
      <c r="AL43" s="495"/>
      <c r="AM43" s="495"/>
      <c r="AN43" s="495"/>
      <c r="AO43" s="495"/>
      <c r="AP43" s="495"/>
      <c r="AR43" s="483"/>
    </row>
    <row r="44" spans="1:44" ht="15" customHeight="1">
      <c r="A44" s="4168"/>
      <c r="B44" s="4147"/>
      <c r="C44" s="4146"/>
      <c r="D44" s="4147"/>
      <c r="G44" s="470" t="s">
        <v>1033</v>
      </c>
      <c r="AF44" s="4412"/>
      <c r="AG44" s="4412"/>
      <c r="AH44" s="4412"/>
      <c r="AI44" s="4412"/>
      <c r="AJ44" s="4412"/>
      <c r="AK44" s="4412"/>
      <c r="AL44" s="4412"/>
      <c r="AM44" s="4412"/>
      <c r="AN44" s="4412"/>
      <c r="AO44" s="470" t="s">
        <v>586</v>
      </c>
      <c r="AQ44" s="492"/>
      <c r="AR44" s="483"/>
    </row>
    <row r="45" spans="1:44" ht="15" customHeight="1">
      <c r="A45" s="4168"/>
      <c r="B45" s="4147"/>
      <c r="C45" s="4146"/>
      <c r="D45" s="4147"/>
      <c r="G45" s="470" t="s">
        <v>1034</v>
      </c>
      <c r="AF45" s="4142">
        <f>AJ42</f>
        <v>0</v>
      </c>
      <c r="AG45" s="4142"/>
      <c r="AH45" s="4142"/>
      <c r="AI45" s="4142"/>
      <c r="AJ45" s="4142"/>
      <c r="AK45" s="4142"/>
      <c r="AL45" s="4142"/>
      <c r="AM45" s="4142"/>
      <c r="AN45" s="4142"/>
      <c r="AO45" s="470" t="s">
        <v>586</v>
      </c>
      <c r="AQ45" s="492"/>
      <c r="AR45" s="483"/>
    </row>
    <row r="46" spans="1:44" ht="15" customHeight="1">
      <c r="A46" s="4168"/>
      <c r="B46" s="4147"/>
      <c r="C46" s="4146"/>
      <c r="D46" s="4147"/>
      <c r="G46" s="470" t="s">
        <v>1035</v>
      </c>
      <c r="Q46" s="470" t="s">
        <v>1036</v>
      </c>
      <c r="AF46" s="4142">
        <f>AF44+AF45</f>
        <v>0</v>
      </c>
      <c r="AG46" s="4142"/>
      <c r="AH46" s="4142"/>
      <c r="AI46" s="4142"/>
      <c r="AJ46" s="4142"/>
      <c r="AK46" s="4142"/>
      <c r="AL46" s="4142"/>
      <c r="AM46" s="4142"/>
      <c r="AN46" s="4142"/>
      <c r="AO46" s="470" t="s">
        <v>586</v>
      </c>
      <c r="AQ46" s="492"/>
      <c r="AR46" s="483"/>
    </row>
    <row r="47" spans="1:44" ht="15" customHeight="1">
      <c r="A47" s="4168"/>
      <c r="B47" s="4147"/>
      <c r="C47" s="4146"/>
      <c r="D47" s="4147"/>
      <c r="G47" s="470" t="s">
        <v>1037</v>
      </c>
      <c r="AF47" s="4143"/>
      <c r="AG47" s="4143"/>
      <c r="AH47" s="4143"/>
      <c r="AI47" s="4143"/>
      <c r="AJ47" s="4143"/>
      <c r="AK47" s="4143"/>
      <c r="AL47" s="4143"/>
      <c r="AM47" s="4143"/>
      <c r="AN47" s="4143"/>
      <c r="AO47" s="470" t="s">
        <v>1038</v>
      </c>
      <c r="AQ47" s="492"/>
      <c r="AR47" s="483"/>
    </row>
    <row r="48" spans="1:44" ht="15" customHeight="1">
      <c r="A48" s="4168"/>
      <c r="B48" s="4147"/>
      <c r="C48" s="4171"/>
      <c r="D48" s="4172"/>
      <c r="E48" s="477"/>
      <c r="F48" s="477"/>
      <c r="G48" s="477" t="s">
        <v>1039</v>
      </c>
      <c r="H48" s="477"/>
      <c r="I48" s="477"/>
      <c r="J48" s="477"/>
      <c r="K48" s="477"/>
      <c r="L48" s="477"/>
      <c r="M48" s="477"/>
      <c r="N48" s="477"/>
      <c r="O48" s="477"/>
      <c r="P48" s="477"/>
      <c r="Q48" s="477"/>
      <c r="R48" s="477"/>
      <c r="S48" s="477"/>
      <c r="T48" s="477"/>
      <c r="U48" s="477"/>
      <c r="V48" s="477"/>
      <c r="W48" s="477"/>
      <c r="X48" s="477"/>
      <c r="Y48" s="496"/>
      <c r="Z48" s="496"/>
      <c r="AA48" s="496"/>
      <c r="AB48" s="496"/>
      <c r="AC48" s="497"/>
      <c r="AD48" s="497"/>
      <c r="AE48" s="497"/>
      <c r="AF48" s="497"/>
      <c r="AG48" s="497"/>
      <c r="AH48" s="497"/>
      <c r="AI48" s="497"/>
      <c r="AJ48" s="497"/>
      <c r="AK48" s="497"/>
      <c r="AL48" s="497"/>
      <c r="AM48" s="497"/>
      <c r="AN48" s="497"/>
      <c r="AO48" s="497"/>
      <c r="AP48" s="497"/>
      <c r="AQ48" s="497"/>
      <c r="AR48" s="478"/>
    </row>
    <row r="49" spans="1:44" ht="15" customHeight="1">
      <c r="A49" s="4168"/>
      <c r="B49" s="4147"/>
      <c r="C49" s="4144" t="s">
        <v>166</v>
      </c>
      <c r="D49" s="4145"/>
      <c r="E49" s="473"/>
      <c r="F49" s="473"/>
      <c r="G49" s="473"/>
      <c r="H49" s="473"/>
      <c r="I49" s="473"/>
      <c r="J49" s="473"/>
      <c r="K49" s="473"/>
      <c r="L49" s="473"/>
      <c r="M49" s="473"/>
      <c r="N49" s="473"/>
      <c r="O49" s="473"/>
      <c r="P49" s="473"/>
      <c r="Q49" s="473"/>
      <c r="R49" s="473"/>
      <c r="S49" s="473"/>
      <c r="T49" s="473"/>
      <c r="U49" s="473"/>
      <c r="V49" s="473"/>
      <c r="W49" s="473"/>
      <c r="X49" s="473"/>
      <c r="Y49" s="473"/>
      <c r="Z49" s="473"/>
      <c r="AA49" s="473"/>
      <c r="AB49" s="473"/>
      <c r="AC49" s="473"/>
      <c r="AD49" s="473"/>
      <c r="AE49" s="473"/>
      <c r="AF49" s="473"/>
      <c r="AG49" s="473"/>
      <c r="AH49" s="473"/>
      <c r="AI49" s="473"/>
      <c r="AJ49" s="473"/>
      <c r="AK49" s="473"/>
      <c r="AL49" s="473"/>
      <c r="AM49" s="473"/>
      <c r="AN49" s="473"/>
      <c r="AO49" s="473"/>
      <c r="AP49" s="473"/>
      <c r="AQ49" s="473"/>
      <c r="AR49" s="474"/>
    </row>
    <row r="50" spans="1:44" ht="15" customHeight="1">
      <c r="A50" s="4168"/>
      <c r="B50" s="4147"/>
      <c r="C50" s="4146"/>
      <c r="D50" s="4147"/>
      <c r="E50" s="4111" t="s">
        <v>1040</v>
      </c>
      <c r="F50" s="4112"/>
      <c r="G50" s="4112"/>
      <c r="H50" s="4112"/>
      <c r="I50" s="4112"/>
      <c r="J50" s="4112"/>
      <c r="K50" s="4112"/>
      <c r="L50" s="470" t="s">
        <v>1019</v>
      </c>
      <c r="Y50" s="498"/>
      <c r="Z50" s="4112"/>
      <c r="AA50" s="4112"/>
      <c r="AB50" s="476" t="s">
        <v>5</v>
      </c>
      <c r="AC50" s="4112"/>
      <c r="AD50" s="4112"/>
      <c r="AE50" s="476" t="s">
        <v>1023</v>
      </c>
      <c r="AF50" s="4112"/>
      <c r="AG50" s="4112"/>
      <c r="AH50" s="476" t="s">
        <v>1024</v>
      </c>
      <c r="AJ50" s="476"/>
      <c r="AL50" s="476"/>
      <c r="AR50" s="483"/>
    </row>
    <row r="51" spans="1:44" ht="15" customHeight="1">
      <c r="A51" s="4168"/>
      <c r="B51" s="4147"/>
      <c r="C51" s="4146"/>
      <c r="D51" s="4147"/>
      <c r="L51" s="470" t="s">
        <v>1041</v>
      </c>
      <c r="Q51" s="470" t="s">
        <v>1042</v>
      </c>
      <c r="AR51" s="483"/>
    </row>
    <row r="52" spans="1:44" ht="15" customHeight="1">
      <c r="A52" s="4168"/>
      <c r="B52" s="4147"/>
      <c r="C52" s="4146"/>
      <c r="D52" s="4147"/>
      <c r="Y52" s="4115" t="s">
        <v>1043</v>
      </c>
      <c r="Z52" s="4115"/>
      <c r="AA52" s="4115"/>
      <c r="AB52" s="4115"/>
      <c r="AC52" s="4115"/>
      <c r="AD52" s="4115"/>
      <c r="AE52" s="477"/>
      <c r="AF52" s="4118"/>
      <c r="AG52" s="4118"/>
      <c r="AH52" s="4118"/>
      <c r="AI52" s="4118"/>
      <c r="AJ52" s="4118"/>
      <c r="AK52" s="4118"/>
      <c r="AL52" s="4118"/>
      <c r="AM52" s="4118"/>
      <c r="AN52" s="4118"/>
      <c r="AO52" s="4118"/>
      <c r="AR52" s="483"/>
    </row>
    <row r="53" spans="1:44" ht="15" customHeight="1" thickBot="1">
      <c r="A53" s="4169"/>
      <c r="B53" s="4149"/>
      <c r="C53" s="4148"/>
      <c r="D53" s="4149"/>
      <c r="E53" s="1557"/>
      <c r="F53" s="1557"/>
      <c r="G53" s="1557"/>
      <c r="H53" s="1557"/>
      <c r="I53" s="1557"/>
      <c r="J53" s="1557"/>
      <c r="K53" s="1557"/>
      <c r="L53" s="1557"/>
      <c r="M53" s="1557"/>
      <c r="N53" s="1557"/>
      <c r="O53" s="1557"/>
      <c r="P53" s="1557"/>
      <c r="Q53" s="1557"/>
      <c r="R53" s="1557"/>
      <c r="S53" s="1557"/>
      <c r="T53" s="1557"/>
      <c r="U53" s="1557"/>
      <c r="V53" s="1557"/>
      <c r="W53" s="1557"/>
      <c r="X53" s="1557"/>
      <c r="Y53" s="1557"/>
      <c r="Z53" s="1557"/>
      <c r="AA53" s="1557"/>
      <c r="AB53" s="1557"/>
      <c r="AC53" s="1561"/>
      <c r="AD53" s="1561"/>
      <c r="AE53" s="1561"/>
      <c r="AF53" s="1561"/>
      <c r="AG53" s="1561"/>
      <c r="AH53" s="1561"/>
      <c r="AI53" s="1561"/>
      <c r="AJ53" s="1561"/>
      <c r="AK53" s="1561"/>
      <c r="AL53" s="1561"/>
      <c r="AM53" s="1561"/>
      <c r="AN53" s="1561"/>
      <c r="AO53" s="1561"/>
      <c r="AP53" s="1561"/>
      <c r="AQ53" s="1561"/>
      <c r="AR53" s="1560"/>
    </row>
    <row r="54" spans="1:44" ht="15" customHeight="1"/>
    <row r="55" spans="1:44" ht="15" customHeight="1">
      <c r="N55" s="4119" t="s">
        <v>1044</v>
      </c>
      <c r="O55" s="4120"/>
      <c r="P55" s="4102"/>
      <c r="Q55" s="4102"/>
      <c r="R55" s="4103"/>
      <c r="S55" s="4413" t="s">
        <v>1045</v>
      </c>
      <c r="T55" s="4414"/>
      <c r="U55" s="4102"/>
      <c r="V55" s="4102"/>
      <c r="W55" s="4103"/>
      <c r="AA55" s="4119" t="s">
        <v>1046</v>
      </c>
      <c r="AB55" s="4120"/>
      <c r="AC55" s="4120"/>
      <c r="AD55" s="4120"/>
      <c r="AE55" s="4525"/>
      <c r="AF55" s="4119" t="s">
        <v>1047</v>
      </c>
      <c r="AG55" s="4120"/>
      <c r="AH55" s="4120"/>
      <c r="AI55" s="4120"/>
      <c r="AJ55" s="4525"/>
      <c r="AK55" s="4119" t="s">
        <v>1048</v>
      </c>
      <c r="AL55" s="4120"/>
      <c r="AM55" s="4120"/>
      <c r="AN55" s="4120"/>
      <c r="AO55" s="4525"/>
    </row>
    <row r="56" spans="1:44" ht="15" customHeight="1">
      <c r="N56" s="4107"/>
      <c r="O56" s="4108"/>
      <c r="P56" s="4108"/>
      <c r="Q56" s="4108"/>
      <c r="R56" s="4109"/>
      <c r="S56" s="4418" t="s">
        <v>1049</v>
      </c>
      <c r="T56" s="4419"/>
      <c r="U56" s="4108"/>
      <c r="V56" s="4108"/>
      <c r="W56" s="4109"/>
      <c r="AA56" s="4526"/>
      <c r="AB56" s="4527"/>
      <c r="AC56" s="4527"/>
      <c r="AD56" s="4527"/>
      <c r="AE56" s="4528"/>
      <c r="AF56" s="4529"/>
      <c r="AG56" s="4530"/>
      <c r="AH56" s="4530"/>
      <c r="AI56" s="4530"/>
      <c r="AJ56" s="4531"/>
      <c r="AK56" s="4529"/>
      <c r="AL56" s="4530"/>
      <c r="AM56" s="4530"/>
      <c r="AN56" s="4530"/>
      <c r="AO56" s="4531"/>
    </row>
    <row r="57" spans="1:44" ht="15" customHeight="1">
      <c r="N57" s="4100"/>
      <c r="O57" s="4101"/>
      <c r="P57" s="4102"/>
      <c r="Q57" s="4102"/>
      <c r="R57" s="4103"/>
      <c r="S57" s="4100"/>
      <c r="T57" s="4101"/>
      <c r="U57" s="4102"/>
      <c r="V57" s="4102"/>
      <c r="W57" s="4103"/>
      <c r="AA57" s="4100"/>
      <c r="AB57" s="4101"/>
      <c r="AC57" s="4101"/>
      <c r="AD57" s="4101"/>
      <c r="AE57" s="4110"/>
      <c r="AF57" s="4100"/>
      <c r="AG57" s="4101"/>
      <c r="AH57" s="4101"/>
      <c r="AI57" s="4101"/>
      <c r="AJ57" s="4110"/>
      <c r="AK57" s="4100"/>
      <c r="AL57" s="4101"/>
      <c r="AM57" s="4101"/>
      <c r="AN57" s="4101"/>
      <c r="AO57" s="4110"/>
    </row>
    <row r="58" spans="1:44" ht="15" customHeight="1">
      <c r="N58" s="4104"/>
      <c r="O58" s="4105"/>
      <c r="P58" s="4105"/>
      <c r="Q58" s="4105"/>
      <c r="R58" s="4106"/>
      <c r="S58" s="4104"/>
      <c r="T58" s="4105"/>
      <c r="U58" s="4105"/>
      <c r="V58" s="4105"/>
      <c r="W58" s="4106"/>
      <c r="AA58" s="4111"/>
      <c r="AB58" s="4112"/>
      <c r="AC58" s="4112"/>
      <c r="AD58" s="4112"/>
      <c r="AE58" s="4113"/>
      <c r="AF58" s="4111"/>
      <c r="AG58" s="4112"/>
      <c r="AH58" s="4112"/>
      <c r="AI58" s="4112"/>
      <c r="AJ58" s="4113"/>
      <c r="AK58" s="4111"/>
      <c r="AL58" s="4112"/>
      <c r="AM58" s="4112"/>
      <c r="AN58" s="4112"/>
      <c r="AO58" s="4113"/>
    </row>
    <row r="59" spans="1:44" ht="15" customHeight="1">
      <c r="N59" s="4104"/>
      <c r="O59" s="4105"/>
      <c r="P59" s="4105"/>
      <c r="Q59" s="4105"/>
      <c r="R59" s="4106"/>
      <c r="S59" s="4104"/>
      <c r="T59" s="4105"/>
      <c r="U59" s="4105"/>
      <c r="V59" s="4105"/>
      <c r="W59" s="4106"/>
      <c r="AA59" s="4111"/>
      <c r="AB59" s="4112"/>
      <c r="AC59" s="4112"/>
      <c r="AD59" s="4112"/>
      <c r="AE59" s="4113"/>
      <c r="AF59" s="4111"/>
      <c r="AG59" s="4112"/>
      <c r="AH59" s="4112"/>
      <c r="AI59" s="4112"/>
      <c r="AJ59" s="4113"/>
      <c r="AK59" s="4111"/>
      <c r="AL59" s="4112"/>
      <c r="AM59" s="4112"/>
      <c r="AN59" s="4112"/>
      <c r="AO59" s="4113"/>
    </row>
    <row r="60" spans="1:44" ht="15" customHeight="1">
      <c r="N60" s="4107"/>
      <c r="O60" s="4108"/>
      <c r="P60" s="4108"/>
      <c r="Q60" s="4108"/>
      <c r="R60" s="4109"/>
      <c r="S60" s="4107"/>
      <c r="T60" s="4108"/>
      <c r="U60" s="4108"/>
      <c r="V60" s="4108"/>
      <c r="W60" s="4109"/>
      <c r="AA60" s="4114"/>
      <c r="AB60" s="4115"/>
      <c r="AC60" s="4115"/>
      <c r="AD60" s="4115"/>
      <c r="AE60" s="4116"/>
      <c r="AF60" s="4114"/>
      <c r="AG60" s="4115"/>
      <c r="AH60" s="4115"/>
      <c r="AI60" s="4115"/>
      <c r="AJ60" s="4116"/>
      <c r="AK60" s="4114"/>
      <c r="AL60" s="4115"/>
      <c r="AM60" s="4115"/>
      <c r="AN60" s="4115"/>
      <c r="AO60" s="4116"/>
    </row>
    <row r="61" spans="1:44" ht="15" customHeight="1">
      <c r="N61" s="479"/>
      <c r="O61" s="479"/>
      <c r="P61" s="479"/>
      <c r="Q61" s="479"/>
      <c r="R61" s="479"/>
      <c r="S61" s="479"/>
      <c r="T61" s="479"/>
      <c r="U61" s="479"/>
      <c r="V61" s="479"/>
      <c r="W61" s="479"/>
      <c r="AA61" s="476"/>
      <c r="AB61" s="476"/>
      <c r="AC61" s="476"/>
      <c r="AD61" s="476"/>
      <c r="AE61" s="476"/>
      <c r="AF61" s="476"/>
      <c r="AG61" s="476"/>
      <c r="AH61" s="476"/>
      <c r="AI61" s="476"/>
      <c r="AJ61" s="476"/>
      <c r="AK61" s="476"/>
      <c r="AL61" s="476"/>
      <c r="AM61" s="476"/>
      <c r="AN61" s="476"/>
      <c r="AO61" s="476"/>
    </row>
    <row r="62" spans="1:44" ht="15" customHeight="1">
      <c r="N62" s="479"/>
      <c r="O62" s="479"/>
      <c r="P62" s="479"/>
      <c r="Q62" s="479"/>
      <c r="R62" s="479"/>
      <c r="S62" s="479"/>
      <c r="T62" s="479"/>
      <c r="U62" s="479"/>
      <c r="V62" s="479"/>
      <c r="W62" s="479"/>
      <c r="AA62" s="476"/>
      <c r="AB62" s="476"/>
      <c r="AC62" s="476"/>
      <c r="AD62" s="476"/>
      <c r="AE62" s="476"/>
      <c r="AF62" s="476"/>
      <c r="AG62" s="476"/>
      <c r="AH62" s="476"/>
      <c r="AI62" s="476"/>
      <c r="AJ62" s="476"/>
      <c r="AK62" s="476"/>
      <c r="AL62" s="476"/>
      <c r="AM62" s="476"/>
      <c r="AN62" s="476"/>
      <c r="AO62" s="476"/>
    </row>
    <row r="63" spans="1:44" ht="15" customHeight="1">
      <c r="AI63" s="4117"/>
      <c r="AJ63" s="4117"/>
      <c r="AK63" s="4117"/>
      <c r="AL63" s="4117"/>
      <c r="AM63" s="4117"/>
      <c r="AN63" s="4117"/>
      <c r="AO63" s="4117"/>
      <c r="AP63" s="4117"/>
      <c r="AQ63" s="1562"/>
    </row>
    <row r="64" spans="1:44" ht="15" customHeight="1">
      <c r="AI64" s="4117"/>
      <c r="AJ64" s="4117"/>
      <c r="AK64" s="4117"/>
      <c r="AL64" s="4117"/>
      <c r="AM64" s="4117"/>
      <c r="AN64" s="4117"/>
      <c r="AO64" s="4117"/>
      <c r="AP64" s="4117"/>
      <c r="AQ64" s="1562"/>
    </row>
    <row r="65" spans="35:43" ht="15" customHeight="1">
      <c r="AI65" s="1562"/>
      <c r="AJ65" s="1562"/>
      <c r="AK65" s="1562"/>
      <c r="AL65" s="1562"/>
      <c r="AM65" s="1562"/>
      <c r="AN65" s="1562"/>
      <c r="AO65" s="1562"/>
      <c r="AP65" s="1562"/>
      <c r="AQ65" s="1562"/>
    </row>
    <row r="66" spans="35:43" ht="15" customHeight="1">
      <c r="AI66" s="1563"/>
      <c r="AJ66" s="1563"/>
      <c r="AK66" s="1563"/>
      <c r="AL66" s="1563"/>
      <c r="AM66" s="1563"/>
      <c r="AN66" s="1563"/>
      <c r="AO66" s="1563"/>
      <c r="AP66" s="1563"/>
      <c r="AQ66" s="1563"/>
    </row>
    <row r="67" spans="35:43" ht="15" customHeight="1">
      <c r="AI67" s="1563"/>
      <c r="AJ67" s="1563"/>
      <c r="AK67" s="1563"/>
      <c r="AL67" s="1563"/>
      <c r="AM67" s="1563"/>
      <c r="AN67" s="1563"/>
      <c r="AO67" s="1563"/>
      <c r="AP67" s="1563"/>
      <c r="AQ67" s="1563"/>
    </row>
    <row r="68" spans="35:43" ht="15" customHeight="1">
      <c r="AI68" s="1563"/>
      <c r="AJ68" s="1563"/>
      <c r="AK68" s="1563"/>
      <c r="AL68" s="1563"/>
      <c r="AM68" s="1563"/>
      <c r="AN68" s="1563"/>
      <c r="AO68" s="1563"/>
      <c r="AP68" s="1563"/>
      <c r="AQ68" s="1563"/>
    </row>
    <row r="69" spans="35:43" ht="15" customHeight="1"/>
  </sheetData>
  <mergeCells count="106">
    <mergeCell ref="N57:R60"/>
    <mergeCell ref="S57:W60"/>
    <mergeCell ref="AA57:AE60"/>
    <mergeCell ref="AF57:AJ60"/>
    <mergeCell ref="AK57:AO60"/>
    <mergeCell ref="AI63:AP64"/>
    <mergeCell ref="AF52:AO52"/>
    <mergeCell ref="N55:R56"/>
    <mergeCell ref="S55:W55"/>
    <mergeCell ref="AA55:AE56"/>
    <mergeCell ref="AF55:AJ56"/>
    <mergeCell ref="AK55:AO56"/>
    <mergeCell ref="S56:W56"/>
    <mergeCell ref="AF44:AN44"/>
    <mergeCell ref="AF45:AN45"/>
    <mergeCell ref="AF46:AN46"/>
    <mergeCell ref="AF47:AN47"/>
    <mergeCell ref="C49:D53"/>
    <mergeCell ref="E50:K50"/>
    <mergeCell ref="Z50:AA50"/>
    <mergeCell ref="AC50:AD50"/>
    <mergeCell ref="AF50:AG50"/>
    <mergeCell ref="Y52:AD52"/>
    <mergeCell ref="N41:V41"/>
    <mergeCell ref="W41:AA41"/>
    <mergeCell ref="AB41:AF41"/>
    <mergeCell ref="AG41:AI41"/>
    <mergeCell ref="AJ41:AP41"/>
    <mergeCell ref="AJ42:AP42"/>
    <mergeCell ref="W39:AA39"/>
    <mergeCell ref="AB39:AF39"/>
    <mergeCell ref="AG39:AI39"/>
    <mergeCell ref="AJ39:AP39"/>
    <mergeCell ref="AA25:AB25"/>
    <mergeCell ref="G26:AQ32"/>
    <mergeCell ref="G40:M40"/>
    <mergeCell ref="N40:V40"/>
    <mergeCell ref="W40:AA40"/>
    <mergeCell ref="AB40:AF40"/>
    <mergeCell ref="AG40:AI40"/>
    <mergeCell ref="AJ40:AP40"/>
    <mergeCell ref="AG37:AI37"/>
    <mergeCell ref="AJ37:AP37"/>
    <mergeCell ref="G38:M38"/>
    <mergeCell ref="N38:V38"/>
    <mergeCell ref="W38:AA38"/>
    <mergeCell ref="AB38:AF38"/>
    <mergeCell ref="AG38:AI38"/>
    <mergeCell ref="AJ38:AP38"/>
    <mergeCell ref="E34:F34"/>
    <mergeCell ref="G35:M36"/>
    <mergeCell ref="N35:V36"/>
    <mergeCell ref="W35:AF35"/>
    <mergeCell ref="AG35:AI36"/>
    <mergeCell ref="AJ35:AP36"/>
    <mergeCell ref="A20:B53"/>
    <mergeCell ref="C20:D48"/>
    <mergeCell ref="E20:J21"/>
    <mergeCell ref="K22:L23"/>
    <mergeCell ref="M22:O23"/>
    <mergeCell ref="E25:F25"/>
    <mergeCell ref="M25:Q25"/>
    <mergeCell ref="G39:M39"/>
    <mergeCell ref="N39:V39"/>
    <mergeCell ref="G41:M41"/>
    <mergeCell ref="W36:AA36"/>
    <mergeCell ref="AB36:AF36"/>
    <mergeCell ref="G37:M37"/>
    <mergeCell ref="N37:V37"/>
    <mergeCell ref="W37:AA37"/>
    <mergeCell ref="AB37:AF37"/>
    <mergeCell ref="U25:V25"/>
    <mergeCell ref="X25:Y25"/>
    <mergeCell ref="B10:AQ18"/>
    <mergeCell ref="C19:G19"/>
    <mergeCell ref="I19:J19"/>
    <mergeCell ref="L19:Q19"/>
    <mergeCell ref="R19:AQ19"/>
    <mergeCell ref="AC5:AE5"/>
    <mergeCell ref="AG5:AH5"/>
    <mergeCell ref="AI5:AK5"/>
    <mergeCell ref="H6:I6"/>
    <mergeCell ref="J6:M6"/>
    <mergeCell ref="A7:G7"/>
    <mergeCell ref="H7:AR7"/>
    <mergeCell ref="A5:G6"/>
    <mergeCell ref="H5:I5"/>
    <mergeCell ref="J5:K5"/>
    <mergeCell ref="O5:P5"/>
    <mergeCell ref="Q5:S5"/>
    <mergeCell ref="U5:V5"/>
    <mergeCell ref="W5:Y5"/>
    <mergeCell ref="AA5:AB5"/>
    <mergeCell ref="A8:G8"/>
    <mergeCell ref="A2:AR2"/>
    <mergeCell ref="A3:G3"/>
    <mergeCell ref="H3:T3"/>
    <mergeCell ref="U3:AA3"/>
    <mergeCell ref="AB3:AR3"/>
    <mergeCell ref="A4:G4"/>
    <mergeCell ref="H4:I4"/>
    <mergeCell ref="J4:L4"/>
    <mergeCell ref="M4:N4"/>
    <mergeCell ref="O4:T4"/>
    <mergeCell ref="U4:AA4"/>
    <mergeCell ref="AB4:AR4"/>
  </mergeCells>
  <phoneticPr fontId="18"/>
  <printOptions horizontalCentered="1"/>
  <pageMargins left="0.78740157480314965" right="0.19685039370078741" top="0.2" bottom="0.31" header="0.11811023622047245" footer="0.25"/>
  <pageSetup paperSize="9" scale="83" orientation="portrait" r:id="rId1"/>
  <headerFooter alignWithMargins="0"/>
  <rowBreaks count="1" manualBreakCount="1">
    <brk id="60" max="47" man="1"/>
  </rowBreaks>
  <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0AF4B02D-84AD-435D-9F9C-C49DDDF4426A}">
          <x14:formula1>
            <xm:f>$CU$3:$CU$4</xm:f>
          </x14:formula1>
          <xm:sqref>U5:V5 WWI983045:WWJ983045 WMM983045:WMN983045 WCQ983045:WCR983045 VSU983045:VSV983045 VIY983045:VIZ983045 UZC983045:UZD983045 UPG983045:UPH983045 UFK983045:UFL983045 TVO983045:TVP983045 TLS983045:TLT983045 TBW983045:TBX983045 SSA983045:SSB983045 SIE983045:SIF983045 RYI983045:RYJ983045 ROM983045:RON983045 REQ983045:RER983045 QUU983045:QUV983045 QKY983045:QKZ983045 QBC983045:QBD983045 PRG983045:PRH983045 PHK983045:PHL983045 OXO983045:OXP983045 ONS983045:ONT983045 ODW983045:ODX983045 NUA983045:NUB983045 NKE983045:NKF983045 NAI983045:NAJ983045 MQM983045:MQN983045 MGQ983045:MGR983045 LWU983045:LWV983045 LMY983045:LMZ983045 LDC983045:LDD983045 KTG983045:KTH983045 KJK983045:KJL983045 JZO983045:JZP983045 JPS983045:JPT983045 JFW983045:JFX983045 IWA983045:IWB983045 IME983045:IMF983045 ICI983045:ICJ983045 HSM983045:HSN983045 HIQ983045:HIR983045 GYU983045:GYV983045 GOY983045:GOZ983045 GFC983045:GFD983045 FVG983045:FVH983045 FLK983045:FLL983045 FBO983045:FBP983045 ERS983045:ERT983045 EHW983045:EHX983045 DYA983045:DYB983045 DOE983045:DOF983045 DEI983045:DEJ983045 CUM983045:CUN983045 CKQ983045:CKR983045 CAU983045:CAV983045 BQY983045:BQZ983045 BHC983045:BHD983045 AXG983045:AXH983045 ANK983045:ANL983045 ADO983045:ADP983045 TS983045:TT983045 JW983045:JX983045 AA983045:AB983045 WWI917509:WWJ917509 WMM917509:WMN917509 WCQ917509:WCR917509 VSU917509:VSV917509 VIY917509:VIZ917509 UZC917509:UZD917509 UPG917509:UPH917509 UFK917509:UFL917509 TVO917509:TVP917509 TLS917509:TLT917509 TBW917509:TBX917509 SSA917509:SSB917509 SIE917509:SIF917509 RYI917509:RYJ917509 ROM917509:RON917509 REQ917509:RER917509 QUU917509:QUV917509 QKY917509:QKZ917509 QBC917509:QBD917509 PRG917509:PRH917509 PHK917509:PHL917509 OXO917509:OXP917509 ONS917509:ONT917509 ODW917509:ODX917509 NUA917509:NUB917509 NKE917509:NKF917509 NAI917509:NAJ917509 MQM917509:MQN917509 MGQ917509:MGR917509 LWU917509:LWV917509 LMY917509:LMZ917509 LDC917509:LDD917509 KTG917509:KTH917509 KJK917509:KJL917509 JZO917509:JZP917509 JPS917509:JPT917509 JFW917509:JFX917509 IWA917509:IWB917509 IME917509:IMF917509 ICI917509:ICJ917509 HSM917509:HSN917509 HIQ917509:HIR917509 GYU917509:GYV917509 GOY917509:GOZ917509 GFC917509:GFD917509 FVG917509:FVH917509 FLK917509:FLL917509 FBO917509:FBP917509 ERS917509:ERT917509 EHW917509:EHX917509 DYA917509:DYB917509 DOE917509:DOF917509 DEI917509:DEJ917509 CUM917509:CUN917509 CKQ917509:CKR917509 CAU917509:CAV917509 BQY917509:BQZ917509 BHC917509:BHD917509 AXG917509:AXH917509 ANK917509:ANL917509 ADO917509:ADP917509 TS917509:TT917509 JW917509:JX917509 AA917509:AB917509 WWI851973:WWJ851973 WMM851973:WMN851973 WCQ851973:WCR851973 VSU851973:VSV851973 VIY851973:VIZ851973 UZC851973:UZD851973 UPG851973:UPH851973 UFK851973:UFL851973 TVO851973:TVP851973 TLS851973:TLT851973 TBW851973:TBX851973 SSA851973:SSB851973 SIE851973:SIF851973 RYI851973:RYJ851973 ROM851973:RON851973 REQ851973:RER851973 QUU851973:QUV851973 QKY851973:QKZ851973 QBC851973:QBD851973 PRG851973:PRH851973 PHK851973:PHL851973 OXO851973:OXP851973 ONS851973:ONT851973 ODW851973:ODX851973 NUA851973:NUB851973 NKE851973:NKF851973 NAI851973:NAJ851973 MQM851973:MQN851973 MGQ851973:MGR851973 LWU851973:LWV851973 LMY851973:LMZ851973 LDC851973:LDD851973 KTG851973:KTH851973 KJK851973:KJL851973 JZO851973:JZP851973 JPS851973:JPT851973 JFW851973:JFX851973 IWA851973:IWB851973 IME851973:IMF851973 ICI851973:ICJ851973 HSM851973:HSN851973 HIQ851973:HIR851973 GYU851973:GYV851973 GOY851973:GOZ851973 GFC851973:GFD851973 FVG851973:FVH851973 FLK851973:FLL851973 FBO851973:FBP851973 ERS851973:ERT851973 EHW851973:EHX851973 DYA851973:DYB851973 DOE851973:DOF851973 DEI851973:DEJ851973 CUM851973:CUN851973 CKQ851973:CKR851973 CAU851973:CAV851973 BQY851973:BQZ851973 BHC851973:BHD851973 AXG851973:AXH851973 ANK851973:ANL851973 ADO851973:ADP851973 TS851973:TT851973 JW851973:JX851973 AA851973:AB851973 WWI786437:WWJ786437 WMM786437:WMN786437 WCQ786437:WCR786437 VSU786437:VSV786437 VIY786437:VIZ786437 UZC786437:UZD786437 UPG786437:UPH786437 UFK786437:UFL786437 TVO786437:TVP786437 TLS786437:TLT786437 TBW786437:TBX786437 SSA786437:SSB786437 SIE786437:SIF786437 RYI786437:RYJ786437 ROM786437:RON786437 REQ786437:RER786437 QUU786437:QUV786437 QKY786437:QKZ786437 QBC786437:QBD786437 PRG786437:PRH786437 PHK786437:PHL786437 OXO786437:OXP786437 ONS786437:ONT786437 ODW786437:ODX786437 NUA786437:NUB786437 NKE786437:NKF786437 NAI786437:NAJ786437 MQM786437:MQN786437 MGQ786437:MGR786437 LWU786437:LWV786437 LMY786437:LMZ786437 LDC786437:LDD786437 KTG786437:KTH786437 KJK786437:KJL786437 JZO786437:JZP786437 JPS786437:JPT786437 JFW786437:JFX786437 IWA786437:IWB786437 IME786437:IMF786437 ICI786437:ICJ786437 HSM786437:HSN786437 HIQ786437:HIR786437 GYU786437:GYV786437 GOY786437:GOZ786437 GFC786437:GFD786437 FVG786437:FVH786437 FLK786437:FLL786437 FBO786437:FBP786437 ERS786437:ERT786437 EHW786437:EHX786437 DYA786437:DYB786437 DOE786437:DOF786437 DEI786437:DEJ786437 CUM786437:CUN786437 CKQ786437:CKR786437 CAU786437:CAV786437 BQY786437:BQZ786437 BHC786437:BHD786437 AXG786437:AXH786437 ANK786437:ANL786437 ADO786437:ADP786437 TS786437:TT786437 JW786437:JX786437 AA786437:AB786437 WWI720901:WWJ720901 WMM720901:WMN720901 WCQ720901:WCR720901 VSU720901:VSV720901 VIY720901:VIZ720901 UZC720901:UZD720901 UPG720901:UPH720901 UFK720901:UFL720901 TVO720901:TVP720901 TLS720901:TLT720901 TBW720901:TBX720901 SSA720901:SSB720901 SIE720901:SIF720901 RYI720901:RYJ720901 ROM720901:RON720901 REQ720901:RER720901 QUU720901:QUV720901 QKY720901:QKZ720901 QBC720901:QBD720901 PRG720901:PRH720901 PHK720901:PHL720901 OXO720901:OXP720901 ONS720901:ONT720901 ODW720901:ODX720901 NUA720901:NUB720901 NKE720901:NKF720901 NAI720901:NAJ720901 MQM720901:MQN720901 MGQ720901:MGR720901 LWU720901:LWV720901 LMY720901:LMZ720901 LDC720901:LDD720901 KTG720901:KTH720901 KJK720901:KJL720901 JZO720901:JZP720901 JPS720901:JPT720901 JFW720901:JFX720901 IWA720901:IWB720901 IME720901:IMF720901 ICI720901:ICJ720901 HSM720901:HSN720901 HIQ720901:HIR720901 GYU720901:GYV720901 GOY720901:GOZ720901 GFC720901:GFD720901 FVG720901:FVH720901 FLK720901:FLL720901 FBO720901:FBP720901 ERS720901:ERT720901 EHW720901:EHX720901 DYA720901:DYB720901 DOE720901:DOF720901 DEI720901:DEJ720901 CUM720901:CUN720901 CKQ720901:CKR720901 CAU720901:CAV720901 BQY720901:BQZ720901 BHC720901:BHD720901 AXG720901:AXH720901 ANK720901:ANL720901 ADO720901:ADP720901 TS720901:TT720901 JW720901:JX720901 AA720901:AB720901 WWI655365:WWJ655365 WMM655365:WMN655365 WCQ655365:WCR655365 VSU655365:VSV655365 VIY655365:VIZ655365 UZC655365:UZD655365 UPG655365:UPH655365 UFK655365:UFL655365 TVO655365:TVP655365 TLS655365:TLT655365 TBW655365:TBX655365 SSA655365:SSB655365 SIE655365:SIF655365 RYI655365:RYJ655365 ROM655365:RON655365 REQ655365:RER655365 QUU655365:QUV655365 QKY655365:QKZ655365 QBC655365:QBD655365 PRG655365:PRH655365 PHK655365:PHL655365 OXO655365:OXP655365 ONS655365:ONT655365 ODW655365:ODX655365 NUA655365:NUB655365 NKE655365:NKF655365 NAI655365:NAJ655365 MQM655365:MQN655365 MGQ655365:MGR655365 LWU655365:LWV655365 LMY655365:LMZ655365 LDC655365:LDD655365 KTG655365:KTH655365 KJK655365:KJL655365 JZO655365:JZP655365 JPS655365:JPT655365 JFW655365:JFX655365 IWA655365:IWB655365 IME655365:IMF655365 ICI655365:ICJ655365 HSM655365:HSN655365 HIQ655365:HIR655365 GYU655365:GYV655365 GOY655365:GOZ655365 GFC655365:GFD655365 FVG655365:FVH655365 FLK655365:FLL655365 FBO655365:FBP655365 ERS655365:ERT655365 EHW655365:EHX655365 DYA655365:DYB655365 DOE655365:DOF655365 DEI655365:DEJ655365 CUM655365:CUN655365 CKQ655365:CKR655365 CAU655365:CAV655365 BQY655365:BQZ655365 BHC655365:BHD655365 AXG655365:AXH655365 ANK655365:ANL655365 ADO655365:ADP655365 TS655365:TT655365 JW655365:JX655365 AA655365:AB655365 WWI589829:WWJ589829 WMM589829:WMN589829 WCQ589829:WCR589829 VSU589829:VSV589829 VIY589829:VIZ589829 UZC589829:UZD589829 UPG589829:UPH589829 UFK589829:UFL589829 TVO589829:TVP589829 TLS589829:TLT589829 TBW589829:TBX589829 SSA589829:SSB589829 SIE589829:SIF589829 RYI589829:RYJ589829 ROM589829:RON589829 REQ589829:RER589829 QUU589829:QUV589829 QKY589829:QKZ589829 QBC589829:QBD589829 PRG589829:PRH589829 PHK589829:PHL589829 OXO589829:OXP589829 ONS589829:ONT589829 ODW589829:ODX589829 NUA589829:NUB589829 NKE589829:NKF589829 NAI589829:NAJ589829 MQM589829:MQN589829 MGQ589829:MGR589829 LWU589829:LWV589829 LMY589829:LMZ589829 LDC589829:LDD589829 KTG589829:KTH589829 KJK589829:KJL589829 JZO589829:JZP589829 JPS589829:JPT589829 JFW589829:JFX589829 IWA589829:IWB589829 IME589829:IMF589829 ICI589829:ICJ589829 HSM589829:HSN589829 HIQ589829:HIR589829 GYU589829:GYV589829 GOY589829:GOZ589829 GFC589829:GFD589829 FVG589829:FVH589829 FLK589829:FLL589829 FBO589829:FBP589829 ERS589829:ERT589829 EHW589829:EHX589829 DYA589829:DYB589829 DOE589829:DOF589829 DEI589829:DEJ589829 CUM589829:CUN589829 CKQ589829:CKR589829 CAU589829:CAV589829 BQY589829:BQZ589829 BHC589829:BHD589829 AXG589829:AXH589829 ANK589829:ANL589829 ADO589829:ADP589829 TS589829:TT589829 JW589829:JX589829 AA589829:AB589829 WWI524293:WWJ524293 WMM524293:WMN524293 WCQ524293:WCR524293 VSU524293:VSV524293 VIY524293:VIZ524293 UZC524293:UZD524293 UPG524293:UPH524293 UFK524293:UFL524293 TVO524293:TVP524293 TLS524293:TLT524293 TBW524293:TBX524293 SSA524293:SSB524293 SIE524293:SIF524293 RYI524293:RYJ524293 ROM524293:RON524293 REQ524293:RER524293 QUU524293:QUV524293 QKY524293:QKZ524293 QBC524293:QBD524293 PRG524293:PRH524293 PHK524293:PHL524293 OXO524293:OXP524293 ONS524293:ONT524293 ODW524293:ODX524293 NUA524293:NUB524293 NKE524293:NKF524293 NAI524293:NAJ524293 MQM524293:MQN524293 MGQ524293:MGR524293 LWU524293:LWV524293 LMY524293:LMZ524293 LDC524293:LDD524293 KTG524293:KTH524293 KJK524293:KJL524293 JZO524293:JZP524293 JPS524293:JPT524293 JFW524293:JFX524293 IWA524293:IWB524293 IME524293:IMF524293 ICI524293:ICJ524293 HSM524293:HSN524293 HIQ524293:HIR524293 GYU524293:GYV524293 GOY524293:GOZ524293 GFC524293:GFD524293 FVG524293:FVH524293 FLK524293:FLL524293 FBO524293:FBP524293 ERS524293:ERT524293 EHW524293:EHX524293 DYA524293:DYB524293 DOE524293:DOF524293 DEI524293:DEJ524293 CUM524293:CUN524293 CKQ524293:CKR524293 CAU524293:CAV524293 BQY524293:BQZ524293 BHC524293:BHD524293 AXG524293:AXH524293 ANK524293:ANL524293 ADO524293:ADP524293 TS524293:TT524293 JW524293:JX524293 AA524293:AB524293 WWI458757:WWJ458757 WMM458757:WMN458757 WCQ458757:WCR458757 VSU458757:VSV458757 VIY458757:VIZ458757 UZC458757:UZD458757 UPG458757:UPH458757 UFK458757:UFL458757 TVO458757:TVP458757 TLS458757:TLT458757 TBW458757:TBX458757 SSA458757:SSB458757 SIE458757:SIF458757 RYI458757:RYJ458757 ROM458757:RON458757 REQ458757:RER458757 QUU458757:QUV458757 QKY458757:QKZ458757 QBC458757:QBD458757 PRG458757:PRH458757 PHK458757:PHL458757 OXO458757:OXP458757 ONS458757:ONT458757 ODW458757:ODX458757 NUA458757:NUB458757 NKE458757:NKF458757 NAI458757:NAJ458757 MQM458757:MQN458757 MGQ458757:MGR458757 LWU458757:LWV458757 LMY458757:LMZ458757 LDC458757:LDD458757 KTG458757:KTH458757 KJK458757:KJL458757 JZO458757:JZP458757 JPS458757:JPT458757 JFW458757:JFX458757 IWA458757:IWB458757 IME458757:IMF458757 ICI458757:ICJ458757 HSM458757:HSN458757 HIQ458757:HIR458757 GYU458757:GYV458757 GOY458757:GOZ458757 GFC458757:GFD458757 FVG458757:FVH458757 FLK458757:FLL458757 FBO458757:FBP458757 ERS458757:ERT458757 EHW458757:EHX458757 DYA458757:DYB458757 DOE458757:DOF458757 DEI458757:DEJ458757 CUM458757:CUN458757 CKQ458757:CKR458757 CAU458757:CAV458757 BQY458757:BQZ458757 BHC458757:BHD458757 AXG458757:AXH458757 ANK458757:ANL458757 ADO458757:ADP458757 TS458757:TT458757 JW458757:JX458757 AA458757:AB458757 WWI393221:WWJ393221 WMM393221:WMN393221 WCQ393221:WCR393221 VSU393221:VSV393221 VIY393221:VIZ393221 UZC393221:UZD393221 UPG393221:UPH393221 UFK393221:UFL393221 TVO393221:TVP393221 TLS393221:TLT393221 TBW393221:TBX393221 SSA393221:SSB393221 SIE393221:SIF393221 RYI393221:RYJ393221 ROM393221:RON393221 REQ393221:RER393221 QUU393221:QUV393221 QKY393221:QKZ393221 QBC393221:QBD393221 PRG393221:PRH393221 PHK393221:PHL393221 OXO393221:OXP393221 ONS393221:ONT393221 ODW393221:ODX393221 NUA393221:NUB393221 NKE393221:NKF393221 NAI393221:NAJ393221 MQM393221:MQN393221 MGQ393221:MGR393221 LWU393221:LWV393221 LMY393221:LMZ393221 LDC393221:LDD393221 KTG393221:KTH393221 KJK393221:KJL393221 JZO393221:JZP393221 JPS393221:JPT393221 JFW393221:JFX393221 IWA393221:IWB393221 IME393221:IMF393221 ICI393221:ICJ393221 HSM393221:HSN393221 HIQ393221:HIR393221 GYU393221:GYV393221 GOY393221:GOZ393221 GFC393221:GFD393221 FVG393221:FVH393221 FLK393221:FLL393221 FBO393221:FBP393221 ERS393221:ERT393221 EHW393221:EHX393221 DYA393221:DYB393221 DOE393221:DOF393221 DEI393221:DEJ393221 CUM393221:CUN393221 CKQ393221:CKR393221 CAU393221:CAV393221 BQY393221:BQZ393221 BHC393221:BHD393221 AXG393221:AXH393221 ANK393221:ANL393221 ADO393221:ADP393221 TS393221:TT393221 JW393221:JX393221 AA393221:AB393221 WWI327685:WWJ327685 WMM327685:WMN327685 WCQ327685:WCR327685 VSU327685:VSV327685 VIY327685:VIZ327685 UZC327685:UZD327685 UPG327685:UPH327685 UFK327685:UFL327685 TVO327685:TVP327685 TLS327685:TLT327685 TBW327685:TBX327685 SSA327685:SSB327685 SIE327685:SIF327685 RYI327685:RYJ327685 ROM327685:RON327685 REQ327685:RER327685 QUU327685:QUV327685 QKY327685:QKZ327685 QBC327685:QBD327685 PRG327685:PRH327685 PHK327685:PHL327685 OXO327685:OXP327685 ONS327685:ONT327685 ODW327685:ODX327685 NUA327685:NUB327685 NKE327685:NKF327685 NAI327685:NAJ327685 MQM327685:MQN327685 MGQ327685:MGR327685 LWU327685:LWV327685 LMY327685:LMZ327685 LDC327685:LDD327685 KTG327685:KTH327685 KJK327685:KJL327685 JZO327685:JZP327685 JPS327685:JPT327685 JFW327685:JFX327685 IWA327685:IWB327685 IME327685:IMF327685 ICI327685:ICJ327685 HSM327685:HSN327685 HIQ327685:HIR327685 GYU327685:GYV327685 GOY327685:GOZ327685 GFC327685:GFD327685 FVG327685:FVH327685 FLK327685:FLL327685 FBO327685:FBP327685 ERS327685:ERT327685 EHW327685:EHX327685 DYA327685:DYB327685 DOE327685:DOF327685 DEI327685:DEJ327685 CUM327685:CUN327685 CKQ327685:CKR327685 CAU327685:CAV327685 BQY327685:BQZ327685 BHC327685:BHD327685 AXG327685:AXH327685 ANK327685:ANL327685 ADO327685:ADP327685 TS327685:TT327685 JW327685:JX327685 AA327685:AB327685 WWI262149:WWJ262149 WMM262149:WMN262149 WCQ262149:WCR262149 VSU262149:VSV262149 VIY262149:VIZ262149 UZC262149:UZD262149 UPG262149:UPH262149 UFK262149:UFL262149 TVO262149:TVP262149 TLS262149:TLT262149 TBW262149:TBX262149 SSA262149:SSB262149 SIE262149:SIF262149 RYI262149:RYJ262149 ROM262149:RON262149 REQ262149:RER262149 QUU262149:QUV262149 QKY262149:QKZ262149 QBC262149:QBD262149 PRG262149:PRH262149 PHK262149:PHL262149 OXO262149:OXP262149 ONS262149:ONT262149 ODW262149:ODX262149 NUA262149:NUB262149 NKE262149:NKF262149 NAI262149:NAJ262149 MQM262149:MQN262149 MGQ262149:MGR262149 LWU262149:LWV262149 LMY262149:LMZ262149 LDC262149:LDD262149 KTG262149:KTH262149 KJK262149:KJL262149 JZO262149:JZP262149 JPS262149:JPT262149 JFW262149:JFX262149 IWA262149:IWB262149 IME262149:IMF262149 ICI262149:ICJ262149 HSM262149:HSN262149 HIQ262149:HIR262149 GYU262149:GYV262149 GOY262149:GOZ262149 GFC262149:GFD262149 FVG262149:FVH262149 FLK262149:FLL262149 FBO262149:FBP262149 ERS262149:ERT262149 EHW262149:EHX262149 DYA262149:DYB262149 DOE262149:DOF262149 DEI262149:DEJ262149 CUM262149:CUN262149 CKQ262149:CKR262149 CAU262149:CAV262149 BQY262149:BQZ262149 BHC262149:BHD262149 AXG262149:AXH262149 ANK262149:ANL262149 ADO262149:ADP262149 TS262149:TT262149 JW262149:JX262149 AA262149:AB262149 WWI196613:WWJ196613 WMM196613:WMN196613 WCQ196613:WCR196613 VSU196613:VSV196613 VIY196613:VIZ196613 UZC196613:UZD196613 UPG196613:UPH196613 UFK196613:UFL196613 TVO196613:TVP196613 TLS196613:TLT196613 TBW196613:TBX196613 SSA196613:SSB196613 SIE196613:SIF196613 RYI196613:RYJ196613 ROM196613:RON196613 REQ196613:RER196613 QUU196613:QUV196613 QKY196613:QKZ196613 QBC196613:QBD196613 PRG196613:PRH196613 PHK196613:PHL196613 OXO196613:OXP196613 ONS196613:ONT196613 ODW196613:ODX196613 NUA196613:NUB196613 NKE196613:NKF196613 NAI196613:NAJ196613 MQM196613:MQN196613 MGQ196613:MGR196613 LWU196613:LWV196613 LMY196613:LMZ196613 LDC196613:LDD196613 KTG196613:KTH196613 KJK196613:KJL196613 JZO196613:JZP196613 JPS196613:JPT196613 JFW196613:JFX196613 IWA196613:IWB196613 IME196613:IMF196613 ICI196613:ICJ196613 HSM196613:HSN196613 HIQ196613:HIR196613 GYU196613:GYV196613 GOY196613:GOZ196613 GFC196613:GFD196613 FVG196613:FVH196613 FLK196613:FLL196613 FBO196613:FBP196613 ERS196613:ERT196613 EHW196613:EHX196613 DYA196613:DYB196613 DOE196613:DOF196613 DEI196613:DEJ196613 CUM196613:CUN196613 CKQ196613:CKR196613 CAU196613:CAV196613 BQY196613:BQZ196613 BHC196613:BHD196613 AXG196613:AXH196613 ANK196613:ANL196613 ADO196613:ADP196613 TS196613:TT196613 JW196613:JX196613 AA196613:AB196613 WWI131077:WWJ131077 WMM131077:WMN131077 WCQ131077:WCR131077 VSU131077:VSV131077 VIY131077:VIZ131077 UZC131077:UZD131077 UPG131077:UPH131077 UFK131077:UFL131077 TVO131077:TVP131077 TLS131077:TLT131077 TBW131077:TBX131077 SSA131077:SSB131077 SIE131077:SIF131077 RYI131077:RYJ131077 ROM131077:RON131077 REQ131077:RER131077 QUU131077:QUV131077 QKY131077:QKZ131077 QBC131077:QBD131077 PRG131077:PRH131077 PHK131077:PHL131077 OXO131077:OXP131077 ONS131077:ONT131077 ODW131077:ODX131077 NUA131077:NUB131077 NKE131077:NKF131077 NAI131077:NAJ131077 MQM131077:MQN131077 MGQ131077:MGR131077 LWU131077:LWV131077 LMY131077:LMZ131077 LDC131077:LDD131077 KTG131077:KTH131077 KJK131077:KJL131077 JZO131077:JZP131077 JPS131077:JPT131077 JFW131077:JFX131077 IWA131077:IWB131077 IME131077:IMF131077 ICI131077:ICJ131077 HSM131077:HSN131077 HIQ131077:HIR131077 GYU131077:GYV131077 GOY131077:GOZ131077 GFC131077:GFD131077 FVG131077:FVH131077 FLK131077:FLL131077 FBO131077:FBP131077 ERS131077:ERT131077 EHW131077:EHX131077 DYA131077:DYB131077 DOE131077:DOF131077 DEI131077:DEJ131077 CUM131077:CUN131077 CKQ131077:CKR131077 CAU131077:CAV131077 BQY131077:BQZ131077 BHC131077:BHD131077 AXG131077:AXH131077 ANK131077:ANL131077 ADO131077:ADP131077 TS131077:TT131077 JW131077:JX131077 AA131077:AB131077 WWI65541:WWJ65541 WMM65541:WMN65541 WCQ65541:WCR65541 VSU65541:VSV65541 VIY65541:VIZ65541 UZC65541:UZD65541 UPG65541:UPH65541 UFK65541:UFL65541 TVO65541:TVP65541 TLS65541:TLT65541 TBW65541:TBX65541 SSA65541:SSB65541 SIE65541:SIF65541 RYI65541:RYJ65541 ROM65541:RON65541 REQ65541:RER65541 QUU65541:QUV65541 QKY65541:QKZ65541 QBC65541:QBD65541 PRG65541:PRH65541 PHK65541:PHL65541 OXO65541:OXP65541 ONS65541:ONT65541 ODW65541:ODX65541 NUA65541:NUB65541 NKE65541:NKF65541 NAI65541:NAJ65541 MQM65541:MQN65541 MGQ65541:MGR65541 LWU65541:LWV65541 LMY65541:LMZ65541 LDC65541:LDD65541 KTG65541:KTH65541 KJK65541:KJL65541 JZO65541:JZP65541 JPS65541:JPT65541 JFW65541:JFX65541 IWA65541:IWB65541 IME65541:IMF65541 ICI65541:ICJ65541 HSM65541:HSN65541 HIQ65541:HIR65541 GYU65541:GYV65541 GOY65541:GOZ65541 GFC65541:GFD65541 FVG65541:FVH65541 FLK65541:FLL65541 FBO65541:FBP65541 ERS65541:ERT65541 EHW65541:EHX65541 DYA65541:DYB65541 DOE65541:DOF65541 DEI65541:DEJ65541 CUM65541:CUN65541 CKQ65541:CKR65541 CAU65541:CAV65541 BQY65541:BQZ65541 BHC65541:BHD65541 AXG65541:AXH65541 ANK65541:ANL65541 ADO65541:ADP65541 TS65541:TT65541 JW65541:JX65541 AA65541:AB65541 WWI5:WWJ5 WMM5:WMN5 WCQ5:WCR5 VSU5:VSV5 VIY5:VIZ5 UZC5:UZD5 UPG5:UPH5 UFK5:UFL5 TVO5:TVP5 TLS5:TLT5 TBW5:TBX5 SSA5:SSB5 SIE5:SIF5 RYI5:RYJ5 ROM5:RON5 REQ5:RER5 QUU5:QUV5 QKY5:QKZ5 QBC5:QBD5 PRG5:PRH5 PHK5:PHL5 OXO5:OXP5 ONS5:ONT5 ODW5:ODX5 NUA5:NUB5 NKE5:NKF5 NAI5:NAJ5 MQM5:MQN5 MGQ5:MGR5 LWU5:LWV5 LMY5:LMZ5 LDC5:LDD5 KTG5:KTH5 KJK5:KJL5 JZO5:JZP5 JPS5:JPT5 JFW5:JFX5 IWA5:IWB5 IME5:IMF5 ICI5:ICJ5 HSM5:HSN5 HIQ5:HIR5 GYU5:GYV5 GOY5:GOZ5 GFC5:GFD5 FVG5:FVH5 FLK5:FLL5 FBO5:FBP5 ERS5:ERT5 EHW5:EHX5 DYA5:DYB5 DOE5:DOF5 DEI5:DEJ5 CUM5:CUN5 CKQ5:CKR5 CAU5:CAV5 BQY5:BQZ5 BHC5:BHD5 AXG5:AXH5 ANK5:ANL5 ADO5:ADP5 TS5:TT5 JW5:JX5 AA5:AB5 WWO983045:WWP983045 WMS983045:WMT983045 WCW983045:WCX983045 VTA983045:VTB983045 VJE983045:VJF983045 UZI983045:UZJ983045 UPM983045:UPN983045 UFQ983045:UFR983045 TVU983045:TVV983045 TLY983045:TLZ983045 TCC983045:TCD983045 SSG983045:SSH983045 SIK983045:SIL983045 RYO983045:RYP983045 ROS983045:ROT983045 REW983045:REX983045 QVA983045:QVB983045 QLE983045:QLF983045 QBI983045:QBJ983045 PRM983045:PRN983045 PHQ983045:PHR983045 OXU983045:OXV983045 ONY983045:ONZ983045 OEC983045:OED983045 NUG983045:NUH983045 NKK983045:NKL983045 NAO983045:NAP983045 MQS983045:MQT983045 MGW983045:MGX983045 LXA983045:LXB983045 LNE983045:LNF983045 LDI983045:LDJ983045 KTM983045:KTN983045 KJQ983045:KJR983045 JZU983045:JZV983045 JPY983045:JPZ983045 JGC983045:JGD983045 IWG983045:IWH983045 IMK983045:IML983045 ICO983045:ICP983045 HSS983045:HST983045 HIW983045:HIX983045 GZA983045:GZB983045 GPE983045:GPF983045 GFI983045:GFJ983045 FVM983045:FVN983045 FLQ983045:FLR983045 FBU983045:FBV983045 ERY983045:ERZ983045 EIC983045:EID983045 DYG983045:DYH983045 DOK983045:DOL983045 DEO983045:DEP983045 CUS983045:CUT983045 CKW983045:CKX983045 CBA983045:CBB983045 BRE983045:BRF983045 BHI983045:BHJ983045 AXM983045:AXN983045 ANQ983045:ANR983045 ADU983045:ADV983045 TY983045:TZ983045 KC983045:KD983045 AG983045:AH983045 WWO917509:WWP917509 WMS917509:WMT917509 WCW917509:WCX917509 VTA917509:VTB917509 VJE917509:VJF917509 UZI917509:UZJ917509 UPM917509:UPN917509 UFQ917509:UFR917509 TVU917509:TVV917509 TLY917509:TLZ917509 TCC917509:TCD917509 SSG917509:SSH917509 SIK917509:SIL917509 RYO917509:RYP917509 ROS917509:ROT917509 REW917509:REX917509 QVA917509:QVB917509 QLE917509:QLF917509 QBI917509:QBJ917509 PRM917509:PRN917509 PHQ917509:PHR917509 OXU917509:OXV917509 ONY917509:ONZ917509 OEC917509:OED917509 NUG917509:NUH917509 NKK917509:NKL917509 NAO917509:NAP917509 MQS917509:MQT917509 MGW917509:MGX917509 LXA917509:LXB917509 LNE917509:LNF917509 LDI917509:LDJ917509 KTM917509:KTN917509 KJQ917509:KJR917509 JZU917509:JZV917509 JPY917509:JPZ917509 JGC917509:JGD917509 IWG917509:IWH917509 IMK917509:IML917509 ICO917509:ICP917509 HSS917509:HST917509 HIW917509:HIX917509 GZA917509:GZB917509 GPE917509:GPF917509 GFI917509:GFJ917509 FVM917509:FVN917509 FLQ917509:FLR917509 FBU917509:FBV917509 ERY917509:ERZ917509 EIC917509:EID917509 DYG917509:DYH917509 DOK917509:DOL917509 DEO917509:DEP917509 CUS917509:CUT917509 CKW917509:CKX917509 CBA917509:CBB917509 BRE917509:BRF917509 BHI917509:BHJ917509 AXM917509:AXN917509 ANQ917509:ANR917509 ADU917509:ADV917509 TY917509:TZ917509 KC917509:KD917509 AG917509:AH917509 WWO851973:WWP851973 WMS851973:WMT851973 WCW851973:WCX851973 VTA851973:VTB851973 VJE851973:VJF851973 UZI851973:UZJ851973 UPM851973:UPN851973 UFQ851973:UFR851973 TVU851973:TVV851973 TLY851973:TLZ851973 TCC851973:TCD851973 SSG851973:SSH851973 SIK851973:SIL851973 RYO851973:RYP851973 ROS851973:ROT851973 REW851973:REX851973 QVA851973:QVB851973 QLE851973:QLF851973 QBI851973:QBJ851973 PRM851973:PRN851973 PHQ851973:PHR851973 OXU851973:OXV851973 ONY851973:ONZ851973 OEC851973:OED851973 NUG851973:NUH851973 NKK851973:NKL851973 NAO851973:NAP851973 MQS851973:MQT851973 MGW851973:MGX851973 LXA851973:LXB851973 LNE851973:LNF851973 LDI851973:LDJ851973 KTM851973:KTN851973 KJQ851973:KJR851973 JZU851973:JZV851973 JPY851973:JPZ851973 JGC851973:JGD851973 IWG851973:IWH851973 IMK851973:IML851973 ICO851973:ICP851973 HSS851973:HST851973 HIW851973:HIX851973 GZA851973:GZB851973 GPE851973:GPF851973 GFI851973:GFJ851973 FVM851973:FVN851973 FLQ851973:FLR851973 FBU851973:FBV851973 ERY851973:ERZ851973 EIC851973:EID851973 DYG851973:DYH851973 DOK851973:DOL851973 DEO851973:DEP851973 CUS851973:CUT851973 CKW851973:CKX851973 CBA851973:CBB851973 BRE851973:BRF851973 BHI851973:BHJ851973 AXM851973:AXN851973 ANQ851973:ANR851973 ADU851973:ADV851973 TY851973:TZ851973 KC851973:KD851973 AG851973:AH851973 WWO786437:WWP786437 WMS786437:WMT786437 WCW786437:WCX786437 VTA786437:VTB786437 VJE786437:VJF786437 UZI786437:UZJ786437 UPM786437:UPN786437 UFQ786437:UFR786437 TVU786437:TVV786437 TLY786437:TLZ786437 TCC786437:TCD786437 SSG786437:SSH786437 SIK786437:SIL786437 RYO786437:RYP786437 ROS786437:ROT786437 REW786437:REX786437 QVA786437:QVB786437 QLE786437:QLF786437 QBI786437:QBJ786437 PRM786437:PRN786437 PHQ786437:PHR786437 OXU786437:OXV786437 ONY786437:ONZ786437 OEC786437:OED786437 NUG786437:NUH786437 NKK786437:NKL786437 NAO786437:NAP786437 MQS786437:MQT786437 MGW786437:MGX786437 LXA786437:LXB786437 LNE786437:LNF786437 LDI786437:LDJ786437 KTM786437:KTN786437 KJQ786437:KJR786437 JZU786437:JZV786437 JPY786437:JPZ786437 JGC786437:JGD786437 IWG786437:IWH786437 IMK786437:IML786437 ICO786437:ICP786437 HSS786437:HST786437 HIW786437:HIX786437 GZA786437:GZB786437 GPE786437:GPF786437 GFI786437:GFJ786437 FVM786437:FVN786437 FLQ786437:FLR786437 FBU786437:FBV786437 ERY786437:ERZ786437 EIC786437:EID786437 DYG786437:DYH786437 DOK786437:DOL786437 DEO786437:DEP786437 CUS786437:CUT786437 CKW786437:CKX786437 CBA786437:CBB786437 BRE786437:BRF786437 BHI786437:BHJ786437 AXM786437:AXN786437 ANQ786437:ANR786437 ADU786437:ADV786437 TY786437:TZ786437 KC786437:KD786437 AG786437:AH786437 WWO720901:WWP720901 WMS720901:WMT720901 WCW720901:WCX720901 VTA720901:VTB720901 VJE720901:VJF720901 UZI720901:UZJ720901 UPM720901:UPN720901 UFQ720901:UFR720901 TVU720901:TVV720901 TLY720901:TLZ720901 TCC720901:TCD720901 SSG720901:SSH720901 SIK720901:SIL720901 RYO720901:RYP720901 ROS720901:ROT720901 REW720901:REX720901 QVA720901:QVB720901 QLE720901:QLF720901 QBI720901:QBJ720901 PRM720901:PRN720901 PHQ720901:PHR720901 OXU720901:OXV720901 ONY720901:ONZ720901 OEC720901:OED720901 NUG720901:NUH720901 NKK720901:NKL720901 NAO720901:NAP720901 MQS720901:MQT720901 MGW720901:MGX720901 LXA720901:LXB720901 LNE720901:LNF720901 LDI720901:LDJ720901 KTM720901:KTN720901 KJQ720901:KJR720901 JZU720901:JZV720901 JPY720901:JPZ720901 JGC720901:JGD720901 IWG720901:IWH720901 IMK720901:IML720901 ICO720901:ICP720901 HSS720901:HST720901 HIW720901:HIX720901 GZA720901:GZB720901 GPE720901:GPF720901 GFI720901:GFJ720901 FVM720901:FVN720901 FLQ720901:FLR720901 FBU720901:FBV720901 ERY720901:ERZ720901 EIC720901:EID720901 DYG720901:DYH720901 DOK720901:DOL720901 DEO720901:DEP720901 CUS720901:CUT720901 CKW720901:CKX720901 CBA720901:CBB720901 BRE720901:BRF720901 BHI720901:BHJ720901 AXM720901:AXN720901 ANQ720901:ANR720901 ADU720901:ADV720901 TY720901:TZ720901 KC720901:KD720901 AG720901:AH720901 WWO655365:WWP655365 WMS655365:WMT655365 WCW655365:WCX655365 VTA655365:VTB655365 VJE655365:VJF655365 UZI655365:UZJ655365 UPM655365:UPN655365 UFQ655365:UFR655365 TVU655365:TVV655365 TLY655365:TLZ655365 TCC655365:TCD655365 SSG655365:SSH655365 SIK655365:SIL655365 RYO655365:RYP655365 ROS655365:ROT655365 REW655365:REX655365 QVA655365:QVB655365 QLE655365:QLF655365 QBI655365:QBJ655365 PRM655365:PRN655365 PHQ655365:PHR655365 OXU655365:OXV655365 ONY655365:ONZ655365 OEC655365:OED655365 NUG655365:NUH655365 NKK655365:NKL655365 NAO655365:NAP655365 MQS655365:MQT655365 MGW655365:MGX655365 LXA655365:LXB655365 LNE655365:LNF655365 LDI655365:LDJ655365 KTM655365:KTN655365 KJQ655365:KJR655365 JZU655365:JZV655365 JPY655365:JPZ655365 JGC655365:JGD655365 IWG655365:IWH655365 IMK655365:IML655365 ICO655365:ICP655365 HSS655365:HST655365 HIW655365:HIX655365 GZA655365:GZB655365 GPE655365:GPF655365 GFI655365:GFJ655365 FVM655365:FVN655365 FLQ655365:FLR655365 FBU655365:FBV655365 ERY655365:ERZ655365 EIC655365:EID655365 DYG655365:DYH655365 DOK655365:DOL655365 DEO655365:DEP655365 CUS655365:CUT655365 CKW655365:CKX655365 CBA655365:CBB655365 BRE655365:BRF655365 BHI655365:BHJ655365 AXM655365:AXN655365 ANQ655365:ANR655365 ADU655365:ADV655365 TY655365:TZ655365 KC655365:KD655365 AG655365:AH655365 WWO589829:WWP589829 WMS589829:WMT589829 WCW589829:WCX589829 VTA589829:VTB589829 VJE589829:VJF589829 UZI589829:UZJ589829 UPM589829:UPN589829 UFQ589829:UFR589829 TVU589829:TVV589829 TLY589829:TLZ589829 TCC589829:TCD589829 SSG589829:SSH589829 SIK589829:SIL589829 RYO589829:RYP589829 ROS589829:ROT589829 REW589829:REX589829 QVA589829:QVB589829 QLE589829:QLF589829 QBI589829:QBJ589829 PRM589829:PRN589829 PHQ589829:PHR589829 OXU589829:OXV589829 ONY589829:ONZ589829 OEC589829:OED589829 NUG589829:NUH589829 NKK589829:NKL589829 NAO589829:NAP589829 MQS589829:MQT589829 MGW589829:MGX589829 LXA589829:LXB589829 LNE589829:LNF589829 LDI589829:LDJ589829 KTM589829:KTN589829 KJQ589829:KJR589829 JZU589829:JZV589829 JPY589829:JPZ589829 JGC589829:JGD589829 IWG589829:IWH589829 IMK589829:IML589829 ICO589829:ICP589829 HSS589829:HST589829 HIW589829:HIX589829 GZA589829:GZB589829 GPE589829:GPF589829 GFI589829:GFJ589829 FVM589829:FVN589829 FLQ589829:FLR589829 FBU589829:FBV589829 ERY589829:ERZ589829 EIC589829:EID589829 DYG589829:DYH589829 DOK589829:DOL589829 DEO589829:DEP589829 CUS589829:CUT589829 CKW589829:CKX589829 CBA589829:CBB589829 BRE589829:BRF589829 BHI589829:BHJ589829 AXM589829:AXN589829 ANQ589829:ANR589829 ADU589829:ADV589829 TY589829:TZ589829 KC589829:KD589829 AG589829:AH589829 WWO524293:WWP524293 WMS524293:WMT524293 WCW524293:WCX524293 VTA524293:VTB524293 VJE524293:VJF524293 UZI524293:UZJ524293 UPM524293:UPN524293 UFQ524293:UFR524293 TVU524293:TVV524293 TLY524293:TLZ524293 TCC524293:TCD524293 SSG524293:SSH524293 SIK524293:SIL524293 RYO524293:RYP524293 ROS524293:ROT524293 REW524293:REX524293 QVA524293:QVB524293 QLE524293:QLF524293 QBI524293:QBJ524293 PRM524293:PRN524293 PHQ524293:PHR524293 OXU524293:OXV524293 ONY524293:ONZ524293 OEC524293:OED524293 NUG524293:NUH524293 NKK524293:NKL524293 NAO524293:NAP524293 MQS524293:MQT524293 MGW524293:MGX524293 LXA524293:LXB524293 LNE524293:LNF524293 LDI524293:LDJ524293 KTM524293:KTN524293 KJQ524293:KJR524293 JZU524293:JZV524293 JPY524293:JPZ524293 JGC524293:JGD524293 IWG524293:IWH524293 IMK524293:IML524293 ICO524293:ICP524293 HSS524293:HST524293 HIW524293:HIX524293 GZA524293:GZB524293 GPE524293:GPF524293 GFI524293:GFJ524293 FVM524293:FVN524293 FLQ524293:FLR524293 FBU524293:FBV524293 ERY524293:ERZ524293 EIC524293:EID524293 DYG524293:DYH524293 DOK524293:DOL524293 DEO524293:DEP524293 CUS524293:CUT524293 CKW524293:CKX524293 CBA524293:CBB524293 BRE524293:BRF524293 BHI524293:BHJ524293 AXM524293:AXN524293 ANQ524293:ANR524293 ADU524293:ADV524293 TY524293:TZ524293 KC524293:KD524293 AG524293:AH524293 WWO458757:WWP458757 WMS458757:WMT458757 WCW458757:WCX458757 VTA458757:VTB458757 VJE458757:VJF458757 UZI458757:UZJ458757 UPM458757:UPN458757 UFQ458757:UFR458757 TVU458757:TVV458757 TLY458757:TLZ458757 TCC458757:TCD458757 SSG458757:SSH458757 SIK458757:SIL458757 RYO458757:RYP458757 ROS458757:ROT458757 REW458757:REX458757 QVA458757:QVB458757 QLE458757:QLF458757 QBI458757:QBJ458757 PRM458757:PRN458757 PHQ458757:PHR458757 OXU458757:OXV458757 ONY458757:ONZ458757 OEC458757:OED458757 NUG458757:NUH458757 NKK458757:NKL458757 NAO458757:NAP458757 MQS458757:MQT458757 MGW458757:MGX458757 LXA458757:LXB458757 LNE458757:LNF458757 LDI458757:LDJ458757 KTM458757:KTN458757 KJQ458757:KJR458757 JZU458757:JZV458757 JPY458757:JPZ458757 JGC458757:JGD458757 IWG458757:IWH458757 IMK458757:IML458757 ICO458757:ICP458757 HSS458757:HST458757 HIW458757:HIX458757 GZA458757:GZB458757 GPE458757:GPF458757 GFI458757:GFJ458757 FVM458757:FVN458757 FLQ458757:FLR458757 FBU458757:FBV458757 ERY458757:ERZ458757 EIC458757:EID458757 DYG458757:DYH458757 DOK458757:DOL458757 DEO458757:DEP458757 CUS458757:CUT458757 CKW458757:CKX458757 CBA458757:CBB458757 BRE458757:BRF458757 BHI458757:BHJ458757 AXM458757:AXN458757 ANQ458757:ANR458757 ADU458757:ADV458757 TY458757:TZ458757 KC458757:KD458757 AG458757:AH458757 WWO393221:WWP393221 WMS393221:WMT393221 WCW393221:WCX393221 VTA393221:VTB393221 VJE393221:VJF393221 UZI393221:UZJ393221 UPM393221:UPN393221 UFQ393221:UFR393221 TVU393221:TVV393221 TLY393221:TLZ393221 TCC393221:TCD393221 SSG393221:SSH393221 SIK393221:SIL393221 RYO393221:RYP393221 ROS393221:ROT393221 REW393221:REX393221 QVA393221:QVB393221 QLE393221:QLF393221 QBI393221:QBJ393221 PRM393221:PRN393221 PHQ393221:PHR393221 OXU393221:OXV393221 ONY393221:ONZ393221 OEC393221:OED393221 NUG393221:NUH393221 NKK393221:NKL393221 NAO393221:NAP393221 MQS393221:MQT393221 MGW393221:MGX393221 LXA393221:LXB393221 LNE393221:LNF393221 LDI393221:LDJ393221 KTM393221:KTN393221 KJQ393221:KJR393221 JZU393221:JZV393221 JPY393221:JPZ393221 JGC393221:JGD393221 IWG393221:IWH393221 IMK393221:IML393221 ICO393221:ICP393221 HSS393221:HST393221 HIW393221:HIX393221 GZA393221:GZB393221 GPE393221:GPF393221 GFI393221:GFJ393221 FVM393221:FVN393221 FLQ393221:FLR393221 FBU393221:FBV393221 ERY393221:ERZ393221 EIC393221:EID393221 DYG393221:DYH393221 DOK393221:DOL393221 DEO393221:DEP393221 CUS393221:CUT393221 CKW393221:CKX393221 CBA393221:CBB393221 BRE393221:BRF393221 BHI393221:BHJ393221 AXM393221:AXN393221 ANQ393221:ANR393221 ADU393221:ADV393221 TY393221:TZ393221 KC393221:KD393221 AG393221:AH393221 WWO327685:WWP327685 WMS327685:WMT327685 WCW327685:WCX327685 VTA327685:VTB327685 VJE327685:VJF327685 UZI327685:UZJ327685 UPM327685:UPN327685 UFQ327685:UFR327685 TVU327685:TVV327685 TLY327685:TLZ327685 TCC327685:TCD327685 SSG327685:SSH327685 SIK327685:SIL327685 RYO327685:RYP327685 ROS327685:ROT327685 REW327685:REX327685 QVA327685:QVB327685 QLE327685:QLF327685 QBI327685:QBJ327685 PRM327685:PRN327685 PHQ327685:PHR327685 OXU327685:OXV327685 ONY327685:ONZ327685 OEC327685:OED327685 NUG327685:NUH327685 NKK327685:NKL327685 NAO327685:NAP327685 MQS327685:MQT327685 MGW327685:MGX327685 LXA327685:LXB327685 LNE327685:LNF327685 LDI327685:LDJ327685 KTM327685:KTN327685 KJQ327685:KJR327685 JZU327685:JZV327685 JPY327685:JPZ327685 JGC327685:JGD327685 IWG327685:IWH327685 IMK327685:IML327685 ICO327685:ICP327685 HSS327685:HST327685 HIW327685:HIX327685 GZA327685:GZB327685 GPE327685:GPF327685 GFI327685:GFJ327685 FVM327685:FVN327685 FLQ327685:FLR327685 FBU327685:FBV327685 ERY327685:ERZ327685 EIC327685:EID327685 DYG327685:DYH327685 DOK327685:DOL327685 DEO327685:DEP327685 CUS327685:CUT327685 CKW327685:CKX327685 CBA327685:CBB327685 BRE327685:BRF327685 BHI327685:BHJ327685 AXM327685:AXN327685 ANQ327685:ANR327685 ADU327685:ADV327685 TY327685:TZ327685 KC327685:KD327685 AG327685:AH327685 WWO262149:WWP262149 WMS262149:WMT262149 WCW262149:WCX262149 VTA262149:VTB262149 VJE262149:VJF262149 UZI262149:UZJ262149 UPM262149:UPN262149 UFQ262149:UFR262149 TVU262149:TVV262149 TLY262149:TLZ262149 TCC262149:TCD262149 SSG262149:SSH262149 SIK262149:SIL262149 RYO262149:RYP262149 ROS262149:ROT262149 REW262149:REX262149 QVA262149:QVB262149 QLE262149:QLF262149 QBI262149:QBJ262149 PRM262149:PRN262149 PHQ262149:PHR262149 OXU262149:OXV262149 ONY262149:ONZ262149 OEC262149:OED262149 NUG262149:NUH262149 NKK262149:NKL262149 NAO262149:NAP262149 MQS262149:MQT262149 MGW262149:MGX262149 LXA262149:LXB262149 LNE262149:LNF262149 LDI262149:LDJ262149 KTM262149:KTN262149 KJQ262149:KJR262149 JZU262149:JZV262149 JPY262149:JPZ262149 JGC262149:JGD262149 IWG262149:IWH262149 IMK262149:IML262149 ICO262149:ICP262149 HSS262149:HST262149 HIW262149:HIX262149 GZA262149:GZB262149 GPE262149:GPF262149 GFI262149:GFJ262149 FVM262149:FVN262149 FLQ262149:FLR262149 FBU262149:FBV262149 ERY262149:ERZ262149 EIC262149:EID262149 DYG262149:DYH262149 DOK262149:DOL262149 DEO262149:DEP262149 CUS262149:CUT262149 CKW262149:CKX262149 CBA262149:CBB262149 BRE262149:BRF262149 BHI262149:BHJ262149 AXM262149:AXN262149 ANQ262149:ANR262149 ADU262149:ADV262149 TY262149:TZ262149 KC262149:KD262149 AG262149:AH262149 WWO196613:WWP196613 WMS196613:WMT196613 WCW196613:WCX196613 VTA196613:VTB196613 VJE196613:VJF196613 UZI196613:UZJ196613 UPM196613:UPN196613 UFQ196613:UFR196613 TVU196613:TVV196613 TLY196613:TLZ196613 TCC196613:TCD196613 SSG196613:SSH196613 SIK196613:SIL196613 RYO196613:RYP196613 ROS196613:ROT196613 REW196613:REX196613 QVA196613:QVB196613 QLE196613:QLF196613 QBI196613:QBJ196613 PRM196613:PRN196613 PHQ196613:PHR196613 OXU196613:OXV196613 ONY196613:ONZ196613 OEC196613:OED196613 NUG196613:NUH196613 NKK196613:NKL196613 NAO196613:NAP196613 MQS196613:MQT196613 MGW196613:MGX196613 LXA196613:LXB196613 LNE196613:LNF196613 LDI196613:LDJ196613 KTM196613:KTN196613 KJQ196613:KJR196613 JZU196613:JZV196613 JPY196613:JPZ196613 JGC196613:JGD196613 IWG196613:IWH196613 IMK196613:IML196613 ICO196613:ICP196613 HSS196613:HST196613 HIW196613:HIX196613 GZA196613:GZB196613 GPE196613:GPF196613 GFI196613:GFJ196613 FVM196613:FVN196613 FLQ196613:FLR196613 FBU196613:FBV196613 ERY196613:ERZ196613 EIC196613:EID196613 DYG196613:DYH196613 DOK196613:DOL196613 DEO196613:DEP196613 CUS196613:CUT196613 CKW196613:CKX196613 CBA196613:CBB196613 BRE196613:BRF196613 BHI196613:BHJ196613 AXM196613:AXN196613 ANQ196613:ANR196613 ADU196613:ADV196613 TY196613:TZ196613 KC196613:KD196613 AG196613:AH196613 WWO131077:WWP131077 WMS131077:WMT131077 WCW131077:WCX131077 VTA131077:VTB131077 VJE131077:VJF131077 UZI131077:UZJ131077 UPM131077:UPN131077 UFQ131077:UFR131077 TVU131077:TVV131077 TLY131077:TLZ131077 TCC131077:TCD131077 SSG131077:SSH131077 SIK131077:SIL131077 RYO131077:RYP131077 ROS131077:ROT131077 REW131077:REX131077 QVA131077:QVB131077 QLE131077:QLF131077 QBI131077:QBJ131077 PRM131077:PRN131077 PHQ131077:PHR131077 OXU131077:OXV131077 ONY131077:ONZ131077 OEC131077:OED131077 NUG131077:NUH131077 NKK131077:NKL131077 NAO131077:NAP131077 MQS131077:MQT131077 MGW131077:MGX131077 LXA131077:LXB131077 LNE131077:LNF131077 LDI131077:LDJ131077 KTM131077:KTN131077 KJQ131077:KJR131077 JZU131077:JZV131077 JPY131077:JPZ131077 JGC131077:JGD131077 IWG131077:IWH131077 IMK131077:IML131077 ICO131077:ICP131077 HSS131077:HST131077 HIW131077:HIX131077 GZA131077:GZB131077 GPE131077:GPF131077 GFI131077:GFJ131077 FVM131077:FVN131077 FLQ131077:FLR131077 FBU131077:FBV131077 ERY131077:ERZ131077 EIC131077:EID131077 DYG131077:DYH131077 DOK131077:DOL131077 DEO131077:DEP131077 CUS131077:CUT131077 CKW131077:CKX131077 CBA131077:CBB131077 BRE131077:BRF131077 BHI131077:BHJ131077 AXM131077:AXN131077 ANQ131077:ANR131077 ADU131077:ADV131077 TY131077:TZ131077 KC131077:KD131077 AG131077:AH131077 WWO65541:WWP65541 WMS65541:WMT65541 WCW65541:WCX65541 VTA65541:VTB65541 VJE65541:VJF65541 UZI65541:UZJ65541 UPM65541:UPN65541 UFQ65541:UFR65541 TVU65541:TVV65541 TLY65541:TLZ65541 TCC65541:TCD65541 SSG65541:SSH65541 SIK65541:SIL65541 RYO65541:RYP65541 ROS65541:ROT65541 REW65541:REX65541 QVA65541:QVB65541 QLE65541:QLF65541 QBI65541:QBJ65541 PRM65541:PRN65541 PHQ65541:PHR65541 OXU65541:OXV65541 ONY65541:ONZ65541 OEC65541:OED65541 NUG65541:NUH65541 NKK65541:NKL65541 NAO65541:NAP65541 MQS65541:MQT65541 MGW65541:MGX65541 LXA65541:LXB65541 LNE65541:LNF65541 LDI65541:LDJ65541 KTM65541:KTN65541 KJQ65541:KJR65541 JZU65541:JZV65541 JPY65541:JPZ65541 JGC65541:JGD65541 IWG65541:IWH65541 IMK65541:IML65541 ICO65541:ICP65541 HSS65541:HST65541 HIW65541:HIX65541 GZA65541:GZB65541 GPE65541:GPF65541 GFI65541:GFJ65541 FVM65541:FVN65541 FLQ65541:FLR65541 FBU65541:FBV65541 ERY65541:ERZ65541 EIC65541:EID65541 DYG65541:DYH65541 DOK65541:DOL65541 DEO65541:DEP65541 CUS65541:CUT65541 CKW65541:CKX65541 CBA65541:CBB65541 BRE65541:BRF65541 BHI65541:BHJ65541 AXM65541:AXN65541 ANQ65541:ANR65541 ADU65541:ADV65541 TY65541:TZ65541 KC65541:KD65541 AG65541:AH65541 WWO5:WWP5 WMS5:WMT5 WCW5:WCX5 VTA5:VTB5 VJE5:VJF5 UZI5:UZJ5 UPM5:UPN5 UFQ5:UFR5 TVU5:TVV5 TLY5:TLZ5 TCC5:TCD5 SSG5:SSH5 SIK5:SIL5 RYO5:RYP5 ROS5:ROT5 REW5:REX5 QVA5:QVB5 QLE5:QLF5 QBI5:QBJ5 PRM5:PRN5 PHQ5:PHR5 OXU5:OXV5 ONY5:ONZ5 OEC5:OED5 NUG5:NUH5 NKK5:NKL5 NAO5:NAP5 MQS5:MQT5 MGW5:MGX5 LXA5:LXB5 LNE5:LNF5 LDI5:LDJ5 KTM5:KTN5 KJQ5:KJR5 JZU5:JZV5 JPY5:JPZ5 JGC5:JGD5 IWG5:IWH5 IMK5:IML5 ICO5:ICP5 HSS5:HST5 HIW5:HIX5 GZA5:GZB5 GPE5:GPF5 GFI5:GFJ5 FVM5:FVN5 FLQ5:FLR5 FBU5:FBV5 ERY5:ERZ5 EIC5:EID5 DYG5:DYH5 DOK5:DOL5 DEO5:DEP5 CUS5:CUT5 CKW5:CKX5 CBA5:CBB5 BRE5:BRF5 BHI5:BHJ5 AXM5:AXN5 ANQ5:ANR5 ADU5:ADV5 TY5:TZ5 KC5:KD5 AG5:AH5 WVU983061:WVV983061 WLY983061:WLZ983061 WCC983061:WCD983061 VSG983061:VSH983061 VIK983061:VIL983061 UYO983061:UYP983061 UOS983061:UOT983061 UEW983061:UEX983061 TVA983061:TVB983061 TLE983061:TLF983061 TBI983061:TBJ983061 SRM983061:SRN983061 SHQ983061:SHR983061 RXU983061:RXV983061 RNY983061:RNZ983061 REC983061:RED983061 QUG983061:QUH983061 QKK983061:QKL983061 QAO983061:QAP983061 PQS983061:PQT983061 PGW983061:PGX983061 OXA983061:OXB983061 ONE983061:ONF983061 ODI983061:ODJ983061 NTM983061:NTN983061 NJQ983061:NJR983061 MZU983061:MZV983061 MPY983061:MPZ983061 MGC983061:MGD983061 LWG983061:LWH983061 LMK983061:LML983061 LCO983061:LCP983061 KSS983061:KST983061 KIW983061:KIX983061 JZA983061:JZB983061 JPE983061:JPF983061 JFI983061:JFJ983061 IVM983061:IVN983061 ILQ983061:ILR983061 IBU983061:IBV983061 HRY983061:HRZ983061 HIC983061:HID983061 GYG983061:GYH983061 GOK983061:GOL983061 GEO983061:GEP983061 FUS983061:FUT983061 FKW983061:FKX983061 FBA983061:FBB983061 ERE983061:ERF983061 EHI983061:EHJ983061 DXM983061:DXN983061 DNQ983061:DNR983061 DDU983061:DDV983061 CTY983061:CTZ983061 CKC983061:CKD983061 CAG983061:CAH983061 BQK983061:BQL983061 BGO983061:BGP983061 AWS983061:AWT983061 AMW983061:AMX983061 ADA983061:ADB983061 TE983061:TF983061 JI983061:JJ983061 M983061:N983061 WVU917525:WVV917525 WLY917525:WLZ917525 WCC917525:WCD917525 VSG917525:VSH917525 VIK917525:VIL917525 UYO917525:UYP917525 UOS917525:UOT917525 UEW917525:UEX917525 TVA917525:TVB917525 TLE917525:TLF917525 TBI917525:TBJ917525 SRM917525:SRN917525 SHQ917525:SHR917525 RXU917525:RXV917525 RNY917525:RNZ917525 REC917525:RED917525 QUG917525:QUH917525 QKK917525:QKL917525 QAO917525:QAP917525 PQS917525:PQT917525 PGW917525:PGX917525 OXA917525:OXB917525 ONE917525:ONF917525 ODI917525:ODJ917525 NTM917525:NTN917525 NJQ917525:NJR917525 MZU917525:MZV917525 MPY917525:MPZ917525 MGC917525:MGD917525 LWG917525:LWH917525 LMK917525:LML917525 LCO917525:LCP917525 KSS917525:KST917525 KIW917525:KIX917525 JZA917525:JZB917525 JPE917525:JPF917525 JFI917525:JFJ917525 IVM917525:IVN917525 ILQ917525:ILR917525 IBU917525:IBV917525 HRY917525:HRZ917525 HIC917525:HID917525 GYG917525:GYH917525 GOK917525:GOL917525 GEO917525:GEP917525 FUS917525:FUT917525 FKW917525:FKX917525 FBA917525:FBB917525 ERE917525:ERF917525 EHI917525:EHJ917525 DXM917525:DXN917525 DNQ917525:DNR917525 DDU917525:DDV917525 CTY917525:CTZ917525 CKC917525:CKD917525 CAG917525:CAH917525 BQK917525:BQL917525 BGO917525:BGP917525 AWS917525:AWT917525 AMW917525:AMX917525 ADA917525:ADB917525 TE917525:TF917525 JI917525:JJ917525 M917525:N917525 WVU851989:WVV851989 WLY851989:WLZ851989 WCC851989:WCD851989 VSG851989:VSH851989 VIK851989:VIL851989 UYO851989:UYP851989 UOS851989:UOT851989 UEW851989:UEX851989 TVA851989:TVB851989 TLE851989:TLF851989 TBI851989:TBJ851989 SRM851989:SRN851989 SHQ851989:SHR851989 RXU851989:RXV851989 RNY851989:RNZ851989 REC851989:RED851989 QUG851989:QUH851989 QKK851989:QKL851989 QAO851989:QAP851989 PQS851989:PQT851989 PGW851989:PGX851989 OXA851989:OXB851989 ONE851989:ONF851989 ODI851989:ODJ851989 NTM851989:NTN851989 NJQ851989:NJR851989 MZU851989:MZV851989 MPY851989:MPZ851989 MGC851989:MGD851989 LWG851989:LWH851989 LMK851989:LML851989 LCO851989:LCP851989 KSS851989:KST851989 KIW851989:KIX851989 JZA851989:JZB851989 JPE851989:JPF851989 JFI851989:JFJ851989 IVM851989:IVN851989 ILQ851989:ILR851989 IBU851989:IBV851989 HRY851989:HRZ851989 HIC851989:HID851989 GYG851989:GYH851989 GOK851989:GOL851989 GEO851989:GEP851989 FUS851989:FUT851989 FKW851989:FKX851989 FBA851989:FBB851989 ERE851989:ERF851989 EHI851989:EHJ851989 DXM851989:DXN851989 DNQ851989:DNR851989 DDU851989:DDV851989 CTY851989:CTZ851989 CKC851989:CKD851989 CAG851989:CAH851989 BQK851989:BQL851989 BGO851989:BGP851989 AWS851989:AWT851989 AMW851989:AMX851989 ADA851989:ADB851989 TE851989:TF851989 JI851989:JJ851989 M851989:N851989 WVU786453:WVV786453 WLY786453:WLZ786453 WCC786453:WCD786453 VSG786453:VSH786453 VIK786453:VIL786453 UYO786453:UYP786453 UOS786453:UOT786453 UEW786453:UEX786453 TVA786453:TVB786453 TLE786453:TLF786453 TBI786453:TBJ786453 SRM786453:SRN786453 SHQ786453:SHR786453 RXU786453:RXV786453 RNY786453:RNZ786453 REC786453:RED786453 QUG786453:QUH786453 QKK786453:QKL786453 QAO786453:QAP786453 PQS786453:PQT786453 PGW786453:PGX786453 OXA786453:OXB786453 ONE786453:ONF786453 ODI786453:ODJ786453 NTM786453:NTN786453 NJQ786453:NJR786453 MZU786453:MZV786453 MPY786453:MPZ786453 MGC786453:MGD786453 LWG786453:LWH786453 LMK786453:LML786453 LCO786453:LCP786453 KSS786453:KST786453 KIW786453:KIX786453 JZA786453:JZB786453 JPE786453:JPF786453 JFI786453:JFJ786453 IVM786453:IVN786453 ILQ786453:ILR786453 IBU786453:IBV786453 HRY786453:HRZ786453 HIC786453:HID786453 GYG786453:GYH786453 GOK786453:GOL786453 GEO786453:GEP786453 FUS786453:FUT786453 FKW786453:FKX786453 FBA786453:FBB786453 ERE786453:ERF786453 EHI786453:EHJ786453 DXM786453:DXN786453 DNQ786453:DNR786453 DDU786453:DDV786453 CTY786453:CTZ786453 CKC786453:CKD786453 CAG786453:CAH786453 BQK786453:BQL786453 BGO786453:BGP786453 AWS786453:AWT786453 AMW786453:AMX786453 ADA786453:ADB786453 TE786453:TF786453 JI786453:JJ786453 M786453:N786453 WVU720917:WVV720917 WLY720917:WLZ720917 WCC720917:WCD720917 VSG720917:VSH720917 VIK720917:VIL720917 UYO720917:UYP720917 UOS720917:UOT720917 UEW720917:UEX720917 TVA720917:TVB720917 TLE720917:TLF720917 TBI720917:TBJ720917 SRM720917:SRN720917 SHQ720917:SHR720917 RXU720917:RXV720917 RNY720917:RNZ720917 REC720917:RED720917 QUG720917:QUH720917 QKK720917:QKL720917 QAO720917:QAP720917 PQS720917:PQT720917 PGW720917:PGX720917 OXA720917:OXB720917 ONE720917:ONF720917 ODI720917:ODJ720917 NTM720917:NTN720917 NJQ720917:NJR720917 MZU720917:MZV720917 MPY720917:MPZ720917 MGC720917:MGD720917 LWG720917:LWH720917 LMK720917:LML720917 LCO720917:LCP720917 KSS720917:KST720917 KIW720917:KIX720917 JZA720917:JZB720917 JPE720917:JPF720917 JFI720917:JFJ720917 IVM720917:IVN720917 ILQ720917:ILR720917 IBU720917:IBV720917 HRY720917:HRZ720917 HIC720917:HID720917 GYG720917:GYH720917 GOK720917:GOL720917 GEO720917:GEP720917 FUS720917:FUT720917 FKW720917:FKX720917 FBA720917:FBB720917 ERE720917:ERF720917 EHI720917:EHJ720917 DXM720917:DXN720917 DNQ720917:DNR720917 DDU720917:DDV720917 CTY720917:CTZ720917 CKC720917:CKD720917 CAG720917:CAH720917 BQK720917:BQL720917 BGO720917:BGP720917 AWS720917:AWT720917 AMW720917:AMX720917 ADA720917:ADB720917 TE720917:TF720917 JI720917:JJ720917 M720917:N720917 WVU655381:WVV655381 WLY655381:WLZ655381 WCC655381:WCD655381 VSG655381:VSH655381 VIK655381:VIL655381 UYO655381:UYP655381 UOS655381:UOT655381 UEW655381:UEX655381 TVA655381:TVB655381 TLE655381:TLF655381 TBI655381:TBJ655381 SRM655381:SRN655381 SHQ655381:SHR655381 RXU655381:RXV655381 RNY655381:RNZ655381 REC655381:RED655381 QUG655381:QUH655381 QKK655381:QKL655381 QAO655381:QAP655381 PQS655381:PQT655381 PGW655381:PGX655381 OXA655381:OXB655381 ONE655381:ONF655381 ODI655381:ODJ655381 NTM655381:NTN655381 NJQ655381:NJR655381 MZU655381:MZV655381 MPY655381:MPZ655381 MGC655381:MGD655381 LWG655381:LWH655381 LMK655381:LML655381 LCO655381:LCP655381 KSS655381:KST655381 KIW655381:KIX655381 JZA655381:JZB655381 JPE655381:JPF655381 JFI655381:JFJ655381 IVM655381:IVN655381 ILQ655381:ILR655381 IBU655381:IBV655381 HRY655381:HRZ655381 HIC655381:HID655381 GYG655381:GYH655381 GOK655381:GOL655381 GEO655381:GEP655381 FUS655381:FUT655381 FKW655381:FKX655381 FBA655381:FBB655381 ERE655381:ERF655381 EHI655381:EHJ655381 DXM655381:DXN655381 DNQ655381:DNR655381 DDU655381:DDV655381 CTY655381:CTZ655381 CKC655381:CKD655381 CAG655381:CAH655381 BQK655381:BQL655381 BGO655381:BGP655381 AWS655381:AWT655381 AMW655381:AMX655381 ADA655381:ADB655381 TE655381:TF655381 JI655381:JJ655381 M655381:N655381 WVU589845:WVV589845 WLY589845:WLZ589845 WCC589845:WCD589845 VSG589845:VSH589845 VIK589845:VIL589845 UYO589845:UYP589845 UOS589845:UOT589845 UEW589845:UEX589845 TVA589845:TVB589845 TLE589845:TLF589845 TBI589845:TBJ589845 SRM589845:SRN589845 SHQ589845:SHR589845 RXU589845:RXV589845 RNY589845:RNZ589845 REC589845:RED589845 QUG589845:QUH589845 QKK589845:QKL589845 QAO589845:QAP589845 PQS589845:PQT589845 PGW589845:PGX589845 OXA589845:OXB589845 ONE589845:ONF589845 ODI589845:ODJ589845 NTM589845:NTN589845 NJQ589845:NJR589845 MZU589845:MZV589845 MPY589845:MPZ589845 MGC589845:MGD589845 LWG589845:LWH589845 LMK589845:LML589845 LCO589845:LCP589845 KSS589845:KST589845 KIW589845:KIX589845 JZA589845:JZB589845 JPE589845:JPF589845 JFI589845:JFJ589845 IVM589845:IVN589845 ILQ589845:ILR589845 IBU589845:IBV589845 HRY589845:HRZ589845 HIC589845:HID589845 GYG589845:GYH589845 GOK589845:GOL589845 GEO589845:GEP589845 FUS589845:FUT589845 FKW589845:FKX589845 FBA589845:FBB589845 ERE589845:ERF589845 EHI589845:EHJ589845 DXM589845:DXN589845 DNQ589845:DNR589845 DDU589845:DDV589845 CTY589845:CTZ589845 CKC589845:CKD589845 CAG589845:CAH589845 BQK589845:BQL589845 BGO589845:BGP589845 AWS589845:AWT589845 AMW589845:AMX589845 ADA589845:ADB589845 TE589845:TF589845 JI589845:JJ589845 M589845:N589845 WVU524309:WVV524309 WLY524309:WLZ524309 WCC524309:WCD524309 VSG524309:VSH524309 VIK524309:VIL524309 UYO524309:UYP524309 UOS524309:UOT524309 UEW524309:UEX524309 TVA524309:TVB524309 TLE524309:TLF524309 TBI524309:TBJ524309 SRM524309:SRN524309 SHQ524309:SHR524309 RXU524309:RXV524309 RNY524309:RNZ524309 REC524309:RED524309 QUG524309:QUH524309 QKK524309:QKL524309 QAO524309:QAP524309 PQS524309:PQT524309 PGW524309:PGX524309 OXA524309:OXB524309 ONE524309:ONF524309 ODI524309:ODJ524309 NTM524309:NTN524309 NJQ524309:NJR524309 MZU524309:MZV524309 MPY524309:MPZ524309 MGC524309:MGD524309 LWG524309:LWH524309 LMK524309:LML524309 LCO524309:LCP524309 KSS524309:KST524309 KIW524309:KIX524309 JZA524309:JZB524309 JPE524309:JPF524309 JFI524309:JFJ524309 IVM524309:IVN524309 ILQ524309:ILR524309 IBU524309:IBV524309 HRY524309:HRZ524309 HIC524309:HID524309 GYG524309:GYH524309 GOK524309:GOL524309 GEO524309:GEP524309 FUS524309:FUT524309 FKW524309:FKX524309 FBA524309:FBB524309 ERE524309:ERF524309 EHI524309:EHJ524309 DXM524309:DXN524309 DNQ524309:DNR524309 DDU524309:DDV524309 CTY524309:CTZ524309 CKC524309:CKD524309 CAG524309:CAH524309 BQK524309:BQL524309 BGO524309:BGP524309 AWS524309:AWT524309 AMW524309:AMX524309 ADA524309:ADB524309 TE524309:TF524309 JI524309:JJ524309 M524309:N524309 WVU458773:WVV458773 WLY458773:WLZ458773 WCC458773:WCD458773 VSG458773:VSH458773 VIK458773:VIL458773 UYO458773:UYP458773 UOS458773:UOT458773 UEW458773:UEX458773 TVA458773:TVB458773 TLE458773:TLF458773 TBI458773:TBJ458773 SRM458773:SRN458773 SHQ458773:SHR458773 RXU458773:RXV458773 RNY458773:RNZ458773 REC458773:RED458773 QUG458773:QUH458773 QKK458773:QKL458773 QAO458773:QAP458773 PQS458773:PQT458773 PGW458773:PGX458773 OXA458773:OXB458773 ONE458773:ONF458773 ODI458773:ODJ458773 NTM458773:NTN458773 NJQ458773:NJR458773 MZU458773:MZV458773 MPY458773:MPZ458773 MGC458773:MGD458773 LWG458773:LWH458773 LMK458773:LML458773 LCO458773:LCP458773 KSS458773:KST458773 KIW458773:KIX458773 JZA458773:JZB458773 JPE458773:JPF458773 JFI458773:JFJ458773 IVM458773:IVN458773 ILQ458773:ILR458773 IBU458773:IBV458773 HRY458773:HRZ458773 HIC458773:HID458773 GYG458773:GYH458773 GOK458773:GOL458773 GEO458773:GEP458773 FUS458773:FUT458773 FKW458773:FKX458773 FBA458773:FBB458773 ERE458773:ERF458773 EHI458773:EHJ458773 DXM458773:DXN458773 DNQ458773:DNR458773 DDU458773:DDV458773 CTY458773:CTZ458773 CKC458773:CKD458773 CAG458773:CAH458773 BQK458773:BQL458773 BGO458773:BGP458773 AWS458773:AWT458773 AMW458773:AMX458773 ADA458773:ADB458773 TE458773:TF458773 JI458773:JJ458773 M458773:N458773 WVU393237:WVV393237 WLY393237:WLZ393237 WCC393237:WCD393237 VSG393237:VSH393237 VIK393237:VIL393237 UYO393237:UYP393237 UOS393237:UOT393237 UEW393237:UEX393237 TVA393237:TVB393237 TLE393237:TLF393237 TBI393237:TBJ393237 SRM393237:SRN393237 SHQ393237:SHR393237 RXU393237:RXV393237 RNY393237:RNZ393237 REC393237:RED393237 QUG393237:QUH393237 QKK393237:QKL393237 QAO393237:QAP393237 PQS393237:PQT393237 PGW393237:PGX393237 OXA393237:OXB393237 ONE393237:ONF393237 ODI393237:ODJ393237 NTM393237:NTN393237 NJQ393237:NJR393237 MZU393237:MZV393237 MPY393237:MPZ393237 MGC393237:MGD393237 LWG393237:LWH393237 LMK393237:LML393237 LCO393237:LCP393237 KSS393237:KST393237 KIW393237:KIX393237 JZA393237:JZB393237 JPE393237:JPF393237 JFI393237:JFJ393237 IVM393237:IVN393237 ILQ393237:ILR393237 IBU393237:IBV393237 HRY393237:HRZ393237 HIC393237:HID393237 GYG393237:GYH393237 GOK393237:GOL393237 GEO393237:GEP393237 FUS393237:FUT393237 FKW393237:FKX393237 FBA393237:FBB393237 ERE393237:ERF393237 EHI393237:EHJ393237 DXM393237:DXN393237 DNQ393237:DNR393237 DDU393237:DDV393237 CTY393237:CTZ393237 CKC393237:CKD393237 CAG393237:CAH393237 BQK393237:BQL393237 BGO393237:BGP393237 AWS393237:AWT393237 AMW393237:AMX393237 ADA393237:ADB393237 TE393237:TF393237 JI393237:JJ393237 M393237:N393237 WVU327701:WVV327701 WLY327701:WLZ327701 WCC327701:WCD327701 VSG327701:VSH327701 VIK327701:VIL327701 UYO327701:UYP327701 UOS327701:UOT327701 UEW327701:UEX327701 TVA327701:TVB327701 TLE327701:TLF327701 TBI327701:TBJ327701 SRM327701:SRN327701 SHQ327701:SHR327701 RXU327701:RXV327701 RNY327701:RNZ327701 REC327701:RED327701 QUG327701:QUH327701 QKK327701:QKL327701 QAO327701:QAP327701 PQS327701:PQT327701 PGW327701:PGX327701 OXA327701:OXB327701 ONE327701:ONF327701 ODI327701:ODJ327701 NTM327701:NTN327701 NJQ327701:NJR327701 MZU327701:MZV327701 MPY327701:MPZ327701 MGC327701:MGD327701 LWG327701:LWH327701 LMK327701:LML327701 LCO327701:LCP327701 KSS327701:KST327701 KIW327701:KIX327701 JZA327701:JZB327701 JPE327701:JPF327701 JFI327701:JFJ327701 IVM327701:IVN327701 ILQ327701:ILR327701 IBU327701:IBV327701 HRY327701:HRZ327701 HIC327701:HID327701 GYG327701:GYH327701 GOK327701:GOL327701 GEO327701:GEP327701 FUS327701:FUT327701 FKW327701:FKX327701 FBA327701:FBB327701 ERE327701:ERF327701 EHI327701:EHJ327701 DXM327701:DXN327701 DNQ327701:DNR327701 DDU327701:DDV327701 CTY327701:CTZ327701 CKC327701:CKD327701 CAG327701:CAH327701 BQK327701:BQL327701 BGO327701:BGP327701 AWS327701:AWT327701 AMW327701:AMX327701 ADA327701:ADB327701 TE327701:TF327701 JI327701:JJ327701 M327701:N327701 WVU262165:WVV262165 WLY262165:WLZ262165 WCC262165:WCD262165 VSG262165:VSH262165 VIK262165:VIL262165 UYO262165:UYP262165 UOS262165:UOT262165 UEW262165:UEX262165 TVA262165:TVB262165 TLE262165:TLF262165 TBI262165:TBJ262165 SRM262165:SRN262165 SHQ262165:SHR262165 RXU262165:RXV262165 RNY262165:RNZ262165 REC262165:RED262165 QUG262165:QUH262165 QKK262165:QKL262165 QAO262165:QAP262165 PQS262165:PQT262165 PGW262165:PGX262165 OXA262165:OXB262165 ONE262165:ONF262165 ODI262165:ODJ262165 NTM262165:NTN262165 NJQ262165:NJR262165 MZU262165:MZV262165 MPY262165:MPZ262165 MGC262165:MGD262165 LWG262165:LWH262165 LMK262165:LML262165 LCO262165:LCP262165 KSS262165:KST262165 KIW262165:KIX262165 JZA262165:JZB262165 JPE262165:JPF262165 JFI262165:JFJ262165 IVM262165:IVN262165 ILQ262165:ILR262165 IBU262165:IBV262165 HRY262165:HRZ262165 HIC262165:HID262165 GYG262165:GYH262165 GOK262165:GOL262165 GEO262165:GEP262165 FUS262165:FUT262165 FKW262165:FKX262165 FBA262165:FBB262165 ERE262165:ERF262165 EHI262165:EHJ262165 DXM262165:DXN262165 DNQ262165:DNR262165 DDU262165:DDV262165 CTY262165:CTZ262165 CKC262165:CKD262165 CAG262165:CAH262165 BQK262165:BQL262165 BGO262165:BGP262165 AWS262165:AWT262165 AMW262165:AMX262165 ADA262165:ADB262165 TE262165:TF262165 JI262165:JJ262165 M262165:N262165 WVU196629:WVV196629 WLY196629:WLZ196629 WCC196629:WCD196629 VSG196629:VSH196629 VIK196629:VIL196629 UYO196629:UYP196629 UOS196629:UOT196629 UEW196629:UEX196629 TVA196629:TVB196629 TLE196629:TLF196629 TBI196629:TBJ196629 SRM196629:SRN196629 SHQ196629:SHR196629 RXU196629:RXV196629 RNY196629:RNZ196629 REC196629:RED196629 QUG196629:QUH196629 QKK196629:QKL196629 QAO196629:QAP196629 PQS196629:PQT196629 PGW196629:PGX196629 OXA196629:OXB196629 ONE196629:ONF196629 ODI196629:ODJ196629 NTM196629:NTN196629 NJQ196629:NJR196629 MZU196629:MZV196629 MPY196629:MPZ196629 MGC196629:MGD196629 LWG196629:LWH196629 LMK196629:LML196629 LCO196629:LCP196629 KSS196629:KST196629 KIW196629:KIX196629 JZA196629:JZB196629 JPE196629:JPF196629 JFI196629:JFJ196629 IVM196629:IVN196629 ILQ196629:ILR196629 IBU196629:IBV196629 HRY196629:HRZ196629 HIC196629:HID196629 GYG196629:GYH196629 GOK196629:GOL196629 GEO196629:GEP196629 FUS196629:FUT196629 FKW196629:FKX196629 FBA196629:FBB196629 ERE196629:ERF196629 EHI196629:EHJ196629 DXM196629:DXN196629 DNQ196629:DNR196629 DDU196629:DDV196629 CTY196629:CTZ196629 CKC196629:CKD196629 CAG196629:CAH196629 BQK196629:BQL196629 BGO196629:BGP196629 AWS196629:AWT196629 AMW196629:AMX196629 ADA196629:ADB196629 TE196629:TF196629 JI196629:JJ196629 M196629:N196629 WVU131093:WVV131093 WLY131093:WLZ131093 WCC131093:WCD131093 VSG131093:VSH131093 VIK131093:VIL131093 UYO131093:UYP131093 UOS131093:UOT131093 UEW131093:UEX131093 TVA131093:TVB131093 TLE131093:TLF131093 TBI131093:TBJ131093 SRM131093:SRN131093 SHQ131093:SHR131093 RXU131093:RXV131093 RNY131093:RNZ131093 REC131093:RED131093 QUG131093:QUH131093 QKK131093:QKL131093 QAO131093:QAP131093 PQS131093:PQT131093 PGW131093:PGX131093 OXA131093:OXB131093 ONE131093:ONF131093 ODI131093:ODJ131093 NTM131093:NTN131093 NJQ131093:NJR131093 MZU131093:MZV131093 MPY131093:MPZ131093 MGC131093:MGD131093 LWG131093:LWH131093 LMK131093:LML131093 LCO131093:LCP131093 KSS131093:KST131093 KIW131093:KIX131093 JZA131093:JZB131093 JPE131093:JPF131093 JFI131093:JFJ131093 IVM131093:IVN131093 ILQ131093:ILR131093 IBU131093:IBV131093 HRY131093:HRZ131093 HIC131093:HID131093 GYG131093:GYH131093 GOK131093:GOL131093 GEO131093:GEP131093 FUS131093:FUT131093 FKW131093:FKX131093 FBA131093:FBB131093 ERE131093:ERF131093 EHI131093:EHJ131093 DXM131093:DXN131093 DNQ131093:DNR131093 DDU131093:DDV131093 CTY131093:CTZ131093 CKC131093:CKD131093 CAG131093:CAH131093 BQK131093:BQL131093 BGO131093:BGP131093 AWS131093:AWT131093 AMW131093:AMX131093 ADA131093:ADB131093 TE131093:TF131093 JI131093:JJ131093 M131093:N131093 WVU65557:WVV65557 WLY65557:WLZ65557 WCC65557:WCD65557 VSG65557:VSH65557 VIK65557:VIL65557 UYO65557:UYP65557 UOS65557:UOT65557 UEW65557:UEX65557 TVA65557:TVB65557 TLE65557:TLF65557 TBI65557:TBJ65557 SRM65557:SRN65557 SHQ65557:SHR65557 RXU65557:RXV65557 RNY65557:RNZ65557 REC65557:RED65557 QUG65557:QUH65557 QKK65557:QKL65557 QAO65557:QAP65557 PQS65557:PQT65557 PGW65557:PGX65557 OXA65557:OXB65557 ONE65557:ONF65557 ODI65557:ODJ65557 NTM65557:NTN65557 NJQ65557:NJR65557 MZU65557:MZV65557 MPY65557:MPZ65557 MGC65557:MGD65557 LWG65557:LWH65557 LMK65557:LML65557 LCO65557:LCP65557 KSS65557:KST65557 KIW65557:KIX65557 JZA65557:JZB65557 JPE65557:JPF65557 JFI65557:JFJ65557 IVM65557:IVN65557 ILQ65557:ILR65557 IBU65557:IBV65557 HRY65557:HRZ65557 HIC65557:HID65557 GYG65557:GYH65557 GOK65557:GOL65557 GEO65557:GEP65557 FUS65557:FUT65557 FKW65557:FKX65557 FBA65557:FBB65557 ERE65557:ERF65557 EHI65557:EHJ65557 DXM65557:DXN65557 DNQ65557:DNR65557 DDU65557:DDV65557 CTY65557:CTZ65557 CKC65557:CKD65557 CAG65557:CAH65557 BQK65557:BQL65557 BGO65557:BGP65557 AWS65557:AWT65557 AMW65557:AMX65557 ADA65557:ADB65557 TE65557:TF65557 JI65557:JJ65557 M65557:N65557 WVU21:WVV21 WLY21:WLZ21 WCC21:WCD21 VSG21:VSH21 VIK21:VIL21 UYO21:UYP21 UOS21:UOT21 UEW21:UEX21 TVA21:TVB21 TLE21:TLF21 TBI21:TBJ21 SRM21:SRN21 SHQ21:SHR21 RXU21:RXV21 RNY21:RNZ21 REC21:RED21 QUG21:QUH21 QKK21:QKL21 QAO21:QAP21 PQS21:PQT21 PGW21:PGX21 OXA21:OXB21 ONE21:ONF21 ODI21:ODJ21 NTM21:NTN21 NJQ21:NJR21 MZU21:MZV21 MPY21:MPZ21 MGC21:MGD21 LWG21:LWH21 LMK21:LML21 LCO21:LCP21 KSS21:KST21 KIW21:KIX21 JZA21:JZB21 JPE21:JPF21 JFI21:JFJ21 IVM21:IVN21 ILQ21:ILR21 IBU21:IBV21 HRY21:HRZ21 HIC21:HID21 GYG21:GYH21 GOK21:GOL21 GEO21:GEP21 FUS21:FUT21 FKW21:FKX21 FBA21:FBB21 ERE21:ERF21 EHI21:EHJ21 DXM21:DXN21 DNQ21:DNR21 DDU21:DDV21 CTY21:CTZ21 CKC21:CKD21 CAG21:CAH21 BQK21:BQL21 BGO21:BGP21 AWS21:AWT21 AMW21:AMX21 ADA21:ADB21 TE21:TF21 JI21:JJ21 M21:N21 WVY983060:WVZ983060 WMC983060:WMD983060 WCG983060:WCH983060 VSK983060:VSL983060 VIO983060:VIP983060 UYS983060:UYT983060 UOW983060:UOX983060 UFA983060:UFB983060 TVE983060:TVF983060 TLI983060:TLJ983060 TBM983060:TBN983060 SRQ983060:SRR983060 SHU983060:SHV983060 RXY983060:RXZ983060 ROC983060:ROD983060 REG983060:REH983060 QUK983060:QUL983060 QKO983060:QKP983060 QAS983060:QAT983060 PQW983060:PQX983060 PHA983060:PHB983060 OXE983060:OXF983060 ONI983060:ONJ983060 ODM983060:ODN983060 NTQ983060:NTR983060 NJU983060:NJV983060 MZY983060:MZZ983060 MQC983060:MQD983060 MGG983060:MGH983060 LWK983060:LWL983060 LMO983060:LMP983060 LCS983060:LCT983060 KSW983060:KSX983060 KJA983060:KJB983060 JZE983060:JZF983060 JPI983060:JPJ983060 JFM983060:JFN983060 IVQ983060:IVR983060 ILU983060:ILV983060 IBY983060:IBZ983060 HSC983060:HSD983060 HIG983060:HIH983060 GYK983060:GYL983060 GOO983060:GOP983060 GES983060:GET983060 FUW983060:FUX983060 FLA983060:FLB983060 FBE983060:FBF983060 ERI983060:ERJ983060 EHM983060:EHN983060 DXQ983060:DXR983060 DNU983060:DNV983060 DDY983060:DDZ983060 CUC983060:CUD983060 CKG983060:CKH983060 CAK983060:CAL983060 BQO983060:BQP983060 BGS983060:BGT983060 AWW983060:AWX983060 ANA983060:ANB983060 ADE983060:ADF983060 TI983060:TJ983060 JM983060:JN983060 Q983060:R983060 WVY917524:WVZ917524 WMC917524:WMD917524 WCG917524:WCH917524 VSK917524:VSL917524 VIO917524:VIP917524 UYS917524:UYT917524 UOW917524:UOX917524 UFA917524:UFB917524 TVE917524:TVF917524 TLI917524:TLJ917524 TBM917524:TBN917524 SRQ917524:SRR917524 SHU917524:SHV917524 RXY917524:RXZ917524 ROC917524:ROD917524 REG917524:REH917524 QUK917524:QUL917524 QKO917524:QKP917524 QAS917524:QAT917524 PQW917524:PQX917524 PHA917524:PHB917524 OXE917524:OXF917524 ONI917524:ONJ917524 ODM917524:ODN917524 NTQ917524:NTR917524 NJU917524:NJV917524 MZY917524:MZZ917524 MQC917524:MQD917524 MGG917524:MGH917524 LWK917524:LWL917524 LMO917524:LMP917524 LCS917524:LCT917524 KSW917524:KSX917524 KJA917524:KJB917524 JZE917524:JZF917524 JPI917524:JPJ917524 JFM917524:JFN917524 IVQ917524:IVR917524 ILU917524:ILV917524 IBY917524:IBZ917524 HSC917524:HSD917524 HIG917524:HIH917524 GYK917524:GYL917524 GOO917524:GOP917524 GES917524:GET917524 FUW917524:FUX917524 FLA917524:FLB917524 FBE917524:FBF917524 ERI917524:ERJ917524 EHM917524:EHN917524 DXQ917524:DXR917524 DNU917524:DNV917524 DDY917524:DDZ917524 CUC917524:CUD917524 CKG917524:CKH917524 CAK917524:CAL917524 BQO917524:BQP917524 BGS917524:BGT917524 AWW917524:AWX917524 ANA917524:ANB917524 ADE917524:ADF917524 TI917524:TJ917524 JM917524:JN917524 Q917524:R917524 WVY851988:WVZ851988 WMC851988:WMD851988 WCG851988:WCH851988 VSK851988:VSL851988 VIO851988:VIP851988 UYS851988:UYT851988 UOW851988:UOX851988 UFA851988:UFB851988 TVE851988:TVF851988 TLI851988:TLJ851988 TBM851988:TBN851988 SRQ851988:SRR851988 SHU851988:SHV851988 RXY851988:RXZ851988 ROC851988:ROD851988 REG851988:REH851988 QUK851988:QUL851988 QKO851988:QKP851988 QAS851988:QAT851988 PQW851988:PQX851988 PHA851988:PHB851988 OXE851988:OXF851988 ONI851988:ONJ851988 ODM851988:ODN851988 NTQ851988:NTR851988 NJU851988:NJV851988 MZY851988:MZZ851988 MQC851988:MQD851988 MGG851988:MGH851988 LWK851988:LWL851988 LMO851988:LMP851988 LCS851988:LCT851988 KSW851988:KSX851988 KJA851988:KJB851988 JZE851988:JZF851988 JPI851988:JPJ851988 JFM851988:JFN851988 IVQ851988:IVR851988 ILU851988:ILV851988 IBY851988:IBZ851988 HSC851988:HSD851988 HIG851988:HIH851988 GYK851988:GYL851988 GOO851988:GOP851988 GES851988:GET851988 FUW851988:FUX851988 FLA851988:FLB851988 FBE851988:FBF851988 ERI851988:ERJ851988 EHM851988:EHN851988 DXQ851988:DXR851988 DNU851988:DNV851988 DDY851988:DDZ851988 CUC851988:CUD851988 CKG851988:CKH851988 CAK851988:CAL851988 BQO851988:BQP851988 BGS851988:BGT851988 AWW851988:AWX851988 ANA851988:ANB851988 ADE851988:ADF851988 TI851988:TJ851988 JM851988:JN851988 Q851988:R851988 WVY786452:WVZ786452 WMC786452:WMD786452 WCG786452:WCH786452 VSK786452:VSL786452 VIO786452:VIP786452 UYS786452:UYT786452 UOW786452:UOX786452 UFA786452:UFB786452 TVE786452:TVF786452 TLI786452:TLJ786452 TBM786452:TBN786452 SRQ786452:SRR786452 SHU786452:SHV786452 RXY786452:RXZ786452 ROC786452:ROD786452 REG786452:REH786452 QUK786452:QUL786452 QKO786452:QKP786452 QAS786452:QAT786452 PQW786452:PQX786452 PHA786452:PHB786452 OXE786452:OXF786452 ONI786452:ONJ786452 ODM786452:ODN786452 NTQ786452:NTR786452 NJU786452:NJV786452 MZY786452:MZZ786452 MQC786452:MQD786452 MGG786452:MGH786452 LWK786452:LWL786452 LMO786452:LMP786452 LCS786452:LCT786452 KSW786452:KSX786452 KJA786452:KJB786452 JZE786452:JZF786452 JPI786452:JPJ786452 JFM786452:JFN786452 IVQ786452:IVR786452 ILU786452:ILV786452 IBY786452:IBZ786452 HSC786452:HSD786452 HIG786452:HIH786452 GYK786452:GYL786452 GOO786452:GOP786452 GES786452:GET786452 FUW786452:FUX786452 FLA786452:FLB786452 FBE786452:FBF786452 ERI786452:ERJ786452 EHM786452:EHN786452 DXQ786452:DXR786452 DNU786452:DNV786452 DDY786452:DDZ786452 CUC786452:CUD786452 CKG786452:CKH786452 CAK786452:CAL786452 BQO786452:BQP786452 BGS786452:BGT786452 AWW786452:AWX786452 ANA786452:ANB786452 ADE786452:ADF786452 TI786452:TJ786452 JM786452:JN786452 Q786452:R786452 WVY720916:WVZ720916 WMC720916:WMD720916 WCG720916:WCH720916 VSK720916:VSL720916 VIO720916:VIP720916 UYS720916:UYT720916 UOW720916:UOX720916 UFA720916:UFB720916 TVE720916:TVF720916 TLI720916:TLJ720916 TBM720916:TBN720916 SRQ720916:SRR720916 SHU720916:SHV720916 RXY720916:RXZ720916 ROC720916:ROD720916 REG720916:REH720916 QUK720916:QUL720916 QKO720916:QKP720916 QAS720916:QAT720916 PQW720916:PQX720916 PHA720916:PHB720916 OXE720916:OXF720916 ONI720916:ONJ720916 ODM720916:ODN720916 NTQ720916:NTR720916 NJU720916:NJV720916 MZY720916:MZZ720916 MQC720916:MQD720916 MGG720916:MGH720916 LWK720916:LWL720916 LMO720916:LMP720916 LCS720916:LCT720916 KSW720916:KSX720916 KJA720916:KJB720916 JZE720916:JZF720916 JPI720916:JPJ720916 JFM720916:JFN720916 IVQ720916:IVR720916 ILU720916:ILV720916 IBY720916:IBZ720916 HSC720916:HSD720916 HIG720916:HIH720916 GYK720916:GYL720916 GOO720916:GOP720916 GES720916:GET720916 FUW720916:FUX720916 FLA720916:FLB720916 FBE720916:FBF720916 ERI720916:ERJ720916 EHM720916:EHN720916 DXQ720916:DXR720916 DNU720916:DNV720916 DDY720916:DDZ720916 CUC720916:CUD720916 CKG720916:CKH720916 CAK720916:CAL720916 BQO720916:BQP720916 BGS720916:BGT720916 AWW720916:AWX720916 ANA720916:ANB720916 ADE720916:ADF720916 TI720916:TJ720916 JM720916:JN720916 Q720916:R720916 WVY655380:WVZ655380 WMC655380:WMD655380 WCG655380:WCH655380 VSK655380:VSL655380 VIO655380:VIP655380 UYS655380:UYT655380 UOW655380:UOX655380 UFA655380:UFB655380 TVE655380:TVF655380 TLI655380:TLJ655380 TBM655380:TBN655380 SRQ655380:SRR655380 SHU655380:SHV655380 RXY655380:RXZ655380 ROC655380:ROD655380 REG655380:REH655380 QUK655380:QUL655380 QKO655380:QKP655380 QAS655380:QAT655380 PQW655380:PQX655380 PHA655380:PHB655380 OXE655380:OXF655380 ONI655380:ONJ655380 ODM655380:ODN655380 NTQ655380:NTR655380 NJU655380:NJV655380 MZY655380:MZZ655380 MQC655380:MQD655380 MGG655380:MGH655380 LWK655380:LWL655380 LMO655380:LMP655380 LCS655380:LCT655380 KSW655380:KSX655380 KJA655380:KJB655380 JZE655380:JZF655380 JPI655380:JPJ655380 JFM655380:JFN655380 IVQ655380:IVR655380 ILU655380:ILV655380 IBY655380:IBZ655380 HSC655380:HSD655380 HIG655380:HIH655380 GYK655380:GYL655380 GOO655380:GOP655380 GES655380:GET655380 FUW655380:FUX655380 FLA655380:FLB655380 FBE655380:FBF655380 ERI655380:ERJ655380 EHM655380:EHN655380 DXQ655380:DXR655380 DNU655380:DNV655380 DDY655380:DDZ655380 CUC655380:CUD655380 CKG655380:CKH655380 CAK655380:CAL655380 BQO655380:BQP655380 BGS655380:BGT655380 AWW655380:AWX655380 ANA655380:ANB655380 ADE655380:ADF655380 TI655380:TJ655380 JM655380:JN655380 Q655380:R655380 WVY589844:WVZ589844 WMC589844:WMD589844 WCG589844:WCH589844 VSK589844:VSL589844 VIO589844:VIP589844 UYS589844:UYT589844 UOW589844:UOX589844 UFA589844:UFB589844 TVE589844:TVF589844 TLI589844:TLJ589844 TBM589844:TBN589844 SRQ589844:SRR589844 SHU589844:SHV589844 RXY589844:RXZ589844 ROC589844:ROD589844 REG589844:REH589844 QUK589844:QUL589844 QKO589844:QKP589844 QAS589844:QAT589844 PQW589844:PQX589844 PHA589844:PHB589844 OXE589844:OXF589844 ONI589844:ONJ589844 ODM589844:ODN589844 NTQ589844:NTR589844 NJU589844:NJV589844 MZY589844:MZZ589844 MQC589844:MQD589844 MGG589844:MGH589844 LWK589844:LWL589844 LMO589844:LMP589844 LCS589844:LCT589844 KSW589844:KSX589844 KJA589844:KJB589844 JZE589844:JZF589844 JPI589844:JPJ589844 JFM589844:JFN589844 IVQ589844:IVR589844 ILU589844:ILV589844 IBY589844:IBZ589844 HSC589844:HSD589844 HIG589844:HIH589844 GYK589844:GYL589844 GOO589844:GOP589844 GES589844:GET589844 FUW589844:FUX589844 FLA589844:FLB589844 FBE589844:FBF589844 ERI589844:ERJ589844 EHM589844:EHN589844 DXQ589844:DXR589844 DNU589844:DNV589844 DDY589844:DDZ589844 CUC589844:CUD589844 CKG589844:CKH589844 CAK589844:CAL589844 BQO589844:BQP589844 BGS589844:BGT589844 AWW589844:AWX589844 ANA589844:ANB589844 ADE589844:ADF589844 TI589844:TJ589844 JM589844:JN589844 Q589844:R589844 WVY524308:WVZ524308 WMC524308:WMD524308 WCG524308:WCH524308 VSK524308:VSL524308 VIO524308:VIP524308 UYS524308:UYT524308 UOW524308:UOX524308 UFA524308:UFB524308 TVE524308:TVF524308 TLI524308:TLJ524308 TBM524308:TBN524308 SRQ524308:SRR524308 SHU524308:SHV524308 RXY524308:RXZ524308 ROC524308:ROD524308 REG524308:REH524308 QUK524308:QUL524308 QKO524308:QKP524308 QAS524308:QAT524308 PQW524308:PQX524308 PHA524308:PHB524308 OXE524308:OXF524308 ONI524308:ONJ524308 ODM524308:ODN524308 NTQ524308:NTR524308 NJU524308:NJV524308 MZY524308:MZZ524308 MQC524308:MQD524308 MGG524308:MGH524308 LWK524308:LWL524308 LMO524308:LMP524308 LCS524308:LCT524308 KSW524308:KSX524308 KJA524308:KJB524308 JZE524308:JZF524308 JPI524308:JPJ524308 JFM524308:JFN524308 IVQ524308:IVR524308 ILU524308:ILV524308 IBY524308:IBZ524308 HSC524308:HSD524308 HIG524308:HIH524308 GYK524308:GYL524308 GOO524308:GOP524308 GES524308:GET524308 FUW524308:FUX524308 FLA524308:FLB524308 FBE524308:FBF524308 ERI524308:ERJ524308 EHM524308:EHN524308 DXQ524308:DXR524308 DNU524308:DNV524308 DDY524308:DDZ524308 CUC524308:CUD524308 CKG524308:CKH524308 CAK524308:CAL524308 BQO524308:BQP524308 BGS524308:BGT524308 AWW524308:AWX524308 ANA524308:ANB524308 ADE524308:ADF524308 TI524308:TJ524308 JM524308:JN524308 Q524308:R524308 WVY458772:WVZ458772 WMC458772:WMD458772 WCG458772:WCH458772 VSK458772:VSL458772 VIO458772:VIP458772 UYS458772:UYT458772 UOW458772:UOX458772 UFA458772:UFB458772 TVE458772:TVF458772 TLI458772:TLJ458772 TBM458772:TBN458772 SRQ458772:SRR458772 SHU458772:SHV458772 RXY458772:RXZ458772 ROC458772:ROD458772 REG458772:REH458772 QUK458772:QUL458772 QKO458772:QKP458772 QAS458772:QAT458772 PQW458772:PQX458772 PHA458772:PHB458772 OXE458772:OXF458772 ONI458772:ONJ458772 ODM458772:ODN458772 NTQ458772:NTR458772 NJU458772:NJV458772 MZY458772:MZZ458772 MQC458772:MQD458772 MGG458772:MGH458772 LWK458772:LWL458772 LMO458772:LMP458772 LCS458772:LCT458772 KSW458772:KSX458772 KJA458772:KJB458772 JZE458772:JZF458772 JPI458772:JPJ458772 JFM458772:JFN458772 IVQ458772:IVR458772 ILU458772:ILV458772 IBY458772:IBZ458772 HSC458772:HSD458772 HIG458772:HIH458772 GYK458772:GYL458772 GOO458772:GOP458772 GES458772:GET458772 FUW458772:FUX458772 FLA458772:FLB458772 FBE458772:FBF458772 ERI458772:ERJ458772 EHM458772:EHN458772 DXQ458772:DXR458772 DNU458772:DNV458772 DDY458772:DDZ458772 CUC458772:CUD458772 CKG458772:CKH458772 CAK458772:CAL458772 BQO458772:BQP458772 BGS458772:BGT458772 AWW458772:AWX458772 ANA458772:ANB458772 ADE458772:ADF458772 TI458772:TJ458772 JM458772:JN458772 Q458772:R458772 WVY393236:WVZ393236 WMC393236:WMD393236 WCG393236:WCH393236 VSK393236:VSL393236 VIO393236:VIP393236 UYS393236:UYT393236 UOW393236:UOX393236 UFA393236:UFB393236 TVE393236:TVF393236 TLI393236:TLJ393236 TBM393236:TBN393236 SRQ393236:SRR393236 SHU393236:SHV393236 RXY393236:RXZ393236 ROC393236:ROD393236 REG393236:REH393236 QUK393236:QUL393236 QKO393236:QKP393236 QAS393236:QAT393236 PQW393236:PQX393236 PHA393236:PHB393236 OXE393236:OXF393236 ONI393236:ONJ393236 ODM393236:ODN393236 NTQ393236:NTR393236 NJU393236:NJV393236 MZY393236:MZZ393236 MQC393236:MQD393236 MGG393236:MGH393236 LWK393236:LWL393236 LMO393236:LMP393236 LCS393236:LCT393236 KSW393236:KSX393236 KJA393236:KJB393236 JZE393236:JZF393236 JPI393236:JPJ393236 JFM393236:JFN393236 IVQ393236:IVR393236 ILU393236:ILV393236 IBY393236:IBZ393236 HSC393236:HSD393236 HIG393236:HIH393236 GYK393236:GYL393236 GOO393236:GOP393236 GES393236:GET393236 FUW393236:FUX393236 FLA393236:FLB393236 FBE393236:FBF393236 ERI393236:ERJ393236 EHM393236:EHN393236 DXQ393236:DXR393236 DNU393236:DNV393236 DDY393236:DDZ393236 CUC393236:CUD393236 CKG393236:CKH393236 CAK393236:CAL393236 BQO393236:BQP393236 BGS393236:BGT393236 AWW393236:AWX393236 ANA393236:ANB393236 ADE393236:ADF393236 TI393236:TJ393236 JM393236:JN393236 Q393236:R393236 WVY327700:WVZ327700 WMC327700:WMD327700 WCG327700:WCH327700 VSK327700:VSL327700 VIO327700:VIP327700 UYS327700:UYT327700 UOW327700:UOX327700 UFA327700:UFB327700 TVE327700:TVF327700 TLI327700:TLJ327700 TBM327700:TBN327700 SRQ327700:SRR327700 SHU327700:SHV327700 RXY327700:RXZ327700 ROC327700:ROD327700 REG327700:REH327700 QUK327700:QUL327700 QKO327700:QKP327700 QAS327700:QAT327700 PQW327700:PQX327700 PHA327700:PHB327700 OXE327700:OXF327700 ONI327700:ONJ327700 ODM327700:ODN327700 NTQ327700:NTR327700 NJU327700:NJV327700 MZY327700:MZZ327700 MQC327700:MQD327700 MGG327700:MGH327700 LWK327700:LWL327700 LMO327700:LMP327700 LCS327700:LCT327700 KSW327700:KSX327700 KJA327700:KJB327700 JZE327700:JZF327700 JPI327700:JPJ327700 JFM327700:JFN327700 IVQ327700:IVR327700 ILU327700:ILV327700 IBY327700:IBZ327700 HSC327700:HSD327700 HIG327700:HIH327700 GYK327700:GYL327700 GOO327700:GOP327700 GES327700:GET327700 FUW327700:FUX327700 FLA327700:FLB327700 FBE327700:FBF327700 ERI327700:ERJ327700 EHM327700:EHN327700 DXQ327700:DXR327700 DNU327700:DNV327700 DDY327700:DDZ327700 CUC327700:CUD327700 CKG327700:CKH327700 CAK327700:CAL327700 BQO327700:BQP327700 BGS327700:BGT327700 AWW327700:AWX327700 ANA327700:ANB327700 ADE327700:ADF327700 TI327700:TJ327700 JM327700:JN327700 Q327700:R327700 WVY262164:WVZ262164 WMC262164:WMD262164 WCG262164:WCH262164 VSK262164:VSL262164 VIO262164:VIP262164 UYS262164:UYT262164 UOW262164:UOX262164 UFA262164:UFB262164 TVE262164:TVF262164 TLI262164:TLJ262164 TBM262164:TBN262164 SRQ262164:SRR262164 SHU262164:SHV262164 RXY262164:RXZ262164 ROC262164:ROD262164 REG262164:REH262164 QUK262164:QUL262164 QKO262164:QKP262164 QAS262164:QAT262164 PQW262164:PQX262164 PHA262164:PHB262164 OXE262164:OXF262164 ONI262164:ONJ262164 ODM262164:ODN262164 NTQ262164:NTR262164 NJU262164:NJV262164 MZY262164:MZZ262164 MQC262164:MQD262164 MGG262164:MGH262164 LWK262164:LWL262164 LMO262164:LMP262164 LCS262164:LCT262164 KSW262164:KSX262164 KJA262164:KJB262164 JZE262164:JZF262164 JPI262164:JPJ262164 JFM262164:JFN262164 IVQ262164:IVR262164 ILU262164:ILV262164 IBY262164:IBZ262164 HSC262164:HSD262164 HIG262164:HIH262164 GYK262164:GYL262164 GOO262164:GOP262164 GES262164:GET262164 FUW262164:FUX262164 FLA262164:FLB262164 FBE262164:FBF262164 ERI262164:ERJ262164 EHM262164:EHN262164 DXQ262164:DXR262164 DNU262164:DNV262164 DDY262164:DDZ262164 CUC262164:CUD262164 CKG262164:CKH262164 CAK262164:CAL262164 BQO262164:BQP262164 BGS262164:BGT262164 AWW262164:AWX262164 ANA262164:ANB262164 ADE262164:ADF262164 TI262164:TJ262164 JM262164:JN262164 Q262164:R262164 WVY196628:WVZ196628 WMC196628:WMD196628 WCG196628:WCH196628 VSK196628:VSL196628 VIO196628:VIP196628 UYS196628:UYT196628 UOW196628:UOX196628 UFA196628:UFB196628 TVE196628:TVF196628 TLI196628:TLJ196628 TBM196628:TBN196628 SRQ196628:SRR196628 SHU196628:SHV196628 RXY196628:RXZ196628 ROC196628:ROD196628 REG196628:REH196628 QUK196628:QUL196628 QKO196628:QKP196628 QAS196628:QAT196628 PQW196628:PQX196628 PHA196628:PHB196628 OXE196628:OXF196628 ONI196628:ONJ196628 ODM196628:ODN196628 NTQ196628:NTR196628 NJU196628:NJV196628 MZY196628:MZZ196628 MQC196628:MQD196628 MGG196628:MGH196628 LWK196628:LWL196628 LMO196628:LMP196628 LCS196628:LCT196628 KSW196628:KSX196628 KJA196628:KJB196628 JZE196628:JZF196628 JPI196628:JPJ196628 JFM196628:JFN196628 IVQ196628:IVR196628 ILU196628:ILV196628 IBY196628:IBZ196628 HSC196628:HSD196628 HIG196628:HIH196628 GYK196628:GYL196628 GOO196628:GOP196628 GES196628:GET196628 FUW196628:FUX196628 FLA196628:FLB196628 FBE196628:FBF196628 ERI196628:ERJ196628 EHM196628:EHN196628 DXQ196628:DXR196628 DNU196628:DNV196628 DDY196628:DDZ196628 CUC196628:CUD196628 CKG196628:CKH196628 CAK196628:CAL196628 BQO196628:BQP196628 BGS196628:BGT196628 AWW196628:AWX196628 ANA196628:ANB196628 ADE196628:ADF196628 TI196628:TJ196628 JM196628:JN196628 Q196628:R196628 WVY131092:WVZ131092 WMC131092:WMD131092 WCG131092:WCH131092 VSK131092:VSL131092 VIO131092:VIP131092 UYS131092:UYT131092 UOW131092:UOX131092 UFA131092:UFB131092 TVE131092:TVF131092 TLI131092:TLJ131092 TBM131092:TBN131092 SRQ131092:SRR131092 SHU131092:SHV131092 RXY131092:RXZ131092 ROC131092:ROD131092 REG131092:REH131092 QUK131092:QUL131092 QKO131092:QKP131092 QAS131092:QAT131092 PQW131092:PQX131092 PHA131092:PHB131092 OXE131092:OXF131092 ONI131092:ONJ131092 ODM131092:ODN131092 NTQ131092:NTR131092 NJU131092:NJV131092 MZY131092:MZZ131092 MQC131092:MQD131092 MGG131092:MGH131092 LWK131092:LWL131092 LMO131092:LMP131092 LCS131092:LCT131092 KSW131092:KSX131092 KJA131092:KJB131092 JZE131092:JZF131092 JPI131092:JPJ131092 JFM131092:JFN131092 IVQ131092:IVR131092 ILU131092:ILV131092 IBY131092:IBZ131092 HSC131092:HSD131092 HIG131092:HIH131092 GYK131092:GYL131092 GOO131092:GOP131092 GES131092:GET131092 FUW131092:FUX131092 FLA131092:FLB131092 FBE131092:FBF131092 ERI131092:ERJ131092 EHM131092:EHN131092 DXQ131092:DXR131092 DNU131092:DNV131092 DDY131092:DDZ131092 CUC131092:CUD131092 CKG131092:CKH131092 CAK131092:CAL131092 BQO131092:BQP131092 BGS131092:BGT131092 AWW131092:AWX131092 ANA131092:ANB131092 ADE131092:ADF131092 TI131092:TJ131092 JM131092:JN131092 Q131092:R131092 WVY65556:WVZ65556 WMC65556:WMD65556 WCG65556:WCH65556 VSK65556:VSL65556 VIO65556:VIP65556 UYS65556:UYT65556 UOW65556:UOX65556 UFA65556:UFB65556 TVE65556:TVF65556 TLI65556:TLJ65556 TBM65556:TBN65556 SRQ65556:SRR65556 SHU65556:SHV65556 RXY65556:RXZ65556 ROC65556:ROD65556 REG65556:REH65556 QUK65556:QUL65556 QKO65556:QKP65556 QAS65556:QAT65556 PQW65556:PQX65556 PHA65556:PHB65556 OXE65556:OXF65556 ONI65556:ONJ65556 ODM65556:ODN65556 NTQ65556:NTR65556 NJU65556:NJV65556 MZY65556:MZZ65556 MQC65556:MQD65556 MGG65556:MGH65556 LWK65556:LWL65556 LMO65556:LMP65556 LCS65556:LCT65556 KSW65556:KSX65556 KJA65556:KJB65556 JZE65556:JZF65556 JPI65556:JPJ65556 JFM65556:JFN65556 IVQ65556:IVR65556 ILU65556:ILV65556 IBY65556:IBZ65556 HSC65556:HSD65556 HIG65556:HIH65556 GYK65556:GYL65556 GOO65556:GOP65556 GES65556:GET65556 FUW65556:FUX65556 FLA65556:FLB65556 FBE65556:FBF65556 ERI65556:ERJ65556 EHM65556:EHN65556 DXQ65556:DXR65556 DNU65556:DNV65556 DDY65556:DDZ65556 CUC65556:CUD65556 CKG65556:CKH65556 CAK65556:CAL65556 BQO65556:BQP65556 BGS65556:BGT65556 AWW65556:AWX65556 ANA65556:ANB65556 ADE65556:ADF65556 TI65556:TJ65556 JM65556:JN65556 Q65556:R65556 WVY20:WVZ20 WMC20:WMD20 WCG20:WCH20 VSK20:VSL20 VIO20:VIP20 UYS20:UYT20 UOW20:UOX20 UFA20:UFB20 TVE20:TVF20 TLI20:TLJ20 TBM20:TBN20 SRQ20:SRR20 SHU20:SHV20 RXY20:RXZ20 ROC20:ROD20 REG20:REH20 QUK20:QUL20 QKO20:QKP20 QAS20:QAT20 PQW20:PQX20 PHA20:PHB20 OXE20:OXF20 ONI20:ONJ20 ODM20:ODN20 NTQ20:NTR20 NJU20:NJV20 MZY20:MZZ20 MQC20:MQD20 MGG20:MGH20 LWK20:LWL20 LMO20:LMP20 LCS20:LCT20 KSW20:KSX20 KJA20:KJB20 JZE20:JZF20 JPI20:JPJ20 JFM20:JFN20 IVQ20:IVR20 ILU20:ILV20 IBY20:IBZ20 HSC20:HSD20 HIG20:HIH20 GYK20:GYL20 GOO20:GOP20 GES20:GET20 FUW20:FUX20 FLA20:FLB20 FBE20:FBF20 ERI20:ERJ20 EHM20:EHN20 DXQ20:DXR20 DNU20:DNV20 DDY20:DDZ20 CUC20:CUD20 CKG20:CKH20 CAK20:CAL20 BQO20:BQP20 BGS20:BGT20 AWW20:AWX20 ANA20:ANB20 ADE20:ADF20 TI20:TJ20 JM20:JN20 Q20:R20 WVP983044:WVQ983046 WLT983044:WLU983046 WBX983044:WBY983046 VSB983044:VSC983046 VIF983044:VIG983046 UYJ983044:UYK983046 UON983044:UOO983046 UER983044:UES983046 TUV983044:TUW983046 TKZ983044:TLA983046 TBD983044:TBE983046 SRH983044:SRI983046 SHL983044:SHM983046 RXP983044:RXQ983046 RNT983044:RNU983046 RDX983044:RDY983046 QUB983044:QUC983046 QKF983044:QKG983046 QAJ983044:QAK983046 PQN983044:PQO983046 PGR983044:PGS983046 OWV983044:OWW983046 OMZ983044:ONA983046 ODD983044:ODE983046 NTH983044:NTI983046 NJL983044:NJM983046 MZP983044:MZQ983046 MPT983044:MPU983046 MFX983044:MFY983046 LWB983044:LWC983046 LMF983044:LMG983046 LCJ983044:LCK983046 KSN983044:KSO983046 KIR983044:KIS983046 JYV983044:JYW983046 JOZ983044:JPA983046 JFD983044:JFE983046 IVH983044:IVI983046 ILL983044:ILM983046 IBP983044:IBQ983046 HRT983044:HRU983046 HHX983044:HHY983046 GYB983044:GYC983046 GOF983044:GOG983046 GEJ983044:GEK983046 FUN983044:FUO983046 FKR983044:FKS983046 FAV983044:FAW983046 EQZ983044:ERA983046 EHD983044:EHE983046 DXH983044:DXI983046 DNL983044:DNM983046 DDP983044:DDQ983046 CTT983044:CTU983046 CJX983044:CJY983046 CAB983044:CAC983046 BQF983044:BQG983046 BGJ983044:BGK983046 AWN983044:AWO983046 AMR983044:AMS983046 ACV983044:ACW983046 SZ983044:TA983046 JD983044:JE983046 H983044:I983046 WVP917508:WVQ917510 WLT917508:WLU917510 WBX917508:WBY917510 VSB917508:VSC917510 VIF917508:VIG917510 UYJ917508:UYK917510 UON917508:UOO917510 UER917508:UES917510 TUV917508:TUW917510 TKZ917508:TLA917510 TBD917508:TBE917510 SRH917508:SRI917510 SHL917508:SHM917510 RXP917508:RXQ917510 RNT917508:RNU917510 RDX917508:RDY917510 QUB917508:QUC917510 QKF917508:QKG917510 QAJ917508:QAK917510 PQN917508:PQO917510 PGR917508:PGS917510 OWV917508:OWW917510 OMZ917508:ONA917510 ODD917508:ODE917510 NTH917508:NTI917510 NJL917508:NJM917510 MZP917508:MZQ917510 MPT917508:MPU917510 MFX917508:MFY917510 LWB917508:LWC917510 LMF917508:LMG917510 LCJ917508:LCK917510 KSN917508:KSO917510 KIR917508:KIS917510 JYV917508:JYW917510 JOZ917508:JPA917510 JFD917508:JFE917510 IVH917508:IVI917510 ILL917508:ILM917510 IBP917508:IBQ917510 HRT917508:HRU917510 HHX917508:HHY917510 GYB917508:GYC917510 GOF917508:GOG917510 GEJ917508:GEK917510 FUN917508:FUO917510 FKR917508:FKS917510 FAV917508:FAW917510 EQZ917508:ERA917510 EHD917508:EHE917510 DXH917508:DXI917510 DNL917508:DNM917510 DDP917508:DDQ917510 CTT917508:CTU917510 CJX917508:CJY917510 CAB917508:CAC917510 BQF917508:BQG917510 BGJ917508:BGK917510 AWN917508:AWO917510 AMR917508:AMS917510 ACV917508:ACW917510 SZ917508:TA917510 JD917508:JE917510 H917508:I917510 WVP851972:WVQ851974 WLT851972:WLU851974 WBX851972:WBY851974 VSB851972:VSC851974 VIF851972:VIG851974 UYJ851972:UYK851974 UON851972:UOO851974 UER851972:UES851974 TUV851972:TUW851974 TKZ851972:TLA851974 TBD851972:TBE851974 SRH851972:SRI851974 SHL851972:SHM851974 RXP851972:RXQ851974 RNT851972:RNU851974 RDX851972:RDY851974 QUB851972:QUC851974 QKF851972:QKG851974 QAJ851972:QAK851974 PQN851972:PQO851974 PGR851972:PGS851974 OWV851972:OWW851974 OMZ851972:ONA851974 ODD851972:ODE851974 NTH851972:NTI851974 NJL851972:NJM851974 MZP851972:MZQ851974 MPT851972:MPU851974 MFX851972:MFY851974 LWB851972:LWC851974 LMF851972:LMG851974 LCJ851972:LCK851974 KSN851972:KSO851974 KIR851972:KIS851974 JYV851972:JYW851974 JOZ851972:JPA851974 JFD851972:JFE851974 IVH851972:IVI851974 ILL851972:ILM851974 IBP851972:IBQ851974 HRT851972:HRU851974 HHX851972:HHY851974 GYB851972:GYC851974 GOF851972:GOG851974 GEJ851972:GEK851974 FUN851972:FUO851974 FKR851972:FKS851974 FAV851972:FAW851974 EQZ851972:ERA851974 EHD851972:EHE851974 DXH851972:DXI851974 DNL851972:DNM851974 DDP851972:DDQ851974 CTT851972:CTU851974 CJX851972:CJY851974 CAB851972:CAC851974 BQF851972:BQG851974 BGJ851972:BGK851974 AWN851972:AWO851974 AMR851972:AMS851974 ACV851972:ACW851974 SZ851972:TA851974 JD851972:JE851974 H851972:I851974 WVP786436:WVQ786438 WLT786436:WLU786438 WBX786436:WBY786438 VSB786436:VSC786438 VIF786436:VIG786438 UYJ786436:UYK786438 UON786436:UOO786438 UER786436:UES786438 TUV786436:TUW786438 TKZ786436:TLA786438 TBD786436:TBE786438 SRH786436:SRI786438 SHL786436:SHM786438 RXP786436:RXQ786438 RNT786436:RNU786438 RDX786436:RDY786438 QUB786436:QUC786438 QKF786436:QKG786438 QAJ786436:QAK786438 PQN786436:PQO786438 PGR786436:PGS786438 OWV786436:OWW786438 OMZ786436:ONA786438 ODD786436:ODE786438 NTH786436:NTI786438 NJL786436:NJM786438 MZP786436:MZQ786438 MPT786436:MPU786438 MFX786436:MFY786438 LWB786436:LWC786438 LMF786436:LMG786438 LCJ786436:LCK786438 KSN786436:KSO786438 KIR786436:KIS786438 JYV786436:JYW786438 JOZ786436:JPA786438 JFD786436:JFE786438 IVH786436:IVI786438 ILL786436:ILM786438 IBP786436:IBQ786438 HRT786436:HRU786438 HHX786436:HHY786438 GYB786436:GYC786438 GOF786436:GOG786438 GEJ786436:GEK786438 FUN786436:FUO786438 FKR786436:FKS786438 FAV786436:FAW786438 EQZ786436:ERA786438 EHD786436:EHE786438 DXH786436:DXI786438 DNL786436:DNM786438 DDP786436:DDQ786438 CTT786436:CTU786438 CJX786436:CJY786438 CAB786436:CAC786438 BQF786436:BQG786438 BGJ786436:BGK786438 AWN786436:AWO786438 AMR786436:AMS786438 ACV786436:ACW786438 SZ786436:TA786438 JD786436:JE786438 H786436:I786438 WVP720900:WVQ720902 WLT720900:WLU720902 WBX720900:WBY720902 VSB720900:VSC720902 VIF720900:VIG720902 UYJ720900:UYK720902 UON720900:UOO720902 UER720900:UES720902 TUV720900:TUW720902 TKZ720900:TLA720902 TBD720900:TBE720902 SRH720900:SRI720902 SHL720900:SHM720902 RXP720900:RXQ720902 RNT720900:RNU720902 RDX720900:RDY720902 QUB720900:QUC720902 QKF720900:QKG720902 QAJ720900:QAK720902 PQN720900:PQO720902 PGR720900:PGS720902 OWV720900:OWW720902 OMZ720900:ONA720902 ODD720900:ODE720902 NTH720900:NTI720902 NJL720900:NJM720902 MZP720900:MZQ720902 MPT720900:MPU720902 MFX720900:MFY720902 LWB720900:LWC720902 LMF720900:LMG720902 LCJ720900:LCK720902 KSN720900:KSO720902 KIR720900:KIS720902 JYV720900:JYW720902 JOZ720900:JPA720902 JFD720900:JFE720902 IVH720900:IVI720902 ILL720900:ILM720902 IBP720900:IBQ720902 HRT720900:HRU720902 HHX720900:HHY720902 GYB720900:GYC720902 GOF720900:GOG720902 GEJ720900:GEK720902 FUN720900:FUO720902 FKR720900:FKS720902 FAV720900:FAW720902 EQZ720900:ERA720902 EHD720900:EHE720902 DXH720900:DXI720902 DNL720900:DNM720902 DDP720900:DDQ720902 CTT720900:CTU720902 CJX720900:CJY720902 CAB720900:CAC720902 BQF720900:BQG720902 BGJ720900:BGK720902 AWN720900:AWO720902 AMR720900:AMS720902 ACV720900:ACW720902 SZ720900:TA720902 JD720900:JE720902 H720900:I720902 WVP655364:WVQ655366 WLT655364:WLU655366 WBX655364:WBY655366 VSB655364:VSC655366 VIF655364:VIG655366 UYJ655364:UYK655366 UON655364:UOO655366 UER655364:UES655366 TUV655364:TUW655366 TKZ655364:TLA655366 TBD655364:TBE655366 SRH655364:SRI655366 SHL655364:SHM655366 RXP655364:RXQ655366 RNT655364:RNU655366 RDX655364:RDY655366 QUB655364:QUC655366 QKF655364:QKG655366 QAJ655364:QAK655366 PQN655364:PQO655366 PGR655364:PGS655366 OWV655364:OWW655366 OMZ655364:ONA655366 ODD655364:ODE655366 NTH655364:NTI655366 NJL655364:NJM655366 MZP655364:MZQ655366 MPT655364:MPU655366 MFX655364:MFY655366 LWB655364:LWC655366 LMF655364:LMG655366 LCJ655364:LCK655366 KSN655364:KSO655366 KIR655364:KIS655366 JYV655364:JYW655366 JOZ655364:JPA655366 JFD655364:JFE655366 IVH655364:IVI655366 ILL655364:ILM655366 IBP655364:IBQ655366 HRT655364:HRU655366 HHX655364:HHY655366 GYB655364:GYC655366 GOF655364:GOG655366 GEJ655364:GEK655366 FUN655364:FUO655366 FKR655364:FKS655366 FAV655364:FAW655366 EQZ655364:ERA655366 EHD655364:EHE655366 DXH655364:DXI655366 DNL655364:DNM655366 DDP655364:DDQ655366 CTT655364:CTU655366 CJX655364:CJY655366 CAB655364:CAC655366 BQF655364:BQG655366 BGJ655364:BGK655366 AWN655364:AWO655366 AMR655364:AMS655366 ACV655364:ACW655366 SZ655364:TA655366 JD655364:JE655366 H655364:I655366 WVP589828:WVQ589830 WLT589828:WLU589830 WBX589828:WBY589830 VSB589828:VSC589830 VIF589828:VIG589830 UYJ589828:UYK589830 UON589828:UOO589830 UER589828:UES589830 TUV589828:TUW589830 TKZ589828:TLA589830 TBD589828:TBE589830 SRH589828:SRI589830 SHL589828:SHM589830 RXP589828:RXQ589830 RNT589828:RNU589830 RDX589828:RDY589830 QUB589828:QUC589830 QKF589828:QKG589830 QAJ589828:QAK589830 PQN589828:PQO589830 PGR589828:PGS589830 OWV589828:OWW589830 OMZ589828:ONA589830 ODD589828:ODE589830 NTH589828:NTI589830 NJL589828:NJM589830 MZP589828:MZQ589830 MPT589828:MPU589830 MFX589828:MFY589830 LWB589828:LWC589830 LMF589828:LMG589830 LCJ589828:LCK589830 KSN589828:KSO589830 KIR589828:KIS589830 JYV589828:JYW589830 JOZ589828:JPA589830 JFD589828:JFE589830 IVH589828:IVI589830 ILL589828:ILM589830 IBP589828:IBQ589830 HRT589828:HRU589830 HHX589828:HHY589830 GYB589828:GYC589830 GOF589828:GOG589830 GEJ589828:GEK589830 FUN589828:FUO589830 FKR589828:FKS589830 FAV589828:FAW589830 EQZ589828:ERA589830 EHD589828:EHE589830 DXH589828:DXI589830 DNL589828:DNM589830 DDP589828:DDQ589830 CTT589828:CTU589830 CJX589828:CJY589830 CAB589828:CAC589830 BQF589828:BQG589830 BGJ589828:BGK589830 AWN589828:AWO589830 AMR589828:AMS589830 ACV589828:ACW589830 SZ589828:TA589830 JD589828:JE589830 H589828:I589830 WVP524292:WVQ524294 WLT524292:WLU524294 WBX524292:WBY524294 VSB524292:VSC524294 VIF524292:VIG524294 UYJ524292:UYK524294 UON524292:UOO524294 UER524292:UES524294 TUV524292:TUW524294 TKZ524292:TLA524294 TBD524292:TBE524294 SRH524292:SRI524294 SHL524292:SHM524294 RXP524292:RXQ524294 RNT524292:RNU524294 RDX524292:RDY524294 QUB524292:QUC524294 QKF524292:QKG524294 QAJ524292:QAK524294 PQN524292:PQO524294 PGR524292:PGS524294 OWV524292:OWW524294 OMZ524292:ONA524294 ODD524292:ODE524294 NTH524292:NTI524294 NJL524292:NJM524294 MZP524292:MZQ524294 MPT524292:MPU524294 MFX524292:MFY524294 LWB524292:LWC524294 LMF524292:LMG524294 LCJ524292:LCK524294 KSN524292:KSO524294 KIR524292:KIS524294 JYV524292:JYW524294 JOZ524292:JPA524294 JFD524292:JFE524294 IVH524292:IVI524294 ILL524292:ILM524294 IBP524292:IBQ524294 HRT524292:HRU524294 HHX524292:HHY524294 GYB524292:GYC524294 GOF524292:GOG524294 GEJ524292:GEK524294 FUN524292:FUO524294 FKR524292:FKS524294 FAV524292:FAW524294 EQZ524292:ERA524294 EHD524292:EHE524294 DXH524292:DXI524294 DNL524292:DNM524294 DDP524292:DDQ524294 CTT524292:CTU524294 CJX524292:CJY524294 CAB524292:CAC524294 BQF524292:BQG524294 BGJ524292:BGK524294 AWN524292:AWO524294 AMR524292:AMS524294 ACV524292:ACW524294 SZ524292:TA524294 JD524292:JE524294 H524292:I524294 WVP458756:WVQ458758 WLT458756:WLU458758 WBX458756:WBY458758 VSB458756:VSC458758 VIF458756:VIG458758 UYJ458756:UYK458758 UON458756:UOO458758 UER458756:UES458758 TUV458756:TUW458758 TKZ458756:TLA458758 TBD458756:TBE458758 SRH458756:SRI458758 SHL458756:SHM458758 RXP458756:RXQ458758 RNT458756:RNU458758 RDX458756:RDY458758 QUB458756:QUC458758 QKF458756:QKG458758 QAJ458756:QAK458758 PQN458756:PQO458758 PGR458756:PGS458758 OWV458756:OWW458758 OMZ458756:ONA458758 ODD458756:ODE458758 NTH458756:NTI458758 NJL458756:NJM458758 MZP458756:MZQ458758 MPT458756:MPU458758 MFX458756:MFY458758 LWB458756:LWC458758 LMF458756:LMG458758 LCJ458756:LCK458758 KSN458756:KSO458758 KIR458756:KIS458758 JYV458756:JYW458758 JOZ458756:JPA458758 JFD458756:JFE458758 IVH458756:IVI458758 ILL458756:ILM458758 IBP458756:IBQ458758 HRT458756:HRU458758 HHX458756:HHY458758 GYB458756:GYC458758 GOF458756:GOG458758 GEJ458756:GEK458758 FUN458756:FUO458758 FKR458756:FKS458758 FAV458756:FAW458758 EQZ458756:ERA458758 EHD458756:EHE458758 DXH458756:DXI458758 DNL458756:DNM458758 DDP458756:DDQ458758 CTT458756:CTU458758 CJX458756:CJY458758 CAB458756:CAC458758 BQF458756:BQG458758 BGJ458756:BGK458758 AWN458756:AWO458758 AMR458756:AMS458758 ACV458756:ACW458758 SZ458756:TA458758 JD458756:JE458758 H458756:I458758 WVP393220:WVQ393222 WLT393220:WLU393222 WBX393220:WBY393222 VSB393220:VSC393222 VIF393220:VIG393222 UYJ393220:UYK393222 UON393220:UOO393222 UER393220:UES393222 TUV393220:TUW393222 TKZ393220:TLA393222 TBD393220:TBE393222 SRH393220:SRI393222 SHL393220:SHM393222 RXP393220:RXQ393222 RNT393220:RNU393222 RDX393220:RDY393222 QUB393220:QUC393222 QKF393220:QKG393222 QAJ393220:QAK393222 PQN393220:PQO393222 PGR393220:PGS393222 OWV393220:OWW393222 OMZ393220:ONA393222 ODD393220:ODE393222 NTH393220:NTI393222 NJL393220:NJM393222 MZP393220:MZQ393222 MPT393220:MPU393222 MFX393220:MFY393222 LWB393220:LWC393222 LMF393220:LMG393222 LCJ393220:LCK393222 KSN393220:KSO393222 KIR393220:KIS393222 JYV393220:JYW393222 JOZ393220:JPA393222 JFD393220:JFE393222 IVH393220:IVI393222 ILL393220:ILM393222 IBP393220:IBQ393222 HRT393220:HRU393222 HHX393220:HHY393222 GYB393220:GYC393222 GOF393220:GOG393222 GEJ393220:GEK393222 FUN393220:FUO393222 FKR393220:FKS393222 FAV393220:FAW393222 EQZ393220:ERA393222 EHD393220:EHE393222 DXH393220:DXI393222 DNL393220:DNM393222 DDP393220:DDQ393222 CTT393220:CTU393222 CJX393220:CJY393222 CAB393220:CAC393222 BQF393220:BQG393222 BGJ393220:BGK393222 AWN393220:AWO393222 AMR393220:AMS393222 ACV393220:ACW393222 SZ393220:TA393222 JD393220:JE393222 H393220:I393222 WVP327684:WVQ327686 WLT327684:WLU327686 WBX327684:WBY327686 VSB327684:VSC327686 VIF327684:VIG327686 UYJ327684:UYK327686 UON327684:UOO327686 UER327684:UES327686 TUV327684:TUW327686 TKZ327684:TLA327686 TBD327684:TBE327686 SRH327684:SRI327686 SHL327684:SHM327686 RXP327684:RXQ327686 RNT327684:RNU327686 RDX327684:RDY327686 QUB327684:QUC327686 QKF327684:QKG327686 QAJ327684:QAK327686 PQN327684:PQO327686 PGR327684:PGS327686 OWV327684:OWW327686 OMZ327684:ONA327686 ODD327684:ODE327686 NTH327684:NTI327686 NJL327684:NJM327686 MZP327684:MZQ327686 MPT327684:MPU327686 MFX327684:MFY327686 LWB327684:LWC327686 LMF327684:LMG327686 LCJ327684:LCK327686 KSN327684:KSO327686 KIR327684:KIS327686 JYV327684:JYW327686 JOZ327684:JPA327686 JFD327684:JFE327686 IVH327684:IVI327686 ILL327684:ILM327686 IBP327684:IBQ327686 HRT327684:HRU327686 HHX327684:HHY327686 GYB327684:GYC327686 GOF327684:GOG327686 GEJ327684:GEK327686 FUN327684:FUO327686 FKR327684:FKS327686 FAV327684:FAW327686 EQZ327684:ERA327686 EHD327684:EHE327686 DXH327684:DXI327686 DNL327684:DNM327686 DDP327684:DDQ327686 CTT327684:CTU327686 CJX327684:CJY327686 CAB327684:CAC327686 BQF327684:BQG327686 BGJ327684:BGK327686 AWN327684:AWO327686 AMR327684:AMS327686 ACV327684:ACW327686 SZ327684:TA327686 JD327684:JE327686 H327684:I327686 WVP262148:WVQ262150 WLT262148:WLU262150 WBX262148:WBY262150 VSB262148:VSC262150 VIF262148:VIG262150 UYJ262148:UYK262150 UON262148:UOO262150 UER262148:UES262150 TUV262148:TUW262150 TKZ262148:TLA262150 TBD262148:TBE262150 SRH262148:SRI262150 SHL262148:SHM262150 RXP262148:RXQ262150 RNT262148:RNU262150 RDX262148:RDY262150 QUB262148:QUC262150 QKF262148:QKG262150 QAJ262148:QAK262150 PQN262148:PQO262150 PGR262148:PGS262150 OWV262148:OWW262150 OMZ262148:ONA262150 ODD262148:ODE262150 NTH262148:NTI262150 NJL262148:NJM262150 MZP262148:MZQ262150 MPT262148:MPU262150 MFX262148:MFY262150 LWB262148:LWC262150 LMF262148:LMG262150 LCJ262148:LCK262150 KSN262148:KSO262150 KIR262148:KIS262150 JYV262148:JYW262150 JOZ262148:JPA262150 JFD262148:JFE262150 IVH262148:IVI262150 ILL262148:ILM262150 IBP262148:IBQ262150 HRT262148:HRU262150 HHX262148:HHY262150 GYB262148:GYC262150 GOF262148:GOG262150 GEJ262148:GEK262150 FUN262148:FUO262150 FKR262148:FKS262150 FAV262148:FAW262150 EQZ262148:ERA262150 EHD262148:EHE262150 DXH262148:DXI262150 DNL262148:DNM262150 DDP262148:DDQ262150 CTT262148:CTU262150 CJX262148:CJY262150 CAB262148:CAC262150 BQF262148:BQG262150 BGJ262148:BGK262150 AWN262148:AWO262150 AMR262148:AMS262150 ACV262148:ACW262150 SZ262148:TA262150 JD262148:JE262150 H262148:I262150 WVP196612:WVQ196614 WLT196612:WLU196614 WBX196612:WBY196614 VSB196612:VSC196614 VIF196612:VIG196614 UYJ196612:UYK196614 UON196612:UOO196614 UER196612:UES196614 TUV196612:TUW196614 TKZ196612:TLA196614 TBD196612:TBE196614 SRH196612:SRI196614 SHL196612:SHM196614 RXP196612:RXQ196614 RNT196612:RNU196614 RDX196612:RDY196614 QUB196612:QUC196614 QKF196612:QKG196614 QAJ196612:QAK196614 PQN196612:PQO196614 PGR196612:PGS196614 OWV196612:OWW196614 OMZ196612:ONA196614 ODD196612:ODE196614 NTH196612:NTI196614 NJL196612:NJM196614 MZP196612:MZQ196614 MPT196612:MPU196614 MFX196612:MFY196614 LWB196612:LWC196614 LMF196612:LMG196614 LCJ196612:LCK196614 KSN196612:KSO196614 KIR196612:KIS196614 JYV196612:JYW196614 JOZ196612:JPA196614 JFD196612:JFE196614 IVH196612:IVI196614 ILL196612:ILM196614 IBP196612:IBQ196614 HRT196612:HRU196614 HHX196612:HHY196614 GYB196612:GYC196614 GOF196612:GOG196614 GEJ196612:GEK196614 FUN196612:FUO196614 FKR196612:FKS196614 FAV196612:FAW196614 EQZ196612:ERA196614 EHD196612:EHE196614 DXH196612:DXI196614 DNL196612:DNM196614 DDP196612:DDQ196614 CTT196612:CTU196614 CJX196612:CJY196614 CAB196612:CAC196614 BQF196612:BQG196614 BGJ196612:BGK196614 AWN196612:AWO196614 AMR196612:AMS196614 ACV196612:ACW196614 SZ196612:TA196614 JD196612:JE196614 H196612:I196614 WVP131076:WVQ131078 WLT131076:WLU131078 WBX131076:WBY131078 VSB131076:VSC131078 VIF131076:VIG131078 UYJ131076:UYK131078 UON131076:UOO131078 UER131076:UES131078 TUV131076:TUW131078 TKZ131076:TLA131078 TBD131076:TBE131078 SRH131076:SRI131078 SHL131076:SHM131078 RXP131076:RXQ131078 RNT131076:RNU131078 RDX131076:RDY131078 QUB131076:QUC131078 QKF131076:QKG131078 QAJ131076:QAK131078 PQN131076:PQO131078 PGR131076:PGS131078 OWV131076:OWW131078 OMZ131076:ONA131078 ODD131076:ODE131078 NTH131076:NTI131078 NJL131076:NJM131078 MZP131076:MZQ131078 MPT131076:MPU131078 MFX131076:MFY131078 LWB131076:LWC131078 LMF131076:LMG131078 LCJ131076:LCK131078 KSN131076:KSO131078 KIR131076:KIS131078 JYV131076:JYW131078 JOZ131076:JPA131078 JFD131076:JFE131078 IVH131076:IVI131078 ILL131076:ILM131078 IBP131076:IBQ131078 HRT131076:HRU131078 HHX131076:HHY131078 GYB131076:GYC131078 GOF131076:GOG131078 GEJ131076:GEK131078 FUN131076:FUO131078 FKR131076:FKS131078 FAV131076:FAW131078 EQZ131076:ERA131078 EHD131076:EHE131078 DXH131076:DXI131078 DNL131076:DNM131078 DDP131076:DDQ131078 CTT131076:CTU131078 CJX131076:CJY131078 CAB131076:CAC131078 BQF131076:BQG131078 BGJ131076:BGK131078 AWN131076:AWO131078 AMR131076:AMS131078 ACV131076:ACW131078 SZ131076:TA131078 JD131076:JE131078 H131076:I131078 WVP65540:WVQ65542 WLT65540:WLU65542 WBX65540:WBY65542 VSB65540:VSC65542 VIF65540:VIG65542 UYJ65540:UYK65542 UON65540:UOO65542 UER65540:UES65542 TUV65540:TUW65542 TKZ65540:TLA65542 TBD65540:TBE65542 SRH65540:SRI65542 SHL65540:SHM65542 RXP65540:RXQ65542 RNT65540:RNU65542 RDX65540:RDY65542 QUB65540:QUC65542 QKF65540:QKG65542 QAJ65540:QAK65542 PQN65540:PQO65542 PGR65540:PGS65542 OWV65540:OWW65542 OMZ65540:ONA65542 ODD65540:ODE65542 NTH65540:NTI65542 NJL65540:NJM65542 MZP65540:MZQ65542 MPT65540:MPU65542 MFX65540:MFY65542 LWB65540:LWC65542 LMF65540:LMG65542 LCJ65540:LCK65542 KSN65540:KSO65542 KIR65540:KIS65542 JYV65540:JYW65542 JOZ65540:JPA65542 JFD65540:JFE65542 IVH65540:IVI65542 ILL65540:ILM65542 IBP65540:IBQ65542 HRT65540:HRU65542 HHX65540:HHY65542 GYB65540:GYC65542 GOF65540:GOG65542 GEJ65540:GEK65542 FUN65540:FUO65542 FKR65540:FKS65542 FAV65540:FAW65542 EQZ65540:ERA65542 EHD65540:EHE65542 DXH65540:DXI65542 DNL65540:DNM65542 DDP65540:DDQ65542 CTT65540:CTU65542 CJX65540:CJY65542 CAB65540:CAC65542 BQF65540:BQG65542 BGJ65540:BGK65542 AWN65540:AWO65542 AMR65540:AMS65542 ACV65540:ACW65542 SZ65540:TA65542 JD65540:JE65542 H65540:I65542 WVP4:WVQ6 WLT4:WLU6 WBX4:WBY6 VSB4:VSC6 VIF4:VIG6 UYJ4:UYK6 UON4:UOO6 UER4:UES6 TUV4:TUW6 TKZ4:TLA6 TBD4:TBE6 SRH4:SRI6 SHL4:SHM6 RXP4:RXQ6 RNT4:RNU6 RDX4:RDY6 QUB4:QUC6 QKF4:QKG6 QAJ4:QAK6 PQN4:PQO6 PGR4:PGS6 OWV4:OWW6 OMZ4:ONA6 ODD4:ODE6 NTH4:NTI6 NJL4:NJM6 MZP4:MZQ6 MPT4:MPU6 MFX4:MFY6 LWB4:LWC6 LMF4:LMG6 LCJ4:LCK6 KSN4:KSO6 KIR4:KIS6 JYV4:JYW6 JOZ4:JPA6 JFD4:JFE6 IVH4:IVI6 ILL4:ILM6 IBP4:IBQ6 HRT4:HRU6 HHX4:HHY6 GYB4:GYC6 GOF4:GOG6 GEJ4:GEK6 FUN4:FUO6 FKR4:FKS6 FAV4:FAW6 EQZ4:ERA6 EHD4:EHE6 DXH4:DXI6 DNL4:DNM6 DDP4:DDQ6 CTT4:CTU6 CJX4:CJY6 CAB4:CAC6 BQF4:BQG6 BGJ4:BGK6 AWN4:AWO6 AMR4:AMS6 ACV4:ACW6 SZ4:TA6 JD4:JE6 H4:I6 WVZ983061:WWA983061 WMD983061:WME983061 WCH983061:WCI983061 VSL983061:VSM983061 VIP983061:VIQ983061 UYT983061:UYU983061 UOX983061:UOY983061 UFB983061:UFC983061 TVF983061:TVG983061 TLJ983061:TLK983061 TBN983061:TBO983061 SRR983061:SRS983061 SHV983061:SHW983061 RXZ983061:RYA983061 ROD983061:ROE983061 REH983061:REI983061 QUL983061:QUM983061 QKP983061:QKQ983061 QAT983061:QAU983061 PQX983061:PQY983061 PHB983061:PHC983061 OXF983061:OXG983061 ONJ983061:ONK983061 ODN983061:ODO983061 NTR983061:NTS983061 NJV983061:NJW983061 MZZ983061:NAA983061 MQD983061:MQE983061 MGH983061:MGI983061 LWL983061:LWM983061 LMP983061:LMQ983061 LCT983061:LCU983061 KSX983061:KSY983061 KJB983061:KJC983061 JZF983061:JZG983061 JPJ983061:JPK983061 JFN983061:JFO983061 IVR983061:IVS983061 ILV983061:ILW983061 IBZ983061:ICA983061 HSD983061:HSE983061 HIH983061:HII983061 GYL983061:GYM983061 GOP983061:GOQ983061 GET983061:GEU983061 FUX983061:FUY983061 FLB983061:FLC983061 FBF983061:FBG983061 ERJ983061:ERK983061 EHN983061:EHO983061 DXR983061:DXS983061 DNV983061:DNW983061 DDZ983061:DEA983061 CUD983061:CUE983061 CKH983061:CKI983061 CAL983061:CAM983061 BQP983061:BQQ983061 BGT983061:BGU983061 AWX983061:AWY983061 ANB983061:ANC983061 ADF983061:ADG983061 TJ983061:TK983061 JN983061:JO983061 R983061:S983061 WVZ917525:WWA917525 WMD917525:WME917525 WCH917525:WCI917525 VSL917525:VSM917525 VIP917525:VIQ917525 UYT917525:UYU917525 UOX917525:UOY917525 UFB917525:UFC917525 TVF917525:TVG917525 TLJ917525:TLK917525 TBN917525:TBO917525 SRR917525:SRS917525 SHV917525:SHW917525 RXZ917525:RYA917525 ROD917525:ROE917525 REH917525:REI917525 QUL917525:QUM917525 QKP917525:QKQ917525 QAT917525:QAU917525 PQX917525:PQY917525 PHB917525:PHC917525 OXF917525:OXG917525 ONJ917525:ONK917525 ODN917525:ODO917525 NTR917525:NTS917525 NJV917525:NJW917525 MZZ917525:NAA917525 MQD917525:MQE917525 MGH917525:MGI917525 LWL917525:LWM917525 LMP917525:LMQ917525 LCT917525:LCU917525 KSX917525:KSY917525 KJB917525:KJC917525 JZF917525:JZG917525 JPJ917525:JPK917525 JFN917525:JFO917525 IVR917525:IVS917525 ILV917525:ILW917525 IBZ917525:ICA917525 HSD917525:HSE917525 HIH917525:HII917525 GYL917525:GYM917525 GOP917525:GOQ917525 GET917525:GEU917525 FUX917525:FUY917525 FLB917525:FLC917525 FBF917525:FBG917525 ERJ917525:ERK917525 EHN917525:EHO917525 DXR917525:DXS917525 DNV917525:DNW917525 DDZ917525:DEA917525 CUD917525:CUE917525 CKH917525:CKI917525 CAL917525:CAM917525 BQP917525:BQQ917525 BGT917525:BGU917525 AWX917525:AWY917525 ANB917525:ANC917525 ADF917525:ADG917525 TJ917525:TK917525 JN917525:JO917525 R917525:S917525 WVZ851989:WWA851989 WMD851989:WME851989 WCH851989:WCI851989 VSL851989:VSM851989 VIP851989:VIQ851989 UYT851989:UYU851989 UOX851989:UOY851989 UFB851989:UFC851989 TVF851989:TVG851989 TLJ851989:TLK851989 TBN851989:TBO851989 SRR851989:SRS851989 SHV851989:SHW851989 RXZ851989:RYA851989 ROD851989:ROE851989 REH851989:REI851989 QUL851989:QUM851989 QKP851989:QKQ851989 QAT851989:QAU851989 PQX851989:PQY851989 PHB851989:PHC851989 OXF851989:OXG851989 ONJ851989:ONK851989 ODN851989:ODO851989 NTR851989:NTS851989 NJV851989:NJW851989 MZZ851989:NAA851989 MQD851989:MQE851989 MGH851989:MGI851989 LWL851989:LWM851989 LMP851989:LMQ851989 LCT851989:LCU851989 KSX851989:KSY851989 KJB851989:KJC851989 JZF851989:JZG851989 JPJ851989:JPK851989 JFN851989:JFO851989 IVR851989:IVS851989 ILV851989:ILW851989 IBZ851989:ICA851989 HSD851989:HSE851989 HIH851989:HII851989 GYL851989:GYM851989 GOP851989:GOQ851989 GET851989:GEU851989 FUX851989:FUY851989 FLB851989:FLC851989 FBF851989:FBG851989 ERJ851989:ERK851989 EHN851989:EHO851989 DXR851989:DXS851989 DNV851989:DNW851989 DDZ851989:DEA851989 CUD851989:CUE851989 CKH851989:CKI851989 CAL851989:CAM851989 BQP851989:BQQ851989 BGT851989:BGU851989 AWX851989:AWY851989 ANB851989:ANC851989 ADF851989:ADG851989 TJ851989:TK851989 JN851989:JO851989 R851989:S851989 WVZ786453:WWA786453 WMD786453:WME786453 WCH786453:WCI786453 VSL786453:VSM786453 VIP786453:VIQ786453 UYT786453:UYU786453 UOX786453:UOY786453 UFB786453:UFC786453 TVF786453:TVG786453 TLJ786453:TLK786453 TBN786453:TBO786453 SRR786453:SRS786453 SHV786453:SHW786453 RXZ786453:RYA786453 ROD786453:ROE786453 REH786453:REI786453 QUL786453:QUM786453 QKP786453:QKQ786453 QAT786453:QAU786453 PQX786453:PQY786453 PHB786453:PHC786453 OXF786453:OXG786453 ONJ786453:ONK786453 ODN786453:ODO786453 NTR786453:NTS786453 NJV786453:NJW786453 MZZ786453:NAA786453 MQD786453:MQE786453 MGH786453:MGI786453 LWL786453:LWM786453 LMP786453:LMQ786453 LCT786453:LCU786453 KSX786453:KSY786453 KJB786453:KJC786453 JZF786453:JZG786453 JPJ786453:JPK786453 JFN786453:JFO786453 IVR786453:IVS786453 ILV786453:ILW786453 IBZ786453:ICA786453 HSD786453:HSE786453 HIH786453:HII786453 GYL786453:GYM786453 GOP786453:GOQ786453 GET786453:GEU786453 FUX786453:FUY786453 FLB786453:FLC786453 FBF786453:FBG786453 ERJ786453:ERK786453 EHN786453:EHO786453 DXR786453:DXS786453 DNV786453:DNW786453 DDZ786453:DEA786453 CUD786453:CUE786453 CKH786453:CKI786453 CAL786453:CAM786453 BQP786453:BQQ786453 BGT786453:BGU786453 AWX786453:AWY786453 ANB786453:ANC786453 ADF786453:ADG786453 TJ786453:TK786453 JN786453:JO786453 R786453:S786453 WVZ720917:WWA720917 WMD720917:WME720917 WCH720917:WCI720917 VSL720917:VSM720917 VIP720917:VIQ720917 UYT720917:UYU720917 UOX720917:UOY720917 UFB720917:UFC720917 TVF720917:TVG720917 TLJ720917:TLK720917 TBN720917:TBO720917 SRR720917:SRS720917 SHV720917:SHW720917 RXZ720917:RYA720917 ROD720917:ROE720917 REH720917:REI720917 QUL720917:QUM720917 QKP720917:QKQ720917 QAT720917:QAU720917 PQX720917:PQY720917 PHB720917:PHC720917 OXF720917:OXG720917 ONJ720917:ONK720917 ODN720917:ODO720917 NTR720917:NTS720917 NJV720917:NJW720917 MZZ720917:NAA720917 MQD720917:MQE720917 MGH720917:MGI720917 LWL720917:LWM720917 LMP720917:LMQ720917 LCT720917:LCU720917 KSX720917:KSY720917 KJB720917:KJC720917 JZF720917:JZG720917 JPJ720917:JPK720917 JFN720917:JFO720917 IVR720917:IVS720917 ILV720917:ILW720917 IBZ720917:ICA720917 HSD720917:HSE720917 HIH720917:HII720917 GYL720917:GYM720917 GOP720917:GOQ720917 GET720917:GEU720917 FUX720917:FUY720917 FLB720917:FLC720917 FBF720917:FBG720917 ERJ720917:ERK720917 EHN720917:EHO720917 DXR720917:DXS720917 DNV720917:DNW720917 DDZ720917:DEA720917 CUD720917:CUE720917 CKH720917:CKI720917 CAL720917:CAM720917 BQP720917:BQQ720917 BGT720917:BGU720917 AWX720917:AWY720917 ANB720917:ANC720917 ADF720917:ADG720917 TJ720917:TK720917 JN720917:JO720917 R720917:S720917 WVZ655381:WWA655381 WMD655381:WME655381 WCH655381:WCI655381 VSL655381:VSM655381 VIP655381:VIQ655381 UYT655381:UYU655381 UOX655381:UOY655381 UFB655381:UFC655381 TVF655381:TVG655381 TLJ655381:TLK655381 TBN655381:TBO655381 SRR655381:SRS655381 SHV655381:SHW655381 RXZ655381:RYA655381 ROD655381:ROE655381 REH655381:REI655381 QUL655381:QUM655381 QKP655381:QKQ655381 QAT655381:QAU655381 PQX655381:PQY655381 PHB655381:PHC655381 OXF655381:OXG655381 ONJ655381:ONK655381 ODN655381:ODO655381 NTR655381:NTS655381 NJV655381:NJW655381 MZZ655381:NAA655381 MQD655381:MQE655381 MGH655381:MGI655381 LWL655381:LWM655381 LMP655381:LMQ655381 LCT655381:LCU655381 KSX655381:KSY655381 KJB655381:KJC655381 JZF655381:JZG655381 JPJ655381:JPK655381 JFN655381:JFO655381 IVR655381:IVS655381 ILV655381:ILW655381 IBZ655381:ICA655381 HSD655381:HSE655381 HIH655381:HII655381 GYL655381:GYM655381 GOP655381:GOQ655381 GET655381:GEU655381 FUX655381:FUY655381 FLB655381:FLC655381 FBF655381:FBG655381 ERJ655381:ERK655381 EHN655381:EHO655381 DXR655381:DXS655381 DNV655381:DNW655381 DDZ655381:DEA655381 CUD655381:CUE655381 CKH655381:CKI655381 CAL655381:CAM655381 BQP655381:BQQ655381 BGT655381:BGU655381 AWX655381:AWY655381 ANB655381:ANC655381 ADF655381:ADG655381 TJ655381:TK655381 JN655381:JO655381 R655381:S655381 WVZ589845:WWA589845 WMD589845:WME589845 WCH589845:WCI589845 VSL589845:VSM589845 VIP589845:VIQ589845 UYT589845:UYU589845 UOX589845:UOY589845 UFB589845:UFC589845 TVF589845:TVG589845 TLJ589845:TLK589845 TBN589845:TBO589845 SRR589845:SRS589845 SHV589845:SHW589845 RXZ589845:RYA589845 ROD589845:ROE589845 REH589845:REI589845 QUL589845:QUM589845 QKP589845:QKQ589845 QAT589845:QAU589845 PQX589845:PQY589845 PHB589845:PHC589845 OXF589845:OXG589845 ONJ589845:ONK589845 ODN589845:ODO589845 NTR589845:NTS589845 NJV589845:NJW589845 MZZ589845:NAA589845 MQD589845:MQE589845 MGH589845:MGI589845 LWL589845:LWM589845 LMP589845:LMQ589845 LCT589845:LCU589845 KSX589845:KSY589845 KJB589845:KJC589845 JZF589845:JZG589845 JPJ589845:JPK589845 JFN589845:JFO589845 IVR589845:IVS589845 ILV589845:ILW589845 IBZ589845:ICA589845 HSD589845:HSE589845 HIH589845:HII589845 GYL589845:GYM589845 GOP589845:GOQ589845 GET589845:GEU589845 FUX589845:FUY589845 FLB589845:FLC589845 FBF589845:FBG589845 ERJ589845:ERK589845 EHN589845:EHO589845 DXR589845:DXS589845 DNV589845:DNW589845 DDZ589845:DEA589845 CUD589845:CUE589845 CKH589845:CKI589845 CAL589845:CAM589845 BQP589845:BQQ589845 BGT589845:BGU589845 AWX589845:AWY589845 ANB589845:ANC589845 ADF589845:ADG589845 TJ589845:TK589845 JN589845:JO589845 R589845:S589845 WVZ524309:WWA524309 WMD524309:WME524309 WCH524309:WCI524309 VSL524309:VSM524309 VIP524309:VIQ524309 UYT524309:UYU524309 UOX524309:UOY524309 UFB524309:UFC524309 TVF524309:TVG524309 TLJ524309:TLK524309 TBN524309:TBO524309 SRR524309:SRS524309 SHV524309:SHW524309 RXZ524309:RYA524309 ROD524309:ROE524309 REH524309:REI524309 QUL524309:QUM524309 QKP524309:QKQ524309 QAT524309:QAU524309 PQX524309:PQY524309 PHB524309:PHC524309 OXF524309:OXG524309 ONJ524309:ONK524309 ODN524309:ODO524309 NTR524309:NTS524309 NJV524309:NJW524309 MZZ524309:NAA524309 MQD524309:MQE524309 MGH524309:MGI524309 LWL524309:LWM524309 LMP524309:LMQ524309 LCT524309:LCU524309 KSX524309:KSY524309 KJB524309:KJC524309 JZF524309:JZG524309 JPJ524309:JPK524309 JFN524309:JFO524309 IVR524309:IVS524309 ILV524309:ILW524309 IBZ524309:ICA524309 HSD524309:HSE524309 HIH524309:HII524309 GYL524309:GYM524309 GOP524309:GOQ524309 GET524309:GEU524309 FUX524309:FUY524309 FLB524309:FLC524309 FBF524309:FBG524309 ERJ524309:ERK524309 EHN524309:EHO524309 DXR524309:DXS524309 DNV524309:DNW524309 DDZ524309:DEA524309 CUD524309:CUE524309 CKH524309:CKI524309 CAL524309:CAM524309 BQP524309:BQQ524309 BGT524309:BGU524309 AWX524309:AWY524309 ANB524309:ANC524309 ADF524309:ADG524309 TJ524309:TK524309 JN524309:JO524309 R524309:S524309 WVZ458773:WWA458773 WMD458773:WME458773 WCH458773:WCI458773 VSL458773:VSM458773 VIP458773:VIQ458773 UYT458773:UYU458773 UOX458773:UOY458773 UFB458773:UFC458773 TVF458773:TVG458773 TLJ458773:TLK458773 TBN458773:TBO458773 SRR458773:SRS458773 SHV458773:SHW458773 RXZ458773:RYA458773 ROD458773:ROE458773 REH458773:REI458773 QUL458773:QUM458773 QKP458773:QKQ458773 QAT458773:QAU458773 PQX458773:PQY458773 PHB458773:PHC458773 OXF458773:OXG458773 ONJ458773:ONK458773 ODN458773:ODO458773 NTR458773:NTS458773 NJV458773:NJW458773 MZZ458773:NAA458773 MQD458773:MQE458773 MGH458773:MGI458773 LWL458773:LWM458773 LMP458773:LMQ458773 LCT458773:LCU458773 KSX458773:KSY458773 KJB458773:KJC458773 JZF458773:JZG458773 JPJ458773:JPK458773 JFN458773:JFO458773 IVR458773:IVS458773 ILV458773:ILW458773 IBZ458773:ICA458773 HSD458773:HSE458773 HIH458773:HII458773 GYL458773:GYM458773 GOP458773:GOQ458773 GET458773:GEU458773 FUX458773:FUY458773 FLB458773:FLC458773 FBF458773:FBG458773 ERJ458773:ERK458773 EHN458773:EHO458773 DXR458773:DXS458773 DNV458773:DNW458773 DDZ458773:DEA458773 CUD458773:CUE458773 CKH458773:CKI458773 CAL458773:CAM458773 BQP458773:BQQ458773 BGT458773:BGU458773 AWX458773:AWY458773 ANB458773:ANC458773 ADF458773:ADG458773 TJ458773:TK458773 JN458773:JO458773 R458773:S458773 WVZ393237:WWA393237 WMD393237:WME393237 WCH393237:WCI393237 VSL393237:VSM393237 VIP393237:VIQ393237 UYT393237:UYU393237 UOX393237:UOY393237 UFB393237:UFC393237 TVF393237:TVG393237 TLJ393237:TLK393237 TBN393237:TBO393237 SRR393237:SRS393237 SHV393237:SHW393237 RXZ393237:RYA393237 ROD393237:ROE393237 REH393237:REI393237 QUL393237:QUM393237 QKP393237:QKQ393237 QAT393237:QAU393237 PQX393237:PQY393237 PHB393237:PHC393237 OXF393237:OXG393237 ONJ393237:ONK393237 ODN393237:ODO393237 NTR393237:NTS393237 NJV393237:NJW393237 MZZ393237:NAA393237 MQD393237:MQE393237 MGH393237:MGI393237 LWL393237:LWM393237 LMP393237:LMQ393237 LCT393237:LCU393237 KSX393237:KSY393237 KJB393237:KJC393237 JZF393237:JZG393237 JPJ393237:JPK393237 JFN393237:JFO393237 IVR393237:IVS393237 ILV393237:ILW393237 IBZ393237:ICA393237 HSD393237:HSE393237 HIH393237:HII393237 GYL393237:GYM393237 GOP393237:GOQ393237 GET393237:GEU393237 FUX393237:FUY393237 FLB393237:FLC393237 FBF393237:FBG393237 ERJ393237:ERK393237 EHN393237:EHO393237 DXR393237:DXS393237 DNV393237:DNW393237 DDZ393237:DEA393237 CUD393237:CUE393237 CKH393237:CKI393237 CAL393237:CAM393237 BQP393237:BQQ393237 BGT393237:BGU393237 AWX393237:AWY393237 ANB393237:ANC393237 ADF393237:ADG393237 TJ393237:TK393237 JN393237:JO393237 R393237:S393237 WVZ327701:WWA327701 WMD327701:WME327701 WCH327701:WCI327701 VSL327701:VSM327701 VIP327701:VIQ327701 UYT327701:UYU327701 UOX327701:UOY327701 UFB327701:UFC327701 TVF327701:TVG327701 TLJ327701:TLK327701 TBN327701:TBO327701 SRR327701:SRS327701 SHV327701:SHW327701 RXZ327701:RYA327701 ROD327701:ROE327701 REH327701:REI327701 QUL327701:QUM327701 QKP327701:QKQ327701 QAT327701:QAU327701 PQX327701:PQY327701 PHB327701:PHC327701 OXF327701:OXG327701 ONJ327701:ONK327701 ODN327701:ODO327701 NTR327701:NTS327701 NJV327701:NJW327701 MZZ327701:NAA327701 MQD327701:MQE327701 MGH327701:MGI327701 LWL327701:LWM327701 LMP327701:LMQ327701 LCT327701:LCU327701 KSX327701:KSY327701 KJB327701:KJC327701 JZF327701:JZG327701 JPJ327701:JPK327701 JFN327701:JFO327701 IVR327701:IVS327701 ILV327701:ILW327701 IBZ327701:ICA327701 HSD327701:HSE327701 HIH327701:HII327701 GYL327701:GYM327701 GOP327701:GOQ327701 GET327701:GEU327701 FUX327701:FUY327701 FLB327701:FLC327701 FBF327701:FBG327701 ERJ327701:ERK327701 EHN327701:EHO327701 DXR327701:DXS327701 DNV327701:DNW327701 DDZ327701:DEA327701 CUD327701:CUE327701 CKH327701:CKI327701 CAL327701:CAM327701 BQP327701:BQQ327701 BGT327701:BGU327701 AWX327701:AWY327701 ANB327701:ANC327701 ADF327701:ADG327701 TJ327701:TK327701 JN327701:JO327701 R327701:S327701 WVZ262165:WWA262165 WMD262165:WME262165 WCH262165:WCI262165 VSL262165:VSM262165 VIP262165:VIQ262165 UYT262165:UYU262165 UOX262165:UOY262165 UFB262165:UFC262165 TVF262165:TVG262165 TLJ262165:TLK262165 TBN262165:TBO262165 SRR262165:SRS262165 SHV262165:SHW262165 RXZ262165:RYA262165 ROD262165:ROE262165 REH262165:REI262165 QUL262165:QUM262165 QKP262165:QKQ262165 QAT262165:QAU262165 PQX262165:PQY262165 PHB262165:PHC262165 OXF262165:OXG262165 ONJ262165:ONK262165 ODN262165:ODO262165 NTR262165:NTS262165 NJV262165:NJW262165 MZZ262165:NAA262165 MQD262165:MQE262165 MGH262165:MGI262165 LWL262165:LWM262165 LMP262165:LMQ262165 LCT262165:LCU262165 KSX262165:KSY262165 KJB262165:KJC262165 JZF262165:JZG262165 JPJ262165:JPK262165 JFN262165:JFO262165 IVR262165:IVS262165 ILV262165:ILW262165 IBZ262165:ICA262165 HSD262165:HSE262165 HIH262165:HII262165 GYL262165:GYM262165 GOP262165:GOQ262165 GET262165:GEU262165 FUX262165:FUY262165 FLB262165:FLC262165 FBF262165:FBG262165 ERJ262165:ERK262165 EHN262165:EHO262165 DXR262165:DXS262165 DNV262165:DNW262165 DDZ262165:DEA262165 CUD262165:CUE262165 CKH262165:CKI262165 CAL262165:CAM262165 BQP262165:BQQ262165 BGT262165:BGU262165 AWX262165:AWY262165 ANB262165:ANC262165 ADF262165:ADG262165 TJ262165:TK262165 JN262165:JO262165 R262165:S262165 WVZ196629:WWA196629 WMD196629:WME196629 WCH196629:WCI196629 VSL196629:VSM196629 VIP196629:VIQ196629 UYT196629:UYU196629 UOX196629:UOY196629 UFB196629:UFC196629 TVF196629:TVG196629 TLJ196629:TLK196629 TBN196629:TBO196629 SRR196629:SRS196629 SHV196629:SHW196629 RXZ196629:RYA196629 ROD196629:ROE196629 REH196629:REI196629 QUL196629:QUM196629 QKP196629:QKQ196629 QAT196629:QAU196629 PQX196629:PQY196629 PHB196629:PHC196629 OXF196629:OXG196629 ONJ196629:ONK196629 ODN196629:ODO196629 NTR196629:NTS196629 NJV196629:NJW196629 MZZ196629:NAA196629 MQD196629:MQE196629 MGH196629:MGI196629 LWL196629:LWM196629 LMP196629:LMQ196629 LCT196629:LCU196629 KSX196629:KSY196629 KJB196629:KJC196629 JZF196629:JZG196629 JPJ196629:JPK196629 JFN196629:JFO196629 IVR196629:IVS196629 ILV196629:ILW196629 IBZ196629:ICA196629 HSD196629:HSE196629 HIH196629:HII196629 GYL196629:GYM196629 GOP196629:GOQ196629 GET196629:GEU196629 FUX196629:FUY196629 FLB196629:FLC196629 FBF196629:FBG196629 ERJ196629:ERK196629 EHN196629:EHO196629 DXR196629:DXS196629 DNV196629:DNW196629 DDZ196629:DEA196629 CUD196629:CUE196629 CKH196629:CKI196629 CAL196629:CAM196629 BQP196629:BQQ196629 BGT196629:BGU196629 AWX196629:AWY196629 ANB196629:ANC196629 ADF196629:ADG196629 TJ196629:TK196629 JN196629:JO196629 R196629:S196629 WVZ131093:WWA131093 WMD131093:WME131093 WCH131093:WCI131093 VSL131093:VSM131093 VIP131093:VIQ131093 UYT131093:UYU131093 UOX131093:UOY131093 UFB131093:UFC131093 TVF131093:TVG131093 TLJ131093:TLK131093 TBN131093:TBO131093 SRR131093:SRS131093 SHV131093:SHW131093 RXZ131093:RYA131093 ROD131093:ROE131093 REH131093:REI131093 QUL131093:QUM131093 QKP131093:QKQ131093 QAT131093:QAU131093 PQX131093:PQY131093 PHB131093:PHC131093 OXF131093:OXG131093 ONJ131093:ONK131093 ODN131093:ODO131093 NTR131093:NTS131093 NJV131093:NJW131093 MZZ131093:NAA131093 MQD131093:MQE131093 MGH131093:MGI131093 LWL131093:LWM131093 LMP131093:LMQ131093 LCT131093:LCU131093 KSX131093:KSY131093 KJB131093:KJC131093 JZF131093:JZG131093 JPJ131093:JPK131093 JFN131093:JFO131093 IVR131093:IVS131093 ILV131093:ILW131093 IBZ131093:ICA131093 HSD131093:HSE131093 HIH131093:HII131093 GYL131093:GYM131093 GOP131093:GOQ131093 GET131093:GEU131093 FUX131093:FUY131093 FLB131093:FLC131093 FBF131093:FBG131093 ERJ131093:ERK131093 EHN131093:EHO131093 DXR131093:DXS131093 DNV131093:DNW131093 DDZ131093:DEA131093 CUD131093:CUE131093 CKH131093:CKI131093 CAL131093:CAM131093 BQP131093:BQQ131093 BGT131093:BGU131093 AWX131093:AWY131093 ANB131093:ANC131093 ADF131093:ADG131093 TJ131093:TK131093 JN131093:JO131093 R131093:S131093 WVZ65557:WWA65557 WMD65557:WME65557 WCH65557:WCI65557 VSL65557:VSM65557 VIP65557:VIQ65557 UYT65557:UYU65557 UOX65557:UOY65557 UFB65557:UFC65557 TVF65557:TVG65557 TLJ65557:TLK65557 TBN65557:TBO65557 SRR65557:SRS65557 SHV65557:SHW65557 RXZ65557:RYA65557 ROD65557:ROE65557 REH65557:REI65557 QUL65557:QUM65557 QKP65557:QKQ65557 QAT65557:QAU65557 PQX65557:PQY65557 PHB65557:PHC65557 OXF65557:OXG65557 ONJ65557:ONK65557 ODN65557:ODO65557 NTR65557:NTS65557 NJV65557:NJW65557 MZZ65557:NAA65557 MQD65557:MQE65557 MGH65557:MGI65557 LWL65557:LWM65557 LMP65557:LMQ65557 LCT65557:LCU65557 KSX65557:KSY65557 KJB65557:KJC65557 JZF65557:JZG65557 JPJ65557:JPK65557 JFN65557:JFO65557 IVR65557:IVS65557 ILV65557:ILW65557 IBZ65557:ICA65557 HSD65557:HSE65557 HIH65557:HII65557 GYL65557:GYM65557 GOP65557:GOQ65557 GET65557:GEU65557 FUX65557:FUY65557 FLB65557:FLC65557 FBF65557:FBG65557 ERJ65557:ERK65557 EHN65557:EHO65557 DXR65557:DXS65557 DNV65557:DNW65557 DDZ65557:DEA65557 CUD65557:CUE65557 CKH65557:CKI65557 CAL65557:CAM65557 BQP65557:BQQ65557 BGT65557:BGU65557 AWX65557:AWY65557 ANB65557:ANC65557 ADF65557:ADG65557 TJ65557:TK65557 JN65557:JO65557 R65557:S65557 WVZ21:WWA21 WMD21:WME21 WCH21:WCI21 VSL21:VSM21 VIP21:VIQ21 UYT21:UYU21 UOX21:UOY21 UFB21:UFC21 TVF21:TVG21 TLJ21:TLK21 TBN21:TBO21 SRR21:SRS21 SHV21:SHW21 RXZ21:RYA21 ROD21:ROE21 REH21:REI21 QUL21:QUM21 QKP21:QKQ21 QAT21:QAU21 PQX21:PQY21 PHB21:PHC21 OXF21:OXG21 ONJ21:ONK21 ODN21:ODO21 NTR21:NTS21 NJV21:NJW21 MZZ21:NAA21 MQD21:MQE21 MGH21:MGI21 LWL21:LWM21 LMP21:LMQ21 LCT21:LCU21 KSX21:KSY21 KJB21:KJC21 JZF21:JZG21 JPJ21:JPK21 JFN21:JFO21 IVR21:IVS21 ILV21:ILW21 IBZ21:ICA21 HSD21:HSE21 HIH21:HII21 GYL21:GYM21 GOP21:GOQ21 GET21:GEU21 FUX21:FUY21 FLB21:FLC21 FBF21:FBG21 ERJ21:ERK21 EHN21:EHO21 DXR21:DXS21 DNV21:DNW21 DDZ21:DEA21 CUD21:CUE21 CKH21:CKI21 CAL21:CAM21 BQP21:BQQ21 BGT21:BGU21 AWX21:AWY21 ANB21:ANC21 ADF21:ADG21 TJ21:TK21 JN21:JO21 R21:S21 WWE983060:WWF983061 WMI983060:WMJ983061 WCM983060:WCN983061 VSQ983060:VSR983061 VIU983060:VIV983061 UYY983060:UYZ983061 UPC983060:UPD983061 UFG983060:UFH983061 TVK983060:TVL983061 TLO983060:TLP983061 TBS983060:TBT983061 SRW983060:SRX983061 SIA983060:SIB983061 RYE983060:RYF983061 ROI983060:ROJ983061 REM983060:REN983061 QUQ983060:QUR983061 QKU983060:QKV983061 QAY983060:QAZ983061 PRC983060:PRD983061 PHG983060:PHH983061 OXK983060:OXL983061 ONO983060:ONP983061 ODS983060:ODT983061 NTW983060:NTX983061 NKA983060:NKB983061 NAE983060:NAF983061 MQI983060:MQJ983061 MGM983060:MGN983061 LWQ983060:LWR983061 LMU983060:LMV983061 LCY983060:LCZ983061 KTC983060:KTD983061 KJG983060:KJH983061 JZK983060:JZL983061 JPO983060:JPP983061 JFS983060:JFT983061 IVW983060:IVX983061 IMA983060:IMB983061 ICE983060:ICF983061 HSI983060:HSJ983061 HIM983060:HIN983061 GYQ983060:GYR983061 GOU983060:GOV983061 GEY983060:GEZ983061 FVC983060:FVD983061 FLG983060:FLH983061 FBK983060:FBL983061 ERO983060:ERP983061 EHS983060:EHT983061 DXW983060:DXX983061 DOA983060:DOB983061 DEE983060:DEF983061 CUI983060:CUJ983061 CKM983060:CKN983061 CAQ983060:CAR983061 BQU983060:BQV983061 BGY983060:BGZ983061 AXC983060:AXD983061 ANG983060:ANH983061 ADK983060:ADL983061 TO983060:TP983061 JS983060:JT983061 W983060:X983061 WWE917524:WWF917525 WMI917524:WMJ917525 WCM917524:WCN917525 VSQ917524:VSR917525 VIU917524:VIV917525 UYY917524:UYZ917525 UPC917524:UPD917525 UFG917524:UFH917525 TVK917524:TVL917525 TLO917524:TLP917525 TBS917524:TBT917525 SRW917524:SRX917525 SIA917524:SIB917525 RYE917524:RYF917525 ROI917524:ROJ917525 REM917524:REN917525 QUQ917524:QUR917525 QKU917524:QKV917525 QAY917524:QAZ917525 PRC917524:PRD917525 PHG917524:PHH917525 OXK917524:OXL917525 ONO917524:ONP917525 ODS917524:ODT917525 NTW917524:NTX917525 NKA917524:NKB917525 NAE917524:NAF917525 MQI917524:MQJ917525 MGM917524:MGN917525 LWQ917524:LWR917525 LMU917524:LMV917525 LCY917524:LCZ917525 KTC917524:KTD917525 KJG917524:KJH917525 JZK917524:JZL917525 JPO917524:JPP917525 JFS917524:JFT917525 IVW917524:IVX917525 IMA917524:IMB917525 ICE917524:ICF917525 HSI917524:HSJ917525 HIM917524:HIN917525 GYQ917524:GYR917525 GOU917524:GOV917525 GEY917524:GEZ917525 FVC917524:FVD917525 FLG917524:FLH917525 FBK917524:FBL917525 ERO917524:ERP917525 EHS917524:EHT917525 DXW917524:DXX917525 DOA917524:DOB917525 DEE917524:DEF917525 CUI917524:CUJ917525 CKM917524:CKN917525 CAQ917524:CAR917525 BQU917524:BQV917525 BGY917524:BGZ917525 AXC917524:AXD917525 ANG917524:ANH917525 ADK917524:ADL917525 TO917524:TP917525 JS917524:JT917525 W917524:X917525 WWE851988:WWF851989 WMI851988:WMJ851989 WCM851988:WCN851989 VSQ851988:VSR851989 VIU851988:VIV851989 UYY851988:UYZ851989 UPC851988:UPD851989 UFG851988:UFH851989 TVK851988:TVL851989 TLO851988:TLP851989 TBS851988:TBT851989 SRW851988:SRX851989 SIA851988:SIB851989 RYE851988:RYF851989 ROI851988:ROJ851989 REM851988:REN851989 QUQ851988:QUR851989 QKU851988:QKV851989 QAY851988:QAZ851989 PRC851988:PRD851989 PHG851988:PHH851989 OXK851988:OXL851989 ONO851988:ONP851989 ODS851988:ODT851989 NTW851988:NTX851989 NKA851988:NKB851989 NAE851988:NAF851989 MQI851988:MQJ851989 MGM851988:MGN851989 LWQ851988:LWR851989 LMU851988:LMV851989 LCY851988:LCZ851989 KTC851988:KTD851989 KJG851988:KJH851989 JZK851988:JZL851989 JPO851988:JPP851989 JFS851988:JFT851989 IVW851988:IVX851989 IMA851988:IMB851989 ICE851988:ICF851989 HSI851988:HSJ851989 HIM851988:HIN851989 GYQ851988:GYR851989 GOU851988:GOV851989 GEY851988:GEZ851989 FVC851988:FVD851989 FLG851988:FLH851989 FBK851988:FBL851989 ERO851988:ERP851989 EHS851988:EHT851989 DXW851988:DXX851989 DOA851988:DOB851989 DEE851988:DEF851989 CUI851988:CUJ851989 CKM851988:CKN851989 CAQ851988:CAR851989 BQU851988:BQV851989 BGY851988:BGZ851989 AXC851988:AXD851989 ANG851988:ANH851989 ADK851988:ADL851989 TO851988:TP851989 JS851988:JT851989 W851988:X851989 WWE786452:WWF786453 WMI786452:WMJ786453 WCM786452:WCN786453 VSQ786452:VSR786453 VIU786452:VIV786453 UYY786452:UYZ786453 UPC786452:UPD786453 UFG786452:UFH786453 TVK786452:TVL786453 TLO786452:TLP786453 TBS786452:TBT786453 SRW786452:SRX786453 SIA786452:SIB786453 RYE786452:RYF786453 ROI786452:ROJ786453 REM786452:REN786453 QUQ786452:QUR786453 QKU786452:QKV786453 QAY786452:QAZ786453 PRC786452:PRD786453 PHG786452:PHH786453 OXK786452:OXL786453 ONO786452:ONP786453 ODS786452:ODT786453 NTW786452:NTX786453 NKA786452:NKB786453 NAE786452:NAF786453 MQI786452:MQJ786453 MGM786452:MGN786453 LWQ786452:LWR786453 LMU786452:LMV786453 LCY786452:LCZ786453 KTC786452:KTD786453 KJG786452:KJH786453 JZK786452:JZL786453 JPO786452:JPP786453 JFS786452:JFT786453 IVW786452:IVX786453 IMA786452:IMB786453 ICE786452:ICF786453 HSI786452:HSJ786453 HIM786452:HIN786453 GYQ786452:GYR786453 GOU786452:GOV786453 GEY786452:GEZ786453 FVC786452:FVD786453 FLG786452:FLH786453 FBK786452:FBL786453 ERO786452:ERP786453 EHS786452:EHT786453 DXW786452:DXX786453 DOA786452:DOB786453 DEE786452:DEF786453 CUI786452:CUJ786453 CKM786452:CKN786453 CAQ786452:CAR786453 BQU786452:BQV786453 BGY786452:BGZ786453 AXC786452:AXD786453 ANG786452:ANH786453 ADK786452:ADL786453 TO786452:TP786453 JS786452:JT786453 W786452:X786453 WWE720916:WWF720917 WMI720916:WMJ720917 WCM720916:WCN720917 VSQ720916:VSR720917 VIU720916:VIV720917 UYY720916:UYZ720917 UPC720916:UPD720917 UFG720916:UFH720917 TVK720916:TVL720917 TLO720916:TLP720917 TBS720916:TBT720917 SRW720916:SRX720917 SIA720916:SIB720917 RYE720916:RYF720917 ROI720916:ROJ720917 REM720916:REN720917 QUQ720916:QUR720917 QKU720916:QKV720917 QAY720916:QAZ720917 PRC720916:PRD720917 PHG720916:PHH720917 OXK720916:OXL720917 ONO720916:ONP720917 ODS720916:ODT720917 NTW720916:NTX720917 NKA720916:NKB720917 NAE720916:NAF720917 MQI720916:MQJ720917 MGM720916:MGN720917 LWQ720916:LWR720917 LMU720916:LMV720917 LCY720916:LCZ720917 KTC720916:KTD720917 KJG720916:KJH720917 JZK720916:JZL720917 JPO720916:JPP720917 JFS720916:JFT720917 IVW720916:IVX720917 IMA720916:IMB720917 ICE720916:ICF720917 HSI720916:HSJ720917 HIM720916:HIN720917 GYQ720916:GYR720917 GOU720916:GOV720917 GEY720916:GEZ720917 FVC720916:FVD720917 FLG720916:FLH720917 FBK720916:FBL720917 ERO720916:ERP720917 EHS720916:EHT720917 DXW720916:DXX720917 DOA720916:DOB720917 DEE720916:DEF720917 CUI720916:CUJ720917 CKM720916:CKN720917 CAQ720916:CAR720917 BQU720916:BQV720917 BGY720916:BGZ720917 AXC720916:AXD720917 ANG720916:ANH720917 ADK720916:ADL720917 TO720916:TP720917 JS720916:JT720917 W720916:X720917 WWE655380:WWF655381 WMI655380:WMJ655381 WCM655380:WCN655381 VSQ655380:VSR655381 VIU655380:VIV655381 UYY655380:UYZ655381 UPC655380:UPD655381 UFG655380:UFH655381 TVK655380:TVL655381 TLO655380:TLP655381 TBS655380:TBT655381 SRW655380:SRX655381 SIA655380:SIB655381 RYE655380:RYF655381 ROI655380:ROJ655381 REM655380:REN655381 QUQ655380:QUR655381 QKU655380:QKV655381 QAY655380:QAZ655381 PRC655380:PRD655381 PHG655380:PHH655381 OXK655380:OXL655381 ONO655380:ONP655381 ODS655380:ODT655381 NTW655380:NTX655381 NKA655380:NKB655381 NAE655380:NAF655381 MQI655380:MQJ655381 MGM655380:MGN655381 LWQ655380:LWR655381 LMU655380:LMV655381 LCY655380:LCZ655381 KTC655380:KTD655381 KJG655380:KJH655381 JZK655380:JZL655381 JPO655380:JPP655381 JFS655380:JFT655381 IVW655380:IVX655381 IMA655380:IMB655381 ICE655380:ICF655381 HSI655380:HSJ655381 HIM655380:HIN655381 GYQ655380:GYR655381 GOU655380:GOV655381 GEY655380:GEZ655381 FVC655380:FVD655381 FLG655380:FLH655381 FBK655380:FBL655381 ERO655380:ERP655381 EHS655380:EHT655381 DXW655380:DXX655381 DOA655380:DOB655381 DEE655380:DEF655381 CUI655380:CUJ655381 CKM655380:CKN655381 CAQ655380:CAR655381 BQU655380:BQV655381 BGY655380:BGZ655381 AXC655380:AXD655381 ANG655380:ANH655381 ADK655380:ADL655381 TO655380:TP655381 JS655380:JT655381 W655380:X655381 WWE589844:WWF589845 WMI589844:WMJ589845 WCM589844:WCN589845 VSQ589844:VSR589845 VIU589844:VIV589845 UYY589844:UYZ589845 UPC589844:UPD589845 UFG589844:UFH589845 TVK589844:TVL589845 TLO589844:TLP589845 TBS589844:TBT589845 SRW589844:SRX589845 SIA589844:SIB589845 RYE589844:RYF589845 ROI589844:ROJ589845 REM589844:REN589845 QUQ589844:QUR589845 QKU589844:QKV589845 QAY589844:QAZ589845 PRC589844:PRD589845 PHG589844:PHH589845 OXK589844:OXL589845 ONO589844:ONP589845 ODS589844:ODT589845 NTW589844:NTX589845 NKA589844:NKB589845 NAE589844:NAF589845 MQI589844:MQJ589845 MGM589844:MGN589845 LWQ589844:LWR589845 LMU589844:LMV589845 LCY589844:LCZ589845 KTC589844:KTD589845 KJG589844:KJH589845 JZK589844:JZL589845 JPO589844:JPP589845 JFS589844:JFT589845 IVW589844:IVX589845 IMA589844:IMB589845 ICE589844:ICF589845 HSI589844:HSJ589845 HIM589844:HIN589845 GYQ589844:GYR589845 GOU589844:GOV589845 GEY589844:GEZ589845 FVC589844:FVD589845 FLG589844:FLH589845 FBK589844:FBL589845 ERO589844:ERP589845 EHS589844:EHT589845 DXW589844:DXX589845 DOA589844:DOB589845 DEE589844:DEF589845 CUI589844:CUJ589845 CKM589844:CKN589845 CAQ589844:CAR589845 BQU589844:BQV589845 BGY589844:BGZ589845 AXC589844:AXD589845 ANG589844:ANH589845 ADK589844:ADL589845 TO589844:TP589845 JS589844:JT589845 W589844:X589845 WWE524308:WWF524309 WMI524308:WMJ524309 WCM524308:WCN524309 VSQ524308:VSR524309 VIU524308:VIV524309 UYY524308:UYZ524309 UPC524308:UPD524309 UFG524308:UFH524309 TVK524308:TVL524309 TLO524308:TLP524309 TBS524308:TBT524309 SRW524308:SRX524309 SIA524308:SIB524309 RYE524308:RYF524309 ROI524308:ROJ524309 REM524308:REN524309 QUQ524308:QUR524309 QKU524308:QKV524309 QAY524308:QAZ524309 PRC524308:PRD524309 PHG524308:PHH524309 OXK524308:OXL524309 ONO524308:ONP524309 ODS524308:ODT524309 NTW524308:NTX524309 NKA524308:NKB524309 NAE524308:NAF524309 MQI524308:MQJ524309 MGM524308:MGN524309 LWQ524308:LWR524309 LMU524308:LMV524309 LCY524308:LCZ524309 KTC524308:KTD524309 KJG524308:KJH524309 JZK524308:JZL524309 JPO524308:JPP524309 JFS524308:JFT524309 IVW524308:IVX524309 IMA524308:IMB524309 ICE524308:ICF524309 HSI524308:HSJ524309 HIM524308:HIN524309 GYQ524308:GYR524309 GOU524308:GOV524309 GEY524308:GEZ524309 FVC524308:FVD524309 FLG524308:FLH524309 FBK524308:FBL524309 ERO524308:ERP524309 EHS524308:EHT524309 DXW524308:DXX524309 DOA524308:DOB524309 DEE524308:DEF524309 CUI524308:CUJ524309 CKM524308:CKN524309 CAQ524308:CAR524309 BQU524308:BQV524309 BGY524308:BGZ524309 AXC524308:AXD524309 ANG524308:ANH524309 ADK524308:ADL524309 TO524308:TP524309 JS524308:JT524309 W524308:X524309 WWE458772:WWF458773 WMI458772:WMJ458773 WCM458772:WCN458773 VSQ458772:VSR458773 VIU458772:VIV458773 UYY458772:UYZ458773 UPC458772:UPD458773 UFG458772:UFH458773 TVK458772:TVL458773 TLO458772:TLP458773 TBS458772:TBT458773 SRW458772:SRX458773 SIA458772:SIB458773 RYE458772:RYF458773 ROI458772:ROJ458773 REM458772:REN458773 QUQ458772:QUR458773 QKU458772:QKV458773 QAY458772:QAZ458773 PRC458772:PRD458773 PHG458772:PHH458773 OXK458772:OXL458773 ONO458772:ONP458773 ODS458772:ODT458773 NTW458772:NTX458773 NKA458772:NKB458773 NAE458772:NAF458773 MQI458772:MQJ458773 MGM458772:MGN458773 LWQ458772:LWR458773 LMU458772:LMV458773 LCY458772:LCZ458773 KTC458772:KTD458773 KJG458772:KJH458773 JZK458772:JZL458773 JPO458772:JPP458773 JFS458772:JFT458773 IVW458772:IVX458773 IMA458772:IMB458773 ICE458772:ICF458773 HSI458772:HSJ458773 HIM458772:HIN458773 GYQ458772:GYR458773 GOU458772:GOV458773 GEY458772:GEZ458773 FVC458772:FVD458773 FLG458772:FLH458773 FBK458772:FBL458773 ERO458772:ERP458773 EHS458772:EHT458773 DXW458772:DXX458773 DOA458772:DOB458773 DEE458772:DEF458773 CUI458772:CUJ458773 CKM458772:CKN458773 CAQ458772:CAR458773 BQU458772:BQV458773 BGY458772:BGZ458773 AXC458772:AXD458773 ANG458772:ANH458773 ADK458772:ADL458773 TO458772:TP458773 JS458772:JT458773 W458772:X458773 WWE393236:WWF393237 WMI393236:WMJ393237 WCM393236:WCN393237 VSQ393236:VSR393237 VIU393236:VIV393237 UYY393236:UYZ393237 UPC393236:UPD393237 UFG393236:UFH393237 TVK393236:TVL393237 TLO393236:TLP393237 TBS393236:TBT393237 SRW393236:SRX393237 SIA393236:SIB393237 RYE393236:RYF393237 ROI393236:ROJ393237 REM393236:REN393237 QUQ393236:QUR393237 QKU393236:QKV393237 QAY393236:QAZ393237 PRC393236:PRD393237 PHG393236:PHH393237 OXK393236:OXL393237 ONO393236:ONP393237 ODS393236:ODT393237 NTW393236:NTX393237 NKA393236:NKB393237 NAE393236:NAF393237 MQI393236:MQJ393237 MGM393236:MGN393237 LWQ393236:LWR393237 LMU393236:LMV393237 LCY393236:LCZ393237 KTC393236:KTD393237 KJG393236:KJH393237 JZK393236:JZL393237 JPO393236:JPP393237 JFS393236:JFT393237 IVW393236:IVX393237 IMA393236:IMB393237 ICE393236:ICF393237 HSI393236:HSJ393237 HIM393236:HIN393237 GYQ393236:GYR393237 GOU393236:GOV393237 GEY393236:GEZ393237 FVC393236:FVD393237 FLG393236:FLH393237 FBK393236:FBL393237 ERO393236:ERP393237 EHS393236:EHT393237 DXW393236:DXX393237 DOA393236:DOB393237 DEE393236:DEF393237 CUI393236:CUJ393237 CKM393236:CKN393237 CAQ393236:CAR393237 BQU393236:BQV393237 BGY393236:BGZ393237 AXC393236:AXD393237 ANG393236:ANH393237 ADK393236:ADL393237 TO393236:TP393237 JS393236:JT393237 W393236:X393237 WWE327700:WWF327701 WMI327700:WMJ327701 WCM327700:WCN327701 VSQ327700:VSR327701 VIU327700:VIV327701 UYY327700:UYZ327701 UPC327700:UPD327701 UFG327700:UFH327701 TVK327700:TVL327701 TLO327700:TLP327701 TBS327700:TBT327701 SRW327700:SRX327701 SIA327700:SIB327701 RYE327700:RYF327701 ROI327700:ROJ327701 REM327700:REN327701 QUQ327700:QUR327701 QKU327700:QKV327701 QAY327700:QAZ327701 PRC327700:PRD327701 PHG327700:PHH327701 OXK327700:OXL327701 ONO327700:ONP327701 ODS327700:ODT327701 NTW327700:NTX327701 NKA327700:NKB327701 NAE327700:NAF327701 MQI327700:MQJ327701 MGM327700:MGN327701 LWQ327700:LWR327701 LMU327700:LMV327701 LCY327700:LCZ327701 KTC327700:KTD327701 KJG327700:KJH327701 JZK327700:JZL327701 JPO327700:JPP327701 JFS327700:JFT327701 IVW327700:IVX327701 IMA327700:IMB327701 ICE327700:ICF327701 HSI327700:HSJ327701 HIM327700:HIN327701 GYQ327700:GYR327701 GOU327700:GOV327701 GEY327700:GEZ327701 FVC327700:FVD327701 FLG327700:FLH327701 FBK327700:FBL327701 ERO327700:ERP327701 EHS327700:EHT327701 DXW327700:DXX327701 DOA327700:DOB327701 DEE327700:DEF327701 CUI327700:CUJ327701 CKM327700:CKN327701 CAQ327700:CAR327701 BQU327700:BQV327701 BGY327700:BGZ327701 AXC327700:AXD327701 ANG327700:ANH327701 ADK327700:ADL327701 TO327700:TP327701 JS327700:JT327701 W327700:X327701 WWE262164:WWF262165 WMI262164:WMJ262165 WCM262164:WCN262165 VSQ262164:VSR262165 VIU262164:VIV262165 UYY262164:UYZ262165 UPC262164:UPD262165 UFG262164:UFH262165 TVK262164:TVL262165 TLO262164:TLP262165 TBS262164:TBT262165 SRW262164:SRX262165 SIA262164:SIB262165 RYE262164:RYF262165 ROI262164:ROJ262165 REM262164:REN262165 QUQ262164:QUR262165 QKU262164:QKV262165 QAY262164:QAZ262165 PRC262164:PRD262165 PHG262164:PHH262165 OXK262164:OXL262165 ONO262164:ONP262165 ODS262164:ODT262165 NTW262164:NTX262165 NKA262164:NKB262165 NAE262164:NAF262165 MQI262164:MQJ262165 MGM262164:MGN262165 LWQ262164:LWR262165 LMU262164:LMV262165 LCY262164:LCZ262165 KTC262164:KTD262165 KJG262164:KJH262165 JZK262164:JZL262165 JPO262164:JPP262165 JFS262164:JFT262165 IVW262164:IVX262165 IMA262164:IMB262165 ICE262164:ICF262165 HSI262164:HSJ262165 HIM262164:HIN262165 GYQ262164:GYR262165 GOU262164:GOV262165 GEY262164:GEZ262165 FVC262164:FVD262165 FLG262164:FLH262165 FBK262164:FBL262165 ERO262164:ERP262165 EHS262164:EHT262165 DXW262164:DXX262165 DOA262164:DOB262165 DEE262164:DEF262165 CUI262164:CUJ262165 CKM262164:CKN262165 CAQ262164:CAR262165 BQU262164:BQV262165 BGY262164:BGZ262165 AXC262164:AXD262165 ANG262164:ANH262165 ADK262164:ADL262165 TO262164:TP262165 JS262164:JT262165 W262164:X262165 WWE196628:WWF196629 WMI196628:WMJ196629 WCM196628:WCN196629 VSQ196628:VSR196629 VIU196628:VIV196629 UYY196628:UYZ196629 UPC196628:UPD196629 UFG196628:UFH196629 TVK196628:TVL196629 TLO196628:TLP196629 TBS196628:TBT196629 SRW196628:SRX196629 SIA196628:SIB196629 RYE196628:RYF196629 ROI196628:ROJ196629 REM196628:REN196629 QUQ196628:QUR196629 QKU196628:QKV196629 QAY196628:QAZ196629 PRC196628:PRD196629 PHG196628:PHH196629 OXK196628:OXL196629 ONO196628:ONP196629 ODS196628:ODT196629 NTW196628:NTX196629 NKA196628:NKB196629 NAE196628:NAF196629 MQI196628:MQJ196629 MGM196628:MGN196629 LWQ196628:LWR196629 LMU196628:LMV196629 LCY196628:LCZ196629 KTC196628:KTD196629 KJG196628:KJH196629 JZK196628:JZL196629 JPO196628:JPP196629 JFS196628:JFT196629 IVW196628:IVX196629 IMA196628:IMB196629 ICE196628:ICF196629 HSI196628:HSJ196629 HIM196628:HIN196629 GYQ196628:GYR196629 GOU196628:GOV196629 GEY196628:GEZ196629 FVC196628:FVD196629 FLG196628:FLH196629 FBK196628:FBL196629 ERO196628:ERP196629 EHS196628:EHT196629 DXW196628:DXX196629 DOA196628:DOB196629 DEE196628:DEF196629 CUI196628:CUJ196629 CKM196628:CKN196629 CAQ196628:CAR196629 BQU196628:BQV196629 BGY196628:BGZ196629 AXC196628:AXD196629 ANG196628:ANH196629 ADK196628:ADL196629 TO196628:TP196629 JS196628:JT196629 W196628:X196629 WWE131092:WWF131093 WMI131092:WMJ131093 WCM131092:WCN131093 VSQ131092:VSR131093 VIU131092:VIV131093 UYY131092:UYZ131093 UPC131092:UPD131093 UFG131092:UFH131093 TVK131092:TVL131093 TLO131092:TLP131093 TBS131092:TBT131093 SRW131092:SRX131093 SIA131092:SIB131093 RYE131092:RYF131093 ROI131092:ROJ131093 REM131092:REN131093 QUQ131092:QUR131093 QKU131092:QKV131093 QAY131092:QAZ131093 PRC131092:PRD131093 PHG131092:PHH131093 OXK131092:OXL131093 ONO131092:ONP131093 ODS131092:ODT131093 NTW131092:NTX131093 NKA131092:NKB131093 NAE131092:NAF131093 MQI131092:MQJ131093 MGM131092:MGN131093 LWQ131092:LWR131093 LMU131092:LMV131093 LCY131092:LCZ131093 KTC131092:KTD131093 KJG131092:KJH131093 JZK131092:JZL131093 JPO131092:JPP131093 JFS131092:JFT131093 IVW131092:IVX131093 IMA131092:IMB131093 ICE131092:ICF131093 HSI131092:HSJ131093 HIM131092:HIN131093 GYQ131092:GYR131093 GOU131092:GOV131093 GEY131092:GEZ131093 FVC131092:FVD131093 FLG131092:FLH131093 FBK131092:FBL131093 ERO131092:ERP131093 EHS131092:EHT131093 DXW131092:DXX131093 DOA131092:DOB131093 DEE131092:DEF131093 CUI131092:CUJ131093 CKM131092:CKN131093 CAQ131092:CAR131093 BQU131092:BQV131093 BGY131092:BGZ131093 AXC131092:AXD131093 ANG131092:ANH131093 ADK131092:ADL131093 TO131092:TP131093 JS131092:JT131093 W131092:X131093 WWE65556:WWF65557 WMI65556:WMJ65557 WCM65556:WCN65557 VSQ65556:VSR65557 VIU65556:VIV65557 UYY65556:UYZ65557 UPC65556:UPD65557 UFG65556:UFH65557 TVK65556:TVL65557 TLO65556:TLP65557 TBS65556:TBT65557 SRW65556:SRX65557 SIA65556:SIB65557 RYE65556:RYF65557 ROI65556:ROJ65557 REM65556:REN65557 QUQ65556:QUR65557 QKU65556:QKV65557 QAY65556:QAZ65557 PRC65556:PRD65557 PHG65556:PHH65557 OXK65556:OXL65557 ONO65556:ONP65557 ODS65556:ODT65557 NTW65556:NTX65557 NKA65556:NKB65557 NAE65556:NAF65557 MQI65556:MQJ65557 MGM65556:MGN65557 LWQ65556:LWR65557 LMU65556:LMV65557 LCY65556:LCZ65557 KTC65556:KTD65557 KJG65556:KJH65557 JZK65556:JZL65557 JPO65556:JPP65557 JFS65556:JFT65557 IVW65556:IVX65557 IMA65556:IMB65557 ICE65556:ICF65557 HSI65556:HSJ65557 HIM65556:HIN65557 GYQ65556:GYR65557 GOU65556:GOV65557 GEY65556:GEZ65557 FVC65556:FVD65557 FLG65556:FLH65557 FBK65556:FBL65557 ERO65556:ERP65557 EHS65556:EHT65557 DXW65556:DXX65557 DOA65556:DOB65557 DEE65556:DEF65557 CUI65556:CUJ65557 CKM65556:CKN65557 CAQ65556:CAR65557 BQU65556:BQV65557 BGY65556:BGZ65557 AXC65556:AXD65557 ANG65556:ANH65557 ADK65556:ADL65557 TO65556:TP65557 JS65556:JT65557 W65556:X65557 WWE20:WWF21 WMI20:WMJ21 WCM20:WCN21 VSQ20:VSR21 VIU20:VIV21 UYY20:UYZ21 UPC20:UPD21 UFG20:UFH21 TVK20:TVL21 TLO20:TLP21 TBS20:TBT21 SRW20:SRX21 SIA20:SIB21 RYE20:RYF21 ROI20:ROJ21 REM20:REN21 QUQ20:QUR21 QKU20:QKV21 QAY20:QAZ21 PRC20:PRD21 PHG20:PHH21 OXK20:OXL21 ONO20:ONP21 ODS20:ODT21 NTW20:NTX21 NKA20:NKB21 NAE20:NAF21 MQI20:MQJ21 MGM20:MGN21 LWQ20:LWR21 LMU20:LMV21 LCY20:LCZ21 KTC20:KTD21 KJG20:KJH21 JZK20:JZL21 JPO20:JPP21 JFS20:JFT21 IVW20:IVX21 IMA20:IMB21 ICE20:ICF21 HSI20:HSJ21 HIM20:HIN21 GYQ20:GYR21 GOU20:GOV21 GEY20:GEZ21 FVC20:FVD21 FLG20:FLH21 FBK20:FBL21 ERO20:ERP21 EHS20:EHT21 DXW20:DXX21 DOA20:DOB21 DEE20:DEF21 CUI20:CUJ21 CKM20:CKN21 CAQ20:CAR21 BQU20:BQV21 BGY20:BGZ21 AXC20:AXD21 ANG20:ANH21 ADK20:ADL21 TO20:TP21 JS20:JT21 W20:X21 WWK983060:WWL983060 WMO983060:WMP983060 WCS983060:WCT983060 VSW983060:VSX983060 VJA983060:VJB983060 UZE983060:UZF983060 UPI983060:UPJ983060 UFM983060:UFN983060 TVQ983060:TVR983060 TLU983060:TLV983060 TBY983060:TBZ983060 SSC983060:SSD983060 SIG983060:SIH983060 RYK983060:RYL983060 ROO983060:ROP983060 RES983060:RET983060 QUW983060:QUX983060 QLA983060:QLB983060 QBE983060:QBF983060 PRI983060:PRJ983060 PHM983060:PHN983060 OXQ983060:OXR983060 ONU983060:ONV983060 ODY983060:ODZ983060 NUC983060:NUD983060 NKG983060:NKH983060 NAK983060:NAL983060 MQO983060:MQP983060 MGS983060:MGT983060 LWW983060:LWX983060 LNA983060:LNB983060 LDE983060:LDF983060 KTI983060:KTJ983060 KJM983060:KJN983060 JZQ983060:JZR983060 JPU983060:JPV983060 JFY983060:JFZ983060 IWC983060:IWD983060 IMG983060:IMH983060 ICK983060:ICL983060 HSO983060:HSP983060 HIS983060:HIT983060 GYW983060:GYX983060 GPA983060:GPB983060 GFE983060:GFF983060 FVI983060:FVJ983060 FLM983060:FLN983060 FBQ983060:FBR983060 ERU983060:ERV983060 EHY983060:EHZ983060 DYC983060:DYD983060 DOG983060:DOH983060 DEK983060:DEL983060 CUO983060:CUP983060 CKS983060:CKT983060 CAW983060:CAX983060 BRA983060:BRB983060 BHE983060:BHF983060 AXI983060:AXJ983060 ANM983060:ANN983060 ADQ983060:ADR983060 TU983060:TV983060 JY983060:JZ983060 AC983060:AD983060 WWK917524:WWL917524 WMO917524:WMP917524 WCS917524:WCT917524 VSW917524:VSX917524 VJA917524:VJB917524 UZE917524:UZF917524 UPI917524:UPJ917524 UFM917524:UFN917524 TVQ917524:TVR917524 TLU917524:TLV917524 TBY917524:TBZ917524 SSC917524:SSD917524 SIG917524:SIH917524 RYK917524:RYL917524 ROO917524:ROP917524 RES917524:RET917524 QUW917524:QUX917524 QLA917524:QLB917524 QBE917524:QBF917524 PRI917524:PRJ917524 PHM917524:PHN917524 OXQ917524:OXR917524 ONU917524:ONV917524 ODY917524:ODZ917524 NUC917524:NUD917524 NKG917524:NKH917524 NAK917524:NAL917524 MQO917524:MQP917524 MGS917524:MGT917524 LWW917524:LWX917524 LNA917524:LNB917524 LDE917524:LDF917524 KTI917524:KTJ917524 KJM917524:KJN917524 JZQ917524:JZR917524 JPU917524:JPV917524 JFY917524:JFZ917524 IWC917524:IWD917524 IMG917524:IMH917524 ICK917524:ICL917524 HSO917524:HSP917524 HIS917524:HIT917524 GYW917524:GYX917524 GPA917524:GPB917524 GFE917524:GFF917524 FVI917524:FVJ917524 FLM917524:FLN917524 FBQ917524:FBR917524 ERU917524:ERV917524 EHY917524:EHZ917524 DYC917524:DYD917524 DOG917524:DOH917524 DEK917524:DEL917524 CUO917524:CUP917524 CKS917524:CKT917524 CAW917524:CAX917524 BRA917524:BRB917524 BHE917524:BHF917524 AXI917524:AXJ917524 ANM917524:ANN917524 ADQ917524:ADR917524 TU917524:TV917524 JY917524:JZ917524 AC917524:AD917524 WWK851988:WWL851988 WMO851988:WMP851988 WCS851988:WCT851988 VSW851988:VSX851988 VJA851988:VJB851988 UZE851988:UZF851988 UPI851988:UPJ851988 UFM851988:UFN851988 TVQ851988:TVR851988 TLU851988:TLV851988 TBY851988:TBZ851988 SSC851988:SSD851988 SIG851988:SIH851988 RYK851988:RYL851988 ROO851988:ROP851988 RES851988:RET851988 QUW851988:QUX851988 QLA851988:QLB851988 QBE851988:QBF851988 PRI851988:PRJ851988 PHM851988:PHN851988 OXQ851988:OXR851988 ONU851988:ONV851988 ODY851988:ODZ851988 NUC851988:NUD851988 NKG851988:NKH851988 NAK851988:NAL851988 MQO851988:MQP851988 MGS851988:MGT851988 LWW851988:LWX851988 LNA851988:LNB851988 LDE851988:LDF851988 KTI851988:KTJ851988 KJM851988:KJN851988 JZQ851988:JZR851988 JPU851988:JPV851988 JFY851988:JFZ851988 IWC851988:IWD851988 IMG851988:IMH851988 ICK851988:ICL851988 HSO851988:HSP851988 HIS851988:HIT851988 GYW851988:GYX851988 GPA851988:GPB851988 GFE851988:GFF851988 FVI851988:FVJ851988 FLM851988:FLN851988 FBQ851988:FBR851988 ERU851988:ERV851988 EHY851988:EHZ851988 DYC851988:DYD851988 DOG851988:DOH851988 DEK851988:DEL851988 CUO851988:CUP851988 CKS851988:CKT851988 CAW851988:CAX851988 BRA851988:BRB851988 BHE851988:BHF851988 AXI851988:AXJ851988 ANM851988:ANN851988 ADQ851988:ADR851988 TU851988:TV851988 JY851988:JZ851988 AC851988:AD851988 WWK786452:WWL786452 WMO786452:WMP786452 WCS786452:WCT786452 VSW786452:VSX786452 VJA786452:VJB786452 UZE786452:UZF786452 UPI786452:UPJ786452 UFM786452:UFN786452 TVQ786452:TVR786452 TLU786452:TLV786452 TBY786452:TBZ786452 SSC786452:SSD786452 SIG786452:SIH786452 RYK786452:RYL786452 ROO786452:ROP786452 RES786452:RET786452 QUW786452:QUX786452 QLA786452:QLB786452 QBE786452:QBF786452 PRI786452:PRJ786452 PHM786452:PHN786452 OXQ786452:OXR786452 ONU786452:ONV786452 ODY786452:ODZ786452 NUC786452:NUD786452 NKG786452:NKH786452 NAK786452:NAL786452 MQO786452:MQP786452 MGS786452:MGT786452 LWW786452:LWX786452 LNA786452:LNB786452 LDE786452:LDF786452 KTI786452:KTJ786452 KJM786452:KJN786452 JZQ786452:JZR786452 JPU786452:JPV786452 JFY786452:JFZ786452 IWC786452:IWD786452 IMG786452:IMH786452 ICK786452:ICL786452 HSO786452:HSP786452 HIS786452:HIT786452 GYW786452:GYX786452 GPA786452:GPB786452 GFE786452:GFF786452 FVI786452:FVJ786452 FLM786452:FLN786452 FBQ786452:FBR786452 ERU786452:ERV786452 EHY786452:EHZ786452 DYC786452:DYD786452 DOG786452:DOH786452 DEK786452:DEL786452 CUO786452:CUP786452 CKS786452:CKT786452 CAW786452:CAX786452 BRA786452:BRB786452 BHE786452:BHF786452 AXI786452:AXJ786452 ANM786452:ANN786452 ADQ786452:ADR786452 TU786452:TV786452 JY786452:JZ786452 AC786452:AD786452 WWK720916:WWL720916 WMO720916:WMP720916 WCS720916:WCT720916 VSW720916:VSX720916 VJA720916:VJB720916 UZE720916:UZF720916 UPI720916:UPJ720916 UFM720916:UFN720916 TVQ720916:TVR720916 TLU720916:TLV720916 TBY720916:TBZ720916 SSC720916:SSD720916 SIG720916:SIH720916 RYK720916:RYL720916 ROO720916:ROP720916 RES720916:RET720916 QUW720916:QUX720916 QLA720916:QLB720916 QBE720916:QBF720916 PRI720916:PRJ720916 PHM720916:PHN720916 OXQ720916:OXR720916 ONU720916:ONV720916 ODY720916:ODZ720916 NUC720916:NUD720916 NKG720916:NKH720916 NAK720916:NAL720916 MQO720916:MQP720916 MGS720916:MGT720916 LWW720916:LWX720916 LNA720916:LNB720916 LDE720916:LDF720916 KTI720916:KTJ720916 KJM720916:KJN720916 JZQ720916:JZR720916 JPU720916:JPV720916 JFY720916:JFZ720916 IWC720916:IWD720916 IMG720916:IMH720916 ICK720916:ICL720916 HSO720916:HSP720916 HIS720916:HIT720916 GYW720916:GYX720916 GPA720916:GPB720916 GFE720916:GFF720916 FVI720916:FVJ720916 FLM720916:FLN720916 FBQ720916:FBR720916 ERU720916:ERV720916 EHY720916:EHZ720916 DYC720916:DYD720916 DOG720916:DOH720916 DEK720916:DEL720916 CUO720916:CUP720916 CKS720916:CKT720916 CAW720916:CAX720916 BRA720916:BRB720916 BHE720916:BHF720916 AXI720916:AXJ720916 ANM720916:ANN720916 ADQ720916:ADR720916 TU720916:TV720916 JY720916:JZ720916 AC720916:AD720916 WWK655380:WWL655380 WMO655380:WMP655380 WCS655380:WCT655380 VSW655380:VSX655380 VJA655380:VJB655380 UZE655380:UZF655380 UPI655380:UPJ655380 UFM655380:UFN655380 TVQ655380:TVR655380 TLU655380:TLV655380 TBY655380:TBZ655380 SSC655380:SSD655380 SIG655380:SIH655380 RYK655380:RYL655380 ROO655380:ROP655380 RES655380:RET655380 QUW655380:QUX655380 QLA655380:QLB655380 QBE655380:QBF655380 PRI655380:PRJ655380 PHM655380:PHN655380 OXQ655380:OXR655380 ONU655380:ONV655380 ODY655380:ODZ655380 NUC655380:NUD655380 NKG655380:NKH655380 NAK655380:NAL655380 MQO655380:MQP655380 MGS655380:MGT655380 LWW655380:LWX655380 LNA655380:LNB655380 LDE655380:LDF655380 KTI655380:KTJ655380 KJM655380:KJN655380 JZQ655380:JZR655380 JPU655380:JPV655380 JFY655380:JFZ655380 IWC655380:IWD655380 IMG655380:IMH655380 ICK655380:ICL655380 HSO655380:HSP655380 HIS655380:HIT655380 GYW655380:GYX655380 GPA655380:GPB655380 GFE655380:GFF655380 FVI655380:FVJ655380 FLM655380:FLN655380 FBQ655380:FBR655380 ERU655380:ERV655380 EHY655380:EHZ655380 DYC655380:DYD655380 DOG655380:DOH655380 DEK655380:DEL655380 CUO655380:CUP655380 CKS655380:CKT655380 CAW655380:CAX655380 BRA655380:BRB655380 BHE655380:BHF655380 AXI655380:AXJ655380 ANM655380:ANN655380 ADQ655380:ADR655380 TU655380:TV655380 JY655380:JZ655380 AC655380:AD655380 WWK589844:WWL589844 WMO589844:WMP589844 WCS589844:WCT589844 VSW589844:VSX589844 VJA589844:VJB589844 UZE589844:UZF589844 UPI589844:UPJ589844 UFM589844:UFN589844 TVQ589844:TVR589844 TLU589844:TLV589844 TBY589844:TBZ589844 SSC589844:SSD589844 SIG589844:SIH589844 RYK589844:RYL589844 ROO589844:ROP589844 RES589844:RET589844 QUW589844:QUX589844 QLA589844:QLB589844 QBE589844:QBF589844 PRI589844:PRJ589844 PHM589844:PHN589844 OXQ589844:OXR589844 ONU589844:ONV589844 ODY589844:ODZ589844 NUC589844:NUD589844 NKG589844:NKH589844 NAK589844:NAL589844 MQO589844:MQP589844 MGS589844:MGT589844 LWW589844:LWX589844 LNA589844:LNB589844 LDE589844:LDF589844 KTI589844:KTJ589844 KJM589844:KJN589844 JZQ589844:JZR589844 JPU589844:JPV589844 JFY589844:JFZ589844 IWC589844:IWD589844 IMG589844:IMH589844 ICK589844:ICL589844 HSO589844:HSP589844 HIS589844:HIT589844 GYW589844:GYX589844 GPA589844:GPB589844 GFE589844:GFF589844 FVI589844:FVJ589844 FLM589844:FLN589844 FBQ589844:FBR589844 ERU589844:ERV589844 EHY589844:EHZ589844 DYC589844:DYD589844 DOG589844:DOH589844 DEK589844:DEL589844 CUO589844:CUP589844 CKS589844:CKT589844 CAW589844:CAX589844 BRA589844:BRB589844 BHE589844:BHF589844 AXI589844:AXJ589844 ANM589844:ANN589844 ADQ589844:ADR589844 TU589844:TV589844 JY589844:JZ589844 AC589844:AD589844 WWK524308:WWL524308 WMO524308:WMP524308 WCS524308:WCT524308 VSW524308:VSX524308 VJA524308:VJB524308 UZE524308:UZF524308 UPI524308:UPJ524308 UFM524308:UFN524308 TVQ524308:TVR524308 TLU524308:TLV524308 TBY524308:TBZ524308 SSC524308:SSD524308 SIG524308:SIH524308 RYK524308:RYL524308 ROO524308:ROP524308 RES524308:RET524308 QUW524308:QUX524308 QLA524308:QLB524308 QBE524308:QBF524308 PRI524308:PRJ524308 PHM524308:PHN524308 OXQ524308:OXR524308 ONU524308:ONV524308 ODY524308:ODZ524308 NUC524308:NUD524308 NKG524308:NKH524308 NAK524308:NAL524308 MQO524308:MQP524308 MGS524308:MGT524308 LWW524308:LWX524308 LNA524308:LNB524308 LDE524308:LDF524308 KTI524308:KTJ524308 KJM524308:KJN524308 JZQ524308:JZR524308 JPU524308:JPV524308 JFY524308:JFZ524308 IWC524308:IWD524308 IMG524308:IMH524308 ICK524308:ICL524308 HSO524308:HSP524308 HIS524308:HIT524308 GYW524308:GYX524308 GPA524308:GPB524308 GFE524308:GFF524308 FVI524308:FVJ524308 FLM524308:FLN524308 FBQ524308:FBR524308 ERU524308:ERV524308 EHY524308:EHZ524308 DYC524308:DYD524308 DOG524308:DOH524308 DEK524308:DEL524308 CUO524308:CUP524308 CKS524308:CKT524308 CAW524308:CAX524308 BRA524308:BRB524308 BHE524308:BHF524308 AXI524308:AXJ524308 ANM524308:ANN524308 ADQ524308:ADR524308 TU524308:TV524308 JY524308:JZ524308 AC524308:AD524308 WWK458772:WWL458772 WMO458772:WMP458772 WCS458772:WCT458772 VSW458772:VSX458772 VJA458772:VJB458772 UZE458772:UZF458772 UPI458772:UPJ458772 UFM458772:UFN458772 TVQ458772:TVR458772 TLU458772:TLV458772 TBY458772:TBZ458772 SSC458772:SSD458772 SIG458772:SIH458772 RYK458772:RYL458772 ROO458772:ROP458772 RES458772:RET458772 QUW458772:QUX458772 QLA458772:QLB458772 QBE458772:QBF458772 PRI458772:PRJ458772 PHM458772:PHN458772 OXQ458772:OXR458772 ONU458772:ONV458772 ODY458772:ODZ458772 NUC458772:NUD458772 NKG458772:NKH458772 NAK458772:NAL458772 MQO458772:MQP458772 MGS458772:MGT458772 LWW458772:LWX458772 LNA458772:LNB458772 LDE458772:LDF458772 KTI458772:KTJ458772 KJM458772:KJN458772 JZQ458772:JZR458772 JPU458772:JPV458772 JFY458772:JFZ458772 IWC458772:IWD458772 IMG458772:IMH458772 ICK458772:ICL458772 HSO458772:HSP458772 HIS458772:HIT458772 GYW458772:GYX458772 GPA458772:GPB458772 GFE458772:GFF458772 FVI458772:FVJ458772 FLM458772:FLN458772 FBQ458772:FBR458772 ERU458772:ERV458772 EHY458772:EHZ458772 DYC458772:DYD458772 DOG458772:DOH458772 DEK458772:DEL458772 CUO458772:CUP458772 CKS458772:CKT458772 CAW458772:CAX458772 BRA458772:BRB458772 BHE458772:BHF458772 AXI458772:AXJ458772 ANM458772:ANN458772 ADQ458772:ADR458772 TU458772:TV458772 JY458772:JZ458772 AC458772:AD458772 WWK393236:WWL393236 WMO393236:WMP393236 WCS393236:WCT393236 VSW393236:VSX393236 VJA393236:VJB393236 UZE393236:UZF393236 UPI393236:UPJ393236 UFM393236:UFN393236 TVQ393236:TVR393236 TLU393236:TLV393236 TBY393236:TBZ393236 SSC393236:SSD393236 SIG393236:SIH393236 RYK393236:RYL393236 ROO393236:ROP393236 RES393236:RET393236 QUW393236:QUX393236 QLA393236:QLB393236 QBE393236:QBF393236 PRI393236:PRJ393236 PHM393236:PHN393236 OXQ393236:OXR393236 ONU393236:ONV393236 ODY393236:ODZ393236 NUC393236:NUD393236 NKG393236:NKH393236 NAK393236:NAL393236 MQO393236:MQP393236 MGS393236:MGT393236 LWW393236:LWX393236 LNA393236:LNB393236 LDE393236:LDF393236 KTI393236:KTJ393236 KJM393236:KJN393236 JZQ393236:JZR393236 JPU393236:JPV393236 JFY393236:JFZ393236 IWC393236:IWD393236 IMG393236:IMH393236 ICK393236:ICL393236 HSO393236:HSP393236 HIS393236:HIT393236 GYW393236:GYX393236 GPA393236:GPB393236 GFE393236:GFF393236 FVI393236:FVJ393236 FLM393236:FLN393236 FBQ393236:FBR393236 ERU393236:ERV393236 EHY393236:EHZ393236 DYC393236:DYD393236 DOG393236:DOH393236 DEK393236:DEL393236 CUO393236:CUP393236 CKS393236:CKT393236 CAW393236:CAX393236 BRA393236:BRB393236 BHE393236:BHF393236 AXI393236:AXJ393236 ANM393236:ANN393236 ADQ393236:ADR393236 TU393236:TV393236 JY393236:JZ393236 AC393236:AD393236 WWK327700:WWL327700 WMO327700:WMP327700 WCS327700:WCT327700 VSW327700:VSX327700 VJA327700:VJB327700 UZE327700:UZF327700 UPI327700:UPJ327700 UFM327700:UFN327700 TVQ327700:TVR327700 TLU327700:TLV327700 TBY327700:TBZ327700 SSC327700:SSD327700 SIG327700:SIH327700 RYK327700:RYL327700 ROO327700:ROP327700 RES327700:RET327700 QUW327700:QUX327700 QLA327700:QLB327700 QBE327700:QBF327700 PRI327700:PRJ327700 PHM327700:PHN327700 OXQ327700:OXR327700 ONU327700:ONV327700 ODY327700:ODZ327700 NUC327700:NUD327700 NKG327700:NKH327700 NAK327700:NAL327700 MQO327700:MQP327700 MGS327700:MGT327700 LWW327700:LWX327700 LNA327700:LNB327700 LDE327700:LDF327700 KTI327700:KTJ327700 KJM327700:KJN327700 JZQ327700:JZR327700 JPU327700:JPV327700 JFY327700:JFZ327700 IWC327700:IWD327700 IMG327700:IMH327700 ICK327700:ICL327700 HSO327700:HSP327700 HIS327700:HIT327700 GYW327700:GYX327700 GPA327700:GPB327700 GFE327700:GFF327700 FVI327700:FVJ327700 FLM327700:FLN327700 FBQ327700:FBR327700 ERU327700:ERV327700 EHY327700:EHZ327700 DYC327700:DYD327700 DOG327700:DOH327700 DEK327700:DEL327700 CUO327700:CUP327700 CKS327700:CKT327700 CAW327700:CAX327700 BRA327700:BRB327700 BHE327700:BHF327700 AXI327700:AXJ327700 ANM327700:ANN327700 ADQ327700:ADR327700 TU327700:TV327700 JY327700:JZ327700 AC327700:AD327700 WWK262164:WWL262164 WMO262164:WMP262164 WCS262164:WCT262164 VSW262164:VSX262164 VJA262164:VJB262164 UZE262164:UZF262164 UPI262164:UPJ262164 UFM262164:UFN262164 TVQ262164:TVR262164 TLU262164:TLV262164 TBY262164:TBZ262164 SSC262164:SSD262164 SIG262164:SIH262164 RYK262164:RYL262164 ROO262164:ROP262164 RES262164:RET262164 QUW262164:QUX262164 QLA262164:QLB262164 QBE262164:QBF262164 PRI262164:PRJ262164 PHM262164:PHN262164 OXQ262164:OXR262164 ONU262164:ONV262164 ODY262164:ODZ262164 NUC262164:NUD262164 NKG262164:NKH262164 NAK262164:NAL262164 MQO262164:MQP262164 MGS262164:MGT262164 LWW262164:LWX262164 LNA262164:LNB262164 LDE262164:LDF262164 KTI262164:KTJ262164 KJM262164:KJN262164 JZQ262164:JZR262164 JPU262164:JPV262164 JFY262164:JFZ262164 IWC262164:IWD262164 IMG262164:IMH262164 ICK262164:ICL262164 HSO262164:HSP262164 HIS262164:HIT262164 GYW262164:GYX262164 GPA262164:GPB262164 GFE262164:GFF262164 FVI262164:FVJ262164 FLM262164:FLN262164 FBQ262164:FBR262164 ERU262164:ERV262164 EHY262164:EHZ262164 DYC262164:DYD262164 DOG262164:DOH262164 DEK262164:DEL262164 CUO262164:CUP262164 CKS262164:CKT262164 CAW262164:CAX262164 BRA262164:BRB262164 BHE262164:BHF262164 AXI262164:AXJ262164 ANM262164:ANN262164 ADQ262164:ADR262164 TU262164:TV262164 JY262164:JZ262164 AC262164:AD262164 WWK196628:WWL196628 WMO196628:WMP196628 WCS196628:WCT196628 VSW196628:VSX196628 VJA196628:VJB196628 UZE196628:UZF196628 UPI196628:UPJ196628 UFM196628:UFN196628 TVQ196628:TVR196628 TLU196628:TLV196628 TBY196628:TBZ196628 SSC196628:SSD196628 SIG196628:SIH196628 RYK196628:RYL196628 ROO196628:ROP196628 RES196628:RET196628 QUW196628:QUX196628 QLA196628:QLB196628 QBE196628:QBF196628 PRI196628:PRJ196628 PHM196628:PHN196628 OXQ196628:OXR196628 ONU196628:ONV196628 ODY196628:ODZ196628 NUC196628:NUD196628 NKG196628:NKH196628 NAK196628:NAL196628 MQO196628:MQP196628 MGS196628:MGT196628 LWW196628:LWX196628 LNA196628:LNB196628 LDE196628:LDF196628 KTI196628:KTJ196628 KJM196628:KJN196628 JZQ196628:JZR196628 JPU196628:JPV196628 JFY196628:JFZ196628 IWC196628:IWD196628 IMG196628:IMH196628 ICK196628:ICL196628 HSO196628:HSP196628 HIS196628:HIT196628 GYW196628:GYX196628 GPA196628:GPB196628 GFE196628:GFF196628 FVI196628:FVJ196628 FLM196628:FLN196628 FBQ196628:FBR196628 ERU196628:ERV196628 EHY196628:EHZ196628 DYC196628:DYD196628 DOG196628:DOH196628 DEK196628:DEL196628 CUO196628:CUP196628 CKS196628:CKT196628 CAW196628:CAX196628 BRA196628:BRB196628 BHE196628:BHF196628 AXI196628:AXJ196628 ANM196628:ANN196628 ADQ196628:ADR196628 TU196628:TV196628 JY196628:JZ196628 AC196628:AD196628 WWK131092:WWL131092 WMO131092:WMP131092 WCS131092:WCT131092 VSW131092:VSX131092 VJA131092:VJB131092 UZE131092:UZF131092 UPI131092:UPJ131092 UFM131092:UFN131092 TVQ131092:TVR131092 TLU131092:TLV131092 TBY131092:TBZ131092 SSC131092:SSD131092 SIG131092:SIH131092 RYK131092:RYL131092 ROO131092:ROP131092 RES131092:RET131092 QUW131092:QUX131092 QLA131092:QLB131092 QBE131092:QBF131092 PRI131092:PRJ131092 PHM131092:PHN131092 OXQ131092:OXR131092 ONU131092:ONV131092 ODY131092:ODZ131092 NUC131092:NUD131092 NKG131092:NKH131092 NAK131092:NAL131092 MQO131092:MQP131092 MGS131092:MGT131092 LWW131092:LWX131092 LNA131092:LNB131092 LDE131092:LDF131092 KTI131092:KTJ131092 KJM131092:KJN131092 JZQ131092:JZR131092 JPU131092:JPV131092 JFY131092:JFZ131092 IWC131092:IWD131092 IMG131092:IMH131092 ICK131092:ICL131092 HSO131092:HSP131092 HIS131092:HIT131092 GYW131092:GYX131092 GPA131092:GPB131092 GFE131092:GFF131092 FVI131092:FVJ131092 FLM131092:FLN131092 FBQ131092:FBR131092 ERU131092:ERV131092 EHY131092:EHZ131092 DYC131092:DYD131092 DOG131092:DOH131092 DEK131092:DEL131092 CUO131092:CUP131092 CKS131092:CKT131092 CAW131092:CAX131092 BRA131092:BRB131092 BHE131092:BHF131092 AXI131092:AXJ131092 ANM131092:ANN131092 ADQ131092:ADR131092 TU131092:TV131092 JY131092:JZ131092 AC131092:AD131092 WWK65556:WWL65556 WMO65556:WMP65556 WCS65556:WCT65556 VSW65556:VSX65556 VJA65556:VJB65556 UZE65556:UZF65556 UPI65556:UPJ65556 UFM65556:UFN65556 TVQ65556:TVR65556 TLU65556:TLV65556 TBY65556:TBZ65556 SSC65556:SSD65556 SIG65556:SIH65556 RYK65556:RYL65556 ROO65556:ROP65556 RES65556:RET65556 QUW65556:QUX65556 QLA65556:QLB65556 QBE65556:QBF65556 PRI65556:PRJ65556 PHM65556:PHN65556 OXQ65556:OXR65556 ONU65556:ONV65556 ODY65556:ODZ65556 NUC65556:NUD65556 NKG65556:NKH65556 NAK65556:NAL65556 MQO65556:MQP65556 MGS65556:MGT65556 LWW65556:LWX65556 LNA65556:LNB65556 LDE65556:LDF65556 KTI65556:KTJ65556 KJM65556:KJN65556 JZQ65556:JZR65556 JPU65556:JPV65556 JFY65556:JFZ65556 IWC65556:IWD65556 IMG65556:IMH65556 ICK65556:ICL65556 HSO65556:HSP65556 HIS65556:HIT65556 GYW65556:GYX65556 GPA65556:GPB65556 GFE65556:GFF65556 FVI65556:FVJ65556 FLM65556:FLN65556 FBQ65556:FBR65556 ERU65556:ERV65556 EHY65556:EHZ65556 DYC65556:DYD65556 DOG65556:DOH65556 DEK65556:DEL65556 CUO65556:CUP65556 CKS65556:CKT65556 CAW65556:CAX65556 BRA65556:BRB65556 BHE65556:BHF65556 AXI65556:AXJ65556 ANM65556:ANN65556 ADQ65556:ADR65556 TU65556:TV65556 JY65556:JZ65556 AC65556:AD65556 WWK20:WWL20 WMO20:WMP20 WCS20:WCT20 VSW20:VSX20 VJA20:VJB20 UZE20:UZF20 UPI20:UPJ20 UFM20:UFN20 TVQ20:TVR20 TLU20:TLV20 TBY20:TBZ20 SSC20:SSD20 SIG20:SIH20 RYK20:RYL20 ROO20:ROP20 RES20:RET20 QUW20:QUX20 QLA20:QLB20 QBE20:QBF20 PRI20:PRJ20 PHM20:PHN20 OXQ20:OXR20 ONU20:ONV20 ODY20:ODZ20 NUC20:NUD20 NKG20:NKH20 NAK20:NAL20 MQO20:MQP20 MGS20:MGT20 LWW20:LWX20 LNA20:LNB20 LDE20:LDF20 KTI20:KTJ20 KJM20:KJN20 JZQ20:JZR20 JPU20:JPV20 JFY20:JFZ20 IWC20:IWD20 IMG20:IMH20 ICK20:ICL20 HSO20:HSP20 HIS20:HIT20 GYW20:GYX20 GPA20:GPB20 GFE20:GFF20 FVI20:FVJ20 FLM20:FLN20 FBQ20:FBR20 ERU20:ERV20 EHY20:EHZ20 DYC20:DYD20 DOG20:DOH20 DEK20:DEL20 CUO20:CUP20 CKS20:CKT20 CAW20:CAX20 BRA20:BRB20 BHE20:BHF20 AXI20:AXJ20 ANM20:ANN20 ADQ20:ADR20 TU20:TV20 JY20:JZ20 AC20:AD20 WVM983065:WVN983065 WLQ983065:WLR983065 WBU983065:WBV983065 VRY983065:VRZ983065 VIC983065:VID983065 UYG983065:UYH983065 UOK983065:UOL983065 UEO983065:UEP983065 TUS983065:TUT983065 TKW983065:TKX983065 TBA983065:TBB983065 SRE983065:SRF983065 SHI983065:SHJ983065 RXM983065:RXN983065 RNQ983065:RNR983065 RDU983065:RDV983065 QTY983065:QTZ983065 QKC983065:QKD983065 QAG983065:QAH983065 PQK983065:PQL983065 PGO983065:PGP983065 OWS983065:OWT983065 OMW983065:OMX983065 ODA983065:ODB983065 NTE983065:NTF983065 NJI983065:NJJ983065 MZM983065:MZN983065 MPQ983065:MPR983065 MFU983065:MFV983065 LVY983065:LVZ983065 LMC983065:LMD983065 LCG983065:LCH983065 KSK983065:KSL983065 KIO983065:KIP983065 JYS983065:JYT983065 JOW983065:JOX983065 JFA983065:JFB983065 IVE983065:IVF983065 ILI983065:ILJ983065 IBM983065:IBN983065 HRQ983065:HRR983065 HHU983065:HHV983065 GXY983065:GXZ983065 GOC983065:GOD983065 GEG983065:GEH983065 FUK983065:FUL983065 FKO983065:FKP983065 FAS983065:FAT983065 EQW983065:EQX983065 EHA983065:EHB983065 DXE983065:DXF983065 DNI983065:DNJ983065 DDM983065:DDN983065 CTQ983065:CTR983065 CJU983065:CJV983065 BZY983065:BZZ983065 BQC983065:BQD983065 BGG983065:BGH983065 AWK983065:AWL983065 AMO983065:AMP983065 ACS983065:ACT983065 SW983065:SX983065 JA983065:JB983065 E983065:F983065 WVM917529:WVN917529 WLQ917529:WLR917529 WBU917529:WBV917529 VRY917529:VRZ917529 VIC917529:VID917529 UYG917529:UYH917529 UOK917529:UOL917529 UEO917529:UEP917529 TUS917529:TUT917529 TKW917529:TKX917529 TBA917529:TBB917529 SRE917529:SRF917529 SHI917529:SHJ917529 RXM917529:RXN917529 RNQ917529:RNR917529 RDU917529:RDV917529 QTY917529:QTZ917529 QKC917529:QKD917529 QAG917529:QAH917529 PQK917529:PQL917529 PGO917529:PGP917529 OWS917529:OWT917529 OMW917529:OMX917529 ODA917529:ODB917529 NTE917529:NTF917529 NJI917529:NJJ917529 MZM917529:MZN917529 MPQ917529:MPR917529 MFU917529:MFV917529 LVY917529:LVZ917529 LMC917529:LMD917529 LCG917529:LCH917529 KSK917529:KSL917529 KIO917529:KIP917529 JYS917529:JYT917529 JOW917529:JOX917529 JFA917529:JFB917529 IVE917529:IVF917529 ILI917529:ILJ917529 IBM917529:IBN917529 HRQ917529:HRR917529 HHU917529:HHV917529 GXY917529:GXZ917529 GOC917529:GOD917529 GEG917529:GEH917529 FUK917529:FUL917529 FKO917529:FKP917529 FAS917529:FAT917529 EQW917529:EQX917529 EHA917529:EHB917529 DXE917529:DXF917529 DNI917529:DNJ917529 DDM917529:DDN917529 CTQ917529:CTR917529 CJU917529:CJV917529 BZY917529:BZZ917529 BQC917529:BQD917529 BGG917529:BGH917529 AWK917529:AWL917529 AMO917529:AMP917529 ACS917529:ACT917529 SW917529:SX917529 JA917529:JB917529 E917529:F917529 WVM851993:WVN851993 WLQ851993:WLR851993 WBU851993:WBV851993 VRY851993:VRZ851993 VIC851993:VID851993 UYG851993:UYH851993 UOK851993:UOL851993 UEO851993:UEP851993 TUS851993:TUT851993 TKW851993:TKX851993 TBA851993:TBB851993 SRE851993:SRF851993 SHI851993:SHJ851993 RXM851993:RXN851993 RNQ851993:RNR851993 RDU851993:RDV851993 QTY851993:QTZ851993 QKC851993:QKD851993 QAG851993:QAH851993 PQK851993:PQL851993 PGO851993:PGP851993 OWS851993:OWT851993 OMW851993:OMX851993 ODA851993:ODB851993 NTE851993:NTF851993 NJI851993:NJJ851993 MZM851993:MZN851993 MPQ851993:MPR851993 MFU851993:MFV851993 LVY851993:LVZ851993 LMC851993:LMD851993 LCG851993:LCH851993 KSK851993:KSL851993 KIO851993:KIP851993 JYS851993:JYT851993 JOW851993:JOX851993 JFA851993:JFB851993 IVE851993:IVF851993 ILI851993:ILJ851993 IBM851993:IBN851993 HRQ851993:HRR851993 HHU851993:HHV851993 GXY851993:GXZ851993 GOC851993:GOD851993 GEG851993:GEH851993 FUK851993:FUL851993 FKO851993:FKP851993 FAS851993:FAT851993 EQW851993:EQX851993 EHA851993:EHB851993 DXE851993:DXF851993 DNI851993:DNJ851993 DDM851993:DDN851993 CTQ851993:CTR851993 CJU851993:CJV851993 BZY851993:BZZ851993 BQC851993:BQD851993 BGG851993:BGH851993 AWK851993:AWL851993 AMO851993:AMP851993 ACS851993:ACT851993 SW851993:SX851993 JA851993:JB851993 E851993:F851993 WVM786457:WVN786457 WLQ786457:WLR786457 WBU786457:WBV786457 VRY786457:VRZ786457 VIC786457:VID786457 UYG786457:UYH786457 UOK786457:UOL786457 UEO786457:UEP786457 TUS786457:TUT786457 TKW786457:TKX786457 TBA786457:TBB786457 SRE786457:SRF786457 SHI786457:SHJ786457 RXM786457:RXN786457 RNQ786457:RNR786457 RDU786457:RDV786457 QTY786457:QTZ786457 QKC786457:QKD786457 QAG786457:QAH786457 PQK786457:PQL786457 PGO786457:PGP786457 OWS786457:OWT786457 OMW786457:OMX786457 ODA786457:ODB786457 NTE786457:NTF786457 NJI786457:NJJ786457 MZM786457:MZN786457 MPQ786457:MPR786457 MFU786457:MFV786457 LVY786457:LVZ786457 LMC786457:LMD786457 LCG786457:LCH786457 KSK786457:KSL786457 KIO786457:KIP786457 JYS786457:JYT786457 JOW786457:JOX786457 JFA786457:JFB786457 IVE786457:IVF786457 ILI786457:ILJ786457 IBM786457:IBN786457 HRQ786457:HRR786457 HHU786457:HHV786457 GXY786457:GXZ786457 GOC786457:GOD786457 GEG786457:GEH786457 FUK786457:FUL786457 FKO786457:FKP786457 FAS786457:FAT786457 EQW786457:EQX786457 EHA786457:EHB786457 DXE786457:DXF786457 DNI786457:DNJ786457 DDM786457:DDN786457 CTQ786457:CTR786457 CJU786457:CJV786457 BZY786457:BZZ786457 BQC786457:BQD786457 BGG786457:BGH786457 AWK786457:AWL786457 AMO786457:AMP786457 ACS786457:ACT786457 SW786457:SX786457 JA786457:JB786457 E786457:F786457 WVM720921:WVN720921 WLQ720921:WLR720921 WBU720921:WBV720921 VRY720921:VRZ720921 VIC720921:VID720921 UYG720921:UYH720921 UOK720921:UOL720921 UEO720921:UEP720921 TUS720921:TUT720921 TKW720921:TKX720921 TBA720921:TBB720921 SRE720921:SRF720921 SHI720921:SHJ720921 RXM720921:RXN720921 RNQ720921:RNR720921 RDU720921:RDV720921 QTY720921:QTZ720921 QKC720921:QKD720921 QAG720921:QAH720921 PQK720921:PQL720921 PGO720921:PGP720921 OWS720921:OWT720921 OMW720921:OMX720921 ODA720921:ODB720921 NTE720921:NTF720921 NJI720921:NJJ720921 MZM720921:MZN720921 MPQ720921:MPR720921 MFU720921:MFV720921 LVY720921:LVZ720921 LMC720921:LMD720921 LCG720921:LCH720921 KSK720921:KSL720921 KIO720921:KIP720921 JYS720921:JYT720921 JOW720921:JOX720921 JFA720921:JFB720921 IVE720921:IVF720921 ILI720921:ILJ720921 IBM720921:IBN720921 HRQ720921:HRR720921 HHU720921:HHV720921 GXY720921:GXZ720921 GOC720921:GOD720921 GEG720921:GEH720921 FUK720921:FUL720921 FKO720921:FKP720921 FAS720921:FAT720921 EQW720921:EQX720921 EHA720921:EHB720921 DXE720921:DXF720921 DNI720921:DNJ720921 DDM720921:DDN720921 CTQ720921:CTR720921 CJU720921:CJV720921 BZY720921:BZZ720921 BQC720921:BQD720921 BGG720921:BGH720921 AWK720921:AWL720921 AMO720921:AMP720921 ACS720921:ACT720921 SW720921:SX720921 JA720921:JB720921 E720921:F720921 WVM655385:WVN655385 WLQ655385:WLR655385 WBU655385:WBV655385 VRY655385:VRZ655385 VIC655385:VID655385 UYG655385:UYH655385 UOK655385:UOL655385 UEO655385:UEP655385 TUS655385:TUT655385 TKW655385:TKX655385 TBA655385:TBB655385 SRE655385:SRF655385 SHI655385:SHJ655385 RXM655385:RXN655385 RNQ655385:RNR655385 RDU655385:RDV655385 QTY655385:QTZ655385 QKC655385:QKD655385 QAG655385:QAH655385 PQK655385:PQL655385 PGO655385:PGP655385 OWS655385:OWT655385 OMW655385:OMX655385 ODA655385:ODB655385 NTE655385:NTF655385 NJI655385:NJJ655385 MZM655385:MZN655385 MPQ655385:MPR655385 MFU655385:MFV655385 LVY655385:LVZ655385 LMC655385:LMD655385 LCG655385:LCH655385 KSK655385:KSL655385 KIO655385:KIP655385 JYS655385:JYT655385 JOW655385:JOX655385 JFA655385:JFB655385 IVE655385:IVF655385 ILI655385:ILJ655385 IBM655385:IBN655385 HRQ655385:HRR655385 HHU655385:HHV655385 GXY655385:GXZ655385 GOC655385:GOD655385 GEG655385:GEH655385 FUK655385:FUL655385 FKO655385:FKP655385 FAS655385:FAT655385 EQW655385:EQX655385 EHA655385:EHB655385 DXE655385:DXF655385 DNI655385:DNJ655385 DDM655385:DDN655385 CTQ655385:CTR655385 CJU655385:CJV655385 BZY655385:BZZ655385 BQC655385:BQD655385 BGG655385:BGH655385 AWK655385:AWL655385 AMO655385:AMP655385 ACS655385:ACT655385 SW655385:SX655385 JA655385:JB655385 E655385:F655385 WVM589849:WVN589849 WLQ589849:WLR589849 WBU589849:WBV589849 VRY589849:VRZ589849 VIC589849:VID589849 UYG589849:UYH589849 UOK589849:UOL589849 UEO589849:UEP589849 TUS589849:TUT589849 TKW589849:TKX589849 TBA589849:TBB589849 SRE589849:SRF589849 SHI589849:SHJ589849 RXM589849:RXN589849 RNQ589849:RNR589849 RDU589849:RDV589849 QTY589849:QTZ589849 QKC589849:QKD589849 QAG589849:QAH589849 PQK589849:PQL589849 PGO589849:PGP589849 OWS589849:OWT589849 OMW589849:OMX589849 ODA589849:ODB589849 NTE589849:NTF589849 NJI589849:NJJ589849 MZM589849:MZN589849 MPQ589849:MPR589849 MFU589849:MFV589849 LVY589849:LVZ589849 LMC589849:LMD589849 LCG589849:LCH589849 KSK589849:KSL589849 KIO589849:KIP589849 JYS589849:JYT589849 JOW589849:JOX589849 JFA589849:JFB589849 IVE589849:IVF589849 ILI589849:ILJ589849 IBM589849:IBN589849 HRQ589849:HRR589849 HHU589849:HHV589849 GXY589849:GXZ589849 GOC589849:GOD589849 GEG589849:GEH589849 FUK589849:FUL589849 FKO589849:FKP589849 FAS589849:FAT589849 EQW589849:EQX589849 EHA589849:EHB589849 DXE589849:DXF589849 DNI589849:DNJ589849 DDM589849:DDN589849 CTQ589849:CTR589849 CJU589849:CJV589849 BZY589849:BZZ589849 BQC589849:BQD589849 BGG589849:BGH589849 AWK589849:AWL589849 AMO589849:AMP589849 ACS589849:ACT589849 SW589849:SX589849 JA589849:JB589849 E589849:F589849 WVM524313:WVN524313 WLQ524313:WLR524313 WBU524313:WBV524313 VRY524313:VRZ524313 VIC524313:VID524313 UYG524313:UYH524313 UOK524313:UOL524313 UEO524313:UEP524313 TUS524313:TUT524313 TKW524313:TKX524313 TBA524313:TBB524313 SRE524313:SRF524313 SHI524313:SHJ524313 RXM524313:RXN524313 RNQ524313:RNR524313 RDU524313:RDV524313 QTY524313:QTZ524313 QKC524313:QKD524313 QAG524313:QAH524313 PQK524313:PQL524313 PGO524313:PGP524313 OWS524313:OWT524313 OMW524313:OMX524313 ODA524313:ODB524313 NTE524313:NTF524313 NJI524313:NJJ524313 MZM524313:MZN524313 MPQ524313:MPR524313 MFU524313:MFV524313 LVY524313:LVZ524313 LMC524313:LMD524313 LCG524313:LCH524313 KSK524313:KSL524313 KIO524313:KIP524313 JYS524313:JYT524313 JOW524313:JOX524313 JFA524313:JFB524313 IVE524313:IVF524313 ILI524313:ILJ524313 IBM524313:IBN524313 HRQ524313:HRR524313 HHU524313:HHV524313 GXY524313:GXZ524313 GOC524313:GOD524313 GEG524313:GEH524313 FUK524313:FUL524313 FKO524313:FKP524313 FAS524313:FAT524313 EQW524313:EQX524313 EHA524313:EHB524313 DXE524313:DXF524313 DNI524313:DNJ524313 DDM524313:DDN524313 CTQ524313:CTR524313 CJU524313:CJV524313 BZY524313:BZZ524313 BQC524313:BQD524313 BGG524313:BGH524313 AWK524313:AWL524313 AMO524313:AMP524313 ACS524313:ACT524313 SW524313:SX524313 JA524313:JB524313 E524313:F524313 WVM458777:WVN458777 WLQ458777:WLR458777 WBU458777:WBV458777 VRY458777:VRZ458777 VIC458777:VID458777 UYG458777:UYH458777 UOK458777:UOL458777 UEO458777:UEP458777 TUS458777:TUT458777 TKW458777:TKX458777 TBA458777:TBB458777 SRE458777:SRF458777 SHI458777:SHJ458777 RXM458777:RXN458777 RNQ458777:RNR458777 RDU458777:RDV458777 QTY458777:QTZ458777 QKC458777:QKD458777 QAG458777:QAH458777 PQK458777:PQL458777 PGO458777:PGP458777 OWS458777:OWT458777 OMW458777:OMX458777 ODA458777:ODB458777 NTE458777:NTF458777 NJI458777:NJJ458777 MZM458777:MZN458777 MPQ458777:MPR458777 MFU458777:MFV458777 LVY458777:LVZ458777 LMC458777:LMD458777 LCG458777:LCH458777 KSK458777:KSL458777 KIO458777:KIP458777 JYS458777:JYT458777 JOW458777:JOX458777 JFA458777:JFB458777 IVE458777:IVF458777 ILI458777:ILJ458777 IBM458777:IBN458777 HRQ458777:HRR458777 HHU458777:HHV458777 GXY458777:GXZ458777 GOC458777:GOD458777 GEG458777:GEH458777 FUK458777:FUL458777 FKO458777:FKP458777 FAS458777:FAT458777 EQW458777:EQX458777 EHA458777:EHB458777 DXE458777:DXF458777 DNI458777:DNJ458777 DDM458777:DDN458777 CTQ458777:CTR458777 CJU458777:CJV458777 BZY458777:BZZ458777 BQC458777:BQD458777 BGG458777:BGH458777 AWK458777:AWL458777 AMO458777:AMP458777 ACS458777:ACT458777 SW458777:SX458777 JA458777:JB458777 E458777:F458777 WVM393241:WVN393241 WLQ393241:WLR393241 WBU393241:WBV393241 VRY393241:VRZ393241 VIC393241:VID393241 UYG393241:UYH393241 UOK393241:UOL393241 UEO393241:UEP393241 TUS393241:TUT393241 TKW393241:TKX393241 TBA393241:TBB393241 SRE393241:SRF393241 SHI393241:SHJ393241 RXM393241:RXN393241 RNQ393241:RNR393241 RDU393241:RDV393241 QTY393241:QTZ393241 QKC393241:QKD393241 QAG393241:QAH393241 PQK393241:PQL393241 PGO393241:PGP393241 OWS393241:OWT393241 OMW393241:OMX393241 ODA393241:ODB393241 NTE393241:NTF393241 NJI393241:NJJ393241 MZM393241:MZN393241 MPQ393241:MPR393241 MFU393241:MFV393241 LVY393241:LVZ393241 LMC393241:LMD393241 LCG393241:LCH393241 KSK393241:KSL393241 KIO393241:KIP393241 JYS393241:JYT393241 JOW393241:JOX393241 JFA393241:JFB393241 IVE393241:IVF393241 ILI393241:ILJ393241 IBM393241:IBN393241 HRQ393241:HRR393241 HHU393241:HHV393241 GXY393241:GXZ393241 GOC393241:GOD393241 GEG393241:GEH393241 FUK393241:FUL393241 FKO393241:FKP393241 FAS393241:FAT393241 EQW393241:EQX393241 EHA393241:EHB393241 DXE393241:DXF393241 DNI393241:DNJ393241 DDM393241:DDN393241 CTQ393241:CTR393241 CJU393241:CJV393241 BZY393241:BZZ393241 BQC393241:BQD393241 BGG393241:BGH393241 AWK393241:AWL393241 AMO393241:AMP393241 ACS393241:ACT393241 SW393241:SX393241 JA393241:JB393241 E393241:F393241 WVM327705:WVN327705 WLQ327705:WLR327705 WBU327705:WBV327705 VRY327705:VRZ327705 VIC327705:VID327705 UYG327705:UYH327705 UOK327705:UOL327705 UEO327705:UEP327705 TUS327705:TUT327705 TKW327705:TKX327705 TBA327705:TBB327705 SRE327705:SRF327705 SHI327705:SHJ327705 RXM327705:RXN327705 RNQ327705:RNR327705 RDU327705:RDV327705 QTY327705:QTZ327705 QKC327705:QKD327705 QAG327705:QAH327705 PQK327705:PQL327705 PGO327705:PGP327705 OWS327705:OWT327705 OMW327705:OMX327705 ODA327705:ODB327705 NTE327705:NTF327705 NJI327705:NJJ327705 MZM327705:MZN327705 MPQ327705:MPR327705 MFU327705:MFV327705 LVY327705:LVZ327705 LMC327705:LMD327705 LCG327705:LCH327705 KSK327705:KSL327705 KIO327705:KIP327705 JYS327705:JYT327705 JOW327705:JOX327705 JFA327705:JFB327705 IVE327705:IVF327705 ILI327705:ILJ327705 IBM327705:IBN327705 HRQ327705:HRR327705 HHU327705:HHV327705 GXY327705:GXZ327705 GOC327705:GOD327705 GEG327705:GEH327705 FUK327705:FUL327705 FKO327705:FKP327705 FAS327705:FAT327705 EQW327705:EQX327705 EHA327705:EHB327705 DXE327705:DXF327705 DNI327705:DNJ327705 DDM327705:DDN327705 CTQ327705:CTR327705 CJU327705:CJV327705 BZY327705:BZZ327705 BQC327705:BQD327705 BGG327705:BGH327705 AWK327705:AWL327705 AMO327705:AMP327705 ACS327705:ACT327705 SW327705:SX327705 JA327705:JB327705 E327705:F327705 WVM262169:WVN262169 WLQ262169:WLR262169 WBU262169:WBV262169 VRY262169:VRZ262169 VIC262169:VID262169 UYG262169:UYH262169 UOK262169:UOL262169 UEO262169:UEP262169 TUS262169:TUT262169 TKW262169:TKX262169 TBA262169:TBB262169 SRE262169:SRF262169 SHI262169:SHJ262169 RXM262169:RXN262169 RNQ262169:RNR262169 RDU262169:RDV262169 QTY262169:QTZ262169 QKC262169:QKD262169 QAG262169:QAH262169 PQK262169:PQL262169 PGO262169:PGP262169 OWS262169:OWT262169 OMW262169:OMX262169 ODA262169:ODB262169 NTE262169:NTF262169 NJI262169:NJJ262169 MZM262169:MZN262169 MPQ262169:MPR262169 MFU262169:MFV262169 LVY262169:LVZ262169 LMC262169:LMD262169 LCG262169:LCH262169 KSK262169:KSL262169 KIO262169:KIP262169 JYS262169:JYT262169 JOW262169:JOX262169 JFA262169:JFB262169 IVE262169:IVF262169 ILI262169:ILJ262169 IBM262169:IBN262169 HRQ262169:HRR262169 HHU262169:HHV262169 GXY262169:GXZ262169 GOC262169:GOD262169 GEG262169:GEH262169 FUK262169:FUL262169 FKO262169:FKP262169 FAS262169:FAT262169 EQW262169:EQX262169 EHA262169:EHB262169 DXE262169:DXF262169 DNI262169:DNJ262169 DDM262169:DDN262169 CTQ262169:CTR262169 CJU262169:CJV262169 BZY262169:BZZ262169 BQC262169:BQD262169 BGG262169:BGH262169 AWK262169:AWL262169 AMO262169:AMP262169 ACS262169:ACT262169 SW262169:SX262169 JA262169:JB262169 E262169:F262169 WVM196633:WVN196633 WLQ196633:WLR196633 WBU196633:WBV196633 VRY196633:VRZ196633 VIC196633:VID196633 UYG196633:UYH196633 UOK196633:UOL196633 UEO196633:UEP196633 TUS196633:TUT196633 TKW196633:TKX196633 TBA196633:TBB196633 SRE196633:SRF196633 SHI196633:SHJ196633 RXM196633:RXN196633 RNQ196633:RNR196633 RDU196633:RDV196633 QTY196633:QTZ196633 QKC196633:QKD196633 QAG196633:QAH196633 PQK196633:PQL196633 PGO196633:PGP196633 OWS196633:OWT196633 OMW196633:OMX196633 ODA196633:ODB196633 NTE196633:NTF196633 NJI196633:NJJ196633 MZM196633:MZN196633 MPQ196633:MPR196633 MFU196633:MFV196633 LVY196633:LVZ196633 LMC196633:LMD196633 LCG196633:LCH196633 KSK196633:KSL196633 KIO196633:KIP196633 JYS196633:JYT196633 JOW196633:JOX196633 JFA196633:JFB196633 IVE196633:IVF196633 ILI196633:ILJ196633 IBM196633:IBN196633 HRQ196633:HRR196633 HHU196633:HHV196633 GXY196633:GXZ196633 GOC196633:GOD196633 GEG196633:GEH196633 FUK196633:FUL196633 FKO196633:FKP196633 FAS196633:FAT196633 EQW196633:EQX196633 EHA196633:EHB196633 DXE196633:DXF196633 DNI196633:DNJ196633 DDM196633:DDN196633 CTQ196633:CTR196633 CJU196633:CJV196633 BZY196633:BZZ196633 BQC196633:BQD196633 BGG196633:BGH196633 AWK196633:AWL196633 AMO196633:AMP196633 ACS196633:ACT196633 SW196633:SX196633 JA196633:JB196633 E196633:F196633 WVM131097:WVN131097 WLQ131097:WLR131097 WBU131097:WBV131097 VRY131097:VRZ131097 VIC131097:VID131097 UYG131097:UYH131097 UOK131097:UOL131097 UEO131097:UEP131097 TUS131097:TUT131097 TKW131097:TKX131097 TBA131097:TBB131097 SRE131097:SRF131097 SHI131097:SHJ131097 RXM131097:RXN131097 RNQ131097:RNR131097 RDU131097:RDV131097 QTY131097:QTZ131097 QKC131097:QKD131097 QAG131097:QAH131097 PQK131097:PQL131097 PGO131097:PGP131097 OWS131097:OWT131097 OMW131097:OMX131097 ODA131097:ODB131097 NTE131097:NTF131097 NJI131097:NJJ131097 MZM131097:MZN131097 MPQ131097:MPR131097 MFU131097:MFV131097 LVY131097:LVZ131097 LMC131097:LMD131097 LCG131097:LCH131097 KSK131097:KSL131097 KIO131097:KIP131097 JYS131097:JYT131097 JOW131097:JOX131097 JFA131097:JFB131097 IVE131097:IVF131097 ILI131097:ILJ131097 IBM131097:IBN131097 HRQ131097:HRR131097 HHU131097:HHV131097 GXY131097:GXZ131097 GOC131097:GOD131097 GEG131097:GEH131097 FUK131097:FUL131097 FKO131097:FKP131097 FAS131097:FAT131097 EQW131097:EQX131097 EHA131097:EHB131097 DXE131097:DXF131097 DNI131097:DNJ131097 DDM131097:DDN131097 CTQ131097:CTR131097 CJU131097:CJV131097 BZY131097:BZZ131097 BQC131097:BQD131097 BGG131097:BGH131097 AWK131097:AWL131097 AMO131097:AMP131097 ACS131097:ACT131097 SW131097:SX131097 JA131097:JB131097 E131097:F131097 WVM65561:WVN65561 WLQ65561:WLR65561 WBU65561:WBV65561 VRY65561:VRZ65561 VIC65561:VID65561 UYG65561:UYH65561 UOK65561:UOL65561 UEO65561:UEP65561 TUS65561:TUT65561 TKW65561:TKX65561 TBA65561:TBB65561 SRE65561:SRF65561 SHI65561:SHJ65561 RXM65561:RXN65561 RNQ65561:RNR65561 RDU65561:RDV65561 QTY65561:QTZ65561 QKC65561:QKD65561 QAG65561:QAH65561 PQK65561:PQL65561 PGO65561:PGP65561 OWS65561:OWT65561 OMW65561:OMX65561 ODA65561:ODB65561 NTE65561:NTF65561 NJI65561:NJJ65561 MZM65561:MZN65561 MPQ65561:MPR65561 MFU65561:MFV65561 LVY65561:LVZ65561 LMC65561:LMD65561 LCG65561:LCH65561 KSK65561:KSL65561 KIO65561:KIP65561 JYS65561:JYT65561 JOW65561:JOX65561 JFA65561:JFB65561 IVE65561:IVF65561 ILI65561:ILJ65561 IBM65561:IBN65561 HRQ65561:HRR65561 HHU65561:HHV65561 GXY65561:GXZ65561 GOC65561:GOD65561 GEG65561:GEH65561 FUK65561:FUL65561 FKO65561:FKP65561 FAS65561:FAT65561 EQW65561:EQX65561 EHA65561:EHB65561 DXE65561:DXF65561 DNI65561:DNJ65561 DDM65561:DDN65561 CTQ65561:CTR65561 CJU65561:CJV65561 BZY65561:BZZ65561 BQC65561:BQD65561 BGG65561:BGH65561 AWK65561:AWL65561 AMO65561:AMP65561 ACS65561:ACT65561 SW65561:SX65561 JA65561:JB65561 E65561:F65561 WVM25:WVN25 WLQ25:WLR25 WBU25:WBV25 VRY25:VRZ25 VIC25:VID25 UYG25:UYH25 UOK25:UOL25 UEO25:UEP25 TUS25:TUT25 TKW25:TKX25 TBA25:TBB25 SRE25:SRF25 SHI25:SHJ25 RXM25:RXN25 RNQ25:RNR25 RDU25:RDV25 QTY25:QTZ25 QKC25:QKD25 QAG25:QAH25 PQK25:PQL25 PGO25:PGP25 OWS25:OWT25 OMW25:OMX25 ODA25:ODB25 NTE25:NTF25 NJI25:NJJ25 MZM25:MZN25 MPQ25:MPR25 MFU25:MFV25 LVY25:LVZ25 LMC25:LMD25 LCG25:LCH25 KSK25:KSL25 KIO25:KIP25 JYS25:JYT25 JOW25:JOX25 JFA25:JFB25 IVE25:IVF25 ILI25:ILJ25 IBM25:IBN25 HRQ25:HRR25 HHU25:HHV25 GXY25:GXZ25 GOC25:GOD25 GEG25:GEH25 FUK25:FUL25 FKO25:FKP25 FAS25:FAT25 EQW25:EQX25 EHA25:EHB25 DXE25:DXF25 DNI25:DNJ25 DDM25:DDN25 CTQ25:CTR25 CJU25:CJV25 BZY25:BZZ25 BQC25:BQD25 BGG25:BGH25 AWK25:AWL25 AMO25:AMP25 ACS25:ACT25 SW25:SX25 JA25:JB25 E25:F25 WVM983074:WVN983074 WLQ983074:WLR983074 WBU983074:WBV983074 VRY983074:VRZ983074 VIC983074:VID983074 UYG983074:UYH983074 UOK983074:UOL983074 UEO983074:UEP983074 TUS983074:TUT983074 TKW983074:TKX983074 TBA983074:TBB983074 SRE983074:SRF983074 SHI983074:SHJ983074 RXM983074:RXN983074 RNQ983074:RNR983074 RDU983074:RDV983074 QTY983074:QTZ983074 QKC983074:QKD983074 QAG983074:QAH983074 PQK983074:PQL983074 PGO983074:PGP983074 OWS983074:OWT983074 OMW983074:OMX983074 ODA983074:ODB983074 NTE983074:NTF983074 NJI983074:NJJ983074 MZM983074:MZN983074 MPQ983074:MPR983074 MFU983074:MFV983074 LVY983074:LVZ983074 LMC983074:LMD983074 LCG983074:LCH983074 KSK983074:KSL983074 KIO983074:KIP983074 JYS983074:JYT983074 JOW983074:JOX983074 JFA983074:JFB983074 IVE983074:IVF983074 ILI983074:ILJ983074 IBM983074:IBN983074 HRQ983074:HRR983074 HHU983074:HHV983074 GXY983074:GXZ983074 GOC983074:GOD983074 GEG983074:GEH983074 FUK983074:FUL983074 FKO983074:FKP983074 FAS983074:FAT983074 EQW983074:EQX983074 EHA983074:EHB983074 DXE983074:DXF983074 DNI983074:DNJ983074 DDM983074:DDN983074 CTQ983074:CTR983074 CJU983074:CJV983074 BZY983074:BZZ983074 BQC983074:BQD983074 BGG983074:BGH983074 AWK983074:AWL983074 AMO983074:AMP983074 ACS983074:ACT983074 SW983074:SX983074 JA983074:JB983074 E983074:F983074 WVM917538:WVN917538 WLQ917538:WLR917538 WBU917538:WBV917538 VRY917538:VRZ917538 VIC917538:VID917538 UYG917538:UYH917538 UOK917538:UOL917538 UEO917538:UEP917538 TUS917538:TUT917538 TKW917538:TKX917538 TBA917538:TBB917538 SRE917538:SRF917538 SHI917538:SHJ917538 RXM917538:RXN917538 RNQ917538:RNR917538 RDU917538:RDV917538 QTY917538:QTZ917538 QKC917538:QKD917538 QAG917538:QAH917538 PQK917538:PQL917538 PGO917538:PGP917538 OWS917538:OWT917538 OMW917538:OMX917538 ODA917538:ODB917538 NTE917538:NTF917538 NJI917538:NJJ917538 MZM917538:MZN917538 MPQ917538:MPR917538 MFU917538:MFV917538 LVY917538:LVZ917538 LMC917538:LMD917538 LCG917538:LCH917538 KSK917538:KSL917538 KIO917538:KIP917538 JYS917538:JYT917538 JOW917538:JOX917538 JFA917538:JFB917538 IVE917538:IVF917538 ILI917538:ILJ917538 IBM917538:IBN917538 HRQ917538:HRR917538 HHU917538:HHV917538 GXY917538:GXZ917538 GOC917538:GOD917538 GEG917538:GEH917538 FUK917538:FUL917538 FKO917538:FKP917538 FAS917538:FAT917538 EQW917538:EQX917538 EHA917538:EHB917538 DXE917538:DXF917538 DNI917538:DNJ917538 DDM917538:DDN917538 CTQ917538:CTR917538 CJU917538:CJV917538 BZY917538:BZZ917538 BQC917538:BQD917538 BGG917538:BGH917538 AWK917538:AWL917538 AMO917538:AMP917538 ACS917538:ACT917538 SW917538:SX917538 JA917538:JB917538 E917538:F917538 WVM852002:WVN852002 WLQ852002:WLR852002 WBU852002:WBV852002 VRY852002:VRZ852002 VIC852002:VID852002 UYG852002:UYH852002 UOK852002:UOL852002 UEO852002:UEP852002 TUS852002:TUT852002 TKW852002:TKX852002 TBA852002:TBB852002 SRE852002:SRF852002 SHI852002:SHJ852002 RXM852002:RXN852002 RNQ852002:RNR852002 RDU852002:RDV852002 QTY852002:QTZ852002 QKC852002:QKD852002 QAG852002:QAH852002 PQK852002:PQL852002 PGO852002:PGP852002 OWS852002:OWT852002 OMW852002:OMX852002 ODA852002:ODB852002 NTE852002:NTF852002 NJI852002:NJJ852002 MZM852002:MZN852002 MPQ852002:MPR852002 MFU852002:MFV852002 LVY852002:LVZ852002 LMC852002:LMD852002 LCG852002:LCH852002 KSK852002:KSL852002 KIO852002:KIP852002 JYS852002:JYT852002 JOW852002:JOX852002 JFA852002:JFB852002 IVE852002:IVF852002 ILI852002:ILJ852002 IBM852002:IBN852002 HRQ852002:HRR852002 HHU852002:HHV852002 GXY852002:GXZ852002 GOC852002:GOD852002 GEG852002:GEH852002 FUK852002:FUL852002 FKO852002:FKP852002 FAS852002:FAT852002 EQW852002:EQX852002 EHA852002:EHB852002 DXE852002:DXF852002 DNI852002:DNJ852002 DDM852002:DDN852002 CTQ852002:CTR852002 CJU852002:CJV852002 BZY852002:BZZ852002 BQC852002:BQD852002 BGG852002:BGH852002 AWK852002:AWL852002 AMO852002:AMP852002 ACS852002:ACT852002 SW852002:SX852002 JA852002:JB852002 E852002:F852002 WVM786466:WVN786466 WLQ786466:WLR786466 WBU786466:WBV786466 VRY786466:VRZ786466 VIC786466:VID786466 UYG786466:UYH786466 UOK786466:UOL786466 UEO786466:UEP786466 TUS786466:TUT786466 TKW786466:TKX786466 TBA786466:TBB786466 SRE786466:SRF786466 SHI786466:SHJ786466 RXM786466:RXN786466 RNQ786466:RNR786466 RDU786466:RDV786466 QTY786466:QTZ786466 QKC786466:QKD786466 QAG786466:QAH786466 PQK786466:PQL786466 PGO786466:PGP786466 OWS786466:OWT786466 OMW786466:OMX786466 ODA786466:ODB786466 NTE786466:NTF786466 NJI786466:NJJ786466 MZM786466:MZN786466 MPQ786466:MPR786466 MFU786466:MFV786466 LVY786466:LVZ786466 LMC786466:LMD786466 LCG786466:LCH786466 KSK786466:KSL786466 KIO786466:KIP786466 JYS786466:JYT786466 JOW786466:JOX786466 JFA786466:JFB786466 IVE786466:IVF786466 ILI786466:ILJ786466 IBM786466:IBN786466 HRQ786466:HRR786466 HHU786466:HHV786466 GXY786466:GXZ786466 GOC786466:GOD786466 GEG786466:GEH786466 FUK786466:FUL786466 FKO786466:FKP786466 FAS786466:FAT786466 EQW786466:EQX786466 EHA786466:EHB786466 DXE786466:DXF786466 DNI786466:DNJ786466 DDM786466:DDN786466 CTQ786466:CTR786466 CJU786466:CJV786466 BZY786466:BZZ786466 BQC786466:BQD786466 BGG786466:BGH786466 AWK786466:AWL786466 AMO786466:AMP786466 ACS786466:ACT786466 SW786466:SX786466 JA786466:JB786466 E786466:F786466 WVM720930:WVN720930 WLQ720930:WLR720930 WBU720930:WBV720930 VRY720930:VRZ720930 VIC720930:VID720930 UYG720930:UYH720930 UOK720930:UOL720930 UEO720930:UEP720930 TUS720930:TUT720930 TKW720930:TKX720930 TBA720930:TBB720930 SRE720930:SRF720930 SHI720930:SHJ720930 RXM720930:RXN720930 RNQ720930:RNR720930 RDU720930:RDV720930 QTY720930:QTZ720930 QKC720930:QKD720930 QAG720930:QAH720930 PQK720930:PQL720930 PGO720930:PGP720930 OWS720930:OWT720930 OMW720930:OMX720930 ODA720930:ODB720930 NTE720930:NTF720930 NJI720930:NJJ720930 MZM720930:MZN720930 MPQ720930:MPR720930 MFU720930:MFV720930 LVY720930:LVZ720930 LMC720930:LMD720930 LCG720930:LCH720930 KSK720930:KSL720930 KIO720930:KIP720930 JYS720930:JYT720930 JOW720930:JOX720930 JFA720930:JFB720930 IVE720930:IVF720930 ILI720930:ILJ720930 IBM720930:IBN720930 HRQ720930:HRR720930 HHU720930:HHV720930 GXY720930:GXZ720930 GOC720930:GOD720930 GEG720930:GEH720930 FUK720930:FUL720930 FKO720930:FKP720930 FAS720930:FAT720930 EQW720930:EQX720930 EHA720930:EHB720930 DXE720930:DXF720930 DNI720930:DNJ720930 DDM720930:DDN720930 CTQ720930:CTR720930 CJU720930:CJV720930 BZY720930:BZZ720930 BQC720930:BQD720930 BGG720930:BGH720930 AWK720930:AWL720930 AMO720930:AMP720930 ACS720930:ACT720930 SW720930:SX720930 JA720930:JB720930 E720930:F720930 WVM655394:WVN655394 WLQ655394:WLR655394 WBU655394:WBV655394 VRY655394:VRZ655394 VIC655394:VID655394 UYG655394:UYH655394 UOK655394:UOL655394 UEO655394:UEP655394 TUS655394:TUT655394 TKW655394:TKX655394 TBA655394:TBB655394 SRE655394:SRF655394 SHI655394:SHJ655394 RXM655394:RXN655394 RNQ655394:RNR655394 RDU655394:RDV655394 QTY655394:QTZ655394 QKC655394:QKD655394 QAG655394:QAH655394 PQK655394:PQL655394 PGO655394:PGP655394 OWS655394:OWT655394 OMW655394:OMX655394 ODA655394:ODB655394 NTE655394:NTF655394 NJI655394:NJJ655394 MZM655394:MZN655394 MPQ655394:MPR655394 MFU655394:MFV655394 LVY655394:LVZ655394 LMC655394:LMD655394 LCG655394:LCH655394 KSK655394:KSL655394 KIO655394:KIP655394 JYS655394:JYT655394 JOW655394:JOX655394 JFA655394:JFB655394 IVE655394:IVF655394 ILI655394:ILJ655394 IBM655394:IBN655394 HRQ655394:HRR655394 HHU655394:HHV655394 GXY655394:GXZ655394 GOC655394:GOD655394 GEG655394:GEH655394 FUK655394:FUL655394 FKO655394:FKP655394 FAS655394:FAT655394 EQW655394:EQX655394 EHA655394:EHB655394 DXE655394:DXF655394 DNI655394:DNJ655394 DDM655394:DDN655394 CTQ655394:CTR655394 CJU655394:CJV655394 BZY655394:BZZ655394 BQC655394:BQD655394 BGG655394:BGH655394 AWK655394:AWL655394 AMO655394:AMP655394 ACS655394:ACT655394 SW655394:SX655394 JA655394:JB655394 E655394:F655394 WVM589858:WVN589858 WLQ589858:WLR589858 WBU589858:WBV589858 VRY589858:VRZ589858 VIC589858:VID589858 UYG589858:UYH589858 UOK589858:UOL589858 UEO589858:UEP589858 TUS589858:TUT589858 TKW589858:TKX589858 TBA589858:TBB589858 SRE589858:SRF589858 SHI589858:SHJ589858 RXM589858:RXN589858 RNQ589858:RNR589858 RDU589858:RDV589858 QTY589858:QTZ589858 QKC589858:QKD589858 QAG589858:QAH589858 PQK589858:PQL589858 PGO589858:PGP589858 OWS589858:OWT589858 OMW589858:OMX589858 ODA589858:ODB589858 NTE589858:NTF589858 NJI589858:NJJ589858 MZM589858:MZN589858 MPQ589858:MPR589858 MFU589858:MFV589858 LVY589858:LVZ589858 LMC589858:LMD589858 LCG589858:LCH589858 KSK589858:KSL589858 KIO589858:KIP589858 JYS589858:JYT589858 JOW589858:JOX589858 JFA589858:JFB589858 IVE589858:IVF589858 ILI589858:ILJ589858 IBM589858:IBN589858 HRQ589858:HRR589858 HHU589858:HHV589858 GXY589858:GXZ589858 GOC589858:GOD589858 GEG589858:GEH589858 FUK589858:FUL589858 FKO589858:FKP589858 FAS589858:FAT589858 EQW589858:EQX589858 EHA589858:EHB589858 DXE589858:DXF589858 DNI589858:DNJ589858 DDM589858:DDN589858 CTQ589858:CTR589858 CJU589858:CJV589858 BZY589858:BZZ589858 BQC589858:BQD589858 BGG589858:BGH589858 AWK589858:AWL589858 AMO589858:AMP589858 ACS589858:ACT589858 SW589858:SX589858 JA589858:JB589858 E589858:F589858 WVM524322:WVN524322 WLQ524322:WLR524322 WBU524322:WBV524322 VRY524322:VRZ524322 VIC524322:VID524322 UYG524322:UYH524322 UOK524322:UOL524322 UEO524322:UEP524322 TUS524322:TUT524322 TKW524322:TKX524322 TBA524322:TBB524322 SRE524322:SRF524322 SHI524322:SHJ524322 RXM524322:RXN524322 RNQ524322:RNR524322 RDU524322:RDV524322 QTY524322:QTZ524322 QKC524322:QKD524322 QAG524322:QAH524322 PQK524322:PQL524322 PGO524322:PGP524322 OWS524322:OWT524322 OMW524322:OMX524322 ODA524322:ODB524322 NTE524322:NTF524322 NJI524322:NJJ524322 MZM524322:MZN524322 MPQ524322:MPR524322 MFU524322:MFV524322 LVY524322:LVZ524322 LMC524322:LMD524322 LCG524322:LCH524322 KSK524322:KSL524322 KIO524322:KIP524322 JYS524322:JYT524322 JOW524322:JOX524322 JFA524322:JFB524322 IVE524322:IVF524322 ILI524322:ILJ524322 IBM524322:IBN524322 HRQ524322:HRR524322 HHU524322:HHV524322 GXY524322:GXZ524322 GOC524322:GOD524322 GEG524322:GEH524322 FUK524322:FUL524322 FKO524322:FKP524322 FAS524322:FAT524322 EQW524322:EQX524322 EHA524322:EHB524322 DXE524322:DXF524322 DNI524322:DNJ524322 DDM524322:DDN524322 CTQ524322:CTR524322 CJU524322:CJV524322 BZY524322:BZZ524322 BQC524322:BQD524322 BGG524322:BGH524322 AWK524322:AWL524322 AMO524322:AMP524322 ACS524322:ACT524322 SW524322:SX524322 JA524322:JB524322 E524322:F524322 WVM458786:WVN458786 WLQ458786:WLR458786 WBU458786:WBV458786 VRY458786:VRZ458786 VIC458786:VID458786 UYG458786:UYH458786 UOK458786:UOL458786 UEO458786:UEP458786 TUS458786:TUT458786 TKW458786:TKX458786 TBA458786:TBB458786 SRE458786:SRF458786 SHI458786:SHJ458786 RXM458786:RXN458786 RNQ458786:RNR458786 RDU458786:RDV458786 QTY458786:QTZ458786 QKC458786:QKD458786 QAG458786:QAH458786 PQK458786:PQL458786 PGO458786:PGP458786 OWS458786:OWT458786 OMW458786:OMX458786 ODA458786:ODB458786 NTE458786:NTF458786 NJI458786:NJJ458786 MZM458786:MZN458786 MPQ458786:MPR458786 MFU458786:MFV458786 LVY458786:LVZ458786 LMC458786:LMD458786 LCG458786:LCH458786 KSK458786:KSL458786 KIO458786:KIP458786 JYS458786:JYT458786 JOW458786:JOX458786 JFA458786:JFB458786 IVE458786:IVF458786 ILI458786:ILJ458786 IBM458786:IBN458786 HRQ458786:HRR458786 HHU458786:HHV458786 GXY458786:GXZ458786 GOC458786:GOD458786 GEG458786:GEH458786 FUK458786:FUL458786 FKO458786:FKP458786 FAS458786:FAT458786 EQW458786:EQX458786 EHA458786:EHB458786 DXE458786:DXF458786 DNI458786:DNJ458786 DDM458786:DDN458786 CTQ458786:CTR458786 CJU458786:CJV458786 BZY458786:BZZ458786 BQC458786:BQD458786 BGG458786:BGH458786 AWK458786:AWL458786 AMO458786:AMP458786 ACS458786:ACT458786 SW458786:SX458786 JA458786:JB458786 E458786:F458786 WVM393250:WVN393250 WLQ393250:WLR393250 WBU393250:WBV393250 VRY393250:VRZ393250 VIC393250:VID393250 UYG393250:UYH393250 UOK393250:UOL393250 UEO393250:UEP393250 TUS393250:TUT393250 TKW393250:TKX393250 TBA393250:TBB393250 SRE393250:SRF393250 SHI393250:SHJ393250 RXM393250:RXN393250 RNQ393250:RNR393250 RDU393250:RDV393250 QTY393250:QTZ393250 QKC393250:QKD393250 QAG393250:QAH393250 PQK393250:PQL393250 PGO393250:PGP393250 OWS393250:OWT393250 OMW393250:OMX393250 ODA393250:ODB393250 NTE393250:NTF393250 NJI393250:NJJ393250 MZM393250:MZN393250 MPQ393250:MPR393250 MFU393250:MFV393250 LVY393250:LVZ393250 LMC393250:LMD393250 LCG393250:LCH393250 KSK393250:KSL393250 KIO393250:KIP393250 JYS393250:JYT393250 JOW393250:JOX393250 JFA393250:JFB393250 IVE393250:IVF393250 ILI393250:ILJ393250 IBM393250:IBN393250 HRQ393250:HRR393250 HHU393250:HHV393250 GXY393250:GXZ393250 GOC393250:GOD393250 GEG393250:GEH393250 FUK393250:FUL393250 FKO393250:FKP393250 FAS393250:FAT393250 EQW393250:EQX393250 EHA393250:EHB393250 DXE393250:DXF393250 DNI393250:DNJ393250 DDM393250:DDN393250 CTQ393250:CTR393250 CJU393250:CJV393250 BZY393250:BZZ393250 BQC393250:BQD393250 BGG393250:BGH393250 AWK393250:AWL393250 AMO393250:AMP393250 ACS393250:ACT393250 SW393250:SX393250 JA393250:JB393250 E393250:F393250 WVM327714:WVN327714 WLQ327714:WLR327714 WBU327714:WBV327714 VRY327714:VRZ327714 VIC327714:VID327714 UYG327714:UYH327714 UOK327714:UOL327714 UEO327714:UEP327714 TUS327714:TUT327714 TKW327714:TKX327714 TBA327714:TBB327714 SRE327714:SRF327714 SHI327714:SHJ327714 RXM327714:RXN327714 RNQ327714:RNR327714 RDU327714:RDV327714 QTY327714:QTZ327714 QKC327714:QKD327714 QAG327714:QAH327714 PQK327714:PQL327714 PGO327714:PGP327714 OWS327714:OWT327714 OMW327714:OMX327714 ODA327714:ODB327714 NTE327714:NTF327714 NJI327714:NJJ327714 MZM327714:MZN327714 MPQ327714:MPR327714 MFU327714:MFV327714 LVY327714:LVZ327714 LMC327714:LMD327714 LCG327714:LCH327714 KSK327714:KSL327714 KIO327714:KIP327714 JYS327714:JYT327714 JOW327714:JOX327714 JFA327714:JFB327714 IVE327714:IVF327714 ILI327714:ILJ327714 IBM327714:IBN327714 HRQ327714:HRR327714 HHU327714:HHV327714 GXY327714:GXZ327714 GOC327714:GOD327714 GEG327714:GEH327714 FUK327714:FUL327714 FKO327714:FKP327714 FAS327714:FAT327714 EQW327714:EQX327714 EHA327714:EHB327714 DXE327714:DXF327714 DNI327714:DNJ327714 DDM327714:DDN327714 CTQ327714:CTR327714 CJU327714:CJV327714 BZY327714:BZZ327714 BQC327714:BQD327714 BGG327714:BGH327714 AWK327714:AWL327714 AMO327714:AMP327714 ACS327714:ACT327714 SW327714:SX327714 JA327714:JB327714 E327714:F327714 WVM262178:WVN262178 WLQ262178:WLR262178 WBU262178:WBV262178 VRY262178:VRZ262178 VIC262178:VID262178 UYG262178:UYH262178 UOK262178:UOL262178 UEO262178:UEP262178 TUS262178:TUT262178 TKW262178:TKX262178 TBA262178:TBB262178 SRE262178:SRF262178 SHI262178:SHJ262178 RXM262178:RXN262178 RNQ262178:RNR262178 RDU262178:RDV262178 QTY262178:QTZ262178 QKC262178:QKD262178 QAG262178:QAH262178 PQK262178:PQL262178 PGO262178:PGP262178 OWS262178:OWT262178 OMW262178:OMX262178 ODA262178:ODB262178 NTE262178:NTF262178 NJI262178:NJJ262178 MZM262178:MZN262178 MPQ262178:MPR262178 MFU262178:MFV262178 LVY262178:LVZ262178 LMC262178:LMD262178 LCG262178:LCH262178 KSK262178:KSL262178 KIO262178:KIP262178 JYS262178:JYT262178 JOW262178:JOX262178 JFA262178:JFB262178 IVE262178:IVF262178 ILI262178:ILJ262178 IBM262178:IBN262178 HRQ262178:HRR262178 HHU262178:HHV262178 GXY262178:GXZ262178 GOC262178:GOD262178 GEG262178:GEH262178 FUK262178:FUL262178 FKO262178:FKP262178 FAS262178:FAT262178 EQW262178:EQX262178 EHA262178:EHB262178 DXE262178:DXF262178 DNI262178:DNJ262178 DDM262178:DDN262178 CTQ262178:CTR262178 CJU262178:CJV262178 BZY262178:BZZ262178 BQC262178:BQD262178 BGG262178:BGH262178 AWK262178:AWL262178 AMO262178:AMP262178 ACS262178:ACT262178 SW262178:SX262178 JA262178:JB262178 E262178:F262178 WVM196642:WVN196642 WLQ196642:WLR196642 WBU196642:WBV196642 VRY196642:VRZ196642 VIC196642:VID196642 UYG196642:UYH196642 UOK196642:UOL196642 UEO196642:UEP196642 TUS196642:TUT196642 TKW196642:TKX196642 TBA196642:TBB196642 SRE196642:SRF196642 SHI196642:SHJ196642 RXM196642:RXN196642 RNQ196642:RNR196642 RDU196642:RDV196642 QTY196642:QTZ196642 QKC196642:QKD196642 QAG196642:QAH196642 PQK196642:PQL196642 PGO196642:PGP196642 OWS196642:OWT196642 OMW196642:OMX196642 ODA196642:ODB196642 NTE196642:NTF196642 NJI196642:NJJ196642 MZM196642:MZN196642 MPQ196642:MPR196642 MFU196642:MFV196642 LVY196642:LVZ196642 LMC196642:LMD196642 LCG196642:LCH196642 KSK196642:KSL196642 KIO196642:KIP196642 JYS196642:JYT196642 JOW196642:JOX196642 JFA196642:JFB196642 IVE196642:IVF196642 ILI196642:ILJ196642 IBM196642:IBN196642 HRQ196642:HRR196642 HHU196642:HHV196642 GXY196642:GXZ196642 GOC196642:GOD196642 GEG196642:GEH196642 FUK196642:FUL196642 FKO196642:FKP196642 FAS196642:FAT196642 EQW196642:EQX196642 EHA196642:EHB196642 DXE196642:DXF196642 DNI196642:DNJ196642 DDM196642:DDN196642 CTQ196642:CTR196642 CJU196642:CJV196642 BZY196642:BZZ196642 BQC196642:BQD196642 BGG196642:BGH196642 AWK196642:AWL196642 AMO196642:AMP196642 ACS196642:ACT196642 SW196642:SX196642 JA196642:JB196642 E196642:F196642 WVM131106:WVN131106 WLQ131106:WLR131106 WBU131106:WBV131106 VRY131106:VRZ131106 VIC131106:VID131106 UYG131106:UYH131106 UOK131106:UOL131106 UEO131106:UEP131106 TUS131106:TUT131106 TKW131106:TKX131106 TBA131106:TBB131106 SRE131106:SRF131106 SHI131106:SHJ131106 RXM131106:RXN131106 RNQ131106:RNR131106 RDU131106:RDV131106 QTY131106:QTZ131106 QKC131106:QKD131106 QAG131106:QAH131106 PQK131106:PQL131106 PGO131106:PGP131106 OWS131106:OWT131106 OMW131106:OMX131106 ODA131106:ODB131106 NTE131106:NTF131106 NJI131106:NJJ131106 MZM131106:MZN131106 MPQ131106:MPR131106 MFU131106:MFV131106 LVY131106:LVZ131106 LMC131106:LMD131106 LCG131106:LCH131106 KSK131106:KSL131106 KIO131106:KIP131106 JYS131106:JYT131106 JOW131106:JOX131106 JFA131106:JFB131106 IVE131106:IVF131106 ILI131106:ILJ131106 IBM131106:IBN131106 HRQ131106:HRR131106 HHU131106:HHV131106 GXY131106:GXZ131106 GOC131106:GOD131106 GEG131106:GEH131106 FUK131106:FUL131106 FKO131106:FKP131106 FAS131106:FAT131106 EQW131106:EQX131106 EHA131106:EHB131106 DXE131106:DXF131106 DNI131106:DNJ131106 DDM131106:DDN131106 CTQ131106:CTR131106 CJU131106:CJV131106 BZY131106:BZZ131106 BQC131106:BQD131106 BGG131106:BGH131106 AWK131106:AWL131106 AMO131106:AMP131106 ACS131106:ACT131106 SW131106:SX131106 JA131106:JB131106 E131106:F131106 WVM65570:WVN65570 WLQ65570:WLR65570 WBU65570:WBV65570 VRY65570:VRZ65570 VIC65570:VID65570 UYG65570:UYH65570 UOK65570:UOL65570 UEO65570:UEP65570 TUS65570:TUT65570 TKW65570:TKX65570 TBA65570:TBB65570 SRE65570:SRF65570 SHI65570:SHJ65570 RXM65570:RXN65570 RNQ65570:RNR65570 RDU65570:RDV65570 QTY65570:QTZ65570 QKC65570:QKD65570 QAG65570:QAH65570 PQK65570:PQL65570 PGO65570:PGP65570 OWS65570:OWT65570 OMW65570:OMX65570 ODA65570:ODB65570 NTE65570:NTF65570 NJI65570:NJJ65570 MZM65570:MZN65570 MPQ65570:MPR65570 MFU65570:MFV65570 LVY65570:LVZ65570 LMC65570:LMD65570 LCG65570:LCH65570 KSK65570:KSL65570 KIO65570:KIP65570 JYS65570:JYT65570 JOW65570:JOX65570 JFA65570:JFB65570 IVE65570:IVF65570 ILI65570:ILJ65570 IBM65570:IBN65570 HRQ65570:HRR65570 HHU65570:HHV65570 GXY65570:GXZ65570 GOC65570:GOD65570 GEG65570:GEH65570 FUK65570:FUL65570 FKO65570:FKP65570 FAS65570:FAT65570 EQW65570:EQX65570 EHA65570:EHB65570 DXE65570:DXF65570 DNI65570:DNJ65570 DDM65570:DDN65570 CTQ65570:CTR65570 CJU65570:CJV65570 BZY65570:BZZ65570 BQC65570:BQD65570 BGG65570:BGH65570 AWK65570:AWL65570 AMO65570:AMP65570 ACS65570:ACT65570 SW65570:SX65570 JA65570:JB65570 E65570:F65570 WVM34:WVN34 WLQ34:WLR34 WBU34:WBV34 VRY34:VRZ34 VIC34:VID34 UYG34:UYH34 UOK34:UOL34 UEO34:UEP34 TUS34:TUT34 TKW34:TKX34 TBA34:TBB34 SRE34:SRF34 SHI34:SHJ34 RXM34:RXN34 RNQ34:RNR34 RDU34:RDV34 QTY34:QTZ34 QKC34:QKD34 QAG34:QAH34 PQK34:PQL34 PGO34:PGP34 OWS34:OWT34 OMW34:OMX34 ODA34:ODB34 NTE34:NTF34 NJI34:NJJ34 MZM34:MZN34 MPQ34:MPR34 MFU34:MFV34 LVY34:LVZ34 LMC34:LMD34 LCG34:LCH34 KSK34:KSL34 KIO34:KIP34 JYS34:JYT34 JOW34:JOX34 JFA34:JFB34 IVE34:IVF34 ILI34:ILJ34 IBM34:IBN34 HRQ34:HRR34 HHU34:HHV34 GXY34:GXZ34 GOC34:GOD34 GEG34:GEH34 FUK34:FUL34 FKO34:FKP34 FAS34:FAT34 EQW34:EQX34 EHA34:EHB34 DXE34:DXF34 DNI34:DNJ34 DDM34:DDN34 CTQ34:CTR34 CJU34:CJV34 BZY34:BZZ34 BQC34:BQD34 BGG34:BGH34 AWK34:AWL34 AMO34:AMP34 ACS34:ACT34 SW34:SX34 JA34:JB34 E34:F34 WVU983044:WVV983044 WLY983044:WLZ983044 WCC983044:WCD983044 VSG983044:VSH983044 VIK983044:VIL983044 UYO983044:UYP983044 UOS983044:UOT983044 UEW983044:UEX983044 TVA983044:TVB983044 TLE983044:TLF983044 TBI983044:TBJ983044 SRM983044:SRN983044 SHQ983044:SHR983044 RXU983044:RXV983044 RNY983044:RNZ983044 REC983044:RED983044 QUG983044:QUH983044 QKK983044:QKL983044 QAO983044:QAP983044 PQS983044:PQT983044 PGW983044:PGX983044 OXA983044:OXB983044 ONE983044:ONF983044 ODI983044:ODJ983044 NTM983044:NTN983044 NJQ983044:NJR983044 MZU983044:MZV983044 MPY983044:MPZ983044 MGC983044:MGD983044 LWG983044:LWH983044 LMK983044:LML983044 LCO983044:LCP983044 KSS983044:KST983044 KIW983044:KIX983044 JZA983044:JZB983044 JPE983044:JPF983044 JFI983044:JFJ983044 IVM983044:IVN983044 ILQ983044:ILR983044 IBU983044:IBV983044 HRY983044:HRZ983044 HIC983044:HID983044 GYG983044:GYH983044 GOK983044:GOL983044 GEO983044:GEP983044 FUS983044:FUT983044 FKW983044:FKX983044 FBA983044:FBB983044 ERE983044:ERF983044 EHI983044:EHJ983044 DXM983044:DXN983044 DNQ983044:DNR983044 DDU983044:DDV983044 CTY983044:CTZ983044 CKC983044:CKD983044 CAG983044:CAH983044 BQK983044:BQL983044 BGO983044:BGP983044 AWS983044:AWT983044 AMW983044:AMX983044 ADA983044:ADB983044 TE983044:TF983044 JI983044:JJ983044 M983044:N983044 WVU917508:WVV917508 WLY917508:WLZ917508 WCC917508:WCD917508 VSG917508:VSH917508 VIK917508:VIL917508 UYO917508:UYP917508 UOS917508:UOT917508 UEW917508:UEX917508 TVA917508:TVB917508 TLE917508:TLF917508 TBI917508:TBJ917508 SRM917508:SRN917508 SHQ917508:SHR917508 RXU917508:RXV917508 RNY917508:RNZ917508 REC917508:RED917508 QUG917508:QUH917508 QKK917508:QKL917508 QAO917508:QAP917508 PQS917508:PQT917508 PGW917508:PGX917508 OXA917508:OXB917508 ONE917508:ONF917508 ODI917508:ODJ917508 NTM917508:NTN917508 NJQ917508:NJR917508 MZU917508:MZV917508 MPY917508:MPZ917508 MGC917508:MGD917508 LWG917508:LWH917508 LMK917508:LML917508 LCO917508:LCP917508 KSS917508:KST917508 KIW917508:KIX917508 JZA917508:JZB917508 JPE917508:JPF917508 JFI917508:JFJ917508 IVM917508:IVN917508 ILQ917508:ILR917508 IBU917508:IBV917508 HRY917508:HRZ917508 HIC917508:HID917508 GYG917508:GYH917508 GOK917508:GOL917508 GEO917508:GEP917508 FUS917508:FUT917508 FKW917508:FKX917508 FBA917508:FBB917508 ERE917508:ERF917508 EHI917508:EHJ917508 DXM917508:DXN917508 DNQ917508:DNR917508 DDU917508:DDV917508 CTY917508:CTZ917508 CKC917508:CKD917508 CAG917508:CAH917508 BQK917508:BQL917508 BGO917508:BGP917508 AWS917508:AWT917508 AMW917508:AMX917508 ADA917508:ADB917508 TE917508:TF917508 JI917508:JJ917508 M917508:N917508 WVU851972:WVV851972 WLY851972:WLZ851972 WCC851972:WCD851972 VSG851972:VSH851972 VIK851972:VIL851972 UYO851972:UYP851972 UOS851972:UOT851972 UEW851972:UEX851972 TVA851972:TVB851972 TLE851972:TLF851972 TBI851972:TBJ851972 SRM851972:SRN851972 SHQ851972:SHR851972 RXU851972:RXV851972 RNY851972:RNZ851972 REC851972:RED851972 QUG851972:QUH851972 QKK851972:QKL851972 QAO851972:QAP851972 PQS851972:PQT851972 PGW851972:PGX851972 OXA851972:OXB851972 ONE851972:ONF851972 ODI851972:ODJ851972 NTM851972:NTN851972 NJQ851972:NJR851972 MZU851972:MZV851972 MPY851972:MPZ851972 MGC851972:MGD851972 LWG851972:LWH851972 LMK851972:LML851972 LCO851972:LCP851972 KSS851972:KST851972 KIW851972:KIX851972 JZA851972:JZB851972 JPE851972:JPF851972 JFI851972:JFJ851972 IVM851972:IVN851972 ILQ851972:ILR851972 IBU851972:IBV851972 HRY851972:HRZ851972 HIC851972:HID851972 GYG851972:GYH851972 GOK851972:GOL851972 GEO851972:GEP851972 FUS851972:FUT851972 FKW851972:FKX851972 FBA851972:FBB851972 ERE851972:ERF851972 EHI851972:EHJ851972 DXM851972:DXN851972 DNQ851972:DNR851972 DDU851972:DDV851972 CTY851972:CTZ851972 CKC851972:CKD851972 CAG851972:CAH851972 BQK851972:BQL851972 BGO851972:BGP851972 AWS851972:AWT851972 AMW851972:AMX851972 ADA851972:ADB851972 TE851972:TF851972 JI851972:JJ851972 M851972:N851972 WVU786436:WVV786436 WLY786436:WLZ786436 WCC786436:WCD786436 VSG786436:VSH786436 VIK786436:VIL786436 UYO786436:UYP786436 UOS786436:UOT786436 UEW786436:UEX786436 TVA786436:TVB786436 TLE786436:TLF786436 TBI786436:TBJ786436 SRM786436:SRN786436 SHQ786436:SHR786436 RXU786436:RXV786436 RNY786436:RNZ786436 REC786436:RED786436 QUG786436:QUH786436 QKK786436:QKL786436 QAO786436:QAP786436 PQS786436:PQT786436 PGW786436:PGX786436 OXA786436:OXB786436 ONE786436:ONF786436 ODI786436:ODJ786436 NTM786436:NTN786436 NJQ786436:NJR786436 MZU786436:MZV786436 MPY786436:MPZ786436 MGC786436:MGD786436 LWG786436:LWH786436 LMK786436:LML786436 LCO786436:LCP786436 KSS786436:KST786436 KIW786436:KIX786436 JZA786436:JZB786436 JPE786436:JPF786436 JFI786436:JFJ786436 IVM786436:IVN786436 ILQ786436:ILR786436 IBU786436:IBV786436 HRY786436:HRZ786436 HIC786436:HID786436 GYG786436:GYH786436 GOK786436:GOL786436 GEO786436:GEP786436 FUS786436:FUT786436 FKW786436:FKX786436 FBA786436:FBB786436 ERE786436:ERF786436 EHI786436:EHJ786436 DXM786436:DXN786436 DNQ786436:DNR786436 DDU786436:DDV786436 CTY786436:CTZ786436 CKC786436:CKD786436 CAG786436:CAH786436 BQK786436:BQL786436 BGO786436:BGP786436 AWS786436:AWT786436 AMW786436:AMX786436 ADA786436:ADB786436 TE786436:TF786436 JI786436:JJ786436 M786436:N786436 WVU720900:WVV720900 WLY720900:WLZ720900 WCC720900:WCD720900 VSG720900:VSH720900 VIK720900:VIL720900 UYO720900:UYP720900 UOS720900:UOT720900 UEW720900:UEX720900 TVA720900:TVB720900 TLE720900:TLF720900 TBI720900:TBJ720900 SRM720900:SRN720900 SHQ720900:SHR720900 RXU720900:RXV720900 RNY720900:RNZ720900 REC720900:RED720900 QUG720900:QUH720900 QKK720900:QKL720900 QAO720900:QAP720900 PQS720900:PQT720900 PGW720900:PGX720900 OXA720900:OXB720900 ONE720900:ONF720900 ODI720900:ODJ720900 NTM720900:NTN720900 NJQ720900:NJR720900 MZU720900:MZV720900 MPY720900:MPZ720900 MGC720900:MGD720900 LWG720900:LWH720900 LMK720900:LML720900 LCO720900:LCP720900 KSS720900:KST720900 KIW720900:KIX720900 JZA720900:JZB720900 JPE720900:JPF720900 JFI720900:JFJ720900 IVM720900:IVN720900 ILQ720900:ILR720900 IBU720900:IBV720900 HRY720900:HRZ720900 HIC720900:HID720900 GYG720900:GYH720900 GOK720900:GOL720900 GEO720900:GEP720900 FUS720900:FUT720900 FKW720900:FKX720900 FBA720900:FBB720900 ERE720900:ERF720900 EHI720900:EHJ720900 DXM720900:DXN720900 DNQ720900:DNR720900 DDU720900:DDV720900 CTY720900:CTZ720900 CKC720900:CKD720900 CAG720900:CAH720900 BQK720900:BQL720900 BGO720900:BGP720900 AWS720900:AWT720900 AMW720900:AMX720900 ADA720900:ADB720900 TE720900:TF720900 JI720900:JJ720900 M720900:N720900 WVU655364:WVV655364 WLY655364:WLZ655364 WCC655364:WCD655364 VSG655364:VSH655364 VIK655364:VIL655364 UYO655364:UYP655364 UOS655364:UOT655364 UEW655364:UEX655364 TVA655364:TVB655364 TLE655364:TLF655364 TBI655364:TBJ655364 SRM655364:SRN655364 SHQ655364:SHR655364 RXU655364:RXV655364 RNY655364:RNZ655364 REC655364:RED655364 QUG655364:QUH655364 QKK655364:QKL655364 QAO655364:QAP655364 PQS655364:PQT655364 PGW655364:PGX655364 OXA655364:OXB655364 ONE655364:ONF655364 ODI655364:ODJ655364 NTM655364:NTN655364 NJQ655364:NJR655364 MZU655364:MZV655364 MPY655364:MPZ655364 MGC655364:MGD655364 LWG655364:LWH655364 LMK655364:LML655364 LCO655364:LCP655364 KSS655364:KST655364 KIW655364:KIX655364 JZA655364:JZB655364 JPE655364:JPF655364 JFI655364:JFJ655364 IVM655364:IVN655364 ILQ655364:ILR655364 IBU655364:IBV655364 HRY655364:HRZ655364 HIC655364:HID655364 GYG655364:GYH655364 GOK655364:GOL655364 GEO655364:GEP655364 FUS655364:FUT655364 FKW655364:FKX655364 FBA655364:FBB655364 ERE655364:ERF655364 EHI655364:EHJ655364 DXM655364:DXN655364 DNQ655364:DNR655364 DDU655364:DDV655364 CTY655364:CTZ655364 CKC655364:CKD655364 CAG655364:CAH655364 BQK655364:BQL655364 BGO655364:BGP655364 AWS655364:AWT655364 AMW655364:AMX655364 ADA655364:ADB655364 TE655364:TF655364 JI655364:JJ655364 M655364:N655364 WVU589828:WVV589828 WLY589828:WLZ589828 WCC589828:WCD589828 VSG589828:VSH589828 VIK589828:VIL589828 UYO589828:UYP589828 UOS589828:UOT589828 UEW589828:UEX589828 TVA589828:TVB589828 TLE589828:TLF589828 TBI589828:TBJ589828 SRM589828:SRN589828 SHQ589828:SHR589828 RXU589828:RXV589828 RNY589828:RNZ589828 REC589828:RED589828 QUG589828:QUH589828 QKK589828:QKL589828 QAO589828:QAP589828 PQS589828:PQT589828 PGW589828:PGX589828 OXA589828:OXB589828 ONE589828:ONF589828 ODI589828:ODJ589828 NTM589828:NTN589828 NJQ589828:NJR589828 MZU589828:MZV589828 MPY589828:MPZ589828 MGC589828:MGD589828 LWG589828:LWH589828 LMK589828:LML589828 LCO589828:LCP589828 KSS589828:KST589828 KIW589828:KIX589828 JZA589828:JZB589828 JPE589828:JPF589828 JFI589828:JFJ589828 IVM589828:IVN589828 ILQ589828:ILR589828 IBU589828:IBV589828 HRY589828:HRZ589828 HIC589828:HID589828 GYG589828:GYH589828 GOK589828:GOL589828 GEO589828:GEP589828 FUS589828:FUT589828 FKW589828:FKX589828 FBA589828:FBB589828 ERE589828:ERF589828 EHI589828:EHJ589828 DXM589828:DXN589828 DNQ589828:DNR589828 DDU589828:DDV589828 CTY589828:CTZ589828 CKC589828:CKD589828 CAG589828:CAH589828 BQK589828:BQL589828 BGO589828:BGP589828 AWS589828:AWT589828 AMW589828:AMX589828 ADA589828:ADB589828 TE589828:TF589828 JI589828:JJ589828 M589828:N589828 WVU524292:WVV524292 WLY524292:WLZ524292 WCC524292:WCD524292 VSG524292:VSH524292 VIK524292:VIL524292 UYO524292:UYP524292 UOS524292:UOT524292 UEW524292:UEX524292 TVA524292:TVB524292 TLE524292:TLF524292 TBI524292:TBJ524292 SRM524292:SRN524292 SHQ524292:SHR524292 RXU524292:RXV524292 RNY524292:RNZ524292 REC524292:RED524292 QUG524292:QUH524292 QKK524292:QKL524292 QAO524292:QAP524292 PQS524292:PQT524292 PGW524292:PGX524292 OXA524292:OXB524292 ONE524292:ONF524292 ODI524292:ODJ524292 NTM524292:NTN524292 NJQ524292:NJR524292 MZU524292:MZV524292 MPY524292:MPZ524292 MGC524292:MGD524292 LWG524292:LWH524292 LMK524292:LML524292 LCO524292:LCP524292 KSS524292:KST524292 KIW524292:KIX524292 JZA524292:JZB524292 JPE524292:JPF524292 JFI524292:JFJ524292 IVM524292:IVN524292 ILQ524292:ILR524292 IBU524292:IBV524292 HRY524292:HRZ524292 HIC524292:HID524292 GYG524292:GYH524292 GOK524292:GOL524292 GEO524292:GEP524292 FUS524292:FUT524292 FKW524292:FKX524292 FBA524292:FBB524292 ERE524292:ERF524292 EHI524292:EHJ524292 DXM524292:DXN524292 DNQ524292:DNR524292 DDU524292:DDV524292 CTY524292:CTZ524292 CKC524292:CKD524292 CAG524292:CAH524292 BQK524292:BQL524292 BGO524292:BGP524292 AWS524292:AWT524292 AMW524292:AMX524292 ADA524292:ADB524292 TE524292:TF524292 JI524292:JJ524292 M524292:N524292 WVU458756:WVV458756 WLY458756:WLZ458756 WCC458756:WCD458756 VSG458756:VSH458756 VIK458756:VIL458756 UYO458756:UYP458756 UOS458756:UOT458756 UEW458756:UEX458756 TVA458756:TVB458756 TLE458756:TLF458756 TBI458756:TBJ458756 SRM458756:SRN458756 SHQ458756:SHR458756 RXU458756:RXV458756 RNY458756:RNZ458756 REC458756:RED458756 QUG458756:QUH458756 QKK458756:QKL458756 QAO458756:QAP458756 PQS458756:PQT458756 PGW458756:PGX458756 OXA458756:OXB458756 ONE458756:ONF458756 ODI458756:ODJ458756 NTM458756:NTN458756 NJQ458756:NJR458756 MZU458756:MZV458756 MPY458756:MPZ458756 MGC458756:MGD458756 LWG458756:LWH458756 LMK458756:LML458756 LCO458756:LCP458756 KSS458756:KST458756 KIW458756:KIX458756 JZA458756:JZB458756 JPE458756:JPF458756 JFI458756:JFJ458756 IVM458756:IVN458756 ILQ458756:ILR458756 IBU458756:IBV458756 HRY458756:HRZ458756 HIC458756:HID458756 GYG458756:GYH458756 GOK458756:GOL458756 GEO458756:GEP458756 FUS458756:FUT458756 FKW458756:FKX458756 FBA458756:FBB458756 ERE458756:ERF458756 EHI458756:EHJ458756 DXM458756:DXN458756 DNQ458756:DNR458756 DDU458756:DDV458756 CTY458756:CTZ458756 CKC458756:CKD458756 CAG458756:CAH458756 BQK458756:BQL458756 BGO458756:BGP458756 AWS458756:AWT458756 AMW458756:AMX458756 ADA458756:ADB458756 TE458756:TF458756 JI458756:JJ458756 M458756:N458756 WVU393220:WVV393220 WLY393220:WLZ393220 WCC393220:WCD393220 VSG393220:VSH393220 VIK393220:VIL393220 UYO393220:UYP393220 UOS393220:UOT393220 UEW393220:UEX393220 TVA393220:TVB393220 TLE393220:TLF393220 TBI393220:TBJ393220 SRM393220:SRN393220 SHQ393220:SHR393220 RXU393220:RXV393220 RNY393220:RNZ393220 REC393220:RED393220 QUG393220:QUH393220 QKK393220:QKL393220 QAO393220:QAP393220 PQS393220:PQT393220 PGW393220:PGX393220 OXA393220:OXB393220 ONE393220:ONF393220 ODI393220:ODJ393220 NTM393220:NTN393220 NJQ393220:NJR393220 MZU393220:MZV393220 MPY393220:MPZ393220 MGC393220:MGD393220 LWG393220:LWH393220 LMK393220:LML393220 LCO393220:LCP393220 KSS393220:KST393220 KIW393220:KIX393220 JZA393220:JZB393220 JPE393220:JPF393220 JFI393220:JFJ393220 IVM393220:IVN393220 ILQ393220:ILR393220 IBU393220:IBV393220 HRY393220:HRZ393220 HIC393220:HID393220 GYG393220:GYH393220 GOK393220:GOL393220 GEO393220:GEP393220 FUS393220:FUT393220 FKW393220:FKX393220 FBA393220:FBB393220 ERE393220:ERF393220 EHI393220:EHJ393220 DXM393220:DXN393220 DNQ393220:DNR393220 DDU393220:DDV393220 CTY393220:CTZ393220 CKC393220:CKD393220 CAG393220:CAH393220 BQK393220:BQL393220 BGO393220:BGP393220 AWS393220:AWT393220 AMW393220:AMX393220 ADA393220:ADB393220 TE393220:TF393220 JI393220:JJ393220 M393220:N393220 WVU327684:WVV327684 WLY327684:WLZ327684 WCC327684:WCD327684 VSG327684:VSH327684 VIK327684:VIL327684 UYO327684:UYP327684 UOS327684:UOT327684 UEW327684:UEX327684 TVA327684:TVB327684 TLE327684:TLF327684 TBI327684:TBJ327684 SRM327684:SRN327684 SHQ327684:SHR327684 RXU327684:RXV327684 RNY327684:RNZ327684 REC327684:RED327684 QUG327684:QUH327684 QKK327684:QKL327684 QAO327684:QAP327684 PQS327684:PQT327684 PGW327684:PGX327684 OXA327684:OXB327684 ONE327684:ONF327684 ODI327684:ODJ327684 NTM327684:NTN327684 NJQ327684:NJR327684 MZU327684:MZV327684 MPY327684:MPZ327684 MGC327684:MGD327684 LWG327684:LWH327684 LMK327684:LML327684 LCO327684:LCP327684 KSS327684:KST327684 KIW327684:KIX327684 JZA327684:JZB327684 JPE327684:JPF327684 JFI327684:JFJ327684 IVM327684:IVN327684 ILQ327684:ILR327684 IBU327684:IBV327684 HRY327684:HRZ327684 HIC327684:HID327684 GYG327684:GYH327684 GOK327684:GOL327684 GEO327684:GEP327684 FUS327684:FUT327684 FKW327684:FKX327684 FBA327684:FBB327684 ERE327684:ERF327684 EHI327684:EHJ327684 DXM327684:DXN327684 DNQ327684:DNR327684 DDU327684:DDV327684 CTY327684:CTZ327684 CKC327684:CKD327684 CAG327684:CAH327684 BQK327684:BQL327684 BGO327684:BGP327684 AWS327684:AWT327684 AMW327684:AMX327684 ADA327684:ADB327684 TE327684:TF327684 JI327684:JJ327684 M327684:N327684 WVU262148:WVV262148 WLY262148:WLZ262148 WCC262148:WCD262148 VSG262148:VSH262148 VIK262148:VIL262148 UYO262148:UYP262148 UOS262148:UOT262148 UEW262148:UEX262148 TVA262148:TVB262148 TLE262148:TLF262148 TBI262148:TBJ262148 SRM262148:SRN262148 SHQ262148:SHR262148 RXU262148:RXV262148 RNY262148:RNZ262148 REC262148:RED262148 QUG262148:QUH262148 QKK262148:QKL262148 QAO262148:QAP262148 PQS262148:PQT262148 PGW262148:PGX262148 OXA262148:OXB262148 ONE262148:ONF262148 ODI262148:ODJ262148 NTM262148:NTN262148 NJQ262148:NJR262148 MZU262148:MZV262148 MPY262148:MPZ262148 MGC262148:MGD262148 LWG262148:LWH262148 LMK262148:LML262148 LCO262148:LCP262148 KSS262148:KST262148 KIW262148:KIX262148 JZA262148:JZB262148 JPE262148:JPF262148 JFI262148:JFJ262148 IVM262148:IVN262148 ILQ262148:ILR262148 IBU262148:IBV262148 HRY262148:HRZ262148 HIC262148:HID262148 GYG262148:GYH262148 GOK262148:GOL262148 GEO262148:GEP262148 FUS262148:FUT262148 FKW262148:FKX262148 FBA262148:FBB262148 ERE262148:ERF262148 EHI262148:EHJ262148 DXM262148:DXN262148 DNQ262148:DNR262148 DDU262148:DDV262148 CTY262148:CTZ262148 CKC262148:CKD262148 CAG262148:CAH262148 BQK262148:BQL262148 BGO262148:BGP262148 AWS262148:AWT262148 AMW262148:AMX262148 ADA262148:ADB262148 TE262148:TF262148 JI262148:JJ262148 M262148:N262148 WVU196612:WVV196612 WLY196612:WLZ196612 WCC196612:WCD196612 VSG196612:VSH196612 VIK196612:VIL196612 UYO196612:UYP196612 UOS196612:UOT196612 UEW196612:UEX196612 TVA196612:TVB196612 TLE196612:TLF196612 TBI196612:TBJ196612 SRM196612:SRN196612 SHQ196612:SHR196612 RXU196612:RXV196612 RNY196612:RNZ196612 REC196612:RED196612 QUG196612:QUH196612 QKK196612:QKL196612 QAO196612:QAP196612 PQS196612:PQT196612 PGW196612:PGX196612 OXA196612:OXB196612 ONE196612:ONF196612 ODI196612:ODJ196612 NTM196612:NTN196612 NJQ196612:NJR196612 MZU196612:MZV196612 MPY196612:MPZ196612 MGC196612:MGD196612 LWG196612:LWH196612 LMK196612:LML196612 LCO196612:LCP196612 KSS196612:KST196612 KIW196612:KIX196612 JZA196612:JZB196612 JPE196612:JPF196612 JFI196612:JFJ196612 IVM196612:IVN196612 ILQ196612:ILR196612 IBU196612:IBV196612 HRY196612:HRZ196612 HIC196612:HID196612 GYG196612:GYH196612 GOK196612:GOL196612 GEO196612:GEP196612 FUS196612:FUT196612 FKW196612:FKX196612 FBA196612:FBB196612 ERE196612:ERF196612 EHI196612:EHJ196612 DXM196612:DXN196612 DNQ196612:DNR196612 DDU196612:DDV196612 CTY196612:CTZ196612 CKC196612:CKD196612 CAG196612:CAH196612 BQK196612:BQL196612 BGO196612:BGP196612 AWS196612:AWT196612 AMW196612:AMX196612 ADA196612:ADB196612 TE196612:TF196612 JI196612:JJ196612 M196612:N196612 WVU131076:WVV131076 WLY131076:WLZ131076 WCC131076:WCD131076 VSG131076:VSH131076 VIK131076:VIL131076 UYO131076:UYP131076 UOS131076:UOT131076 UEW131076:UEX131076 TVA131076:TVB131076 TLE131076:TLF131076 TBI131076:TBJ131076 SRM131076:SRN131076 SHQ131076:SHR131076 RXU131076:RXV131076 RNY131076:RNZ131076 REC131076:RED131076 QUG131076:QUH131076 QKK131076:QKL131076 QAO131076:QAP131076 PQS131076:PQT131076 PGW131076:PGX131076 OXA131076:OXB131076 ONE131076:ONF131076 ODI131076:ODJ131076 NTM131076:NTN131076 NJQ131076:NJR131076 MZU131076:MZV131076 MPY131076:MPZ131076 MGC131076:MGD131076 LWG131076:LWH131076 LMK131076:LML131076 LCO131076:LCP131076 KSS131076:KST131076 KIW131076:KIX131076 JZA131076:JZB131076 JPE131076:JPF131076 JFI131076:JFJ131076 IVM131076:IVN131076 ILQ131076:ILR131076 IBU131076:IBV131076 HRY131076:HRZ131076 HIC131076:HID131076 GYG131076:GYH131076 GOK131076:GOL131076 GEO131076:GEP131076 FUS131076:FUT131076 FKW131076:FKX131076 FBA131076:FBB131076 ERE131076:ERF131076 EHI131076:EHJ131076 DXM131076:DXN131076 DNQ131076:DNR131076 DDU131076:DDV131076 CTY131076:CTZ131076 CKC131076:CKD131076 CAG131076:CAH131076 BQK131076:BQL131076 BGO131076:BGP131076 AWS131076:AWT131076 AMW131076:AMX131076 ADA131076:ADB131076 TE131076:TF131076 JI131076:JJ131076 M131076:N131076 WVU65540:WVV65540 WLY65540:WLZ65540 WCC65540:WCD65540 VSG65540:VSH65540 VIK65540:VIL65540 UYO65540:UYP65540 UOS65540:UOT65540 UEW65540:UEX65540 TVA65540:TVB65540 TLE65540:TLF65540 TBI65540:TBJ65540 SRM65540:SRN65540 SHQ65540:SHR65540 RXU65540:RXV65540 RNY65540:RNZ65540 REC65540:RED65540 QUG65540:QUH65540 QKK65540:QKL65540 QAO65540:QAP65540 PQS65540:PQT65540 PGW65540:PGX65540 OXA65540:OXB65540 ONE65540:ONF65540 ODI65540:ODJ65540 NTM65540:NTN65540 NJQ65540:NJR65540 MZU65540:MZV65540 MPY65540:MPZ65540 MGC65540:MGD65540 LWG65540:LWH65540 LMK65540:LML65540 LCO65540:LCP65540 KSS65540:KST65540 KIW65540:KIX65540 JZA65540:JZB65540 JPE65540:JPF65540 JFI65540:JFJ65540 IVM65540:IVN65540 ILQ65540:ILR65540 IBU65540:IBV65540 HRY65540:HRZ65540 HIC65540:HID65540 GYG65540:GYH65540 GOK65540:GOL65540 GEO65540:GEP65540 FUS65540:FUT65540 FKW65540:FKX65540 FBA65540:FBB65540 ERE65540:ERF65540 EHI65540:EHJ65540 DXM65540:DXN65540 DNQ65540:DNR65540 DDU65540:DDV65540 CTY65540:CTZ65540 CKC65540:CKD65540 CAG65540:CAH65540 BQK65540:BQL65540 BGO65540:BGP65540 AWS65540:AWT65540 AMW65540:AMX65540 ADA65540:ADB65540 TE65540:TF65540 JI65540:JJ65540 M65540:N65540 WVU4:WVV4 WLY4:WLZ4 WCC4:WCD4 VSG4:VSH4 VIK4:VIL4 UYO4:UYP4 UOS4:UOT4 UEW4:UEX4 TVA4:TVB4 TLE4:TLF4 TBI4:TBJ4 SRM4:SRN4 SHQ4:SHR4 RXU4:RXV4 RNY4:RNZ4 REC4:RED4 QUG4:QUH4 QKK4:QKL4 QAO4:QAP4 PQS4:PQT4 PGW4:PGX4 OXA4:OXB4 ONE4:ONF4 ODI4:ODJ4 NTM4:NTN4 NJQ4:NJR4 MZU4:MZV4 MPY4:MPZ4 MGC4:MGD4 LWG4:LWH4 LMK4:LML4 LCO4:LCP4 KSS4:KST4 KIW4:KIX4 JZA4:JZB4 JPE4:JPF4 JFI4:JFJ4 IVM4:IVN4 ILQ4:ILR4 IBU4:IBV4 HRY4:HRZ4 HIC4:HID4 GYG4:GYH4 GOK4:GOL4 GEO4:GEP4 FUS4:FUT4 FKW4:FKX4 FBA4:FBB4 ERE4:ERF4 EHI4:EHJ4 DXM4:DXN4 DNQ4:DNR4 DDU4:DDV4 CTY4:CTZ4 CKC4:CKD4 CAG4:CAH4 BQK4:BQL4 BGO4:BGP4 AWS4:AWT4 AMW4:AMX4 ADA4:ADB4 TE4:TF4 JI4:JJ4 M4:N4 WVS983060:WVS983062 WLW983060:WLW983062 WCA983060:WCA983062 VSE983060:VSE983062 VII983060:VII983062 UYM983060:UYM983062 UOQ983060:UOQ983062 UEU983060:UEU983062 TUY983060:TUY983062 TLC983060:TLC983062 TBG983060:TBG983062 SRK983060:SRK983062 SHO983060:SHO983062 RXS983060:RXS983062 RNW983060:RNW983062 REA983060:REA983062 QUE983060:QUE983062 QKI983060:QKI983062 QAM983060:QAM983062 PQQ983060:PQQ983062 PGU983060:PGU983062 OWY983060:OWY983062 ONC983060:ONC983062 ODG983060:ODG983062 NTK983060:NTK983062 NJO983060:NJO983062 MZS983060:MZS983062 MPW983060:MPW983062 MGA983060:MGA983062 LWE983060:LWE983062 LMI983060:LMI983062 LCM983060:LCM983062 KSQ983060:KSQ983062 KIU983060:KIU983062 JYY983060:JYY983062 JPC983060:JPC983062 JFG983060:JFG983062 IVK983060:IVK983062 ILO983060:ILO983062 IBS983060:IBS983062 HRW983060:HRW983062 HIA983060:HIA983062 GYE983060:GYE983062 GOI983060:GOI983062 GEM983060:GEM983062 FUQ983060:FUQ983062 FKU983060:FKU983062 FAY983060:FAY983062 ERC983060:ERC983062 EHG983060:EHG983062 DXK983060:DXK983062 DNO983060:DNO983062 DDS983060:DDS983062 CTW983060:CTW983062 CKA983060:CKA983062 CAE983060:CAE983062 BQI983060:BQI983062 BGM983060:BGM983062 AWQ983060:AWQ983062 AMU983060:AMU983062 ACY983060:ACY983062 TC983060:TC983062 JG983060:JG983062 K983060:K983062 WVS917524:WVS917526 WLW917524:WLW917526 WCA917524:WCA917526 VSE917524:VSE917526 VII917524:VII917526 UYM917524:UYM917526 UOQ917524:UOQ917526 UEU917524:UEU917526 TUY917524:TUY917526 TLC917524:TLC917526 TBG917524:TBG917526 SRK917524:SRK917526 SHO917524:SHO917526 RXS917524:RXS917526 RNW917524:RNW917526 REA917524:REA917526 QUE917524:QUE917526 QKI917524:QKI917526 QAM917524:QAM917526 PQQ917524:PQQ917526 PGU917524:PGU917526 OWY917524:OWY917526 ONC917524:ONC917526 ODG917524:ODG917526 NTK917524:NTK917526 NJO917524:NJO917526 MZS917524:MZS917526 MPW917524:MPW917526 MGA917524:MGA917526 LWE917524:LWE917526 LMI917524:LMI917526 LCM917524:LCM917526 KSQ917524:KSQ917526 KIU917524:KIU917526 JYY917524:JYY917526 JPC917524:JPC917526 JFG917524:JFG917526 IVK917524:IVK917526 ILO917524:ILO917526 IBS917524:IBS917526 HRW917524:HRW917526 HIA917524:HIA917526 GYE917524:GYE917526 GOI917524:GOI917526 GEM917524:GEM917526 FUQ917524:FUQ917526 FKU917524:FKU917526 FAY917524:FAY917526 ERC917524:ERC917526 EHG917524:EHG917526 DXK917524:DXK917526 DNO917524:DNO917526 DDS917524:DDS917526 CTW917524:CTW917526 CKA917524:CKA917526 CAE917524:CAE917526 BQI917524:BQI917526 BGM917524:BGM917526 AWQ917524:AWQ917526 AMU917524:AMU917526 ACY917524:ACY917526 TC917524:TC917526 JG917524:JG917526 K917524:K917526 WVS851988:WVS851990 WLW851988:WLW851990 WCA851988:WCA851990 VSE851988:VSE851990 VII851988:VII851990 UYM851988:UYM851990 UOQ851988:UOQ851990 UEU851988:UEU851990 TUY851988:TUY851990 TLC851988:TLC851990 TBG851988:TBG851990 SRK851988:SRK851990 SHO851988:SHO851990 RXS851988:RXS851990 RNW851988:RNW851990 REA851988:REA851990 QUE851988:QUE851990 QKI851988:QKI851990 QAM851988:QAM851990 PQQ851988:PQQ851990 PGU851988:PGU851990 OWY851988:OWY851990 ONC851988:ONC851990 ODG851988:ODG851990 NTK851988:NTK851990 NJO851988:NJO851990 MZS851988:MZS851990 MPW851988:MPW851990 MGA851988:MGA851990 LWE851988:LWE851990 LMI851988:LMI851990 LCM851988:LCM851990 KSQ851988:KSQ851990 KIU851988:KIU851990 JYY851988:JYY851990 JPC851988:JPC851990 JFG851988:JFG851990 IVK851988:IVK851990 ILO851988:ILO851990 IBS851988:IBS851990 HRW851988:HRW851990 HIA851988:HIA851990 GYE851988:GYE851990 GOI851988:GOI851990 GEM851988:GEM851990 FUQ851988:FUQ851990 FKU851988:FKU851990 FAY851988:FAY851990 ERC851988:ERC851990 EHG851988:EHG851990 DXK851988:DXK851990 DNO851988:DNO851990 DDS851988:DDS851990 CTW851988:CTW851990 CKA851988:CKA851990 CAE851988:CAE851990 BQI851988:BQI851990 BGM851988:BGM851990 AWQ851988:AWQ851990 AMU851988:AMU851990 ACY851988:ACY851990 TC851988:TC851990 JG851988:JG851990 K851988:K851990 WVS786452:WVS786454 WLW786452:WLW786454 WCA786452:WCA786454 VSE786452:VSE786454 VII786452:VII786454 UYM786452:UYM786454 UOQ786452:UOQ786454 UEU786452:UEU786454 TUY786452:TUY786454 TLC786452:TLC786454 TBG786452:TBG786454 SRK786452:SRK786454 SHO786452:SHO786454 RXS786452:RXS786454 RNW786452:RNW786454 REA786452:REA786454 QUE786452:QUE786454 QKI786452:QKI786454 QAM786452:QAM786454 PQQ786452:PQQ786454 PGU786452:PGU786454 OWY786452:OWY786454 ONC786452:ONC786454 ODG786452:ODG786454 NTK786452:NTK786454 NJO786452:NJO786454 MZS786452:MZS786454 MPW786452:MPW786454 MGA786452:MGA786454 LWE786452:LWE786454 LMI786452:LMI786454 LCM786452:LCM786454 KSQ786452:KSQ786454 KIU786452:KIU786454 JYY786452:JYY786454 JPC786452:JPC786454 JFG786452:JFG786454 IVK786452:IVK786454 ILO786452:ILO786454 IBS786452:IBS786454 HRW786452:HRW786454 HIA786452:HIA786454 GYE786452:GYE786454 GOI786452:GOI786454 GEM786452:GEM786454 FUQ786452:FUQ786454 FKU786452:FKU786454 FAY786452:FAY786454 ERC786452:ERC786454 EHG786452:EHG786454 DXK786452:DXK786454 DNO786452:DNO786454 DDS786452:DDS786454 CTW786452:CTW786454 CKA786452:CKA786454 CAE786452:CAE786454 BQI786452:BQI786454 BGM786452:BGM786454 AWQ786452:AWQ786454 AMU786452:AMU786454 ACY786452:ACY786454 TC786452:TC786454 JG786452:JG786454 K786452:K786454 WVS720916:WVS720918 WLW720916:WLW720918 WCA720916:WCA720918 VSE720916:VSE720918 VII720916:VII720918 UYM720916:UYM720918 UOQ720916:UOQ720918 UEU720916:UEU720918 TUY720916:TUY720918 TLC720916:TLC720918 TBG720916:TBG720918 SRK720916:SRK720918 SHO720916:SHO720918 RXS720916:RXS720918 RNW720916:RNW720918 REA720916:REA720918 QUE720916:QUE720918 QKI720916:QKI720918 QAM720916:QAM720918 PQQ720916:PQQ720918 PGU720916:PGU720918 OWY720916:OWY720918 ONC720916:ONC720918 ODG720916:ODG720918 NTK720916:NTK720918 NJO720916:NJO720918 MZS720916:MZS720918 MPW720916:MPW720918 MGA720916:MGA720918 LWE720916:LWE720918 LMI720916:LMI720918 LCM720916:LCM720918 KSQ720916:KSQ720918 KIU720916:KIU720918 JYY720916:JYY720918 JPC720916:JPC720918 JFG720916:JFG720918 IVK720916:IVK720918 ILO720916:ILO720918 IBS720916:IBS720918 HRW720916:HRW720918 HIA720916:HIA720918 GYE720916:GYE720918 GOI720916:GOI720918 GEM720916:GEM720918 FUQ720916:FUQ720918 FKU720916:FKU720918 FAY720916:FAY720918 ERC720916:ERC720918 EHG720916:EHG720918 DXK720916:DXK720918 DNO720916:DNO720918 DDS720916:DDS720918 CTW720916:CTW720918 CKA720916:CKA720918 CAE720916:CAE720918 BQI720916:BQI720918 BGM720916:BGM720918 AWQ720916:AWQ720918 AMU720916:AMU720918 ACY720916:ACY720918 TC720916:TC720918 JG720916:JG720918 K720916:K720918 WVS655380:WVS655382 WLW655380:WLW655382 WCA655380:WCA655382 VSE655380:VSE655382 VII655380:VII655382 UYM655380:UYM655382 UOQ655380:UOQ655382 UEU655380:UEU655382 TUY655380:TUY655382 TLC655380:TLC655382 TBG655380:TBG655382 SRK655380:SRK655382 SHO655380:SHO655382 RXS655380:RXS655382 RNW655380:RNW655382 REA655380:REA655382 QUE655380:QUE655382 QKI655380:QKI655382 QAM655380:QAM655382 PQQ655380:PQQ655382 PGU655380:PGU655382 OWY655380:OWY655382 ONC655380:ONC655382 ODG655380:ODG655382 NTK655380:NTK655382 NJO655380:NJO655382 MZS655380:MZS655382 MPW655380:MPW655382 MGA655380:MGA655382 LWE655380:LWE655382 LMI655380:LMI655382 LCM655380:LCM655382 KSQ655380:KSQ655382 KIU655380:KIU655382 JYY655380:JYY655382 JPC655380:JPC655382 JFG655380:JFG655382 IVK655380:IVK655382 ILO655380:ILO655382 IBS655380:IBS655382 HRW655380:HRW655382 HIA655380:HIA655382 GYE655380:GYE655382 GOI655380:GOI655382 GEM655380:GEM655382 FUQ655380:FUQ655382 FKU655380:FKU655382 FAY655380:FAY655382 ERC655380:ERC655382 EHG655380:EHG655382 DXK655380:DXK655382 DNO655380:DNO655382 DDS655380:DDS655382 CTW655380:CTW655382 CKA655380:CKA655382 CAE655380:CAE655382 BQI655380:BQI655382 BGM655380:BGM655382 AWQ655380:AWQ655382 AMU655380:AMU655382 ACY655380:ACY655382 TC655380:TC655382 JG655380:JG655382 K655380:K655382 WVS589844:WVS589846 WLW589844:WLW589846 WCA589844:WCA589846 VSE589844:VSE589846 VII589844:VII589846 UYM589844:UYM589846 UOQ589844:UOQ589846 UEU589844:UEU589846 TUY589844:TUY589846 TLC589844:TLC589846 TBG589844:TBG589846 SRK589844:SRK589846 SHO589844:SHO589846 RXS589844:RXS589846 RNW589844:RNW589846 REA589844:REA589846 QUE589844:QUE589846 QKI589844:QKI589846 QAM589844:QAM589846 PQQ589844:PQQ589846 PGU589844:PGU589846 OWY589844:OWY589846 ONC589844:ONC589846 ODG589844:ODG589846 NTK589844:NTK589846 NJO589844:NJO589846 MZS589844:MZS589846 MPW589844:MPW589846 MGA589844:MGA589846 LWE589844:LWE589846 LMI589844:LMI589846 LCM589844:LCM589846 KSQ589844:KSQ589846 KIU589844:KIU589846 JYY589844:JYY589846 JPC589844:JPC589846 JFG589844:JFG589846 IVK589844:IVK589846 ILO589844:ILO589846 IBS589844:IBS589846 HRW589844:HRW589846 HIA589844:HIA589846 GYE589844:GYE589846 GOI589844:GOI589846 GEM589844:GEM589846 FUQ589844:FUQ589846 FKU589844:FKU589846 FAY589844:FAY589846 ERC589844:ERC589846 EHG589844:EHG589846 DXK589844:DXK589846 DNO589844:DNO589846 DDS589844:DDS589846 CTW589844:CTW589846 CKA589844:CKA589846 CAE589844:CAE589846 BQI589844:BQI589846 BGM589844:BGM589846 AWQ589844:AWQ589846 AMU589844:AMU589846 ACY589844:ACY589846 TC589844:TC589846 JG589844:JG589846 K589844:K589846 WVS524308:WVS524310 WLW524308:WLW524310 WCA524308:WCA524310 VSE524308:VSE524310 VII524308:VII524310 UYM524308:UYM524310 UOQ524308:UOQ524310 UEU524308:UEU524310 TUY524308:TUY524310 TLC524308:TLC524310 TBG524308:TBG524310 SRK524308:SRK524310 SHO524308:SHO524310 RXS524308:RXS524310 RNW524308:RNW524310 REA524308:REA524310 QUE524308:QUE524310 QKI524308:QKI524310 QAM524308:QAM524310 PQQ524308:PQQ524310 PGU524308:PGU524310 OWY524308:OWY524310 ONC524308:ONC524310 ODG524308:ODG524310 NTK524308:NTK524310 NJO524308:NJO524310 MZS524308:MZS524310 MPW524308:MPW524310 MGA524308:MGA524310 LWE524308:LWE524310 LMI524308:LMI524310 LCM524308:LCM524310 KSQ524308:KSQ524310 KIU524308:KIU524310 JYY524308:JYY524310 JPC524308:JPC524310 JFG524308:JFG524310 IVK524308:IVK524310 ILO524308:ILO524310 IBS524308:IBS524310 HRW524308:HRW524310 HIA524308:HIA524310 GYE524308:GYE524310 GOI524308:GOI524310 GEM524308:GEM524310 FUQ524308:FUQ524310 FKU524308:FKU524310 FAY524308:FAY524310 ERC524308:ERC524310 EHG524308:EHG524310 DXK524308:DXK524310 DNO524308:DNO524310 DDS524308:DDS524310 CTW524308:CTW524310 CKA524308:CKA524310 CAE524308:CAE524310 BQI524308:BQI524310 BGM524308:BGM524310 AWQ524308:AWQ524310 AMU524308:AMU524310 ACY524308:ACY524310 TC524308:TC524310 JG524308:JG524310 K524308:K524310 WVS458772:WVS458774 WLW458772:WLW458774 WCA458772:WCA458774 VSE458772:VSE458774 VII458772:VII458774 UYM458772:UYM458774 UOQ458772:UOQ458774 UEU458772:UEU458774 TUY458772:TUY458774 TLC458772:TLC458774 TBG458772:TBG458774 SRK458772:SRK458774 SHO458772:SHO458774 RXS458772:RXS458774 RNW458772:RNW458774 REA458772:REA458774 QUE458772:QUE458774 QKI458772:QKI458774 QAM458772:QAM458774 PQQ458772:PQQ458774 PGU458772:PGU458774 OWY458772:OWY458774 ONC458772:ONC458774 ODG458772:ODG458774 NTK458772:NTK458774 NJO458772:NJO458774 MZS458772:MZS458774 MPW458772:MPW458774 MGA458772:MGA458774 LWE458772:LWE458774 LMI458772:LMI458774 LCM458772:LCM458774 KSQ458772:KSQ458774 KIU458772:KIU458774 JYY458772:JYY458774 JPC458772:JPC458774 JFG458772:JFG458774 IVK458772:IVK458774 ILO458772:ILO458774 IBS458772:IBS458774 HRW458772:HRW458774 HIA458772:HIA458774 GYE458772:GYE458774 GOI458772:GOI458774 GEM458772:GEM458774 FUQ458772:FUQ458774 FKU458772:FKU458774 FAY458772:FAY458774 ERC458772:ERC458774 EHG458772:EHG458774 DXK458772:DXK458774 DNO458772:DNO458774 DDS458772:DDS458774 CTW458772:CTW458774 CKA458772:CKA458774 CAE458772:CAE458774 BQI458772:BQI458774 BGM458772:BGM458774 AWQ458772:AWQ458774 AMU458772:AMU458774 ACY458772:ACY458774 TC458772:TC458774 JG458772:JG458774 K458772:K458774 WVS393236:WVS393238 WLW393236:WLW393238 WCA393236:WCA393238 VSE393236:VSE393238 VII393236:VII393238 UYM393236:UYM393238 UOQ393236:UOQ393238 UEU393236:UEU393238 TUY393236:TUY393238 TLC393236:TLC393238 TBG393236:TBG393238 SRK393236:SRK393238 SHO393236:SHO393238 RXS393236:RXS393238 RNW393236:RNW393238 REA393236:REA393238 QUE393236:QUE393238 QKI393236:QKI393238 QAM393236:QAM393238 PQQ393236:PQQ393238 PGU393236:PGU393238 OWY393236:OWY393238 ONC393236:ONC393238 ODG393236:ODG393238 NTK393236:NTK393238 NJO393236:NJO393238 MZS393236:MZS393238 MPW393236:MPW393238 MGA393236:MGA393238 LWE393236:LWE393238 LMI393236:LMI393238 LCM393236:LCM393238 KSQ393236:KSQ393238 KIU393236:KIU393238 JYY393236:JYY393238 JPC393236:JPC393238 JFG393236:JFG393238 IVK393236:IVK393238 ILO393236:ILO393238 IBS393236:IBS393238 HRW393236:HRW393238 HIA393236:HIA393238 GYE393236:GYE393238 GOI393236:GOI393238 GEM393236:GEM393238 FUQ393236:FUQ393238 FKU393236:FKU393238 FAY393236:FAY393238 ERC393236:ERC393238 EHG393236:EHG393238 DXK393236:DXK393238 DNO393236:DNO393238 DDS393236:DDS393238 CTW393236:CTW393238 CKA393236:CKA393238 CAE393236:CAE393238 BQI393236:BQI393238 BGM393236:BGM393238 AWQ393236:AWQ393238 AMU393236:AMU393238 ACY393236:ACY393238 TC393236:TC393238 JG393236:JG393238 K393236:K393238 WVS327700:WVS327702 WLW327700:WLW327702 WCA327700:WCA327702 VSE327700:VSE327702 VII327700:VII327702 UYM327700:UYM327702 UOQ327700:UOQ327702 UEU327700:UEU327702 TUY327700:TUY327702 TLC327700:TLC327702 TBG327700:TBG327702 SRK327700:SRK327702 SHO327700:SHO327702 RXS327700:RXS327702 RNW327700:RNW327702 REA327700:REA327702 QUE327700:QUE327702 QKI327700:QKI327702 QAM327700:QAM327702 PQQ327700:PQQ327702 PGU327700:PGU327702 OWY327700:OWY327702 ONC327700:ONC327702 ODG327700:ODG327702 NTK327700:NTK327702 NJO327700:NJO327702 MZS327700:MZS327702 MPW327700:MPW327702 MGA327700:MGA327702 LWE327700:LWE327702 LMI327700:LMI327702 LCM327700:LCM327702 KSQ327700:KSQ327702 KIU327700:KIU327702 JYY327700:JYY327702 JPC327700:JPC327702 JFG327700:JFG327702 IVK327700:IVK327702 ILO327700:ILO327702 IBS327700:IBS327702 HRW327700:HRW327702 HIA327700:HIA327702 GYE327700:GYE327702 GOI327700:GOI327702 GEM327700:GEM327702 FUQ327700:FUQ327702 FKU327700:FKU327702 FAY327700:FAY327702 ERC327700:ERC327702 EHG327700:EHG327702 DXK327700:DXK327702 DNO327700:DNO327702 DDS327700:DDS327702 CTW327700:CTW327702 CKA327700:CKA327702 CAE327700:CAE327702 BQI327700:BQI327702 BGM327700:BGM327702 AWQ327700:AWQ327702 AMU327700:AMU327702 ACY327700:ACY327702 TC327700:TC327702 JG327700:JG327702 K327700:K327702 WVS262164:WVS262166 WLW262164:WLW262166 WCA262164:WCA262166 VSE262164:VSE262166 VII262164:VII262166 UYM262164:UYM262166 UOQ262164:UOQ262166 UEU262164:UEU262166 TUY262164:TUY262166 TLC262164:TLC262166 TBG262164:TBG262166 SRK262164:SRK262166 SHO262164:SHO262166 RXS262164:RXS262166 RNW262164:RNW262166 REA262164:REA262166 QUE262164:QUE262166 QKI262164:QKI262166 QAM262164:QAM262166 PQQ262164:PQQ262166 PGU262164:PGU262166 OWY262164:OWY262166 ONC262164:ONC262166 ODG262164:ODG262166 NTK262164:NTK262166 NJO262164:NJO262166 MZS262164:MZS262166 MPW262164:MPW262166 MGA262164:MGA262166 LWE262164:LWE262166 LMI262164:LMI262166 LCM262164:LCM262166 KSQ262164:KSQ262166 KIU262164:KIU262166 JYY262164:JYY262166 JPC262164:JPC262166 JFG262164:JFG262166 IVK262164:IVK262166 ILO262164:ILO262166 IBS262164:IBS262166 HRW262164:HRW262166 HIA262164:HIA262166 GYE262164:GYE262166 GOI262164:GOI262166 GEM262164:GEM262166 FUQ262164:FUQ262166 FKU262164:FKU262166 FAY262164:FAY262166 ERC262164:ERC262166 EHG262164:EHG262166 DXK262164:DXK262166 DNO262164:DNO262166 DDS262164:DDS262166 CTW262164:CTW262166 CKA262164:CKA262166 CAE262164:CAE262166 BQI262164:BQI262166 BGM262164:BGM262166 AWQ262164:AWQ262166 AMU262164:AMU262166 ACY262164:ACY262166 TC262164:TC262166 JG262164:JG262166 K262164:K262166 WVS196628:WVS196630 WLW196628:WLW196630 WCA196628:WCA196630 VSE196628:VSE196630 VII196628:VII196630 UYM196628:UYM196630 UOQ196628:UOQ196630 UEU196628:UEU196630 TUY196628:TUY196630 TLC196628:TLC196630 TBG196628:TBG196630 SRK196628:SRK196630 SHO196628:SHO196630 RXS196628:RXS196630 RNW196628:RNW196630 REA196628:REA196630 QUE196628:QUE196630 QKI196628:QKI196630 QAM196628:QAM196630 PQQ196628:PQQ196630 PGU196628:PGU196630 OWY196628:OWY196630 ONC196628:ONC196630 ODG196628:ODG196630 NTK196628:NTK196630 NJO196628:NJO196630 MZS196628:MZS196630 MPW196628:MPW196630 MGA196628:MGA196630 LWE196628:LWE196630 LMI196628:LMI196630 LCM196628:LCM196630 KSQ196628:KSQ196630 KIU196628:KIU196630 JYY196628:JYY196630 JPC196628:JPC196630 JFG196628:JFG196630 IVK196628:IVK196630 ILO196628:ILO196630 IBS196628:IBS196630 HRW196628:HRW196630 HIA196628:HIA196630 GYE196628:GYE196630 GOI196628:GOI196630 GEM196628:GEM196630 FUQ196628:FUQ196630 FKU196628:FKU196630 FAY196628:FAY196630 ERC196628:ERC196630 EHG196628:EHG196630 DXK196628:DXK196630 DNO196628:DNO196630 DDS196628:DDS196630 CTW196628:CTW196630 CKA196628:CKA196630 CAE196628:CAE196630 BQI196628:BQI196630 BGM196628:BGM196630 AWQ196628:AWQ196630 AMU196628:AMU196630 ACY196628:ACY196630 TC196628:TC196630 JG196628:JG196630 K196628:K196630 WVS131092:WVS131094 WLW131092:WLW131094 WCA131092:WCA131094 VSE131092:VSE131094 VII131092:VII131094 UYM131092:UYM131094 UOQ131092:UOQ131094 UEU131092:UEU131094 TUY131092:TUY131094 TLC131092:TLC131094 TBG131092:TBG131094 SRK131092:SRK131094 SHO131092:SHO131094 RXS131092:RXS131094 RNW131092:RNW131094 REA131092:REA131094 QUE131092:QUE131094 QKI131092:QKI131094 QAM131092:QAM131094 PQQ131092:PQQ131094 PGU131092:PGU131094 OWY131092:OWY131094 ONC131092:ONC131094 ODG131092:ODG131094 NTK131092:NTK131094 NJO131092:NJO131094 MZS131092:MZS131094 MPW131092:MPW131094 MGA131092:MGA131094 LWE131092:LWE131094 LMI131092:LMI131094 LCM131092:LCM131094 KSQ131092:KSQ131094 KIU131092:KIU131094 JYY131092:JYY131094 JPC131092:JPC131094 JFG131092:JFG131094 IVK131092:IVK131094 ILO131092:ILO131094 IBS131092:IBS131094 HRW131092:HRW131094 HIA131092:HIA131094 GYE131092:GYE131094 GOI131092:GOI131094 GEM131092:GEM131094 FUQ131092:FUQ131094 FKU131092:FKU131094 FAY131092:FAY131094 ERC131092:ERC131094 EHG131092:EHG131094 DXK131092:DXK131094 DNO131092:DNO131094 DDS131092:DDS131094 CTW131092:CTW131094 CKA131092:CKA131094 CAE131092:CAE131094 BQI131092:BQI131094 BGM131092:BGM131094 AWQ131092:AWQ131094 AMU131092:AMU131094 ACY131092:ACY131094 TC131092:TC131094 JG131092:JG131094 K131092:K131094 WVS65556:WVS65558 WLW65556:WLW65558 WCA65556:WCA65558 VSE65556:VSE65558 VII65556:VII65558 UYM65556:UYM65558 UOQ65556:UOQ65558 UEU65556:UEU65558 TUY65556:TUY65558 TLC65556:TLC65558 TBG65556:TBG65558 SRK65556:SRK65558 SHO65556:SHO65558 RXS65556:RXS65558 RNW65556:RNW65558 REA65556:REA65558 QUE65556:QUE65558 QKI65556:QKI65558 QAM65556:QAM65558 PQQ65556:PQQ65558 PGU65556:PGU65558 OWY65556:OWY65558 ONC65556:ONC65558 ODG65556:ODG65558 NTK65556:NTK65558 NJO65556:NJO65558 MZS65556:MZS65558 MPW65556:MPW65558 MGA65556:MGA65558 LWE65556:LWE65558 LMI65556:LMI65558 LCM65556:LCM65558 KSQ65556:KSQ65558 KIU65556:KIU65558 JYY65556:JYY65558 JPC65556:JPC65558 JFG65556:JFG65558 IVK65556:IVK65558 ILO65556:ILO65558 IBS65556:IBS65558 HRW65556:HRW65558 HIA65556:HIA65558 GYE65556:GYE65558 GOI65556:GOI65558 GEM65556:GEM65558 FUQ65556:FUQ65558 FKU65556:FKU65558 FAY65556:FAY65558 ERC65556:ERC65558 EHG65556:EHG65558 DXK65556:DXK65558 DNO65556:DNO65558 DDS65556:DDS65558 CTW65556:CTW65558 CKA65556:CKA65558 CAE65556:CAE65558 BQI65556:BQI65558 BGM65556:BGM65558 AWQ65556:AWQ65558 AMU65556:AMU65558 ACY65556:ACY65558 TC65556:TC65558 JG65556:JG65558 K65556:K65558 WVS20:WVS22 WLW20:WLW22 WCA20:WCA22 VSE20:VSE22 VII20:VII22 UYM20:UYM22 UOQ20:UOQ22 UEU20:UEU22 TUY20:TUY22 TLC20:TLC22 TBG20:TBG22 SRK20:SRK22 SHO20:SHO22 RXS20:RXS22 RNW20:RNW22 REA20:REA22 QUE20:QUE22 QKI20:QKI22 QAM20:QAM22 PQQ20:PQQ22 PGU20:PGU22 OWY20:OWY22 ONC20:ONC22 ODG20:ODG22 NTK20:NTK22 NJO20:NJO22 MZS20:MZS22 MPW20:MPW22 MGA20:MGA22 LWE20:LWE22 LMI20:LMI22 LCM20:LCM22 KSQ20:KSQ22 KIU20:KIU22 JYY20:JYY22 JPC20:JPC22 JFG20:JFG22 IVK20:IVK22 ILO20:ILO22 IBS20:IBS22 HRW20:HRW22 HIA20:HIA22 GYE20:GYE22 GOI20:GOI22 GEM20:GEM22 FUQ20:FUQ22 FKU20:FKU22 FAY20:FAY22 ERC20:ERC22 EHG20:EHG22 DXK20:DXK22 DNO20:DNO22 DDS20:DDS22 CTW20:CTW22 CKA20:CKA22 CAE20:CAE22 BQI20:BQI22 BGM20:BGM22 AWQ20:AWQ22 AMU20:AMU22 ACY20:ACY22 TC20:TC22 JG20:JG22 K20:K22 WVW983045:WVX983045 WMA983045:WMB983045 WCE983045:WCF983045 VSI983045:VSJ983045 VIM983045:VIN983045 UYQ983045:UYR983045 UOU983045:UOV983045 UEY983045:UEZ983045 TVC983045:TVD983045 TLG983045:TLH983045 TBK983045:TBL983045 SRO983045:SRP983045 SHS983045:SHT983045 RXW983045:RXX983045 ROA983045:ROB983045 REE983045:REF983045 QUI983045:QUJ983045 QKM983045:QKN983045 QAQ983045:QAR983045 PQU983045:PQV983045 PGY983045:PGZ983045 OXC983045:OXD983045 ONG983045:ONH983045 ODK983045:ODL983045 NTO983045:NTP983045 NJS983045:NJT983045 MZW983045:MZX983045 MQA983045:MQB983045 MGE983045:MGF983045 LWI983045:LWJ983045 LMM983045:LMN983045 LCQ983045:LCR983045 KSU983045:KSV983045 KIY983045:KIZ983045 JZC983045:JZD983045 JPG983045:JPH983045 JFK983045:JFL983045 IVO983045:IVP983045 ILS983045:ILT983045 IBW983045:IBX983045 HSA983045:HSB983045 HIE983045:HIF983045 GYI983045:GYJ983045 GOM983045:GON983045 GEQ983045:GER983045 FUU983045:FUV983045 FKY983045:FKZ983045 FBC983045:FBD983045 ERG983045:ERH983045 EHK983045:EHL983045 DXO983045:DXP983045 DNS983045:DNT983045 DDW983045:DDX983045 CUA983045:CUB983045 CKE983045:CKF983045 CAI983045:CAJ983045 BQM983045:BQN983045 BGQ983045:BGR983045 AWU983045:AWV983045 AMY983045:AMZ983045 ADC983045:ADD983045 TG983045:TH983045 JK983045:JL983045 O983045:P983045 WVW917509:WVX917509 WMA917509:WMB917509 WCE917509:WCF917509 VSI917509:VSJ917509 VIM917509:VIN917509 UYQ917509:UYR917509 UOU917509:UOV917509 UEY917509:UEZ917509 TVC917509:TVD917509 TLG917509:TLH917509 TBK917509:TBL917509 SRO917509:SRP917509 SHS917509:SHT917509 RXW917509:RXX917509 ROA917509:ROB917509 REE917509:REF917509 QUI917509:QUJ917509 QKM917509:QKN917509 QAQ917509:QAR917509 PQU917509:PQV917509 PGY917509:PGZ917509 OXC917509:OXD917509 ONG917509:ONH917509 ODK917509:ODL917509 NTO917509:NTP917509 NJS917509:NJT917509 MZW917509:MZX917509 MQA917509:MQB917509 MGE917509:MGF917509 LWI917509:LWJ917509 LMM917509:LMN917509 LCQ917509:LCR917509 KSU917509:KSV917509 KIY917509:KIZ917509 JZC917509:JZD917509 JPG917509:JPH917509 JFK917509:JFL917509 IVO917509:IVP917509 ILS917509:ILT917509 IBW917509:IBX917509 HSA917509:HSB917509 HIE917509:HIF917509 GYI917509:GYJ917509 GOM917509:GON917509 GEQ917509:GER917509 FUU917509:FUV917509 FKY917509:FKZ917509 FBC917509:FBD917509 ERG917509:ERH917509 EHK917509:EHL917509 DXO917509:DXP917509 DNS917509:DNT917509 DDW917509:DDX917509 CUA917509:CUB917509 CKE917509:CKF917509 CAI917509:CAJ917509 BQM917509:BQN917509 BGQ917509:BGR917509 AWU917509:AWV917509 AMY917509:AMZ917509 ADC917509:ADD917509 TG917509:TH917509 JK917509:JL917509 O917509:P917509 WVW851973:WVX851973 WMA851973:WMB851973 WCE851973:WCF851973 VSI851973:VSJ851973 VIM851973:VIN851973 UYQ851973:UYR851973 UOU851973:UOV851973 UEY851973:UEZ851973 TVC851973:TVD851973 TLG851973:TLH851973 TBK851973:TBL851973 SRO851973:SRP851973 SHS851973:SHT851973 RXW851973:RXX851973 ROA851973:ROB851973 REE851973:REF851973 QUI851973:QUJ851973 QKM851973:QKN851973 QAQ851973:QAR851973 PQU851973:PQV851973 PGY851973:PGZ851973 OXC851973:OXD851973 ONG851973:ONH851973 ODK851973:ODL851973 NTO851973:NTP851973 NJS851973:NJT851973 MZW851973:MZX851973 MQA851973:MQB851973 MGE851973:MGF851973 LWI851973:LWJ851973 LMM851973:LMN851973 LCQ851973:LCR851973 KSU851973:KSV851973 KIY851973:KIZ851973 JZC851973:JZD851973 JPG851973:JPH851973 JFK851973:JFL851973 IVO851973:IVP851973 ILS851973:ILT851973 IBW851973:IBX851973 HSA851973:HSB851973 HIE851973:HIF851973 GYI851973:GYJ851973 GOM851973:GON851973 GEQ851973:GER851973 FUU851973:FUV851973 FKY851973:FKZ851973 FBC851973:FBD851973 ERG851973:ERH851973 EHK851973:EHL851973 DXO851973:DXP851973 DNS851973:DNT851973 DDW851973:DDX851973 CUA851973:CUB851973 CKE851973:CKF851973 CAI851973:CAJ851973 BQM851973:BQN851973 BGQ851973:BGR851973 AWU851973:AWV851973 AMY851973:AMZ851973 ADC851973:ADD851973 TG851973:TH851973 JK851973:JL851973 O851973:P851973 WVW786437:WVX786437 WMA786437:WMB786437 WCE786437:WCF786437 VSI786437:VSJ786437 VIM786437:VIN786437 UYQ786437:UYR786437 UOU786437:UOV786437 UEY786437:UEZ786437 TVC786437:TVD786437 TLG786437:TLH786437 TBK786437:TBL786437 SRO786437:SRP786437 SHS786437:SHT786437 RXW786437:RXX786437 ROA786437:ROB786437 REE786437:REF786437 QUI786437:QUJ786437 QKM786437:QKN786437 QAQ786437:QAR786437 PQU786437:PQV786437 PGY786437:PGZ786437 OXC786437:OXD786437 ONG786437:ONH786437 ODK786437:ODL786437 NTO786437:NTP786437 NJS786437:NJT786437 MZW786437:MZX786437 MQA786437:MQB786437 MGE786437:MGF786437 LWI786437:LWJ786437 LMM786437:LMN786437 LCQ786437:LCR786437 KSU786437:KSV786437 KIY786437:KIZ786437 JZC786437:JZD786437 JPG786437:JPH786437 JFK786437:JFL786437 IVO786437:IVP786437 ILS786437:ILT786437 IBW786437:IBX786437 HSA786437:HSB786437 HIE786437:HIF786437 GYI786437:GYJ786437 GOM786437:GON786437 GEQ786437:GER786437 FUU786437:FUV786437 FKY786437:FKZ786437 FBC786437:FBD786437 ERG786437:ERH786437 EHK786437:EHL786437 DXO786437:DXP786437 DNS786437:DNT786437 DDW786437:DDX786437 CUA786437:CUB786437 CKE786437:CKF786437 CAI786437:CAJ786437 BQM786437:BQN786437 BGQ786437:BGR786437 AWU786437:AWV786437 AMY786437:AMZ786437 ADC786437:ADD786437 TG786437:TH786437 JK786437:JL786437 O786437:P786437 WVW720901:WVX720901 WMA720901:WMB720901 WCE720901:WCF720901 VSI720901:VSJ720901 VIM720901:VIN720901 UYQ720901:UYR720901 UOU720901:UOV720901 UEY720901:UEZ720901 TVC720901:TVD720901 TLG720901:TLH720901 TBK720901:TBL720901 SRO720901:SRP720901 SHS720901:SHT720901 RXW720901:RXX720901 ROA720901:ROB720901 REE720901:REF720901 QUI720901:QUJ720901 QKM720901:QKN720901 QAQ720901:QAR720901 PQU720901:PQV720901 PGY720901:PGZ720901 OXC720901:OXD720901 ONG720901:ONH720901 ODK720901:ODL720901 NTO720901:NTP720901 NJS720901:NJT720901 MZW720901:MZX720901 MQA720901:MQB720901 MGE720901:MGF720901 LWI720901:LWJ720901 LMM720901:LMN720901 LCQ720901:LCR720901 KSU720901:KSV720901 KIY720901:KIZ720901 JZC720901:JZD720901 JPG720901:JPH720901 JFK720901:JFL720901 IVO720901:IVP720901 ILS720901:ILT720901 IBW720901:IBX720901 HSA720901:HSB720901 HIE720901:HIF720901 GYI720901:GYJ720901 GOM720901:GON720901 GEQ720901:GER720901 FUU720901:FUV720901 FKY720901:FKZ720901 FBC720901:FBD720901 ERG720901:ERH720901 EHK720901:EHL720901 DXO720901:DXP720901 DNS720901:DNT720901 DDW720901:DDX720901 CUA720901:CUB720901 CKE720901:CKF720901 CAI720901:CAJ720901 BQM720901:BQN720901 BGQ720901:BGR720901 AWU720901:AWV720901 AMY720901:AMZ720901 ADC720901:ADD720901 TG720901:TH720901 JK720901:JL720901 O720901:P720901 WVW655365:WVX655365 WMA655365:WMB655365 WCE655365:WCF655365 VSI655365:VSJ655365 VIM655365:VIN655365 UYQ655365:UYR655365 UOU655365:UOV655365 UEY655365:UEZ655365 TVC655365:TVD655365 TLG655365:TLH655365 TBK655365:TBL655365 SRO655365:SRP655365 SHS655365:SHT655365 RXW655365:RXX655365 ROA655365:ROB655365 REE655365:REF655365 QUI655365:QUJ655365 QKM655365:QKN655365 QAQ655365:QAR655365 PQU655365:PQV655365 PGY655365:PGZ655365 OXC655365:OXD655365 ONG655365:ONH655365 ODK655365:ODL655365 NTO655365:NTP655365 NJS655365:NJT655365 MZW655365:MZX655365 MQA655365:MQB655365 MGE655365:MGF655365 LWI655365:LWJ655365 LMM655365:LMN655365 LCQ655365:LCR655365 KSU655365:KSV655365 KIY655365:KIZ655365 JZC655365:JZD655365 JPG655365:JPH655365 JFK655365:JFL655365 IVO655365:IVP655365 ILS655365:ILT655365 IBW655365:IBX655365 HSA655365:HSB655365 HIE655365:HIF655365 GYI655365:GYJ655365 GOM655365:GON655365 GEQ655365:GER655365 FUU655365:FUV655365 FKY655365:FKZ655365 FBC655365:FBD655365 ERG655365:ERH655365 EHK655365:EHL655365 DXO655365:DXP655365 DNS655365:DNT655365 DDW655365:DDX655365 CUA655365:CUB655365 CKE655365:CKF655365 CAI655365:CAJ655365 BQM655365:BQN655365 BGQ655365:BGR655365 AWU655365:AWV655365 AMY655365:AMZ655365 ADC655365:ADD655365 TG655365:TH655365 JK655365:JL655365 O655365:P655365 WVW589829:WVX589829 WMA589829:WMB589829 WCE589829:WCF589829 VSI589829:VSJ589829 VIM589829:VIN589829 UYQ589829:UYR589829 UOU589829:UOV589829 UEY589829:UEZ589829 TVC589829:TVD589829 TLG589829:TLH589829 TBK589829:TBL589829 SRO589829:SRP589829 SHS589829:SHT589829 RXW589829:RXX589829 ROA589829:ROB589829 REE589829:REF589829 QUI589829:QUJ589829 QKM589829:QKN589829 QAQ589829:QAR589829 PQU589829:PQV589829 PGY589829:PGZ589829 OXC589829:OXD589829 ONG589829:ONH589829 ODK589829:ODL589829 NTO589829:NTP589829 NJS589829:NJT589829 MZW589829:MZX589829 MQA589829:MQB589829 MGE589829:MGF589829 LWI589829:LWJ589829 LMM589829:LMN589829 LCQ589829:LCR589829 KSU589829:KSV589829 KIY589829:KIZ589829 JZC589829:JZD589829 JPG589829:JPH589829 JFK589829:JFL589829 IVO589829:IVP589829 ILS589829:ILT589829 IBW589829:IBX589829 HSA589829:HSB589829 HIE589829:HIF589829 GYI589829:GYJ589829 GOM589829:GON589829 GEQ589829:GER589829 FUU589829:FUV589829 FKY589829:FKZ589829 FBC589829:FBD589829 ERG589829:ERH589829 EHK589829:EHL589829 DXO589829:DXP589829 DNS589829:DNT589829 DDW589829:DDX589829 CUA589829:CUB589829 CKE589829:CKF589829 CAI589829:CAJ589829 BQM589829:BQN589829 BGQ589829:BGR589829 AWU589829:AWV589829 AMY589829:AMZ589829 ADC589829:ADD589829 TG589829:TH589829 JK589829:JL589829 O589829:P589829 WVW524293:WVX524293 WMA524293:WMB524293 WCE524293:WCF524293 VSI524293:VSJ524293 VIM524293:VIN524293 UYQ524293:UYR524293 UOU524293:UOV524293 UEY524293:UEZ524293 TVC524293:TVD524293 TLG524293:TLH524293 TBK524293:TBL524293 SRO524293:SRP524293 SHS524293:SHT524293 RXW524293:RXX524293 ROA524293:ROB524293 REE524293:REF524293 QUI524293:QUJ524293 QKM524293:QKN524293 QAQ524293:QAR524293 PQU524293:PQV524293 PGY524293:PGZ524293 OXC524293:OXD524293 ONG524293:ONH524293 ODK524293:ODL524293 NTO524293:NTP524293 NJS524293:NJT524293 MZW524293:MZX524293 MQA524293:MQB524293 MGE524293:MGF524293 LWI524293:LWJ524293 LMM524293:LMN524293 LCQ524293:LCR524293 KSU524293:KSV524293 KIY524293:KIZ524293 JZC524293:JZD524293 JPG524293:JPH524293 JFK524293:JFL524293 IVO524293:IVP524293 ILS524293:ILT524293 IBW524293:IBX524293 HSA524293:HSB524293 HIE524293:HIF524293 GYI524293:GYJ524293 GOM524293:GON524293 GEQ524293:GER524293 FUU524293:FUV524293 FKY524293:FKZ524293 FBC524293:FBD524293 ERG524293:ERH524293 EHK524293:EHL524293 DXO524293:DXP524293 DNS524293:DNT524293 DDW524293:DDX524293 CUA524293:CUB524293 CKE524293:CKF524293 CAI524293:CAJ524293 BQM524293:BQN524293 BGQ524293:BGR524293 AWU524293:AWV524293 AMY524293:AMZ524293 ADC524293:ADD524293 TG524293:TH524293 JK524293:JL524293 O524293:P524293 WVW458757:WVX458757 WMA458757:WMB458757 WCE458757:WCF458757 VSI458757:VSJ458757 VIM458757:VIN458757 UYQ458757:UYR458757 UOU458757:UOV458757 UEY458757:UEZ458757 TVC458757:TVD458757 TLG458757:TLH458757 TBK458757:TBL458757 SRO458757:SRP458757 SHS458757:SHT458757 RXW458757:RXX458757 ROA458757:ROB458757 REE458757:REF458757 QUI458757:QUJ458757 QKM458757:QKN458757 QAQ458757:QAR458757 PQU458757:PQV458757 PGY458757:PGZ458757 OXC458757:OXD458757 ONG458757:ONH458757 ODK458757:ODL458757 NTO458757:NTP458757 NJS458757:NJT458757 MZW458757:MZX458757 MQA458757:MQB458757 MGE458757:MGF458757 LWI458757:LWJ458757 LMM458757:LMN458757 LCQ458757:LCR458757 KSU458757:KSV458757 KIY458757:KIZ458757 JZC458757:JZD458757 JPG458757:JPH458757 JFK458757:JFL458757 IVO458757:IVP458757 ILS458757:ILT458757 IBW458757:IBX458757 HSA458757:HSB458757 HIE458757:HIF458757 GYI458757:GYJ458757 GOM458757:GON458757 GEQ458757:GER458757 FUU458757:FUV458757 FKY458757:FKZ458757 FBC458757:FBD458757 ERG458757:ERH458757 EHK458757:EHL458757 DXO458757:DXP458757 DNS458757:DNT458757 DDW458757:DDX458757 CUA458757:CUB458757 CKE458757:CKF458757 CAI458757:CAJ458757 BQM458757:BQN458757 BGQ458757:BGR458757 AWU458757:AWV458757 AMY458757:AMZ458757 ADC458757:ADD458757 TG458757:TH458757 JK458757:JL458757 O458757:P458757 WVW393221:WVX393221 WMA393221:WMB393221 WCE393221:WCF393221 VSI393221:VSJ393221 VIM393221:VIN393221 UYQ393221:UYR393221 UOU393221:UOV393221 UEY393221:UEZ393221 TVC393221:TVD393221 TLG393221:TLH393221 TBK393221:TBL393221 SRO393221:SRP393221 SHS393221:SHT393221 RXW393221:RXX393221 ROA393221:ROB393221 REE393221:REF393221 QUI393221:QUJ393221 QKM393221:QKN393221 QAQ393221:QAR393221 PQU393221:PQV393221 PGY393221:PGZ393221 OXC393221:OXD393221 ONG393221:ONH393221 ODK393221:ODL393221 NTO393221:NTP393221 NJS393221:NJT393221 MZW393221:MZX393221 MQA393221:MQB393221 MGE393221:MGF393221 LWI393221:LWJ393221 LMM393221:LMN393221 LCQ393221:LCR393221 KSU393221:KSV393221 KIY393221:KIZ393221 JZC393221:JZD393221 JPG393221:JPH393221 JFK393221:JFL393221 IVO393221:IVP393221 ILS393221:ILT393221 IBW393221:IBX393221 HSA393221:HSB393221 HIE393221:HIF393221 GYI393221:GYJ393221 GOM393221:GON393221 GEQ393221:GER393221 FUU393221:FUV393221 FKY393221:FKZ393221 FBC393221:FBD393221 ERG393221:ERH393221 EHK393221:EHL393221 DXO393221:DXP393221 DNS393221:DNT393221 DDW393221:DDX393221 CUA393221:CUB393221 CKE393221:CKF393221 CAI393221:CAJ393221 BQM393221:BQN393221 BGQ393221:BGR393221 AWU393221:AWV393221 AMY393221:AMZ393221 ADC393221:ADD393221 TG393221:TH393221 JK393221:JL393221 O393221:P393221 WVW327685:WVX327685 WMA327685:WMB327685 WCE327685:WCF327685 VSI327685:VSJ327685 VIM327685:VIN327685 UYQ327685:UYR327685 UOU327685:UOV327685 UEY327685:UEZ327685 TVC327685:TVD327685 TLG327685:TLH327685 TBK327685:TBL327685 SRO327685:SRP327685 SHS327685:SHT327685 RXW327685:RXX327685 ROA327685:ROB327685 REE327685:REF327685 QUI327685:QUJ327685 QKM327685:QKN327685 QAQ327685:QAR327685 PQU327685:PQV327685 PGY327685:PGZ327685 OXC327685:OXD327685 ONG327685:ONH327685 ODK327685:ODL327685 NTO327685:NTP327685 NJS327685:NJT327685 MZW327685:MZX327685 MQA327685:MQB327685 MGE327685:MGF327685 LWI327685:LWJ327685 LMM327685:LMN327685 LCQ327685:LCR327685 KSU327685:KSV327685 KIY327685:KIZ327685 JZC327685:JZD327685 JPG327685:JPH327685 JFK327685:JFL327685 IVO327685:IVP327685 ILS327685:ILT327685 IBW327685:IBX327685 HSA327685:HSB327685 HIE327685:HIF327685 GYI327685:GYJ327685 GOM327685:GON327685 GEQ327685:GER327685 FUU327685:FUV327685 FKY327685:FKZ327685 FBC327685:FBD327685 ERG327685:ERH327685 EHK327685:EHL327685 DXO327685:DXP327685 DNS327685:DNT327685 DDW327685:DDX327685 CUA327685:CUB327685 CKE327685:CKF327685 CAI327685:CAJ327685 BQM327685:BQN327685 BGQ327685:BGR327685 AWU327685:AWV327685 AMY327685:AMZ327685 ADC327685:ADD327685 TG327685:TH327685 JK327685:JL327685 O327685:P327685 WVW262149:WVX262149 WMA262149:WMB262149 WCE262149:WCF262149 VSI262149:VSJ262149 VIM262149:VIN262149 UYQ262149:UYR262149 UOU262149:UOV262149 UEY262149:UEZ262149 TVC262149:TVD262149 TLG262149:TLH262149 TBK262149:TBL262149 SRO262149:SRP262149 SHS262149:SHT262149 RXW262149:RXX262149 ROA262149:ROB262149 REE262149:REF262149 QUI262149:QUJ262149 QKM262149:QKN262149 QAQ262149:QAR262149 PQU262149:PQV262149 PGY262149:PGZ262149 OXC262149:OXD262149 ONG262149:ONH262149 ODK262149:ODL262149 NTO262149:NTP262149 NJS262149:NJT262149 MZW262149:MZX262149 MQA262149:MQB262149 MGE262149:MGF262149 LWI262149:LWJ262149 LMM262149:LMN262149 LCQ262149:LCR262149 KSU262149:KSV262149 KIY262149:KIZ262149 JZC262149:JZD262149 JPG262149:JPH262149 JFK262149:JFL262149 IVO262149:IVP262149 ILS262149:ILT262149 IBW262149:IBX262149 HSA262149:HSB262149 HIE262149:HIF262149 GYI262149:GYJ262149 GOM262149:GON262149 GEQ262149:GER262149 FUU262149:FUV262149 FKY262149:FKZ262149 FBC262149:FBD262149 ERG262149:ERH262149 EHK262149:EHL262149 DXO262149:DXP262149 DNS262149:DNT262149 DDW262149:DDX262149 CUA262149:CUB262149 CKE262149:CKF262149 CAI262149:CAJ262149 BQM262149:BQN262149 BGQ262149:BGR262149 AWU262149:AWV262149 AMY262149:AMZ262149 ADC262149:ADD262149 TG262149:TH262149 JK262149:JL262149 O262149:P262149 WVW196613:WVX196613 WMA196613:WMB196613 WCE196613:WCF196613 VSI196613:VSJ196613 VIM196613:VIN196613 UYQ196613:UYR196613 UOU196613:UOV196613 UEY196613:UEZ196613 TVC196613:TVD196613 TLG196613:TLH196613 TBK196613:TBL196613 SRO196613:SRP196613 SHS196613:SHT196613 RXW196613:RXX196613 ROA196613:ROB196613 REE196613:REF196613 QUI196613:QUJ196613 QKM196613:QKN196613 QAQ196613:QAR196613 PQU196613:PQV196613 PGY196613:PGZ196613 OXC196613:OXD196613 ONG196613:ONH196613 ODK196613:ODL196613 NTO196613:NTP196613 NJS196613:NJT196613 MZW196613:MZX196613 MQA196613:MQB196613 MGE196613:MGF196613 LWI196613:LWJ196613 LMM196613:LMN196613 LCQ196613:LCR196613 KSU196613:KSV196613 KIY196613:KIZ196613 JZC196613:JZD196613 JPG196613:JPH196613 JFK196613:JFL196613 IVO196613:IVP196613 ILS196613:ILT196613 IBW196613:IBX196613 HSA196613:HSB196613 HIE196613:HIF196613 GYI196613:GYJ196613 GOM196613:GON196613 GEQ196613:GER196613 FUU196613:FUV196613 FKY196613:FKZ196613 FBC196613:FBD196613 ERG196613:ERH196613 EHK196613:EHL196613 DXO196613:DXP196613 DNS196613:DNT196613 DDW196613:DDX196613 CUA196613:CUB196613 CKE196613:CKF196613 CAI196613:CAJ196613 BQM196613:BQN196613 BGQ196613:BGR196613 AWU196613:AWV196613 AMY196613:AMZ196613 ADC196613:ADD196613 TG196613:TH196613 JK196613:JL196613 O196613:P196613 WVW131077:WVX131077 WMA131077:WMB131077 WCE131077:WCF131077 VSI131077:VSJ131077 VIM131077:VIN131077 UYQ131077:UYR131077 UOU131077:UOV131077 UEY131077:UEZ131077 TVC131077:TVD131077 TLG131077:TLH131077 TBK131077:TBL131077 SRO131077:SRP131077 SHS131077:SHT131077 RXW131077:RXX131077 ROA131077:ROB131077 REE131077:REF131077 QUI131077:QUJ131077 QKM131077:QKN131077 QAQ131077:QAR131077 PQU131077:PQV131077 PGY131077:PGZ131077 OXC131077:OXD131077 ONG131077:ONH131077 ODK131077:ODL131077 NTO131077:NTP131077 NJS131077:NJT131077 MZW131077:MZX131077 MQA131077:MQB131077 MGE131077:MGF131077 LWI131077:LWJ131077 LMM131077:LMN131077 LCQ131077:LCR131077 KSU131077:KSV131077 KIY131077:KIZ131077 JZC131077:JZD131077 JPG131077:JPH131077 JFK131077:JFL131077 IVO131077:IVP131077 ILS131077:ILT131077 IBW131077:IBX131077 HSA131077:HSB131077 HIE131077:HIF131077 GYI131077:GYJ131077 GOM131077:GON131077 GEQ131077:GER131077 FUU131077:FUV131077 FKY131077:FKZ131077 FBC131077:FBD131077 ERG131077:ERH131077 EHK131077:EHL131077 DXO131077:DXP131077 DNS131077:DNT131077 DDW131077:DDX131077 CUA131077:CUB131077 CKE131077:CKF131077 CAI131077:CAJ131077 BQM131077:BQN131077 BGQ131077:BGR131077 AWU131077:AWV131077 AMY131077:AMZ131077 ADC131077:ADD131077 TG131077:TH131077 JK131077:JL131077 O131077:P131077 WVW65541:WVX65541 WMA65541:WMB65541 WCE65541:WCF65541 VSI65541:VSJ65541 VIM65541:VIN65541 UYQ65541:UYR65541 UOU65541:UOV65541 UEY65541:UEZ65541 TVC65541:TVD65541 TLG65541:TLH65541 TBK65541:TBL65541 SRO65541:SRP65541 SHS65541:SHT65541 RXW65541:RXX65541 ROA65541:ROB65541 REE65541:REF65541 QUI65541:QUJ65541 QKM65541:QKN65541 QAQ65541:QAR65541 PQU65541:PQV65541 PGY65541:PGZ65541 OXC65541:OXD65541 ONG65541:ONH65541 ODK65541:ODL65541 NTO65541:NTP65541 NJS65541:NJT65541 MZW65541:MZX65541 MQA65541:MQB65541 MGE65541:MGF65541 LWI65541:LWJ65541 LMM65541:LMN65541 LCQ65541:LCR65541 KSU65541:KSV65541 KIY65541:KIZ65541 JZC65541:JZD65541 JPG65541:JPH65541 JFK65541:JFL65541 IVO65541:IVP65541 ILS65541:ILT65541 IBW65541:IBX65541 HSA65541:HSB65541 HIE65541:HIF65541 GYI65541:GYJ65541 GOM65541:GON65541 GEQ65541:GER65541 FUU65541:FUV65541 FKY65541:FKZ65541 FBC65541:FBD65541 ERG65541:ERH65541 EHK65541:EHL65541 DXO65541:DXP65541 DNS65541:DNT65541 DDW65541:DDX65541 CUA65541:CUB65541 CKE65541:CKF65541 CAI65541:CAJ65541 BQM65541:BQN65541 BGQ65541:BGR65541 AWU65541:AWV65541 AMY65541:AMZ65541 ADC65541:ADD65541 TG65541:TH65541 JK65541:JL65541 O65541:P65541 WVW5:WVX5 WMA5:WMB5 WCE5:WCF5 VSI5:VSJ5 VIM5:VIN5 UYQ5:UYR5 UOU5:UOV5 UEY5:UEZ5 TVC5:TVD5 TLG5:TLH5 TBK5:TBL5 SRO5:SRP5 SHS5:SHT5 RXW5:RXX5 ROA5:ROB5 REE5:REF5 QUI5:QUJ5 QKM5:QKN5 QAQ5:QAR5 PQU5:PQV5 PGY5:PGZ5 OXC5:OXD5 ONG5:ONH5 ODK5:ODL5 NTO5:NTP5 NJS5:NJT5 MZW5:MZX5 MQA5:MQB5 MGE5:MGF5 LWI5:LWJ5 LMM5:LMN5 LCQ5:LCR5 KSU5:KSV5 KIY5:KIZ5 JZC5:JZD5 JPG5:JPH5 JFK5:JFL5 IVO5:IVP5 ILS5:ILT5 IBW5:IBX5 HSA5:HSB5 HIE5:HIF5 GYI5:GYJ5 GOM5:GON5 GEQ5:GER5 FUU5:FUV5 FKY5:FKZ5 FBC5:FBD5 ERG5:ERH5 EHK5:EHL5 DXO5:DXP5 DNS5:DNT5 DDW5:DDX5 CUA5:CUB5 CKE5:CKF5 CAI5:CAJ5 BQM5:BQN5 BGQ5:BGR5 AWU5:AWV5 AMY5:AMZ5 ADC5:ADD5 TG5:TH5 JK5:JL5 O5:P5 WWC983045:WWD983045 WMG983045:WMH983045 WCK983045:WCL983045 VSO983045:VSP983045 VIS983045:VIT983045 UYW983045:UYX983045 UPA983045:UPB983045 UFE983045:UFF983045 TVI983045:TVJ983045 TLM983045:TLN983045 TBQ983045:TBR983045 SRU983045:SRV983045 SHY983045:SHZ983045 RYC983045:RYD983045 ROG983045:ROH983045 REK983045:REL983045 QUO983045:QUP983045 QKS983045:QKT983045 QAW983045:QAX983045 PRA983045:PRB983045 PHE983045:PHF983045 OXI983045:OXJ983045 ONM983045:ONN983045 ODQ983045:ODR983045 NTU983045:NTV983045 NJY983045:NJZ983045 NAC983045:NAD983045 MQG983045:MQH983045 MGK983045:MGL983045 LWO983045:LWP983045 LMS983045:LMT983045 LCW983045:LCX983045 KTA983045:KTB983045 KJE983045:KJF983045 JZI983045:JZJ983045 JPM983045:JPN983045 JFQ983045:JFR983045 IVU983045:IVV983045 ILY983045:ILZ983045 ICC983045:ICD983045 HSG983045:HSH983045 HIK983045:HIL983045 GYO983045:GYP983045 GOS983045:GOT983045 GEW983045:GEX983045 FVA983045:FVB983045 FLE983045:FLF983045 FBI983045:FBJ983045 ERM983045:ERN983045 EHQ983045:EHR983045 DXU983045:DXV983045 DNY983045:DNZ983045 DEC983045:DED983045 CUG983045:CUH983045 CKK983045:CKL983045 CAO983045:CAP983045 BQS983045:BQT983045 BGW983045:BGX983045 AXA983045:AXB983045 ANE983045:ANF983045 ADI983045:ADJ983045 TM983045:TN983045 JQ983045:JR983045 U983045:V983045 WWC917509:WWD917509 WMG917509:WMH917509 WCK917509:WCL917509 VSO917509:VSP917509 VIS917509:VIT917509 UYW917509:UYX917509 UPA917509:UPB917509 UFE917509:UFF917509 TVI917509:TVJ917509 TLM917509:TLN917509 TBQ917509:TBR917509 SRU917509:SRV917509 SHY917509:SHZ917509 RYC917509:RYD917509 ROG917509:ROH917509 REK917509:REL917509 QUO917509:QUP917509 QKS917509:QKT917509 QAW917509:QAX917509 PRA917509:PRB917509 PHE917509:PHF917509 OXI917509:OXJ917509 ONM917509:ONN917509 ODQ917509:ODR917509 NTU917509:NTV917509 NJY917509:NJZ917509 NAC917509:NAD917509 MQG917509:MQH917509 MGK917509:MGL917509 LWO917509:LWP917509 LMS917509:LMT917509 LCW917509:LCX917509 KTA917509:KTB917509 KJE917509:KJF917509 JZI917509:JZJ917509 JPM917509:JPN917509 JFQ917509:JFR917509 IVU917509:IVV917509 ILY917509:ILZ917509 ICC917509:ICD917509 HSG917509:HSH917509 HIK917509:HIL917509 GYO917509:GYP917509 GOS917509:GOT917509 GEW917509:GEX917509 FVA917509:FVB917509 FLE917509:FLF917509 FBI917509:FBJ917509 ERM917509:ERN917509 EHQ917509:EHR917509 DXU917509:DXV917509 DNY917509:DNZ917509 DEC917509:DED917509 CUG917509:CUH917509 CKK917509:CKL917509 CAO917509:CAP917509 BQS917509:BQT917509 BGW917509:BGX917509 AXA917509:AXB917509 ANE917509:ANF917509 ADI917509:ADJ917509 TM917509:TN917509 JQ917509:JR917509 U917509:V917509 WWC851973:WWD851973 WMG851973:WMH851973 WCK851973:WCL851973 VSO851973:VSP851973 VIS851973:VIT851973 UYW851973:UYX851973 UPA851973:UPB851973 UFE851973:UFF851973 TVI851973:TVJ851973 TLM851973:TLN851973 TBQ851973:TBR851973 SRU851973:SRV851973 SHY851973:SHZ851973 RYC851973:RYD851973 ROG851973:ROH851973 REK851973:REL851973 QUO851973:QUP851973 QKS851973:QKT851973 QAW851973:QAX851973 PRA851973:PRB851973 PHE851973:PHF851973 OXI851973:OXJ851973 ONM851973:ONN851973 ODQ851973:ODR851973 NTU851973:NTV851973 NJY851973:NJZ851973 NAC851973:NAD851973 MQG851973:MQH851973 MGK851973:MGL851973 LWO851973:LWP851973 LMS851973:LMT851973 LCW851973:LCX851973 KTA851973:KTB851973 KJE851973:KJF851973 JZI851973:JZJ851973 JPM851973:JPN851973 JFQ851973:JFR851973 IVU851973:IVV851973 ILY851973:ILZ851973 ICC851973:ICD851973 HSG851973:HSH851973 HIK851973:HIL851973 GYO851973:GYP851973 GOS851973:GOT851973 GEW851973:GEX851973 FVA851973:FVB851973 FLE851973:FLF851973 FBI851973:FBJ851973 ERM851973:ERN851973 EHQ851973:EHR851973 DXU851973:DXV851973 DNY851973:DNZ851973 DEC851973:DED851973 CUG851973:CUH851973 CKK851973:CKL851973 CAO851973:CAP851973 BQS851973:BQT851973 BGW851973:BGX851973 AXA851973:AXB851973 ANE851973:ANF851973 ADI851973:ADJ851973 TM851973:TN851973 JQ851973:JR851973 U851973:V851973 WWC786437:WWD786437 WMG786437:WMH786437 WCK786437:WCL786437 VSO786437:VSP786437 VIS786437:VIT786437 UYW786437:UYX786437 UPA786437:UPB786437 UFE786437:UFF786437 TVI786437:TVJ786437 TLM786437:TLN786437 TBQ786437:TBR786437 SRU786437:SRV786437 SHY786437:SHZ786437 RYC786437:RYD786437 ROG786437:ROH786437 REK786437:REL786437 QUO786437:QUP786437 QKS786437:QKT786437 QAW786437:QAX786437 PRA786437:PRB786437 PHE786437:PHF786437 OXI786437:OXJ786437 ONM786437:ONN786437 ODQ786437:ODR786437 NTU786437:NTV786437 NJY786437:NJZ786437 NAC786437:NAD786437 MQG786437:MQH786437 MGK786437:MGL786437 LWO786437:LWP786437 LMS786437:LMT786437 LCW786437:LCX786437 KTA786437:KTB786437 KJE786437:KJF786437 JZI786437:JZJ786437 JPM786437:JPN786437 JFQ786437:JFR786437 IVU786437:IVV786437 ILY786437:ILZ786437 ICC786437:ICD786437 HSG786437:HSH786437 HIK786437:HIL786437 GYO786437:GYP786437 GOS786437:GOT786437 GEW786437:GEX786437 FVA786437:FVB786437 FLE786437:FLF786437 FBI786437:FBJ786437 ERM786437:ERN786437 EHQ786437:EHR786437 DXU786437:DXV786437 DNY786437:DNZ786437 DEC786437:DED786437 CUG786437:CUH786437 CKK786437:CKL786437 CAO786437:CAP786437 BQS786437:BQT786437 BGW786437:BGX786437 AXA786437:AXB786437 ANE786437:ANF786437 ADI786437:ADJ786437 TM786437:TN786437 JQ786437:JR786437 U786437:V786437 WWC720901:WWD720901 WMG720901:WMH720901 WCK720901:WCL720901 VSO720901:VSP720901 VIS720901:VIT720901 UYW720901:UYX720901 UPA720901:UPB720901 UFE720901:UFF720901 TVI720901:TVJ720901 TLM720901:TLN720901 TBQ720901:TBR720901 SRU720901:SRV720901 SHY720901:SHZ720901 RYC720901:RYD720901 ROG720901:ROH720901 REK720901:REL720901 QUO720901:QUP720901 QKS720901:QKT720901 QAW720901:QAX720901 PRA720901:PRB720901 PHE720901:PHF720901 OXI720901:OXJ720901 ONM720901:ONN720901 ODQ720901:ODR720901 NTU720901:NTV720901 NJY720901:NJZ720901 NAC720901:NAD720901 MQG720901:MQH720901 MGK720901:MGL720901 LWO720901:LWP720901 LMS720901:LMT720901 LCW720901:LCX720901 KTA720901:KTB720901 KJE720901:KJF720901 JZI720901:JZJ720901 JPM720901:JPN720901 JFQ720901:JFR720901 IVU720901:IVV720901 ILY720901:ILZ720901 ICC720901:ICD720901 HSG720901:HSH720901 HIK720901:HIL720901 GYO720901:GYP720901 GOS720901:GOT720901 GEW720901:GEX720901 FVA720901:FVB720901 FLE720901:FLF720901 FBI720901:FBJ720901 ERM720901:ERN720901 EHQ720901:EHR720901 DXU720901:DXV720901 DNY720901:DNZ720901 DEC720901:DED720901 CUG720901:CUH720901 CKK720901:CKL720901 CAO720901:CAP720901 BQS720901:BQT720901 BGW720901:BGX720901 AXA720901:AXB720901 ANE720901:ANF720901 ADI720901:ADJ720901 TM720901:TN720901 JQ720901:JR720901 U720901:V720901 WWC655365:WWD655365 WMG655365:WMH655365 WCK655365:WCL655365 VSO655365:VSP655365 VIS655365:VIT655365 UYW655365:UYX655365 UPA655365:UPB655365 UFE655365:UFF655365 TVI655365:TVJ655365 TLM655365:TLN655365 TBQ655365:TBR655365 SRU655365:SRV655365 SHY655365:SHZ655365 RYC655365:RYD655365 ROG655365:ROH655365 REK655365:REL655365 QUO655365:QUP655365 QKS655365:QKT655365 QAW655365:QAX655365 PRA655365:PRB655365 PHE655365:PHF655365 OXI655365:OXJ655365 ONM655365:ONN655365 ODQ655365:ODR655365 NTU655365:NTV655365 NJY655365:NJZ655365 NAC655365:NAD655365 MQG655365:MQH655365 MGK655365:MGL655365 LWO655365:LWP655365 LMS655365:LMT655365 LCW655365:LCX655365 KTA655365:KTB655365 KJE655365:KJF655365 JZI655365:JZJ655365 JPM655365:JPN655365 JFQ655365:JFR655365 IVU655365:IVV655365 ILY655365:ILZ655365 ICC655365:ICD655365 HSG655365:HSH655365 HIK655365:HIL655365 GYO655365:GYP655365 GOS655365:GOT655365 GEW655365:GEX655365 FVA655365:FVB655365 FLE655365:FLF655365 FBI655365:FBJ655365 ERM655365:ERN655365 EHQ655365:EHR655365 DXU655365:DXV655365 DNY655365:DNZ655365 DEC655365:DED655365 CUG655365:CUH655365 CKK655365:CKL655365 CAO655365:CAP655365 BQS655365:BQT655365 BGW655365:BGX655365 AXA655365:AXB655365 ANE655365:ANF655365 ADI655365:ADJ655365 TM655365:TN655365 JQ655365:JR655365 U655365:V655365 WWC589829:WWD589829 WMG589829:WMH589829 WCK589829:WCL589829 VSO589829:VSP589829 VIS589829:VIT589829 UYW589829:UYX589829 UPA589829:UPB589829 UFE589829:UFF589829 TVI589829:TVJ589829 TLM589829:TLN589829 TBQ589829:TBR589829 SRU589829:SRV589829 SHY589829:SHZ589829 RYC589829:RYD589829 ROG589829:ROH589829 REK589829:REL589829 QUO589829:QUP589829 QKS589829:QKT589829 QAW589829:QAX589829 PRA589829:PRB589829 PHE589829:PHF589829 OXI589829:OXJ589829 ONM589829:ONN589829 ODQ589829:ODR589829 NTU589829:NTV589829 NJY589829:NJZ589829 NAC589829:NAD589829 MQG589829:MQH589829 MGK589829:MGL589829 LWO589829:LWP589829 LMS589829:LMT589829 LCW589829:LCX589829 KTA589829:KTB589829 KJE589829:KJF589829 JZI589829:JZJ589829 JPM589829:JPN589829 JFQ589829:JFR589829 IVU589829:IVV589829 ILY589829:ILZ589829 ICC589829:ICD589829 HSG589829:HSH589829 HIK589829:HIL589829 GYO589829:GYP589829 GOS589829:GOT589829 GEW589829:GEX589829 FVA589829:FVB589829 FLE589829:FLF589829 FBI589829:FBJ589829 ERM589829:ERN589829 EHQ589829:EHR589829 DXU589829:DXV589829 DNY589829:DNZ589829 DEC589829:DED589829 CUG589829:CUH589829 CKK589829:CKL589829 CAO589829:CAP589829 BQS589829:BQT589829 BGW589829:BGX589829 AXA589829:AXB589829 ANE589829:ANF589829 ADI589829:ADJ589829 TM589829:TN589829 JQ589829:JR589829 U589829:V589829 WWC524293:WWD524293 WMG524293:WMH524293 WCK524293:WCL524293 VSO524293:VSP524293 VIS524293:VIT524293 UYW524293:UYX524293 UPA524293:UPB524293 UFE524293:UFF524293 TVI524293:TVJ524293 TLM524293:TLN524293 TBQ524293:TBR524293 SRU524293:SRV524293 SHY524293:SHZ524293 RYC524293:RYD524293 ROG524293:ROH524293 REK524293:REL524293 QUO524293:QUP524293 QKS524293:QKT524293 QAW524293:QAX524293 PRA524293:PRB524293 PHE524293:PHF524293 OXI524293:OXJ524293 ONM524293:ONN524293 ODQ524293:ODR524293 NTU524293:NTV524293 NJY524293:NJZ524293 NAC524293:NAD524293 MQG524293:MQH524293 MGK524293:MGL524293 LWO524293:LWP524293 LMS524293:LMT524293 LCW524293:LCX524293 KTA524293:KTB524293 KJE524293:KJF524293 JZI524293:JZJ524293 JPM524293:JPN524293 JFQ524293:JFR524293 IVU524293:IVV524293 ILY524293:ILZ524293 ICC524293:ICD524293 HSG524293:HSH524293 HIK524293:HIL524293 GYO524293:GYP524293 GOS524293:GOT524293 GEW524293:GEX524293 FVA524293:FVB524293 FLE524293:FLF524293 FBI524293:FBJ524293 ERM524293:ERN524293 EHQ524293:EHR524293 DXU524293:DXV524293 DNY524293:DNZ524293 DEC524293:DED524293 CUG524293:CUH524293 CKK524293:CKL524293 CAO524293:CAP524293 BQS524293:BQT524293 BGW524293:BGX524293 AXA524293:AXB524293 ANE524293:ANF524293 ADI524293:ADJ524293 TM524293:TN524293 JQ524293:JR524293 U524293:V524293 WWC458757:WWD458757 WMG458757:WMH458757 WCK458757:WCL458757 VSO458757:VSP458757 VIS458757:VIT458757 UYW458757:UYX458757 UPA458757:UPB458757 UFE458757:UFF458757 TVI458757:TVJ458757 TLM458757:TLN458757 TBQ458757:TBR458757 SRU458757:SRV458757 SHY458757:SHZ458757 RYC458757:RYD458757 ROG458757:ROH458757 REK458757:REL458757 QUO458757:QUP458757 QKS458757:QKT458757 QAW458757:QAX458757 PRA458757:PRB458757 PHE458757:PHF458757 OXI458757:OXJ458757 ONM458757:ONN458757 ODQ458757:ODR458757 NTU458757:NTV458757 NJY458757:NJZ458757 NAC458757:NAD458757 MQG458757:MQH458757 MGK458757:MGL458757 LWO458757:LWP458757 LMS458757:LMT458757 LCW458757:LCX458757 KTA458757:KTB458757 KJE458757:KJF458757 JZI458757:JZJ458757 JPM458757:JPN458757 JFQ458757:JFR458757 IVU458757:IVV458757 ILY458757:ILZ458757 ICC458757:ICD458757 HSG458757:HSH458757 HIK458757:HIL458757 GYO458757:GYP458757 GOS458757:GOT458757 GEW458757:GEX458757 FVA458757:FVB458757 FLE458757:FLF458757 FBI458757:FBJ458757 ERM458757:ERN458757 EHQ458757:EHR458757 DXU458757:DXV458757 DNY458757:DNZ458757 DEC458757:DED458757 CUG458757:CUH458757 CKK458757:CKL458757 CAO458757:CAP458757 BQS458757:BQT458757 BGW458757:BGX458757 AXA458757:AXB458757 ANE458757:ANF458757 ADI458757:ADJ458757 TM458757:TN458757 JQ458757:JR458757 U458757:V458757 WWC393221:WWD393221 WMG393221:WMH393221 WCK393221:WCL393221 VSO393221:VSP393221 VIS393221:VIT393221 UYW393221:UYX393221 UPA393221:UPB393221 UFE393221:UFF393221 TVI393221:TVJ393221 TLM393221:TLN393221 TBQ393221:TBR393221 SRU393221:SRV393221 SHY393221:SHZ393221 RYC393221:RYD393221 ROG393221:ROH393221 REK393221:REL393221 QUO393221:QUP393221 QKS393221:QKT393221 QAW393221:QAX393221 PRA393221:PRB393221 PHE393221:PHF393221 OXI393221:OXJ393221 ONM393221:ONN393221 ODQ393221:ODR393221 NTU393221:NTV393221 NJY393221:NJZ393221 NAC393221:NAD393221 MQG393221:MQH393221 MGK393221:MGL393221 LWO393221:LWP393221 LMS393221:LMT393221 LCW393221:LCX393221 KTA393221:KTB393221 KJE393221:KJF393221 JZI393221:JZJ393221 JPM393221:JPN393221 JFQ393221:JFR393221 IVU393221:IVV393221 ILY393221:ILZ393221 ICC393221:ICD393221 HSG393221:HSH393221 HIK393221:HIL393221 GYO393221:GYP393221 GOS393221:GOT393221 GEW393221:GEX393221 FVA393221:FVB393221 FLE393221:FLF393221 FBI393221:FBJ393221 ERM393221:ERN393221 EHQ393221:EHR393221 DXU393221:DXV393221 DNY393221:DNZ393221 DEC393221:DED393221 CUG393221:CUH393221 CKK393221:CKL393221 CAO393221:CAP393221 BQS393221:BQT393221 BGW393221:BGX393221 AXA393221:AXB393221 ANE393221:ANF393221 ADI393221:ADJ393221 TM393221:TN393221 JQ393221:JR393221 U393221:V393221 WWC327685:WWD327685 WMG327685:WMH327685 WCK327685:WCL327685 VSO327685:VSP327685 VIS327685:VIT327685 UYW327685:UYX327685 UPA327685:UPB327685 UFE327685:UFF327685 TVI327685:TVJ327685 TLM327685:TLN327685 TBQ327685:TBR327685 SRU327685:SRV327685 SHY327685:SHZ327685 RYC327685:RYD327685 ROG327685:ROH327685 REK327685:REL327685 QUO327685:QUP327685 QKS327685:QKT327685 QAW327685:QAX327685 PRA327685:PRB327685 PHE327685:PHF327685 OXI327685:OXJ327685 ONM327685:ONN327685 ODQ327685:ODR327685 NTU327685:NTV327685 NJY327685:NJZ327685 NAC327685:NAD327685 MQG327685:MQH327685 MGK327685:MGL327685 LWO327685:LWP327685 LMS327685:LMT327685 LCW327685:LCX327685 KTA327685:KTB327685 KJE327685:KJF327685 JZI327685:JZJ327685 JPM327685:JPN327685 JFQ327685:JFR327685 IVU327685:IVV327685 ILY327685:ILZ327685 ICC327685:ICD327685 HSG327685:HSH327685 HIK327685:HIL327685 GYO327685:GYP327685 GOS327685:GOT327685 GEW327685:GEX327685 FVA327685:FVB327685 FLE327685:FLF327685 FBI327685:FBJ327685 ERM327685:ERN327685 EHQ327685:EHR327685 DXU327685:DXV327685 DNY327685:DNZ327685 DEC327685:DED327685 CUG327685:CUH327685 CKK327685:CKL327685 CAO327685:CAP327685 BQS327685:BQT327685 BGW327685:BGX327685 AXA327685:AXB327685 ANE327685:ANF327685 ADI327685:ADJ327685 TM327685:TN327685 JQ327685:JR327685 U327685:V327685 WWC262149:WWD262149 WMG262149:WMH262149 WCK262149:WCL262149 VSO262149:VSP262149 VIS262149:VIT262149 UYW262149:UYX262149 UPA262149:UPB262149 UFE262149:UFF262149 TVI262149:TVJ262149 TLM262149:TLN262149 TBQ262149:TBR262149 SRU262149:SRV262149 SHY262149:SHZ262149 RYC262149:RYD262149 ROG262149:ROH262149 REK262149:REL262149 QUO262149:QUP262149 QKS262149:QKT262149 QAW262149:QAX262149 PRA262149:PRB262149 PHE262149:PHF262149 OXI262149:OXJ262149 ONM262149:ONN262149 ODQ262149:ODR262149 NTU262149:NTV262149 NJY262149:NJZ262149 NAC262149:NAD262149 MQG262149:MQH262149 MGK262149:MGL262149 LWO262149:LWP262149 LMS262149:LMT262149 LCW262149:LCX262149 KTA262149:KTB262149 KJE262149:KJF262149 JZI262149:JZJ262149 JPM262149:JPN262149 JFQ262149:JFR262149 IVU262149:IVV262149 ILY262149:ILZ262149 ICC262149:ICD262149 HSG262149:HSH262149 HIK262149:HIL262149 GYO262149:GYP262149 GOS262149:GOT262149 GEW262149:GEX262149 FVA262149:FVB262149 FLE262149:FLF262149 FBI262149:FBJ262149 ERM262149:ERN262149 EHQ262149:EHR262149 DXU262149:DXV262149 DNY262149:DNZ262149 DEC262149:DED262149 CUG262149:CUH262149 CKK262149:CKL262149 CAO262149:CAP262149 BQS262149:BQT262149 BGW262149:BGX262149 AXA262149:AXB262149 ANE262149:ANF262149 ADI262149:ADJ262149 TM262149:TN262149 JQ262149:JR262149 U262149:V262149 WWC196613:WWD196613 WMG196613:WMH196613 WCK196613:WCL196613 VSO196613:VSP196613 VIS196613:VIT196613 UYW196613:UYX196613 UPA196613:UPB196613 UFE196613:UFF196613 TVI196613:TVJ196613 TLM196613:TLN196613 TBQ196613:TBR196613 SRU196613:SRV196613 SHY196613:SHZ196613 RYC196613:RYD196613 ROG196613:ROH196613 REK196613:REL196613 QUO196613:QUP196613 QKS196613:QKT196613 QAW196613:QAX196613 PRA196613:PRB196613 PHE196613:PHF196613 OXI196613:OXJ196613 ONM196613:ONN196613 ODQ196613:ODR196613 NTU196613:NTV196613 NJY196613:NJZ196613 NAC196613:NAD196613 MQG196613:MQH196613 MGK196613:MGL196613 LWO196613:LWP196613 LMS196613:LMT196613 LCW196613:LCX196613 KTA196613:KTB196613 KJE196613:KJF196613 JZI196613:JZJ196613 JPM196613:JPN196613 JFQ196613:JFR196613 IVU196613:IVV196613 ILY196613:ILZ196613 ICC196613:ICD196613 HSG196613:HSH196613 HIK196613:HIL196613 GYO196613:GYP196613 GOS196613:GOT196613 GEW196613:GEX196613 FVA196613:FVB196613 FLE196613:FLF196613 FBI196613:FBJ196613 ERM196613:ERN196613 EHQ196613:EHR196613 DXU196613:DXV196613 DNY196613:DNZ196613 DEC196613:DED196613 CUG196613:CUH196613 CKK196613:CKL196613 CAO196613:CAP196613 BQS196613:BQT196613 BGW196613:BGX196613 AXA196613:AXB196613 ANE196613:ANF196613 ADI196613:ADJ196613 TM196613:TN196613 JQ196613:JR196613 U196613:V196613 WWC131077:WWD131077 WMG131077:WMH131077 WCK131077:WCL131077 VSO131077:VSP131077 VIS131077:VIT131077 UYW131077:UYX131077 UPA131077:UPB131077 UFE131077:UFF131077 TVI131077:TVJ131077 TLM131077:TLN131077 TBQ131077:TBR131077 SRU131077:SRV131077 SHY131077:SHZ131077 RYC131077:RYD131077 ROG131077:ROH131077 REK131077:REL131077 QUO131077:QUP131077 QKS131077:QKT131077 QAW131077:QAX131077 PRA131077:PRB131077 PHE131077:PHF131077 OXI131077:OXJ131077 ONM131077:ONN131077 ODQ131077:ODR131077 NTU131077:NTV131077 NJY131077:NJZ131077 NAC131077:NAD131077 MQG131077:MQH131077 MGK131077:MGL131077 LWO131077:LWP131077 LMS131077:LMT131077 LCW131077:LCX131077 KTA131077:KTB131077 KJE131077:KJF131077 JZI131077:JZJ131077 JPM131077:JPN131077 JFQ131077:JFR131077 IVU131077:IVV131077 ILY131077:ILZ131077 ICC131077:ICD131077 HSG131077:HSH131077 HIK131077:HIL131077 GYO131077:GYP131077 GOS131077:GOT131077 GEW131077:GEX131077 FVA131077:FVB131077 FLE131077:FLF131077 FBI131077:FBJ131077 ERM131077:ERN131077 EHQ131077:EHR131077 DXU131077:DXV131077 DNY131077:DNZ131077 DEC131077:DED131077 CUG131077:CUH131077 CKK131077:CKL131077 CAO131077:CAP131077 BQS131077:BQT131077 BGW131077:BGX131077 AXA131077:AXB131077 ANE131077:ANF131077 ADI131077:ADJ131077 TM131077:TN131077 JQ131077:JR131077 U131077:V131077 WWC65541:WWD65541 WMG65541:WMH65541 WCK65541:WCL65541 VSO65541:VSP65541 VIS65541:VIT65541 UYW65541:UYX65541 UPA65541:UPB65541 UFE65541:UFF65541 TVI65541:TVJ65541 TLM65541:TLN65541 TBQ65541:TBR65541 SRU65541:SRV65541 SHY65541:SHZ65541 RYC65541:RYD65541 ROG65541:ROH65541 REK65541:REL65541 QUO65541:QUP65541 QKS65541:QKT65541 QAW65541:QAX65541 PRA65541:PRB65541 PHE65541:PHF65541 OXI65541:OXJ65541 ONM65541:ONN65541 ODQ65541:ODR65541 NTU65541:NTV65541 NJY65541:NJZ65541 NAC65541:NAD65541 MQG65541:MQH65541 MGK65541:MGL65541 LWO65541:LWP65541 LMS65541:LMT65541 LCW65541:LCX65541 KTA65541:KTB65541 KJE65541:KJF65541 JZI65541:JZJ65541 JPM65541:JPN65541 JFQ65541:JFR65541 IVU65541:IVV65541 ILY65541:ILZ65541 ICC65541:ICD65541 HSG65541:HSH65541 HIK65541:HIL65541 GYO65541:GYP65541 GOS65541:GOT65541 GEW65541:GEX65541 FVA65541:FVB65541 FLE65541:FLF65541 FBI65541:FBJ65541 ERM65541:ERN65541 EHQ65541:EHR65541 DXU65541:DXV65541 DNY65541:DNZ65541 DEC65541:DED65541 CUG65541:CUH65541 CKK65541:CKL65541 CAO65541:CAP65541 BQS65541:BQT65541 BGW65541:BGX65541 AXA65541:AXB65541 ANE65541:ANF65541 ADI65541:ADJ65541 TM65541:TN65541 JQ65541:JR65541 U65541:V65541 WWC5:WWD5 WMG5:WMH5 WCK5:WCL5 VSO5:VSP5 VIS5:VIT5 UYW5:UYX5 UPA5:UPB5 UFE5:UFF5 TVI5:TVJ5 TLM5:TLN5 TBQ5:TBR5 SRU5:SRV5 SHY5:SHZ5 RYC5:RYD5 ROG5:ROH5 REK5:REL5 QUO5:QUP5 QKS5:QKT5 QAW5:QAX5 PRA5:PRB5 PHE5:PHF5 OXI5:OXJ5 ONM5:ONN5 ODQ5:ODR5 NTU5:NTV5 NJY5:NJZ5 NAC5:NAD5 MQG5:MQH5 MGK5:MGL5 LWO5:LWP5 LMS5:LMT5 LCW5:LCX5 KTA5:KTB5 KJE5:KJF5 JZI5:JZJ5 JPM5:JPN5 JFQ5:JFR5 IVU5:IVV5 ILY5:ILZ5 ICC5:ICD5 HSG5:HSH5 HIK5:HIL5 GYO5:GYP5 GOS5:GOT5 GEW5:GEX5 FVA5:FVB5 FLE5:FLF5 FBI5:FBJ5 ERM5:ERN5 EHQ5:EHR5 DXU5:DXV5 DNY5:DNZ5 DEC5:DED5 CUG5:CUH5 CKK5:CKL5 CAO5:CAP5 BQS5:BQT5 BGW5:BGX5 AXA5:AXB5 ANE5:ANF5 ADI5:ADJ5 TM5:TN5 JQ5:JR5</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C0198-9F7A-465A-91AE-CE4ABF2067AF}">
  <dimension ref="B1:AL341"/>
  <sheetViews>
    <sheetView view="pageBreakPreview" zoomScaleNormal="100" zoomScaleSheetLayoutView="100" workbookViewId="0"/>
  </sheetViews>
  <sheetFormatPr defaultColWidth="9" defaultRowHeight="13.2"/>
  <cols>
    <col min="1" max="1" width="3.6640625" style="1856" customWidth="1"/>
    <col min="2" max="2" width="11" style="1857" customWidth="1"/>
    <col min="3" max="33" width="3.77734375" style="1857" customWidth="1"/>
    <col min="34" max="34" width="11.109375" style="1856" customWidth="1"/>
    <col min="35" max="35" width="8.44140625" style="1857" bestFit="1" customWidth="1"/>
    <col min="36" max="16384" width="9" style="1856"/>
  </cols>
  <sheetData>
    <row r="1" spans="2:38" ht="19.8" thickBot="1">
      <c r="B1" s="1855" t="s">
        <v>2411</v>
      </c>
      <c r="M1" s="1858"/>
      <c r="AI1" s="1860"/>
    </row>
    <row r="2" spans="2:38" ht="13.5" customHeight="1" thickBot="1">
      <c r="Q2" s="1856"/>
      <c r="S2" s="1971"/>
      <c r="T2" s="2035"/>
      <c r="U2" s="4532" t="s">
        <v>1061</v>
      </c>
      <c r="V2" s="4533"/>
      <c r="W2" s="4532" t="s">
        <v>1051</v>
      </c>
      <c r="X2" s="4533"/>
      <c r="Y2" s="4534" t="s">
        <v>1052</v>
      </c>
      <c r="Z2" s="4535"/>
      <c r="AB2" s="4536" t="s">
        <v>2356</v>
      </c>
      <c r="AC2" s="4537"/>
      <c r="AD2" s="4537"/>
      <c r="AE2" s="4537"/>
      <c r="AF2" s="4537"/>
      <c r="AG2" s="4537"/>
      <c r="AH2" s="2036" t="e">
        <f>IF(Y3&lt;0.285,"未達成","達成")</f>
        <v>#DIV/0!</v>
      </c>
      <c r="AI2" s="1856"/>
    </row>
    <row r="3" spans="2:38" ht="13.5" customHeight="1" thickBot="1">
      <c r="B3" s="4538" t="s">
        <v>1053</v>
      </c>
      <c r="C3" s="4538"/>
      <c r="D3" s="4538"/>
      <c r="E3" s="4538"/>
      <c r="F3" s="1857" t="s">
        <v>1054</v>
      </c>
      <c r="G3" s="2037" t="str">
        <f>入力シート!C26</f>
        <v>(株）○○○○建設</v>
      </c>
      <c r="H3" s="2037"/>
      <c r="I3" s="2038"/>
      <c r="J3" s="2037"/>
      <c r="K3" s="2037"/>
      <c r="L3" s="2037"/>
      <c r="M3" s="2037"/>
      <c r="N3" s="2037"/>
      <c r="O3" s="2037"/>
      <c r="P3" s="2037"/>
      <c r="R3" s="1856"/>
      <c r="S3" s="4539" t="s">
        <v>1055</v>
      </c>
      <c r="T3" s="4540"/>
      <c r="U3" s="4541">
        <f>+AI12+AI28+AI44+AI60+AI76+AI92+AI108+AI124+AI140+AI156+AI172+AI188+AI204+AI220+AI236+AI252+AI268+AI284+AI300+AI316+AI332</f>
        <v>0</v>
      </c>
      <c r="V3" s="4542"/>
      <c r="W3" s="4541">
        <f>AI13+AI29+AI45+AI61+AI77+AI93+AI109+AI125+AI141+AI157+AI173+AI189+AI205+AI221+AI237+AI253+AI269+AI285+AI301+AI317+AI333</f>
        <v>0</v>
      </c>
      <c r="X3" s="4540"/>
      <c r="Y3" s="4543" t="e">
        <f>ROUNDDOWN(W3/U3,3)</f>
        <v>#DIV/0!</v>
      </c>
      <c r="Z3" s="4544"/>
      <c r="AB3" s="4502" t="s">
        <v>2357</v>
      </c>
      <c r="AC3" s="4451"/>
      <c r="AD3" s="4451"/>
      <c r="AE3" s="4451"/>
      <c r="AF3" s="4451"/>
      <c r="AG3" s="4451"/>
      <c r="AH3" s="2039" t="str">
        <f>IF(COUNTIF(AL9:AL337,"NG")&gt;=1,"未達成","達成")</f>
        <v>達成</v>
      </c>
      <c r="AI3" s="1856"/>
      <c r="AJ3" s="2040"/>
    </row>
    <row r="4" spans="2:38" ht="13.5" customHeight="1" thickBot="1">
      <c r="B4" s="4538" t="s">
        <v>1056</v>
      </c>
      <c r="C4" s="4538"/>
      <c r="D4" s="4538"/>
      <c r="E4" s="4538"/>
      <c r="F4" s="1857" t="s">
        <v>1054</v>
      </c>
      <c r="G4" s="4556" t="s">
        <v>2403</v>
      </c>
      <c r="H4" s="4557"/>
      <c r="I4" s="4557"/>
      <c r="J4" s="4558"/>
      <c r="R4" s="1856"/>
      <c r="S4" s="4475" t="s">
        <v>1057</v>
      </c>
      <c r="T4" s="4559"/>
      <c r="U4" s="4560">
        <f>+U3</f>
        <v>0</v>
      </c>
      <c r="V4" s="4561"/>
      <c r="W4" s="4560">
        <f>+AI15+AI31+AI47+AI63+AI79+AI95+AI111+AI127+AI143+AI159+AI175+AI191+AI207+AI223+AI239+AI255+AI271+AI287+AI303+AI319+AI335</f>
        <v>0</v>
      </c>
      <c r="X4" s="4476"/>
      <c r="Y4" s="4562" t="e">
        <f>ROUNDDOWN(W4/U4,3)</f>
        <v>#DIV/0!</v>
      </c>
      <c r="Z4" s="4563"/>
      <c r="AB4" s="4536" t="s">
        <v>2358</v>
      </c>
      <c r="AC4" s="4537"/>
      <c r="AD4" s="4537"/>
      <c r="AE4" s="4537"/>
      <c r="AF4" s="4537"/>
      <c r="AG4" s="4537"/>
      <c r="AH4" s="2036" t="e">
        <f>IF(Y4&lt;0.285,"未達成","達成")</f>
        <v>#DIV/0!</v>
      </c>
      <c r="AI4" s="1901"/>
      <c r="AK4" s="2040"/>
    </row>
    <row r="5" spans="2:38" ht="13.5" customHeight="1" thickBot="1">
      <c r="B5" s="4494" t="s">
        <v>1058</v>
      </c>
      <c r="C5" s="4494"/>
      <c r="D5" s="4494"/>
      <c r="E5" s="4494"/>
      <c r="F5" s="1857" t="s">
        <v>1054</v>
      </c>
      <c r="G5" s="4550">
        <f>入力シート!C15</f>
        <v>46295</v>
      </c>
      <c r="H5" s="4550"/>
      <c r="I5" s="4550"/>
      <c r="J5" s="4550"/>
      <c r="L5" s="4551" t="s">
        <v>1059</v>
      </c>
      <c r="M5" s="4551"/>
      <c r="N5" s="4551"/>
      <c r="O5" s="1857" t="s">
        <v>1054</v>
      </c>
      <c r="P5" s="4552" t="e">
        <f>+G5-G4+1</f>
        <v>#VALUE!</v>
      </c>
      <c r="Q5" s="4552"/>
      <c r="R5" s="4552"/>
      <c r="S5" s="4553"/>
      <c r="T5" s="4553"/>
      <c r="U5" s="4554"/>
      <c r="V5" s="4554"/>
      <c r="W5" s="4554"/>
      <c r="X5" s="4554"/>
      <c r="Y5" s="4555"/>
      <c r="Z5" s="4555"/>
      <c r="AA5" s="1899"/>
      <c r="AB5" s="4502" t="s">
        <v>2359</v>
      </c>
      <c r="AC5" s="4451"/>
      <c r="AD5" s="4451"/>
      <c r="AE5" s="4451"/>
      <c r="AF5" s="4451"/>
      <c r="AG5" s="4451"/>
      <c r="AH5" s="2039" t="str">
        <f>IF(COUNTIF(AI9:AI339,"NG")&gt;=1,"未達成","達成")</f>
        <v>達成</v>
      </c>
      <c r="AI5" s="1901"/>
      <c r="AK5" s="2040"/>
    </row>
    <row r="6" spans="2:38" ht="18" customHeight="1">
      <c r="B6" s="1894"/>
      <c r="C6" s="1894"/>
      <c r="D6" s="1894"/>
      <c r="E6" s="1894"/>
      <c r="G6" s="1895"/>
      <c r="H6" s="1895"/>
      <c r="I6" s="1895"/>
      <c r="J6" s="1895"/>
      <c r="K6" s="1896"/>
      <c r="L6" s="1897"/>
      <c r="M6" s="1897"/>
      <c r="N6" s="1897"/>
      <c r="P6" s="1898"/>
      <c r="Q6" s="1898"/>
      <c r="R6" s="1898"/>
      <c r="AA6" s="1899"/>
      <c r="AB6" s="1900"/>
      <c r="AC6" s="1900"/>
      <c r="AD6" s="1900"/>
      <c r="AE6" s="1900"/>
      <c r="AF6" s="1900"/>
      <c r="AG6" s="1900"/>
      <c r="AH6" s="1900"/>
      <c r="AI6" s="1901"/>
      <c r="AK6" s="2040"/>
    </row>
    <row r="7" spans="2:38" ht="38.25" hidden="1" customHeight="1">
      <c r="C7" s="1856" t="e">
        <f>YEAR(G4)</f>
        <v>#VALUE!</v>
      </c>
      <c r="D7" s="1856" t="e">
        <f>MONTH(G4)</f>
        <v>#VALUE!</v>
      </c>
      <c r="E7" s="1856"/>
      <c r="F7" s="1902" t="e">
        <f>DATE(C7,D7,1)</f>
        <v>#VALUE!</v>
      </c>
    </row>
    <row r="8" spans="2:38" ht="13.5" customHeight="1">
      <c r="B8" s="1904" t="s">
        <v>2266</v>
      </c>
      <c r="C8" s="4479" t="e">
        <f>C9</f>
        <v>#VALUE!</v>
      </c>
      <c r="D8" s="4479"/>
      <c r="E8" s="4479"/>
      <c r="F8" s="4479"/>
      <c r="G8" s="4479"/>
      <c r="H8" s="4479"/>
      <c r="I8" s="4479"/>
      <c r="J8" s="4479"/>
      <c r="K8" s="4479"/>
      <c r="L8" s="4479"/>
      <c r="M8" s="4479"/>
      <c r="N8" s="4479"/>
      <c r="O8" s="4479"/>
      <c r="P8" s="4479"/>
      <c r="Q8" s="4479"/>
      <c r="R8" s="4479"/>
      <c r="S8" s="4479"/>
      <c r="T8" s="4479"/>
      <c r="U8" s="4479"/>
      <c r="V8" s="4479"/>
      <c r="W8" s="4479"/>
      <c r="X8" s="4479"/>
      <c r="Y8" s="4479"/>
      <c r="Z8" s="4479"/>
      <c r="AA8" s="4479"/>
      <c r="AB8" s="4479"/>
      <c r="AC8" s="4479"/>
      <c r="AD8" s="4479"/>
      <c r="AE8" s="4479"/>
      <c r="AF8" s="4479"/>
      <c r="AG8" s="4479"/>
      <c r="AH8" s="4479"/>
      <c r="AI8" s="4546"/>
    </row>
    <row r="9" spans="2:38" hidden="1">
      <c r="B9" s="1908"/>
      <c r="C9" s="1909" t="e">
        <f>DATE($C7,$D7,1)</f>
        <v>#VALUE!</v>
      </c>
      <c r="D9" s="1910" t="e">
        <f>C9+1</f>
        <v>#VALUE!</v>
      </c>
      <c r="E9" s="1910" t="e">
        <f t="shared" ref="E9:AG9" si="0">D9+1</f>
        <v>#VALUE!</v>
      </c>
      <c r="F9" s="1910" t="e">
        <f t="shared" si="0"/>
        <v>#VALUE!</v>
      </c>
      <c r="G9" s="1910" t="e">
        <f t="shared" si="0"/>
        <v>#VALUE!</v>
      </c>
      <c r="H9" s="1910" t="e">
        <f t="shared" si="0"/>
        <v>#VALUE!</v>
      </c>
      <c r="I9" s="1910" t="e">
        <f t="shared" si="0"/>
        <v>#VALUE!</v>
      </c>
      <c r="J9" s="1910" t="e">
        <f t="shared" si="0"/>
        <v>#VALUE!</v>
      </c>
      <c r="K9" s="1910" t="e">
        <f t="shared" si="0"/>
        <v>#VALUE!</v>
      </c>
      <c r="L9" s="1910" t="e">
        <f t="shared" si="0"/>
        <v>#VALUE!</v>
      </c>
      <c r="M9" s="1910" t="e">
        <f t="shared" si="0"/>
        <v>#VALUE!</v>
      </c>
      <c r="N9" s="1910" t="e">
        <f t="shared" si="0"/>
        <v>#VALUE!</v>
      </c>
      <c r="O9" s="1910" t="e">
        <f t="shared" si="0"/>
        <v>#VALUE!</v>
      </c>
      <c r="P9" s="1910" t="e">
        <f t="shared" si="0"/>
        <v>#VALUE!</v>
      </c>
      <c r="Q9" s="1910" t="e">
        <f t="shared" si="0"/>
        <v>#VALUE!</v>
      </c>
      <c r="R9" s="1910" t="e">
        <f t="shared" si="0"/>
        <v>#VALUE!</v>
      </c>
      <c r="S9" s="1910" t="e">
        <f t="shared" si="0"/>
        <v>#VALUE!</v>
      </c>
      <c r="T9" s="1910" t="e">
        <f t="shared" si="0"/>
        <v>#VALUE!</v>
      </c>
      <c r="U9" s="1910" t="e">
        <f t="shared" si="0"/>
        <v>#VALUE!</v>
      </c>
      <c r="V9" s="1910" t="e">
        <f t="shared" si="0"/>
        <v>#VALUE!</v>
      </c>
      <c r="W9" s="1910" t="e">
        <f t="shared" si="0"/>
        <v>#VALUE!</v>
      </c>
      <c r="X9" s="1910" t="e">
        <f t="shared" si="0"/>
        <v>#VALUE!</v>
      </c>
      <c r="Y9" s="1910" t="e">
        <f t="shared" si="0"/>
        <v>#VALUE!</v>
      </c>
      <c r="Z9" s="1910" t="e">
        <f t="shared" si="0"/>
        <v>#VALUE!</v>
      </c>
      <c r="AA9" s="1910" t="e">
        <f t="shared" si="0"/>
        <v>#VALUE!</v>
      </c>
      <c r="AB9" s="1910" t="e">
        <f t="shared" si="0"/>
        <v>#VALUE!</v>
      </c>
      <c r="AC9" s="1910" t="e">
        <f t="shared" si="0"/>
        <v>#VALUE!</v>
      </c>
      <c r="AD9" s="1910" t="e">
        <f t="shared" si="0"/>
        <v>#VALUE!</v>
      </c>
      <c r="AE9" s="1910" t="e">
        <f t="shared" si="0"/>
        <v>#VALUE!</v>
      </c>
      <c r="AF9" s="1910" t="e">
        <f t="shared" si="0"/>
        <v>#VALUE!</v>
      </c>
      <c r="AG9" s="1910" t="e">
        <f t="shared" si="0"/>
        <v>#VALUE!</v>
      </c>
      <c r="AH9" s="2041"/>
      <c r="AI9" s="2042"/>
    </row>
    <row r="10" spans="2:38">
      <c r="B10" s="1908" t="s">
        <v>2267</v>
      </c>
      <c r="C10" s="1912" t="e">
        <f>IF(C9&gt;=G4,C9,"")</f>
        <v>#VALUE!</v>
      </c>
      <c r="D10" s="1913" t="e">
        <f>IF(D9&lt;$G4,"",IF(C9=EOMONTH(DATE($C7,$D7,1),0),"",IF(C9="","",C9+1)))</f>
        <v>#VALUE!</v>
      </c>
      <c r="E10" s="1913" t="e">
        <f t="shared" ref="E10:AE10" si="1">IF(E9&lt;$G4,"",IF(D9=EOMONTH(DATE($C7,$D7,1),0),"",IF(D9="","",D9+1)))</f>
        <v>#VALUE!</v>
      </c>
      <c r="F10" s="1913" t="e">
        <f t="shared" si="1"/>
        <v>#VALUE!</v>
      </c>
      <c r="G10" s="1913" t="e">
        <f t="shared" si="1"/>
        <v>#VALUE!</v>
      </c>
      <c r="H10" s="1913" t="e">
        <f t="shared" si="1"/>
        <v>#VALUE!</v>
      </c>
      <c r="I10" s="1913" t="e">
        <f t="shared" si="1"/>
        <v>#VALUE!</v>
      </c>
      <c r="J10" s="1913" t="e">
        <f t="shared" si="1"/>
        <v>#VALUE!</v>
      </c>
      <c r="K10" s="1913" t="e">
        <f t="shared" si="1"/>
        <v>#VALUE!</v>
      </c>
      <c r="L10" s="1913" t="e">
        <f>IF(L9&lt;$G4,"",IF(K9=EOMONTH(DATE($C7,$D7,1),0),"",IF(K9="","",K9+1)))</f>
        <v>#VALUE!</v>
      </c>
      <c r="M10" s="1913" t="e">
        <f>IF(M9&lt;$G4,"",IF(L9=EOMONTH(DATE($C7,$D7,1),0),"",IF(L9="","",L9+1)))</f>
        <v>#VALUE!</v>
      </c>
      <c r="N10" s="1913" t="e">
        <f t="shared" si="1"/>
        <v>#VALUE!</v>
      </c>
      <c r="O10" s="1913" t="e">
        <f t="shared" si="1"/>
        <v>#VALUE!</v>
      </c>
      <c r="P10" s="1913" t="e">
        <f t="shared" si="1"/>
        <v>#VALUE!</v>
      </c>
      <c r="Q10" s="1913" t="e">
        <f t="shared" si="1"/>
        <v>#VALUE!</v>
      </c>
      <c r="R10" s="1913" t="e">
        <f t="shared" si="1"/>
        <v>#VALUE!</v>
      </c>
      <c r="S10" s="1913" t="e">
        <f t="shared" si="1"/>
        <v>#VALUE!</v>
      </c>
      <c r="T10" s="1913" t="e">
        <f t="shared" si="1"/>
        <v>#VALUE!</v>
      </c>
      <c r="U10" s="1913" t="e">
        <f t="shared" si="1"/>
        <v>#VALUE!</v>
      </c>
      <c r="V10" s="1913" t="e">
        <f t="shared" si="1"/>
        <v>#VALUE!</v>
      </c>
      <c r="W10" s="1913" t="e">
        <f t="shared" si="1"/>
        <v>#VALUE!</v>
      </c>
      <c r="X10" s="1913" t="e">
        <f t="shared" si="1"/>
        <v>#VALUE!</v>
      </c>
      <c r="Y10" s="1913" t="e">
        <f t="shared" si="1"/>
        <v>#VALUE!</v>
      </c>
      <c r="Z10" s="1913" t="e">
        <f t="shared" si="1"/>
        <v>#VALUE!</v>
      </c>
      <c r="AA10" s="1913" t="e">
        <f>IF(AA9&lt;$G4,"",IF(Z9=EOMONTH(DATE($C7,$D7,1),0),"",IF(Z9="","",Z9+1)))</f>
        <v>#VALUE!</v>
      </c>
      <c r="AB10" s="1913" t="e">
        <f>IF(AB9&lt;$G4,"",IF(AA9=EOMONTH(DATE($C7,$D7,1),0),"",IF(AA9="","",AA9+1)))</f>
        <v>#VALUE!</v>
      </c>
      <c r="AC10" s="1913" t="e">
        <f t="shared" si="1"/>
        <v>#VALUE!</v>
      </c>
      <c r="AD10" s="1913" t="e">
        <f t="shared" si="1"/>
        <v>#VALUE!</v>
      </c>
      <c r="AE10" s="1913" t="e">
        <f t="shared" si="1"/>
        <v>#VALUE!</v>
      </c>
      <c r="AF10" s="1913" t="e">
        <f>IF(AF9&lt;$G4,"",IF(AE9=EOMONTH(DATE($C7,$D7,1),0),"",IF(AE10="","",AE10+1)))</f>
        <v>#VALUE!</v>
      </c>
      <c r="AG10" s="1913" t="e">
        <f>IF(AG9&lt;$G4,"",IF(AF10=EOMONTH(DATE($C7,$D7,1),0),"",IF(AF10="","",AF10+1)))</f>
        <v>#VALUE!</v>
      </c>
      <c r="AH10" s="2043" t="s">
        <v>2268</v>
      </c>
      <c r="AI10" s="2044">
        <f>+COUNTIFS(C11:AG11,"土",C12:AG12,"")+COUNTIFS(C11:AG11,"日",C12:AG12,"")</f>
        <v>0</v>
      </c>
    </row>
    <row r="11" spans="2:38">
      <c r="B11" s="1908" t="s">
        <v>1060</v>
      </c>
      <c r="C11" s="1975" t="str">
        <f>IFERROR(TEXT(WEEKDAY(+C10),"aaa"),"")</f>
        <v/>
      </c>
      <c r="D11" s="1975" t="str">
        <f t="shared" ref="D11:AG11" si="2">IFERROR(TEXT(WEEKDAY(+D10),"aaa"),"")</f>
        <v/>
      </c>
      <c r="E11" s="1975" t="str">
        <f t="shared" si="2"/>
        <v/>
      </c>
      <c r="F11" s="1975" t="str">
        <f t="shared" si="2"/>
        <v/>
      </c>
      <c r="G11" s="1975" t="str">
        <f t="shared" si="2"/>
        <v/>
      </c>
      <c r="H11" s="1975" t="str">
        <f>IFERROR(TEXT(WEEKDAY(+H10),"aaa"),"")</f>
        <v/>
      </c>
      <c r="I11" s="1975" t="str">
        <f t="shared" si="2"/>
        <v/>
      </c>
      <c r="J11" s="1975" t="str">
        <f t="shared" si="2"/>
        <v/>
      </c>
      <c r="K11" s="1975" t="str">
        <f t="shared" si="2"/>
        <v/>
      </c>
      <c r="L11" s="1975" t="str">
        <f t="shared" si="2"/>
        <v/>
      </c>
      <c r="M11" s="1975" t="str">
        <f t="shared" si="2"/>
        <v/>
      </c>
      <c r="N11" s="1975" t="str">
        <f t="shared" si="2"/>
        <v/>
      </c>
      <c r="O11" s="1975" t="str">
        <f t="shared" si="2"/>
        <v/>
      </c>
      <c r="P11" s="1975" t="str">
        <f t="shared" si="2"/>
        <v/>
      </c>
      <c r="Q11" s="1975" t="str">
        <f t="shared" si="2"/>
        <v/>
      </c>
      <c r="R11" s="1975" t="str">
        <f t="shared" si="2"/>
        <v/>
      </c>
      <c r="S11" s="1975" t="str">
        <f t="shared" si="2"/>
        <v/>
      </c>
      <c r="T11" s="1975" t="str">
        <f t="shared" si="2"/>
        <v/>
      </c>
      <c r="U11" s="1975" t="str">
        <f t="shared" si="2"/>
        <v/>
      </c>
      <c r="V11" s="1975" t="str">
        <f t="shared" si="2"/>
        <v/>
      </c>
      <c r="W11" s="1975" t="str">
        <f t="shared" si="2"/>
        <v/>
      </c>
      <c r="X11" s="1975" t="str">
        <f t="shared" si="2"/>
        <v/>
      </c>
      <c r="Y11" s="1975" t="str">
        <f t="shared" si="2"/>
        <v/>
      </c>
      <c r="Z11" s="1975" t="str">
        <f t="shared" si="2"/>
        <v/>
      </c>
      <c r="AA11" s="1975" t="str">
        <f t="shared" si="2"/>
        <v/>
      </c>
      <c r="AB11" s="1975" t="str">
        <f t="shared" si="2"/>
        <v/>
      </c>
      <c r="AC11" s="1975" t="str">
        <f t="shared" si="2"/>
        <v/>
      </c>
      <c r="AD11" s="1975" t="str">
        <f t="shared" si="2"/>
        <v/>
      </c>
      <c r="AE11" s="1975" t="str">
        <f t="shared" si="2"/>
        <v/>
      </c>
      <c r="AF11" s="1975" t="str">
        <f t="shared" si="2"/>
        <v/>
      </c>
      <c r="AG11" s="1975" t="str">
        <f t="shared" si="2"/>
        <v/>
      </c>
      <c r="AH11" s="2043" t="s">
        <v>2269</v>
      </c>
      <c r="AI11" s="2044">
        <f>+COUNTIF(C12:AG12,"夏休")+COUNTIF(C12:AG12,"冬休")+COUNTIF(C12:AG12,"中止")</f>
        <v>0</v>
      </c>
    </row>
    <row r="12" spans="2:38" ht="13.5" customHeight="1">
      <c r="B12" s="4547" t="s">
        <v>2270</v>
      </c>
      <c r="C12" s="4549"/>
      <c r="D12" s="4545"/>
      <c r="E12" s="4545"/>
      <c r="F12" s="4545"/>
      <c r="G12" s="4545"/>
      <c r="H12" s="4545"/>
      <c r="I12" s="4545"/>
      <c r="J12" s="4545"/>
      <c r="K12" s="4545"/>
      <c r="L12" s="4545"/>
      <c r="M12" s="4545"/>
      <c r="N12" s="4545"/>
      <c r="O12" s="4545"/>
      <c r="P12" s="4545"/>
      <c r="Q12" s="4545"/>
      <c r="R12" s="4545"/>
      <c r="S12" s="4545"/>
      <c r="T12" s="4545"/>
      <c r="U12" s="4545"/>
      <c r="V12" s="4545"/>
      <c r="W12" s="4545"/>
      <c r="X12" s="4545"/>
      <c r="Y12" s="4545"/>
      <c r="Z12" s="4545"/>
      <c r="AA12" s="4545"/>
      <c r="AB12" s="4545"/>
      <c r="AC12" s="4545"/>
      <c r="AD12" s="4545"/>
      <c r="AE12" s="4545"/>
      <c r="AF12" s="4545"/>
      <c r="AG12" s="4565"/>
      <c r="AH12" s="2045" t="s">
        <v>1061</v>
      </c>
      <c r="AI12" s="2046">
        <f>COUNT(C10:AG10)-AI11</f>
        <v>0</v>
      </c>
    </row>
    <row r="13" spans="2:38" ht="13.5" customHeight="1">
      <c r="B13" s="4548"/>
      <c r="C13" s="4549"/>
      <c r="D13" s="4545"/>
      <c r="E13" s="4545"/>
      <c r="F13" s="4545"/>
      <c r="G13" s="4545"/>
      <c r="H13" s="4545"/>
      <c r="I13" s="4545"/>
      <c r="J13" s="4545"/>
      <c r="K13" s="4545"/>
      <c r="L13" s="4545"/>
      <c r="M13" s="4545"/>
      <c r="N13" s="4545"/>
      <c r="O13" s="4545"/>
      <c r="P13" s="4545"/>
      <c r="Q13" s="4545"/>
      <c r="R13" s="4545"/>
      <c r="S13" s="4545"/>
      <c r="T13" s="4545"/>
      <c r="U13" s="4545"/>
      <c r="V13" s="4545"/>
      <c r="W13" s="4545"/>
      <c r="X13" s="4545"/>
      <c r="Y13" s="4545"/>
      <c r="Z13" s="4545"/>
      <c r="AA13" s="4545"/>
      <c r="AB13" s="4545"/>
      <c r="AC13" s="4545"/>
      <c r="AD13" s="4545"/>
      <c r="AE13" s="4545"/>
      <c r="AF13" s="4545"/>
      <c r="AG13" s="4565"/>
      <c r="AH13" s="2045" t="s">
        <v>1062</v>
      </c>
      <c r="AI13" s="2046">
        <f>+COUNTIF(C14:AG15,"休")</f>
        <v>0</v>
      </c>
      <c r="AJ13" s="2047" t="e">
        <f>IF(AI14&gt;0.285,"",IF(AI13&lt;AI10,"←計画日数が足りません",""))</f>
        <v>#DIV/0!</v>
      </c>
    </row>
    <row r="14" spans="2:38" ht="13.5" customHeight="1">
      <c r="B14" s="4566" t="s">
        <v>1055</v>
      </c>
      <c r="C14" s="4567"/>
      <c r="D14" s="4564"/>
      <c r="E14" s="4564"/>
      <c r="F14" s="4564"/>
      <c r="G14" s="4564"/>
      <c r="H14" s="4564"/>
      <c r="I14" s="4564"/>
      <c r="J14" s="4564"/>
      <c r="K14" s="4564"/>
      <c r="L14" s="4564"/>
      <c r="M14" s="4564"/>
      <c r="N14" s="4564"/>
      <c r="O14" s="4564"/>
      <c r="P14" s="4564"/>
      <c r="Q14" s="4564"/>
      <c r="R14" s="4564"/>
      <c r="S14" s="4564"/>
      <c r="T14" s="4564"/>
      <c r="U14" s="4564"/>
      <c r="V14" s="4564"/>
      <c r="W14" s="4564"/>
      <c r="X14" s="4564"/>
      <c r="Y14" s="4564"/>
      <c r="Z14" s="4564"/>
      <c r="AA14" s="4564"/>
      <c r="AB14" s="4564"/>
      <c r="AC14" s="4564"/>
      <c r="AD14" s="4564"/>
      <c r="AE14" s="4564"/>
      <c r="AF14" s="4564"/>
      <c r="AG14" s="4570"/>
      <c r="AH14" s="2045" t="s">
        <v>1063</v>
      </c>
      <c r="AI14" s="2048" t="e">
        <f>+AI13/AI12</f>
        <v>#DIV/0!</v>
      </c>
    </row>
    <row r="15" spans="2:38">
      <c r="B15" s="4566"/>
      <c r="C15" s="4567"/>
      <c r="D15" s="4564"/>
      <c r="E15" s="4564"/>
      <c r="F15" s="4564"/>
      <c r="G15" s="4564"/>
      <c r="H15" s="4564"/>
      <c r="I15" s="4564"/>
      <c r="J15" s="4564"/>
      <c r="K15" s="4564"/>
      <c r="L15" s="4564"/>
      <c r="M15" s="4564"/>
      <c r="N15" s="4564"/>
      <c r="O15" s="4564"/>
      <c r="P15" s="4564"/>
      <c r="Q15" s="4564"/>
      <c r="R15" s="4564"/>
      <c r="S15" s="4564"/>
      <c r="T15" s="4564"/>
      <c r="U15" s="4564"/>
      <c r="V15" s="4564"/>
      <c r="W15" s="4564"/>
      <c r="X15" s="4564"/>
      <c r="Y15" s="4564"/>
      <c r="Z15" s="4564"/>
      <c r="AA15" s="4564"/>
      <c r="AB15" s="4564"/>
      <c r="AC15" s="4564"/>
      <c r="AD15" s="4564"/>
      <c r="AE15" s="4564"/>
      <c r="AF15" s="4564"/>
      <c r="AG15" s="4570"/>
      <c r="AH15" s="2045" t="s">
        <v>1051</v>
      </c>
      <c r="AI15" s="2046">
        <f>+COUNTA(C16:AG17)</f>
        <v>0</v>
      </c>
    </row>
    <row r="16" spans="2:38">
      <c r="B16" s="4571" t="s">
        <v>1057</v>
      </c>
      <c r="C16" s="4573"/>
      <c r="D16" s="4568"/>
      <c r="E16" s="4568"/>
      <c r="F16" s="4568"/>
      <c r="G16" s="4568"/>
      <c r="H16" s="4568"/>
      <c r="I16" s="4568"/>
      <c r="J16" s="4568"/>
      <c r="K16" s="4568"/>
      <c r="L16" s="4568"/>
      <c r="M16" s="4568"/>
      <c r="N16" s="4568"/>
      <c r="O16" s="4568"/>
      <c r="P16" s="4568"/>
      <c r="Q16" s="4568"/>
      <c r="R16" s="4568"/>
      <c r="S16" s="4568"/>
      <c r="T16" s="4568"/>
      <c r="U16" s="4568"/>
      <c r="V16" s="4568"/>
      <c r="W16" s="4568"/>
      <c r="X16" s="4568"/>
      <c r="Y16" s="4568"/>
      <c r="Z16" s="4568"/>
      <c r="AA16" s="4568"/>
      <c r="AB16" s="4568"/>
      <c r="AC16" s="4568"/>
      <c r="AD16" s="4568"/>
      <c r="AE16" s="4568"/>
      <c r="AF16" s="4568"/>
      <c r="AG16" s="4575"/>
      <c r="AH16" s="2049" t="s">
        <v>1064</v>
      </c>
      <c r="AI16" s="2050" t="e">
        <f>+AI15/AI12</f>
        <v>#DIV/0!</v>
      </c>
      <c r="AL16" s="1857">
        <f>+COUNTIF(C14:AG15,"休")</f>
        <v>0</v>
      </c>
    </row>
    <row r="17" spans="2:38">
      <c r="B17" s="4572"/>
      <c r="C17" s="4574"/>
      <c r="D17" s="4569"/>
      <c r="E17" s="4569"/>
      <c r="F17" s="4569"/>
      <c r="G17" s="4569"/>
      <c r="H17" s="4569"/>
      <c r="I17" s="4569"/>
      <c r="J17" s="4569"/>
      <c r="K17" s="4569"/>
      <c r="L17" s="4569"/>
      <c r="M17" s="4569"/>
      <c r="N17" s="4569"/>
      <c r="O17" s="4569"/>
      <c r="P17" s="4569"/>
      <c r="Q17" s="4569"/>
      <c r="R17" s="4569"/>
      <c r="S17" s="4569"/>
      <c r="T17" s="4569"/>
      <c r="U17" s="4569"/>
      <c r="V17" s="4569"/>
      <c r="W17" s="4569"/>
      <c r="X17" s="4569"/>
      <c r="Y17" s="4569"/>
      <c r="Z17" s="4569"/>
      <c r="AA17" s="4569"/>
      <c r="AB17" s="4569"/>
      <c r="AC17" s="4569"/>
      <c r="AD17" s="4569"/>
      <c r="AE17" s="4569"/>
      <c r="AF17" s="4569"/>
      <c r="AG17" s="4576"/>
      <c r="AH17" s="2051" t="s">
        <v>2271</v>
      </c>
      <c r="AI17" s="2052" t="str">
        <f>IF(7&gt;AI12,"対象外",IF(AI15&gt;=AI10,"OK","NG"))</f>
        <v>対象外</v>
      </c>
      <c r="AJ17" s="2047" t="str">
        <f>IF(AI17="対象外","←７日間に満たない期間は達成判定の対象外",IF(AI17="NG","←月単位未達成","←月単位達成"))</f>
        <v>←７日間に満たない期間は達成判定の対象外</v>
      </c>
      <c r="AL17" s="2053" t="str">
        <f>IF(7&gt;AI12,"対象外",IF(AL16&gt;=AI10,"OK","NG"))</f>
        <v>対象外</v>
      </c>
    </row>
    <row r="18" spans="2:38" hidden="1">
      <c r="B18" s="2001" t="s">
        <v>2373</v>
      </c>
      <c r="C18" s="1992" t="e">
        <f>IF(AND(DAY(C10)&gt;=22,DAY(C10)&lt;=28,C11="土"),1,0)</f>
        <v>#VALUE!</v>
      </c>
      <c r="D18" s="1992" t="e">
        <f t="shared" ref="D18:AG18" si="3">IF(AND(DAY(D10)&gt;=22,DAY(D10)&lt;=28,D11="土"),1,0)</f>
        <v>#VALUE!</v>
      </c>
      <c r="E18" s="1992" t="e">
        <f t="shared" si="3"/>
        <v>#VALUE!</v>
      </c>
      <c r="F18" s="1992" t="e">
        <f t="shared" si="3"/>
        <v>#VALUE!</v>
      </c>
      <c r="G18" s="1992" t="e">
        <f t="shared" si="3"/>
        <v>#VALUE!</v>
      </c>
      <c r="H18" s="1992" t="e">
        <f t="shared" si="3"/>
        <v>#VALUE!</v>
      </c>
      <c r="I18" s="1992" t="e">
        <f t="shared" si="3"/>
        <v>#VALUE!</v>
      </c>
      <c r="J18" s="1992" t="e">
        <f t="shared" si="3"/>
        <v>#VALUE!</v>
      </c>
      <c r="K18" s="1992" t="e">
        <f t="shared" si="3"/>
        <v>#VALUE!</v>
      </c>
      <c r="L18" s="1992" t="e">
        <f t="shared" si="3"/>
        <v>#VALUE!</v>
      </c>
      <c r="M18" s="1992" t="e">
        <f t="shared" si="3"/>
        <v>#VALUE!</v>
      </c>
      <c r="N18" s="1992" t="e">
        <f t="shared" si="3"/>
        <v>#VALUE!</v>
      </c>
      <c r="O18" s="1992" t="e">
        <f t="shared" si="3"/>
        <v>#VALUE!</v>
      </c>
      <c r="P18" s="1992" t="e">
        <f t="shared" si="3"/>
        <v>#VALUE!</v>
      </c>
      <c r="Q18" s="1992" t="e">
        <f t="shared" si="3"/>
        <v>#VALUE!</v>
      </c>
      <c r="R18" s="1992" t="e">
        <f t="shared" si="3"/>
        <v>#VALUE!</v>
      </c>
      <c r="S18" s="1992" t="e">
        <f t="shared" si="3"/>
        <v>#VALUE!</v>
      </c>
      <c r="T18" s="1992" t="e">
        <f t="shared" si="3"/>
        <v>#VALUE!</v>
      </c>
      <c r="U18" s="1992" t="e">
        <f t="shared" si="3"/>
        <v>#VALUE!</v>
      </c>
      <c r="V18" s="1992" t="e">
        <f t="shared" si="3"/>
        <v>#VALUE!</v>
      </c>
      <c r="W18" s="1992" t="e">
        <f t="shared" si="3"/>
        <v>#VALUE!</v>
      </c>
      <c r="X18" s="1992" t="e">
        <f t="shared" si="3"/>
        <v>#VALUE!</v>
      </c>
      <c r="Y18" s="1992" t="e">
        <f t="shared" si="3"/>
        <v>#VALUE!</v>
      </c>
      <c r="Z18" s="1992" t="e">
        <f t="shared" si="3"/>
        <v>#VALUE!</v>
      </c>
      <c r="AA18" s="1992" t="e">
        <f t="shared" si="3"/>
        <v>#VALUE!</v>
      </c>
      <c r="AB18" s="1992" t="e">
        <f t="shared" si="3"/>
        <v>#VALUE!</v>
      </c>
      <c r="AC18" s="1992" t="e">
        <f t="shared" si="3"/>
        <v>#VALUE!</v>
      </c>
      <c r="AD18" s="1992" t="e">
        <f t="shared" si="3"/>
        <v>#VALUE!</v>
      </c>
      <c r="AE18" s="1992" t="e">
        <f>IF(AND(DAY(AE10)&gt;=22,DAY(AE10)&lt;=28,AE11="土"),1,0)</f>
        <v>#VALUE!</v>
      </c>
      <c r="AF18" s="1992" t="e">
        <f t="shared" si="3"/>
        <v>#VALUE!</v>
      </c>
      <c r="AG18" s="1992" t="e">
        <f t="shared" si="3"/>
        <v>#VALUE!</v>
      </c>
      <c r="AH18" s="1861" t="s">
        <v>2272</v>
      </c>
      <c r="AI18" s="2054">
        <f>_xlfn.AGGREGATE(9,6,C18:AG18)</f>
        <v>0</v>
      </c>
      <c r="AJ18" s="2047"/>
    </row>
    <row r="19" spans="2:38" hidden="1">
      <c r="B19" s="2001" t="s">
        <v>2374</v>
      </c>
      <c r="C19" s="2055" t="e">
        <f>IF(AND(DAY(C10)&gt;=22,DAY(C10)&lt;=28,C11="土",OR(C16="休",C16="雨")),1,0)</f>
        <v>#VALUE!</v>
      </c>
      <c r="D19" s="2055" t="e">
        <f t="shared" ref="D19:AG19" si="4">IF(AND(DAY(D10)&gt;=22,DAY(D10)&lt;=28,D11="土",OR(D16="休",D16="雨")),1,0)</f>
        <v>#VALUE!</v>
      </c>
      <c r="E19" s="2055" t="e">
        <f t="shared" si="4"/>
        <v>#VALUE!</v>
      </c>
      <c r="F19" s="2055" t="e">
        <f t="shared" si="4"/>
        <v>#VALUE!</v>
      </c>
      <c r="G19" s="2055" t="e">
        <f t="shared" si="4"/>
        <v>#VALUE!</v>
      </c>
      <c r="H19" s="2055" t="e">
        <f t="shared" si="4"/>
        <v>#VALUE!</v>
      </c>
      <c r="I19" s="2055" t="e">
        <f t="shared" si="4"/>
        <v>#VALUE!</v>
      </c>
      <c r="J19" s="2055" t="e">
        <f t="shared" si="4"/>
        <v>#VALUE!</v>
      </c>
      <c r="K19" s="2055" t="e">
        <f t="shared" si="4"/>
        <v>#VALUE!</v>
      </c>
      <c r="L19" s="2055" t="e">
        <f t="shared" si="4"/>
        <v>#VALUE!</v>
      </c>
      <c r="M19" s="2055" t="e">
        <f t="shared" si="4"/>
        <v>#VALUE!</v>
      </c>
      <c r="N19" s="2055" t="e">
        <f t="shared" si="4"/>
        <v>#VALUE!</v>
      </c>
      <c r="O19" s="2055" t="e">
        <f t="shared" si="4"/>
        <v>#VALUE!</v>
      </c>
      <c r="P19" s="2055" t="e">
        <f t="shared" si="4"/>
        <v>#VALUE!</v>
      </c>
      <c r="Q19" s="2055" t="e">
        <f t="shared" si="4"/>
        <v>#VALUE!</v>
      </c>
      <c r="R19" s="2055" t="e">
        <f t="shared" si="4"/>
        <v>#VALUE!</v>
      </c>
      <c r="S19" s="2055" t="e">
        <f t="shared" si="4"/>
        <v>#VALUE!</v>
      </c>
      <c r="T19" s="2055" t="e">
        <f t="shared" si="4"/>
        <v>#VALUE!</v>
      </c>
      <c r="U19" s="2055" t="e">
        <f t="shared" si="4"/>
        <v>#VALUE!</v>
      </c>
      <c r="V19" s="2055" t="e">
        <f t="shared" si="4"/>
        <v>#VALUE!</v>
      </c>
      <c r="W19" s="2055" t="e">
        <f t="shared" si="4"/>
        <v>#VALUE!</v>
      </c>
      <c r="X19" s="2055" t="e">
        <f t="shared" si="4"/>
        <v>#VALUE!</v>
      </c>
      <c r="Y19" s="2055" t="e">
        <f t="shared" si="4"/>
        <v>#VALUE!</v>
      </c>
      <c r="Z19" s="2055" t="e">
        <f t="shared" si="4"/>
        <v>#VALUE!</v>
      </c>
      <c r="AA19" s="2055" t="e">
        <f t="shared" si="4"/>
        <v>#VALUE!</v>
      </c>
      <c r="AB19" s="2055" t="e">
        <f t="shared" si="4"/>
        <v>#VALUE!</v>
      </c>
      <c r="AC19" s="2055" t="e">
        <f t="shared" si="4"/>
        <v>#VALUE!</v>
      </c>
      <c r="AD19" s="2055" t="e">
        <f t="shared" si="4"/>
        <v>#VALUE!</v>
      </c>
      <c r="AE19" s="2055" t="e">
        <f t="shared" si="4"/>
        <v>#VALUE!</v>
      </c>
      <c r="AF19" s="2055" t="e">
        <f t="shared" si="4"/>
        <v>#VALUE!</v>
      </c>
      <c r="AG19" s="2055" t="e">
        <f t="shared" si="4"/>
        <v>#VALUE!</v>
      </c>
      <c r="AH19" s="1861" t="s">
        <v>2273</v>
      </c>
      <c r="AI19" s="2054">
        <f>_xlfn.AGGREGATE(9,6,C19:AG19)</f>
        <v>0</v>
      </c>
      <c r="AJ19" s="2047"/>
    </row>
    <row r="20" spans="2:38" hidden="1">
      <c r="B20" s="2001" t="s">
        <v>2375</v>
      </c>
      <c r="C20" s="1992" t="e">
        <f>IF(AND(DAY(C10)&gt;=8,DAY(C10)&lt;=14,C11="土"),1,0)</f>
        <v>#VALUE!</v>
      </c>
      <c r="D20" s="1992" t="e">
        <f t="shared" ref="D20:AG20" si="5">IF(AND(DAY(D10)&gt;=8,DAY(D10)&lt;=14,D11="土"),1,0)</f>
        <v>#VALUE!</v>
      </c>
      <c r="E20" s="1992" t="e">
        <f t="shared" si="5"/>
        <v>#VALUE!</v>
      </c>
      <c r="F20" s="1992" t="e">
        <f t="shared" si="5"/>
        <v>#VALUE!</v>
      </c>
      <c r="G20" s="1992" t="e">
        <f t="shared" si="5"/>
        <v>#VALUE!</v>
      </c>
      <c r="H20" s="1992" t="e">
        <f t="shared" si="5"/>
        <v>#VALUE!</v>
      </c>
      <c r="I20" s="1992" t="e">
        <f t="shared" si="5"/>
        <v>#VALUE!</v>
      </c>
      <c r="J20" s="1992" t="e">
        <f t="shared" si="5"/>
        <v>#VALUE!</v>
      </c>
      <c r="K20" s="1992" t="e">
        <f t="shared" si="5"/>
        <v>#VALUE!</v>
      </c>
      <c r="L20" s="1992" t="e">
        <f t="shared" si="5"/>
        <v>#VALUE!</v>
      </c>
      <c r="M20" s="1992" t="e">
        <f t="shared" si="5"/>
        <v>#VALUE!</v>
      </c>
      <c r="N20" s="1992" t="e">
        <f t="shared" si="5"/>
        <v>#VALUE!</v>
      </c>
      <c r="O20" s="1992" t="e">
        <f t="shared" si="5"/>
        <v>#VALUE!</v>
      </c>
      <c r="P20" s="1992" t="e">
        <f t="shared" si="5"/>
        <v>#VALUE!</v>
      </c>
      <c r="Q20" s="1992" t="e">
        <f t="shared" si="5"/>
        <v>#VALUE!</v>
      </c>
      <c r="R20" s="1992" t="e">
        <f t="shared" si="5"/>
        <v>#VALUE!</v>
      </c>
      <c r="S20" s="1992" t="e">
        <f t="shared" si="5"/>
        <v>#VALUE!</v>
      </c>
      <c r="T20" s="1992" t="e">
        <f t="shared" si="5"/>
        <v>#VALUE!</v>
      </c>
      <c r="U20" s="1992" t="e">
        <f t="shared" si="5"/>
        <v>#VALUE!</v>
      </c>
      <c r="V20" s="1992" t="e">
        <f t="shared" si="5"/>
        <v>#VALUE!</v>
      </c>
      <c r="W20" s="1992" t="e">
        <f t="shared" si="5"/>
        <v>#VALUE!</v>
      </c>
      <c r="X20" s="1992" t="e">
        <f t="shared" si="5"/>
        <v>#VALUE!</v>
      </c>
      <c r="Y20" s="1992" t="e">
        <f t="shared" si="5"/>
        <v>#VALUE!</v>
      </c>
      <c r="Z20" s="1992" t="e">
        <f t="shared" si="5"/>
        <v>#VALUE!</v>
      </c>
      <c r="AA20" s="1992" t="e">
        <f t="shared" si="5"/>
        <v>#VALUE!</v>
      </c>
      <c r="AB20" s="1992" t="e">
        <f t="shared" si="5"/>
        <v>#VALUE!</v>
      </c>
      <c r="AC20" s="1992" t="e">
        <f t="shared" si="5"/>
        <v>#VALUE!</v>
      </c>
      <c r="AD20" s="1992" t="e">
        <f t="shared" si="5"/>
        <v>#VALUE!</v>
      </c>
      <c r="AE20" s="1992" t="e">
        <f t="shared" si="5"/>
        <v>#VALUE!</v>
      </c>
      <c r="AF20" s="1992" t="e">
        <f t="shared" si="5"/>
        <v>#VALUE!</v>
      </c>
      <c r="AG20" s="1992" t="e">
        <f t="shared" si="5"/>
        <v>#VALUE!</v>
      </c>
      <c r="AH20" s="1861" t="s">
        <v>2272</v>
      </c>
      <c r="AI20" s="2054">
        <f>_xlfn.AGGREGATE(9,6,C20:AG20)</f>
        <v>0</v>
      </c>
      <c r="AJ20" s="2047"/>
    </row>
    <row r="21" spans="2:38" hidden="1">
      <c r="B21" s="2001" t="s">
        <v>2376</v>
      </c>
      <c r="C21" s="2055" t="e">
        <f>IF(AND(DAY(C10)&gt;=8,DAY(C10)&lt;=14,C11="土",OR(C16="休",C16="雨")),1,0)</f>
        <v>#VALUE!</v>
      </c>
      <c r="D21" s="2055" t="e">
        <f t="shared" ref="D21:AG21" si="6">IF(AND(DAY(D10)&gt;=8,DAY(D10)&lt;=14,D11="土",OR(D16="休",D16="雨")),1,0)</f>
        <v>#VALUE!</v>
      </c>
      <c r="E21" s="2055" t="e">
        <f t="shared" si="6"/>
        <v>#VALUE!</v>
      </c>
      <c r="F21" s="2055" t="e">
        <f t="shared" si="6"/>
        <v>#VALUE!</v>
      </c>
      <c r="G21" s="2055" t="e">
        <f t="shared" si="6"/>
        <v>#VALUE!</v>
      </c>
      <c r="H21" s="2055" t="e">
        <f t="shared" si="6"/>
        <v>#VALUE!</v>
      </c>
      <c r="I21" s="2055" t="e">
        <f t="shared" si="6"/>
        <v>#VALUE!</v>
      </c>
      <c r="J21" s="2055" t="e">
        <f t="shared" si="6"/>
        <v>#VALUE!</v>
      </c>
      <c r="K21" s="2055" t="e">
        <f t="shared" si="6"/>
        <v>#VALUE!</v>
      </c>
      <c r="L21" s="2055" t="e">
        <f t="shared" si="6"/>
        <v>#VALUE!</v>
      </c>
      <c r="M21" s="2055" t="e">
        <f t="shared" si="6"/>
        <v>#VALUE!</v>
      </c>
      <c r="N21" s="2055" t="e">
        <f t="shared" si="6"/>
        <v>#VALUE!</v>
      </c>
      <c r="O21" s="2055" t="e">
        <f t="shared" si="6"/>
        <v>#VALUE!</v>
      </c>
      <c r="P21" s="2055" t="e">
        <f t="shared" si="6"/>
        <v>#VALUE!</v>
      </c>
      <c r="Q21" s="2055" t="e">
        <f t="shared" si="6"/>
        <v>#VALUE!</v>
      </c>
      <c r="R21" s="2055" t="e">
        <f t="shared" si="6"/>
        <v>#VALUE!</v>
      </c>
      <c r="S21" s="2055" t="e">
        <f t="shared" si="6"/>
        <v>#VALUE!</v>
      </c>
      <c r="T21" s="2055" t="e">
        <f t="shared" si="6"/>
        <v>#VALUE!</v>
      </c>
      <c r="U21" s="2055" t="e">
        <f t="shared" si="6"/>
        <v>#VALUE!</v>
      </c>
      <c r="V21" s="2055" t="e">
        <f t="shared" si="6"/>
        <v>#VALUE!</v>
      </c>
      <c r="W21" s="2055" t="e">
        <f t="shared" si="6"/>
        <v>#VALUE!</v>
      </c>
      <c r="X21" s="2055" t="e">
        <f t="shared" si="6"/>
        <v>#VALUE!</v>
      </c>
      <c r="Y21" s="2055" t="e">
        <f t="shared" si="6"/>
        <v>#VALUE!</v>
      </c>
      <c r="Z21" s="2055" t="e">
        <f t="shared" si="6"/>
        <v>#VALUE!</v>
      </c>
      <c r="AA21" s="2055" t="e">
        <f t="shared" si="6"/>
        <v>#VALUE!</v>
      </c>
      <c r="AB21" s="2055" t="e">
        <f t="shared" si="6"/>
        <v>#VALUE!</v>
      </c>
      <c r="AC21" s="2055" t="e">
        <f t="shared" si="6"/>
        <v>#VALUE!</v>
      </c>
      <c r="AD21" s="2055" t="e">
        <f t="shared" si="6"/>
        <v>#VALUE!</v>
      </c>
      <c r="AE21" s="2055" t="e">
        <f t="shared" si="6"/>
        <v>#VALUE!</v>
      </c>
      <c r="AF21" s="2055" t="e">
        <f t="shared" si="6"/>
        <v>#VALUE!</v>
      </c>
      <c r="AG21" s="2055" t="e">
        <f t="shared" si="6"/>
        <v>#VALUE!</v>
      </c>
      <c r="AH21" s="1861" t="s">
        <v>2273</v>
      </c>
      <c r="AI21" s="2054">
        <f>_xlfn.AGGREGATE(9,6,C21:AG21)</f>
        <v>0</v>
      </c>
      <c r="AJ21" s="2047"/>
    </row>
    <row r="22" spans="2:38">
      <c r="C22" s="1970"/>
      <c r="D22" s="1970"/>
      <c r="E22" s="1970"/>
      <c r="F22" s="1970"/>
      <c r="G22" s="1970"/>
      <c r="H22" s="1970"/>
      <c r="I22" s="1970"/>
      <c r="J22" s="1970"/>
      <c r="K22" s="1970"/>
      <c r="L22" s="1970"/>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row>
    <row r="23" spans="2:38" hidden="1">
      <c r="C23" s="1857" t="e">
        <f>YEAR(C26)</f>
        <v>#VALUE!</v>
      </c>
      <c r="D23" s="1857" t="e">
        <f>MONTH(C26)</f>
        <v>#VALUE!</v>
      </c>
    </row>
    <row r="24" spans="2:38">
      <c r="B24" s="1971" t="s">
        <v>2266</v>
      </c>
      <c r="C24" s="4478" t="e">
        <f>C26</f>
        <v>#VALUE!</v>
      </c>
      <c r="D24" s="4479"/>
      <c r="E24" s="4479"/>
      <c r="F24" s="4479"/>
      <c r="G24" s="4479"/>
      <c r="H24" s="4479"/>
      <c r="I24" s="4479"/>
      <c r="J24" s="4479"/>
      <c r="K24" s="4479"/>
      <c r="L24" s="4479"/>
      <c r="M24" s="4479"/>
      <c r="N24" s="4479"/>
      <c r="O24" s="4479"/>
      <c r="P24" s="4479"/>
      <c r="Q24" s="4479"/>
      <c r="R24" s="4479"/>
      <c r="S24" s="4479"/>
      <c r="T24" s="4479"/>
      <c r="U24" s="4479"/>
      <c r="V24" s="4479"/>
      <c r="W24" s="4479"/>
      <c r="X24" s="4479"/>
      <c r="Y24" s="4479"/>
      <c r="Z24" s="4479"/>
      <c r="AA24" s="4479"/>
      <c r="AB24" s="4479"/>
      <c r="AC24" s="4479"/>
      <c r="AD24" s="4479"/>
      <c r="AE24" s="4479"/>
      <c r="AF24" s="4479"/>
      <c r="AG24" s="4479"/>
      <c r="AH24" s="4479"/>
      <c r="AI24" s="4546"/>
    </row>
    <row r="25" spans="2:38" hidden="1">
      <c r="B25" s="1972"/>
      <c r="C25" s="1913" t="e">
        <f>DATE($C23,$D23,1)</f>
        <v>#VALUE!</v>
      </c>
      <c r="D25" s="1913" t="e">
        <f>C25+1</f>
        <v>#VALUE!</v>
      </c>
      <c r="E25" s="1913" t="e">
        <f t="shared" ref="E25:AG25" si="7">D25+1</f>
        <v>#VALUE!</v>
      </c>
      <c r="F25" s="1913" t="e">
        <f t="shared" si="7"/>
        <v>#VALUE!</v>
      </c>
      <c r="G25" s="1913" t="e">
        <f t="shared" si="7"/>
        <v>#VALUE!</v>
      </c>
      <c r="H25" s="1913" t="e">
        <f t="shared" si="7"/>
        <v>#VALUE!</v>
      </c>
      <c r="I25" s="1913" t="e">
        <f t="shared" si="7"/>
        <v>#VALUE!</v>
      </c>
      <c r="J25" s="1913" t="e">
        <f t="shared" si="7"/>
        <v>#VALUE!</v>
      </c>
      <c r="K25" s="1913" t="e">
        <f t="shared" si="7"/>
        <v>#VALUE!</v>
      </c>
      <c r="L25" s="1913" t="e">
        <f t="shared" si="7"/>
        <v>#VALUE!</v>
      </c>
      <c r="M25" s="1913" t="e">
        <f t="shared" si="7"/>
        <v>#VALUE!</v>
      </c>
      <c r="N25" s="1913" t="e">
        <f t="shared" si="7"/>
        <v>#VALUE!</v>
      </c>
      <c r="O25" s="1913" t="e">
        <f t="shared" si="7"/>
        <v>#VALUE!</v>
      </c>
      <c r="P25" s="1913" t="e">
        <f t="shared" si="7"/>
        <v>#VALUE!</v>
      </c>
      <c r="Q25" s="1913" t="e">
        <f t="shared" si="7"/>
        <v>#VALUE!</v>
      </c>
      <c r="R25" s="1913" t="e">
        <f t="shared" si="7"/>
        <v>#VALUE!</v>
      </c>
      <c r="S25" s="1913" t="e">
        <f t="shared" si="7"/>
        <v>#VALUE!</v>
      </c>
      <c r="T25" s="1913" t="e">
        <f t="shared" si="7"/>
        <v>#VALUE!</v>
      </c>
      <c r="U25" s="1913" t="e">
        <f t="shared" si="7"/>
        <v>#VALUE!</v>
      </c>
      <c r="V25" s="1913" t="e">
        <f t="shared" si="7"/>
        <v>#VALUE!</v>
      </c>
      <c r="W25" s="1913" t="e">
        <f t="shared" si="7"/>
        <v>#VALUE!</v>
      </c>
      <c r="X25" s="1913" t="e">
        <f t="shared" si="7"/>
        <v>#VALUE!</v>
      </c>
      <c r="Y25" s="1913" t="e">
        <f t="shared" si="7"/>
        <v>#VALUE!</v>
      </c>
      <c r="Z25" s="1913" t="e">
        <f t="shared" si="7"/>
        <v>#VALUE!</v>
      </c>
      <c r="AA25" s="1913" t="e">
        <f t="shared" si="7"/>
        <v>#VALUE!</v>
      </c>
      <c r="AB25" s="1913" t="e">
        <f t="shared" si="7"/>
        <v>#VALUE!</v>
      </c>
      <c r="AC25" s="1913" t="e">
        <f t="shared" si="7"/>
        <v>#VALUE!</v>
      </c>
      <c r="AD25" s="1913" t="e">
        <f t="shared" si="7"/>
        <v>#VALUE!</v>
      </c>
      <c r="AE25" s="1913" t="e">
        <f t="shared" si="7"/>
        <v>#VALUE!</v>
      </c>
      <c r="AF25" s="1913" t="e">
        <f t="shared" si="7"/>
        <v>#VALUE!</v>
      </c>
      <c r="AG25" s="1913" t="e">
        <f t="shared" si="7"/>
        <v>#VALUE!</v>
      </c>
      <c r="AH25" s="2056"/>
      <c r="AI25" s="2057"/>
    </row>
    <row r="26" spans="2:38">
      <c r="B26" s="1973" t="s">
        <v>2267</v>
      </c>
      <c r="C26" s="1974" t="e">
        <f>IF(EDATE(C9,1)&gt;$G$5,"",EDATE(C9,1))</f>
        <v>#VALUE!</v>
      </c>
      <c r="D26" s="1913" t="e">
        <f>IF(D25&gt;$G$5,"",IF(C26=EOMONTH(DATE($C23,$D23,1),0),"",IF(C26="","",C26+1)))</f>
        <v>#VALUE!</v>
      </c>
      <c r="E26" s="1913" t="e">
        <f t="shared" ref="E26:AG26" si="8">IF(E25&gt;$G$5,"",IF(D26=EOMONTH(DATE($C23,$D23,1),0),"",IF(D26="","",D26+1)))</f>
        <v>#VALUE!</v>
      </c>
      <c r="F26" s="1913" t="e">
        <f t="shared" si="8"/>
        <v>#VALUE!</v>
      </c>
      <c r="G26" s="1913" t="e">
        <f t="shared" si="8"/>
        <v>#VALUE!</v>
      </c>
      <c r="H26" s="1913" t="e">
        <f t="shared" si="8"/>
        <v>#VALUE!</v>
      </c>
      <c r="I26" s="1913" t="e">
        <f t="shared" si="8"/>
        <v>#VALUE!</v>
      </c>
      <c r="J26" s="1913" t="e">
        <f t="shared" si="8"/>
        <v>#VALUE!</v>
      </c>
      <c r="K26" s="1913" t="e">
        <f t="shared" si="8"/>
        <v>#VALUE!</v>
      </c>
      <c r="L26" s="1913" t="e">
        <f t="shared" si="8"/>
        <v>#VALUE!</v>
      </c>
      <c r="M26" s="1913" t="e">
        <f t="shared" si="8"/>
        <v>#VALUE!</v>
      </c>
      <c r="N26" s="1913" t="e">
        <f t="shared" si="8"/>
        <v>#VALUE!</v>
      </c>
      <c r="O26" s="1913" t="e">
        <f t="shared" si="8"/>
        <v>#VALUE!</v>
      </c>
      <c r="P26" s="1913" t="e">
        <f t="shared" si="8"/>
        <v>#VALUE!</v>
      </c>
      <c r="Q26" s="1913" t="e">
        <f t="shared" si="8"/>
        <v>#VALUE!</v>
      </c>
      <c r="R26" s="1913" t="e">
        <f t="shared" si="8"/>
        <v>#VALUE!</v>
      </c>
      <c r="S26" s="1913" t="e">
        <f t="shared" si="8"/>
        <v>#VALUE!</v>
      </c>
      <c r="T26" s="1913" t="e">
        <f t="shared" si="8"/>
        <v>#VALUE!</v>
      </c>
      <c r="U26" s="1913" t="e">
        <f t="shared" si="8"/>
        <v>#VALUE!</v>
      </c>
      <c r="V26" s="1913" t="e">
        <f t="shared" si="8"/>
        <v>#VALUE!</v>
      </c>
      <c r="W26" s="1913" t="e">
        <f t="shared" si="8"/>
        <v>#VALUE!</v>
      </c>
      <c r="X26" s="1913" t="e">
        <f t="shared" si="8"/>
        <v>#VALUE!</v>
      </c>
      <c r="Y26" s="1913" t="e">
        <f t="shared" si="8"/>
        <v>#VALUE!</v>
      </c>
      <c r="Z26" s="1913" t="e">
        <f t="shared" si="8"/>
        <v>#VALUE!</v>
      </c>
      <c r="AA26" s="1913" t="e">
        <f>IF(AA25&gt;$G$5,"",IF(Z26=EOMONTH(DATE($C23,$D23,1),0),"",IF(Z26="","",Z26+1)))</f>
        <v>#VALUE!</v>
      </c>
      <c r="AB26" s="1913" t="e">
        <f t="shared" si="8"/>
        <v>#VALUE!</v>
      </c>
      <c r="AC26" s="1913" t="e">
        <f t="shared" si="8"/>
        <v>#VALUE!</v>
      </c>
      <c r="AD26" s="1913" t="e">
        <f t="shared" si="8"/>
        <v>#VALUE!</v>
      </c>
      <c r="AE26" s="1913" t="e">
        <f t="shared" si="8"/>
        <v>#VALUE!</v>
      </c>
      <c r="AF26" s="1913" t="e">
        <f t="shared" si="8"/>
        <v>#VALUE!</v>
      </c>
      <c r="AG26" s="1913" t="e">
        <f t="shared" si="8"/>
        <v>#VALUE!</v>
      </c>
      <c r="AH26" s="2043" t="s">
        <v>2268</v>
      </c>
      <c r="AI26" s="2044">
        <f>+COUNTIFS(C27:AG27,"土",C28:AG28,"")+COUNTIFS(C27:AG27,"日",C28:AG28,"")</f>
        <v>0</v>
      </c>
    </row>
    <row r="27" spans="2:38">
      <c r="B27" s="1908" t="s">
        <v>1060</v>
      </c>
      <c r="C27" s="1975" t="str">
        <f>IFERROR(TEXT(WEEKDAY(+C26),"aaa"),"")</f>
        <v/>
      </c>
      <c r="D27" s="1975" t="str">
        <f t="shared" ref="D27:AG27" si="9">IFERROR(TEXT(WEEKDAY(+D26),"aaa"),"")</f>
        <v/>
      </c>
      <c r="E27" s="1975" t="str">
        <f t="shared" si="9"/>
        <v/>
      </c>
      <c r="F27" s="1975" t="str">
        <f t="shared" si="9"/>
        <v/>
      </c>
      <c r="G27" s="1975" t="str">
        <f t="shared" si="9"/>
        <v/>
      </c>
      <c r="H27" s="1975" t="str">
        <f t="shared" si="9"/>
        <v/>
      </c>
      <c r="I27" s="1975" t="str">
        <f t="shared" si="9"/>
        <v/>
      </c>
      <c r="J27" s="1975" t="str">
        <f t="shared" si="9"/>
        <v/>
      </c>
      <c r="K27" s="1975" t="str">
        <f t="shared" si="9"/>
        <v/>
      </c>
      <c r="L27" s="1975" t="str">
        <f t="shared" si="9"/>
        <v/>
      </c>
      <c r="M27" s="1975" t="str">
        <f t="shared" si="9"/>
        <v/>
      </c>
      <c r="N27" s="1975" t="str">
        <f t="shared" si="9"/>
        <v/>
      </c>
      <c r="O27" s="1975" t="str">
        <f t="shared" si="9"/>
        <v/>
      </c>
      <c r="P27" s="1975" t="str">
        <f t="shared" si="9"/>
        <v/>
      </c>
      <c r="Q27" s="1975" t="str">
        <f t="shared" si="9"/>
        <v/>
      </c>
      <c r="R27" s="1975" t="str">
        <f t="shared" si="9"/>
        <v/>
      </c>
      <c r="S27" s="1975" t="str">
        <f t="shared" si="9"/>
        <v/>
      </c>
      <c r="T27" s="1975" t="str">
        <f t="shared" si="9"/>
        <v/>
      </c>
      <c r="U27" s="1975" t="str">
        <f t="shared" si="9"/>
        <v/>
      </c>
      <c r="V27" s="1975" t="str">
        <f t="shared" si="9"/>
        <v/>
      </c>
      <c r="W27" s="1975" t="str">
        <f t="shared" si="9"/>
        <v/>
      </c>
      <c r="X27" s="1975" t="str">
        <f t="shared" si="9"/>
        <v/>
      </c>
      <c r="Y27" s="1975" t="str">
        <f t="shared" si="9"/>
        <v/>
      </c>
      <c r="Z27" s="1975" t="str">
        <f t="shared" si="9"/>
        <v/>
      </c>
      <c r="AA27" s="1975" t="str">
        <f>IFERROR(TEXT(WEEKDAY(+AA26),"aaa"),"")</f>
        <v/>
      </c>
      <c r="AB27" s="1975" t="str">
        <f t="shared" si="9"/>
        <v/>
      </c>
      <c r="AC27" s="1975" t="str">
        <f t="shared" si="9"/>
        <v/>
      </c>
      <c r="AD27" s="1975" t="str">
        <f t="shared" si="9"/>
        <v/>
      </c>
      <c r="AE27" s="1975" t="str">
        <f t="shared" si="9"/>
        <v/>
      </c>
      <c r="AF27" s="1975" t="str">
        <f t="shared" si="9"/>
        <v/>
      </c>
      <c r="AG27" s="1975" t="str">
        <f t="shared" si="9"/>
        <v/>
      </c>
      <c r="AH27" s="2043" t="s">
        <v>2269</v>
      </c>
      <c r="AI27" s="2044">
        <f>+COUNTIF(C28:AG28,"夏休")+COUNTIF(C28:AG28,"冬休")+COUNTIF(C28:AG28,"中止")</f>
        <v>0</v>
      </c>
    </row>
    <row r="28" spans="2:38" ht="13.5" customHeight="1">
      <c r="B28" s="4547" t="s">
        <v>2270</v>
      </c>
      <c r="C28" s="4549"/>
      <c r="D28" s="4545"/>
      <c r="E28" s="4545"/>
      <c r="F28" s="4545"/>
      <c r="G28" s="4545"/>
      <c r="H28" s="4545"/>
      <c r="I28" s="4545"/>
      <c r="J28" s="4545"/>
      <c r="K28" s="4545"/>
      <c r="L28" s="4545"/>
      <c r="M28" s="4545"/>
      <c r="N28" s="4545"/>
      <c r="O28" s="4545"/>
      <c r="P28" s="4545"/>
      <c r="Q28" s="4545"/>
      <c r="R28" s="4545"/>
      <c r="S28" s="4545"/>
      <c r="T28" s="4545"/>
      <c r="U28" s="4545"/>
      <c r="V28" s="4545"/>
      <c r="W28" s="4545"/>
      <c r="X28" s="4545"/>
      <c r="Y28" s="4545"/>
      <c r="Z28" s="4545"/>
      <c r="AA28" s="4545"/>
      <c r="AB28" s="4545"/>
      <c r="AC28" s="4545"/>
      <c r="AD28" s="4545"/>
      <c r="AE28" s="4545"/>
      <c r="AF28" s="4545"/>
      <c r="AG28" s="4565"/>
      <c r="AH28" s="2045" t="s">
        <v>1061</v>
      </c>
      <c r="AI28" s="2046">
        <f>COUNT(C26:AG26)-AI27</f>
        <v>0</v>
      </c>
    </row>
    <row r="29" spans="2:38" ht="13.5" customHeight="1">
      <c r="B29" s="4548"/>
      <c r="C29" s="4549"/>
      <c r="D29" s="4545"/>
      <c r="E29" s="4545"/>
      <c r="F29" s="4545"/>
      <c r="G29" s="4545"/>
      <c r="H29" s="4545"/>
      <c r="I29" s="4545"/>
      <c r="J29" s="4545"/>
      <c r="K29" s="4545"/>
      <c r="L29" s="4545"/>
      <c r="M29" s="4545"/>
      <c r="N29" s="4545"/>
      <c r="O29" s="4545"/>
      <c r="P29" s="4545"/>
      <c r="Q29" s="4545"/>
      <c r="R29" s="4545"/>
      <c r="S29" s="4545"/>
      <c r="T29" s="4545"/>
      <c r="U29" s="4545"/>
      <c r="V29" s="4545"/>
      <c r="W29" s="4545"/>
      <c r="X29" s="4545"/>
      <c r="Y29" s="4545"/>
      <c r="Z29" s="4545"/>
      <c r="AA29" s="4545"/>
      <c r="AB29" s="4545"/>
      <c r="AC29" s="4545"/>
      <c r="AD29" s="4545"/>
      <c r="AE29" s="4545"/>
      <c r="AF29" s="4545"/>
      <c r="AG29" s="4565"/>
      <c r="AH29" s="2045" t="s">
        <v>1062</v>
      </c>
      <c r="AI29" s="2046">
        <f>+COUNTIF(C30:AG31,"休")</f>
        <v>0</v>
      </c>
      <c r="AJ29" s="2047" t="e">
        <f>IF(AI30&gt;0.285,"",IF(AI29&lt;AI26,"←計画日数が足りません",""))</f>
        <v>#DIV/0!</v>
      </c>
    </row>
    <row r="30" spans="2:38" ht="13.5" customHeight="1">
      <c r="B30" s="4566" t="s">
        <v>1055</v>
      </c>
      <c r="C30" s="4579"/>
      <c r="D30" s="4581"/>
      <c r="E30" s="4577"/>
      <c r="F30" s="4577"/>
      <c r="G30" s="4581"/>
      <c r="H30" s="4564"/>
      <c r="I30" s="4564"/>
      <c r="J30" s="4564"/>
      <c r="K30" s="4564"/>
      <c r="L30" s="4577"/>
      <c r="M30" s="4577"/>
      <c r="N30" s="4581"/>
      <c r="O30" s="4564"/>
      <c r="P30" s="4564"/>
      <c r="Q30" s="4564"/>
      <c r="R30" s="4564"/>
      <c r="S30" s="4577"/>
      <c r="T30" s="4581"/>
      <c r="U30" s="4581"/>
      <c r="V30" s="4564"/>
      <c r="W30" s="4564"/>
      <c r="X30" s="4564"/>
      <c r="Y30" s="4564"/>
      <c r="Z30" s="4568"/>
      <c r="AA30" s="4568"/>
      <c r="AB30" s="4564"/>
      <c r="AC30" s="4564"/>
      <c r="AD30" s="4564"/>
      <c r="AE30" s="4564"/>
      <c r="AF30" s="4564"/>
      <c r="AG30" s="4570"/>
      <c r="AH30" s="2045" t="s">
        <v>1063</v>
      </c>
      <c r="AI30" s="2048" t="e">
        <f>+AI29/AI28</f>
        <v>#DIV/0!</v>
      </c>
    </row>
    <row r="31" spans="2:38">
      <c r="B31" s="4566"/>
      <c r="C31" s="4580"/>
      <c r="D31" s="4582"/>
      <c r="E31" s="4578"/>
      <c r="F31" s="4578"/>
      <c r="G31" s="4582"/>
      <c r="H31" s="4564"/>
      <c r="I31" s="4564"/>
      <c r="J31" s="4564"/>
      <c r="K31" s="4564"/>
      <c r="L31" s="4578"/>
      <c r="M31" s="4578"/>
      <c r="N31" s="4582"/>
      <c r="O31" s="4564"/>
      <c r="P31" s="4564"/>
      <c r="Q31" s="4564"/>
      <c r="R31" s="4564"/>
      <c r="S31" s="4578"/>
      <c r="T31" s="4582"/>
      <c r="U31" s="4582"/>
      <c r="V31" s="4564"/>
      <c r="W31" s="4564"/>
      <c r="X31" s="4564"/>
      <c r="Y31" s="4564"/>
      <c r="Z31" s="4568"/>
      <c r="AA31" s="4568"/>
      <c r="AB31" s="4564"/>
      <c r="AC31" s="4564"/>
      <c r="AD31" s="4564"/>
      <c r="AE31" s="4564"/>
      <c r="AF31" s="4564"/>
      <c r="AG31" s="4570"/>
      <c r="AH31" s="2045" t="s">
        <v>1051</v>
      </c>
      <c r="AI31" s="2046">
        <f>+COUNTA(C32:AG33)</f>
        <v>0</v>
      </c>
    </row>
    <row r="32" spans="2:38">
      <c r="B32" s="4571" t="s">
        <v>1057</v>
      </c>
      <c r="C32" s="4584"/>
      <c r="D32" s="4577"/>
      <c r="E32" s="4577"/>
      <c r="F32" s="4577"/>
      <c r="G32" s="4577"/>
      <c r="H32" s="4568"/>
      <c r="I32" s="4568"/>
      <c r="J32" s="4568"/>
      <c r="K32" s="4568"/>
      <c r="L32" s="4577"/>
      <c r="M32" s="4577"/>
      <c r="N32" s="4577"/>
      <c r="O32" s="4568"/>
      <c r="P32" s="4568"/>
      <c r="Q32" s="4568"/>
      <c r="R32" s="4568"/>
      <c r="S32" s="4577"/>
      <c r="T32" s="4577"/>
      <c r="U32" s="4577"/>
      <c r="V32" s="4568"/>
      <c r="W32" s="4568"/>
      <c r="X32" s="4568"/>
      <c r="Y32" s="4568"/>
      <c r="Z32" s="4578"/>
      <c r="AA32" s="4578"/>
      <c r="AB32" s="4568"/>
      <c r="AC32" s="4568"/>
      <c r="AD32" s="4568"/>
      <c r="AE32" s="4568"/>
      <c r="AF32" s="4568"/>
      <c r="AG32" s="4575"/>
      <c r="AH32" s="2049" t="s">
        <v>1064</v>
      </c>
      <c r="AI32" s="2050" t="e">
        <f>+AI31/AI28</f>
        <v>#DIV/0!</v>
      </c>
      <c r="AL32" s="1857">
        <f>+COUNTIF(C30:AG31,"休")</f>
        <v>0</v>
      </c>
    </row>
    <row r="33" spans="2:38">
      <c r="B33" s="4572"/>
      <c r="C33" s="4585"/>
      <c r="D33" s="4583"/>
      <c r="E33" s="4583"/>
      <c r="F33" s="4583"/>
      <c r="G33" s="4583"/>
      <c r="H33" s="4569"/>
      <c r="I33" s="4569"/>
      <c r="J33" s="4569"/>
      <c r="K33" s="4569"/>
      <c r="L33" s="4583"/>
      <c r="M33" s="4583"/>
      <c r="N33" s="4583"/>
      <c r="O33" s="4569"/>
      <c r="P33" s="4569"/>
      <c r="Q33" s="4569"/>
      <c r="R33" s="4569"/>
      <c r="S33" s="4583"/>
      <c r="T33" s="4583"/>
      <c r="U33" s="4583"/>
      <c r="V33" s="4569"/>
      <c r="W33" s="4569"/>
      <c r="X33" s="4569"/>
      <c r="Y33" s="4569"/>
      <c r="Z33" s="4569"/>
      <c r="AA33" s="4569"/>
      <c r="AB33" s="4569"/>
      <c r="AC33" s="4569"/>
      <c r="AD33" s="4569"/>
      <c r="AE33" s="4569"/>
      <c r="AF33" s="4569"/>
      <c r="AG33" s="4576"/>
      <c r="AH33" s="2051" t="s">
        <v>2271</v>
      </c>
      <c r="AI33" s="2052" t="str">
        <f>IF(7&gt;AI28,"対象外",IF(AI31&gt;=AI26,"OK","NG"))</f>
        <v>対象外</v>
      </c>
      <c r="AJ33" s="2047" t="str">
        <f>IF(AI33="対象外","←７日間に満たない期間は達成判定の対象外",IF(AI33="NG","←月単位未達成","←月単位達成"))</f>
        <v>←７日間に満たない期間は達成判定の対象外</v>
      </c>
      <c r="AL33" s="2053" t="str">
        <f>IF(7&gt;AI28,"対象外",IF(AL32&gt;=AI26,"OK","NG"))</f>
        <v>対象外</v>
      </c>
    </row>
    <row r="34" spans="2:38" hidden="1">
      <c r="B34" s="2001" t="s">
        <v>2373</v>
      </c>
      <c r="C34" s="1992" t="e">
        <f t="shared" ref="C34:AG34" si="10">IF(AND(DAY(C26)&gt;=22,DAY(C26)&lt;=28,C27="土"),1,0)</f>
        <v>#VALUE!</v>
      </c>
      <c r="D34" s="1992" t="e">
        <f t="shared" si="10"/>
        <v>#VALUE!</v>
      </c>
      <c r="E34" s="1992" t="e">
        <f t="shared" si="10"/>
        <v>#VALUE!</v>
      </c>
      <c r="F34" s="1992" t="e">
        <f t="shared" si="10"/>
        <v>#VALUE!</v>
      </c>
      <c r="G34" s="1992" t="e">
        <f t="shared" si="10"/>
        <v>#VALUE!</v>
      </c>
      <c r="H34" s="1992" t="e">
        <f t="shared" si="10"/>
        <v>#VALUE!</v>
      </c>
      <c r="I34" s="1992" t="e">
        <f t="shared" si="10"/>
        <v>#VALUE!</v>
      </c>
      <c r="J34" s="1992" t="e">
        <f t="shared" si="10"/>
        <v>#VALUE!</v>
      </c>
      <c r="K34" s="1992" t="e">
        <f t="shared" si="10"/>
        <v>#VALUE!</v>
      </c>
      <c r="L34" s="1992" t="e">
        <f t="shared" si="10"/>
        <v>#VALUE!</v>
      </c>
      <c r="M34" s="1992" t="e">
        <f t="shared" si="10"/>
        <v>#VALUE!</v>
      </c>
      <c r="N34" s="1992" t="e">
        <f t="shared" si="10"/>
        <v>#VALUE!</v>
      </c>
      <c r="O34" s="1992" t="e">
        <f t="shared" si="10"/>
        <v>#VALUE!</v>
      </c>
      <c r="P34" s="1992" t="e">
        <f t="shared" si="10"/>
        <v>#VALUE!</v>
      </c>
      <c r="Q34" s="1992" t="e">
        <f t="shared" si="10"/>
        <v>#VALUE!</v>
      </c>
      <c r="R34" s="1992" t="e">
        <f t="shared" si="10"/>
        <v>#VALUE!</v>
      </c>
      <c r="S34" s="1992" t="e">
        <f t="shared" si="10"/>
        <v>#VALUE!</v>
      </c>
      <c r="T34" s="1992" t="e">
        <f t="shared" si="10"/>
        <v>#VALUE!</v>
      </c>
      <c r="U34" s="1992" t="e">
        <f t="shared" si="10"/>
        <v>#VALUE!</v>
      </c>
      <c r="V34" s="1992" t="e">
        <f t="shared" si="10"/>
        <v>#VALUE!</v>
      </c>
      <c r="W34" s="1992" t="e">
        <f t="shared" si="10"/>
        <v>#VALUE!</v>
      </c>
      <c r="X34" s="1992" t="e">
        <f t="shared" si="10"/>
        <v>#VALUE!</v>
      </c>
      <c r="Y34" s="1992" t="e">
        <f t="shared" si="10"/>
        <v>#VALUE!</v>
      </c>
      <c r="Z34" s="1992" t="e">
        <f t="shared" si="10"/>
        <v>#VALUE!</v>
      </c>
      <c r="AA34" s="1992" t="e">
        <f t="shared" si="10"/>
        <v>#VALUE!</v>
      </c>
      <c r="AB34" s="1992" t="e">
        <f t="shared" si="10"/>
        <v>#VALUE!</v>
      </c>
      <c r="AC34" s="1992" t="e">
        <f t="shared" si="10"/>
        <v>#VALUE!</v>
      </c>
      <c r="AD34" s="1992" t="e">
        <f t="shared" si="10"/>
        <v>#VALUE!</v>
      </c>
      <c r="AE34" s="1992" t="e">
        <f t="shared" si="10"/>
        <v>#VALUE!</v>
      </c>
      <c r="AF34" s="1992" t="e">
        <f t="shared" si="10"/>
        <v>#VALUE!</v>
      </c>
      <c r="AG34" s="1992" t="e">
        <f t="shared" si="10"/>
        <v>#VALUE!</v>
      </c>
      <c r="AH34" s="1861" t="s">
        <v>2272</v>
      </c>
      <c r="AI34" s="2054">
        <f>_xlfn.AGGREGATE(9,6,C34:AG34)</f>
        <v>0</v>
      </c>
      <c r="AJ34" s="2047"/>
    </row>
    <row r="35" spans="2:38" hidden="1">
      <c r="B35" s="2001" t="s">
        <v>2374</v>
      </c>
      <c r="C35" s="2055" t="e">
        <f t="shared" ref="C35:AG35" si="11">IF(AND(DAY(C26)&gt;=22,DAY(C26)&lt;=28,C27="土",OR(C32="休",C32="雨")),1,0)</f>
        <v>#VALUE!</v>
      </c>
      <c r="D35" s="2055" t="e">
        <f t="shared" si="11"/>
        <v>#VALUE!</v>
      </c>
      <c r="E35" s="2055" t="e">
        <f t="shared" si="11"/>
        <v>#VALUE!</v>
      </c>
      <c r="F35" s="2055" t="e">
        <f t="shared" si="11"/>
        <v>#VALUE!</v>
      </c>
      <c r="G35" s="2055" t="e">
        <f t="shared" si="11"/>
        <v>#VALUE!</v>
      </c>
      <c r="H35" s="2055" t="e">
        <f t="shared" si="11"/>
        <v>#VALUE!</v>
      </c>
      <c r="I35" s="2055" t="e">
        <f t="shared" si="11"/>
        <v>#VALUE!</v>
      </c>
      <c r="J35" s="2055" t="e">
        <f t="shared" si="11"/>
        <v>#VALUE!</v>
      </c>
      <c r="K35" s="2055" t="e">
        <f t="shared" si="11"/>
        <v>#VALUE!</v>
      </c>
      <c r="L35" s="2055" t="e">
        <f t="shared" si="11"/>
        <v>#VALUE!</v>
      </c>
      <c r="M35" s="2055" t="e">
        <f t="shared" si="11"/>
        <v>#VALUE!</v>
      </c>
      <c r="N35" s="2055" t="e">
        <f t="shared" si="11"/>
        <v>#VALUE!</v>
      </c>
      <c r="O35" s="2055" t="e">
        <f t="shared" si="11"/>
        <v>#VALUE!</v>
      </c>
      <c r="P35" s="2055" t="e">
        <f t="shared" si="11"/>
        <v>#VALUE!</v>
      </c>
      <c r="Q35" s="2055" t="e">
        <f t="shared" si="11"/>
        <v>#VALUE!</v>
      </c>
      <c r="R35" s="2055" t="e">
        <f t="shared" si="11"/>
        <v>#VALUE!</v>
      </c>
      <c r="S35" s="2055" t="e">
        <f t="shared" si="11"/>
        <v>#VALUE!</v>
      </c>
      <c r="T35" s="2055" t="e">
        <f t="shared" si="11"/>
        <v>#VALUE!</v>
      </c>
      <c r="U35" s="2055" t="e">
        <f t="shared" si="11"/>
        <v>#VALUE!</v>
      </c>
      <c r="V35" s="2055" t="e">
        <f t="shared" si="11"/>
        <v>#VALUE!</v>
      </c>
      <c r="W35" s="2055" t="e">
        <f t="shared" si="11"/>
        <v>#VALUE!</v>
      </c>
      <c r="X35" s="2055" t="e">
        <f t="shared" si="11"/>
        <v>#VALUE!</v>
      </c>
      <c r="Y35" s="2055" t="e">
        <f t="shared" si="11"/>
        <v>#VALUE!</v>
      </c>
      <c r="Z35" s="2055" t="e">
        <f t="shared" si="11"/>
        <v>#VALUE!</v>
      </c>
      <c r="AA35" s="2055" t="e">
        <f t="shared" si="11"/>
        <v>#VALUE!</v>
      </c>
      <c r="AB35" s="2055" t="e">
        <f t="shared" si="11"/>
        <v>#VALUE!</v>
      </c>
      <c r="AC35" s="2055" t="e">
        <f t="shared" si="11"/>
        <v>#VALUE!</v>
      </c>
      <c r="AD35" s="2055" t="e">
        <f t="shared" si="11"/>
        <v>#VALUE!</v>
      </c>
      <c r="AE35" s="2055" t="e">
        <f t="shared" si="11"/>
        <v>#VALUE!</v>
      </c>
      <c r="AF35" s="2055" t="e">
        <f t="shared" si="11"/>
        <v>#VALUE!</v>
      </c>
      <c r="AG35" s="2055" t="e">
        <f t="shared" si="11"/>
        <v>#VALUE!</v>
      </c>
      <c r="AH35" s="1861" t="s">
        <v>2273</v>
      </c>
      <c r="AI35" s="2054">
        <f>_xlfn.AGGREGATE(9,6,C35:AG35)</f>
        <v>0</v>
      </c>
      <c r="AJ35" s="2047"/>
    </row>
    <row r="36" spans="2:38" hidden="1">
      <c r="B36" s="2001" t="s">
        <v>2375</v>
      </c>
      <c r="C36" s="1992" t="e">
        <f>IF(AND(DAY(C26)&gt;=8,DAY(C26)&lt;=14,C27="土"),1,0)</f>
        <v>#VALUE!</v>
      </c>
      <c r="D36" s="1992" t="e">
        <f>IF(AND(DAY(D26)&gt;=8,DAY(D26)&lt;=14,D27="土"),1,0)</f>
        <v>#VALUE!</v>
      </c>
      <c r="E36" s="1992" t="e">
        <f t="shared" ref="E36:AG36" si="12">IF(AND(DAY(E26)&gt;=8,DAY(E26)&lt;=14,E27="土"),1,0)</f>
        <v>#VALUE!</v>
      </c>
      <c r="F36" s="1992" t="e">
        <f t="shared" si="12"/>
        <v>#VALUE!</v>
      </c>
      <c r="G36" s="1992" t="e">
        <f t="shared" si="12"/>
        <v>#VALUE!</v>
      </c>
      <c r="H36" s="1992" t="e">
        <f t="shared" si="12"/>
        <v>#VALUE!</v>
      </c>
      <c r="I36" s="1992" t="e">
        <f t="shared" si="12"/>
        <v>#VALUE!</v>
      </c>
      <c r="J36" s="1992" t="e">
        <f t="shared" si="12"/>
        <v>#VALUE!</v>
      </c>
      <c r="K36" s="1992" t="e">
        <f t="shared" si="12"/>
        <v>#VALUE!</v>
      </c>
      <c r="L36" s="1992" t="e">
        <f t="shared" si="12"/>
        <v>#VALUE!</v>
      </c>
      <c r="M36" s="1992" t="e">
        <f t="shared" si="12"/>
        <v>#VALUE!</v>
      </c>
      <c r="N36" s="1992" t="e">
        <f t="shared" si="12"/>
        <v>#VALUE!</v>
      </c>
      <c r="O36" s="1992" t="e">
        <f t="shared" si="12"/>
        <v>#VALUE!</v>
      </c>
      <c r="P36" s="1992" t="e">
        <f t="shared" si="12"/>
        <v>#VALUE!</v>
      </c>
      <c r="Q36" s="1992" t="e">
        <f t="shared" si="12"/>
        <v>#VALUE!</v>
      </c>
      <c r="R36" s="1992" t="e">
        <f t="shared" si="12"/>
        <v>#VALUE!</v>
      </c>
      <c r="S36" s="1992" t="e">
        <f t="shared" si="12"/>
        <v>#VALUE!</v>
      </c>
      <c r="T36" s="1992" t="e">
        <f t="shared" si="12"/>
        <v>#VALUE!</v>
      </c>
      <c r="U36" s="1992" t="e">
        <f t="shared" si="12"/>
        <v>#VALUE!</v>
      </c>
      <c r="V36" s="1992" t="e">
        <f t="shared" si="12"/>
        <v>#VALUE!</v>
      </c>
      <c r="W36" s="1992" t="e">
        <f t="shared" si="12"/>
        <v>#VALUE!</v>
      </c>
      <c r="X36" s="1992" t="e">
        <f t="shared" si="12"/>
        <v>#VALUE!</v>
      </c>
      <c r="Y36" s="1992" t="e">
        <f t="shared" si="12"/>
        <v>#VALUE!</v>
      </c>
      <c r="Z36" s="1992" t="e">
        <f t="shared" si="12"/>
        <v>#VALUE!</v>
      </c>
      <c r="AA36" s="1992" t="e">
        <f t="shared" si="12"/>
        <v>#VALUE!</v>
      </c>
      <c r="AB36" s="1992" t="e">
        <f t="shared" si="12"/>
        <v>#VALUE!</v>
      </c>
      <c r="AC36" s="1992" t="e">
        <f t="shared" si="12"/>
        <v>#VALUE!</v>
      </c>
      <c r="AD36" s="1992" t="e">
        <f t="shared" si="12"/>
        <v>#VALUE!</v>
      </c>
      <c r="AE36" s="1992" t="e">
        <f t="shared" si="12"/>
        <v>#VALUE!</v>
      </c>
      <c r="AF36" s="1992" t="e">
        <f t="shared" si="12"/>
        <v>#VALUE!</v>
      </c>
      <c r="AG36" s="1992" t="e">
        <f t="shared" si="12"/>
        <v>#VALUE!</v>
      </c>
      <c r="AH36" s="1861" t="s">
        <v>2272</v>
      </c>
      <c r="AI36" s="2054">
        <f>_xlfn.AGGREGATE(9,6,C36:AG36)</f>
        <v>0</v>
      </c>
      <c r="AJ36" s="2047"/>
    </row>
    <row r="37" spans="2:38" hidden="1">
      <c r="B37" s="2001" t="s">
        <v>2376</v>
      </c>
      <c r="C37" s="2055" t="e">
        <f>IF(AND(DAY(C26)&gt;=8,DAY(C26)&lt;=14,C27="土",OR(C32="休",C32="雨")),1,0)</f>
        <v>#VALUE!</v>
      </c>
      <c r="D37" s="2055" t="e">
        <f>IF(AND(DAY(D26)&gt;=8,DAY(D26)&lt;=14,D27="土",OR(D32="休",D32="雨")),1,0)</f>
        <v>#VALUE!</v>
      </c>
      <c r="E37" s="2055" t="e">
        <f t="shared" ref="E37:AG37" si="13">IF(AND(DAY(E26)&gt;=8,DAY(E26)&lt;=14,E27="土",OR(E32="休",E32="雨")),1,0)</f>
        <v>#VALUE!</v>
      </c>
      <c r="F37" s="2055" t="e">
        <f t="shared" si="13"/>
        <v>#VALUE!</v>
      </c>
      <c r="G37" s="2055" t="e">
        <f t="shared" si="13"/>
        <v>#VALUE!</v>
      </c>
      <c r="H37" s="2055" t="e">
        <f t="shared" si="13"/>
        <v>#VALUE!</v>
      </c>
      <c r="I37" s="2055" t="e">
        <f t="shared" si="13"/>
        <v>#VALUE!</v>
      </c>
      <c r="J37" s="2055" t="e">
        <f t="shared" si="13"/>
        <v>#VALUE!</v>
      </c>
      <c r="K37" s="2055" t="e">
        <f t="shared" si="13"/>
        <v>#VALUE!</v>
      </c>
      <c r="L37" s="2055" t="e">
        <f t="shared" si="13"/>
        <v>#VALUE!</v>
      </c>
      <c r="M37" s="2055" t="e">
        <f t="shared" si="13"/>
        <v>#VALUE!</v>
      </c>
      <c r="N37" s="2055" t="e">
        <f t="shared" si="13"/>
        <v>#VALUE!</v>
      </c>
      <c r="O37" s="2055" t="e">
        <f t="shared" si="13"/>
        <v>#VALUE!</v>
      </c>
      <c r="P37" s="2055" t="e">
        <f t="shared" si="13"/>
        <v>#VALUE!</v>
      </c>
      <c r="Q37" s="2055" t="e">
        <f t="shared" si="13"/>
        <v>#VALUE!</v>
      </c>
      <c r="R37" s="2055" t="e">
        <f t="shared" si="13"/>
        <v>#VALUE!</v>
      </c>
      <c r="S37" s="2055" t="e">
        <f t="shared" si="13"/>
        <v>#VALUE!</v>
      </c>
      <c r="T37" s="2055" t="e">
        <f t="shared" si="13"/>
        <v>#VALUE!</v>
      </c>
      <c r="U37" s="2055" t="e">
        <f t="shared" si="13"/>
        <v>#VALUE!</v>
      </c>
      <c r="V37" s="2055" t="e">
        <f t="shared" si="13"/>
        <v>#VALUE!</v>
      </c>
      <c r="W37" s="2055" t="e">
        <f t="shared" si="13"/>
        <v>#VALUE!</v>
      </c>
      <c r="X37" s="2055" t="e">
        <f t="shared" si="13"/>
        <v>#VALUE!</v>
      </c>
      <c r="Y37" s="2055" t="e">
        <f t="shared" si="13"/>
        <v>#VALUE!</v>
      </c>
      <c r="Z37" s="2055" t="e">
        <f t="shared" si="13"/>
        <v>#VALUE!</v>
      </c>
      <c r="AA37" s="2055" t="e">
        <f t="shared" si="13"/>
        <v>#VALUE!</v>
      </c>
      <c r="AB37" s="2055" t="e">
        <f t="shared" si="13"/>
        <v>#VALUE!</v>
      </c>
      <c r="AC37" s="2055" t="e">
        <f t="shared" si="13"/>
        <v>#VALUE!</v>
      </c>
      <c r="AD37" s="2055" t="e">
        <f t="shared" si="13"/>
        <v>#VALUE!</v>
      </c>
      <c r="AE37" s="2055" t="e">
        <f t="shared" si="13"/>
        <v>#VALUE!</v>
      </c>
      <c r="AF37" s="2055" t="e">
        <f t="shared" si="13"/>
        <v>#VALUE!</v>
      </c>
      <c r="AG37" s="2055" t="e">
        <f t="shared" si="13"/>
        <v>#VALUE!</v>
      </c>
      <c r="AH37" s="1861" t="s">
        <v>2273</v>
      </c>
      <c r="AI37" s="2054">
        <f>_xlfn.AGGREGATE(9,6,C37:AG37)</f>
        <v>0</v>
      </c>
      <c r="AJ37" s="2047"/>
    </row>
    <row r="38" spans="2:38">
      <c r="C38" s="1970"/>
      <c r="D38" s="1970"/>
      <c r="E38" s="1970"/>
      <c r="F38" s="1970"/>
      <c r="G38" s="1970"/>
      <c r="H38" s="1970"/>
      <c r="I38" s="1970"/>
      <c r="J38" s="1970"/>
      <c r="K38" s="1970"/>
      <c r="L38" s="1970"/>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row>
    <row r="39" spans="2:38" hidden="1">
      <c r="C39" s="1857" t="e">
        <f>YEAR(C42)</f>
        <v>#VALUE!</v>
      </c>
      <c r="D39" s="1857" t="e">
        <f>MONTH(C42)</f>
        <v>#VALUE!</v>
      </c>
    </row>
    <row r="40" spans="2:38">
      <c r="B40" s="1971" t="s">
        <v>2266</v>
      </c>
      <c r="C40" s="4478" t="e">
        <f>C42</f>
        <v>#VALUE!</v>
      </c>
      <c r="D40" s="4479"/>
      <c r="E40" s="4479"/>
      <c r="F40" s="4479"/>
      <c r="G40" s="4479"/>
      <c r="H40" s="4479"/>
      <c r="I40" s="4479"/>
      <c r="J40" s="4479"/>
      <c r="K40" s="4479"/>
      <c r="L40" s="4479"/>
      <c r="M40" s="4479"/>
      <c r="N40" s="4479"/>
      <c r="O40" s="4479"/>
      <c r="P40" s="4479"/>
      <c r="Q40" s="4479"/>
      <c r="R40" s="4479"/>
      <c r="S40" s="4479"/>
      <c r="T40" s="4479"/>
      <c r="U40" s="4479"/>
      <c r="V40" s="4479"/>
      <c r="W40" s="4479"/>
      <c r="X40" s="4479"/>
      <c r="Y40" s="4479"/>
      <c r="Z40" s="4479"/>
      <c r="AA40" s="4479"/>
      <c r="AB40" s="4479"/>
      <c r="AC40" s="4479"/>
      <c r="AD40" s="4479"/>
      <c r="AE40" s="4479"/>
      <c r="AF40" s="4479"/>
      <c r="AG40" s="4479"/>
      <c r="AH40" s="4479"/>
      <c r="AI40" s="4546"/>
    </row>
    <row r="41" spans="2:38" hidden="1">
      <c r="B41" s="1972"/>
      <c r="C41" s="1913" t="e">
        <f>DATE($C39,$D39,1)</f>
        <v>#VALUE!</v>
      </c>
      <c r="D41" s="1913" t="e">
        <f t="shared" ref="D41:AG41" si="14">C41+1</f>
        <v>#VALUE!</v>
      </c>
      <c r="E41" s="1913" t="e">
        <f t="shared" si="14"/>
        <v>#VALUE!</v>
      </c>
      <c r="F41" s="1913" t="e">
        <f t="shared" si="14"/>
        <v>#VALUE!</v>
      </c>
      <c r="G41" s="1913" t="e">
        <f t="shared" si="14"/>
        <v>#VALUE!</v>
      </c>
      <c r="H41" s="1913" t="e">
        <f t="shared" si="14"/>
        <v>#VALUE!</v>
      </c>
      <c r="I41" s="1913" t="e">
        <f t="shared" si="14"/>
        <v>#VALUE!</v>
      </c>
      <c r="J41" s="1913" t="e">
        <f t="shared" si="14"/>
        <v>#VALUE!</v>
      </c>
      <c r="K41" s="1913" t="e">
        <f t="shared" si="14"/>
        <v>#VALUE!</v>
      </c>
      <c r="L41" s="1913" t="e">
        <f t="shared" si="14"/>
        <v>#VALUE!</v>
      </c>
      <c r="M41" s="1913" t="e">
        <f t="shared" si="14"/>
        <v>#VALUE!</v>
      </c>
      <c r="N41" s="1913" t="e">
        <f t="shared" si="14"/>
        <v>#VALUE!</v>
      </c>
      <c r="O41" s="1913" t="e">
        <f t="shared" si="14"/>
        <v>#VALUE!</v>
      </c>
      <c r="P41" s="1913" t="e">
        <f t="shared" si="14"/>
        <v>#VALUE!</v>
      </c>
      <c r="Q41" s="1913" t="e">
        <f t="shared" si="14"/>
        <v>#VALUE!</v>
      </c>
      <c r="R41" s="1913" t="e">
        <f t="shared" si="14"/>
        <v>#VALUE!</v>
      </c>
      <c r="S41" s="1913" t="e">
        <f t="shared" si="14"/>
        <v>#VALUE!</v>
      </c>
      <c r="T41" s="1913" t="e">
        <f t="shared" si="14"/>
        <v>#VALUE!</v>
      </c>
      <c r="U41" s="1913" t="e">
        <f t="shared" si="14"/>
        <v>#VALUE!</v>
      </c>
      <c r="V41" s="1913" t="e">
        <f t="shared" si="14"/>
        <v>#VALUE!</v>
      </c>
      <c r="W41" s="1913" t="e">
        <f t="shared" si="14"/>
        <v>#VALUE!</v>
      </c>
      <c r="X41" s="1913" t="e">
        <f t="shared" si="14"/>
        <v>#VALUE!</v>
      </c>
      <c r="Y41" s="1913" t="e">
        <f t="shared" si="14"/>
        <v>#VALUE!</v>
      </c>
      <c r="Z41" s="1913" t="e">
        <f t="shared" si="14"/>
        <v>#VALUE!</v>
      </c>
      <c r="AA41" s="1913" t="e">
        <f t="shared" si="14"/>
        <v>#VALUE!</v>
      </c>
      <c r="AB41" s="1913" t="e">
        <f t="shared" si="14"/>
        <v>#VALUE!</v>
      </c>
      <c r="AC41" s="1913" t="e">
        <f t="shared" si="14"/>
        <v>#VALUE!</v>
      </c>
      <c r="AD41" s="1913" t="e">
        <f t="shared" si="14"/>
        <v>#VALUE!</v>
      </c>
      <c r="AE41" s="1913" t="e">
        <f t="shared" si="14"/>
        <v>#VALUE!</v>
      </c>
      <c r="AF41" s="1913" t="e">
        <f t="shared" si="14"/>
        <v>#VALUE!</v>
      </c>
      <c r="AG41" s="1913" t="e">
        <f t="shared" si="14"/>
        <v>#VALUE!</v>
      </c>
      <c r="AH41" s="2056"/>
      <c r="AI41" s="2057"/>
    </row>
    <row r="42" spans="2:38">
      <c r="B42" s="1973" t="s">
        <v>2267</v>
      </c>
      <c r="C42" s="1974" t="e">
        <f>IF(EDATE(C25,1)&gt;$G$5,"",EDATE(C25,1))</f>
        <v>#VALUE!</v>
      </c>
      <c r="D42" s="1913" t="e">
        <f t="shared" ref="D42:AG42" si="15">IF(D41&gt;$G$5,"",IF(C42=EOMONTH(DATE($C39,$D39,1),0),"",IF(C42="","",C42+1)))</f>
        <v>#VALUE!</v>
      </c>
      <c r="E42" s="1913" t="e">
        <f t="shared" si="15"/>
        <v>#VALUE!</v>
      </c>
      <c r="F42" s="1913" t="e">
        <f t="shared" si="15"/>
        <v>#VALUE!</v>
      </c>
      <c r="G42" s="1913" t="e">
        <f t="shared" si="15"/>
        <v>#VALUE!</v>
      </c>
      <c r="H42" s="1913" t="e">
        <f t="shared" si="15"/>
        <v>#VALUE!</v>
      </c>
      <c r="I42" s="1913" t="e">
        <f t="shared" si="15"/>
        <v>#VALUE!</v>
      </c>
      <c r="J42" s="1913" t="e">
        <f t="shared" si="15"/>
        <v>#VALUE!</v>
      </c>
      <c r="K42" s="1913" t="e">
        <f t="shared" si="15"/>
        <v>#VALUE!</v>
      </c>
      <c r="L42" s="1913" t="e">
        <f t="shared" si="15"/>
        <v>#VALUE!</v>
      </c>
      <c r="M42" s="1913" t="e">
        <f t="shared" si="15"/>
        <v>#VALUE!</v>
      </c>
      <c r="N42" s="1913" t="e">
        <f t="shared" si="15"/>
        <v>#VALUE!</v>
      </c>
      <c r="O42" s="1913" t="e">
        <f t="shared" si="15"/>
        <v>#VALUE!</v>
      </c>
      <c r="P42" s="1913" t="e">
        <f t="shared" si="15"/>
        <v>#VALUE!</v>
      </c>
      <c r="Q42" s="1913" t="e">
        <f t="shared" si="15"/>
        <v>#VALUE!</v>
      </c>
      <c r="R42" s="1913" t="e">
        <f t="shared" si="15"/>
        <v>#VALUE!</v>
      </c>
      <c r="S42" s="1913" t="e">
        <f t="shared" si="15"/>
        <v>#VALUE!</v>
      </c>
      <c r="T42" s="1913" t="e">
        <f t="shared" si="15"/>
        <v>#VALUE!</v>
      </c>
      <c r="U42" s="1913" t="e">
        <f t="shared" si="15"/>
        <v>#VALUE!</v>
      </c>
      <c r="V42" s="1913" t="e">
        <f t="shared" si="15"/>
        <v>#VALUE!</v>
      </c>
      <c r="W42" s="1913" t="e">
        <f t="shared" si="15"/>
        <v>#VALUE!</v>
      </c>
      <c r="X42" s="1913" t="e">
        <f t="shared" si="15"/>
        <v>#VALUE!</v>
      </c>
      <c r="Y42" s="1913" t="e">
        <f t="shared" si="15"/>
        <v>#VALUE!</v>
      </c>
      <c r="Z42" s="1913" t="e">
        <f t="shared" si="15"/>
        <v>#VALUE!</v>
      </c>
      <c r="AA42" s="1913" t="e">
        <f t="shared" si="15"/>
        <v>#VALUE!</v>
      </c>
      <c r="AB42" s="1913" t="e">
        <f t="shared" si="15"/>
        <v>#VALUE!</v>
      </c>
      <c r="AC42" s="1913" t="e">
        <f t="shared" si="15"/>
        <v>#VALUE!</v>
      </c>
      <c r="AD42" s="1913" t="e">
        <f t="shared" si="15"/>
        <v>#VALUE!</v>
      </c>
      <c r="AE42" s="1913" t="e">
        <f t="shared" si="15"/>
        <v>#VALUE!</v>
      </c>
      <c r="AF42" s="1913" t="e">
        <f t="shared" si="15"/>
        <v>#VALUE!</v>
      </c>
      <c r="AG42" s="1913" t="e">
        <f t="shared" si="15"/>
        <v>#VALUE!</v>
      </c>
      <c r="AH42" s="2043" t="s">
        <v>2268</v>
      </c>
      <c r="AI42" s="2044">
        <f>+COUNTIFS(C43:AG43,"土",C44:AG44,"")+COUNTIFS(C43:AG43,"日",C44:AG44,"")</f>
        <v>0</v>
      </c>
    </row>
    <row r="43" spans="2:38">
      <c r="B43" s="1908" t="s">
        <v>1060</v>
      </c>
      <c r="C43" s="1975" t="str">
        <f>IFERROR(TEXT(WEEKDAY(+C42),"aaa"),"")</f>
        <v/>
      </c>
      <c r="D43" s="1975" t="str">
        <f t="shared" ref="D43:AG43" si="16">IFERROR(TEXT(WEEKDAY(+D42),"aaa"),"")</f>
        <v/>
      </c>
      <c r="E43" s="1975" t="str">
        <f t="shared" si="16"/>
        <v/>
      </c>
      <c r="F43" s="1975" t="str">
        <f t="shared" si="16"/>
        <v/>
      </c>
      <c r="G43" s="1975" t="str">
        <f t="shared" si="16"/>
        <v/>
      </c>
      <c r="H43" s="1975" t="str">
        <f t="shared" si="16"/>
        <v/>
      </c>
      <c r="I43" s="1975" t="str">
        <f t="shared" si="16"/>
        <v/>
      </c>
      <c r="J43" s="1975" t="str">
        <f t="shared" si="16"/>
        <v/>
      </c>
      <c r="K43" s="1975" t="str">
        <f t="shared" si="16"/>
        <v/>
      </c>
      <c r="L43" s="1975" t="str">
        <f t="shared" si="16"/>
        <v/>
      </c>
      <c r="M43" s="1975" t="str">
        <f t="shared" si="16"/>
        <v/>
      </c>
      <c r="N43" s="1975" t="str">
        <f t="shared" si="16"/>
        <v/>
      </c>
      <c r="O43" s="1975" t="str">
        <f t="shared" si="16"/>
        <v/>
      </c>
      <c r="P43" s="1975" t="str">
        <f t="shared" si="16"/>
        <v/>
      </c>
      <c r="Q43" s="1975" t="str">
        <f t="shared" si="16"/>
        <v/>
      </c>
      <c r="R43" s="1975" t="str">
        <f t="shared" si="16"/>
        <v/>
      </c>
      <c r="S43" s="1975" t="str">
        <f t="shared" si="16"/>
        <v/>
      </c>
      <c r="T43" s="1975" t="str">
        <f t="shared" si="16"/>
        <v/>
      </c>
      <c r="U43" s="1975" t="str">
        <f t="shared" si="16"/>
        <v/>
      </c>
      <c r="V43" s="1975" t="str">
        <f t="shared" si="16"/>
        <v/>
      </c>
      <c r="W43" s="1975" t="str">
        <f t="shared" si="16"/>
        <v/>
      </c>
      <c r="X43" s="1975" t="str">
        <f t="shared" si="16"/>
        <v/>
      </c>
      <c r="Y43" s="1975" t="str">
        <f t="shared" si="16"/>
        <v/>
      </c>
      <c r="Z43" s="1975" t="str">
        <f t="shared" si="16"/>
        <v/>
      </c>
      <c r="AA43" s="1975" t="str">
        <f t="shared" si="16"/>
        <v/>
      </c>
      <c r="AB43" s="1975" t="str">
        <f t="shared" si="16"/>
        <v/>
      </c>
      <c r="AC43" s="1975" t="str">
        <f t="shared" si="16"/>
        <v/>
      </c>
      <c r="AD43" s="1975" t="str">
        <f t="shared" si="16"/>
        <v/>
      </c>
      <c r="AE43" s="1975" t="str">
        <f t="shared" si="16"/>
        <v/>
      </c>
      <c r="AF43" s="1975" t="str">
        <f t="shared" si="16"/>
        <v/>
      </c>
      <c r="AG43" s="1975" t="str">
        <f t="shared" si="16"/>
        <v/>
      </c>
      <c r="AH43" s="2043" t="s">
        <v>2269</v>
      </c>
      <c r="AI43" s="2044">
        <f>+COUNTIF(C44:AG44,"夏休")+COUNTIF(C44:AG44,"冬休")+COUNTIF(C44:AG44,"中止")</f>
        <v>0</v>
      </c>
    </row>
    <row r="44" spans="2:38" ht="13.5" customHeight="1">
      <c r="B44" s="4547" t="s">
        <v>2270</v>
      </c>
      <c r="C44" s="4549"/>
      <c r="D44" s="4545"/>
      <c r="E44" s="4545"/>
      <c r="F44" s="4545"/>
      <c r="G44" s="4545"/>
      <c r="H44" s="4545"/>
      <c r="I44" s="4545"/>
      <c r="J44" s="4545"/>
      <c r="K44" s="4545"/>
      <c r="L44" s="4545"/>
      <c r="M44" s="4545"/>
      <c r="N44" s="4545"/>
      <c r="O44" s="4545"/>
      <c r="P44" s="4545"/>
      <c r="Q44" s="4545"/>
      <c r="R44" s="4545"/>
      <c r="S44" s="4545"/>
      <c r="T44" s="4545"/>
      <c r="U44" s="4545"/>
      <c r="V44" s="4545"/>
      <c r="W44" s="4545"/>
      <c r="X44" s="4545"/>
      <c r="Y44" s="4545"/>
      <c r="Z44" s="4545"/>
      <c r="AA44" s="4545"/>
      <c r="AB44" s="4545"/>
      <c r="AC44" s="4545"/>
      <c r="AD44" s="4545"/>
      <c r="AE44" s="4545"/>
      <c r="AF44" s="4545"/>
      <c r="AG44" s="4565"/>
      <c r="AH44" s="2045" t="s">
        <v>1061</v>
      </c>
      <c r="AI44" s="2046">
        <f>COUNT(C42:AG42)-AI43</f>
        <v>0</v>
      </c>
    </row>
    <row r="45" spans="2:38" ht="13.5" customHeight="1">
      <c r="B45" s="4548"/>
      <c r="C45" s="4549"/>
      <c r="D45" s="4545"/>
      <c r="E45" s="4545"/>
      <c r="F45" s="4545"/>
      <c r="G45" s="4545"/>
      <c r="H45" s="4545"/>
      <c r="I45" s="4545"/>
      <c r="J45" s="4545"/>
      <c r="K45" s="4545"/>
      <c r="L45" s="4545"/>
      <c r="M45" s="4545"/>
      <c r="N45" s="4545"/>
      <c r="O45" s="4545"/>
      <c r="P45" s="4545"/>
      <c r="Q45" s="4545"/>
      <c r="R45" s="4545"/>
      <c r="S45" s="4545"/>
      <c r="T45" s="4545"/>
      <c r="U45" s="4545"/>
      <c r="V45" s="4545"/>
      <c r="W45" s="4545"/>
      <c r="X45" s="4545"/>
      <c r="Y45" s="4545"/>
      <c r="Z45" s="4545"/>
      <c r="AA45" s="4545"/>
      <c r="AB45" s="4545"/>
      <c r="AC45" s="4545"/>
      <c r="AD45" s="4545"/>
      <c r="AE45" s="4545"/>
      <c r="AF45" s="4545"/>
      <c r="AG45" s="4565"/>
      <c r="AH45" s="2045" t="s">
        <v>1062</v>
      </c>
      <c r="AI45" s="2046">
        <f>+COUNTIF(C46:AG47,"休")</f>
        <v>0</v>
      </c>
      <c r="AJ45" s="2047" t="e">
        <f>IF(AI46&gt;0.285,"",IF(AI45&lt;AI42,"←計画日数が足りません",""))</f>
        <v>#DIV/0!</v>
      </c>
    </row>
    <row r="46" spans="2:38" ht="13.5" customHeight="1">
      <c r="B46" s="4566" t="s">
        <v>1055</v>
      </c>
      <c r="C46" s="4567"/>
      <c r="D46" s="4564"/>
      <c r="E46" s="4564"/>
      <c r="F46" s="4564"/>
      <c r="G46" s="4564"/>
      <c r="H46" s="4564"/>
      <c r="I46" s="4564"/>
      <c r="J46" s="4568"/>
      <c r="K46" s="4564"/>
      <c r="L46" s="4564"/>
      <c r="M46" s="4564"/>
      <c r="N46" s="4564"/>
      <c r="O46" s="4564"/>
      <c r="P46" s="4564"/>
      <c r="Q46" s="4568"/>
      <c r="R46" s="4564"/>
      <c r="S46" s="4564"/>
      <c r="T46" s="4564"/>
      <c r="U46" s="4564"/>
      <c r="V46" s="4564"/>
      <c r="W46" s="4564"/>
      <c r="X46" s="4568"/>
      <c r="Y46" s="4564"/>
      <c r="Z46" s="4564"/>
      <c r="AA46" s="4564"/>
      <c r="AB46" s="4564"/>
      <c r="AC46" s="4564"/>
      <c r="AD46" s="4564"/>
      <c r="AE46" s="4568"/>
      <c r="AF46" s="4564"/>
      <c r="AG46" s="4570"/>
      <c r="AH46" s="2045" t="s">
        <v>1063</v>
      </c>
      <c r="AI46" s="2048" t="e">
        <f>+AI45/AI44</f>
        <v>#DIV/0!</v>
      </c>
    </row>
    <row r="47" spans="2:38">
      <c r="B47" s="4566"/>
      <c r="C47" s="4567"/>
      <c r="D47" s="4564"/>
      <c r="E47" s="4564"/>
      <c r="F47" s="4564"/>
      <c r="G47" s="4564"/>
      <c r="H47" s="4564"/>
      <c r="I47" s="4564"/>
      <c r="J47" s="4568"/>
      <c r="K47" s="4564"/>
      <c r="L47" s="4564"/>
      <c r="M47" s="4564"/>
      <c r="N47" s="4564"/>
      <c r="O47" s="4564"/>
      <c r="P47" s="4564"/>
      <c r="Q47" s="4568"/>
      <c r="R47" s="4564"/>
      <c r="S47" s="4564"/>
      <c r="T47" s="4564"/>
      <c r="U47" s="4564"/>
      <c r="V47" s="4564"/>
      <c r="W47" s="4564"/>
      <c r="X47" s="4568"/>
      <c r="Y47" s="4564"/>
      <c r="Z47" s="4564"/>
      <c r="AA47" s="4564"/>
      <c r="AB47" s="4564"/>
      <c r="AC47" s="4564"/>
      <c r="AD47" s="4564"/>
      <c r="AE47" s="4568"/>
      <c r="AF47" s="4564"/>
      <c r="AG47" s="4570"/>
      <c r="AH47" s="2045" t="s">
        <v>1051</v>
      </c>
      <c r="AI47" s="2046">
        <f>+COUNTA(C48:AG49)</f>
        <v>0</v>
      </c>
    </row>
    <row r="48" spans="2:38">
      <c r="B48" s="4571" t="s">
        <v>1057</v>
      </c>
      <c r="C48" s="4573"/>
      <c r="D48" s="4568"/>
      <c r="E48" s="4568"/>
      <c r="F48" s="4568"/>
      <c r="G48" s="4568"/>
      <c r="H48" s="4568"/>
      <c r="I48" s="4568"/>
      <c r="J48" s="4578"/>
      <c r="K48" s="4568"/>
      <c r="L48" s="4568"/>
      <c r="M48" s="4568"/>
      <c r="N48" s="4568"/>
      <c r="O48" s="4568"/>
      <c r="P48" s="4568"/>
      <c r="Q48" s="4578"/>
      <c r="R48" s="4568"/>
      <c r="S48" s="4568"/>
      <c r="T48" s="4568"/>
      <c r="U48" s="4568"/>
      <c r="V48" s="4568"/>
      <c r="W48" s="4568"/>
      <c r="X48" s="4578"/>
      <c r="Y48" s="4568"/>
      <c r="Z48" s="4568"/>
      <c r="AA48" s="4568"/>
      <c r="AB48" s="4568"/>
      <c r="AC48" s="4568"/>
      <c r="AD48" s="4568"/>
      <c r="AE48" s="4578"/>
      <c r="AF48" s="4568"/>
      <c r="AG48" s="4575"/>
      <c r="AH48" s="2049" t="s">
        <v>1064</v>
      </c>
      <c r="AI48" s="2050" t="e">
        <f>+AI47/AI44</f>
        <v>#DIV/0!</v>
      </c>
      <c r="AL48" s="1857">
        <f>+COUNTIF(C46:AG47,"休")</f>
        <v>0</v>
      </c>
    </row>
    <row r="49" spans="2:38">
      <c r="B49" s="4572"/>
      <c r="C49" s="4574"/>
      <c r="D49" s="4569"/>
      <c r="E49" s="4569"/>
      <c r="F49" s="4569"/>
      <c r="G49" s="4569"/>
      <c r="H49" s="4569"/>
      <c r="I49" s="4569"/>
      <c r="J49" s="4569"/>
      <c r="K49" s="4569"/>
      <c r="L49" s="4569"/>
      <c r="M49" s="4569"/>
      <c r="N49" s="4569"/>
      <c r="O49" s="4569"/>
      <c r="P49" s="4569"/>
      <c r="Q49" s="4569"/>
      <c r="R49" s="4569"/>
      <c r="S49" s="4569"/>
      <c r="T49" s="4569"/>
      <c r="U49" s="4569"/>
      <c r="V49" s="4569"/>
      <c r="W49" s="4569"/>
      <c r="X49" s="4569"/>
      <c r="Y49" s="4569"/>
      <c r="Z49" s="4569"/>
      <c r="AA49" s="4569"/>
      <c r="AB49" s="4569"/>
      <c r="AC49" s="4569"/>
      <c r="AD49" s="4569"/>
      <c r="AE49" s="4569"/>
      <c r="AF49" s="4569"/>
      <c r="AG49" s="4576"/>
      <c r="AH49" s="2051" t="s">
        <v>2271</v>
      </c>
      <c r="AI49" s="2052" t="str">
        <f>IF(7&gt;AI44,"対象外",IF(AI47&gt;=AI42,"OK","NG"))</f>
        <v>対象外</v>
      </c>
      <c r="AJ49" s="2047" t="str">
        <f>IF(AI49="対象外","←７日間に満たない期間は達成判定の対象外",IF(AI49="NG","←月単位未達成","←月単位達成"))</f>
        <v>←７日間に満たない期間は達成判定の対象外</v>
      </c>
      <c r="AL49" s="2053" t="str">
        <f>IF(7&gt;AI44,"対象外",IF(AL48&gt;=AI42,"OK","NG"))</f>
        <v>対象外</v>
      </c>
    </row>
    <row r="50" spans="2:38" hidden="1">
      <c r="B50" s="2001" t="s">
        <v>2373</v>
      </c>
      <c r="C50" s="1992" t="e">
        <f t="shared" ref="C50:AG50" si="17">IF(AND(DAY(C42)&gt;=22,DAY(C42)&lt;=28,C43="土"),1,0)</f>
        <v>#VALUE!</v>
      </c>
      <c r="D50" s="1992" t="e">
        <f t="shared" si="17"/>
        <v>#VALUE!</v>
      </c>
      <c r="E50" s="1992" t="e">
        <f t="shared" si="17"/>
        <v>#VALUE!</v>
      </c>
      <c r="F50" s="1992" t="e">
        <f t="shared" si="17"/>
        <v>#VALUE!</v>
      </c>
      <c r="G50" s="1992" t="e">
        <f t="shared" si="17"/>
        <v>#VALUE!</v>
      </c>
      <c r="H50" s="1992" t="e">
        <f t="shared" si="17"/>
        <v>#VALUE!</v>
      </c>
      <c r="I50" s="1992" t="e">
        <f t="shared" si="17"/>
        <v>#VALUE!</v>
      </c>
      <c r="J50" s="1992" t="e">
        <f t="shared" si="17"/>
        <v>#VALUE!</v>
      </c>
      <c r="K50" s="1992" t="e">
        <f t="shared" si="17"/>
        <v>#VALUE!</v>
      </c>
      <c r="L50" s="1992" t="e">
        <f t="shared" si="17"/>
        <v>#VALUE!</v>
      </c>
      <c r="M50" s="1992" t="e">
        <f t="shared" si="17"/>
        <v>#VALUE!</v>
      </c>
      <c r="N50" s="1992" t="e">
        <f t="shared" si="17"/>
        <v>#VALUE!</v>
      </c>
      <c r="O50" s="1992" t="e">
        <f t="shared" si="17"/>
        <v>#VALUE!</v>
      </c>
      <c r="P50" s="1992" t="e">
        <f t="shared" si="17"/>
        <v>#VALUE!</v>
      </c>
      <c r="Q50" s="1992" t="e">
        <f t="shared" si="17"/>
        <v>#VALUE!</v>
      </c>
      <c r="R50" s="1992" t="e">
        <f t="shared" si="17"/>
        <v>#VALUE!</v>
      </c>
      <c r="S50" s="1992" t="e">
        <f t="shared" si="17"/>
        <v>#VALUE!</v>
      </c>
      <c r="T50" s="1992" t="e">
        <f t="shared" si="17"/>
        <v>#VALUE!</v>
      </c>
      <c r="U50" s="1992" t="e">
        <f t="shared" si="17"/>
        <v>#VALUE!</v>
      </c>
      <c r="V50" s="1992" t="e">
        <f t="shared" si="17"/>
        <v>#VALUE!</v>
      </c>
      <c r="W50" s="1992" t="e">
        <f t="shared" si="17"/>
        <v>#VALUE!</v>
      </c>
      <c r="X50" s="1992" t="e">
        <f t="shared" si="17"/>
        <v>#VALUE!</v>
      </c>
      <c r="Y50" s="1992" t="e">
        <f t="shared" si="17"/>
        <v>#VALUE!</v>
      </c>
      <c r="Z50" s="1992" t="e">
        <f t="shared" si="17"/>
        <v>#VALUE!</v>
      </c>
      <c r="AA50" s="1992" t="e">
        <f t="shared" si="17"/>
        <v>#VALUE!</v>
      </c>
      <c r="AB50" s="1992" t="e">
        <f t="shared" si="17"/>
        <v>#VALUE!</v>
      </c>
      <c r="AC50" s="1992" t="e">
        <f t="shared" si="17"/>
        <v>#VALUE!</v>
      </c>
      <c r="AD50" s="1992" t="e">
        <f t="shared" si="17"/>
        <v>#VALUE!</v>
      </c>
      <c r="AE50" s="1992" t="e">
        <f t="shared" si="17"/>
        <v>#VALUE!</v>
      </c>
      <c r="AF50" s="1992" t="e">
        <f t="shared" si="17"/>
        <v>#VALUE!</v>
      </c>
      <c r="AG50" s="1992" t="e">
        <f t="shared" si="17"/>
        <v>#VALUE!</v>
      </c>
      <c r="AH50" s="1861" t="s">
        <v>2272</v>
      </c>
      <c r="AI50" s="2054">
        <f>_xlfn.AGGREGATE(9,6,C50:AG50)</f>
        <v>0</v>
      </c>
      <c r="AJ50" s="2047"/>
    </row>
    <row r="51" spans="2:38" hidden="1">
      <c r="B51" s="2001" t="s">
        <v>2374</v>
      </c>
      <c r="C51" s="2055" t="e">
        <f t="shared" ref="C51:AG51" si="18">IF(AND(DAY(C42)&gt;=22,DAY(C42)&lt;=28,C43="土",OR(C48="休",C48="雨")),1,0)</f>
        <v>#VALUE!</v>
      </c>
      <c r="D51" s="2055" t="e">
        <f t="shared" si="18"/>
        <v>#VALUE!</v>
      </c>
      <c r="E51" s="2055" t="e">
        <f t="shared" si="18"/>
        <v>#VALUE!</v>
      </c>
      <c r="F51" s="2055" t="e">
        <f t="shared" si="18"/>
        <v>#VALUE!</v>
      </c>
      <c r="G51" s="2055" t="e">
        <f t="shared" si="18"/>
        <v>#VALUE!</v>
      </c>
      <c r="H51" s="2055" t="e">
        <f t="shared" si="18"/>
        <v>#VALUE!</v>
      </c>
      <c r="I51" s="2055" t="e">
        <f t="shared" si="18"/>
        <v>#VALUE!</v>
      </c>
      <c r="J51" s="2055" t="e">
        <f t="shared" si="18"/>
        <v>#VALUE!</v>
      </c>
      <c r="K51" s="2055" t="e">
        <f t="shared" si="18"/>
        <v>#VALUE!</v>
      </c>
      <c r="L51" s="2055" t="e">
        <f t="shared" si="18"/>
        <v>#VALUE!</v>
      </c>
      <c r="M51" s="2055" t="e">
        <f t="shared" si="18"/>
        <v>#VALUE!</v>
      </c>
      <c r="N51" s="2055" t="e">
        <f t="shared" si="18"/>
        <v>#VALUE!</v>
      </c>
      <c r="O51" s="2055" t="e">
        <f t="shared" si="18"/>
        <v>#VALUE!</v>
      </c>
      <c r="P51" s="2055" t="e">
        <f t="shared" si="18"/>
        <v>#VALUE!</v>
      </c>
      <c r="Q51" s="2055" t="e">
        <f t="shared" si="18"/>
        <v>#VALUE!</v>
      </c>
      <c r="R51" s="2055" t="e">
        <f t="shared" si="18"/>
        <v>#VALUE!</v>
      </c>
      <c r="S51" s="2055" t="e">
        <f t="shared" si="18"/>
        <v>#VALUE!</v>
      </c>
      <c r="T51" s="2055" t="e">
        <f t="shared" si="18"/>
        <v>#VALUE!</v>
      </c>
      <c r="U51" s="2055" t="e">
        <f t="shared" si="18"/>
        <v>#VALUE!</v>
      </c>
      <c r="V51" s="2055" t="e">
        <f t="shared" si="18"/>
        <v>#VALUE!</v>
      </c>
      <c r="W51" s="2055" t="e">
        <f t="shared" si="18"/>
        <v>#VALUE!</v>
      </c>
      <c r="X51" s="2055" t="e">
        <f t="shared" si="18"/>
        <v>#VALUE!</v>
      </c>
      <c r="Y51" s="2055" t="e">
        <f t="shared" si="18"/>
        <v>#VALUE!</v>
      </c>
      <c r="Z51" s="2055" t="e">
        <f t="shared" si="18"/>
        <v>#VALUE!</v>
      </c>
      <c r="AA51" s="2055" t="e">
        <f t="shared" si="18"/>
        <v>#VALUE!</v>
      </c>
      <c r="AB51" s="2055" t="e">
        <f t="shared" si="18"/>
        <v>#VALUE!</v>
      </c>
      <c r="AC51" s="2055" t="e">
        <f t="shared" si="18"/>
        <v>#VALUE!</v>
      </c>
      <c r="AD51" s="2055" t="e">
        <f t="shared" si="18"/>
        <v>#VALUE!</v>
      </c>
      <c r="AE51" s="2055" t="e">
        <f>IF(AND(DAY(AE42)&gt;=22,DAY(AE42)&lt;=28,AE43="土",OR(AE48="休",AE48="雨")),1,0)</f>
        <v>#VALUE!</v>
      </c>
      <c r="AF51" s="2055" t="e">
        <f>IF(AND(DAY(AF42)&gt;=22,DAY(AF42)&lt;=28,AF43="土",OR(AF48="休",AF48="雨")),1,0)</f>
        <v>#VALUE!</v>
      </c>
      <c r="AG51" s="2055" t="e">
        <f t="shared" si="18"/>
        <v>#VALUE!</v>
      </c>
      <c r="AH51" s="1861" t="s">
        <v>2273</v>
      </c>
      <c r="AI51" s="2054">
        <f>_xlfn.AGGREGATE(9,6,C51:AG51)</f>
        <v>0</v>
      </c>
      <c r="AJ51" s="2047"/>
    </row>
    <row r="52" spans="2:38" hidden="1">
      <c r="B52" s="2001" t="s">
        <v>2375</v>
      </c>
      <c r="C52" s="1992" t="e">
        <f>IF(AND(DAY(C42)&gt;=8,DAY(C42)&lt;=14,C43="土"),1,0)</f>
        <v>#VALUE!</v>
      </c>
      <c r="D52" s="1992" t="e">
        <f>IF(AND(DAY(D42)&gt;=8,DAY(D42)&lt;=14,D43="土"),1,0)</f>
        <v>#VALUE!</v>
      </c>
      <c r="E52" s="1992" t="e">
        <f t="shared" ref="E52:AG52" si="19">IF(AND(DAY(E42)&gt;=8,DAY(E42)&lt;=14,E43="土"),1,0)</f>
        <v>#VALUE!</v>
      </c>
      <c r="F52" s="1992" t="e">
        <f t="shared" si="19"/>
        <v>#VALUE!</v>
      </c>
      <c r="G52" s="1992" t="e">
        <f t="shared" si="19"/>
        <v>#VALUE!</v>
      </c>
      <c r="H52" s="1992" t="e">
        <f t="shared" si="19"/>
        <v>#VALUE!</v>
      </c>
      <c r="I52" s="1992" t="e">
        <f t="shared" si="19"/>
        <v>#VALUE!</v>
      </c>
      <c r="J52" s="1992" t="e">
        <f t="shared" si="19"/>
        <v>#VALUE!</v>
      </c>
      <c r="K52" s="1992" t="e">
        <f t="shared" si="19"/>
        <v>#VALUE!</v>
      </c>
      <c r="L52" s="1992" t="e">
        <f t="shared" si="19"/>
        <v>#VALUE!</v>
      </c>
      <c r="M52" s="1992" t="e">
        <f t="shared" si="19"/>
        <v>#VALUE!</v>
      </c>
      <c r="N52" s="1992" t="e">
        <f t="shared" si="19"/>
        <v>#VALUE!</v>
      </c>
      <c r="O52" s="1992" t="e">
        <f t="shared" si="19"/>
        <v>#VALUE!</v>
      </c>
      <c r="P52" s="1992" t="e">
        <f t="shared" si="19"/>
        <v>#VALUE!</v>
      </c>
      <c r="Q52" s="1992" t="e">
        <f t="shared" si="19"/>
        <v>#VALUE!</v>
      </c>
      <c r="R52" s="1992" t="e">
        <f t="shared" si="19"/>
        <v>#VALUE!</v>
      </c>
      <c r="S52" s="1992" t="e">
        <f t="shared" si="19"/>
        <v>#VALUE!</v>
      </c>
      <c r="T52" s="1992" t="e">
        <f t="shared" si="19"/>
        <v>#VALUE!</v>
      </c>
      <c r="U52" s="1992" t="e">
        <f t="shared" si="19"/>
        <v>#VALUE!</v>
      </c>
      <c r="V52" s="1992" t="e">
        <f t="shared" si="19"/>
        <v>#VALUE!</v>
      </c>
      <c r="W52" s="1992" t="e">
        <f t="shared" si="19"/>
        <v>#VALUE!</v>
      </c>
      <c r="X52" s="1992" t="e">
        <f t="shared" si="19"/>
        <v>#VALUE!</v>
      </c>
      <c r="Y52" s="1992" t="e">
        <f t="shared" si="19"/>
        <v>#VALUE!</v>
      </c>
      <c r="Z52" s="1992" t="e">
        <f t="shared" si="19"/>
        <v>#VALUE!</v>
      </c>
      <c r="AA52" s="1992" t="e">
        <f t="shared" si="19"/>
        <v>#VALUE!</v>
      </c>
      <c r="AB52" s="1992" t="e">
        <f t="shared" si="19"/>
        <v>#VALUE!</v>
      </c>
      <c r="AC52" s="1992" t="e">
        <f t="shared" si="19"/>
        <v>#VALUE!</v>
      </c>
      <c r="AD52" s="1992" t="e">
        <f t="shared" si="19"/>
        <v>#VALUE!</v>
      </c>
      <c r="AE52" s="1992" t="e">
        <f t="shared" si="19"/>
        <v>#VALUE!</v>
      </c>
      <c r="AF52" s="1992" t="e">
        <f t="shared" si="19"/>
        <v>#VALUE!</v>
      </c>
      <c r="AG52" s="1992" t="e">
        <f t="shared" si="19"/>
        <v>#VALUE!</v>
      </c>
      <c r="AH52" s="1861" t="s">
        <v>2272</v>
      </c>
      <c r="AI52" s="2054">
        <f>_xlfn.AGGREGATE(9,6,C52:AG52)</f>
        <v>0</v>
      </c>
      <c r="AJ52" s="2047"/>
    </row>
    <row r="53" spans="2:38" hidden="1">
      <c r="B53" s="2001" t="s">
        <v>2376</v>
      </c>
      <c r="C53" s="2055" t="e">
        <f>IF(AND(DAY(C42)&gt;=8,DAY(C42)&lt;=14,C43="土",OR(C48="休",C48="雨")),1,0)</f>
        <v>#VALUE!</v>
      </c>
      <c r="D53" s="2055" t="e">
        <f>IF(AND(DAY(D42)&gt;=8,DAY(D42)&lt;=14,D43="土",OR(D48="休",D48="雨")),1,0)</f>
        <v>#VALUE!</v>
      </c>
      <c r="E53" s="2055" t="e">
        <f t="shared" ref="E53:AG53" si="20">IF(AND(DAY(E42)&gt;=8,DAY(E42)&lt;=14,E43="土",OR(E48="休",E48="雨")),1,0)</f>
        <v>#VALUE!</v>
      </c>
      <c r="F53" s="2055" t="e">
        <f t="shared" si="20"/>
        <v>#VALUE!</v>
      </c>
      <c r="G53" s="2055" t="e">
        <f t="shared" si="20"/>
        <v>#VALUE!</v>
      </c>
      <c r="H53" s="2055" t="e">
        <f t="shared" si="20"/>
        <v>#VALUE!</v>
      </c>
      <c r="I53" s="2055" t="e">
        <f t="shared" si="20"/>
        <v>#VALUE!</v>
      </c>
      <c r="J53" s="2055" t="e">
        <f t="shared" si="20"/>
        <v>#VALUE!</v>
      </c>
      <c r="K53" s="2055" t="e">
        <f t="shared" si="20"/>
        <v>#VALUE!</v>
      </c>
      <c r="L53" s="2055" t="e">
        <f t="shared" si="20"/>
        <v>#VALUE!</v>
      </c>
      <c r="M53" s="2055" t="e">
        <f t="shared" si="20"/>
        <v>#VALUE!</v>
      </c>
      <c r="N53" s="2055" t="e">
        <f t="shared" si="20"/>
        <v>#VALUE!</v>
      </c>
      <c r="O53" s="2055" t="e">
        <f t="shared" si="20"/>
        <v>#VALUE!</v>
      </c>
      <c r="P53" s="2055" t="e">
        <f t="shared" si="20"/>
        <v>#VALUE!</v>
      </c>
      <c r="Q53" s="2055" t="e">
        <f t="shared" si="20"/>
        <v>#VALUE!</v>
      </c>
      <c r="R53" s="2055" t="e">
        <f t="shared" si="20"/>
        <v>#VALUE!</v>
      </c>
      <c r="S53" s="2055" t="e">
        <f t="shared" si="20"/>
        <v>#VALUE!</v>
      </c>
      <c r="T53" s="2055" t="e">
        <f t="shared" si="20"/>
        <v>#VALUE!</v>
      </c>
      <c r="U53" s="2055" t="e">
        <f t="shared" si="20"/>
        <v>#VALUE!</v>
      </c>
      <c r="V53" s="2055" t="e">
        <f t="shared" si="20"/>
        <v>#VALUE!</v>
      </c>
      <c r="W53" s="2055" t="e">
        <f t="shared" si="20"/>
        <v>#VALUE!</v>
      </c>
      <c r="X53" s="2055" t="e">
        <f t="shared" si="20"/>
        <v>#VALUE!</v>
      </c>
      <c r="Y53" s="2055" t="e">
        <f t="shared" si="20"/>
        <v>#VALUE!</v>
      </c>
      <c r="Z53" s="2055" t="e">
        <f t="shared" si="20"/>
        <v>#VALUE!</v>
      </c>
      <c r="AA53" s="2055" t="e">
        <f t="shared" si="20"/>
        <v>#VALUE!</v>
      </c>
      <c r="AB53" s="2055" t="e">
        <f t="shared" si="20"/>
        <v>#VALUE!</v>
      </c>
      <c r="AC53" s="2055" t="e">
        <f t="shared" si="20"/>
        <v>#VALUE!</v>
      </c>
      <c r="AD53" s="2055" t="e">
        <f t="shared" si="20"/>
        <v>#VALUE!</v>
      </c>
      <c r="AE53" s="2055" t="e">
        <f t="shared" si="20"/>
        <v>#VALUE!</v>
      </c>
      <c r="AF53" s="2055" t="e">
        <f t="shared" si="20"/>
        <v>#VALUE!</v>
      </c>
      <c r="AG53" s="2055" t="e">
        <f t="shared" si="20"/>
        <v>#VALUE!</v>
      </c>
      <c r="AH53" s="1861" t="s">
        <v>2273</v>
      </c>
      <c r="AI53" s="2054">
        <f>_xlfn.AGGREGATE(9,6,C53:AG53)</f>
        <v>0</v>
      </c>
      <c r="AJ53" s="2047"/>
    </row>
    <row r="55" spans="2:38" hidden="1">
      <c r="C55" s="1857" t="e">
        <f>YEAR(C58)</f>
        <v>#VALUE!</v>
      </c>
      <c r="D55" s="1857" t="e">
        <f>MONTH(C58)</f>
        <v>#VALUE!</v>
      </c>
    </row>
    <row r="56" spans="2:38">
      <c r="B56" s="1971" t="s">
        <v>2266</v>
      </c>
      <c r="C56" s="4478" t="e">
        <f>C58</f>
        <v>#VALUE!</v>
      </c>
      <c r="D56" s="4479"/>
      <c r="E56" s="4479"/>
      <c r="F56" s="4479"/>
      <c r="G56" s="4479"/>
      <c r="H56" s="4479"/>
      <c r="I56" s="4479"/>
      <c r="J56" s="4479"/>
      <c r="K56" s="4479"/>
      <c r="L56" s="4479"/>
      <c r="M56" s="4479"/>
      <c r="N56" s="4479"/>
      <c r="O56" s="4479"/>
      <c r="P56" s="4479"/>
      <c r="Q56" s="4479"/>
      <c r="R56" s="4479"/>
      <c r="S56" s="4479"/>
      <c r="T56" s="4479"/>
      <c r="U56" s="4479"/>
      <c r="V56" s="4479"/>
      <c r="W56" s="4479"/>
      <c r="X56" s="4479"/>
      <c r="Y56" s="4479"/>
      <c r="Z56" s="4479"/>
      <c r="AA56" s="4479"/>
      <c r="AB56" s="4479"/>
      <c r="AC56" s="4479"/>
      <c r="AD56" s="4479"/>
      <c r="AE56" s="4479"/>
      <c r="AF56" s="4479"/>
      <c r="AG56" s="4479"/>
      <c r="AH56" s="4479"/>
      <c r="AI56" s="4546"/>
    </row>
    <row r="57" spans="2:38" hidden="1">
      <c r="B57" s="1972"/>
      <c r="C57" s="1913" t="e">
        <f>DATE($C55,$D55,1)</f>
        <v>#VALUE!</v>
      </c>
      <c r="D57" s="1913" t="e">
        <f t="shared" ref="D57:AG57" si="21">C57+1</f>
        <v>#VALUE!</v>
      </c>
      <c r="E57" s="1913" t="e">
        <f t="shared" si="21"/>
        <v>#VALUE!</v>
      </c>
      <c r="F57" s="1913" t="e">
        <f t="shared" si="21"/>
        <v>#VALUE!</v>
      </c>
      <c r="G57" s="1913" t="e">
        <f t="shared" si="21"/>
        <v>#VALUE!</v>
      </c>
      <c r="H57" s="1913" t="e">
        <f t="shared" si="21"/>
        <v>#VALUE!</v>
      </c>
      <c r="I57" s="1913" t="e">
        <f t="shared" si="21"/>
        <v>#VALUE!</v>
      </c>
      <c r="J57" s="1913" t="e">
        <f t="shared" si="21"/>
        <v>#VALUE!</v>
      </c>
      <c r="K57" s="1913" t="e">
        <f t="shared" si="21"/>
        <v>#VALUE!</v>
      </c>
      <c r="L57" s="1913" t="e">
        <f t="shared" si="21"/>
        <v>#VALUE!</v>
      </c>
      <c r="M57" s="1913" t="e">
        <f t="shared" si="21"/>
        <v>#VALUE!</v>
      </c>
      <c r="N57" s="1913" t="e">
        <f t="shared" si="21"/>
        <v>#VALUE!</v>
      </c>
      <c r="O57" s="1913" t="e">
        <f t="shared" si="21"/>
        <v>#VALUE!</v>
      </c>
      <c r="P57" s="1913" t="e">
        <f t="shared" si="21"/>
        <v>#VALUE!</v>
      </c>
      <c r="Q57" s="1913" t="e">
        <f t="shared" si="21"/>
        <v>#VALUE!</v>
      </c>
      <c r="R57" s="1913" t="e">
        <f t="shared" si="21"/>
        <v>#VALUE!</v>
      </c>
      <c r="S57" s="1913" t="e">
        <f t="shared" si="21"/>
        <v>#VALUE!</v>
      </c>
      <c r="T57" s="1913" t="e">
        <f t="shared" si="21"/>
        <v>#VALUE!</v>
      </c>
      <c r="U57" s="1913" t="e">
        <f t="shared" si="21"/>
        <v>#VALUE!</v>
      </c>
      <c r="V57" s="1913" t="e">
        <f t="shared" si="21"/>
        <v>#VALUE!</v>
      </c>
      <c r="W57" s="1913" t="e">
        <f t="shared" si="21"/>
        <v>#VALUE!</v>
      </c>
      <c r="X57" s="1913" t="e">
        <f t="shared" si="21"/>
        <v>#VALUE!</v>
      </c>
      <c r="Y57" s="1913" t="e">
        <f t="shared" si="21"/>
        <v>#VALUE!</v>
      </c>
      <c r="Z57" s="1913" t="e">
        <f t="shared" si="21"/>
        <v>#VALUE!</v>
      </c>
      <c r="AA57" s="1913" t="e">
        <f t="shared" si="21"/>
        <v>#VALUE!</v>
      </c>
      <c r="AB57" s="1913" t="e">
        <f t="shared" si="21"/>
        <v>#VALUE!</v>
      </c>
      <c r="AC57" s="1913" t="e">
        <f t="shared" si="21"/>
        <v>#VALUE!</v>
      </c>
      <c r="AD57" s="1913" t="e">
        <f t="shared" si="21"/>
        <v>#VALUE!</v>
      </c>
      <c r="AE57" s="1913" t="e">
        <f t="shared" si="21"/>
        <v>#VALUE!</v>
      </c>
      <c r="AF57" s="1913" t="e">
        <f t="shared" si="21"/>
        <v>#VALUE!</v>
      </c>
      <c r="AG57" s="1913" t="e">
        <f t="shared" si="21"/>
        <v>#VALUE!</v>
      </c>
      <c r="AH57" s="2056"/>
      <c r="AI57" s="2057"/>
    </row>
    <row r="58" spans="2:38">
      <c r="B58" s="1973" t="s">
        <v>2267</v>
      </c>
      <c r="C58" s="1974" t="e">
        <f>IF(EDATE(C41,1)&gt;$G$5,"",EDATE(C41,1))</f>
        <v>#VALUE!</v>
      </c>
      <c r="D58" s="1913" t="e">
        <f t="shared" ref="D58:AG58" si="22">IF(D57&gt;$G$5,"",IF(C58=EOMONTH(DATE($C55,$D55,1),0),"",IF(C58="","",C58+1)))</f>
        <v>#VALUE!</v>
      </c>
      <c r="E58" s="1913" t="e">
        <f t="shared" si="22"/>
        <v>#VALUE!</v>
      </c>
      <c r="F58" s="1913" t="e">
        <f t="shared" si="22"/>
        <v>#VALUE!</v>
      </c>
      <c r="G58" s="1913" t="e">
        <f t="shared" si="22"/>
        <v>#VALUE!</v>
      </c>
      <c r="H58" s="1913" t="e">
        <f t="shared" si="22"/>
        <v>#VALUE!</v>
      </c>
      <c r="I58" s="1913" t="e">
        <f t="shared" si="22"/>
        <v>#VALUE!</v>
      </c>
      <c r="J58" s="1913" t="e">
        <f t="shared" si="22"/>
        <v>#VALUE!</v>
      </c>
      <c r="K58" s="1913" t="e">
        <f t="shared" si="22"/>
        <v>#VALUE!</v>
      </c>
      <c r="L58" s="1913" t="e">
        <f t="shared" si="22"/>
        <v>#VALUE!</v>
      </c>
      <c r="M58" s="1913" t="e">
        <f t="shared" si="22"/>
        <v>#VALUE!</v>
      </c>
      <c r="N58" s="1913" t="e">
        <f t="shared" si="22"/>
        <v>#VALUE!</v>
      </c>
      <c r="O58" s="1913" t="e">
        <f t="shared" si="22"/>
        <v>#VALUE!</v>
      </c>
      <c r="P58" s="1913" t="e">
        <f t="shared" si="22"/>
        <v>#VALUE!</v>
      </c>
      <c r="Q58" s="1913" t="e">
        <f t="shared" si="22"/>
        <v>#VALUE!</v>
      </c>
      <c r="R58" s="1913" t="e">
        <f t="shared" si="22"/>
        <v>#VALUE!</v>
      </c>
      <c r="S58" s="1913" t="e">
        <f t="shared" si="22"/>
        <v>#VALUE!</v>
      </c>
      <c r="T58" s="1913" t="e">
        <f t="shared" si="22"/>
        <v>#VALUE!</v>
      </c>
      <c r="U58" s="1913" t="e">
        <f t="shared" si="22"/>
        <v>#VALUE!</v>
      </c>
      <c r="V58" s="1913" t="e">
        <f t="shared" si="22"/>
        <v>#VALUE!</v>
      </c>
      <c r="W58" s="1913" t="e">
        <f t="shared" si="22"/>
        <v>#VALUE!</v>
      </c>
      <c r="X58" s="1913" t="e">
        <f t="shared" si="22"/>
        <v>#VALUE!</v>
      </c>
      <c r="Y58" s="1913" t="e">
        <f t="shared" si="22"/>
        <v>#VALUE!</v>
      </c>
      <c r="Z58" s="1913" t="e">
        <f t="shared" si="22"/>
        <v>#VALUE!</v>
      </c>
      <c r="AA58" s="1913" t="e">
        <f t="shared" si="22"/>
        <v>#VALUE!</v>
      </c>
      <c r="AB58" s="1913" t="e">
        <f t="shared" si="22"/>
        <v>#VALUE!</v>
      </c>
      <c r="AC58" s="1913" t="e">
        <f t="shared" si="22"/>
        <v>#VALUE!</v>
      </c>
      <c r="AD58" s="1913" t="e">
        <f t="shared" si="22"/>
        <v>#VALUE!</v>
      </c>
      <c r="AE58" s="1913" t="e">
        <f t="shared" si="22"/>
        <v>#VALUE!</v>
      </c>
      <c r="AF58" s="1913" t="e">
        <f t="shared" si="22"/>
        <v>#VALUE!</v>
      </c>
      <c r="AG58" s="1913" t="e">
        <f t="shared" si="22"/>
        <v>#VALUE!</v>
      </c>
      <c r="AH58" s="2043" t="s">
        <v>2268</v>
      </c>
      <c r="AI58" s="2044">
        <f>+COUNTIFS(C59:AG59,"土",C60:AG60,"")+COUNTIFS(C59:AG59,"日",C60:AG60,"")</f>
        <v>0</v>
      </c>
    </row>
    <row r="59" spans="2:38">
      <c r="B59" s="1908" t="s">
        <v>1060</v>
      </c>
      <c r="C59" s="1975" t="str">
        <f>IFERROR(TEXT(WEEKDAY(+C58),"aaa"),"")</f>
        <v/>
      </c>
      <c r="D59" s="1975" t="str">
        <f t="shared" ref="D59:AG59" si="23">IFERROR(TEXT(WEEKDAY(+D58),"aaa"),"")</f>
        <v/>
      </c>
      <c r="E59" s="1975" t="str">
        <f t="shared" si="23"/>
        <v/>
      </c>
      <c r="F59" s="1975" t="str">
        <f t="shared" si="23"/>
        <v/>
      </c>
      <c r="G59" s="1975" t="str">
        <f t="shared" si="23"/>
        <v/>
      </c>
      <c r="H59" s="1975" t="str">
        <f t="shared" si="23"/>
        <v/>
      </c>
      <c r="I59" s="1975" t="str">
        <f t="shared" si="23"/>
        <v/>
      </c>
      <c r="J59" s="1975" t="str">
        <f t="shared" si="23"/>
        <v/>
      </c>
      <c r="K59" s="1975" t="str">
        <f t="shared" si="23"/>
        <v/>
      </c>
      <c r="L59" s="1975" t="str">
        <f t="shared" si="23"/>
        <v/>
      </c>
      <c r="M59" s="1975" t="str">
        <f t="shared" si="23"/>
        <v/>
      </c>
      <c r="N59" s="1975" t="str">
        <f t="shared" si="23"/>
        <v/>
      </c>
      <c r="O59" s="1975" t="str">
        <f t="shared" si="23"/>
        <v/>
      </c>
      <c r="P59" s="1975" t="str">
        <f t="shared" si="23"/>
        <v/>
      </c>
      <c r="Q59" s="1975" t="str">
        <f t="shared" si="23"/>
        <v/>
      </c>
      <c r="R59" s="1975" t="str">
        <f t="shared" si="23"/>
        <v/>
      </c>
      <c r="S59" s="1975" t="str">
        <f t="shared" si="23"/>
        <v/>
      </c>
      <c r="T59" s="1975" t="str">
        <f t="shared" si="23"/>
        <v/>
      </c>
      <c r="U59" s="1975" t="str">
        <f t="shared" si="23"/>
        <v/>
      </c>
      <c r="V59" s="1975" t="str">
        <f t="shared" si="23"/>
        <v/>
      </c>
      <c r="W59" s="1975" t="str">
        <f t="shared" si="23"/>
        <v/>
      </c>
      <c r="X59" s="1975" t="str">
        <f t="shared" si="23"/>
        <v/>
      </c>
      <c r="Y59" s="1975" t="str">
        <f t="shared" si="23"/>
        <v/>
      </c>
      <c r="Z59" s="1975" t="str">
        <f t="shared" si="23"/>
        <v/>
      </c>
      <c r="AA59" s="1975" t="str">
        <f t="shared" si="23"/>
        <v/>
      </c>
      <c r="AB59" s="1975" t="str">
        <f t="shared" si="23"/>
        <v/>
      </c>
      <c r="AC59" s="1975" t="str">
        <f t="shared" si="23"/>
        <v/>
      </c>
      <c r="AD59" s="1975" t="str">
        <f t="shared" si="23"/>
        <v/>
      </c>
      <c r="AE59" s="1975" t="str">
        <f t="shared" si="23"/>
        <v/>
      </c>
      <c r="AF59" s="1975" t="str">
        <f t="shared" si="23"/>
        <v/>
      </c>
      <c r="AG59" s="1975" t="str">
        <f t="shared" si="23"/>
        <v/>
      </c>
      <c r="AH59" s="2043" t="s">
        <v>2269</v>
      </c>
      <c r="AI59" s="2044">
        <f>+COUNTIF(C60:AG60,"夏休")+COUNTIF(C60:AG60,"冬休")+COUNTIF(C60:AG60,"中止")</f>
        <v>0</v>
      </c>
    </row>
    <row r="60" spans="2:38" ht="13.5" customHeight="1">
      <c r="B60" s="4547" t="s">
        <v>2270</v>
      </c>
      <c r="C60" s="4549"/>
      <c r="D60" s="4545"/>
      <c r="E60" s="4545"/>
      <c r="F60" s="4545"/>
      <c r="G60" s="4545"/>
      <c r="H60" s="4545"/>
      <c r="I60" s="4545"/>
      <c r="J60" s="4545"/>
      <c r="K60" s="4545"/>
      <c r="L60" s="4545"/>
      <c r="M60" s="4545"/>
      <c r="N60" s="4545"/>
      <c r="O60" s="4545"/>
      <c r="P60" s="4545"/>
      <c r="Q60" s="4545"/>
      <c r="R60" s="4545"/>
      <c r="S60" s="4545"/>
      <c r="T60" s="4545"/>
      <c r="U60" s="4545"/>
      <c r="V60" s="4545"/>
      <c r="W60" s="4545"/>
      <c r="X60" s="4545"/>
      <c r="Y60" s="4545"/>
      <c r="Z60" s="4586"/>
      <c r="AA60" s="4586"/>
      <c r="AB60" s="4545"/>
      <c r="AC60" s="4545"/>
      <c r="AD60" s="4545"/>
      <c r="AE60" s="4545"/>
      <c r="AF60" s="4545"/>
      <c r="AG60" s="4565"/>
      <c r="AH60" s="2045" t="s">
        <v>1061</v>
      </c>
      <c r="AI60" s="2046">
        <f>COUNT(C58:AG58)-AI59</f>
        <v>0</v>
      </c>
    </row>
    <row r="61" spans="2:38" ht="13.5" customHeight="1">
      <c r="B61" s="4548"/>
      <c r="C61" s="4549"/>
      <c r="D61" s="4545"/>
      <c r="E61" s="4545"/>
      <c r="F61" s="4545"/>
      <c r="G61" s="4545"/>
      <c r="H61" s="4545"/>
      <c r="I61" s="4545"/>
      <c r="J61" s="4545"/>
      <c r="K61" s="4545"/>
      <c r="L61" s="4545"/>
      <c r="M61" s="4545"/>
      <c r="N61" s="4545"/>
      <c r="O61" s="4545"/>
      <c r="P61" s="4545"/>
      <c r="Q61" s="4545"/>
      <c r="R61" s="4545"/>
      <c r="S61" s="4545"/>
      <c r="T61" s="4545"/>
      <c r="U61" s="4545"/>
      <c r="V61" s="4545"/>
      <c r="W61" s="4545"/>
      <c r="X61" s="4545"/>
      <c r="Y61" s="4545"/>
      <c r="Z61" s="4587"/>
      <c r="AA61" s="4587"/>
      <c r="AB61" s="4545"/>
      <c r="AC61" s="4545"/>
      <c r="AD61" s="4545"/>
      <c r="AE61" s="4545"/>
      <c r="AF61" s="4545"/>
      <c r="AG61" s="4565"/>
      <c r="AH61" s="2045" t="s">
        <v>1062</v>
      </c>
      <c r="AI61" s="2046">
        <f>+COUNTIF(C62:AG63,"休")</f>
        <v>0</v>
      </c>
      <c r="AJ61" s="2047" t="e">
        <f>IF(AI62&gt;0.285,"",IF(AI61&lt;AI58,"←計画日数が足りません",""))</f>
        <v>#DIV/0!</v>
      </c>
    </row>
    <row r="62" spans="2:38" ht="13.5" customHeight="1">
      <c r="B62" s="4566" t="s">
        <v>1055</v>
      </c>
      <c r="C62" s="4567"/>
      <c r="D62" s="4564"/>
      <c r="E62" s="4564"/>
      <c r="F62" s="4564"/>
      <c r="G62" s="4564"/>
      <c r="H62" s="4568"/>
      <c r="I62" s="4564"/>
      <c r="J62" s="4564"/>
      <c r="K62" s="4564"/>
      <c r="L62" s="4564"/>
      <c r="M62" s="4564"/>
      <c r="N62" s="4564"/>
      <c r="O62" s="4568"/>
      <c r="P62" s="4564"/>
      <c r="Q62" s="4564"/>
      <c r="R62" s="4564"/>
      <c r="S62" s="4564"/>
      <c r="T62" s="4564"/>
      <c r="U62" s="4564"/>
      <c r="V62" s="4568"/>
      <c r="W62" s="4564"/>
      <c r="X62" s="4564"/>
      <c r="Y62" s="4564"/>
      <c r="Z62" s="4564"/>
      <c r="AA62" s="4564"/>
      <c r="AB62" s="4564"/>
      <c r="AC62" s="4568"/>
      <c r="AD62" s="4564"/>
      <c r="AE62" s="4564"/>
      <c r="AF62" s="4564"/>
      <c r="AG62" s="4570"/>
      <c r="AH62" s="2045" t="s">
        <v>1063</v>
      </c>
      <c r="AI62" s="2048" t="e">
        <f>+AI61/AI60</f>
        <v>#DIV/0!</v>
      </c>
    </row>
    <row r="63" spans="2:38">
      <c r="B63" s="4566"/>
      <c r="C63" s="4567"/>
      <c r="D63" s="4564"/>
      <c r="E63" s="4564"/>
      <c r="F63" s="4564"/>
      <c r="G63" s="4564"/>
      <c r="H63" s="4568"/>
      <c r="I63" s="4564"/>
      <c r="J63" s="4564"/>
      <c r="K63" s="4564"/>
      <c r="L63" s="4564"/>
      <c r="M63" s="4564"/>
      <c r="N63" s="4564"/>
      <c r="O63" s="4568"/>
      <c r="P63" s="4564"/>
      <c r="Q63" s="4564"/>
      <c r="R63" s="4564"/>
      <c r="S63" s="4564"/>
      <c r="T63" s="4564"/>
      <c r="U63" s="4564"/>
      <c r="V63" s="4568"/>
      <c r="W63" s="4564"/>
      <c r="X63" s="4564"/>
      <c r="Y63" s="4564"/>
      <c r="Z63" s="4564"/>
      <c r="AA63" s="4564"/>
      <c r="AB63" s="4564"/>
      <c r="AC63" s="4568"/>
      <c r="AD63" s="4564"/>
      <c r="AE63" s="4564"/>
      <c r="AF63" s="4564"/>
      <c r="AG63" s="4570"/>
      <c r="AH63" s="2045" t="s">
        <v>1051</v>
      </c>
      <c r="AI63" s="2046">
        <f>+COUNTA(C64:AG65)</f>
        <v>0</v>
      </c>
    </row>
    <row r="64" spans="2:38">
      <c r="B64" s="4571" t="s">
        <v>1057</v>
      </c>
      <c r="C64" s="4573"/>
      <c r="D64" s="4568"/>
      <c r="E64" s="4568"/>
      <c r="F64" s="4568"/>
      <c r="G64" s="4568"/>
      <c r="H64" s="4578"/>
      <c r="I64" s="4568"/>
      <c r="J64" s="4568"/>
      <c r="K64" s="4568"/>
      <c r="L64" s="4568"/>
      <c r="M64" s="4568"/>
      <c r="N64" s="4568"/>
      <c r="O64" s="4578"/>
      <c r="P64" s="4568"/>
      <c r="Q64" s="4568"/>
      <c r="R64" s="4568"/>
      <c r="S64" s="4568"/>
      <c r="T64" s="4568"/>
      <c r="U64" s="4568"/>
      <c r="V64" s="4578"/>
      <c r="W64" s="4568"/>
      <c r="X64" s="4568"/>
      <c r="Y64" s="4568"/>
      <c r="Z64" s="4568"/>
      <c r="AA64" s="4568"/>
      <c r="AB64" s="4568"/>
      <c r="AC64" s="4578"/>
      <c r="AD64" s="4568"/>
      <c r="AE64" s="4568"/>
      <c r="AF64" s="4568"/>
      <c r="AG64" s="4575"/>
      <c r="AH64" s="2049" t="s">
        <v>1064</v>
      </c>
      <c r="AI64" s="2050" t="e">
        <f>+AI63/AI60</f>
        <v>#DIV/0!</v>
      </c>
      <c r="AL64" s="1857">
        <f>+COUNTIF(C62:AG63,"休")</f>
        <v>0</v>
      </c>
    </row>
    <row r="65" spans="2:38">
      <c r="B65" s="4572"/>
      <c r="C65" s="4574"/>
      <c r="D65" s="4569"/>
      <c r="E65" s="4569"/>
      <c r="F65" s="4569"/>
      <c r="G65" s="4569"/>
      <c r="H65" s="4569"/>
      <c r="I65" s="4569"/>
      <c r="J65" s="4569"/>
      <c r="K65" s="4569"/>
      <c r="L65" s="4569"/>
      <c r="M65" s="4569"/>
      <c r="N65" s="4569"/>
      <c r="O65" s="4569"/>
      <c r="P65" s="4569"/>
      <c r="Q65" s="4569"/>
      <c r="R65" s="4569"/>
      <c r="S65" s="4569"/>
      <c r="T65" s="4569"/>
      <c r="U65" s="4569"/>
      <c r="V65" s="4569"/>
      <c r="W65" s="4569"/>
      <c r="X65" s="4569"/>
      <c r="Y65" s="4569"/>
      <c r="Z65" s="4569"/>
      <c r="AA65" s="4569"/>
      <c r="AB65" s="4569"/>
      <c r="AC65" s="4569"/>
      <c r="AD65" s="4569"/>
      <c r="AE65" s="4569"/>
      <c r="AF65" s="4569"/>
      <c r="AG65" s="4576"/>
      <c r="AH65" s="2051" t="s">
        <v>2271</v>
      </c>
      <c r="AI65" s="2052" t="str">
        <f>IF(7&gt;AI60,"対象外",IF(AI63&gt;=AI58,"OK","NG"))</f>
        <v>対象外</v>
      </c>
      <c r="AJ65" s="2047" t="str">
        <f>IF(AI65="対象外","←７日間に満たない期間は達成判定の対象外",IF(AI65="NG","←月単位未達成","←月単位達成"))</f>
        <v>←７日間に満たない期間は達成判定の対象外</v>
      </c>
      <c r="AL65" s="2053" t="str">
        <f>IF(7&gt;AI60,"対象外",IF(AL64&gt;=AI58,"OK","NG"))</f>
        <v>対象外</v>
      </c>
    </row>
    <row r="66" spans="2:38" ht="13.5" hidden="1" customHeight="1">
      <c r="B66" s="2001" t="s">
        <v>2373</v>
      </c>
      <c r="C66" s="1992" t="e">
        <f t="shared" ref="C66:AG66" si="24">IF(AND(DAY(C58)&gt;=22,DAY(C58)&lt;=28,C59="土"),1,0)</f>
        <v>#VALUE!</v>
      </c>
      <c r="D66" s="1992" t="e">
        <f t="shared" si="24"/>
        <v>#VALUE!</v>
      </c>
      <c r="E66" s="1992" t="e">
        <f t="shared" si="24"/>
        <v>#VALUE!</v>
      </c>
      <c r="F66" s="1992" t="e">
        <f t="shared" si="24"/>
        <v>#VALUE!</v>
      </c>
      <c r="G66" s="1992" t="e">
        <f t="shared" si="24"/>
        <v>#VALUE!</v>
      </c>
      <c r="H66" s="1992" t="e">
        <f t="shared" si="24"/>
        <v>#VALUE!</v>
      </c>
      <c r="I66" s="1992" t="e">
        <f t="shared" si="24"/>
        <v>#VALUE!</v>
      </c>
      <c r="J66" s="1992" t="e">
        <f t="shared" si="24"/>
        <v>#VALUE!</v>
      </c>
      <c r="K66" s="1992" t="e">
        <f t="shared" si="24"/>
        <v>#VALUE!</v>
      </c>
      <c r="L66" s="1992" t="e">
        <f t="shared" si="24"/>
        <v>#VALUE!</v>
      </c>
      <c r="M66" s="1992" t="e">
        <f t="shared" si="24"/>
        <v>#VALUE!</v>
      </c>
      <c r="N66" s="1992" t="e">
        <f t="shared" si="24"/>
        <v>#VALUE!</v>
      </c>
      <c r="O66" s="1992" t="e">
        <f t="shared" si="24"/>
        <v>#VALUE!</v>
      </c>
      <c r="P66" s="1992" t="e">
        <f t="shared" si="24"/>
        <v>#VALUE!</v>
      </c>
      <c r="Q66" s="1992" t="e">
        <f t="shared" si="24"/>
        <v>#VALUE!</v>
      </c>
      <c r="R66" s="1992" t="e">
        <f t="shared" si="24"/>
        <v>#VALUE!</v>
      </c>
      <c r="S66" s="1992" t="e">
        <f t="shared" si="24"/>
        <v>#VALUE!</v>
      </c>
      <c r="T66" s="1992" t="e">
        <f t="shared" si="24"/>
        <v>#VALUE!</v>
      </c>
      <c r="U66" s="1992" t="e">
        <f t="shared" si="24"/>
        <v>#VALUE!</v>
      </c>
      <c r="V66" s="1992" t="e">
        <f t="shared" si="24"/>
        <v>#VALUE!</v>
      </c>
      <c r="W66" s="1992" t="e">
        <f t="shared" si="24"/>
        <v>#VALUE!</v>
      </c>
      <c r="X66" s="1992" t="e">
        <f t="shared" si="24"/>
        <v>#VALUE!</v>
      </c>
      <c r="Y66" s="1992" t="e">
        <f t="shared" si="24"/>
        <v>#VALUE!</v>
      </c>
      <c r="Z66" s="1992" t="e">
        <f t="shared" si="24"/>
        <v>#VALUE!</v>
      </c>
      <c r="AA66" s="1992" t="e">
        <f t="shared" si="24"/>
        <v>#VALUE!</v>
      </c>
      <c r="AB66" s="1992" t="e">
        <f t="shared" si="24"/>
        <v>#VALUE!</v>
      </c>
      <c r="AC66" s="1992" t="e">
        <f t="shared" si="24"/>
        <v>#VALUE!</v>
      </c>
      <c r="AD66" s="1992" t="e">
        <f t="shared" si="24"/>
        <v>#VALUE!</v>
      </c>
      <c r="AE66" s="1992" t="e">
        <f t="shared" si="24"/>
        <v>#VALUE!</v>
      </c>
      <c r="AF66" s="1992" t="e">
        <f t="shared" si="24"/>
        <v>#VALUE!</v>
      </c>
      <c r="AG66" s="1992" t="e">
        <f t="shared" si="24"/>
        <v>#VALUE!</v>
      </c>
      <c r="AH66" s="1861" t="s">
        <v>2272</v>
      </c>
      <c r="AI66" s="2054">
        <f>_xlfn.AGGREGATE(9,6,C66:AG66)</f>
        <v>0</v>
      </c>
      <c r="AJ66" s="2047"/>
    </row>
    <row r="67" spans="2:38" ht="13.5" hidden="1" customHeight="1">
      <c r="B67" s="2001" t="s">
        <v>2374</v>
      </c>
      <c r="C67" s="2055" t="e">
        <f t="shared" ref="C67:AG67" si="25">IF(AND(DAY(C58)&gt;=22,DAY(C58)&lt;=28,C59="土",OR(C64="休",C64="雨")),1,0)</f>
        <v>#VALUE!</v>
      </c>
      <c r="D67" s="2055" t="e">
        <f t="shared" si="25"/>
        <v>#VALUE!</v>
      </c>
      <c r="E67" s="2055" t="e">
        <f t="shared" si="25"/>
        <v>#VALUE!</v>
      </c>
      <c r="F67" s="2055" t="e">
        <f t="shared" si="25"/>
        <v>#VALUE!</v>
      </c>
      <c r="G67" s="2055" t="e">
        <f t="shared" si="25"/>
        <v>#VALUE!</v>
      </c>
      <c r="H67" s="2055" t="e">
        <f t="shared" si="25"/>
        <v>#VALUE!</v>
      </c>
      <c r="I67" s="2055" t="e">
        <f t="shared" si="25"/>
        <v>#VALUE!</v>
      </c>
      <c r="J67" s="2055" t="e">
        <f t="shared" si="25"/>
        <v>#VALUE!</v>
      </c>
      <c r="K67" s="2055" t="e">
        <f t="shared" si="25"/>
        <v>#VALUE!</v>
      </c>
      <c r="L67" s="2055" t="e">
        <f t="shared" si="25"/>
        <v>#VALUE!</v>
      </c>
      <c r="M67" s="2055" t="e">
        <f t="shared" si="25"/>
        <v>#VALUE!</v>
      </c>
      <c r="N67" s="2055" t="e">
        <f t="shared" si="25"/>
        <v>#VALUE!</v>
      </c>
      <c r="O67" s="2055" t="e">
        <f t="shared" si="25"/>
        <v>#VALUE!</v>
      </c>
      <c r="P67" s="2055" t="e">
        <f t="shared" si="25"/>
        <v>#VALUE!</v>
      </c>
      <c r="Q67" s="2055" t="e">
        <f t="shared" si="25"/>
        <v>#VALUE!</v>
      </c>
      <c r="R67" s="2055" t="e">
        <f t="shared" si="25"/>
        <v>#VALUE!</v>
      </c>
      <c r="S67" s="2055" t="e">
        <f t="shared" si="25"/>
        <v>#VALUE!</v>
      </c>
      <c r="T67" s="2055" t="e">
        <f t="shared" si="25"/>
        <v>#VALUE!</v>
      </c>
      <c r="U67" s="2055" t="e">
        <f t="shared" si="25"/>
        <v>#VALUE!</v>
      </c>
      <c r="V67" s="2055" t="e">
        <f t="shared" si="25"/>
        <v>#VALUE!</v>
      </c>
      <c r="W67" s="2055" t="e">
        <f t="shared" si="25"/>
        <v>#VALUE!</v>
      </c>
      <c r="X67" s="2055" t="e">
        <f t="shared" si="25"/>
        <v>#VALUE!</v>
      </c>
      <c r="Y67" s="2055" t="e">
        <f t="shared" si="25"/>
        <v>#VALUE!</v>
      </c>
      <c r="Z67" s="2055" t="e">
        <f t="shared" si="25"/>
        <v>#VALUE!</v>
      </c>
      <c r="AA67" s="2055" t="e">
        <f t="shared" si="25"/>
        <v>#VALUE!</v>
      </c>
      <c r="AB67" s="2055" t="e">
        <f t="shared" si="25"/>
        <v>#VALUE!</v>
      </c>
      <c r="AC67" s="2055" t="e">
        <f t="shared" si="25"/>
        <v>#VALUE!</v>
      </c>
      <c r="AD67" s="2055" t="e">
        <f t="shared" si="25"/>
        <v>#VALUE!</v>
      </c>
      <c r="AE67" s="2055" t="e">
        <f t="shared" si="25"/>
        <v>#VALUE!</v>
      </c>
      <c r="AF67" s="2055" t="e">
        <f t="shared" si="25"/>
        <v>#VALUE!</v>
      </c>
      <c r="AG67" s="2055" t="e">
        <f t="shared" si="25"/>
        <v>#VALUE!</v>
      </c>
      <c r="AH67" s="1861" t="s">
        <v>2273</v>
      </c>
      <c r="AI67" s="2054">
        <f>_xlfn.AGGREGATE(9,6,C67:AG67)</f>
        <v>0</v>
      </c>
      <c r="AJ67" s="2047"/>
    </row>
    <row r="68" spans="2:38" hidden="1">
      <c r="B68" s="2001" t="s">
        <v>2375</v>
      </c>
      <c r="C68" s="1992" t="e">
        <f>IF(AND(DAY(C58)&gt;=8,DAY(C58)&lt;=14,C59="土"),1,0)</f>
        <v>#VALUE!</v>
      </c>
      <c r="D68" s="1992" t="e">
        <f>IF(AND(DAY(D58)&gt;=8,DAY(D58)&lt;=14,D59="土"),1,0)</f>
        <v>#VALUE!</v>
      </c>
      <c r="E68" s="1992" t="e">
        <f t="shared" ref="E68:AG68" si="26">IF(AND(DAY(E58)&gt;=8,DAY(E58)&lt;=14,E59="土"),1,0)</f>
        <v>#VALUE!</v>
      </c>
      <c r="F68" s="1992" t="e">
        <f t="shared" si="26"/>
        <v>#VALUE!</v>
      </c>
      <c r="G68" s="1992" t="e">
        <f t="shared" si="26"/>
        <v>#VALUE!</v>
      </c>
      <c r="H68" s="1992" t="e">
        <f t="shared" si="26"/>
        <v>#VALUE!</v>
      </c>
      <c r="I68" s="1992" t="e">
        <f t="shared" si="26"/>
        <v>#VALUE!</v>
      </c>
      <c r="J68" s="1992" t="e">
        <f t="shared" si="26"/>
        <v>#VALUE!</v>
      </c>
      <c r="K68" s="1992" t="e">
        <f t="shared" si="26"/>
        <v>#VALUE!</v>
      </c>
      <c r="L68" s="1992" t="e">
        <f t="shared" si="26"/>
        <v>#VALUE!</v>
      </c>
      <c r="M68" s="1992" t="e">
        <f t="shared" si="26"/>
        <v>#VALUE!</v>
      </c>
      <c r="N68" s="1992" t="e">
        <f t="shared" si="26"/>
        <v>#VALUE!</v>
      </c>
      <c r="O68" s="1992" t="e">
        <f t="shared" si="26"/>
        <v>#VALUE!</v>
      </c>
      <c r="P68" s="1992" t="e">
        <f t="shared" si="26"/>
        <v>#VALUE!</v>
      </c>
      <c r="Q68" s="1992" t="e">
        <f t="shared" si="26"/>
        <v>#VALUE!</v>
      </c>
      <c r="R68" s="1992" t="e">
        <f t="shared" si="26"/>
        <v>#VALUE!</v>
      </c>
      <c r="S68" s="1992" t="e">
        <f t="shared" si="26"/>
        <v>#VALUE!</v>
      </c>
      <c r="T68" s="1992" t="e">
        <f t="shared" si="26"/>
        <v>#VALUE!</v>
      </c>
      <c r="U68" s="1992" t="e">
        <f t="shared" si="26"/>
        <v>#VALUE!</v>
      </c>
      <c r="V68" s="1992" t="e">
        <f t="shared" si="26"/>
        <v>#VALUE!</v>
      </c>
      <c r="W68" s="1992" t="e">
        <f t="shared" si="26"/>
        <v>#VALUE!</v>
      </c>
      <c r="X68" s="1992" t="e">
        <f t="shared" si="26"/>
        <v>#VALUE!</v>
      </c>
      <c r="Y68" s="1992" t="e">
        <f t="shared" si="26"/>
        <v>#VALUE!</v>
      </c>
      <c r="Z68" s="1992" t="e">
        <f t="shared" si="26"/>
        <v>#VALUE!</v>
      </c>
      <c r="AA68" s="1992" t="e">
        <f t="shared" si="26"/>
        <v>#VALUE!</v>
      </c>
      <c r="AB68" s="1992" t="e">
        <f t="shared" si="26"/>
        <v>#VALUE!</v>
      </c>
      <c r="AC68" s="1992" t="e">
        <f t="shared" si="26"/>
        <v>#VALUE!</v>
      </c>
      <c r="AD68" s="1992" t="e">
        <f t="shared" si="26"/>
        <v>#VALUE!</v>
      </c>
      <c r="AE68" s="1992" t="e">
        <f t="shared" si="26"/>
        <v>#VALUE!</v>
      </c>
      <c r="AF68" s="1992" t="e">
        <f t="shared" si="26"/>
        <v>#VALUE!</v>
      </c>
      <c r="AG68" s="1992" t="e">
        <f t="shared" si="26"/>
        <v>#VALUE!</v>
      </c>
      <c r="AH68" s="1861" t="s">
        <v>2272</v>
      </c>
      <c r="AI68" s="2054">
        <f>_xlfn.AGGREGATE(9,6,C68:AG68)</f>
        <v>0</v>
      </c>
      <c r="AJ68" s="2047"/>
    </row>
    <row r="69" spans="2:38" hidden="1">
      <c r="B69" s="2001" t="s">
        <v>2376</v>
      </c>
      <c r="C69" s="2055" t="e">
        <f>IF(AND(DAY(C58)&gt;=8,DAY(C58)&lt;=14,C59="土",OR(C64="休",C64="雨")),1,0)</f>
        <v>#VALUE!</v>
      </c>
      <c r="D69" s="2055" t="e">
        <f>IF(AND(DAY(D58)&gt;=8,DAY(D58)&lt;=14,D59="土",OR(D64="休",D64="雨")),1,0)</f>
        <v>#VALUE!</v>
      </c>
      <c r="E69" s="2055" t="e">
        <f t="shared" ref="E69:AG69" si="27">IF(AND(DAY(E58)&gt;=8,DAY(E58)&lt;=14,E59="土",OR(E64="休",E64="雨")),1,0)</f>
        <v>#VALUE!</v>
      </c>
      <c r="F69" s="2055" t="e">
        <f t="shared" si="27"/>
        <v>#VALUE!</v>
      </c>
      <c r="G69" s="2055" t="e">
        <f t="shared" si="27"/>
        <v>#VALUE!</v>
      </c>
      <c r="H69" s="2055" t="e">
        <f t="shared" si="27"/>
        <v>#VALUE!</v>
      </c>
      <c r="I69" s="2055" t="e">
        <f t="shared" si="27"/>
        <v>#VALUE!</v>
      </c>
      <c r="J69" s="2055" t="e">
        <f t="shared" si="27"/>
        <v>#VALUE!</v>
      </c>
      <c r="K69" s="2055" t="e">
        <f t="shared" si="27"/>
        <v>#VALUE!</v>
      </c>
      <c r="L69" s="2055" t="e">
        <f t="shared" si="27"/>
        <v>#VALUE!</v>
      </c>
      <c r="M69" s="2055" t="e">
        <f t="shared" si="27"/>
        <v>#VALUE!</v>
      </c>
      <c r="N69" s="2055" t="e">
        <f t="shared" si="27"/>
        <v>#VALUE!</v>
      </c>
      <c r="O69" s="2055" t="e">
        <f t="shared" si="27"/>
        <v>#VALUE!</v>
      </c>
      <c r="P69" s="2055" t="e">
        <f t="shared" si="27"/>
        <v>#VALUE!</v>
      </c>
      <c r="Q69" s="2055" t="e">
        <f t="shared" si="27"/>
        <v>#VALUE!</v>
      </c>
      <c r="R69" s="2055" t="e">
        <f t="shared" si="27"/>
        <v>#VALUE!</v>
      </c>
      <c r="S69" s="2055" t="e">
        <f t="shared" si="27"/>
        <v>#VALUE!</v>
      </c>
      <c r="T69" s="2055" t="e">
        <f t="shared" si="27"/>
        <v>#VALUE!</v>
      </c>
      <c r="U69" s="2055" t="e">
        <f t="shared" si="27"/>
        <v>#VALUE!</v>
      </c>
      <c r="V69" s="2055" t="e">
        <f t="shared" si="27"/>
        <v>#VALUE!</v>
      </c>
      <c r="W69" s="2055" t="e">
        <f t="shared" si="27"/>
        <v>#VALUE!</v>
      </c>
      <c r="X69" s="2055" t="e">
        <f t="shared" si="27"/>
        <v>#VALUE!</v>
      </c>
      <c r="Y69" s="2055" t="e">
        <f t="shared" si="27"/>
        <v>#VALUE!</v>
      </c>
      <c r="Z69" s="2055" t="e">
        <f t="shared" si="27"/>
        <v>#VALUE!</v>
      </c>
      <c r="AA69" s="2055" t="e">
        <f t="shared" si="27"/>
        <v>#VALUE!</v>
      </c>
      <c r="AB69" s="2055" t="e">
        <f t="shared" si="27"/>
        <v>#VALUE!</v>
      </c>
      <c r="AC69" s="2055" t="e">
        <f t="shared" si="27"/>
        <v>#VALUE!</v>
      </c>
      <c r="AD69" s="2055" t="e">
        <f t="shared" si="27"/>
        <v>#VALUE!</v>
      </c>
      <c r="AE69" s="2055" t="e">
        <f t="shared" si="27"/>
        <v>#VALUE!</v>
      </c>
      <c r="AF69" s="2055" t="e">
        <f t="shared" si="27"/>
        <v>#VALUE!</v>
      </c>
      <c r="AG69" s="2055" t="e">
        <f t="shared" si="27"/>
        <v>#VALUE!</v>
      </c>
      <c r="AH69" s="1861" t="s">
        <v>2273</v>
      </c>
      <c r="AI69" s="2054">
        <f>_xlfn.AGGREGATE(9,6,C69:AG69)</f>
        <v>0</v>
      </c>
      <c r="AJ69" s="2047"/>
    </row>
    <row r="71" spans="2:38" hidden="1">
      <c r="C71" s="1857" t="e">
        <f>YEAR(C74)</f>
        <v>#VALUE!</v>
      </c>
      <c r="D71" s="1857" t="e">
        <f>MONTH(C74)</f>
        <v>#VALUE!</v>
      </c>
    </row>
    <row r="72" spans="2:38">
      <c r="B72" s="1971" t="s">
        <v>2266</v>
      </c>
      <c r="C72" s="4478" t="e">
        <f>C74</f>
        <v>#VALUE!</v>
      </c>
      <c r="D72" s="4479"/>
      <c r="E72" s="4479"/>
      <c r="F72" s="4479"/>
      <c r="G72" s="4479"/>
      <c r="H72" s="4479"/>
      <c r="I72" s="4479"/>
      <c r="J72" s="4479"/>
      <c r="K72" s="4479"/>
      <c r="L72" s="4479"/>
      <c r="M72" s="4479"/>
      <c r="N72" s="4479"/>
      <c r="O72" s="4479"/>
      <c r="P72" s="4479"/>
      <c r="Q72" s="4479"/>
      <c r="R72" s="4479"/>
      <c r="S72" s="4479"/>
      <c r="T72" s="4479"/>
      <c r="U72" s="4479"/>
      <c r="V72" s="4479"/>
      <c r="W72" s="4479"/>
      <c r="X72" s="4479"/>
      <c r="Y72" s="4479"/>
      <c r="Z72" s="4479"/>
      <c r="AA72" s="4479"/>
      <c r="AB72" s="4479"/>
      <c r="AC72" s="4479"/>
      <c r="AD72" s="4479"/>
      <c r="AE72" s="4479"/>
      <c r="AF72" s="4479"/>
      <c r="AG72" s="4479"/>
      <c r="AH72" s="4479"/>
      <c r="AI72" s="4546"/>
    </row>
    <row r="73" spans="2:38" hidden="1">
      <c r="B73" s="1972"/>
      <c r="C73" s="1913" t="e">
        <f>DATE($C71,$D71,1)</f>
        <v>#VALUE!</v>
      </c>
      <c r="D73" s="1913" t="e">
        <f t="shared" ref="D73:AG73" si="28">C73+1</f>
        <v>#VALUE!</v>
      </c>
      <c r="E73" s="1913" t="e">
        <f t="shared" si="28"/>
        <v>#VALUE!</v>
      </c>
      <c r="F73" s="1913" t="e">
        <f t="shared" si="28"/>
        <v>#VALUE!</v>
      </c>
      <c r="G73" s="1913" t="e">
        <f t="shared" si="28"/>
        <v>#VALUE!</v>
      </c>
      <c r="H73" s="1913" t="e">
        <f t="shared" si="28"/>
        <v>#VALUE!</v>
      </c>
      <c r="I73" s="1913" t="e">
        <f t="shared" si="28"/>
        <v>#VALUE!</v>
      </c>
      <c r="J73" s="1913" t="e">
        <f t="shared" si="28"/>
        <v>#VALUE!</v>
      </c>
      <c r="K73" s="1913" t="e">
        <f t="shared" si="28"/>
        <v>#VALUE!</v>
      </c>
      <c r="L73" s="1913" t="e">
        <f t="shared" si="28"/>
        <v>#VALUE!</v>
      </c>
      <c r="M73" s="1913" t="e">
        <f t="shared" si="28"/>
        <v>#VALUE!</v>
      </c>
      <c r="N73" s="1913" t="e">
        <f t="shared" si="28"/>
        <v>#VALUE!</v>
      </c>
      <c r="O73" s="1913" t="e">
        <f t="shared" si="28"/>
        <v>#VALUE!</v>
      </c>
      <c r="P73" s="1913" t="e">
        <f t="shared" si="28"/>
        <v>#VALUE!</v>
      </c>
      <c r="Q73" s="1913" t="e">
        <f t="shared" si="28"/>
        <v>#VALUE!</v>
      </c>
      <c r="R73" s="1913" t="e">
        <f t="shared" si="28"/>
        <v>#VALUE!</v>
      </c>
      <c r="S73" s="1913" t="e">
        <f t="shared" si="28"/>
        <v>#VALUE!</v>
      </c>
      <c r="T73" s="1913" t="e">
        <f t="shared" si="28"/>
        <v>#VALUE!</v>
      </c>
      <c r="U73" s="1913" t="e">
        <f t="shared" si="28"/>
        <v>#VALUE!</v>
      </c>
      <c r="V73" s="1913" t="e">
        <f t="shared" si="28"/>
        <v>#VALUE!</v>
      </c>
      <c r="W73" s="1913" t="e">
        <f t="shared" si="28"/>
        <v>#VALUE!</v>
      </c>
      <c r="X73" s="1913" t="e">
        <f t="shared" si="28"/>
        <v>#VALUE!</v>
      </c>
      <c r="Y73" s="1913" t="e">
        <f t="shared" si="28"/>
        <v>#VALUE!</v>
      </c>
      <c r="Z73" s="1913" t="e">
        <f t="shared" si="28"/>
        <v>#VALUE!</v>
      </c>
      <c r="AA73" s="1913" t="e">
        <f t="shared" si="28"/>
        <v>#VALUE!</v>
      </c>
      <c r="AB73" s="1913" t="e">
        <f t="shared" si="28"/>
        <v>#VALUE!</v>
      </c>
      <c r="AC73" s="1913" t="e">
        <f t="shared" si="28"/>
        <v>#VALUE!</v>
      </c>
      <c r="AD73" s="1913" t="e">
        <f t="shared" si="28"/>
        <v>#VALUE!</v>
      </c>
      <c r="AE73" s="1913" t="e">
        <f t="shared" si="28"/>
        <v>#VALUE!</v>
      </c>
      <c r="AF73" s="1913" t="e">
        <f t="shared" si="28"/>
        <v>#VALUE!</v>
      </c>
      <c r="AG73" s="1913" t="e">
        <f t="shared" si="28"/>
        <v>#VALUE!</v>
      </c>
      <c r="AH73" s="2056"/>
      <c r="AI73" s="2057"/>
    </row>
    <row r="74" spans="2:38">
      <c r="B74" s="1973" t="s">
        <v>2267</v>
      </c>
      <c r="C74" s="1974" t="e">
        <f>IF(EDATE(C57,1)&gt;$G$5,"",EDATE(C57,1))</f>
        <v>#VALUE!</v>
      </c>
      <c r="D74" s="1913" t="e">
        <f t="shared" ref="D74:AG74" si="29">IF(D73&gt;$G$5,"",IF(C74=EOMONTH(DATE($C71,$D71,1),0),"",IF(C74="","",C74+1)))</f>
        <v>#VALUE!</v>
      </c>
      <c r="E74" s="1913" t="e">
        <f t="shared" si="29"/>
        <v>#VALUE!</v>
      </c>
      <c r="F74" s="1913" t="e">
        <f t="shared" si="29"/>
        <v>#VALUE!</v>
      </c>
      <c r="G74" s="1913" t="e">
        <f t="shared" si="29"/>
        <v>#VALUE!</v>
      </c>
      <c r="H74" s="1913" t="e">
        <f t="shared" si="29"/>
        <v>#VALUE!</v>
      </c>
      <c r="I74" s="1913" t="e">
        <f t="shared" si="29"/>
        <v>#VALUE!</v>
      </c>
      <c r="J74" s="1913" t="e">
        <f t="shared" si="29"/>
        <v>#VALUE!</v>
      </c>
      <c r="K74" s="1913" t="e">
        <f t="shared" si="29"/>
        <v>#VALUE!</v>
      </c>
      <c r="L74" s="1913" t="e">
        <f t="shared" si="29"/>
        <v>#VALUE!</v>
      </c>
      <c r="M74" s="1913" t="e">
        <f t="shared" si="29"/>
        <v>#VALUE!</v>
      </c>
      <c r="N74" s="1913" t="e">
        <f t="shared" si="29"/>
        <v>#VALUE!</v>
      </c>
      <c r="O74" s="1913" t="e">
        <f t="shared" si="29"/>
        <v>#VALUE!</v>
      </c>
      <c r="P74" s="1913" t="e">
        <f t="shared" si="29"/>
        <v>#VALUE!</v>
      </c>
      <c r="Q74" s="1913" t="e">
        <f t="shared" si="29"/>
        <v>#VALUE!</v>
      </c>
      <c r="R74" s="1913" t="e">
        <f t="shared" si="29"/>
        <v>#VALUE!</v>
      </c>
      <c r="S74" s="1913" t="e">
        <f t="shared" si="29"/>
        <v>#VALUE!</v>
      </c>
      <c r="T74" s="1913" t="e">
        <f t="shared" si="29"/>
        <v>#VALUE!</v>
      </c>
      <c r="U74" s="1913" t="e">
        <f t="shared" si="29"/>
        <v>#VALUE!</v>
      </c>
      <c r="V74" s="1913" t="e">
        <f t="shared" si="29"/>
        <v>#VALUE!</v>
      </c>
      <c r="W74" s="1913" t="e">
        <f t="shared" si="29"/>
        <v>#VALUE!</v>
      </c>
      <c r="X74" s="1913" t="e">
        <f t="shared" si="29"/>
        <v>#VALUE!</v>
      </c>
      <c r="Y74" s="1913" t="e">
        <f t="shared" si="29"/>
        <v>#VALUE!</v>
      </c>
      <c r="Z74" s="1913" t="e">
        <f t="shared" si="29"/>
        <v>#VALUE!</v>
      </c>
      <c r="AA74" s="1913" t="e">
        <f t="shared" si="29"/>
        <v>#VALUE!</v>
      </c>
      <c r="AB74" s="1913" t="e">
        <f t="shared" si="29"/>
        <v>#VALUE!</v>
      </c>
      <c r="AC74" s="1913" t="e">
        <f t="shared" si="29"/>
        <v>#VALUE!</v>
      </c>
      <c r="AD74" s="1913" t="e">
        <f t="shared" si="29"/>
        <v>#VALUE!</v>
      </c>
      <c r="AE74" s="1913" t="e">
        <f t="shared" si="29"/>
        <v>#VALUE!</v>
      </c>
      <c r="AF74" s="1913" t="e">
        <f t="shared" si="29"/>
        <v>#VALUE!</v>
      </c>
      <c r="AG74" s="1913" t="e">
        <f t="shared" si="29"/>
        <v>#VALUE!</v>
      </c>
      <c r="AH74" s="2043" t="s">
        <v>2268</v>
      </c>
      <c r="AI74" s="2044">
        <f>+COUNTIFS(C75:AG75,"土",C76:AG76,"")+COUNTIFS(C75:AG75,"日",C76:AG76,"")</f>
        <v>0</v>
      </c>
    </row>
    <row r="75" spans="2:38">
      <c r="B75" s="1908" t="s">
        <v>1060</v>
      </c>
      <c r="C75" s="1975" t="str">
        <f>IFERROR(TEXT(WEEKDAY(+C74),"aaa"),"")</f>
        <v/>
      </c>
      <c r="D75" s="1975" t="str">
        <f t="shared" ref="D75:AG75" si="30">IFERROR(TEXT(WEEKDAY(+D74),"aaa"),"")</f>
        <v/>
      </c>
      <c r="E75" s="1975" t="str">
        <f t="shared" si="30"/>
        <v/>
      </c>
      <c r="F75" s="1975" t="str">
        <f t="shared" si="30"/>
        <v/>
      </c>
      <c r="G75" s="1975" t="str">
        <f t="shared" si="30"/>
        <v/>
      </c>
      <c r="H75" s="1975" t="str">
        <f t="shared" si="30"/>
        <v/>
      </c>
      <c r="I75" s="1975" t="str">
        <f t="shared" si="30"/>
        <v/>
      </c>
      <c r="J75" s="1975" t="str">
        <f t="shared" si="30"/>
        <v/>
      </c>
      <c r="K75" s="1975" t="str">
        <f t="shared" si="30"/>
        <v/>
      </c>
      <c r="L75" s="1975" t="str">
        <f t="shared" si="30"/>
        <v/>
      </c>
      <c r="M75" s="1975" t="str">
        <f t="shared" si="30"/>
        <v/>
      </c>
      <c r="N75" s="1975" t="str">
        <f t="shared" si="30"/>
        <v/>
      </c>
      <c r="O75" s="1975" t="str">
        <f t="shared" si="30"/>
        <v/>
      </c>
      <c r="P75" s="1975" t="str">
        <f t="shared" si="30"/>
        <v/>
      </c>
      <c r="Q75" s="1975" t="str">
        <f t="shared" si="30"/>
        <v/>
      </c>
      <c r="R75" s="1975" t="str">
        <f t="shared" si="30"/>
        <v/>
      </c>
      <c r="S75" s="1975" t="str">
        <f t="shared" si="30"/>
        <v/>
      </c>
      <c r="T75" s="1975" t="str">
        <f t="shared" si="30"/>
        <v/>
      </c>
      <c r="U75" s="1975" t="str">
        <f t="shared" si="30"/>
        <v/>
      </c>
      <c r="V75" s="1975" t="str">
        <f t="shared" si="30"/>
        <v/>
      </c>
      <c r="W75" s="1975" t="str">
        <f t="shared" si="30"/>
        <v/>
      </c>
      <c r="X75" s="1975" t="str">
        <f t="shared" si="30"/>
        <v/>
      </c>
      <c r="Y75" s="1975" t="str">
        <f t="shared" si="30"/>
        <v/>
      </c>
      <c r="Z75" s="1975" t="str">
        <f t="shared" si="30"/>
        <v/>
      </c>
      <c r="AA75" s="1975" t="str">
        <f t="shared" si="30"/>
        <v/>
      </c>
      <c r="AB75" s="1975" t="str">
        <f t="shared" si="30"/>
        <v/>
      </c>
      <c r="AC75" s="1975" t="str">
        <f t="shared" si="30"/>
        <v/>
      </c>
      <c r="AD75" s="1975" t="str">
        <f t="shared" si="30"/>
        <v/>
      </c>
      <c r="AE75" s="1975" t="str">
        <f t="shared" si="30"/>
        <v/>
      </c>
      <c r="AF75" s="1975" t="str">
        <f t="shared" si="30"/>
        <v/>
      </c>
      <c r="AG75" s="1975" t="str">
        <f t="shared" si="30"/>
        <v/>
      </c>
      <c r="AH75" s="2043" t="s">
        <v>2269</v>
      </c>
      <c r="AI75" s="2044">
        <f>+COUNTIF(C76:AG76,"夏休")+COUNTIF(C76:AG76,"冬休")+COUNTIF(C76:AG76,"中止")</f>
        <v>0</v>
      </c>
    </row>
    <row r="76" spans="2:38" ht="13.5" customHeight="1">
      <c r="B76" s="4547" t="s">
        <v>2270</v>
      </c>
      <c r="C76" s="4549"/>
      <c r="D76" s="4545"/>
      <c r="E76" s="4545"/>
      <c r="F76" s="4545"/>
      <c r="G76" s="4545"/>
      <c r="H76" s="4545"/>
      <c r="I76" s="4545"/>
      <c r="J76" s="4545"/>
      <c r="K76" s="4545"/>
      <c r="L76" s="4545"/>
      <c r="M76" s="4545"/>
      <c r="N76" s="4545"/>
      <c r="O76" s="4545"/>
      <c r="P76" s="4545"/>
      <c r="Q76" s="4545"/>
      <c r="R76" s="4545"/>
      <c r="S76" s="4545"/>
      <c r="T76" s="4545"/>
      <c r="U76" s="4545"/>
      <c r="V76" s="4545"/>
      <c r="W76" s="4545"/>
      <c r="X76" s="4545"/>
      <c r="Y76" s="4545"/>
      <c r="Z76" s="4545"/>
      <c r="AA76" s="4545"/>
      <c r="AB76" s="4545"/>
      <c r="AC76" s="4545"/>
      <c r="AD76" s="4545"/>
      <c r="AE76" s="4545"/>
      <c r="AF76" s="4545"/>
      <c r="AG76" s="4565"/>
      <c r="AH76" s="2045" t="s">
        <v>1061</v>
      </c>
      <c r="AI76" s="2046">
        <f>COUNT(C74:AG74)-AI75</f>
        <v>0</v>
      </c>
    </row>
    <row r="77" spans="2:38" ht="13.5" customHeight="1">
      <c r="B77" s="4548"/>
      <c r="C77" s="4549"/>
      <c r="D77" s="4545"/>
      <c r="E77" s="4545"/>
      <c r="F77" s="4545"/>
      <c r="G77" s="4545"/>
      <c r="H77" s="4545"/>
      <c r="I77" s="4545"/>
      <c r="J77" s="4545"/>
      <c r="K77" s="4545"/>
      <c r="L77" s="4545"/>
      <c r="M77" s="4545"/>
      <c r="N77" s="4545"/>
      <c r="O77" s="4545"/>
      <c r="P77" s="4545"/>
      <c r="Q77" s="4545"/>
      <c r="R77" s="4545"/>
      <c r="S77" s="4545"/>
      <c r="T77" s="4545"/>
      <c r="U77" s="4545"/>
      <c r="V77" s="4545"/>
      <c r="W77" s="4545"/>
      <c r="X77" s="4545"/>
      <c r="Y77" s="4545"/>
      <c r="Z77" s="4545"/>
      <c r="AA77" s="4545"/>
      <c r="AB77" s="4545"/>
      <c r="AC77" s="4545"/>
      <c r="AD77" s="4545"/>
      <c r="AE77" s="4545"/>
      <c r="AF77" s="4545"/>
      <c r="AG77" s="4565"/>
      <c r="AH77" s="2045" t="s">
        <v>1062</v>
      </c>
      <c r="AI77" s="2046">
        <f>+COUNTIF(C78:AG79,"休")</f>
        <v>0</v>
      </c>
      <c r="AJ77" s="2047" t="e">
        <f>IF(AI78&gt;0.285,"",IF(AI77&lt;AI74,"←計画日数が足りません",""))</f>
        <v>#DIV/0!</v>
      </c>
    </row>
    <row r="78" spans="2:38" ht="13.5" customHeight="1">
      <c r="B78" s="4566" t="s">
        <v>1055</v>
      </c>
      <c r="C78" s="4567"/>
      <c r="D78" s="4564"/>
      <c r="E78" s="4568"/>
      <c r="F78" s="4564"/>
      <c r="G78" s="4564"/>
      <c r="H78" s="4564"/>
      <c r="I78" s="4564"/>
      <c r="J78" s="4564"/>
      <c r="K78" s="4564"/>
      <c r="L78" s="4568"/>
      <c r="M78" s="4564"/>
      <c r="N78" s="4564"/>
      <c r="O78" s="4564"/>
      <c r="P78" s="4564"/>
      <c r="Q78" s="4564"/>
      <c r="R78" s="4564"/>
      <c r="S78" s="4568"/>
      <c r="T78" s="4564"/>
      <c r="U78" s="4564"/>
      <c r="V78" s="4564"/>
      <c r="W78" s="4564"/>
      <c r="X78" s="4564"/>
      <c r="Y78" s="4564"/>
      <c r="Z78" s="4568"/>
      <c r="AA78" s="4564"/>
      <c r="AB78" s="4564"/>
      <c r="AC78" s="4564"/>
      <c r="AD78" s="4564"/>
      <c r="AE78" s="4564"/>
      <c r="AF78" s="4564"/>
      <c r="AG78" s="4570"/>
      <c r="AH78" s="2045" t="s">
        <v>1063</v>
      </c>
      <c r="AI78" s="2048" t="e">
        <f>+AI77/AI76</f>
        <v>#DIV/0!</v>
      </c>
    </row>
    <row r="79" spans="2:38">
      <c r="B79" s="4566"/>
      <c r="C79" s="4567"/>
      <c r="D79" s="4564"/>
      <c r="E79" s="4568"/>
      <c r="F79" s="4564"/>
      <c r="G79" s="4564"/>
      <c r="H79" s="4564"/>
      <c r="I79" s="4564"/>
      <c r="J79" s="4564"/>
      <c r="K79" s="4564"/>
      <c r="L79" s="4568"/>
      <c r="M79" s="4564"/>
      <c r="N79" s="4564"/>
      <c r="O79" s="4564"/>
      <c r="P79" s="4564"/>
      <c r="Q79" s="4564"/>
      <c r="R79" s="4564"/>
      <c r="S79" s="4568"/>
      <c r="T79" s="4564"/>
      <c r="U79" s="4564"/>
      <c r="V79" s="4564"/>
      <c r="W79" s="4564"/>
      <c r="X79" s="4564"/>
      <c r="Y79" s="4564"/>
      <c r="Z79" s="4568"/>
      <c r="AA79" s="4564"/>
      <c r="AB79" s="4564"/>
      <c r="AC79" s="4564"/>
      <c r="AD79" s="4564"/>
      <c r="AE79" s="4564"/>
      <c r="AF79" s="4564"/>
      <c r="AG79" s="4570"/>
      <c r="AH79" s="2045" t="s">
        <v>1051</v>
      </c>
      <c r="AI79" s="2046">
        <f>+COUNTA(C80:AG81)</f>
        <v>0</v>
      </c>
    </row>
    <row r="80" spans="2:38">
      <c r="B80" s="4571" t="s">
        <v>1057</v>
      </c>
      <c r="C80" s="4573"/>
      <c r="D80" s="4568"/>
      <c r="E80" s="4578"/>
      <c r="F80" s="4568"/>
      <c r="G80" s="4568"/>
      <c r="H80" s="4568"/>
      <c r="I80" s="4568"/>
      <c r="J80" s="4568"/>
      <c r="K80" s="4568"/>
      <c r="L80" s="4578"/>
      <c r="M80" s="4568"/>
      <c r="N80" s="4568"/>
      <c r="O80" s="4568"/>
      <c r="P80" s="4568"/>
      <c r="Q80" s="4568"/>
      <c r="R80" s="4568"/>
      <c r="S80" s="4578"/>
      <c r="T80" s="4568"/>
      <c r="U80" s="4568"/>
      <c r="V80" s="4568"/>
      <c r="W80" s="4568"/>
      <c r="X80" s="4568"/>
      <c r="Y80" s="4568"/>
      <c r="Z80" s="4578"/>
      <c r="AA80" s="4568"/>
      <c r="AB80" s="4568"/>
      <c r="AC80" s="4568"/>
      <c r="AD80" s="4568"/>
      <c r="AE80" s="4568"/>
      <c r="AF80" s="4568"/>
      <c r="AG80" s="4575"/>
      <c r="AH80" s="2049" t="s">
        <v>1064</v>
      </c>
      <c r="AI80" s="2050" t="e">
        <f>+AI79/AI76</f>
        <v>#DIV/0!</v>
      </c>
      <c r="AL80" s="1857">
        <f>+COUNTIF(C78:AG79,"休")</f>
        <v>0</v>
      </c>
    </row>
    <row r="81" spans="2:38">
      <c r="B81" s="4572"/>
      <c r="C81" s="4574"/>
      <c r="D81" s="4569"/>
      <c r="E81" s="4569"/>
      <c r="F81" s="4569"/>
      <c r="G81" s="4569"/>
      <c r="H81" s="4569"/>
      <c r="I81" s="4569"/>
      <c r="J81" s="4569"/>
      <c r="K81" s="4569"/>
      <c r="L81" s="4569"/>
      <c r="M81" s="4569"/>
      <c r="N81" s="4569"/>
      <c r="O81" s="4569"/>
      <c r="P81" s="4569"/>
      <c r="Q81" s="4569"/>
      <c r="R81" s="4569"/>
      <c r="S81" s="4569"/>
      <c r="T81" s="4569"/>
      <c r="U81" s="4569"/>
      <c r="V81" s="4569"/>
      <c r="W81" s="4569"/>
      <c r="X81" s="4569"/>
      <c r="Y81" s="4569"/>
      <c r="Z81" s="4569"/>
      <c r="AA81" s="4569"/>
      <c r="AB81" s="4569"/>
      <c r="AC81" s="4569"/>
      <c r="AD81" s="4569"/>
      <c r="AE81" s="4569"/>
      <c r="AF81" s="4569"/>
      <c r="AG81" s="4576"/>
      <c r="AH81" s="2051" t="s">
        <v>2271</v>
      </c>
      <c r="AI81" s="2052" t="str">
        <f>IF(7&gt;AI76,"対象外",IF(AI79&gt;=AI74,"OK","NG"))</f>
        <v>対象外</v>
      </c>
      <c r="AJ81" s="2047" t="str">
        <f>IF(AI81="対象外","←７日間に満たない期間は達成判定の対象外",IF(AI81="NG","←月単位未達成","←月単位達成"))</f>
        <v>←７日間に満たない期間は達成判定の対象外</v>
      </c>
      <c r="AL81" s="2053" t="str">
        <f>IF(7&gt;AI76,"対象外",IF(AL80&gt;=AI74,"OK","NG"))</f>
        <v>対象外</v>
      </c>
    </row>
    <row r="82" spans="2:38" hidden="1">
      <c r="B82" s="2001" t="s">
        <v>2373</v>
      </c>
      <c r="C82" s="1992" t="e">
        <f t="shared" ref="C82:AG82" si="31">IF(AND(DAY(C74)&gt;=22,DAY(C74)&lt;=28,C75="土"),1,0)</f>
        <v>#VALUE!</v>
      </c>
      <c r="D82" s="1992" t="e">
        <f t="shared" si="31"/>
        <v>#VALUE!</v>
      </c>
      <c r="E82" s="1992" t="e">
        <f t="shared" si="31"/>
        <v>#VALUE!</v>
      </c>
      <c r="F82" s="1992" t="e">
        <f t="shared" si="31"/>
        <v>#VALUE!</v>
      </c>
      <c r="G82" s="1992" t="e">
        <f t="shared" si="31"/>
        <v>#VALUE!</v>
      </c>
      <c r="H82" s="1992" t="e">
        <f t="shared" si="31"/>
        <v>#VALUE!</v>
      </c>
      <c r="I82" s="1992" t="e">
        <f t="shared" si="31"/>
        <v>#VALUE!</v>
      </c>
      <c r="J82" s="1992" t="e">
        <f t="shared" si="31"/>
        <v>#VALUE!</v>
      </c>
      <c r="K82" s="1992" t="e">
        <f t="shared" si="31"/>
        <v>#VALUE!</v>
      </c>
      <c r="L82" s="1992" t="e">
        <f t="shared" si="31"/>
        <v>#VALUE!</v>
      </c>
      <c r="M82" s="1992" t="e">
        <f t="shared" si="31"/>
        <v>#VALUE!</v>
      </c>
      <c r="N82" s="1992" t="e">
        <f t="shared" si="31"/>
        <v>#VALUE!</v>
      </c>
      <c r="O82" s="1992" t="e">
        <f t="shared" si="31"/>
        <v>#VALUE!</v>
      </c>
      <c r="P82" s="1992" t="e">
        <f t="shared" si="31"/>
        <v>#VALUE!</v>
      </c>
      <c r="Q82" s="1992" t="e">
        <f t="shared" si="31"/>
        <v>#VALUE!</v>
      </c>
      <c r="R82" s="1992" t="e">
        <f t="shared" si="31"/>
        <v>#VALUE!</v>
      </c>
      <c r="S82" s="1992" t="e">
        <f t="shared" si="31"/>
        <v>#VALUE!</v>
      </c>
      <c r="T82" s="1992" t="e">
        <f t="shared" si="31"/>
        <v>#VALUE!</v>
      </c>
      <c r="U82" s="1992" t="e">
        <f t="shared" si="31"/>
        <v>#VALUE!</v>
      </c>
      <c r="V82" s="1992" t="e">
        <f t="shared" si="31"/>
        <v>#VALUE!</v>
      </c>
      <c r="W82" s="1992" t="e">
        <f t="shared" si="31"/>
        <v>#VALUE!</v>
      </c>
      <c r="X82" s="1992" t="e">
        <f t="shared" si="31"/>
        <v>#VALUE!</v>
      </c>
      <c r="Y82" s="1992" t="e">
        <f t="shared" si="31"/>
        <v>#VALUE!</v>
      </c>
      <c r="Z82" s="1992" t="e">
        <f t="shared" si="31"/>
        <v>#VALUE!</v>
      </c>
      <c r="AA82" s="1992" t="e">
        <f t="shared" si="31"/>
        <v>#VALUE!</v>
      </c>
      <c r="AB82" s="1992" t="e">
        <f t="shared" si="31"/>
        <v>#VALUE!</v>
      </c>
      <c r="AC82" s="1992" t="e">
        <f t="shared" si="31"/>
        <v>#VALUE!</v>
      </c>
      <c r="AD82" s="1992" t="e">
        <f t="shared" si="31"/>
        <v>#VALUE!</v>
      </c>
      <c r="AE82" s="1992" t="e">
        <f t="shared" si="31"/>
        <v>#VALUE!</v>
      </c>
      <c r="AF82" s="1992" t="e">
        <f t="shared" si="31"/>
        <v>#VALUE!</v>
      </c>
      <c r="AG82" s="1992" t="e">
        <f t="shared" si="31"/>
        <v>#VALUE!</v>
      </c>
      <c r="AH82" s="1861" t="s">
        <v>2272</v>
      </c>
      <c r="AI82" s="2054">
        <f>_xlfn.AGGREGATE(9,6,C82:AG82)</f>
        <v>0</v>
      </c>
      <c r="AJ82" s="2047"/>
    </row>
    <row r="83" spans="2:38" hidden="1">
      <c r="B83" s="2001" t="s">
        <v>2374</v>
      </c>
      <c r="C83" s="2055" t="e">
        <f t="shared" ref="C83:AG83" si="32">IF(AND(DAY(C74)&gt;=22,DAY(C74)&lt;=28,C75="土",OR(C80="休",C80="雨")),1,0)</f>
        <v>#VALUE!</v>
      </c>
      <c r="D83" s="2055" t="e">
        <f t="shared" si="32"/>
        <v>#VALUE!</v>
      </c>
      <c r="E83" s="2055" t="e">
        <f t="shared" si="32"/>
        <v>#VALUE!</v>
      </c>
      <c r="F83" s="2055" t="e">
        <f t="shared" si="32"/>
        <v>#VALUE!</v>
      </c>
      <c r="G83" s="2055" t="e">
        <f t="shared" si="32"/>
        <v>#VALUE!</v>
      </c>
      <c r="H83" s="2055" t="e">
        <f t="shared" si="32"/>
        <v>#VALUE!</v>
      </c>
      <c r="I83" s="2055" t="e">
        <f t="shared" si="32"/>
        <v>#VALUE!</v>
      </c>
      <c r="J83" s="2055" t="e">
        <f t="shared" si="32"/>
        <v>#VALUE!</v>
      </c>
      <c r="K83" s="2055" t="e">
        <f t="shared" si="32"/>
        <v>#VALUE!</v>
      </c>
      <c r="L83" s="2055" t="e">
        <f t="shared" si="32"/>
        <v>#VALUE!</v>
      </c>
      <c r="M83" s="2055" t="e">
        <f t="shared" si="32"/>
        <v>#VALUE!</v>
      </c>
      <c r="N83" s="2055" t="e">
        <f t="shared" si="32"/>
        <v>#VALUE!</v>
      </c>
      <c r="O83" s="2055" t="e">
        <f t="shared" si="32"/>
        <v>#VALUE!</v>
      </c>
      <c r="P83" s="2055" t="e">
        <f t="shared" si="32"/>
        <v>#VALUE!</v>
      </c>
      <c r="Q83" s="2055" t="e">
        <f t="shared" si="32"/>
        <v>#VALUE!</v>
      </c>
      <c r="R83" s="2055" t="e">
        <f t="shared" si="32"/>
        <v>#VALUE!</v>
      </c>
      <c r="S83" s="2055" t="e">
        <f t="shared" si="32"/>
        <v>#VALUE!</v>
      </c>
      <c r="T83" s="2055" t="e">
        <f t="shared" si="32"/>
        <v>#VALUE!</v>
      </c>
      <c r="U83" s="2055" t="e">
        <f t="shared" si="32"/>
        <v>#VALUE!</v>
      </c>
      <c r="V83" s="2055" t="e">
        <f t="shared" si="32"/>
        <v>#VALUE!</v>
      </c>
      <c r="W83" s="2055" t="e">
        <f t="shared" si="32"/>
        <v>#VALUE!</v>
      </c>
      <c r="X83" s="2055" t="e">
        <f t="shared" si="32"/>
        <v>#VALUE!</v>
      </c>
      <c r="Y83" s="2055" t="e">
        <f t="shared" si="32"/>
        <v>#VALUE!</v>
      </c>
      <c r="Z83" s="2055" t="e">
        <f t="shared" si="32"/>
        <v>#VALUE!</v>
      </c>
      <c r="AA83" s="2055" t="e">
        <f t="shared" si="32"/>
        <v>#VALUE!</v>
      </c>
      <c r="AB83" s="2055" t="e">
        <f t="shared" si="32"/>
        <v>#VALUE!</v>
      </c>
      <c r="AC83" s="2055" t="e">
        <f t="shared" si="32"/>
        <v>#VALUE!</v>
      </c>
      <c r="AD83" s="2055" t="e">
        <f t="shared" si="32"/>
        <v>#VALUE!</v>
      </c>
      <c r="AE83" s="2055" t="e">
        <f t="shared" si="32"/>
        <v>#VALUE!</v>
      </c>
      <c r="AF83" s="2055" t="e">
        <f t="shared" si="32"/>
        <v>#VALUE!</v>
      </c>
      <c r="AG83" s="2055" t="e">
        <f t="shared" si="32"/>
        <v>#VALUE!</v>
      </c>
      <c r="AH83" s="1861" t="s">
        <v>2273</v>
      </c>
      <c r="AI83" s="2054">
        <f>_xlfn.AGGREGATE(9,6,C83:AG83)</f>
        <v>0</v>
      </c>
      <c r="AJ83" s="2047"/>
    </row>
    <row r="84" spans="2:38" hidden="1">
      <c r="B84" s="2001" t="s">
        <v>2375</v>
      </c>
      <c r="C84" s="1992" t="e">
        <f>IF(AND(DAY(C74)&gt;=8,DAY(C74)&lt;=14,C75="土"),1,0)</f>
        <v>#VALUE!</v>
      </c>
      <c r="D84" s="1992" t="e">
        <f>IF(AND(DAY(D74)&gt;=8,DAY(D74)&lt;=14,D75="土"),1,0)</f>
        <v>#VALUE!</v>
      </c>
      <c r="E84" s="1992" t="e">
        <f t="shared" ref="E84:AG84" si="33">IF(AND(DAY(E74)&gt;=8,DAY(E74)&lt;=14,E75="土"),1,0)</f>
        <v>#VALUE!</v>
      </c>
      <c r="F84" s="1992" t="e">
        <f t="shared" si="33"/>
        <v>#VALUE!</v>
      </c>
      <c r="G84" s="1992" t="e">
        <f t="shared" si="33"/>
        <v>#VALUE!</v>
      </c>
      <c r="H84" s="1992" t="e">
        <f t="shared" si="33"/>
        <v>#VALUE!</v>
      </c>
      <c r="I84" s="1992" t="e">
        <f t="shared" si="33"/>
        <v>#VALUE!</v>
      </c>
      <c r="J84" s="1992" t="e">
        <f t="shared" si="33"/>
        <v>#VALUE!</v>
      </c>
      <c r="K84" s="1992" t="e">
        <f t="shared" si="33"/>
        <v>#VALUE!</v>
      </c>
      <c r="L84" s="1992" t="e">
        <f t="shared" si="33"/>
        <v>#VALUE!</v>
      </c>
      <c r="M84" s="1992" t="e">
        <f t="shared" si="33"/>
        <v>#VALUE!</v>
      </c>
      <c r="N84" s="1992" t="e">
        <f t="shared" si="33"/>
        <v>#VALUE!</v>
      </c>
      <c r="O84" s="1992" t="e">
        <f t="shared" si="33"/>
        <v>#VALUE!</v>
      </c>
      <c r="P84" s="1992" t="e">
        <f t="shared" si="33"/>
        <v>#VALUE!</v>
      </c>
      <c r="Q84" s="1992" t="e">
        <f t="shared" si="33"/>
        <v>#VALUE!</v>
      </c>
      <c r="R84" s="1992" t="e">
        <f t="shared" si="33"/>
        <v>#VALUE!</v>
      </c>
      <c r="S84" s="1992" t="e">
        <f t="shared" si="33"/>
        <v>#VALUE!</v>
      </c>
      <c r="T84" s="1992" t="e">
        <f t="shared" si="33"/>
        <v>#VALUE!</v>
      </c>
      <c r="U84" s="1992" t="e">
        <f t="shared" si="33"/>
        <v>#VALUE!</v>
      </c>
      <c r="V84" s="1992" t="e">
        <f t="shared" si="33"/>
        <v>#VALUE!</v>
      </c>
      <c r="W84" s="1992" t="e">
        <f t="shared" si="33"/>
        <v>#VALUE!</v>
      </c>
      <c r="X84" s="1992" t="e">
        <f t="shared" si="33"/>
        <v>#VALUE!</v>
      </c>
      <c r="Y84" s="1992" t="e">
        <f t="shared" si="33"/>
        <v>#VALUE!</v>
      </c>
      <c r="Z84" s="1992" t="e">
        <f t="shared" si="33"/>
        <v>#VALUE!</v>
      </c>
      <c r="AA84" s="1992" t="e">
        <f t="shared" si="33"/>
        <v>#VALUE!</v>
      </c>
      <c r="AB84" s="1992" t="e">
        <f t="shared" si="33"/>
        <v>#VALUE!</v>
      </c>
      <c r="AC84" s="1992" t="e">
        <f t="shared" si="33"/>
        <v>#VALUE!</v>
      </c>
      <c r="AD84" s="1992" t="e">
        <f t="shared" si="33"/>
        <v>#VALUE!</v>
      </c>
      <c r="AE84" s="1992" t="e">
        <f t="shared" si="33"/>
        <v>#VALUE!</v>
      </c>
      <c r="AF84" s="1992" t="e">
        <f t="shared" si="33"/>
        <v>#VALUE!</v>
      </c>
      <c r="AG84" s="1992" t="e">
        <f t="shared" si="33"/>
        <v>#VALUE!</v>
      </c>
      <c r="AH84" s="1861" t="s">
        <v>2272</v>
      </c>
      <c r="AI84" s="2054">
        <f>_xlfn.AGGREGATE(9,6,C84:AG84)</f>
        <v>0</v>
      </c>
      <c r="AJ84" s="2047"/>
    </row>
    <row r="85" spans="2:38" hidden="1">
      <c r="B85" s="2001" t="s">
        <v>2376</v>
      </c>
      <c r="C85" s="2055" t="e">
        <f>IF(AND(DAY(C74)&gt;=8,DAY(C74)&lt;=14,C75="土",OR(C80="休",C80="雨")),1,0)</f>
        <v>#VALUE!</v>
      </c>
      <c r="D85" s="2055" t="e">
        <f>IF(AND(DAY(D74)&gt;=8,DAY(D74)&lt;=14,D75="土",OR(D80="休",D80="雨")),1,0)</f>
        <v>#VALUE!</v>
      </c>
      <c r="E85" s="2055" t="e">
        <f t="shared" ref="E85:AG85" si="34">IF(AND(DAY(E74)&gt;=8,DAY(E74)&lt;=14,E75="土",OR(E80="休",E80="雨")),1,0)</f>
        <v>#VALUE!</v>
      </c>
      <c r="F85" s="2055" t="e">
        <f t="shared" si="34"/>
        <v>#VALUE!</v>
      </c>
      <c r="G85" s="2055" t="e">
        <f t="shared" si="34"/>
        <v>#VALUE!</v>
      </c>
      <c r="H85" s="2055" t="e">
        <f t="shared" si="34"/>
        <v>#VALUE!</v>
      </c>
      <c r="I85" s="2055" t="e">
        <f t="shared" si="34"/>
        <v>#VALUE!</v>
      </c>
      <c r="J85" s="2055" t="e">
        <f t="shared" si="34"/>
        <v>#VALUE!</v>
      </c>
      <c r="K85" s="2055" t="e">
        <f t="shared" si="34"/>
        <v>#VALUE!</v>
      </c>
      <c r="L85" s="2055" t="e">
        <f t="shared" si="34"/>
        <v>#VALUE!</v>
      </c>
      <c r="M85" s="2055" t="e">
        <f t="shared" si="34"/>
        <v>#VALUE!</v>
      </c>
      <c r="N85" s="2055" t="e">
        <f t="shared" si="34"/>
        <v>#VALUE!</v>
      </c>
      <c r="O85" s="2055" t="e">
        <f t="shared" si="34"/>
        <v>#VALUE!</v>
      </c>
      <c r="P85" s="2055" t="e">
        <f t="shared" si="34"/>
        <v>#VALUE!</v>
      </c>
      <c r="Q85" s="2055" t="e">
        <f t="shared" si="34"/>
        <v>#VALUE!</v>
      </c>
      <c r="R85" s="2055" t="e">
        <f t="shared" si="34"/>
        <v>#VALUE!</v>
      </c>
      <c r="S85" s="2055" t="e">
        <f t="shared" si="34"/>
        <v>#VALUE!</v>
      </c>
      <c r="T85" s="2055" t="e">
        <f t="shared" si="34"/>
        <v>#VALUE!</v>
      </c>
      <c r="U85" s="2055" t="e">
        <f t="shared" si="34"/>
        <v>#VALUE!</v>
      </c>
      <c r="V85" s="2055" t="e">
        <f t="shared" si="34"/>
        <v>#VALUE!</v>
      </c>
      <c r="W85" s="2055" t="e">
        <f t="shared" si="34"/>
        <v>#VALUE!</v>
      </c>
      <c r="X85" s="2055" t="e">
        <f t="shared" si="34"/>
        <v>#VALUE!</v>
      </c>
      <c r="Y85" s="2055" t="e">
        <f t="shared" si="34"/>
        <v>#VALUE!</v>
      </c>
      <c r="Z85" s="2055" t="e">
        <f t="shared" si="34"/>
        <v>#VALUE!</v>
      </c>
      <c r="AA85" s="2055" t="e">
        <f t="shared" si="34"/>
        <v>#VALUE!</v>
      </c>
      <c r="AB85" s="2055" t="e">
        <f t="shared" si="34"/>
        <v>#VALUE!</v>
      </c>
      <c r="AC85" s="2055" t="e">
        <f t="shared" si="34"/>
        <v>#VALUE!</v>
      </c>
      <c r="AD85" s="2055" t="e">
        <f t="shared" si="34"/>
        <v>#VALUE!</v>
      </c>
      <c r="AE85" s="2055" t="e">
        <f t="shared" si="34"/>
        <v>#VALUE!</v>
      </c>
      <c r="AF85" s="2055" t="e">
        <f t="shared" si="34"/>
        <v>#VALUE!</v>
      </c>
      <c r="AG85" s="2055" t="e">
        <f t="shared" si="34"/>
        <v>#VALUE!</v>
      </c>
      <c r="AH85" s="1861" t="s">
        <v>2273</v>
      </c>
      <c r="AI85" s="2054">
        <f>_xlfn.AGGREGATE(9,6,C85:AG85)</f>
        <v>0</v>
      </c>
      <c r="AJ85" s="2047"/>
    </row>
    <row r="87" spans="2:38" hidden="1">
      <c r="C87" s="1857" t="e">
        <f>YEAR(C90)</f>
        <v>#VALUE!</v>
      </c>
      <c r="D87" s="1857" t="e">
        <f>MONTH(C90)</f>
        <v>#VALUE!</v>
      </c>
    </row>
    <row r="88" spans="2:38">
      <c r="B88" s="1971" t="s">
        <v>2266</v>
      </c>
      <c r="C88" s="4478" t="e">
        <f>C90</f>
        <v>#VALUE!</v>
      </c>
      <c r="D88" s="4479"/>
      <c r="E88" s="4479"/>
      <c r="F88" s="4479"/>
      <c r="G88" s="4479"/>
      <c r="H88" s="4479"/>
      <c r="I88" s="4479"/>
      <c r="J88" s="4479"/>
      <c r="K88" s="4479"/>
      <c r="L88" s="4479"/>
      <c r="M88" s="4479"/>
      <c r="N88" s="4479"/>
      <c r="O88" s="4479"/>
      <c r="P88" s="4479"/>
      <c r="Q88" s="4479"/>
      <c r="R88" s="4479"/>
      <c r="S88" s="4479"/>
      <c r="T88" s="4479"/>
      <c r="U88" s="4479"/>
      <c r="V88" s="4479"/>
      <c r="W88" s="4479"/>
      <c r="X88" s="4479"/>
      <c r="Y88" s="4479"/>
      <c r="Z88" s="4479"/>
      <c r="AA88" s="4479"/>
      <c r="AB88" s="4479"/>
      <c r="AC88" s="4479"/>
      <c r="AD88" s="4479"/>
      <c r="AE88" s="4479"/>
      <c r="AF88" s="4479"/>
      <c r="AG88" s="4479"/>
      <c r="AH88" s="4479"/>
      <c r="AI88" s="4546"/>
    </row>
    <row r="89" spans="2:38" hidden="1">
      <c r="B89" s="1972"/>
      <c r="C89" s="1913" t="e">
        <f>DATE($C87,$D87,1)</f>
        <v>#VALUE!</v>
      </c>
      <c r="D89" s="1913" t="e">
        <f t="shared" ref="D89:AG89" si="35">C89+1</f>
        <v>#VALUE!</v>
      </c>
      <c r="E89" s="1913" t="e">
        <f t="shared" si="35"/>
        <v>#VALUE!</v>
      </c>
      <c r="F89" s="1913" t="e">
        <f t="shared" si="35"/>
        <v>#VALUE!</v>
      </c>
      <c r="G89" s="1913" t="e">
        <f t="shared" si="35"/>
        <v>#VALUE!</v>
      </c>
      <c r="H89" s="1913" t="e">
        <f t="shared" si="35"/>
        <v>#VALUE!</v>
      </c>
      <c r="I89" s="1913" t="e">
        <f t="shared" si="35"/>
        <v>#VALUE!</v>
      </c>
      <c r="J89" s="1913" t="e">
        <f t="shared" si="35"/>
        <v>#VALUE!</v>
      </c>
      <c r="K89" s="1913" t="e">
        <f t="shared" si="35"/>
        <v>#VALUE!</v>
      </c>
      <c r="L89" s="1913" t="e">
        <f t="shared" si="35"/>
        <v>#VALUE!</v>
      </c>
      <c r="M89" s="1913" t="e">
        <f t="shared" si="35"/>
        <v>#VALUE!</v>
      </c>
      <c r="N89" s="1913" t="e">
        <f t="shared" si="35"/>
        <v>#VALUE!</v>
      </c>
      <c r="O89" s="1913" t="e">
        <f t="shared" si="35"/>
        <v>#VALUE!</v>
      </c>
      <c r="P89" s="1913" t="e">
        <f t="shared" si="35"/>
        <v>#VALUE!</v>
      </c>
      <c r="Q89" s="1913" t="e">
        <f t="shared" si="35"/>
        <v>#VALUE!</v>
      </c>
      <c r="R89" s="1913" t="e">
        <f t="shared" si="35"/>
        <v>#VALUE!</v>
      </c>
      <c r="S89" s="1913" t="e">
        <f t="shared" si="35"/>
        <v>#VALUE!</v>
      </c>
      <c r="T89" s="1913" t="e">
        <f t="shared" si="35"/>
        <v>#VALUE!</v>
      </c>
      <c r="U89" s="1913" t="e">
        <f t="shared" si="35"/>
        <v>#VALUE!</v>
      </c>
      <c r="V89" s="1913" t="e">
        <f t="shared" si="35"/>
        <v>#VALUE!</v>
      </c>
      <c r="W89" s="1913" t="e">
        <f t="shared" si="35"/>
        <v>#VALUE!</v>
      </c>
      <c r="X89" s="1913" t="e">
        <f t="shared" si="35"/>
        <v>#VALUE!</v>
      </c>
      <c r="Y89" s="1913" t="e">
        <f t="shared" si="35"/>
        <v>#VALUE!</v>
      </c>
      <c r="Z89" s="1913" t="e">
        <f t="shared" si="35"/>
        <v>#VALUE!</v>
      </c>
      <c r="AA89" s="1913" t="e">
        <f t="shared" si="35"/>
        <v>#VALUE!</v>
      </c>
      <c r="AB89" s="1913" t="e">
        <f t="shared" si="35"/>
        <v>#VALUE!</v>
      </c>
      <c r="AC89" s="1913" t="e">
        <f t="shared" si="35"/>
        <v>#VALUE!</v>
      </c>
      <c r="AD89" s="1913" t="e">
        <f t="shared" si="35"/>
        <v>#VALUE!</v>
      </c>
      <c r="AE89" s="1913" t="e">
        <f t="shared" si="35"/>
        <v>#VALUE!</v>
      </c>
      <c r="AF89" s="1913" t="e">
        <f t="shared" si="35"/>
        <v>#VALUE!</v>
      </c>
      <c r="AG89" s="1913" t="e">
        <f t="shared" si="35"/>
        <v>#VALUE!</v>
      </c>
      <c r="AH89" s="2056"/>
      <c r="AI89" s="2057"/>
    </row>
    <row r="90" spans="2:38">
      <c r="B90" s="1973" t="s">
        <v>2267</v>
      </c>
      <c r="C90" s="1974" t="e">
        <f>IF(EDATE(C73,1)&gt;$G$5,"",EDATE(C73,1))</f>
        <v>#VALUE!</v>
      </c>
      <c r="D90" s="1913" t="e">
        <f t="shared" ref="D90:AG90" si="36">IF(D89&gt;$G$5,"",IF(C90=EOMONTH(DATE($C87,$D87,1),0),"",IF(C90="","",C90+1)))</f>
        <v>#VALUE!</v>
      </c>
      <c r="E90" s="1913" t="e">
        <f t="shared" si="36"/>
        <v>#VALUE!</v>
      </c>
      <c r="F90" s="1913" t="e">
        <f t="shared" si="36"/>
        <v>#VALUE!</v>
      </c>
      <c r="G90" s="1913" t="e">
        <f t="shared" si="36"/>
        <v>#VALUE!</v>
      </c>
      <c r="H90" s="1913" t="e">
        <f t="shared" si="36"/>
        <v>#VALUE!</v>
      </c>
      <c r="I90" s="1913" t="e">
        <f t="shared" si="36"/>
        <v>#VALUE!</v>
      </c>
      <c r="J90" s="1913" t="e">
        <f t="shared" si="36"/>
        <v>#VALUE!</v>
      </c>
      <c r="K90" s="1913" t="e">
        <f t="shared" si="36"/>
        <v>#VALUE!</v>
      </c>
      <c r="L90" s="1913" t="e">
        <f t="shared" si="36"/>
        <v>#VALUE!</v>
      </c>
      <c r="M90" s="1913" t="e">
        <f t="shared" si="36"/>
        <v>#VALUE!</v>
      </c>
      <c r="N90" s="1913" t="e">
        <f t="shared" si="36"/>
        <v>#VALUE!</v>
      </c>
      <c r="O90" s="1913" t="e">
        <f t="shared" si="36"/>
        <v>#VALUE!</v>
      </c>
      <c r="P90" s="1913" t="e">
        <f t="shared" si="36"/>
        <v>#VALUE!</v>
      </c>
      <c r="Q90" s="1913" t="e">
        <f t="shared" si="36"/>
        <v>#VALUE!</v>
      </c>
      <c r="R90" s="1913" t="e">
        <f t="shared" si="36"/>
        <v>#VALUE!</v>
      </c>
      <c r="S90" s="1913" t="e">
        <f t="shared" si="36"/>
        <v>#VALUE!</v>
      </c>
      <c r="T90" s="1913" t="e">
        <f t="shared" si="36"/>
        <v>#VALUE!</v>
      </c>
      <c r="U90" s="1913" t="e">
        <f t="shared" si="36"/>
        <v>#VALUE!</v>
      </c>
      <c r="V90" s="1913" t="e">
        <f t="shared" si="36"/>
        <v>#VALUE!</v>
      </c>
      <c r="W90" s="1913" t="e">
        <f t="shared" si="36"/>
        <v>#VALUE!</v>
      </c>
      <c r="X90" s="1913" t="e">
        <f t="shared" si="36"/>
        <v>#VALUE!</v>
      </c>
      <c r="Y90" s="1913" t="e">
        <f t="shared" si="36"/>
        <v>#VALUE!</v>
      </c>
      <c r="Z90" s="1913" t="e">
        <f t="shared" si="36"/>
        <v>#VALUE!</v>
      </c>
      <c r="AA90" s="1913" t="e">
        <f t="shared" si="36"/>
        <v>#VALUE!</v>
      </c>
      <c r="AB90" s="1913" t="e">
        <f t="shared" si="36"/>
        <v>#VALUE!</v>
      </c>
      <c r="AC90" s="1913" t="e">
        <f t="shared" si="36"/>
        <v>#VALUE!</v>
      </c>
      <c r="AD90" s="1913" t="e">
        <f t="shared" si="36"/>
        <v>#VALUE!</v>
      </c>
      <c r="AE90" s="1913" t="e">
        <f t="shared" si="36"/>
        <v>#VALUE!</v>
      </c>
      <c r="AF90" s="1913" t="e">
        <f t="shared" si="36"/>
        <v>#VALUE!</v>
      </c>
      <c r="AG90" s="1913" t="e">
        <f t="shared" si="36"/>
        <v>#VALUE!</v>
      </c>
      <c r="AH90" s="2043" t="s">
        <v>2268</v>
      </c>
      <c r="AI90" s="2044">
        <f>+COUNTIFS(C91:AG91,"土",C92:AG92,"")+COUNTIFS(C91:AG91,"日",C92:AG92,"")</f>
        <v>0</v>
      </c>
    </row>
    <row r="91" spans="2:38">
      <c r="B91" s="1908" t="s">
        <v>1060</v>
      </c>
      <c r="C91" s="1975" t="str">
        <f>IFERROR(TEXT(WEEKDAY(+C90),"aaa"),"")</f>
        <v/>
      </c>
      <c r="D91" s="1975" t="str">
        <f t="shared" ref="D91:AG91" si="37">IFERROR(TEXT(WEEKDAY(+D90),"aaa"),"")</f>
        <v/>
      </c>
      <c r="E91" s="1975" t="str">
        <f t="shared" si="37"/>
        <v/>
      </c>
      <c r="F91" s="1975" t="str">
        <f t="shared" si="37"/>
        <v/>
      </c>
      <c r="G91" s="1975" t="str">
        <f t="shared" si="37"/>
        <v/>
      </c>
      <c r="H91" s="1975" t="str">
        <f t="shared" si="37"/>
        <v/>
      </c>
      <c r="I91" s="1975" t="str">
        <f t="shared" si="37"/>
        <v/>
      </c>
      <c r="J91" s="1975" t="str">
        <f t="shared" si="37"/>
        <v/>
      </c>
      <c r="K91" s="1975" t="str">
        <f t="shared" si="37"/>
        <v/>
      </c>
      <c r="L91" s="1975" t="str">
        <f t="shared" si="37"/>
        <v/>
      </c>
      <c r="M91" s="1975" t="str">
        <f t="shared" si="37"/>
        <v/>
      </c>
      <c r="N91" s="1975" t="str">
        <f t="shared" si="37"/>
        <v/>
      </c>
      <c r="O91" s="1975" t="str">
        <f t="shared" si="37"/>
        <v/>
      </c>
      <c r="P91" s="1975" t="str">
        <f t="shared" si="37"/>
        <v/>
      </c>
      <c r="Q91" s="1975" t="str">
        <f t="shared" si="37"/>
        <v/>
      </c>
      <c r="R91" s="1975" t="str">
        <f t="shared" si="37"/>
        <v/>
      </c>
      <c r="S91" s="1975" t="str">
        <f t="shared" si="37"/>
        <v/>
      </c>
      <c r="T91" s="1975" t="str">
        <f t="shared" si="37"/>
        <v/>
      </c>
      <c r="U91" s="1975" t="str">
        <f t="shared" si="37"/>
        <v/>
      </c>
      <c r="V91" s="1975" t="str">
        <f t="shared" si="37"/>
        <v/>
      </c>
      <c r="W91" s="1975" t="str">
        <f t="shared" si="37"/>
        <v/>
      </c>
      <c r="X91" s="1975" t="str">
        <f t="shared" si="37"/>
        <v/>
      </c>
      <c r="Y91" s="1975" t="str">
        <f t="shared" si="37"/>
        <v/>
      </c>
      <c r="Z91" s="1975" t="str">
        <f t="shared" si="37"/>
        <v/>
      </c>
      <c r="AA91" s="1975" t="str">
        <f t="shared" si="37"/>
        <v/>
      </c>
      <c r="AB91" s="1975" t="str">
        <f t="shared" si="37"/>
        <v/>
      </c>
      <c r="AC91" s="1975" t="str">
        <f t="shared" si="37"/>
        <v/>
      </c>
      <c r="AD91" s="1975" t="str">
        <f t="shared" si="37"/>
        <v/>
      </c>
      <c r="AE91" s="1975" t="str">
        <f t="shared" si="37"/>
        <v/>
      </c>
      <c r="AF91" s="1975" t="str">
        <f t="shared" si="37"/>
        <v/>
      </c>
      <c r="AG91" s="1975" t="str">
        <f t="shared" si="37"/>
        <v/>
      </c>
      <c r="AH91" s="2043" t="s">
        <v>2269</v>
      </c>
      <c r="AI91" s="2044">
        <f>+COUNTIF(C92:AG92,"夏休")+COUNTIF(C92:AG92,"冬休")+COUNTIF(C92:AG92,"中止")</f>
        <v>0</v>
      </c>
    </row>
    <row r="92" spans="2:38" ht="13.5" customHeight="1">
      <c r="B92" s="4547" t="s">
        <v>2270</v>
      </c>
      <c r="C92" s="4549"/>
      <c r="D92" s="4545"/>
      <c r="E92" s="4545"/>
      <c r="F92" s="4545"/>
      <c r="G92" s="4545"/>
      <c r="H92" s="4545"/>
      <c r="I92" s="4545"/>
      <c r="J92" s="4545"/>
      <c r="K92" s="4545"/>
      <c r="L92" s="4545"/>
      <c r="M92" s="4545"/>
      <c r="N92" s="4545"/>
      <c r="O92" s="4545"/>
      <c r="P92" s="4545"/>
      <c r="Q92" s="4545"/>
      <c r="R92" s="4545"/>
      <c r="S92" s="4545"/>
      <c r="T92" s="4545"/>
      <c r="U92" s="4545"/>
      <c r="V92" s="4545"/>
      <c r="W92" s="4545"/>
      <c r="X92" s="4545"/>
      <c r="Y92" s="4545"/>
      <c r="Z92" s="4545"/>
      <c r="AA92" s="4545"/>
      <c r="AB92" s="4545"/>
      <c r="AC92" s="4545"/>
      <c r="AD92" s="4545"/>
      <c r="AE92" s="4545"/>
      <c r="AF92" s="4545"/>
      <c r="AG92" s="4565"/>
      <c r="AH92" s="2045" t="s">
        <v>1061</v>
      </c>
      <c r="AI92" s="2046">
        <f>COUNT(C90:AG90)-AI91</f>
        <v>0</v>
      </c>
    </row>
    <row r="93" spans="2:38" ht="13.5" customHeight="1">
      <c r="B93" s="4548"/>
      <c r="C93" s="4549"/>
      <c r="D93" s="4545"/>
      <c r="E93" s="4545"/>
      <c r="F93" s="4545"/>
      <c r="G93" s="4545"/>
      <c r="H93" s="4545"/>
      <c r="I93" s="4545"/>
      <c r="J93" s="4545"/>
      <c r="K93" s="4545"/>
      <c r="L93" s="4545"/>
      <c r="M93" s="4545"/>
      <c r="N93" s="4545"/>
      <c r="O93" s="4545"/>
      <c r="P93" s="4545"/>
      <c r="Q93" s="4545"/>
      <c r="R93" s="4545"/>
      <c r="S93" s="4545"/>
      <c r="T93" s="4545"/>
      <c r="U93" s="4545"/>
      <c r="V93" s="4545"/>
      <c r="W93" s="4545"/>
      <c r="X93" s="4545"/>
      <c r="Y93" s="4545"/>
      <c r="Z93" s="4545"/>
      <c r="AA93" s="4545"/>
      <c r="AB93" s="4545"/>
      <c r="AC93" s="4545"/>
      <c r="AD93" s="4545"/>
      <c r="AE93" s="4545"/>
      <c r="AF93" s="4545"/>
      <c r="AG93" s="4565"/>
      <c r="AH93" s="2045" t="s">
        <v>1062</v>
      </c>
      <c r="AI93" s="2046">
        <f>+COUNTIF(C94:AG95,"休")</f>
        <v>0</v>
      </c>
      <c r="AJ93" s="2047" t="e">
        <f>IF(AI94&gt;0.285,"",IF(AI93&lt;AI90,"←計画日数が足りません",""))</f>
        <v>#DIV/0!</v>
      </c>
    </row>
    <row r="94" spans="2:38" ht="13.5" customHeight="1">
      <c r="B94" s="4566" t="s">
        <v>1055</v>
      </c>
      <c r="C94" s="4567"/>
      <c r="D94" s="4564"/>
      <c r="E94" s="4564"/>
      <c r="F94" s="4564"/>
      <c r="G94" s="4564"/>
      <c r="H94" s="4564"/>
      <c r="I94" s="4568"/>
      <c r="J94" s="4564"/>
      <c r="K94" s="4564"/>
      <c r="L94" s="4564"/>
      <c r="M94" s="4564"/>
      <c r="N94" s="4564"/>
      <c r="O94" s="4564"/>
      <c r="P94" s="4568"/>
      <c r="Q94" s="4564"/>
      <c r="R94" s="4564"/>
      <c r="S94" s="4564"/>
      <c r="T94" s="4564"/>
      <c r="U94" s="4564"/>
      <c r="V94" s="4564"/>
      <c r="W94" s="4568"/>
      <c r="X94" s="4564"/>
      <c r="Y94" s="4564"/>
      <c r="Z94" s="4564"/>
      <c r="AA94" s="4564"/>
      <c r="AB94" s="4564"/>
      <c r="AC94" s="4564"/>
      <c r="AD94" s="4568"/>
      <c r="AE94" s="4564"/>
      <c r="AF94" s="4564"/>
      <c r="AG94" s="4570"/>
      <c r="AH94" s="2045" t="s">
        <v>1063</v>
      </c>
      <c r="AI94" s="2048" t="e">
        <f>+AI93/AI92</f>
        <v>#DIV/0!</v>
      </c>
    </row>
    <row r="95" spans="2:38">
      <c r="B95" s="4566"/>
      <c r="C95" s="4567"/>
      <c r="D95" s="4564"/>
      <c r="E95" s="4564"/>
      <c r="F95" s="4564"/>
      <c r="G95" s="4564"/>
      <c r="H95" s="4564"/>
      <c r="I95" s="4568"/>
      <c r="J95" s="4564"/>
      <c r="K95" s="4564"/>
      <c r="L95" s="4564"/>
      <c r="M95" s="4564"/>
      <c r="N95" s="4564"/>
      <c r="O95" s="4564"/>
      <c r="P95" s="4568"/>
      <c r="Q95" s="4564"/>
      <c r="R95" s="4564"/>
      <c r="S95" s="4564"/>
      <c r="T95" s="4564"/>
      <c r="U95" s="4564"/>
      <c r="V95" s="4564"/>
      <c r="W95" s="4568"/>
      <c r="X95" s="4564"/>
      <c r="Y95" s="4564"/>
      <c r="Z95" s="4564"/>
      <c r="AA95" s="4564"/>
      <c r="AB95" s="4564"/>
      <c r="AC95" s="4564"/>
      <c r="AD95" s="4568"/>
      <c r="AE95" s="4564"/>
      <c r="AF95" s="4564"/>
      <c r="AG95" s="4570"/>
      <c r="AH95" s="2045" t="s">
        <v>1051</v>
      </c>
      <c r="AI95" s="2046">
        <f>+COUNTA(C96:AG97)</f>
        <v>0</v>
      </c>
    </row>
    <row r="96" spans="2:38">
      <c r="B96" s="4571" t="s">
        <v>1057</v>
      </c>
      <c r="C96" s="4573"/>
      <c r="D96" s="4568"/>
      <c r="E96" s="4568"/>
      <c r="F96" s="4568"/>
      <c r="G96" s="4568"/>
      <c r="H96" s="4568"/>
      <c r="I96" s="4578"/>
      <c r="J96" s="4568"/>
      <c r="K96" s="4568"/>
      <c r="L96" s="4568"/>
      <c r="M96" s="4568"/>
      <c r="N96" s="4568"/>
      <c r="O96" s="4568"/>
      <c r="P96" s="4578"/>
      <c r="Q96" s="4568"/>
      <c r="R96" s="4568"/>
      <c r="S96" s="4568"/>
      <c r="T96" s="4568"/>
      <c r="U96" s="4568"/>
      <c r="V96" s="4568"/>
      <c r="W96" s="4578"/>
      <c r="X96" s="4568"/>
      <c r="Y96" s="4568"/>
      <c r="Z96" s="4568"/>
      <c r="AA96" s="4568"/>
      <c r="AB96" s="4568"/>
      <c r="AC96" s="4568"/>
      <c r="AD96" s="4578"/>
      <c r="AE96" s="4568"/>
      <c r="AF96" s="4568"/>
      <c r="AG96" s="4575"/>
      <c r="AH96" s="2049" t="s">
        <v>1064</v>
      </c>
      <c r="AI96" s="2050" t="e">
        <f>+AI95/AI92</f>
        <v>#DIV/0!</v>
      </c>
      <c r="AL96" s="1857">
        <f>+COUNTIF(C94:AG95,"休")</f>
        <v>0</v>
      </c>
    </row>
    <row r="97" spans="2:38">
      <c r="B97" s="4572"/>
      <c r="C97" s="4574"/>
      <c r="D97" s="4569"/>
      <c r="E97" s="4569"/>
      <c r="F97" s="4569"/>
      <c r="G97" s="4569"/>
      <c r="H97" s="4569"/>
      <c r="I97" s="4569"/>
      <c r="J97" s="4569"/>
      <c r="K97" s="4569"/>
      <c r="L97" s="4569"/>
      <c r="M97" s="4569"/>
      <c r="N97" s="4569"/>
      <c r="O97" s="4569"/>
      <c r="P97" s="4569"/>
      <c r="Q97" s="4569"/>
      <c r="R97" s="4569"/>
      <c r="S97" s="4569"/>
      <c r="T97" s="4569"/>
      <c r="U97" s="4569"/>
      <c r="V97" s="4569"/>
      <c r="W97" s="4569"/>
      <c r="X97" s="4569"/>
      <c r="Y97" s="4569"/>
      <c r="Z97" s="4569"/>
      <c r="AA97" s="4569"/>
      <c r="AB97" s="4569"/>
      <c r="AC97" s="4569"/>
      <c r="AD97" s="4569"/>
      <c r="AE97" s="4569"/>
      <c r="AF97" s="4569"/>
      <c r="AG97" s="4576"/>
      <c r="AH97" s="2051" t="s">
        <v>2271</v>
      </c>
      <c r="AI97" s="2052" t="str">
        <f>IF(7&gt;AI92,"対象外",IF(AI95&gt;=AI90,"OK","NG"))</f>
        <v>対象外</v>
      </c>
      <c r="AJ97" s="2047" t="str">
        <f>IF(AI97="対象外","←７日間に満たない期間は達成判定の対象外",IF(AI97="NG","←月単位未達成","←月単位達成"))</f>
        <v>←７日間に満たない期間は達成判定の対象外</v>
      </c>
      <c r="AL97" s="2053" t="str">
        <f>IF(7&gt;AI92,"対象外",IF(AL96&gt;=AI90,"OK","NG"))</f>
        <v>対象外</v>
      </c>
    </row>
    <row r="98" spans="2:38" hidden="1">
      <c r="B98" s="2001" t="s">
        <v>2373</v>
      </c>
      <c r="C98" s="1992" t="e">
        <f t="shared" ref="C98:AG98" si="38">IF(AND(DAY(C90)&gt;=22,DAY(C90)&lt;=28,C91="土"),1,0)</f>
        <v>#VALUE!</v>
      </c>
      <c r="D98" s="1992" t="e">
        <f t="shared" si="38"/>
        <v>#VALUE!</v>
      </c>
      <c r="E98" s="1992" t="e">
        <f t="shared" si="38"/>
        <v>#VALUE!</v>
      </c>
      <c r="F98" s="1992" t="e">
        <f t="shared" si="38"/>
        <v>#VALUE!</v>
      </c>
      <c r="G98" s="1992" t="e">
        <f t="shared" si="38"/>
        <v>#VALUE!</v>
      </c>
      <c r="H98" s="1992" t="e">
        <f t="shared" si="38"/>
        <v>#VALUE!</v>
      </c>
      <c r="I98" s="1992" t="e">
        <f t="shared" si="38"/>
        <v>#VALUE!</v>
      </c>
      <c r="J98" s="1992" t="e">
        <f t="shared" si="38"/>
        <v>#VALUE!</v>
      </c>
      <c r="K98" s="1992" t="e">
        <f t="shared" si="38"/>
        <v>#VALUE!</v>
      </c>
      <c r="L98" s="1992" t="e">
        <f t="shared" si="38"/>
        <v>#VALUE!</v>
      </c>
      <c r="M98" s="1992" t="e">
        <f t="shared" si="38"/>
        <v>#VALUE!</v>
      </c>
      <c r="N98" s="1992" t="e">
        <f t="shared" si="38"/>
        <v>#VALUE!</v>
      </c>
      <c r="O98" s="1992" t="e">
        <f t="shared" si="38"/>
        <v>#VALUE!</v>
      </c>
      <c r="P98" s="1992" t="e">
        <f t="shared" si="38"/>
        <v>#VALUE!</v>
      </c>
      <c r="Q98" s="1992" t="e">
        <f t="shared" si="38"/>
        <v>#VALUE!</v>
      </c>
      <c r="R98" s="1992" t="e">
        <f t="shared" si="38"/>
        <v>#VALUE!</v>
      </c>
      <c r="S98" s="1992" t="e">
        <f t="shared" si="38"/>
        <v>#VALUE!</v>
      </c>
      <c r="T98" s="1992" t="e">
        <f t="shared" si="38"/>
        <v>#VALUE!</v>
      </c>
      <c r="U98" s="1992" t="e">
        <f t="shared" si="38"/>
        <v>#VALUE!</v>
      </c>
      <c r="V98" s="1992" t="e">
        <f t="shared" si="38"/>
        <v>#VALUE!</v>
      </c>
      <c r="W98" s="1992" t="e">
        <f t="shared" si="38"/>
        <v>#VALUE!</v>
      </c>
      <c r="X98" s="1992" t="e">
        <f t="shared" si="38"/>
        <v>#VALUE!</v>
      </c>
      <c r="Y98" s="1992" t="e">
        <f t="shared" si="38"/>
        <v>#VALUE!</v>
      </c>
      <c r="Z98" s="1992" t="e">
        <f t="shared" si="38"/>
        <v>#VALUE!</v>
      </c>
      <c r="AA98" s="1992" t="e">
        <f t="shared" si="38"/>
        <v>#VALUE!</v>
      </c>
      <c r="AB98" s="1992" t="e">
        <f t="shared" si="38"/>
        <v>#VALUE!</v>
      </c>
      <c r="AC98" s="1992" t="e">
        <f t="shared" si="38"/>
        <v>#VALUE!</v>
      </c>
      <c r="AD98" s="1992" t="e">
        <f t="shared" si="38"/>
        <v>#VALUE!</v>
      </c>
      <c r="AE98" s="1992" t="e">
        <f t="shared" si="38"/>
        <v>#VALUE!</v>
      </c>
      <c r="AF98" s="1992" t="e">
        <f t="shared" si="38"/>
        <v>#VALUE!</v>
      </c>
      <c r="AG98" s="1992" t="e">
        <f t="shared" si="38"/>
        <v>#VALUE!</v>
      </c>
      <c r="AH98" s="1861" t="s">
        <v>2272</v>
      </c>
      <c r="AI98" s="2054">
        <f>_xlfn.AGGREGATE(9,6,C98:AG98)</f>
        <v>0</v>
      </c>
      <c r="AJ98" s="2047"/>
    </row>
    <row r="99" spans="2:38" hidden="1">
      <c r="B99" s="2001" t="s">
        <v>2374</v>
      </c>
      <c r="C99" s="2055" t="e">
        <f t="shared" ref="C99:AG99" si="39">IF(AND(DAY(C90)&gt;=22,DAY(C90)&lt;=28,C91="土",OR(C96="休",C96="雨")),1,0)</f>
        <v>#VALUE!</v>
      </c>
      <c r="D99" s="2055" t="e">
        <f t="shared" si="39"/>
        <v>#VALUE!</v>
      </c>
      <c r="E99" s="2055" t="e">
        <f t="shared" si="39"/>
        <v>#VALUE!</v>
      </c>
      <c r="F99" s="2055" t="e">
        <f t="shared" si="39"/>
        <v>#VALUE!</v>
      </c>
      <c r="G99" s="2055" t="e">
        <f t="shared" si="39"/>
        <v>#VALUE!</v>
      </c>
      <c r="H99" s="2055" t="e">
        <f t="shared" si="39"/>
        <v>#VALUE!</v>
      </c>
      <c r="I99" s="2055" t="e">
        <f t="shared" si="39"/>
        <v>#VALUE!</v>
      </c>
      <c r="J99" s="2055" t="e">
        <f t="shared" si="39"/>
        <v>#VALUE!</v>
      </c>
      <c r="K99" s="2055" t="e">
        <f t="shared" si="39"/>
        <v>#VALUE!</v>
      </c>
      <c r="L99" s="2055" t="e">
        <f t="shared" si="39"/>
        <v>#VALUE!</v>
      </c>
      <c r="M99" s="2055" t="e">
        <f t="shared" si="39"/>
        <v>#VALUE!</v>
      </c>
      <c r="N99" s="2055" t="e">
        <f t="shared" si="39"/>
        <v>#VALUE!</v>
      </c>
      <c r="O99" s="2055" t="e">
        <f t="shared" si="39"/>
        <v>#VALUE!</v>
      </c>
      <c r="P99" s="2055" t="e">
        <f t="shared" si="39"/>
        <v>#VALUE!</v>
      </c>
      <c r="Q99" s="2055" t="e">
        <f t="shared" si="39"/>
        <v>#VALUE!</v>
      </c>
      <c r="R99" s="2055" t="e">
        <f t="shared" si="39"/>
        <v>#VALUE!</v>
      </c>
      <c r="S99" s="2055" t="e">
        <f t="shared" si="39"/>
        <v>#VALUE!</v>
      </c>
      <c r="T99" s="2055" t="e">
        <f t="shared" si="39"/>
        <v>#VALUE!</v>
      </c>
      <c r="U99" s="2055" t="e">
        <f t="shared" si="39"/>
        <v>#VALUE!</v>
      </c>
      <c r="V99" s="2055" t="e">
        <f t="shared" si="39"/>
        <v>#VALUE!</v>
      </c>
      <c r="W99" s="2055" t="e">
        <f t="shared" si="39"/>
        <v>#VALUE!</v>
      </c>
      <c r="X99" s="2055" t="e">
        <f t="shared" si="39"/>
        <v>#VALUE!</v>
      </c>
      <c r="Y99" s="2055" t="e">
        <f t="shared" si="39"/>
        <v>#VALUE!</v>
      </c>
      <c r="Z99" s="2055" t="e">
        <f t="shared" si="39"/>
        <v>#VALUE!</v>
      </c>
      <c r="AA99" s="2055" t="e">
        <f t="shared" si="39"/>
        <v>#VALUE!</v>
      </c>
      <c r="AB99" s="2055" t="e">
        <f t="shared" si="39"/>
        <v>#VALUE!</v>
      </c>
      <c r="AC99" s="2055" t="e">
        <f t="shared" si="39"/>
        <v>#VALUE!</v>
      </c>
      <c r="AD99" s="2055" t="e">
        <f t="shared" si="39"/>
        <v>#VALUE!</v>
      </c>
      <c r="AE99" s="2055" t="e">
        <f t="shared" si="39"/>
        <v>#VALUE!</v>
      </c>
      <c r="AF99" s="2055" t="e">
        <f t="shared" si="39"/>
        <v>#VALUE!</v>
      </c>
      <c r="AG99" s="2055" t="e">
        <f t="shared" si="39"/>
        <v>#VALUE!</v>
      </c>
      <c r="AH99" s="1861" t="s">
        <v>2273</v>
      </c>
      <c r="AI99" s="2054">
        <f>_xlfn.AGGREGATE(9,6,C99:AG99)</f>
        <v>0</v>
      </c>
      <c r="AJ99" s="2047"/>
    </row>
    <row r="100" spans="2:38" hidden="1">
      <c r="B100" s="2001" t="s">
        <v>2375</v>
      </c>
      <c r="C100" s="1992" t="e">
        <f>IF(AND(DAY(C90)&gt;=8,DAY(C90)&lt;=14,C91="土"),1,0)</f>
        <v>#VALUE!</v>
      </c>
      <c r="D100" s="1992" t="e">
        <f>IF(AND(DAY(D90)&gt;=8,DAY(D90)&lt;=14,D91="土"),1,0)</f>
        <v>#VALUE!</v>
      </c>
      <c r="E100" s="1992" t="e">
        <f t="shared" ref="E100:AG100" si="40">IF(AND(DAY(E90)&gt;=8,DAY(E90)&lt;=14,E91="土"),1,0)</f>
        <v>#VALUE!</v>
      </c>
      <c r="F100" s="1992" t="e">
        <f t="shared" si="40"/>
        <v>#VALUE!</v>
      </c>
      <c r="G100" s="1992" t="e">
        <f t="shared" si="40"/>
        <v>#VALUE!</v>
      </c>
      <c r="H100" s="1992" t="e">
        <f t="shared" si="40"/>
        <v>#VALUE!</v>
      </c>
      <c r="I100" s="1992" t="e">
        <f t="shared" si="40"/>
        <v>#VALUE!</v>
      </c>
      <c r="J100" s="1992" t="e">
        <f t="shared" si="40"/>
        <v>#VALUE!</v>
      </c>
      <c r="K100" s="1992" t="e">
        <f t="shared" si="40"/>
        <v>#VALUE!</v>
      </c>
      <c r="L100" s="1992" t="e">
        <f t="shared" si="40"/>
        <v>#VALUE!</v>
      </c>
      <c r="M100" s="1992" t="e">
        <f t="shared" si="40"/>
        <v>#VALUE!</v>
      </c>
      <c r="N100" s="1992" t="e">
        <f t="shared" si="40"/>
        <v>#VALUE!</v>
      </c>
      <c r="O100" s="1992" t="e">
        <f t="shared" si="40"/>
        <v>#VALUE!</v>
      </c>
      <c r="P100" s="1992" t="e">
        <f t="shared" si="40"/>
        <v>#VALUE!</v>
      </c>
      <c r="Q100" s="1992" t="e">
        <f t="shared" si="40"/>
        <v>#VALUE!</v>
      </c>
      <c r="R100" s="1992" t="e">
        <f t="shared" si="40"/>
        <v>#VALUE!</v>
      </c>
      <c r="S100" s="1992" t="e">
        <f t="shared" si="40"/>
        <v>#VALUE!</v>
      </c>
      <c r="T100" s="1992" t="e">
        <f t="shared" si="40"/>
        <v>#VALUE!</v>
      </c>
      <c r="U100" s="1992" t="e">
        <f t="shared" si="40"/>
        <v>#VALUE!</v>
      </c>
      <c r="V100" s="1992" t="e">
        <f t="shared" si="40"/>
        <v>#VALUE!</v>
      </c>
      <c r="W100" s="1992" t="e">
        <f t="shared" si="40"/>
        <v>#VALUE!</v>
      </c>
      <c r="X100" s="1992" t="e">
        <f t="shared" si="40"/>
        <v>#VALUE!</v>
      </c>
      <c r="Y100" s="1992" t="e">
        <f t="shared" si="40"/>
        <v>#VALUE!</v>
      </c>
      <c r="Z100" s="1992" t="e">
        <f t="shared" si="40"/>
        <v>#VALUE!</v>
      </c>
      <c r="AA100" s="1992" t="e">
        <f t="shared" si="40"/>
        <v>#VALUE!</v>
      </c>
      <c r="AB100" s="1992" t="e">
        <f t="shared" si="40"/>
        <v>#VALUE!</v>
      </c>
      <c r="AC100" s="1992" t="e">
        <f t="shared" si="40"/>
        <v>#VALUE!</v>
      </c>
      <c r="AD100" s="1992" t="e">
        <f t="shared" si="40"/>
        <v>#VALUE!</v>
      </c>
      <c r="AE100" s="1992" t="e">
        <f t="shared" si="40"/>
        <v>#VALUE!</v>
      </c>
      <c r="AF100" s="1992" t="e">
        <f t="shared" si="40"/>
        <v>#VALUE!</v>
      </c>
      <c r="AG100" s="1992" t="e">
        <f t="shared" si="40"/>
        <v>#VALUE!</v>
      </c>
      <c r="AH100" s="1861" t="s">
        <v>2272</v>
      </c>
      <c r="AI100" s="2054">
        <f>_xlfn.AGGREGATE(9,6,C100:AG100)</f>
        <v>0</v>
      </c>
      <c r="AJ100" s="2047"/>
    </row>
    <row r="101" spans="2:38" hidden="1">
      <c r="B101" s="2001" t="s">
        <v>2376</v>
      </c>
      <c r="C101" s="2055" t="e">
        <f>IF(AND(DAY(C90)&gt;=8,DAY(C90)&lt;=14,C91="土",OR(C96="休",C96="雨")),1,0)</f>
        <v>#VALUE!</v>
      </c>
      <c r="D101" s="2055" t="e">
        <f>IF(AND(DAY(D90)&gt;=8,DAY(D90)&lt;=14,D91="土",OR(D96="休",D96="雨")),1,0)</f>
        <v>#VALUE!</v>
      </c>
      <c r="E101" s="2055" t="e">
        <f t="shared" ref="E101:AG101" si="41">IF(AND(DAY(E90)&gt;=8,DAY(E90)&lt;=14,E91="土",OR(E96="休",E96="雨")),1,0)</f>
        <v>#VALUE!</v>
      </c>
      <c r="F101" s="2055" t="e">
        <f t="shared" si="41"/>
        <v>#VALUE!</v>
      </c>
      <c r="G101" s="2055" t="e">
        <f t="shared" si="41"/>
        <v>#VALUE!</v>
      </c>
      <c r="H101" s="2055" t="e">
        <f t="shared" si="41"/>
        <v>#VALUE!</v>
      </c>
      <c r="I101" s="2055" t="e">
        <f t="shared" si="41"/>
        <v>#VALUE!</v>
      </c>
      <c r="J101" s="2055" t="e">
        <f t="shared" si="41"/>
        <v>#VALUE!</v>
      </c>
      <c r="K101" s="2055" t="e">
        <f t="shared" si="41"/>
        <v>#VALUE!</v>
      </c>
      <c r="L101" s="2055" t="e">
        <f t="shared" si="41"/>
        <v>#VALUE!</v>
      </c>
      <c r="M101" s="2055" t="e">
        <f t="shared" si="41"/>
        <v>#VALUE!</v>
      </c>
      <c r="N101" s="2055" t="e">
        <f t="shared" si="41"/>
        <v>#VALUE!</v>
      </c>
      <c r="O101" s="2055" t="e">
        <f t="shared" si="41"/>
        <v>#VALUE!</v>
      </c>
      <c r="P101" s="2055" t="e">
        <f t="shared" si="41"/>
        <v>#VALUE!</v>
      </c>
      <c r="Q101" s="2055" t="e">
        <f t="shared" si="41"/>
        <v>#VALUE!</v>
      </c>
      <c r="R101" s="2055" t="e">
        <f t="shared" si="41"/>
        <v>#VALUE!</v>
      </c>
      <c r="S101" s="2055" t="e">
        <f t="shared" si="41"/>
        <v>#VALUE!</v>
      </c>
      <c r="T101" s="2055" t="e">
        <f t="shared" si="41"/>
        <v>#VALUE!</v>
      </c>
      <c r="U101" s="2055" t="e">
        <f t="shared" si="41"/>
        <v>#VALUE!</v>
      </c>
      <c r="V101" s="2055" t="e">
        <f t="shared" si="41"/>
        <v>#VALUE!</v>
      </c>
      <c r="W101" s="2055" t="e">
        <f t="shared" si="41"/>
        <v>#VALUE!</v>
      </c>
      <c r="X101" s="2055" t="e">
        <f t="shared" si="41"/>
        <v>#VALUE!</v>
      </c>
      <c r="Y101" s="2055" t="e">
        <f t="shared" si="41"/>
        <v>#VALUE!</v>
      </c>
      <c r="Z101" s="2055" t="e">
        <f t="shared" si="41"/>
        <v>#VALUE!</v>
      </c>
      <c r="AA101" s="2055" t="e">
        <f t="shared" si="41"/>
        <v>#VALUE!</v>
      </c>
      <c r="AB101" s="2055" t="e">
        <f t="shared" si="41"/>
        <v>#VALUE!</v>
      </c>
      <c r="AC101" s="2055" t="e">
        <f t="shared" si="41"/>
        <v>#VALUE!</v>
      </c>
      <c r="AD101" s="2055" t="e">
        <f t="shared" si="41"/>
        <v>#VALUE!</v>
      </c>
      <c r="AE101" s="2055" t="e">
        <f t="shared" si="41"/>
        <v>#VALUE!</v>
      </c>
      <c r="AF101" s="2055" t="e">
        <f t="shared" si="41"/>
        <v>#VALUE!</v>
      </c>
      <c r="AG101" s="2055" t="e">
        <f t="shared" si="41"/>
        <v>#VALUE!</v>
      </c>
      <c r="AH101" s="1861" t="s">
        <v>2273</v>
      </c>
      <c r="AI101" s="2054">
        <f>_xlfn.AGGREGATE(9,6,C101:AG101)</f>
        <v>0</v>
      </c>
      <c r="AJ101" s="2047"/>
    </row>
    <row r="103" spans="2:38" hidden="1">
      <c r="C103" s="1857" t="e">
        <f>YEAR(C106)</f>
        <v>#VALUE!</v>
      </c>
      <c r="D103" s="1857" t="e">
        <f>MONTH(C106)</f>
        <v>#VALUE!</v>
      </c>
    </row>
    <row r="104" spans="2:38">
      <c r="B104" s="1971" t="s">
        <v>2266</v>
      </c>
      <c r="C104" s="4478" t="e">
        <f>C106</f>
        <v>#VALUE!</v>
      </c>
      <c r="D104" s="4479"/>
      <c r="E104" s="4479"/>
      <c r="F104" s="4479"/>
      <c r="G104" s="4479"/>
      <c r="H104" s="4479"/>
      <c r="I104" s="4479"/>
      <c r="J104" s="4479"/>
      <c r="K104" s="4479"/>
      <c r="L104" s="4479"/>
      <c r="M104" s="4479"/>
      <c r="N104" s="4479"/>
      <c r="O104" s="4479"/>
      <c r="P104" s="4479"/>
      <c r="Q104" s="4479"/>
      <c r="R104" s="4479"/>
      <c r="S104" s="4479"/>
      <c r="T104" s="4479"/>
      <c r="U104" s="4479"/>
      <c r="V104" s="4479"/>
      <c r="W104" s="4479"/>
      <c r="X104" s="4479"/>
      <c r="Y104" s="4479"/>
      <c r="Z104" s="4479"/>
      <c r="AA104" s="4479"/>
      <c r="AB104" s="4479"/>
      <c r="AC104" s="4479"/>
      <c r="AD104" s="4479"/>
      <c r="AE104" s="4479"/>
      <c r="AF104" s="4479"/>
      <c r="AG104" s="4479"/>
      <c r="AH104" s="4479"/>
      <c r="AI104" s="4546"/>
    </row>
    <row r="105" spans="2:38" hidden="1">
      <c r="B105" s="1972"/>
      <c r="C105" s="1913" t="e">
        <f>DATE($C103,$D103,1)</f>
        <v>#VALUE!</v>
      </c>
      <c r="D105" s="1913" t="e">
        <f t="shared" ref="D105:AG105" si="42">C105+1</f>
        <v>#VALUE!</v>
      </c>
      <c r="E105" s="1913" t="e">
        <f t="shared" si="42"/>
        <v>#VALUE!</v>
      </c>
      <c r="F105" s="1913" t="e">
        <f t="shared" si="42"/>
        <v>#VALUE!</v>
      </c>
      <c r="G105" s="1913" t="e">
        <f t="shared" si="42"/>
        <v>#VALUE!</v>
      </c>
      <c r="H105" s="1913" t="e">
        <f t="shared" si="42"/>
        <v>#VALUE!</v>
      </c>
      <c r="I105" s="1913" t="e">
        <f t="shared" si="42"/>
        <v>#VALUE!</v>
      </c>
      <c r="J105" s="1913" t="e">
        <f t="shared" si="42"/>
        <v>#VALUE!</v>
      </c>
      <c r="K105" s="1913" t="e">
        <f t="shared" si="42"/>
        <v>#VALUE!</v>
      </c>
      <c r="L105" s="1913" t="e">
        <f t="shared" si="42"/>
        <v>#VALUE!</v>
      </c>
      <c r="M105" s="1913" t="e">
        <f t="shared" si="42"/>
        <v>#VALUE!</v>
      </c>
      <c r="N105" s="1913" t="e">
        <f t="shared" si="42"/>
        <v>#VALUE!</v>
      </c>
      <c r="O105" s="1913" t="e">
        <f t="shared" si="42"/>
        <v>#VALUE!</v>
      </c>
      <c r="P105" s="1913" t="e">
        <f t="shared" si="42"/>
        <v>#VALUE!</v>
      </c>
      <c r="Q105" s="1913" t="e">
        <f t="shared" si="42"/>
        <v>#VALUE!</v>
      </c>
      <c r="R105" s="1913" t="e">
        <f t="shared" si="42"/>
        <v>#VALUE!</v>
      </c>
      <c r="S105" s="1913" t="e">
        <f t="shared" si="42"/>
        <v>#VALUE!</v>
      </c>
      <c r="T105" s="1913" t="e">
        <f t="shared" si="42"/>
        <v>#VALUE!</v>
      </c>
      <c r="U105" s="1913" t="e">
        <f t="shared" si="42"/>
        <v>#VALUE!</v>
      </c>
      <c r="V105" s="1913" t="e">
        <f t="shared" si="42"/>
        <v>#VALUE!</v>
      </c>
      <c r="W105" s="1913" t="e">
        <f t="shared" si="42"/>
        <v>#VALUE!</v>
      </c>
      <c r="X105" s="1913" t="e">
        <f t="shared" si="42"/>
        <v>#VALUE!</v>
      </c>
      <c r="Y105" s="1913" t="e">
        <f t="shared" si="42"/>
        <v>#VALUE!</v>
      </c>
      <c r="Z105" s="1913" t="e">
        <f t="shared" si="42"/>
        <v>#VALUE!</v>
      </c>
      <c r="AA105" s="1913" t="e">
        <f t="shared" si="42"/>
        <v>#VALUE!</v>
      </c>
      <c r="AB105" s="1913" t="e">
        <f t="shared" si="42"/>
        <v>#VALUE!</v>
      </c>
      <c r="AC105" s="1913" t="e">
        <f t="shared" si="42"/>
        <v>#VALUE!</v>
      </c>
      <c r="AD105" s="1913" t="e">
        <f t="shared" si="42"/>
        <v>#VALUE!</v>
      </c>
      <c r="AE105" s="1913" t="e">
        <f t="shared" si="42"/>
        <v>#VALUE!</v>
      </c>
      <c r="AF105" s="1913" t="e">
        <f t="shared" si="42"/>
        <v>#VALUE!</v>
      </c>
      <c r="AG105" s="1913" t="e">
        <f t="shared" si="42"/>
        <v>#VALUE!</v>
      </c>
      <c r="AH105" s="2056"/>
      <c r="AI105" s="2057"/>
    </row>
    <row r="106" spans="2:38">
      <c r="B106" s="1973" t="s">
        <v>2267</v>
      </c>
      <c r="C106" s="1974" t="e">
        <f>IF(EDATE(C89,1)&gt;$G$5,"",EDATE(C89,1))</f>
        <v>#VALUE!</v>
      </c>
      <c r="D106" s="1913" t="e">
        <f t="shared" ref="D106:AG106" si="43">IF(D105&gt;$G$5,"",IF(C106=EOMONTH(DATE($C103,$D103,1),0),"",IF(C106="","",C106+1)))</f>
        <v>#VALUE!</v>
      </c>
      <c r="E106" s="1913" t="e">
        <f t="shared" si="43"/>
        <v>#VALUE!</v>
      </c>
      <c r="F106" s="1913" t="e">
        <f t="shared" si="43"/>
        <v>#VALUE!</v>
      </c>
      <c r="G106" s="1913" t="e">
        <f t="shared" si="43"/>
        <v>#VALUE!</v>
      </c>
      <c r="H106" s="1913" t="e">
        <f t="shared" si="43"/>
        <v>#VALUE!</v>
      </c>
      <c r="I106" s="1913" t="e">
        <f t="shared" si="43"/>
        <v>#VALUE!</v>
      </c>
      <c r="J106" s="1913" t="e">
        <f t="shared" si="43"/>
        <v>#VALUE!</v>
      </c>
      <c r="K106" s="1913" t="e">
        <f t="shared" si="43"/>
        <v>#VALUE!</v>
      </c>
      <c r="L106" s="1913" t="e">
        <f t="shared" si="43"/>
        <v>#VALUE!</v>
      </c>
      <c r="M106" s="1913" t="e">
        <f t="shared" si="43"/>
        <v>#VALUE!</v>
      </c>
      <c r="N106" s="1913" t="e">
        <f t="shared" si="43"/>
        <v>#VALUE!</v>
      </c>
      <c r="O106" s="1913" t="e">
        <f t="shared" si="43"/>
        <v>#VALUE!</v>
      </c>
      <c r="P106" s="1913" t="e">
        <f t="shared" si="43"/>
        <v>#VALUE!</v>
      </c>
      <c r="Q106" s="1913" t="e">
        <f t="shared" si="43"/>
        <v>#VALUE!</v>
      </c>
      <c r="R106" s="1913" t="e">
        <f t="shared" si="43"/>
        <v>#VALUE!</v>
      </c>
      <c r="S106" s="1913" t="e">
        <f t="shared" si="43"/>
        <v>#VALUE!</v>
      </c>
      <c r="T106" s="1913" t="e">
        <f t="shared" si="43"/>
        <v>#VALUE!</v>
      </c>
      <c r="U106" s="1913" t="e">
        <f t="shared" si="43"/>
        <v>#VALUE!</v>
      </c>
      <c r="V106" s="1913" t="e">
        <f t="shared" si="43"/>
        <v>#VALUE!</v>
      </c>
      <c r="W106" s="1913" t="e">
        <f t="shared" si="43"/>
        <v>#VALUE!</v>
      </c>
      <c r="X106" s="1913" t="e">
        <f t="shared" si="43"/>
        <v>#VALUE!</v>
      </c>
      <c r="Y106" s="1913" t="e">
        <f t="shared" si="43"/>
        <v>#VALUE!</v>
      </c>
      <c r="Z106" s="1913" t="e">
        <f t="shared" si="43"/>
        <v>#VALUE!</v>
      </c>
      <c r="AA106" s="1913" t="e">
        <f t="shared" si="43"/>
        <v>#VALUE!</v>
      </c>
      <c r="AB106" s="1913" t="e">
        <f t="shared" si="43"/>
        <v>#VALUE!</v>
      </c>
      <c r="AC106" s="1913" t="e">
        <f t="shared" si="43"/>
        <v>#VALUE!</v>
      </c>
      <c r="AD106" s="1913" t="e">
        <f t="shared" si="43"/>
        <v>#VALUE!</v>
      </c>
      <c r="AE106" s="1913" t="e">
        <f t="shared" si="43"/>
        <v>#VALUE!</v>
      </c>
      <c r="AF106" s="1913" t="e">
        <f t="shared" si="43"/>
        <v>#VALUE!</v>
      </c>
      <c r="AG106" s="1913" t="e">
        <f t="shared" si="43"/>
        <v>#VALUE!</v>
      </c>
      <c r="AH106" s="2043" t="s">
        <v>2268</v>
      </c>
      <c r="AI106" s="2044">
        <f>+COUNTIFS(C107:AG107,"土",C108:AG108,"")+COUNTIFS(C107:AG107,"日",C108:AG108,"")</f>
        <v>0</v>
      </c>
    </row>
    <row r="107" spans="2:38">
      <c r="B107" s="1908" t="s">
        <v>1060</v>
      </c>
      <c r="C107" s="1975" t="str">
        <f>IFERROR(TEXT(WEEKDAY(+C106),"aaa"),"")</f>
        <v/>
      </c>
      <c r="D107" s="1975" t="str">
        <f t="shared" ref="D107:AG107" si="44">IFERROR(TEXT(WEEKDAY(+D106),"aaa"),"")</f>
        <v/>
      </c>
      <c r="E107" s="1975" t="str">
        <f t="shared" si="44"/>
        <v/>
      </c>
      <c r="F107" s="1975" t="str">
        <f t="shared" si="44"/>
        <v/>
      </c>
      <c r="G107" s="1975" t="str">
        <f t="shared" si="44"/>
        <v/>
      </c>
      <c r="H107" s="1975" t="str">
        <f t="shared" si="44"/>
        <v/>
      </c>
      <c r="I107" s="1975" t="str">
        <f t="shared" si="44"/>
        <v/>
      </c>
      <c r="J107" s="1975" t="str">
        <f t="shared" si="44"/>
        <v/>
      </c>
      <c r="K107" s="1975" t="str">
        <f t="shared" si="44"/>
        <v/>
      </c>
      <c r="L107" s="1975" t="str">
        <f t="shared" si="44"/>
        <v/>
      </c>
      <c r="M107" s="1975" t="str">
        <f t="shared" si="44"/>
        <v/>
      </c>
      <c r="N107" s="1975" t="str">
        <f t="shared" si="44"/>
        <v/>
      </c>
      <c r="O107" s="1975" t="str">
        <f t="shared" si="44"/>
        <v/>
      </c>
      <c r="P107" s="1975" t="str">
        <f t="shared" si="44"/>
        <v/>
      </c>
      <c r="Q107" s="1975" t="str">
        <f t="shared" si="44"/>
        <v/>
      </c>
      <c r="R107" s="1975" t="str">
        <f t="shared" si="44"/>
        <v/>
      </c>
      <c r="S107" s="1975" t="str">
        <f t="shared" si="44"/>
        <v/>
      </c>
      <c r="T107" s="1975" t="str">
        <f t="shared" si="44"/>
        <v/>
      </c>
      <c r="U107" s="1975" t="str">
        <f t="shared" si="44"/>
        <v/>
      </c>
      <c r="V107" s="1975" t="str">
        <f t="shared" si="44"/>
        <v/>
      </c>
      <c r="W107" s="1975" t="str">
        <f t="shared" si="44"/>
        <v/>
      </c>
      <c r="X107" s="1975" t="str">
        <f t="shared" si="44"/>
        <v/>
      </c>
      <c r="Y107" s="1975" t="str">
        <f t="shared" si="44"/>
        <v/>
      </c>
      <c r="Z107" s="1975" t="str">
        <f t="shared" si="44"/>
        <v/>
      </c>
      <c r="AA107" s="1975" t="str">
        <f t="shared" si="44"/>
        <v/>
      </c>
      <c r="AB107" s="1975" t="str">
        <f t="shared" si="44"/>
        <v/>
      </c>
      <c r="AC107" s="1975" t="str">
        <f t="shared" si="44"/>
        <v/>
      </c>
      <c r="AD107" s="1975" t="str">
        <f t="shared" si="44"/>
        <v/>
      </c>
      <c r="AE107" s="1975" t="str">
        <f t="shared" si="44"/>
        <v/>
      </c>
      <c r="AF107" s="1975" t="str">
        <f t="shared" si="44"/>
        <v/>
      </c>
      <c r="AG107" s="1975" t="str">
        <f t="shared" si="44"/>
        <v/>
      </c>
      <c r="AH107" s="2043" t="s">
        <v>2269</v>
      </c>
      <c r="AI107" s="2044">
        <f>+COUNTIF(C108:AG108,"夏休")+COUNTIF(C108:AG108,"冬休")+COUNTIF(C108:AG108,"中止")</f>
        <v>0</v>
      </c>
    </row>
    <row r="108" spans="2:38" ht="13.5" customHeight="1">
      <c r="B108" s="4547" t="s">
        <v>2270</v>
      </c>
      <c r="C108" s="4549"/>
      <c r="D108" s="4545"/>
      <c r="E108" s="4545"/>
      <c r="F108" s="4545"/>
      <c r="G108" s="4545"/>
      <c r="H108" s="4545"/>
      <c r="I108" s="4545"/>
      <c r="J108" s="4545"/>
      <c r="K108" s="4545"/>
      <c r="L108" s="4545"/>
      <c r="M108" s="4545"/>
      <c r="N108" s="4545"/>
      <c r="O108" s="4545"/>
      <c r="P108" s="4545"/>
      <c r="Q108" s="4545"/>
      <c r="R108" s="4545"/>
      <c r="S108" s="4545"/>
      <c r="T108" s="4545"/>
      <c r="U108" s="4545"/>
      <c r="V108" s="4545"/>
      <c r="W108" s="4545"/>
      <c r="X108" s="4545"/>
      <c r="Y108" s="4545"/>
      <c r="Z108" s="4545"/>
      <c r="AA108" s="4545"/>
      <c r="AB108" s="4545"/>
      <c r="AC108" s="4545"/>
      <c r="AD108" s="4545"/>
      <c r="AE108" s="4545"/>
      <c r="AF108" s="4545"/>
      <c r="AG108" s="4565"/>
      <c r="AH108" s="2045" t="s">
        <v>1061</v>
      </c>
      <c r="AI108" s="2046">
        <f>COUNT(C106:AG106)-AI107</f>
        <v>0</v>
      </c>
    </row>
    <row r="109" spans="2:38" ht="13.5" customHeight="1">
      <c r="B109" s="4548"/>
      <c r="C109" s="4549"/>
      <c r="D109" s="4545"/>
      <c r="E109" s="4545"/>
      <c r="F109" s="4545"/>
      <c r="G109" s="4545"/>
      <c r="H109" s="4545"/>
      <c r="I109" s="4545"/>
      <c r="J109" s="4545"/>
      <c r="K109" s="4545"/>
      <c r="L109" s="4545"/>
      <c r="M109" s="4545"/>
      <c r="N109" s="4545"/>
      <c r="O109" s="4545"/>
      <c r="P109" s="4545"/>
      <c r="Q109" s="4545"/>
      <c r="R109" s="4545"/>
      <c r="S109" s="4545"/>
      <c r="T109" s="4545"/>
      <c r="U109" s="4545"/>
      <c r="V109" s="4545"/>
      <c r="W109" s="4545"/>
      <c r="X109" s="4545"/>
      <c r="Y109" s="4545"/>
      <c r="Z109" s="4545"/>
      <c r="AA109" s="4545"/>
      <c r="AB109" s="4545"/>
      <c r="AC109" s="4545"/>
      <c r="AD109" s="4545"/>
      <c r="AE109" s="4545"/>
      <c r="AF109" s="4545"/>
      <c r="AG109" s="4565"/>
      <c r="AH109" s="2045" t="s">
        <v>1062</v>
      </c>
      <c r="AI109" s="2046">
        <f>+COUNTIF(C110:AG111,"休")</f>
        <v>0</v>
      </c>
      <c r="AJ109" s="2047" t="e">
        <f>IF(AI110&gt;0.285,"",IF(AI109&lt;AI106,"←計画日数が足りません",""))</f>
        <v>#DIV/0!</v>
      </c>
    </row>
    <row r="110" spans="2:38" ht="13.5" customHeight="1">
      <c r="B110" s="4566" t="s">
        <v>1055</v>
      </c>
      <c r="C110" s="4567"/>
      <c r="D110" s="4564"/>
      <c r="E110" s="4564"/>
      <c r="F110" s="4564"/>
      <c r="G110" s="4568"/>
      <c r="H110" s="4564"/>
      <c r="I110" s="4564"/>
      <c r="J110" s="4564"/>
      <c r="K110" s="4564"/>
      <c r="L110" s="4564"/>
      <c r="M110" s="4564"/>
      <c r="N110" s="4568"/>
      <c r="O110" s="4564"/>
      <c r="P110" s="4564"/>
      <c r="Q110" s="4564"/>
      <c r="R110" s="4564"/>
      <c r="S110" s="4564"/>
      <c r="T110" s="4564"/>
      <c r="U110" s="4568"/>
      <c r="V110" s="4564"/>
      <c r="W110" s="4564"/>
      <c r="X110" s="4564"/>
      <c r="Y110" s="4564"/>
      <c r="Z110" s="4564"/>
      <c r="AA110" s="4564"/>
      <c r="AB110" s="4568"/>
      <c r="AC110" s="4564"/>
      <c r="AD110" s="4564"/>
      <c r="AE110" s="4564"/>
      <c r="AF110" s="4564"/>
      <c r="AG110" s="4570"/>
      <c r="AH110" s="2045" t="s">
        <v>1063</v>
      </c>
      <c r="AI110" s="2048" t="e">
        <f>+AI109/AI108</f>
        <v>#DIV/0!</v>
      </c>
    </row>
    <row r="111" spans="2:38">
      <c r="B111" s="4566"/>
      <c r="C111" s="4567"/>
      <c r="D111" s="4564"/>
      <c r="E111" s="4564"/>
      <c r="F111" s="4564"/>
      <c r="G111" s="4568"/>
      <c r="H111" s="4564"/>
      <c r="I111" s="4564"/>
      <c r="J111" s="4564"/>
      <c r="K111" s="4564"/>
      <c r="L111" s="4564"/>
      <c r="M111" s="4564"/>
      <c r="N111" s="4568"/>
      <c r="O111" s="4564"/>
      <c r="P111" s="4564"/>
      <c r="Q111" s="4564"/>
      <c r="R111" s="4564"/>
      <c r="S111" s="4564"/>
      <c r="T111" s="4564"/>
      <c r="U111" s="4568"/>
      <c r="V111" s="4564"/>
      <c r="W111" s="4564"/>
      <c r="X111" s="4564"/>
      <c r="Y111" s="4564"/>
      <c r="Z111" s="4564"/>
      <c r="AA111" s="4564"/>
      <c r="AB111" s="4568"/>
      <c r="AC111" s="4564"/>
      <c r="AD111" s="4564"/>
      <c r="AE111" s="4564"/>
      <c r="AF111" s="4564"/>
      <c r="AG111" s="4570"/>
      <c r="AH111" s="2045" t="s">
        <v>1051</v>
      </c>
      <c r="AI111" s="2046">
        <f>+COUNTA(C112:AG113)</f>
        <v>0</v>
      </c>
    </row>
    <row r="112" spans="2:38">
      <c r="B112" s="4571" t="s">
        <v>1057</v>
      </c>
      <c r="C112" s="4573"/>
      <c r="D112" s="4568"/>
      <c r="E112" s="4568"/>
      <c r="F112" s="4568"/>
      <c r="G112" s="4578"/>
      <c r="H112" s="4568"/>
      <c r="I112" s="4568"/>
      <c r="J112" s="4568"/>
      <c r="K112" s="4568"/>
      <c r="L112" s="4568"/>
      <c r="M112" s="4568"/>
      <c r="N112" s="4578"/>
      <c r="O112" s="4568"/>
      <c r="P112" s="4568"/>
      <c r="Q112" s="4568"/>
      <c r="R112" s="4568"/>
      <c r="S112" s="4568"/>
      <c r="T112" s="4568"/>
      <c r="U112" s="4578"/>
      <c r="V112" s="4568"/>
      <c r="W112" s="4568"/>
      <c r="X112" s="4568"/>
      <c r="Y112" s="4568"/>
      <c r="Z112" s="4568"/>
      <c r="AA112" s="4568"/>
      <c r="AB112" s="4578"/>
      <c r="AC112" s="4568"/>
      <c r="AD112" s="4568"/>
      <c r="AE112" s="4568"/>
      <c r="AF112" s="4568"/>
      <c r="AG112" s="4575"/>
      <c r="AH112" s="2049" t="s">
        <v>1064</v>
      </c>
      <c r="AI112" s="2050" t="e">
        <f>+AI111/AI108</f>
        <v>#DIV/0!</v>
      </c>
      <c r="AL112" s="1857">
        <f>+COUNTIF(C110:AG111,"休")</f>
        <v>0</v>
      </c>
    </row>
    <row r="113" spans="2:38">
      <c r="B113" s="4572"/>
      <c r="C113" s="4574"/>
      <c r="D113" s="4569"/>
      <c r="E113" s="4569"/>
      <c r="F113" s="4569"/>
      <c r="G113" s="4569"/>
      <c r="H113" s="4569"/>
      <c r="I113" s="4569"/>
      <c r="J113" s="4569"/>
      <c r="K113" s="4569"/>
      <c r="L113" s="4569"/>
      <c r="M113" s="4569"/>
      <c r="N113" s="4569"/>
      <c r="O113" s="4569"/>
      <c r="P113" s="4569"/>
      <c r="Q113" s="4569"/>
      <c r="R113" s="4569"/>
      <c r="S113" s="4569"/>
      <c r="T113" s="4569"/>
      <c r="U113" s="4569"/>
      <c r="V113" s="4569"/>
      <c r="W113" s="4569"/>
      <c r="X113" s="4569"/>
      <c r="Y113" s="4569"/>
      <c r="Z113" s="4569"/>
      <c r="AA113" s="4569"/>
      <c r="AB113" s="4569"/>
      <c r="AC113" s="4569"/>
      <c r="AD113" s="4569"/>
      <c r="AE113" s="4569"/>
      <c r="AF113" s="4569"/>
      <c r="AG113" s="4576"/>
      <c r="AH113" s="2051" t="s">
        <v>2271</v>
      </c>
      <c r="AI113" s="2052" t="str">
        <f>IF(7&gt;AI108,"対象外",IF(AI111&gt;=AI106,"OK","NG"))</f>
        <v>対象外</v>
      </c>
      <c r="AJ113" s="2047" t="str">
        <f>IF(AI113="対象外","←７日間に満たない期間は達成判定の対象外",IF(AI113="NG","←月単位未達成","←月単位達成"))</f>
        <v>←７日間に満たない期間は達成判定の対象外</v>
      </c>
      <c r="AL113" s="2053" t="str">
        <f>IF(7&gt;AI108,"対象外",IF(AL112&gt;=AI106,"OK","NG"))</f>
        <v>対象外</v>
      </c>
    </row>
    <row r="114" spans="2:38" hidden="1">
      <c r="B114" s="2001" t="s">
        <v>2373</v>
      </c>
      <c r="C114" s="1992" t="e">
        <f t="shared" ref="C114:AG114" si="45">IF(AND(DAY(C106)&gt;=22,DAY(C106)&lt;=28,C107="土"),1,0)</f>
        <v>#VALUE!</v>
      </c>
      <c r="D114" s="1992" t="e">
        <f t="shared" si="45"/>
        <v>#VALUE!</v>
      </c>
      <c r="E114" s="1992" t="e">
        <f t="shared" si="45"/>
        <v>#VALUE!</v>
      </c>
      <c r="F114" s="1992" t="e">
        <f t="shared" si="45"/>
        <v>#VALUE!</v>
      </c>
      <c r="G114" s="1992" t="e">
        <f t="shared" si="45"/>
        <v>#VALUE!</v>
      </c>
      <c r="H114" s="1992" t="e">
        <f t="shared" si="45"/>
        <v>#VALUE!</v>
      </c>
      <c r="I114" s="1992" t="e">
        <f t="shared" si="45"/>
        <v>#VALUE!</v>
      </c>
      <c r="J114" s="1992" t="e">
        <f t="shared" si="45"/>
        <v>#VALUE!</v>
      </c>
      <c r="K114" s="1992" t="e">
        <f t="shared" si="45"/>
        <v>#VALUE!</v>
      </c>
      <c r="L114" s="1992" t="e">
        <f t="shared" si="45"/>
        <v>#VALUE!</v>
      </c>
      <c r="M114" s="1992" t="e">
        <f t="shared" si="45"/>
        <v>#VALUE!</v>
      </c>
      <c r="N114" s="1992" t="e">
        <f t="shared" si="45"/>
        <v>#VALUE!</v>
      </c>
      <c r="O114" s="1992" t="e">
        <f t="shared" si="45"/>
        <v>#VALUE!</v>
      </c>
      <c r="P114" s="1992" t="e">
        <f t="shared" si="45"/>
        <v>#VALUE!</v>
      </c>
      <c r="Q114" s="1992" t="e">
        <f t="shared" si="45"/>
        <v>#VALUE!</v>
      </c>
      <c r="R114" s="1992" t="e">
        <f t="shared" si="45"/>
        <v>#VALUE!</v>
      </c>
      <c r="S114" s="1992" t="e">
        <f t="shared" si="45"/>
        <v>#VALUE!</v>
      </c>
      <c r="T114" s="1992" t="e">
        <f t="shared" si="45"/>
        <v>#VALUE!</v>
      </c>
      <c r="U114" s="1992" t="e">
        <f t="shared" si="45"/>
        <v>#VALUE!</v>
      </c>
      <c r="V114" s="1992" t="e">
        <f t="shared" si="45"/>
        <v>#VALUE!</v>
      </c>
      <c r="W114" s="1992" t="e">
        <f t="shared" si="45"/>
        <v>#VALUE!</v>
      </c>
      <c r="X114" s="1992" t="e">
        <f t="shared" si="45"/>
        <v>#VALUE!</v>
      </c>
      <c r="Y114" s="1992" t="e">
        <f t="shared" si="45"/>
        <v>#VALUE!</v>
      </c>
      <c r="Z114" s="1992" t="e">
        <f t="shared" si="45"/>
        <v>#VALUE!</v>
      </c>
      <c r="AA114" s="1992" t="e">
        <f t="shared" si="45"/>
        <v>#VALUE!</v>
      </c>
      <c r="AB114" s="1992" t="e">
        <f t="shared" si="45"/>
        <v>#VALUE!</v>
      </c>
      <c r="AC114" s="1992" t="e">
        <f t="shared" si="45"/>
        <v>#VALUE!</v>
      </c>
      <c r="AD114" s="1992" t="e">
        <f t="shared" si="45"/>
        <v>#VALUE!</v>
      </c>
      <c r="AE114" s="1992" t="e">
        <f t="shared" si="45"/>
        <v>#VALUE!</v>
      </c>
      <c r="AF114" s="1992" t="e">
        <f t="shared" si="45"/>
        <v>#VALUE!</v>
      </c>
      <c r="AG114" s="1992" t="e">
        <f t="shared" si="45"/>
        <v>#VALUE!</v>
      </c>
      <c r="AH114" s="1861" t="s">
        <v>2272</v>
      </c>
      <c r="AI114" s="2054">
        <f>_xlfn.AGGREGATE(9,6,C114:AG114)</f>
        <v>0</v>
      </c>
      <c r="AJ114" s="2047"/>
    </row>
    <row r="115" spans="2:38" hidden="1">
      <c r="B115" s="2001" t="s">
        <v>2374</v>
      </c>
      <c r="C115" s="2055" t="e">
        <f t="shared" ref="C115:AG115" si="46">IF(AND(DAY(C106)&gt;=22,DAY(C106)&lt;=28,C107="土",OR(C112="休",C112="雨")),1,0)</f>
        <v>#VALUE!</v>
      </c>
      <c r="D115" s="2055" t="e">
        <f t="shared" si="46"/>
        <v>#VALUE!</v>
      </c>
      <c r="E115" s="2055" t="e">
        <f t="shared" si="46"/>
        <v>#VALUE!</v>
      </c>
      <c r="F115" s="2055" t="e">
        <f t="shared" si="46"/>
        <v>#VALUE!</v>
      </c>
      <c r="G115" s="2055" t="e">
        <f t="shared" si="46"/>
        <v>#VALUE!</v>
      </c>
      <c r="H115" s="2055" t="e">
        <f t="shared" si="46"/>
        <v>#VALUE!</v>
      </c>
      <c r="I115" s="2055" t="e">
        <f t="shared" si="46"/>
        <v>#VALUE!</v>
      </c>
      <c r="J115" s="2055" t="e">
        <f t="shared" si="46"/>
        <v>#VALUE!</v>
      </c>
      <c r="K115" s="2055" t="e">
        <f t="shared" si="46"/>
        <v>#VALUE!</v>
      </c>
      <c r="L115" s="2055" t="e">
        <f t="shared" si="46"/>
        <v>#VALUE!</v>
      </c>
      <c r="M115" s="2055" t="e">
        <f t="shared" si="46"/>
        <v>#VALUE!</v>
      </c>
      <c r="N115" s="2055" t="e">
        <f t="shared" si="46"/>
        <v>#VALUE!</v>
      </c>
      <c r="O115" s="2055" t="e">
        <f t="shared" si="46"/>
        <v>#VALUE!</v>
      </c>
      <c r="P115" s="2055" t="e">
        <f t="shared" si="46"/>
        <v>#VALUE!</v>
      </c>
      <c r="Q115" s="2055" t="e">
        <f t="shared" si="46"/>
        <v>#VALUE!</v>
      </c>
      <c r="R115" s="2055" t="e">
        <f t="shared" si="46"/>
        <v>#VALUE!</v>
      </c>
      <c r="S115" s="2055" t="e">
        <f t="shared" si="46"/>
        <v>#VALUE!</v>
      </c>
      <c r="T115" s="2055" t="e">
        <f t="shared" si="46"/>
        <v>#VALUE!</v>
      </c>
      <c r="U115" s="2055" t="e">
        <f t="shared" si="46"/>
        <v>#VALUE!</v>
      </c>
      <c r="V115" s="2055" t="e">
        <f t="shared" si="46"/>
        <v>#VALUE!</v>
      </c>
      <c r="W115" s="2055" t="e">
        <f t="shared" si="46"/>
        <v>#VALUE!</v>
      </c>
      <c r="X115" s="2055" t="e">
        <f t="shared" si="46"/>
        <v>#VALUE!</v>
      </c>
      <c r="Y115" s="2055" t="e">
        <f t="shared" si="46"/>
        <v>#VALUE!</v>
      </c>
      <c r="Z115" s="2055" t="e">
        <f t="shared" si="46"/>
        <v>#VALUE!</v>
      </c>
      <c r="AA115" s="2055" t="e">
        <f t="shared" si="46"/>
        <v>#VALUE!</v>
      </c>
      <c r="AB115" s="2055" t="e">
        <f t="shared" si="46"/>
        <v>#VALUE!</v>
      </c>
      <c r="AC115" s="2055" t="e">
        <f t="shared" si="46"/>
        <v>#VALUE!</v>
      </c>
      <c r="AD115" s="2055" t="e">
        <f t="shared" si="46"/>
        <v>#VALUE!</v>
      </c>
      <c r="AE115" s="2055" t="e">
        <f t="shared" si="46"/>
        <v>#VALUE!</v>
      </c>
      <c r="AF115" s="2055" t="e">
        <f t="shared" si="46"/>
        <v>#VALUE!</v>
      </c>
      <c r="AG115" s="2055" t="e">
        <f t="shared" si="46"/>
        <v>#VALUE!</v>
      </c>
      <c r="AH115" s="1861" t="s">
        <v>2273</v>
      </c>
      <c r="AI115" s="2054">
        <f>_xlfn.AGGREGATE(9,6,C115:AG115)</f>
        <v>0</v>
      </c>
      <c r="AJ115" s="2047"/>
    </row>
    <row r="116" spans="2:38" hidden="1">
      <c r="B116" s="2001" t="s">
        <v>2375</v>
      </c>
      <c r="C116" s="1992" t="e">
        <f>IF(AND(DAY(C106)&gt;=8,DAY(C106)&lt;=14,C107="土"),1,0)</f>
        <v>#VALUE!</v>
      </c>
      <c r="D116" s="1992" t="e">
        <f>IF(AND(DAY(D106)&gt;=8,DAY(D106)&lt;=14,D107="土"),1,0)</f>
        <v>#VALUE!</v>
      </c>
      <c r="E116" s="1992" t="e">
        <f t="shared" ref="E116:AG116" si="47">IF(AND(DAY(E106)&gt;=8,DAY(E106)&lt;=14,E107="土"),1,0)</f>
        <v>#VALUE!</v>
      </c>
      <c r="F116" s="1992" t="e">
        <f t="shared" si="47"/>
        <v>#VALUE!</v>
      </c>
      <c r="G116" s="1992" t="e">
        <f t="shared" si="47"/>
        <v>#VALUE!</v>
      </c>
      <c r="H116" s="1992" t="e">
        <f t="shared" si="47"/>
        <v>#VALUE!</v>
      </c>
      <c r="I116" s="1992" t="e">
        <f t="shared" si="47"/>
        <v>#VALUE!</v>
      </c>
      <c r="J116" s="1992" t="e">
        <f t="shared" si="47"/>
        <v>#VALUE!</v>
      </c>
      <c r="K116" s="1992" t="e">
        <f t="shared" si="47"/>
        <v>#VALUE!</v>
      </c>
      <c r="L116" s="1992" t="e">
        <f t="shared" si="47"/>
        <v>#VALUE!</v>
      </c>
      <c r="M116" s="1992" t="e">
        <f t="shared" si="47"/>
        <v>#VALUE!</v>
      </c>
      <c r="N116" s="1992" t="e">
        <f t="shared" si="47"/>
        <v>#VALUE!</v>
      </c>
      <c r="O116" s="1992" t="e">
        <f t="shared" si="47"/>
        <v>#VALUE!</v>
      </c>
      <c r="P116" s="1992" t="e">
        <f t="shared" si="47"/>
        <v>#VALUE!</v>
      </c>
      <c r="Q116" s="1992" t="e">
        <f t="shared" si="47"/>
        <v>#VALUE!</v>
      </c>
      <c r="R116" s="1992" t="e">
        <f t="shared" si="47"/>
        <v>#VALUE!</v>
      </c>
      <c r="S116" s="1992" t="e">
        <f t="shared" si="47"/>
        <v>#VALUE!</v>
      </c>
      <c r="T116" s="1992" t="e">
        <f t="shared" si="47"/>
        <v>#VALUE!</v>
      </c>
      <c r="U116" s="1992" t="e">
        <f t="shared" si="47"/>
        <v>#VALUE!</v>
      </c>
      <c r="V116" s="1992" t="e">
        <f t="shared" si="47"/>
        <v>#VALUE!</v>
      </c>
      <c r="W116" s="1992" t="e">
        <f t="shared" si="47"/>
        <v>#VALUE!</v>
      </c>
      <c r="X116" s="1992" t="e">
        <f t="shared" si="47"/>
        <v>#VALUE!</v>
      </c>
      <c r="Y116" s="1992" t="e">
        <f t="shared" si="47"/>
        <v>#VALUE!</v>
      </c>
      <c r="Z116" s="1992" t="e">
        <f t="shared" si="47"/>
        <v>#VALUE!</v>
      </c>
      <c r="AA116" s="1992" t="e">
        <f t="shared" si="47"/>
        <v>#VALUE!</v>
      </c>
      <c r="AB116" s="1992" t="e">
        <f t="shared" si="47"/>
        <v>#VALUE!</v>
      </c>
      <c r="AC116" s="1992" t="e">
        <f t="shared" si="47"/>
        <v>#VALUE!</v>
      </c>
      <c r="AD116" s="1992" t="e">
        <f t="shared" si="47"/>
        <v>#VALUE!</v>
      </c>
      <c r="AE116" s="1992" t="e">
        <f t="shared" si="47"/>
        <v>#VALUE!</v>
      </c>
      <c r="AF116" s="1992" t="e">
        <f t="shared" si="47"/>
        <v>#VALUE!</v>
      </c>
      <c r="AG116" s="1992" t="e">
        <f t="shared" si="47"/>
        <v>#VALUE!</v>
      </c>
      <c r="AH116" s="1861" t="s">
        <v>2272</v>
      </c>
      <c r="AI116" s="2054">
        <f>_xlfn.AGGREGATE(9,6,C116:AG116)</f>
        <v>0</v>
      </c>
      <c r="AJ116" s="2047"/>
    </row>
    <row r="117" spans="2:38" hidden="1">
      <c r="B117" s="2001" t="s">
        <v>2376</v>
      </c>
      <c r="C117" s="2055" t="e">
        <f>IF(AND(DAY(C106)&gt;=8,DAY(C106)&lt;=14,C107="土",OR(C112="休",C112="雨")),1,0)</f>
        <v>#VALUE!</v>
      </c>
      <c r="D117" s="2055" t="e">
        <f>IF(AND(DAY(D106)&gt;=8,DAY(D106)&lt;=14,D107="土",OR(D112="休",D112="雨")),1,0)</f>
        <v>#VALUE!</v>
      </c>
      <c r="E117" s="2055" t="e">
        <f t="shared" ref="E117:AG117" si="48">IF(AND(DAY(E106)&gt;=8,DAY(E106)&lt;=14,E107="土",OR(E112="休",E112="雨")),1,0)</f>
        <v>#VALUE!</v>
      </c>
      <c r="F117" s="2055" t="e">
        <f t="shared" si="48"/>
        <v>#VALUE!</v>
      </c>
      <c r="G117" s="2055" t="e">
        <f t="shared" si="48"/>
        <v>#VALUE!</v>
      </c>
      <c r="H117" s="2055" t="e">
        <f t="shared" si="48"/>
        <v>#VALUE!</v>
      </c>
      <c r="I117" s="2055" t="e">
        <f t="shared" si="48"/>
        <v>#VALUE!</v>
      </c>
      <c r="J117" s="2055" t="e">
        <f t="shared" si="48"/>
        <v>#VALUE!</v>
      </c>
      <c r="K117" s="2055" t="e">
        <f t="shared" si="48"/>
        <v>#VALUE!</v>
      </c>
      <c r="L117" s="2055" t="e">
        <f t="shared" si="48"/>
        <v>#VALUE!</v>
      </c>
      <c r="M117" s="2055" t="e">
        <f t="shared" si="48"/>
        <v>#VALUE!</v>
      </c>
      <c r="N117" s="2055" t="e">
        <f t="shared" si="48"/>
        <v>#VALUE!</v>
      </c>
      <c r="O117" s="2055" t="e">
        <f t="shared" si="48"/>
        <v>#VALUE!</v>
      </c>
      <c r="P117" s="2055" t="e">
        <f t="shared" si="48"/>
        <v>#VALUE!</v>
      </c>
      <c r="Q117" s="2055" t="e">
        <f t="shared" si="48"/>
        <v>#VALUE!</v>
      </c>
      <c r="R117" s="2055" t="e">
        <f t="shared" si="48"/>
        <v>#VALUE!</v>
      </c>
      <c r="S117" s="2055" t="e">
        <f t="shared" si="48"/>
        <v>#VALUE!</v>
      </c>
      <c r="T117" s="2055" t="e">
        <f t="shared" si="48"/>
        <v>#VALUE!</v>
      </c>
      <c r="U117" s="2055" t="e">
        <f t="shared" si="48"/>
        <v>#VALUE!</v>
      </c>
      <c r="V117" s="2055" t="e">
        <f t="shared" si="48"/>
        <v>#VALUE!</v>
      </c>
      <c r="W117" s="2055" t="e">
        <f t="shared" si="48"/>
        <v>#VALUE!</v>
      </c>
      <c r="X117" s="2055" t="e">
        <f t="shared" si="48"/>
        <v>#VALUE!</v>
      </c>
      <c r="Y117" s="2055" t="e">
        <f t="shared" si="48"/>
        <v>#VALUE!</v>
      </c>
      <c r="Z117" s="2055" t="e">
        <f t="shared" si="48"/>
        <v>#VALUE!</v>
      </c>
      <c r="AA117" s="2055" t="e">
        <f t="shared" si="48"/>
        <v>#VALUE!</v>
      </c>
      <c r="AB117" s="2055" t="e">
        <f t="shared" si="48"/>
        <v>#VALUE!</v>
      </c>
      <c r="AC117" s="2055" t="e">
        <f t="shared" si="48"/>
        <v>#VALUE!</v>
      </c>
      <c r="AD117" s="2055" t="e">
        <f t="shared" si="48"/>
        <v>#VALUE!</v>
      </c>
      <c r="AE117" s="2055" t="e">
        <f t="shared" si="48"/>
        <v>#VALUE!</v>
      </c>
      <c r="AF117" s="2055" t="e">
        <f t="shared" si="48"/>
        <v>#VALUE!</v>
      </c>
      <c r="AG117" s="2055" t="e">
        <f t="shared" si="48"/>
        <v>#VALUE!</v>
      </c>
      <c r="AH117" s="1861" t="s">
        <v>2273</v>
      </c>
      <c r="AI117" s="2054">
        <f>_xlfn.AGGREGATE(9,6,C117:AG117)</f>
        <v>0</v>
      </c>
      <c r="AJ117" s="2047"/>
    </row>
    <row r="119" spans="2:38" hidden="1">
      <c r="C119" s="1857" t="e">
        <f>YEAR(C122)</f>
        <v>#VALUE!</v>
      </c>
      <c r="D119" s="1857" t="e">
        <f>MONTH(C122)</f>
        <v>#VALUE!</v>
      </c>
    </row>
    <row r="120" spans="2:38">
      <c r="B120" s="1971" t="s">
        <v>2266</v>
      </c>
      <c r="C120" s="4478" t="e">
        <f>C122</f>
        <v>#VALUE!</v>
      </c>
      <c r="D120" s="4479"/>
      <c r="E120" s="4479"/>
      <c r="F120" s="4479"/>
      <c r="G120" s="4479"/>
      <c r="H120" s="4479"/>
      <c r="I120" s="4479"/>
      <c r="J120" s="4479"/>
      <c r="K120" s="4479"/>
      <c r="L120" s="4479"/>
      <c r="M120" s="4479"/>
      <c r="N120" s="4479"/>
      <c r="O120" s="4479"/>
      <c r="P120" s="4479"/>
      <c r="Q120" s="4479"/>
      <c r="R120" s="4479"/>
      <c r="S120" s="4479"/>
      <c r="T120" s="4479"/>
      <c r="U120" s="4479"/>
      <c r="V120" s="4479"/>
      <c r="W120" s="4479"/>
      <c r="X120" s="4479"/>
      <c r="Y120" s="4479"/>
      <c r="Z120" s="4479"/>
      <c r="AA120" s="4479"/>
      <c r="AB120" s="4479"/>
      <c r="AC120" s="4479"/>
      <c r="AD120" s="4479"/>
      <c r="AE120" s="4479"/>
      <c r="AF120" s="4479"/>
      <c r="AG120" s="4479"/>
      <c r="AH120" s="4479"/>
      <c r="AI120" s="4546"/>
    </row>
    <row r="121" spans="2:38" hidden="1">
      <c r="B121" s="1972"/>
      <c r="C121" s="1913" t="e">
        <f>DATE($C119,$D119,1)</f>
        <v>#VALUE!</v>
      </c>
      <c r="D121" s="1913" t="e">
        <f t="shared" ref="D121:AG121" si="49">C121+1</f>
        <v>#VALUE!</v>
      </c>
      <c r="E121" s="1913" t="e">
        <f t="shared" si="49"/>
        <v>#VALUE!</v>
      </c>
      <c r="F121" s="1913" t="e">
        <f t="shared" si="49"/>
        <v>#VALUE!</v>
      </c>
      <c r="G121" s="1913" t="e">
        <f t="shared" si="49"/>
        <v>#VALUE!</v>
      </c>
      <c r="H121" s="1913" t="e">
        <f t="shared" si="49"/>
        <v>#VALUE!</v>
      </c>
      <c r="I121" s="1913" t="e">
        <f t="shared" si="49"/>
        <v>#VALUE!</v>
      </c>
      <c r="J121" s="1913" t="e">
        <f t="shared" si="49"/>
        <v>#VALUE!</v>
      </c>
      <c r="K121" s="1913" t="e">
        <f t="shared" si="49"/>
        <v>#VALUE!</v>
      </c>
      <c r="L121" s="1913" t="e">
        <f t="shared" si="49"/>
        <v>#VALUE!</v>
      </c>
      <c r="M121" s="1913" t="e">
        <f t="shared" si="49"/>
        <v>#VALUE!</v>
      </c>
      <c r="N121" s="1913" t="e">
        <f t="shared" si="49"/>
        <v>#VALUE!</v>
      </c>
      <c r="O121" s="1913" t="e">
        <f t="shared" si="49"/>
        <v>#VALUE!</v>
      </c>
      <c r="P121" s="1913" t="e">
        <f t="shared" si="49"/>
        <v>#VALUE!</v>
      </c>
      <c r="Q121" s="1913" t="e">
        <f t="shared" si="49"/>
        <v>#VALUE!</v>
      </c>
      <c r="R121" s="1913" t="e">
        <f t="shared" si="49"/>
        <v>#VALUE!</v>
      </c>
      <c r="S121" s="1913" t="e">
        <f t="shared" si="49"/>
        <v>#VALUE!</v>
      </c>
      <c r="T121" s="1913" t="e">
        <f t="shared" si="49"/>
        <v>#VALUE!</v>
      </c>
      <c r="U121" s="1913" t="e">
        <f t="shared" si="49"/>
        <v>#VALUE!</v>
      </c>
      <c r="V121" s="1913" t="e">
        <f t="shared" si="49"/>
        <v>#VALUE!</v>
      </c>
      <c r="W121" s="1913" t="e">
        <f t="shared" si="49"/>
        <v>#VALUE!</v>
      </c>
      <c r="X121" s="1913" t="e">
        <f t="shared" si="49"/>
        <v>#VALUE!</v>
      </c>
      <c r="Y121" s="1913" t="e">
        <f t="shared" si="49"/>
        <v>#VALUE!</v>
      </c>
      <c r="Z121" s="1913" t="e">
        <f t="shared" si="49"/>
        <v>#VALUE!</v>
      </c>
      <c r="AA121" s="1913" t="e">
        <f t="shared" si="49"/>
        <v>#VALUE!</v>
      </c>
      <c r="AB121" s="1913" t="e">
        <f t="shared" si="49"/>
        <v>#VALUE!</v>
      </c>
      <c r="AC121" s="1913" t="e">
        <f t="shared" si="49"/>
        <v>#VALUE!</v>
      </c>
      <c r="AD121" s="1913" t="e">
        <f t="shared" si="49"/>
        <v>#VALUE!</v>
      </c>
      <c r="AE121" s="1913" t="e">
        <f t="shared" si="49"/>
        <v>#VALUE!</v>
      </c>
      <c r="AF121" s="1913" t="e">
        <f t="shared" si="49"/>
        <v>#VALUE!</v>
      </c>
      <c r="AG121" s="1913" t="e">
        <f t="shared" si="49"/>
        <v>#VALUE!</v>
      </c>
      <c r="AH121" s="2056"/>
      <c r="AI121" s="2057"/>
    </row>
    <row r="122" spans="2:38">
      <c r="B122" s="1973" t="s">
        <v>2267</v>
      </c>
      <c r="C122" s="1974" t="e">
        <f>IF(EDATE(C105,1)&gt;$G$5,"",EDATE(C105,1))</f>
        <v>#VALUE!</v>
      </c>
      <c r="D122" s="1913" t="e">
        <f t="shared" ref="D122:AG122" si="50">IF(D121&gt;$G$5,"",IF(C122=EOMONTH(DATE($C119,$D119,1),0),"",IF(C122="","",C122+1)))</f>
        <v>#VALUE!</v>
      </c>
      <c r="E122" s="1913" t="e">
        <f t="shared" si="50"/>
        <v>#VALUE!</v>
      </c>
      <c r="F122" s="1913" t="e">
        <f t="shared" si="50"/>
        <v>#VALUE!</v>
      </c>
      <c r="G122" s="1913" t="e">
        <f t="shared" si="50"/>
        <v>#VALUE!</v>
      </c>
      <c r="H122" s="1913" t="e">
        <f t="shared" si="50"/>
        <v>#VALUE!</v>
      </c>
      <c r="I122" s="1913" t="e">
        <f t="shared" si="50"/>
        <v>#VALUE!</v>
      </c>
      <c r="J122" s="1913" t="e">
        <f t="shared" si="50"/>
        <v>#VALUE!</v>
      </c>
      <c r="K122" s="1913" t="e">
        <f t="shared" si="50"/>
        <v>#VALUE!</v>
      </c>
      <c r="L122" s="1913" t="e">
        <f t="shared" si="50"/>
        <v>#VALUE!</v>
      </c>
      <c r="M122" s="1913" t="e">
        <f t="shared" si="50"/>
        <v>#VALUE!</v>
      </c>
      <c r="N122" s="1913" t="e">
        <f t="shared" si="50"/>
        <v>#VALUE!</v>
      </c>
      <c r="O122" s="1913" t="e">
        <f t="shared" si="50"/>
        <v>#VALUE!</v>
      </c>
      <c r="P122" s="1913" t="e">
        <f t="shared" si="50"/>
        <v>#VALUE!</v>
      </c>
      <c r="Q122" s="1913" t="e">
        <f t="shared" si="50"/>
        <v>#VALUE!</v>
      </c>
      <c r="R122" s="1913" t="e">
        <f t="shared" si="50"/>
        <v>#VALUE!</v>
      </c>
      <c r="S122" s="1913" t="e">
        <f t="shared" si="50"/>
        <v>#VALUE!</v>
      </c>
      <c r="T122" s="1913" t="e">
        <f t="shared" si="50"/>
        <v>#VALUE!</v>
      </c>
      <c r="U122" s="1913" t="e">
        <f t="shared" si="50"/>
        <v>#VALUE!</v>
      </c>
      <c r="V122" s="1913" t="e">
        <f t="shared" si="50"/>
        <v>#VALUE!</v>
      </c>
      <c r="W122" s="1913" t="e">
        <f t="shared" si="50"/>
        <v>#VALUE!</v>
      </c>
      <c r="X122" s="1913" t="e">
        <f t="shared" si="50"/>
        <v>#VALUE!</v>
      </c>
      <c r="Y122" s="1913" t="e">
        <f t="shared" si="50"/>
        <v>#VALUE!</v>
      </c>
      <c r="Z122" s="1913" t="e">
        <f t="shared" si="50"/>
        <v>#VALUE!</v>
      </c>
      <c r="AA122" s="1913" t="e">
        <f t="shared" si="50"/>
        <v>#VALUE!</v>
      </c>
      <c r="AB122" s="1913" t="e">
        <f t="shared" si="50"/>
        <v>#VALUE!</v>
      </c>
      <c r="AC122" s="1913" t="e">
        <f t="shared" si="50"/>
        <v>#VALUE!</v>
      </c>
      <c r="AD122" s="1913" t="e">
        <f t="shared" si="50"/>
        <v>#VALUE!</v>
      </c>
      <c r="AE122" s="1913" t="e">
        <f t="shared" si="50"/>
        <v>#VALUE!</v>
      </c>
      <c r="AF122" s="1913" t="e">
        <f t="shared" si="50"/>
        <v>#VALUE!</v>
      </c>
      <c r="AG122" s="1913" t="e">
        <f t="shared" si="50"/>
        <v>#VALUE!</v>
      </c>
      <c r="AH122" s="2043" t="s">
        <v>2268</v>
      </c>
      <c r="AI122" s="2044">
        <f>+COUNTIFS(C123:AG123,"土",C124:AG124,"")+COUNTIFS(C123:AG123,"日",C124:AG124,"")</f>
        <v>0</v>
      </c>
    </row>
    <row r="123" spans="2:38">
      <c r="B123" s="1908" t="s">
        <v>1060</v>
      </c>
      <c r="C123" s="1975" t="str">
        <f>IFERROR(TEXT(WEEKDAY(+C122),"aaa"),"")</f>
        <v/>
      </c>
      <c r="D123" s="1975" t="str">
        <f t="shared" ref="D123:AG123" si="51">IFERROR(TEXT(WEEKDAY(+D122),"aaa"),"")</f>
        <v/>
      </c>
      <c r="E123" s="1975" t="str">
        <f t="shared" si="51"/>
        <v/>
      </c>
      <c r="F123" s="1975" t="str">
        <f t="shared" si="51"/>
        <v/>
      </c>
      <c r="G123" s="1975" t="str">
        <f t="shared" si="51"/>
        <v/>
      </c>
      <c r="H123" s="1975" t="str">
        <f t="shared" si="51"/>
        <v/>
      </c>
      <c r="I123" s="1975" t="str">
        <f t="shared" si="51"/>
        <v/>
      </c>
      <c r="J123" s="1975" t="str">
        <f t="shared" si="51"/>
        <v/>
      </c>
      <c r="K123" s="1975" t="str">
        <f t="shared" si="51"/>
        <v/>
      </c>
      <c r="L123" s="1975" t="str">
        <f t="shared" si="51"/>
        <v/>
      </c>
      <c r="M123" s="1975" t="str">
        <f t="shared" si="51"/>
        <v/>
      </c>
      <c r="N123" s="1975" t="str">
        <f t="shared" si="51"/>
        <v/>
      </c>
      <c r="O123" s="1975" t="str">
        <f t="shared" si="51"/>
        <v/>
      </c>
      <c r="P123" s="1975" t="str">
        <f t="shared" si="51"/>
        <v/>
      </c>
      <c r="Q123" s="1975" t="str">
        <f t="shared" si="51"/>
        <v/>
      </c>
      <c r="R123" s="1975" t="str">
        <f t="shared" si="51"/>
        <v/>
      </c>
      <c r="S123" s="1975" t="str">
        <f t="shared" si="51"/>
        <v/>
      </c>
      <c r="T123" s="1975" t="str">
        <f t="shared" si="51"/>
        <v/>
      </c>
      <c r="U123" s="1975" t="str">
        <f t="shared" si="51"/>
        <v/>
      </c>
      <c r="V123" s="1975" t="str">
        <f t="shared" si="51"/>
        <v/>
      </c>
      <c r="W123" s="1975" t="str">
        <f t="shared" si="51"/>
        <v/>
      </c>
      <c r="X123" s="1975" t="str">
        <f t="shared" si="51"/>
        <v/>
      </c>
      <c r="Y123" s="1975" t="str">
        <f t="shared" si="51"/>
        <v/>
      </c>
      <c r="Z123" s="1975" t="str">
        <f t="shared" si="51"/>
        <v/>
      </c>
      <c r="AA123" s="1975" t="str">
        <f t="shared" si="51"/>
        <v/>
      </c>
      <c r="AB123" s="1975" t="str">
        <f t="shared" si="51"/>
        <v/>
      </c>
      <c r="AC123" s="1975" t="str">
        <f t="shared" si="51"/>
        <v/>
      </c>
      <c r="AD123" s="1975" t="str">
        <f t="shared" si="51"/>
        <v/>
      </c>
      <c r="AE123" s="1975" t="str">
        <f t="shared" si="51"/>
        <v/>
      </c>
      <c r="AF123" s="1975" t="str">
        <f t="shared" si="51"/>
        <v/>
      </c>
      <c r="AG123" s="1975" t="str">
        <f t="shared" si="51"/>
        <v/>
      </c>
      <c r="AH123" s="2043" t="s">
        <v>2269</v>
      </c>
      <c r="AI123" s="2044">
        <f>+COUNTIF(C124:AG124,"夏休")+COUNTIF(C124:AG124,"冬休")+COUNTIF(C124:AG124,"中止")</f>
        <v>0</v>
      </c>
    </row>
    <row r="124" spans="2:38" ht="13.5" customHeight="1">
      <c r="B124" s="4547" t="s">
        <v>2270</v>
      </c>
      <c r="C124" s="4549"/>
      <c r="D124" s="4545"/>
      <c r="E124" s="4545"/>
      <c r="F124" s="4545"/>
      <c r="G124" s="4545"/>
      <c r="H124" s="4545"/>
      <c r="I124" s="4545"/>
      <c r="J124" s="4545"/>
      <c r="K124" s="4545"/>
      <c r="L124" s="4545"/>
      <c r="M124" s="4545"/>
      <c r="N124" s="4545"/>
      <c r="O124" s="4545"/>
      <c r="P124" s="4545"/>
      <c r="Q124" s="4545"/>
      <c r="R124" s="4545"/>
      <c r="S124" s="4545"/>
      <c r="T124" s="4545"/>
      <c r="U124" s="4545"/>
      <c r="V124" s="4545"/>
      <c r="W124" s="4545"/>
      <c r="X124" s="4545"/>
      <c r="Y124" s="4545"/>
      <c r="Z124" s="4545"/>
      <c r="AA124" s="4545"/>
      <c r="AB124" s="4545"/>
      <c r="AC124" s="4545"/>
      <c r="AD124" s="4545"/>
      <c r="AE124" s="4545"/>
      <c r="AF124" s="4545"/>
      <c r="AG124" s="4565"/>
      <c r="AH124" s="2045" t="s">
        <v>1061</v>
      </c>
      <c r="AI124" s="2046">
        <f>COUNT(C122:AG122)-AI123</f>
        <v>0</v>
      </c>
    </row>
    <row r="125" spans="2:38" ht="13.5" customHeight="1">
      <c r="B125" s="4548"/>
      <c r="C125" s="4549"/>
      <c r="D125" s="4545"/>
      <c r="E125" s="4545"/>
      <c r="F125" s="4545"/>
      <c r="G125" s="4545"/>
      <c r="H125" s="4545"/>
      <c r="I125" s="4545"/>
      <c r="J125" s="4545"/>
      <c r="K125" s="4545"/>
      <c r="L125" s="4545"/>
      <c r="M125" s="4545"/>
      <c r="N125" s="4545"/>
      <c r="O125" s="4545"/>
      <c r="P125" s="4545"/>
      <c r="Q125" s="4545"/>
      <c r="R125" s="4545"/>
      <c r="S125" s="4545"/>
      <c r="T125" s="4545"/>
      <c r="U125" s="4545"/>
      <c r="V125" s="4545"/>
      <c r="W125" s="4545"/>
      <c r="X125" s="4545"/>
      <c r="Y125" s="4545"/>
      <c r="Z125" s="4545"/>
      <c r="AA125" s="4545"/>
      <c r="AB125" s="4545"/>
      <c r="AC125" s="4545"/>
      <c r="AD125" s="4545"/>
      <c r="AE125" s="4545"/>
      <c r="AF125" s="4545"/>
      <c r="AG125" s="4565"/>
      <c r="AH125" s="2045" t="s">
        <v>1062</v>
      </c>
      <c r="AI125" s="2046">
        <f>+COUNTIF(C126:AG127,"休")</f>
        <v>0</v>
      </c>
      <c r="AJ125" s="2047" t="e">
        <f>IF(AI126&gt;0.285,"",IF(AI125&lt;AI122,"←計画日数が足りません",""))</f>
        <v>#DIV/0!</v>
      </c>
    </row>
    <row r="126" spans="2:38" ht="13.5" customHeight="1">
      <c r="B126" s="4566" t="s">
        <v>1055</v>
      </c>
      <c r="C126" s="4567"/>
      <c r="D126" s="4568"/>
      <c r="E126" s="4564"/>
      <c r="F126" s="4564"/>
      <c r="G126" s="4564"/>
      <c r="H126" s="4564"/>
      <c r="I126" s="4564"/>
      <c r="J126" s="4564"/>
      <c r="K126" s="4568"/>
      <c r="L126" s="4564"/>
      <c r="M126" s="4564"/>
      <c r="N126" s="4564"/>
      <c r="O126" s="4564"/>
      <c r="P126" s="4564"/>
      <c r="Q126" s="4564"/>
      <c r="R126" s="4568"/>
      <c r="S126" s="4564"/>
      <c r="T126" s="4564"/>
      <c r="U126" s="4564"/>
      <c r="V126" s="4564"/>
      <c r="W126" s="4564"/>
      <c r="X126" s="4564"/>
      <c r="Y126" s="4568"/>
      <c r="Z126" s="4564"/>
      <c r="AA126" s="4564"/>
      <c r="AB126" s="4564"/>
      <c r="AC126" s="4564"/>
      <c r="AD126" s="4564"/>
      <c r="AE126" s="4564"/>
      <c r="AF126" s="4564"/>
      <c r="AG126" s="4570"/>
      <c r="AH126" s="2045" t="s">
        <v>1063</v>
      </c>
      <c r="AI126" s="2048" t="e">
        <f>+AI125/AI124</f>
        <v>#DIV/0!</v>
      </c>
    </row>
    <row r="127" spans="2:38">
      <c r="B127" s="4566"/>
      <c r="C127" s="4567"/>
      <c r="D127" s="4568"/>
      <c r="E127" s="4564"/>
      <c r="F127" s="4564"/>
      <c r="G127" s="4564"/>
      <c r="H127" s="4564"/>
      <c r="I127" s="4564"/>
      <c r="J127" s="4564"/>
      <c r="K127" s="4568"/>
      <c r="L127" s="4564"/>
      <c r="M127" s="4564"/>
      <c r="N127" s="4564"/>
      <c r="O127" s="4564"/>
      <c r="P127" s="4564"/>
      <c r="Q127" s="4564"/>
      <c r="R127" s="4568"/>
      <c r="S127" s="4564"/>
      <c r="T127" s="4564"/>
      <c r="U127" s="4564"/>
      <c r="V127" s="4564"/>
      <c r="W127" s="4564"/>
      <c r="X127" s="4564"/>
      <c r="Y127" s="4568"/>
      <c r="Z127" s="4564"/>
      <c r="AA127" s="4564"/>
      <c r="AB127" s="4564"/>
      <c r="AC127" s="4564"/>
      <c r="AD127" s="4564"/>
      <c r="AE127" s="4564"/>
      <c r="AF127" s="4564"/>
      <c r="AG127" s="4570"/>
      <c r="AH127" s="2045" t="s">
        <v>1051</v>
      </c>
      <c r="AI127" s="2046">
        <f>+COUNTA(C128:AG129)</f>
        <v>0</v>
      </c>
    </row>
    <row r="128" spans="2:38">
      <c r="B128" s="4571" t="s">
        <v>1057</v>
      </c>
      <c r="C128" s="4573"/>
      <c r="D128" s="4578"/>
      <c r="E128" s="4568"/>
      <c r="F128" s="4568"/>
      <c r="G128" s="4568"/>
      <c r="H128" s="4568"/>
      <c r="I128" s="4568"/>
      <c r="J128" s="4568"/>
      <c r="K128" s="4578"/>
      <c r="L128" s="4568"/>
      <c r="M128" s="4568"/>
      <c r="N128" s="4568"/>
      <c r="O128" s="4568"/>
      <c r="P128" s="4568"/>
      <c r="Q128" s="4568"/>
      <c r="R128" s="4578"/>
      <c r="S128" s="4568"/>
      <c r="T128" s="4568"/>
      <c r="U128" s="4568"/>
      <c r="V128" s="4568"/>
      <c r="W128" s="4568"/>
      <c r="X128" s="4568"/>
      <c r="Y128" s="4578"/>
      <c r="Z128" s="4568"/>
      <c r="AA128" s="4568"/>
      <c r="AB128" s="4568"/>
      <c r="AC128" s="4568"/>
      <c r="AD128" s="4568"/>
      <c r="AE128" s="4568"/>
      <c r="AF128" s="4568"/>
      <c r="AG128" s="4575"/>
      <c r="AH128" s="2049" t="s">
        <v>1064</v>
      </c>
      <c r="AI128" s="2050" t="e">
        <f>+AI127/AI124</f>
        <v>#DIV/0!</v>
      </c>
      <c r="AL128" s="1857">
        <f>+COUNTIF(C126:AG127,"休")</f>
        <v>0</v>
      </c>
    </row>
    <row r="129" spans="2:38">
      <c r="B129" s="4572"/>
      <c r="C129" s="4574"/>
      <c r="D129" s="4569"/>
      <c r="E129" s="4569"/>
      <c r="F129" s="4569"/>
      <c r="G129" s="4569"/>
      <c r="H129" s="4569"/>
      <c r="I129" s="4569"/>
      <c r="J129" s="4569"/>
      <c r="K129" s="4569"/>
      <c r="L129" s="4569"/>
      <c r="M129" s="4569"/>
      <c r="N129" s="4569"/>
      <c r="O129" s="4569"/>
      <c r="P129" s="4569"/>
      <c r="Q129" s="4569"/>
      <c r="R129" s="4569"/>
      <c r="S129" s="4569"/>
      <c r="T129" s="4569"/>
      <c r="U129" s="4569"/>
      <c r="V129" s="4569"/>
      <c r="W129" s="4569"/>
      <c r="X129" s="4569"/>
      <c r="Y129" s="4569"/>
      <c r="Z129" s="4569"/>
      <c r="AA129" s="4569"/>
      <c r="AB129" s="4569"/>
      <c r="AC129" s="4569"/>
      <c r="AD129" s="4569"/>
      <c r="AE129" s="4569"/>
      <c r="AF129" s="4569"/>
      <c r="AG129" s="4576"/>
      <c r="AH129" s="2051" t="s">
        <v>2271</v>
      </c>
      <c r="AI129" s="2052" t="str">
        <f>IF(7&gt;AI124,"対象外",IF(AI127&gt;=AI122,"OK","NG"))</f>
        <v>対象外</v>
      </c>
      <c r="AJ129" s="2047" t="str">
        <f>IF(AI129="対象外","←７日間に満たない期間は達成判定の対象外",IF(AI129="NG","←月単位未達成","←月単位達成"))</f>
        <v>←７日間に満たない期間は達成判定の対象外</v>
      </c>
      <c r="AL129" s="2053" t="str">
        <f>IF(7&gt;AI124,"対象外",IF(AL128&gt;=AI122,"OK","NG"))</f>
        <v>対象外</v>
      </c>
    </row>
    <row r="130" spans="2:38" hidden="1">
      <c r="B130" s="2001" t="s">
        <v>2373</v>
      </c>
      <c r="C130" s="1992" t="e">
        <f t="shared" ref="C130:AG130" si="52">IF(AND(DAY(C122)&gt;=22,DAY(C122)&lt;=28,C123="土"),1,0)</f>
        <v>#VALUE!</v>
      </c>
      <c r="D130" s="1992" t="e">
        <f t="shared" si="52"/>
        <v>#VALUE!</v>
      </c>
      <c r="E130" s="1992" t="e">
        <f t="shared" si="52"/>
        <v>#VALUE!</v>
      </c>
      <c r="F130" s="1992" t="e">
        <f t="shared" si="52"/>
        <v>#VALUE!</v>
      </c>
      <c r="G130" s="1992" t="e">
        <f t="shared" si="52"/>
        <v>#VALUE!</v>
      </c>
      <c r="H130" s="1992" t="e">
        <f t="shared" si="52"/>
        <v>#VALUE!</v>
      </c>
      <c r="I130" s="1992" t="e">
        <f t="shared" si="52"/>
        <v>#VALUE!</v>
      </c>
      <c r="J130" s="1992" t="e">
        <f t="shared" si="52"/>
        <v>#VALUE!</v>
      </c>
      <c r="K130" s="1992" t="e">
        <f t="shared" si="52"/>
        <v>#VALUE!</v>
      </c>
      <c r="L130" s="1992" t="e">
        <f t="shared" si="52"/>
        <v>#VALUE!</v>
      </c>
      <c r="M130" s="1992" t="e">
        <f t="shared" si="52"/>
        <v>#VALUE!</v>
      </c>
      <c r="N130" s="1992" t="e">
        <f t="shared" si="52"/>
        <v>#VALUE!</v>
      </c>
      <c r="O130" s="1992" t="e">
        <f t="shared" si="52"/>
        <v>#VALUE!</v>
      </c>
      <c r="P130" s="1992" t="e">
        <f t="shared" si="52"/>
        <v>#VALUE!</v>
      </c>
      <c r="Q130" s="1992" t="e">
        <f t="shared" si="52"/>
        <v>#VALUE!</v>
      </c>
      <c r="R130" s="1992" t="e">
        <f t="shared" si="52"/>
        <v>#VALUE!</v>
      </c>
      <c r="S130" s="1992" t="e">
        <f t="shared" si="52"/>
        <v>#VALUE!</v>
      </c>
      <c r="T130" s="1992" t="e">
        <f t="shared" si="52"/>
        <v>#VALUE!</v>
      </c>
      <c r="U130" s="1992" t="e">
        <f t="shared" si="52"/>
        <v>#VALUE!</v>
      </c>
      <c r="V130" s="1992" t="e">
        <f t="shared" si="52"/>
        <v>#VALUE!</v>
      </c>
      <c r="W130" s="1992" t="e">
        <f t="shared" si="52"/>
        <v>#VALUE!</v>
      </c>
      <c r="X130" s="1992" t="e">
        <f t="shared" si="52"/>
        <v>#VALUE!</v>
      </c>
      <c r="Y130" s="1992" t="e">
        <f t="shared" si="52"/>
        <v>#VALUE!</v>
      </c>
      <c r="Z130" s="1992" t="e">
        <f t="shared" si="52"/>
        <v>#VALUE!</v>
      </c>
      <c r="AA130" s="1992" t="e">
        <f t="shared" si="52"/>
        <v>#VALUE!</v>
      </c>
      <c r="AB130" s="1992" t="e">
        <f t="shared" si="52"/>
        <v>#VALUE!</v>
      </c>
      <c r="AC130" s="1992" t="e">
        <f t="shared" si="52"/>
        <v>#VALUE!</v>
      </c>
      <c r="AD130" s="1992" t="e">
        <f t="shared" si="52"/>
        <v>#VALUE!</v>
      </c>
      <c r="AE130" s="1992" t="e">
        <f t="shared" si="52"/>
        <v>#VALUE!</v>
      </c>
      <c r="AF130" s="1992" t="e">
        <f t="shared" si="52"/>
        <v>#VALUE!</v>
      </c>
      <c r="AG130" s="1992" t="e">
        <f t="shared" si="52"/>
        <v>#VALUE!</v>
      </c>
      <c r="AH130" s="1861" t="s">
        <v>2272</v>
      </c>
      <c r="AI130" s="2054">
        <f>_xlfn.AGGREGATE(9,6,C130:AG130)</f>
        <v>0</v>
      </c>
      <c r="AJ130" s="2047"/>
    </row>
    <row r="131" spans="2:38" hidden="1">
      <c r="B131" s="2001" t="s">
        <v>2374</v>
      </c>
      <c r="C131" s="2055" t="e">
        <f t="shared" ref="C131:AG131" si="53">IF(AND(DAY(C122)&gt;=22,DAY(C122)&lt;=28,C123="土",OR(C128="休",C128="雨")),1,0)</f>
        <v>#VALUE!</v>
      </c>
      <c r="D131" s="2055" t="e">
        <f t="shared" si="53"/>
        <v>#VALUE!</v>
      </c>
      <c r="E131" s="2055" t="e">
        <f t="shared" si="53"/>
        <v>#VALUE!</v>
      </c>
      <c r="F131" s="2055" t="e">
        <f t="shared" si="53"/>
        <v>#VALUE!</v>
      </c>
      <c r="G131" s="2055" t="e">
        <f t="shared" si="53"/>
        <v>#VALUE!</v>
      </c>
      <c r="H131" s="2055" t="e">
        <f t="shared" si="53"/>
        <v>#VALUE!</v>
      </c>
      <c r="I131" s="2055" t="e">
        <f t="shared" si="53"/>
        <v>#VALUE!</v>
      </c>
      <c r="J131" s="2055" t="e">
        <f t="shared" si="53"/>
        <v>#VALUE!</v>
      </c>
      <c r="K131" s="2055" t="e">
        <f t="shared" si="53"/>
        <v>#VALUE!</v>
      </c>
      <c r="L131" s="2055" t="e">
        <f t="shared" si="53"/>
        <v>#VALUE!</v>
      </c>
      <c r="M131" s="2055" t="e">
        <f t="shared" si="53"/>
        <v>#VALUE!</v>
      </c>
      <c r="N131" s="2055" t="e">
        <f t="shared" si="53"/>
        <v>#VALUE!</v>
      </c>
      <c r="O131" s="2055" t="e">
        <f t="shared" si="53"/>
        <v>#VALUE!</v>
      </c>
      <c r="P131" s="2055" t="e">
        <f t="shared" si="53"/>
        <v>#VALUE!</v>
      </c>
      <c r="Q131" s="2055" t="e">
        <f t="shared" si="53"/>
        <v>#VALUE!</v>
      </c>
      <c r="R131" s="2055" t="e">
        <f t="shared" si="53"/>
        <v>#VALUE!</v>
      </c>
      <c r="S131" s="2055" t="e">
        <f t="shared" si="53"/>
        <v>#VALUE!</v>
      </c>
      <c r="T131" s="2055" t="e">
        <f t="shared" si="53"/>
        <v>#VALUE!</v>
      </c>
      <c r="U131" s="2055" t="e">
        <f t="shared" si="53"/>
        <v>#VALUE!</v>
      </c>
      <c r="V131" s="2055" t="e">
        <f t="shared" si="53"/>
        <v>#VALUE!</v>
      </c>
      <c r="W131" s="2055" t="e">
        <f t="shared" si="53"/>
        <v>#VALUE!</v>
      </c>
      <c r="X131" s="2055" t="e">
        <f t="shared" si="53"/>
        <v>#VALUE!</v>
      </c>
      <c r="Y131" s="2055" t="e">
        <f t="shared" si="53"/>
        <v>#VALUE!</v>
      </c>
      <c r="Z131" s="2055" t="e">
        <f t="shared" si="53"/>
        <v>#VALUE!</v>
      </c>
      <c r="AA131" s="2055" t="e">
        <f t="shared" si="53"/>
        <v>#VALUE!</v>
      </c>
      <c r="AB131" s="2055" t="e">
        <f t="shared" si="53"/>
        <v>#VALUE!</v>
      </c>
      <c r="AC131" s="2055" t="e">
        <f t="shared" si="53"/>
        <v>#VALUE!</v>
      </c>
      <c r="AD131" s="2055" t="e">
        <f t="shared" si="53"/>
        <v>#VALUE!</v>
      </c>
      <c r="AE131" s="2055" t="e">
        <f t="shared" si="53"/>
        <v>#VALUE!</v>
      </c>
      <c r="AF131" s="2055" t="e">
        <f t="shared" si="53"/>
        <v>#VALUE!</v>
      </c>
      <c r="AG131" s="2055" t="e">
        <f t="shared" si="53"/>
        <v>#VALUE!</v>
      </c>
      <c r="AH131" s="1861" t="s">
        <v>2273</v>
      </c>
      <c r="AI131" s="2054">
        <f>_xlfn.AGGREGATE(9,6,C131:AG131)</f>
        <v>0</v>
      </c>
      <c r="AJ131" s="2047"/>
    </row>
    <row r="132" spans="2:38" hidden="1">
      <c r="B132" s="2001" t="s">
        <v>2375</v>
      </c>
      <c r="C132" s="1992" t="e">
        <f>IF(AND(DAY(C122)&gt;=8,DAY(C122)&lt;=14,C123="土"),1,0)</f>
        <v>#VALUE!</v>
      </c>
      <c r="D132" s="1992" t="e">
        <f>IF(AND(DAY(D122)&gt;=8,DAY(D122)&lt;=14,D123="土"),1,0)</f>
        <v>#VALUE!</v>
      </c>
      <c r="E132" s="1992" t="e">
        <f t="shared" ref="E132:AG132" si="54">IF(AND(DAY(E122)&gt;=8,DAY(E122)&lt;=14,E123="土"),1,0)</f>
        <v>#VALUE!</v>
      </c>
      <c r="F132" s="1992" t="e">
        <f t="shared" si="54"/>
        <v>#VALUE!</v>
      </c>
      <c r="G132" s="1992" t="e">
        <f t="shared" si="54"/>
        <v>#VALUE!</v>
      </c>
      <c r="H132" s="1992" t="e">
        <f t="shared" si="54"/>
        <v>#VALUE!</v>
      </c>
      <c r="I132" s="1992" t="e">
        <f t="shared" si="54"/>
        <v>#VALUE!</v>
      </c>
      <c r="J132" s="1992" t="e">
        <f t="shared" si="54"/>
        <v>#VALUE!</v>
      </c>
      <c r="K132" s="1992" t="e">
        <f t="shared" si="54"/>
        <v>#VALUE!</v>
      </c>
      <c r="L132" s="1992" t="e">
        <f t="shared" si="54"/>
        <v>#VALUE!</v>
      </c>
      <c r="M132" s="1992" t="e">
        <f t="shared" si="54"/>
        <v>#VALUE!</v>
      </c>
      <c r="N132" s="1992" t="e">
        <f t="shared" si="54"/>
        <v>#VALUE!</v>
      </c>
      <c r="O132" s="1992" t="e">
        <f t="shared" si="54"/>
        <v>#VALUE!</v>
      </c>
      <c r="P132" s="1992" t="e">
        <f t="shared" si="54"/>
        <v>#VALUE!</v>
      </c>
      <c r="Q132" s="1992" t="e">
        <f t="shared" si="54"/>
        <v>#VALUE!</v>
      </c>
      <c r="R132" s="1992" t="e">
        <f t="shared" si="54"/>
        <v>#VALUE!</v>
      </c>
      <c r="S132" s="1992" t="e">
        <f t="shared" si="54"/>
        <v>#VALUE!</v>
      </c>
      <c r="T132" s="1992" t="e">
        <f t="shared" si="54"/>
        <v>#VALUE!</v>
      </c>
      <c r="U132" s="1992" t="e">
        <f t="shared" si="54"/>
        <v>#VALUE!</v>
      </c>
      <c r="V132" s="1992" t="e">
        <f t="shared" si="54"/>
        <v>#VALUE!</v>
      </c>
      <c r="W132" s="1992" t="e">
        <f t="shared" si="54"/>
        <v>#VALUE!</v>
      </c>
      <c r="X132" s="1992" t="e">
        <f t="shared" si="54"/>
        <v>#VALUE!</v>
      </c>
      <c r="Y132" s="1992" t="e">
        <f t="shared" si="54"/>
        <v>#VALUE!</v>
      </c>
      <c r="Z132" s="1992" t="e">
        <f t="shared" si="54"/>
        <v>#VALUE!</v>
      </c>
      <c r="AA132" s="1992" t="e">
        <f t="shared" si="54"/>
        <v>#VALUE!</v>
      </c>
      <c r="AB132" s="1992" t="e">
        <f t="shared" si="54"/>
        <v>#VALUE!</v>
      </c>
      <c r="AC132" s="1992" t="e">
        <f t="shared" si="54"/>
        <v>#VALUE!</v>
      </c>
      <c r="AD132" s="1992" t="e">
        <f t="shared" si="54"/>
        <v>#VALUE!</v>
      </c>
      <c r="AE132" s="1992" t="e">
        <f t="shared" si="54"/>
        <v>#VALUE!</v>
      </c>
      <c r="AF132" s="1992" t="e">
        <f t="shared" si="54"/>
        <v>#VALUE!</v>
      </c>
      <c r="AG132" s="1992" t="e">
        <f t="shared" si="54"/>
        <v>#VALUE!</v>
      </c>
      <c r="AH132" s="1861" t="s">
        <v>2272</v>
      </c>
      <c r="AI132" s="2054">
        <f>_xlfn.AGGREGATE(9,6,C132:AG132)</f>
        <v>0</v>
      </c>
      <c r="AJ132" s="2047"/>
    </row>
    <row r="133" spans="2:38" hidden="1">
      <c r="B133" s="2001" t="s">
        <v>2376</v>
      </c>
      <c r="C133" s="2055" t="e">
        <f>IF(AND(DAY(C122)&gt;=8,DAY(C122)&lt;=14,C123="土",OR(C128="休",C128="雨")),1,0)</f>
        <v>#VALUE!</v>
      </c>
      <c r="D133" s="2055" t="e">
        <f>IF(AND(DAY(D122)&gt;=8,DAY(D122)&lt;=14,D123="土",OR(D128="休",D128="雨")),1,0)</f>
        <v>#VALUE!</v>
      </c>
      <c r="E133" s="2055" t="e">
        <f t="shared" ref="E133:AG133" si="55">IF(AND(DAY(E122)&gt;=8,DAY(E122)&lt;=14,E123="土",OR(E128="休",E128="雨")),1,0)</f>
        <v>#VALUE!</v>
      </c>
      <c r="F133" s="2055" t="e">
        <f t="shared" si="55"/>
        <v>#VALUE!</v>
      </c>
      <c r="G133" s="2055" t="e">
        <f t="shared" si="55"/>
        <v>#VALUE!</v>
      </c>
      <c r="H133" s="2055" t="e">
        <f t="shared" si="55"/>
        <v>#VALUE!</v>
      </c>
      <c r="I133" s="2055" t="e">
        <f t="shared" si="55"/>
        <v>#VALUE!</v>
      </c>
      <c r="J133" s="2055" t="e">
        <f t="shared" si="55"/>
        <v>#VALUE!</v>
      </c>
      <c r="K133" s="2055" t="e">
        <f t="shared" si="55"/>
        <v>#VALUE!</v>
      </c>
      <c r="L133" s="2055" t="e">
        <f t="shared" si="55"/>
        <v>#VALUE!</v>
      </c>
      <c r="M133" s="2055" t="e">
        <f t="shared" si="55"/>
        <v>#VALUE!</v>
      </c>
      <c r="N133" s="2055" t="e">
        <f t="shared" si="55"/>
        <v>#VALUE!</v>
      </c>
      <c r="O133" s="2055" t="e">
        <f t="shared" si="55"/>
        <v>#VALUE!</v>
      </c>
      <c r="P133" s="2055" t="e">
        <f t="shared" si="55"/>
        <v>#VALUE!</v>
      </c>
      <c r="Q133" s="2055" t="e">
        <f t="shared" si="55"/>
        <v>#VALUE!</v>
      </c>
      <c r="R133" s="2055" t="e">
        <f t="shared" si="55"/>
        <v>#VALUE!</v>
      </c>
      <c r="S133" s="2055" t="e">
        <f t="shared" si="55"/>
        <v>#VALUE!</v>
      </c>
      <c r="T133" s="2055" t="e">
        <f t="shared" si="55"/>
        <v>#VALUE!</v>
      </c>
      <c r="U133" s="2055" t="e">
        <f t="shared" si="55"/>
        <v>#VALUE!</v>
      </c>
      <c r="V133" s="2055" t="e">
        <f t="shared" si="55"/>
        <v>#VALUE!</v>
      </c>
      <c r="W133" s="2055" t="e">
        <f t="shared" si="55"/>
        <v>#VALUE!</v>
      </c>
      <c r="X133" s="2055" t="e">
        <f t="shared" si="55"/>
        <v>#VALUE!</v>
      </c>
      <c r="Y133" s="2055" t="e">
        <f t="shared" si="55"/>
        <v>#VALUE!</v>
      </c>
      <c r="Z133" s="2055" t="e">
        <f t="shared" si="55"/>
        <v>#VALUE!</v>
      </c>
      <c r="AA133" s="2055" t="e">
        <f t="shared" si="55"/>
        <v>#VALUE!</v>
      </c>
      <c r="AB133" s="2055" t="e">
        <f t="shared" si="55"/>
        <v>#VALUE!</v>
      </c>
      <c r="AC133" s="2055" t="e">
        <f t="shared" si="55"/>
        <v>#VALUE!</v>
      </c>
      <c r="AD133" s="2055" t="e">
        <f t="shared" si="55"/>
        <v>#VALUE!</v>
      </c>
      <c r="AE133" s="2055" t="e">
        <f t="shared" si="55"/>
        <v>#VALUE!</v>
      </c>
      <c r="AF133" s="2055" t="e">
        <f t="shared" si="55"/>
        <v>#VALUE!</v>
      </c>
      <c r="AG133" s="2055" t="e">
        <f t="shared" si="55"/>
        <v>#VALUE!</v>
      </c>
      <c r="AH133" s="1861" t="s">
        <v>2273</v>
      </c>
      <c r="AI133" s="2054">
        <f>_xlfn.AGGREGATE(9,6,C133:AG133)</f>
        <v>0</v>
      </c>
      <c r="AJ133" s="2047"/>
    </row>
    <row r="135" spans="2:38" hidden="1">
      <c r="C135" s="1857" t="e">
        <f>YEAR(C138)</f>
        <v>#VALUE!</v>
      </c>
      <c r="D135" s="1857" t="e">
        <f>MONTH(C138)</f>
        <v>#VALUE!</v>
      </c>
    </row>
    <row r="136" spans="2:38">
      <c r="B136" s="1971" t="s">
        <v>2266</v>
      </c>
      <c r="C136" s="4478" t="e">
        <f>C138</f>
        <v>#VALUE!</v>
      </c>
      <c r="D136" s="4479"/>
      <c r="E136" s="4479"/>
      <c r="F136" s="4479"/>
      <c r="G136" s="4479"/>
      <c r="H136" s="4479"/>
      <c r="I136" s="4479"/>
      <c r="J136" s="4479"/>
      <c r="K136" s="4479"/>
      <c r="L136" s="4479"/>
      <c r="M136" s="4479"/>
      <c r="N136" s="4479"/>
      <c r="O136" s="4479"/>
      <c r="P136" s="4479"/>
      <c r="Q136" s="4479"/>
      <c r="R136" s="4479"/>
      <c r="S136" s="4479"/>
      <c r="T136" s="4479"/>
      <c r="U136" s="4479"/>
      <c r="V136" s="4479"/>
      <c r="W136" s="4479"/>
      <c r="X136" s="4479"/>
      <c r="Y136" s="4479"/>
      <c r="Z136" s="4479"/>
      <c r="AA136" s="4479"/>
      <c r="AB136" s="4479"/>
      <c r="AC136" s="4479"/>
      <c r="AD136" s="4479"/>
      <c r="AE136" s="4479"/>
      <c r="AF136" s="4479"/>
      <c r="AG136" s="4479"/>
      <c r="AH136" s="4479"/>
      <c r="AI136" s="4546"/>
    </row>
    <row r="137" spans="2:38" hidden="1">
      <c r="B137" s="1972"/>
      <c r="C137" s="1913" t="e">
        <f>DATE($C135,$D135,1)</f>
        <v>#VALUE!</v>
      </c>
      <c r="D137" s="1913" t="e">
        <f t="shared" ref="D137:AG137" si="56">C137+1</f>
        <v>#VALUE!</v>
      </c>
      <c r="E137" s="1913" t="e">
        <f t="shared" si="56"/>
        <v>#VALUE!</v>
      </c>
      <c r="F137" s="1913" t="e">
        <f t="shared" si="56"/>
        <v>#VALUE!</v>
      </c>
      <c r="G137" s="1913" t="e">
        <f t="shared" si="56"/>
        <v>#VALUE!</v>
      </c>
      <c r="H137" s="1913" t="e">
        <f t="shared" si="56"/>
        <v>#VALUE!</v>
      </c>
      <c r="I137" s="1913" t="e">
        <f t="shared" si="56"/>
        <v>#VALUE!</v>
      </c>
      <c r="J137" s="1913" t="e">
        <f t="shared" si="56"/>
        <v>#VALUE!</v>
      </c>
      <c r="K137" s="1913" t="e">
        <f t="shared" si="56"/>
        <v>#VALUE!</v>
      </c>
      <c r="L137" s="1913" t="e">
        <f t="shared" si="56"/>
        <v>#VALUE!</v>
      </c>
      <c r="M137" s="1913" t="e">
        <f t="shared" si="56"/>
        <v>#VALUE!</v>
      </c>
      <c r="N137" s="1913" t="e">
        <f t="shared" si="56"/>
        <v>#VALUE!</v>
      </c>
      <c r="O137" s="1913" t="e">
        <f t="shared" si="56"/>
        <v>#VALUE!</v>
      </c>
      <c r="P137" s="1913" t="e">
        <f t="shared" si="56"/>
        <v>#VALUE!</v>
      </c>
      <c r="Q137" s="1913" t="e">
        <f t="shared" si="56"/>
        <v>#VALUE!</v>
      </c>
      <c r="R137" s="1913" t="e">
        <f t="shared" si="56"/>
        <v>#VALUE!</v>
      </c>
      <c r="S137" s="1913" t="e">
        <f t="shared" si="56"/>
        <v>#VALUE!</v>
      </c>
      <c r="T137" s="1913" t="e">
        <f t="shared" si="56"/>
        <v>#VALUE!</v>
      </c>
      <c r="U137" s="1913" t="e">
        <f t="shared" si="56"/>
        <v>#VALUE!</v>
      </c>
      <c r="V137" s="1913" t="e">
        <f t="shared" si="56"/>
        <v>#VALUE!</v>
      </c>
      <c r="W137" s="1913" t="e">
        <f t="shared" si="56"/>
        <v>#VALUE!</v>
      </c>
      <c r="X137" s="1913" t="e">
        <f t="shared" si="56"/>
        <v>#VALUE!</v>
      </c>
      <c r="Y137" s="1913" t="e">
        <f t="shared" si="56"/>
        <v>#VALUE!</v>
      </c>
      <c r="Z137" s="1913" t="e">
        <f t="shared" si="56"/>
        <v>#VALUE!</v>
      </c>
      <c r="AA137" s="1913" t="e">
        <f t="shared" si="56"/>
        <v>#VALUE!</v>
      </c>
      <c r="AB137" s="1913" t="e">
        <f t="shared" si="56"/>
        <v>#VALUE!</v>
      </c>
      <c r="AC137" s="1913" t="e">
        <f t="shared" si="56"/>
        <v>#VALUE!</v>
      </c>
      <c r="AD137" s="1913" t="e">
        <f t="shared" si="56"/>
        <v>#VALUE!</v>
      </c>
      <c r="AE137" s="1913" t="e">
        <f t="shared" si="56"/>
        <v>#VALUE!</v>
      </c>
      <c r="AF137" s="1913" t="e">
        <f t="shared" si="56"/>
        <v>#VALUE!</v>
      </c>
      <c r="AG137" s="1913" t="e">
        <f t="shared" si="56"/>
        <v>#VALUE!</v>
      </c>
      <c r="AH137" s="2056"/>
      <c r="AI137" s="2057"/>
    </row>
    <row r="138" spans="2:38">
      <c r="B138" s="1973" t="s">
        <v>2267</v>
      </c>
      <c r="C138" s="1974" t="e">
        <f>IF(EDATE(C121,1)&gt;$G$5,"",EDATE(C121,1))</f>
        <v>#VALUE!</v>
      </c>
      <c r="D138" s="1913" t="e">
        <f t="shared" ref="D138:AG138" si="57">IF(D137&gt;$G$5,"",IF(C138=EOMONTH(DATE($C135,$D135,1),0),"",IF(C138="","",C138+1)))</f>
        <v>#VALUE!</v>
      </c>
      <c r="E138" s="1913" t="e">
        <f t="shared" si="57"/>
        <v>#VALUE!</v>
      </c>
      <c r="F138" s="1913" t="e">
        <f t="shared" si="57"/>
        <v>#VALUE!</v>
      </c>
      <c r="G138" s="1913" t="e">
        <f t="shared" si="57"/>
        <v>#VALUE!</v>
      </c>
      <c r="H138" s="1913" t="e">
        <f t="shared" si="57"/>
        <v>#VALUE!</v>
      </c>
      <c r="I138" s="1913" t="e">
        <f t="shared" si="57"/>
        <v>#VALUE!</v>
      </c>
      <c r="J138" s="1913" t="e">
        <f t="shared" si="57"/>
        <v>#VALUE!</v>
      </c>
      <c r="K138" s="1913" t="e">
        <f t="shared" si="57"/>
        <v>#VALUE!</v>
      </c>
      <c r="L138" s="1913" t="e">
        <f t="shared" si="57"/>
        <v>#VALUE!</v>
      </c>
      <c r="M138" s="1913" t="e">
        <f t="shared" si="57"/>
        <v>#VALUE!</v>
      </c>
      <c r="N138" s="1913" t="e">
        <f t="shared" si="57"/>
        <v>#VALUE!</v>
      </c>
      <c r="O138" s="1913" t="e">
        <f t="shared" si="57"/>
        <v>#VALUE!</v>
      </c>
      <c r="P138" s="1913" t="e">
        <f t="shared" si="57"/>
        <v>#VALUE!</v>
      </c>
      <c r="Q138" s="1913" t="e">
        <f t="shared" si="57"/>
        <v>#VALUE!</v>
      </c>
      <c r="R138" s="1913" t="e">
        <f t="shared" si="57"/>
        <v>#VALUE!</v>
      </c>
      <c r="S138" s="1913" t="e">
        <f t="shared" si="57"/>
        <v>#VALUE!</v>
      </c>
      <c r="T138" s="1913" t="e">
        <f t="shared" si="57"/>
        <v>#VALUE!</v>
      </c>
      <c r="U138" s="1913" t="e">
        <f t="shared" si="57"/>
        <v>#VALUE!</v>
      </c>
      <c r="V138" s="1913" t="e">
        <f t="shared" si="57"/>
        <v>#VALUE!</v>
      </c>
      <c r="W138" s="1913" t="e">
        <f t="shared" si="57"/>
        <v>#VALUE!</v>
      </c>
      <c r="X138" s="1913" t="e">
        <f t="shared" si="57"/>
        <v>#VALUE!</v>
      </c>
      <c r="Y138" s="1913" t="e">
        <f t="shared" si="57"/>
        <v>#VALUE!</v>
      </c>
      <c r="Z138" s="1913" t="e">
        <f t="shared" si="57"/>
        <v>#VALUE!</v>
      </c>
      <c r="AA138" s="1913" t="e">
        <f t="shared" si="57"/>
        <v>#VALUE!</v>
      </c>
      <c r="AB138" s="1913" t="e">
        <f t="shared" si="57"/>
        <v>#VALUE!</v>
      </c>
      <c r="AC138" s="1913" t="e">
        <f t="shared" si="57"/>
        <v>#VALUE!</v>
      </c>
      <c r="AD138" s="1913" t="e">
        <f t="shared" si="57"/>
        <v>#VALUE!</v>
      </c>
      <c r="AE138" s="1913" t="e">
        <f t="shared" si="57"/>
        <v>#VALUE!</v>
      </c>
      <c r="AF138" s="1913" t="e">
        <f t="shared" si="57"/>
        <v>#VALUE!</v>
      </c>
      <c r="AG138" s="1913" t="e">
        <f t="shared" si="57"/>
        <v>#VALUE!</v>
      </c>
      <c r="AH138" s="2043" t="s">
        <v>2268</v>
      </c>
      <c r="AI138" s="2044">
        <f>+COUNTIFS(C139:AG139,"土",C140:AG140,"")+COUNTIFS(C139:AG139,"日",C140:AG140,"")</f>
        <v>0</v>
      </c>
    </row>
    <row r="139" spans="2:38">
      <c r="B139" s="1908" t="s">
        <v>1060</v>
      </c>
      <c r="C139" s="1975" t="str">
        <f>IFERROR(TEXT(WEEKDAY(+C138),"aaa"),"")</f>
        <v/>
      </c>
      <c r="D139" s="1975" t="str">
        <f t="shared" ref="D139:AG139" si="58">IFERROR(TEXT(WEEKDAY(+D138),"aaa"),"")</f>
        <v/>
      </c>
      <c r="E139" s="1975" t="str">
        <f t="shared" si="58"/>
        <v/>
      </c>
      <c r="F139" s="1975" t="str">
        <f t="shared" si="58"/>
        <v/>
      </c>
      <c r="G139" s="1975" t="str">
        <f t="shared" si="58"/>
        <v/>
      </c>
      <c r="H139" s="1975" t="str">
        <f t="shared" si="58"/>
        <v/>
      </c>
      <c r="I139" s="1975" t="str">
        <f t="shared" si="58"/>
        <v/>
      </c>
      <c r="J139" s="1975" t="str">
        <f t="shared" si="58"/>
        <v/>
      </c>
      <c r="K139" s="1975" t="str">
        <f t="shared" si="58"/>
        <v/>
      </c>
      <c r="L139" s="1975" t="str">
        <f t="shared" si="58"/>
        <v/>
      </c>
      <c r="M139" s="1975" t="str">
        <f t="shared" si="58"/>
        <v/>
      </c>
      <c r="N139" s="1975" t="str">
        <f t="shared" si="58"/>
        <v/>
      </c>
      <c r="O139" s="1975" t="str">
        <f t="shared" si="58"/>
        <v/>
      </c>
      <c r="P139" s="1975" t="str">
        <f t="shared" si="58"/>
        <v/>
      </c>
      <c r="Q139" s="1975" t="str">
        <f t="shared" si="58"/>
        <v/>
      </c>
      <c r="R139" s="1975" t="str">
        <f t="shared" si="58"/>
        <v/>
      </c>
      <c r="S139" s="1975" t="str">
        <f t="shared" si="58"/>
        <v/>
      </c>
      <c r="T139" s="1975" t="str">
        <f t="shared" si="58"/>
        <v/>
      </c>
      <c r="U139" s="1975" t="str">
        <f t="shared" si="58"/>
        <v/>
      </c>
      <c r="V139" s="1975" t="str">
        <f t="shared" si="58"/>
        <v/>
      </c>
      <c r="W139" s="1975" t="str">
        <f t="shared" si="58"/>
        <v/>
      </c>
      <c r="X139" s="1975" t="str">
        <f t="shared" si="58"/>
        <v/>
      </c>
      <c r="Y139" s="1975" t="str">
        <f t="shared" si="58"/>
        <v/>
      </c>
      <c r="Z139" s="1975" t="str">
        <f t="shared" si="58"/>
        <v/>
      </c>
      <c r="AA139" s="1975" t="str">
        <f t="shared" si="58"/>
        <v/>
      </c>
      <c r="AB139" s="1975" t="str">
        <f t="shared" si="58"/>
        <v/>
      </c>
      <c r="AC139" s="1975" t="str">
        <f t="shared" si="58"/>
        <v/>
      </c>
      <c r="AD139" s="1975" t="str">
        <f t="shared" si="58"/>
        <v/>
      </c>
      <c r="AE139" s="1975" t="str">
        <f t="shared" si="58"/>
        <v/>
      </c>
      <c r="AF139" s="1975" t="str">
        <f t="shared" si="58"/>
        <v/>
      </c>
      <c r="AG139" s="1975" t="str">
        <f t="shared" si="58"/>
        <v/>
      </c>
      <c r="AH139" s="2043" t="s">
        <v>2269</v>
      </c>
      <c r="AI139" s="2044">
        <f>+COUNTIF(C140:AG140,"夏休")+COUNTIF(C140:AG140,"冬休")+COUNTIF(C140:AG140,"中止")</f>
        <v>0</v>
      </c>
    </row>
    <row r="140" spans="2:38" ht="13.5" customHeight="1">
      <c r="B140" s="4547" t="s">
        <v>2270</v>
      </c>
      <c r="C140" s="4549"/>
      <c r="D140" s="4545"/>
      <c r="E140" s="4545"/>
      <c r="F140" s="4545"/>
      <c r="G140" s="4545"/>
      <c r="H140" s="4545"/>
      <c r="I140" s="4545"/>
      <c r="J140" s="4545"/>
      <c r="K140" s="4545"/>
      <c r="L140" s="4545"/>
      <c r="M140" s="4545"/>
      <c r="N140" s="4545"/>
      <c r="O140" s="4545"/>
      <c r="P140" s="4545"/>
      <c r="Q140" s="4545"/>
      <c r="R140" s="4545"/>
      <c r="S140" s="4545"/>
      <c r="T140" s="4545"/>
      <c r="U140" s="4545"/>
      <c r="V140" s="4545"/>
      <c r="W140" s="4545"/>
      <c r="X140" s="4545"/>
      <c r="Y140" s="4545"/>
      <c r="Z140" s="4545"/>
      <c r="AA140" s="4545"/>
      <c r="AB140" s="4545"/>
      <c r="AC140" s="4545"/>
      <c r="AD140" s="4545"/>
      <c r="AE140" s="4545"/>
      <c r="AF140" s="4545"/>
      <c r="AG140" s="4565"/>
      <c r="AH140" s="2045" t="s">
        <v>1061</v>
      </c>
      <c r="AI140" s="2046">
        <f>COUNT(C138:AG138)-AI139</f>
        <v>0</v>
      </c>
    </row>
    <row r="141" spans="2:38" ht="13.5" customHeight="1">
      <c r="B141" s="4548"/>
      <c r="C141" s="4549"/>
      <c r="D141" s="4545"/>
      <c r="E141" s="4545"/>
      <c r="F141" s="4545"/>
      <c r="G141" s="4545"/>
      <c r="H141" s="4545"/>
      <c r="I141" s="4545"/>
      <c r="J141" s="4545"/>
      <c r="K141" s="4545"/>
      <c r="L141" s="4545"/>
      <c r="M141" s="4545"/>
      <c r="N141" s="4545"/>
      <c r="O141" s="4545"/>
      <c r="P141" s="4545"/>
      <c r="Q141" s="4545"/>
      <c r="R141" s="4545"/>
      <c r="S141" s="4545"/>
      <c r="T141" s="4545"/>
      <c r="U141" s="4545"/>
      <c r="V141" s="4545"/>
      <c r="W141" s="4545"/>
      <c r="X141" s="4545"/>
      <c r="Y141" s="4545"/>
      <c r="Z141" s="4545"/>
      <c r="AA141" s="4545"/>
      <c r="AB141" s="4545"/>
      <c r="AC141" s="4545"/>
      <c r="AD141" s="4545"/>
      <c r="AE141" s="4545"/>
      <c r="AF141" s="4545"/>
      <c r="AG141" s="4565"/>
      <c r="AH141" s="2045" t="s">
        <v>1062</v>
      </c>
      <c r="AI141" s="2046">
        <f>+COUNTIF(C142:AG143,"休")</f>
        <v>0</v>
      </c>
      <c r="AJ141" s="2047" t="e">
        <f>IF(AI142&gt;0.285,"",IF(AI141&lt;AI138,"←計画日数が足りません",""))</f>
        <v>#DIV/0!</v>
      </c>
    </row>
    <row r="142" spans="2:38" ht="13.5" customHeight="1">
      <c r="B142" s="4566" t="s">
        <v>1055</v>
      </c>
      <c r="C142" s="4564"/>
      <c r="D142" s="4564"/>
      <c r="E142" s="4564"/>
      <c r="F142" s="4564"/>
      <c r="G142" s="4564"/>
      <c r="H142" s="4564"/>
      <c r="I142" s="4568"/>
      <c r="J142" s="4564"/>
      <c r="K142" s="4564"/>
      <c r="L142" s="4564"/>
      <c r="M142" s="4564"/>
      <c r="N142" s="4564"/>
      <c r="O142" s="4564"/>
      <c r="P142" s="4568"/>
      <c r="Q142" s="4564"/>
      <c r="R142" s="4564"/>
      <c r="S142" s="4564"/>
      <c r="T142" s="4564"/>
      <c r="U142" s="4564"/>
      <c r="V142" s="4564"/>
      <c r="W142" s="4568"/>
      <c r="X142" s="4564"/>
      <c r="Y142" s="4564"/>
      <c r="Z142" s="4564"/>
      <c r="AA142" s="4564"/>
      <c r="AB142" s="4564"/>
      <c r="AC142" s="4564"/>
      <c r="AD142" s="4568"/>
      <c r="AE142" s="4564"/>
      <c r="AF142" s="4564"/>
      <c r="AG142" s="4570"/>
      <c r="AH142" s="2045" t="s">
        <v>1063</v>
      </c>
      <c r="AI142" s="2048" t="e">
        <f>+AI141/AI140</f>
        <v>#DIV/0!</v>
      </c>
    </row>
    <row r="143" spans="2:38">
      <c r="B143" s="4566"/>
      <c r="C143" s="4564"/>
      <c r="D143" s="4564"/>
      <c r="E143" s="4564"/>
      <c r="F143" s="4564"/>
      <c r="G143" s="4564"/>
      <c r="H143" s="4564"/>
      <c r="I143" s="4568"/>
      <c r="J143" s="4564"/>
      <c r="K143" s="4564"/>
      <c r="L143" s="4564"/>
      <c r="M143" s="4564"/>
      <c r="N143" s="4564"/>
      <c r="O143" s="4564"/>
      <c r="P143" s="4568"/>
      <c r="Q143" s="4564"/>
      <c r="R143" s="4564"/>
      <c r="S143" s="4564"/>
      <c r="T143" s="4564"/>
      <c r="U143" s="4564"/>
      <c r="V143" s="4564"/>
      <c r="W143" s="4568"/>
      <c r="X143" s="4564"/>
      <c r="Y143" s="4564"/>
      <c r="Z143" s="4564"/>
      <c r="AA143" s="4564"/>
      <c r="AB143" s="4564"/>
      <c r="AC143" s="4564"/>
      <c r="AD143" s="4568"/>
      <c r="AE143" s="4564"/>
      <c r="AF143" s="4564"/>
      <c r="AG143" s="4570"/>
      <c r="AH143" s="2045" t="s">
        <v>1051</v>
      </c>
      <c r="AI143" s="2046">
        <f>+COUNTA(C144:AG145)</f>
        <v>0</v>
      </c>
    </row>
    <row r="144" spans="2:38">
      <c r="B144" s="4571" t="s">
        <v>1057</v>
      </c>
      <c r="C144" s="4568"/>
      <c r="D144" s="4568"/>
      <c r="E144" s="4568"/>
      <c r="F144" s="4568"/>
      <c r="G144" s="4568"/>
      <c r="H144" s="4568"/>
      <c r="I144" s="4578"/>
      <c r="J144" s="4568"/>
      <c r="K144" s="4568"/>
      <c r="L144" s="4568"/>
      <c r="M144" s="4568"/>
      <c r="N144" s="4568"/>
      <c r="O144" s="4568"/>
      <c r="P144" s="4578"/>
      <c r="Q144" s="4568"/>
      <c r="R144" s="4568"/>
      <c r="S144" s="4568"/>
      <c r="T144" s="4568"/>
      <c r="U144" s="4568"/>
      <c r="V144" s="4568"/>
      <c r="W144" s="4578"/>
      <c r="X144" s="4568"/>
      <c r="Y144" s="4568"/>
      <c r="Z144" s="4568"/>
      <c r="AA144" s="4568"/>
      <c r="AB144" s="4568"/>
      <c r="AC144" s="4568"/>
      <c r="AD144" s="4578"/>
      <c r="AE144" s="4568"/>
      <c r="AF144" s="4568"/>
      <c r="AG144" s="4575"/>
      <c r="AH144" s="2049" t="s">
        <v>1064</v>
      </c>
      <c r="AI144" s="2050" t="e">
        <f>+AI143/AI140</f>
        <v>#DIV/0!</v>
      </c>
      <c r="AL144" s="1857">
        <f>+COUNTIF(C142:AG143,"休")</f>
        <v>0</v>
      </c>
    </row>
    <row r="145" spans="2:38">
      <c r="B145" s="4572"/>
      <c r="C145" s="4569"/>
      <c r="D145" s="4569"/>
      <c r="E145" s="4569"/>
      <c r="F145" s="4569"/>
      <c r="G145" s="4569"/>
      <c r="H145" s="4569"/>
      <c r="I145" s="4569"/>
      <c r="J145" s="4569"/>
      <c r="K145" s="4569"/>
      <c r="L145" s="4569"/>
      <c r="M145" s="4569"/>
      <c r="N145" s="4569"/>
      <c r="O145" s="4569"/>
      <c r="P145" s="4569"/>
      <c r="Q145" s="4569"/>
      <c r="R145" s="4569"/>
      <c r="S145" s="4569"/>
      <c r="T145" s="4569"/>
      <c r="U145" s="4569"/>
      <c r="V145" s="4569"/>
      <c r="W145" s="4569"/>
      <c r="X145" s="4569"/>
      <c r="Y145" s="4569"/>
      <c r="Z145" s="4569"/>
      <c r="AA145" s="4569"/>
      <c r="AB145" s="4569"/>
      <c r="AC145" s="4569"/>
      <c r="AD145" s="4569"/>
      <c r="AE145" s="4569"/>
      <c r="AF145" s="4569"/>
      <c r="AG145" s="4576"/>
      <c r="AH145" s="2051" t="s">
        <v>2271</v>
      </c>
      <c r="AI145" s="2052" t="str">
        <f>IF(7&gt;AI140,"対象外",IF(AI143&gt;=AI138,"OK","NG"))</f>
        <v>対象外</v>
      </c>
      <c r="AJ145" s="2047" t="str">
        <f>IF(AI145="対象外","←７日間に満たない期間は達成判定の対象外",IF(AI145="NG","←月単位未達成","←月単位達成"))</f>
        <v>←７日間に満たない期間は達成判定の対象外</v>
      </c>
      <c r="AL145" s="2053" t="str">
        <f>IF(7&gt;AI140,"対象外",IF(AL144&gt;=AI138,"OK","NG"))</f>
        <v>対象外</v>
      </c>
    </row>
    <row r="146" spans="2:38" hidden="1">
      <c r="B146" s="2001" t="s">
        <v>2373</v>
      </c>
      <c r="C146" s="1992" t="e">
        <f t="shared" ref="C146:AG146" si="59">IF(AND(DAY(C138)&gt;=22,DAY(C138)&lt;=28,C139="土"),1,0)</f>
        <v>#VALUE!</v>
      </c>
      <c r="D146" s="1992" t="e">
        <f t="shared" si="59"/>
        <v>#VALUE!</v>
      </c>
      <c r="E146" s="1992" t="e">
        <f t="shared" si="59"/>
        <v>#VALUE!</v>
      </c>
      <c r="F146" s="1992" t="e">
        <f t="shared" si="59"/>
        <v>#VALUE!</v>
      </c>
      <c r="G146" s="1992" t="e">
        <f t="shared" si="59"/>
        <v>#VALUE!</v>
      </c>
      <c r="H146" s="1992" t="e">
        <f t="shared" si="59"/>
        <v>#VALUE!</v>
      </c>
      <c r="I146" s="1992" t="e">
        <f t="shared" si="59"/>
        <v>#VALUE!</v>
      </c>
      <c r="J146" s="1992" t="e">
        <f t="shared" si="59"/>
        <v>#VALUE!</v>
      </c>
      <c r="K146" s="1992" t="e">
        <f t="shared" si="59"/>
        <v>#VALUE!</v>
      </c>
      <c r="L146" s="1992" t="e">
        <f t="shared" si="59"/>
        <v>#VALUE!</v>
      </c>
      <c r="M146" s="1992" t="e">
        <f t="shared" si="59"/>
        <v>#VALUE!</v>
      </c>
      <c r="N146" s="1992" t="e">
        <f t="shared" si="59"/>
        <v>#VALUE!</v>
      </c>
      <c r="O146" s="1992" t="e">
        <f t="shared" si="59"/>
        <v>#VALUE!</v>
      </c>
      <c r="P146" s="1992" t="e">
        <f t="shared" si="59"/>
        <v>#VALUE!</v>
      </c>
      <c r="Q146" s="1992" t="e">
        <f t="shared" si="59"/>
        <v>#VALUE!</v>
      </c>
      <c r="R146" s="1992" t="e">
        <f t="shared" si="59"/>
        <v>#VALUE!</v>
      </c>
      <c r="S146" s="1992" t="e">
        <f t="shared" si="59"/>
        <v>#VALUE!</v>
      </c>
      <c r="T146" s="1992" t="e">
        <f t="shared" si="59"/>
        <v>#VALUE!</v>
      </c>
      <c r="U146" s="1992" t="e">
        <f t="shared" si="59"/>
        <v>#VALUE!</v>
      </c>
      <c r="V146" s="1992" t="e">
        <f t="shared" si="59"/>
        <v>#VALUE!</v>
      </c>
      <c r="W146" s="1992" t="e">
        <f t="shared" si="59"/>
        <v>#VALUE!</v>
      </c>
      <c r="X146" s="1992" t="e">
        <f t="shared" si="59"/>
        <v>#VALUE!</v>
      </c>
      <c r="Y146" s="1992" t="e">
        <f t="shared" si="59"/>
        <v>#VALUE!</v>
      </c>
      <c r="Z146" s="1992" t="e">
        <f t="shared" si="59"/>
        <v>#VALUE!</v>
      </c>
      <c r="AA146" s="1992" t="e">
        <f t="shared" si="59"/>
        <v>#VALUE!</v>
      </c>
      <c r="AB146" s="1992" t="e">
        <f t="shared" si="59"/>
        <v>#VALUE!</v>
      </c>
      <c r="AC146" s="1992" t="e">
        <f t="shared" si="59"/>
        <v>#VALUE!</v>
      </c>
      <c r="AD146" s="1992" t="e">
        <f t="shared" si="59"/>
        <v>#VALUE!</v>
      </c>
      <c r="AE146" s="1992" t="e">
        <f t="shared" si="59"/>
        <v>#VALUE!</v>
      </c>
      <c r="AF146" s="1992" t="e">
        <f t="shared" si="59"/>
        <v>#VALUE!</v>
      </c>
      <c r="AG146" s="1992" t="e">
        <f t="shared" si="59"/>
        <v>#VALUE!</v>
      </c>
      <c r="AH146" s="1861" t="s">
        <v>2272</v>
      </c>
      <c r="AI146" s="2054">
        <f>_xlfn.AGGREGATE(9,6,C146:AG146)</f>
        <v>0</v>
      </c>
      <c r="AJ146" s="2047"/>
    </row>
    <row r="147" spans="2:38" hidden="1">
      <c r="B147" s="2001" t="s">
        <v>2374</v>
      </c>
      <c r="C147" s="2055" t="e">
        <f t="shared" ref="C147:AG147" si="60">IF(AND(DAY(C138)&gt;=22,DAY(C138)&lt;=28,C139="土",OR(C144="休",C144="雨")),1,0)</f>
        <v>#VALUE!</v>
      </c>
      <c r="D147" s="2055" t="e">
        <f t="shared" si="60"/>
        <v>#VALUE!</v>
      </c>
      <c r="E147" s="2055" t="e">
        <f t="shared" si="60"/>
        <v>#VALUE!</v>
      </c>
      <c r="F147" s="2055" t="e">
        <f t="shared" si="60"/>
        <v>#VALUE!</v>
      </c>
      <c r="G147" s="2055" t="e">
        <f t="shared" si="60"/>
        <v>#VALUE!</v>
      </c>
      <c r="H147" s="2055" t="e">
        <f t="shared" si="60"/>
        <v>#VALUE!</v>
      </c>
      <c r="I147" s="2055" t="e">
        <f t="shared" si="60"/>
        <v>#VALUE!</v>
      </c>
      <c r="J147" s="2055" t="e">
        <f t="shared" si="60"/>
        <v>#VALUE!</v>
      </c>
      <c r="K147" s="2055" t="e">
        <f t="shared" si="60"/>
        <v>#VALUE!</v>
      </c>
      <c r="L147" s="2055" t="e">
        <f t="shared" si="60"/>
        <v>#VALUE!</v>
      </c>
      <c r="M147" s="2055" t="e">
        <f t="shared" si="60"/>
        <v>#VALUE!</v>
      </c>
      <c r="N147" s="2055" t="e">
        <f t="shared" si="60"/>
        <v>#VALUE!</v>
      </c>
      <c r="O147" s="2055" t="e">
        <f t="shared" si="60"/>
        <v>#VALUE!</v>
      </c>
      <c r="P147" s="2055" t="e">
        <f t="shared" si="60"/>
        <v>#VALUE!</v>
      </c>
      <c r="Q147" s="2055" t="e">
        <f t="shared" si="60"/>
        <v>#VALUE!</v>
      </c>
      <c r="R147" s="2055" t="e">
        <f t="shared" si="60"/>
        <v>#VALUE!</v>
      </c>
      <c r="S147" s="2055" t="e">
        <f t="shared" si="60"/>
        <v>#VALUE!</v>
      </c>
      <c r="T147" s="2055" t="e">
        <f t="shared" si="60"/>
        <v>#VALUE!</v>
      </c>
      <c r="U147" s="2055" t="e">
        <f t="shared" si="60"/>
        <v>#VALUE!</v>
      </c>
      <c r="V147" s="2055" t="e">
        <f t="shared" si="60"/>
        <v>#VALUE!</v>
      </c>
      <c r="W147" s="2055" t="e">
        <f t="shared" si="60"/>
        <v>#VALUE!</v>
      </c>
      <c r="X147" s="2055" t="e">
        <f t="shared" si="60"/>
        <v>#VALUE!</v>
      </c>
      <c r="Y147" s="2055" t="e">
        <f t="shared" si="60"/>
        <v>#VALUE!</v>
      </c>
      <c r="Z147" s="2055" t="e">
        <f t="shared" si="60"/>
        <v>#VALUE!</v>
      </c>
      <c r="AA147" s="2055" t="e">
        <f t="shared" si="60"/>
        <v>#VALUE!</v>
      </c>
      <c r="AB147" s="2055" t="e">
        <f t="shared" si="60"/>
        <v>#VALUE!</v>
      </c>
      <c r="AC147" s="2055" t="e">
        <f t="shared" si="60"/>
        <v>#VALUE!</v>
      </c>
      <c r="AD147" s="2055" t="e">
        <f t="shared" si="60"/>
        <v>#VALUE!</v>
      </c>
      <c r="AE147" s="2055" t="e">
        <f>IF(AND(DAY(AE138)&gt;=22,DAY(AE138)&lt;=28,AE139="土",OR(AE144="休",AE144="雨")),1,0)</f>
        <v>#VALUE!</v>
      </c>
      <c r="AF147" s="2055" t="e">
        <f t="shared" si="60"/>
        <v>#VALUE!</v>
      </c>
      <c r="AG147" s="2055" t="e">
        <f t="shared" si="60"/>
        <v>#VALUE!</v>
      </c>
      <c r="AH147" s="1861" t="s">
        <v>2273</v>
      </c>
      <c r="AI147" s="2054">
        <f>_xlfn.AGGREGATE(9,6,C147:AG147)</f>
        <v>0</v>
      </c>
      <c r="AJ147" s="2047"/>
    </row>
    <row r="148" spans="2:38" hidden="1">
      <c r="B148" s="2001" t="s">
        <v>2375</v>
      </c>
      <c r="C148" s="1992" t="e">
        <f>IF(AND(DAY(C138)&gt;=8,DAY(C138)&lt;=14,C139="土"),1,0)</f>
        <v>#VALUE!</v>
      </c>
      <c r="D148" s="1992" t="e">
        <f>IF(AND(DAY(D138)&gt;=8,DAY(D138)&lt;=14,D139="土"),1,0)</f>
        <v>#VALUE!</v>
      </c>
      <c r="E148" s="1992" t="e">
        <f t="shared" ref="E148:AG148" si="61">IF(AND(DAY(E138)&gt;=8,DAY(E138)&lt;=14,E139="土"),1,0)</f>
        <v>#VALUE!</v>
      </c>
      <c r="F148" s="1992" t="e">
        <f t="shared" si="61"/>
        <v>#VALUE!</v>
      </c>
      <c r="G148" s="1992" t="e">
        <f t="shared" si="61"/>
        <v>#VALUE!</v>
      </c>
      <c r="H148" s="1992" t="e">
        <f t="shared" si="61"/>
        <v>#VALUE!</v>
      </c>
      <c r="I148" s="1992" t="e">
        <f t="shared" si="61"/>
        <v>#VALUE!</v>
      </c>
      <c r="J148" s="1992" t="e">
        <f t="shared" si="61"/>
        <v>#VALUE!</v>
      </c>
      <c r="K148" s="1992" t="e">
        <f t="shared" si="61"/>
        <v>#VALUE!</v>
      </c>
      <c r="L148" s="1992" t="e">
        <f t="shared" si="61"/>
        <v>#VALUE!</v>
      </c>
      <c r="M148" s="1992" t="e">
        <f t="shared" si="61"/>
        <v>#VALUE!</v>
      </c>
      <c r="N148" s="1992" t="e">
        <f t="shared" si="61"/>
        <v>#VALUE!</v>
      </c>
      <c r="O148" s="1992" t="e">
        <f t="shared" si="61"/>
        <v>#VALUE!</v>
      </c>
      <c r="P148" s="1992" t="e">
        <f t="shared" si="61"/>
        <v>#VALUE!</v>
      </c>
      <c r="Q148" s="1992" t="e">
        <f t="shared" si="61"/>
        <v>#VALUE!</v>
      </c>
      <c r="R148" s="1992" t="e">
        <f t="shared" si="61"/>
        <v>#VALUE!</v>
      </c>
      <c r="S148" s="1992" t="e">
        <f t="shared" si="61"/>
        <v>#VALUE!</v>
      </c>
      <c r="T148" s="1992" t="e">
        <f t="shared" si="61"/>
        <v>#VALUE!</v>
      </c>
      <c r="U148" s="1992" t="e">
        <f t="shared" si="61"/>
        <v>#VALUE!</v>
      </c>
      <c r="V148" s="1992" t="e">
        <f t="shared" si="61"/>
        <v>#VALUE!</v>
      </c>
      <c r="W148" s="1992" t="e">
        <f t="shared" si="61"/>
        <v>#VALUE!</v>
      </c>
      <c r="X148" s="1992" t="e">
        <f t="shared" si="61"/>
        <v>#VALUE!</v>
      </c>
      <c r="Y148" s="1992" t="e">
        <f t="shared" si="61"/>
        <v>#VALUE!</v>
      </c>
      <c r="Z148" s="1992" t="e">
        <f t="shared" si="61"/>
        <v>#VALUE!</v>
      </c>
      <c r="AA148" s="1992" t="e">
        <f t="shared" si="61"/>
        <v>#VALUE!</v>
      </c>
      <c r="AB148" s="1992" t="e">
        <f t="shared" si="61"/>
        <v>#VALUE!</v>
      </c>
      <c r="AC148" s="1992" t="e">
        <f t="shared" si="61"/>
        <v>#VALUE!</v>
      </c>
      <c r="AD148" s="1992" t="e">
        <f t="shared" si="61"/>
        <v>#VALUE!</v>
      </c>
      <c r="AE148" s="1992" t="e">
        <f t="shared" si="61"/>
        <v>#VALUE!</v>
      </c>
      <c r="AF148" s="1992" t="e">
        <f t="shared" si="61"/>
        <v>#VALUE!</v>
      </c>
      <c r="AG148" s="1992" t="e">
        <f t="shared" si="61"/>
        <v>#VALUE!</v>
      </c>
      <c r="AH148" s="1861" t="s">
        <v>2272</v>
      </c>
      <c r="AI148" s="2054">
        <f>_xlfn.AGGREGATE(9,6,C148:AG148)</f>
        <v>0</v>
      </c>
      <c r="AJ148" s="2047"/>
    </row>
    <row r="149" spans="2:38" hidden="1">
      <c r="B149" s="2001" t="s">
        <v>2376</v>
      </c>
      <c r="C149" s="2055" t="e">
        <f>IF(AND(DAY(C138)&gt;=8,DAY(C138)&lt;=14,C139="土",OR(C144="休",C144="雨")),1,0)</f>
        <v>#VALUE!</v>
      </c>
      <c r="D149" s="2055" t="e">
        <f>IF(AND(DAY(D138)&gt;=8,DAY(D138)&lt;=14,D139="土",OR(D144="休",D144="雨")),1,0)</f>
        <v>#VALUE!</v>
      </c>
      <c r="E149" s="2055" t="e">
        <f t="shared" ref="E149:AG149" si="62">IF(AND(DAY(E138)&gt;=8,DAY(E138)&lt;=14,E139="土",OR(E144="休",E144="雨")),1,0)</f>
        <v>#VALUE!</v>
      </c>
      <c r="F149" s="2055" t="e">
        <f t="shared" si="62"/>
        <v>#VALUE!</v>
      </c>
      <c r="G149" s="2055" t="e">
        <f t="shared" si="62"/>
        <v>#VALUE!</v>
      </c>
      <c r="H149" s="2055" t="e">
        <f t="shared" si="62"/>
        <v>#VALUE!</v>
      </c>
      <c r="I149" s="2055" t="e">
        <f t="shared" si="62"/>
        <v>#VALUE!</v>
      </c>
      <c r="J149" s="2055" t="e">
        <f t="shared" si="62"/>
        <v>#VALUE!</v>
      </c>
      <c r="K149" s="2055" t="e">
        <f t="shared" si="62"/>
        <v>#VALUE!</v>
      </c>
      <c r="L149" s="2055" t="e">
        <f t="shared" si="62"/>
        <v>#VALUE!</v>
      </c>
      <c r="M149" s="2055" t="e">
        <f t="shared" si="62"/>
        <v>#VALUE!</v>
      </c>
      <c r="N149" s="2055" t="e">
        <f t="shared" si="62"/>
        <v>#VALUE!</v>
      </c>
      <c r="O149" s="2055" t="e">
        <f t="shared" si="62"/>
        <v>#VALUE!</v>
      </c>
      <c r="P149" s="2055" t="e">
        <f t="shared" si="62"/>
        <v>#VALUE!</v>
      </c>
      <c r="Q149" s="2055" t="e">
        <f t="shared" si="62"/>
        <v>#VALUE!</v>
      </c>
      <c r="R149" s="2055" t="e">
        <f t="shared" si="62"/>
        <v>#VALUE!</v>
      </c>
      <c r="S149" s="2055" t="e">
        <f t="shared" si="62"/>
        <v>#VALUE!</v>
      </c>
      <c r="T149" s="2055" t="e">
        <f t="shared" si="62"/>
        <v>#VALUE!</v>
      </c>
      <c r="U149" s="2055" t="e">
        <f t="shared" si="62"/>
        <v>#VALUE!</v>
      </c>
      <c r="V149" s="2055" t="e">
        <f t="shared" si="62"/>
        <v>#VALUE!</v>
      </c>
      <c r="W149" s="2055" t="e">
        <f t="shared" si="62"/>
        <v>#VALUE!</v>
      </c>
      <c r="X149" s="2055" t="e">
        <f t="shared" si="62"/>
        <v>#VALUE!</v>
      </c>
      <c r="Y149" s="2055" t="e">
        <f t="shared" si="62"/>
        <v>#VALUE!</v>
      </c>
      <c r="Z149" s="2055" t="e">
        <f t="shared" si="62"/>
        <v>#VALUE!</v>
      </c>
      <c r="AA149" s="2055" t="e">
        <f t="shared" si="62"/>
        <v>#VALUE!</v>
      </c>
      <c r="AB149" s="2055" t="e">
        <f t="shared" si="62"/>
        <v>#VALUE!</v>
      </c>
      <c r="AC149" s="2055" t="e">
        <f t="shared" si="62"/>
        <v>#VALUE!</v>
      </c>
      <c r="AD149" s="2055" t="e">
        <f t="shared" si="62"/>
        <v>#VALUE!</v>
      </c>
      <c r="AE149" s="2055" t="e">
        <f t="shared" si="62"/>
        <v>#VALUE!</v>
      </c>
      <c r="AF149" s="2055" t="e">
        <f t="shared" si="62"/>
        <v>#VALUE!</v>
      </c>
      <c r="AG149" s="2055" t="e">
        <f t="shared" si="62"/>
        <v>#VALUE!</v>
      </c>
      <c r="AH149" s="1861" t="s">
        <v>2273</v>
      </c>
      <c r="AI149" s="2054">
        <f>_xlfn.AGGREGATE(9,6,C149:AG149)</f>
        <v>0</v>
      </c>
      <c r="AJ149" s="2047"/>
    </row>
    <row r="151" spans="2:38" hidden="1">
      <c r="C151" s="1857" t="e">
        <f>YEAR(C154)</f>
        <v>#VALUE!</v>
      </c>
      <c r="D151" s="1857" t="e">
        <f>MONTH(C154)</f>
        <v>#VALUE!</v>
      </c>
    </row>
    <row r="152" spans="2:38">
      <c r="B152" s="1971" t="s">
        <v>2266</v>
      </c>
      <c r="C152" s="4478" t="e">
        <f>C154</f>
        <v>#VALUE!</v>
      </c>
      <c r="D152" s="4479"/>
      <c r="E152" s="4479"/>
      <c r="F152" s="4479"/>
      <c r="G152" s="4479"/>
      <c r="H152" s="4479"/>
      <c r="I152" s="4479"/>
      <c r="J152" s="4479"/>
      <c r="K152" s="4479"/>
      <c r="L152" s="4479"/>
      <c r="M152" s="4479"/>
      <c r="N152" s="4479"/>
      <c r="O152" s="4479"/>
      <c r="P152" s="4479"/>
      <c r="Q152" s="4479"/>
      <c r="R152" s="4479"/>
      <c r="S152" s="4479"/>
      <c r="T152" s="4479"/>
      <c r="U152" s="4479"/>
      <c r="V152" s="4479"/>
      <c r="W152" s="4479"/>
      <c r="X152" s="4479"/>
      <c r="Y152" s="4479"/>
      <c r="Z152" s="4479"/>
      <c r="AA152" s="4479"/>
      <c r="AB152" s="4479"/>
      <c r="AC152" s="4479"/>
      <c r="AD152" s="4479"/>
      <c r="AE152" s="4479"/>
      <c r="AF152" s="4479"/>
      <c r="AG152" s="4479"/>
      <c r="AH152" s="4479"/>
      <c r="AI152" s="4546"/>
    </row>
    <row r="153" spans="2:38" hidden="1">
      <c r="B153" s="1972"/>
      <c r="C153" s="1913" t="e">
        <f>DATE($C151,$D151,1)</f>
        <v>#VALUE!</v>
      </c>
      <c r="D153" s="1913" t="e">
        <f t="shared" ref="D153:AG153" si="63">C153+1</f>
        <v>#VALUE!</v>
      </c>
      <c r="E153" s="1913" t="e">
        <f t="shared" si="63"/>
        <v>#VALUE!</v>
      </c>
      <c r="F153" s="1913" t="e">
        <f t="shared" si="63"/>
        <v>#VALUE!</v>
      </c>
      <c r="G153" s="1913" t="e">
        <f t="shared" si="63"/>
        <v>#VALUE!</v>
      </c>
      <c r="H153" s="1913" t="e">
        <f t="shared" si="63"/>
        <v>#VALUE!</v>
      </c>
      <c r="I153" s="1913" t="e">
        <f t="shared" si="63"/>
        <v>#VALUE!</v>
      </c>
      <c r="J153" s="1913" t="e">
        <f t="shared" si="63"/>
        <v>#VALUE!</v>
      </c>
      <c r="K153" s="1913" t="e">
        <f t="shared" si="63"/>
        <v>#VALUE!</v>
      </c>
      <c r="L153" s="1913" t="e">
        <f t="shared" si="63"/>
        <v>#VALUE!</v>
      </c>
      <c r="M153" s="1913" t="e">
        <f t="shared" si="63"/>
        <v>#VALUE!</v>
      </c>
      <c r="N153" s="1913" t="e">
        <f t="shared" si="63"/>
        <v>#VALUE!</v>
      </c>
      <c r="O153" s="1913" t="e">
        <f t="shared" si="63"/>
        <v>#VALUE!</v>
      </c>
      <c r="P153" s="1913" t="e">
        <f t="shared" si="63"/>
        <v>#VALUE!</v>
      </c>
      <c r="Q153" s="1913" t="e">
        <f t="shared" si="63"/>
        <v>#VALUE!</v>
      </c>
      <c r="R153" s="1913" t="e">
        <f t="shared" si="63"/>
        <v>#VALUE!</v>
      </c>
      <c r="S153" s="1913" t="e">
        <f t="shared" si="63"/>
        <v>#VALUE!</v>
      </c>
      <c r="T153" s="1913" t="e">
        <f t="shared" si="63"/>
        <v>#VALUE!</v>
      </c>
      <c r="U153" s="1913" t="e">
        <f t="shared" si="63"/>
        <v>#VALUE!</v>
      </c>
      <c r="V153" s="1913" t="e">
        <f t="shared" si="63"/>
        <v>#VALUE!</v>
      </c>
      <c r="W153" s="1913" t="e">
        <f t="shared" si="63"/>
        <v>#VALUE!</v>
      </c>
      <c r="X153" s="1913" t="e">
        <f t="shared" si="63"/>
        <v>#VALUE!</v>
      </c>
      <c r="Y153" s="1913" t="e">
        <f t="shared" si="63"/>
        <v>#VALUE!</v>
      </c>
      <c r="Z153" s="1913" t="e">
        <f t="shared" si="63"/>
        <v>#VALUE!</v>
      </c>
      <c r="AA153" s="1913" t="e">
        <f t="shared" si="63"/>
        <v>#VALUE!</v>
      </c>
      <c r="AB153" s="1913" t="e">
        <f t="shared" si="63"/>
        <v>#VALUE!</v>
      </c>
      <c r="AC153" s="1913" t="e">
        <f t="shared" si="63"/>
        <v>#VALUE!</v>
      </c>
      <c r="AD153" s="1913" t="e">
        <f t="shared" si="63"/>
        <v>#VALUE!</v>
      </c>
      <c r="AE153" s="1913" t="e">
        <f t="shared" si="63"/>
        <v>#VALUE!</v>
      </c>
      <c r="AF153" s="1913" t="e">
        <f t="shared" si="63"/>
        <v>#VALUE!</v>
      </c>
      <c r="AG153" s="1913" t="e">
        <f t="shared" si="63"/>
        <v>#VALUE!</v>
      </c>
      <c r="AH153" s="2056"/>
      <c r="AI153" s="2057"/>
    </row>
    <row r="154" spans="2:38">
      <c r="B154" s="1973" t="s">
        <v>2267</v>
      </c>
      <c r="C154" s="1974" t="e">
        <f>IF(EDATE(C137,1)&gt;$G$5,"",EDATE(C137,1))</f>
        <v>#VALUE!</v>
      </c>
      <c r="D154" s="1913" t="e">
        <f t="shared" ref="D154:AG154" si="64">IF(D153&gt;$G$5,"",IF(C154=EOMONTH(DATE($C151,$D151,1),0),"",IF(C154="","",C154+1)))</f>
        <v>#VALUE!</v>
      </c>
      <c r="E154" s="1913" t="e">
        <f t="shared" si="64"/>
        <v>#VALUE!</v>
      </c>
      <c r="F154" s="1913" t="e">
        <f t="shared" si="64"/>
        <v>#VALUE!</v>
      </c>
      <c r="G154" s="1913" t="e">
        <f t="shared" si="64"/>
        <v>#VALUE!</v>
      </c>
      <c r="H154" s="1913" t="e">
        <f t="shared" si="64"/>
        <v>#VALUE!</v>
      </c>
      <c r="I154" s="1913" t="e">
        <f t="shared" si="64"/>
        <v>#VALUE!</v>
      </c>
      <c r="J154" s="1913" t="e">
        <f t="shared" si="64"/>
        <v>#VALUE!</v>
      </c>
      <c r="K154" s="1913" t="e">
        <f t="shared" si="64"/>
        <v>#VALUE!</v>
      </c>
      <c r="L154" s="1913" t="e">
        <f t="shared" si="64"/>
        <v>#VALUE!</v>
      </c>
      <c r="M154" s="1913" t="e">
        <f t="shared" si="64"/>
        <v>#VALUE!</v>
      </c>
      <c r="N154" s="1913" t="e">
        <f t="shared" si="64"/>
        <v>#VALUE!</v>
      </c>
      <c r="O154" s="1913" t="e">
        <f t="shared" si="64"/>
        <v>#VALUE!</v>
      </c>
      <c r="P154" s="1913" t="e">
        <f t="shared" si="64"/>
        <v>#VALUE!</v>
      </c>
      <c r="Q154" s="1913" t="e">
        <f t="shared" si="64"/>
        <v>#VALUE!</v>
      </c>
      <c r="R154" s="1913" t="e">
        <f t="shared" si="64"/>
        <v>#VALUE!</v>
      </c>
      <c r="S154" s="1913" t="e">
        <f t="shared" si="64"/>
        <v>#VALUE!</v>
      </c>
      <c r="T154" s="1913" t="e">
        <f t="shared" si="64"/>
        <v>#VALUE!</v>
      </c>
      <c r="U154" s="1913" t="e">
        <f t="shared" si="64"/>
        <v>#VALUE!</v>
      </c>
      <c r="V154" s="1913" t="e">
        <f t="shared" si="64"/>
        <v>#VALUE!</v>
      </c>
      <c r="W154" s="1913" t="e">
        <f t="shared" si="64"/>
        <v>#VALUE!</v>
      </c>
      <c r="X154" s="1913" t="e">
        <f t="shared" si="64"/>
        <v>#VALUE!</v>
      </c>
      <c r="Y154" s="1913" t="e">
        <f t="shared" si="64"/>
        <v>#VALUE!</v>
      </c>
      <c r="Z154" s="1913" t="e">
        <f t="shared" si="64"/>
        <v>#VALUE!</v>
      </c>
      <c r="AA154" s="1913" t="e">
        <f t="shared" si="64"/>
        <v>#VALUE!</v>
      </c>
      <c r="AB154" s="1913" t="e">
        <f t="shared" si="64"/>
        <v>#VALUE!</v>
      </c>
      <c r="AC154" s="1913" t="e">
        <f t="shared" si="64"/>
        <v>#VALUE!</v>
      </c>
      <c r="AD154" s="1913" t="e">
        <f t="shared" si="64"/>
        <v>#VALUE!</v>
      </c>
      <c r="AE154" s="1913" t="e">
        <f t="shared" si="64"/>
        <v>#VALUE!</v>
      </c>
      <c r="AF154" s="1913" t="e">
        <f t="shared" si="64"/>
        <v>#VALUE!</v>
      </c>
      <c r="AG154" s="1913" t="e">
        <f t="shared" si="64"/>
        <v>#VALUE!</v>
      </c>
      <c r="AH154" s="2043" t="s">
        <v>2268</v>
      </c>
      <c r="AI154" s="2044">
        <f>+COUNTIFS(C155:AG155,"土",C156:AG156,"")+COUNTIFS(C155:AG155,"日",C156:AG156,"")</f>
        <v>0</v>
      </c>
    </row>
    <row r="155" spans="2:38">
      <c r="B155" s="1908" t="s">
        <v>1060</v>
      </c>
      <c r="C155" s="1975" t="str">
        <f>IFERROR(TEXT(WEEKDAY(+C154),"aaa"),"")</f>
        <v/>
      </c>
      <c r="D155" s="1975" t="str">
        <f t="shared" ref="D155:AG155" si="65">IFERROR(TEXT(WEEKDAY(+D154),"aaa"),"")</f>
        <v/>
      </c>
      <c r="E155" s="1975" t="str">
        <f t="shared" si="65"/>
        <v/>
      </c>
      <c r="F155" s="1975" t="str">
        <f t="shared" si="65"/>
        <v/>
      </c>
      <c r="G155" s="1975" t="str">
        <f t="shared" si="65"/>
        <v/>
      </c>
      <c r="H155" s="1975" t="str">
        <f t="shared" si="65"/>
        <v/>
      </c>
      <c r="I155" s="1975" t="str">
        <f t="shared" si="65"/>
        <v/>
      </c>
      <c r="J155" s="1975" t="str">
        <f t="shared" si="65"/>
        <v/>
      </c>
      <c r="K155" s="1975" t="str">
        <f t="shared" si="65"/>
        <v/>
      </c>
      <c r="L155" s="1975" t="str">
        <f t="shared" si="65"/>
        <v/>
      </c>
      <c r="M155" s="1975" t="str">
        <f t="shared" si="65"/>
        <v/>
      </c>
      <c r="N155" s="1975" t="str">
        <f t="shared" si="65"/>
        <v/>
      </c>
      <c r="O155" s="1975" t="str">
        <f t="shared" si="65"/>
        <v/>
      </c>
      <c r="P155" s="1975" t="str">
        <f t="shared" si="65"/>
        <v/>
      </c>
      <c r="Q155" s="1975" t="str">
        <f t="shared" si="65"/>
        <v/>
      </c>
      <c r="R155" s="1975" t="str">
        <f t="shared" si="65"/>
        <v/>
      </c>
      <c r="S155" s="1975" t="str">
        <f t="shared" si="65"/>
        <v/>
      </c>
      <c r="T155" s="1975" t="str">
        <f t="shared" si="65"/>
        <v/>
      </c>
      <c r="U155" s="1975" t="str">
        <f t="shared" si="65"/>
        <v/>
      </c>
      <c r="V155" s="1975" t="str">
        <f t="shared" si="65"/>
        <v/>
      </c>
      <c r="W155" s="1975" t="str">
        <f t="shared" si="65"/>
        <v/>
      </c>
      <c r="X155" s="1975" t="str">
        <f t="shared" si="65"/>
        <v/>
      </c>
      <c r="Y155" s="1975" t="str">
        <f t="shared" si="65"/>
        <v/>
      </c>
      <c r="Z155" s="1975" t="str">
        <f t="shared" si="65"/>
        <v/>
      </c>
      <c r="AA155" s="1975" t="str">
        <f t="shared" si="65"/>
        <v/>
      </c>
      <c r="AB155" s="1975" t="str">
        <f t="shared" si="65"/>
        <v/>
      </c>
      <c r="AC155" s="1975" t="str">
        <f t="shared" si="65"/>
        <v/>
      </c>
      <c r="AD155" s="1975" t="str">
        <f t="shared" si="65"/>
        <v/>
      </c>
      <c r="AE155" s="1975" t="str">
        <f t="shared" si="65"/>
        <v/>
      </c>
      <c r="AF155" s="1975" t="str">
        <f t="shared" si="65"/>
        <v/>
      </c>
      <c r="AG155" s="1975" t="str">
        <f t="shared" si="65"/>
        <v/>
      </c>
      <c r="AH155" s="2043" t="s">
        <v>2269</v>
      </c>
      <c r="AI155" s="2044">
        <f>+COUNTIF(C156:AG156,"夏休")+COUNTIF(C156:AG156,"冬休")+COUNTIF(C156:AG156,"中止")</f>
        <v>0</v>
      </c>
    </row>
    <row r="156" spans="2:38" ht="13.5" customHeight="1">
      <c r="B156" s="4547" t="s">
        <v>2270</v>
      </c>
      <c r="C156" s="4549"/>
      <c r="D156" s="4545"/>
      <c r="E156" s="4545"/>
      <c r="F156" s="4545"/>
      <c r="G156" s="4545"/>
      <c r="H156" s="4545"/>
      <c r="I156" s="4545"/>
      <c r="J156" s="4545"/>
      <c r="K156" s="4545"/>
      <c r="L156" s="4545"/>
      <c r="M156" s="4545"/>
      <c r="N156" s="4545"/>
      <c r="O156" s="4545"/>
      <c r="P156" s="4545"/>
      <c r="Q156" s="4545"/>
      <c r="R156" s="4545"/>
      <c r="S156" s="4545"/>
      <c r="T156" s="4545"/>
      <c r="U156" s="4545"/>
      <c r="V156" s="4545"/>
      <c r="W156" s="4545"/>
      <c r="X156" s="4545"/>
      <c r="Y156" s="4545"/>
      <c r="Z156" s="4545"/>
      <c r="AA156" s="4545"/>
      <c r="AB156" s="4545"/>
      <c r="AC156" s="4545"/>
      <c r="AD156" s="4545"/>
      <c r="AE156" s="4545"/>
      <c r="AF156" s="4545"/>
      <c r="AG156" s="4565"/>
      <c r="AH156" s="2045" t="s">
        <v>1061</v>
      </c>
      <c r="AI156" s="2046">
        <f>COUNT(C154:AG154)-AI155</f>
        <v>0</v>
      </c>
    </row>
    <row r="157" spans="2:38" ht="13.5" customHeight="1">
      <c r="B157" s="4548"/>
      <c r="C157" s="4549"/>
      <c r="D157" s="4545"/>
      <c r="E157" s="4545"/>
      <c r="F157" s="4545"/>
      <c r="G157" s="4545"/>
      <c r="H157" s="4545"/>
      <c r="I157" s="4545"/>
      <c r="J157" s="4545"/>
      <c r="K157" s="4545"/>
      <c r="L157" s="4545"/>
      <c r="M157" s="4545"/>
      <c r="N157" s="4545"/>
      <c r="O157" s="4545"/>
      <c r="P157" s="4545"/>
      <c r="Q157" s="4545"/>
      <c r="R157" s="4545"/>
      <c r="S157" s="4545"/>
      <c r="T157" s="4545"/>
      <c r="U157" s="4545"/>
      <c r="V157" s="4545"/>
      <c r="W157" s="4545"/>
      <c r="X157" s="4545"/>
      <c r="Y157" s="4545"/>
      <c r="Z157" s="4545"/>
      <c r="AA157" s="4545"/>
      <c r="AB157" s="4545"/>
      <c r="AC157" s="4545"/>
      <c r="AD157" s="4545"/>
      <c r="AE157" s="4545"/>
      <c r="AF157" s="4545"/>
      <c r="AG157" s="4565"/>
      <c r="AH157" s="2045" t="s">
        <v>1062</v>
      </c>
      <c r="AI157" s="2046">
        <f>+COUNTIF(C158:AG159,"休")</f>
        <v>0</v>
      </c>
      <c r="AJ157" s="2047" t="e">
        <f>IF(AI158&gt;0.285,"",IF(AI157&lt;AI154,"←計画日数が足りません",""))</f>
        <v>#DIV/0!</v>
      </c>
    </row>
    <row r="158" spans="2:38" ht="13.5" customHeight="1">
      <c r="B158" s="4566" t="s">
        <v>1055</v>
      </c>
      <c r="C158" s="4567"/>
      <c r="D158" s="4564"/>
      <c r="E158" s="4564"/>
      <c r="F158" s="4568"/>
      <c r="G158" s="4564"/>
      <c r="H158" s="4564"/>
      <c r="I158" s="4564"/>
      <c r="J158" s="4564"/>
      <c r="K158" s="4564"/>
      <c r="L158" s="4564"/>
      <c r="M158" s="4568"/>
      <c r="N158" s="4564"/>
      <c r="O158" s="4564"/>
      <c r="P158" s="4564"/>
      <c r="Q158" s="4564"/>
      <c r="R158" s="4564"/>
      <c r="S158" s="4564"/>
      <c r="T158" s="4568"/>
      <c r="U158" s="4564"/>
      <c r="V158" s="4564"/>
      <c r="W158" s="4564"/>
      <c r="X158" s="4564"/>
      <c r="Y158" s="4564"/>
      <c r="Z158" s="4564"/>
      <c r="AA158" s="4568"/>
      <c r="AB158" s="4564"/>
      <c r="AC158" s="4564"/>
      <c r="AD158" s="4564"/>
      <c r="AE158" s="4564"/>
      <c r="AF158" s="4564"/>
      <c r="AG158" s="4570"/>
      <c r="AH158" s="2045" t="s">
        <v>1063</v>
      </c>
      <c r="AI158" s="2048" t="e">
        <f>+AI157/AI156</f>
        <v>#DIV/0!</v>
      </c>
    </row>
    <row r="159" spans="2:38">
      <c r="B159" s="4566"/>
      <c r="C159" s="4567"/>
      <c r="D159" s="4564"/>
      <c r="E159" s="4564"/>
      <c r="F159" s="4568"/>
      <c r="G159" s="4564"/>
      <c r="H159" s="4564"/>
      <c r="I159" s="4564"/>
      <c r="J159" s="4564"/>
      <c r="K159" s="4564"/>
      <c r="L159" s="4564"/>
      <c r="M159" s="4568"/>
      <c r="N159" s="4564"/>
      <c r="O159" s="4564"/>
      <c r="P159" s="4564"/>
      <c r="Q159" s="4564"/>
      <c r="R159" s="4564"/>
      <c r="S159" s="4564"/>
      <c r="T159" s="4568"/>
      <c r="U159" s="4564"/>
      <c r="V159" s="4564"/>
      <c r="W159" s="4564"/>
      <c r="X159" s="4564"/>
      <c r="Y159" s="4564"/>
      <c r="Z159" s="4564"/>
      <c r="AA159" s="4568"/>
      <c r="AB159" s="4564"/>
      <c r="AC159" s="4564"/>
      <c r="AD159" s="4564"/>
      <c r="AE159" s="4564"/>
      <c r="AF159" s="4564"/>
      <c r="AG159" s="4570"/>
      <c r="AH159" s="2045" t="s">
        <v>1051</v>
      </c>
      <c r="AI159" s="2046">
        <f>+COUNTA(C160:AG161)</f>
        <v>0</v>
      </c>
    </row>
    <row r="160" spans="2:38">
      <c r="B160" s="4571" t="s">
        <v>1057</v>
      </c>
      <c r="C160" s="4573"/>
      <c r="D160" s="4568"/>
      <c r="E160" s="4568"/>
      <c r="F160" s="4578"/>
      <c r="G160" s="4568"/>
      <c r="H160" s="4568"/>
      <c r="I160" s="4568"/>
      <c r="J160" s="4568"/>
      <c r="K160" s="4568"/>
      <c r="L160" s="4568"/>
      <c r="M160" s="4578"/>
      <c r="N160" s="4568"/>
      <c r="O160" s="4568"/>
      <c r="P160" s="4568"/>
      <c r="Q160" s="4568"/>
      <c r="R160" s="4568"/>
      <c r="S160" s="4568"/>
      <c r="T160" s="4578"/>
      <c r="U160" s="4568"/>
      <c r="V160" s="4568"/>
      <c r="W160" s="4568"/>
      <c r="X160" s="4568"/>
      <c r="Y160" s="4568"/>
      <c r="Z160" s="4568"/>
      <c r="AA160" s="4578"/>
      <c r="AB160" s="4568"/>
      <c r="AC160" s="4568"/>
      <c r="AD160" s="4568"/>
      <c r="AE160" s="4568"/>
      <c r="AF160" s="4568"/>
      <c r="AG160" s="4575"/>
      <c r="AH160" s="2049" t="s">
        <v>1064</v>
      </c>
      <c r="AI160" s="2050" t="e">
        <f>+AI159/AI156</f>
        <v>#DIV/0!</v>
      </c>
      <c r="AL160" s="1857">
        <f>+COUNTIF(C158:AG159,"休")</f>
        <v>0</v>
      </c>
    </row>
    <row r="161" spans="2:38">
      <c r="B161" s="4572"/>
      <c r="C161" s="4574"/>
      <c r="D161" s="4569"/>
      <c r="E161" s="4569"/>
      <c r="F161" s="4569"/>
      <c r="G161" s="4569"/>
      <c r="H161" s="4569"/>
      <c r="I161" s="4569"/>
      <c r="J161" s="4569"/>
      <c r="K161" s="4569"/>
      <c r="L161" s="4569"/>
      <c r="M161" s="4569"/>
      <c r="N161" s="4569"/>
      <c r="O161" s="4569"/>
      <c r="P161" s="4569"/>
      <c r="Q161" s="4569"/>
      <c r="R161" s="4569"/>
      <c r="S161" s="4569"/>
      <c r="T161" s="4569"/>
      <c r="U161" s="4569"/>
      <c r="V161" s="4569"/>
      <c r="W161" s="4569"/>
      <c r="X161" s="4569"/>
      <c r="Y161" s="4569"/>
      <c r="Z161" s="4569"/>
      <c r="AA161" s="4569"/>
      <c r="AB161" s="4569"/>
      <c r="AC161" s="4569"/>
      <c r="AD161" s="4569"/>
      <c r="AE161" s="4569"/>
      <c r="AF161" s="4569"/>
      <c r="AG161" s="4576"/>
      <c r="AH161" s="2051" t="s">
        <v>2271</v>
      </c>
      <c r="AI161" s="2052" t="str">
        <f>IF(7&gt;AI156,"対象外",IF(AI159&gt;=AI154,"OK","NG"))</f>
        <v>対象外</v>
      </c>
      <c r="AJ161" s="2047" t="str">
        <f>IF(AI161="対象外","←７日間に満たない期間は達成判定の対象外",IF(AI161="NG","←月単位未達成","←月単位達成"))</f>
        <v>←７日間に満たない期間は達成判定の対象外</v>
      </c>
      <c r="AL161" s="2053" t="str">
        <f>IF(7&gt;AI156,"対象外",IF(AL160&gt;=AI154,"OK","NG"))</f>
        <v>対象外</v>
      </c>
    </row>
    <row r="162" spans="2:38" hidden="1">
      <c r="B162" s="2001" t="s">
        <v>2373</v>
      </c>
      <c r="C162" s="1992" t="e">
        <f t="shared" ref="C162:AG162" si="66">IF(AND(DAY(C154)&gt;=22,DAY(C154)&lt;=28,C155="土"),1,0)</f>
        <v>#VALUE!</v>
      </c>
      <c r="D162" s="1992" t="e">
        <f t="shared" si="66"/>
        <v>#VALUE!</v>
      </c>
      <c r="E162" s="1992" t="e">
        <f t="shared" si="66"/>
        <v>#VALUE!</v>
      </c>
      <c r="F162" s="1992" t="e">
        <f t="shared" si="66"/>
        <v>#VALUE!</v>
      </c>
      <c r="G162" s="1992" t="e">
        <f t="shared" si="66"/>
        <v>#VALUE!</v>
      </c>
      <c r="H162" s="1992" t="e">
        <f t="shared" si="66"/>
        <v>#VALUE!</v>
      </c>
      <c r="I162" s="1992" t="e">
        <f t="shared" si="66"/>
        <v>#VALUE!</v>
      </c>
      <c r="J162" s="1992" t="e">
        <f t="shared" si="66"/>
        <v>#VALUE!</v>
      </c>
      <c r="K162" s="1992" t="e">
        <f t="shared" si="66"/>
        <v>#VALUE!</v>
      </c>
      <c r="L162" s="1992" t="e">
        <f t="shared" si="66"/>
        <v>#VALUE!</v>
      </c>
      <c r="M162" s="1992" t="e">
        <f t="shared" si="66"/>
        <v>#VALUE!</v>
      </c>
      <c r="N162" s="1992" t="e">
        <f t="shared" si="66"/>
        <v>#VALUE!</v>
      </c>
      <c r="O162" s="1992" t="e">
        <f t="shared" si="66"/>
        <v>#VALUE!</v>
      </c>
      <c r="P162" s="1992" t="e">
        <f t="shared" si="66"/>
        <v>#VALUE!</v>
      </c>
      <c r="Q162" s="1992" t="e">
        <f t="shared" si="66"/>
        <v>#VALUE!</v>
      </c>
      <c r="R162" s="1992" t="e">
        <f t="shared" si="66"/>
        <v>#VALUE!</v>
      </c>
      <c r="S162" s="1992" t="e">
        <f t="shared" si="66"/>
        <v>#VALUE!</v>
      </c>
      <c r="T162" s="1992" t="e">
        <f t="shared" si="66"/>
        <v>#VALUE!</v>
      </c>
      <c r="U162" s="1992" t="e">
        <f t="shared" si="66"/>
        <v>#VALUE!</v>
      </c>
      <c r="V162" s="1992" t="e">
        <f t="shared" si="66"/>
        <v>#VALUE!</v>
      </c>
      <c r="W162" s="1992" t="e">
        <f t="shared" si="66"/>
        <v>#VALUE!</v>
      </c>
      <c r="X162" s="1992" t="e">
        <f t="shared" si="66"/>
        <v>#VALUE!</v>
      </c>
      <c r="Y162" s="1992" t="e">
        <f t="shared" si="66"/>
        <v>#VALUE!</v>
      </c>
      <c r="Z162" s="1992" t="e">
        <f t="shared" si="66"/>
        <v>#VALUE!</v>
      </c>
      <c r="AA162" s="1992" t="e">
        <f t="shared" si="66"/>
        <v>#VALUE!</v>
      </c>
      <c r="AB162" s="1992" t="e">
        <f t="shared" si="66"/>
        <v>#VALUE!</v>
      </c>
      <c r="AC162" s="1992" t="e">
        <f t="shared" si="66"/>
        <v>#VALUE!</v>
      </c>
      <c r="AD162" s="1992" t="e">
        <f t="shared" si="66"/>
        <v>#VALUE!</v>
      </c>
      <c r="AE162" s="1992" t="e">
        <f t="shared" si="66"/>
        <v>#VALUE!</v>
      </c>
      <c r="AF162" s="1992" t="e">
        <f t="shared" si="66"/>
        <v>#VALUE!</v>
      </c>
      <c r="AG162" s="1992" t="e">
        <f t="shared" si="66"/>
        <v>#VALUE!</v>
      </c>
      <c r="AH162" s="1861" t="s">
        <v>2272</v>
      </c>
      <c r="AI162" s="2054">
        <f>_xlfn.AGGREGATE(9,6,C162:AG162)</f>
        <v>0</v>
      </c>
      <c r="AJ162" s="2047"/>
    </row>
    <row r="163" spans="2:38" hidden="1">
      <c r="B163" s="2001" t="s">
        <v>2374</v>
      </c>
      <c r="C163" s="2055" t="e">
        <f t="shared" ref="C163:AG163" si="67">IF(AND(DAY(C154)&gt;=22,DAY(C154)&lt;=28,C155="土",OR(C160="休",C160="雨")),1,0)</f>
        <v>#VALUE!</v>
      </c>
      <c r="D163" s="2055" t="e">
        <f t="shared" si="67"/>
        <v>#VALUE!</v>
      </c>
      <c r="E163" s="2055" t="e">
        <f t="shared" si="67"/>
        <v>#VALUE!</v>
      </c>
      <c r="F163" s="2055" t="e">
        <f t="shared" si="67"/>
        <v>#VALUE!</v>
      </c>
      <c r="G163" s="2055" t="e">
        <f t="shared" si="67"/>
        <v>#VALUE!</v>
      </c>
      <c r="H163" s="2055" t="e">
        <f t="shared" si="67"/>
        <v>#VALUE!</v>
      </c>
      <c r="I163" s="2055" t="e">
        <f t="shared" si="67"/>
        <v>#VALUE!</v>
      </c>
      <c r="J163" s="2055" t="e">
        <f t="shared" si="67"/>
        <v>#VALUE!</v>
      </c>
      <c r="K163" s="2055" t="e">
        <f t="shared" si="67"/>
        <v>#VALUE!</v>
      </c>
      <c r="L163" s="2055" t="e">
        <f t="shared" si="67"/>
        <v>#VALUE!</v>
      </c>
      <c r="M163" s="2055" t="e">
        <f t="shared" si="67"/>
        <v>#VALUE!</v>
      </c>
      <c r="N163" s="2055" t="e">
        <f t="shared" si="67"/>
        <v>#VALUE!</v>
      </c>
      <c r="O163" s="2055" t="e">
        <f t="shared" si="67"/>
        <v>#VALUE!</v>
      </c>
      <c r="P163" s="2055" t="e">
        <f t="shared" si="67"/>
        <v>#VALUE!</v>
      </c>
      <c r="Q163" s="2055" t="e">
        <f t="shared" si="67"/>
        <v>#VALUE!</v>
      </c>
      <c r="R163" s="2055" t="e">
        <f t="shared" si="67"/>
        <v>#VALUE!</v>
      </c>
      <c r="S163" s="2055" t="e">
        <f t="shared" si="67"/>
        <v>#VALUE!</v>
      </c>
      <c r="T163" s="2055" t="e">
        <f t="shared" si="67"/>
        <v>#VALUE!</v>
      </c>
      <c r="U163" s="2055" t="e">
        <f t="shared" si="67"/>
        <v>#VALUE!</v>
      </c>
      <c r="V163" s="2055" t="e">
        <f t="shared" si="67"/>
        <v>#VALUE!</v>
      </c>
      <c r="W163" s="2055" t="e">
        <f t="shared" si="67"/>
        <v>#VALUE!</v>
      </c>
      <c r="X163" s="2055" t="e">
        <f t="shared" si="67"/>
        <v>#VALUE!</v>
      </c>
      <c r="Y163" s="2055" t="e">
        <f t="shared" si="67"/>
        <v>#VALUE!</v>
      </c>
      <c r="Z163" s="2055" t="e">
        <f t="shared" si="67"/>
        <v>#VALUE!</v>
      </c>
      <c r="AA163" s="2055" t="e">
        <f t="shared" si="67"/>
        <v>#VALUE!</v>
      </c>
      <c r="AB163" s="2055" t="e">
        <f t="shared" si="67"/>
        <v>#VALUE!</v>
      </c>
      <c r="AC163" s="2055" t="e">
        <f t="shared" si="67"/>
        <v>#VALUE!</v>
      </c>
      <c r="AD163" s="2055" t="e">
        <f t="shared" si="67"/>
        <v>#VALUE!</v>
      </c>
      <c r="AE163" s="2055" t="e">
        <f t="shared" si="67"/>
        <v>#VALUE!</v>
      </c>
      <c r="AF163" s="2055" t="e">
        <f t="shared" si="67"/>
        <v>#VALUE!</v>
      </c>
      <c r="AG163" s="2055" t="e">
        <f t="shared" si="67"/>
        <v>#VALUE!</v>
      </c>
      <c r="AH163" s="1861" t="s">
        <v>2273</v>
      </c>
      <c r="AI163" s="2054">
        <f>_xlfn.AGGREGATE(9,6,C163:AG163)</f>
        <v>0</v>
      </c>
      <c r="AJ163" s="2047"/>
    </row>
    <row r="164" spans="2:38" hidden="1">
      <c r="B164" s="2001" t="s">
        <v>2375</v>
      </c>
      <c r="C164" s="1992" t="e">
        <f>IF(AND(DAY(C154)&gt;=8,DAY(C154)&lt;=14,C155="土"),1,0)</f>
        <v>#VALUE!</v>
      </c>
      <c r="D164" s="1992" t="e">
        <f>IF(AND(DAY(D154)&gt;=8,DAY(D154)&lt;=14,D155="土"),1,0)</f>
        <v>#VALUE!</v>
      </c>
      <c r="E164" s="1992" t="e">
        <f t="shared" ref="E164:AG164" si="68">IF(AND(DAY(E154)&gt;=8,DAY(E154)&lt;=14,E155="土"),1,0)</f>
        <v>#VALUE!</v>
      </c>
      <c r="F164" s="1992" t="e">
        <f t="shared" si="68"/>
        <v>#VALUE!</v>
      </c>
      <c r="G164" s="1992" t="e">
        <f t="shared" si="68"/>
        <v>#VALUE!</v>
      </c>
      <c r="H164" s="1992" t="e">
        <f t="shared" si="68"/>
        <v>#VALUE!</v>
      </c>
      <c r="I164" s="1992" t="e">
        <f t="shared" si="68"/>
        <v>#VALUE!</v>
      </c>
      <c r="J164" s="1992" t="e">
        <f t="shared" si="68"/>
        <v>#VALUE!</v>
      </c>
      <c r="K164" s="1992" t="e">
        <f t="shared" si="68"/>
        <v>#VALUE!</v>
      </c>
      <c r="L164" s="1992" t="e">
        <f t="shared" si="68"/>
        <v>#VALUE!</v>
      </c>
      <c r="M164" s="1992" t="e">
        <f t="shared" si="68"/>
        <v>#VALUE!</v>
      </c>
      <c r="N164" s="1992" t="e">
        <f t="shared" si="68"/>
        <v>#VALUE!</v>
      </c>
      <c r="O164" s="1992" t="e">
        <f t="shared" si="68"/>
        <v>#VALUE!</v>
      </c>
      <c r="P164" s="1992" t="e">
        <f t="shared" si="68"/>
        <v>#VALUE!</v>
      </c>
      <c r="Q164" s="1992" t="e">
        <f t="shared" si="68"/>
        <v>#VALUE!</v>
      </c>
      <c r="R164" s="1992" t="e">
        <f t="shared" si="68"/>
        <v>#VALUE!</v>
      </c>
      <c r="S164" s="1992" t="e">
        <f t="shared" si="68"/>
        <v>#VALUE!</v>
      </c>
      <c r="T164" s="1992" t="e">
        <f t="shared" si="68"/>
        <v>#VALUE!</v>
      </c>
      <c r="U164" s="1992" t="e">
        <f t="shared" si="68"/>
        <v>#VALUE!</v>
      </c>
      <c r="V164" s="1992" t="e">
        <f t="shared" si="68"/>
        <v>#VALUE!</v>
      </c>
      <c r="W164" s="1992" t="e">
        <f t="shared" si="68"/>
        <v>#VALUE!</v>
      </c>
      <c r="X164" s="1992" t="e">
        <f t="shared" si="68"/>
        <v>#VALUE!</v>
      </c>
      <c r="Y164" s="1992" t="e">
        <f t="shared" si="68"/>
        <v>#VALUE!</v>
      </c>
      <c r="Z164" s="1992" t="e">
        <f t="shared" si="68"/>
        <v>#VALUE!</v>
      </c>
      <c r="AA164" s="1992" t="e">
        <f t="shared" si="68"/>
        <v>#VALUE!</v>
      </c>
      <c r="AB164" s="1992" t="e">
        <f t="shared" si="68"/>
        <v>#VALUE!</v>
      </c>
      <c r="AC164" s="1992" t="e">
        <f t="shared" si="68"/>
        <v>#VALUE!</v>
      </c>
      <c r="AD164" s="1992" t="e">
        <f t="shared" si="68"/>
        <v>#VALUE!</v>
      </c>
      <c r="AE164" s="1992" t="e">
        <f t="shared" si="68"/>
        <v>#VALUE!</v>
      </c>
      <c r="AF164" s="1992" t="e">
        <f t="shared" si="68"/>
        <v>#VALUE!</v>
      </c>
      <c r="AG164" s="1992" t="e">
        <f t="shared" si="68"/>
        <v>#VALUE!</v>
      </c>
      <c r="AH164" s="1861" t="s">
        <v>2272</v>
      </c>
      <c r="AI164" s="2054">
        <f>_xlfn.AGGREGATE(9,6,C164:AG164)</f>
        <v>0</v>
      </c>
      <c r="AJ164" s="2047"/>
    </row>
    <row r="165" spans="2:38" hidden="1">
      <c r="B165" s="2001" t="s">
        <v>2376</v>
      </c>
      <c r="C165" s="2055" t="e">
        <f>IF(AND(DAY(C154)&gt;=8,DAY(C154)&lt;=14,C155="土",OR(C160="休",C160="雨")),1,0)</f>
        <v>#VALUE!</v>
      </c>
      <c r="D165" s="2055" t="e">
        <f>IF(AND(DAY(D154)&gt;=8,DAY(D154)&lt;=14,D155="土",OR(D160="休",D160="雨")),1,0)</f>
        <v>#VALUE!</v>
      </c>
      <c r="E165" s="2055" t="e">
        <f t="shared" ref="E165:AG165" si="69">IF(AND(DAY(E154)&gt;=8,DAY(E154)&lt;=14,E155="土",OR(E160="休",E160="雨")),1,0)</f>
        <v>#VALUE!</v>
      </c>
      <c r="F165" s="2055" t="e">
        <f t="shared" si="69"/>
        <v>#VALUE!</v>
      </c>
      <c r="G165" s="2055" t="e">
        <f t="shared" si="69"/>
        <v>#VALUE!</v>
      </c>
      <c r="H165" s="2055" t="e">
        <f t="shared" si="69"/>
        <v>#VALUE!</v>
      </c>
      <c r="I165" s="2055" t="e">
        <f t="shared" si="69"/>
        <v>#VALUE!</v>
      </c>
      <c r="J165" s="2055" t="e">
        <f t="shared" si="69"/>
        <v>#VALUE!</v>
      </c>
      <c r="K165" s="2055" t="e">
        <f t="shared" si="69"/>
        <v>#VALUE!</v>
      </c>
      <c r="L165" s="2055" t="e">
        <f t="shared" si="69"/>
        <v>#VALUE!</v>
      </c>
      <c r="M165" s="2055" t="e">
        <f t="shared" si="69"/>
        <v>#VALUE!</v>
      </c>
      <c r="N165" s="2055" t="e">
        <f t="shared" si="69"/>
        <v>#VALUE!</v>
      </c>
      <c r="O165" s="2055" t="e">
        <f t="shared" si="69"/>
        <v>#VALUE!</v>
      </c>
      <c r="P165" s="2055" t="e">
        <f t="shared" si="69"/>
        <v>#VALUE!</v>
      </c>
      <c r="Q165" s="2055" t="e">
        <f t="shared" si="69"/>
        <v>#VALUE!</v>
      </c>
      <c r="R165" s="2055" t="e">
        <f t="shared" si="69"/>
        <v>#VALUE!</v>
      </c>
      <c r="S165" s="2055" t="e">
        <f t="shared" si="69"/>
        <v>#VALUE!</v>
      </c>
      <c r="T165" s="2055" t="e">
        <f t="shared" si="69"/>
        <v>#VALUE!</v>
      </c>
      <c r="U165" s="2055" t="e">
        <f t="shared" si="69"/>
        <v>#VALUE!</v>
      </c>
      <c r="V165" s="2055" t="e">
        <f t="shared" si="69"/>
        <v>#VALUE!</v>
      </c>
      <c r="W165" s="2055" t="e">
        <f t="shared" si="69"/>
        <v>#VALUE!</v>
      </c>
      <c r="X165" s="2055" t="e">
        <f t="shared" si="69"/>
        <v>#VALUE!</v>
      </c>
      <c r="Y165" s="2055" t="e">
        <f t="shared" si="69"/>
        <v>#VALUE!</v>
      </c>
      <c r="Z165" s="2055" t="e">
        <f t="shared" si="69"/>
        <v>#VALUE!</v>
      </c>
      <c r="AA165" s="2055" t="e">
        <f t="shared" si="69"/>
        <v>#VALUE!</v>
      </c>
      <c r="AB165" s="2055" t="e">
        <f t="shared" si="69"/>
        <v>#VALUE!</v>
      </c>
      <c r="AC165" s="2055" t="e">
        <f t="shared" si="69"/>
        <v>#VALUE!</v>
      </c>
      <c r="AD165" s="2055" t="e">
        <f t="shared" si="69"/>
        <v>#VALUE!</v>
      </c>
      <c r="AE165" s="2055" t="e">
        <f t="shared" si="69"/>
        <v>#VALUE!</v>
      </c>
      <c r="AF165" s="2055" t="e">
        <f t="shared" si="69"/>
        <v>#VALUE!</v>
      </c>
      <c r="AG165" s="2055" t="e">
        <f t="shared" si="69"/>
        <v>#VALUE!</v>
      </c>
      <c r="AH165" s="1861" t="s">
        <v>2273</v>
      </c>
      <c r="AI165" s="2054">
        <f>_xlfn.AGGREGATE(9,6,C165:AG165)</f>
        <v>0</v>
      </c>
      <c r="AJ165" s="2047"/>
    </row>
    <row r="167" spans="2:38" hidden="1">
      <c r="C167" s="1857" t="e">
        <f>YEAR(C170)</f>
        <v>#VALUE!</v>
      </c>
      <c r="D167" s="1857" t="e">
        <f>MONTH(C170)</f>
        <v>#VALUE!</v>
      </c>
    </row>
    <row r="168" spans="2:38">
      <c r="B168" s="1971" t="s">
        <v>2266</v>
      </c>
      <c r="C168" s="4478" t="e">
        <f>C170</f>
        <v>#VALUE!</v>
      </c>
      <c r="D168" s="4479"/>
      <c r="E168" s="4479"/>
      <c r="F168" s="4479"/>
      <c r="G168" s="4479"/>
      <c r="H168" s="4479"/>
      <c r="I168" s="4479"/>
      <c r="J168" s="4479"/>
      <c r="K168" s="4479"/>
      <c r="L168" s="4479"/>
      <c r="M168" s="4479"/>
      <c r="N168" s="4479"/>
      <c r="O168" s="4479"/>
      <c r="P168" s="4479"/>
      <c r="Q168" s="4479"/>
      <c r="R168" s="4479"/>
      <c r="S168" s="4479"/>
      <c r="T168" s="4479"/>
      <c r="U168" s="4479"/>
      <c r="V168" s="4479"/>
      <c r="W168" s="4479"/>
      <c r="X168" s="4479"/>
      <c r="Y168" s="4479"/>
      <c r="Z168" s="4479"/>
      <c r="AA168" s="4479"/>
      <c r="AB168" s="4479"/>
      <c r="AC168" s="4479"/>
      <c r="AD168" s="4479"/>
      <c r="AE168" s="4479"/>
      <c r="AF168" s="4479"/>
      <c r="AG168" s="4479"/>
      <c r="AH168" s="4479"/>
      <c r="AI168" s="4546"/>
    </row>
    <row r="169" spans="2:38" hidden="1">
      <c r="B169" s="1972"/>
      <c r="C169" s="1913" t="e">
        <f>DATE($C167,$D167,1)</f>
        <v>#VALUE!</v>
      </c>
      <c r="D169" s="1913" t="e">
        <f t="shared" ref="D169:AG169" si="70">C169+1</f>
        <v>#VALUE!</v>
      </c>
      <c r="E169" s="1913" t="e">
        <f t="shared" si="70"/>
        <v>#VALUE!</v>
      </c>
      <c r="F169" s="1913" t="e">
        <f t="shared" si="70"/>
        <v>#VALUE!</v>
      </c>
      <c r="G169" s="1913" t="e">
        <f t="shared" si="70"/>
        <v>#VALUE!</v>
      </c>
      <c r="H169" s="1913" t="e">
        <f t="shared" si="70"/>
        <v>#VALUE!</v>
      </c>
      <c r="I169" s="1913" t="e">
        <f t="shared" si="70"/>
        <v>#VALUE!</v>
      </c>
      <c r="J169" s="1913" t="e">
        <f t="shared" si="70"/>
        <v>#VALUE!</v>
      </c>
      <c r="K169" s="1913" t="e">
        <f t="shared" si="70"/>
        <v>#VALUE!</v>
      </c>
      <c r="L169" s="1913" t="e">
        <f t="shared" si="70"/>
        <v>#VALUE!</v>
      </c>
      <c r="M169" s="1913" t="e">
        <f t="shared" si="70"/>
        <v>#VALUE!</v>
      </c>
      <c r="N169" s="1913" t="e">
        <f t="shared" si="70"/>
        <v>#VALUE!</v>
      </c>
      <c r="O169" s="1913" t="e">
        <f t="shared" si="70"/>
        <v>#VALUE!</v>
      </c>
      <c r="P169" s="1913" t="e">
        <f t="shared" si="70"/>
        <v>#VALUE!</v>
      </c>
      <c r="Q169" s="1913" t="e">
        <f t="shared" si="70"/>
        <v>#VALUE!</v>
      </c>
      <c r="R169" s="1913" t="e">
        <f t="shared" si="70"/>
        <v>#VALUE!</v>
      </c>
      <c r="S169" s="1913" t="e">
        <f t="shared" si="70"/>
        <v>#VALUE!</v>
      </c>
      <c r="T169" s="1913" t="e">
        <f t="shared" si="70"/>
        <v>#VALUE!</v>
      </c>
      <c r="U169" s="1913" t="e">
        <f t="shared" si="70"/>
        <v>#VALUE!</v>
      </c>
      <c r="V169" s="1913" t="e">
        <f t="shared" si="70"/>
        <v>#VALUE!</v>
      </c>
      <c r="W169" s="1913" t="e">
        <f t="shared" si="70"/>
        <v>#VALUE!</v>
      </c>
      <c r="X169" s="1913" t="e">
        <f t="shared" si="70"/>
        <v>#VALUE!</v>
      </c>
      <c r="Y169" s="1913" t="e">
        <f t="shared" si="70"/>
        <v>#VALUE!</v>
      </c>
      <c r="Z169" s="1913" t="e">
        <f t="shared" si="70"/>
        <v>#VALUE!</v>
      </c>
      <c r="AA169" s="1913" t="e">
        <f t="shared" si="70"/>
        <v>#VALUE!</v>
      </c>
      <c r="AB169" s="1913" t="e">
        <f t="shared" si="70"/>
        <v>#VALUE!</v>
      </c>
      <c r="AC169" s="1913" t="e">
        <f t="shared" si="70"/>
        <v>#VALUE!</v>
      </c>
      <c r="AD169" s="1913" t="e">
        <f t="shared" si="70"/>
        <v>#VALUE!</v>
      </c>
      <c r="AE169" s="1913" t="e">
        <f t="shared" si="70"/>
        <v>#VALUE!</v>
      </c>
      <c r="AF169" s="1913" t="e">
        <f t="shared" si="70"/>
        <v>#VALUE!</v>
      </c>
      <c r="AG169" s="1913" t="e">
        <f t="shared" si="70"/>
        <v>#VALUE!</v>
      </c>
      <c r="AH169" s="2056"/>
      <c r="AI169" s="2057"/>
    </row>
    <row r="170" spans="2:38">
      <c r="B170" s="1973" t="s">
        <v>2267</v>
      </c>
      <c r="C170" s="1974" t="e">
        <f>IF(EDATE(C153,1)&gt;$G$5,"",EDATE(C153,1))</f>
        <v>#VALUE!</v>
      </c>
      <c r="D170" s="1913" t="e">
        <f t="shared" ref="D170:AG170" si="71">IF(D169&gt;$G$5,"",IF(C170=EOMONTH(DATE($C167,$D167,1),0),"",IF(C170="","",C170+1)))</f>
        <v>#VALUE!</v>
      </c>
      <c r="E170" s="1913" t="e">
        <f t="shared" si="71"/>
        <v>#VALUE!</v>
      </c>
      <c r="F170" s="1913" t="e">
        <f t="shared" si="71"/>
        <v>#VALUE!</v>
      </c>
      <c r="G170" s="1913" t="e">
        <f t="shared" si="71"/>
        <v>#VALUE!</v>
      </c>
      <c r="H170" s="1913" t="e">
        <f t="shared" si="71"/>
        <v>#VALUE!</v>
      </c>
      <c r="I170" s="1913" t="e">
        <f t="shared" si="71"/>
        <v>#VALUE!</v>
      </c>
      <c r="J170" s="1913" t="e">
        <f t="shared" si="71"/>
        <v>#VALUE!</v>
      </c>
      <c r="K170" s="1913" t="e">
        <f t="shared" si="71"/>
        <v>#VALUE!</v>
      </c>
      <c r="L170" s="1913" t="e">
        <f t="shared" si="71"/>
        <v>#VALUE!</v>
      </c>
      <c r="M170" s="1913" t="e">
        <f t="shared" si="71"/>
        <v>#VALUE!</v>
      </c>
      <c r="N170" s="1913" t="e">
        <f t="shared" si="71"/>
        <v>#VALUE!</v>
      </c>
      <c r="O170" s="1913" t="e">
        <f t="shared" si="71"/>
        <v>#VALUE!</v>
      </c>
      <c r="P170" s="1913" t="e">
        <f t="shared" si="71"/>
        <v>#VALUE!</v>
      </c>
      <c r="Q170" s="1913" t="e">
        <f t="shared" si="71"/>
        <v>#VALUE!</v>
      </c>
      <c r="R170" s="1913" t="e">
        <f t="shared" si="71"/>
        <v>#VALUE!</v>
      </c>
      <c r="S170" s="1913" t="e">
        <f t="shared" si="71"/>
        <v>#VALUE!</v>
      </c>
      <c r="T170" s="1913" t="e">
        <f t="shared" si="71"/>
        <v>#VALUE!</v>
      </c>
      <c r="U170" s="1913" t="e">
        <f t="shared" si="71"/>
        <v>#VALUE!</v>
      </c>
      <c r="V170" s="1913" t="e">
        <f t="shared" si="71"/>
        <v>#VALUE!</v>
      </c>
      <c r="W170" s="1913" t="e">
        <f t="shared" si="71"/>
        <v>#VALUE!</v>
      </c>
      <c r="X170" s="1913" t="e">
        <f t="shared" si="71"/>
        <v>#VALUE!</v>
      </c>
      <c r="Y170" s="1913" t="e">
        <f t="shared" si="71"/>
        <v>#VALUE!</v>
      </c>
      <c r="Z170" s="1913" t="e">
        <f t="shared" si="71"/>
        <v>#VALUE!</v>
      </c>
      <c r="AA170" s="1913" t="e">
        <f t="shared" si="71"/>
        <v>#VALUE!</v>
      </c>
      <c r="AB170" s="1913" t="e">
        <f t="shared" si="71"/>
        <v>#VALUE!</v>
      </c>
      <c r="AC170" s="1913" t="e">
        <f t="shared" si="71"/>
        <v>#VALUE!</v>
      </c>
      <c r="AD170" s="1913" t="e">
        <f t="shared" si="71"/>
        <v>#VALUE!</v>
      </c>
      <c r="AE170" s="1913" t="e">
        <f t="shared" si="71"/>
        <v>#VALUE!</v>
      </c>
      <c r="AF170" s="1913" t="e">
        <f t="shared" si="71"/>
        <v>#VALUE!</v>
      </c>
      <c r="AG170" s="1913" t="e">
        <f t="shared" si="71"/>
        <v>#VALUE!</v>
      </c>
      <c r="AH170" s="2043" t="s">
        <v>2268</v>
      </c>
      <c r="AI170" s="2044">
        <f>+COUNTIFS(C171:AG171,"土",C172:AG172,"")+COUNTIFS(C171:AG171,"日",C172:AG172,"")</f>
        <v>0</v>
      </c>
    </row>
    <row r="171" spans="2:38">
      <c r="B171" s="1908" t="s">
        <v>1060</v>
      </c>
      <c r="C171" s="1975" t="str">
        <f>IFERROR(TEXT(WEEKDAY(+C170),"aaa"),"")</f>
        <v/>
      </c>
      <c r="D171" s="1975" t="str">
        <f t="shared" ref="D171:AG171" si="72">IFERROR(TEXT(WEEKDAY(+D170),"aaa"),"")</f>
        <v/>
      </c>
      <c r="E171" s="1975" t="str">
        <f t="shared" si="72"/>
        <v/>
      </c>
      <c r="F171" s="1975" t="str">
        <f t="shared" si="72"/>
        <v/>
      </c>
      <c r="G171" s="1975" t="str">
        <f t="shared" si="72"/>
        <v/>
      </c>
      <c r="H171" s="1975" t="str">
        <f t="shared" si="72"/>
        <v/>
      </c>
      <c r="I171" s="1975" t="str">
        <f t="shared" si="72"/>
        <v/>
      </c>
      <c r="J171" s="1975" t="str">
        <f t="shared" si="72"/>
        <v/>
      </c>
      <c r="K171" s="1975" t="str">
        <f t="shared" si="72"/>
        <v/>
      </c>
      <c r="L171" s="1975" t="str">
        <f t="shared" si="72"/>
        <v/>
      </c>
      <c r="M171" s="1975" t="str">
        <f t="shared" si="72"/>
        <v/>
      </c>
      <c r="N171" s="1975" t="str">
        <f t="shared" si="72"/>
        <v/>
      </c>
      <c r="O171" s="1975" t="str">
        <f t="shared" si="72"/>
        <v/>
      </c>
      <c r="P171" s="1975" t="str">
        <f t="shared" si="72"/>
        <v/>
      </c>
      <c r="Q171" s="1975" t="str">
        <f t="shared" si="72"/>
        <v/>
      </c>
      <c r="R171" s="1975" t="str">
        <f t="shared" si="72"/>
        <v/>
      </c>
      <c r="S171" s="1975" t="str">
        <f t="shared" si="72"/>
        <v/>
      </c>
      <c r="T171" s="1975" t="str">
        <f t="shared" si="72"/>
        <v/>
      </c>
      <c r="U171" s="1975" t="str">
        <f t="shared" si="72"/>
        <v/>
      </c>
      <c r="V171" s="1975" t="str">
        <f t="shared" si="72"/>
        <v/>
      </c>
      <c r="W171" s="1975" t="str">
        <f t="shared" si="72"/>
        <v/>
      </c>
      <c r="X171" s="1975" t="str">
        <f t="shared" si="72"/>
        <v/>
      </c>
      <c r="Y171" s="1975" t="str">
        <f t="shared" si="72"/>
        <v/>
      </c>
      <c r="Z171" s="1975" t="str">
        <f t="shared" si="72"/>
        <v/>
      </c>
      <c r="AA171" s="1975" t="str">
        <f t="shared" si="72"/>
        <v/>
      </c>
      <c r="AB171" s="1975" t="str">
        <f t="shared" si="72"/>
        <v/>
      </c>
      <c r="AC171" s="1975" t="str">
        <f t="shared" si="72"/>
        <v/>
      </c>
      <c r="AD171" s="1975" t="str">
        <f t="shared" si="72"/>
        <v/>
      </c>
      <c r="AE171" s="1975" t="str">
        <f t="shared" si="72"/>
        <v/>
      </c>
      <c r="AF171" s="1975" t="str">
        <f t="shared" si="72"/>
        <v/>
      </c>
      <c r="AG171" s="1975" t="str">
        <f t="shared" si="72"/>
        <v/>
      </c>
      <c r="AH171" s="2043" t="s">
        <v>2269</v>
      </c>
      <c r="AI171" s="2044">
        <f>+COUNTIF(C172:AG172,"夏休")+COUNTIF(C172:AG172,"冬休")+COUNTIF(C172:AG172,"中止")</f>
        <v>0</v>
      </c>
    </row>
    <row r="172" spans="2:38" ht="13.5" customHeight="1">
      <c r="B172" s="4547" t="s">
        <v>2270</v>
      </c>
      <c r="C172" s="4549"/>
      <c r="D172" s="4545"/>
      <c r="E172" s="4545"/>
      <c r="F172" s="4545"/>
      <c r="G172" s="4545"/>
      <c r="H172" s="4545"/>
      <c r="I172" s="4545"/>
      <c r="J172" s="4545"/>
      <c r="K172" s="4545"/>
      <c r="L172" s="4545"/>
      <c r="M172" s="4545"/>
      <c r="N172" s="4545"/>
      <c r="O172" s="4545"/>
      <c r="P172" s="4545"/>
      <c r="Q172" s="4545"/>
      <c r="R172" s="4545"/>
      <c r="S172" s="4545"/>
      <c r="T172" s="4545"/>
      <c r="U172" s="4545"/>
      <c r="V172" s="4545"/>
      <c r="W172" s="4545"/>
      <c r="X172" s="4545"/>
      <c r="Y172" s="4545"/>
      <c r="Z172" s="4545"/>
      <c r="AA172" s="4545"/>
      <c r="AB172" s="4545"/>
      <c r="AC172" s="4545"/>
      <c r="AD172" s="4545"/>
      <c r="AE172" s="4545"/>
      <c r="AF172" s="4545"/>
      <c r="AG172" s="4565"/>
      <c r="AH172" s="2045" t="s">
        <v>1061</v>
      </c>
      <c r="AI172" s="2046">
        <f>COUNT(C170:AG170)-AI171</f>
        <v>0</v>
      </c>
    </row>
    <row r="173" spans="2:38" ht="13.5" customHeight="1">
      <c r="B173" s="4548"/>
      <c r="C173" s="4549"/>
      <c r="D173" s="4545"/>
      <c r="E173" s="4545"/>
      <c r="F173" s="4545"/>
      <c r="G173" s="4545"/>
      <c r="H173" s="4545"/>
      <c r="I173" s="4545"/>
      <c r="J173" s="4545"/>
      <c r="K173" s="4545"/>
      <c r="L173" s="4545"/>
      <c r="M173" s="4545"/>
      <c r="N173" s="4545"/>
      <c r="O173" s="4545"/>
      <c r="P173" s="4545"/>
      <c r="Q173" s="4545"/>
      <c r="R173" s="4545"/>
      <c r="S173" s="4545"/>
      <c r="T173" s="4545"/>
      <c r="U173" s="4545"/>
      <c r="V173" s="4545"/>
      <c r="W173" s="4545"/>
      <c r="X173" s="4545"/>
      <c r="Y173" s="4545"/>
      <c r="Z173" s="4545"/>
      <c r="AA173" s="4545"/>
      <c r="AB173" s="4545"/>
      <c r="AC173" s="4545"/>
      <c r="AD173" s="4545"/>
      <c r="AE173" s="4545"/>
      <c r="AF173" s="4545"/>
      <c r="AG173" s="4565"/>
      <c r="AH173" s="2045" t="s">
        <v>1062</v>
      </c>
      <c r="AI173" s="2046">
        <f>+COUNTIF(C174:AG175,"休")</f>
        <v>0</v>
      </c>
      <c r="AJ173" s="2047" t="e">
        <f>IF(AI174&gt;0.285,"",IF(AI173&lt;AI170,"←計画日数が足りません",""))</f>
        <v>#DIV/0!</v>
      </c>
    </row>
    <row r="174" spans="2:38" ht="13.5" customHeight="1">
      <c r="B174" s="4566" t="s">
        <v>1055</v>
      </c>
      <c r="C174" s="4564"/>
      <c r="D174" s="4564"/>
      <c r="E174" s="4564"/>
      <c r="F174" s="4564"/>
      <c r="G174" s="4564"/>
      <c r="H174" s="4564"/>
      <c r="I174" s="4564"/>
      <c r="J174" s="4564"/>
      <c r="K174" s="4564"/>
      <c r="L174" s="4564"/>
      <c r="M174" s="4564"/>
      <c r="N174" s="4564"/>
      <c r="O174" s="4564"/>
      <c r="P174" s="4564"/>
      <c r="Q174" s="4564"/>
      <c r="R174" s="4564"/>
      <c r="S174" s="4564"/>
      <c r="T174" s="4564"/>
      <c r="U174" s="4564"/>
      <c r="V174" s="4564"/>
      <c r="W174" s="4564"/>
      <c r="X174" s="4564"/>
      <c r="Y174" s="4564"/>
      <c r="Z174" s="4564"/>
      <c r="AA174" s="4564"/>
      <c r="AB174" s="4564"/>
      <c r="AC174" s="4564"/>
      <c r="AD174" s="4564"/>
      <c r="AE174" s="4564"/>
      <c r="AF174" s="4564"/>
      <c r="AG174" s="4570"/>
      <c r="AH174" s="2045" t="s">
        <v>1063</v>
      </c>
      <c r="AI174" s="2048" t="e">
        <f>+AI173/AI172</f>
        <v>#DIV/0!</v>
      </c>
    </row>
    <row r="175" spans="2:38">
      <c r="B175" s="4566"/>
      <c r="C175" s="4564"/>
      <c r="D175" s="4564"/>
      <c r="E175" s="4564"/>
      <c r="F175" s="4564"/>
      <c r="G175" s="4564"/>
      <c r="H175" s="4564"/>
      <c r="I175" s="4564"/>
      <c r="J175" s="4564"/>
      <c r="K175" s="4564"/>
      <c r="L175" s="4564"/>
      <c r="M175" s="4564"/>
      <c r="N175" s="4564"/>
      <c r="O175" s="4564"/>
      <c r="P175" s="4564"/>
      <c r="Q175" s="4564"/>
      <c r="R175" s="4564"/>
      <c r="S175" s="4564"/>
      <c r="T175" s="4564"/>
      <c r="U175" s="4564"/>
      <c r="V175" s="4564"/>
      <c r="W175" s="4564"/>
      <c r="X175" s="4564"/>
      <c r="Y175" s="4564"/>
      <c r="Z175" s="4564"/>
      <c r="AA175" s="4564"/>
      <c r="AB175" s="4564"/>
      <c r="AC175" s="4564"/>
      <c r="AD175" s="4564"/>
      <c r="AE175" s="4564"/>
      <c r="AF175" s="4564"/>
      <c r="AG175" s="4570"/>
      <c r="AH175" s="2045" t="s">
        <v>1051</v>
      </c>
      <c r="AI175" s="2046">
        <f>+COUNTA(C176:AG177)</f>
        <v>0</v>
      </c>
    </row>
    <row r="176" spans="2:38">
      <c r="B176" s="4571" t="s">
        <v>1057</v>
      </c>
      <c r="C176" s="4568"/>
      <c r="D176" s="4568"/>
      <c r="E176" s="4568"/>
      <c r="F176" s="4568"/>
      <c r="G176" s="4568"/>
      <c r="H176" s="4568"/>
      <c r="I176" s="4568"/>
      <c r="J176" s="4568"/>
      <c r="K176" s="4568"/>
      <c r="L176" s="4568"/>
      <c r="M176" s="4568"/>
      <c r="N176" s="4568"/>
      <c r="O176" s="4568"/>
      <c r="P176" s="4568"/>
      <c r="Q176" s="4568"/>
      <c r="R176" s="4568"/>
      <c r="S176" s="4568"/>
      <c r="T176" s="4568"/>
      <c r="U176" s="4568"/>
      <c r="V176" s="4568"/>
      <c r="W176" s="4568"/>
      <c r="X176" s="4568"/>
      <c r="Y176" s="4568"/>
      <c r="Z176" s="4568"/>
      <c r="AA176" s="4568"/>
      <c r="AB176" s="4568"/>
      <c r="AC176" s="4568"/>
      <c r="AD176" s="4568"/>
      <c r="AE176" s="4568"/>
      <c r="AF176" s="4568"/>
      <c r="AG176" s="4575"/>
      <c r="AH176" s="2049" t="s">
        <v>1064</v>
      </c>
      <c r="AI176" s="2050" t="e">
        <f>+AI175/AI172</f>
        <v>#DIV/0!</v>
      </c>
      <c r="AL176" s="1857">
        <f>+COUNTIF(C174:AG175,"休")</f>
        <v>0</v>
      </c>
    </row>
    <row r="177" spans="2:38">
      <c r="B177" s="4572"/>
      <c r="C177" s="4569"/>
      <c r="D177" s="4569"/>
      <c r="E177" s="4569"/>
      <c r="F177" s="4569"/>
      <c r="G177" s="4569"/>
      <c r="H177" s="4569"/>
      <c r="I177" s="4569"/>
      <c r="J177" s="4569"/>
      <c r="K177" s="4569"/>
      <c r="L177" s="4569"/>
      <c r="M177" s="4569"/>
      <c r="N177" s="4569"/>
      <c r="O177" s="4569"/>
      <c r="P177" s="4569"/>
      <c r="Q177" s="4569"/>
      <c r="R177" s="4569"/>
      <c r="S177" s="4569"/>
      <c r="T177" s="4569"/>
      <c r="U177" s="4569"/>
      <c r="V177" s="4569"/>
      <c r="W177" s="4569"/>
      <c r="X177" s="4569"/>
      <c r="Y177" s="4569"/>
      <c r="Z177" s="4569"/>
      <c r="AA177" s="4569"/>
      <c r="AB177" s="4569"/>
      <c r="AC177" s="4569"/>
      <c r="AD177" s="4569"/>
      <c r="AE177" s="4569"/>
      <c r="AF177" s="4569"/>
      <c r="AG177" s="4576"/>
      <c r="AH177" s="2051" t="s">
        <v>2271</v>
      </c>
      <c r="AI177" s="2052" t="str">
        <f>IF(7&gt;AI172,"対象外",IF(AI175&gt;=AI170,"OK","NG"))</f>
        <v>対象外</v>
      </c>
      <c r="AJ177" s="2047" t="str">
        <f>IF(AI177="対象外","←７日間に満たない期間は達成判定の対象外",IF(AI177="NG","←月単位未達成","←月単位達成"))</f>
        <v>←７日間に満たない期間は達成判定の対象外</v>
      </c>
      <c r="AL177" s="2053" t="str">
        <f>IF(7&gt;AI172,"対象外",IF(AL176&gt;=AI170,"OK","NG"))</f>
        <v>対象外</v>
      </c>
    </row>
    <row r="178" spans="2:38" hidden="1">
      <c r="B178" s="2001" t="s">
        <v>2373</v>
      </c>
      <c r="C178" s="1992" t="e">
        <f t="shared" ref="C178:AG178" si="73">IF(AND(DAY(C170)&gt;=22,DAY(C170)&lt;=28,C171="土"),1,0)</f>
        <v>#VALUE!</v>
      </c>
      <c r="D178" s="1992" t="e">
        <f t="shared" si="73"/>
        <v>#VALUE!</v>
      </c>
      <c r="E178" s="1992" t="e">
        <f t="shared" si="73"/>
        <v>#VALUE!</v>
      </c>
      <c r="F178" s="1992" t="e">
        <f t="shared" si="73"/>
        <v>#VALUE!</v>
      </c>
      <c r="G178" s="1992" t="e">
        <f t="shared" si="73"/>
        <v>#VALUE!</v>
      </c>
      <c r="H178" s="1992" t="e">
        <f t="shared" si="73"/>
        <v>#VALUE!</v>
      </c>
      <c r="I178" s="1992" t="e">
        <f t="shared" si="73"/>
        <v>#VALUE!</v>
      </c>
      <c r="J178" s="1992" t="e">
        <f t="shared" si="73"/>
        <v>#VALUE!</v>
      </c>
      <c r="K178" s="1992" t="e">
        <f t="shared" si="73"/>
        <v>#VALUE!</v>
      </c>
      <c r="L178" s="1992" t="e">
        <f t="shared" si="73"/>
        <v>#VALUE!</v>
      </c>
      <c r="M178" s="1992" t="e">
        <f t="shared" si="73"/>
        <v>#VALUE!</v>
      </c>
      <c r="N178" s="1992" t="e">
        <f t="shared" si="73"/>
        <v>#VALUE!</v>
      </c>
      <c r="O178" s="1992" t="e">
        <f t="shared" si="73"/>
        <v>#VALUE!</v>
      </c>
      <c r="P178" s="1992" t="e">
        <f t="shared" si="73"/>
        <v>#VALUE!</v>
      </c>
      <c r="Q178" s="1992" t="e">
        <f t="shared" si="73"/>
        <v>#VALUE!</v>
      </c>
      <c r="R178" s="1992" t="e">
        <f t="shared" si="73"/>
        <v>#VALUE!</v>
      </c>
      <c r="S178" s="1992" t="e">
        <f t="shared" si="73"/>
        <v>#VALUE!</v>
      </c>
      <c r="T178" s="1992" t="e">
        <f t="shared" si="73"/>
        <v>#VALUE!</v>
      </c>
      <c r="U178" s="1992" t="e">
        <f t="shared" si="73"/>
        <v>#VALUE!</v>
      </c>
      <c r="V178" s="1992" t="e">
        <f t="shared" si="73"/>
        <v>#VALUE!</v>
      </c>
      <c r="W178" s="1992" t="e">
        <f t="shared" si="73"/>
        <v>#VALUE!</v>
      </c>
      <c r="X178" s="1992" t="e">
        <f t="shared" si="73"/>
        <v>#VALUE!</v>
      </c>
      <c r="Y178" s="1992" t="e">
        <f t="shared" si="73"/>
        <v>#VALUE!</v>
      </c>
      <c r="Z178" s="1992" t="e">
        <f t="shared" si="73"/>
        <v>#VALUE!</v>
      </c>
      <c r="AA178" s="1992" t="e">
        <f t="shared" si="73"/>
        <v>#VALUE!</v>
      </c>
      <c r="AB178" s="1992" t="e">
        <f t="shared" si="73"/>
        <v>#VALUE!</v>
      </c>
      <c r="AC178" s="1992" t="e">
        <f t="shared" si="73"/>
        <v>#VALUE!</v>
      </c>
      <c r="AD178" s="1992" t="e">
        <f t="shared" si="73"/>
        <v>#VALUE!</v>
      </c>
      <c r="AE178" s="1992" t="e">
        <f t="shared" si="73"/>
        <v>#VALUE!</v>
      </c>
      <c r="AF178" s="1992" t="e">
        <f t="shared" si="73"/>
        <v>#VALUE!</v>
      </c>
      <c r="AG178" s="1992" t="e">
        <f t="shared" si="73"/>
        <v>#VALUE!</v>
      </c>
      <c r="AH178" s="1861" t="s">
        <v>2272</v>
      </c>
      <c r="AI178" s="2054">
        <f>_xlfn.AGGREGATE(9,6,C178:AG178)</f>
        <v>0</v>
      </c>
      <c r="AJ178" s="2047"/>
    </row>
    <row r="179" spans="2:38" hidden="1">
      <c r="B179" s="2001" t="s">
        <v>2374</v>
      </c>
      <c r="C179" s="2055" t="e">
        <f t="shared" ref="C179:AG179" si="74">IF(AND(DAY(C170)&gt;=22,DAY(C170)&lt;=28,C171="土",OR(C176="休",C176="雨")),1,0)</f>
        <v>#VALUE!</v>
      </c>
      <c r="D179" s="2055" t="e">
        <f t="shared" si="74"/>
        <v>#VALUE!</v>
      </c>
      <c r="E179" s="2055" t="e">
        <f t="shared" si="74"/>
        <v>#VALUE!</v>
      </c>
      <c r="F179" s="2055" t="e">
        <f t="shared" si="74"/>
        <v>#VALUE!</v>
      </c>
      <c r="G179" s="2055" t="e">
        <f t="shared" si="74"/>
        <v>#VALUE!</v>
      </c>
      <c r="H179" s="2055" t="e">
        <f t="shared" si="74"/>
        <v>#VALUE!</v>
      </c>
      <c r="I179" s="2055" t="e">
        <f t="shared" si="74"/>
        <v>#VALUE!</v>
      </c>
      <c r="J179" s="2055" t="e">
        <f t="shared" si="74"/>
        <v>#VALUE!</v>
      </c>
      <c r="K179" s="2055" t="e">
        <f t="shared" si="74"/>
        <v>#VALUE!</v>
      </c>
      <c r="L179" s="2055" t="e">
        <f t="shared" si="74"/>
        <v>#VALUE!</v>
      </c>
      <c r="M179" s="2055" t="e">
        <f t="shared" si="74"/>
        <v>#VALUE!</v>
      </c>
      <c r="N179" s="2055" t="e">
        <f t="shared" si="74"/>
        <v>#VALUE!</v>
      </c>
      <c r="O179" s="2055" t="e">
        <f t="shared" si="74"/>
        <v>#VALUE!</v>
      </c>
      <c r="P179" s="2055" t="e">
        <f t="shared" si="74"/>
        <v>#VALUE!</v>
      </c>
      <c r="Q179" s="2055" t="e">
        <f t="shared" si="74"/>
        <v>#VALUE!</v>
      </c>
      <c r="R179" s="2055" t="e">
        <f t="shared" si="74"/>
        <v>#VALUE!</v>
      </c>
      <c r="S179" s="2055" t="e">
        <f t="shared" si="74"/>
        <v>#VALUE!</v>
      </c>
      <c r="T179" s="2055" t="e">
        <f t="shared" si="74"/>
        <v>#VALUE!</v>
      </c>
      <c r="U179" s="2055" t="e">
        <f t="shared" si="74"/>
        <v>#VALUE!</v>
      </c>
      <c r="V179" s="2055" t="e">
        <f t="shared" si="74"/>
        <v>#VALUE!</v>
      </c>
      <c r="W179" s="2055" t="e">
        <f t="shared" si="74"/>
        <v>#VALUE!</v>
      </c>
      <c r="X179" s="2055" t="e">
        <f t="shared" si="74"/>
        <v>#VALUE!</v>
      </c>
      <c r="Y179" s="2055" t="e">
        <f t="shared" si="74"/>
        <v>#VALUE!</v>
      </c>
      <c r="Z179" s="2055" t="e">
        <f t="shared" si="74"/>
        <v>#VALUE!</v>
      </c>
      <c r="AA179" s="2055" t="e">
        <f t="shared" si="74"/>
        <v>#VALUE!</v>
      </c>
      <c r="AB179" s="2055" t="e">
        <f t="shared" si="74"/>
        <v>#VALUE!</v>
      </c>
      <c r="AC179" s="2055" t="e">
        <f t="shared" si="74"/>
        <v>#VALUE!</v>
      </c>
      <c r="AD179" s="2055" t="e">
        <f t="shared" si="74"/>
        <v>#VALUE!</v>
      </c>
      <c r="AE179" s="2055" t="e">
        <f t="shared" si="74"/>
        <v>#VALUE!</v>
      </c>
      <c r="AF179" s="2055" t="e">
        <f t="shared" si="74"/>
        <v>#VALUE!</v>
      </c>
      <c r="AG179" s="2055" t="e">
        <f t="shared" si="74"/>
        <v>#VALUE!</v>
      </c>
      <c r="AH179" s="1861" t="s">
        <v>2273</v>
      </c>
      <c r="AI179" s="2054">
        <f>_xlfn.AGGREGATE(9,6,C179:AG179)</f>
        <v>0</v>
      </c>
      <c r="AJ179" s="2047"/>
    </row>
    <row r="180" spans="2:38" hidden="1">
      <c r="B180" s="2001" t="s">
        <v>2375</v>
      </c>
      <c r="C180" s="1992" t="e">
        <f>IF(AND(DAY(C170)&gt;=8,DAY(C170)&lt;=14,C171="土"),1,0)</f>
        <v>#VALUE!</v>
      </c>
      <c r="D180" s="1992" t="e">
        <f>IF(AND(DAY(D170)&gt;=8,DAY(D170)&lt;=14,D171="土"),1,0)</f>
        <v>#VALUE!</v>
      </c>
      <c r="E180" s="1992" t="e">
        <f t="shared" ref="E180:AG180" si="75">IF(AND(DAY(E170)&gt;=8,DAY(E170)&lt;=14,E171="土"),1,0)</f>
        <v>#VALUE!</v>
      </c>
      <c r="F180" s="1992" t="e">
        <f t="shared" si="75"/>
        <v>#VALUE!</v>
      </c>
      <c r="G180" s="1992" t="e">
        <f t="shared" si="75"/>
        <v>#VALUE!</v>
      </c>
      <c r="H180" s="1992" t="e">
        <f t="shared" si="75"/>
        <v>#VALUE!</v>
      </c>
      <c r="I180" s="1992" t="e">
        <f t="shared" si="75"/>
        <v>#VALUE!</v>
      </c>
      <c r="J180" s="1992" t="e">
        <f t="shared" si="75"/>
        <v>#VALUE!</v>
      </c>
      <c r="K180" s="1992" t="e">
        <f t="shared" si="75"/>
        <v>#VALUE!</v>
      </c>
      <c r="L180" s="1992" t="e">
        <f t="shared" si="75"/>
        <v>#VALUE!</v>
      </c>
      <c r="M180" s="1992" t="e">
        <f t="shared" si="75"/>
        <v>#VALUE!</v>
      </c>
      <c r="N180" s="1992" t="e">
        <f t="shared" si="75"/>
        <v>#VALUE!</v>
      </c>
      <c r="O180" s="1992" t="e">
        <f t="shared" si="75"/>
        <v>#VALUE!</v>
      </c>
      <c r="P180" s="1992" t="e">
        <f t="shared" si="75"/>
        <v>#VALUE!</v>
      </c>
      <c r="Q180" s="1992" t="e">
        <f t="shared" si="75"/>
        <v>#VALUE!</v>
      </c>
      <c r="R180" s="1992" t="e">
        <f t="shared" si="75"/>
        <v>#VALUE!</v>
      </c>
      <c r="S180" s="1992" t="e">
        <f t="shared" si="75"/>
        <v>#VALUE!</v>
      </c>
      <c r="T180" s="1992" t="e">
        <f t="shared" si="75"/>
        <v>#VALUE!</v>
      </c>
      <c r="U180" s="1992" t="e">
        <f t="shared" si="75"/>
        <v>#VALUE!</v>
      </c>
      <c r="V180" s="1992" t="e">
        <f t="shared" si="75"/>
        <v>#VALUE!</v>
      </c>
      <c r="W180" s="1992" t="e">
        <f t="shared" si="75"/>
        <v>#VALUE!</v>
      </c>
      <c r="X180" s="1992" t="e">
        <f t="shared" si="75"/>
        <v>#VALUE!</v>
      </c>
      <c r="Y180" s="1992" t="e">
        <f t="shared" si="75"/>
        <v>#VALUE!</v>
      </c>
      <c r="Z180" s="1992" t="e">
        <f t="shared" si="75"/>
        <v>#VALUE!</v>
      </c>
      <c r="AA180" s="1992" t="e">
        <f t="shared" si="75"/>
        <v>#VALUE!</v>
      </c>
      <c r="AB180" s="1992" t="e">
        <f t="shared" si="75"/>
        <v>#VALUE!</v>
      </c>
      <c r="AC180" s="1992" t="e">
        <f t="shared" si="75"/>
        <v>#VALUE!</v>
      </c>
      <c r="AD180" s="1992" t="e">
        <f t="shared" si="75"/>
        <v>#VALUE!</v>
      </c>
      <c r="AE180" s="1992" t="e">
        <f t="shared" si="75"/>
        <v>#VALUE!</v>
      </c>
      <c r="AF180" s="1992" t="e">
        <f t="shared" si="75"/>
        <v>#VALUE!</v>
      </c>
      <c r="AG180" s="1992" t="e">
        <f t="shared" si="75"/>
        <v>#VALUE!</v>
      </c>
      <c r="AH180" s="1861" t="s">
        <v>2272</v>
      </c>
      <c r="AI180" s="2054">
        <f>_xlfn.AGGREGATE(9,6,C180:AG180)</f>
        <v>0</v>
      </c>
      <c r="AJ180" s="2047"/>
    </row>
    <row r="181" spans="2:38" hidden="1">
      <c r="B181" s="2001" t="s">
        <v>2376</v>
      </c>
      <c r="C181" s="2055" t="e">
        <f>IF(AND(DAY(C170)&gt;=8,DAY(C170)&lt;=14,C171="土",OR(C176="休",C176="雨")),1,0)</f>
        <v>#VALUE!</v>
      </c>
      <c r="D181" s="2055" t="e">
        <f>IF(AND(DAY(D170)&gt;=8,DAY(D170)&lt;=14,D171="土",OR(D176="休",D176="雨")),1,0)</f>
        <v>#VALUE!</v>
      </c>
      <c r="E181" s="2055" t="e">
        <f t="shared" ref="E181:AG181" si="76">IF(AND(DAY(E170)&gt;=8,DAY(E170)&lt;=14,E171="土",OR(E176="休",E176="雨")),1,0)</f>
        <v>#VALUE!</v>
      </c>
      <c r="F181" s="2055" t="e">
        <f t="shared" si="76"/>
        <v>#VALUE!</v>
      </c>
      <c r="G181" s="2055" t="e">
        <f t="shared" si="76"/>
        <v>#VALUE!</v>
      </c>
      <c r="H181" s="2055" t="e">
        <f t="shared" si="76"/>
        <v>#VALUE!</v>
      </c>
      <c r="I181" s="2055" t="e">
        <f t="shared" si="76"/>
        <v>#VALUE!</v>
      </c>
      <c r="J181" s="2055" t="e">
        <f t="shared" si="76"/>
        <v>#VALUE!</v>
      </c>
      <c r="K181" s="2055" t="e">
        <f t="shared" si="76"/>
        <v>#VALUE!</v>
      </c>
      <c r="L181" s="2055" t="e">
        <f t="shared" si="76"/>
        <v>#VALUE!</v>
      </c>
      <c r="M181" s="2055" t="e">
        <f t="shared" si="76"/>
        <v>#VALUE!</v>
      </c>
      <c r="N181" s="2055" t="e">
        <f t="shared" si="76"/>
        <v>#VALUE!</v>
      </c>
      <c r="O181" s="2055" t="e">
        <f t="shared" si="76"/>
        <v>#VALUE!</v>
      </c>
      <c r="P181" s="2055" t="e">
        <f t="shared" si="76"/>
        <v>#VALUE!</v>
      </c>
      <c r="Q181" s="2055" t="e">
        <f t="shared" si="76"/>
        <v>#VALUE!</v>
      </c>
      <c r="R181" s="2055" t="e">
        <f t="shared" si="76"/>
        <v>#VALUE!</v>
      </c>
      <c r="S181" s="2055" t="e">
        <f t="shared" si="76"/>
        <v>#VALUE!</v>
      </c>
      <c r="T181" s="2055" t="e">
        <f t="shared" si="76"/>
        <v>#VALUE!</v>
      </c>
      <c r="U181" s="2055" t="e">
        <f t="shared" si="76"/>
        <v>#VALUE!</v>
      </c>
      <c r="V181" s="2055" t="e">
        <f t="shared" si="76"/>
        <v>#VALUE!</v>
      </c>
      <c r="W181" s="2055" t="e">
        <f t="shared" si="76"/>
        <v>#VALUE!</v>
      </c>
      <c r="X181" s="2055" t="e">
        <f t="shared" si="76"/>
        <v>#VALUE!</v>
      </c>
      <c r="Y181" s="2055" t="e">
        <f t="shared" si="76"/>
        <v>#VALUE!</v>
      </c>
      <c r="Z181" s="2055" t="e">
        <f t="shared" si="76"/>
        <v>#VALUE!</v>
      </c>
      <c r="AA181" s="2055" t="e">
        <f t="shared" si="76"/>
        <v>#VALUE!</v>
      </c>
      <c r="AB181" s="2055" t="e">
        <f t="shared" si="76"/>
        <v>#VALUE!</v>
      </c>
      <c r="AC181" s="2055" t="e">
        <f t="shared" si="76"/>
        <v>#VALUE!</v>
      </c>
      <c r="AD181" s="2055" t="e">
        <f t="shared" si="76"/>
        <v>#VALUE!</v>
      </c>
      <c r="AE181" s="2055" t="e">
        <f t="shared" si="76"/>
        <v>#VALUE!</v>
      </c>
      <c r="AF181" s="2055" t="e">
        <f t="shared" si="76"/>
        <v>#VALUE!</v>
      </c>
      <c r="AG181" s="2055" t="e">
        <f t="shared" si="76"/>
        <v>#VALUE!</v>
      </c>
      <c r="AH181" s="1861" t="s">
        <v>2273</v>
      </c>
      <c r="AI181" s="2054">
        <f>_xlfn.AGGREGATE(9,6,C181:AG181)</f>
        <v>0</v>
      </c>
      <c r="AJ181" s="2047"/>
    </row>
    <row r="182" spans="2:38">
      <c r="F182" s="1992"/>
    </row>
    <row r="183" spans="2:38" hidden="1">
      <c r="C183" s="1857" t="e">
        <f>YEAR(C186)</f>
        <v>#VALUE!</v>
      </c>
      <c r="D183" s="1857" t="e">
        <f>MONTH(C186)</f>
        <v>#VALUE!</v>
      </c>
    </row>
    <row r="184" spans="2:38">
      <c r="B184" s="1971" t="s">
        <v>2266</v>
      </c>
      <c r="C184" s="4478" t="e">
        <f>C186</f>
        <v>#VALUE!</v>
      </c>
      <c r="D184" s="4479"/>
      <c r="E184" s="4479"/>
      <c r="F184" s="4479"/>
      <c r="G184" s="4479"/>
      <c r="H184" s="4479"/>
      <c r="I184" s="4479"/>
      <c r="J184" s="4479"/>
      <c r="K184" s="4479"/>
      <c r="L184" s="4479"/>
      <c r="M184" s="4479"/>
      <c r="N184" s="4479"/>
      <c r="O184" s="4479"/>
      <c r="P184" s="4479"/>
      <c r="Q184" s="4479"/>
      <c r="R184" s="4479"/>
      <c r="S184" s="4479"/>
      <c r="T184" s="4479"/>
      <c r="U184" s="4479"/>
      <c r="V184" s="4479"/>
      <c r="W184" s="4479"/>
      <c r="X184" s="4479"/>
      <c r="Y184" s="4479"/>
      <c r="Z184" s="4479"/>
      <c r="AA184" s="4479"/>
      <c r="AB184" s="4479"/>
      <c r="AC184" s="4479"/>
      <c r="AD184" s="4479"/>
      <c r="AE184" s="4479"/>
      <c r="AF184" s="4479"/>
      <c r="AG184" s="4479"/>
      <c r="AH184" s="4479"/>
      <c r="AI184" s="4546"/>
    </row>
    <row r="185" spans="2:38" hidden="1">
      <c r="B185" s="1972"/>
      <c r="C185" s="1913" t="e">
        <f>DATE($C183,$D183,1)</f>
        <v>#VALUE!</v>
      </c>
      <c r="D185" s="1913" t="e">
        <f t="shared" ref="D185:AG185" si="77">C185+1</f>
        <v>#VALUE!</v>
      </c>
      <c r="E185" s="1913" t="e">
        <f t="shared" si="77"/>
        <v>#VALUE!</v>
      </c>
      <c r="F185" s="1913" t="e">
        <f t="shared" si="77"/>
        <v>#VALUE!</v>
      </c>
      <c r="G185" s="1913" t="e">
        <f t="shared" si="77"/>
        <v>#VALUE!</v>
      </c>
      <c r="H185" s="1913" t="e">
        <f t="shared" si="77"/>
        <v>#VALUE!</v>
      </c>
      <c r="I185" s="1913" t="e">
        <f t="shared" si="77"/>
        <v>#VALUE!</v>
      </c>
      <c r="J185" s="1913" t="e">
        <f t="shared" si="77"/>
        <v>#VALUE!</v>
      </c>
      <c r="K185" s="1913" t="e">
        <f t="shared" si="77"/>
        <v>#VALUE!</v>
      </c>
      <c r="L185" s="1913" t="e">
        <f t="shared" si="77"/>
        <v>#VALUE!</v>
      </c>
      <c r="M185" s="1913" t="e">
        <f t="shared" si="77"/>
        <v>#VALUE!</v>
      </c>
      <c r="N185" s="1913" t="e">
        <f t="shared" si="77"/>
        <v>#VALUE!</v>
      </c>
      <c r="O185" s="1913" t="e">
        <f t="shared" si="77"/>
        <v>#VALUE!</v>
      </c>
      <c r="P185" s="1913" t="e">
        <f t="shared" si="77"/>
        <v>#VALUE!</v>
      </c>
      <c r="Q185" s="1913" t="e">
        <f t="shared" si="77"/>
        <v>#VALUE!</v>
      </c>
      <c r="R185" s="1913" t="e">
        <f t="shared" si="77"/>
        <v>#VALUE!</v>
      </c>
      <c r="S185" s="1913" t="e">
        <f t="shared" si="77"/>
        <v>#VALUE!</v>
      </c>
      <c r="T185" s="1913" t="e">
        <f t="shared" si="77"/>
        <v>#VALUE!</v>
      </c>
      <c r="U185" s="1913" t="e">
        <f t="shared" si="77"/>
        <v>#VALUE!</v>
      </c>
      <c r="V185" s="1913" t="e">
        <f t="shared" si="77"/>
        <v>#VALUE!</v>
      </c>
      <c r="W185" s="1913" t="e">
        <f t="shared" si="77"/>
        <v>#VALUE!</v>
      </c>
      <c r="X185" s="1913" t="e">
        <f t="shared" si="77"/>
        <v>#VALUE!</v>
      </c>
      <c r="Y185" s="1913" t="e">
        <f t="shared" si="77"/>
        <v>#VALUE!</v>
      </c>
      <c r="Z185" s="1913" t="e">
        <f t="shared" si="77"/>
        <v>#VALUE!</v>
      </c>
      <c r="AA185" s="1913" t="e">
        <f t="shared" si="77"/>
        <v>#VALUE!</v>
      </c>
      <c r="AB185" s="1913" t="e">
        <f t="shared" si="77"/>
        <v>#VALUE!</v>
      </c>
      <c r="AC185" s="1913" t="e">
        <f t="shared" si="77"/>
        <v>#VALUE!</v>
      </c>
      <c r="AD185" s="1913" t="e">
        <f t="shared" si="77"/>
        <v>#VALUE!</v>
      </c>
      <c r="AE185" s="1913" t="e">
        <f t="shared" si="77"/>
        <v>#VALUE!</v>
      </c>
      <c r="AF185" s="1913" t="e">
        <f t="shared" si="77"/>
        <v>#VALUE!</v>
      </c>
      <c r="AG185" s="1913" t="e">
        <f t="shared" si="77"/>
        <v>#VALUE!</v>
      </c>
      <c r="AH185" s="2056"/>
      <c r="AI185" s="2057"/>
    </row>
    <row r="186" spans="2:38">
      <c r="B186" s="1973" t="s">
        <v>2267</v>
      </c>
      <c r="C186" s="1974" t="e">
        <f>IF(EDATE(C169,1)&gt;$G$5,"",EDATE(C169,1))</f>
        <v>#VALUE!</v>
      </c>
      <c r="D186" s="1913" t="e">
        <f t="shared" ref="D186:AG186" si="78">IF(D185&gt;$G$5,"",IF(C186=EOMONTH(DATE($C183,$D183,1),0),"",IF(C186="","",C186+1)))</f>
        <v>#VALUE!</v>
      </c>
      <c r="E186" s="1913" t="e">
        <f t="shared" si="78"/>
        <v>#VALUE!</v>
      </c>
      <c r="F186" s="1913" t="e">
        <f t="shared" si="78"/>
        <v>#VALUE!</v>
      </c>
      <c r="G186" s="1913" t="e">
        <f t="shared" si="78"/>
        <v>#VALUE!</v>
      </c>
      <c r="H186" s="1913" t="e">
        <f t="shared" si="78"/>
        <v>#VALUE!</v>
      </c>
      <c r="I186" s="1913" t="e">
        <f t="shared" si="78"/>
        <v>#VALUE!</v>
      </c>
      <c r="J186" s="1913" t="e">
        <f t="shared" si="78"/>
        <v>#VALUE!</v>
      </c>
      <c r="K186" s="1913" t="e">
        <f t="shared" si="78"/>
        <v>#VALUE!</v>
      </c>
      <c r="L186" s="1913" t="e">
        <f t="shared" si="78"/>
        <v>#VALUE!</v>
      </c>
      <c r="M186" s="1913" t="e">
        <f t="shared" si="78"/>
        <v>#VALUE!</v>
      </c>
      <c r="N186" s="1913" t="e">
        <f t="shared" si="78"/>
        <v>#VALUE!</v>
      </c>
      <c r="O186" s="1913" t="e">
        <f t="shared" si="78"/>
        <v>#VALUE!</v>
      </c>
      <c r="P186" s="1913" t="e">
        <f t="shared" si="78"/>
        <v>#VALUE!</v>
      </c>
      <c r="Q186" s="1913" t="e">
        <f t="shared" si="78"/>
        <v>#VALUE!</v>
      </c>
      <c r="R186" s="1913" t="e">
        <f t="shared" si="78"/>
        <v>#VALUE!</v>
      </c>
      <c r="S186" s="1913" t="e">
        <f t="shared" si="78"/>
        <v>#VALUE!</v>
      </c>
      <c r="T186" s="1913" t="e">
        <f t="shared" si="78"/>
        <v>#VALUE!</v>
      </c>
      <c r="U186" s="1913" t="e">
        <f t="shared" si="78"/>
        <v>#VALUE!</v>
      </c>
      <c r="V186" s="1913" t="e">
        <f t="shared" si="78"/>
        <v>#VALUE!</v>
      </c>
      <c r="W186" s="1913" t="e">
        <f t="shared" si="78"/>
        <v>#VALUE!</v>
      </c>
      <c r="X186" s="1913" t="e">
        <f t="shared" si="78"/>
        <v>#VALUE!</v>
      </c>
      <c r="Y186" s="1913" t="e">
        <f t="shared" si="78"/>
        <v>#VALUE!</v>
      </c>
      <c r="Z186" s="1913" t="e">
        <f t="shared" si="78"/>
        <v>#VALUE!</v>
      </c>
      <c r="AA186" s="1913" t="e">
        <f t="shared" si="78"/>
        <v>#VALUE!</v>
      </c>
      <c r="AB186" s="1913" t="e">
        <f t="shared" si="78"/>
        <v>#VALUE!</v>
      </c>
      <c r="AC186" s="1913" t="e">
        <f t="shared" si="78"/>
        <v>#VALUE!</v>
      </c>
      <c r="AD186" s="1913" t="e">
        <f t="shared" si="78"/>
        <v>#VALUE!</v>
      </c>
      <c r="AE186" s="1913" t="e">
        <f t="shared" si="78"/>
        <v>#VALUE!</v>
      </c>
      <c r="AF186" s="1913" t="e">
        <f t="shared" si="78"/>
        <v>#VALUE!</v>
      </c>
      <c r="AG186" s="1913" t="e">
        <f t="shared" si="78"/>
        <v>#VALUE!</v>
      </c>
      <c r="AH186" s="2043" t="s">
        <v>2268</v>
      </c>
      <c r="AI186" s="2044">
        <f>+COUNTIFS(C187:AG187,"土",C188:AG188,"")+COUNTIFS(C187:AG187,"日",C188:AG188,"")</f>
        <v>0</v>
      </c>
    </row>
    <row r="187" spans="2:38">
      <c r="B187" s="1908" t="s">
        <v>1060</v>
      </c>
      <c r="C187" s="1975" t="str">
        <f>IFERROR(TEXT(WEEKDAY(+C186),"aaa"),"")</f>
        <v/>
      </c>
      <c r="D187" s="1975" t="str">
        <f t="shared" ref="D187:AG187" si="79">IFERROR(TEXT(WEEKDAY(+D186),"aaa"),"")</f>
        <v/>
      </c>
      <c r="E187" s="1975" t="str">
        <f t="shared" si="79"/>
        <v/>
      </c>
      <c r="F187" s="1975" t="str">
        <f t="shared" si="79"/>
        <v/>
      </c>
      <c r="G187" s="1975" t="str">
        <f t="shared" si="79"/>
        <v/>
      </c>
      <c r="H187" s="1975" t="str">
        <f t="shared" si="79"/>
        <v/>
      </c>
      <c r="I187" s="1975" t="str">
        <f t="shared" si="79"/>
        <v/>
      </c>
      <c r="J187" s="1975" t="str">
        <f t="shared" si="79"/>
        <v/>
      </c>
      <c r="K187" s="1975" t="str">
        <f t="shared" si="79"/>
        <v/>
      </c>
      <c r="L187" s="1975" t="str">
        <f t="shared" si="79"/>
        <v/>
      </c>
      <c r="M187" s="1975" t="str">
        <f t="shared" si="79"/>
        <v/>
      </c>
      <c r="N187" s="1975" t="str">
        <f t="shared" si="79"/>
        <v/>
      </c>
      <c r="O187" s="1975" t="str">
        <f t="shared" si="79"/>
        <v/>
      </c>
      <c r="P187" s="1975" t="str">
        <f t="shared" si="79"/>
        <v/>
      </c>
      <c r="Q187" s="1975" t="str">
        <f t="shared" si="79"/>
        <v/>
      </c>
      <c r="R187" s="1975" t="str">
        <f t="shared" si="79"/>
        <v/>
      </c>
      <c r="S187" s="1975" t="str">
        <f t="shared" si="79"/>
        <v/>
      </c>
      <c r="T187" s="1975" t="str">
        <f t="shared" si="79"/>
        <v/>
      </c>
      <c r="U187" s="1975" t="str">
        <f t="shared" si="79"/>
        <v/>
      </c>
      <c r="V187" s="1975" t="str">
        <f t="shared" si="79"/>
        <v/>
      </c>
      <c r="W187" s="1975" t="str">
        <f t="shared" si="79"/>
        <v/>
      </c>
      <c r="X187" s="1975" t="str">
        <f t="shared" si="79"/>
        <v/>
      </c>
      <c r="Y187" s="1975" t="str">
        <f t="shared" si="79"/>
        <v/>
      </c>
      <c r="Z187" s="1975" t="str">
        <f t="shared" si="79"/>
        <v/>
      </c>
      <c r="AA187" s="1975" t="str">
        <f t="shared" si="79"/>
        <v/>
      </c>
      <c r="AB187" s="1975" t="str">
        <f t="shared" si="79"/>
        <v/>
      </c>
      <c r="AC187" s="1975" t="str">
        <f t="shared" si="79"/>
        <v/>
      </c>
      <c r="AD187" s="1975" t="str">
        <f t="shared" si="79"/>
        <v/>
      </c>
      <c r="AE187" s="1975" t="str">
        <f t="shared" si="79"/>
        <v/>
      </c>
      <c r="AF187" s="1975" t="str">
        <f t="shared" si="79"/>
        <v/>
      </c>
      <c r="AG187" s="1975" t="str">
        <f t="shared" si="79"/>
        <v/>
      </c>
      <c r="AH187" s="2043" t="s">
        <v>2269</v>
      </c>
      <c r="AI187" s="2044">
        <f>+COUNTIF(C188:AG188,"夏休")+COUNTIF(C188:AG188,"冬休")+COUNTIF(C188:AG188,"中止")</f>
        <v>0</v>
      </c>
    </row>
    <row r="188" spans="2:38" ht="13.5" customHeight="1">
      <c r="B188" s="4547" t="s">
        <v>2270</v>
      </c>
      <c r="C188" s="4549"/>
      <c r="D188" s="4545"/>
      <c r="E188" s="4545"/>
      <c r="F188" s="4545"/>
      <c r="G188" s="4545"/>
      <c r="H188" s="4545"/>
      <c r="I188" s="4545"/>
      <c r="J188" s="4545"/>
      <c r="K188" s="4545"/>
      <c r="L188" s="4545"/>
      <c r="M188" s="4545"/>
      <c r="N188" s="4545"/>
      <c r="O188" s="4545"/>
      <c r="P188" s="4545"/>
      <c r="Q188" s="4545"/>
      <c r="R188" s="4545"/>
      <c r="S188" s="4545"/>
      <c r="T188" s="4545"/>
      <c r="U188" s="4545"/>
      <c r="V188" s="4545"/>
      <c r="W188" s="4545"/>
      <c r="X188" s="4545"/>
      <c r="Y188" s="4545"/>
      <c r="Z188" s="4545"/>
      <c r="AA188" s="4545"/>
      <c r="AB188" s="4545"/>
      <c r="AC188" s="4545"/>
      <c r="AD188" s="4545"/>
      <c r="AE188" s="4545"/>
      <c r="AF188" s="4545"/>
      <c r="AG188" s="4565"/>
      <c r="AH188" s="2045" t="s">
        <v>1061</v>
      </c>
      <c r="AI188" s="2046">
        <f>COUNT(C186:AG186)-AI187</f>
        <v>0</v>
      </c>
    </row>
    <row r="189" spans="2:38" ht="13.5" customHeight="1">
      <c r="B189" s="4548"/>
      <c r="C189" s="4549"/>
      <c r="D189" s="4545"/>
      <c r="E189" s="4545"/>
      <c r="F189" s="4545"/>
      <c r="G189" s="4545"/>
      <c r="H189" s="4545"/>
      <c r="I189" s="4545"/>
      <c r="J189" s="4545"/>
      <c r="K189" s="4545"/>
      <c r="L189" s="4545"/>
      <c r="M189" s="4545"/>
      <c r="N189" s="4545"/>
      <c r="O189" s="4545"/>
      <c r="P189" s="4545"/>
      <c r="Q189" s="4545"/>
      <c r="R189" s="4545"/>
      <c r="S189" s="4545"/>
      <c r="T189" s="4545"/>
      <c r="U189" s="4545"/>
      <c r="V189" s="4545"/>
      <c r="W189" s="4545"/>
      <c r="X189" s="4545"/>
      <c r="Y189" s="4545"/>
      <c r="Z189" s="4545"/>
      <c r="AA189" s="4545"/>
      <c r="AB189" s="4545"/>
      <c r="AC189" s="4545"/>
      <c r="AD189" s="4545"/>
      <c r="AE189" s="4545"/>
      <c r="AF189" s="4545"/>
      <c r="AG189" s="4565"/>
      <c r="AH189" s="2045" t="s">
        <v>1062</v>
      </c>
      <c r="AI189" s="2046">
        <f>+COUNTIF(C190:AG191,"休")</f>
        <v>0</v>
      </c>
      <c r="AJ189" s="2047" t="e">
        <f>IF(AI190&gt;0.285,"",IF(AI189&lt;AI186,"←計画日数が足りません",""))</f>
        <v>#DIV/0!</v>
      </c>
    </row>
    <row r="190" spans="2:38" ht="13.5" customHeight="1">
      <c r="B190" s="4566" t="s">
        <v>1055</v>
      </c>
      <c r="C190" s="4567"/>
      <c r="D190" s="4564"/>
      <c r="E190" s="4564"/>
      <c r="F190" s="4564"/>
      <c r="G190" s="4564"/>
      <c r="H190" s="4564"/>
      <c r="I190" s="4564"/>
      <c r="J190" s="4564"/>
      <c r="K190" s="4564"/>
      <c r="L190" s="4564"/>
      <c r="M190" s="4564"/>
      <c r="N190" s="4564"/>
      <c r="O190" s="4564"/>
      <c r="P190" s="4564"/>
      <c r="Q190" s="4564"/>
      <c r="R190" s="4564"/>
      <c r="S190" s="4564"/>
      <c r="T190" s="4564"/>
      <c r="U190" s="4564"/>
      <c r="V190" s="4564"/>
      <c r="W190" s="4564"/>
      <c r="X190" s="4564"/>
      <c r="Y190" s="4564"/>
      <c r="Z190" s="4564"/>
      <c r="AA190" s="4564"/>
      <c r="AB190" s="4564"/>
      <c r="AC190" s="4564"/>
      <c r="AD190" s="4564"/>
      <c r="AE190" s="4564"/>
      <c r="AF190" s="4564"/>
      <c r="AG190" s="4570"/>
      <c r="AH190" s="2045" t="s">
        <v>1063</v>
      </c>
      <c r="AI190" s="2048" t="e">
        <f>+AI189/AI188</f>
        <v>#DIV/0!</v>
      </c>
    </row>
    <row r="191" spans="2:38">
      <c r="B191" s="4566"/>
      <c r="C191" s="4567"/>
      <c r="D191" s="4564"/>
      <c r="E191" s="4564"/>
      <c r="F191" s="4564"/>
      <c r="G191" s="4564"/>
      <c r="H191" s="4564"/>
      <c r="I191" s="4564"/>
      <c r="J191" s="4564"/>
      <c r="K191" s="4564"/>
      <c r="L191" s="4564"/>
      <c r="M191" s="4564"/>
      <c r="N191" s="4564"/>
      <c r="O191" s="4564"/>
      <c r="P191" s="4564"/>
      <c r="Q191" s="4564"/>
      <c r="R191" s="4564"/>
      <c r="S191" s="4564"/>
      <c r="T191" s="4564"/>
      <c r="U191" s="4564"/>
      <c r="V191" s="4564"/>
      <c r="W191" s="4564"/>
      <c r="X191" s="4564"/>
      <c r="Y191" s="4564"/>
      <c r="Z191" s="4564"/>
      <c r="AA191" s="4564"/>
      <c r="AB191" s="4564"/>
      <c r="AC191" s="4564"/>
      <c r="AD191" s="4564"/>
      <c r="AE191" s="4564"/>
      <c r="AF191" s="4564"/>
      <c r="AG191" s="4570"/>
      <c r="AH191" s="2045" t="s">
        <v>1051</v>
      </c>
      <c r="AI191" s="2046">
        <f>+COUNTA(C192:AG193)</f>
        <v>0</v>
      </c>
    </row>
    <row r="192" spans="2:38">
      <c r="B192" s="4571" t="s">
        <v>1057</v>
      </c>
      <c r="C192" s="4573"/>
      <c r="D192" s="4568"/>
      <c r="E192" s="4568"/>
      <c r="F192" s="4568"/>
      <c r="G192" s="4568"/>
      <c r="H192" s="4568"/>
      <c r="I192" s="4568"/>
      <c r="J192" s="4568"/>
      <c r="K192" s="4568"/>
      <c r="L192" s="4568"/>
      <c r="M192" s="4568"/>
      <c r="N192" s="4568"/>
      <c r="O192" s="4568"/>
      <c r="P192" s="4568"/>
      <c r="Q192" s="4568"/>
      <c r="R192" s="4568"/>
      <c r="S192" s="4568"/>
      <c r="T192" s="4568"/>
      <c r="U192" s="4568"/>
      <c r="V192" s="4568"/>
      <c r="W192" s="4568"/>
      <c r="X192" s="4568"/>
      <c r="Y192" s="4568"/>
      <c r="Z192" s="4568"/>
      <c r="AA192" s="4568"/>
      <c r="AB192" s="4568"/>
      <c r="AC192" s="4568"/>
      <c r="AD192" s="4568"/>
      <c r="AE192" s="4568"/>
      <c r="AF192" s="4568"/>
      <c r="AG192" s="4575"/>
      <c r="AH192" s="2049" t="s">
        <v>1064</v>
      </c>
      <c r="AI192" s="2050" t="e">
        <f>+AI191/AI188</f>
        <v>#DIV/0!</v>
      </c>
      <c r="AL192" s="1857">
        <f>+COUNTIF(C190:AG191,"休")</f>
        <v>0</v>
      </c>
    </row>
    <row r="193" spans="2:38">
      <c r="B193" s="4572"/>
      <c r="C193" s="4574"/>
      <c r="D193" s="4569"/>
      <c r="E193" s="4569"/>
      <c r="F193" s="4569"/>
      <c r="G193" s="4569"/>
      <c r="H193" s="4569"/>
      <c r="I193" s="4569"/>
      <c r="J193" s="4569"/>
      <c r="K193" s="4569"/>
      <c r="L193" s="4569"/>
      <c r="M193" s="4569"/>
      <c r="N193" s="4569"/>
      <c r="O193" s="4569"/>
      <c r="P193" s="4569"/>
      <c r="Q193" s="4569"/>
      <c r="R193" s="4569"/>
      <c r="S193" s="4569"/>
      <c r="T193" s="4569"/>
      <c r="U193" s="4569"/>
      <c r="V193" s="4569"/>
      <c r="W193" s="4569"/>
      <c r="X193" s="4569"/>
      <c r="Y193" s="4569"/>
      <c r="Z193" s="4569"/>
      <c r="AA193" s="4569"/>
      <c r="AB193" s="4569"/>
      <c r="AC193" s="4569"/>
      <c r="AD193" s="4569"/>
      <c r="AE193" s="4569"/>
      <c r="AF193" s="4569"/>
      <c r="AG193" s="4576"/>
      <c r="AH193" s="2051" t="s">
        <v>2271</v>
      </c>
      <c r="AI193" s="2052" t="str">
        <f>IF(7&gt;AI188,"対象外",IF(AI191&gt;=AI186,"OK","NG"))</f>
        <v>対象外</v>
      </c>
      <c r="AJ193" s="2047" t="str">
        <f>IF(AI193="対象外","←７日間に満たない期間は達成判定の対象外",IF(AI193="NG","←月単位未達成","←月単位達成"))</f>
        <v>←７日間に満たない期間は達成判定の対象外</v>
      </c>
      <c r="AL193" s="2053" t="str">
        <f>IF(7&gt;AI188,"対象外",IF(AL192&gt;=AI186,"OK","NG"))</f>
        <v>対象外</v>
      </c>
    </row>
    <row r="194" spans="2:38" hidden="1">
      <c r="B194" s="2001" t="s">
        <v>2373</v>
      </c>
      <c r="C194" s="1992" t="e">
        <f t="shared" ref="C194:AG194" si="80">IF(AND(DAY(C186)&gt;=22,DAY(C186)&lt;=28,C187="土"),1,0)</f>
        <v>#VALUE!</v>
      </c>
      <c r="D194" s="1992" t="e">
        <f t="shared" si="80"/>
        <v>#VALUE!</v>
      </c>
      <c r="E194" s="1992" t="e">
        <f t="shared" si="80"/>
        <v>#VALUE!</v>
      </c>
      <c r="F194" s="1992" t="e">
        <f t="shared" si="80"/>
        <v>#VALUE!</v>
      </c>
      <c r="G194" s="1992" t="e">
        <f t="shared" si="80"/>
        <v>#VALUE!</v>
      </c>
      <c r="H194" s="1992" t="e">
        <f t="shared" si="80"/>
        <v>#VALUE!</v>
      </c>
      <c r="I194" s="1992" t="e">
        <f t="shared" si="80"/>
        <v>#VALUE!</v>
      </c>
      <c r="J194" s="1992" t="e">
        <f t="shared" si="80"/>
        <v>#VALUE!</v>
      </c>
      <c r="K194" s="1992" t="e">
        <f t="shared" si="80"/>
        <v>#VALUE!</v>
      </c>
      <c r="L194" s="1992" t="e">
        <f t="shared" si="80"/>
        <v>#VALUE!</v>
      </c>
      <c r="M194" s="1992" t="e">
        <f t="shared" si="80"/>
        <v>#VALUE!</v>
      </c>
      <c r="N194" s="1992" t="e">
        <f t="shared" si="80"/>
        <v>#VALUE!</v>
      </c>
      <c r="O194" s="1992" t="e">
        <f t="shared" si="80"/>
        <v>#VALUE!</v>
      </c>
      <c r="P194" s="1992" t="e">
        <f t="shared" si="80"/>
        <v>#VALUE!</v>
      </c>
      <c r="Q194" s="1992" t="e">
        <f t="shared" si="80"/>
        <v>#VALUE!</v>
      </c>
      <c r="R194" s="1992" t="e">
        <f t="shared" si="80"/>
        <v>#VALUE!</v>
      </c>
      <c r="S194" s="1992" t="e">
        <f t="shared" si="80"/>
        <v>#VALUE!</v>
      </c>
      <c r="T194" s="1992" t="e">
        <f t="shared" si="80"/>
        <v>#VALUE!</v>
      </c>
      <c r="U194" s="1992" t="e">
        <f t="shared" si="80"/>
        <v>#VALUE!</v>
      </c>
      <c r="V194" s="1992" t="e">
        <f t="shared" si="80"/>
        <v>#VALUE!</v>
      </c>
      <c r="W194" s="1992" t="e">
        <f t="shared" si="80"/>
        <v>#VALUE!</v>
      </c>
      <c r="X194" s="1992" t="e">
        <f t="shared" si="80"/>
        <v>#VALUE!</v>
      </c>
      <c r="Y194" s="1992" t="e">
        <f t="shared" si="80"/>
        <v>#VALUE!</v>
      </c>
      <c r="Z194" s="1992" t="e">
        <f t="shared" si="80"/>
        <v>#VALUE!</v>
      </c>
      <c r="AA194" s="1992" t="e">
        <f t="shared" si="80"/>
        <v>#VALUE!</v>
      </c>
      <c r="AB194" s="1992" t="e">
        <f t="shared" si="80"/>
        <v>#VALUE!</v>
      </c>
      <c r="AC194" s="1992" t="e">
        <f t="shared" si="80"/>
        <v>#VALUE!</v>
      </c>
      <c r="AD194" s="1992" t="e">
        <f t="shared" si="80"/>
        <v>#VALUE!</v>
      </c>
      <c r="AE194" s="1992" t="e">
        <f t="shared" si="80"/>
        <v>#VALUE!</v>
      </c>
      <c r="AF194" s="1992" t="e">
        <f t="shared" si="80"/>
        <v>#VALUE!</v>
      </c>
      <c r="AG194" s="1992" t="e">
        <f t="shared" si="80"/>
        <v>#VALUE!</v>
      </c>
      <c r="AH194" s="1861" t="s">
        <v>2272</v>
      </c>
      <c r="AI194" s="2054">
        <f>_xlfn.AGGREGATE(9,6,C194:AG194)</f>
        <v>0</v>
      </c>
      <c r="AJ194" s="2047"/>
    </row>
    <row r="195" spans="2:38" hidden="1">
      <c r="B195" s="2001" t="s">
        <v>2374</v>
      </c>
      <c r="C195" s="2055" t="e">
        <f t="shared" ref="C195:AG195" si="81">IF(AND(DAY(C186)&gt;=22,DAY(C186)&lt;=28,C187="土",OR(C192="休",C192="雨")),1,0)</f>
        <v>#VALUE!</v>
      </c>
      <c r="D195" s="2055" t="e">
        <f t="shared" si="81"/>
        <v>#VALUE!</v>
      </c>
      <c r="E195" s="2055" t="e">
        <f t="shared" si="81"/>
        <v>#VALUE!</v>
      </c>
      <c r="F195" s="2055" t="e">
        <f t="shared" si="81"/>
        <v>#VALUE!</v>
      </c>
      <c r="G195" s="2055" t="e">
        <f t="shared" si="81"/>
        <v>#VALUE!</v>
      </c>
      <c r="H195" s="2055" t="e">
        <f t="shared" si="81"/>
        <v>#VALUE!</v>
      </c>
      <c r="I195" s="2055" t="e">
        <f t="shared" si="81"/>
        <v>#VALUE!</v>
      </c>
      <c r="J195" s="2055" t="e">
        <f t="shared" si="81"/>
        <v>#VALUE!</v>
      </c>
      <c r="K195" s="2055" t="e">
        <f t="shared" si="81"/>
        <v>#VALUE!</v>
      </c>
      <c r="L195" s="2055" t="e">
        <f t="shared" si="81"/>
        <v>#VALUE!</v>
      </c>
      <c r="M195" s="2055" t="e">
        <f t="shared" si="81"/>
        <v>#VALUE!</v>
      </c>
      <c r="N195" s="2055" t="e">
        <f t="shared" si="81"/>
        <v>#VALUE!</v>
      </c>
      <c r="O195" s="2055" t="e">
        <f t="shared" si="81"/>
        <v>#VALUE!</v>
      </c>
      <c r="P195" s="2055" t="e">
        <f t="shared" si="81"/>
        <v>#VALUE!</v>
      </c>
      <c r="Q195" s="2055" t="e">
        <f t="shared" si="81"/>
        <v>#VALUE!</v>
      </c>
      <c r="R195" s="2055" t="e">
        <f t="shared" si="81"/>
        <v>#VALUE!</v>
      </c>
      <c r="S195" s="2055" t="e">
        <f t="shared" si="81"/>
        <v>#VALUE!</v>
      </c>
      <c r="T195" s="2055" t="e">
        <f t="shared" si="81"/>
        <v>#VALUE!</v>
      </c>
      <c r="U195" s="2055" t="e">
        <f t="shared" si="81"/>
        <v>#VALUE!</v>
      </c>
      <c r="V195" s="2055" t="e">
        <f t="shared" si="81"/>
        <v>#VALUE!</v>
      </c>
      <c r="W195" s="2055" t="e">
        <f t="shared" si="81"/>
        <v>#VALUE!</v>
      </c>
      <c r="X195" s="2055" t="e">
        <f t="shared" si="81"/>
        <v>#VALUE!</v>
      </c>
      <c r="Y195" s="2055" t="e">
        <f t="shared" si="81"/>
        <v>#VALUE!</v>
      </c>
      <c r="Z195" s="2055" t="e">
        <f t="shared" si="81"/>
        <v>#VALUE!</v>
      </c>
      <c r="AA195" s="2055" t="e">
        <f t="shared" si="81"/>
        <v>#VALUE!</v>
      </c>
      <c r="AB195" s="2055" t="e">
        <f t="shared" si="81"/>
        <v>#VALUE!</v>
      </c>
      <c r="AC195" s="2055" t="e">
        <f t="shared" si="81"/>
        <v>#VALUE!</v>
      </c>
      <c r="AD195" s="2055" t="e">
        <f t="shared" si="81"/>
        <v>#VALUE!</v>
      </c>
      <c r="AE195" s="2055" t="e">
        <f t="shared" si="81"/>
        <v>#VALUE!</v>
      </c>
      <c r="AF195" s="2055" t="e">
        <f t="shared" si="81"/>
        <v>#VALUE!</v>
      </c>
      <c r="AG195" s="2055" t="e">
        <f t="shared" si="81"/>
        <v>#VALUE!</v>
      </c>
      <c r="AH195" s="1861" t="s">
        <v>2273</v>
      </c>
      <c r="AI195" s="2054">
        <f>_xlfn.AGGREGATE(9,6,C195:AG195)</f>
        <v>0</v>
      </c>
      <c r="AJ195" s="2047"/>
    </row>
    <row r="196" spans="2:38" hidden="1">
      <c r="B196" s="2001" t="s">
        <v>2375</v>
      </c>
      <c r="C196" s="1992" t="e">
        <f>IF(AND(DAY(C186)&gt;=8,DAY(C186)&lt;=14,C187="土"),1,0)</f>
        <v>#VALUE!</v>
      </c>
      <c r="D196" s="1992" t="e">
        <f>IF(AND(DAY(D186)&gt;=8,DAY(D186)&lt;=14,D187="土"),1,0)</f>
        <v>#VALUE!</v>
      </c>
      <c r="E196" s="1992" t="e">
        <f t="shared" ref="E196:AG196" si="82">IF(AND(DAY(E186)&gt;=8,DAY(E186)&lt;=14,E187="土"),1,0)</f>
        <v>#VALUE!</v>
      </c>
      <c r="F196" s="1992" t="e">
        <f t="shared" si="82"/>
        <v>#VALUE!</v>
      </c>
      <c r="G196" s="1992" t="e">
        <f t="shared" si="82"/>
        <v>#VALUE!</v>
      </c>
      <c r="H196" s="1992" t="e">
        <f t="shared" si="82"/>
        <v>#VALUE!</v>
      </c>
      <c r="I196" s="1992" t="e">
        <f t="shared" si="82"/>
        <v>#VALUE!</v>
      </c>
      <c r="J196" s="1992" t="e">
        <f t="shared" si="82"/>
        <v>#VALUE!</v>
      </c>
      <c r="K196" s="1992" t="e">
        <f t="shared" si="82"/>
        <v>#VALUE!</v>
      </c>
      <c r="L196" s="1992" t="e">
        <f t="shared" si="82"/>
        <v>#VALUE!</v>
      </c>
      <c r="M196" s="1992" t="e">
        <f t="shared" si="82"/>
        <v>#VALUE!</v>
      </c>
      <c r="N196" s="1992" t="e">
        <f t="shared" si="82"/>
        <v>#VALUE!</v>
      </c>
      <c r="O196" s="1992" t="e">
        <f t="shared" si="82"/>
        <v>#VALUE!</v>
      </c>
      <c r="P196" s="1992" t="e">
        <f t="shared" si="82"/>
        <v>#VALUE!</v>
      </c>
      <c r="Q196" s="1992" t="e">
        <f t="shared" si="82"/>
        <v>#VALUE!</v>
      </c>
      <c r="R196" s="1992" t="e">
        <f t="shared" si="82"/>
        <v>#VALUE!</v>
      </c>
      <c r="S196" s="1992" t="e">
        <f t="shared" si="82"/>
        <v>#VALUE!</v>
      </c>
      <c r="T196" s="1992" t="e">
        <f t="shared" si="82"/>
        <v>#VALUE!</v>
      </c>
      <c r="U196" s="1992" t="e">
        <f t="shared" si="82"/>
        <v>#VALUE!</v>
      </c>
      <c r="V196" s="1992" t="e">
        <f t="shared" si="82"/>
        <v>#VALUE!</v>
      </c>
      <c r="W196" s="1992" t="e">
        <f t="shared" si="82"/>
        <v>#VALUE!</v>
      </c>
      <c r="X196" s="1992" t="e">
        <f t="shared" si="82"/>
        <v>#VALUE!</v>
      </c>
      <c r="Y196" s="1992" t="e">
        <f t="shared" si="82"/>
        <v>#VALUE!</v>
      </c>
      <c r="Z196" s="1992" t="e">
        <f t="shared" si="82"/>
        <v>#VALUE!</v>
      </c>
      <c r="AA196" s="1992" t="e">
        <f t="shared" si="82"/>
        <v>#VALUE!</v>
      </c>
      <c r="AB196" s="1992" t="e">
        <f t="shared" si="82"/>
        <v>#VALUE!</v>
      </c>
      <c r="AC196" s="1992" t="e">
        <f t="shared" si="82"/>
        <v>#VALUE!</v>
      </c>
      <c r="AD196" s="1992" t="e">
        <f t="shared" si="82"/>
        <v>#VALUE!</v>
      </c>
      <c r="AE196" s="1992" t="e">
        <f t="shared" si="82"/>
        <v>#VALUE!</v>
      </c>
      <c r="AF196" s="1992" t="e">
        <f t="shared" si="82"/>
        <v>#VALUE!</v>
      </c>
      <c r="AG196" s="1992" t="e">
        <f t="shared" si="82"/>
        <v>#VALUE!</v>
      </c>
      <c r="AH196" s="1861" t="s">
        <v>2272</v>
      </c>
      <c r="AI196" s="2054">
        <f>_xlfn.AGGREGATE(9,6,C196:AG196)</f>
        <v>0</v>
      </c>
      <c r="AJ196" s="2047"/>
    </row>
    <row r="197" spans="2:38" hidden="1">
      <c r="B197" s="2001" t="s">
        <v>2376</v>
      </c>
      <c r="C197" s="2055" t="e">
        <f>IF(AND(DAY(C186)&gt;=8,DAY(C186)&lt;=14,C187="土",OR(C192="休",C192="雨")),1,0)</f>
        <v>#VALUE!</v>
      </c>
      <c r="D197" s="2055" t="e">
        <f>IF(AND(DAY(D186)&gt;=8,DAY(D186)&lt;=14,D187="土",OR(D192="休",D192="雨")),1,0)</f>
        <v>#VALUE!</v>
      </c>
      <c r="E197" s="2055" t="e">
        <f t="shared" ref="E197:AG197" si="83">IF(AND(DAY(E186)&gt;=8,DAY(E186)&lt;=14,E187="土",OR(E192="休",E192="雨")),1,0)</f>
        <v>#VALUE!</v>
      </c>
      <c r="F197" s="2055" t="e">
        <f t="shared" si="83"/>
        <v>#VALUE!</v>
      </c>
      <c r="G197" s="2055" t="e">
        <f t="shared" si="83"/>
        <v>#VALUE!</v>
      </c>
      <c r="H197" s="2055" t="e">
        <f t="shared" si="83"/>
        <v>#VALUE!</v>
      </c>
      <c r="I197" s="2055" t="e">
        <f t="shared" si="83"/>
        <v>#VALUE!</v>
      </c>
      <c r="J197" s="2055" t="e">
        <f t="shared" si="83"/>
        <v>#VALUE!</v>
      </c>
      <c r="K197" s="2055" t="e">
        <f t="shared" si="83"/>
        <v>#VALUE!</v>
      </c>
      <c r="L197" s="2055" t="e">
        <f t="shared" si="83"/>
        <v>#VALUE!</v>
      </c>
      <c r="M197" s="2055" t="e">
        <f t="shared" si="83"/>
        <v>#VALUE!</v>
      </c>
      <c r="N197" s="2055" t="e">
        <f t="shared" si="83"/>
        <v>#VALUE!</v>
      </c>
      <c r="O197" s="2055" t="e">
        <f t="shared" si="83"/>
        <v>#VALUE!</v>
      </c>
      <c r="P197" s="2055" t="e">
        <f t="shared" si="83"/>
        <v>#VALUE!</v>
      </c>
      <c r="Q197" s="2055" t="e">
        <f t="shared" si="83"/>
        <v>#VALUE!</v>
      </c>
      <c r="R197" s="2055" t="e">
        <f t="shared" si="83"/>
        <v>#VALUE!</v>
      </c>
      <c r="S197" s="2055" t="e">
        <f t="shared" si="83"/>
        <v>#VALUE!</v>
      </c>
      <c r="T197" s="2055" t="e">
        <f t="shared" si="83"/>
        <v>#VALUE!</v>
      </c>
      <c r="U197" s="2055" t="e">
        <f t="shared" si="83"/>
        <v>#VALUE!</v>
      </c>
      <c r="V197" s="2055" t="e">
        <f t="shared" si="83"/>
        <v>#VALUE!</v>
      </c>
      <c r="W197" s="2055" t="e">
        <f t="shared" si="83"/>
        <v>#VALUE!</v>
      </c>
      <c r="X197" s="2055" t="e">
        <f t="shared" si="83"/>
        <v>#VALUE!</v>
      </c>
      <c r="Y197" s="2055" t="e">
        <f t="shared" si="83"/>
        <v>#VALUE!</v>
      </c>
      <c r="Z197" s="2055" t="e">
        <f t="shared" si="83"/>
        <v>#VALUE!</v>
      </c>
      <c r="AA197" s="2055" t="e">
        <f t="shared" si="83"/>
        <v>#VALUE!</v>
      </c>
      <c r="AB197" s="2055" t="e">
        <f t="shared" si="83"/>
        <v>#VALUE!</v>
      </c>
      <c r="AC197" s="2055" t="e">
        <f t="shared" si="83"/>
        <v>#VALUE!</v>
      </c>
      <c r="AD197" s="2055" t="e">
        <f t="shared" si="83"/>
        <v>#VALUE!</v>
      </c>
      <c r="AE197" s="2055" t="e">
        <f t="shared" si="83"/>
        <v>#VALUE!</v>
      </c>
      <c r="AF197" s="2055" t="e">
        <f t="shared" si="83"/>
        <v>#VALUE!</v>
      </c>
      <c r="AG197" s="2055" t="e">
        <f t="shared" si="83"/>
        <v>#VALUE!</v>
      </c>
      <c r="AH197" s="1861" t="s">
        <v>2273</v>
      </c>
      <c r="AI197" s="2054">
        <f>_xlfn.AGGREGATE(9,6,C197:AG197)</f>
        <v>0</v>
      </c>
      <c r="AJ197" s="2047"/>
    </row>
    <row r="199" spans="2:38" hidden="1">
      <c r="C199" s="1857" t="e">
        <f>YEAR(C202)</f>
        <v>#VALUE!</v>
      </c>
      <c r="D199" s="1857" t="e">
        <f>MONTH(C202)</f>
        <v>#VALUE!</v>
      </c>
    </row>
    <row r="200" spans="2:38">
      <c r="B200" s="1971" t="s">
        <v>2266</v>
      </c>
      <c r="C200" s="4478" t="e">
        <f>C202</f>
        <v>#VALUE!</v>
      </c>
      <c r="D200" s="4479"/>
      <c r="E200" s="4479"/>
      <c r="F200" s="4479"/>
      <c r="G200" s="4479"/>
      <c r="H200" s="4479"/>
      <c r="I200" s="4479"/>
      <c r="J200" s="4479"/>
      <c r="K200" s="4479"/>
      <c r="L200" s="4479"/>
      <c r="M200" s="4479"/>
      <c r="N200" s="4479"/>
      <c r="O200" s="4479"/>
      <c r="P200" s="4479"/>
      <c r="Q200" s="4479"/>
      <c r="R200" s="4479"/>
      <c r="S200" s="4479"/>
      <c r="T200" s="4479"/>
      <c r="U200" s="4479"/>
      <c r="V200" s="4479"/>
      <c r="W200" s="4479"/>
      <c r="X200" s="4479"/>
      <c r="Y200" s="4479"/>
      <c r="Z200" s="4479"/>
      <c r="AA200" s="4479"/>
      <c r="AB200" s="4479"/>
      <c r="AC200" s="4479"/>
      <c r="AD200" s="4479"/>
      <c r="AE200" s="4479"/>
      <c r="AF200" s="4479"/>
      <c r="AG200" s="4479"/>
      <c r="AH200" s="4479"/>
      <c r="AI200" s="4546"/>
    </row>
    <row r="201" spans="2:38" hidden="1">
      <c r="B201" s="1972"/>
      <c r="C201" s="1913" t="e">
        <f>DATE($C199,$D199,1)</f>
        <v>#VALUE!</v>
      </c>
      <c r="D201" s="1913" t="e">
        <f t="shared" ref="D201:AG201" si="84">C201+1</f>
        <v>#VALUE!</v>
      </c>
      <c r="E201" s="1913" t="e">
        <f t="shared" si="84"/>
        <v>#VALUE!</v>
      </c>
      <c r="F201" s="1913" t="e">
        <f t="shared" si="84"/>
        <v>#VALUE!</v>
      </c>
      <c r="G201" s="1913" t="e">
        <f t="shared" si="84"/>
        <v>#VALUE!</v>
      </c>
      <c r="H201" s="1913" t="e">
        <f t="shared" si="84"/>
        <v>#VALUE!</v>
      </c>
      <c r="I201" s="1913" t="e">
        <f t="shared" si="84"/>
        <v>#VALUE!</v>
      </c>
      <c r="J201" s="1913" t="e">
        <f t="shared" si="84"/>
        <v>#VALUE!</v>
      </c>
      <c r="K201" s="1913" t="e">
        <f t="shared" si="84"/>
        <v>#VALUE!</v>
      </c>
      <c r="L201" s="1913" t="e">
        <f t="shared" si="84"/>
        <v>#VALUE!</v>
      </c>
      <c r="M201" s="1913" t="e">
        <f t="shared" si="84"/>
        <v>#VALUE!</v>
      </c>
      <c r="N201" s="1913" t="e">
        <f t="shared" si="84"/>
        <v>#VALUE!</v>
      </c>
      <c r="O201" s="1913" t="e">
        <f t="shared" si="84"/>
        <v>#VALUE!</v>
      </c>
      <c r="P201" s="1913" t="e">
        <f t="shared" si="84"/>
        <v>#VALUE!</v>
      </c>
      <c r="Q201" s="1913" t="e">
        <f t="shared" si="84"/>
        <v>#VALUE!</v>
      </c>
      <c r="R201" s="1913" t="e">
        <f t="shared" si="84"/>
        <v>#VALUE!</v>
      </c>
      <c r="S201" s="1913" t="e">
        <f t="shared" si="84"/>
        <v>#VALUE!</v>
      </c>
      <c r="T201" s="1913" t="e">
        <f t="shared" si="84"/>
        <v>#VALUE!</v>
      </c>
      <c r="U201" s="1913" t="e">
        <f t="shared" si="84"/>
        <v>#VALUE!</v>
      </c>
      <c r="V201" s="1913" t="e">
        <f t="shared" si="84"/>
        <v>#VALUE!</v>
      </c>
      <c r="W201" s="1913" t="e">
        <f t="shared" si="84"/>
        <v>#VALUE!</v>
      </c>
      <c r="X201" s="1913" t="e">
        <f t="shared" si="84"/>
        <v>#VALUE!</v>
      </c>
      <c r="Y201" s="1913" t="e">
        <f t="shared" si="84"/>
        <v>#VALUE!</v>
      </c>
      <c r="Z201" s="1913" t="e">
        <f t="shared" si="84"/>
        <v>#VALUE!</v>
      </c>
      <c r="AA201" s="1913" t="e">
        <f t="shared" si="84"/>
        <v>#VALUE!</v>
      </c>
      <c r="AB201" s="1913" t="e">
        <f t="shared" si="84"/>
        <v>#VALUE!</v>
      </c>
      <c r="AC201" s="1913" t="e">
        <f t="shared" si="84"/>
        <v>#VALUE!</v>
      </c>
      <c r="AD201" s="1913" t="e">
        <f t="shared" si="84"/>
        <v>#VALUE!</v>
      </c>
      <c r="AE201" s="1913" t="e">
        <f t="shared" si="84"/>
        <v>#VALUE!</v>
      </c>
      <c r="AF201" s="1913" t="e">
        <f t="shared" si="84"/>
        <v>#VALUE!</v>
      </c>
      <c r="AG201" s="1913" t="e">
        <f t="shared" si="84"/>
        <v>#VALUE!</v>
      </c>
      <c r="AH201" s="2056"/>
      <c r="AI201" s="2057"/>
    </row>
    <row r="202" spans="2:38">
      <c r="B202" s="1973" t="s">
        <v>2267</v>
      </c>
      <c r="C202" s="1974" t="e">
        <f>IF(EDATE(C185,1)&gt;$G$5,"",EDATE(C185,1))</f>
        <v>#VALUE!</v>
      </c>
      <c r="D202" s="1913" t="e">
        <f t="shared" ref="D202:AG202" si="85">IF(D201&gt;$G$5,"",IF(C202=EOMONTH(DATE($C199,$D199,1),0),"",IF(C202="","",C202+1)))</f>
        <v>#VALUE!</v>
      </c>
      <c r="E202" s="1913" t="e">
        <f t="shared" si="85"/>
        <v>#VALUE!</v>
      </c>
      <c r="F202" s="1913" t="e">
        <f t="shared" si="85"/>
        <v>#VALUE!</v>
      </c>
      <c r="G202" s="1913" t="e">
        <f t="shared" si="85"/>
        <v>#VALUE!</v>
      </c>
      <c r="H202" s="1913" t="e">
        <f t="shared" si="85"/>
        <v>#VALUE!</v>
      </c>
      <c r="I202" s="1913" t="e">
        <f t="shared" si="85"/>
        <v>#VALUE!</v>
      </c>
      <c r="J202" s="1913" t="e">
        <f t="shared" si="85"/>
        <v>#VALUE!</v>
      </c>
      <c r="K202" s="1913" t="e">
        <f t="shared" si="85"/>
        <v>#VALUE!</v>
      </c>
      <c r="L202" s="1913" t="e">
        <f t="shared" si="85"/>
        <v>#VALUE!</v>
      </c>
      <c r="M202" s="1913" t="e">
        <f t="shared" si="85"/>
        <v>#VALUE!</v>
      </c>
      <c r="N202" s="1913" t="e">
        <f t="shared" si="85"/>
        <v>#VALUE!</v>
      </c>
      <c r="O202" s="1913" t="e">
        <f t="shared" si="85"/>
        <v>#VALUE!</v>
      </c>
      <c r="P202" s="1913" t="e">
        <f t="shared" si="85"/>
        <v>#VALUE!</v>
      </c>
      <c r="Q202" s="1913" t="e">
        <f t="shared" si="85"/>
        <v>#VALUE!</v>
      </c>
      <c r="R202" s="1913" t="e">
        <f t="shared" si="85"/>
        <v>#VALUE!</v>
      </c>
      <c r="S202" s="1913" t="e">
        <f t="shared" si="85"/>
        <v>#VALUE!</v>
      </c>
      <c r="T202" s="1913" t="e">
        <f t="shared" si="85"/>
        <v>#VALUE!</v>
      </c>
      <c r="U202" s="1913" t="e">
        <f t="shared" si="85"/>
        <v>#VALUE!</v>
      </c>
      <c r="V202" s="1913" t="e">
        <f t="shared" si="85"/>
        <v>#VALUE!</v>
      </c>
      <c r="W202" s="1913" t="e">
        <f t="shared" si="85"/>
        <v>#VALUE!</v>
      </c>
      <c r="X202" s="1913" t="e">
        <f t="shared" si="85"/>
        <v>#VALUE!</v>
      </c>
      <c r="Y202" s="1913" t="e">
        <f t="shared" si="85"/>
        <v>#VALUE!</v>
      </c>
      <c r="Z202" s="1913" t="e">
        <f t="shared" si="85"/>
        <v>#VALUE!</v>
      </c>
      <c r="AA202" s="1913" t="e">
        <f t="shared" si="85"/>
        <v>#VALUE!</v>
      </c>
      <c r="AB202" s="1913" t="e">
        <f t="shared" si="85"/>
        <v>#VALUE!</v>
      </c>
      <c r="AC202" s="1913" t="e">
        <f t="shared" si="85"/>
        <v>#VALUE!</v>
      </c>
      <c r="AD202" s="1913" t="e">
        <f t="shared" si="85"/>
        <v>#VALUE!</v>
      </c>
      <c r="AE202" s="1913" t="e">
        <f t="shared" si="85"/>
        <v>#VALUE!</v>
      </c>
      <c r="AF202" s="1913" t="e">
        <f t="shared" si="85"/>
        <v>#VALUE!</v>
      </c>
      <c r="AG202" s="1913" t="e">
        <f t="shared" si="85"/>
        <v>#VALUE!</v>
      </c>
      <c r="AH202" s="2043" t="s">
        <v>2268</v>
      </c>
      <c r="AI202" s="2044">
        <f>+COUNTIFS(C203:AG203,"土",C204:AG204,"")+COUNTIFS(C203:AG203,"日",C204:AG204,"")</f>
        <v>0</v>
      </c>
    </row>
    <row r="203" spans="2:38">
      <c r="B203" s="1908" t="s">
        <v>1060</v>
      </c>
      <c r="C203" s="1975" t="str">
        <f>IFERROR(TEXT(WEEKDAY(+C202),"aaa"),"")</f>
        <v/>
      </c>
      <c r="D203" s="1975" t="str">
        <f t="shared" ref="D203:AG203" si="86">IFERROR(TEXT(WEEKDAY(+D202),"aaa"),"")</f>
        <v/>
      </c>
      <c r="E203" s="1975" t="str">
        <f t="shared" si="86"/>
        <v/>
      </c>
      <c r="F203" s="1975" t="str">
        <f t="shared" si="86"/>
        <v/>
      </c>
      <c r="G203" s="1975" t="str">
        <f t="shared" si="86"/>
        <v/>
      </c>
      <c r="H203" s="1975" t="str">
        <f t="shared" si="86"/>
        <v/>
      </c>
      <c r="I203" s="1975" t="str">
        <f t="shared" si="86"/>
        <v/>
      </c>
      <c r="J203" s="1975" t="str">
        <f t="shared" si="86"/>
        <v/>
      </c>
      <c r="K203" s="1975" t="str">
        <f t="shared" si="86"/>
        <v/>
      </c>
      <c r="L203" s="1975" t="str">
        <f t="shared" si="86"/>
        <v/>
      </c>
      <c r="M203" s="1975" t="str">
        <f t="shared" si="86"/>
        <v/>
      </c>
      <c r="N203" s="1975" t="str">
        <f t="shared" si="86"/>
        <v/>
      </c>
      <c r="O203" s="1975" t="str">
        <f t="shared" si="86"/>
        <v/>
      </c>
      <c r="P203" s="1975" t="str">
        <f t="shared" si="86"/>
        <v/>
      </c>
      <c r="Q203" s="1975" t="str">
        <f t="shared" si="86"/>
        <v/>
      </c>
      <c r="R203" s="1975" t="str">
        <f t="shared" si="86"/>
        <v/>
      </c>
      <c r="S203" s="1975" t="str">
        <f t="shared" si="86"/>
        <v/>
      </c>
      <c r="T203" s="1975" t="str">
        <f t="shared" si="86"/>
        <v/>
      </c>
      <c r="U203" s="1975" t="str">
        <f t="shared" si="86"/>
        <v/>
      </c>
      <c r="V203" s="1975" t="str">
        <f t="shared" si="86"/>
        <v/>
      </c>
      <c r="W203" s="1975" t="str">
        <f t="shared" si="86"/>
        <v/>
      </c>
      <c r="X203" s="1975" t="str">
        <f t="shared" si="86"/>
        <v/>
      </c>
      <c r="Y203" s="1975" t="str">
        <f t="shared" si="86"/>
        <v/>
      </c>
      <c r="Z203" s="1975" t="str">
        <f t="shared" si="86"/>
        <v/>
      </c>
      <c r="AA203" s="1975" t="str">
        <f t="shared" si="86"/>
        <v/>
      </c>
      <c r="AB203" s="1975" t="str">
        <f t="shared" si="86"/>
        <v/>
      </c>
      <c r="AC203" s="1975" t="str">
        <f t="shared" si="86"/>
        <v/>
      </c>
      <c r="AD203" s="1975" t="str">
        <f t="shared" si="86"/>
        <v/>
      </c>
      <c r="AE203" s="1975" t="str">
        <f t="shared" si="86"/>
        <v/>
      </c>
      <c r="AF203" s="1975" t="str">
        <f t="shared" si="86"/>
        <v/>
      </c>
      <c r="AG203" s="1975" t="str">
        <f t="shared" si="86"/>
        <v/>
      </c>
      <c r="AH203" s="2043" t="s">
        <v>2269</v>
      </c>
      <c r="AI203" s="2044">
        <f>+COUNTIF(C204:AG204,"夏休")+COUNTIF(C204:AG204,"冬休")+COUNTIF(C204:AG204,"中止")</f>
        <v>0</v>
      </c>
    </row>
    <row r="204" spans="2:38" ht="13.5" customHeight="1">
      <c r="B204" s="4547" t="s">
        <v>2270</v>
      </c>
      <c r="C204" s="4549"/>
      <c r="D204" s="4545"/>
      <c r="E204" s="4545"/>
      <c r="F204" s="4545"/>
      <c r="G204" s="4545"/>
      <c r="H204" s="4545"/>
      <c r="I204" s="4545"/>
      <c r="J204" s="4545"/>
      <c r="K204" s="4545"/>
      <c r="L204" s="4545"/>
      <c r="M204" s="4545"/>
      <c r="N204" s="4545"/>
      <c r="O204" s="4545"/>
      <c r="P204" s="4545"/>
      <c r="Q204" s="4545"/>
      <c r="R204" s="4545"/>
      <c r="S204" s="4545"/>
      <c r="T204" s="4545"/>
      <c r="U204" s="4545"/>
      <c r="V204" s="4545"/>
      <c r="W204" s="4545"/>
      <c r="X204" s="4545"/>
      <c r="Y204" s="4545"/>
      <c r="Z204" s="4545"/>
      <c r="AA204" s="4545"/>
      <c r="AB204" s="4545"/>
      <c r="AC204" s="4545"/>
      <c r="AD204" s="4545"/>
      <c r="AE204" s="4545"/>
      <c r="AF204" s="4545"/>
      <c r="AG204" s="4565"/>
      <c r="AH204" s="2045" t="s">
        <v>1061</v>
      </c>
      <c r="AI204" s="2046">
        <f>COUNT(C202:AG202)-AI203</f>
        <v>0</v>
      </c>
    </row>
    <row r="205" spans="2:38" ht="13.5" customHeight="1">
      <c r="B205" s="4548"/>
      <c r="C205" s="4549"/>
      <c r="D205" s="4545"/>
      <c r="E205" s="4545"/>
      <c r="F205" s="4545"/>
      <c r="G205" s="4545"/>
      <c r="H205" s="4545"/>
      <c r="I205" s="4545"/>
      <c r="J205" s="4545"/>
      <c r="K205" s="4545"/>
      <c r="L205" s="4545"/>
      <c r="M205" s="4545"/>
      <c r="N205" s="4545"/>
      <c r="O205" s="4545"/>
      <c r="P205" s="4545"/>
      <c r="Q205" s="4545"/>
      <c r="R205" s="4545"/>
      <c r="S205" s="4545"/>
      <c r="T205" s="4545"/>
      <c r="U205" s="4545"/>
      <c r="V205" s="4545"/>
      <c r="W205" s="4545"/>
      <c r="X205" s="4545"/>
      <c r="Y205" s="4545"/>
      <c r="Z205" s="4545"/>
      <c r="AA205" s="4545"/>
      <c r="AB205" s="4545"/>
      <c r="AC205" s="4545"/>
      <c r="AD205" s="4545"/>
      <c r="AE205" s="4545"/>
      <c r="AF205" s="4545"/>
      <c r="AG205" s="4565"/>
      <c r="AH205" s="2045" t="s">
        <v>1062</v>
      </c>
      <c r="AI205" s="2046">
        <f>+COUNTIF(C206:AG207,"休")</f>
        <v>0</v>
      </c>
      <c r="AJ205" s="2047" t="e">
        <f>IF(AI206&gt;0.285,"",IF(AI205&lt;AI202,"←計画日数が足りません",""))</f>
        <v>#DIV/0!</v>
      </c>
    </row>
    <row r="206" spans="2:38" ht="13.5" customHeight="1">
      <c r="B206" s="4566" t="s">
        <v>1055</v>
      </c>
      <c r="C206" s="4567"/>
      <c r="D206" s="4564"/>
      <c r="E206" s="4564"/>
      <c r="F206" s="4564"/>
      <c r="G206" s="4564"/>
      <c r="H206" s="4564"/>
      <c r="I206" s="4564"/>
      <c r="J206" s="4564"/>
      <c r="K206" s="4564"/>
      <c r="L206" s="4564"/>
      <c r="M206" s="4564"/>
      <c r="N206" s="4564"/>
      <c r="O206" s="4564"/>
      <c r="P206" s="4564"/>
      <c r="Q206" s="4564"/>
      <c r="R206" s="4564"/>
      <c r="S206" s="4564"/>
      <c r="T206" s="4564"/>
      <c r="U206" s="4564"/>
      <c r="V206" s="4564"/>
      <c r="W206" s="4564"/>
      <c r="X206" s="4564"/>
      <c r="Y206" s="4564"/>
      <c r="Z206" s="4564"/>
      <c r="AA206" s="4564"/>
      <c r="AB206" s="4564"/>
      <c r="AC206" s="4564"/>
      <c r="AD206" s="4564"/>
      <c r="AE206" s="4564"/>
      <c r="AF206" s="4564"/>
      <c r="AG206" s="4570"/>
      <c r="AH206" s="2045" t="s">
        <v>1063</v>
      </c>
      <c r="AI206" s="2048" t="e">
        <f>+AI205/AI204</f>
        <v>#DIV/0!</v>
      </c>
    </row>
    <row r="207" spans="2:38">
      <c r="B207" s="4566"/>
      <c r="C207" s="4567"/>
      <c r="D207" s="4564"/>
      <c r="E207" s="4564"/>
      <c r="F207" s="4564"/>
      <c r="G207" s="4564"/>
      <c r="H207" s="4564"/>
      <c r="I207" s="4564"/>
      <c r="J207" s="4564"/>
      <c r="K207" s="4564"/>
      <c r="L207" s="4564"/>
      <c r="M207" s="4564"/>
      <c r="N207" s="4564"/>
      <c r="O207" s="4564"/>
      <c r="P207" s="4564"/>
      <c r="Q207" s="4564"/>
      <c r="R207" s="4564"/>
      <c r="S207" s="4564"/>
      <c r="T207" s="4564"/>
      <c r="U207" s="4564"/>
      <c r="V207" s="4564"/>
      <c r="W207" s="4564"/>
      <c r="X207" s="4564"/>
      <c r="Y207" s="4564"/>
      <c r="Z207" s="4564"/>
      <c r="AA207" s="4564"/>
      <c r="AB207" s="4564"/>
      <c r="AC207" s="4564"/>
      <c r="AD207" s="4564"/>
      <c r="AE207" s="4564"/>
      <c r="AF207" s="4564"/>
      <c r="AG207" s="4570"/>
      <c r="AH207" s="2045" t="s">
        <v>1051</v>
      </c>
      <c r="AI207" s="2046">
        <f>+COUNTA(C208:AG209)</f>
        <v>0</v>
      </c>
    </row>
    <row r="208" spans="2:38">
      <c r="B208" s="4571" t="s">
        <v>1057</v>
      </c>
      <c r="C208" s="4573"/>
      <c r="D208" s="4568"/>
      <c r="E208" s="4568"/>
      <c r="F208" s="4568"/>
      <c r="G208" s="4568"/>
      <c r="H208" s="4568"/>
      <c r="I208" s="4568"/>
      <c r="J208" s="4568"/>
      <c r="K208" s="4568"/>
      <c r="L208" s="4568"/>
      <c r="M208" s="4568"/>
      <c r="N208" s="4568"/>
      <c r="O208" s="4568"/>
      <c r="P208" s="4568"/>
      <c r="Q208" s="4568"/>
      <c r="R208" s="4568"/>
      <c r="S208" s="4568"/>
      <c r="T208" s="4568"/>
      <c r="U208" s="4568"/>
      <c r="V208" s="4568"/>
      <c r="W208" s="4568"/>
      <c r="X208" s="4568"/>
      <c r="Y208" s="4568"/>
      <c r="Z208" s="4568"/>
      <c r="AA208" s="4568"/>
      <c r="AB208" s="4568"/>
      <c r="AC208" s="4568"/>
      <c r="AD208" s="4568"/>
      <c r="AE208" s="4568"/>
      <c r="AF208" s="4568"/>
      <c r="AG208" s="4575"/>
      <c r="AH208" s="2049" t="s">
        <v>1064</v>
      </c>
      <c r="AI208" s="2050" t="e">
        <f>+AI207/AI204</f>
        <v>#DIV/0!</v>
      </c>
      <c r="AL208" s="1857">
        <f>+COUNTIF(C206:AG207,"休")</f>
        <v>0</v>
      </c>
    </row>
    <row r="209" spans="2:38">
      <c r="B209" s="4572"/>
      <c r="C209" s="4574"/>
      <c r="D209" s="4569"/>
      <c r="E209" s="4569"/>
      <c r="F209" s="4569"/>
      <c r="G209" s="4569"/>
      <c r="H209" s="4569"/>
      <c r="I209" s="4569"/>
      <c r="J209" s="4569"/>
      <c r="K209" s="4569"/>
      <c r="L209" s="4569"/>
      <c r="M209" s="4569"/>
      <c r="N209" s="4569"/>
      <c r="O209" s="4569"/>
      <c r="P209" s="4569"/>
      <c r="Q209" s="4569"/>
      <c r="R209" s="4569"/>
      <c r="S209" s="4569"/>
      <c r="T209" s="4569"/>
      <c r="U209" s="4569"/>
      <c r="V209" s="4569"/>
      <c r="W209" s="4569"/>
      <c r="X209" s="4569"/>
      <c r="Y209" s="4569"/>
      <c r="Z209" s="4569"/>
      <c r="AA209" s="4569"/>
      <c r="AB209" s="4569"/>
      <c r="AC209" s="4569"/>
      <c r="AD209" s="4569"/>
      <c r="AE209" s="4569"/>
      <c r="AF209" s="4569"/>
      <c r="AG209" s="4576"/>
      <c r="AH209" s="2051" t="s">
        <v>2271</v>
      </c>
      <c r="AI209" s="2052" t="str">
        <f>IF(7&gt;AI204,"対象外",IF(AI207&gt;=AI202,"OK","NG"))</f>
        <v>対象外</v>
      </c>
      <c r="AJ209" s="2047" t="str">
        <f>IF(AI209="対象外","←７日間に満たない期間は達成判定の対象外",IF(AI209="NG","←月単位未達成","←月単位達成"))</f>
        <v>←７日間に満たない期間は達成判定の対象外</v>
      </c>
      <c r="AL209" s="2053" t="str">
        <f>IF(7&gt;AI204,"対象外",IF(AL208&gt;=AI202,"OK","NG"))</f>
        <v>対象外</v>
      </c>
    </row>
    <row r="210" spans="2:38" hidden="1">
      <c r="B210" s="2001" t="s">
        <v>2373</v>
      </c>
      <c r="C210" s="1992" t="e">
        <f t="shared" ref="C210:AG210" si="87">IF(AND(DAY(C202)&gt;=22,DAY(C202)&lt;=28,C203="土"),1,0)</f>
        <v>#VALUE!</v>
      </c>
      <c r="D210" s="1992" t="e">
        <f t="shared" si="87"/>
        <v>#VALUE!</v>
      </c>
      <c r="E210" s="1992" t="e">
        <f t="shared" si="87"/>
        <v>#VALUE!</v>
      </c>
      <c r="F210" s="1992" t="e">
        <f t="shared" si="87"/>
        <v>#VALUE!</v>
      </c>
      <c r="G210" s="1992" t="e">
        <f t="shared" si="87"/>
        <v>#VALUE!</v>
      </c>
      <c r="H210" s="1992" t="e">
        <f t="shared" si="87"/>
        <v>#VALUE!</v>
      </c>
      <c r="I210" s="1992" t="e">
        <f t="shared" si="87"/>
        <v>#VALUE!</v>
      </c>
      <c r="J210" s="1992" t="e">
        <f t="shared" si="87"/>
        <v>#VALUE!</v>
      </c>
      <c r="K210" s="1992" t="e">
        <f t="shared" si="87"/>
        <v>#VALUE!</v>
      </c>
      <c r="L210" s="1992" t="e">
        <f t="shared" si="87"/>
        <v>#VALUE!</v>
      </c>
      <c r="M210" s="1992" t="e">
        <f t="shared" si="87"/>
        <v>#VALUE!</v>
      </c>
      <c r="N210" s="1992" t="e">
        <f t="shared" si="87"/>
        <v>#VALUE!</v>
      </c>
      <c r="O210" s="1992" t="e">
        <f t="shared" si="87"/>
        <v>#VALUE!</v>
      </c>
      <c r="P210" s="1992" t="e">
        <f t="shared" si="87"/>
        <v>#VALUE!</v>
      </c>
      <c r="Q210" s="1992" t="e">
        <f t="shared" si="87"/>
        <v>#VALUE!</v>
      </c>
      <c r="R210" s="1992" t="e">
        <f t="shared" si="87"/>
        <v>#VALUE!</v>
      </c>
      <c r="S210" s="1992" t="e">
        <f t="shared" si="87"/>
        <v>#VALUE!</v>
      </c>
      <c r="T210" s="1992" t="e">
        <f t="shared" si="87"/>
        <v>#VALUE!</v>
      </c>
      <c r="U210" s="1992" t="e">
        <f t="shared" si="87"/>
        <v>#VALUE!</v>
      </c>
      <c r="V210" s="1992" t="e">
        <f t="shared" si="87"/>
        <v>#VALUE!</v>
      </c>
      <c r="W210" s="1992" t="e">
        <f t="shared" si="87"/>
        <v>#VALUE!</v>
      </c>
      <c r="X210" s="1992" t="e">
        <f t="shared" si="87"/>
        <v>#VALUE!</v>
      </c>
      <c r="Y210" s="1992" t="e">
        <f t="shared" si="87"/>
        <v>#VALUE!</v>
      </c>
      <c r="Z210" s="1992" t="e">
        <f t="shared" si="87"/>
        <v>#VALUE!</v>
      </c>
      <c r="AA210" s="1992" t="e">
        <f t="shared" si="87"/>
        <v>#VALUE!</v>
      </c>
      <c r="AB210" s="1992" t="e">
        <f t="shared" si="87"/>
        <v>#VALUE!</v>
      </c>
      <c r="AC210" s="1992" t="e">
        <f t="shared" si="87"/>
        <v>#VALUE!</v>
      </c>
      <c r="AD210" s="1992" t="e">
        <f t="shared" si="87"/>
        <v>#VALUE!</v>
      </c>
      <c r="AE210" s="1992" t="e">
        <f t="shared" si="87"/>
        <v>#VALUE!</v>
      </c>
      <c r="AF210" s="1992" t="e">
        <f t="shared" si="87"/>
        <v>#VALUE!</v>
      </c>
      <c r="AG210" s="1992" t="e">
        <f t="shared" si="87"/>
        <v>#VALUE!</v>
      </c>
      <c r="AH210" s="1861" t="s">
        <v>2272</v>
      </c>
      <c r="AI210" s="2054">
        <f>_xlfn.AGGREGATE(9,6,C210:AG210)</f>
        <v>0</v>
      </c>
      <c r="AJ210" s="2047"/>
    </row>
    <row r="211" spans="2:38" hidden="1">
      <c r="B211" s="2001" t="s">
        <v>2374</v>
      </c>
      <c r="C211" s="2055" t="e">
        <f t="shared" ref="C211:AG211" si="88">IF(AND(DAY(C202)&gt;=22,DAY(C202)&lt;=28,C203="土",OR(C208="休",C208="雨")),1,0)</f>
        <v>#VALUE!</v>
      </c>
      <c r="D211" s="2055" t="e">
        <f t="shared" si="88"/>
        <v>#VALUE!</v>
      </c>
      <c r="E211" s="2055" t="e">
        <f t="shared" si="88"/>
        <v>#VALUE!</v>
      </c>
      <c r="F211" s="2055" t="e">
        <f t="shared" si="88"/>
        <v>#VALUE!</v>
      </c>
      <c r="G211" s="2055" t="e">
        <f t="shared" si="88"/>
        <v>#VALUE!</v>
      </c>
      <c r="H211" s="2055" t="e">
        <f t="shared" si="88"/>
        <v>#VALUE!</v>
      </c>
      <c r="I211" s="2055" t="e">
        <f t="shared" si="88"/>
        <v>#VALUE!</v>
      </c>
      <c r="J211" s="2055" t="e">
        <f t="shared" si="88"/>
        <v>#VALUE!</v>
      </c>
      <c r="K211" s="2055" t="e">
        <f t="shared" si="88"/>
        <v>#VALUE!</v>
      </c>
      <c r="L211" s="2055" t="e">
        <f t="shared" si="88"/>
        <v>#VALUE!</v>
      </c>
      <c r="M211" s="2055" t="e">
        <f t="shared" si="88"/>
        <v>#VALUE!</v>
      </c>
      <c r="N211" s="2055" t="e">
        <f t="shared" si="88"/>
        <v>#VALUE!</v>
      </c>
      <c r="O211" s="2055" t="e">
        <f t="shared" si="88"/>
        <v>#VALUE!</v>
      </c>
      <c r="P211" s="2055" t="e">
        <f t="shared" si="88"/>
        <v>#VALUE!</v>
      </c>
      <c r="Q211" s="2055" t="e">
        <f t="shared" si="88"/>
        <v>#VALUE!</v>
      </c>
      <c r="R211" s="2055" t="e">
        <f t="shared" si="88"/>
        <v>#VALUE!</v>
      </c>
      <c r="S211" s="2055" t="e">
        <f t="shared" si="88"/>
        <v>#VALUE!</v>
      </c>
      <c r="T211" s="2055" t="e">
        <f t="shared" si="88"/>
        <v>#VALUE!</v>
      </c>
      <c r="U211" s="2055" t="e">
        <f t="shared" si="88"/>
        <v>#VALUE!</v>
      </c>
      <c r="V211" s="2055" t="e">
        <f t="shared" si="88"/>
        <v>#VALUE!</v>
      </c>
      <c r="W211" s="2055" t="e">
        <f t="shared" si="88"/>
        <v>#VALUE!</v>
      </c>
      <c r="X211" s="2055" t="e">
        <f t="shared" si="88"/>
        <v>#VALUE!</v>
      </c>
      <c r="Y211" s="2055" t="e">
        <f t="shared" si="88"/>
        <v>#VALUE!</v>
      </c>
      <c r="Z211" s="2055" t="e">
        <f t="shared" si="88"/>
        <v>#VALUE!</v>
      </c>
      <c r="AA211" s="2055" t="e">
        <f t="shared" si="88"/>
        <v>#VALUE!</v>
      </c>
      <c r="AB211" s="2055" t="e">
        <f t="shared" si="88"/>
        <v>#VALUE!</v>
      </c>
      <c r="AC211" s="2055" t="e">
        <f t="shared" si="88"/>
        <v>#VALUE!</v>
      </c>
      <c r="AD211" s="2055" t="e">
        <f t="shared" si="88"/>
        <v>#VALUE!</v>
      </c>
      <c r="AE211" s="2055" t="e">
        <f t="shared" si="88"/>
        <v>#VALUE!</v>
      </c>
      <c r="AF211" s="2055" t="e">
        <f t="shared" si="88"/>
        <v>#VALUE!</v>
      </c>
      <c r="AG211" s="2055" t="e">
        <f t="shared" si="88"/>
        <v>#VALUE!</v>
      </c>
      <c r="AH211" s="1861" t="s">
        <v>2273</v>
      </c>
      <c r="AI211" s="2054">
        <f>_xlfn.AGGREGATE(9,6,C211:AG211)</f>
        <v>0</v>
      </c>
      <c r="AJ211" s="2047"/>
    </row>
    <row r="212" spans="2:38" hidden="1">
      <c r="B212" s="2001" t="s">
        <v>2375</v>
      </c>
      <c r="C212" s="1992" t="e">
        <f>IF(AND(DAY(C202)&gt;=8,DAY(C202)&lt;=14,C203="土"),1,0)</f>
        <v>#VALUE!</v>
      </c>
      <c r="D212" s="1992" t="e">
        <f>IF(AND(DAY(D202)&gt;=8,DAY(D202)&lt;=14,D203="土"),1,0)</f>
        <v>#VALUE!</v>
      </c>
      <c r="E212" s="1992" t="e">
        <f t="shared" ref="E212:AG212" si="89">IF(AND(DAY(E202)&gt;=8,DAY(E202)&lt;=14,E203="土"),1,0)</f>
        <v>#VALUE!</v>
      </c>
      <c r="F212" s="1992" t="e">
        <f t="shared" si="89"/>
        <v>#VALUE!</v>
      </c>
      <c r="G212" s="1992" t="e">
        <f t="shared" si="89"/>
        <v>#VALUE!</v>
      </c>
      <c r="H212" s="1992" t="e">
        <f t="shared" si="89"/>
        <v>#VALUE!</v>
      </c>
      <c r="I212" s="1992" t="e">
        <f t="shared" si="89"/>
        <v>#VALUE!</v>
      </c>
      <c r="J212" s="1992" t="e">
        <f t="shared" si="89"/>
        <v>#VALUE!</v>
      </c>
      <c r="K212" s="1992" t="e">
        <f t="shared" si="89"/>
        <v>#VALUE!</v>
      </c>
      <c r="L212" s="1992" t="e">
        <f t="shared" si="89"/>
        <v>#VALUE!</v>
      </c>
      <c r="M212" s="1992" t="e">
        <f t="shared" si="89"/>
        <v>#VALUE!</v>
      </c>
      <c r="N212" s="1992" t="e">
        <f t="shared" si="89"/>
        <v>#VALUE!</v>
      </c>
      <c r="O212" s="1992" t="e">
        <f t="shared" si="89"/>
        <v>#VALUE!</v>
      </c>
      <c r="P212" s="1992" t="e">
        <f t="shared" si="89"/>
        <v>#VALUE!</v>
      </c>
      <c r="Q212" s="1992" t="e">
        <f t="shared" si="89"/>
        <v>#VALUE!</v>
      </c>
      <c r="R212" s="1992" t="e">
        <f t="shared" si="89"/>
        <v>#VALUE!</v>
      </c>
      <c r="S212" s="1992" t="e">
        <f t="shared" si="89"/>
        <v>#VALUE!</v>
      </c>
      <c r="T212" s="1992" t="e">
        <f t="shared" si="89"/>
        <v>#VALUE!</v>
      </c>
      <c r="U212" s="1992" t="e">
        <f t="shared" si="89"/>
        <v>#VALUE!</v>
      </c>
      <c r="V212" s="1992" t="e">
        <f t="shared" si="89"/>
        <v>#VALUE!</v>
      </c>
      <c r="W212" s="1992" t="e">
        <f t="shared" si="89"/>
        <v>#VALUE!</v>
      </c>
      <c r="X212" s="1992" t="e">
        <f t="shared" si="89"/>
        <v>#VALUE!</v>
      </c>
      <c r="Y212" s="1992" t="e">
        <f t="shared" si="89"/>
        <v>#VALUE!</v>
      </c>
      <c r="Z212" s="1992" t="e">
        <f t="shared" si="89"/>
        <v>#VALUE!</v>
      </c>
      <c r="AA212" s="1992" t="e">
        <f t="shared" si="89"/>
        <v>#VALUE!</v>
      </c>
      <c r="AB212" s="1992" t="e">
        <f t="shared" si="89"/>
        <v>#VALUE!</v>
      </c>
      <c r="AC212" s="1992" t="e">
        <f t="shared" si="89"/>
        <v>#VALUE!</v>
      </c>
      <c r="AD212" s="1992" t="e">
        <f t="shared" si="89"/>
        <v>#VALUE!</v>
      </c>
      <c r="AE212" s="1992" t="e">
        <f t="shared" si="89"/>
        <v>#VALUE!</v>
      </c>
      <c r="AF212" s="1992" t="e">
        <f t="shared" si="89"/>
        <v>#VALUE!</v>
      </c>
      <c r="AG212" s="1992" t="e">
        <f t="shared" si="89"/>
        <v>#VALUE!</v>
      </c>
      <c r="AH212" s="1861" t="s">
        <v>2272</v>
      </c>
      <c r="AI212" s="2054">
        <f>_xlfn.AGGREGATE(9,6,C212:AG212)</f>
        <v>0</v>
      </c>
      <c r="AJ212" s="2047"/>
    </row>
    <row r="213" spans="2:38" hidden="1">
      <c r="B213" s="2001" t="s">
        <v>2376</v>
      </c>
      <c r="C213" s="2055" t="e">
        <f>IF(AND(DAY(C202)&gt;=8,DAY(C202)&lt;=14,C203="土",OR(C208="休",C208="雨")),1,0)</f>
        <v>#VALUE!</v>
      </c>
      <c r="D213" s="2055" t="e">
        <f>IF(AND(DAY(D202)&gt;=8,DAY(D202)&lt;=14,D203="土",OR(D208="休",D208="雨")),1,0)</f>
        <v>#VALUE!</v>
      </c>
      <c r="E213" s="2055" t="e">
        <f t="shared" ref="E213:AG213" si="90">IF(AND(DAY(E202)&gt;=8,DAY(E202)&lt;=14,E203="土",OR(E208="休",E208="雨")),1,0)</f>
        <v>#VALUE!</v>
      </c>
      <c r="F213" s="2055" t="e">
        <f t="shared" si="90"/>
        <v>#VALUE!</v>
      </c>
      <c r="G213" s="2055" t="e">
        <f t="shared" si="90"/>
        <v>#VALUE!</v>
      </c>
      <c r="H213" s="2055" t="e">
        <f t="shared" si="90"/>
        <v>#VALUE!</v>
      </c>
      <c r="I213" s="2055" t="e">
        <f t="shared" si="90"/>
        <v>#VALUE!</v>
      </c>
      <c r="J213" s="2055" t="e">
        <f t="shared" si="90"/>
        <v>#VALUE!</v>
      </c>
      <c r="K213" s="2055" t="e">
        <f t="shared" si="90"/>
        <v>#VALUE!</v>
      </c>
      <c r="L213" s="2055" t="e">
        <f t="shared" si="90"/>
        <v>#VALUE!</v>
      </c>
      <c r="M213" s="2055" t="e">
        <f t="shared" si="90"/>
        <v>#VALUE!</v>
      </c>
      <c r="N213" s="2055" t="e">
        <f t="shared" si="90"/>
        <v>#VALUE!</v>
      </c>
      <c r="O213" s="2055" t="e">
        <f t="shared" si="90"/>
        <v>#VALUE!</v>
      </c>
      <c r="P213" s="2055" t="e">
        <f t="shared" si="90"/>
        <v>#VALUE!</v>
      </c>
      <c r="Q213" s="2055" t="e">
        <f t="shared" si="90"/>
        <v>#VALUE!</v>
      </c>
      <c r="R213" s="2055" t="e">
        <f t="shared" si="90"/>
        <v>#VALUE!</v>
      </c>
      <c r="S213" s="2055" t="e">
        <f t="shared" si="90"/>
        <v>#VALUE!</v>
      </c>
      <c r="T213" s="2055" t="e">
        <f t="shared" si="90"/>
        <v>#VALUE!</v>
      </c>
      <c r="U213" s="2055" t="e">
        <f t="shared" si="90"/>
        <v>#VALUE!</v>
      </c>
      <c r="V213" s="2055" t="e">
        <f t="shared" si="90"/>
        <v>#VALUE!</v>
      </c>
      <c r="W213" s="2055" t="e">
        <f t="shared" si="90"/>
        <v>#VALUE!</v>
      </c>
      <c r="X213" s="2055" t="e">
        <f t="shared" si="90"/>
        <v>#VALUE!</v>
      </c>
      <c r="Y213" s="2055" t="e">
        <f t="shared" si="90"/>
        <v>#VALUE!</v>
      </c>
      <c r="Z213" s="2055" t="e">
        <f t="shared" si="90"/>
        <v>#VALUE!</v>
      </c>
      <c r="AA213" s="2055" t="e">
        <f t="shared" si="90"/>
        <v>#VALUE!</v>
      </c>
      <c r="AB213" s="2055" t="e">
        <f t="shared" si="90"/>
        <v>#VALUE!</v>
      </c>
      <c r="AC213" s="2055" t="e">
        <f t="shared" si="90"/>
        <v>#VALUE!</v>
      </c>
      <c r="AD213" s="2055" t="e">
        <f t="shared" si="90"/>
        <v>#VALUE!</v>
      </c>
      <c r="AE213" s="2055" t="e">
        <f t="shared" si="90"/>
        <v>#VALUE!</v>
      </c>
      <c r="AF213" s="2055" t="e">
        <f t="shared" si="90"/>
        <v>#VALUE!</v>
      </c>
      <c r="AG213" s="2055" t="e">
        <f t="shared" si="90"/>
        <v>#VALUE!</v>
      </c>
      <c r="AH213" s="1861" t="s">
        <v>2273</v>
      </c>
      <c r="AI213" s="2054">
        <f>_xlfn.AGGREGATE(9,6,C213:AG213)</f>
        <v>0</v>
      </c>
      <c r="AJ213" s="2047"/>
    </row>
    <row r="215" spans="2:38" hidden="1">
      <c r="C215" s="1857" t="e">
        <f>YEAR(C218)</f>
        <v>#VALUE!</v>
      </c>
      <c r="D215" s="1857" t="e">
        <f>MONTH(C218)</f>
        <v>#VALUE!</v>
      </c>
    </row>
    <row r="216" spans="2:38">
      <c r="B216" s="1971" t="s">
        <v>2266</v>
      </c>
      <c r="C216" s="4478" t="e">
        <f>C218</f>
        <v>#VALUE!</v>
      </c>
      <c r="D216" s="4479"/>
      <c r="E216" s="4479"/>
      <c r="F216" s="4479"/>
      <c r="G216" s="4479"/>
      <c r="H216" s="4479"/>
      <c r="I216" s="4479"/>
      <c r="J216" s="4479"/>
      <c r="K216" s="4479"/>
      <c r="L216" s="4479"/>
      <c r="M216" s="4479"/>
      <c r="N216" s="4479"/>
      <c r="O216" s="4479"/>
      <c r="P216" s="4479"/>
      <c r="Q216" s="4479"/>
      <c r="R216" s="4479"/>
      <c r="S216" s="4479"/>
      <c r="T216" s="4479"/>
      <c r="U216" s="4479"/>
      <c r="V216" s="4479"/>
      <c r="W216" s="4479"/>
      <c r="X216" s="4479"/>
      <c r="Y216" s="4479"/>
      <c r="Z216" s="4479"/>
      <c r="AA216" s="4479"/>
      <c r="AB216" s="4479"/>
      <c r="AC216" s="4479"/>
      <c r="AD216" s="4479"/>
      <c r="AE216" s="4479"/>
      <c r="AF216" s="4479"/>
      <c r="AG216" s="4479"/>
      <c r="AH216" s="4479"/>
      <c r="AI216" s="4546"/>
    </row>
    <row r="217" spans="2:38" hidden="1">
      <c r="B217" s="1972"/>
      <c r="C217" s="1913" t="e">
        <f>DATE($C215,$D215,1)</f>
        <v>#VALUE!</v>
      </c>
      <c r="D217" s="1913" t="e">
        <f t="shared" ref="D217:AG217" si="91">C217+1</f>
        <v>#VALUE!</v>
      </c>
      <c r="E217" s="1913" t="e">
        <f t="shared" si="91"/>
        <v>#VALUE!</v>
      </c>
      <c r="F217" s="1913" t="e">
        <f t="shared" si="91"/>
        <v>#VALUE!</v>
      </c>
      <c r="G217" s="1913" t="e">
        <f t="shared" si="91"/>
        <v>#VALUE!</v>
      </c>
      <c r="H217" s="1913" t="e">
        <f t="shared" si="91"/>
        <v>#VALUE!</v>
      </c>
      <c r="I217" s="1913" t="e">
        <f t="shared" si="91"/>
        <v>#VALUE!</v>
      </c>
      <c r="J217" s="1913" t="e">
        <f t="shared" si="91"/>
        <v>#VALUE!</v>
      </c>
      <c r="K217" s="1913" t="e">
        <f t="shared" si="91"/>
        <v>#VALUE!</v>
      </c>
      <c r="L217" s="1913" t="e">
        <f t="shared" si="91"/>
        <v>#VALUE!</v>
      </c>
      <c r="M217" s="1913" t="e">
        <f t="shared" si="91"/>
        <v>#VALUE!</v>
      </c>
      <c r="N217" s="1913" t="e">
        <f t="shared" si="91"/>
        <v>#VALUE!</v>
      </c>
      <c r="O217" s="1913" t="e">
        <f t="shared" si="91"/>
        <v>#VALUE!</v>
      </c>
      <c r="P217" s="1913" t="e">
        <f t="shared" si="91"/>
        <v>#VALUE!</v>
      </c>
      <c r="Q217" s="1913" t="e">
        <f t="shared" si="91"/>
        <v>#VALUE!</v>
      </c>
      <c r="R217" s="1913" t="e">
        <f t="shared" si="91"/>
        <v>#VALUE!</v>
      </c>
      <c r="S217" s="1913" t="e">
        <f t="shared" si="91"/>
        <v>#VALUE!</v>
      </c>
      <c r="T217" s="1913" t="e">
        <f t="shared" si="91"/>
        <v>#VALUE!</v>
      </c>
      <c r="U217" s="1913" t="e">
        <f t="shared" si="91"/>
        <v>#VALUE!</v>
      </c>
      <c r="V217" s="1913" t="e">
        <f t="shared" si="91"/>
        <v>#VALUE!</v>
      </c>
      <c r="W217" s="1913" t="e">
        <f t="shared" si="91"/>
        <v>#VALUE!</v>
      </c>
      <c r="X217" s="1913" t="e">
        <f t="shared" si="91"/>
        <v>#VALUE!</v>
      </c>
      <c r="Y217" s="1913" t="e">
        <f t="shared" si="91"/>
        <v>#VALUE!</v>
      </c>
      <c r="Z217" s="1913" t="e">
        <f t="shared" si="91"/>
        <v>#VALUE!</v>
      </c>
      <c r="AA217" s="1913" t="e">
        <f t="shared" si="91"/>
        <v>#VALUE!</v>
      </c>
      <c r="AB217" s="1913" t="e">
        <f t="shared" si="91"/>
        <v>#VALUE!</v>
      </c>
      <c r="AC217" s="1913" t="e">
        <f t="shared" si="91"/>
        <v>#VALUE!</v>
      </c>
      <c r="AD217" s="1913" t="e">
        <f t="shared" si="91"/>
        <v>#VALUE!</v>
      </c>
      <c r="AE217" s="1913" t="e">
        <f t="shared" si="91"/>
        <v>#VALUE!</v>
      </c>
      <c r="AF217" s="1913" t="e">
        <f t="shared" si="91"/>
        <v>#VALUE!</v>
      </c>
      <c r="AG217" s="1913" t="e">
        <f t="shared" si="91"/>
        <v>#VALUE!</v>
      </c>
      <c r="AH217" s="2056"/>
      <c r="AI217" s="2057"/>
    </row>
    <row r="218" spans="2:38">
      <c r="B218" s="1973" t="s">
        <v>2267</v>
      </c>
      <c r="C218" s="1974" t="e">
        <f>IF(EDATE(C201,1)&gt;$G$5,"",EDATE(C201,1))</f>
        <v>#VALUE!</v>
      </c>
      <c r="D218" s="1913" t="e">
        <f t="shared" ref="D218:AG218" si="92">IF(D217&gt;$G$5,"",IF(C218=EOMONTH(DATE($C215,$D215,1),0),"",IF(C218="","",C218+1)))</f>
        <v>#VALUE!</v>
      </c>
      <c r="E218" s="1913" t="e">
        <f t="shared" si="92"/>
        <v>#VALUE!</v>
      </c>
      <c r="F218" s="1913" t="e">
        <f t="shared" si="92"/>
        <v>#VALUE!</v>
      </c>
      <c r="G218" s="1913" t="e">
        <f t="shared" si="92"/>
        <v>#VALUE!</v>
      </c>
      <c r="H218" s="1913" t="e">
        <f t="shared" si="92"/>
        <v>#VALUE!</v>
      </c>
      <c r="I218" s="1913" t="e">
        <f t="shared" si="92"/>
        <v>#VALUE!</v>
      </c>
      <c r="J218" s="1913" t="e">
        <f t="shared" si="92"/>
        <v>#VALUE!</v>
      </c>
      <c r="K218" s="1913" t="e">
        <f t="shared" si="92"/>
        <v>#VALUE!</v>
      </c>
      <c r="L218" s="1913" t="e">
        <f t="shared" si="92"/>
        <v>#VALUE!</v>
      </c>
      <c r="M218" s="1913" t="e">
        <f t="shared" si="92"/>
        <v>#VALUE!</v>
      </c>
      <c r="N218" s="1913" t="e">
        <f t="shared" si="92"/>
        <v>#VALUE!</v>
      </c>
      <c r="O218" s="1913" t="e">
        <f t="shared" si="92"/>
        <v>#VALUE!</v>
      </c>
      <c r="P218" s="1913" t="e">
        <f t="shared" si="92"/>
        <v>#VALUE!</v>
      </c>
      <c r="Q218" s="1913" t="e">
        <f t="shared" si="92"/>
        <v>#VALUE!</v>
      </c>
      <c r="R218" s="1913" t="e">
        <f t="shared" si="92"/>
        <v>#VALUE!</v>
      </c>
      <c r="S218" s="1913" t="e">
        <f t="shared" si="92"/>
        <v>#VALUE!</v>
      </c>
      <c r="T218" s="1913" t="e">
        <f t="shared" si="92"/>
        <v>#VALUE!</v>
      </c>
      <c r="U218" s="1913" t="e">
        <f t="shared" si="92"/>
        <v>#VALUE!</v>
      </c>
      <c r="V218" s="1913" t="e">
        <f t="shared" si="92"/>
        <v>#VALUE!</v>
      </c>
      <c r="W218" s="1913" t="e">
        <f t="shared" si="92"/>
        <v>#VALUE!</v>
      </c>
      <c r="X218" s="1913" t="e">
        <f t="shared" si="92"/>
        <v>#VALUE!</v>
      </c>
      <c r="Y218" s="1913" t="e">
        <f t="shared" si="92"/>
        <v>#VALUE!</v>
      </c>
      <c r="Z218" s="1913" t="e">
        <f t="shared" si="92"/>
        <v>#VALUE!</v>
      </c>
      <c r="AA218" s="1913" t="e">
        <f t="shared" si="92"/>
        <v>#VALUE!</v>
      </c>
      <c r="AB218" s="1913" t="e">
        <f t="shared" si="92"/>
        <v>#VALUE!</v>
      </c>
      <c r="AC218" s="1913" t="e">
        <f t="shared" si="92"/>
        <v>#VALUE!</v>
      </c>
      <c r="AD218" s="1913" t="e">
        <f t="shared" si="92"/>
        <v>#VALUE!</v>
      </c>
      <c r="AE218" s="1913" t="e">
        <f t="shared" si="92"/>
        <v>#VALUE!</v>
      </c>
      <c r="AF218" s="1913" t="e">
        <f t="shared" si="92"/>
        <v>#VALUE!</v>
      </c>
      <c r="AG218" s="1913" t="e">
        <f t="shared" si="92"/>
        <v>#VALUE!</v>
      </c>
      <c r="AH218" s="2043" t="s">
        <v>2268</v>
      </c>
      <c r="AI218" s="2044">
        <f>+COUNTIFS(C219:AG219,"土",C220:AG220,"")+COUNTIFS(C219:AG219,"日",C220:AG220,"")</f>
        <v>0</v>
      </c>
    </row>
    <row r="219" spans="2:38">
      <c r="B219" s="1908" t="s">
        <v>1060</v>
      </c>
      <c r="C219" s="1975" t="str">
        <f>IFERROR(TEXT(WEEKDAY(+C218),"aaa"),"")</f>
        <v/>
      </c>
      <c r="D219" s="1975" t="str">
        <f t="shared" ref="D219:AG219" si="93">IFERROR(TEXT(WEEKDAY(+D218),"aaa"),"")</f>
        <v/>
      </c>
      <c r="E219" s="1975" t="str">
        <f t="shared" si="93"/>
        <v/>
      </c>
      <c r="F219" s="1975" t="str">
        <f t="shared" si="93"/>
        <v/>
      </c>
      <c r="G219" s="1975" t="str">
        <f t="shared" si="93"/>
        <v/>
      </c>
      <c r="H219" s="1975" t="str">
        <f t="shared" si="93"/>
        <v/>
      </c>
      <c r="I219" s="1975" t="str">
        <f t="shared" si="93"/>
        <v/>
      </c>
      <c r="J219" s="1975" t="str">
        <f t="shared" si="93"/>
        <v/>
      </c>
      <c r="K219" s="1975" t="str">
        <f t="shared" si="93"/>
        <v/>
      </c>
      <c r="L219" s="1975" t="str">
        <f t="shared" si="93"/>
        <v/>
      </c>
      <c r="M219" s="1975" t="str">
        <f t="shared" si="93"/>
        <v/>
      </c>
      <c r="N219" s="1975" t="str">
        <f t="shared" si="93"/>
        <v/>
      </c>
      <c r="O219" s="1975" t="str">
        <f t="shared" si="93"/>
        <v/>
      </c>
      <c r="P219" s="1975" t="str">
        <f t="shared" si="93"/>
        <v/>
      </c>
      <c r="Q219" s="1975" t="str">
        <f t="shared" si="93"/>
        <v/>
      </c>
      <c r="R219" s="1975" t="str">
        <f t="shared" si="93"/>
        <v/>
      </c>
      <c r="S219" s="1975" t="str">
        <f t="shared" si="93"/>
        <v/>
      </c>
      <c r="T219" s="1975" t="str">
        <f t="shared" si="93"/>
        <v/>
      </c>
      <c r="U219" s="1975" t="str">
        <f t="shared" si="93"/>
        <v/>
      </c>
      <c r="V219" s="1975" t="str">
        <f t="shared" si="93"/>
        <v/>
      </c>
      <c r="W219" s="1975" t="str">
        <f t="shared" si="93"/>
        <v/>
      </c>
      <c r="X219" s="1975" t="str">
        <f t="shared" si="93"/>
        <v/>
      </c>
      <c r="Y219" s="1975" t="str">
        <f t="shared" si="93"/>
        <v/>
      </c>
      <c r="Z219" s="1975" t="str">
        <f t="shared" si="93"/>
        <v/>
      </c>
      <c r="AA219" s="1975" t="str">
        <f t="shared" si="93"/>
        <v/>
      </c>
      <c r="AB219" s="1975" t="str">
        <f t="shared" si="93"/>
        <v/>
      </c>
      <c r="AC219" s="1975" t="str">
        <f t="shared" si="93"/>
        <v/>
      </c>
      <c r="AD219" s="1975" t="str">
        <f t="shared" si="93"/>
        <v/>
      </c>
      <c r="AE219" s="1975" t="str">
        <f t="shared" si="93"/>
        <v/>
      </c>
      <c r="AF219" s="1975" t="str">
        <f t="shared" si="93"/>
        <v/>
      </c>
      <c r="AG219" s="1975" t="str">
        <f t="shared" si="93"/>
        <v/>
      </c>
      <c r="AH219" s="2043" t="s">
        <v>2269</v>
      </c>
      <c r="AI219" s="2044">
        <f>+COUNTIF(C220:AG220,"夏休")+COUNTIF(C220:AG220,"冬休")+COUNTIF(C220:AG220,"中止")</f>
        <v>0</v>
      </c>
    </row>
    <row r="220" spans="2:38" ht="13.5" customHeight="1">
      <c r="B220" s="4547" t="s">
        <v>2270</v>
      </c>
      <c r="C220" s="4549"/>
      <c r="D220" s="4545"/>
      <c r="E220" s="4545"/>
      <c r="F220" s="4545"/>
      <c r="G220" s="4545"/>
      <c r="H220" s="4545"/>
      <c r="I220" s="4545"/>
      <c r="J220" s="4545"/>
      <c r="K220" s="4545"/>
      <c r="L220" s="4545"/>
      <c r="M220" s="4545"/>
      <c r="N220" s="4545"/>
      <c r="O220" s="4545"/>
      <c r="P220" s="4545"/>
      <c r="Q220" s="4545"/>
      <c r="R220" s="4545"/>
      <c r="S220" s="4545"/>
      <c r="T220" s="4545"/>
      <c r="U220" s="4545"/>
      <c r="V220" s="4545"/>
      <c r="W220" s="4545"/>
      <c r="X220" s="4545"/>
      <c r="Y220" s="4545"/>
      <c r="Z220" s="4545"/>
      <c r="AA220" s="4545"/>
      <c r="AB220" s="4545"/>
      <c r="AC220" s="4545"/>
      <c r="AD220" s="4545"/>
      <c r="AE220" s="4545"/>
      <c r="AF220" s="4545"/>
      <c r="AG220" s="4565"/>
      <c r="AH220" s="2045" t="s">
        <v>1061</v>
      </c>
      <c r="AI220" s="2046">
        <f>COUNT(C218:AG218)-AI219</f>
        <v>0</v>
      </c>
    </row>
    <row r="221" spans="2:38" ht="13.5" customHeight="1">
      <c r="B221" s="4548"/>
      <c r="C221" s="4549"/>
      <c r="D221" s="4545"/>
      <c r="E221" s="4545"/>
      <c r="F221" s="4545"/>
      <c r="G221" s="4545"/>
      <c r="H221" s="4545"/>
      <c r="I221" s="4545"/>
      <c r="J221" s="4545"/>
      <c r="K221" s="4545"/>
      <c r="L221" s="4545"/>
      <c r="M221" s="4545"/>
      <c r="N221" s="4545"/>
      <c r="O221" s="4545"/>
      <c r="P221" s="4545"/>
      <c r="Q221" s="4545"/>
      <c r="R221" s="4545"/>
      <c r="S221" s="4545"/>
      <c r="T221" s="4545"/>
      <c r="U221" s="4545"/>
      <c r="V221" s="4545"/>
      <c r="W221" s="4545"/>
      <c r="X221" s="4545"/>
      <c r="Y221" s="4545"/>
      <c r="Z221" s="4545"/>
      <c r="AA221" s="4545"/>
      <c r="AB221" s="4545"/>
      <c r="AC221" s="4545"/>
      <c r="AD221" s="4545"/>
      <c r="AE221" s="4545"/>
      <c r="AF221" s="4545"/>
      <c r="AG221" s="4565"/>
      <c r="AH221" s="2045" t="s">
        <v>1062</v>
      </c>
      <c r="AI221" s="2046">
        <f>+COUNTIF(C222:AG223,"休")</f>
        <v>0</v>
      </c>
      <c r="AJ221" s="2047" t="e">
        <f>IF(AI222&gt;0.285,"",IF(AI221&lt;AI218,"←計画日数が足りません",""))</f>
        <v>#DIV/0!</v>
      </c>
    </row>
    <row r="222" spans="2:38" ht="13.5" customHeight="1">
      <c r="B222" s="4566" t="s">
        <v>1055</v>
      </c>
      <c r="C222" s="4567"/>
      <c r="D222" s="4564"/>
      <c r="E222" s="4564"/>
      <c r="F222" s="4564"/>
      <c r="G222" s="4564"/>
      <c r="H222" s="4564"/>
      <c r="I222" s="4564"/>
      <c r="J222" s="4564"/>
      <c r="K222" s="4564"/>
      <c r="L222" s="4564"/>
      <c r="M222" s="4564"/>
      <c r="N222" s="4564"/>
      <c r="O222" s="4564"/>
      <c r="P222" s="4564"/>
      <c r="Q222" s="4564"/>
      <c r="R222" s="4564"/>
      <c r="S222" s="4564"/>
      <c r="T222" s="4564"/>
      <c r="U222" s="4564"/>
      <c r="V222" s="4564"/>
      <c r="W222" s="4564"/>
      <c r="X222" s="4564"/>
      <c r="Y222" s="4564"/>
      <c r="Z222" s="4564"/>
      <c r="AA222" s="4564"/>
      <c r="AB222" s="4564"/>
      <c r="AC222" s="4564"/>
      <c r="AD222" s="4564"/>
      <c r="AE222" s="4564"/>
      <c r="AF222" s="4564"/>
      <c r="AG222" s="4570"/>
      <c r="AH222" s="2045" t="s">
        <v>1063</v>
      </c>
      <c r="AI222" s="2048" t="e">
        <f>+AI221/AI220</f>
        <v>#DIV/0!</v>
      </c>
    </row>
    <row r="223" spans="2:38">
      <c r="B223" s="4566"/>
      <c r="C223" s="4567"/>
      <c r="D223" s="4564"/>
      <c r="E223" s="4564"/>
      <c r="F223" s="4564"/>
      <c r="G223" s="4564"/>
      <c r="H223" s="4564"/>
      <c r="I223" s="4564"/>
      <c r="J223" s="4564"/>
      <c r="K223" s="4564"/>
      <c r="L223" s="4564"/>
      <c r="M223" s="4564"/>
      <c r="N223" s="4564"/>
      <c r="O223" s="4564"/>
      <c r="P223" s="4564"/>
      <c r="Q223" s="4564"/>
      <c r="R223" s="4564"/>
      <c r="S223" s="4564"/>
      <c r="T223" s="4564"/>
      <c r="U223" s="4564"/>
      <c r="V223" s="4564"/>
      <c r="W223" s="4564"/>
      <c r="X223" s="4564"/>
      <c r="Y223" s="4564"/>
      <c r="Z223" s="4564"/>
      <c r="AA223" s="4564"/>
      <c r="AB223" s="4564"/>
      <c r="AC223" s="4564"/>
      <c r="AD223" s="4564"/>
      <c r="AE223" s="4564"/>
      <c r="AF223" s="4564"/>
      <c r="AG223" s="4570"/>
      <c r="AH223" s="2045" t="s">
        <v>1051</v>
      </c>
      <c r="AI223" s="2046">
        <f>+COUNTA(C224:AG225)</f>
        <v>0</v>
      </c>
    </row>
    <row r="224" spans="2:38">
      <c r="B224" s="4571" t="s">
        <v>1057</v>
      </c>
      <c r="C224" s="4573"/>
      <c r="D224" s="4568"/>
      <c r="E224" s="4568"/>
      <c r="F224" s="4568"/>
      <c r="G224" s="4568"/>
      <c r="H224" s="4568"/>
      <c r="I224" s="4568"/>
      <c r="J224" s="4568"/>
      <c r="K224" s="4568"/>
      <c r="L224" s="4568"/>
      <c r="M224" s="4568"/>
      <c r="N224" s="4568"/>
      <c r="O224" s="4568"/>
      <c r="P224" s="4568"/>
      <c r="Q224" s="4568"/>
      <c r="R224" s="4568"/>
      <c r="S224" s="4568"/>
      <c r="T224" s="4568"/>
      <c r="U224" s="4568"/>
      <c r="V224" s="4568"/>
      <c r="W224" s="4568"/>
      <c r="X224" s="4568"/>
      <c r="Y224" s="4568"/>
      <c r="Z224" s="4568"/>
      <c r="AA224" s="4568"/>
      <c r="AB224" s="4568"/>
      <c r="AC224" s="4568"/>
      <c r="AD224" s="4568"/>
      <c r="AE224" s="4568"/>
      <c r="AF224" s="4568"/>
      <c r="AG224" s="4575"/>
      <c r="AH224" s="2049" t="s">
        <v>1064</v>
      </c>
      <c r="AI224" s="2050" t="e">
        <f>+AI223/AI220</f>
        <v>#DIV/0!</v>
      </c>
      <c r="AL224" s="1857">
        <f>+COUNTIF(C222:AG223,"休")</f>
        <v>0</v>
      </c>
    </row>
    <row r="225" spans="2:38">
      <c r="B225" s="4572"/>
      <c r="C225" s="4574"/>
      <c r="D225" s="4569"/>
      <c r="E225" s="4569"/>
      <c r="F225" s="4569"/>
      <c r="G225" s="4569"/>
      <c r="H225" s="4569"/>
      <c r="I225" s="4569"/>
      <c r="J225" s="4569"/>
      <c r="K225" s="4569"/>
      <c r="L225" s="4569"/>
      <c r="M225" s="4569"/>
      <c r="N225" s="4569"/>
      <c r="O225" s="4569"/>
      <c r="P225" s="4569"/>
      <c r="Q225" s="4569"/>
      <c r="R225" s="4569"/>
      <c r="S225" s="4569"/>
      <c r="T225" s="4569"/>
      <c r="U225" s="4569"/>
      <c r="V225" s="4569"/>
      <c r="W225" s="4569"/>
      <c r="X225" s="4569"/>
      <c r="Y225" s="4569"/>
      <c r="Z225" s="4569"/>
      <c r="AA225" s="4569"/>
      <c r="AB225" s="4569"/>
      <c r="AC225" s="4569"/>
      <c r="AD225" s="4569"/>
      <c r="AE225" s="4569"/>
      <c r="AF225" s="4569"/>
      <c r="AG225" s="4576"/>
      <c r="AH225" s="2051" t="s">
        <v>2271</v>
      </c>
      <c r="AI225" s="2052" t="str">
        <f>IF(7&gt;AI220,"対象外",IF(AI223&gt;=AI218,"OK","NG"))</f>
        <v>対象外</v>
      </c>
      <c r="AJ225" s="2047" t="str">
        <f>IF(AI225="対象外","←７日間に満たない期間は達成判定の対象外",IF(AI225="NG","←月単位未達成","←月単位達成"))</f>
        <v>←７日間に満たない期間は達成判定の対象外</v>
      </c>
      <c r="AL225" s="2053" t="str">
        <f>IF(7&gt;AI220,"対象外",IF(AL224&gt;=AI218,"OK","NG"))</f>
        <v>対象外</v>
      </c>
    </row>
    <row r="226" spans="2:38" hidden="1">
      <c r="B226" s="2001" t="s">
        <v>2373</v>
      </c>
      <c r="C226" s="1992" t="e">
        <f t="shared" ref="C226:AG226" si="94">IF(AND(DAY(C218)&gt;=22,DAY(C218)&lt;=28,C219="土"),1,0)</f>
        <v>#VALUE!</v>
      </c>
      <c r="D226" s="1992" t="e">
        <f t="shared" si="94"/>
        <v>#VALUE!</v>
      </c>
      <c r="E226" s="1992" t="e">
        <f t="shared" si="94"/>
        <v>#VALUE!</v>
      </c>
      <c r="F226" s="1992" t="e">
        <f t="shared" si="94"/>
        <v>#VALUE!</v>
      </c>
      <c r="G226" s="1992" t="e">
        <f t="shared" si="94"/>
        <v>#VALUE!</v>
      </c>
      <c r="H226" s="1992" t="e">
        <f t="shared" si="94"/>
        <v>#VALUE!</v>
      </c>
      <c r="I226" s="1992" t="e">
        <f t="shared" si="94"/>
        <v>#VALUE!</v>
      </c>
      <c r="J226" s="1992" t="e">
        <f t="shared" si="94"/>
        <v>#VALUE!</v>
      </c>
      <c r="K226" s="1992" t="e">
        <f t="shared" si="94"/>
        <v>#VALUE!</v>
      </c>
      <c r="L226" s="1992" t="e">
        <f t="shared" si="94"/>
        <v>#VALUE!</v>
      </c>
      <c r="M226" s="1992" t="e">
        <f t="shared" si="94"/>
        <v>#VALUE!</v>
      </c>
      <c r="N226" s="1992" t="e">
        <f t="shared" si="94"/>
        <v>#VALUE!</v>
      </c>
      <c r="O226" s="1992" t="e">
        <f t="shared" si="94"/>
        <v>#VALUE!</v>
      </c>
      <c r="P226" s="1992" t="e">
        <f t="shared" si="94"/>
        <v>#VALUE!</v>
      </c>
      <c r="Q226" s="1992" t="e">
        <f t="shared" si="94"/>
        <v>#VALUE!</v>
      </c>
      <c r="R226" s="1992" t="e">
        <f t="shared" si="94"/>
        <v>#VALUE!</v>
      </c>
      <c r="S226" s="1992" t="e">
        <f t="shared" si="94"/>
        <v>#VALUE!</v>
      </c>
      <c r="T226" s="1992" t="e">
        <f t="shared" si="94"/>
        <v>#VALUE!</v>
      </c>
      <c r="U226" s="1992" t="e">
        <f t="shared" si="94"/>
        <v>#VALUE!</v>
      </c>
      <c r="V226" s="1992" t="e">
        <f t="shared" si="94"/>
        <v>#VALUE!</v>
      </c>
      <c r="W226" s="1992" t="e">
        <f t="shared" si="94"/>
        <v>#VALUE!</v>
      </c>
      <c r="X226" s="1992" t="e">
        <f t="shared" si="94"/>
        <v>#VALUE!</v>
      </c>
      <c r="Y226" s="1992" t="e">
        <f t="shared" si="94"/>
        <v>#VALUE!</v>
      </c>
      <c r="Z226" s="1992" t="e">
        <f t="shared" si="94"/>
        <v>#VALUE!</v>
      </c>
      <c r="AA226" s="1992" t="e">
        <f t="shared" si="94"/>
        <v>#VALUE!</v>
      </c>
      <c r="AB226" s="1992" t="e">
        <f t="shared" si="94"/>
        <v>#VALUE!</v>
      </c>
      <c r="AC226" s="1992" t="e">
        <f t="shared" si="94"/>
        <v>#VALUE!</v>
      </c>
      <c r="AD226" s="1992" t="e">
        <f t="shared" si="94"/>
        <v>#VALUE!</v>
      </c>
      <c r="AE226" s="1992" t="e">
        <f t="shared" si="94"/>
        <v>#VALUE!</v>
      </c>
      <c r="AF226" s="1992" t="e">
        <f t="shared" si="94"/>
        <v>#VALUE!</v>
      </c>
      <c r="AG226" s="1992" t="e">
        <f t="shared" si="94"/>
        <v>#VALUE!</v>
      </c>
      <c r="AH226" s="1861" t="s">
        <v>2272</v>
      </c>
      <c r="AI226" s="2054">
        <f>_xlfn.AGGREGATE(9,6,C226:AG226)</f>
        <v>0</v>
      </c>
      <c r="AJ226" s="2047"/>
    </row>
    <row r="227" spans="2:38" hidden="1">
      <c r="B227" s="2001" t="s">
        <v>2374</v>
      </c>
      <c r="C227" s="2055" t="e">
        <f t="shared" ref="C227:AG227" si="95">IF(AND(DAY(C218)&gt;=22,DAY(C218)&lt;=28,C219="土",OR(C224="休",C224="雨")),1,0)</f>
        <v>#VALUE!</v>
      </c>
      <c r="D227" s="2055" t="e">
        <f t="shared" si="95"/>
        <v>#VALUE!</v>
      </c>
      <c r="E227" s="2055" t="e">
        <f t="shared" si="95"/>
        <v>#VALUE!</v>
      </c>
      <c r="F227" s="2055" t="e">
        <f t="shared" si="95"/>
        <v>#VALUE!</v>
      </c>
      <c r="G227" s="2055" t="e">
        <f t="shared" si="95"/>
        <v>#VALUE!</v>
      </c>
      <c r="H227" s="2055" t="e">
        <f t="shared" si="95"/>
        <v>#VALUE!</v>
      </c>
      <c r="I227" s="2055" t="e">
        <f t="shared" si="95"/>
        <v>#VALUE!</v>
      </c>
      <c r="J227" s="2055" t="e">
        <f t="shared" si="95"/>
        <v>#VALUE!</v>
      </c>
      <c r="K227" s="2055" t="e">
        <f t="shared" si="95"/>
        <v>#VALUE!</v>
      </c>
      <c r="L227" s="2055" t="e">
        <f t="shared" si="95"/>
        <v>#VALUE!</v>
      </c>
      <c r="M227" s="2055" t="e">
        <f t="shared" si="95"/>
        <v>#VALUE!</v>
      </c>
      <c r="N227" s="2055" t="e">
        <f t="shared" si="95"/>
        <v>#VALUE!</v>
      </c>
      <c r="O227" s="2055" t="e">
        <f t="shared" si="95"/>
        <v>#VALUE!</v>
      </c>
      <c r="P227" s="2055" t="e">
        <f t="shared" si="95"/>
        <v>#VALUE!</v>
      </c>
      <c r="Q227" s="2055" t="e">
        <f t="shared" si="95"/>
        <v>#VALUE!</v>
      </c>
      <c r="R227" s="2055" t="e">
        <f t="shared" si="95"/>
        <v>#VALUE!</v>
      </c>
      <c r="S227" s="2055" t="e">
        <f t="shared" si="95"/>
        <v>#VALUE!</v>
      </c>
      <c r="T227" s="2055" t="e">
        <f t="shared" si="95"/>
        <v>#VALUE!</v>
      </c>
      <c r="U227" s="2055" t="e">
        <f t="shared" si="95"/>
        <v>#VALUE!</v>
      </c>
      <c r="V227" s="2055" t="e">
        <f t="shared" si="95"/>
        <v>#VALUE!</v>
      </c>
      <c r="W227" s="2055" t="e">
        <f t="shared" si="95"/>
        <v>#VALUE!</v>
      </c>
      <c r="X227" s="2055" t="e">
        <f t="shared" si="95"/>
        <v>#VALUE!</v>
      </c>
      <c r="Y227" s="2055" t="e">
        <f t="shared" si="95"/>
        <v>#VALUE!</v>
      </c>
      <c r="Z227" s="2055" t="e">
        <f t="shared" si="95"/>
        <v>#VALUE!</v>
      </c>
      <c r="AA227" s="2055" t="e">
        <f t="shared" si="95"/>
        <v>#VALUE!</v>
      </c>
      <c r="AB227" s="2055" t="e">
        <f t="shared" si="95"/>
        <v>#VALUE!</v>
      </c>
      <c r="AC227" s="2055" t="e">
        <f t="shared" si="95"/>
        <v>#VALUE!</v>
      </c>
      <c r="AD227" s="2055" t="e">
        <f t="shared" si="95"/>
        <v>#VALUE!</v>
      </c>
      <c r="AE227" s="2055" t="e">
        <f t="shared" si="95"/>
        <v>#VALUE!</v>
      </c>
      <c r="AF227" s="2055" t="e">
        <f t="shared" si="95"/>
        <v>#VALUE!</v>
      </c>
      <c r="AG227" s="2055" t="e">
        <f t="shared" si="95"/>
        <v>#VALUE!</v>
      </c>
      <c r="AH227" s="1861" t="s">
        <v>2273</v>
      </c>
      <c r="AI227" s="2054">
        <f>_xlfn.AGGREGATE(9,6,C227:AG227)</f>
        <v>0</v>
      </c>
      <c r="AJ227" s="2047"/>
    </row>
    <row r="228" spans="2:38" hidden="1">
      <c r="B228" s="2001" t="s">
        <v>2375</v>
      </c>
      <c r="C228" s="1992" t="e">
        <f>IF(AND(DAY(C218)&gt;=8,DAY(C218)&lt;=14,C219="土"),1,0)</f>
        <v>#VALUE!</v>
      </c>
      <c r="D228" s="1992" t="e">
        <f>IF(AND(DAY(D218)&gt;=8,DAY(D218)&lt;=14,D219="土"),1,0)</f>
        <v>#VALUE!</v>
      </c>
      <c r="E228" s="1992" t="e">
        <f t="shared" ref="E228:AG228" si="96">IF(AND(DAY(E218)&gt;=8,DAY(E218)&lt;=14,E219="土"),1,0)</f>
        <v>#VALUE!</v>
      </c>
      <c r="F228" s="1992" t="e">
        <f>IF(AND(DAY(F218)&gt;=8,DAY(F218)&lt;=14,F219="土"),1,0)</f>
        <v>#VALUE!</v>
      </c>
      <c r="G228" s="1992" t="e">
        <f>IF(AND(DAY(G218)&gt;=8,DAY(G218)&lt;=14,G219="土"),1,0)</f>
        <v>#VALUE!</v>
      </c>
      <c r="H228" s="1992" t="e">
        <f t="shared" si="96"/>
        <v>#VALUE!</v>
      </c>
      <c r="I228" s="1992" t="e">
        <f t="shared" si="96"/>
        <v>#VALUE!</v>
      </c>
      <c r="J228" s="1992" t="e">
        <f t="shared" si="96"/>
        <v>#VALUE!</v>
      </c>
      <c r="K228" s="1992" t="e">
        <f t="shared" si="96"/>
        <v>#VALUE!</v>
      </c>
      <c r="L228" s="1992" t="e">
        <f t="shared" si="96"/>
        <v>#VALUE!</v>
      </c>
      <c r="M228" s="1992" t="e">
        <f t="shared" si="96"/>
        <v>#VALUE!</v>
      </c>
      <c r="N228" s="1992" t="e">
        <f t="shared" si="96"/>
        <v>#VALUE!</v>
      </c>
      <c r="O228" s="1992" t="e">
        <f t="shared" si="96"/>
        <v>#VALUE!</v>
      </c>
      <c r="P228" s="1992" t="e">
        <f t="shared" si="96"/>
        <v>#VALUE!</v>
      </c>
      <c r="Q228" s="1992" t="e">
        <f t="shared" si="96"/>
        <v>#VALUE!</v>
      </c>
      <c r="R228" s="1992" t="e">
        <f t="shared" si="96"/>
        <v>#VALUE!</v>
      </c>
      <c r="S228" s="1992" t="e">
        <f t="shared" si="96"/>
        <v>#VALUE!</v>
      </c>
      <c r="T228" s="1992" t="e">
        <f t="shared" si="96"/>
        <v>#VALUE!</v>
      </c>
      <c r="U228" s="1992" t="e">
        <f t="shared" si="96"/>
        <v>#VALUE!</v>
      </c>
      <c r="V228" s="1992" t="e">
        <f t="shared" si="96"/>
        <v>#VALUE!</v>
      </c>
      <c r="W228" s="1992" t="e">
        <f t="shared" si="96"/>
        <v>#VALUE!</v>
      </c>
      <c r="X228" s="1992" t="e">
        <f t="shared" si="96"/>
        <v>#VALUE!</v>
      </c>
      <c r="Y228" s="1992" t="e">
        <f t="shared" si="96"/>
        <v>#VALUE!</v>
      </c>
      <c r="Z228" s="1992" t="e">
        <f t="shared" si="96"/>
        <v>#VALUE!</v>
      </c>
      <c r="AA228" s="1992" t="e">
        <f t="shared" si="96"/>
        <v>#VALUE!</v>
      </c>
      <c r="AB228" s="1992" t="e">
        <f t="shared" si="96"/>
        <v>#VALUE!</v>
      </c>
      <c r="AC228" s="1992" t="e">
        <f t="shared" si="96"/>
        <v>#VALUE!</v>
      </c>
      <c r="AD228" s="1992" t="e">
        <f t="shared" si="96"/>
        <v>#VALUE!</v>
      </c>
      <c r="AE228" s="1992" t="e">
        <f t="shared" si="96"/>
        <v>#VALUE!</v>
      </c>
      <c r="AF228" s="1992" t="e">
        <f t="shared" si="96"/>
        <v>#VALUE!</v>
      </c>
      <c r="AG228" s="1992" t="e">
        <f t="shared" si="96"/>
        <v>#VALUE!</v>
      </c>
      <c r="AH228" s="1861" t="s">
        <v>2272</v>
      </c>
      <c r="AI228" s="2054">
        <f>_xlfn.AGGREGATE(9,6,C228:AG228)</f>
        <v>0</v>
      </c>
      <c r="AJ228" s="2047"/>
    </row>
    <row r="229" spans="2:38" hidden="1">
      <c r="B229" s="2001" t="s">
        <v>2376</v>
      </c>
      <c r="C229" s="2055" t="e">
        <f>IF(AND(DAY(C218)&gt;=8,DAY(C218)&lt;=14,C219="土",OR(C224="休",C224="雨")),1,0)</f>
        <v>#VALUE!</v>
      </c>
      <c r="D229" s="2055" t="e">
        <f>IF(AND(DAY(D218)&gt;=8,DAY(D218)&lt;=14,D219="土",OR(D224="休",D224="雨")),1,0)</f>
        <v>#VALUE!</v>
      </c>
      <c r="E229" s="2055" t="e">
        <f t="shared" ref="E229:AG229" si="97">IF(AND(DAY(E218)&gt;=8,DAY(E218)&lt;=14,E219="土",OR(E224="休",E224="雨")),1,0)</f>
        <v>#VALUE!</v>
      </c>
      <c r="F229" s="2055" t="e">
        <f>IF(AND(DAY(F218)&gt;=8,DAY(F218)&lt;=14,F219="土",OR(F224="休",F224="雨")),1,0)</f>
        <v>#VALUE!</v>
      </c>
      <c r="G229" s="2055" t="e">
        <f>IF(AND(DAY(G218)&gt;=8,DAY(G218)&lt;=14,G219="土",OR(G224="休",G224="雨")),1,0)</f>
        <v>#VALUE!</v>
      </c>
      <c r="H229" s="2055" t="e">
        <f t="shared" si="97"/>
        <v>#VALUE!</v>
      </c>
      <c r="I229" s="2055" t="e">
        <f t="shared" si="97"/>
        <v>#VALUE!</v>
      </c>
      <c r="J229" s="2055" t="e">
        <f t="shared" si="97"/>
        <v>#VALUE!</v>
      </c>
      <c r="K229" s="2055" t="e">
        <f t="shared" si="97"/>
        <v>#VALUE!</v>
      </c>
      <c r="L229" s="2055" t="e">
        <f t="shared" si="97"/>
        <v>#VALUE!</v>
      </c>
      <c r="M229" s="2055" t="e">
        <f t="shared" si="97"/>
        <v>#VALUE!</v>
      </c>
      <c r="N229" s="2055" t="e">
        <f t="shared" si="97"/>
        <v>#VALUE!</v>
      </c>
      <c r="O229" s="2055" t="e">
        <f t="shared" si="97"/>
        <v>#VALUE!</v>
      </c>
      <c r="P229" s="2055" t="e">
        <f t="shared" si="97"/>
        <v>#VALUE!</v>
      </c>
      <c r="Q229" s="2055" t="e">
        <f t="shared" si="97"/>
        <v>#VALUE!</v>
      </c>
      <c r="R229" s="2055" t="e">
        <f t="shared" si="97"/>
        <v>#VALUE!</v>
      </c>
      <c r="S229" s="2055" t="e">
        <f t="shared" si="97"/>
        <v>#VALUE!</v>
      </c>
      <c r="T229" s="2055" t="e">
        <f t="shared" si="97"/>
        <v>#VALUE!</v>
      </c>
      <c r="U229" s="2055" t="e">
        <f t="shared" si="97"/>
        <v>#VALUE!</v>
      </c>
      <c r="V229" s="2055" t="e">
        <f t="shared" si="97"/>
        <v>#VALUE!</v>
      </c>
      <c r="W229" s="2055" t="e">
        <f t="shared" si="97"/>
        <v>#VALUE!</v>
      </c>
      <c r="X229" s="2055" t="e">
        <f t="shared" si="97"/>
        <v>#VALUE!</v>
      </c>
      <c r="Y229" s="2055" t="e">
        <f t="shared" si="97"/>
        <v>#VALUE!</v>
      </c>
      <c r="Z229" s="2055" t="e">
        <f t="shared" si="97"/>
        <v>#VALUE!</v>
      </c>
      <c r="AA229" s="2055" t="e">
        <f t="shared" si="97"/>
        <v>#VALUE!</v>
      </c>
      <c r="AB229" s="2055" t="e">
        <f t="shared" si="97"/>
        <v>#VALUE!</v>
      </c>
      <c r="AC229" s="2055" t="e">
        <f t="shared" si="97"/>
        <v>#VALUE!</v>
      </c>
      <c r="AD229" s="2055" t="e">
        <f t="shared" si="97"/>
        <v>#VALUE!</v>
      </c>
      <c r="AE229" s="2055" t="e">
        <f t="shared" si="97"/>
        <v>#VALUE!</v>
      </c>
      <c r="AF229" s="2055" t="e">
        <f t="shared" si="97"/>
        <v>#VALUE!</v>
      </c>
      <c r="AG229" s="2055" t="e">
        <f t="shared" si="97"/>
        <v>#VALUE!</v>
      </c>
      <c r="AH229" s="1861" t="s">
        <v>2273</v>
      </c>
      <c r="AI229" s="2054">
        <f>_xlfn.AGGREGATE(9,6,C229:AG229)</f>
        <v>0</v>
      </c>
      <c r="AJ229" s="2047"/>
    </row>
    <row r="231" spans="2:38" hidden="1">
      <c r="C231" s="1857" t="e">
        <f>YEAR(C234)</f>
        <v>#VALUE!</v>
      </c>
      <c r="D231" s="1857" t="e">
        <f>MONTH(C234)</f>
        <v>#VALUE!</v>
      </c>
    </row>
    <row r="232" spans="2:38">
      <c r="B232" s="1971" t="s">
        <v>2266</v>
      </c>
      <c r="C232" s="4478" t="e">
        <f>C234</f>
        <v>#VALUE!</v>
      </c>
      <c r="D232" s="4479"/>
      <c r="E232" s="4479"/>
      <c r="F232" s="4479"/>
      <c r="G232" s="4479"/>
      <c r="H232" s="4479"/>
      <c r="I232" s="4479"/>
      <c r="J232" s="4479"/>
      <c r="K232" s="4479"/>
      <c r="L232" s="4479"/>
      <c r="M232" s="4479"/>
      <c r="N232" s="4479"/>
      <c r="O232" s="4479"/>
      <c r="P232" s="4479"/>
      <c r="Q232" s="4479"/>
      <c r="R232" s="4479"/>
      <c r="S232" s="4479"/>
      <c r="T232" s="4479"/>
      <c r="U232" s="4479"/>
      <c r="V232" s="4479"/>
      <c r="W232" s="4479"/>
      <c r="X232" s="4479"/>
      <c r="Y232" s="4479"/>
      <c r="Z232" s="4479"/>
      <c r="AA232" s="4479"/>
      <c r="AB232" s="4479"/>
      <c r="AC232" s="4479"/>
      <c r="AD232" s="4479"/>
      <c r="AE232" s="4479"/>
      <c r="AF232" s="4479"/>
      <c r="AG232" s="4479"/>
      <c r="AH232" s="4479"/>
      <c r="AI232" s="4546"/>
    </row>
    <row r="233" spans="2:38" hidden="1">
      <c r="B233" s="1972"/>
      <c r="C233" s="1913" t="e">
        <f>DATE($C231,$D231,1)</f>
        <v>#VALUE!</v>
      </c>
      <c r="D233" s="1913" t="e">
        <f t="shared" ref="D233:AG233" si="98">C233+1</f>
        <v>#VALUE!</v>
      </c>
      <c r="E233" s="1913" t="e">
        <f t="shared" si="98"/>
        <v>#VALUE!</v>
      </c>
      <c r="F233" s="1913" t="e">
        <f t="shared" si="98"/>
        <v>#VALUE!</v>
      </c>
      <c r="G233" s="1913" t="e">
        <f t="shared" si="98"/>
        <v>#VALUE!</v>
      </c>
      <c r="H233" s="1913" t="e">
        <f t="shared" si="98"/>
        <v>#VALUE!</v>
      </c>
      <c r="I233" s="1913" t="e">
        <f t="shared" si="98"/>
        <v>#VALUE!</v>
      </c>
      <c r="J233" s="1913" t="e">
        <f t="shared" si="98"/>
        <v>#VALUE!</v>
      </c>
      <c r="K233" s="1913" t="e">
        <f t="shared" si="98"/>
        <v>#VALUE!</v>
      </c>
      <c r="L233" s="1913" t="e">
        <f t="shared" si="98"/>
        <v>#VALUE!</v>
      </c>
      <c r="M233" s="1913" t="e">
        <f t="shared" si="98"/>
        <v>#VALUE!</v>
      </c>
      <c r="N233" s="1913" t="e">
        <f t="shared" si="98"/>
        <v>#VALUE!</v>
      </c>
      <c r="O233" s="1913" t="e">
        <f t="shared" si="98"/>
        <v>#VALUE!</v>
      </c>
      <c r="P233" s="1913" t="e">
        <f t="shared" si="98"/>
        <v>#VALUE!</v>
      </c>
      <c r="Q233" s="1913" t="e">
        <f t="shared" si="98"/>
        <v>#VALUE!</v>
      </c>
      <c r="R233" s="1913" t="e">
        <f t="shared" si="98"/>
        <v>#VALUE!</v>
      </c>
      <c r="S233" s="1913" t="e">
        <f t="shared" si="98"/>
        <v>#VALUE!</v>
      </c>
      <c r="T233" s="1913" t="e">
        <f t="shared" si="98"/>
        <v>#VALUE!</v>
      </c>
      <c r="U233" s="1913" t="e">
        <f t="shared" si="98"/>
        <v>#VALUE!</v>
      </c>
      <c r="V233" s="1913" t="e">
        <f t="shared" si="98"/>
        <v>#VALUE!</v>
      </c>
      <c r="W233" s="1913" t="e">
        <f t="shared" si="98"/>
        <v>#VALUE!</v>
      </c>
      <c r="X233" s="1913" t="e">
        <f t="shared" si="98"/>
        <v>#VALUE!</v>
      </c>
      <c r="Y233" s="1913" t="e">
        <f t="shared" si="98"/>
        <v>#VALUE!</v>
      </c>
      <c r="Z233" s="1913" t="e">
        <f t="shared" si="98"/>
        <v>#VALUE!</v>
      </c>
      <c r="AA233" s="1913" t="e">
        <f t="shared" si="98"/>
        <v>#VALUE!</v>
      </c>
      <c r="AB233" s="1913" t="e">
        <f t="shared" si="98"/>
        <v>#VALUE!</v>
      </c>
      <c r="AC233" s="1913" t="e">
        <f t="shared" si="98"/>
        <v>#VALUE!</v>
      </c>
      <c r="AD233" s="1913" t="e">
        <f t="shared" si="98"/>
        <v>#VALUE!</v>
      </c>
      <c r="AE233" s="1913" t="e">
        <f t="shared" si="98"/>
        <v>#VALUE!</v>
      </c>
      <c r="AF233" s="1913" t="e">
        <f t="shared" si="98"/>
        <v>#VALUE!</v>
      </c>
      <c r="AG233" s="1913" t="e">
        <f t="shared" si="98"/>
        <v>#VALUE!</v>
      </c>
      <c r="AH233" s="2056"/>
      <c r="AI233" s="2057"/>
    </row>
    <row r="234" spans="2:38">
      <c r="B234" s="1973" t="s">
        <v>2267</v>
      </c>
      <c r="C234" s="1974" t="e">
        <f>IF(EDATE(C217,1)&gt;$G$5,"",EDATE(C217,1))</f>
        <v>#VALUE!</v>
      </c>
      <c r="D234" s="1913" t="e">
        <f t="shared" ref="D234:AG234" si="99">IF(D233&gt;$G$5,"",IF(C234=EOMONTH(DATE($C231,$D231,1),0),"",IF(C234="","",C234+1)))</f>
        <v>#VALUE!</v>
      </c>
      <c r="E234" s="1913" t="e">
        <f t="shared" si="99"/>
        <v>#VALUE!</v>
      </c>
      <c r="F234" s="1913" t="e">
        <f t="shared" si="99"/>
        <v>#VALUE!</v>
      </c>
      <c r="G234" s="1913" t="e">
        <f t="shared" si="99"/>
        <v>#VALUE!</v>
      </c>
      <c r="H234" s="1913" t="e">
        <f t="shared" si="99"/>
        <v>#VALUE!</v>
      </c>
      <c r="I234" s="1913" t="e">
        <f t="shared" si="99"/>
        <v>#VALUE!</v>
      </c>
      <c r="J234" s="1913" t="e">
        <f t="shared" si="99"/>
        <v>#VALUE!</v>
      </c>
      <c r="K234" s="1913" t="e">
        <f t="shared" si="99"/>
        <v>#VALUE!</v>
      </c>
      <c r="L234" s="1913" t="e">
        <f t="shared" si="99"/>
        <v>#VALUE!</v>
      </c>
      <c r="M234" s="1913" t="e">
        <f t="shared" si="99"/>
        <v>#VALUE!</v>
      </c>
      <c r="N234" s="1913" t="e">
        <f t="shared" si="99"/>
        <v>#VALUE!</v>
      </c>
      <c r="O234" s="1913" t="e">
        <f t="shared" si="99"/>
        <v>#VALUE!</v>
      </c>
      <c r="P234" s="1913" t="e">
        <f t="shared" si="99"/>
        <v>#VALUE!</v>
      </c>
      <c r="Q234" s="1913" t="e">
        <f t="shared" si="99"/>
        <v>#VALUE!</v>
      </c>
      <c r="R234" s="1913" t="e">
        <f t="shared" si="99"/>
        <v>#VALUE!</v>
      </c>
      <c r="S234" s="1913" t="e">
        <f t="shared" si="99"/>
        <v>#VALUE!</v>
      </c>
      <c r="T234" s="1913" t="e">
        <f t="shared" si="99"/>
        <v>#VALUE!</v>
      </c>
      <c r="U234" s="1913" t="e">
        <f t="shared" si="99"/>
        <v>#VALUE!</v>
      </c>
      <c r="V234" s="1913" t="e">
        <f t="shared" si="99"/>
        <v>#VALUE!</v>
      </c>
      <c r="W234" s="1913" t="e">
        <f t="shared" si="99"/>
        <v>#VALUE!</v>
      </c>
      <c r="X234" s="1913" t="e">
        <f t="shared" si="99"/>
        <v>#VALUE!</v>
      </c>
      <c r="Y234" s="1913" t="e">
        <f t="shared" si="99"/>
        <v>#VALUE!</v>
      </c>
      <c r="Z234" s="1913" t="e">
        <f t="shared" si="99"/>
        <v>#VALUE!</v>
      </c>
      <c r="AA234" s="1913" t="e">
        <f t="shared" si="99"/>
        <v>#VALUE!</v>
      </c>
      <c r="AB234" s="1913" t="e">
        <f t="shared" si="99"/>
        <v>#VALUE!</v>
      </c>
      <c r="AC234" s="1913" t="e">
        <f t="shared" si="99"/>
        <v>#VALUE!</v>
      </c>
      <c r="AD234" s="1913" t="e">
        <f t="shared" si="99"/>
        <v>#VALUE!</v>
      </c>
      <c r="AE234" s="1913" t="e">
        <f t="shared" si="99"/>
        <v>#VALUE!</v>
      </c>
      <c r="AF234" s="1913" t="e">
        <f t="shared" si="99"/>
        <v>#VALUE!</v>
      </c>
      <c r="AG234" s="1913" t="e">
        <f t="shared" si="99"/>
        <v>#VALUE!</v>
      </c>
      <c r="AH234" s="2043" t="s">
        <v>2268</v>
      </c>
      <c r="AI234" s="2044">
        <f>+COUNTIFS(C235:AG235,"土",C236:AG236,"")+COUNTIFS(C235:AG235,"日",C236:AG236,"")</f>
        <v>0</v>
      </c>
    </row>
    <row r="235" spans="2:38">
      <c r="B235" s="1908" t="s">
        <v>1060</v>
      </c>
      <c r="C235" s="1975" t="str">
        <f>IFERROR(TEXT(WEEKDAY(+C234),"aaa"),"")</f>
        <v/>
      </c>
      <c r="D235" s="1975" t="str">
        <f t="shared" ref="D235:AG235" si="100">IFERROR(TEXT(WEEKDAY(+D234),"aaa"),"")</f>
        <v/>
      </c>
      <c r="E235" s="1975" t="str">
        <f t="shared" si="100"/>
        <v/>
      </c>
      <c r="F235" s="1975" t="str">
        <f t="shared" si="100"/>
        <v/>
      </c>
      <c r="G235" s="1975" t="str">
        <f t="shared" si="100"/>
        <v/>
      </c>
      <c r="H235" s="1975" t="str">
        <f t="shared" si="100"/>
        <v/>
      </c>
      <c r="I235" s="1975" t="str">
        <f t="shared" si="100"/>
        <v/>
      </c>
      <c r="J235" s="1975" t="str">
        <f t="shared" si="100"/>
        <v/>
      </c>
      <c r="K235" s="1975" t="str">
        <f t="shared" si="100"/>
        <v/>
      </c>
      <c r="L235" s="1975" t="str">
        <f t="shared" si="100"/>
        <v/>
      </c>
      <c r="M235" s="1975" t="str">
        <f t="shared" si="100"/>
        <v/>
      </c>
      <c r="N235" s="1975" t="str">
        <f t="shared" si="100"/>
        <v/>
      </c>
      <c r="O235" s="1975" t="str">
        <f t="shared" si="100"/>
        <v/>
      </c>
      <c r="P235" s="1975" t="str">
        <f t="shared" si="100"/>
        <v/>
      </c>
      <c r="Q235" s="1975" t="str">
        <f t="shared" si="100"/>
        <v/>
      </c>
      <c r="R235" s="1975" t="str">
        <f t="shared" si="100"/>
        <v/>
      </c>
      <c r="S235" s="1975" t="str">
        <f t="shared" si="100"/>
        <v/>
      </c>
      <c r="T235" s="1975" t="str">
        <f t="shared" si="100"/>
        <v/>
      </c>
      <c r="U235" s="1975" t="str">
        <f t="shared" si="100"/>
        <v/>
      </c>
      <c r="V235" s="1975" t="str">
        <f t="shared" si="100"/>
        <v/>
      </c>
      <c r="W235" s="1975" t="str">
        <f t="shared" si="100"/>
        <v/>
      </c>
      <c r="X235" s="1975" t="str">
        <f t="shared" si="100"/>
        <v/>
      </c>
      <c r="Y235" s="1975" t="str">
        <f t="shared" si="100"/>
        <v/>
      </c>
      <c r="Z235" s="1975" t="str">
        <f t="shared" si="100"/>
        <v/>
      </c>
      <c r="AA235" s="1975" t="str">
        <f t="shared" si="100"/>
        <v/>
      </c>
      <c r="AB235" s="1975" t="str">
        <f t="shared" si="100"/>
        <v/>
      </c>
      <c r="AC235" s="1975" t="str">
        <f t="shared" si="100"/>
        <v/>
      </c>
      <c r="AD235" s="1975" t="str">
        <f t="shared" si="100"/>
        <v/>
      </c>
      <c r="AE235" s="1975" t="str">
        <f t="shared" si="100"/>
        <v/>
      </c>
      <c r="AF235" s="1975" t="str">
        <f t="shared" si="100"/>
        <v/>
      </c>
      <c r="AG235" s="1975" t="str">
        <f t="shared" si="100"/>
        <v/>
      </c>
      <c r="AH235" s="2043" t="s">
        <v>2269</v>
      </c>
      <c r="AI235" s="2044">
        <f>+COUNTIF(C236:AG236,"夏休")+COUNTIF(C236:AG236,"冬休")+COUNTIF(C236:AG236,"中止")</f>
        <v>0</v>
      </c>
    </row>
    <row r="236" spans="2:38" ht="13.5" customHeight="1">
      <c r="B236" s="4547" t="s">
        <v>2270</v>
      </c>
      <c r="C236" s="4549"/>
      <c r="D236" s="4545"/>
      <c r="E236" s="4545"/>
      <c r="F236" s="4545"/>
      <c r="G236" s="4545"/>
      <c r="H236" s="4545"/>
      <c r="I236" s="4545"/>
      <c r="J236" s="4545"/>
      <c r="K236" s="4545"/>
      <c r="L236" s="4545"/>
      <c r="M236" s="4545"/>
      <c r="N236" s="4545"/>
      <c r="O236" s="4545"/>
      <c r="P236" s="4545"/>
      <c r="Q236" s="4545"/>
      <c r="R236" s="4545"/>
      <c r="S236" s="4545"/>
      <c r="T236" s="4545"/>
      <c r="U236" s="4545"/>
      <c r="V236" s="4545"/>
      <c r="W236" s="4545"/>
      <c r="X236" s="4545"/>
      <c r="Y236" s="4545"/>
      <c r="Z236" s="4545"/>
      <c r="AA236" s="4545"/>
      <c r="AB236" s="4545"/>
      <c r="AC236" s="4545"/>
      <c r="AD236" s="4545"/>
      <c r="AE236" s="4545"/>
      <c r="AF236" s="4545"/>
      <c r="AG236" s="4565"/>
      <c r="AH236" s="2045" t="s">
        <v>1061</v>
      </c>
      <c r="AI236" s="2046">
        <f>COUNT(C234:AG234)-AI235</f>
        <v>0</v>
      </c>
    </row>
    <row r="237" spans="2:38" ht="13.5" customHeight="1">
      <c r="B237" s="4548"/>
      <c r="C237" s="4549"/>
      <c r="D237" s="4545"/>
      <c r="E237" s="4545"/>
      <c r="F237" s="4545"/>
      <c r="G237" s="4545"/>
      <c r="H237" s="4545"/>
      <c r="I237" s="4545"/>
      <c r="J237" s="4545"/>
      <c r="K237" s="4545"/>
      <c r="L237" s="4545"/>
      <c r="M237" s="4545"/>
      <c r="N237" s="4545"/>
      <c r="O237" s="4545"/>
      <c r="P237" s="4545"/>
      <c r="Q237" s="4545"/>
      <c r="R237" s="4545"/>
      <c r="S237" s="4545"/>
      <c r="T237" s="4545"/>
      <c r="U237" s="4545"/>
      <c r="V237" s="4545"/>
      <c r="W237" s="4545"/>
      <c r="X237" s="4545"/>
      <c r="Y237" s="4545"/>
      <c r="Z237" s="4545"/>
      <c r="AA237" s="4545"/>
      <c r="AB237" s="4545"/>
      <c r="AC237" s="4545"/>
      <c r="AD237" s="4545"/>
      <c r="AE237" s="4545"/>
      <c r="AF237" s="4545"/>
      <c r="AG237" s="4565"/>
      <c r="AH237" s="2045" t="s">
        <v>1062</v>
      </c>
      <c r="AI237" s="2046">
        <f>+COUNTIF(C238:AG239,"休")</f>
        <v>0</v>
      </c>
      <c r="AJ237" s="2047" t="e">
        <f>IF(AI238&gt;0.285,"",IF(AI237&lt;AI234,"←計画日数が足りません",""))</f>
        <v>#DIV/0!</v>
      </c>
    </row>
    <row r="238" spans="2:38" ht="13.5" customHeight="1">
      <c r="B238" s="4566" t="s">
        <v>1055</v>
      </c>
      <c r="C238" s="4567"/>
      <c r="D238" s="4564"/>
      <c r="E238" s="4564"/>
      <c r="F238" s="4564"/>
      <c r="G238" s="4564"/>
      <c r="H238" s="4564"/>
      <c r="I238" s="4564"/>
      <c r="J238" s="4564"/>
      <c r="K238" s="4564"/>
      <c r="L238" s="4564"/>
      <c r="M238" s="4564"/>
      <c r="N238" s="4564"/>
      <c r="O238" s="4564"/>
      <c r="P238" s="4564"/>
      <c r="Q238" s="4564"/>
      <c r="R238" s="4564"/>
      <c r="S238" s="4564"/>
      <c r="T238" s="4564"/>
      <c r="U238" s="4564"/>
      <c r="V238" s="4564"/>
      <c r="W238" s="4564"/>
      <c r="X238" s="4564"/>
      <c r="Y238" s="4564"/>
      <c r="Z238" s="4564"/>
      <c r="AA238" s="4564"/>
      <c r="AB238" s="4564"/>
      <c r="AC238" s="4564"/>
      <c r="AD238" s="4564"/>
      <c r="AE238" s="4564"/>
      <c r="AF238" s="4564"/>
      <c r="AG238" s="4570"/>
      <c r="AH238" s="2045" t="s">
        <v>1063</v>
      </c>
      <c r="AI238" s="2048" t="e">
        <f>+AI237/AI236</f>
        <v>#DIV/0!</v>
      </c>
    </row>
    <row r="239" spans="2:38">
      <c r="B239" s="4566"/>
      <c r="C239" s="4567"/>
      <c r="D239" s="4564"/>
      <c r="E239" s="4564"/>
      <c r="F239" s="4564"/>
      <c r="G239" s="4564"/>
      <c r="H239" s="4564"/>
      <c r="I239" s="4564"/>
      <c r="J239" s="4564"/>
      <c r="K239" s="4564"/>
      <c r="L239" s="4564"/>
      <c r="M239" s="4564"/>
      <c r="N239" s="4564"/>
      <c r="O239" s="4564"/>
      <c r="P239" s="4564"/>
      <c r="Q239" s="4564"/>
      <c r="R239" s="4564"/>
      <c r="S239" s="4564"/>
      <c r="T239" s="4564"/>
      <c r="U239" s="4564"/>
      <c r="V239" s="4564"/>
      <c r="W239" s="4564"/>
      <c r="X239" s="4564"/>
      <c r="Y239" s="4564"/>
      <c r="Z239" s="4564"/>
      <c r="AA239" s="4564"/>
      <c r="AB239" s="4564"/>
      <c r="AC239" s="4564"/>
      <c r="AD239" s="4564"/>
      <c r="AE239" s="4564"/>
      <c r="AF239" s="4564"/>
      <c r="AG239" s="4570"/>
      <c r="AH239" s="2045" t="s">
        <v>1051</v>
      </c>
      <c r="AI239" s="2046">
        <f>+COUNTA(C240:AG241)</f>
        <v>0</v>
      </c>
    </row>
    <row r="240" spans="2:38">
      <c r="B240" s="4571" t="s">
        <v>1057</v>
      </c>
      <c r="C240" s="4573"/>
      <c r="D240" s="4568"/>
      <c r="E240" s="4568"/>
      <c r="F240" s="4568"/>
      <c r="G240" s="4568"/>
      <c r="H240" s="4568"/>
      <c r="I240" s="4568"/>
      <c r="J240" s="4568"/>
      <c r="K240" s="4568"/>
      <c r="L240" s="4568"/>
      <c r="M240" s="4568"/>
      <c r="N240" s="4568"/>
      <c r="O240" s="4568"/>
      <c r="P240" s="4568"/>
      <c r="Q240" s="4568"/>
      <c r="R240" s="4568"/>
      <c r="S240" s="4568"/>
      <c r="T240" s="4568"/>
      <c r="U240" s="4568"/>
      <c r="V240" s="4568"/>
      <c r="W240" s="4568"/>
      <c r="X240" s="4568"/>
      <c r="Y240" s="4568"/>
      <c r="Z240" s="4568"/>
      <c r="AA240" s="4568"/>
      <c r="AB240" s="4568"/>
      <c r="AC240" s="4568"/>
      <c r="AD240" s="4568"/>
      <c r="AE240" s="4568"/>
      <c r="AF240" s="4568"/>
      <c r="AG240" s="4575"/>
      <c r="AH240" s="2049" t="s">
        <v>1064</v>
      </c>
      <c r="AI240" s="2050" t="e">
        <f>+AI239/AI236</f>
        <v>#DIV/0!</v>
      </c>
      <c r="AL240" s="1857">
        <f>+COUNTIF(C238:AG239,"休")</f>
        <v>0</v>
      </c>
    </row>
    <row r="241" spans="2:38">
      <c r="B241" s="4572"/>
      <c r="C241" s="4574"/>
      <c r="D241" s="4569"/>
      <c r="E241" s="4569"/>
      <c r="F241" s="4569"/>
      <c r="G241" s="4569"/>
      <c r="H241" s="4569"/>
      <c r="I241" s="4569"/>
      <c r="J241" s="4569"/>
      <c r="K241" s="4569"/>
      <c r="L241" s="4569"/>
      <c r="M241" s="4569"/>
      <c r="N241" s="4569"/>
      <c r="O241" s="4569"/>
      <c r="P241" s="4569"/>
      <c r="Q241" s="4569"/>
      <c r="R241" s="4569"/>
      <c r="S241" s="4569"/>
      <c r="T241" s="4569"/>
      <c r="U241" s="4569"/>
      <c r="V241" s="4569"/>
      <c r="W241" s="4569"/>
      <c r="X241" s="4569"/>
      <c r="Y241" s="4569"/>
      <c r="Z241" s="4569"/>
      <c r="AA241" s="4569"/>
      <c r="AB241" s="4569"/>
      <c r="AC241" s="4569"/>
      <c r="AD241" s="4569"/>
      <c r="AE241" s="4569"/>
      <c r="AF241" s="4569"/>
      <c r="AG241" s="4576"/>
      <c r="AH241" s="2051" t="s">
        <v>2271</v>
      </c>
      <c r="AI241" s="2052" t="str">
        <f>IF(7&gt;AI236,"対象外",IF(AI239&gt;=AI234,"OK","NG"))</f>
        <v>対象外</v>
      </c>
      <c r="AJ241" s="2047" t="str">
        <f>IF(AI241="対象外","←７日間に満たない期間は達成判定の対象外",IF(AI241="NG","←月単位未達成","←月単位達成"))</f>
        <v>←７日間に満たない期間は達成判定の対象外</v>
      </c>
      <c r="AL241" s="2053" t="str">
        <f>IF(7&gt;AI236,"対象外",IF(AL240&gt;=AI234,"OK","NG"))</f>
        <v>対象外</v>
      </c>
    </row>
    <row r="242" spans="2:38" hidden="1">
      <c r="B242" s="2001" t="s">
        <v>2373</v>
      </c>
      <c r="C242" s="1992" t="e">
        <f t="shared" ref="C242:AG242" si="101">IF(AND(DAY(C234)&gt;=22,DAY(C234)&lt;=28,C235="土"),1,0)</f>
        <v>#VALUE!</v>
      </c>
      <c r="D242" s="1992" t="e">
        <f t="shared" si="101"/>
        <v>#VALUE!</v>
      </c>
      <c r="E242" s="1992" t="e">
        <f t="shared" si="101"/>
        <v>#VALUE!</v>
      </c>
      <c r="F242" s="1992" t="e">
        <f t="shared" si="101"/>
        <v>#VALUE!</v>
      </c>
      <c r="G242" s="1992" t="e">
        <f t="shared" si="101"/>
        <v>#VALUE!</v>
      </c>
      <c r="H242" s="1992" t="e">
        <f t="shared" si="101"/>
        <v>#VALUE!</v>
      </c>
      <c r="I242" s="1992" t="e">
        <f t="shared" si="101"/>
        <v>#VALUE!</v>
      </c>
      <c r="J242" s="1992" t="e">
        <f t="shared" si="101"/>
        <v>#VALUE!</v>
      </c>
      <c r="K242" s="1992" t="e">
        <f t="shared" si="101"/>
        <v>#VALUE!</v>
      </c>
      <c r="L242" s="1992" t="e">
        <f t="shared" si="101"/>
        <v>#VALUE!</v>
      </c>
      <c r="M242" s="1992" t="e">
        <f t="shared" si="101"/>
        <v>#VALUE!</v>
      </c>
      <c r="N242" s="1992" t="e">
        <f t="shared" si="101"/>
        <v>#VALUE!</v>
      </c>
      <c r="O242" s="1992" t="e">
        <f t="shared" si="101"/>
        <v>#VALUE!</v>
      </c>
      <c r="P242" s="1992" t="e">
        <f t="shared" si="101"/>
        <v>#VALUE!</v>
      </c>
      <c r="Q242" s="1992" t="e">
        <f t="shared" si="101"/>
        <v>#VALUE!</v>
      </c>
      <c r="R242" s="1992" t="e">
        <f t="shared" si="101"/>
        <v>#VALUE!</v>
      </c>
      <c r="S242" s="1992" t="e">
        <f t="shared" si="101"/>
        <v>#VALUE!</v>
      </c>
      <c r="T242" s="1992" t="e">
        <f t="shared" si="101"/>
        <v>#VALUE!</v>
      </c>
      <c r="U242" s="1992" t="e">
        <f t="shared" si="101"/>
        <v>#VALUE!</v>
      </c>
      <c r="V242" s="1992" t="e">
        <f t="shared" si="101"/>
        <v>#VALUE!</v>
      </c>
      <c r="W242" s="1992" t="e">
        <f t="shared" si="101"/>
        <v>#VALUE!</v>
      </c>
      <c r="X242" s="1992" t="e">
        <f t="shared" si="101"/>
        <v>#VALUE!</v>
      </c>
      <c r="Y242" s="1992" t="e">
        <f t="shared" si="101"/>
        <v>#VALUE!</v>
      </c>
      <c r="Z242" s="1992" t="e">
        <f t="shared" si="101"/>
        <v>#VALUE!</v>
      </c>
      <c r="AA242" s="1992" t="e">
        <f t="shared" si="101"/>
        <v>#VALUE!</v>
      </c>
      <c r="AB242" s="1992" t="e">
        <f t="shared" si="101"/>
        <v>#VALUE!</v>
      </c>
      <c r="AC242" s="1992" t="e">
        <f t="shared" si="101"/>
        <v>#VALUE!</v>
      </c>
      <c r="AD242" s="1992" t="e">
        <f t="shared" si="101"/>
        <v>#VALUE!</v>
      </c>
      <c r="AE242" s="1992" t="e">
        <f t="shared" si="101"/>
        <v>#VALUE!</v>
      </c>
      <c r="AF242" s="1992" t="e">
        <f t="shared" si="101"/>
        <v>#VALUE!</v>
      </c>
      <c r="AG242" s="1992" t="e">
        <f t="shared" si="101"/>
        <v>#VALUE!</v>
      </c>
      <c r="AH242" s="1861" t="s">
        <v>2272</v>
      </c>
      <c r="AI242" s="2054">
        <f>_xlfn.AGGREGATE(9,6,C242:AG242)</f>
        <v>0</v>
      </c>
      <c r="AJ242" s="2047"/>
    </row>
    <row r="243" spans="2:38" hidden="1">
      <c r="B243" s="2001" t="s">
        <v>2374</v>
      </c>
      <c r="C243" s="2055" t="e">
        <f t="shared" ref="C243:AG243" si="102">IF(AND(DAY(C234)&gt;=22,DAY(C234)&lt;=28,C235="土",OR(C240="休",C240="雨")),1,0)</f>
        <v>#VALUE!</v>
      </c>
      <c r="D243" s="2055" t="e">
        <f t="shared" si="102"/>
        <v>#VALUE!</v>
      </c>
      <c r="E243" s="2055" t="e">
        <f t="shared" si="102"/>
        <v>#VALUE!</v>
      </c>
      <c r="F243" s="2055" t="e">
        <f t="shared" si="102"/>
        <v>#VALUE!</v>
      </c>
      <c r="G243" s="2055" t="e">
        <f t="shared" si="102"/>
        <v>#VALUE!</v>
      </c>
      <c r="H243" s="2055" t="e">
        <f t="shared" si="102"/>
        <v>#VALUE!</v>
      </c>
      <c r="I243" s="2055" t="e">
        <f t="shared" si="102"/>
        <v>#VALUE!</v>
      </c>
      <c r="J243" s="2055" t="e">
        <f t="shared" si="102"/>
        <v>#VALUE!</v>
      </c>
      <c r="K243" s="2055" t="e">
        <f t="shared" si="102"/>
        <v>#VALUE!</v>
      </c>
      <c r="L243" s="2055" t="e">
        <f t="shared" si="102"/>
        <v>#VALUE!</v>
      </c>
      <c r="M243" s="2055" t="e">
        <f t="shared" si="102"/>
        <v>#VALUE!</v>
      </c>
      <c r="N243" s="2055" t="e">
        <f t="shared" si="102"/>
        <v>#VALUE!</v>
      </c>
      <c r="O243" s="2055" t="e">
        <f t="shared" si="102"/>
        <v>#VALUE!</v>
      </c>
      <c r="P243" s="2055" t="e">
        <f t="shared" si="102"/>
        <v>#VALUE!</v>
      </c>
      <c r="Q243" s="2055" t="e">
        <f t="shared" si="102"/>
        <v>#VALUE!</v>
      </c>
      <c r="R243" s="2055" t="e">
        <f t="shared" si="102"/>
        <v>#VALUE!</v>
      </c>
      <c r="S243" s="2055" t="e">
        <f t="shared" si="102"/>
        <v>#VALUE!</v>
      </c>
      <c r="T243" s="2055" t="e">
        <f t="shared" si="102"/>
        <v>#VALUE!</v>
      </c>
      <c r="U243" s="2055" t="e">
        <f t="shared" si="102"/>
        <v>#VALUE!</v>
      </c>
      <c r="V243" s="2055" t="e">
        <f t="shared" si="102"/>
        <v>#VALUE!</v>
      </c>
      <c r="W243" s="2055" t="e">
        <f t="shared" si="102"/>
        <v>#VALUE!</v>
      </c>
      <c r="X243" s="2055" t="e">
        <f t="shared" si="102"/>
        <v>#VALUE!</v>
      </c>
      <c r="Y243" s="2055" t="e">
        <f t="shared" si="102"/>
        <v>#VALUE!</v>
      </c>
      <c r="Z243" s="2055" t="e">
        <f t="shared" si="102"/>
        <v>#VALUE!</v>
      </c>
      <c r="AA243" s="2055" t="e">
        <f t="shared" si="102"/>
        <v>#VALUE!</v>
      </c>
      <c r="AB243" s="2055" t="e">
        <f t="shared" si="102"/>
        <v>#VALUE!</v>
      </c>
      <c r="AC243" s="2055" t="e">
        <f t="shared" si="102"/>
        <v>#VALUE!</v>
      </c>
      <c r="AD243" s="2055" t="e">
        <f t="shared" si="102"/>
        <v>#VALUE!</v>
      </c>
      <c r="AE243" s="2055" t="e">
        <f t="shared" si="102"/>
        <v>#VALUE!</v>
      </c>
      <c r="AF243" s="2055" t="e">
        <f t="shared" si="102"/>
        <v>#VALUE!</v>
      </c>
      <c r="AG243" s="2055" t="e">
        <f t="shared" si="102"/>
        <v>#VALUE!</v>
      </c>
      <c r="AH243" s="1861" t="s">
        <v>2273</v>
      </c>
      <c r="AI243" s="2054">
        <f>_xlfn.AGGREGATE(9,6,C243:AG243)</f>
        <v>0</v>
      </c>
      <c r="AJ243" s="2047"/>
    </row>
    <row r="244" spans="2:38" hidden="1">
      <c r="B244" s="2001" t="s">
        <v>2375</v>
      </c>
      <c r="C244" s="1992" t="e">
        <f>IF(AND(DAY(C234)&gt;=8,DAY(C234)&lt;=14,C235="土"),1,0)</f>
        <v>#VALUE!</v>
      </c>
      <c r="D244" s="1992" t="e">
        <f>IF(AND(DAY(D234)&gt;=8,DAY(D234)&lt;=14,D235="土"),1,0)</f>
        <v>#VALUE!</v>
      </c>
      <c r="E244" s="1992" t="e">
        <f t="shared" ref="E244" si="103">IF(AND(DAY(E234)&gt;=8,DAY(E234)&lt;=14,E235="土"),1,0)</f>
        <v>#VALUE!</v>
      </c>
      <c r="F244" s="1992" t="e">
        <f>IF(AND(DAY(F234)&gt;=8,DAY(F234)&lt;=14,F235="土"),1,0)</f>
        <v>#VALUE!</v>
      </c>
      <c r="G244" s="1992" t="e">
        <f>IF(AND(DAY(G234)&gt;=8,DAY(G234)&lt;=14,G235="土"),1,0)</f>
        <v>#VALUE!</v>
      </c>
      <c r="H244" s="1992" t="e">
        <f t="shared" ref="H244:AG244" si="104">IF(AND(DAY(H234)&gt;=8,DAY(H234)&lt;=14,H235="土"),1,0)</f>
        <v>#VALUE!</v>
      </c>
      <c r="I244" s="1992" t="e">
        <f t="shared" si="104"/>
        <v>#VALUE!</v>
      </c>
      <c r="J244" s="1992" t="e">
        <f t="shared" si="104"/>
        <v>#VALUE!</v>
      </c>
      <c r="K244" s="1992" t="e">
        <f t="shared" si="104"/>
        <v>#VALUE!</v>
      </c>
      <c r="L244" s="1992" t="e">
        <f t="shared" si="104"/>
        <v>#VALUE!</v>
      </c>
      <c r="M244" s="1992" t="e">
        <f t="shared" si="104"/>
        <v>#VALUE!</v>
      </c>
      <c r="N244" s="1992" t="e">
        <f t="shared" si="104"/>
        <v>#VALUE!</v>
      </c>
      <c r="O244" s="1992" t="e">
        <f t="shared" si="104"/>
        <v>#VALUE!</v>
      </c>
      <c r="P244" s="1992" t="e">
        <f t="shared" si="104"/>
        <v>#VALUE!</v>
      </c>
      <c r="Q244" s="1992" t="e">
        <f t="shared" si="104"/>
        <v>#VALUE!</v>
      </c>
      <c r="R244" s="1992" t="e">
        <f t="shared" si="104"/>
        <v>#VALUE!</v>
      </c>
      <c r="S244" s="1992" t="e">
        <f t="shared" si="104"/>
        <v>#VALUE!</v>
      </c>
      <c r="T244" s="1992" t="e">
        <f t="shared" si="104"/>
        <v>#VALUE!</v>
      </c>
      <c r="U244" s="1992" t="e">
        <f t="shared" si="104"/>
        <v>#VALUE!</v>
      </c>
      <c r="V244" s="1992" t="e">
        <f t="shared" si="104"/>
        <v>#VALUE!</v>
      </c>
      <c r="W244" s="1992" t="e">
        <f t="shared" si="104"/>
        <v>#VALUE!</v>
      </c>
      <c r="X244" s="1992" t="e">
        <f t="shared" si="104"/>
        <v>#VALUE!</v>
      </c>
      <c r="Y244" s="1992" t="e">
        <f t="shared" si="104"/>
        <v>#VALUE!</v>
      </c>
      <c r="Z244" s="1992" t="e">
        <f t="shared" si="104"/>
        <v>#VALUE!</v>
      </c>
      <c r="AA244" s="1992" t="e">
        <f t="shared" si="104"/>
        <v>#VALUE!</v>
      </c>
      <c r="AB244" s="1992" t="e">
        <f t="shared" si="104"/>
        <v>#VALUE!</v>
      </c>
      <c r="AC244" s="1992" t="e">
        <f t="shared" si="104"/>
        <v>#VALUE!</v>
      </c>
      <c r="AD244" s="1992" t="e">
        <f t="shared" si="104"/>
        <v>#VALUE!</v>
      </c>
      <c r="AE244" s="1992" t="e">
        <f t="shared" si="104"/>
        <v>#VALUE!</v>
      </c>
      <c r="AF244" s="1992" t="e">
        <f t="shared" si="104"/>
        <v>#VALUE!</v>
      </c>
      <c r="AG244" s="1992" t="e">
        <f t="shared" si="104"/>
        <v>#VALUE!</v>
      </c>
      <c r="AH244" s="1861" t="s">
        <v>2272</v>
      </c>
      <c r="AI244" s="2054">
        <f>_xlfn.AGGREGATE(9,6,C244:AG244)</f>
        <v>0</v>
      </c>
      <c r="AJ244" s="2047"/>
    </row>
    <row r="245" spans="2:38" hidden="1">
      <c r="B245" s="2001" t="s">
        <v>2376</v>
      </c>
      <c r="C245" s="2055" t="e">
        <f>IF(AND(DAY(C234)&gt;=8,DAY(C234)&lt;=14,C235="土",OR(C240="休",C240="雨")),1,0)</f>
        <v>#VALUE!</v>
      </c>
      <c r="D245" s="2055" t="e">
        <f>IF(AND(DAY(D234)&gt;=8,DAY(D234)&lt;=14,D235="土",OR(D240="休",D240="雨")),1,0)</f>
        <v>#VALUE!</v>
      </c>
      <c r="E245" s="2055" t="e">
        <f t="shared" ref="E245" si="105">IF(AND(DAY(E234)&gt;=8,DAY(E234)&lt;=14,E235="土",OR(E240="休",E240="雨")),1,0)</f>
        <v>#VALUE!</v>
      </c>
      <c r="F245" s="2055" t="e">
        <f>IF(AND(DAY(F234)&gt;=8,DAY(F234)&lt;=14,F235="土",OR(F240="休",F240="雨")),1,0)</f>
        <v>#VALUE!</v>
      </c>
      <c r="G245" s="2055" t="e">
        <f>IF(AND(DAY(G234)&gt;=8,DAY(G234)&lt;=14,G235="土",OR(G240="休",G240="雨")),1,0)</f>
        <v>#VALUE!</v>
      </c>
      <c r="H245" s="2055" t="e">
        <f t="shared" ref="H245:AG245" si="106">IF(AND(DAY(H234)&gt;=8,DAY(H234)&lt;=14,H235="土",OR(H240="休",H240="雨")),1,0)</f>
        <v>#VALUE!</v>
      </c>
      <c r="I245" s="2055" t="e">
        <f t="shared" si="106"/>
        <v>#VALUE!</v>
      </c>
      <c r="J245" s="2055" t="e">
        <f t="shared" si="106"/>
        <v>#VALUE!</v>
      </c>
      <c r="K245" s="2055" t="e">
        <f t="shared" si="106"/>
        <v>#VALUE!</v>
      </c>
      <c r="L245" s="2055" t="e">
        <f t="shared" si="106"/>
        <v>#VALUE!</v>
      </c>
      <c r="M245" s="2055" t="e">
        <f t="shared" si="106"/>
        <v>#VALUE!</v>
      </c>
      <c r="N245" s="2055" t="e">
        <f t="shared" si="106"/>
        <v>#VALUE!</v>
      </c>
      <c r="O245" s="2055" t="e">
        <f t="shared" si="106"/>
        <v>#VALUE!</v>
      </c>
      <c r="P245" s="2055" t="e">
        <f t="shared" si="106"/>
        <v>#VALUE!</v>
      </c>
      <c r="Q245" s="2055" t="e">
        <f t="shared" si="106"/>
        <v>#VALUE!</v>
      </c>
      <c r="R245" s="2055" t="e">
        <f t="shared" si="106"/>
        <v>#VALUE!</v>
      </c>
      <c r="S245" s="2055" t="e">
        <f t="shared" si="106"/>
        <v>#VALUE!</v>
      </c>
      <c r="T245" s="2055" t="e">
        <f t="shared" si="106"/>
        <v>#VALUE!</v>
      </c>
      <c r="U245" s="2055" t="e">
        <f t="shared" si="106"/>
        <v>#VALUE!</v>
      </c>
      <c r="V245" s="2055" t="e">
        <f t="shared" si="106"/>
        <v>#VALUE!</v>
      </c>
      <c r="W245" s="2055" t="e">
        <f t="shared" si="106"/>
        <v>#VALUE!</v>
      </c>
      <c r="X245" s="2055" t="e">
        <f t="shared" si="106"/>
        <v>#VALUE!</v>
      </c>
      <c r="Y245" s="2055" t="e">
        <f t="shared" si="106"/>
        <v>#VALUE!</v>
      </c>
      <c r="Z245" s="2055" t="e">
        <f t="shared" si="106"/>
        <v>#VALUE!</v>
      </c>
      <c r="AA245" s="2055" t="e">
        <f t="shared" si="106"/>
        <v>#VALUE!</v>
      </c>
      <c r="AB245" s="2055" t="e">
        <f t="shared" si="106"/>
        <v>#VALUE!</v>
      </c>
      <c r="AC245" s="2055" t="e">
        <f t="shared" si="106"/>
        <v>#VALUE!</v>
      </c>
      <c r="AD245" s="2055" t="e">
        <f t="shared" si="106"/>
        <v>#VALUE!</v>
      </c>
      <c r="AE245" s="2055" t="e">
        <f t="shared" si="106"/>
        <v>#VALUE!</v>
      </c>
      <c r="AF245" s="2055" t="e">
        <f t="shared" si="106"/>
        <v>#VALUE!</v>
      </c>
      <c r="AG245" s="2055" t="e">
        <f t="shared" si="106"/>
        <v>#VALUE!</v>
      </c>
      <c r="AH245" s="1861" t="s">
        <v>2273</v>
      </c>
      <c r="AI245" s="2054">
        <f>_xlfn.AGGREGATE(9,6,C245:AG245)</f>
        <v>0</v>
      </c>
      <c r="AJ245" s="2047"/>
    </row>
    <row r="247" spans="2:38" hidden="1">
      <c r="C247" s="1857" t="e">
        <f>YEAR(C250)</f>
        <v>#VALUE!</v>
      </c>
      <c r="D247" s="1857" t="e">
        <f>MONTH(C250)</f>
        <v>#VALUE!</v>
      </c>
    </row>
    <row r="248" spans="2:38">
      <c r="B248" s="1971" t="s">
        <v>2266</v>
      </c>
      <c r="C248" s="4478" t="e">
        <f>C250</f>
        <v>#VALUE!</v>
      </c>
      <c r="D248" s="4479"/>
      <c r="E248" s="4479"/>
      <c r="F248" s="4479"/>
      <c r="G248" s="4479"/>
      <c r="H248" s="4479"/>
      <c r="I248" s="4479"/>
      <c r="J248" s="4479"/>
      <c r="K248" s="4479"/>
      <c r="L248" s="4479"/>
      <c r="M248" s="4479"/>
      <c r="N248" s="4479"/>
      <c r="O248" s="4479"/>
      <c r="P248" s="4479"/>
      <c r="Q248" s="4479"/>
      <c r="R248" s="4479"/>
      <c r="S248" s="4479"/>
      <c r="T248" s="4479"/>
      <c r="U248" s="4479"/>
      <c r="V248" s="4479"/>
      <c r="W248" s="4479"/>
      <c r="X248" s="4479"/>
      <c r="Y248" s="4479"/>
      <c r="Z248" s="4479"/>
      <c r="AA248" s="4479"/>
      <c r="AB248" s="4479"/>
      <c r="AC248" s="4479"/>
      <c r="AD248" s="4479"/>
      <c r="AE248" s="4479"/>
      <c r="AF248" s="4479"/>
      <c r="AG248" s="4479"/>
      <c r="AH248" s="4479"/>
      <c r="AI248" s="4546"/>
    </row>
    <row r="249" spans="2:38" hidden="1">
      <c r="B249" s="1972"/>
      <c r="C249" s="1913" t="e">
        <f>DATE($C247,$D247,1)</f>
        <v>#VALUE!</v>
      </c>
      <c r="D249" s="1913" t="e">
        <f t="shared" ref="D249:AG249" si="107">C249+1</f>
        <v>#VALUE!</v>
      </c>
      <c r="E249" s="1913" t="e">
        <f t="shared" si="107"/>
        <v>#VALUE!</v>
      </c>
      <c r="F249" s="1913" t="e">
        <f t="shared" si="107"/>
        <v>#VALUE!</v>
      </c>
      <c r="G249" s="1913" t="e">
        <f t="shared" si="107"/>
        <v>#VALUE!</v>
      </c>
      <c r="H249" s="1913" t="e">
        <f t="shared" si="107"/>
        <v>#VALUE!</v>
      </c>
      <c r="I249" s="1913" t="e">
        <f t="shared" si="107"/>
        <v>#VALUE!</v>
      </c>
      <c r="J249" s="1913" t="e">
        <f t="shared" si="107"/>
        <v>#VALUE!</v>
      </c>
      <c r="K249" s="1913" t="e">
        <f t="shared" si="107"/>
        <v>#VALUE!</v>
      </c>
      <c r="L249" s="1913" t="e">
        <f t="shared" si="107"/>
        <v>#VALUE!</v>
      </c>
      <c r="M249" s="1913" t="e">
        <f t="shared" si="107"/>
        <v>#VALUE!</v>
      </c>
      <c r="N249" s="1913" t="e">
        <f t="shared" si="107"/>
        <v>#VALUE!</v>
      </c>
      <c r="O249" s="1913" t="e">
        <f t="shared" si="107"/>
        <v>#VALUE!</v>
      </c>
      <c r="P249" s="1913" t="e">
        <f t="shared" si="107"/>
        <v>#VALUE!</v>
      </c>
      <c r="Q249" s="1913" t="e">
        <f t="shared" si="107"/>
        <v>#VALUE!</v>
      </c>
      <c r="R249" s="1913" t="e">
        <f t="shared" si="107"/>
        <v>#VALUE!</v>
      </c>
      <c r="S249" s="1913" t="e">
        <f t="shared" si="107"/>
        <v>#VALUE!</v>
      </c>
      <c r="T249" s="1913" t="e">
        <f t="shared" si="107"/>
        <v>#VALUE!</v>
      </c>
      <c r="U249" s="1913" t="e">
        <f t="shared" si="107"/>
        <v>#VALUE!</v>
      </c>
      <c r="V249" s="1913" t="e">
        <f t="shared" si="107"/>
        <v>#VALUE!</v>
      </c>
      <c r="W249" s="1913" t="e">
        <f t="shared" si="107"/>
        <v>#VALUE!</v>
      </c>
      <c r="X249" s="1913" t="e">
        <f t="shared" si="107"/>
        <v>#VALUE!</v>
      </c>
      <c r="Y249" s="1913" t="e">
        <f t="shared" si="107"/>
        <v>#VALUE!</v>
      </c>
      <c r="Z249" s="1913" t="e">
        <f t="shared" si="107"/>
        <v>#VALUE!</v>
      </c>
      <c r="AA249" s="1913" t="e">
        <f t="shared" si="107"/>
        <v>#VALUE!</v>
      </c>
      <c r="AB249" s="1913" t="e">
        <f t="shared" si="107"/>
        <v>#VALUE!</v>
      </c>
      <c r="AC249" s="1913" t="e">
        <f t="shared" si="107"/>
        <v>#VALUE!</v>
      </c>
      <c r="AD249" s="1913" t="e">
        <f t="shared" si="107"/>
        <v>#VALUE!</v>
      </c>
      <c r="AE249" s="1913" t="e">
        <f t="shared" si="107"/>
        <v>#VALUE!</v>
      </c>
      <c r="AF249" s="1913" t="e">
        <f t="shared" si="107"/>
        <v>#VALUE!</v>
      </c>
      <c r="AG249" s="1913" t="e">
        <f t="shared" si="107"/>
        <v>#VALUE!</v>
      </c>
      <c r="AH249" s="2056"/>
      <c r="AI249" s="2057"/>
    </row>
    <row r="250" spans="2:38">
      <c r="B250" s="1973" t="s">
        <v>2267</v>
      </c>
      <c r="C250" s="1974" t="e">
        <f>IF(EDATE(C233,1)&gt;$G$5,"",EDATE(C233,1))</f>
        <v>#VALUE!</v>
      </c>
      <c r="D250" s="1913" t="e">
        <f t="shared" ref="D250:AG250" si="108">IF(D249&gt;$G$5,"",IF(C250=EOMONTH(DATE($C247,$D247,1),0),"",IF(C250="","",C250+1)))</f>
        <v>#VALUE!</v>
      </c>
      <c r="E250" s="1913" t="e">
        <f t="shared" si="108"/>
        <v>#VALUE!</v>
      </c>
      <c r="F250" s="1913" t="e">
        <f t="shared" si="108"/>
        <v>#VALUE!</v>
      </c>
      <c r="G250" s="1913" t="e">
        <f t="shared" si="108"/>
        <v>#VALUE!</v>
      </c>
      <c r="H250" s="1913" t="e">
        <f t="shared" si="108"/>
        <v>#VALUE!</v>
      </c>
      <c r="I250" s="1913" t="e">
        <f t="shared" si="108"/>
        <v>#VALUE!</v>
      </c>
      <c r="J250" s="1913" t="e">
        <f t="shared" si="108"/>
        <v>#VALUE!</v>
      </c>
      <c r="K250" s="1913" t="e">
        <f t="shared" si="108"/>
        <v>#VALUE!</v>
      </c>
      <c r="L250" s="1913" t="e">
        <f t="shared" si="108"/>
        <v>#VALUE!</v>
      </c>
      <c r="M250" s="1913" t="e">
        <f t="shared" si="108"/>
        <v>#VALUE!</v>
      </c>
      <c r="N250" s="1913" t="e">
        <f t="shared" si="108"/>
        <v>#VALUE!</v>
      </c>
      <c r="O250" s="1913" t="e">
        <f t="shared" si="108"/>
        <v>#VALUE!</v>
      </c>
      <c r="P250" s="1913" t="e">
        <f t="shared" si="108"/>
        <v>#VALUE!</v>
      </c>
      <c r="Q250" s="1913" t="e">
        <f t="shared" si="108"/>
        <v>#VALUE!</v>
      </c>
      <c r="R250" s="1913" t="e">
        <f t="shared" si="108"/>
        <v>#VALUE!</v>
      </c>
      <c r="S250" s="1913" t="e">
        <f t="shared" si="108"/>
        <v>#VALUE!</v>
      </c>
      <c r="T250" s="1913" t="e">
        <f t="shared" si="108"/>
        <v>#VALUE!</v>
      </c>
      <c r="U250" s="1913" t="e">
        <f t="shared" si="108"/>
        <v>#VALUE!</v>
      </c>
      <c r="V250" s="1913" t="e">
        <f t="shared" si="108"/>
        <v>#VALUE!</v>
      </c>
      <c r="W250" s="1913" t="e">
        <f t="shared" si="108"/>
        <v>#VALUE!</v>
      </c>
      <c r="X250" s="1913" t="e">
        <f t="shared" si="108"/>
        <v>#VALUE!</v>
      </c>
      <c r="Y250" s="1913" t="e">
        <f t="shared" si="108"/>
        <v>#VALUE!</v>
      </c>
      <c r="Z250" s="1913" t="e">
        <f t="shared" si="108"/>
        <v>#VALUE!</v>
      </c>
      <c r="AA250" s="1913" t="e">
        <f t="shared" si="108"/>
        <v>#VALUE!</v>
      </c>
      <c r="AB250" s="1913" t="e">
        <f t="shared" si="108"/>
        <v>#VALUE!</v>
      </c>
      <c r="AC250" s="1913" t="e">
        <f t="shared" si="108"/>
        <v>#VALUE!</v>
      </c>
      <c r="AD250" s="1913" t="e">
        <f t="shared" si="108"/>
        <v>#VALUE!</v>
      </c>
      <c r="AE250" s="1913" t="e">
        <f t="shared" si="108"/>
        <v>#VALUE!</v>
      </c>
      <c r="AF250" s="1913" t="e">
        <f t="shared" si="108"/>
        <v>#VALUE!</v>
      </c>
      <c r="AG250" s="1913" t="e">
        <f t="shared" si="108"/>
        <v>#VALUE!</v>
      </c>
      <c r="AH250" s="2043" t="s">
        <v>2268</v>
      </c>
      <c r="AI250" s="2044">
        <f>+COUNTIFS(C251:AG251,"土",C252:AG252,"")+COUNTIFS(C251:AG251,"日",C252:AG252,"")</f>
        <v>0</v>
      </c>
    </row>
    <row r="251" spans="2:38">
      <c r="B251" s="1908" t="s">
        <v>1060</v>
      </c>
      <c r="C251" s="1975" t="str">
        <f>IFERROR(TEXT(WEEKDAY(+C250),"aaa"),"")</f>
        <v/>
      </c>
      <c r="D251" s="1975" t="str">
        <f t="shared" ref="D251:AG251" si="109">IFERROR(TEXT(WEEKDAY(+D250),"aaa"),"")</f>
        <v/>
      </c>
      <c r="E251" s="1975" t="str">
        <f t="shared" si="109"/>
        <v/>
      </c>
      <c r="F251" s="1975" t="str">
        <f t="shared" si="109"/>
        <v/>
      </c>
      <c r="G251" s="1975" t="str">
        <f t="shared" si="109"/>
        <v/>
      </c>
      <c r="H251" s="1975" t="str">
        <f t="shared" si="109"/>
        <v/>
      </c>
      <c r="I251" s="1975" t="str">
        <f t="shared" si="109"/>
        <v/>
      </c>
      <c r="J251" s="1975" t="str">
        <f t="shared" si="109"/>
        <v/>
      </c>
      <c r="K251" s="1975" t="str">
        <f t="shared" si="109"/>
        <v/>
      </c>
      <c r="L251" s="1975" t="str">
        <f t="shared" si="109"/>
        <v/>
      </c>
      <c r="M251" s="1975" t="str">
        <f t="shared" si="109"/>
        <v/>
      </c>
      <c r="N251" s="1975" t="str">
        <f t="shared" si="109"/>
        <v/>
      </c>
      <c r="O251" s="1975" t="str">
        <f t="shared" si="109"/>
        <v/>
      </c>
      <c r="P251" s="1975" t="str">
        <f t="shared" si="109"/>
        <v/>
      </c>
      <c r="Q251" s="1975" t="str">
        <f t="shared" si="109"/>
        <v/>
      </c>
      <c r="R251" s="1975" t="str">
        <f t="shared" si="109"/>
        <v/>
      </c>
      <c r="S251" s="1975" t="str">
        <f t="shared" si="109"/>
        <v/>
      </c>
      <c r="T251" s="1975" t="str">
        <f t="shared" si="109"/>
        <v/>
      </c>
      <c r="U251" s="1975" t="str">
        <f t="shared" si="109"/>
        <v/>
      </c>
      <c r="V251" s="1975" t="str">
        <f t="shared" si="109"/>
        <v/>
      </c>
      <c r="W251" s="1975" t="str">
        <f t="shared" si="109"/>
        <v/>
      </c>
      <c r="X251" s="1975" t="str">
        <f t="shared" si="109"/>
        <v/>
      </c>
      <c r="Y251" s="1975" t="str">
        <f t="shared" si="109"/>
        <v/>
      </c>
      <c r="Z251" s="1975" t="str">
        <f t="shared" si="109"/>
        <v/>
      </c>
      <c r="AA251" s="1975" t="str">
        <f t="shared" si="109"/>
        <v/>
      </c>
      <c r="AB251" s="1975" t="str">
        <f t="shared" si="109"/>
        <v/>
      </c>
      <c r="AC251" s="1975" t="str">
        <f t="shared" si="109"/>
        <v/>
      </c>
      <c r="AD251" s="1975" t="str">
        <f t="shared" si="109"/>
        <v/>
      </c>
      <c r="AE251" s="1975" t="str">
        <f t="shared" si="109"/>
        <v/>
      </c>
      <c r="AF251" s="1975" t="str">
        <f t="shared" si="109"/>
        <v/>
      </c>
      <c r="AG251" s="1975" t="str">
        <f t="shared" si="109"/>
        <v/>
      </c>
      <c r="AH251" s="2043" t="s">
        <v>2269</v>
      </c>
      <c r="AI251" s="2044">
        <f>+COUNTIF(C252:AG252,"夏休")+COUNTIF(C252:AG252,"冬休")+COUNTIF(C252:AG252,"中止")</f>
        <v>0</v>
      </c>
    </row>
    <row r="252" spans="2:38" ht="13.5" customHeight="1">
      <c r="B252" s="4547" t="s">
        <v>2270</v>
      </c>
      <c r="C252" s="4549"/>
      <c r="D252" s="4545"/>
      <c r="E252" s="4545"/>
      <c r="F252" s="4545"/>
      <c r="G252" s="4545"/>
      <c r="H252" s="4545"/>
      <c r="I252" s="4545"/>
      <c r="J252" s="4545"/>
      <c r="K252" s="4545"/>
      <c r="L252" s="4545"/>
      <c r="M252" s="4545"/>
      <c r="N252" s="4545"/>
      <c r="O252" s="4545"/>
      <c r="P252" s="4545"/>
      <c r="Q252" s="4545"/>
      <c r="R252" s="4545"/>
      <c r="S252" s="4545"/>
      <c r="T252" s="4545"/>
      <c r="U252" s="4545"/>
      <c r="V252" s="4545"/>
      <c r="W252" s="4545"/>
      <c r="X252" s="4545"/>
      <c r="Y252" s="4545"/>
      <c r="Z252" s="4545"/>
      <c r="AA252" s="4545"/>
      <c r="AB252" s="4545"/>
      <c r="AC252" s="4545"/>
      <c r="AD252" s="4545"/>
      <c r="AE252" s="4545"/>
      <c r="AF252" s="4545"/>
      <c r="AG252" s="4565"/>
      <c r="AH252" s="2045" t="s">
        <v>1061</v>
      </c>
      <c r="AI252" s="2046">
        <f>COUNT(C250:AG250)-AI251</f>
        <v>0</v>
      </c>
    </row>
    <row r="253" spans="2:38" ht="13.5" customHeight="1">
      <c r="B253" s="4548"/>
      <c r="C253" s="4549"/>
      <c r="D253" s="4545"/>
      <c r="E253" s="4545"/>
      <c r="F253" s="4545"/>
      <c r="G253" s="4545"/>
      <c r="H253" s="4545"/>
      <c r="I253" s="4545"/>
      <c r="J253" s="4545"/>
      <c r="K253" s="4545"/>
      <c r="L253" s="4545"/>
      <c r="M253" s="4545"/>
      <c r="N253" s="4545"/>
      <c r="O253" s="4545"/>
      <c r="P253" s="4545"/>
      <c r="Q253" s="4545"/>
      <c r="R253" s="4545"/>
      <c r="S253" s="4545"/>
      <c r="T253" s="4545"/>
      <c r="U253" s="4545"/>
      <c r="V253" s="4545"/>
      <c r="W253" s="4545"/>
      <c r="X253" s="4545"/>
      <c r="Y253" s="4545"/>
      <c r="Z253" s="4545"/>
      <c r="AA253" s="4545"/>
      <c r="AB253" s="4545"/>
      <c r="AC253" s="4545"/>
      <c r="AD253" s="4545"/>
      <c r="AE253" s="4545"/>
      <c r="AF253" s="4545"/>
      <c r="AG253" s="4565"/>
      <c r="AH253" s="2045" t="s">
        <v>1062</v>
      </c>
      <c r="AI253" s="2046">
        <f>+COUNTIF(C254:AG255,"休")</f>
        <v>0</v>
      </c>
      <c r="AJ253" s="2047" t="e">
        <f>IF(AI254&gt;0.285,"",IF(AI253&lt;AI250,"←計画日数が足りません",""))</f>
        <v>#DIV/0!</v>
      </c>
    </row>
    <row r="254" spans="2:38" ht="13.5" customHeight="1">
      <c r="B254" s="4566" t="s">
        <v>1055</v>
      </c>
      <c r="C254" s="4567"/>
      <c r="D254" s="4564"/>
      <c r="E254" s="4564"/>
      <c r="F254" s="4564"/>
      <c r="G254" s="4564"/>
      <c r="H254" s="4564"/>
      <c r="I254" s="4564"/>
      <c r="J254" s="4564"/>
      <c r="K254" s="4564"/>
      <c r="L254" s="4564"/>
      <c r="M254" s="4564"/>
      <c r="N254" s="4564"/>
      <c r="O254" s="4564"/>
      <c r="P254" s="4564"/>
      <c r="Q254" s="4564"/>
      <c r="R254" s="4564"/>
      <c r="S254" s="4564"/>
      <c r="T254" s="4564"/>
      <c r="U254" s="4564"/>
      <c r="V254" s="4564"/>
      <c r="W254" s="4564"/>
      <c r="X254" s="4564"/>
      <c r="Y254" s="4564"/>
      <c r="Z254" s="4564"/>
      <c r="AA254" s="4564"/>
      <c r="AB254" s="4564"/>
      <c r="AC254" s="4564"/>
      <c r="AD254" s="4564"/>
      <c r="AE254" s="4564"/>
      <c r="AF254" s="4564"/>
      <c r="AG254" s="4570"/>
      <c r="AH254" s="2045" t="s">
        <v>1063</v>
      </c>
      <c r="AI254" s="2048" t="e">
        <f>+AI253/AI252</f>
        <v>#DIV/0!</v>
      </c>
    </row>
    <row r="255" spans="2:38">
      <c r="B255" s="4566"/>
      <c r="C255" s="4567"/>
      <c r="D255" s="4564"/>
      <c r="E255" s="4564"/>
      <c r="F255" s="4564"/>
      <c r="G255" s="4564"/>
      <c r="H255" s="4564"/>
      <c r="I255" s="4564"/>
      <c r="J255" s="4564"/>
      <c r="K255" s="4564"/>
      <c r="L255" s="4564"/>
      <c r="M255" s="4564"/>
      <c r="N255" s="4564"/>
      <c r="O255" s="4564"/>
      <c r="P255" s="4564"/>
      <c r="Q255" s="4564"/>
      <c r="R255" s="4564"/>
      <c r="S255" s="4564"/>
      <c r="T255" s="4564"/>
      <c r="U255" s="4564"/>
      <c r="V255" s="4564"/>
      <c r="W255" s="4564"/>
      <c r="X255" s="4564"/>
      <c r="Y255" s="4564"/>
      <c r="Z255" s="4564"/>
      <c r="AA255" s="4564"/>
      <c r="AB255" s="4564"/>
      <c r="AC255" s="4564"/>
      <c r="AD255" s="4564"/>
      <c r="AE255" s="4564"/>
      <c r="AF255" s="4564"/>
      <c r="AG255" s="4570"/>
      <c r="AH255" s="2045" t="s">
        <v>1051</v>
      </c>
      <c r="AI255" s="2046">
        <f>+COUNTA(C256:AG257)</f>
        <v>0</v>
      </c>
    </row>
    <row r="256" spans="2:38">
      <c r="B256" s="4571" t="s">
        <v>1057</v>
      </c>
      <c r="C256" s="4573"/>
      <c r="D256" s="4568"/>
      <c r="E256" s="4568"/>
      <c r="F256" s="4568"/>
      <c r="G256" s="4568"/>
      <c r="H256" s="4568"/>
      <c r="I256" s="4568"/>
      <c r="J256" s="4568"/>
      <c r="K256" s="4568"/>
      <c r="L256" s="4568"/>
      <c r="M256" s="4568"/>
      <c r="N256" s="4568"/>
      <c r="O256" s="4568"/>
      <c r="P256" s="4568"/>
      <c r="Q256" s="4568"/>
      <c r="R256" s="4568"/>
      <c r="S256" s="4568"/>
      <c r="T256" s="4568"/>
      <c r="U256" s="4568"/>
      <c r="V256" s="4568"/>
      <c r="W256" s="4568"/>
      <c r="X256" s="4568"/>
      <c r="Y256" s="4568"/>
      <c r="Z256" s="4568"/>
      <c r="AA256" s="4568"/>
      <c r="AB256" s="4568"/>
      <c r="AC256" s="4568"/>
      <c r="AD256" s="4568"/>
      <c r="AE256" s="4568"/>
      <c r="AF256" s="4568"/>
      <c r="AG256" s="4575"/>
      <c r="AH256" s="2049" t="s">
        <v>1064</v>
      </c>
      <c r="AI256" s="2050" t="e">
        <f>+AI255/AI252</f>
        <v>#DIV/0!</v>
      </c>
      <c r="AL256" s="1857">
        <f>+COUNTIF(C254:AG255,"休")</f>
        <v>0</v>
      </c>
    </row>
    <row r="257" spans="2:38">
      <c r="B257" s="4572"/>
      <c r="C257" s="4574"/>
      <c r="D257" s="4569"/>
      <c r="E257" s="4569"/>
      <c r="F257" s="4569"/>
      <c r="G257" s="4569"/>
      <c r="H257" s="4569"/>
      <c r="I257" s="4569"/>
      <c r="J257" s="4569"/>
      <c r="K257" s="4569"/>
      <c r="L257" s="4569"/>
      <c r="M257" s="4569"/>
      <c r="N257" s="4569"/>
      <c r="O257" s="4569"/>
      <c r="P257" s="4569"/>
      <c r="Q257" s="4569"/>
      <c r="R257" s="4569"/>
      <c r="S257" s="4569"/>
      <c r="T257" s="4569"/>
      <c r="U257" s="4569"/>
      <c r="V257" s="4569"/>
      <c r="W257" s="4569"/>
      <c r="X257" s="4569"/>
      <c r="Y257" s="4569"/>
      <c r="Z257" s="4569"/>
      <c r="AA257" s="4569"/>
      <c r="AB257" s="4569"/>
      <c r="AC257" s="4569"/>
      <c r="AD257" s="4569"/>
      <c r="AE257" s="4569"/>
      <c r="AF257" s="4569"/>
      <c r="AG257" s="4576"/>
      <c r="AH257" s="2051" t="s">
        <v>2271</v>
      </c>
      <c r="AI257" s="2052" t="str">
        <f>IF(7&gt;AI252,"対象外",IF(AI255&gt;=AI250,"OK","NG"))</f>
        <v>対象外</v>
      </c>
      <c r="AJ257" s="2047" t="str">
        <f>IF(AI257="対象外","←７日間に満たない期間は達成判定の対象外",IF(AI257="NG","←月単位未達成","←月単位達成"))</f>
        <v>←７日間に満たない期間は達成判定の対象外</v>
      </c>
      <c r="AL257" s="2053" t="str">
        <f>IF(7&gt;AI252,"対象外",IF(AL256&gt;=AI250,"OK","NG"))</f>
        <v>対象外</v>
      </c>
    </row>
    <row r="258" spans="2:38" hidden="1">
      <c r="B258" s="2001" t="s">
        <v>2373</v>
      </c>
      <c r="C258" s="1992" t="e">
        <f t="shared" ref="C258:AG258" si="110">IF(AND(DAY(C250)&gt;=22,DAY(C250)&lt;=28,C251="土"),1,0)</f>
        <v>#VALUE!</v>
      </c>
      <c r="D258" s="1992" t="e">
        <f t="shared" si="110"/>
        <v>#VALUE!</v>
      </c>
      <c r="E258" s="1992" t="e">
        <f t="shared" si="110"/>
        <v>#VALUE!</v>
      </c>
      <c r="F258" s="1992" t="e">
        <f t="shared" si="110"/>
        <v>#VALUE!</v>
      </c>
      <c r="G258" s="1992" t="e">
        <f t="shared" si="110"/>
        <v>#VALUE!</v>
      </c>
      <c r="H258" s="1992" t="e">
        <f t="shared" si="110"/>
        <v>#VALUE!</v>
      </c>
      <c r="I258" s="1992" t="e">
        <f t="shared" si="110"/>
        <v>#VALUE!</v>
      </c>
      <c r="J258" s="1992" t="e">
        <f t="shared" si="110"/>
        <v>#VALUE!</v>
      </c>
      <c r="K258" s="1992" t="e">
        <f t="shared" si="110"/>
        <v>#VALUE!</v>
      </c>
      <c r="L258" s="1992" t="e">
        <f t="shared" si="110"/>
        <v>#VALUE!</v>
      </c>
      <c r="M258" s="1992" t="e">
        <f t="shared" si="110"/>
        <v>#VALUE!</v>
      </c>
      <c r="N258" s="1992" t="e">
        <f t="shared" si="110"/>
        <v>#VALUE!</v>
      </c>
      <c r="O258" s="1992" t="e">
        <f t="shared" si="110"/>
        <v>#VALUE!</v>
      </c>
      <c r="P258" s="1992" t="e">
        <f t="shared" si="110"/>
        <v>#VALUE!</v>
      </c>
      <c r="Q258" s="1992" t="e">
        <f t="shared" si="110"/>
        <v>#VALUE!</v>
      </c>
      <c r="R258" s="1992" t="e">
        <f t="shared" si="110"/>
        <v>#VALUE!</v>
      </c>
      <c r="S258" s="1992" t="e">
        <f t="shared" si="110"/>
        <v>#VALUE!</v>
      </c>
      <c r="T258" s="1992" t="e">
        <f t="shared" si="110"/>
        <v>#VALUE!</v>
      </c>
      <c r="U258" s="1992" t="e">
        <f t="shared" si="110"/>
        <v>#VALUE!</v>
      </c>
      <c r="V258" s="1992" t="e">
        <f t="shared" si="110"/>
        <v>#VALUE!</v>
      </c>
      <c r="W258" s="1992" t="e">
        <f t="shared" si="110"/>
        <v>#VALUE!</v>
      </c>
      <c r="X258" s="1992" t="e">
        <f t="shared" si="110"/>
        <v>#VALUE!</v>
      </c>
      <c r="Y258" s="1992" t="e">
        <f t="shared" si="110"/>
        <v>#VALUE!</v>
      </c>
      <c r="Z258" s="1992" t="e">
        <f t="shared" si="110"/>
        <v>#VALUE!</v>
      </c>
      <c r="AA258" s="1992" t="e">
        <f t="shared" si="110"/>
        <v>#VALUE!</v>
      </c>
      <c r="AB258" s="1992" t="e">
        <f t="shared" si="110"/>
        <v>#VALUE!</v>
      </c>
      <c r="AC258" s="1992" t="e">
        <f t="shared" si="110"/>
        <v>#VALUE!</v>
      </c>
      <c r="AD258" s="1992" t="e">
        <f t="shared" si="110"/>
        <v>#VALUE!</v>
      </c>
      <c r="AE258" s="1992" t="e">
        <f t="shared" si="110"/>
        <v>#VALUE!</v>
      </c>
      <c r="AF258" s="1992" t="e">
        <f t="shared" si="110"/>
        <v>#VALUE!</v>
      </c>
      <c r="AG258" s="1992" t="e">
        <f t="shared" si="110"/>
        <v>#VALUE!</v>
      </c>
      <c r="AH258" s="1861" t="s">
        <v>2272</v>
      </c>
      <c r="AI258" s="2054">
        <f>_xlfn.AGGREGATE(9,6,C258:AG258)</f>
        <v>0</v>
      </c>
      <c r="AJ258" s="2047"/>
    </row>
    <row r="259" spans="2:38" hidden="1">
      <c r="B259" s="2001" t="s">
        <v>2374</v>
      </c>
      <c r="C259" s="2055" t="e">
        <f t="shared" ref="C259:AG259" si="111">IF(AND(DAY(C250)&gt;=22,DAY(C250)&lt;=28,C251="土",OR(C256="休",C256="雨")),1,0)</f>
        <v>#VALUE!</v>
      </c>
      <c r="D259" s="2055" t="e">
        <f t="shared" si="111"/>
        <v>#VALUE!</v>
      </c>
      <c r="E259" s="2055" t="e">
        <f t="shared" si="111"/>
        <v>#VALUE!</v>
      </c>
      <c r="F259" s="2055" t="e">
        <f t="shared" si="111"/>
        <v>#VALUE!</v>
      </c>
      <c r="G259" s="2055" t="e">
        <f t="shared" si="111"/>
        <v>#VALUE!</v>
      </c>
      <c r="H259" s="2055" t="e">
        <f t="shared" si="111"/>
        <v>#VALUE!</v>
      </c>
      <c r="I259" s="2055" t="e">
        <f t="shared" si="111"/>
        <v>#VALUE!</v>
      </c>
      <c r="J259" s="2055" t="e">
        <f t="shared" si="111"/>
        <v>#VALUE!</v>
      </c>
      <c r="K259" s="2055" t="e">
        <f t="shared" si="111"/>
        <v>#VALUE!</v>
      </c>
      <c r="L259" s="2055" t="e">
        <f t="shared" si="111"/>
        <v>#VALUE!</v>
      </c>
      <c r="M259" s="2055" t="e">
        <f t="shared" si="111"/>
        <v>#VALUE!</v>
      </c>
      <c r="N259" s="2055" t="e">
        <f t="shared" si="111"/>
        <v>#VALUE!</v>
      </c>
      <c r="O259" s="2055" t="e">
        <f t="shared" si="111"/>
        <v>#VALUE!</v>
      </c>
      <c r="P259" s="2055" t="e">
        <f t="shared" si="111"/>
        <v>#VALUE!</v>
      </c>
      <c r="Q259" s="2055" t="e">
        <f t="shared" si="111"/>
        <v>#VALUE!</v>
      </c>
      <c r="R259" s="2055" t="e">
        <f t="shared" si="111"/>
        <v>#VALUE!</v>
      </c>
      <c r="S259" s="2055" t="e">
        <f t="shared" si="111"/>
        <v>#VALUE!</v>
      </c>
      <c r="T259" s="2055" t="e">
        <f t="shared" si="111"/>
        <v>#VALUE!</v>
      </c>
      <c r="U259" s="2055" t="e">
        <f t="shared" si="111"/>
        <v>#VALUE!</v>
      </c>
      <c r="V259" s="2055" t="e">
        <f t="shared" si="111"/>
        <v>#VALUE!</v>
      </c>
      <c r="W259" s="2055" t="e">
        <f t="shared" si="111"/>
        <v>#VALUE!</v>
      </c>
      <c r="X259" s="2055" t="e">
        <f t="shared" si="111"/>
        <v>#VALUE!</v>
      </c>
      <c r="Y259" s="2055" t="e">
        <f t="shared" si="111"/>
        <v>#VALUE!</v>
      </c>
      <c r="Z259" s="2055" t="e">
        <f t="shared" si="111"/>
        <v>#VALUE!</v>
      </c>
      <c r="AA259" s="2055" t="e">
        <f t="shared" si="111"/>
        <v>#VALUE!</v>
      </c>
      <c r="AB259" s="2055" t="e">
        <f t="shared" si="111"/>
        <v>#VALUE!</v>
      </c>
      <c r="AC259" s="2055" t="e">
        <f t="shared" si="111"/>
        <v>#VALUE!</v>
      </c>
      <c r="AD259" s="2055" t="e">
        <f t="shared" si="111"/>
        <v>#VALUE!</v>
      </c>
      <c r="AE259" s="2055" t="e">
        <f t="shared" si="111"/>
        <v>#VALUE!</v>
      </c>
      <c r="AF259" s="2055" t="e">
        <f t="shared" si="111"/>
        <v>#VALUE!</v>
      </c>
      <c r="AG259" s="2055" t="e">
        <f t="shared" si="111"/>
        <v>#VALUE!</v>
      </c>
      <c r="AH259" s="1861" t="s">
        <v>2273</v>
      </c>
      <c r="AI259" s="2054">
        <f>_xlfn.AGGREGATE(9,6,C259:AG259)</f>
        <v>0</v>
      </c>
      <c r="AJ259" s="2047"/>
    </row>
    <row r="260" spans="2:38" hidden="1">
      <c r="B260" s="2001" t="s">
        <v>2375</v>
      </c>
      <c r="C260" s="1992" t="e">
        <f>IF(AND(DAY(C250)&gt;=8,DAY(C250)&lt;=14,C251="土"),1,0)</f>
        <v>#VALUE!</v>
      </c>
      <c r="D260" s="1992" t="e">
        <f>IF(AND(DAY(D250)&gt;=8,DAY(D250)&lt;=14,D251="土"),1,0)</f>
        <v>#VALUE!</v>
      </c>
      <c r="E260" s="1992" t="e">
        <f t="shared" ref="E260" si="112">IF(AND(DAY(E250)&gt;=8,DAY(E250)&lt;=14,E251="土"),1,0)</f>
        <v>#VALUE!</v>
      </c>
      <c r="F260" s="1992" t="e">
        <f>IF(AND(DAY(F250)&gt;=8,DAY(F250)&lt;=14,F251="土"),1,0)</f>
        <v>#VALUE!</v>
      </c>
      <c r="G260" s="1992" t="e">
        <f>IF(AND(DAY(G250)&gt;=8,DAY(G250)&lt;=14,G251="土"),1,0)</f>
        <v>#VALUE!</v>
      </c>
      <c r="H260" s="1992" t="e">
        <f t="shared" ref="H260:AG260" si="113">IF(AND(DAY(H250)&gt;=8,DAY(H250)&lt;=14,H251="土"),1,0)</f>
        <v>#VALUE!</v>
      </c>
      <c r="I260" s="1992" t="e">
        <f t="shared" si="113"/>
        <v>#VALUE!</v>
      </c>
      <c r="J260" s="1992" t="e">
        <f t="shared" si="113"/>
        <v>#VALUE!</v>
      </c>
      <c r="K260" s="1992" t="e">
        <f t="shared" si="113"/>
        <v>#VALUE!</v>
      </c>
      <c r="L260" s="1992" t="e">
        <f t="shared" si="113"/>
        <v>#VALUE!</v>
      </c>
      <c r="M260" s="1992" t="e">
        <f t="shared" si="113"/>
        <v>#VALUE!</v>
      </c>
      <c r="N260" s="1992" t="e">
        <f t="shared" si="113"/>
        <v>#VALUE!</v>
      </c>
      <c r="O260" s="1992" t="e">
        <f t="shared" si="113"/>
        <v>#VALUE!</v>
      </c>
      <c r="P260" s="1992" t="e">
        <f t="shared" si="113"/>
        <v>#VALUE!</v>
      </c>
      <c r="Q260" s="1992" t="e">
        <f t="shared" si="113"/>
        <v>#VALUE!</v>
      </c>
      <c r="R260" s="1992" t="e">
        <f t="shared" si="113"/>
        <v>#VALUE!</v>
      </c>
      <c r="S260" s="1992" t="e">
        <f t="shared" si="113"/>
        <v>#VALUE!</v>
      </c>
      <c r="T260" s="1992" t="e">
        <f t="shared" si="113"/>
        <v>#VALUE!</v>
      </c>
      <c r="U260" s="1992" t="e">
        <f t="shared" si="113"/>
        <v>#VALUE!</v>
      </c>
      <c r="V260" s="1992" t="e">
        <f t="shared" si="113"/>
        <v>#VALUE!</v>
      </c>
      <c r="W260" s="1992" t="e">
        <f t="shared" si="113"/>
        <v>#VALUE!</v>
      </c>
      <c r="X260" s="1992" t="e">
        <f t="shared" si="113"/>
        <v>#VALUE!</v>
      </c>
      <c r="Y260" s="1992" t="e">
        <f t="shared" si="113"/>
        <v>#VALUE!</v>
      </c>
      <c r="Z260" s="1992" t="e">
        <f t="shared" si="113"/>
        <v>#VALUE!</v>
      </c>
      <c r="AA260" s="1992" t="e">
        <f t="shared" si="113"/>
        <v>#VALUE!</v>
      </c>
      <c r="AB260" s="1992" t="e">
        <f t="shared" si="113"/>
        <v>#VALUE!</v>
      </c>
      <c r="AC260" s="1992" t="e">
        <f t="shared" si="113"/>
        <v>#VALUE!</v>
      </c>
      <c r="AD260" s="1992" t="e">
        <f t="shared" si="113"/>
        <v>#VALUE!</v>
      </c>
      <c r="AE260" s="1992" t="e">
        <f t="shared" si="113"/>
        <v>#VALUE!</v>
      </c>
      <c r="AF260" s="1992" t="e">
        <f t="shared" si="113"/>
        <v>#VALUE!</v>
      </c>
      <c r="AG260" s="1992" t="e">
        <f t="shared" si="113"/>
        <v>#VALUE!</v>
      </c>
      <c r="AH260" s="1861" t="s">
        <v>2272</v>
      </c>
      <c r="AI260" s="2054">
        <f>_xlfn.AGGREGATE(9,6,C260:AG260)</f>
        <v>0</v>
      </c>
      <c r="AJ260" s="2047"/>
    </row>
    <row r="261" spans="2:38" hidden="1">
      <c r="B261" s="2001" t="s">
        <v>2376</v>
      </c>
      <c r="C261" s="2055" t="e">
        <f>IF(AND(DAY(C250)&gt;=8,DAY(C250)&lt;=14,C251="土",OR(C256="休",C256="雨")),1,0)</f>
        <v>#VALUE!</v>
      </c>
      <c r="D261" s="2055" t="e">
        <f>IF(AND(DAY(D250)&gt;=8,DAY(D250)&lt;=14,D251="土",OR(D256="休",D256="雨")),1,0)</f>
        <v>#VALUE!</v>
      </c>
      <c r="E261" s="2055" t="e">
        <f t="shared" ref="E261" si="114">IF(AND(DAY(E250)&gt;=8,DAY(E250)&lt;=14,E251="土",OR(E256="休",E256="雨")),1,0)</f>
        <v>#VALUE!</v>
      </c>
      <c r="F261" s="2055" t="e">
        <f>IF(AND(DAY(F250)&gt;=8,DAY(F250)&lt;=14,F251="土",OR(F256="休",F256="雨")),1,0)</f>
        <v>#VALUE!</v>
      </c>
      <c r="G261" s="2055" t="e">
        <f>IF(AND(DAY(G250)&gt;=8,DAY(G250)&lt;=14,G251="土",OR(G256="休",G256="雨")),1,0)</f>
        <v>#VALUE!</v>
      </c>
      <c r="H261" s="2055" t="e">
        <f t="shared" ref="H261:AG261" si="115">IF(AND(DAY(H250)&gt;=8,DAY(H250)&lt;=14,H251="土",OR(H256="休",H256="雨")),1,0)</f>
        <v>#VALUE!</v>
      </c>
      <c r="I261" s="2055" t="e">
        <f t="shared" si="115"/>
        <v>#VALUE!</v>
      </c>
      <c r="J261" s="2055" t="e">
        <f t="shared" si="115"/>
        <v>#VALUE!</v>
      </c>
      <c r="K261" s="2055" t="e">
        <f t="shared" si="115"/>
        <v>#VALUE!</v>
      </c>
      <c r="L261" s="2055" t="e">
        <f t="shared" si="115"/>
        <v>#VALUE!</v>
      </c>
      <c r="M261" s="2055" t="e">
        <f t="shared" si="115"/>
        <v>#VALUE!</v>
      </c>
      <c r="N261" s="2055" t="e">
        <f t="shared" si="115"/>
        <v>#VALUE!</v>
      </c>
      <c r="O261" s="2055" t="e">
        <f t="shared" si="115"/>
        <v>#VALUE!</v>
      </c>
      <c r="P261" s="2055" t="e">
        <f t="shared" si="115"/>
        <v>#VALUE!</v>
      </c>
      <c r="Q261" s="2055" t="e">
        <f t="shared" si="115"/>
        <v>#VALUE!</v>
      </c>
      <c r="R261" s="2055" t="e">
        <f t="shared" si="115"/>
        <v>#VALUE!</v>
      </c>
      <c r="S261" s="2055" t="e">
        <f t="shared" si="115"/>
        <v>#VALUE!</v>
      </c>
      <c r="T261" s="2055" t="e">
        <f t="shared" si="115"/>
        <v>#VALUE!</v>
      </c>
      <c r="U261" s="2055" t="e">
        <f t="shared" si="115"/>
        <v>#VALUE!</v>
      </c>
      <c r="V261" s="2055" t="e">
        <f t="shared" si="115"/>
        <v>#VALUE!</v>
      </c>
      <c r="W261" s="2055" t="e">
        <f t="shared" si="115"/>
        <v>#VALUE!</v>
      </c>
      <c r="X261" s="2055" t="e">
        <f t="shared" si="115"/>
        <v>#VALUE!</v>
      </c>
      <c r="Y261" s="2055" t="e">
        <f t="shared" si="115"/>
        <v>#VALUE!</v>
      </c>
      <c r="Z261" s="2055" t="e">
        <f t="shared" si="115"/>
        <v>#VALUE!</v>
      </c>
      <c r="AA261" s="2055" t="e">
        <f t="shared" si="115"/>
        <v>#VALUE!</v>
      </c>
      <c r="AB261" s="2055" t="e">
        <f t="shared" si="115"/>
        <v>#VALUE!</v>
      </c>
      <c r="AC261" s="2055" t="e">
        <f t="shared" si="115"/>
        <v>#VALUE!</v>
      </c>
      <c r="AD261" s="2055" t="e">
        <f t="shared" si="115"/>
        <v>#VALUE!</v>
      </c>
      <c r="AE261" s="2055" t="e">
        <f t="shared" si="115"/>
        <v>#VALUE!</v>
      </c>
      <c r="AF261" s="2055" t="e">
        <f t="shared" si="115"/>
        <v>#VALUE!</v>
      </c>
      <c r="AG261" s="2055" t="e">
        <f t="shared" si="115"/>
        <v>#VALUE!</v>
      </c>
      <c r="AH261" s="1861" t="s">
        <v>2273</v>
      </c>
      <c r="AI261" s="2054">
        <f>_xlfn.AGGREGATE(9,6,C261:AG261)</f>
        <v>0</v>
      </c>
      <c r="AJ261" s="2047"/>
    </row>
    <row r="263" spans="2:38" hidden="1">
      <c r="C263" s="1857" t="e">
        <f>YEAR(C266)</f>
        <v>#VALUE!</v>
      </c>
      <c r="D263" s="1857" t="e">
        <f>MONTH(C266)</f>
        <v>#VALUE!</v>
      </c>
    </row>
    <row r="264" spans="2:38">
      <c r="B264" s="1971" t="s">
        <v>2266</v>
      </c>
      <c r="C264" s="4478" t="e">
        <f>C266</f>
        <v>#VALUE!</v>
      </c>
      <c r="D264" s="4479"/>
      <c r="E264" s="4479"/>
      <c r="F264" s="4479"/>
      <c r="G264" s="4479"/>
      <c r="H264" s="4479"/>
      <c r="I264" s="4479"/>
      <c r="J264" s="4479"/>
      <c r="K264" s="4479"/>
      <c r="L264" s="4479"/>
      <c r="M264" s="4479"/>
      <c r="N264" s="4479"/>
      <c r="O264" s="4479"/>
      <c r="P264" s="4479"/>
      <c r="Q264" s="4479"/>
      <c r="R264" s="4479"/>
      <c r="S264" s="4479"/>
      <c r="T264" s="4479"/>
      <c r="U264" s="4479"/>
      <c r="V264" s="4479"/>
      <c r="W264" s="4479"/>
      <c r="X264" s="4479"/>
      <c r="Y264" s="4479"/>
      <c r="Z264" s="4479"/>
      <c r="AA264" s="4479"/>
      <c r="AB264" s="4479"/>
      <c r="AC264" s="4479"/>
      <c r="AD264" s="4479"/>
      <c r="AE264" s="4479"/>
      <c r="AF264" s="4479"/>
      <c r="AG264" s="4479"/>
      <c r="AH264" s="4479"/>
      <c r="AI264" s="4546"/>
    </row>
    <row r="265" spans="2:38" hidden="1">
      <c r="B265" s="1972"/>
      <c r="C265" s="1913" t="e">
        <f>DATE($C263,$D263,1)</f>
        <v>#VALUE!</v>
      </c>
      <c r="D265" s="1913" t="e">
        <f t="shared" ref="D265:AG265" si="116">C265+1</f>
        <v>#VALUE!</v>
      </c>
      <c r="E265" s="1913" t="e">
        <f t="shared" si="116"/>
        <v>#VALUE!</v>
      </c>
      <c r="F265" s="1913" t="e">
        <f t="shared" si="116"/>
        <v>#VALUE!</v>
      </c>
      <c r="G265" s="1913" t="e">
        <f t="shared" si="116"/>
        <v>#VALUE!</v>
      </c>
      <c r="H265" s="1913" t="e">
        <f t="shared" si="116"/>
        <v>#VALUE!</v>
      </c>
      <c r="I265" s="1913" t="e">
        <f t="shared" si="116"/>
        <v>#VALUE!</v>
      </c>
      <c r="J265" s="1913" t="e">
        <f t="shared" si="116"/>
        <v>#VALUE!</v>
      </c>
      <c r="K265" s="1913" t="e">
        <f t="shared" si="116"/>
        <v>#VALUE!</v>
      </c>
      <c r="L265" s="1913" t="e">
        <f t="shared" si="116"/>
        <v>#VALUE!</v>
      </c>
      <c r="M265" s="1913" t="e">
        <f t="shared" si="116"/>
        <v>#VALUE!</v>
      </c>
      <c r="N265" s="1913" t="e">
        <f t="shared" si="116"/>
        <v>#VALUE!</v>
      </c>
      <c r="O265" s="1913" t="e">
        <f t="shared" si="116"/>
        <v>#VALUE!</v>
      </c>
      <c r="P265" s="1913" t="e">
        <f t="shared" si="116"/>
        <v>#VALUE!</v>
      </c>
      <c r="Q265" s="1913" t="e">
        <f t="shared" si="116"/>
        <v>#VALUE!</v>
      </c>
      <c r="R265" s="1913" t="e">
        <f t="shared" si="116"/>
        <v>#VALUE!</v>
      </c>
      <c r="S265" s="1913" t="e">
        <f t="shared" si="116"/>
        <v>#VALUE!</v>
      </c>
      <c r="T265" s="1913" t="e">
        <f t="shared" si="116"/>
        <v>#VALUE!</v>
      </c>
      <c r="U265" s="1913" t="e">
        <f t="shared" si="116"/>
        <v>#VALUE!</v>
      </c>
      <c r="V265" s="1913" t="e">
        <f t="shared" si="116"/>
        <v>#VALUE!</v>
      </c>
      <c r="W265" s="1913" t="e">
        <f t="shared" si="116"/>
        <v>#VALUE!</v>
      </c>
      <c r="X265" s="1913" t="e">
        <f t="shared" si="116"/>
        <v>#VALUE!</v>
      </c>
      <c r="Y265" s="1913" t="e">
        <f t="shared" si="116"/>
        <v>#VALUE!</v>
      </c>
      <c r="Z265" s="1913" t="e">
        <f t="shared" si="116"/>
        <v>#VALUE!</v>
      </c>
      <c r="AA265" s="1913" t="e">
        <f t="shared" si="116"/>
        <v>#VALUE!</v>
      </c>
      <c r="AB265" s="1913" t="e">
        <f t="shared" si="116"/>
        <v>#VALUE!</v>
      </c>
      <c r="AC265" s="1913" t="e">
        <f t="shared" si="116"/>
        <v>#VALUE!</v>
      </c>
      <c r="AD265" s="1913" t="e">
        <f t="shared" si="116"/>
        <v>#VALUE!</v>
      </c>
      <c r="AE265" s="1913" t="e">
        <f t="shared" si="116"/>
        <v>#VALUE!</v>
      </c>
      <c r="AF265" s="1913" t="e">
        <f t="shared" si="116"/>
        <v>#VALUE!</v>
      </c>
      <c r="AG265" s="1913" t="e">
        <f t="shared" si="116"/>
        <v>#VALUE!</v>
      </c>
      <c r="AH265" s="2056"/>
      <c r="AI265" s="2057"/>
    </row>
    <row r="266" spans="2:38">
      <c r="B266" s="1973" t="s">
        <v>2267</v>
      </c>
      <c r="C266" s="1974" t="e">
        <f>IF(EDATE(C249,1)&gt;$G$5,"",EDATE(C249,1))</f>
        <v>#VALUE!</v>
      </c>
      <c r="D266" s="1913" t="e">
        <f t="shared" ref="D266:AG266" si="117">IF(D265&gt;$G$5,"",IF(C266=EOMONTH(DATE($C263,$D263,1),0),"",IF(C266="","",C266+1)))</f>
        <v>#VALUE!</v>
      </c>
      <c r="E266" s="1913" t="e">
        <f t="shared" si="117"/>
        <v>#VALUE!</v>
      </c>
      <c r="F266" s="1913" t="e">
        <f t="shared" si="117"/>
        <v>#VALUE!</v>
      </c>
      <c r="G266" s="1913" t="e">
        <f t="shared" si="117"/>
        <v>#VALUE!</v>
      </c>
      <c r="H266" s="1913" t="e">
        <f t="shared" si="117"/>
        <v>#VALUE!</v>
      </c>
      <c r="I266" s="1913" t="e">
        <f t="shared" si="117"/>
        <v>#VALUE!</v>
      </c>
      <c r="J266" s="1913" t="e">
        <f t="shared" si="117"/>
        <v>#VALUE!</v>
      </c>
      <c r="K266" s="1913" t="e">
        <f t="shared" si="117"/>
        <v>#VALUE!</v>
      </c>
      <c r="L266" s="1913" t="e">
        <f t="shared" si="117"/>
        <v>#VALUE!</v>
      </c>
      <c r="M266" s="1913" t="e">
        <f t="shared" si="117"/>
        <v>#VALUE!</v>
      </c>
      <c r="N266" s="1913" t="e">
        <f t="shared" si="117"/>
        <v>#VALUE!</v>
      </c>
      <c r="O266" s="1913" t="e">
        <f t="shared" si="117"/>
        <v>#VALUE!</v>
      </c>
      <c r="P266" s="1913" t="e">
        <f t="shared" si="117"/>
        <v>#VALUE!</v>
      </c>
      <c r="Q266" s="1913" t="e">
        <f t="shared" si="117"/>
        <v>#VALUE!</v>
      </c>
      <c r="R266" s="1913" t="e">
        <f t="shared" si="117"/>
        <v>#VALUE!</v>
      </c>
      <c r="S266" s="1913" t="e">
        <f t="shared" si="117"/>
        <v>#VALUE!</v>
      </c>
      <c r="T266" s="1913" t="e">
        <f t="shared" si="117"/>
        <v>#VALUE!</v>
      </c>
      <c r="U266" s="1913" t="e">
        <f t="shared" si="117"/>
        <v>#VALUE!</v>
      </c>
      <c r="V266" s="1913" t="e">
        <f t="shared" si="117"/>
        <v>#VALUE!</v>
      </c>
      <c r="W266" s="1913" t="e">
        <f t="shared" si="117"/>
        <v>#VALUE!</v>
      </c>
      <c r="X266" s="1913" t="e">
        <f t="shared" si="117"/>
        <v>#VALUE!</v>
      </c>
      <c r="Y266" s="1913" t="e">
        <f t="shared" si="117"/>
        <v>#VALUE!</v>
      </c>
      <c r="Z266" s="1913" t="e">
        <f t="shared" si="117"/>
        <v>#VALUE!</v>
      </c>
      <c r="AA266" s="1913" t="e">
        <f t="shared" si="117"/>
        <v>#VALUE!</v>
      </c>
      <c r="AB266" s="1913" t="e">
        <f t="shared" si="117"/>
        <v>#VALUE!</v>
      </c>
      <c r="AC266" s="1913" t="e">
        <f t="shared" si="117"/>
        <v>#VALUE!</v>
      </c>
      <c r="AD266" s="1913" t="e">
        <f t="shared" si="117"/>
        <v>#VALUE!</v>
      </c>
      <c r="AE266" s="1913" t="e">
        <f t="shared" si="117"/>
        <v>#VALUE!</v>
      </c>
      <c r="AF266" s="1913" t="e">
        <f t="shared" si="117"/>
        <v>#VALUE!</v>
      </c>
      <c r="AG266" s="1913" t="e">
        <f t="shared" si="117"/>
        <v>#VALUE!</v>
      </c>
      <c r="AH266" s="2043" t="s">
        <v>2268</v>
      </c>
      <c r="AI266" s="2044">
        <f>+COUNTIFS(C267:AG267,"土",C268:AG268,"")+COUNTIFS(C267:AG267,"日",C268:AG268,"")</f>
        <v>0</v>
      </c>
    </row>
    <row r="267" spans="2:38">
      <c r="B267" s="1908" t="s">
        <v>1060</v>
      </c>
      <c r="C267" s="1975" t="str">
        <f>IFERROR(TEXT(WEEKDAY(+C266),"aaa"),"")</f>
        <v/>
      </c>
      <c r="D267" s="1975" t="str">
        <f t="shared" ref="D267:AG267" si="118">IFERROR(TEXT(WEEKDAY(+D266),"aaa"),"")</f>
        <v/>
      </c>
      <c r="E267" s="1975" t="str">
        <f t="shared" si="118"/>
        <v/>
      </c>
      <c r="F267" s="1975" t="str">
        <f t="shared" si="118"/>
        <v/>
      </c>
      <c r="G267" s="1975" t="str">
        <f t="shared" si="118"/>
        <v/>
      </c>
      <c r="H267" s="1975" t="str">
        <f t="shared" si="118"/>
        <v/>
      </c>
      <c r="I267" s="1975" t="str">
        <f t="shared" si="118"/>
        <v/>
      </c>
      <c r="J267" s="1975" t="str">
        <f t="shared" si="118"/>
        <v/>
      </c>
      <c r="K267" s="1975" t="str">
        <f t="shared" si="118"/>
        <v/>
      </c>
      <c r="L267" s="1975" t="str">
        <f t="shared" si="118"/>
        <v/>
      </c>
      <c r="M267" s="1975" t="str">
        <f t="shared" si="118"/>
        <v/>
      </c>
      <c r="N267" s="1975" t="str">
        <f t="shared" si="118"/>
        <v/>
      </c>
      <c r="O267" s="1975" t="str">
        <f t="shared" si="118"/>
        <v/>
      </c>
      <c r="P267" s="1975" t="str">
        <f t="shared" si="118"/>
        <v/>
      </c>
      <c r="Q267" s="1975" t="str">
        <f t="shared" si="118"/>
        <v/>
      </c>
      <c r="R267" s="1975" t="str">
        <f t="shared" si="118"/>
        <v/>
      </c>
      <c r="S267" s="1975" t="str">
        <f t="shared" si="118"/>
        <v/>
      </c>
      <c r="T267" s="1975" t="str">
        <f t="shared" si="118"/>
        <v/>
      </c>
      <c r="U267" s="1975" t="str">
        <f t="shared" si="118"/>
        <v/>
      </c>
      <c r="V267" s="1975" t="str">
        <f t="shared" si="118"/>
        <v/>
      </c>
      <c r="W267" s="1975" t="str">
        <f t="shared" si="118"/>
        <v/>
      </c>
      <c r="X267" s="1975" t="str">
        <f t="shared" si="118"/>
        <v/>
      </c>
      <c r="Y267" s="1975" t="str">
        <f t="shared" si="118"/>
        <v/>
      </c>
      <c r="Z267" s="1975" t="str">
        <f t="shared" si="118"/>
        <v/>
      </c>
      <c r="AA267" s="1975" t="str">
        <f t="shared" si="118"/>
        <v/>
      </c>
      <c r="AB267" s="1975" t="str">
        <f t="shared" si="118"/>
        <v/>
      </c>
      <c r="AC267" s="1975" t="str">
        <f t="shared" si="118"/>
        <v/>
      </c>
      <c r="AD267" s="1975" t="str">
        <f t="shared" si="118"/>
        <v/>
      </c>
      <c r="AE267" s="1975" t="str">
        <f t="shared" si="118"/>
        <v/>
      </c>
      <c r="AF267" s="1975" t="str">
        <f t="shared" si="118"/>
        <v/>
      </c>
      <c r="AG267" s="1975" t="str">
        <f t="shared" si="118"/>
        <v/>
      </c>
      <c r="AH267" s="2043" t="s">
        <v>2269</v>
      </c>
      <c r="AI267" s="2044">
        <f>+COUNTIF(C268:AG268,"夏休")+COUNTIF(C268:AG268,"冬休")+COUNTIF(C268:AG268,"中止")</f>
        <v>0</v>
      </c>
    </row>
    <row r="268" spans="2:38" ht="13.5" customHeight="1">
      <c r="B268" s="4547" t="s">
        <v>2270</v>
      </c>
      <c r="C268" s="4549"/>
      <c r="D268" s="4545"/>
      <c r="E268" s="4545"/>
      <c r="F268" s="4545"/>
      <c r="G268" s="4545"/>
      <c r="H268" s="4545"/>
      <c r="I268" s="4545"/>
      <c r="J268" s="4545"/>
      <c r="K268" s="4545"/>
      <c r="L268" s="4545"/>
      <c r="M268" s="4545"/>
      <c r="N268" s="4545"/>
      <c r="O268" s="4545"/>
      <c r="P268" s="4545"/>
      <c r="Q268" s="4545"/>
      <c r="R268" s="4545"/>
      <c r="S268" s="4545"/>
      <c r="T268" s="4545"/>
      <c r="U268" s="4545"/>
      <c r="V268" s="4545"/>
      <c r="W268" s="4545"/>
      <c r="X268" s="4545"/>
      <c r="Y268" s="4545"/>
      <c r="Z268" s="4545"/>
      <c r="AA268" s="4545"/>
      <c r="AB268" s="4545"/>
      <c r="AC268" s="4545"/>
      <c r="AD268" s="4545"/>
      <c r="AE268" s="4545"/>
      <c r="AF268" s="4545"/>
      <c r="AG268" s="4565"/>
      <c r="AH268" s="2045" t="s">
        <v>1061</v>
      </c>
      <c r="AI268" s="2046">
        <f>COUNT(C266:AG266)-AI267</f>
        <v>0</v>
      </c>
    </row>
    <row r="269" spans="2:38" ht="13.5" customHeight="1">
      <c r="B269" s="4548"/>
      <c r="C269" s="4549"/>
      <c r="D269" s="4545"/>
      <c r="E269" s="4545"/>
      <c r="F269" s="4545"/>
      <c r="G269" s="4545"/>
      <c r="H269" s="4545"/>
      <c r="I269" s="4545"/>
      <c r="J269" s="4545"/>
      <c r="K269" s="4545"/>
      <c r="L269" s="4545"/>
      <c r="M269" s="4545"/>
      <c r="N269" s="4545"/>
      <c r="O269" s="4545"/>
      <c r="P269" s="4545"/>
      <c r="Q269" s="4545"/>
      <c r="R269" s="4545"/>
      <c r="S269" s="4545"/>
      <c r="T269" s="4545"/>
      <c r="U269" s="4545"/>
      <c r="V269" s="4545"/>
      <c r="W269" s="4545"/>
      <c r="X269" s="4545"/>
      <c r="Y269" s="4545"/>
      <c r="Z269" s="4545"/>
      <c r="AA269" s="4545"/>
      <c r="AB269" s="4545"/>
      <c r="AC269" s="4545"/>
      <c r="AD269" s="4545"/>
      <c r="AE269" s="4545"/>
      <c r="AF269" s="4545"/>
      <c r="AG269" s="4565"/>
      <c r="AH269" s="2045" t="s">
        <v>1062</v>
      </c>
      <c r="AI269" s="2046">
        <f>+COUNTIF(C270:AG271,"休")</f>
        <v>0</v>
      </c>
      <c r="AJ269" s="2047" t="e">
        <f>IF(AI270&gt;0.285,"",IF(AI269&lt;AI266,"←計画日数が足りません",""))</f>
        <v>#DIV/0!</v>
      </c>
    </row>
    <row r="270" spans="2:38" ht="13.5" customHeight="1">
      <c r="B270" s="4566" t="s">
        <v>1055</v>
      </c>
      <c r="C270" s="4567"/>
      <c r="D270" s="4564"/>
      <c r="E270" s="4564"/>
      <c r="F270" s="4564"/>
      <c r="G270" s="4564"/>
      <c r="H270" s="4564"/>
      <c r="I270" s="4564"/>
      <c r="J270" s="4564"/>
      <c r="K270" s="4564"/>
      <c r="L270" s="4564"/>
      <c r="M270" s="4564"/>
      <c r="N270" s="4564"/>
      <c r="O270" s="4564"/>
      <c r="P270" s="4564"/>
      <c r="Q270" s="4564"/>
      <c r="R270" s="4564"/>
      <c r="S270" s="4564"/>
      <c r="T270" s="4564"/>
      <c r="U270" s="4564"/>
      <c r="V270" s="4564"/>
      <c r="W270" s="4564"/>
      <c r="X270" s="4564"/>
      <c r="Y270" s="4564"/>
      <c r="Z270" s="4564"/>
      <c r="AA270" s="4564"/>
      <c r="AB270" s="4564"/>
      <c r="AC270" s="4564"/>
      <c r="AD270" s="4564"/>
      <c r="AE270" s="4564"/>
      <c r="AF270" s="4564"/>
      <c r="AG270" s="4570"/>
      <c r="AH270" s="2045" t="s">
        <v>1063</v>
      </c>
      <c r="AI270" s="2048" t="e">
        <f>+AI269/AI268</f>
        <v>#DIV/0!</v>
      </c>
    </row>
    <row r="271" spans="2:38">
      <c r="B271" s="4566"/>
      <c r="C271" s="4567"/>
      <c r="D271" s="4564"/>
      <c r="E271" s="4564"/>
      <c r="F271" s="4564"/>
      <c r="G271" s="4564"/>
      <c r="H271" s="4564"/>
      <c r="I271" s="4564"/>
      <c r="J271" s="4564"/>
      <c r="K271" s="4564"/>
      <c r="L271" s="4564"/>
      <c r="M271" s="4564"/>
      <c r="N271" s="4564"/>
      <c r="O271" s="4564"/>
      <c r="P271" s="4564"/>
      <c r="Q271" s="4564"/>
      <c r="R271" s="4564"/>
      <c r="S271" s="4564"/>
      <c r="T271" s="4564"/>
      <c r="U271" s="4564"/>
      <c r="V271" s="4564"/>
      <c r="W271" s="4564"/>
      <c r="X271" s="4564"/>
      <c r="Y271" s="4564"/>
      <c r="Z271" s="4564"/>
      <c r="AA271" s="4564"/>
      <c r="AB271" s="4564"/>
      <c r="AC271" s="4564"/>
      <c r="AD271" s="4564"/>
      <c r="AE271" s="4564"/>
      <c r="AF271" s="4564"/>
      <c r="AG271" s="4570"/>
      <c r="AH271" s="2045" t="s">
        <v>1051</v>
      </c>
      <c r="AI271" s="2046">
        <f>+COUNTA(C272:AG273)</f>
        <v>0</v>
      </c>
    </row>
    <row r="272" spans="2:38">
      <c r="B272" s="4571" t="s">
        <v>1057</v>
      </c>
      <c r="C272" s="4573"/>
      <c r="D272" s="4568"/>
      <c r="E272" s="4568"/>
      <c r="F272" s="4568"/>
      <c r="G272" s="4568"/>
      <c r="H272" s="4568"/>
      <c r="I272" s="4568"/>
      <c r="J272" s="4568"/>
      <c r="K272" s="4568"/>
      <c r="L272" s="4568"/>
      <c r="M272" s="4568"/>
      <c r="N272" s="4568"/>
      <c r="O272" s="4568"/>
      <c r="P272" s="4568"/>
      <c r="Q272" s="4568"/>
      <c r="R272" s="4568"/>
      <c r="S272" s="4568"/>
      <c r="T272" s="4568"/>
      <c r="U272" s="4568"/>
      <c r="V272" s="4568"/>
      <c r="W272" s="4568"/>
      <c r="X272" s="4568"/>
      <c r="Y272" s="4568"/>
      <c r="Z272" s="4568"/>
      <c r="AA272" s="4568"/>
      <c r="AB272" s="4568"/>
      <c r="AC272" s="4568"/>
      <c r="AD272" s="4568"/>
      <c r="AE272" s="4568"/>
      <c r="AF272" s="4568"/>
      <c r="AG272" s="4575"/>
      <c r="AH272" s="2049" t="s">
        <v>1064</v>
      </c>
      <c r="AI272" s="2050" t="e">
        <f>+AI271/AI268</f>
        <v>#DIV/0!</v>
      </c>
      <c r="AL272" s="1857">
        <f>+COUNTIF(C270:AG271,"休")</f>
        <v>0</v>
      </c>
    </row>
    <row r="273" spans="2:38">
      <c r="B273" s="4572"/>
      <c r="C273" s="4574"/>
      <c r="D273" s="4569"/>
      <c r="E273" s="4569"/>
      <c r="F273" s="4569"/>
      <c r="G273" s="4569"/>
      <c r="H273" s="4569"/>
      <c r="I273" s="4569"/>
      <c r="J273" s="4569"/>
      <c r="K273" s="4569"/>
      <c r="L273" s="4569"/>
      <c r="M273" s="4569"/>
      <c r="N273" s="4569"/>
      <c r="O273" s="4569"/>
      <c r="P273" s="4569"/>
      <c r="Q273" s="4569"/>
      <c r="R273" s="4569"/>
      <c r="S273" s="4569"/>
      <c r="T273" s="4569"/>
      <c r="U273" s="4569"/>
      <c r="V273" s="4569"/>
      <c r="W273" s="4569"/>
      <c r="X273" s="4569"/>
      <c r="Y273" s="4569"/>
      <c r="Z273" s="4569"/>
      <c r="AA273" s="4569"/>
      <c r="AB273" s="4569"/>
      <c r="AC273" s="4569"/>
      <c r="AD273" s="4569"/>
      <c r="AE273" s="4569"/>
      <c r="AF273" s="4569"/>
      <c r="AG273" s="4576"/>
      <c r="AH273" s="2051" t="s">
        <v>2271</v>
      </c>
      <c r="AI273" s="2052" t="str">
        <f>IF(7&gt;AI268,"対象外",IF(AI271&gt;=AI266,"OK","NG"))</f>
        <v>対象外</v>
      </c>
      <c r="AJ273" s="2047" t="str">
        <f>IF(AI273="対象外","←７日間に満たない期間は達成判定の対象外",IF(AI273="NG","←月単位未達成","←月単位達成"))</f>
        <v>←７日間に満たない期間は達成判定の対象外</v>
      </c>
      <c r="AL273" s="2053" t="str">
        <f>IF(7&gt;AI268,"対象外",IF(AL272&gt;=AI266,"OK","NG"))</f>
        <v>対象外</v>
      </c>
    </row>
    <row r="274" spans="2:38" hidden="1">
      <c r="B274" s="2001" t="s">
        <v>2373</v>
      </c>
      <c r="C274" s="1992" t="e">
        <f t="shared" ref="C274:AG274" si="119">IF(AND(DAY(C266)&gt;=22,DAY(C266)&lt;=28,C267="土"),1,0)</f>
        <v>#VALUE!</v>
      </c>
      <c r="D274" s="1992" t="e">
        <f t="shared" si="119"/>
        <v>#VALUE!</v>
      </c>
      <c r="E274" s="1992" t="e">
        <f t="shared" si="119"/>
        <v>#VALUE!</v>
      </c>
      <c r="F274" s="1992" t="e">
        <f t="shared" si="119"/>
        <v>#VALUE!</v>
      </c>
      <c r="G274" s="1992" t="e">
        <f t="shared" si="119"/>
        <v>#VALUE!</v>
      </c>
      <c r="H274" s="1992" t="e">
        <f t="shared" si="119"/>
        <v>#VALUE!</v>
      </c>
      <c r="I274" s="1992" t="e">
        <f t="shared" si="119"/>
        <v>#VALUE!</v>
      </c>
      <c r="J274" s="1992" t="e">
        <f t="shared" si="119"/>
        <v>#VALUE!</v>
      </c>
      <c r="K274" s="1992" t="e">
        <f t="shared" si="119"/>
        <v>#VALUE!</v>
      </c>
      <c r="L274" s="1992" t="e">
        <f t="shared" si="119"/>
        <v>#VALUE!</v>
      </c>
      <c r="M274" s="1992" t="e">
        <f t="shared" si="119"/>
        <v>#VALUE!</v>
      </c>
      <c r="N274" s="1992" t="e">
        <f t="shared" si="119"/>
        <v>#VALUE!</v>
      </c>
      <c r="O274" s="1992" t="e">
        <f t="shared" si="119"/>
        <v>#VALUE!</v>
      </c>
      <c r="P274" s="1992" t="e">
        <f t="shared" si="119"/>
        <v>#VALUE!</v>
      </c>
      <c r="Q274" s="1992" t="e">
        <f t="shared" si="119"/>
        <v>#VALUE!</v>
      </c>
      <c r="R274" s="1992" t="e">
        <f t="shared" si="119"/>
        <v>#VALUE!</v>
      </c>
      <c r="S274" s="1992" t="e">
        <f t="shared" si="119"/>
        <v>#VALUE!</v>
      </c>
      <c r="T274" s="1992" t="e">
        <f t="shared" si="119"/>
        <v>#VALUE!</v>
      </c>
      <c r="U274" s="1992" t="e">
        <f t="shared" si="119"/>
        <v>#VALUE!</v>
      </c>
      <c r="V274" s="1992" t="e">
        <f t="shared" si="119"/>
        <v>#VALUE!</v>
      </c>
      <c r="W274" s="1992" t="e">
        <f t="shared" si="119"/>
        <v>#VALUE!</v>
      </c>
      <c r="X274" s="1992" t="e">
        <f t="shared" si="119"/>
        <v>#VALUE!</v>
      </c>
      <c r="Y274" s="1992" t="e">
        <f t="shared" si="119"/>
        <v>#VALUE!</v>
      </c>
      <c r="Z274" s="1992" t="e">
        <f t="shared" si="119"/>
        <v>#VALUE!</v>
      </c>
      <c r="AA274" s="1992" t="e">
        <f t="shared" si="119"/>
        <v>#VALUE!</v>
      </c>
      <c r="AB274" s="1992" t="e">
        <f t="shared" si="119"/>
        <v>#VALUE!</v>
      </c>
      <c r="AC274" s="1992" t="e">
        <f t="shared" si="119"/>
        <v>#VALUE!</v>
      </c>
      <c r="AD274" s="1992" t="e">
        <f t="shared" si="119"/>
        <v>#VALUE!</v>
      </c>
      <c r="AE274" s="1992" t="e">
        <f t="shared" si="119"/>
        <v>#VALUE!</v>
      </c>
      <c r="AF274" s="1992" t="e">
        <f t="shared" si="119"/>
        <v>#VALUE!</v>
      </c>
      <c r="AG274" s="1992" t="e">
        <f t="shared" si="119"/>
        <v>#VALUE!</v>
      </c>
      <c r="AH274" s="1861" t="s">
        <v>2272</v>
      </c>
      <c r="AI274" s="2054">
        <f>_xlfn.AGGREGATE(9,6,C274:AG274)</f>
        <v>0</v>
      </c>
      <c r="AJ274" s="2047"/>
    </row>
    <row r="275" spans="2:38" hidden="1">
      <c r="B275" s="2001" t="s">
        <v>2374</v>
      </c>
      <c r="C275" s="2055" t="e">
        <f t="shared" ref="C275:AG275" si="120">IF(AND(DAY(C266)&gt;=22,DAY(C266)&lt;=28,C267="土",OR(C272="休",C272="雨")),1,0)</f>
        <v>#VALUE!</v>
      </c>
      <c r="D275" s="2055" t="e">
        <f t="shared" si="120"/>
        <v>#VALUE!</v>
      </c>
      <c r="E275" s="2055" t="e">
        <f t="shared" si="120"/>
        <v>#VALUE!</v>
      </c>
      <c r="F275" s="2055" t="e">
        <f t="shared" si="120"/>
        <v>#VALUE!</v>
      </c>
      <c r="G275" s="2055" t="e">
        <f t="shared" si="120"/>
        <v>#VALUE!</v>
      </c>
      <c r="H275" s="2055" t="e">
        <f t="shared" si="120"/>
        <v>#VALUE!</v>
      </c>
      <c r="I275" s="2055" t="e">
        <f t="shared" si="120"/>
        <v>#VALUE!</v>
      </c>
      <c r="J275" s="2055" t="e">
        <f t="shared" si="120"/>
        <v>#VALUE!</v>
      </c>
      <c r="K275" s="2055" t="e">
        <f t="shared" si="120"/>
        <v>#VALUE!</v>
      </c>
      <c r="L275" s="2055" t="e">
        <f t="shared" si="120"/>
        <v>#VALUE!</v>
      </c>
      <c r="M275" s="2055" t="e">
        <f t="shared" si="120"/>
        <v>#VALUE!</v>
      </c>
      <c r="N275" s="2055" t="e">
        <f t="shared" si="120"/>
        <v>#VALUE!</v>
      </c>
      <c r="O275" s="2055" t="e">
        <f t="shared" si="120"/>
        <v>#VALUE!</v>
      </c>
      <c r="P275" s="2055" t="e">
        <f t="shared" si="120"/>
        <v>#VALUE!</v>
      </c>
      <c r="Q275" s="2055" t="e">
        <f t="shared" si="120"/>
        <v>#VALUE!</v>
      </c>
      <c r="R275" s="2055" t="e">
        <f t="shared" si="120"/>
        <v>#VALUE!</v>
      </c>
      <c r="S275" s="2055" t="e">
        <f t="shared" si="120"/>
        <v>#VALUE!</v>
      </c>
      <c r="T275" s="2055" t="e">
        <f t="shared" si="120"/>
        <v>#VALUE!</v>
      </c>
      <c r="U275" s="2055" t="e">
        <f t="shared" si="120"/>
        <v>#VALUE!</v>
      </c>
      <c r="V275" s="2055" t="e">
        <f t="shared" si="120"/>
        <v>#VALUE!</v>
      </c>
      <c r="W275" s="2055" t="e">
        <f t="shared" si="120"/>
        <v>#VALUE!</v>
      </c>
      <c r="X275" s="2055" t="e">
        <f t="shared" si="120"/>
        <v>#VALUE!</v>
      </c>
      <c r="Y275" s="2055" t="e">
        <f t="shared" si="120"/>
        <v>#VALUE!</v>
      </c>
      <c r="Z275" s="2055" t="e">
        <f t="shared" si="120"/>
        <v>#VALUE!</v>
      </c>
      <c r="AA275" s="2055" t="e">
        <f t="shared" si="120"/>
        <v>#VALUE!</v>
      </c>
      <c r="AB275" s="2055" t="e">
        <f t="shared" si="120"/>
        <v>#VALUE!</v>
      </c>
      <c r="AC275" s="2055" t="e">
        <f t="shared" si="120"/>
        <v>#VALUE!</v>
      </c>
      <c r="AD275" s="2055" t="e">
        <f t="shared" si="120"/>
        <v>#VALUE!</v>
      </c>
      <c r="AE275" s="2055" t="e">
        <f t="shared" si="120"/>
        <v>#VALUE!</v>
      </c>
      <c r="AF275" s="2055" t="e">
        <f t="shared" si="120"/>
        <v>#VALUE!</v>
      </c>
      <c r="AG275" s="2055" t="e">
        <f t="shared" si="120"/>
        <v>#VALUE!</v>
      </c>
      <c r="AH275" s="1861" t="s">
        <v>2273</v>
      </c>
      <c r="AI275" s="2054">
        <f>_xlfn.AGGREGATE(9,6,C275:AG275)</f>
        <v>0</v>
      </c>
      <c r="AJ275" s="2047"/>
    </row>
    <row r="276" spans="2:38" hidden="1">
      <c r="B276" s="2001" t="s">
        <v>2375</v>
      </c>
      <c r="C276" s="1992" t="e">
        <f>IF(AND(DAY(C266)&gt;=8,DAY(C266)&lt;=14,C267="土"),1,0)</f>
        <v>#VALUE!</v>
      </c>
      <c r="D276" s="1992" t="e">
        <f>IF(AND(DAY(D266)&gt;=8,DAY(D266)&lt;=14,D267="土"),1,0)</f>
        <v>#VALUE!</v>
      </c>
      <c r="E276" s="1992" t="e">
        <f t="shared" ref="E276" si="121">IF(AND(DAY(E266)&gt;=8,DAY(E266)&lt;=14,E267="土"),1,0)</f>
        <v>#VALUE!</v>
      </c>
      <c r="F276" s="1992" t="e">
        <f>IF(AND(DAY(F266)&gt;=8,DAY(F266)&lt;=14,F267="土"),1,0)</f>
        <v>#VALUE!</v>
      </c>
      <c r="G276" s="1992" t="e">
        <f>IF(AND(DAY(G266)&gt;=8,DAY(G266)&lt;=14,G267="土"),1,0)</f>
        <v>#VALUE!</v>
      </c>
      <c r="H276" s="1992" t="e">
        <f t="shared" ref="H276:AG276" si="122">IF(AND(DAY(H266)&gt;=8,DAY(H266)&lt;=14,H267="土"),1,0)</f>
        <v>#VALUE!</v>
      </c>
      <c r="I276" s="1992" t="e">
        <f t="shared" si="122"/>
        <v>#VALUE!</v>
      </c>
      <c r="J276" s="1992" t="e">
        <f t="shared" si="122"/>
        <v>#VALUE!</v>
      </c>
      <c r="K276" s="1992" t="e">
        <f t="shared" si="122"/>
        <v>#VALUE!</v>
      </c>
      <c r="L276" s="1992" t="e">
        <f t="shared" si="122"/>
        <v>#VALUE!</v>
      </c>
      <c r="M276" s="1992" t="e">
        <f t="shared" si="122"/>
        <v>#VALUE!</v>
      </c>
      <c r="N276" s="1992" t="e">
        <f t="shared" si="122"/>
        <v>#VALUE!</v>
      </c>
      <c r="O276" s="1992" t="e">
        <f t="shared" si="122"/>
        <v>#VALUE!</v>
      </c>
      <c r="P276" s="1992" t="e">
        <f t="shared" si="122"/>
        <v>#VALUE!</v>
      </c>
      <c r="Q276" s="1992" t="e">
        <f t="shared" si="122"/>
        <v>#VALUE!</v>
      </c>
      <c r="R276" s="1992" t="e">
        <f t="shared" si="122"/>
        <v>#VALUE!</v>
      </c>
      <c r="S276" s="1992" t="e">
        <f t="shared" si="122"/>
        <v>#VALUE!</v>
      </c>
      <c r="T276" s="1992" t="e">
        <f t="shared" si="122"/>
        <v>#VALUE!</v>
      </c>
      <c r="U276" s="1992" t="e">
        <f t="shared" si="122"/>
        <v>#VALUE!</v>
      </c>
      <c r="V276" s="1992" t="e">
        <f t="shared" si="122"/>
        <v>#VALUE!</v>
      </c>
      <c r="W276" s="1992" t="e">
        <f t="shared" si="122"/>
        <v>#VALUE!</v>
      </c>
      <c r="X276" s="1992" t="e">
        <f t="shared" si="122"/>
        <v>#VALUE!</v>
      </c>
      <c r="Y276" s="1992" t="e">
        <f t="shared" si="122"/>
        <v>#VALUE!</v>
      </c>
      <c r="Z276" s="1992" t="e">
        <f t="shared" si="122"/>
        <v>#VALUE!</v>
      </c>
      <c r="AA276" s="1992" t="e">
        <f t="shared" si="122"/>
        <v>#VALUE!</v>
      </c>
      <c r="AB276" s="1992" t="e">
        <f t="shared" si="122"/>
        <v>#VALUE!</v>
      </c>
      <c r="AC276" s="1992" t="e">
        <f t="shared" si="122"/>
        <v>#VALUE!</v>
      </c>
      <c r="AD276" s="1992" t="e">
        <f t="shared" si="122"/>
        <v>#VALUE!</v>
      </c>
      <c r="AE276" s="1992" t="e">
        <f t="shared" si="122"/>
        <v>#VALUE!</v>
      </c>
      <c r="AF276" s="1992" t="e">
        <f t="shared" si="122"/>
        <v>#VALUE!</v>
      </c>
      <c r="AG276" s="1992" t="e">
        <f t="shared" si="122"/>
        <v>#VALUE!</v>
      </c>
      <c r="AH276" s="1861" t="s">
        <v>2272</v>
      </c>
      <c r="AI276" s="2054">
        <f>_xlfn.AGGREGATE(9,6,C276:AG276)</f>
        <v>0</v>
      </c>
      <c r="AJ276" s="2047"/>
    </row>
    <row r="277" spans="2:38" hidden="1">
      <c r="B277" s="2001" t="s">
        <v>2376</v>
      </c>
      <c r="C277" s="2055" t="e">
        <f>IF(AND(DAY(C266)&gt;=8,DAY(C266)&lt;=14,C267="土",OR(C272="休",C272="雨")),1,0)</f>
        <v>#VALUE!</v>
      </c>
      <c r="D277" s="2055" t="e">
        <f>IF(AND(DAY(D266)&gt;=8,DAY(D266)&lt;=14,D267="土",OR(D272="休",D272="雨")),1,0)</f>
        <v>#VALUE!</v>
      </c>
      <c r="E277" s="2055" t="e">
        <f t="shared" ref="E277" si="123">IF(AND(DAY(E266)&gt;=8,DAY(E266)&lt;=14,E267="土",OR(E272="休",E272="雨")),1,0)</f>
        <v>#VALUE!</v>
      </c>
      <c r="F277" s="2055" t="e">
        <f>IF(AND(DAY(F266)&gt;=8,DAY(F266)&lt;=14,F267="土",OR(F272="休",F272="雨")),1,0)</f>
        <v>#VALUE!</v>
      </c>
      <c r="G277" s="2055" t="e">
        <f>IF(AND(DAY(G266)&gt;=8,DAY(G266)&lt;=14,G267="土",OR(G272="休",G272="雨")),1,0)</f>
        <v>#VALUE!</v>
      </c>
      <c r="H277" s="2055" t="e">
        <f t="shared" ref="H277:AG277" si="124">IF(AND(DAY(H266)&gt;=8,DAY(H266)&lt;=14,H267="土",OR(H272="休",H272="雨")),1,0)</f>
        <v>#VALUE!</v>
      </c>
      <c r="I277" s="2055" t="e">
        <f t="shared" si="124"/>
        <v>#VALUE!</v>
      </c>
      <c r="J277" s="2055" t="e">
        <f t="shared" si="124"/>
        <v>#VALUE!</v>
      </c>
      <c r="K277" s="2055" t="e">
        <f t="shared" si="124"/>
        <v>#VALUE!</v>
      </c>
      <c r="L277" s="2055" t="e">
        <f t="shared" si="124"/>
        <v>#VALUE!</v>
      </c>
      <c r="M277" s="2055" t="e">
        <f t="shared" si="124"/>
        <v>#VALUE!</v>
      </c>
      <c r="N277" s="2055" t="e">
        <f t="shared" si="124"/>
        <v>#VALUE!</v>
      </c>
      <c r="O277" s="2055" t="e">
        <f t="shared" si="124"/>
        <v>#VALUE!</v>
      </c>
      <c r="P277" s="2055" t="e">
        <f t="shared" si="124"/>
        <v>#VALUE!</v>
      </c>
      <c r="Q277" s="2055" t="e">
        <f t="shared" si="124"/>
        <v>#VALUE!</v>
      </c>
      <c r="R277" s="2055" t="e">
        <f t="shared" si="124"/>
        <v>#VALUE!</v>
      </c>
      <c r="S277" s="2055" t="e">
        <f t="shared" si="124"/>
        <v>#VALUE!</v>
      </c>
      <c r="T277" s="2055" t="e">
        <f t="shared" si="124"/>
        <v>#VALUE!</v>
      </c>
      <c r="U277" s="2055" t="e">
        <f t="shared" si="124"/>
        <v>#VALUE!</v>
      </c>
      <c r="V277" s="2055" t="e">
        <f t="shared" si="124"/>
        <v>#VALUE!</v>
      </c>
      <c r="W277" s="2055" t="e">
        <f t="shared" si="124"/>
        <v>#VALUE!</v>
      </c>
      <c r="X277" s="2055" t="e">
        <f t="shared" si="124"/>
        <v>#VALUE!</v>
      </c>
      <c r="Y277" s="2055" t="e">
        <f t="shared" si="124"/>
        <v>#VALUE!</v>
      </c>
      <c r="Z277" s="2055" t="e">
        <f t="shared" si="124"/>
        <v>#VALUE!</v>
      </c>
      <c r="AA277" s="2055" t="e">
        <f t="shared" si="124"/>
        <v>#VALUE!</v>
      </c>
      <c r="AB277" s="2055" t="e">
        <f t="shared" si="124"/>
        <v>#VALUE!</v>
      </c>
      <c r="AC277" s="2055" t="e">
        <f t="shared" si="124"/>
        <v>#VALUE!</v>
      </c>
      <c r="AD277" s="2055" t="e">
        <f t="shared" si="124"/>
        <v>#VALUE!</v>
      </c>
      <c r="AE277" s="2055" t="e">
        <f t="shared" si="124"/>
        <v>#VALUE!</v>
      </c>
      <c r="AF277" s="2055" t="e">
        <f t="shared" si="124"/>
        <v>#VALUE!</v>
      </c>
      <c r="AG277" s="2055" t="e">
        <f t="shared" si="124"/>
        <v>#VALUE!</v>
      </c>
      <c r="AH277" s="1861" t="s">
        <v>2273</v>
      </c>
      <c r="AI277" s="2054">
        <f>_xlfn.AGGREGATE(9,6,C277:AG277)</f>
        <v>0</v>
      </c>
      <c r="AJ277" s="2047"/>
    </row>
    <row r="279" spans="2:38" hidden="1">
      <c r="C279" s="1857" t="e">
        <f>YEAR(C282)</f>
        <v>#VALUE!</v>
      </c>
      <c r="D279" s="1857" t="e">
        <f>MONTH(C282)</f>
        <v>#VALUE!</v>
      </c>
    </row>
    <row r="280" spans="2:38">
      <c r="B280" s="1971" t="s">
        <v>2266</v>
      </c>
      <c r="C280" s="4478" t="e">
        <f>C282</f>
        <v>#VALUE!</v>
      </c>
      <c r="D280" s="4479"/>
      <c r="E280" s="4479"/>
      <c r="F280" s="4479"/>
      <c r="G280" s="4479"/>
      <c r="H280" s="4479"/>
      <c r="I280" s="4479"/>
      <c r="J280" s="4479"/>
      <c r="K280" s="4479"/>
      <c r="L280" s="4479"/>
      <c r="M280" s="4479"/>
      <c r="N280" s="4479"/>
      <c r="O280" s="4479"/>
      <c r="P280" s="4479"/>
      <c r="Q280" s="4479"/>
      <c r="R280" s="4479"/>
      <c r="S280" s="4479"/>
      <c r="T280" s="4479"/>
      <c r="U280" s="4479"/>
      <c r="V280" s="4479"/>
      <c r="W280" s="4479"/>
      <c r="X280" s="4479"/>
      <c r="Y280" s="4479"/>
      <c r="Z280" s="4479"/>
      <c r="AA280" s="4479"/>
      <c r="AB280" s="4479"/>
      <c r="AC280" s="4479"/>
      <c r="AD280" s="4479"/>
      <c r="AE280" s="4479"/>
      <c r="AF280" s="4479"/>
      <c r="AG280" s="4479"/>
      <c r="AH280" s="4479"/>
      <c r="AI280" s="4546"/>
    </row>
    <row r="281" spans="2:38" hidden="1">
      <c r="B281" s="1972"/>
      <c r="C281" s="1913" t="e">
        <f>DATE($C279,$D279,1)</f>
        <v>#VALUE!</v>
      </c>
      <c r="D281" s="1913" t="e">
        <f t="shared" ref="D281:AG281" si="125">C281+1</f>
        <v>#VALUE!</v>
      </c>
      <c r="E281" s="1913" t="e">
        <f t="shared" si="125"/>
        <v>#VALUE!</v>
      </c>
      <c r="F281" s="1913" t="e">
        <f t="shared" si="125"/>
        <v>#VALUE!</v>
      </c>
      <c r="G281" s="1913" t="e">
        <f t="shared" si="125"/>
        <v>#VALUE!</v>
      </c>
      <c r="H281" s="1913" t="e">
        <f t="shared" si="125"/>
        <v>#VALUE!</v>
      </c>
      <c r="I281" s="1913" t="e">
        <f t="shared" si="125"/>
        <v>#VALUE!</v>
      </c>
      <c r="J281" s="1913" t="e">
        <f t="shared" si="125"/>
        <v>#VALUE!</v>
      </c>
      <c r="K281" s="1913" t="e">
        <f t="shared" si="125"/>
        <v>#VALUE!</v>
      </c>
      <c r="L281" s="1913" t="e">
        <f t="shared" si="125"/>
        <v>#VALUE!</v>
      </c>
      <c r="M281" s="1913" t="e">
        <f t="shared" si="125"/>
        <v>#VALUE!</v>
      </c>
      <c r="N281" s="1913" t="e">
        <f t="shared" si="125"/>
        <v>#VALUE!</v>
      </c>
      <c r="O281" s="1913" t="e">
        <f t="shared" si="125"/>
        <v>#VALUE!</v>
      </c>
      <c r="P281" s="1913" t="e">
        <f t="shared" si="125"/>
        <v>#VALUE!</v>
      </c>
      <c r="Q281" s="1913" t="e">
        <f t="shared" si="125"/>
        <v>#VALUE!</v>
      </c>
      <c r="R281" s="1913" t="e">
        <f t="shared" si="125"/>
        <v>#VALUE!</v>
      </c>
      <c r="S281" s="1913" t="e">
        <f t="shared" si="125"/>
        <v>#VALUE!</v>
      </c>
      <c r="T281" s="1913" t="e">
        <f t="shared" si="125"/>
        <v>#VALUE!</v>
      </c>
      <c r="U281" s="1913" t="e">
        <f t="shared" si="125"/>
        <v>#VALUE!</v>
      </c>
      <c r="V281" s="1913" t="e">
        <f t="shared" si="125"/>
        <v>#VALUE!</v>
      </c>
      <c r="W281" s="1913" t="e">
        <f t="shared" si="125"/>
        <v>#VALUE!</v>
      </c>
      <c r="X281" s="1913" t="e">
        <f t="shared" si="125"/>
        <v>#VALUE!</v>
      </c>
      <c r="Y281" s="1913" t="e">
        <f t="shared" si="125"/>
        <v>#VALUE!</v>
      </c>
      <c r="Z281" s="1913" t="e">
        <f t="shared" si="125"/>
        <v>#VALUE!</v>
      </c>
      <c r="AA281" s="1913" t="e">
        <f t="shared" si="125"/>
        <v>#VALUE!</v>
      </c>
      <c r="AB281" s="1913" t="e">
        <f t="shared" si="125"/>
        <v>#VALUE!</v>
      </c>
      <c r="AC281" s="1913" t="e">
        <f t="shared" si="125"/>
        <v>#VALUE!</v>
      </c>
      <c r="AD281" s="1913" t="e">
        <f t="shared" si="125"/>
        <v>#VALUE!</v>
      </c>
      <c r="AE281" s="1913" t="e">
        <f t="shared" si="125"/>
        <v>#VALUE!</v>
      </c>
      <c r="AF281" s="1913" t="e">
        <f t="shared" si="125"/>
        <v>#VALUE!</v>
      </c>
      <c r="AG281" s="1913" t="e">
        <f t="shared" si="125"/>
        <v>#VALUE!</v>
      </c>
      <c r="AH281" s="2056"/>
      <c r="AI281" s="2057"/>
    </row>
    <row r="282" spans="2:38">
      <c r="B282" s="1973" t="s">
        <v>2267</v>
      </c>
      <c r="C282" s="1974" t="e">
        <f>IF(EDATE(C265,1)&gt;$G$5,"",EDATE(C265,1))</f>
        <v>#VALUE!</v>
      </c>
      <c r="D282" s="1913" t="e">
        <f t="shared" ref="D282:AG282" si="126">IF(D281&gt;$G$5,"",IF(C282=EOMONTH(DATE($C279,$D279,1),0),"",IF(C282="","",C282+1)))</f>
        <v>#VALUE!</v>
      </c>
      <c r="E282" s="1913" t="e">
        <f t="shared" si="126"/>
        <v>#VALUE!</v>
      </c>
      <c r="F282" s="1913" t="e">
        <f t="shared" si="126"/>
        <v>#VALUE!</v>
      </c>
      <c r="G282" s="1913" t="e">
        <f t="shared" si="126"/>
        <v>#VALUE!</v>
      </c>
      <c r="H282" s="1913" t="e">
        <f t="shared" si="126"/>
        <v>#VALUE!</v>
      </c>
      <c r="I282" s="1913" t="e">
        <f t="shared" si="126"/>
        <v>#VALUE!</v>
      </c>
      <c r="J282" s="1913" t="e">
        <f t="shared" si="126"/>
        <v>#VALUE!</v>
      </c>
      <c r="K282" s="1913" t="e">
        <f t="shared" si="126"/>
        <v>#VALUE!</v>
      </c>
      <c r="L282" s="1913" t="e">
        <f t="shared" si="126"/>
        <v>#VALUE!</v>
      </c>
      <c r="M282" s="1913" t="e">
        <f t="shared" si="126"/>
        <v>#VALUE!</v>
      </c>
      <c r="N282" s="1913" t="e">
        <f t="shared" si="126"/>
        <v>#VALUE!</v>
      </c>
      <c r="O282" s="1913" t="e">
        <f t="shared" si="126"/>
        <v>#VALUE!</v>
      </c>
      <c r="P282" s="1913" t="e">
        <f t="shared" si="126"/>
        <v>#VALUE!</v>
      </c>
      <c r="Q282" s="1913" t="e">
        <f t="shared" si="126"/>
        <v>#VALUE!</v>
      </c>
      <c r="R282" s="1913" t="e">
        <f t="shared" si="126"/>
        <v>#VALUE!</v>
      </c>
      <c r="S282" s="1913" t="e">
        <f t="shared" si="126"/>
        <v>#VALUE!</v>
      </c>
      <c r="T282" s="1913" t="e">
        <f t="shared" si="126"/>
        <v>#VALUE!</v>
      </c>
      <c r="U282" s="1913" t="e">
        <f t="shared" si="126"/>
        <v>#VALUE!</v>
      </c>
      <c r="V282" s="1913" t="e">
        <f t="shared" si="126"/>
        <v>#VALUE!</v>
      </c>
      <c r="W282" s="1913" t="e">
        <f t="shared" si="126"/>
        <v>#VALUE!</v>
      </c>
      <c r="X282" s="1913" t="e">
        <f t="shared" si="126"/>
        <v>#VALUE!</v>
      </c>
      <c r="Y282" s="1913" t="e">
        <f t="shared" si="126"/>
        <v>#VALUE!</v>
      </c>
      <c r="Z282" s="1913" t="e">
        <f t="shared" si="126"/>
        <v>#VALUE!</v>
      </c>
      <c r="AA282" s="1913" t="e">
        <f t="shared" si="126"/>
        <v>#VALUE!</v>
      </c>
      <c r="AB282" s="1913" t="e">
        <f t="shared" si="126"/>
        <v>#VALUE!</v>
      </c>
      <c r="AC282" s="1913" t="e">
        <f t="shared" si="126"/>
        <v>#VALUE!</v>
      </c>
      <c r="AD282" s="1913" t="e">
        <f t="shared" si="126"/>
        <v>#VALUE!</v>
      </c>
      <c r="AE282" s="1913" t="e">
        <f t="shared" si="126"/>
        <v>#VALUE!</v>
      </c>
      <c r="AF282" s="1913" t="e">
        <f t="shared" si="126"/>
        <v>#VALUE!</v>
      </c>
      <c r="AG282" s="1913" t="e">
        <f t="shared" si="126"/>
        <v>#VALUE!</v>
      </c>
      <c r="AH282" s="2043" t="s">
        <v>2268</v>
      </c>
      <c r="AI282" s="2044">
        <f>+COUNTIFS(C283:AG283,"土",C284:AG284,"")+COUNTIFS(C283:AG283,"日",C284:AG284,"")</f>
        <v>0</v>
      </c>
    </row>
    <row r="283" spans="2:38">
      <c r="B283" s="1908" t="s">
        <v>1060</v>
      </c>
      <c r="C283" s="1975" t="str">
        <f>IFERROR(TEXT(WEEKDAY(+C282),"aaa"),"")</f>
        <v/>
      </c>
      <c r="D283" s="1975" t="str">
        <f t="shared" ref="D283:AG283" si="127">IFERROR(TEXT(WEEKDAY(+D282),"aaa"),"")</f>
        <v/>
      </c>
      <c r="E283" s="1975" t="str">
        <f t="shared" si="127"/>
        <v/>
      </c>
      <c r="F283" s="1975" t="str">
        <f t="shared" si="127"/>
        <v/>
      </c>
      <c r="G283" s="1975" t="str">
        <f t="shared" si="127"/>
        <v/>
      </c>
      <c r="H283" s="1975" t="str">
        <f t="shared" si="127"/>
        <v/>
      </c>
      <c r="I283" s="1975" t="str">
        <f t="shared" si="127"/>
        <v/>
      </c>
      <c r="J283" s="1975" t="str">
        <f t="shared" si="127"/>
        <v/>
      </c>
      <c r="K283" s="1975" t="str">
        <f t="shared" si="127"/>
        <v/>
      </c>
      <c r="L283" s="1975" t="str">
        <f t="shared" si="127"/>
        <v/>
      </c>
      <c r="M283" s="1975" t="str">
        <f t="shared" si="127"/>
        <v/>
      </c>
      <c r="N283" s="1975" t="str">
        <f t="shared" si="127"/>
        <v/>
      </c>
      <c r="O283" s="1975" t="str">
        <f t="shared" si="127"/>
        <v/>
      </c>
      <c r="P283" s="1975" t="str">
        <f t="shared" si="127"/>
        <v/>
      </c>
      <c r="Q283" s="1975" t="str">
        <f t="shared" si="127"/>
        <v/>
      </c>
      <c r="R283" s="1975" t="str">
        <f t="shared" si="127"/>
        <v/>
      </c>
      <c r="S283" s="1975" t="str">
        <f t="shared" si="127"/>
        <v/>
      </c>
      <c r="T283" s="1975" t="str">
        <f t="shared" si="127"/>
        <v/>
      </c>
      <c r="U283" s="1975" t="str">
        <f t="shared" si="127"/>
        <v/>
      </c>
      <c r="V283" s="1975" t="str">
        <f t="shared" si="127"/>
        <v/>
      </c>
      <c r="W283" s="1975" t="str">
        <f t="shared" si="127"/>
        <v/>
      </c>
      <c r="X283" s="1975" t="str">
        <f t="shared" si="127"/>
        <v/>
      </c>
      <c r="Y283" s="1975" t="str">
        <f t="shared" si="127"/>
        <v/>
      </c>
      <c r="Z283" s="1975" t="str">
        <f t="shared" si="127"/>
        <v/>
      </c>
      <c r="AA283" s="1975" t="str">
        <f t="shared" si="127"/>
        <v/>
      </c>
      <c r="AB283" s="1975" t="str">
        <f t="shared" si="127"/>
        <v/>
      </c>
      <c r="AC283" s="1975" t="str">
        <f t="shared" si="127"/>
        <v/>
      </c>
      <c r="AD283" s="1975" t="str">
        <f t="shared" si="127"/>
        <v/>
      </c>
      <c r="AE283" s="1975" t="str">
        <f t="shared" si="127"/>
        <v/>
      </c>
      <c r="AF283" s="1975" t="str">
        <f t="shared" si="127"/>
        <v/>
      </c>
      <c r="AG283" s="1975" t="str">
        <f t="shared" si="127"/>
        <v/>
      </c>
      <c r="AH283" s="2043" t="s">
        <v>2269</v>
      </c>
      <c r="AI283" s="2044">
        <f>+COUNTIF(C284:AG284,"夏休")+COUNTIF(C284:AG284,"冬休")+COUNTIF(C284:AG284,"中止")</f>
        <v>0</v>
      </c>
    </row>
    <row r="284" spans="2:38" ht="13.5" customHeight="1">
      <c r="B284" s="4547" t="s">
        <v>2270</v>
      </c>
      <c r="C284" s="4549"/>
      <c r="D284" s="4545"/>
      <c r="E284" s="4545"/>
      <c r="F284" s="4545"/>
      <c r="G284" s="4545"/>
      <c r="H284" s="4545"/>
      <c r="I284" s="4545"/>
      <c r="J284" s="4545"/>
      <c r="K284" s="4545"/>
      <c r="L284" s="4545"/>
      <c r="M284" s="4545"/>
      <c r="N284" s="4545"/>
      <c r="O284" s="4545"/>
      <c r="P284" s="4545"/>
      <c r="Q284" s="4545"/>
      <c r="R284" s="4545"/>
      <c r="S284" s="4545"/>
      <c r="T284" s="4545"/>
      <c r="U284" s="4545"/>
      <c r="V284" s="4545"/>
      <c r="W284" s="4545"/>
      <c r="X284" s="4545"/>
      <c r="Y284" s="4545"/>
      <c r="Z284" s="4545"/>
      <c r="AA284" s="4545"/>
      <c r="AB284" s="4545"/>
      <c r="AC284" s="4545"/>
      <c r="AD284" s="4545"/>
      <c r="AE284" s="4545"/>
      <c r="AF284" s="4545"/>
      <c r="AG284" s="4565"/>
      <c r="AH284" s="2045" t="s">
        <v>1061</v>
      </c>
      <c r="AI284" s="2046">
        <f>COUNT(C282:AG282)-AI283</f>
        <v>0</v>
      </c>
    </row>
    <row r="285" spans="2:38" ht="13.5" customHeight="1">
      <c r="B285" s="4548"/>
      <c r="C285" s="4549"/>
      <c r="D285" s="4545"/>
      <c r="E285" s="4545"/>
      <c r="F285" s="4545"/>
      <c r="G285" s="4545"/>
      <c r="H285" s="4545"/>
      <c r="I285" s="4545"/>
      <c r="J285" s="4545"/>
      <c r="K285" s="4545"/>
      <c r="L285" s="4545"/>
      <c r="M285" s="4545"/>
      <c r="N285" s="4545"/>
      <c r="O285" s="4545"/>
      <c r="P285" s="4545"/>
      <c r="Q285" s="4545"/>
      <c r="R285" s="4545"/>
      <c r="S285" s="4545"/>
      <c r="T285" s="4545"/>
      <c r="U285" s="4545"/>
      <c r="V285" s="4545"/>
      <c r="W285" s="4545"/>
      <c r="X285" s="4545"/>
      <c r="Y285" s="4545"/>
      <c r="Z285" s="4545"/>
      <c r="AA285" s="4545"/>
      <c r="AB285" s="4545"/>
      <c r="AC285" s="4545"/>
      <c r="AD285" s="4545"/>
      <c r="AE285" s="4545"/>
      <c r="AF285" s="4545"/>
      <c r="AG285" s="4565"/>
      <c r="AH285" s="2045" t="s">
        <v>1062</v>
      </c>
      <c r="AI285" s="2046">
        <f>+COUNTIF(C286:AG287,"休")</f>
        <v>0</v>
      </c>
      <c r="AJ285" s="2047" t="e">
        <f>IF(AI286&gt;0.285,"",IF(AI285&lt;AI282,"←計画日数が足りません",""))</f>
        <v>#DIV/0!</v>
      </c>
    </row>
    <row r="286" spans="2:38" ht="13.5" customHeight="1">
      <c r="B286" s="4566" t="s">
        <v>1055</v>
      </c>
      <c r="C286" s="4567"/>
      <c r="D286" s="4564"/>
      <c r="E286" s="4564"/>
      <c r="F286" s="4564"/>
      <c r="G286" s="4564"/>
      <c r="H286" s="4564"/>
      <c r="I286" s="4564"/>
      <c r="J286" s="4564"/>
      <c r="K286" s="4564"/>
      <c r="L286" s="4564"/>
      <c r="M286" s="4564"/>
      <c r="N286" s="4564"/>
      <c r="O286" s="4564"/>
      <c r="P286" s="4564"/>
      <c r="Q286" s="4564"/>
      <c r="R286" s="4564"/>
      <c r="S286" s="4564"/>
      <c r="T286" s="4564"/>
      <c r="U286" s="4564"/>
      <c r="V286" s="4564"/>
      <c r="W286" s="4564"/>
      <c r="X286" s="4564"/>
      <c r="Y286" s="4564"/>
      <c r="Z286" s="4564"/>
      <c r="AA286" s="4564"/>
      <c r="AB286" s="4564"/>
      <c r="AC286" s="4564"/>
      <c r="AD286" s="4564"/>
      <c r="AE286" s="4564"/>
      <c r="AF286" s="4564"/>
      <c r="AG286" s="4570"/>
      <c r="AH286" s="2045" t="s">
        <v>1063</v>
      </c>
      <c r="AI286" s="2048" t="e">
        <f>+AI285/AI284</f>
        <v>#DIV/0!</v>
      </c>
    </row>
    <row r="287" spans="2:38">
      <c r="B287" s="4566"/>
      <c r="C287" s="4567"/>
      <c r="D287" s="4564"/>
      <c r="E287" s="4564"/>
      <c r="F287" s="4564"/>
      <c r="G287" s="4564"/>
      <c r="H287" s="4564"/>
      <c r="I287" s="4564"/>
      <c r="J287" s="4564"/>
      <c r="K287" s="4564"/>
      <c r="L287" s="4564"/>
      <c r="M287" s="4564"/>
      <c r="N287" s="4564"/>
      <c r="O287" s="4564"/>
      <c r="P287" s="4564"/>
      <c r="Q287" s="4564"/>
      <c r="R287" s="4564"/>
      <c r="S287" s="4564"/>
      <c r="T287" s="4564"/>
      <c r="U287" s="4564"/>
      <c r="V287" s="4564"/>
      <c r="W287" s="4564"/>
      <c r="X287" s="4564"/>
      <c r="Y287" s="4564"/>
      <c r="Z287" s="4564"/>
      <c r="AA287" s="4564"/>
      <c r="AB287" s="4564"/>
      <c r="AC287" s="4564"/>
      <c r="AD287" s="4564"/>
      <c r="AE287" s="4564"/>
      <c r="AF287" s="4564"/>
      <c r="AG287" s="4570"/>
      <c r="AH287" s="2045" t="s">
        <v>1051</v>
      </c>
      <c r="AI287" s="2046">
        <f>+COUNTA(C288:AG289)</f>
        <v>0</v>
      </c>
    </row>
    <row r="288" spans="2:38">
      <c r="B288" s="4571" t="s">
        <v>1057</v>
      </c>
      <c r="C288" s="4573"/>
      <c r="D288" s="4568"/>
      <c r="E288" s="4568"/>
      <c r="F288" s="4568"/>
      <c r="G288" s="4568"/>
      <c r="H288" s="4568"/>
      <c r="I288" s="4568"/>
      <c r="J288" s="4568"/>
      <c r="K288" s="4568"/>
      <c r="L288" s="4568"/>
      <c r="M288" s="4568"/>
      <c r="N288" s="4568"/>
      <c r="O288" s="4568"/>
      <c r="P288" s="4568"/>
      <c r="Q288" s="4568"/>
      <c r="R288" s="4568"/>
      <c r="S288" s="4568"/>
      <c r="T288" s="4568"/>
      <c r="U288" s="4568"/>
      <c r="V288" s="4568"/>
      <c r="W288" s="4568"/>
      <c r="X288" s="4568"/>
      <c r="Y288" s="4568"/>
      <c r="Z288" s="4568"/>
      <c r="AA288" s="4568"/>
      <c r="AB288" s="4568"/>
      <c r="AC288" s="4568"/>
      <c r="AD288" s="4568"/>
      <c r="AE288" s="4568"/>
      <c r="AF288" s="4568"/>
      <c r="AG288" s="4575"/>
      <c r="AH288" s="2049" t="s">
        <v>1064</v>
      </c>
      <c r="AI288" s="2050" t="e">
        <f>+AI287/AI284</f>
        <v>#DIV/0!</v>
      </c>
      <c r="AL288" s="1857">
        <f>+COUNTIF(C286:AG287,"休")</f>
        <v>0</v>
      </c>
    </row>
    <row r="289" spans="2:38">
      <c r="B289" s="4572"/>
      <c r="C289" s="4574"/>
      <c r="D289" s="4569"/>
      <c r="E289" s="4569"/>
      <c r="F289" s="4569"/>
      <c r="G289" s="4569"/>
      <c r="H289" s="4569"/>
      <c r="I289" s="4569"/>
      <c r="J289" s="4569"/>
      <c r="K289" s="4569"/>
      <c r="L289" s="4569"/>
      <c r="M289" s="4569"/>
      <c r="N289" s="4569"/>
      <c r="O289" s="4569"/>
      <c r="P289" s="4569"/>
      <c r="Q289" s="4569"/>
      <c r="R289" s="4569"/>
      <c r="S289" s="4569"/>
      <c r="T289" s="4569"/>
      <c r="U289" s="4569"/>
      <c r="V289" s="4569"/>
      <c r="W289" s="4569"/>
      <c r="X289" s="4569"/>
      <c r="Y289" s="4569"/>
      <c r="Z289" s="4569"/>
      <c r="AA289" s="4569"/>
      <c r="AB289" s="4569"/>
      <c r="AC289" s="4569"/>
      <c r="AD289" s="4569"/>
      <c r="AE289" s="4569"/>
      <c r="AF289" s="4569"/>
      <c r="AG289" s="4576"/>
      <c r="AH289" s="2051" t="s">
        <v>2271</v>
      </c>
      <c r="AI289" s="2052" t="str">
        <f>IF(7&gt;AI284,"対象外",IF(AI287&gt;=AI282,"OK","NG"))</f>
        <v>対象外</v>
      </c>
      <c r="AJ289" s="2047" t="str">
        <f>IF(AI289="対象外","←７日間に満たない期間は達成判定の対象外",IF(AI289="NG","←月単位未達成","←月単位達成"))</f>
        <v>←７日間に満たない期間は達成判定の対象外</v>
      </c>
      <c r="AL289" s="2053" t="str">
        <f>IF(7&gt;AI284,"対象外",IF(AL288&gt;=AI282,"OK","NG"))</f>
        <v>対象外</v>
      </c>
    </row>
    <row r="290" spans="2:38" hidden="1">
      <c r="B290" s="2001" t="s">
        <v>2373</v>
      </c>
      <c r="C290" s="1992" t="e">
        <f t="shared" ref="C290:AG290" si="128">IF(AND(DAY(C282)&gt;=22,DAY(C282)&lt;=28,C283="土"),1,0)</f>
        <v>#VALUE!</v>
      </c>
      <c r="D290" s="1992" t="e">
        <f t="shared" si="128"/>
        <v>#VALUE!</v>
      </c>
      <c r="E290" s="1992" t="e">
        <f t="shared" si="128"/>
        <v>#VALUE!</v>
      </c>
      <c r="F290" s="1992" t="e">
        <f t="shared" si="128"/>
        <v>#VALUE!</v>
      </c>
      <c r="G290" s="1992" t="e">
        <f t="shared" si="128"/>
        <v>#VALUE!</v>
      </c>
      <c r="H290" s="1992" t="e">
        <f t="shared" si="128"/>
        <v>#VALUE!</v>
      </c>
      <c r="I290" s="1992" t="e">
        <f t="shared" si="128"/>
        <v>#VALUE!</v>
      </c>
      <c r="J290" s="1992" t="e">
        <f t="shared" si="128"/>
        <v>#VALUE!</v>
      </c>
      <c r="K290" s="1992" t="e">
        <f t="shared" si="128"/>
        <v>#VALUE!</v>
      </c>
      <c r="L290" s="1992" t="e">
        <f t="shared" si="128"/>
        <v>#VALUE!</v>
      </c>
      <c r="M290" s="1992" t="e">
        <f t="shared" si="128"/>
        <v>#VALUE!</v>
      </c>
      <c r="N290" s="1992" t="e">
        <f t="shared" si="128"/>
        <v>#VALUE!</v>
      </c>
      <c r="O290" s="1992" t="e">
        <f t="shared" si="128"/>
        <v>#VALUE!</v>
      </c>
      <c r="P290" s="1992" t="e">
        <f t="shared" si="128"/>
        <v>#VALUE!</v>
      </c>
      <c r="Q290" s="1992" t="e">
        <f t="shared" si="128"/>
        <v>#VALUE!</v>
      </c>
      <c r="R290" s="1992" t="e">
        <f t="shared" si="128"/>
        <v>#VALUE!</v>
      </c>
      <c r="S290" s="1992" t="e">
        <f t="shared" si="128"/>
        <v>#VALUE!</v>
      </c>
      <c r="T290" s="1992" t="e">
        <f t="shared" si="128"/>
        <v>#VALUE!</v>
      </c>
      <c r="U290" s="1992" t="e">
        <f t="shared" si="128"/>
        <v>#VALUE!</v>
      </c>
      <c r="V290" s="1992" t="e">
        <f t="shared" si="128"/>
        <v>#VALUE!</v>
      </c>
      <c r="W290" s="1992" t="e">
        <f t="shared" si="128"/>
        <v>#VALUE!</v>
      </c>
      <c r="X290" s="1992" t="e">
        <f t="shared" si="128"/>
        <v>#VALUE!</v>
      </c>
      <c r="Y290" s="1992" t="e">
        <f t="shared" si="128"/>
        <v>#VALUE!</v>
      </c>
      <c r="Z290" s="1992" t="e">
        <f t="shared" si="128"/>
        <v>#VALUE!</v>
      </c>
      <c r="AA290" s="1992" t="e">
        <f t="shared" si="128"/>
        <v>#VALUE!</v>
      </c>
      <c r="AB290" s="1992" t="e">
        <f t="shared" si="128"/>
        <v>#VALUE!</v>
      </c>
      <c r="AC290" s="1992" t="e">
        <f t="shared" si="128"/>
        <v>#VALUE!</v>
      </c>
      <c r="AD290" s="1992" t="e">
        <f t="shared" si="128"/>
        <v>#VALUE!</v>
      </c>
      <c r="AE290" s="1992" t="e">
        <f t="shared" si="128"/>
        <v>#VALUE!</v>
      </c>
      <c r="AF290" s="1992" t="e">
        <f t="shared" si="128"/>
        <v>#VALUE!</v>
      </c>
      <c r="AG290" s="1992" t="e">
        <f t="shared" si="128"/>
        <v>#VALUE!</v>
      </c>
      <c r="AH290" s="1861" t="s">
        <v>2272</v>
      </c>
      <c r="AI290" s="2054">
        <f>_xlfn.AGGREGATE(9,6,C290:AG290)</f>
        <v>0</v>
      </c>
      <c r="AJ290" s="2047"/>
    </row>
    <row r="291" spans="2:38" hidden="1">
      <c r="B291" s="2001" t="s">
        <v>2374</v>
      </c>
      <c r="C291" s="2055" t="e">
        <f t="shared" ref="C291:AG291" si="129">IF(AND(DAY(C282)&gt;=22,DAY(C282)&lt;=28,C283="土",OR(C288="休",C288="雨")),1,0)</f>
        <v>#VALUE!</v>
      </c>
      <c r="D291" s="2055" t="e">
        <f t="shared" si="129"/>
        <v>#VALUE!</v>
      </c>
      <c r="E291" s="2055" t="e">
        <f t="shared" si="129"/>
        <v>#VALUE!</v>
      </c>
      <c r="F291" s="2055" t="e">
        <f t="shared" si="129"/>
        <v>#VALUE!</v>
      </c>
      <c r="G291" s="2055" t="e">
        <f t="shared" si="129"/>
        <v>#VALUE!</v>
      </c>
      <c r="H291" s="2055" t="e">
        <f t="shared" si="129"/>
        <v>#VALUE!</v>
      </c>
      <c r="I291" s="2055" t="e">
        <f t="shared" si="129"/>
        <v>#VALUE!</v>
      </c>
      <c r="J291" s="2055" t="e">
        <f t="shared" si="129"/>
        <v>#VALUE!</v>
      </c>
      <c r="K291" s="2055" t="e">
        <f t="shared" si="129"/>
        <v>#VALUE!</v>
      </c>
      <c r="L291" s="2055" t="e">
        <f t="shared" si="129"/>
        <v>#VALUE!</v>
      </c>
      <c r="M291" s="2055" t="e">
        <f t="shared" si="129"/>
        <v>#VALUE!</v>
      </c>
      <c r="N291" s="2055" t="e">
        <f t="shared" si="129"/>
        <v>#VALUE!</v>
      </c>
      <c r="O291" s="2055" t="e">
        <f t="shared" si="129"/>
        <v>#VALUE!</v>
      </c>
      <c r="P291" s="2055" t="e">
        <f t="shared" si="129"/>
        <v>#VALUE!</v>
      </c>
      <c r="Q291" s="2055" t="e">
        <f t="shared" si="129"/>
        <v>#VALUE!</v>
      </c>
      <c r="R291" s="2055" t="e">
        <f t="shared" si="129"/>
        <v>#VALUE!</v>
      </c>
      <c r="S291" s="2055" t="e">
        <f t="shared" si="129"/>
        <v>#VALUE!</v>
      </c>
      <c r="T291" s="2055" t="e">
        <f t="shared" si="129"/>
        <v>#VALUE!</v>
      </c>
      <c r="U291" s="2055" t="e">
        <f t="shared" si="129"/>
        <v>#VALUE!</v>
      </c>
      <c r="V291" s="2055" t="e">
        <f t="shared" si="129"/>
        <v>#VALUE!</v>
      </c>
      <c r="W291" s="2055" t="e">
        <f t="shared" si="129"/>
        <v>#VALUE!</v>
      </c>
      <c r="X291" s="2055" t="e">
        <f t="shared" si="129"/>
        <v>#VALUE!</v>
      </c>
      <c r="Y291" s="2055" t="e">
        <f t="shared" si="129"/>
        <v>#VALUE!</v>
      </c>
      <c r="Z291" s="2055" t="e">
        <f t="shared" si="129"/>
        <v>#VALUE!</v>
      </c>
      <c r="AA291" s="2055" t="e">
        <f t="shared" si="129"/>
        <v>#VALUE!</v>
      </c>
      <c r="AB291" s="2055" t="e">
        <f t="shared" si="129"/>
        <v>#VALUE!</v>
      </c>
      <c r="AC291" s="2055" t="e">
        <f t="shared" si="129"/>
        <v>#VALUE!</v>
      </c>
      <c r="AD291" s="2055" t="e">
        <f t="shared" si="129"/>
        <v>#VALUE!</v>
      </c>
      <c r="AE291" s="2055" t="e">
        <f t="shared" si="129"/>
        <v>#VALUE!</v>
      </c>
      <c r="AF291" s="2055" t="e">
        <f t="shared" si="129"/>
        <v>#VALUE!</v>
      </c>
      <c r="AG291" s="2055" t="e">
        <f t="shared" si="129"/>
        <v>#VALUE!</v>
      </c>
      <c r="AH291" s="1861" t="s">
        <v>2273</v>
      </c>
      <c r="AI291" s="2054">
        <f>_xlfn.AGGREGATE(9,6,C291:AG291)</f>
        <v>0</v>
      </c>
      <c r="AJ291" s="2047"/>
    </row>
    <row r="292" spans="2:38" hidden="1">
      <c r="B292" s="2001" t="s">
        <v>2375</v>
      </c>
      <c r="C292" s="1992" t="e">
        <f>IF(AND(DAY(C282)&gt;=8,DAY(C282)&lt;=14,C283="土"),1,0)</f>
        <v>#VALUE!</v>
      </c>
      <c r="D292" s="1992" t="e">
        <f>IF(AND(DAY(D282)&gt;=8,DAY(D282)&lt;=14,D283="土"),1,0)</f>
        <v>#VALUE!</v>
      </c>
      <c r="E292" s="1992" t="e">
        <f t="shared" ref="E292" si="130">IF(AND(DAY(E282)&gt;=8,DAY(E282)&lt;=14,E283="土"),1,0)</f>
        <v>#VALUE!</v>
      </c>
      <c r="F292" s="1992" t="e">
        <f>IF(AND(DAY(F282)&gt;=8,DAY(F282)&lt;=14,F283="土"),1,0)</f>
        <v>#VALUE!</v>
      </c>
      <c r="G292" s="1992" t="e">
        <f>IF(AND(DAY(G282)&gt;=8,DAY(G282)&lt;=14,G283="土"),1,0)</f>
        <v>#VALUE!</v>
      </c>
      <c r="H292" s="1992" t="e">
        <f t="shared" ref="H292:AG292" si="131">IF(AND(DAY(H282)&gt;=8,DAY(H282)&lt;=14,H283="土"),1,0)</f>
        <v>#VALUE!</v>
      </c>
      <c r="I292" s="1992" t="e">
        <f t="shared" si="131"/>
        <v>#VALUE!</v>
      </c>
      <c r="J292" s="1992" t="e">
        <f t="shared" si="131"/>
        <v>#VALUE!</v>
      </c>
      <c r="K292" s="1992" t="e">
        <f t="shared" si="131"/>
        <v>#VALUE!</v>
      </c>
      <c r="L292" s="1992" t="e">
        <f t="shared" si="131"/>
        <v>#VALUE!</v>
      </c>
      <c r="M292" s="1992" t="e">
        <f t="shared" si="131"/>
        <v>#VALUE!</v>
      </c>
      <c r="N292" s="1992" t="e">
        <f t="shared" si="131"/>
        <v>#VALUE!</v>
      </c>
      <c r="O292" s="1992" t="e">
        <f t="shared" si="131"/>
        <v>#VALUE!</v>
      </c>
      <c r="P292" s="1992" t="e">
        <f t="shared" si="131"/>
        <v>#VALUE!</v>
      </c>
      <c r="Q292" s="1992" t="e">
        <f t="shared" si="131"/>
        <v>#VALUE!</v>
      </c>
      <c r="R292" s="1992" t="e">
        <f t="shared" si="131"/>
        <v>#VALUE!</v>
      </c>
      <c r="S292" s="1992" t="e">
        <f t="shared" si="131"/>
        <v>#VALUE!</v>
      </c>
      <c r="T292" s="1992" t="e">
        <f t="shared" si="131"/>
        <v>#VALUE!</v>
      </c>
      <c r="U292" s="1992" t="e">
        <f t="shared" si="131"/>
        <v>#VALUE!</v>
      </c>
      <c r="V292" s="1992" t="e">
        <f t="shared" si="131"/>
        <v>#VALUE!</v>
      </c>
      <c r="W292" s="1992" t="e">
        <f t="shared" si="131"/>
        <v>#VALUE!</v>
      </c>
      <c r="X292" s="1992" t="e">
        <f t="shared" si="131"/>
        <v>#VALUE!</v>
      </c>
      <c r="Y292" s="1992" t="e">
        <f t="shared" si="131"/>
        <v>#VALUE!</v>
      </c>
      <c r="Z292" s="1992" t="e">
        <f t="shared" si="131"/>
        <v>#VALUE!</v>
      </c>
      <c r="AA292" s="1992" t="e">
        <f t="shared" si="131"/>
        <v>#VALUE!</v>
      </c>
      <c r="AB292" s="1992" t="e">
        <f t="shared" si="131"/>
        <v>#VALUE!</v>
      </c>
      <c r="AC292" s="1992" t="e">
        <f t="shared" si="131"/>
        <v>#VALUE!</v>
      </c>
      <c r="AD292" s="1992" t="e">
        <f t="shared" si="131"/>
        <v>#VALUE!</v>
      </c>
      <c r="AE292" s="1992" t="e">
        <f t="shared" si="131"/>
        <v>#VALUE!</v>
      </c>
      <c r="AF292" s="1992" t="e">
        <f t="shared" si="131"/>
        <v>#VALUE!</v>
      </c>
      <c r="AG292" s="1992" t="e">
        <f t="shared" si="131"/>
        <v>#VALUE!</v>
      </c>
      <c r="AH292" s="1861" t="s">
        <v>2272</v>
      </c>
      <c r="AI292" s="2054">
        <f>_xlfn.AGGREGATE(9,6,C292:AG292)</f>
        <v>0</v>
      </c>
      <c r="AJ292" s="2047"/>
    </row>
    <row r="293" spans="2:38" hidden="1">
      <c r="B293" s="2001" t="s">
        <v>2376</v>
      </c>
      <c r="C293" s="2055" t="e">
        <f>IF(AND(DAY(C282)&gt;=8,DAY(C282)&lt;=14,C283="土",OR(C288="休",C288="雨")),1,0)</f>
        <v>#VALUE!</v>
      </c>
      <c r="D293" s="2055" t="e">
        <f>IF(AND(DAY(D282)&gt;=8,DAY(D282)&lt;=14,D283="土",OR(D288="休",D288="雨")),1,0)</f>
        <v>#VALUE!</v>
      </c>
      <c r="E293" s="2055" t="e">
        <f t="shared" ref="E293" si="132">IF(AND(DAY(E282)&gt;=8,DAY(E282)&lt;=14,E283="土",OR(E288="休",E288="雨")),1,0)</f>
        <v>#VALUE!</v>
      </c>
      <c r="F293" s="2055" t="e">
        <f>IF(AND(DAY(F282)&gt;=8,DAY(F282)&lt;=14,F283="土",OR(F288="休",F288="雨")),1,0)</f>
        <v>#VALUE!</v>
      </c>
      <c r="G293" s="2055" t="e">
        <f>IF(AND(DAY(G282)&gt;=8,DAY(G282)&lt;=14,G283="土",OR(G288="休",G288="雨")),1,0)</f>
        <v>#VALUE!</v>
      </c>
      <c r="H293" s="2055" t="e">
        <f t="shared" ref="H293:AG293" si="133">IF(AND(DAY(H282)&gt;=8,DAY(H282)&lt;=14,H283="土",OR(H288="休",H288="雨")),1,0)</f>
        <v>#VALUE!</v>
      </c>
      <c r="I293" s="2055" t="e">
        <f t="shared" si="133"/>
        <v>#VALUE!</v>
      </c>
      <c r="J293" s="2055" t="e">
        <f t="shared" si="133"/>
        <v>#VALUE!</v>
      </c>
      <c r="K293" s="2055" t="e">
        <f t="shared" si="133"/>
        <v>#VALUE!</v>
      </c>
      <c r="L293" s="2055" t="e">
        <f t="shared" si="133"/>
        <v>#VALUE!</v>
      </c>
      <c r="M293" s="2055" t="e">
        <f t="shared" si="133"/>
        <v>#VALUE!</v>
      </c>
      <c r="N293" s="2055" t="e">
        <f t="shared" si="133"/>
        <v>#VALUE!</v>
      </c>
      <c r="O293" s="2055" t="e">
        <f t="shared" si="133"/>
        <v>#VALUE!</v>
      </c>
      <c r="P293" s="2055" t="e">
        <f t="shared" si="133"/>
        <v>#VALUE!</v>
      </c>
      <c r="Q293" s="2055" t="e">
        <f t="shared" si="133"/>
        <v>#VALUE!</v>
      </c>
      <c r="R293" s="2055" t="e">
        <f t="shared" si="133"/>
        <v>#VALUE!</v>
      </c>
      <c r="S293" s="2055" t="e">
        <f t="shared" si="133"/>
        <v>#VALUE!</v>
      </c>
      <c r="T293" s="2055" t="e">
        <f t="shared" si="133"/>
        <v>#VALUE!</v>
      </c>
      <c r="U293" s="2055" t="e">
        <f t="shared" si="133"/>
        <v>#VALUE!</v>
      </c>
      <c r="V293" s="2055" t="e">
        <f t="shared" si="133"/>
        <v>#VALUE!</v>
      </c>
      <c r="W293" s="2055" t="e">
        <f t="shared" si="133"/>
        <v>#VALUE!</v>
      </c>
      <c r="X293" s="2055" t="e">
        <f t="shared" si="133"/>
        <v>#VALUE!</v>
      </c>
      <c r="Y293" s="2055" t="e">
        <f t="shared" si="133"/>
        <v>#VALUE!</v>
      </c>
      <c r="Z293" s="2055" t="e">
        <f t="shared" si="133"/>
        <v>#VALUE!</v>
      </c>
      <c r="AA293" s="2055" t="e">
        <f t="shared" si="133"/>
        <v>#VALUE!</v>
      </c>
      <c r="AB293" s="2055" t="e">
        <f t="shared" si="133"/>
        <v>#VALUE!</v>
      </c>
      <c r="AC293" s="2055" t="e">
        <f t="shared" si="133"/>
        <v>#VALUE!</v>
      </c>
      <c r="AD293" s="2055" t="e">
        <f t="shared" si="133"/>
        <v>#VALUE!</v>
      </c>
      <c r="AE293" s="2055" t="e">
        <f t="shared" si="133"/>
        <v>#VALUE!</v>
      </c>
      <c r="AF293" s="2055" t="e">
        <f t="shared" si="133"/>
        <v>#VALUE!</v>
      </c>
      <c r="AG293" s="2055" t="e">
        <f t="shared" si="133"/>
        <v>#VALUE!</v>
      </c>
      <c r="AH293" s="1861" t="s">
        <v>2273</v>
      </c>
      <c r="AI293" s="2054">
        <f>_xlfn.AGGREGATE(9,6,C293:AG293)</f>
        <v>0</v>
      </c>
      <c r="AJ293" s="2047"/>
    </row>
    <row r="295" spans="2:38" hidden="1">
      <c r="C295" s="1857" t="e">
        <f>YEAR(C298)</f>
        <v>#VALUE!</v>
      </c>
      <c r="D295" s="1857" t="e">
        <f>MONTH(C298)</f>
        <v>#VALUE!</v>
      </c>
    </row>
    <row r="296" spans="2:38">
      <c r="B296" s="1971" t="s">
        <v>2266</v>
      </c>
      <c r="C296" s="4478" t="e">
        <f>C298</f>
        <v>#VALUE!</v>
      </c>
      <c r="D296" s="4479"/>
      <c r="E296" s="4479"/>
      <c r="F296" s="4479"/>
      <c r="G296" s="4479"/>
      <c r="H296" s="4479"/>
      <c r="I296" s="4479"/>
      <c r="J296" s="4479"/>
      <c r="K296" s="4479"/>
      <c r="L296" s="4479"/>
      <c r="M296" s="4479"/>
      <c r="N296" s="4479"/>
      <c r="O296" s="4479"/>
      <c r="P296" s="4479"/>
      <c r="Q296" s="4479"/>
      <c r="R296" s="4479"/>
      <c r="S296" s="4479"/>
      <c r="T296" s="4479"/>
      <c r="U296" s="4479"/>
      <c r="V296" s="4479"/>
      <c r="W296" s="4479"/>
      <c r="X296" s="4479"/>
      <c r="Y296" s="4479"/>
      <c r="Z296" s="4479"/>
      <c r="AA296" s="4479"/>
      <c r="AB296" s="4479"/>
      <c r="AC296" s="4479"/>
      <c r="AD296" s="4479"/>
      <c r="AE296" s="4479"/>
      <c r="AF296" s="4479"/>
      <c r="AG296" s="4479"/>
      <c r="AH296" s="4479"/>
      <c r="AI296" s="4546"/>
    </row>
    <row r="297" spans="2:38" hidden="1">
      <c r="B297" s="1972"/>
      <c r="C297" s="1913" t="e">
        <f>DATE($C295,$D295,1)</f>
        <v>#VALUE!</v>
      </c>
      <c r="D297" s="1913" t="e">
        <f t="shared" ref="D297:AG297" si="134">C297+1</f>
        <v>#VALUE!</v>
      </c>
      <c r="E297" s="1913" t="e">
        <f t="shared" si="134"/>
        <v>#VALUE!</v>
      </c>
      <c r="F297" s="1913" t="e">
        <f t="shared" si="134"/>
        <v>#VALUE!</v>
      </c>
      <c r="G297" s="1913" t="e">
        <f t="shared" si="134"/>
        <v>#VALUE!</v>
      </c>
      <c r="H297" s="1913" t="e">
        <f t="shared" si="134"/>
        <v>#VALUE!</v>
      </c>
      <c r="I297" s="1913" t="e">
        <f t="shared" si="134"/>
        <v>#VALUE!</v>
      </c>
      <c r="J297" s="1913" t="e">
        <f t="shared" si="134"/>
        <v>#VALUE!</v>
      </c>
      <c r="K297" s="1913" t="e">
        <f t="shared" si="134"/>
        <v>#VALUE!</v>
      </c>
      <c r="L297" s="1913" t="e">
        <f t="shared" si="134"/>
        <v>#VALUE!</v>
      </c>
      <c r="M297" s="1913" t="e">
        <f t="shared" si="134"/>
        <v>#VALUE!</v>
      </c>
      <c r="N297" s="1913" t="e">
        <f t="shared" si="134"/>
        <v>#VALUE!</v>
      </c>
      <c r="O297" s="1913" t="e">
        <f t="shared" si="134"/>
        <v>#VALUE!</v>
      </c>
      <c r="P297" s="1913" t="e">
        <f t="shared" si="134"/>
        <v>#VALUE!</v>
      </c>
      <c r="Q297" s="1913" t="e">
        <f t="shared" si="134"/>
        <v>#VALUE!</v>
      </c>
      <c r="R297" s="1913" t="e">
        <f t="shared" si="134"/>
        <v>#VALUE!</v>
      </c>
      <c r="S297" s="1913" t="e">
        <f t="shared" si="134"/>
        <v>#VALUE!</v>
      </c>
      <c r="T297" s="1913" t="e">
        <f t="shared" si="134"/>
        <v>#VALUE!</v>
      </c>
      <c r="U297" s="1913" t="e">
        <f t="shared" si="134"/>
        <v>#VALUE!</v>
      </c>
      <c r="V297" s="1913" t="e">
        <f t="shared" si="134"/>
        <v>#VALUE!</v>
      </c>
      <c r="W297" s="1913" t="e">
        <f t="shared" si="134"/>
        <v>#VALUE!</v>
      </c>
      <c r="X297" s="1913" t="e">
        <f t="shared" si="134"/>
        <v>#VALUE!</v>
      </c>
      <c r="Y297" s="1913" t="e">
        <f t="shared" si="134"/>
        <v>#VALUE!</v>
      </c>
      <c r="Z297" s="1913" t="e">
        <f t="shared" si="134"/>
        <v>#VALUE!</v>
      </c>
      <c r="AA297" s="1913" t="e">
        <f t="shared" si="134"/>
        <v>#VALUE!</v>
      </c>
      <c r="AB297" s="1913" t="e">
        <f t="shared" si="134"/>
        <v>#VALUE!</v>
      </c>
      <c r="AC297" s="1913" t="e">
        <f t="shared" si="134"/>
        <v>#VALUE!</v>
      </c>
      <c r="AD297" s="1913" t="e">
        <f t="shared" si="134"/>
        <v>#VALUE!</v>
      </c>
      <c r="AE297" s="1913" t="e">
        <f t="shared" si="134"/>
        <v>#VALUE!</v>
      </c>
      <c r="AF297" s="1913" t="e">
        <f t="shared" si="134"/>
        <v>#VALUE!</v>
      </c>
      <c r="AG297" s="1913" t="e">
        <f t="shared" si="134"/>
        <v>#VALUE!</v>
      </c>
      <c r="AH297" s="2056"/>
      <c r="AI297" s="2057"/>
    </row>
    <row r="298" spans="2:38">
      <c r="B298" s="1973" t="s">
        <v>2267</v>
      </c>
      <c r="C298" s="1974" t="e">
        <f>IF(EDATE(C281,1)&gt;$G$5,"",EDATE(C281,1))</f>
        <v>#VALUE!</v>
      </c>
      <c r="D298" s="1913" t="e">
        <f t="shared" ref="D298:AG298" si="135">IF(D297&gt;$G$5,"",IF(C298=EOMONTH(DATE($C295,$D295,1),0),"",IF(C298="","",C298+1)))</f>
        <v>#VALUE!</v>
      </c>
      <c r="E298" s="1913" t="e">
        <f t="shared" si="135"/>
        <v>#VALUE!</v>
      </c>
      <c r="F298" s="1913" t="e">
        <f t="shared" si="135"/>
        <v>#VALUE!</v>
      </c>
      <c r="G298" s="1913" t="e">
        <f t="shared" si="135"/>
        <v>#VALUE!</v>
      </c>
      <c r="H298" s="1913" t="e">
        <f t="shared" si="135"/>
        <v>#VALUE!</v>
      </c>
      <c r="I298" s="1913" t="e">
        <f t="shared" si="135"/>
        <v>#VALUE!</v>
      </c>
      <c r="J298" s="1913" t="e">
        <f t="shared" si="135"/>
        <v>#VALUE!</v>
      </c>
      <c r="K298" s="1913" t="e">
        <f t="shared" si="135"/>
        <v>#VALUE!</v>
      </c>
      <c r="L298" s="1913" t="e">
        <f t="shared" si="135"/>
        <v>#VALUE!</v>
      </c>
      <c r="M298" s="1913" t="e">
        <f t="shared" si="135"/>
        <v>#VALUE!</v>
      </c>
      <c r="N298" s="1913" t="e">
        <f t="shared" si="135"/>
        <v>#VALUE!</v>
      </c>
      <c r="O298" s="1913" t="e">
        <f t="shared" si="135"/>
        <v>#VALUE!</v>
      </c>
      <c r="P298" s="1913" t="e">
        <f t="shared" si="135"/>
        <v>#VALUE!</v>
      </c>
      <c r="Q298" s="1913" t="e">
        <f t="shared" si="135"/>
        <v>#VALUE!</v>
      </c>
      <c r="R298" s="1913" t="e">
        <f t="shared" si="135"/>
        <v>#VALUE!</v>
      </c>
      <c r="S298" s="1913" t="e">
        <f t="shared" si="135"/>
        <v>#VALUE!</v>
      </c>
      <c r="T298" s="1913" t="e">
        <f t="shared" si="135"/>
        <v>#VALUE!</v>
      </c>
      <c r="U298" s="1913" t="e">
        <f t="shared" si="135"/>
        <v>#VALUE!</v>
      </c>
      <c r="V298" s="1913" t="e">
        <f t="shared" si="135"/>
        <v>#VALUE!</v>
      </c>
      <c r="W298" s="1913" t="e">
        <f t="shared" si="135"/>
        <v>#VALUE!</v>
      </c>
      <c r="X298" s="1913" t="e">
        <f t="shared" si="135"/>
        <v>#VALUE!</v>
      </c>
      <c r="Y298" s="1913" t="e">
        <f t="shared" si="135"/>
        <v>#VALUE!</v>
      </c>
      <c r="Z298" s="1913" t="e">
        <f t="shared" si="135"/>
        <v>#VALUE!</v>
      </c>
      <c r="AA298" s="1913" t="e">
        <f t="shared" si="135"/>
        <v>#VALUE!</v>
      </c>
      <c r="AB298" s="1913" t="e">
        <f t="shared" si="135"/>
        <v>#VALUE!</v>
      </c>
      <c r="AC298" s="1913" t="e">
        <f t="shared" si="135"/>
        <v>#VALUE!</v>
      </c>
      <c r="AD298" s="1913" t="e">
        <f t="shared" si="135"/>
        <v>#VALUE!</v>
      </c>
      <c r="AE298" s="1913" t="e">
        <f t="shared" si="135"/>
        <v>#VALUE!</v>
      </c>
      <c r="AF298" s="1913" t="e">
        <f t="shared" si="135"/>
        <v>#VALUE!</v>
      </c>
      <c r="AG298" s="1913" t="e">
        <f t="shared" si="135"/>
        <v>#VALUE!</v>
      </c>
      <c r="AH298" s="2043" t="s">
        <v>2268</v>
      </c>
      <c r="AI298" s="2044">
        <f>+COUNTIFS(C299:AG299,"土",C300:AG300,"")+COUNTIFS(C299:AG299,"日",C300:AG300,"")</f>
        <v>0</v>
      </c>
    </row>
    <row r="299" spans="2:38">
      <c r="B299" s="1908" t="s">
        <v>1060</v>
      </c>
      <c r="C299" s="1975" t="str">
        <f>IFERROR(TEXT(WEEKDAY(+C298),"aaa"),"")</f>
        <v/>
      </c>
      <c r="D299" s="1975" t="str">
        <f t="shared" ref="D299:AG299" si="136">IFERROR(TEXT(WEEKDAY(+D298),"aaa"),"")</f>
        <v/>
      </c>
      <c r="E299" s="1975" t="str">
        <f t="shared" si="136"/>
        <v/>
      </c>
      <c r="F299" s="1975" t="str">
        <f t="shared" si="136"/>
        <v/>
      </c>
      <c r="G299" s="1975" t="str">
        <f t="shared" si="136"/>
        <v/>
      </c>
      <c r="H299" s="1975" t="str">
        <f t="shared" si="136"/>
        <v/>
      </c>
      <c r="I299" s="1975" t="str">
        <f t="shared" si="136"/>
        <v/>
      </c>
      <c r="J299" s="1975" t="str">
        <f t="shared" si="136"/>
        <v/>
      </c>
      <c r="K299" s="1975" t="str">
        <f t="shared" si="136"/>
        <v/>
      </c>
      <c r="L299" s="1975" t="str">
        <f t="shared" si="136"/>
        <v/>
      </c>
      <c r="M299" s="1975" t="str">
        <f t="shared" si="136"/>
        <v/>
      </c>
      <c r="N299" s="1975" t="str">
        <f t="shared" si="136"/>
        <v/>
      </c>
      <c r="O299" s="1975" t="str">
        <f t="shared" si="136"/>
        <v/>
      </c>
      <c r="P299" s="1975" t="str">
        <f t="shared" si="136"/>
        <v/>
      </c>
      <c r="Q299" s="1975" t="str">
        <f t="shared" si="136"/>
        <v/>
      </c>
      <c r="R299" s="1975" t="str">
        <f t="shared" si="136"/>
        <v/>
      </c>
      <c r="S299" s="1975" t="str">
        <f t="shared" si="136"/>
        <v/>
      </c>
      <c r="T299" s="1975" t="str">
        <f t="shared" si="136"/>
        <v/>
      </c>
      <c r="U299" s="1975" t="str">
        <f t="shared" si="136"/>
        <v/>
      </c>
      <c r="V299" s="1975" t="str">
        <f t="shared" si="136"/>
        <v/>
      </c>
      <c r="W299" s="1975" t="str">
        <f t="shared" si="136"/>
        <v/>
      </c>
      <c r="X299" s="1975" t="str">
        <f t="shared" si="136"/>
        <v/>
      </c>
      <c r="Y299" s="1975" t="str">
        <f t="shared" si="136"/>
        <v/>
      </c>
      <c r="Z299" s="1975" t="str">
        <f t="shared" si="136"/>
        <v/>
      </c>
      <c r="AA299" s="1975" t="str">
        <f t="shared" si="136"/>
        <v/>
      </c>
      <c r="AB299" s="1975" t="str">
        <f t="shared" si="136"/>
        <v/>
      </c>
      <c r="AC299" s="1975" t="str">
        <f t="shared" si="136"/>
        <v/>
      </c>
      <c r="AD299" s="1975" t="str">
        <f t="shared" si="136"/>
        <v/>
      </c>
      <c r="AE299" s="1975" t="str">
        <f t="shared" si="136"/>
        <v/>
      </c>
      <c r="AF299" s="1975" t="str">
        <f t="shared" si="136"/>
        <v/>
      </c>
      <c r="AG299" s="1975" t="str">
        <f t="shared" si="136"/>
        <v/>
      </c>
      <c r="AH299" s="2043" t="s">
        <v>2269</v>
      </c>
      <c r="AI299" s="2044">
        <f>+COUNTIF(C300:AG300,"夏休")+COUNTIF(C300:AG300,"冬休")+COUNTIF(C300:AG300,"中止")</f>
        <v>0</v>
      </c>
    </row>
    <row r="300" spans="2:38" ht="13.5" customHeight="1">
      <c r="B300" s="4547" t="s">
        <v>2270</v>
      </c>
      <c r="C300" s="4549"/>
      <c r="D300" s="4545"/>
      <c r="E300" s="4545"/>
      <c r="F300" s="4545"/>
      <c r="G300" s="4545"/>
      <c r="H300" s="4545"/>
      <c r="I300" s="4545"/>
      <c r="J300" s="4545"/>
      <c r="K300" s="4545"/>
      <c r="L300" s="4545"/>
      <c r="M300" s="4545"/>
      <c r="N300" s="4545"/>
      <c r="O300" s="4545"/>
      <c r="P300" s="4545"/>
      <c r="Q300" s="4545"/>
      <c r="R300" s="4545"/>
      <c r="S300" s="4545"/>
      <c r="T300" s="4545"/>
      <c r="U300" s="4545"/>
      <c r="V300" s="4545"/>
      <c r="W300" s="4545"/>
      <c r="X300" s="4545"/>
      <c r="Y300" s="4545"/>
      <c r="Z300" s="4545"/>
      <c r="AA300" s="4545"/>
      <c r="AB300" s="4545"/>
      <c r="AC300" s="4545"/>
      <c r="AD300" s="4545"/>
      <c r="AE300" s="4545"/>
      <c r="AF300" s="4545"/>
      <c r="AG300" s="4565"/>
      <c r="AH300" s="2045" t="s">
        <v>1061</v>
      </c>
      <c r="AI300" s="2046">
        <f>COUNT(C298:AG298)-AI299</f>
        <v>0</v>
      </c>
    </row>
    <row r="301" spans="2:38" ht="13.5" customHeight="1">
      <c r="B301" s="4548"/>
      <c r="C301" s="4549"/>
      <c r="D301" s="4545"/>
      <c r="E301" s="4545"/>
      <c r="F301" s="4545"/>
      <c r="G301" s="4545"/>
      <c r="H301" s="4545"/>
      <c r="I301" s="4545"/>
      <c r="J301" s="4545"/>
      <c r="K301" s="4545"/>
      <c r="L301" s="4545"/>
      <c r="M301" s="4545"/>
      <c r="N301" s="4545"/>
      <c r="O301" s="4545"/>
      <c r="P301" s="4545"/>
      <c r="Q301" s="4545"/>
      <c r="R301" s="4545"/>
      <c r="S301" s="4545"/>
      <c r="T301" s="4545"/>
      <c r="U301" s="4545"/>
      <c r="V301" s="4545"/>
      <c r="W301" s="4545"/>
      <c r="X301" s="4545"/>
      <c r="Y301" s="4545"/>
      <c r="Z301" s="4545"/>
      <c r="AA301" s="4545"/>
      <c r="AB301" s="4545"/>
      <c r="AC301" s="4545"/>
      <c r="AD301" s="4545"/>
      <c r="AE301" s="4545"/>
      <c r="AF301" s="4545"/>
      <c r="AG301" s="4565"/>
      <c r="AH301" s="2045" t="s">
        <v>1062</v>
      </c>
      <c r="AI301" s="2046">
        <f>+COUNTIF(C302:AG303,"休")</f>
        <v>0</v>
      </c>
      <c r="AJ301" s="2047" t="e">
        <f>IF(AI302&gt;0.285,"",IF(AI301&lt;AI298,"←計画日数が足りません",""))</f>
        <v>#DIV/0!</v>
      </c>
    </row>
    <row r="302" spans="2:38" ht="13.5" customHeight="1">
      <c r="B302" s="4566" t="s">
        <v>1055</v>
      </c>
      <c r="C302" s="4567"/>
      <c r="D302" s="4564"/>
      <c r="E302" s="4564"/>
      <c r="F302" s="4564"/>
      <c r="G302" s="4564"/>
      <c r="H302" s="4564"/>
      <c r="I302" s="4564"/>
      <c r="J302" s="4564"/>
      <c r="K302" s="4564"/>
      <c r="L302" s="4564"/>
      <c r="M302" s="4564"/>
      <c r="N302" s="4564"/>
      <c r="O302" s="4564"/>
      <c r="P302" s="4564"/>
      <c r="Q302" s="4564"/>
      <c r="R302" s="4564"/>
      <c r="S302" s="4564"/>
      <c r="T302" s="4564"/>
      <c r="U302" s="4564"/>
      <c r="V302" s="4564"/>
      <c r="W302" s="4564"/>
      <c r="X302" s="4564"/>
      <c r="Y302" s="4564"/>
      <c r="Z302" s="4564"/>
      <c r="AA302" s="4564"/>
      <c r="AB302" s="4564"/>
      <c r="AC302" s="4564"/>
      <c r="AD302" s="4564"/>
      <c r="AE302" s="4564"/>
      <c r="AF302" s="4564"/>
      <c r="AG302" s="4570"/>
      <c r="AH302" s="2045" t="s">
        <v>1063</v>
      </c>
      <c r="AI302" s="2048" t="e">
        <f>+AI301/AI300</f>
        <v>#DIV/0!</v>
      </c>
    </row>
    <row r="303" spans="2:38">
      <c r="B303" s="4566"/>
      <c r="C303" s="4567"/>
      <c r="D303" s="4564"/>
      <c r="E303" s="4564"/>
      <c r="F303" s="4564"/>
      <c r="G303" s="4564"/>
      <c r="H303" s="4564"/>
      <c r="I303" s="4564"/>
      <c r="J303" s="4564"/>
      <c r="K303" s="4564"/>
      <c r="L303" s="4564"/>
      <c r="M303" s="4564"/>
      <c r="N303" s="4564"/>
      <c r="O303" s="4564"/>
      <c r="P303" s="4564"/>
      <c r="Q303" s="4564"/>
      <c r="R303" s="4564"/>
      <c r="S303" s="4564"/>
      <c r="T303" s="4564"/>
      <c r="U303" s="4564"/>
      <c r="V303" s="4564"/>
      <c r="W303" s="4564"/>
      <c r="X303" s="4564"/>
      <c r="Y303" s="4564"/>
      <c r="Z303" s="4564"/>
      <c r="AA303" s="4564"/>
      <c r="AB303" s="4564"/>
      <c r="AC303" s="4564"/>
      <c r="AD303" s="4564"/>
      <c r="AE303" s="4564"/>
      <c r="AF303" s="4564"/>
      <c r="AG303" s="4570"/>
      <c r="AH303" s="2045" t="s">
        <v>1051</v>
      </c>
      <c r="AI303" s="2046">
        <f>+COUNTA(C304:AG305)</f>
        <v>0</v>
      </c>
    </row>
    <row r="304" spans="2:38">
      <c r="B304" s="4571" t="s">
        <v>1057</v>
      </c>
      <c r="C304" s="4573"/>
      <c r="D304" s="4568"/>
      <c r="E304" s="4568"/>
      <c r="F304" s="4568"/>
      <c r="G304" s="4568"/>
      <c r="H304" s="4568"/>
      <c r="I304" s="4568"/>
      <c r="J304" s="4568"/>
      <c r="K304" s="4568"/>
      <c r="L304" s="4568"/>
      <c r="M304" s="4568"/>
      <c r="N304" s="4568"/>
      <c r="O304" s="4568"/>
      <c r="P304" s="4568"/>
      <c r="Q304" s="4568"/>
      <c r="R304" s="4568"/>
      <c r="S304" s="4568"/>
      <c r="T304" s="4568"/>
      <c r="U304" s="4568"/>
      <c r="V304" s="4568"/>
      <c r="W304" s="4568"/>
      <c r="X304" s="4568"/>
      <c r="Y304" s="4568"/>
      <c r="Z304" s="4568"/>
      <c r="AA304" s="4568"/>
      <c r="AB304" s="4568"/>
      <c r="AC304" s="4568"/>
      <c r="AD304" s="4568"/>
      <c r="AE304" s="4568"/>
      <c r="AF304" s="4568"/>
      <c r="AG304" s="4575"/>
      <c r="AH304" s="2049" t="s">
        <v>1064</v>
      </c>
      <c r="AI304" s="2050" t="e">
        <f>+AI303/AI300</f>
        <v>#DIV/0!</v>
      </c>
      <c r="AL304" s="1857">
        <f>+COUNTIF(C302:AG303,"休")</f>
        <v>0</v>
      </c>
    </row>
    <row r="305" spans="2:38">
      <c r="B305" s="4572"/>
      <c r="C305" s="4574"/>
      <c r="D305" s="4569"/>
      <c r="E305" s="4569"/>
      <c r="F305" s="4569"/>
      <c r="G305" s="4569"/>
      <c r="H305" s="4569"/>
      <c r="I305" s="4569"/>
      <c r="J305" s="4569"/>
      <c r="K305" s="4569"/>
      <c r="L305" s="4569"/>
      <c r="M305" s="4569"/>
      <c r="N305" s="4569"/>
      <c r="O305" s="4569"/>
      <c r="P305" s="4569"/>
      <c r="Q305" s="4569"/>
      <c r="R305" s="4569"/>
      <c r="S305" s="4569"/>
      <c r="T305" s="4569"/>
      <c r="U305" s="4569"/>
      <c r="V305" s="4569"/>
      <c r="W305" s="4569"/>
      <c r="X305" s="4569"/>
      <c r="Y305" s="4569"/>
      <c r="Z305" s="4569"/>
      <c r="AA305" s="4569"/>
      <c r="AB305" s="4569"/>
      <c r="AC305" s="4569"/>
      <c r="AD305" s="4569"/>
      <c r="AE305" s="4569"/>
      <c r="AF305" s="4569"/>
      <c r="AG305" s="4576"/>
      <c r="AH305" s="2051" t="s">
        <v>2271</v>
      </c>
      <c r="AI305" s="2052" t="str">
        <f>IF(7&gt;AI300,"対象外",IF(AI303&gt;=AI298,"OK","NG"))</f>
        <v>対象外</v>
      </c>
      <c r="AJ305" s="2047" t="str">
        <f>IF(AI305="対象外","←７日間に満たない期間は達成判定の対象外",IF(AI305="NG","←月単位未達成","←月単位達成"))</f>
        <v>←７日間に満たない期間は達成判定の対象外</v>
      </c>
      <c r="AL305" s="2053" t="str">
        <f>IF(7&gt;AI300,"対象外",IF(AL304&gt;=AI298,"OK","NG"))</f>
        <v>対象外</v>
      </c>
    </row>
    <row r="306" spans="2:38" hidden="1">
      <c r="B306" s="2001" t="s">
        <v>2373</v>
      </c>
      <c r="C306" s="1992" t="e">
        <f t="shared" ref="C306:AG306" si="137">IF(AND(DAY(C298)&gt;=22,DAY(C298)&lt;=28,C299="土"),1,0)</f>
        <v>#VALUE!</v>
      </c>
      <c r="D306" s="1992" t="e">
        <f t="shared" si="137"/>
        <v>#VALUE!</v>
      </c>
      <c r="E306" s="1992" t="e">
        <f t="shared" si="137"/>
        <v>#VALUE!</v>
      </c>
      <c r="F306" s="1992" t="e">
        <f t="shared" si="137"/>
        <v>#VALUE!</v>
      </c>
      <c r="G306" s="1992" t="e">
        <f t="shared" si="137"/>
        <v>#VALUE!</v>
      </c>
      <c r="H306" s="1992" t="e">
        <f t="shared" si="137"/>
        <v>#VALUE!</v>
      </c>
      <c r="I306" s="1992" t="e">
        <f t="shared" si="137"/>
        <v>#VALUE!</v>
      </c>
      <c r="J306" s="1992" t="e">
        <f t="shared" si="137"/>
        <v>#VALUE!</v>
      </c>
      <c r="K306" s="1992" t="e">
        <f t="shared" si="137"/>
        <v>#VALUE!</v>
      </c>
      <c r="L306" s="1992" t="e">
        <f t="shared" si="137"/>
        <v>#VALUE!</v>
      </c>
      <c r="M306" s="1992" t="e">
        <f t="shared" si="137"/>
        <v>#VALUE!</v>
      </c>
      <c r="N306" s="1992" t="e">
        <f t="shared" si="137"/>
        <v>#VALUE!</v>
      </c>
      <c r="O306" s="1992" t="e">
        <f t="shared" si="137"/>
        <v>#VALUE!</v>
      </c>
      <c r="P306" s="1992" t="e">
        <f t="shared" si="137"/>
        <v>#VALUE!</v>
      </c>
      <c r="Q306" s="1992" t="e">
        <f t="shared" si="137"/>
        <v>#VALUE!</v>
      </c>
      <c r="R306" s="1992" t="e">
        <f t="shared" si="137"/>
        <v>#VALUE!</v>
      </c>
      <c r="S306" s="1992" t="e">
        <f t="shared" si="137"/>
        <v>#VALUE!</v>
      </c>
      <c r="T306" s="1992" t="e">
        <f t="shared" si="137"/>
        <v>#VALUE!</v>
      </c>
      <c r="U306" s="1992" t="e">
        <f t="shared" si="137"/>
        <v>#VALUE!</v>
      </c>
      <c r="V306" s="1992" t="e">
        <f t="shared" si="137"/>
        <v>#VALUE!</v>
      </c>
      <c r="W306" s="1992" t="e">
        <f t="shared" si="137"/>
        <v>#VALUE!</v>
      </c>
      <c r="X306" s="1992" t="e">
        <f t="shared" si="137"/>
        <v>#VALUE!</v>
      </c>
      <c r="Y306" s="1992" t="e">
        <f t="shared" si="137"/>
        <v>#VALUE!</v>
      </c>
      <c r="Z306" s="1992" t="e">
        <f t="shared" si="137"/>
        <v>#VALUE!</v>
      </c>
      <c r="AA306" s="1992" t="e">
        <f t="shared" si="137"/>
        <v>#VALUE!</v>
      </c>
      <c r="AB306" s="1992" t="e">
        <f t="shared" si="137"/>
        <v>#VALUE!</v>
      </c>
      <c r="AC306" s="1992" t="e">
        <f t="shared" si="137"/>
        <v>#VALUE!</v>
      </c>
      <c r="AD306" s="1992" t="e">
        <f t="shared" si="137"/>
        <v>#VALUE!</v>
      </c>
      <c r="AE306" s="1992" t="e">
        <f t="shared" si="137"/>
        <v>#VALUE!</v>
      </c>
      <c r="AF306" s="1992" t="e">
        <f t="shared" si="137"/>
        <v>#VALUE!</v>
      </c>
      <c r="AG306" s="1992" t="e">
        <f t="shared" si="137"/>
        <v>#VALUE!</v>
      </c>
      <c r="AH306" s="1861" t="s">
        <v>2272</v>
      </c>
      <c r="AI306" s="2054">
        <f>_xlfn.AGGREGATE(9,6,C306:AG306)</f>
        <v>0</v>
      </c>
      <c r="AJ306" s="2047"/>
    </row>
    <row r="307" spans="2:38" hidden="1">
      <c r="B307" s="2001" t="s">
        <v>2374</v>
      </c>
      <c r="C307" s="2055" t="e">
        <f t="shared" ref="C307:AG307" si="138">IF(AND(DAY(C298)&gt;=22,DAY(C298)&lt;=28,C299="土",OR(C304="休",C304="雨")),1,0)</f>
        <v>#VALUE!</v>
      </c>
      <c r="D307" s="2055" t="e">
        <f t="shared" si="138"/>
        <v>#VALUE!</v>
      </c>
      <c r="E307" s="2055" t="e">
        <f t="shared" si="138"/>
        <v>#VALUE!</v>
      </c>
      <c r="F307" s="2055" t="e">
        <f t="shared" si="138"/>
        <v>#VALUE!</v>
      </c>
      <c r="G307" s="2055" t="e">
        <f t="shared" si="138"/>
        <v>#VALUE!</v>
      </c>
      <c r="H307" s="2055" t="e">
        <f t="shared" si="138"/>
        <v>#VALUE!</v>
      </c>
      <c r="I307" s="2055" t="e">
        <f t="shared" si="138"/>
        <v>#VALUE!</v>
      </c>
      <c r="J307" s="2055" t="e">
        <f t="shared" si="138"/>
        <v>#VALUE!</v>
      </c>
      <c r="K307" s="2055" t="e">
        <f t="shared" si="138"/>
        <v>#VALUE!</v>
      </c>
      <c r="L307" s="2055" t="e">
        <f t="shared" si="138"/>
        <v>#VALUE!</v>
      </c>
      <c r="M307" s="2055" t="e">
        <f t="shared" si="138"/>
        <v>#VALUE!</v>
      </c>
      <c r="N307" s="2055" t="e">
        <f t="shared" si="138"/>
        <v>#VALUE!</v>
      </c>
      <c r="O307" s="2055" t="e">
        <f t="shared" si="138"/>
        <v>#VALUE!</v>
      </c>
      <c r="P307" s="2055" t="e">
        <f t="shared" si="138"/>
        <v>#VALUE!</v>
      </c>
      <c r="Q307" s="2055" t="e">
        <f t="shared" si="138"/>
        <v>#VALUE!</v>
      </c>
      <c r="R307" s="2055" t="e">
        <f t="shared" si="138"/>
        <v>#VALUE!</v>
      </c>
      <c r="S307" s="2055" t="e">
        <f t="shared" si="138"/>
        <v>#VALUE!</v>
      </c>
      <c r="T307" s="2055" t="e">
        <f t="shared" si="138"/>
        <v>#VALUE!</v>
      </c>
      <c r="U307" s="2055" t="e">
        <f t="shared" si="138"/>
        <v>#VALUE!</v>
      </c>
      <c r="V307" s="2055" t="e">
        <f t="shared" si="138"/>
        <v>#VALUE!</v>
      </c>
      <c r="W307" s="2055" t="e">
        <f t="shared" si="138"/>
        <v>#VALUE!</v>
      </c>
      <c r="X307" s="2055" t="e">
        <f t="shared" si="138"/>
        <v>#VALUE!</v>
      </c>
      <c r="Y307" s="2055" t="e">
        <f t="shared" si="138"/>
        <v>#VALUE!</v>
      </c>
      <c r="Z307" s="2055" t="e">
        <f t="shared" si="138"/>
        <v>#VALUE!</v>
      </c>
      <c r="AA307" s="2055" t="e">
        <f t="shared" si="138"/>
        <v>#VALUE!</v>
      </c>
      <c r="AB307" s="2055" t="e">
        <f t="shared" si="138"/>
        <v>#VALUE!</v>
      </c>
      <c r="AC307" s="2055" t="e">
        <f t="shared" si="138"/>
        <v>#VALUE!</v>
      </c>
      <c r="AD307" s="2055" t="e">
        <f t="shared" si="138"/>
        <v>#VALUE!</v>
      </c>
      <c r="AE307" s="2055" t="e">
        <f t="shared" si="138"/>
        <v>#VALUE!</v>
      </c>
      <c r="AF307" s="2055" t="e">
        <f t="shared" si="138"/>
        <v>#VALUE!</v>
      </c>
      <c r="AG307" s="2055" t="e">
        <f t="shared" si="138"/>
        <v>#VALUE!</v>
      </c>
      <c r="AH307" s="1861" t="s">
        <v>2273</v>
      </c>
      <c r="AI307" s="2054">
        <f>_xlfn.AGGREGATE(9,6,C307:AG307)</f>
        <v>0</v>
      </c>
      <c r="AJ307" s="2047"/>
    </row>
    <row r="308" spans="2:38" hidden="1">
      <c r="B308" s="2001" t="s">
        <v>2375</v>
      </c>
      <c r="C308" s="1992" t="e">
        <f>IF(AND(DAY(C298)&gt;=8,DAY(C298)&lt;=14,C299="土"),1,0)</f>
        <v>#VALUE!</v>
      </c>
      <c r="D308" s="1992" t="e">
        <f>IF(AND(DAY(D298)&gt;=8,DAY(D298)&lt;=14,D299="土"),1,0)</f>
        <v>#VALUE!</v>
      </c>
      <c r="E308" s="1992" t="e">
        <f t="shared" ref="E308" si="139">IF(AND(DAY(E298)&gt;=8,DAY(E298)&lt;=14,E299="土"),1,0)</f>
        <v>#VALUE!</v>
      </c>
      <c r="F308" s="1992" t="e">
        <f>IF(AND(DAY(F298)&gt;=8,DAY(F298)&lt;=14,F299="土"),1,0)</f>
        <v>#VALUE!</v>
      </c>
      <c r="G308" s="1992" t="e">
        <f>IF(AND(DAY(G298)&gt;=8,DAY(G298)&lt;=14,G299="土"),1,0)</f>
        <v>#VALUE!</v>
      </c>
      <c r="H308" s="1992" t="e">
        <f t="shared" ref="H308:AG308" si="140">IF(AND(DAY(H298)&gt;=8,DAY(H298)&lt;=14,H299="土"),1,0)</f>
        <v>#VALUE!</v>
      </c>
      <c r="I308" s="1992" t="e">
        <f t="shared" si="140"/>
        <v>#VALUE!</v>
      </c>
      <c r="J308" s="1992" t="e">
        <f t="shared" si="140"/>
        <v>#VALUE!</v>
      </c>
      <c r="K308" s="1992" t="e">
        <f t="shared" si="140"/>
        <v>#VALUE!</v>
      </c>
      <c r="L308" s="1992" t="e">
        <f t="shared" si="140"/>
        <v>#VALUE!</v>
      </c>
      <c r="M308" s="1992" t="e">
        <f t="shared" si="140"/>
        <v>#VALUE!</v>
      </c>
      <c r="N308" s="1992" t="e">
        <f t="shared" si="140"/>
        <v>#VALUE!</v>
      </c>
      <c r="O308" s="1992" t="e">
        <f t="shared" si="140"/>
        <v>#VALUE!</v>
      </c>
      <c r="P308" s="1992" t="e">
        <f t="shared" si="140"/>
        <v>#VALUE!</v>
      </c>
      <c r="Q308" s="1992" t="e">
        <f t="shared" si="140"/>
        <v>#VALUE!</v>
      </c>
      <c r="R308" s="1992" t="e">
        <f t="shared" si="140"/>
        <v>#VALUE!</v>
      </c>
      <c r="S308" s="1992" t="e">
        <f t="shared" si="140"/>
        <v>#VALUE!</v>
      </c>
      <c r="T308" s="1992" t="e">
        <f t="shared" si="140"/>
        <v>#VALUE!</v>
      </c>
      <c r="U308" s="1992" t="e">
        <f t="shared" si="140"/>
        <v>#VALUE!</v>
      </c>
      <c r="V308" s="1992" t="e">
        <f t="shared" si="140"/>
        <v>#VALUE!</v>
      </c>
      <c r="W308" s="1992" t="e">
        <f t="shared" si="140"/>
        <v>#VALUE!</v>
      </c>
      <c r="X308" s="1992" t="e">
        <f t="shared" si="140"/>
        <v>#VALUE!</v>
      </c>
      <c r="Y308" s="1992" t="e">
        <f t="shared" si="140"/>
        <v>#VALUE!</v>
      </c>
      <c r="Z308" s="1992" t="e">
        <f t="shared" si="140"/>
        <v>#VALUE!</v>
      </c>
      <c r="AA308" s="1992" t="e">
        <f t="shared" si="140"/>
        <v>#VALUE!</v>
      </c>
      <c r="AB308" s="1992" t="e">
        <f t="shared" si="140"/>
        <v>#VALUE!</v>
      </c>
      <c r="AC308" s="1992" t="e">
        <f t="shared" si="140"/>
        <v>#VALUE!</v>
      </c>
      <c r="AD308" s="1992" t="e">
        <f t="shared" si="140"/>
        <v>#VALUE!</v>
      </c>
      <c r="AE308" s="1992" t="e">
        <f t="shared" si="140"/>
        <v>#VALUE!</v>
      </c>
      <c r="AF308" s="1992" t="e">
        <f t="shared" si="140"/>
        <v>#VALUE!</v>
      </c>
      <c r="AG308" s="1992" t="e">
        <f t="shared" si="140"/>
        <v>#VALUE!</v>
      </c>
      <c r="AH308" s="1861" t="s">
        <v>2272</v>
      </c>
      <c r="AI308" s="2054">
        <f>_xlfn.AGGREGATE(9,6,C308:AG308)</f>
        <v>0</v>
      </c>
      <c r="AJ308" s="2047"/>
    </row>
    <row r="309" spans="2:38" hidden="1">
      <c r="B309" s="2001" t="s">
        <v>2376</v>
      </c>
      <c r="C309" s="2055" t="e">
        <f>IF(AND(DAY(C298)&gt;=8,DAY(C298)&lt;=14,C299="土",OR(C304="休",C304="雨")),1,0)</f>
        <v>#VALUE!</v>
      </c>
      <c r="D309" s="2055" t="e">
        <f>IF(AND(DAY(D298)&gt;=8,DAY(D298)&lt;=14,D299="土",OR(D304="休",D304="雨")),1,0)</f>
        <v>#VALUE!</v>
      </c>
      <c r="E309" s="2055" t="e">
        <f t="shared" ref="E309" si="141">IF(AND(DAY(E298)&gt;=8,DAY(E298)&lt;=14,E299="土",OR(E304="休",E304="雨")),1,0)</f>
        <v>#VALUE!</v>
      </c>
      <c r="F309" s="2055" t="e">
        <f>IF(AND(DAY(F298)&gt;=8,DAY(F298)&lt;=14,F299="土",OR(F304="休",F304="雨")),1,0)</f>
        <v>#VALUE!</v>
      </c>
      <c r="G309" s="2055" t="e">
        <f>IF(AND(DAY(G298)&gt;=8,DAY(G298)&lt;=14,G299="土",OR(G304="休",G304="雨")),1,0)</f>
        <v>#VALUE!</v>
      </c>
      <c r="H309" s="2055" t="e">
        <f t="shared" ref="H309:AG309" si="142">IF(AND(DAY(H298)&gt;=8,DAY(H298)&lt;=14,H299="土",OR(H304="休",H304="雨")),1,0)</f>
        <v>#VALUE!</v>
      </c>
      <c r="I309" s="2055" t="e">
        <f t="shared" si="142"/>
        <v>#VALUE!</v>
      </c>
      <c r="J309" s="2055" t="e">
        <f t="shared" si="142"/>
        <v>#VALUE!</v>
      </c>
      <c r="K309" s="2055" t="e">
        <f t="shared" si="142"/>
        <v>#VALUE!</v>
      </c>
      <c r="L309" s="2055" t="e">
        <f t="shared" si="142"/>
        <v>#VALUE!</v>
      </c>
      <c r="M309" s="2055" t="e">
        <f t="shared" si="142"/>
        <v>#VALUE!</v>
      </c>
      <c r="N309" s="2055" t="e">
        <f t="shared" si="142"/>
        <v>#VALUE!</v>
      </c>
      <c r="O309" s="2055" t="e">
        <f t="shared" si="142"/>
        <v>#VALUE!</v>
      </c>
      <c r="P309" s="2055" t="e">
        <f t="shared" si="142"/>
        <v>#VALUE!</v>
      </c>
      <c r="Q309" s="2055" t="e">
        <f t="shared" si="142"/>
        <v>#VALUE!</v>
      </c>
      <c r="R309" s="2055" t="e">
        <f t="shared" si="142"/>
        <v>#VALUE!</v>
      </c>
      <c r="S309" s="2055" t="e">
        <f t="shared" si="142"/>
        <v>#VALUE!</v>
      </c>
      <c r="T309" s="2055" t="e">
        <f t="shared" si="142"/>
        <v>#VALUE!</v>
      </c>
      <c r="U309" s="2055" t="e">
        <f t="shared" si="142"/>
        <v>#VALUE!</v>
      </c>
      <c r="V309" s="2055" t="e">
        <f t="shared" si="142"/>
        <v>#VALUE!</v>
      </c>
      <c r="W309" s="2055" t="e">
        <f t="shared" si="142"/>
        <v>#VALUE!</v>
      </c>
      <c r="X309" s="2055" t="e">
        <f t="shared" si="142"/>
        <v>#VALUE!</v>
      </c>
      <c r="Y309" s="2055" t="e">
        <f t="shared" si="142"/>
        <v>#VALUE!</v>
      </c>
      <c r="Z309" s="2055" t="e">
        <f t="shared" si="142"/>
        <v>#VALUE!</v>
      </c>
      <c r="AA309" s="2055" t="e">
        <f t="shared" si="142"/>
        <v>#VALUE!</v>
      </c>
      <c r="AB309" s="2055" t="e">
        <f t="shared" si="142"/>
        <v>#VALUE!</v>
      </c>
      <c r="AC309" s="2055" t="e">
        <f t="shared" si="142"/>
        <v>#VALUE!</v>
      </c>
      <c r="AD309" s="2055" t="e">
        <f t="shared" si="142"/>
        <v>#VALUE!</v>
      </c>
      <c r="AE309" s="2055" t="e">
        <f t="shared" si="142"/>
        <v>#VALUE!</v>
      </c>
      <c r="AF309" s="2055" t="e">
        <f t="shared" si="142"/>
        <v>#VALUE!</v>
      </c>
      <c r="AG309" s="2055" t="e">
        <f t="shared" si="142"/>
        <v>#VALUE!</v>
      </c>
      <c r="AH309" s="1861" t="s">
        <v>2273</v>
      </c>
      <c r="AI309" s="2054">
        <f>_xlfn.AGGREGATE(9,6,C309:AG309)</f>
        <v>0</v>
      </c>
      <c r="AJ309" s="2047"/>
    </row>
    <row r="311" spans="2:38" hidden="1">
      <c r="C311" s="1857" t="e">
        <f>YEAR(C314)</f>
        <v>#VALUE!</v>
      </c>
      <c r="D311" s="1857" t="e">
        <f>MONTH(C314)</f>
        <v>#VALUE!</v>
      </c>
    </row>
    <row r="312" spans="2:38">
      <c r="B312" s="1971" t="s">
        <v>2266</v>
      </c>
      <c r="C312" s="4478" t="e">
        <f>C314</f>
        <v>#VALUE!</v>
      </c>
      <c r="D312" s="4479"/>
      <c r="E312" s="4479"/>
      <c r="F312" s="4479"/>
      <c r="G312" s="4479"/>
      <c r="H312" s="4479"/>
      <c r="I312" s="4479"/>
      <c r="J312" s="4479"/>
      <c r="K312" s="4479"/>
      <c r="L312" s="4479"/>
      <c r="M312" s="4479"/>
      <c r="N312" s="4479"/>
      <c r="O312" s="4479"/>
      <c r="P312" s="4479"/>
      <c r="Q312" s="4479"/>
      <c r="R312" s="4479"/>
      <c r="S312" s="4479"/>
      <c r="T312" s="4479"/>
      <c r="U312" s="4479"/>
      <c r="V312" s="4479"/>
      <c r="W312" s="4479"/>
      <c r="X312" s="4479"/>
      <c r="Y312" s="4479"/>
      <c r="Z312" s="4479"/>
      <c r="AA312" s="4479"/>
      <c r="AB312" s="4479"/>
      <c r="AC312" s="4479"/>
      <c r="AD312" s="4479"/>
      <c r="AE312" s="4479"/>
      <c r="AF312" s="4479"/>
      <c r="AG312" s="4479"/>
      <c r="AH312" s="4479"/>
      <c r="AI312" s="4546"/>
    </row>
    <row r="313" spans="2:38" hidden="1">
      <c r="B313" s="1972"/>
      <c r="C313" s="1913" t="e">
        <f>DATE($C311,$D311,1)</f>
        <v>#VALUE!</v>
      </c>
      <c r="D313" s="1913" t="e">
        <f t="shared" ref="D313:AG313" si="143">C313+1</f>
        <v>#VALUE!</v>
      </c>
      <c r="E313" s="1913" t="e">
        <f t="shared" si="143"/>
        <v>#VALUE!</v>
      </c>
      <c r="F313" s="1913" t="e">
        <f t="shared" si="143"/>
        <v>#VALUE!</v>
      </c>
      <c r="G313" s="1913" t="e">
        <f t="shared" si="143"/>
        <v>#VALUE!</v>
      </c>
      <c r="H313" s="1913" t="e">
        <f t="shared" si="143"/>
        <v>#VALUE!</v>
      </c>
      <c r="I313" s="1913" t="e">
        <f t="shared" si="143"/>
        <v>#VALUE!</v>
      </c>
      <c r="J313" s="1913" t="e">
        <f t="shared" si="143"/>
        <v>#VALUE!</v>
      </c>
      <c r="K313" s="1913" t="e">
        <f t="shared" si="143"/>
        <v>#VALUE!</v>
      </c>
      <c r="L313" s="1913" t="e">
        <f t="shared" si="143"/>
        <v>#VALUE!</v>
      </c>
      <c r="M313" s="1913" t="e">
        <f t="shared" si="143"/>
        <v>#VALUE!</v>
      </c>
      <c r="N313" s="1913" t="e">
        <f t="shared" si="143"/>
        <v>#VALUE!</v>
      </c>
      <c r="O313" s="1913" t="e">
        <f t="shared" si="143"/>
        <v>#VALUE!</v>
      </c>
      <c r="P313" s="1913" t="e">
        <f t="shared" si="143"/>
        <v>#VALUE!</v>
      </c>
      <c r="Q313" s="1913" t="e">
        <f t="shared" si="143"/>
        <v>#VALUE!</v>
      </c>
      <c r="R313" s="1913" t="e">
        <f t="shared" si="143"/>
        <v>#VALUE!</v>
      </c>
      <c r="S313" s="1913" t="e">
        <f t="shared" si="143"/>
        <v>#VALUE!</v>
      </c>
      <c r="T313" s="1913" t="e">
        <f t="shared" si="143"/>
        <v>#VALUE!</v>
      </c>
      <c r="U313" s="1913" t="e">
        <f t="shared" si="143"/>
        <v>#VALUE!</v>
      </c>
      <c r="V313" s="1913" t="e">
        <f t="shared" si="143"/>
        <v>#VALUE!</v>
      </c>
      <c r="W313" s="1913" t="e">
        <f t="shared" si="143"/>
        <v>#VALUE!</v>
      </c>
      <c r="X313" s="1913" t="e">
        <f t="shared" si="143"/>
        <v>#VALUE!</v>
      </c>
      <c r="Y313" s="1913" t="e">
        <f t="shared" si="143"/>
        <v>#VALUE!</v>
      </c>
      <c r="Z313" s="1913" t="e">
        <f t="shared" si="143"/>
        <v>#VALUE!</v>
      </c>
      <c r="AA313" s="1913" t="e">
        <f t="shared" si="143"/>
        <v>#VALUE!</v>
      </c>
      <c r="AB313" s="1913" t="e">
        <f t="shared" si="143"/>
        <v>#VALUE!</v>
      </c>
      <c r="AC313" s="1913" t="e">
        <f t="shared" si="143"/>
        <v>#VALUE!</v>
      </c>
      <c r="AD313" s="1913" t="e">
        <f t="shared" si="143"/>
        <v>#VALUE!</v>
      </c>
      <c r="AE313" s="1913" t="e">
        <f t="shared" si="143"/>
        <v>#VALUE!</v>
      </c>
      <c r="AF313" s="1913" t="e">
        <f t="shared" si="143"/>
        <v>#VALUE!</v>
      </c>
      <c r="AG313" s="1913" t="e">
        <f t="shared" si="143"/>
        <v>#VALUE!</v>
      </c>
      <c r="AH313" s="2056"/>
      <c r="AI313" s="2057"/>
    </row>
    <row r="314" spans="2:38">
      <c r="B314" s="1973" t="s">
        <v>2267</v>
      </c>
      <c r="C314" s="1974" t="e">
        <f>IF(EDATE(C297,1)&gt;$G$5,"",EDATE(C297,1))</f>
        <v>#VALUE!</v>
      </c>
      <c r="D314" s="1913" t="e">
        <f t="shared" ref="D314:AG314" si="144">IF(D313&gt;$G$5,"",IF(C314=EOMONTH(DATE($C311,$D311,1),0),"",IF(C314="","",C314+1)))</f>
        <v>#VALUE!</v>
      </c>
      <c r="E314" s="1913" t="e">
        <f t="shared" si="144"/>
        <v>#VALUE!</v>
      </c>
      <c r="F314" s="1913" t="e">
        <f t="shared" si="144"/>
        <v>#VALUE!</v>
      </c>
      <c r="G314" s="1913" t="e">
        <f t="shared" si="144"/>
        <v>#VALUE!</v>
      </c>
      <c r="H314" s="1913" t="e">
        <f t="shared" si="144"/>
        <v>#VALUE!</v>
      </c>
      <c r="I314" s="1913" t="e">
        <f t="shared" si="144"/>
        <v>#VALUE!</v>
      </c>
      <c r="J314" s="1913" t="e">
        <f t="shared" si="144"/>
        <v>#VALUE!</v>
      </c>
      <c r="K314" s="1913" t="e">
        <f t="shared" si="144"/>
        <v>#VALUE!</v>
      </c>
      <c r="L314" s="1913" t="e">
        <f t="shared" si="144"/>
        <v>#VALUE!</v>
      </c>
      <c r="M314" s="1913" t="e">
        <f t="shared" si="144"/>
        <v>#VALUE!</v>
      </c>
      <c r="N314" s="1913" t="e">
        <f t="shared" si="144"/>
        <v>#VALUE!</v>
      </c>
      <c r="O314" s="1913" t="e">
        <f t="shared" si="144"/>
        <v>#VALUE!</v>
      </c>
      <c r="P314" s="1913" t="e">
        <f t="shared" si="144"/>
        <v>#VALUE!</v>
      </c>
      <c r="Q314" s="1913" t="e">
        <f t="shared" si="144"/>
        <v>#VALUE!</v>
      </c>
      <c r="R314" s="1913" t="e">
        <f t="shared" si="144"/>
        <v>#VALUE!</v>
      </c>
      <c r="S314" s="1913" t="e">
        <f t="shared" si="144"/>
        <v>#VALUE!</v>
      </c>
      <c r="T314" s="1913" t="e">
        <f t="shared" si="144"/>
        <v>#VALUE!</v>
      </c>
      <c r="U314" s="1913" t="e">
        <f t="shared" si="144"/>
        <v>#VALUE!</v>
      </c>
      <c r="V314" s="1913" t="e">
        <f t="shared" si="144"/>
        <v>#VALUE!</v>
      </c>
      <c r="W314" s="1913" t="e">
        <f t="shared" si="144"/>
        <v>#VALUE!</v>
      </c>
      <c r="X314" s="1913" t="e">
        <f t="shared" si="144"/>
        <v>#VALUE!</v>
      </c>
      <c r="Y314" s="1913" t="e">
        <f t="shared" si="144"/>
        <v>#VALUE!</v>
      </c>
      <c r="Z314" s="1913" t="e">
        <f t="shared" si="144"/>
        <v>#VALUE!</v>
      </c>
      <c r="AA314" s="1913" t="e">
        <f t="shared" si="144"/>
        <v>#VALUE!</v>
      </c>
      <c r="AB314" s="1913" t="e">
        <f t="shared" si="144"/>
        <v>#VALUE!</v>
      </c>
      <c r="AC314" s="1913" t="e">
        <f t="shared" si="144"/>
        <v>#VALUE!</v>
      </c>
      <c r="AD314" s="1913" t="e">
        <f t="shared" si="144"/>
        <v>#VALUE!</v>
      </c>
      <c r="AE314" s="1913" t="e">
        <f t="shared" si="144"/>
        <v>#VALUE!</v>
      </c>
      <c r="AF314" s="1913" t="e">
        <f t="shared" si="144"/>
        <v>#VALUE!</v>
      </c>
      <c r="AG314" s="1913" t="e">
        <f t="shared" si="144"/>
        <v>#VALUE!</v>
      </c>
      <c r="AH314" s="2043" t="s">
        <v>2268</v>
      </c>
      <c r="AI314" s="2044">
        <f>+COUNTIFS(C315:AG315,"土",C316:AG316,"")+COUNTIFS(C315:AG315,"日",C316:AG316,"")</f>
        <v>0</v>
      </c>
    </row>
    <row r="315" spans="2:38">
      <c r="B315" s="1908" t="s">
        <v>1060</v>
      </c>
      <c r="C315" s="1975" t="str">
        <f>IFERROR(TEXT(WEEKDAY(+C314),"aaa"),"")</f>
        <v/>
      </c>
      <c r="D315" s="1975" t="str">
        <f t="shared" ref="D315:AG315" si="145">IFERROR(TEXT(WEEKDAY(+D314),"aaa"),"")</f>
        <v/>
      </c>
      <c r="E315" s="1975" t="str">
        <f t="shared" si="145"/>
        <v/>
      </c>
      <c r="F315" s="1975" t="str">
        <f t="shared" si="145"/>
        <v/>
      </c>
      <c r="G315" s="1975" t="str">
        <f t="shared" si="145"/>
        <v/>
      </c>
      <c r="H315" s="1975" t="str">
        <f t="shared" si="145"/>
        <v/>
      </c>
      <c r="I315" s="1975" t="str">
        <f t="shared" si="145"/>
        <v/>
      </c>
      <c r="J315" s="1975" t="str">
        <f t="shared" si="145"/>
        <v/>
      </c>
      <c r="K315" s="1975" t="str">
        <f t="shared" si="145"/>
        <v/>
      </c>
      <c r="L315" s="1975" t="str">
        <f t="shared" si="145"/>
        <v/>
      </c>
      <c r="M315" s="1975" t="str">
        <f t="shared" si="145"/>
        <v/>
      </c>
      <c r="N315" s="1975" t="str">
        <f t="shared" si="145"/>
        <v/>
      </c>
      <c r="O315" s="1975" t="str">
        <f t="shared" si="145"/>
        <v/>
      </c>
      <c r="P315" s="1975" t="str">
        <f t="shared" si="145"/>
        <v/>
      </c>
      <c r="Q315" s="1975" t="str">
        <f t="shared" si="145"/>
        <v/>
      </c>
      <c r="R315" s="1975" t="str">
        <f t="shared" si="145"/>
        <v/>
      </c>
      <c r="S315" s="1975" t="str">
        <f t="shared" si="145"/>
        <v/>
      </c>
      <c r="T315" s="1975" t="str">
        <f t="shared" si="145"/>
        <v/>
      </c>
      <c r="U315" s="1975" t="str">
        <f t="shared" si="145"/>
        <v/>
      </c>
      <c r="V315" s="1975" t="str">
        <f t="shared" si="145"/>
        <v/>
      </c>
      <c r="W315" s="1975" t="str">
        <f t="shared" si="145"/>
        <v/>
      </c>
      <c r="X315" s="1975" t="str">
        <f t="shared" si="145"/>
        <v/>
      </c>
      <c r="Y315" s="1975" t="str">
        <f t="shared" si="145"/>
        <v/>
      </c>
      <c r="Z315" s="1975" t="str">
        <f t="shared" si="145"/>
        <v/>
      </c>
      <c r="AA315" s="1975" t="str">
        <f t="shared" si="145"/>
        <v/>
      </c>
      <c r="AB315" s="1975" t="str">
        <f t="shared" si="145"/>
        <v/>
      </c>
      <c r="AC315" s="1975" t="str">
        <f t="shared" si="145"/>
        <v/>
      </c>
      <c r="AD315" s="1975" t="str">
        <f t="shared" si="145"/>
        <v/>
      </c>
      <c r="AE315" s="1975" t="str">
        <f t="shared" si="145"/>
        <v/>
      </c>
      <c r="AF315" s="1975" t="str">
        <f t="shared" si="145"/>
        <v/>
      </c>
      <c r="AG315" s="1975" t="str">
        <f t="shared" si="145"/>
        <v/>
      </c>
      <c r="AH315" s="2043" t="s">
        <v>2269</v>
      </c>
      <c r="AI315" s="2044">
        <f>+COUNTIF(C316:AG316,"夏休")+COUNTIF(C316:AG316,"冬休")+COUNTIF(C316:AG316,"中止")</f>
        <v>0</v>
      </c>
    </row>
    <row r="316" spans="2:38" ht="13.5" customHeight="1">
      <c r="B316" s="4547" t="s">
        <v>2270</v>
      </c>
      <c r="C316" s="4549"/>
      <c r="D316" s="4545"/>
      <c r="E316" s="4545"/>
      <c r="F316" s="4545"/>
      <c r="G316" s="4545"/>
      <c r="H316" s="4545"/>
      <c r="I316" s="4545"/>
      <c r="J316" s="4545"/>
      <c r="K316" s="4545"/>
      <c r="L316" s="4545"/>
      <c r="M316" s="4545"/>
      <c r="N316" s="4545"/>
      <c r="O316" s="4545"/>
      <c r="P316" s="4545"/>
      <c r="Q316" s="4545"/>
      <c r="R316" s="4545"/>
      <c r="S316" s="4545"/>
      <c r="T316" s="4545"/>
      <c r="U316" s="4545"/>
      <c r="V316" s="4545"/>
      <c r="W316" s="4545"/>
      <c r="X316" s="4545"/>
      <c r="Y316" s="4545"/>
      <c r="Z316" s="4545"/>
      <c r="AA316" s="4545"/>
      <c r="AB316" s="4545"/>
      <c r="AC316" s="4545"/>
      <c r="AD316" s="4545"/>
      <c r="AE316" s="4545"/>
      <c r="AF316" s="4545"/>
      <c r="AG316" s="4565"/>
      <c r="AH316" s="2045" t="s">
        <v>1061</v>
      </c>
      <c r="AI316" s="2046">
        <f>COUNT(C314:AG314)-AI315</f>
        <v>0</v>
      </c>
    </row>
    <row r="317" spans="2:38" ht="13.5" customHeight="1">
      <c r="B317" s="4548"/>
      <c r="C317" s="4549"/>
      <c r="D317" s="4545"/>
      <c r="E317" s="4545"/>
      <c r="F317" s="4545"/>
      <c r="G317" s="4545"/>
      <c r="H317" s="4545"/>
      <c r="I317" s="4545"/>
      <c r="J317" s="4545"/>
      <c r="K317" s="4545"/>
      <c r="L317" s="4545"/>
      <c r="M317" s="4545"/>
      <c r="N317" s="4545"/>
      <c r="O317" s="4545"/>
      <c r="P317" s="4545"/>
      <c r="Q317" s="4545"/>
      <c r="R317" s="4545"/>
      <c r="S317" s="4545"/>
      <c r="T317" s="4545"/>
      <c r="U317" s="4545"/>
      <c r="V317" s="4545"/>
      <c r="W317" s="4545"/>
      <c r="X317" s="4545"/>
      <c r="Y317" s="4545"/>
      <c r="Z317" s="4545"/>
      <c r="AA317" s="4545"/>
      <c r="AB317" s="4545"/>
      <c r="AC317" s="4545"/>
      <c r="AD317" s="4545"/>
      <c r="AE317" s="4545"/>
      <c r="AF317" s="4545"/>
      <c r="AG317" s="4565"/>
      <c r="AH317" s="2045" t="s">
        <v>1062</v>
      </c>
      <c r="AI317" s="2046">
        <f>+COUNTIF(C318:AG319,"休")</f>
        <v>0</v>
      </c>
      <c r="AJ317" s="2047" t="e">
        <f>IF(AI318&gt;0.285,"",IF(AI317&lt;AI314,"←計画日数が足りません",""))</f>
        <v>#DIV/0!</v>
      </c>
    </row>
    <row r="318" spans="2:38" ht="13.5" customHeight="1">
      <c r="B318" s="4566" t="s">
        <v>1055</v>
      </c>
      <c r="C318" s="4567"/>
      <c r="D318" s="4564"/>
      <c r="E318" s="4564"/>
      <c r="F318" s="4564"/>
      <c r="G318" s="4564"/>
      <c r="H318" s="4564"/>
      <c r="I318" s="4564"/>
      <c r="J318" s="4564"/>
      <c r="K318" s="4564"/>
      <c r="L318" s="4564"/>
      <c r="M318" s="4564"/>
      <c r="N318" s="4564"/>
      <c r="O318" s="4564"/>
      <c r="P318" s="4564"/>
      <c r="Q318" s="4564"/>
      <c r="R318" s="4564"/>
      <c r="S318" s="4564"/>
      <c r="T318" s="4564"/>
      <c r="U318" s="4564"/>
      <c r="V318" s="4564"/>
      <c r="W318" s="4564"/>
      <c r="X318" s="4564"/>
      <c r="Y318" s="4564"/>
      <c r="Z318" s="4564"/>
      <c r="AA318" s="4564"/>
      <c r="AB318" s="4564"/>
      <c r="AC318" s="4564"/>
      <c r="AD318" s="4564"/>
      <c r="AE318" s="4564"/>
      <c r="AF318" s="4564"/>
      <c r="AG318" s="4570"/>
      <c r="AH318" s="2045" t="s">
        <v>1063</v>
      </c>
      <c r="AI318" s="2048" t="e">
        <f>+AI317/AI316</f>
        <v>#DIV/0!</v>
      </c>
    </row>
    <row r="319" spans="2:38">
      <c r="B319" s="4566"/>
      <c r="C319" s="4567"/>
      <c r="D319" s="4564"/>
      <c r="E319" s="4564"/>
      <c r="F319" s="4564"/>
      <c r="G319" s="4564"/>
      <c r="H319" s="4564"/>
      <c r="I319" s="4564"/>
      <c r="J319" s="4564"/>
      <c r="K319" s="4564"/>
      <c r="L319" s="4564"/>
      <c r="M319" s="4564"/>
      <c r="N319" s="4564"/>
      <c r="O319" s="4564"/>
      <c r="P319" s="4564"/>
      <c r="Q319" s="4564"/>
      <c r="R319" s="4564"/>
      <c r="S319" s="4564"/>
      <c r="T319" s="4564"/>
      <c r="U319" s="4564"/>
      <c r="V319" s="4564"/>
      <c r="W319" s="4564"/>
      <c r="X319" s="4564"/>
      <c r="Y319" s="4564"/>
      <c r="Z319" s="4564"/>
      <c r="AA319" s="4564"/>
      <c r="AB319" s="4564"/>
      <c r="AC319" s="4564"/>
      <c r="AD319" s="4564"/>
      <c r="AE319" s="4564"/>
      <c r="AF319" s="4564"/>
      <c r="AG319" s="4570"/>
      <c r="AH319" s="2045" t="s">
        <v>1051</v>
      </c>
      <c r="AI319" s="2046">
        <f>+COUNTA(C320:AG321)</f>
        <v>0</v>
      </c>
    </row>
    <row r="320" spans="2:38">
      <c r="B320" s="4571" t="s">
        <v>1057</v>
      </c>
      <c r="C320" s="4573"/>
      <c r="D320" s="4568"/>
      <c r="E320" s="4568"/>
      <c r="F320" s="4568"/>
      <c r="G320" s="4568"/>
      <c r="H320" s="4568"/>
      <c r="I320" s="4568"/>
      <c r="J320" s="4568"/>
      <c r="K320" s="4568"/>
      <c r="L320" s="4568"/>
      <c r="M320" s="4568"/>
      <c r="N320" s="4568"/>
      <c r="O320" s="4568"/>
      <c r="P320" s="4568"/>
      <c r="Q320" s="4568"/>
      <c r="R320" s="4568"/>
      <c r="S320" s="4568"/>
      <c r="T320" s="4568"/>
      <c r="U320" s="4568"/>
      <c r="V320" s="4568"/>
      <c r="W320" s="4568"/>
      <c r="X320" s="4568"/>
      <c r="Y320" s="4568"/>
      <c r="Z320" s="4568"/>
      <c r="AA320" s="4568"/>
      <c r="AB320" s="4568"/>
      <c r="AC320" s="4568"/>
      <c r="AD320" s="4568"/>
      <c r="AE320" s="4568"/>
      <c r="AF320" s="4568"/>
      <c r="AG320" s="4575"/>
      <c r="AH320" s="2049" t="s">
        <v>1064</v>
      </c>
      <c r="AI320" s="2050" t="e">
        <f>+AI319/AI316</f>
        <v>#DIV/0!</v>
      </c>
      <c r="AL320" s="1857">
        <f>+COUNTIF(C318:AG319,"休")</f>
        <v>0</v>
      </c>
    </row>
    <row r="321" spans="2:38">
      <c r="B321" s="4572"/>
      <c r="C321" s="4574"/>
      <c r="D321" s="4569"/>
      <c r="E321" s="4569"/>
      <c r="F321" s="4569"/>
      <c r="G321" s="4569"/>
      <c r="H321" s="4569"/>
      <c r="I321" s="4569"/>
      <c r="J321" s="4569"/>
      <c r="K321" s="4569"/>
      <c r="L321" s="4569"/>
      <c r="M321" s="4569"/>
      <c r="N321" s="4569"/>
      <c r="O321" s="4569"/>
      <c r="P321" s="4569"/>
      <c r="Q321" s="4569"/>
      <c r="R321" s="4569"/>
      <c r="S321" s="4569"/>
      <c r="T321" s="4569"/>
      <c r="U321" s="4569"/>
      <c r="V321" s="4569"/>
      <c r="W321" s="4569"/>
      <c r="X321" s="4569"/>
      <c r="Y321" s="4569"/>
      <c r="Z321" s="4569"/>
      <c r="AA321" s="4569"/>
      <c r="AB321" s="4569"/>
      <c r="AC321" s="4569"/>
      <c r="AD321" s="4569"/>
      <c r="AE321" s="4569"/>
      <c r="AF321" s="4569"/>
      <c r="AG321" s="4576"/>
      <c r="AH321" s="2051" t="s">
        <v>2271</v>
      </c>
      <c r="AI321" s="2052" t="str">
        <f>IF(7&gt;AI316,"対象外",IF(AI319&gt;=AI314,"OK","NG"))</f>
        <v>対象外</v>
      </c>
      <c r="AJ321" s="2047" t="str">
        <f>IF(AI321="対象外","←７日間に満たない期間は達成判定の対象外",IF(AI321="NG","←月単位未達成","←月単位達成"))</f>
        <v>←７日間に満たない期間は達成判定の対象外</v>
      </c>
      <c r="AL321" s="2053" t="str">
        <f>IF(7&gt;AI316,"対象外",IF(AL320&gt;=AI314,"OK","NG"))</f>
        <v>対象外</v>
      </c>
    </row>
    <row r="322" spans="2:38" hidden="1">
      <c r="B322" s="2001" t="s">
        <v>2373</v>
      </c>
      <c r="C322" s="1992" t="e">
        <f t="shared" ref="C322:AG322" si="146">IF(AND(DAY(C314)&gt;=22,DAY(C314)&lt;=28,C315="土"),1,0)</f>
        <v>#VALUE!</v>
      </c>
      <c r="D322" s="1992" t="e">
        <f t="shared" si="146"/>
        <v>#VALUE!</v>
      </c>
      <c r="E322" s="1992" t="e">
        <f t="shared" si="146"/>
        <v>#VALUE!</v>
      </c>
      <c r="F322" s="1992" t="e">
        <f t="shared" si="146"/>
        <v>#VALUE!</v>
      </c>
      <c r="G322" s="1992" t="e">
        <f t="shared" si="146"/>
        <v>#VALUE!</v>
      </c>
      <c r="H322" s="1992" t="e">
        <f t="shared" si="146"/>
        <v>#VALUE!</v>
      </c>
      <c r="I322" s="1992" t="e">
        <f t="shared" si="146"/>
        <v>#VALUE!</v>
      </c>
      <c r="J322" s="1992" t="e">
        <f t="shared" si="146"/>
        <v>#VALUE!</v>
      </c>
      <c r="K322" s="1992" t="e">
        <f t="shared" si="146"/>
        <v>#VALUE!</v>
      </c>
      <c r="L322" s="1992" t="e">
        <f t="shared" si="146"/>
        <v>#VALUE!</v>
      </c>
      <c r="M322" s="1992" t="e">
        <f t="shared" si="146"/>
        <v>#VALUE!</v>
      </c>
      <c r="N322" s="1992" t="e">
        <f t="shared" si="146"/>
        <v>#VALUE!</v>
      </c>
      <c r="O322" s="1992" t="e">
        <f t="shared" si="146"/>
        <v>#VALUE!</v>
      </c>
      <c r="P322" s="1992" t="e">
        <f t="shared" si="146"/>
        <v>#VALUE!</v>
      </c>
      <c r="Q322" s="1992" t="e">
        <f t="shared" si="146"/>
        <v>#VALUE!</v>
      </c>
      <c r="R322" s="1992" t="e">
        <f t="shared" si="146"/>
        <v>#VALUE!</v>
      </c>
      <c r="S322" s="1992" t="e">
        <f t="shared" si="146"/>
        <v>#VALUE!</v>
      </c>
      <c r="T322" s="1992" t="e">
        <f t="shared" si="146"/>
        <v>#VALUE!</v>
      </c>
      <c r="U322" s="1992" t="e">
        <f t="shared" si="146"/>
        <v>#VALUE!</v>
      </c>
      <c r="V322" s="1992" t="e">
        <f t="shared" si="146"/>
        <v>#VALUE!</v>
      </c>
      <c r="W322" s="1992" t="e">
        <f t="shared" si="146"/>
        <v>#VALUE!</v>
      </c>
      <c r="X322" s="1992" t="e">
        <f t="shared" si="146"/>
        <v>#VALUE!</v>
      </c>
      <c r="Y322" s="1992" t="e">
        <f t="shared" si="146"/>
        <v>#VALUE!</v>
      </c>
      <c r="Z322" s="1992" t="e">
        <f t="shared" si="146"/>
        <v>#VALUE!</v>
      </c>
      <c r="AA322" s="1992" t="e">
        <f t="shared" si="146"/>
        <v>#VALUE!</v>
      </c>
      <c r="AB322" s="1992" t="e">
        <f t="shared" si="146"/>
        <v>#VALUE!</v>
      </c>
      <c r="AC322" s="1992" t="e">
        <f t="shared" si="146"/>
        <v>#VALUE!</v>
      </c>
      <c r="AD322" s="1992" t="e">
        <f t="shared" si="146"/>
        <v>#VALUE!</v>
      </c>
      <c r="AE322" s="1992" t="e">
        <f t="shared" si="146"/>
        <v>#VALUE!</v>
      </c>
      <c r="AF322" s="1992" t="e">
        <f t="shared" si="146"/>
        <v>#VALUE!</v>
      </c>
      <c r="AG322" s="1992" t="e">
        <f t="shared" si="146"/>
        <v>#VALUE!</v>
      </c>
      <c r="AH322" s="1861" t="s">
        <v>2272</v>
      </c>
      <c r="AI322" s="2054">
        <f>_xlfn.AGGREGATE(9,6,C322:AG322)</f>
        <v>0</v>
      </c>
      <c r="AJ322" s="2047"/>
    </row>
    <row r="323" spans="2:38" hidden="1">
      <c r="B323" s="2001" t="s">
        <v>2374</v>
      </c>
      <c r="C323" s="2055" t="e">
        <f t="shared" ref="C323:AG323" si="147">IF(AND(DAY(C314)&gt;=22,DAY(C314)&lt;=28,C315="土",OR(C320="休",C320="雨")),1,0)</f>
        <v>#VALUE!</v>
      </c>
      <c r="D323" s="2055" t="e">
        <f t="shared" si="147"/>
        <v>#VALUE!</v>
      </c>
      <c r="E323" s="2055" t="e">
        <f t="shared" si="147"/>
        <v>#VALUE!</v>
      </c>
      <c r="F323" s="2055" t="e">
        <f t="shared" si="147"/>
        <v>#VALUE!</v>
      </c>
      <c r="G323" s="2055" t="e">
        <f t="shared" si="147"/>
        <v>#VALUE!</v>
      </c>
      <c r="H323" s="2055" t="e">
        <f t="shared" si="147"/>
        <v>#VALUE!</v>
      </c>
      <c r="I323" s="2055" t="e">
        <f t="shared" si="147"/>
        <v>#VALUE!</v>
      </c>
      <c r="J323" s="2055" t="e">
        <f t="shared" si="147"/>
        <v>#VALUE!</v>
      </c>
      <c r="K323" s="2055" t="e">
        <f t="shared" si="147"/>
        <v>#VALUE!</v>
      </c>
      <c r="L323" s="2055" t="e">
        <f t="shared" si="147"/>
        <v>#VALUE!</v>
      </c>
      <c r="M323" s="2055" t="e">
        <f t="shared" si="147"/>
        <v>#VALUE!</v>
      </c>
      <c r="N323" s="2055" t="e">
        <f t="shared" si="147"/>
        <v>#VALUE!</v>
      </c>
      <c r="O323" s="2055" t="e">
        <f t="shared" si="147"/>
        <v>#VALUE!</v>
      </c>
      <c r="P323" s="2055" t="e">
        <f t="shared" si="147"/>
        <v>#VALUE!</v>
      </c>
      <c r="Q323" s="2055" t="e">
        <f t="shared" si="147"/>
        <v>#VALUE!</v>
      </c>
      <c r="R323" s="2055" t="e">
        <f t="shared" si="147"/>
        <v>#VALUE!</v>
      </c>
      <c r="S323" s="2055" t="e">
        <f t="shared" si="147"/>
        <v>#VALUE!</v>
      </c>
      <c r="T323" s="2055" t="e">
        <f t="shared" si="147"/>
        <v>#VALUE!</v>
      </c>
      <c r="U323" s="2055" t="e">
        <f t="shared" si="147"/>
        <v>#VALUE!</v>
      </c>
      <c r="V323" s="2055" t="e">
        <f t="shared" si="147"/>
        <v>#VALUE!</v>
      </c>
      <c r="W323" s="2055" t="e">
        <f t="shared" si="147"/>
        <v>#VALUE!</v>
      </c>
      <c r="X323" s="2055" t="e">
        <f t="shared" si="147"/>
        <v>#VALUE!</v>
      </c>
      <c r="Y323" s="2055" t="e">
        <f t="shared" si="147"/>
        <v>#VALUE!</v>
      </c>
      <c r="Z323" s="2055" t="e">
        <f t="shared" si="147"/>
        <v>#VALUE!</v>
      </c>
      <c r="AA323" s="2055" t="e">
        <f t="shared" si="147"/>
        <v>#VALUE!</v>
      </c>
      <c r="AB323" s="2055" t="e">
        <f t="shared" si="147"/>
        <v>#VALUE!</v>
      </c>
      <c r="AC323" s="2055" t="e">
        <f t="shared" si="147"/>
        <v>#VALUE!</v>
      </c>
      <c r="AD323" s="2055" t="e">
        <f t="shared" si="147"/>
        <v>#VALUE!</v>
      </c>
      <c r="AE323" s="2055" t="e">
        <f t="shared" si="147"/>
        <v>#VALUE!</v>
      </c>
      <c r="AF323" s="2055" t="e">
        <f t="shared" si="147"/>
        <v>#VALUE!</v>
      </c>
      <c r="AG323" s="2055" t="e">
        <f t="shared" si="147"/>
        <v>#VALUE!</v>
      </c>
      <c r="AH323" s="1861" t="s">
        <v>2273</v>
      </c>
      <c r="AI323" s="2054">
        <f>_xlfn.AGGREGATE(9,6,C323:AG323)</f>
        <v>0</v>
      </c>
      <c r="AJ323" s="2047"/>
    </row>
    <row r="324" spans="2:38" hidden="1">
      <c r="B324" s="2001" t="s">
        <v>2375</v>
      </c>
      <c r="C324" s="1992" t="e">
        <f>IF(AND(DAY(C314)&gt;=8,DAY(C314)&lt;=14,C315="土"),1,0)</f>
        <v>#VALUE!</v>
      </c>
      <c r="D324" s="1992" t="e">
        <f>IF(AND(DAY(D314)&gt;=8,DAY(D314)&lt;=14,D315="土"),1,0)</f>
        <v>#VALUE!</v>
      </c>
      <c r="E324" s="1992" t="e">
        <f t="shared" ref="E324" si="148">IF(AND(DAY(E314)&gt;=8,DAY(E314)&lt;=14,E315="土"),1,0)</f>
        <v>#VALUE!</v>
      </c>
      <c r="F324" s="1992" t="e">
        <f>IF(AND(DAY(F314)&gt;=8,DAY(F314)&lt;=14,F315="土"),1,0)</f>
        <v>#VALUE!</v>
      </c>
      <c r="G324" s="1992" t="e">
        <f>IF(AND(DAY(G314)&gt;=8,DAY(G314)&lt;=14,G315="土"),1,0)</f>
        <v>#VALUE!</v>
      </c>
      <c r="H324" s="1992" t="e">
        <f t="shared" ref="H324:AG324" si="149">IF(AND(DAY(H314)&gt;=8,DAY(H314)&lt;=14,H315="土"),1,0)</f>
        <v>#VALUE!</v>
      </c>
      <c r="I324" s="1992" t="e">
        <f t="shared" si="149"/>
        <v>#VALUE!</v>
      </c>
      <c r="J324" s="1992" t="e">
        <f t="shared" si="149"/>
        <v>#VALUE!</v>
      </c>
      <c r="K324" s="1992" t="e">
        <f t="shared" si="149"/>
        <v>#VALUE!</v>
      </c>
      <c r="L324" s="1992" t="e">
        <f t="shared" si="149"/>
        <v>#VALUE!</v>
      </c>
      <c r="M324" s="1992" t="e">
        <f t="shared" si="149"/>
        <v>#VALUE!</v>
      </c>
      <c r="N324" s="1992" t="e">
        <f t="shared" si="149"/>
        <v>#VALUE!</v>
      </c>
      <c r="O324" s="1992" t="e">
        <f t="shared" si="149"/>
        <v>#VALUE!</v>
      </c>
      <c r="P324" s="1992" t="e">
        <f t="shared" si="149"/>
        <v>#VALUE!</v>
      </c>
      <c r="Q324" s="1992" t="e">
        <f t="shared" si="149"/>
        <v>#VALUE!</v>
      </c>
      <c r="R324" s="1992" t="e">
        <f t="shared" si="149"/>
        <v>#VALUE!</v>
      </c>
      <c r="S324" s="1992" t="e">
        <f t="shared" si="149"/>
        <v>#VALUE!</v>
      </c>
      <c r="T324" s="1992" t="e">
        <f t="shared" si="149"/>
        <v>#VALUE!</v>
      </c>
      <c r="U324" s="1992" t="e">
        <f t="shared" si="149"/>
        <v>#VALUE!</v>
      </c>
      <c r="V324" s="1992" t="e">
        <f t="shared" si="149"/>
        <v>#VALUE!</v>
      </c>
      <c r="W324" s="1992" t="e">
        <f t="shared" si="149"/>
        <v>#VALUE!</v>
      </c>
      <c r="X324" s="1992" t="e">
        <f t="shared" si="149"/>
        <v>#VALUE!</v>
      </c>
      <c r="Y324" s="1992" t="e">
        <f t="shared" si="149"/>
        <v>#VALUE!</v>
      </c>
      <c r="Z324" s="1992" t="e">
        <f t="shared" si="149"/>
        <v>#VALUE!</v>
      </c>
      <c r="AA324" s="1992" t="e">
        <f t="shared" si="149"/>
        <v>#VALUE!</v>
      </c>
      <c r="AB324" s="1992" t="e">
        <f t="shared" si="149"/>
        <v>#VALUE!</v>
      </c>
      <c r="AC324" s="1992" t="e">
        <f t="shared" si="149"/>
        <v>#VALUE!</v>
      </c>
      <c r="AD324" s="1992" t="e">
        <f t="shared" si="149"/>
        <v>#VALUE!</v>
      </c>
      <c r="AE324" s="1992" t="e">
        <f t="shared" si="149"/>
        <v>#VALUE!</v>
      </c>
      <c r="AF324" s="1992" t="e">
        <f t="shared" si="149"/>
        <v>#VALUE!</v>
      </c>
      <c r="AG324" s="1992" t="e">
        <f t="shared" si="149"/>
        <v>#VALUE!</v>
      </c>
      <c r="AH324" s="1861" t="s">
        <v>2272</v>
      </c>
      <c r="AI324" s="2054">
        <f>_xlfn.AGGREGATE(9,6,C324:AG324)</f>
        <v>0</v>
      </c>
      <c r="AJ324" s="2047"/>
    </row>
    <row r="325" spans="2:38" hidden="1">
      <c r="B325" s="2001" t="s">
        <v>2376</v>
      </c>
      <c r="C325" s="2055" t="e">
        <f>IF(AND(DAY(C314)&gt;=8,DAY(C314)&lt;=14,C315="土",OR(C320="休",C320="雨")),1,0)</f>
        <v>#VALUE!</v>
      </c>
      <c r="D325" s="2055" t="e">
        <f>IF(AND(DAY(D314)&gt;=8,DAY(D314)&lt;=14,D315="土",OR(D320="休",D320="雨")),1,0)</f>
        <v>#VALUE!</v>
      </c>
      <c r="E325" s="2055" t="e">
        <f t="shared" ref="E325" si="150">IF(AND(DAY(E314)&gt;=8,DAY(E314)&lt;=14,E315="土",OR(E320="休",E320="雨")),1,0)</f>
        <v>#VALUE!</v>
      </c>
      <c r="F325" s="2055" t="e">
        <f>IF(AND(DAY(F314)&gt;=8,DAY(F314)&lt;=14,F315="土",OR(F320="休",F320="雨")),1,0)</f>
        <v>#VALUE!</v>
      </c>
      <c r="G325" s="2055" t="e">
        <f>IF(AND(DAY(G314)&gt;=8,DAY(G314)&lt;=14,G315="土",OR(G320="休",G320="雨")),1,0)</f>
        <v>#VALUE!</v>
      </c>
      <c r="H325" s="2055" t="e">
        <f t="shared" ref="H325:AG325" si="151">IF(AND(DAY(H314)&gt;=8,DAY(H314)&lt;=14,H315="土",OR(H320="休",H320="雨")),1,0)</f>
        <v>#VALUE!</v>
      </c>
      <c r="I325" s="2055" t="e">
        <f t="shared" si="151"/>
        <v>#VALUE!</v>
      </c>
      <c r="J325" s="2055" t="e">
        <f t="shared" si="151"/>
        <v>#VALUE!</v>
      </c>
      <c r="K325" s="2055" t="e">
        <f t="shared" si="151"/>
        <v>#VALUE!</v>
      </c>
      <c r="L325" s="2055" t="e">
        <f t="shared" si="151"/>
        <v>#VALUE!</v>
      </c>
      <c r="M325" s="2055" t="e">
        <f t="shared" si="151"/>
        <v>#VALUE!</v>
      </c>
      <c r="N325" s="2055" t="e">
        <f t="shared" si="151"/>
        <v>#VALUE!</v>
      </c>
      <c r="O325" s="2055" t="e">
        <f t="shared" si="151"/>
        <v>#VALUE!</v>
      </c>
      <c r="P325" s="2055" t="e">
        <f t="shared" si="151"/>
        <v>#VALUE!</v>
      </c>
      <c r="Q325" s="2055" t="e">
        <f t="shared" si="151"/>
        <v>#VALUE!</v>
      </c>
      <c r="R325" s="2055" t="e">
        <f t="shared" si="151"/>
        <v>#VALUE!</v>
      </c>
      <c r="S325" s="2055" t="e">
        <f t="shared" si="151"/>
        <v>#VALUE!</v>
      </c>
      <c r="T325" s="2055" t="e">
        <f t="shared" si="151"/>
        <v>#VALUE!</v>
      </c>
      <c r="U325" s="2055" t="e">
        <f t="shared" si="151"/>
        <v>#VALUE!</v>
      </c>
      <c r="V325" s="2055" t="e">
        <f t="shared" si="151"/>
        <v>#VALUE!</v>
      </c>
      <c r="W325" s="2055" t="e">
        <f t="shared" si="151"/>
        <v>#VALUE!</v>
      </c>
      <c r="X325" s="2055" t="e">
        <f t="shared" si="151"/>
        <v>#VALUE!</v>
      </c>
      <c r="Y325" s="2055" t="e">
        <f t="shared" si="151"/>
        <v>#VALUE!</v>
      </c>
      <c r="Z325" s="2055" t="e">
        <f t="shared" si="151"/>
        <v>#VALUE!</v>
      </c>
      <c r="AA325" s="2055" t="e">
        <f t="shared" si="151"/>
        <v>#VALUE!</v>
      </c>
      <c r="AB325" s="2055" t="e">
        <f t="shared" si="151"/>
        <v>#VALUE!</v>
      </c>
      <c r="AC325" s="2055" t="e">
        <f t="shared" si="151"/>
        <v>#VALUE!</v>
      </c>
      <c r="AD325" s="2055" t="e">
        <f t="shared" si="151"/>
        <v>#VALUE!</v>
      </c>
      <c r="AE325" s="2055" t="e">
        <f t="shared" si="151"/>
        <v>#VALUE!</v>
      </c>
      <c r="AF325" s="2055" t="e">
        <f t="shared" si="151"/>
        <v>#VALUE!</v>
      </c>
      <c r="AG325" s="2055" t="e">
        <f t="shared" si="151"/>
        <v>#VALUE!</v>
      </c>
      <c r="AH325" s="1861" t="s">
        <v>2273</v>
      </c>
      <c r="AI325" s="2054">
        <f>_xlfn.AGGREGATE(9,6,C325:AG325)</f>
        <v>0</v>
      </c>
      <c r="AJ325" s="2047"/>
    </row>
    <row r="327" spans="2:38" hidden="1">
      <c r="C327" s="1857" t="e">
        <f>YEAR(C330)</f>
        <v>#VALUE!</v>
      </c>
      <c r="D327" s="1857" t="e">
        <f>MONTH(C330)</f>
        <v>#VALUE!</v>
      </c>
    </row>
    <row r="328" spans="2:38">
      <c r="B328" s="1971" t="s">
        <v>2266</v>
      </c>
      <c r="C328" s="4478" t="e">
        <f>C330</f>
        <v>#VALUE!</v>
      </c>
      <c r="D328" s="4479"/>
      <c r="E328" s="4479"/>
      <c r="F328" s="4479"/>
      <c r="G328" s="4479"/>
      <c r="H328" s="4479"/>
      <c r="I328" s="4479"/>
      <c r="J328" s="4479"/>
      <c r="K328" s="4479"/>
      <c r="L328" s="4479"/>
      <c r="M328" s="4479"/>
      <c r="N328" s="4479"/>
      <c r="O328" s="4479"/>
      <c r="P328" s="4479"/>
      <c r="Q328" s="4479"/>
      <c r="R328" s="4479"/>
      <c r="S328" s="4479"/>
      <c r="T328" s="4479"/>
      <c r="U328" s="4479"/>
      <c r="V328" s="4479"/>
      <c r="W328" s="4479"/>
      <c r="X328" s="4479"/>
      <c r="Y328" s="4479"/>
      <c r="Z328" s="4479"/>
      <c r="AA328" s="4479"/>
      <c r="AB328" s="4479"/>
      <c r="AC328" s="4479"/>
      <c r="AD328" s="4479"/>
      <c r="AE328" s="4479"/>
      <c r="AF328" s="4479"/>
      <c r="AG328" s="4479"/>
      <c r="AH328" s="4479"/>
      <c r="AI328" s="4546"/>
    </row>
    <row r="329" spans="2:38" hidden="1">
      <c r="B329" s="1972"/>
      <c r="C329" s="1913" t="e">
        <f>DATE($C327,$D327,1)</f>
        <v>#VALUE!</v>
      </c>
      <c r="D329" s="1913" t="e">
        <f t="shared" ref="D329:AG329" si="152">C329+1</f>
        <v>#VALUE!</v>
      </c>
      <c r="E329" s="1913" t="e">
        <f t="shared" si="152"/>
        <v>#VALUE!</v>
      </c>
      <c r="F329" s="1913" t="e">
        <f t="shared" si="152"/>
        <v>#VALUE!</v>
      </c>
      <c r="G329" s="1913" t="e">
        <f t="shared" si="152"/>
        <v>#VALUE!</v>
      </c>
      <c r="H329" s="1913" t="e">
        <f t="shared" si="152"/>
        <v>#VALUE!</v>
      </c>
      <c r="I329" s="1913" t="e">
        <f t="shared" si="152"/>
        <v>#VALUE!</v>
      </c>
      <c r="J329" s="1913" t="e">
        <f t="shared" si="152"/>
        <v>#VALUE!</v>
      </c>
      <c r="K329" s="1913" t="e">
        <f t="shared" si="152"/>
        <v>#VALUE!</v>
      </c>
      <c r="L329" s="1913" t="e">
        <f t="shared" si="152"/>
        <v>#VALUE!</v>
      </c>
      <c r="M329" s="1913" t="e">
        <f t="shared" si="152"/>
        <v>#VALUE!</v>
      </c>
      <c r="N329" s="1913" t="e">
        <f t="shared" si="152"/>
        <v>#VALUE!</v>
      </c>
      <c r="O329" s="1913" t="e">
        <f t="shared" si="152"/>
        <v>#VALUE!</v>
      </c>
      <c r="P329" s="1913" t="e">
        <f t="shared" si="152"/>
        <v>#VALUE!</v>
      </c>
      <c r="Q329" s="1913" t="e">
        <f t="shared" si="152"/>
        <v>#VALUE!</v>
      </c>
      <c r="R329" s="1913" t="e">
        <f t="shared" si="152"/>
        <v>#VALUE!</v>
      </c>
      <c r="S329" s="1913" t="e">
        <f t="shared" si="152"/>
        <v>#VALUE!</v>
      </c>
      <c r="T329" s="1913" t="e">
        <f t="shared" si="152"/>
        <v>#VALUE!</v>
      </c>
      <c r="U329" s="1913" t="e">
        <f t="shared" si="152"/>
        <v>#VALUE!</v>
      </c>
      <c r="V329" s="1913" t="e">
        <f t="shared" si="152"/>
        <v>#VALUE!</v>
      </c>
      <c r="W329" s="1913" t="e">
        <f t="shared" si="152"/>
        <v>#VALUE!</v>
      </c>
      <c r="X329" s="1913" t="e">
        <f t="shared" si="152"/>
        <v>#VALUE!</v>
      </c>
      <c r="Y329" s="1913" t="e">
        <f t="shared" si="152"/>
        <v>#VALUE!</v>
      </c>
      <c r="Z329" s="1913" t="e">
        <f t="shared" si="152"/>
        <v>#VALUE!</v>
      </c>
      <c r="AA329" s="1913" t="e">
        <f t="shared" si="152"/>
        <v>#VALUE!</v>
      </c>
      <c r="AB329" s="1913" t="e">
        <f t="shared" si="152"/>
        <v>#VALUE!</v>
      </c>
      <c r="AC329" s="1913" t="e">
        <f t="shared" si="152"/>
        <v>#VALUE!</v>
      </c>
      <c r="AD329" s="1913" t="e">
        <f t="shared" si="152"/>
        <v>#VALUE!</v>
      </c>
      <c r="AE329" s="1913" t="e">
        <f t="shared" si="152"/>
        <v>#VALUE!</v>
      </c>
      <c r="AF329" s="1913" t="e">
        <f t="shared" si="152"/>
        <v>#VALUE!</v>
      </c>
      <c r="AG329" s="1913" t="e">
        <f t="shared" si="152"/>
        <v>#VALUE!</v>
      </c>
      <c r="AH329" s="2056"/>
      <c r="AI329" s="2057"/>
    </row>
    <row r="330" spans="2:38">
      <c r="B330" s="1973" t="s">
        <v>2267</v>
      </c>
      <c r="C330" s="1974" t="e">
        <f>IF(EDATE(C313,1)&gt;$G$5,"",EDATE(C313,1))</f>
        <v>#VALUE!</v>
      </c>
      <c r="D330" s="1913" t="e">
        <f t="shared" ref="D330:AG330" si="153">IF(D329&gt;$G$5,"",IF(C330=EOMONTH(DATE($C327,$D327,1),0),"",IF(C330="","",C330+1)))</f>
        <v>#VALUE!</v>
      </c>
      <c r="E330" s="1913" t="e">
        <f t="shared" si="153"/>
        <v>#VALUE!</v>
      </c>
      <c r="F330" s="1913" t="e">
        <f t="shared" si="153"/>
        <v>#VALUE!</v>
      </c>
      <c r="G330" s="1913" t="e">
        <f t="shared" si="153"/>
        <v>#VALUE!</v>
      </c>
      <c r="H330" s="1913" t="e">
        <f t="shared" si="153"/>
        <v>#VALUE!</v>
      </c>
      <c r="I330" s="1913" t="e">
        <f t="shared" si="153"/>
        <v>#VALUE!</v>
      </c>
      <c r="J330" s="1913" t="e">
        <f t="shared" si="153"/>
        <v>#VALUE!</v>
      </c>
      <c r="K330" s="1913" t="e">
        <f t="shared" si="153"/>
        <v>#VALUE!</v>
      </c>
      <c r="L330" s="1913" t="e">
        <f t="shared" si="153"/>
        <v>#VALUE!</v>
      </c>
      <c r="M330" s="1913" t="e">
        <f t="shared" si="153"/>
        <v>#VALUE!</v>
      </c>
      <c r="N330" s="1913" t="e">
        <f t="shared" si="153"/>
        <v>#VALUE!</v>
      </c>
      <c r="O330" s="1913" t="e">
        <f t="shared" si="153"/>
        <v>#VALUE!</v>
      </c>
      <c r="P330" s="1913" t="e">
        <f t="shared" si="153"/>
        <v>#VALUE!</v>
      </c>
      <c r="Q330" s="1913" t="e">
        <f t="shared" si="153"/>
        <v>#VALUE!</v>
      </c>
      <c r="R330" s="1913" t="e">
        <f t="shared" si="153"/>
        <v>#VALUE!</v>
      </c>
      <c r="S330" s="1913" t="e">
        <f t="shared" si="153"/>
        <v>#VALUE!</v>
      </c>
      <c r="T330" s="1913" t="e">
        <f t="shared" si="153"/>
        <v>#VALUE!</v>
      </c>
      <c r="U330" s="1913" t="e">
        <f t="shared" si="153"/>
        <v>#VALUE!</v>
      </c>
      <c r="V330" s="1913" t="e">
        <f t="shared" si="153"/>
        <v>#VALUE!</v>
      </c>
      <c r="W330" s="1913" t="e">
        <f t="shared" si="153"/>
        <v>#VALUE!</v>
      </c>
      <c r="X330" s="1913" t="e">
        <f t="shared" si="153"/>
        <v>#VALUE!</v>
      </c>
      <c r="Y330" s="1913" t="e">
        <f t="shared" si="153"/>
        <v>#VALUE!</v>
      </c>
      <c r="Z330" s="1913" t="e">
        <f t="shared" si="153"/>
        <v>#VALUE!</v>
      </c>
      <c r="AA330" s="1913" t="e">
        <f t="shared" si="153"/>
        <v>#VALUE!</v>
      </c>
      <c r="AB330" s="1913" t="e">
        <f t="shared" si="153"/>
        <v>#VALUE!</v>
      </c>
      <c r="AC330" s="1913" t="e">
        <f t="shared" si="153"/>
        <v>#VALUE!</v>
      </c>
      <c r="AD330" s="1913" t="e">
        <f t="shared" si="153"/>
        <v>#VALUE!</v>
      </c>
      <c r="AE330" s="1913" t="e">
        <f t="shared" si="153"/>
        <v>#VALUE!</v>
      </c>
      <c r="AF330" s="1913" t="e">
        <f t="shared" si="153"/>
        <v>#VALUE!</v>
      </c>
      <c r="AG330" s="1913" t="e">
        <f t="shared" si="153"/>
        <v>#VALUE!</v>
      </c>
      <c r="AH330" s="2043" t="s">
        <v>2268</v>
      </c>
      <c r="AI330" s="2044">
        <f>+COUNTIFS(C331:AG331,"土",C332:AG332,"")+COUNTIFS(C331:AG331,"日",C332:AG332,"")</f>
        <v>0</v>
      </c>
    </row>
    <row r="331" spans="2:38">
      <c r="B331" s="1908" t="s">
        <v>1060</v>
      </c>
      <c r="C331" s="1975" t="str">
        <f>IFERROR(TEXT(WEEKDAY(+C330),"aaa"),"")</f>
        <v/>
      </c>
      <c r="D331" s="1975" t="str">
        <f t="shared" ref="D331:AG331" si="154">IFERROR(TEXT(WEEKDAY(+D330),"aaa"),"")</f>
        <v/>
      </c>
      <c r="E331" s="1975" t="str">
        <f t="shared" si="154"/>
        <v/>
      </c>
      <c r="F331" s="1975" t="str">
        <f t="shared" si="154"/>
        <v/>
      </c>
      <c r="G331" s="1975" t="str">
        <f t="shared" si="154"/>
        <v/>
      </c>
      <c r="H331" s="1975" t="str">
        <f t="shared" si="154"/>
        <v/>
      </c>
      <c r="I331" s="1975" t="str">
        <f t="shared" si="154"/>
        <v/>
      </c>
      <c r="J331" s="1975" t="str">
        <f t="shared" si="154"/>
        <v/>
      </c>
      <c r="K331" s="1975" t="str">
        <f t="shared" si="154"/>
        <v/>
      </c>
      <c r="L331" s="1975" t="str">
        <f t="shared" si="154"/>
        <v/>
      </c>
      <c r="M331" s="1975" t="str">
        <f t="shared" si="154"/>
        <v/>
      </c>
      <c r="N331" s="1975" t="str">
        <f t="shared" si="154"/>
        <v/>
      </c>
      <c r="O331" s="1975" t="str">
        <f t="shared" si="154"/>
        <v/>
      </c>
      <c r="P331" s="1975" t="str">
        <f t="shared" si="154"/>
        <v/>
      </c>
      <c r="Q331" s="1975" t="str">
        <f t="shared" si="154"/>
        <v/>
      </c>
      <c r="R331" s="1975" t="str">
        <f t="shared" si="154"/>
        <v/>
      </c>
      <c r="S331" s="1975" t="str">
        <f t="shared" si="154"/>
        <v/>
      </c>
      <c r="T331" s="1975" t="str">
        <f t="shared" si="154"/>
        <v/>
      </c>
      <c r="U331" s="1975" t="str">
        <f t="shared" si="154"/>
        <v/>
      </c>
      <c r="V331" s="1975" t="str">
        <f t="shared" si="154"/>
        <v/>
      </c>
      <c r="W331" s="1975" t="str">
        <f t="shared" si="154"/>
        <v/>
      </c>
      <c r="X331" s="1975" t="str">
        <f t="shared" si="154"/>
        <v/>
      </c>
      <c r="Y331" s="1975" t="str">
        <f t="shared" si="154"/>
        <v/>
      </c>
      <c r="Z331" s="1975" t="str">
        <f t="shared" si="154"/>
        <v/>
      </c>
      <c r="AA331" s="1975" t="str">
        <f t="shared" si="154"/>
        <v/>
      </c>
      <c r="AB331" s="1975" t="str">
        <f t="shared" si="154"/>
        <v/>
      </c>
      <c r="AC331" s="1975" t="str">
        <f t="shared" si="154"/>
        <v/>
      </c>
      <c r="AD331" s="1975" t="str">
        <f t="shared" si="154"/>
        <v/>
      </c>
      <c r="AE331" s="1975" t="str">
        <f t="shared" si="154"/>
        <v/>
      </c>
      <c r="AF331" s="1975" t="str">
        <f t="shared" si="154"/>
        <v/>
      </c>
      <c r="AG331" s="1975" t="str">
        <f t="shared" si="154"/>
        <v/>
      </c>
      <c r="AH331" s="2043" t="s">
        <v>2269</v>
      </c>
      <c r="AI331" s="2044">
        <f>+COUNTIF(C332:AG332,"夏休")+COUNTIF(C332:AG332,"冬休")+COUNTIF(C332:AG332,"中止")</f>
        <v>0</v>
      </c>
    </row>
    <row r="332" spans="2:38" ht="13.5" customHeight="1">
      <c r="B332" s="4547" t="s">
        <v>2270</v>
      </c>
      <c r="C332" s="4549"/>
      <c r="D332" s="4545"/>
      <c r="E332" s="4545"/>
      <c r="F332" s="4545"/>
      <c r="G332" s="4545"/>
      <c r="H332" s="4545"/>
      <c r="I332" s="4545"/>
      <c r="J332" s="4545"/>
      <c r="K332" s="4545"/>
      <c r="L332" s="4545"/>
      <c r="M332" s="4545"/>
      <c r="N332" s="4545"/>
      <c r="O332" s="4545"/>
      <c r="P332" s="4545"/>
      <c r="Q332" s="4545"/>
      <c r="R332" s="4545"/>
      <c r="S332" s="4545"/>
      <c r="T332" s="4545"/>
      <c r="U332" s="4545"/>
      <c r="V332" s="4545"/>
      <c r="W332" s="4545"/>
      <c r="X332" s="4545"/>
      <c r="Y332" s="4545"/>
      <c r="Z332" s="4545"/>
      <c r="AA332" s="4545"/>
      <c r="AB332" s="4545"/>
      <c r="AC332" s="4545"/>
      <c r="AD332" s="4545"/>
      <c r="AE332" s="4545"/>
      <c r="AF332" s="4545"/>
      <c r="AG332" s="4565"/>
      <c r="AH332" s="2045" t="s">
        <v>1061</v>
      </c>
      <c r="AI332" s="2046">
        <f>COUNT(C330:AG330)-AI331</f>
        <v>0</v>
      </c>
    </row>
    <row r="333" spans="2:38" ht="13.5" customHeight="1">
      <c r="B333" s="4548"/>
      <c r="C333" s="4549"/>
      <c r="D333" s="4545"/>
      <c r="E333" s="4545"/>
      <c r="F333" s="4545"/>
      <c r="G333" s="4545"/>
      <c r="H333" s="4545"/>
      <c r="I333" s="4545"/>
      <c r="J333" s="4545"/>
      <c r="K333" s="4545"/>
      <c r="L333" s="4545"/>
      <c r="M333" s="4545"/>
      <c r="N333" s="4545"/>
      <c r="O333" s="4545"/>
      <c r="P333" s="4545"/>
      <c r="Q333" s="4545"/>
      <c r="R333" s="4545"/>
      <c r="S333" s="4545"/>
      <c r="T333" s="4545"/>
      <c r="U333" s="4545"/>
      <c r="V333" s="4545"/>
      <c r="W333" s="4545"/>
      <c r="X333" s="4545"/>
      <c r="Y333" s="4545"/>
      <c r="Z333" s="4545"/>
      <c r="AA333" s="4545"/>
      <c r="AB333" s="4545"/>
      <c r="AC333" s="4545"/>
      <c r="AD333" s="4545"/>
      <c r="AE333" s="4545"/>
      <c r="AF333" s="4545"/>
      <c r="AG333" s="4565"/>
      <c r="AH333" s="2045" t="s">
        <v>1062</v>
      </c>
      <c r="AI333" s="2046">
        <f>+COUNTIF(C334:AG335,"休")</f>
        <v>0</v>
      </c>
      <c r="AJ333" s="2047" t="e">
        <f>IF(AI334&gt;0.285,"",IF(AI333&lt;AI330,"←計画日数が足りません",""))</f>
        <v>#DIV/0!</v>
      </c>
    </row>
    <row r="334" spans="2:38" ht="13.5" customHeight="1">
      <c r="B334" s="4566" t="s">
        <v>1055</v>
      </c>
      <c r="C334" s="4567"/>
      <c r="D334" s="4564"/>
      <c r="E334" s="4564"/>
      <c r="F334" s="4564"/>
      <c r="G334" s="4564"/>
      <c r="H334" s="4564"/>
      <c r="I334" s="4564"/>
      <c r="J334" s="4564"/>
      <c r="K334" s="4564"/>
      <c r="L334" s="4564"/>
      <c r="M334" s="4564"/>
      <c r="N334" s="4564"/>
      <c r="O334" s="4564"/>
      <c r="P334" s="4564"/>
      <c r="Q334" s="4564"/>
      <c r="R334" s="4564"/>
      <c r="S334" s="4564"/>
      <c r="T334" s="4564"/>
      <c r="U334" s="4564"/>
      <c r="V334" s="4564"/>
      <c r="W334" s="4564"/>
      <c r="X334" s="4564"/>
      <c r="Y334" s="4564"/>
      <c r="Z334" s="4564"/>
      <c r="AA334" s="4564"/>
      <c r="AB334" s="4564"/>
      <c r="AC334" s="4564"/>
      <c r="AD334" s="4564"/>
      <c r="AE334" s="4564"/>
      <c r="AF334" s="4564"/>
      <c r="AG334" s="4570"/>
      <c r="AH334" s="2045" t="s">
        <v>1063</v>
      </c>
      <c r="AI334" s="2048" t="e">
        <f>+AI333/AI332</f>
        <v>#DIV/0!</v>
      </c>
    </row>
    <row r="335" spans="2:38">
      <c r="B335" s="4566"/>
      <c r="C335" s="4567"/>
      <c r="D335" s="4564"/>
      <c r="E335" s="4564"/>
      <c r="F335" s="4564"/>
      <c r="G335" s="4564"/>
      <c r="H335" s="4564"/>
      <c r="I335" s="4564"/>
      <c r="J335" s="4564"/>
      <c r="K335" s="4564"/>
      <c r="L335" s="4564"/>
      <c r="M335" s="4564"/>
      <c r="N335" s="4564"/>
      <c r="O335" s="4564"/>
      <c r="P335" s="4564"/>
      <c r="Q335" s="4564"/>
      <c r="R335" s="4564"/>
      <c r="S335" s="4564"/>
      <c r="T335" s="4564"/>
      <c r="U335" s="4564"/>
      <c r="V335" s="4564"/>
      <c r="W335" s="4564"/>
      <c r="X335" s="4564"/>
      <c r="Y335" s="4564"/>
      <c r="Z335" s="4564"/>
      <c r="AA335" s="4564"/>
      <c r="AB335" s="4564"/>
      <c r="AC335" s="4564"/>
      <c r="AD335" s="4564"/>
      <c r="AE335" s="4564"/>
      <c r="AF335" s="4564"/>
      <c r="AG335" s="4570"/>
      <c r="AH335" s="2045" t="s">
        <v>1051</v>
      </c>
      <c r="AI335" s="2046">
        <f>+COUNTA(C336:AG337)</f>
        <v>0</v>
      </c>
    </row>
    <row r="336" spans="2:38">
      <c r="B336" s="4571" t="s">
        <v>1057</v>
      </c>
      <c r="C336" s="4573"/>
      <c r="D336" s="4568"/>
      <c r="E336" s="4568"/>
      <c r="F336" s="4568"/>
      <c r="G336" s="4568"/>
      <c r="H336" s="4568"/>
      <c r="I336" s="4568"/>
      <c r="J336" s="4568"/>
      <c r="K336" s="4568"/>
      <c r="L336" s="4568"/>
      <c r="M336" s="4568"/>
      <c r="N336" s="4568"/>
      <c r="O336" s="4568"/>
      <c r="P336" s="4568"/>
      <c r="Q336" s="4568"/>
      <c r="R336" s="4568"/>
      <c r="S336" s="4568"/>
      <c r="T336" s="4568"/>
      <c r="U336" s="4568"/>
      <c r="V336" s="4568"/>
      <c r="W336" s="4568"/>
      <c r="X336" s="4568"/>
      <c r="Y336" s="4568"/>
      <c r="Z336" s="4568"/>
      <c r="AA336" s="4568"/>
      <c r="AB336" s="4568"/>
      <c r="AC336" s="4568"/>
      <c r="AD336" s="4568"/>
      <c r="AE336" s="4568"/>
      <c r="AF336" s="4568"/>
      <c r="AG336" s="4575"/>
      <c r="AH336" s="2049" t="s">
        <v>1064</v>
      </c>
      <c r="AI336" s="2050" t="e">
        <f>+AI335/AI332</f>
        <v>#DIV/0!</v>
      </c>
      <c r="AL336" s="1857">
        <f>+COUNTIF(C334:AG335,"休")</f>
        <v>0</v>
      </c>
    </row>
    <row r="337" spans="2:38">
      <c r="B337" s="4572"/>
      <c r="C337" s="4574"/>
      <c r="D337" s="4569"/>
      <c r="E337" s="4569"/>
      <c r="F337" s="4569"/>
      <c r="G337" s="4569"/>
      <c r="H337" s="4569"/>
      <c r="I337" s="4569"/>
      <c r="J337" s="4569"/>
      <c r="K337" s="4569"/>
      <c r="L337" s="4569"/>
      <c r="M337" s="4569"/>
      <c r="N337" s="4569"/>
      <c r="O337" s="4569"/>
      <c r="P337" s="4569"/>
      <c r="Q337" s="4569"/>
      <c r="R337" s="4569"/>
      <c r="S337" s="4569"/>
      <c r="T337" s="4569"/>
      <c r="U337" s="4569"/>
      <c r="V337" s="4569"/>
      <c r="W337" s="4569"/>
      <c r="X337" s="4569"/>
      <c r="Y337" s="4569"/>
      <c r="Z337" s="4569"/>
      <c r="AA337" s="4569"/>
      <c r="AB337" s="4569"/>
      <c r="AC337" s="4569"/>
      <c r="AD337" s="4569"/>
      <c r="AE337" s="4569"/>
      <c r="AF337" s="4569"/>
      <c r="AG337" s="4576"/>
      <c r="AH337" s="2051" t="s">
        <v>2271</v>
      </c>
      <c r="AI337" s="2052" t="str">
        <f>IF(7&gt;AI332,"対象外",IF(AI335&gt;=AI330,"OK","NG"))</f>
        <v>対象外</v>
      </c>
      <c r="AJ337" s="2047" t="str">
        <f>IF(AI337="対象外","←７日間に満たない期間は達成判定の対象外",IF(AI337="NG","←月単位未達成","←月単位達成"))</f>
        <v>←７日間に満たない期間は達成判定の対象外</v>
      </c>
      <c r="AL337" s="2053" t="str">
        <f>IF(7&gt;AI332,"対象外",IF(AL336&gt;=AI330,"OK","NG"))</f>
        <v>対象外</v>
      </c>
    </row>
    <row r="338" spans="2:38" hidden="1">
      <c r="B338" s="2001" t="s">
        <v>2373</v>
      </c>
      <c r="C338" s="1992" t="e">
        <f t="shared" ref="C338:AG338" si="155">IF(AND(DAY(C330)&gt;=22,DAY(C330)&lt;=28,C331="土"),1,0)</f>
        <v>#VALUE!</v>
      </c>
      <c r="D338" s="1992" t="e">
        <f t="shared" si="155"/>
        <v>#VALUE!</v>
      </c>
      <c r="E338" s="1992" t="e">
        <f t="shared" si="155"/>
        <v>#VALUE!</v>
      </c>
      <c r="F338" s="1992" t="e">
        <f t="shared" si="155"/>
        <v>#VALUE!</v>
      </c>
      <c r="G338" s="1992" t="e">
        <f t="shared" si="155"/>
        <v>#VALUE!</v>
      </c>
      <c r="H338" s="1992" t="e">
        <f t="shared" si="155"/>
        <v>#VALUE!</v>
      </c>
      <c r="I338" s="1992" t="e">
        <f t="shared" si="155"/>
        <v>#VALUE!</v>
      </c>
      <c r="J338" s="1992" t="e">
        <f t="shared" si="155"/>
        <v>#VALUE!</v>
      </c>
      <c r="K338" s="1992" t="e">
        <f t="shared" si="155"/>
        <v>#VALUE!</v>
      </c>
      <c r="L338" s="1992" t="e">
        <f t="shared" si="155"/>
        <v>#VALUE!</v>
      </c>
      <c r="M338" s="1992" t="e">
        <f t="shared" si="155"/>
        <v>#VALUE!</v>
      </c>
      <c r="N338" s="1992" t="e">
        <f t="shared" si="155"/>
        <v>#VALUE!</v>
      </c>
      <c r="O338" s="1992" t="e">
        <f t="shared" si="155"/>
        <v>#VALUE!</v>
      </c>
      <c r="P338" s="1992" t="e">
        <f t="shared" si="155"/>
        <v>#VALUE!</v>
      </c>
      <c r="Q338" s="1992" t="e">
        <f t="shared" si="155"/>
        <v>#VALUE!</v>
      </c>
      <c r="R338" s="1992" t="e">
        <f t="shared" si="155"/>
        <v>#VALUE!</v>
      </c>
      <c r="S338" s="1992" t="e">
        <f t="shared" si="155"/>
        <v>#VALUE!</v>
      </c>
      <c r="T338" s="1992" t="e">
        <f t="shared" si="155"/>
        <v>#VALUE!</v>
      </c>
      <c r="U338" s="1992" t="e">
        <f t="shared" si="155"/>
        <v>#VALUE!</v>
      </c>
      <c r="V338" s="1992" t="e">
        <f t="shared" si="155"/>
        <v>#VALUE!</v>
      </c>
      <c r="W338" s="1992" t="e">
        <f t="shared" si="155"/>
        <v>#VALUE!</v>
      </c>
      <c r="X338" s="1992" t="e">
        <f t="shared" si="155"/>
        <v>#VALUE!</v>
      </c>
      <c r="Y338" s="1992" t="e">
        <f t="shared" si="155"/>
        <v>#VALUE!</v>
      </c>
      <c r="Z338" s="1992" t="e">
        <f t="shared" si="155"/>
        <v>#VALUE!</v>
      </c>
      <c r="AA338" s="1992" t="e">
        <f t="shared" si="155"/>
        <v>#VALUE!</v>
      </c>
      <c r="AB338" s="1992" t="e">
        <f t="shared" si="155"/>
        <v>#VALUE!</v>
      </c>
      <c r="AC338" s="1992" t="e">
        <f t="shared" si="155"/>
        <v>#VALUE!</v>
      </c>
      <c r="AD338" s="1992" t="e">
        <f t="shared" si="155"/>
        <v>#VALUE!</v>
      </c>
      <c r="AE338" s="1992" t="e">
        <f t="shared" si="155"/>
        <v>#VALUE!</v>
      </c>
      <c r="AF338" s="1992" t="e">
        <f t="shared" si="155"/>
        <v>#VALUE!</v>
      </c>
      <c r="AG338" s="1992" t="e">
        <f t="shared" si="155"/>
        <v>#VALUE!</v>
      </c>
      <c r="AH338" s="1861" t="s">
        <v>2272</v>
      </c>
      <c r="AI338" s="2054">
        <f>_xlfn.AGGREGATE(9,6,C338:AG338)</f>
        <v>0</v>
      </c>
      <c r="AJ338" s="2047"/>
    </row>
    <row r="339" spans="2:38" hidden="1">
      <c r="B339" s="2001" t="s">
        <v>2374</v>
      </c>
      <c r="C339" s="2055" t="e">
        <f t="shared" ref="C339:AG339" si="156">IF(AND(DAY(C330)&gt;=22,DAY(C330)&lt;=28,C331="土",OR(C336="休",C336="雨")),1,0)</f>
        <v>#VALUE!</v>
      </c>
      <c r="D339" s="2055" t="e">
        <f t="shared" si="156"/>
        <v>#VALUE!</v>
      </c>
      <c r="E339" s="2055" t="e">
        <f t="shared" si="156"/>
        <v>#VALUE!</v>
      </c>
      <c r="F339" s="2055" t="e">
        <f t="shared" si="156"/>
        <v>#VALUE!</v>
      </c>
      <c r="G339" s="2055" t="e">
        <f t="shared" si="156"/>
        <v>#VALUE!</v>
      </c>
      <c r="H339" s="2055" t="e">
        <f t="shared" si="156"/>
        <v>#VALUE!</v>
      </c>
      <c r="I339" s="2055" t="e">
        <f t="shared" si="156"/>
        <v>#VALUE!</v>
      </c>
      <c r="J339" s="2055" t="e">
        <f t="shared" si="156"/>
        <v>#VALUE!</v>
      </c>
      <c r="K339" s="2055" t="e">
        <f t="shared" si="156"/>
        <v>#VALUE!</v>
      </c>
      <c r="L339" s="2055" t="e">
        <f t="shared" si="156"/>
        <v>#VALUE!</v>
      </c>
      <c r="M339" s="2055" t="e">
        <f t="shared" si="156"/>
        <v>#VALUE!</v>
      </c>
      <c r="N339" s="2055" t="e">
        <f t="shared" si="156"/>
        <v>#VALUE!</v>
      </c>
      <c r="O339" s="2055" t="e">
        <f t="shared" si="156"/>
        <v>#VALUE!</v>
      </c>
      <c r="P339" s="2055" t="e">
        <f t="shared" si="156"/>
        <v>#VALUE!</v>
      </c>
      <c r="Q339" s="2055" t="e">
        <f t="shared" si="156"/>
        <v>#VALUE!</v>
      </c>
      <c r="R339" s="2055" t="e">
        <f t="shared" si="156"/>
        <v>#VALUE!</v>
      </c>
      <c r="S339" s="2055" t="e">
        <f t="shared" si="156"/>
        <v>#VALUE!</v>
      </c>
      <c r="T339" s="2055" t="e">
        <f t="shared" si="156"/>
        <v>#VALUE!</v>
      </c>
      <c r="U339" s="2055" t="e">
        <f t="shared" si="156"/>
        <v>#VALUE!</v>
      </c>
      <c r="V339" s="2055" t="e">
        <f t="shared" si="156"/>
        <v>#VALUE!</v>
      </c>
      <c r="W339" s="2055" t="e">
        <f t="shared" si="156"/>
        <v>#VALUE!</v>
      </c>
      <c r="X339" s="2055" t="e">
        <f t="shared" si="156"/>
        <v>#VALUE!</v>
      </c>
      <c r="Y339" s="2055" t="e">
        <f t="shared" si="156"/>
        <v>#VALUE!</v>
      </c>
      <c r="Z339" s="2055" t="e">
        <f t="shared" si="156"/>
        <v>#VALUE!</v>
      </c>
      <c r="AA339" s="2055" t="e">
        <f t="shared" si="156"/>
        <v>#VALUE!</v>
      </c>
      <c r="AB339" s="2055" t="e">
        <f t="shared" si="156"/>
        <v>#VALUE!</v>
      </c>
      <c r="AC339" s="2055" t="e">
        <f t="shared" si="156"/>
        <v>#VALUE!</v>
      </c>
      <c r="AD339" s="2055" t="e">
        <f t="shared" si="156"/>
        <v>#VALUE!</v>
      </c>
      <c r="AE339" s="2055" t="e">
        <f t="shared" si="156"/>
        <v>#VALUE!</v>
      </c>
      <c r="AF339" s="2055" t="e">
        <f t="shared" si="156"/>
        <v>#VALUE!</v>
      </c>
      <c r="AG339" s="2055" t="e">
        <f t="shared" si="156"/>
        <v>#VALUE!</v>
      </c>
      <c r="AH339" s="1861" t="s">
        <v>2273</v>
      </c>
      <c r="AI339" s="2054">
        <f>_xlfn.AGGREGATE(9,6,C339:AG339)</f>
        <v>0</v>
      </c>
      <c r="AJ339" s="2047"/>
    </row>
    <row r="340" spans="2:38" hidden="1">
      <c r="B340" s="2001" t="s">
        <v>2375</v>
      </c>
      <c r="C340" s="1992" t="e">
        <f>IF(AND(DAY(C330)&gt;=8,DAY(C330)&lt;=14,C331="土"),1,0)</f>
        <v>#VALUE!</v>
      </c>
      <c r="D340" s="1992" t="e">
        <f>IF(AND(DAY(D330)&gt;=8,DAY(D330)&lt;=14,D331="土"),1,0)</f>
        <v>#VALUE!</v>
      </c>
      <c r="E340" s="1992" t="e">
        <f t="shared" ref="E340" si="157">IF(AND(DAY(E330)&gt;=8,DAY(E330)&lt;=14,E331="土"),1,0)</f>
        <v>#VALUE!</v>
      </c>
      <c r="F340" s="1992" t="e">
        <f>IF(AND(DAY(F330)&gt;=8,DAY(F330)&lt;=14,F331="土"),1,0)</f>
        <v>#VALUE!</v>
      </c>
      <c r="G340" s="1992" t="e">
        <f>IF(AND(DAY(G330)&gt;=8,DAY(G330)&lt;=14,G331="土"),1,0)</f>
        <v>#VALUE!</v>
      </c>
      <c r="H340" s="1992" t="e">
        <f t="shared" ref="H340:AG340" si="158">IF(AND(DAY(H330)&gt;=8,DAY(H330)&lt;=14,H331="土"),1,0)</f>
        <v>#VALUE!</v>
      </c>
      <c r="I340" s="1992" t="e">
        <f t="shared" si="158"/>
        <v>#VALUE!</v>
      </c>
      <c r="J340" s="1992" t="e">
        <f t="shared" si="158"/>
        <v>#VALUE!</v>
      </c>
      <c r="K340" s="1992" t="e">
        <f t="shared" si="158"/>
        <v>#VALUE!</v>
      </c>
      <c r="L340" s="1992" t="e">
        <f t="shared" si="158"/>
        <v>#VALUE!</v>
      </c>
      <c r="M340" s="1992" t="e">
        <f t="shared" si="158"/>
        <v>#VALUE!</v>
      </c>
      <c r="N340" s="1992" t="e">
        <f t="shared" si="158"/>
        <v>#VALUE!</v>
      </c>
      <c r="O340" s="1992" t="e">
        <f t="shared" si="158"/>
        <v>#VALUE!</v>
      </c>
      <c r="P340" s="1992" t="e">
        <f t="shared" si="158"/>
        <v>#VALUE!</v>
      </c>
      <c r="Q340" s="1992" t="e">
        <f t="shared" si="158"/>
        <v>#VALUE!</v>
      </c>
      <c r="R340" s="1992" t="e">
        <f t="shared" si="158"/>
        <v>#VALUE!</v>
      </c>
      <c r="S340" s="1992" t="e">
        <f t="shared" si="158"/>
        <v>#VALUE!</v>
      </c>
      <c r="T340" s="1992" t="e">
        <f t="shared" si="158"/>
        <v>#VALUE!</v>
      </c>
      <c r="U340" s="1992" t="e">
        <f t="shared" si="158"/>
        <v>#VALUE!</v>
      </c>
      <c r="V340" s="1992" t="e">
        <f t="shared" si="158"/>
        <v>#VALUE!</v>
      </c>
      <c r="W340" s="1992" t="e">
        <f t="shared" si="158"/>
        <v>#VALUE!</v>
      </c>
      <c r="X340" s="1992" t="e">
        <f t="shared" si="158"/>
        <v>#VALUE!</v>
      </c>
      <c r="Y340" s="1992" t="e">
        <f t="shared" si="158"/>
        <v>#VALUE!</v>
      </c>
      <c r="Z340" s="1992" t="e">
        <f t="shared" si="158"/>
        <v>#VALUE!</v>
      </c>
      <c r="AA340" s="1992" t="e">
        <f t="shared" si="158"/>
        <v>#VALUE!</v>
      </c>
      <c r="AB340" s="1992" t="e">
        <f t="shared" si="158"/>
        <v>#VALUE!</v>
      </c>
      <c r="AC340" s="1992" t="e">
        <f t="shared" si="158"/>
        <v>#VALUE!</v>
      </c>
      <c r="AD340" s="1992" t="e">
        <f t="shared" si="158"/>
        <v>#VALUE!</v>
      </c>
      <c r="AE340" s="1992" t="e">
        <f t="shared" si="158"/>
        <v>#VALUE!</v>
      </c>
      <c r="AF340" s="1992" t="e">
        <f t="shared" si="158"/>
        <v>#VALUE!</v>
      </c>
      <c r="AG340" s="1992" t="e">
        <f t="shared" si="158"/>
        <v>#VALUE!</v>
      </c>
      <c r="AH340" s="1861" t="s">
        <v>2272</v>
      </c>
      <c r="AI340" s="2054">
        <f>_xlfn.AGGREGATE(9,6,C340:AG340)</f>
        <v>0</v>
      </c>
      <c r="AJ340" s="2047"/>
    </row>
    <row r="341" spans="2:38" hidden="1">
      <c r="B341" s="2001" t="s">
        <v>2376</v>
      </c>
      <c r="C341" s="2055" t="e">
        <f>IF(AND(DAY(C330)&gt;=8,DAY(C330)&lt;=14,C331="土",OR(C336="休",C336="雨")),1,0)</f>
        <v>#VALUE!</v>
      </c>
      <c r="D341" s="2055" t="e">
        <f>IF(AND(DAY(D330)&gt;=8,DAY(D330)&lt;=14,D331="土",OR(D336="休",D336="雨")),1,0)</f>
        <v>#VALUE!</v>
      </c>
      <c r="E341" s="2055" t="e">
        <f t="shared" ref="E341" si="159">IF(AND(DAY(E330)&gt;=8,DAY(E330)&lt;=14,E331="土",OR(E336="休",E336="雨")),1,0)</f>
        <v>#VALUE!</v>
      </c>
      <c r="F341" s="2055" t="e">
        <f>IF(AND(DAY(F330)&gt;=8,DAY(F330)&lt;=14,F331="土",OR(F336="休",F336="雨")),1,0)</f>
        <v>#VALUE!</v>
      </c>
      <c r="G341" s="2055" t="e">
        <f>IF(AND(DAY(G330)&gt;=8,DAY(G330)&lt;=14,G331="土",OR(G336="休",G336="雨")),1,0)</f>
        <v>#VALUE!</v>
      </c>
      <c r="H341" s="2055" t="e">
        <f t="shared" ref="H341:AG341" si="160">IF(AND(DAY(H330)&gt;=8,DAY(H330)&lt;=14,H331="土",OR(H336="休",H336="雨")),1,0)</f>
        <v>#VALUE!</v>
      </c>
      <c r="I341" s="2055" t="e">
        <f t="shared" si="160"/>
        <v>#VALUE!</v>
      </c>
      <c r="J341" s="2055" t="e">
        <f t="shared" si="160"/>
        <v>#VALUE!</v>
      </c>
      <c r="K341" s="2055" t="e">
        <f t="shared" si="160"/>
        <v>#VALUE!</v>
      </c>
      <c r="L341" s="2055" t="e">
        <f t="shared" si="160"/>
        <v>#VALUE!</v>
      </c>
      <c r="M341" s="2055" t="e">
        <f t="shared" si="160"/>
        <v>#VALUE!</v>
      </c>
      <c r="N341" s="2055" t="e">
        <f t="shared" si="160"/>
        <v>#VALUE!</v>
      </c>
      <c r="O341" s="2055" t="e">
        <f t="shared" si="160"/>
        <v>#VALUE!</v>
      </c>
      <c r="P341" s="2055" t="e">
        <f t="shared" si="160"/>
        <v>#VALUE!</v>
      </c>
      <c r="Q341" s="2055" t="e">
        <f t="shared" si="160"/>
        <v>#VALUE!</v>
      </c>
      <c r="R341" s="2055" t="e">
        <f t="shared" si="160"/>
        <v>#VALUE!</v>
      </c>
      <c r="S341" s="2055" t="e">
        <f t="shared" si="160"/>
        <v>#VALUE!</v>
      </c>
      <c r="T341" s="2055" t="e">
        <f t="shared" si="160"/>
        <v>#VALUE!</v>
      </c>
      <c r="U341" s="2055" t="e">
        <f t="shared" si="160"/>
        <v>#VALUE!</v>
      </c>
      <c r="V341" s="2055" t="e">
        <f t="shared" si="160"/>
        <v>#VALUE!</v>
      </c>
      <c r="W341" s="2055" t="e">
        <f t="shared" si="160"/>
        <v>#VALUE!</v>
      </c>
      <c r="X341" s="2055" t="e">
        <f t="shared" si="160"/>
        <v>#VALUE!</v>
      </c>
      <c r="Y341" s="2055" t="e">
        <f t="shared" si="160"/>
        <v>#VALUE!</v>
      </c>
      <c r="Z341" s="2055" t="e">
        <f t="shared" si="160"/>
        <v>#VALUE!</v>
      </c>
      <c r="AA341" s="2055" t="e">
        <f t="shared" si="160"/>
        <v>#VALUE!</v>
      </c>
      <c r="AB341" s="2055" t="e">
        <f t="shared" si="160"/>
        <v>#VALUE!</v>
      </c>
      <c r="AC341" s="2055" t="e">
        <f t="shared" si="160"/>
        <v>#VALUE!</v>
      </c>
      <c r="AD341" s="2055" t="e">
        <f t="shared" si="160"/>
        <v>#VALUE!</v>
      </c>
      <c r="AE341" s="2055" t="e">
        <f t="shared" si="160"/>
        <v>#VALUE!</v>
      </c>
      <c r="AF341" s="2055" t="e">
        <f t="shared" si="160"/>
        <v>#VALUE!</v>
      </c>
      <c r="AG341" s="2055" t="e">
        <f t="shared" si="160"/>
        <v>#VALUE!</v>
      </c>
      <c r="AH341" s="1861" t="s">
        <v>2273</v>
      </c>
      <c r="AI341" s="2054">
        <f>_xlfn.AGGREGATE(9,6,C341:AG341)</f>
        <v>0</v>
      </c>
      <c r="AJ341" s="2047"/>
    </row>
  </sheetData>
  <mergeCells count="2063">
    <mergeCell ref="AG336:AG337"/>
    <mergeCell ref="AA336:AA337"/>
    <mergeCell ref="AB336:AB337"/>
    <mergeCell ref="AC336:AC337"/>
    <mergeCell ref="AD336:AD337"/>
    <mergeCell ref="AE336:AE337"/>
    <mergeCell ref="AF336:AF337"/>
    <mergeCell ref="U336:U337"/>
    <mergeCell ref="V336:V337"/>
    <mergeCell ref="W336:W337"/>
    <mergeCell ref="X336:X337"/>
    <mergeCell ref="Y336:Y337"/>
    <mergeCell ref="Z336:Z337"/>
    <mergeCell ref="O336:O337"/>
    <mergeCell ref="P336:P337"/>
    <mergeCell ref="Q336:Q337"/>
    <mergeCell ref="R336:R337"/>
    <mergeCell ref="S336:S337"/>
    <mergeCell ref="T336:T337"/>
    <mergeCell ref="I336:I337"/>
    <mergeCell ref="J336:J337"/>
    <mergeCell ref="K336:K337"/>
    <mergeCell ref="L336:L337"/>
    <mergeCell ref="M336:M337"/>
    <mergeCell ref="N336:N337"/>
    <mergeCell ref="AE334:AE335"/>
    <mergeCell ref="AF334:AF335"/>
    <mergeCell ref="AG334:AG335"/>
    <mergeCell ref="B336:B337"/>
    <mergeCell ref="C336:C337"/>
    <mergeCell ref="D336:D337"/>
    <mergeCell ref="E336:E337"/>
    <mergeCell ref="F336:F337"/>
    <mergeCell ref="G336:G337"/>
    <mergeCell ref="H336:H337"/>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M334:M335"/>
    <mergeCell ref="N334:N335"/>
    <mergeCell ref="O334:O335"/>
    <mergeCell ref="P334:P335"/>
    <mergeCell ref="Q334:Q335"/>
    <mergeCell ref="R334:R335"/>
    <mergeCell ref="G334:G335"/>
    <mergeCell ref="H334:H335"/>
    <mergeCell ref="I334:I335"/>
    <mergeCell ref="J334:J335"/>
    <mergeCell ref="K334:K335"/>
    <mergeCell ref="L334:L335"/>
    <mergeCell ref="AC332:AC333"/>
    <mergeCell ref="AD332:AD333"/>
    <mergeCell ref="AE332:AE333"/>
    <mergeCell ref="AF332:AF333"/>
    <mergeCell ref="AG332:AG333"/>
    <mergeCell ref="B334:B335"/>
    <mergeCell ref="C334:C335"/>
    <mergeCell ref="D334:D335"/>
    <mergeCell ref="E334:E335"/>
    <mergeCell ref="F334:F335"/>
    <mergeCell ref="W332:W333"/>
    <mergeCell ref="X332:X333"/>
    <mergeCell ref="Y332:Y333"/>
    <mergeCell ref="Z332:Z333"/>
    <mergeCell ref="AA332:AA333"/>
    <mergeCell ref="AB332:AB333"/>
    <mergeCell ref="Q332:Q333"/>
    <mergeCell ref="R332:R333"/>
    <mergeCell ref="S332:S333"/>
    <mergeCell ref="T332:T333"/>
    <mergeCell ref="U332:U333"/>
    <mergeCell ref="V332:V333"/>
    <mergeCell ref="K332:K333"/>
    <mergeCell ref="L332:L333"/>
    <mergeCell ref="M332:M333"/>
    <mergeCell ref="N332:N333"/>
    <mergeCell ref="O332:O333"/>
    <mergeCell ref="P332:P333"/>
    <mergeCell ref="C328:AI328"/>
    <mergeCell ref="B332:B333"/>
    <mergeCell ref="C332:C333"/>
    <mergeCell ref="D332:D333"/>
    <mergeCell ref="E332:E333"/>
    <mergeCell ref="F332:F333"/>
    <mergeCell ref="G332:G333"/>
    <mergeCell ref="H332:H333"/>
    <mergeCell ref="I332:I333"/>
    <mergeCell ref="J332:J333"/>
    <mergeCell ref="AB320:AB321"/>
    <mergeCell ref="AC320:AC321"/>
    <mergeCell ref="AD320:AD321"/>
    <mergeCell ref="AE320:AE321"/>
    <mergeCell ref="AF320:AF321"/>
    <mergeCell ref="AG320:AG321"/>
    <mergeCell ref="V320:V321"/>
    <mergeCell ref="W320:W321"/>
    <mergeCell ref="X320:X321"/>
    <mergeCell ref="Y320:Y321"/>
    <mergeCell ref="Z320:Z321"/>
    <mergeCell ref="AA320:AA321"/>
    <mergeCell ref="P320:P321"/>
    <mergeCell ref="Q320:Q321"/>
    <mergeCell ref="R320:R321"/>
    <mergeCell ref="S320:S321"/>
    <mergeCell ref="T320:T321"/>
    <mergeCell ref="U320:U321"/>
    <mergeCell ref="J320:J321"/>
    <mergeCell ref="K320:K321"/>
    <mergeCell ref="L320:L321"/>
    <mergeCell ref="M320:M321"/>
    <mergeCell ref="N320:N321"/>
    <mergeCell ref="O320:O321"/>
    <mergeCell ref="AF318:AF319"/>
    <mergeCell ref="AG318:AG319"/>
    <mergeCell ref="B320:B321"/>
    <mergeCell ref="C320:C321"/>
    <mergeCell ref="D320:D321"/>
    <mergeCell ref="E320:E321"/>
    <mergeCell ref="F320:F321"/>
    <mergeCell ref="G320:G321"/>
    <mergeCell ref="H320:H321"/>
    <mergeCell ref="I320:I321"/>
    <mergeCell ref="Z318:Z319"/>
    <mergeCell ref="AA318:AA319"/>
    <mergeCell ref="AB318:AB319"/>
    <mergeCell ref="AC318:AC319"/>
    <mergeCell ref="AD318:AD319"/>
    <mergeCell ref="AE318:AE319"/>
    <mergeCell ref="T318:T319"/>
    <mergeCell ref="U318:U319"/>
    <mergeCell ref="V318:V319"/>
    <mergeCell ref="W318:W319"/>
    <mergeCell ref="X318:X319"/>
    <mergeCell ref="Y318:Y319"/>
    <mergeCell ref="N318:N319"/>
    <mergeCell ref="O318:O319"/>
    <mergeCell ref="P318:P319"/>
    <mergeCell ref="Q318:Q319"/>
    <mergeCell ref="R318:R319"/>
    <mergeCell ref="S318:S319"/>
    <mergeCell ref="H318:H319"/>
    <mergeCell ref="I318:I319"/>
    <mergeCell ref="J318:J319"/>
    <mergeCell ref="K318:K319"/>
    <mergeCell ref="L318:L319"/>
    <mergeCell ref="M318:M319"/>
    <mergeCell ref="B318:B319"/>
    <mergeCell ref="C318:C319"/>
    <mergeCell ref="D318:D319"/>
    <mergeCell ref="E318:E319"/>
    <mergeCell ref="F318:F319"/>
    <mergeCell ref="G318:G319"/>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P316:P317"/>
    <mergeCell ref="Q316:Q317"/>
    <mergeCell ref="R316:R317"/>
    <mergeCell ref="S316:S317"/>
    <mergeCell ref="T316:T317"/>
    <mergeCell ref="U316:U317"/>
    <mergeCell ref="J316:J317"/>
    <mergeCell ref="K316:K317"/>
    <mergeCell ref="L316:L317"/>
    <mergeCell ref="M316:M317"/>
    <mergeCell ref="N316:N317"/>
    <mergeCell ref="O316:O317"/>
    <mergeCell ref="AG304:AG305"/>
    <mergeCell ref="C312:AI312"/>
    <mergeCell ref="B316:B317"/>
    <mergeCell ref="C316:C317"/>
    <mergeCell ref="D316:D317"/>
    <mergeCell ref="E316:E317"/>
    <mergeCell ref="F316:F317"/>
    <mergeCell ref="G316:G317"/>
    <mergeCell ref="H316:H317"/>
    <mergeCell ref="I316:I317"/>
    <mergeCell ref="AA304:AA305"/>
    <mergeCell ref="AB304:AB305"/>
    <mergeCell ref="AC304:AC305"/>
    <mergeCell ref="AD304:AD305"/>
    <mergeCell ref="AE304:AE305"/>
    <mergeCell ref="AF304:AF305"/>
    <mergeCell ref="U304:U305"/>
    <mergeCell ref="V304:V305"/>
    <mergeCell ref="W304:W305"/>
    <mergeCell ref="X304:X305"/>
    <mergeCell ref="Y304:Y305"/>
    <mergeCell ref="Z304:Z305"/>
    <mergeCell ref="O304:O305"/>
    <mergeCell ref="P304:P305"/>
    <mergeCell ref="Q304:Q305"/>
    <mergeCell ref="R304:R305"/>
    <mergeCell ref="S304:S305"/>
    <mergeCell ref="T304:T305"/>
    <mergeCell ref="I304:I305"/>
    <mergeCell ref="J304:J305"/>
    <mergeCell ref="K304:K305"/>
    <mergeCell ref="L304:L305"/>
    <mergeCell ref="M304:M305"/>
    <mergeCell ref="N304:N305"/>
    <mergeCell ref="AE302:AE303"/>
    <mergeCell ref="AF302:AF303"/>
    <mergeCell ref="AG302:AG303"/>
    <mergeCell ref="B304:B305"/>
    <mergeCell ref="C304:C305"/>
    <mergeCell ref="D304:D305"/>
    <mergeCell ref="E304:E305"/>
    <mergeCell ref="F304:F305"/>
    <mergeCell ref="G304:G305"/>
    <mergeCell ref="H304:H305"/>
    <mergeCell ref="Y302:Y303"/>
    <mergeCell ref="Z302:Z303"/>
    <mergeCell ref="AA302:AA303"/>
    <mergeCell ref="AB302:AB303"/>
    <mergeCell ref="AC302:AC303"/>
    <mergeCell ref="AD302:AD303"/>
    <mergeCell ref="S302:S303"/>
    <mergeCell ref="T302:T303"/>
    <mergeCell ref="U302:U303"/>
    <mergeCell ref="V302:V303"/>
    <mergeCell ref="W302:W303"/>
    <mergeCell ref="X302:X303"/>
    <mergeCell ref="M302:M303"/>
    <mergeCell ref="N302:N303"/>
    <mergeCell ref="O302:O303"/>
    <mergeCell ref="P302:P303"/>
    <mergeCell ref="Q302:Q303"/>
    <mergeCell ref="R302:R303"/>
    <mergeCell ref="G302:G303"/>
    <mergeCell ref="H302:H303"/>
    <mergeCell ref="I302:I303"/>
    <mergeCell ref="J302:J303"/>
    <mergeCell ref="K302:K303"/>
    <mergeCell ref="L302:L303"/>
    <mergeCell ref="AC300:AC301"/>
    <mergeCell ref="AD300:AD301"/>
    <mergeCell ref="AE300:AE301"/>
    <mergeCell ref="AF300:AF301"/>
    <mergeCell ref="AG300:AG301"/>
    <mergeCell ref="B302:B303"/>
    <mergeCell ref="C302:C303"/>
    <mergeCell ref="D302:D303"/>
    <mergeCell ref="E302:E303"/>
    <mergeCell ref="F302:F303"/>
    <mergeCell ref="W300:W301"/>
    <mergeCell ref="X300:X301"/>
    <mergeCell ref="Y300:Y301"/>
    <mergeCell ref="Z300:Z301"/>
    <mergeCell ref="AA300:AA301"/>
    <mergeCell ref="AB300:AB301"/>
    <mergeCell ref="Q300:Q301"/>
    <mergeCell ref="R300:R301"/>
    <mergeCell ref="S300:S301"/>
    <mergeCell ref="T300:T301"/>
    <mergeCell ref="U300:U301"/>
    <mergeCell ref="V300:V301"/>
    <mergeCell ref="K300:K301"/>
    <mergeCell ref="L300:L301"/>
    <mergeCell ref="M300:M301"/>
    <mergeCell ref="N300:N301"/>
    <mergeCell ref="O300:O301"/>
    <mergeCell ref="P300:P301"/>
    <mergeCell ref="C296:AI296"/>
    <mergeCell ref="B300:B301"/>
    <mergeCell ref="C300:C301"/>
    <mergeCell ref="D300:D301"/>
    <mergeCell ref="E300:E301"/>
    <mergeCell ref="F300:F301"/>
    <mergeCell ref="G300:G301"/>
    <mergeCell ref="H300:H301"/>
    <mergeCell ref="I300:I301"/>
    <mergeCell ref="J300:J301"/>
    <mergeCell ref="AB288:AB289"/>
    <mergeCell ref="AC288:AC289"/>
    <mergeCell ref="AD288:AD289"/>
    <mergeCell ref="AE288:AE289"/>
    <mergeCell ref="AF288:AF289"/>
    <mergeCell ref="AG288:AG289"/>
    <mergeCell ref="V288:V289"/>
    <mergeCell ref="W288:W289"/>
    <mergeCell ref="X288:X289"/>
    <mergeCell ref="Y288:Y289"/>
    <mergeCell ref="Z288:Z289"/>
    <mergeCell ref="AA288:AA289"/>
    <mergeCell ref="P288:P289"/>
    <mergeCell ref="Q288:Q289"/>
    <mergeCell ref="R288:R289"/>
    <mergeCell ref="S288:S289"/>
    <mergeCell ref="T288:T289"/>
    <mergeCell ref="U288:U289"/>
    <mergeCell ref="J288:J289"/>
    <mergeCell ref="K288:K289"/>
    <mergeCell ref="L288:L289"/>
    <mergeCell ref="M288:M289"/>
    <mergeCell ref="N288:N289"/>
    <mergeCell ref="O288:O289"/>
    <mergeCell ref="AF286:AF287"/>
    <mergeCell ref="AG286:AG287"/>
    <mergeCell ref="B288:B289"/>
    <mergeCell ref="C288:C289"/>
    <mergeCell ref="D288:D289"/>
    <mergeCell ref="E288:E289"/>
    <mergeCell ref="F288:F289"/>
    <mergeCell ref="G288:G289"/>
    <mergeCell ref="H288:H289"/>
    <mergeCell ref="I288:I289"/>
    <mergeCell ref="Z286:Z287"/>
    <mergeCell ref="AA286:AA287"/>
    <mergeCell ref="AB286:AB287"/>
    <mergeCell ref="AC286:AC287"/>
    <mergeCell ref="AD286:AD287"/>
    <mergeCell ref="AE286:AE287"/>
    <mergeCell ref="T286:T287"/>
    <mergeCell ref="U286:U287"/>
    <mergeCell ref="V286:V287"/>
    <mergeCell ref="W286:W287"/>
    <mergeCell ref="X286:X287"/>
    <mergeCell ref="Y286:Y287"/>
    <mergeCell ref="N286:N287"/>
    <mergeCell ref="O286:O287"/>
    <mergeCell ref="P286:P287"/>
    <mergeCell ref="Q286:Q287"/>
    <mergeCell ref="R286:R287"/>
    <mergeCell ref="S286:S287"/>
    <mergeCell ref="H286:H287"/>
    <mergeCell ref="I286:I287"/>
    <mergeCell ref="J286:J287"/>
    <mergeCell ref="K286:K287"/>
    <mergeCell ref="L286:L287"/>
    <mergeCell ref="M286:M287"/>
    <mergeCell ref="B286:B287"/>
    <mergeCell ref="C286:C287"/>
    <mergeCell ref="D286:D287"/>
    <mergeCell ref="E286:E287"/>
    <mergeCell ref="F286:F287"/>
    <mergeCell ref="G286:G287"/>
    <mergeCell ref="AB284:AB285"/>
    <mergeCell ref="AC284:AC285"/>
    <mergeCell ref="AD284:AD285"/>
    <mergeCell ref="AE284:AE285"/>
    <mergeCell ref="AF284:AF285"/>
    <mergeCell ref="AG284:AG285"/>
    <mergeCell ref="V284:V285"/>
    <mergeCell ref="W284:W285"/>
    <mergeCell ref="X284:X285"/>
    <mergeCell ref="Y284:Y285"/>
    <mergeCell ref="Z284:Z285"/>
    <mergeCell ref="AA284:AA285"/>
    <mergeCell ref="P284:P285"/>
    <mergeCell ref="Q284:Q285"/>
    <mergeCell ref="R284:R285"/>
    <mergeCell ref="S284:S285"/>
    <mergeCell ref="T284:T285"/>
    <mergeCell ref="U284:U285"/>
    <mergeCell ref="J284:J285"/>
    <mergeCell ref="K284:K285"/>
    <mergeCell ref="L284:L285"/>
    <mergeCell ref="M284:M285"/>
    <mergeCell ref="N284:N285"/>
    <mergeCell ref="O284:O285"/>
    <mergeCell ref="AG272:AG273"/>
    <mergeCell ref="C280:AI280"/>
    <mergeCell ref="B284:B285"/>
    <mergeCell ref="C284:C285"/>
    <mergeCell ref="D284:D285"/>
    <mergeCell ref="E284:E285"/>
    <mergeCell ref="F284:F285"/>
    <mergeCell ref="G284:G285"/>
    <mergeCell ref="H284:H285"/>
    <mergeCell ref="I284:I285"/>
    <mergeCell ref="AA272:AA273"/>
    <mergeCell ref="AB272:AB273"/>
    <mergeCell ref="AC272:AC273"/>
    <mergeCell ref="AD272:AD273"/>
    <mergeCell ref="AE272:AE273"/>
    <mergeCell ref="AF272:AF273"/>
    <mergeCell ref="U272:U273"/>
    <mergeCell ref="V272:V273"/>
    <mergeCell ref="W272:W273"/>
    <mergeCell ref="X272:X273"/>
    <mergeCell ref="Y272:Y273"/>
    <mergeCell ref="Z272:Z273"/>
    <mergeCell ref="O272:O273"/>
    <mergeCell ref="P272:P273"/>
    <mergeCell ref="Q272:Q273"/>
    <mergeCell ref="R272:R273"/>
    <mergeCell ref="S272:S273"/>
    <mergeCell ref="T272:T273"/>
    <mergeCell ref="I272:I273"/>
    <mergeCell ref="J272:J273"/>
    <mergeCell ref="K272:K273"/>
    <mergeCell ref="L272:L273"/>
    <mergeCell ref="M272:M273"/>
    <mergeCell ref="N272:N273"/>
    <mergeCell ref="AE270:AE271"/>
    <mergeCell ref="AF270:AF271"/>
    <mergeCell ref="AG270:AG271"/>
    <mergeCell ref="B272:B273"/>
    <mergeCell ref="C272:C273"/>
    <mergeCell ref="D272:D273"/>
    <mergeCell ref="E272:E273"/>
    <mergeCell ref="F272:F273"/>
    <mergeCell ref="G272:G273"/>
    <mergeCell ref="H272:H273"/>
    <mergeCell ref="Y270:Y271"/>
    <mergeCell ref="Z270:Z271"/>
    <mergeCell ref="AA270:AA271"/>
    <mergeCell ref="AB270:AB271"/>
    <mergeCell ref="AC270:AC271"/>
    <mergeCell ref="AD270:AD271"/>
    <mergeCell ref="S270:S271"/>
    <mergeCell ref="T270:T271"/>
    <mergeCell ref="U270:U271"/>
    <mergeCell ref="V270:V271"/>
    <mergeCell ref="W270:W271"/>
    <mergeCell ref="X270:X271"/>
    <mergeCell ref="M270:M271"/>
    <mergeCell ref="N270:N271"/>
    <mergeCell ref="O270:O271"/>
    <mergeCell ref="P270:P271"/>
    <mergeCell ref="Q270:Q271"/>
    <mergeCell ref="R270:R271"/>
    <mergeCell ref="G270:G271"/>
    <mergeCell ref="H270:H271"/>
    <mergeCell ref="I270:I271"/>
    <mergeCell ref="J270:J271"/>
    <mergeCell ref="K270:K271"/>
    <mergeCell ref="L270:L271"/>
    <mergeCell ref="AC268:AC269"/>
    <mergeCell ref="AD268:AD269"/>
    <mergeCell ref="AE268:AE269"/>
    <mergeCell ref="AF268:AF269"/>
    <mergeCell ref="AG268:AG269"/>
    <mergeCell ref="B270:B271"/>
    <mergeCell ref="C270:C271"/>
    <mergeCell ref="D270:D271"/>
    <mergeCell ref="E270:E271"/>
    <mergeCell ref="F270:F271"/>
    <mergeCell ref="W268:W269"/>
    <mergeCell ref="X268:X269"/>
    <mergeCell ref="Y268:Y269"/>
    <mergeCell ref="Z268:Z269"/>
    <mergeCell ref="AA268:AA269"/>
    <mergeCell ref="AB268:AB269"/>
    <mergeCell ref="Q268:Q269"/>
    <mergeCell ref="R268:R269"/>
    <mergeCell ref="S268:S269"/>
    <mergeCell ref="T268:T269"/>
    <mergeCell ref="U268:U269"/>
    <mergeCell ref="V268:V269"/>
    <mergeCell ref="K268:K269"/>
    <mergeCell ref="L268:L269"/>
    <mergeCell ref="M268:M269"/>
    <mergeCell ref="N268:N269"/>
    <mergeCell ref="O268:O269"/>
    <mergeCell ref="P268:P269"/>
    <mergeCell ref="C264:AI264"/>
    <mergeCell ref="B268:B269"/>
    <mergeCell ref="C268:C269"/>
    <mergeCell ref="D268:D269"/>
    <mergeCell ref="E268:E269"/>
    <mergeCell ref="F268:F269"/>
    <mergeCell ref="G268:G269"/>
    <mergeCell ref="H268:H269"/>
    <mergeCell ref="I268:I269"/>
    <mergeCell ref="J268:J269"/>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P256:P257"/>
    <mergeCell ref="Q256:Q257"/>
    <mergeCell ref="R256:R257"/>
    <mergeCell ref="S256:S257"/>
    <mergeCell ref="T256:T257"/>
    <mergeCell ref="U256:U257"/>
    <mergeCell ref="J256:J257"/>
    <mergeCell ref="K256:K257"/>
    <mergeCell ref="L256:L257"/>
    <mergeCell ref="M256:M257"/>
    <mergeCell ref="N256:N257"/>
    <mergeCell ref="O256:O257"/>
    <mergeCell ref="AF254:AF255"/>
    <mergeCell ref="AG254:AG255"/>
    <mergeCell ref="B256:B257"/>
    <mergeCell ref="C256:C257"/>
    <mergeCell ref="D256:D257"/>
    <mergeCell ref="E256:E257"/>
    <mergeCell ref="F256:F257"/>
    <mergeCell ref="G256:G257"/>
    <mergeCell ref="H256:H257"/>
    <mergeCell ref="I256:I257"/>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N254:N255"/>
    <mergeCell ref="O254:O255"/>
    <mergeCell ref="P254:P255"/>
    <mergeCell ref="Q254:Q255"/>
    <mergeCell ref="R254:R255"/>
    <mergeCell ref="S254:S255"/>
    <mergeCell ref="H254:H255"/>
    <mergeCell ref="I254:I255"/>
    <mergeCell ref="J254:J255"/>
    <mergeCell ref="K254:K255"/>
    <mergeCell ref="L254:L255"/>
    <mergeCell ref="M254:M255"/>
    <mergeCell ref="B254:B255"/>
    <mergeCell ref="C254:C255"/>
    <mergeCell ref="D254:D255"/>
    <mergeCell ref="E254:E255"/>
    <mergeCell ref="F254:F255"/>
    <mergeCell ref="G254:G255"/>
    <mergeCell ref="AB252:AB253"/>
    <mergeCell ref="AC252:AC253"/>
    <mergeCell ref="AD252:AD253"/>
    <mergeCell ref="AE252:AE253"/>
    <mergeCell ref="AF252:AF253"/>
    <mergeCell ref="AG252:AG253"/>
    <mergeCell ref="V252:V253"/>
    <mergeCell ref="W252:W253"/>
    <mergeCell ref="X252:X253"/>
    <mergeCell ref="Y252:Y253"/>
    <mergeCell ref="Z252:Z253"/>
    <mergeCell ref="AA252:AA253"/>
    <mergeCell ref="P252:P253"/>
    <mergeCell ref="Q252:Q253"/>
    <mergeCell ref="R252:R253"/>
    <mergeCell ref="S252:S253"/>
    <mergeCell ref="T252:T253"/>
    <mergeCell ref="U252:U253"/>
    <mergeCell ref="J252:J253"/>
    <mergeCell ref="K252:K253"/>
    <mergeCell ref="L252:L253"/>
    <mergeCell ref="M252:M253"/>
    <mergeCell ref="N252:N253"/>
    <mergeCell ref="O252:O253"/>
    <mergeCell ref="AG240:AG241"/>
    <mergeCell ref="C248:AI248"/>
    <mergeCell ref="B252:B253"/>
    <mergeCell ref="C252:C253"/>
    <mergeCell ref="D252:D253"/>
    <mergeCell ref="E252:E253"/>
    <mergeCell ref="F252:F253"/>
    <mergeCell ref="G252:G253"/>
    <mergeCell ref="H252:H253"/>
    <mergeCell ref="I252:I253"/>
    <mergeCell ref="AA240:AA241"/>
    <mergeCell ref="AB240:AB241"/>
    <mergeCell ref="AC240:AC241"/>
    <mergeCell ref="AD240:AD241"/>
    <mergeCell ref="AE240:AE241"/>
    <mergeCell ref="AF240:AF241"/>
    <mergeCell ref="U240:U241"/>
    <mergeCell ref="V240:V241"/>
    <mergeCell ref="W240:W241"/>
    <mergeCell ref="X240:X241"/>
    <mergeCell ref="Y240:Y241"/>
    <mergeCell ref="Z240:Z241"/>
    <mergeCell ref="O240:O241"/>
    <mergeCell ref="P240:P241"/>
    <mergeCell ref="Q240:Q241"/>
    <mergeCell ref="R240:R241"/>
    <mergeCell ref="S240:S241"/>
    <mergeCell ref="T240:T241"/>
    <mergeCell ref="I240:I241"/>
    <mergeCell ref="J240:J241"/>
    <mergeCell ref="K240:K241"/>
    <mergeCell ref="L240:L241"/>
    <mergeCell ref="M240:M241"/>
    <mergeCell ref="N240:N241"/>
    <mergeCell ref="AE238:AE239"/>
    <mergeCell ref="AF238:AF239"/>
    <mergeCell ref="AG238:AG239"/>
    <mergeCell ref="B240:B241"/>
    <mergeCell ref="C240:C241"/>
    <mergeCell ref="D240:D241"/>
    <mergeCell ref="E240:E241"/>
    <mergeCell ref="F240:F241"/>
    <mergeCell ref="G240:G241"/>
    <mergeCell ref="H240:H241"/>
    <mergeCell ref="Y238:Y239"/>
    <mergeCell ref="Z238:Z239"/>
    <mergeCell ref="AA238:AA239"/>
    <mergeCell ref="AB238:AB239"/>
    <mergeCell ref="AC238:AC239"/>
    <mergeCell ref="AD238:AD239"/>
    <mergeCell ref="S238:S239"/>
    <mergeCell ref="T238:T239"/>
    <mergeCell ref="U238:U239"/>
    <mergeCell ref="V238:V239"/>
    <mergeCell ref="W238:W239"/>
    <mergeCell ref="X238:X239"/>
    <mergeCell ref="M238:M239"/>
    <mergeCell ref="N238:N239"/>
    <mergeCell ref="O238:O239"/>
    <mergeCell ref="P238:P239"/>
    <mergeCell ref="Q238:Q239"/>
    <mergeCell ref="R238:R239"/>
    <mergeCell ref="G238:G239"/>
    <mergeCell ref="H238:H239"/>
    <mergeCell ref="I238:I239"/>
    <mergeCell ref="J238:J239"/>
    <mergeCell ref="K238:K239"/>
    <mergeCell ref="L238:L239"/>
    <mergeCell ref="AC236:AC237"/>
    <mergeCell ref="AD236:AD237"/>
    <mergeCell ref="AE236:AE237"/>
    <mergeCell ref="AF236:AF237"/>
    <mergeCell ref="AG236:AG237"/>
    <mergeCell ref="B238:B239"/>
    <mergeCell ref="C238:C239"/>
    <mergeCell ref="D238:D239"/>
    <mergeCell ref="E238:E239"/>
    <mergeCell ref="F238:F239"/>
    <mergeCell ref="W236:W237"/>
    <mergeCell ref="X236:X237"/>
    <mergeCell ref="Y236:Y237"/>
    <mergeCell ref="Z236:Z237"/>
    <mergeCell ref="AA236:AA237"/>
    <mergeCell ref="AB236:AB237"/>
    <mergeCell ref="Q236:Q237"/>
    <mergeCell ref="R236:R237"/>
    <mergeCell ref="S236:S237"/>
    <mergeCell ref="T236:T237"/>
    <mergeCell ref="U236:U237"/>
    <mergeCell ref="V236:V237"/>
    <mergeCell ref="K236:K237"/>
    <mergeCell ref="L236:L237"/>
    <mergeCell ref="M236:M237"/>
    <mergeCell ref="N236:N237"/>
    <mergeCell ref="O236:O237"/>
    <mergeCell ref="P236:P237"/>
    <mergeCell ref="C232:AI232"/>
    <mergeCell ref="B236:B237"/>
    <mergeCell ref="C236:C237"/>
    <mergeCell ref="D236:D237"/>
    <mergeCell ref="E236:E237"/>
    <mergeCell ref="F236:F237"/>
    <mergeCell ref="G236:G237"/>
    <mergeCell ref="H236:H237"/>
    <mergeCell ref="I236:I237"/>
    <mergeCell ref="J236:J237"/>
    <mergeCell ref="AB224:AB225"/>
    <mergeCell ref="AC224:AC225"/>
    <mergeCell ref="AD224:AD225"/>
    <mergeCell ref="AE224:AE225"/>
    <mergeCell ref="AF224:AF225"/>
    <mergeCell ref="AG224:AG225"/>
    <mergeCell ref="V224:V225"/>
    <mergeCell ref="W224:W225"/>
    <mergeCell ref="X224:X225"/>
    <mergeCell ref="Y224:Y225"/>
    <mergeCell ref="Z224:Z225"/>
    <mergeCell ref="AA224:AA225"/>
    <mergeCell ref="P224:P225"/>
    <mergeCell ref="Q224:Q225"/>
    <mergeCell ref="R224:R225"/>
    <mergeCell ref="S224:S225"/>
    <mergeCell ref="T224:T225"/>
    <mergeCell ref="U224:U225"/>
    <mergeCell ref="J224:J225"/>
    <mergeCell ref="K224:K225"/>
    <mergeCell ref="L224:L225"/>
    <mergeCell ref="M224:M225"/>
    <mergeCell ref="N224:N225"/>
    <mergeCell ref="O224:O225"/>
    <mergeCell ref="AF222:AF223"/>
    <mergeCell ref="AG222:AG223"/>
    <mergeCell ref="B224:B225"/>
    <mergeCell ref="C224:C225"/>
    <mergeCell ref="D224:D225"/>
    <mergeCell ref="E224:E225"/>
    <mergeCell ref="F224:F225"/>
    <mergeCell ref="G224:G225"/>
    <mergeCell ref="H224:H225"/>
    <mergeCell ref="I224:I225"/>
    <mergeCell ref="Z222:Z223"/>
    <mergeCell ref="AA222:AA223"/>
    <mergeCell ref="AB222:AB223"/>
    <mergeCell ref="AC222:AC223"/>
    <mergeCell ref="AD222:AD223"/>
    <mergeCell ref="AE222:AE223"/>
    <mergeCell ref="T222:T223"/>
    <mergeCell ref="U222:U223"/>
    <mergeCell ref="V222:V223"/>
    <mergeCell ref="W222:W223"/>
    <mergeCell ref="X222:X223"/>
    <mergeCell ref="Y222:Y223"/>
    <mergeCell ref="N222:N223"/>
    <mergeCell ref="O222:O223"/>
    <mergeCell ref="P222:P223"/>
    <mergeCell ref="Q222:Q223"/>
    <mergeCell ref="R222:R223"/>
    <mergeCell ref="S222:S223"/>
    <mergeCell ref="H222:H223"/>
    <mergeCell ref="I222:I223"/>
    <mergeCell ref="J222:J223"/>
    <mergeCell ref="K222:K223"/>
    <mergeCell ref="L222:L223"/>
    <mergeCell ref="M222:M223"/>
    <mergeCell ref="B222:B223"/>
    <mergeCell ref="C222:C223"/>
    <mergeCell ref="D222:D223"/>
    <mergeCell ref="E222:E223"/>
    <mergeCell ref="F222:F223"/>
    <mergeCell ref="G222:G223"/>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P220:P221"/>
    <mergeCell ref="Q220:Q221"/>
    <mergeCell ref="R220:R221"/>
    <mergeCell ref="S220:S221"/>
    <mergeCell ref="T220:T221"/>
    <mergeCell ref="U220:U221"/>
    <mergeCell ref="J220:J221"/>
    <mergeCell ref="K220:K221"/>
    <mergeCell ref="L220:L221"/>
    <mergeCell ref="M220:M221"/>
    <mergeCell ref="N220:N221"/>
    <mergeCell ref="O220:O221"/>
    <mergeCell ref="AG208:AG209"/>
    <mergeCell ref="C216:AI216"/>
    <mergeCell ref="B220:B221"/>
    <mergeCell ref="C220:C221"/>
    <mergeCell ref="D220:D221"/>
    <mergeCell ref="E220:E221"/>
    <mergeCell ref="F220:F221"/>
    <mergeCell ref="G220:G221"/>
    <mergeCell ref="H220:H221"/>
    <mergeCell ref="I220:I221"/>
    <mergeCell ref="AA208:AA209"/>
    <mergeCell ref="AB208:AB209"/>
    <mergeCell ref="AC208:AC209"/>
    <mergeCell ref="AD208:AD209"/>
    <mergeCell ref="AE208:AE209"/>
    <mergeCell ref="AF208:AF209"/>
    <mergeCell ref="U208:U209"/>
    <mergeCell ref="V208:V209"/>
    <mergeCell ref="W208:W209"/>
    <mergeCell ref="X208:X209"/>
    <mergeCell ref="Y208:Y209"/>
    <mergeCell ref="Z208:Z209"/>
    <mergeCell ref="O208:O209"/>
    <mergeCell ref="P208:P209"/>
    <mergeCell ref="Q208:Q209"/>
    <mergeCell ref="R208:R209"/>
    <mergeCell ref="S208:S209"/>
    <mergeCell ref="T208:T209"/>
    <mergeCell ref="I208:I209"/>
    <mergeCell ref="J208:J209"/>
    <mergeCell ref="K208:K209"/>
    <mergeCell ref="L208:L209"/>
    <mergeCell ref="M208:M209"/>
    <mergeCell ref="N208:N209"/>
    <mergeCell ref="AE206:AE207"/>
    <mergeCell ref="AF206:AF207"/>
    <mergeCell ref="AG206:AG207"/>
    <mergeCell ref="B208:B209"/>
    <mergeCell ref="C208:C209"/>
    <mergeCell ref="D208:D209"/>
    <mergeCell ref="E208:E209"/>
    <mergeCell ref="F208:F209"/>
    <mergeCell ref="G208:G209"/>
    <mergeCell ref="H208:H209"/>
    <mergeCell ref="Y206:Y207"/>
    <mergeCell ref="Z206:Z207"/>
    <mergeCell ref="AA206:AA207"/>
    <mergeCell ref="AB206:AB207"/>
    <mergeCell ref="AC206:AC207"/>
    <mergeCell ref="AD206:AD207"/>
    <mergeCell ref="S206:S207"/>
    <mergeCell ref="T206:T207"/>
    <mergeCell ref="U206:U207"/>
    <mergeCell ref="V206:V207"/>
    <mergeCell ref="W206:W207"/>
    <mergeCell ref="X206:X207"/>
    <mergeCell ref="M206:M207"/>
    <mergeCell ref="N206:N207"/>
    <mergeCell ref="O206:O207"/>
    <mergeCell ref="P206:P207"/>
    <mergeCell ref="Q206:Q207"/>
    <mergeCell ref="R206:R207"/>
    <mergeCell ref="G206:G207"/>
    <mergeCell ref="H206:H207"/>
    <mergeCell ref="I206:I207"/>
    <mergeCell ref="J206:J207"/>
    <mergeCell ref="K206:K207"/>
    <mergeCell ref="L206:L207"/>
    <mergeCell ref="AC204:AC205"/>
    <mergeCell ref="AD204:AD205"/>
    <mergeCell ref="AE204:AE205"/>
    <mergeCell ref="AF204:AF205"/>
    <mergeCell ref="AG204:AG205"/>
    <mergeCell ref="B206:B207"/>
    <mergeCell ref="C206:C207"/>
    <mergeCell ref="D206:D207"/>
    <mergeCell ref="E206:E207"/>
    <mergeCell ref="F206:F207"/>
    <mergeCell ref="W204:W205"/>
    <mergeCell ref="X204:X205"/>
    <mergeCell ref="Y204:Y205"/>
    <mergeCell ref="Z204:Z205"/>
    <mergeCell ref="AA204:AA205"/>
    <mergeCell ref="AB204:AB205"/>
    <mergeCell ref="Q204:Q205"/>
    <mergeCell ref="R204:R205"/>
    <mergeCell ref="S204:S205"/>
    <mergeCell ref="T204:T205"/>
    <mergeCell ref="U204:U205"/>
    <mergeCell ref="V204:V205"/>
    <mergeCell ref="K204:K205"/>
    <mergeCell ref="L204:L205"/>
    <mergeCell ref="M204:M205"/>
    <mergeCell ref="N204:N205"/>
    <mergeCell ref="O204:O205"/>
    <mergeCell ref="P204:P205"/>
    <mergeCell ref="C200:AI200"/>
    <mergeCell ref="B204:B205"/>
    <mergeCell ref="C204:C205"/>
    <mergeCell ref="D204:D205"/>
    <mergeCell ref="E204:E205"/>
    <mergeCell ref="F204:F205"/>
    <mergeCell ref="G204:G205"/>
    <mergeCell ref="H204:H205"/>
    <mergeCell ref="I204:I205"/>
    <mergeCell ref="J204:J205"/>
    <mergeCell ref="AB192:AB193"/>
    <mergeCell ref="AC192:AC193"/>
    <mergeCell ref="AD192:AD193"/>
    <mergeCell ref="AE192:AE193"/>
    <mergeCell ref="AF192:AF193"/>
    <mergeCell ref="AG192:AG193"/>
    <mergeCell ref="V192:V193"/>
    <mergeCell ref="W192:W193"/>
    <mergeCell ref="X192:X193"/>
    <mergeCell ref="Y192:Y193"/>
    <mergeCell ref="Z192:Z193"/>
    <mergeCell ref="AA192:AA193"/>
    <mergeCell ref="P192:P193"/>
    <mergeCell ref="Q192:Q193"/>
    <mergeCell ref="R192:R193"/>
    <mergeCell ref="S192:S193"/>
    <mergeCell ref="T192:T193"/>
    <mergeCell ref="U192:U193"/>
    <mergeCell ref="J192:J193"/>
    <mergeCell ref="K192:K193"/>
    <mergeCell ref="L192:L193"/>
    <mergeCell ref="M192:M193"/>
    <mergeCell ref="N192:N193"/>
    <mergeCell ref="O192:O193"/>
    <mergeCell ref="AF190:AF191"/>
    <mergeCell ref="AG190:AG191"/>
    <mergeCell ref="B192:B193"/>
    <mergeCell ref="C192:C193"/>
    <mergeCell ref="D192:D193"/>
    <mergeCell ref="E192:E193"/>
    <mergeCell ref="F192:F193"/>
    <mergeCell ref="G192:G193"/>
    <mergeCell ref="H192:H193"/>
    <mergeCell ref="I192:I193"/>
    <mergeCell ref="Z190:Z191"/>
    <mergeCell ref="AA190:AA191"/>
    <mergeCell ref="AB190:AB191"/>
    <mergeCell ref="AC190:AC191"/>
    <mergeCell ref="AD190:AD191"/>
    <mergeCell ref="AE190:AE191"/>
    <mergeCell ref="T190:T191"/>
    <mergeCell ref="U190:U191"/>
    <mergeCell ref="V190:V191"/>
    <mergeCell ref="W190:W191"/>
    <mergeCell ref="X190:X191"/>
    <mergeCell ref="Y190:Y191"/>
    <mergeCell ref="N190:N191"/>
    <mergeCell ref="O190:O191"/>
    <mergeCell ref="P190:P191"/>
    <mergeCell ref="Q190:Q191"/>
    <mergeCell ref="R190:R191"/>
    <mergeCell ref="S190:S191"/>
    <mergeCell ref="H190:H191"/>
    <mergeCell ref="I190:I191"/>
    <mergeCell ref="J190:J191"/>
    <mergeCell ref="K190:K191"/>
    <mergeCell ref="L190:L191"/>
    <mergeCell ref="M190:M191"/>
    <mergeCell ref="B190:B191"/>
    <mergeCell ref="C190:C191"/>
    <mergeCell ref="D190:D191"/>
    <mergeCell ref="E190:E191"/>
    <mergeCell ref="F190:F191"/>
    <mergeCell ref="G190:G191"/>
    <mergeCell ref="AB188:AB189"/>
    <mergeCell ref="AC188:AC189"/>
    <mergeCell ref="AD188:AD189"/>
    <mergeCell ref="AE188:AE189"/>
    <mergeCell ref="AF188:AF189"/>
    <mergeCell ref="AG188:AG189"/>
    <mergeCell ref="V188:V189"/>
    <mergeCell ref="W188:W189"/>
    <mergeCell ref="X188:X189"/>
    <mergeCell ref="Y188:Y189"/>
    <mergeCell ref="Z188:Z189"/>
    <mergeCell ref="AA188:AA189"/>
    <mergeCell ref="P188:P189"/>
    <mergeCell ref="Q188:Q189"/>
    <mergeCell ref="R188:R189"/>
    <mergeCell ref="S188:S189"/>
    <mergeCell ref="T188:T189"/>
    <mergeCell ref="U188:U189"/>
    <mergeCell ref="J188:J189"/>
    <mergeCell ref="K188:K189"/>
    <mergeCell ref="L188:L189"/>
    <mergeCell ref="M188:M189"/>
    <mergeCell ref="N188:N189"/>
    <mergeCell ref="O188:O189"/>
    <mergeCell ref="AG176:AG177"/>
    <mergeCell ref="C184:AI184"/>
    <mergeCell ref="B188:B189"/>
    <mergeCell ref="C188:C189"/>
    <mergeCell ref="D188:D189"/>
    <mergeCell ref="E188:E189"/>
    <mergeCell ref="F188:F189"/>
    <mergeCell ref="G188:G189"/>
    <mergeCell ref="H188:H189"/>
    <mergeCell ref="I188:I189"/>
    <mergeCell ref="AA176:AA177"/>
    <mergeCell ref="AB176:AB177"/>
    <mergeCell ref="AC176:AC177"/>
    <mergeCell ref="AD176:AD177"/>
    <mergeCell ref="AE176:AE177"/>
    <mergeCell ref="AF176:AF177"/>
    <mergeCell ref="U176:U177"/>
    <mergeCell ref="V176:V177"/>
    <mergeCell ref="W176:W177"/>
    <mergeCell ref="X176:X177"/>
    <mergeCell ref="Y176:Y177"/>
    <mergeCell ref="Z176:Z177"/>
    <mergeCell ref="O176:O177"/>
    <mergeCell ref="P176:P177"/>
    <mergeCell ref="Q176:Q177"/>
    <mergeCell ref="R176:R177"/>
    <mergeCell ref="S176:S177"/>
    <mergeCell ref="T176:T177"/>
    <mergeCell ref="I176:I177"/>
    <mergeCell ref="J176:J177"/>
    <mergeCell ref="K176:K177"/>
    <mergeCell ref="L176:L177"/>
    <mergeCell ref="M176:M177"/>
    <mergeCell ref="N176:N177"/>
    <mergeCell ref="AE174:AE175"/>
    <mergeCell ref="AF174:AF175"/>
    <mergeCell ref="AG174:AG175"/>
    <mergeCell ref="B176:B177"/>
    <mergeCell ref="C176:C177"/>
    <mergeCell ref="D176:D177"/>
    <mergeCell ref="E176:E177"/>
    <mergeCell ref="F176:F177"/>
    <mergeCell ref="G176:G177"/>
    <mergeCell ref="H176:H177"/>
    <mergeCell ref="Y174:Y175"/>
    <mergeCell ref="Z174:Z175"/>
    <mergeCell ref="AA174:AA175"/>
    <mergeCell ref="AB174:AB175"/>
    <mergeCell ref="AC174:AC175"/>
    <mergeCell ref="AD174:AD175"/>
    <mergeCell ref="S174:S175"/>
    <mergeCell ref="T174:T175"/>
    <mergeCell ref="U174:U175"/>
    <mergeCell ref="V174:V175"/>
    <mergeCell ref="W174:W175"/>
    <mergeCell ref="X174:X175"/>
    <mergeCell ref="M174:M175"/>
    <mergeCell ref="N174:N175"/>
    <mergeCell ref="O174:O175"/>
    <mergeCell ref="P174:P175"/>
    <mergeCell ref="Q174:Q175"/>
    <mergeCell ref="R174:R175"/>
    <mergeCell ref="G174:G175"/>
    <mergeCell ref="H174:H175"/>
    <mergeCell ref="I174:I175"/>
    <mergeCell ref="J174:J175"/>
    <mergeCell ref="K174:K175"/>
    <mergeCell ref="L174:L175"/>
    <mergeCell ref="AC172:AC173"/>
    <mergeCell ref="AD172:AD173"/>
    <mergeCell ref="AE172:AE173"/>
    <mergeCell ref="AF172:AF173"/>
    <mergeCell ref="AG172:AG173"/>
    <mergeCell ref="B174:B175"/>
    <mergeCell ref="C174:C175"/>
    <mergeCell ref="D174:D175"/>
    <mergeCell ref="E174:E175"/>
    <mergeCell ref="F174:F175"/>
    <mergeCell ref="W172:W173"/>
    <mergeCell ref="X172:X173"/>
    <mergeCell ref="Y172:Y173"/>
    <mergeCell ref="Z172:Z173"/>
    <mergeCell ref="AA172:AA173"/>
    <mergeCell ref="AB172:AB173"/>
    <mergeCell ref="Q172:Q173"/>
    <mergeCell ref="R172:R173"/>
    <mergeCell ref="S172:S173"/>
    <mergeCell ref="T172:T173"/>
    <mergeCell ref="U172:U173"/>
    <mergeCell ref="V172:V173"/>
    <mergeCell ref="K172:K173"/>
    <mergeCell ref="L172:L173"/>
    <mergeCell ref="M172:M173"/>
    <mergeCell ref="N172:N173"/>
    <mergeCell ref="O172:O173"/>
    <mergeCell ref="P172:P173"/>
    <mergeCell ref="C168:AI168"/>
    <mergeCell ref="B172:B173"/>
    <mergeCell ref="C172:C173"/>
    <mergeCell ref="D172:D173"/>
    <mergeCell ref="E172:E173"/>
    <mergeCell ref="F172:F173"/>
    <mergeCell ref="G172:G173"/>
    <mergeCell ref="H172:H173"/>
    <mergeCell ref="I172:I173"/>
    <mergeCell ref="J172:J173"/>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P160:P161"/>
    <mergeCell ref="Q160:Q161"/>
    <mergeCell ref="R160:R161"/>
    <mergeCell ref="S160:S161"/>
    <mergeCell ref="T160:T161"/>
    <mergeCell ref="U160:U161"/>
    <mergeCell ref="J160:J161"/>
    <mergeCell ref="K160:K161"/>
    <mergeCell ref="L160:L161"/>
    <mergeCell ref="M160:M161"/>
    <mergeCell ref="N160:N161"/>
    <mergeCell ref="O160:O161"/>
    <mergeCell ref="AF158:AF159"/>
    <mergeCell ref="AG158:AG159"/>
    <mergeCell ref="B160:B161"/>
    <mergeCell ref="C160:C161"/>
    <mergeCell ref="D160:D161"/>
    <mergeCell ref="E160:E161"/>
    <mergeCell ref="F160:F161"/>
    <mergeCell ref="G160:G161"/>
    <mergeCell ref="H160:H161"/>
    <mergeCell ref="I160:I161"/>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N158:N159"/>
    <mergeCell ref="O158:O159"/>
    <mergeCell ref="P158:P159"/>
    <mergeCell ref="Q158:Q159"/>
    <mergeCell ref="R158:R159"/>
    <mergeCell ref="S158:S159"/>
    <mergeCell ref="H158:H159"/>
    <mergeCell ref="I158:I159"/>
    <mergeCell ref="J158:J159"/>
    <mergeCell ref="K158:K159"/>
    <mergeCell ref="L158:L159"/>
    <mergeCell ref="M158:M159"/>
    <mergeCell ref="B158:B159"/>
    <mergeCell ref="C158:C159"/>
    <mergeCell ref="D158:D159"/>
    <mergeCell ref="E158:E159"/>
    <mergeCell ref="F158:F159"/>
    <mergeCell ref="G158:G159"/>
    <mergeCell ref="AB156:AB157"/>
    <mergeCell ref="AC156:AC157"/>
    <mergeCell ref="AD156:AD157"/>
    <mergeCell ref="AE156:AE157"/>
    <mergeCell ref="AF156:AF157"/>
    <mergeCell ref="AG156:AG157"/>
    <mergeCell ref="V156:V157"/>
    <mergeCell ref="W156:W157"/>
    <mergeCell ref="X156:X157"/>
    <mergeCell ref="Y156:Y157"/>
    <mergeCell ref="Z156:Z157"/>
    <mergeCell ref="AA156:AA157"/>
    <mergeCell ref="P156:P157"/>
    <mergeCell ref="Q156:Q157"/>
    <mergeCell ref="R156:R157"/>
    <mergeCell ref="S156:S157"/>
    <mergeCell ref="T156:T157"/>
    <mergeCell ref="U156:U157"/>
    <mergeCell ref="J156:J157"/>
    <mergeCell ref="K156:K157"/>
    <mergeCell ref="L156:L157"/>
    <mergeCell ref="M156:M157"/>
    <mergeCell ref="N156:N157"/>
    <mergeCell ref="O156:O157"/>
    <mergeCell ref="AG144:AG145"/>
    <mergeCell ref="C152:AI152"/>
    <mergeCell ref="B156:B157"/>
    <mergeCell ref="C156:C157"/>
    <mergeCell ref="D156:D157"/>
    <mergeCell ref="E156:E157"/>
    <mergeCell ref="F156:F157"/>
    <mergeCell ref="G156:G157"/>
    <mergeCell ref="H156:H157"/>
    <mergeCell ref="I156:I157"/>
    <mergeCell ref="AA144:AA145"/>
    <mergeCell ref="AB144:AB145"/>
    <mergeCell ref="AC144:AC145"/>
    <mergeCell ref="AD144:AD145"/>
    <mergeCell ref="AE144:AE145"/>
    <mergeCell ref="AF144:AF145"/>
    <mergeCell ref="U144:U145"/>
    <mergeCell ref="V144:V145"/>
    <mergeCell ref="W144:W145"/>
    <mergeCell ref="X144:X145"/>
    <mergeCell ref="Y144:Y145"/>
    <mergeCell ref="Z144:Z145"/>
    <mergeCell ref="O144:O145"/>
    <mergeCell ref="P144:P145"/>
    <mergeCell ref="Q144:Q145"/>
    <mergeCell ref="R144:R145"/>
    <mergeCell ref="S144:S145"/>
    <mergeCell ref="T144:T145"/>
    <mergeCell ref="I144:I145"/>
    <mergeCell ref="J144:J145"/>
    <mergeCell ref="K144:K145"/>
    <mergeCell ref="L144:L145"/>
    <mergeCell ref="M144:M145"/>
    <mergeCell ref="N144:N145"/>
    <mergeCell ref="AE142:AE143"/>
    <mergeCell ref="AF142:AF143"/>
    <mergeCell ref="AG142:AG143"/>
    <mergeCell ref="B144:B145"/>
    <mergeCell ref="C144:C145"/>
    <mergeCell ref="D144:D145"/>
    <mergeCell ref="E144:E145"/>
    <mergeCell ref="F144:F145"/>
    <mergeCell ref="G144:G145"/>
    <mergeCell ref="H144:H145"/>
    <mergeCell ref="Y142:Y143"/>
    <mergeCell ref="Z142:Z143"/>
    <mergeCell ref="AA142:AA143"/>
    <mergeCell ref="AB142:AB143"/>
    <mergeCell ref="AC142:AC143"/>
    <mergeCell ref="AD142:AD143"/>
    <mergeCell ref="S142:S143"/>
    <mergeCell ref="T142:T143"/>
    <mergeCell ref="U142:U143"/>
    <mergeCell ref="V142:V143"/>
    <mergeCell ref="W142:W143"/>
    <mergeCell ref="X142:X143"/>
    <mergeCell ref="M142:M143"/>
    <mergeCell ref="N142:N143"/>
    <mergeCell ref="O142:O143"/>
    <mergeCell ref="P142:P143"/>
    <mergeCell ref="Q142:Q143"/>
    <mergeCell ref="R142:R143"/>
    <mergeCell ref="G142:G143"/>
    <mergeCell ref="H142:H143"/>
    <mergeCell ref="I142:I143"/>
    <mergeCell ref="J142:J143"/>
    <mergeCell ref="K142:K143"/>
    <mergeCell ref="L142:L143"/>
    <mergeCell ref="AC140:AC141"/>
    <mergeCell ref="AD140:AD141"/>
    <mergeCell ref="AE140:AE141"/>
    <mergeCell ref="AF140:AF141"/>
    <mergeCell ref="AG140:AG141"/>
    <mergeCell ref="B142:B143"/>
    <mergeCell ref="C142:C143"/>
    <mergeCell ref="D142:D143"/>
    <mergeCell ref="E142:E143"/>
    <mergeCell ref="F142:F143"/>
    <mergeCell ref="W140:W141"/>
    <mergeCell ref="X140:X141"/>
    <mergeCell ref="Y140:Y141"/>
    <mergeCell ref="Z140:Z141"/>
    <mergeCell ref="AA140:AA141"/>
    <mergeCell ref="AB140:AB141"/>
    <mergeCell ref="Q140:Q141"/>
    <mergeCell ref="R140:R141"/>
    <mergeCell ref="S140:S141"/>
    <mergeCell ref="T140:T141"/>
    <mergeCell ref="U140:U141"/>
    <mergeCell ref="V140:V141"/>
    <mergeCell ref="K140:K141"/>
    <mergeCell ref="L140:L141"/>
    <mergeCell ref="M140:M141"/>
    <mergeCell ref="N140:N141"/>
    <mergeCell ref="O140:O141"/>
    <mergeCell ref="P140:P141"/>
    <mergeCell ref="C136:AI136"/>
    <mergeCell ref="B140:B141"/>
    <mergeCell ref="C140:C141"/>
    <mergeCell ref="D140:D141"/>
    <mergeCell ref="E140:E141"/>
    <mergeCell ref="F140:F141"/>
    <mergeCell ref="G140:G141"/>
    <mergeCell ref="H140:H141"/>
    <mergeCell ref="I140:I141"/>
    <mergeCell ref="J140:J141"/>
    <mergeCell ref="AB128:AB129"/>
    <mergeCell ref="AC128:AC129"/>
    <mergeCell ref="AD128:AD129"/>
    <mergeCell ref="AE128:AE129"/>
    <mergeCell ref="AF128:AF129"/>
    <mergeCell ref="AG128:AG129"/>
    <mergeCell ref="V128:V129"/>
    <mergeCell ref="W128:W129"/>
    <mergeCell ref="X128:X129"/>
    <mergeCell ref="Y128:Y129"/>
    <mergeCell ref="Z128:Z129"/>
    <mergeCell ref="AA128:AA129"/>
    <mergeCell ref="P128:P129"/>
    <mergeCell ref="Q128:Q129"/>
    <mergeCell ref="R128:R129"/>
    <mergeCell ref="S128:S129"/>
    <mergeCell ref="T128:T129"/>
    <mergeCell ref="U128:U129"/>
    <mergeCell ref="J128:J129"/>
    <mergeCell ref="K128:K129"/>
    <mergeCell ref="L128:L129"/>
    <mergeCell ref="M128:M129"/>
    <mergeCell ref="N128:N129"/>
    <mergeCell ref="O128:O129"/>
    <mergeCell ref="AF126:AF127"/>
    <mergeCell ref="AG126:AG127"/>
    <mergeCell ref="B128:B129"/>
    <mergeCell ref="C128:C129"/>
    <mergeCell ref="D128:D129"/>
    <mergeCell ref="E128:E129"/>
    <mergeCell ref="F128:F129"/>
    <mergeCell ref="G128:G129"/>
    <mergeCell ref="H128:H129"/>
    <mergeCell ref="I128:I129"/>
    <mergeCell ref="Z126:Z127"/>
    <mergeCell ref="AA126:AA127"/>
    <mergeCell ref="AB126:AB127"/>
    <mergeCell ref="AC126:AC127"/>
    <mergeCell ref="AD126:AD127"/>
    <mergeCell ref="AE126:AE127"/>
    <mergeCell ref="T126:T127"/>
    <mergeCell ref="U126:U127"/>
    <mergeCell ref="V126:V127"/>
    <mergeCell ref="W126:W127"/>
    <mergeCell ref="X126:X127"/>
    <mergeCell ref="Y126:Y127"/>
    <mergeCell ref="N126:N127"/>
    <mergeCell ref="O126:O127"/>
    <mergeCell ref="P126:P127"/>
    <mergeCell ref="Q126:Q127"/>
    <mergeCell ref="R126:R127"/>
    <mergeCell ref="S126:S127"/>
    <mergeCell ref="H126:H127"/>
    <mergeCell ref="I126:I127"/>
    <mergeCell ref="J126:J127"/>
    <mergeCell ref="K126:K127"/>
    <mergeCell ref="L126:L127"/>
    <mergeCell ref="M126:M127"/>
    <mergeCell ref="B126:B127"/>
    <mergeCell ref="C126:C127"/>
    <mergeCell ref="D126:D127"/>
    <mergeCell ref="E126:E127"/>
    <mergeCell ref="F126:F127"/>
    <mergeCell ref="G126:G127"/>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P124:P125"/>
    <mergeCell ref="Q124:Q125"/>
    <mergeCell ref="R124:R125"/>
    <mergeCell ref="S124:S125"/>
    <mergeCell ref="T124:T125"/>
    <mergeCell ref="U124:U125"/>
    <mergeCell ref="J124:J125"/>
    <mergeCell ref="K124:K125"/>
    <mergeCell ref="L124:L125"/>
    <mergeCell ref="M124:M125"/>
    <mergeCell ref="N124:N125"/>
    <mergeCell ref="O124:O125"/>
    <mergeCell ref="AG112:AG113"/>
    <mergeCell ref="C120:AI120"/>
    <mergeCell ref="B124:B125"/>
    <mergeCell ref="C124:C125"/>
    <mergeCell ref="D124:D125"/>
    <mergeCell ref="E124:E125"/>
    <mergeCell ref="F124:F125"/>
    <mergeCell ref="G124:G125"/>
    <mergeCell ref="H124:H125"/>
    <mergeCell ref="I124:I125"/>
    <mergeCell ref="AA112:AA113"/>
    <mergeCell ref="AB112:AB113"/>
    <mergeCell ref="AC112:AC113"/>
    <mergeCell ref="AD112:AD113"/>
    <mergeCell ref="AE112:AE113"/>
    <mergeCell ref="AF112:AF113"/>
    <mergeCell ref="U112:U113"/>
    <mergeCell ref="V112:V113"/>
    <mergeCell ref="W112:W113"/>
    <mergeCell ref="X112:X113"/>
    <mergeCell ref="Y112:Y113"/>
    <mergeCell ref="Z112:Z113"/>
    <mergeCell ref="O112:O113"/>
    <mergeCell ref="P112:P113"/>
    <mergeCell ref="Q112:Q113"/>
    <mergeCell ref="R112:R113"/>
    <mergeCell ref="S112:S113"/>
    <mergeCell ref="T112:T113"/>
    <mergeCell ref="I112:I113"/>
    <mergeCell ref="J112:J113"/>
    <mergeCell ref="K112:K113"/>
    <mergeCell ref="L112:L113"/>
    <mergeCell ref="M112:M113"/>
    <mergeCell ref="N112:N113"/>
    <mergeCell ref="AE110:AE111"/>
    <mergeCell ref="AF110:AF111"/>
    <mergeCell ref="AG110:AG111"/>
    <mergeCell ref="B112:B113"/>
    <mergeCell ref="C112:C113"/>
    <mergeCell ref="D112:D113"/>
    <mergeCell ref="E112:E113"/>
    <mergeCell ref="F112:F113"/>
    <mergeCell ref="G112:G113"/>
    <mergeCell ref="H112:H113"/>
    <mergeCell ref="Y110:Y111"/>
    <mergeCell ref="Z110:Z111"/>
    <mergeCell ref="AA110:AA111"/>
    <mergeCell ref="AB110:AB111"/>
    <mergeCell ref="AC110:AC111"/>
    <mergeCell ref="AD110:AD111"/>
    <mergeCell ref="S110:S111"/>
    <mergeCell ref="T110:T111"/>
    <mergeCell ref="U110:U111"/>
    <mergeCell ref="V110:V111"/>
    <mergeCell ref="W110:W111"/>
    <mergeCell ref="X110:X111"/>
    <mergeCell ref="M110:M111"/>
    <mergeCell ref="N110:N111"/>
    <mergeCell ref="O110:O111"/>
    <mergeCell ref="P110:P111"/>
    <mergeCell ref="Q110:Q111"/>
    <mergeCell ref="R110:R111"/>
    <mergeCell ref="G110:G111"/>
    <mergeCell ref="H110:H111"/>
    <mergeCell ref="I110:I111"/>
    <mergeCell ref="J110:J111"/>
    <mergeCell ref="K110:K111"/>
    <mergeCell ref="L110:L111"/>
    <mergeCell ref="AC108:AC109"/>
    <mergeCell ref="AD108:AD109"/>
    <mergeCell ref="AE108:AE109"/>
    <mergeCell ref="AF108:AF109"/>
    <mergeCell ref="AG108:AG109"/>
    <mergeCell ref="B110:B111"/>
    <mergeCell ref="C110:C111"/>
    <mergeCell ref="D110:D111"/>
    <mergeCell ref="E110:E111"/>
    <mergeCell ref="F110:F111"/>
    <mergeCell ref="W108:W109"/>
    <mergeCell ref="X108:X109"/>
    <mergeCell ref="Y108:Y109"/>
    <mergeCell ref="Z108:Z109"/>
    <mergeCell ref="AA108:AA109"/>
    <mergeCell ref="AB108:AB109"/>
    <mergeCell ref="Q108:Q109"/>
    <mergeCell ref="R108:R109"/>
    <mergeCell ref="S108:S109"/>
    <mergeCell ref="T108:T109"/>
    <mergeCell ref="U108:U109"/>
    <mergeCell ref="V108:V109"/>
    <mergeCell ref="K108:K109"/>
    <mergeCell ref="L108:L109"/>
    <mergeCell ref="M108:M109"/>
    <mergeCell ref="N108:N109"/>
    <mergeCell ref="O108:O109"/>
    <mergeCell ref="P108:P109"/>
    <mergeCell ref="C104:AI104"/>
    <mergeCell ref="B108:B109"/>
    <mergeCell ref="C108:C109"/>
    <mergeCell ref="D108:D109"/>
    <mergeCell ref="E108:E109"/>
    <mergeCell ref="F108:F109"/>
    <mergeCell ref="G108:G109"/>
    <mergeCell ref="H108:H109"/>
    <mergeCell ref="I108:I109"/>
    <mergeCell ref="J108:J109"/>
    <mergeCell ref="AB96:AB97"/>
    <mergeCell ref="AC96:AC97"/>
    <mergeCell ref="AD96:AD97"/>
    <mergeCell ref="AE96:AE97"/>
    <mergeCell ref="AF96:AF97"/>
    <mergeCell ref="AG96:AG97"/>
    <mergeCell ref="V96:V97"/>
    <mergeCell ref="W96:W97"/>
    <mergeCell ref="X96:X97"/>
    <mergeCell ref="Y96:Y97"/>
    <mergeCell ref="Z96:Z97"/>
    <mergeCell ref="AA96:AA97"/>
    <mergeCell ref="P96:P97"/>
    <mergeCell ref="Q96:Q97"/>
    <mergeCell ref="R96:R97"/>
    <mergeCell ref="S96:S97"/>
    <mergeCell ref="T96:T97"/>
    <mergeCell ref="U96:U97"/>
    <mergeCell ref="J96:J97"/>
    <mergeCell ref="K96:K97"/>
    <mergeCell ref="L96:L97"/>
    <mergeCell ref="M96:M97"/>
    <mergeCell ref="N96:N97"/>
    <mergeCell ref="O96:O97"/>
    <mergeCell ref="AF94:AF95"/>
    <mergeCell ref="AG94:AG95"/>
    <mergeCell ref="B96:B97"/>
    <mergeCell ref="C96:C97"/>
    <mergeCell ref="D96:D97"/>
    <mergeCell ref="E96:E97"/>
    <mergeCell ref="F96:F97"/>
    <mergeCell ref="G96:G97"/>
    <mergeCell ref="H96:H97"/>
    <mergeCell ref="I96:I97"/>
    <mergeCell ref="Z94:Z95"/>
    <mergeCell ref="AA94:AA95"/>
    <mergeCell ref="AB94:AB95"/>
    <mergeCell ref="AC94:AC95"/>
    <mergeCell ref="AD94:AD95"/>
    <mergeCell ref="AE94:AE95"/>
    <mergeCell ref="T94:T95"/>
    <mergeCell ref="U94:U95"/>
    <mergeCell ref="V94:V95"/>
    <mergeCell ref="W94:W95"/>
    <mergeCell ref="X94:X95"/>
    <mergeCell ref="Y94:Y95"/>
    <mergeCell ref="N94:N95"/>
    <mergeCell ref="O94:O95"/>
    <mergeCell ref="P94:P95"/>
    <mergeCell ref="Q94:Q95"/>
    <mergeCell ref="R94:R95"/>
    <mergeCell ref="S94:S95"/>
    <mergeCell ref="H94:H95"/>
    <mergeCell ref="I94:I95"/>
    <mergeCell ref="J94:J95"/>
    <mergeCell ref="K94:K95"/>
    <mergeCell ref="L94:L95"/>
    <mergeCell ref="M94:M95"/>
    <mergeCell ref="B94:B95"/>
    <mergeCell ref="C94:C95"/>
    <mergeCell ref="D94:D95"/>
    <mergeCell ref="E94:E95"/>
    <mergeCell ref="F94:F95"/>
    <mergeCell ref="G94:G95"/>
    <mergeCell ref="AB92:AB93"/>
    <mergeCell ref="AC92:AC93"/>
    <mergeCell ref="AD92:AD93"/>
    <mergeCell ref="AE92:AE93"/>
    <mergeCell ref="AF92:AF93"/>
    <mergeCell ref="AG92:AG93"/>
    <mergeCell ref="V92:V93"/>
    <mergeCell ref="W92:W93"/>
    <mergeCell ref="X92:X93"/>
    <mergeCell ref="Y92:Y93"/>
    <mergeCell ref="Z92:Z93"/>
    <mergeCell ref="AA92:AA93"/>
    <mergeCell ref="P92:P93"/>
    <mergeCell ref="Q92:Q93"/>
    <mergeCell ref="R92:R93"/>
    <mergeCell ref="S92:S93"/>
    <mergeCell ref="T92:T93"/>
    <mergeCell ref="U92:U93"/>
    <mergeCell ref="J92:J93"/>
    <mergeCell ref="K92:K93"/>
    <mergeCell ref="L92:L93"/>
    <mergeCell ref="M92:M93"/>
    <mergeCell ref="N92:N93"/>
    <mergeCell ref="O92:O93"/>
    <mergeCell ref="AG80:AG81"/>
    <mergeCell ref="C88:AI88"/>
    <mergeCell ref="B92:B93"/>
    <mergeCell ref="C92:C93"/>
    <mergeCell ref="D92:D93"/>
    <mergeCell ref="E92:E93"/>
    <mergeCell ref="F92:F93"/>
    <mergeCell ref="G92:G93"/>
    <mergeCell ref="H92:H93"/>
    <mergeCell ref="I92:I93"/>
    <mergeCell ref="AA80:AA81"/>
    <mergeCell ref="AB80:AB81"/>
    <mergeCell ref="AC80:AC81"/>
    <mergeCell ref="AD80:AD81"/>
    <mergeCell ref="AE80:AE81"/>
    <mergeCell ref="AF80:AF81"/>
    <mergeCell ref="U80:U81"/>
    <mergeCell ref="V80:V81"/>
    <mergeCell ref="W80:W81"/>
    <mergeCell ref="X80:X81"/>
    <mergeCell ref="Y80:Y81"/>
    <mergeCell ref="Z80:Z81"/>
    <mergeCell ref="O80:O81"/>
    <mergeCell ref="P80:P81"/>
    <mergeCell ref="Q80:Q81"/>
    <mergeCell ref="R80:R81"/>
    <mergeCell ref="S80:S81"/>
    <mergeCell ref="T80:T81"/>
    <mergeCell ref="I80:I81"/>
    <mergeCell ref="J80:J81"/>
    <mergeCell ref="K80:K81"/>
    <mergeCell ref="L80:L81"/>
    <mergeCell ref="M80:M81"/>
    <mergeCell ref="N80:N81"/>
    <mergeCell ref="AE78:AE79"/>
    <mergeCell ref="AF78:AF79"/>
    <mergeCell ref="AG78:AG79"/>
    <mergeCell ref="B80:B81"/>
    <mergeCell ref="C80:C81"/>
    <mergeCell ref="D80:D81"/>
    <mergeCell ref="E80:E81"/>
    <mergeCell ref="F80:F81"/>
    <mergeCell ref="G80:G81"/>
    <mergeCell ref="H80:H81"/>
    <mergeCell ref="Y78:Y79"/>
    <mergeCell ref="Z78:Z79"/>
    <mergeCell ref="AA78:AA79"/>
    <mergeCell ref="AB78:AB79"/>
    <mergeCell ref="AC78:AC79"/>
    <mergeCell ref="AD78:AD79"/>
    <mergeCell ref="S78:S79"/>
    <mergeCell ref="T78:T79"/>
    <mergeCell ref="U78:U79"/>
    <mergeCell ref="V78:V79"/>
    <mergeCell ref="W78:W79"/>
    <mergeCell ref="X78:X79"/>
    <mergeCell ref="M78:M79"/>
    <mergeCell ref="N78:N79"/>
    <mergeCell ref="O78:O79"/>
    <mergeCell ref="P78:P79"/>
    <mergeCell ref="Q78:Q79"/>
    <mergeCell ref="R78:R79"/>
    <mergeCell ref="G78:G79"/>
    <mergeCell ref="H78:H79"/>
    <mergeCell ref="I78:I79"/>
    <mergeCell ref="J78:J79"/>
    <mergeCell ref="K78:K79"/>
    <mergeCell ref="L78:L79"/>
    <mergeCell ref="AC76:AC77"/>
    <mergeCell ref="AD76:AD77"/>
    <mergeCell ref="AE76:AE77"/>
    <mergeCell ref="AF76:AF77"/>
    <mergeCell ref="AG76:AG77"/>
    <mergeCell ref="B78:B79"/>
    <mergeCell ref="C78:C79"/>
    <mergeCell ref="D78:D79"/>
    <mergeCell ref="E78:E79"/>
    <mergeCell ref="F78:F79"/>
    <mergeCell ref="W76:W77"/>
    <mergeCell ref="X76:X77"/>
    <mergeCell ref="Y76:Y77"/>
    <mergeCell ref="Z76:Z77"/>
    <mergeCell ref="AA76:AA77"/>
    <mergeCell ref="AB76:AB77"/>
    <mergeCell ref="Q76:Q77"/>
    <mergeCell ref="R76:R77"/>
    <mergeCell ref="S76:S77"/>
    <mergeCell ref="T76:T77"/>
    <mergeCell ref="U76:U77"/>
    <mergeCell ref="V76:V77"/>
    <mergeCell ref="K76:K77"/>
    <mergeCell ref="L76:L77"/>
    <mergeCell ref="M76:M77"/>
    <mergeCell ref="N76:N77"/>
    <mergeCell ref="O76:O77"/>
    <mergeCell ref="P76:P77"/>
    <mergeCell ref="C72:AI72"/>
    <mergeCell ref="B76:B77"/>
    <mergeCell ref="C76:C77"/>
    <mergeCell ref="D76:D77"/>
    <mergeCell ref="E76:E77"/>
    <mergeCell ref="F76:F77"/>
    <mergeCell ref="G76:G77"/>
    <mergeCell ref="H76:H77"/>
    <mergeCell ref="I76:I77"/>
    <mergeCell ref="J76:J77"/>
    <mergeCell ref="AB64:AB65"/>
    <mergeCell ref="AC64:AC65"/>
    <mergeCell ref="AD64:AD65"/>
    <mergeCell ref="AE64:AE65"/>
    <mergeCell ref="AF64:AF65"/>
    <mergeCell ref="AG64:AG65"/>
    <mergeCell ref="V64:V65"/>
    <mergeCell ref="W64:W65"/>
    <mergeCell ref="X64:X65"/>
    <mergeCell ref="Y64:Y65"/>
    <mergeCell ref="Z64:Z65"/>
    <mergeCell ref="AA64:AA65"/>
    <mergeCell ref="P64:P65"/>
    <mergeCell ref="Q64:Q65"/>
    <mergeCell ref="R64:R65"/>
    <mergeCell ref="S64:S65"/>
    <mergeCell ref="T64:T65"/>
    <mergeCell ref="U64:U65"/>
    <mergeCell ref="J64:J65"/>
    <mergeCell ref="K64:K65"/>
    <mergeCell ref="L64:L65"/>
    <mergeCell ref="M64:M65"/>
    <mergeCell ref="N64:N65"/>
    <mergeCell ref="O64:O65"/>
    <mergeCell ref="AF62:AF63"/>
    <mergeCell ref="AG62:AG63"/>
    <mergeCell ref="B64:B65"/>
    <mergeCell ref="C64:C65"/>
    <mergeCell ref="D64:D65"/>
    <mergeCell ref="E64:E65"/>
    <mergeCell ref="F64:F65"/>
    <mergeCell ref="G64:G65"/>
    <mergeCell ref="H64:H65"/>
    <mergeCell ref="I64:I65"/>
    <mergeCell ref="Z62:Z63"/>
    <mergeCell ref="AA62:AA63"/>
    <mergeCell ref="AB62:AB63"/>
    <mergeCell ref="AC62:AC63"/>
    <mergeCell ref="AD62:AD63"/>
    <mergeCell ref="AE62:AE63"/>
    <mergeCell ref="T62:T63"/>
    <mergeCell ref="U62:U63"/>
    <mergeCell ref="V62:V63"/>
    <mergeCell ref="W62:W63"/>
    <mergeCell ref="X62:X63"/>
    <mergeCell ref="Y62:Y63"/>
    <mergeCell ref="N62:N63"/>
    <mergeCell ref="O62:O63"/>
    <mergeCell ref="P62:P63"/>
    <mergeCell ref="Q62:Q63"/>
    <mergeCell ref="R62:R63"/>
    <mergeCell ref="S62:S63"/>
    <mergeCell ref="H62:H63"/>
    <mergeCell ref="I62:I63"/>
    <mergeCell ref="J62:J63"/>
    <mergeCell ref="K62:K63"/>
    <mergeCell ref="L62:L63"/>
    <mergeCell ref="M62:M63"/>
    <mergeCell ref="B62:B63"/>
    <mergeCell ref="C62:C63"/>
    <mergeCell ref="D62:D63"/>
    <mergeCell ref="E62:E63"/>
    <mergeCell ref="F62:F63"/>
    <mergeCell ref="G62:G63"/>
    <mergeCell ref="AB60:AB61"/>
    <mergeCell ref="AC60:AC61"/>
    <mergeCell ref="AD60:AD61"/>
    <mergeCell ref="AE60:AE61"/>
    <mergeCell ref="AF60:AF61"/>
    <mergeCell ref="AG60:AG61"/>
    <mergeCell ref="V60:V61"/>
    <mergeCell ref="W60:W61"/>
    <mergeCell ref="X60:X61"/>
    <mergeCell ref="Y60:Y61"/>
    <mergeCell ref="Z60:Z61"/>
    <mergeCell ref="AA60:AA61"/>
    <mergeCell ref="P60:P61"/>
    <mergeCell ref="Q60:Q61"/>
    <mergeCell ref="R60:R61"/>
    <mergeCell ref="S60:S61"/>
    <mergeCell ref="T60:T61"/>
    <mergeCell ref="U60:U61"/>
    <mergeCell ref="J60:J61"/>
    <mergeCell ref="K60:K61"/>
    <mergeCell ref="L60:L61"/>
    <mergeCell ref="M60:M61"/>
    <mergeCell ref="N60:N61"/>
    <mergeCell ref="O60:O61"/>
    <mergeCell ref="AG48:AG49"/>
    <mergeCell ref="C56:AI56"/>
    <mergeCell ref="B60:B61"/>
    <mergeCell ref="C60:C61"/>
    <mergeCell ref="D60:D61"/>
    <mergeCell ref="E60:E61"/>
    <mergeCell ref="F60:F61"/>
    <mergeCell ref="G60:G61"/>
    <mergeCell ref="H60:H61"/>
    <mergeCell ref="I60:I61"/>
    <mergeCell ref="AA48:AA49"/>
    <mergeCell ref="AB48:AB49"/>
    <mergeCell ref="AC48:AC49"/>
    <mergeCell ref="AD48:AD49"/>
    <mergeCell ref="AE48:AE49"/>
    <mergeCell ref="AF48:AF49"/>
    <mergeCell ref="U48:U49"/>
    <mergeCell ref="V48:V49"/>
    <mergeCell ref="W48:W49"/>
    <mergeCell ref="X48:X49"/>
    <mergeCell ref="Y48:Y49"/>
    <mergeCell ref="Z48:Z49"/>
    <mergeCell ref="O48:O49"/>
    <mergeCell ref="P48:P49"/>
    <mergeCell ref="Q48:Q49"/>
    <mergeCell ref="R48:R49"/>
    <mergeCell ref="S48:S49"/>
    <mergeCell ref="T48:T49"/>
    <mergeCell ref="I48:I49"/>
    <mergeCell ref="J48:J49"/>
    <mergeCell ref="K48:K49"/>
    <mergeCell ref="L48:L49"/>
    <mergeCell ref="M48:M49"/>
    <mergeCell ref="N48:N49"/>
    <mergeCell ref="AE46:AE47"/>
    <mergeCell ref="AF46:AF47"/>
    <mergeCell ref="AG46:AG47"/>
    <mergeCell ref="B48:B49"/>
    <mergeCell ref="C48:C49"/>
    <mergeCell ref="D48:D49"/>
    <mergeCell ref="E48:E49"/>
    <mergeCell ref="F48:F49"/>
    <mergeCell ref="G48:G49"/>
    <mergeCell ref="H48:H49"/>
    <mergeCell ref="Y46:Y47"/>
    <mergeCell ref="Z46:Z47"/>
    <mergeCell ref="AA46:AA47"/>
    <mergeCell ref="AB46:AB47"/>
    <mergeCell ref="AC46:AC47"/>
    <mergeCell ref="AD46:AD47"/>
    <mergeCell ref="S46:S47"/>
    <mergeCell ref="T46:T47"/>
    <mergeCell ref="U46:U47"/>
    <mergeCell ref="V46:V47"/>
    <mergeCell ref="W46:W47"/>
    <mergeCell ref="X46:X47"/>
    <mergeCell ref="M46:M47"/>
    <mergeCell ref="N46:N47"/>
    <mergeCell ref="O46:O47"/>
    <mergeCell ref="P46:P47"/>
    <mergeCell ref="Q46:Q47"/>
    <mergeCell ref="R46:R47"/>
    <mergeCell ref="G46:G47"/>
    <mergeCell ref="H46:H47"/>
    <mergeCell ref="I46:I47"/>
    <mergeCell ref="J46:J47"/>
    <mergeCell ref="K46:K47"/>
    <mergeCell ref="L46:L47"/>
    <mergeCell ref="AC44:AC45"/>
    <mergeCell ref="AD44:AD45"/>
    <mergeCell ref="AE44:AE45"/>
    <mergeCell ref="AF44:AF45"/>
    <mergeCell ref="AG44:AG45"/>
    <mergeCell ref="B46:B47"/>
    <mergeCell ref="C46:C47"/>
    <mergeCell ref="D46:D47"/>
    <mergeCell ref="E46:E47"/>
    <mergeCell ref="F46:F47"/>
    <mergeCell ref="W44:W45"/>
    <mergeCell ref="X44:X45"/>
    <mergeCell ref="Y44:Y45"/>
    <mergeCell ref="Z44:Z45"/>
    <mergeCell ref="AA44:AA45"/>
    <mergeCell ref="AB44:AB45"/>
    <mergeCell ref="Q44:Q45"/>
    <mergeCell ref="R44:R45"/>
    <mergeCell ref="S44:S45"/>
    <mergeCell ref="T44:T45"/>
    <mergeCell ref="U44:U45"/>
    <mergeCell ref="V44:V45"/>
    <mergeCell ref="K44:K45"/>
    <mergeCell ref="L44:L45"/>
    <mergeCell ref="M44:M45"/>
    <mergeCell ref="N44:N45"/>
    <mergeCell ref="O44:O45"/>
    <mergeCell ref="P44:P45"/>
    <mergeCell ref="C40:AI40"/>
    <mergeCell ref="B44:B45"/>
    <mergeCell ref="C44:C45"/>
    <mergeCell ref="D44:D45"/>
    <mergeCell ref="E44:E45"/>
    <mergeCell ref="F44:F45"/>
    <mergeCell ref="G44:G45"/>
    <mergeCell ref="H44:H45"/>
    <mergeCell ref="I44:I45"/>
    <mergeCell ref="J44:J45"/>
    <mergeCell ref="AB32:AB33"/>
    <mergeCell ref="AC32:AC33"/>
    <mergeCell ref="AD32:AD33"/>
    <mergeCell ref="AE32:AE33"/>
    <mergeCell ref="AF32:AF33"/>
    <mergeCell ref="AG32:AG33"/>
    <mergeCell ref="V32:V33"/>
    <mergeCell ref="W32:W33"/>
    <mergeCell ref="X32:X33"/>
    <mergeCell ref="Y32:Y33"/>
    <mergeCell ref="Z32:Z33"/>
    <mergeCell ref="AA32:AA33"/>
    <mergeCell ref="P32:P33"/>
    <mergeCell ref="Q32:Q33"/>
    <mergeCell ref="R32:R33"/>
    <mergeCell ref="S32:S33"/>
    <mergeCell ref="T32:T33"/>
    <mergeCell ref="U32:U33"/>
    <mergeCell ref="J32:J33"/>
    <mergeCell ref="K32:K33"/>
    <mergeCell ref="L32:L33"/>
    <mergeCell ref="M32:M33"/>
    <mergeCell ref="N32:N33"/>
    <mergeCell ref="O32:O33"/>
    <mergeCell ref="AF30:AF31"/>
    <mergeCell ref="AG30:AG31"/>
    <mergeCell ref="B32:B33"/>
    <mergeCell ref="C32:C33"/>
    <mergeCell ref="D32:D33"/>
    <mergeCell ref="E32:E33"/>
    <mergeCell ref="F32:F33"/>
    <mergeCell ref="G32:G33"/>
    <mergeCell ref="H32:H33"/>
    <mergeCell ref="I32:I33"/>
    <mergeCell ref="Z30:Z31"/>
    <mergeCell ref="AA30:AA31"/>
    <mergeCell ref="AB30:AB31"/>
    <mergeCell ref="AC30:AC31"/>
    <mergeCell ref="AD30:AD31"/>
    <mergeCell ref="AE30:AE31"/>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AC28:AC29"/>
    <mergeCell ref="AD28:AD29"/>
    <mergeCell ref="AE28:AE29"/>
    <mergeCell ref="AF28:AF29"/>
    <mergeCell ref="AG28:AG29"/>
    <mergeCell ref="V28:V29"/>
    <mergeCell ref="W28:W29"/>
    <mergeCell ref="X28:X29"/>
    <mergeCell ref="Y28:Y29"/>
    <mergeCell ref="Z28:Z29"/>
    <mergeCell ref="AA28:AA29"/>
    <mergeCell ref="P28:P29"/>
    <mergeCell ref="Q28:Q29"/>
    <mergeCell ref="R28:R29"/>
    <mergeCell ref="S28:S29"/>
    <mergeCell ref="T28:T29"/>
    <mergeCell ref="U28:U29"/>
    <mergeCell ref="Q16:Q17"/>
    <mergeCell ref="R16:R17"/>
    <mergeCell ref="S16:S17"/>
    <mergeCell ref="T16:T17"/>
    <mergeCell ref="I16:I17"/>
    <mergeCell ref="J16:J17"/>
    <mergeCell ref="J30:J31"/>
    <mergeCell ref="K30:K31"/>
    <mergeCell ref="L30:L31"/>
    <mergeCell ref="M30:M31"/>
    <mergeCell ref="B30:B31"/>
    <mergeCell ref="C30:C31"/>
    <mergeCell ref="D30:D31"/>
    <mergeCell ref="E30:E31"/>
    <mergeCell ref="F30:F31"/>
    <mergeCell ref="G30:G31"/>
    <mergeCell ref="AB28:AB29"/>
    <mergeCell ref="J28:J29"/>
    <mergeCell ref="K28:K29"/>
    <mergeCell ref="L28:L29"/>
    <mergeCell ref="M28:M29"/>
    <mergeCell ref="M14:M15"/>
    <mergeCell ref="N14:N15"/>
    <mergeCell ref="O14:O15"/>
    <mergeCell ref="P14:P15"/>
    <mergeCell ref="Q14:Q15"/>
    <mergeCell ref="R14:R15"/>
    <mergeCell ref="N28:N29"/>
    <mergeCell ref="O28:O29"/>
    <mergeCell ref="AG16:AG17"/>
    <mergeCell ref="C24:AI24"/>
    <mergeCell ref="B28:B29"/>
    <mergeCell ref="C28:C29"/>
    <mergeCell ref="D28:D29"/>
    <mergeCell ref="E28:E29"/>
    <mergeCell ref="F28:F29"/>
    <mergeCell ref="G28:G29"/>
    <mergeCell ref="H28:H29"/>
    <mergeCell ref="I28:I29"/>
    <mergeCell ref="AA16:AA17"/>
    <mergeCell ref="AB16:AB17"/>
    <mergeCell ref="AC16:AC17"/>
    <mergeCell ref="AD16:AD17"/>
    <mergeCell ref="AE16:AE17"/>
    <mergeCell ref="AF16:AF17"/>
    <mergeCell ref="U16:U17"/>
    <mergeCell ref="V16:V17"/>
    <mergeCell ref="W16:W17"/>
    <mergeCell ref="X16:X17"/>
    <mergeCell ref="Y16:Y17"/>
    <mergeCell ref="Z16:Z17"/>
    <mergeCell ref="O16:O17"/>
    <mergeCell ref="P16:P17"/>
    <mergeCell ref="U12:U13"/>
    <mergeCell ref="V12:V13"/>
    <mergeCell ref="K12:K13"/>
    <mergeCell ref="L12:L13"/>
    <mergeCell ref="M12:M13"/>
    <mergeCell ref="N12:N13"/>
    <mergeCell ref="K16:K17"/>
    <mergeCell ref="L16:L17"/>
    <mergeCell ref="M16:M17"/>
    <mergeCell ref="N16:N17"/>
    <mergeCell ref="AE14:AE15"/>
    <mergeCell ref="AF14:AF15"/>
    <mergeCell ref="AG14:AG15"/>
    <mergeCell ref="B16:B17"/>
    <mergeCell ref="C16:C17"/>
    <mergeCell ref="D16:D17"/>
    <mergeCell ref="E16:E17"/>
    <mergeCell ref="F16:F17"/>
    <mergeCell ref="G16:G17"/>
    <mergeCell ref="H16:H17"/>
    <mergeCell ref="Y14:Y15"/>
    <mergeCell ref="Z14:Z15"/>
    <mergeCell ref="AA14:AA15"/>
    <mergeCell ref="AB14:AB15"/>
    <mergeCell ref="AC14:AC15"/>
    <mergeCell ref="AD14:AD15"/>
    <mergeCell ref="S14:S15"/>
    <mergeCell ref="T14:T15"/>
    <mergeCell ref="U14:U15"/>
    <mergeCell ref="V14:V15"/>
    <mergeCell ref="W14:W15"/>
    <mergeCell ref="X14:X15"/>
    <mergeCell ref="B4:E4"/>
    <mergeCell ref="G4:J4"/>
    <mergeCell ref="S4:T4"/>
    <mergeCell ref="U4:V4"/>
    <mergeCell ref="W4:X4"/>
    <mergeCell ref="Y4:Z4"/>
    <mergeCell ref="G14:G15"/>
    <mergeCell ref="H14:H15"/>
    <mergeCell ref="I14:I15"/>
    <mergeCell ref="J14:J15"/>
    <mergeCell ref="K14:K15"/>
    <mergeCell ref="L14:L15"/>
    <mergeCell ref="AC12:AC13"/>
    <mergeCell ref="AD12:AD13"/>
    <mergeCell ref="AE12:AE13"/>
    <mergeCell ref="AF12:AF13"/>
    <mergeCell ref="AG12:AG13"/>
    <mergeCell ref="B14:B15"/>
    <mergeCell ref="C14:C15"/>
    <mergeCell ref="D14:D15"/>
    <mergeCell ref="E14:E15"/>
    <mergeCell ref="F14:F15"/>
    <mergeCell ref="W12:W13"/>
    <mergeCell ref="X12:X13"/>
    <mergeCell ref="Y12:Y13"/>
    <mergeCell ref="Z12:Z13"/>
    <mergeCell ref="AA12:AA13"/>
    <mergeCell ref="AB12:AB13"/>
    <mergeCell ref="Q12:Q13"/>
    <mergeCell ref="R12:R13"/>
    <mergeCell ref="S12:S13"/>
    <mergeCell ref="T12:T13"/>
    <mergeCell ref="U2:V2"/>
    <mergeCell ref="W2:X2"/>
    <mergeCell ref="Y2:Z2"/>
    <mergeCell ref="AB2:AG2"/>
    <mergeCell ref="B3:E3"/>
    <mergeCell ref="S3:T3"/>
    <mergeCell ref="U3:V3"/>
    <mergeCell ref="W3:X3"/>
    <mergeCell ref="Y3:Z3"/>
    <mergeCell ref="AB3:AG3"/>
    <mergeCell ref="O12:O13"/>
    <mergeCell ref="P12:P13"/>
    <mergeCell ref="C8:AI8"/>
    <mergeCell ref="B12:B13"/>
    <mergeCell ref="C12:C13"/>
    <mergeCell ref="D12:D13"/>
    <mergeCell ref="E12:E13"/>
    <mergeCell ref="F12:F13"/>
    <mergeCell ref="G12:G13"/>
    <mergeCell ref="H12:H13"/>
    <mergeCell ref="I12:I13"/>
    <mergeCell ref="J12:J13"/>
    <mergeCell ref="AB4:AG4"/>
    <mergeCell ref="B5:E5"/>
    <mergeCell ref="G5:J5"/>
    <mergeCell ref="L5:N5"/>
    <mergeCell ref="P5:R5"/>
    <mergeCell ref="S5:T5"/>
    <mergeCell ref="U5:V5"/>
    <mergeCell ref="W5:X5"/>
    <mergeCell ref="Y5:Z5"/>
    <mergeCell ref="AB5:AG5"/>
  </mergeCells>
  <phoneticPr fontId="18"/>
  <conditionalFormatting sqref="C14:K17">
    <cfRule type="cellIs" dxfId="2000" priority="61" operator="equal">
      <formula>"休"</formula>
    </cfRule>
  </conditionalFormatting>
  <conditionalFormatting sqref="C10:AG11">
    <cfRule type="expression" dxfId="1999" priority="169">
      <formula>WEEKDAY(C$10)=7</formula>
    </cfRule>
    <cfRule type="expression" dxfId="1998" priority="170">
      <formula>WEEKDAY(C$10)=1</formula>
    </cfRule>
  </conditionalFormatting>
  <conditionalFormatting sqref="C12:AG13">
    <cfRule type="cellIs" priority="127" operator="equal">
      <formula>"中止,夏休,冬休"</formula>
    </cfRule>
  </conditionalFormatting>
  <conditionalFormatting sqref="C14:AG17">
    <cfRule type="cellIs" dxfId="1997" priority="17" operator="equal">
      <formula>"雨"</formula>
    </cfRule>
  </conditionalFormatting>
  <conditionalFormatting sqref="C26:AG27">
    <cfRule type="expression" dxfId="1996" priority="167">
      <formula>WEEKDAY(C$26)=1</formula>
    </cfRule>
    <cfRule type="expression" dxfId="1995" priority="166">
      <formula>WEEKDAY(C$26)=7</formula>
    </cfRule>
  </conditionalFormatting>
  <conditionalFormatting sqref="C28:AG29">
    <cfRule type="cellIs" priority="126" operator="equal">
      <formula>"中止,夏休,冬休"</formula>
    </cfRule>
  </conditionalFormatting>
  <conditionalFormatting sqref="C30:AG33">
    <cfRule type="cellIs" dxfId="1994" priority="15" operator="equal">
      <formula>"雨"</formula>
    </cfRule>
    <cfRule type="cellIs" dxfId="1993" priority="16" operator="equal">
      <formula>"休"</formula>
    </cfRule>
  </conditionalFormatting>
  <conditionalFormatting sqref="C42:AG43">
    <cfRule type="expression" dxfId="1992" priority="165">
      <formula>WEEKDAY(C$42)=1</formula>
    </cfRule>
    <cfRule type="expression" dxfId="1991" priority="164">
      <formula>WEEKDAY(C$42)=7</formula>
    </cfRule>
  </conditionalFormatting>
  <conditionalFormatting sqref="C44:AG45">
    <cfRule type="cellIs" priority="124" operator="equal">
      <formula>"中止,夏休,冬休"</formula>
    </cfRule>
  </conditionalFormatting>
  <conditionalFormatting sqref="C46:AG49">
    <cfRule type="cellIs" dxfId="1990" priority="13" operator="equal">
      <formula>"雨"</formula>
    </cfRule>
    <cfRule type="cellIs" dxfId="1989" priority="14" operator="equal">
      <formula>"休"</formula>
    </cfRule>
  </conditionalFormatting>
  <conditionalFormatting sqref="C58:AG59">
    <cfRule type="expression" dxfId="1988" priority="162">
      <formula>WEEKDAY(C$58)=7</formula>
    </cfRule>
    <cfRule type="expression" dxfId="1987" priority="163">
      <formula>WEEKDAY(C$58)=1</formula>
    </cfRule>
  </conditionalFormatting>
  <conditionalFormatting sqref="C60:AG61">
    <cfRule type="cellIs" priority="123" operator="equal">
      <formula>"中止,夏休,冬休"</formula>
    </cfRule>
  </conditionalFormatting>
  <conditionalFormatting sqref="C62:AG65">
    <cfRule type="cellIs" dxfId="1986" priority="11" operator="equal">
      <formula>"雨"</formula>
    </cfRule>
    <cfRule type="cellIs" dxfId="1985" priority="12" operator="equal">
      <formula>"休"</formula>
    </cfRule>
  </conditionalFormatting>
  <conditionalFormatting sqref="C74:AG75">
    <cfRule type="expression" dxfId="1984" priority="161">
      <formula>WEEKDAY(C$74)=1</formula>
    </cfRule>
    <cfRule type="expression" dxfId="1983" priority="160">
      <formula>WEEKDAY(C$74)=7</formula>
    </cfRule>
  </conditionalFormatting>
  <conditionalFormatting sqref="C76:AG77">
    <cfRule type="cellIs" priority="122" operator="equal">
      <formula>"中止,夏休,冬休"</formula>
    </cfRule>
  </conditionalFormatting>
  <conditionalFormatting sqref="C78:AG81">
    <cfRule type="cellIs" dxfId="1982" priority="9" operator="equal">
      <formula>"雨"</formula>
    </cfRule>
    <cfRule type="cellIs" dxfId="1981" priority="10" operator="equal">
      <formula>"休"</formula>
    </cfRule>
  </conditionalFormatting>
  <conditionalFormatting sqref="C90:AG91">
    <cfRule type="expression" dxfId="1980" priority="158">
      <formula>WEEKDAY(C$90)=7</formula>
    </cfRule>
    <cfRule type="expression" dxfId="1979" priority="159">
      <formula>WEEKDAY(C$90)=1</formula>
    </cfRule>
  </conditionalFormatting>
  <conditionalFormatting sqref="C92:AG93">
    <cfRule type="cellIs" priority="121" operator="equal">
      <formula>"中止,夏休,冬休"</formula>
    </cfRule>
  </conditionalFormatting>
  <conditionalFormatting sqref="C94:AG97">
    <cfRule type="cellIs" dxfId="1978" priority="7" operator="equal">
      <formula>"雨"</formula>
    </cfRule>
    <cfRule type="cellIs" dxfId="1977" priority="8" operator="equal">
      <formula>"休"</formula>
    </cfRule>
  </conditionalFormatting>
  <conditionalFormatting sqref="C106:AG107">
    <cfRule type="expression" dxfId="1976" priority="156">
      <formula>WEEKDAY(C$106)=7</formula>
    </cfRule>
    <cfRule type="expression" dxfId="1975" priority="157">
      <formula>WEEKDAY(C$106)=1</formula>
    </cfRule>
  </conditionalFormatting>
  <conditionalFormatting sqref="C108:AG109">
    <cfRule type="cellIs" priority="120" operator="equal">
      <formula>"中止,夏休,冬休"</formula>
    </cfRule>
  </conditionalFormatting>
  <conditionalFormatting sqref="C110:AG113">
    <cfRule type="cellIs" dxfId="1974" priority="5" operator="equal">
      <formula>"雨"</formula>
    </cfRule>
    <cfRule type="cellIs" dxfId="1973" priority="6" operator="equal">
      <formula>"休"</formula>
    </cfRule>
  </conditionalFormatting>
  <conditionalFormatting sqref="C122:AG123">
    <cfRule type="expression" dxfId="1972" priority="155">
      <formula>WEEKDAY(C$122)=1</formula>
    </cfRule>
    <cfRule type="expression" dxfId="1971" priority="154">
      <formula>WEEKDAY(C$122)=7</formula>
    </cfRule>
  </conditionalFormatting>
  <conditionalFormatting sqref="C124:AG125">
    <cfRule type="cellIs" priority="119" operator="equal">
      <formula>"中止,夏休,冬休"</formula>
    </cfRule>
  </conditionalFormatting>
  <conditionalFormatting sqref="C126:AG129">
    <cfRule type="cellIs" dxfId="1970" priority="3" operator="equal">
      <formula>"雨"</formula>
    </cfRule>
    <cfRule type="cellIs" dxfId="1969" priority="4" operator="equal">
      <formula>"休"</formula>
    </cfRule>
  </conditionalFormatting>
  <conditionalFormatting sqref="C138:AG139">
    <cfRule type="expression" dxfId="1968" priority="153">
      <formula>WEEKDAY(C$138)=1</formula>
    </cfRule>
    <cfRule type="expression" dxfId="1967" priority="152">
      <formula>WEEKDAY(C$138)=7</formula>
    </cfRule>
  </conditionalFormatting>
  <conditionalFormatting sqref="C140:AG141">
    <cfRule type="cellIs" priority="118" operator="equal">
      <formula>"中止,夏休,冬休"</formula>
    </cfRule>
  </conditionalFormatting>
  <conditionalFormatting sqref="C142:AG145">
    <cfRule type="cellIs" dxfId="1966" priority="2" operator="equal">
      <formula>"休"</formula>
    </cfRule>
    <cfRule type="cellIs" dxfId="1965" priority="1" operator="equal">
      <formula>"雨"</formula>
    </cfRule>
  </conditionalFormatting>
  <conditionalFormatting sqref="C154:AG155">
    <cfRule type="expression" dxfId="1964" priority="151">
      <formula>WEEKDAY(C$154)=1</formula>
    </cfRule>
    <cfRule type="expression" dxfId="1963" priority="150">
      <formula>WEEKDAY(C$154)=7</formula>
    </cfRule>
  </conditionalFormatting>
  <conditionalFormatting sqref="C156:AG157">
    <cfRule type="cellIs" priority="117" operator="equal">
      <formula>"中止,夏休,冬休"</formula>
    </cfRule>
  </conditionalFormatting>
  <conditionalFormatting sqref="C158:AG161">
    <cfRule type="cellIs" dxfId="1962" priority="62" operator="equal">
      <formula>"雨"</formula>
    </cfRule>
    <cfRule type="cellIs" dxfId="1961" priority="63" operator="equal">
      <formula>"休"</formula>
    </cfRule>
  </conditionalFormatting>
  <conditionalFormatting sqref="C170:AG171">
    <cfRule type="expression" dxfId="1960" priority="148">
      <formula>WEEKDAY(C$170)=7</formula>
    </cfRule>
    <cfRule type="expression" dxfId="1959" priority="149">
      <formula>WEEKDAY(C$170)=1</formula>
    </cfRule>
  </conditionalFormatting>
  <conditionalFormatting sqref="C172:AG173">
    <cfRule type="cellIs" priority="116" operator="equal">
      <formula>"中止,夏休,冬休"</formula>
    </cfRule>
  </conditionalFormatting>
  <conditionalFormatting sqref="C174:AG177">
    <cfRule type="cellIs" dxfId="1958" priority="84" operator="equal">
      <formula>"休"</formula>
    </cfRule>
    <cfRule type="cellIs" dxfId="1957" priority="83" operator="equal">
      <formula>"雨"</formula>
    </cfRule>
  </conditionalFormatting>
  <conditionalFormatting sqref="C186:AG187">
    <cfRule type="expression" dxfId="1956" priority="146">
      <formula>WEEKDAY(C$186)=7</formula>
    </cfRule>
    <cfRule type="expression" dxfId="1955" priority="147">
      <formula>WEEKDAY(C$186)=1</formula>
    </cfRule>
  </conditionalFormatting>
  <conditionalFormatting sqref="C188:AG189">
    <cfRule type="cellIs" priority="112" operator="equal">
      <formula>"中止,夏休,冬休"</formula>
    </cfRule>
  </conditionalFormatting>
  <conditionalFormatting sqref="C190:AG193">
    <cfRule type="cellIs" dxfId="1954" priority="114" operator="equal">
      <formula>"休"</formula>
    </cfRule>
    <cfRule type="cellIs" dxfId="1953" priority="113" operator="equal">
      <formula>"雨"</formula>
    </cfRule>
  </conditionalFormatting>
  <conditionalFormatting sqref="C202:AG203">
    <cfRule type="expression" dxfId="1952" priority="145">
      <formula>WEEKDAY(C$202)=1</formula>
    </cfRule>
    <cfRule type="expression" dxfId="1951" priority="144">
      <formula>WEEKDAY(C$202)=7</formula>
    </cfRule>
  </conditionalFormatting>
  <conditionalFormatting sqref="C204:AG205">
    <cfRule type="cellIs" priority="109" operator="equal">
      <formula>"中止,夏休,冬休"</formula>
    </cfRule>
  </conditionalFormatting>
  <conditionalFormatting sqref="C206:AG209">
    <cfRule type="cellIs" dxfId="1950" priority="110" operator="equal">
      <formula>"雨"</formula>
    </cfRule>
    <cfRule type="cellIs" dxfId="1949" priority="111" operator="equal">
      <formula>"休"</formula>
    </cfRule>
  </conditionalFormatting>
  <conditionalFormatting sqref="C218:AG219">
    <cfRule type="expression" dxfId="1948" priority="142">
      <formula>WEEKDAY(C$218)=7</formula>
    </cfRule>
    <cfRule type="expression" dxfId="1947" priority="143">
      <formula>WEEKDAY(C$218)=1</formula>
    </cfRule>
  </conditionalFormatting>
  <conditionalFormatting sqref="C220:AG221">
    <cfRule type="cellIs" priority="106" operator="equal">
      <formula>"中止,夏休,冬休"</formula>
    </cfRule>
  </conditionalFormatting>
  <conditionalFormatting sqref="C222:AG225">
    <cfRule type="cellIs" dxfId="1946" priority="107" operator="equal">
      <formula>"雨"</formula>
    </cfRule>
    <cfRule type="cellIs" dxfId="1945" priority="108" operator="equal">
      <formula>"休"</formula>
    </cfRule>
  </conditionalFormatting>
  <conditionalFormatting sqref="C234:AG235">
    <cfRule type="expression" dxfId="1944" priority="141">
      <formula>WEEKDAY(C$234)=1</formula>
    </cfRule>
    <cfRule type="expression" dxfId="1943" priority="140">
      <formula>WEEKDAY(C$234)=7</formula>
    </cfRule>
  </conditionalFormatting>
  <conditionalFormatting sqref="C236:AG237">
    <cfRule type="cellIs" priority="103" operator="equal">
      <formula>"中止,夏休,冬休"</formula>
    </cfRule>
  </conditionalFormatting>
  <conditionalFormatting sqref="C238:AG241">
    <cfRule type="cellIs" dxfId="1942" priority="105" operator="equal">
      <formula>"休"</formula>
    </cfRule>
    <cfRule type="cellIs" dxfId="1941" priority="104" operator="equal">
      <formula>"雨"</formula>
    </cfRule>
  </conditionalFormatting>
  <conditionalFormatting sqref="C250:AG251">
    <cfRule type="expression" dxfId="1940" priority="138">
      <formula>WEEKDAY(C$250)=7</formula>
    </cfRule>
    <cfRule type="expression" dxfId="1939" priority="139">
      <formula>WEEKDAY(C$250)=1</formula>
    </cfRule>
  </conditionalFormatting>
  <conditionalFormatting sqref="C252:AG253">
    <cfRule type="cellIs" priority="100" operator="equal">
      <formula>"中止,夏休,冬休"</formula>
    </cfRule>
  </conditionalFormatting>
  <conditionalFormatting sqref="C254:AG257">
    <cfRule type="cellIs" dxfId="1938" priority="102" operator="equal">
      <formula>"休"</formula>
    </cfRule>
    <cfRule type="cellIs" dxfId="1937" priority="101" operator="equal">
      <formula>"雨"</formula>
    </cfRule>
  </conditionalFormatting>
  <conditionalFormatting sqref="C266:AG267">
    <cfRule type="expression" dxfId="1936" priority="136">
      <formula>WEEKDAY(C$266)=7</formula>
    </cfRule>
    <cfRule type="expression" dxfId="1935" priority="137">
      <formula>WEEKDAY(C$266)=1</formula>
    </cfRule>
  </conditionalFormatting>
  <conditionalFormatting sqref="C268:AG269">
    <cfRule type="cellIs" priority="97" operator="equal">
      <formula>"中止,夏休,冬休"</formula>
    </cfRule>
  </conditionalFormatting>
  <conditionalFormatting sqref="C270:AG273">
    <cfRule type="cellIs" dxfId="1934" priority="99" operator="equal">
      <formula>"休"</formula>
    </cfRule>
    <cfRule type="cellIs" dxfId="1933" priority="98" operator="equal">
      <formula>"雨"</formula>
    </cfRule>
  </conditionalFormatting>
  <conditionalFormatting sqref="C282:AG283">
    <cfRule type="expression" dxfId="1932" priority="134">
      <formula>WEEKDAY(C$282)=7</formula>
    </cfRule>
    <cfRule type="expression" dxfId="1931" priority="135">
      <formula>WEEKDAY(C$282)=1</formula>
    </cfRule>
  </conditionalFormatting>
  <conditionalFormatting sqref="C284:AG285">
    <cfRule type="cellIs" priority="94" operator="equal">
      <formula>"中止,夏休,冬休"</formula>
    </cfRule>
  </conditionalFormatting>
  <conditionalFormatting sqref="C286:AG289">
    <cfRule type="cellIs" dxfId="1930" priority="96" operator="equal">
      <formula>"休"</formula>
    </cfRule>
    <cfRule type="cellIs" dxfId="1929" priority="95" operator="equal">
      <formula>"雨"</formula>
    </cfRule>
  </conditionalFormatting>
  <conditionalFormatting sqref="C298:AG299">
    <cfRule type="expression" dxfId="1928" priority="132">
      <formula>WEEKDAY(C$298)=7</formula>
    </cfRule>
    <cfRule type="expression" dxfId="1927" priority="133">
      <formula>WEEKDAY(C$298)=1</formula>
    </cfRule>
  </conditionalFormatting>
  <conditionalFormatting sqref="C300:AG301">
    <cfRule type="cellIs" priority="91" operator="equal">
      <formula>"中止,夏休,冬休"</formula>
    </cfRule>
  </conditionalFormatting>
  <conditionalFormatting sqref="C302:AG305">
    <cfRule type="cellIs" dxfId="1926" priority="93" operator="equal">
      <formula>"休"</formula>
    </cfRule>
    <cfRule type="cellIs" dxfId="1925" priority="92" operator="equal">
      <formula>"雨"</formula>
    </cfRule>
  </conditionalFormatting>
  <conditionalFormatting sqref="C314:AG315">
    <cfRule type="expression" dxfId="1924" priority="130">
      <formula>WEEKDAY(C$314)=7</formula>
    </cfRule>
    <cfRule type="expression" dxfId="1923" priority="131">
      <formula>WEEKDAY(C$314)=1</formula>
    </cfRule>
  </conditionalFormatting>
  <conditionalFormatting sqref="C316:AG317">
    <cfRule type="cellIs" priority="88" operator="equal">
      <formula>"中止,夏休,冬休"</formula>
    </cfRule>
  </conditionalFormatting>
  <conditionalFormatting sqref="C318:AG321">
    <cfRule type="cellIs" dxfId="1922" priority="90" operator="equal">
      <formula>"休"</formula>
    </cfRule>
    <cfRule type="cellIs" dxfId="1921" priority="89" operator="equal">
      <formula>"雨"</formula>
    </cfRule>
  </conditionalFormatting>
  <conditionalFormatting sqref="C330:AG331">
    <cfRule type="expression" dxfId="1920" priority="129">
      <formula>WEEKDAY(C$330)=1</formula>
    </cfRule>
    <cfRule type="expression" dxfId="1919" priority="128">
      <formula>WEEKDAY(C$330)=7</formula>
    </cfRule>
  </conditionalFormatting>
  <conditionalFormatting sqref="C332:AG333">
    <cfRule type="cellIs" priority="85" operator="equal">
      <formula>"中止,夏休,冬休"</formula>
    </cfRule>
  </conditionalFormatting>
  <conditionalFormatting sqref="C334:AG337">
    <cfRule type="cellIs" dxfId="1918" priority="86" operator="equal">
      <formula>"雨"</formula>
    </cfRule>
    <cfRule type="cellIs" dxfId="1917" priority="87" operator="equal">
      <formula>"休"</formula>
    </cfRule>
  </conditionalFormatting>
  <conditionalFormatting sqref="M14:AG17">
    <cfRule type="cellIs" dxfId="1916" priority="18" operator="equal">
      <formula>"休"</formula>
    </cfRule>
  </conditionalFormatting>
  <conditionalFormatting sqref="AH2:AH5">
    <cfRule type="expression" dxfId="1915" priority="19">
      <formula>$AH$5="未達成"</formula>
    </cfRule>
  </conditionalFormatting>
  <conditionalFormatting sqref="AI16">
    <cfRule type="cellIs" dxfId="1914" priority="168" operator="lessThan">
      <formula>0.285</formula>
    </cfRule>
  </conditionalFormatting>
  <conditionalFormatting sqref="AI17">
    <cfRule type="expression" dxfId="1913" priority="115">
      <formula>AI17="NG"</formula>
    </cfRule>
  </conditionalFormatting>
  <conditionalFormatting sqref="AI32">
    <cfRule type="cellIs" dxfId="1912" priority="125" operator="lessThan">
      <formula>0.285</formula>
    </cfRule>
  </conditionalFormatting>
  <conditionalFormatting sqref="AI33">
    <cfRule type="expression" dxfId="1911" priority="60">
      <formula>AI33="NG"</formula>
    </cfRule>
  </conditionalFormatting>
  <conditionalFormatting sqref="AI48">
    <cfRule type="cellIs" dxfId="1910" priority="82" operator="lessThan">
      <formula>0.285</formula>
    </cfRule>
  </conditionalFormatting>
  <conditionalFormatting sqref="AI49">
    <cfRule type="expression" dxfId="1909" priority="59">
      <formula>AI49="NG"</formula>
    </cfRule>
  </conditionalFormatting>
  <conditionalFormatting sqref="AI64">
    <cfRule type="cellIs" dxfId="1908" priority="81" operator="lessThan">
      <formula>0.285</formula>
    </cfRule>
  </conditionalFormatting>
  <conditionalFormatting sqref="AI65">
    <cfRule type="expression" dxfId="1907" priority="58">
      <formula>AI65="NG"</formula>
    </cfRule>
  </conditionalFormatting>
  <conditionalFormatting sqref="AI80">
    <cfRule type="cellIs" dxfId="1906" priority="80" operator="lessThan">
      <formula>0.285</formula>
    </cfRule>
  </conditionalFormatting>
  <conditionalFormatting sqref="AI81">
    <cfRule type="expression" dxfId="1905" priority="57">
      <formula>AI81="NG"</formula>
    </cfRule>
  </conditionalFormatting>
  <conditionalFormatting sqref="AI96">
    <cfRule type="cellIs" dxfId="1904" priority="79" operator="lessThan">
      <formula>0.285</formula>
    </cfRule>
  </conditionalFormatting>
  <conditionalFormatting sqref="AI97">
    <cfRule type="expression" dxfId="1903" priority="56">
      <formula>AI97="NG"</formula>
    </cfRule>
  </conditionalFormatting>
  <conditionalFormatting sqref="AI112">
    <cfRule type="cellIs" dxfId="1902" priority="78" operator="lessThan">
      <formula>0.285</formula>
    </cfRule>
  </conditionalFormatting>
  <conditionalFormatting sqref="AI113">
    <cfRule type="expression" dxfId="1901" priority="55">
      <formula>AI113="NG"</formula>
    </cfRule>
  </conditionalFormatting>
  <conditionalFormatting sqref="AI128">
    <cfRule type="cellIs" dxfId="1900" priority="77" operator="lessThan">
      <formula>0.285</formula>
    </cfRule>
  </conditionalFormatting>
  <conditionalFormatting sqref="AI129">
    <cfRule type="expression" dxfId="1899" priority="54">
      <formula>AI129="NG"</formula>
    </cfRule>
  </conditionalFormatting>
  <conditionalFormatting sqref="AI144">
    <cfRule type="cellIs" dxfId="1898" priority="76" operator="lessThan">
      <formula>0.285</formula>
    </cfRule>
  </conditionalFormatting>
  <conditionalFormatting sqref="AI145">
    <cfRule type="expression" dxfId="1897" priority="53">
      <formula>AI145="NG"</formula>
    </cfRule>
  </conditionalFormatting>
  <conditionalFormatting sqref="AI160">
    <cfRule type="cellIs" dxfId="1896" priority="75" operator="lessThan">
      <formula>0.285</formula>
    </cfRule>
  </conditionalFormatting>
  <conditionalFormatting sqref="AI161">
    <cfRule type="expression" dxfId="1895" priority="52">
      <formula>AI161="NG"</formula>
    </cfRule>
  </conditionalFormatting>
  <conditionalFormatting sqref="AI176">
    <cfRule type="cellIs" dxfId="1894" priority="74" operator="lessThan">
      <formula>0.285</formula>
    </cfRule>
  </conditionalFormatting>
  <conditionalFormatting sqref="AI177">
    <cfRule type="expression" dxfId="1893" priority="51">
      <formula>AI177="NG"</formula>
    </cfRule>
  </conditionalFormatting>
  <conditionalFormatting sqref="AI192">
    <cfRule type="cellIs" dxfId="1892" priority="73" operator="lessThan">
      <formula>0.285</formula>
    </cfRule>
  </conditionalFormatting>
  <conditionalFormatting sqref="AI193">
    <cfRule type="expression" dxfId="1891" priority="50">
      <formula>AI193="NG"</formula>
    </cfRule>
  </conditionalFormatting>
  <conditionalFormatting sqref="AI208">
    <cfRule type="cellIs" dxfId="1890" priority="72" operator="lessThan">
      <formula>0.285</formula>
    </cfRule>
  </conditionalFormatting>
  <conditionalFormatting sqref="AI209">
    <cfRule type="expression" dxfId="1889" priority="49">
      <formula>AI209="NG"</formula>
    </cfRule>
  </conditionalFormatting>
  <conditionalFormatting sqref="AI224">
    <cfRule type="cellIs" dxfId="1888" priority="71" operator="lessThan">
      <formula>0.285</formula>
    </cfRule>
  </conditionalFormatting>
  <conditionalFormatting sqref="AI225">
    <cfRule type="expression" dxfId="1887" priority="48">
      <formula>AI225="NG"</formula>
    </cfRule>
  </conditionalFormatting>
  <conditionalFormatting sqref="AI240">
    <cfRule type="cellIs" dxfId="1886" priority="70" operator="lessThan">
      <formula>0.285</formula>
    </cfRule>
  </conditionalFormatting>
  <conditionalFormatting sqref="AI241">
    <cfRule type="expression" dxfId="1885" priority="47">
      <formula>AI241="NG"</formula>
    </cfRule>
  </conditionalFormatting>
  <conditionalFormatting sqref="AI256">
    <cfRule type="cellIs" dxfId="1884" priority="69" operator="lessThan">
      <formula>0.285</formula>
    </cfRule>
  </conditionalFormatting>
  <conditionalFormatting sqref="AI257">
    <cfRule type="expression" dxfId="1883" priority="46">
      <formula>AI257="NG"</formula>
    </cfRule>
  </conditionalFormatting>
  <conditionalFormatting sqref="AI272">
    <cfRule type="cellIs" dxfId="1882" priority="68" operator="lessThan">
      <formula>0.285</formula>
    </cfRule>
  </conditionalFormatting>
  <conditionalFormatting sqref="AI273">
    <cfRule type="expression" dxfId="1881" priority="45">
      <formula>AI273="NG"</formula>
    </cfRule>
  </conditionalFormatting>
  <conditionalFormatting sqref="AI288">
    <cfRule type="cellIs" dxfId="1880" priority="67" operator="lessThan">
      <formula>0.285</formula>
    </cfRule>
  </conditionalFormatting>
  <conditionalFormatting sqref="AI289">
    <cfRule type="expression" dxfId="1879" priority="44">
      <formula>AI289="NG"</formula>
    </cfRule>
  </conditionalFormatting>
  <conditionalFormatting sqref="AI304">
    <cfRule type="cellIs" dxfId="1878" priority="66" operator="lessThan">
      <formula>0.285</formula>
    </cfRule>
  </conditionalFormatting>
  <conditionalFormatting sqref="AI305">
    <cfRule type="expression" dxfId="1877" priority="43">
      <formula>AI305="NG"</formula>
    </cfRule>
  </conditionalFormatting>
  <conditionalFormatting sqref="AI320">
    <cfRule type="cellIs" dxfId="1876" priority="65" operator="lessThan">
      <formula>0.285</formula>
    </cfRule>
  </conditionalFormatting>
  <conditionalFormatting sqref="AI321">
    <cfRule type="expression" dxfId="1875" priority="42">
      <formula>AI321="NG"</formula>
    </cfRule>
  </conditionalFormatting>
  <conditionalFormatting sqref="AI336">
    <cfRule type="cellIs" dxfId="1874" priority="64" operator="lessThan">
      <formula>0.285</formula>
    </cfRule>
  </conditionalFormatting>
  <conditionalFormatting sqref="AI337">
    <cfRule type="expression" dxfId="1873" priority="41">
      <formula>AI337="NG"</formula>
    </cfRule>
  </conditionalFormatting>
  <conditionalFormatting sqref="AL17">
    <cfRule type="expression" dxfId="1872" priority="40">
      <formula>AL17="NG"</formula>
    </cfRule>
  </conditionalFormatting>
  <conditionalFormatting sqref="AL33">
    <cfRule type="expression" dxfId="1871" priority="39">
      <formula>AL33="NG"</formula>
    </cfRule>
  </conditionalFormatting>
  <conditionalFormatting sqref="AL49">
    <cfRule type="expression" dxfId="1870" priority="38">
      <formula>AL49="NG"</formula>
    </cfRule>
  </conditionalFormatting>
  <conditionalFormatting sqref="AL65">
    <cfRule type="expression" dxfId="1869" priority="37">
      <formula>AL65="NG"</formula>
    </cfRule>
  </conditionalFormatting>
  <conditionalFormatting sqref="AL81">
    <cfRule type="expression" dxfId="1868" priority="36">
      <formula>AL81="NG"</formula>
    </cfRule>
  </conditionalFormatting>
  <conditionalFormatting sqref="AL97">
    <cfRule type="expression" dxfId="1867" priority="35">
      <formula>AL97="NG"</formula>
    </cfRule>
  </conditionalFormatting>
  <conditionalFormatting sqref="AL113">
    <cfRule type="expression" dxfId="1866" priority="34">
      <formula>AL113="NG"</formula>
    </cfRule>
  </conditionalFormatting>
  <conditionalFormatting sqref="AL129">
    <cfRule type="expression" dxfId="1865" priority="33">
      <formula>AL129="NG"</formula>
    </cfRule>
  </conditionalFormatting>
  <conditionalFormatting sqref="AL145">
    <cfRule type="expression" dxfId="1864" priority="32">
      <formula>AL145="NG"</formula>
    </cfRule>
  </conditionalFormatting>
  <conditionalFormatting sqref="AL161">
    <cfRule type="expression" dxfId="1863" priority="31">
      <formula>AL161="NG"</formula>
    </cfRule>
  </conditionalFormatting>
  <conditionalFormatting sqref="AL177">
    <cfRule type="expression" dxfId="1862" priority="30">
      <formula>AL177="NG"</formula>
    </cfRule>
  </conditionalFormatting>
  <conditionalFormatting sqref="AL193">
    <cfRule type="expression" dxfId="1861" priority="29">
      <formula>AL193="NG"</formula>
    </cfRule>
  </conditionalFormatting>
  <conditionalFormatting sqref="AL209">
    <cfRule type="expression" dxfId="1860" priority="28">
      <formula>AL209="NG"</formula>
    </cfRule>
  </conditionalFormatting>
  <conditionalFormatting sqref="AL225">
    <cfRule type="expression" dxfId="1859" priority="27">
      <formula>AL225="NG"</formula>
    </cfRule>
  </conditionalFormatting>
  <conditionalFormatting sqref="AL241">
    <cfRule type="expression" dxfId="1858" priority="26">
      <formula>AL241="NG"</formula>
    </cfRule>
  </conditionalFormatting>
  <conditionalFormatting sqref="AL257">
    <cfRule type="expression" dxfId="1857" priority="25">
      <formula>AL257="NG"</formula>
    </cfRule>
  </conditionalFormatting>
  <conditionalFormatting sqref="AL273">
    <cfRule type="expression" dxfId="1856" priority="24">
      <formula>AL273="NG"</formula>
    </cfRule>
  </conditionalFormatting>
  <conditionalFormatting sqref="AL289">
    <cfRule type="expression" dxfId="1855" priority="23">
      <formula>AL289="NG"</formula>
    </cfRule>
  </conditionalFormatting>
  <conditionalFormatting sqref="AL305">
    <cfRule type="expression" dxfId="1854" priority="22">
      <formula>AL305="NG"</formula>
    </cfRule>
  </conditionalFormatting>
  <conditionalFormatting sqref="AL321">
    <cfRule type="expression" dxfId="1853" priority="21">
      <formula>AL321="NG"</formula>
    </cfRule>
  </conditionalFormatting>
  <conditionalFormatting sqref="AL337">
    <cfRule type="expression" dxfId="1852" priority="20">
      <formula>AL337="NG"</formula>
    </cfRule>
  </conditionalFormatting>
  <dataValidations count="3">
    <dataValidation type="list" allowBlank="1" showInputMessage="1" showErrorMessage="1" sqref="C12:AG13 C28:AG29 C44:AG45 C60:AG61 C76:AG77 C92:AG93 C108:AG109 C124:AG125 C140:AG141 C156:AG157 C172:AG173 C188:AG189 C204:AG205 C220:AG221 C236:AG237 C252:AG253 C268:AG269 C284:AG285 C300:AG301 C316:AG317 C332:AG333" xr:uid="{B4EBF166-739E-4E60-9A6D-625C6E66FEBE}">
      <formula1>"中止,夏休,冬休"</formula1>
    </dataValidation>
    <dataValidation type="list" showInputMessage="1" showErrorMessage="1" sqref="AA158:AA159 C176:AG177 E30:F31 C336:AG337 V62:V63 Z78:Z79 AD94:AD95 AB110:AB111 Y126:Y127 AD142:AD143 C192:AG193 C208:AG209 C224:AG225 C240:AG241 C256:AG257 C272:AG273 C288:AG289 C304:AG305 C320:AG321 C64:AG65 Z30:AA31 L30:M31 C16:AG17 H62:H63 O62:O63 AC62:AC63 AE46:AE47 E78:E79 S78:S79 L78:L79 C48:AG49 I94:I95 P94:P95 W94:W95 C128:AG129 G110:G111 N110:N111 U110:U111 C80:AG81 D126:D127 K126:K127 R126:R127 C96:AG97 I142:I143 P142:P143 W142:W143 C112:AG113 F158:F159 M158:M159 T158:T159 C160:AG161 S30:S31 J46:J47 Q46:Q47 X46:X47 C32:AG33 C144:AG145" xr:uid="{82F8DEC3-E166-4667-955E-48DBF53BFD88}">
      <formula1>"休,雨"</formula1>
    </dataValidation>
    <dataValidation type="list" allowBlank="1" showInputMessage="1" showErrorMessage="1" sqref="AB158:AG159 Y46:AD47 C174:AG175 C334:AG335 I62:N63 M78:R79 AF46:AG47 AE94:AG95 H110:M111 L126:Q127 AE142:AG143 C190:AG191 C206:AG207 C222:AG223 C238:AG239 C254:AG255 C270:AG271 C286:AG287 C302:AG303 C318:AG319 C14:AG15 AB30:AG31 G30:K31 K46:P47 N30:R31 T30:Y31 W62:AB63 C30:D31 C46:I47 C62:G63 AD62:AG63 R46:W47 C78:D79 T78:Y79 J142:O143 P62:U63 F78:K79 AA78:AG79 J94:O95 C94:H95 Q94:V95 AC110:AG111 O110:T111 C110:F111 C126:C127 X94:AC95 V110:AA111 E126:J127 S126:X127 Z126:AG127 C142:H143 Q142:V143 C158:E159 G158:L159 N158:S159 U158:Z159 X142:AC143" xr:uid="{31FEABB8-2B56-43A8-8369-D2C4D789EB9C}">
      <formula1>"休"</formula1>
    </dataValidation>
  </dataValidations>
  <pageMargins left="0.51181102362204722" right="0.11811023622047245" top="0.55118110236220474" bottom="0.35433070866141736" header="0.31496062992125984" footer="0.31496062992125984"/>
  <pageSetup paperSize="9" scale="64" fitToHeight="0" orientation="portrait" r:id="rId1"/>
  <headerFooter>
    <oddHeader xml:space="preserve">&amp;R&amp;"ＤＦ特太ゴシック体,標準"（別紙１）&amp;"-,標準"
</oddHeader>
  </headerFooter>
  <rowBreaks count="2" manualBreakCount="2">
    <brk id="149" max="34" man="1"/>
    <brk id="295" max="3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25"/>
  <sheetViews>
    <sheetView view="pageBreakPreview" topLeftCell="B1" zoomScaleNormal="85" zoomScaleSheetLayoutView="100" workbookViewId="0">
      <selection activeCell="D8" sqref="D8"/>
    </sheetView>
  </sheetViews>
  <sheetFormatPr defaultColWidth="9.6640625" defaultRowHeight="13.2"/>
  <cols>
    <col min="1" max="1" width="2.88671875" style="626" customWidth="1"/>
    <col min="2" max="2" width="22.88671875" style="626" customWidth="1"/>
    <col min="3" max="3" width="12.88671875" style="626" customWidth="1"/>
    <col min="4" max="5" width="4.88671875" style="626" customWidth="1"/>
    <col min="6" max="7" width="5.88671875" style="626" customWidth="1"/>
    <col min="8" max="8" width="12.88671875" style="626" customWidth="1"/>
    <col min="9" max="9" width="15.88671875" style="626" customWidth="1"/>
    <col min="10" max="10" width="3.88671875" style="626" customWidth="1"/>
    <col min="11" max="11" width="2.88671875" style="626" customWidth="1"/>
    <col min="12" max="16384" width="9.6640625" style="626"/>
  </cols>
  <sheetData>
    <row r="1" spans="2:11" ht="6.6" customHeight="1">
      <c r="B1" s="630"/>
      <c r="C1" s="627"/>
      <c r="D1" s="628"/>
      <c r="E1" s="628"/>
      <c r="F1" s="628"/>
      <c r="G1" s="629"/>
      <c r="H1" s="629"/>
      <c r="I1" s="629"/>
      <c r="J1" s="627"/>
      <c r="K1" s="628"/>
    </row>
    <row r="2" spans="2:11" ht="23.1" customHeight="1">
      <c r="B2" s="2527" t="s">
        <v>1259</v>
      </c>
      <c r="C2" s="2528"/>
      <c r="D2" s="2528"/>
      <c r="E2" s="2528"/>
      <c r="F2" s="2528"/>
      <c r="G2" s="2528"/>
      <c r="H2" s="2528"/>
      <c r="I2" s="2528"/>
      <c r="J2" s="2528"/>
      <c r="K2" s="632"/>
    </row>
    <row r="3" spans="2:11" ht="7.5" customHeight="1">
      <c r="B3" s="673"/>
      <c r="C3" s="673"/>
      <c r="D3" s="673"/>
      <c r="E3" s="673"/>
      <c r="F3" s="673"/>
      <c r="G3" s="673"/>
      <c r="H3" s="673"/>
      <c r="I3" s="673"/>
      <c r="J3" s="673"/>
    </row>
    <row r="4" spans="2:11" s="695" customFormat="1" ht="20.100000000000001" customHeight="1">
      <c r="B4" s="633"/>
      <c r="C4" s="633"/>
      <c r="D4" s="633"/>
      <c r="E4" s="633"/>
      <c r="F4" s="633"/>
      <c r="G4" s="633"/>
      <c r="H4" s="2559" t="s">
        <v>2528</v>
      </c>
      <c r="I4" s="2559"/>
      <c r="J4" s="1507"/>
      <c r="K4" s="631"/>
    </row>
    <row r="5" spans="2:11" s="695" customFormat="1" ht="20.100000000000001" customHeight="1">
      <c r="B5" s="680" t="str">
        <f>入力シート!C5</f>
        <v>久留米市長</v>
      </c>
      <c r="C5" s="635" t="s">
        <v>1914</v>
      </c>
      <c r="D5" s="631"/>
      <c r="E5" s="631"/>
      <c r="F5" s="631"/>
      <c r="G5" s="631"/>
      <c r="H5" s="631"/>
      <c r="I5" s="631"/>
      <c r="J5" s="631"/>
      <c r="K5" s="631"/>
    </row>
    <row r="6" spans="2:11" s="695" customFormat="1" ht="10.35" customHeight="1">
      <c r="B6" s="630"/>
      <c r="C6" s="630"/>
      <c r="D6" s="633"/>
      <c r="E6" s="633"/>
      <c r="F6" s="633"/>
      <c r="G6" s="633"/>
      <c r="H6" s="633"/>
      <c r="I6" s="633"/>
      <c r="J6" s="633"/>
      <c r="K6" s="634"/>
    </row>
    <row r="7" spans="2:11" s="695" customFormat="1" ht="20.100000000000001" customHeight="1">
      <c r="B7" s="633"/>
      <c r="C7" s="633"/>
      <c r="D7" s="2529" t="s">
        <v>2342</v>
      </c>
      <c r="E7" s="2529"/>
      <c r="F7" s="2529" t="s">
        <v>1255</v>
      </c>
      <c r="G7" s="2529"/>
      <c r="H7" s="2530" t="str">
        <f>入力シート!C25</f>
        <v>久留米市〇〇町１２３</v>
      </c>
      <c r="I7" s="2530"/>
      <c r="J7" s="2530"/>
      <c r="K7" s="634"/>
    </row>
    <row r="8" spans="2:11" s="695" customFormat="1" ht="20.100000000000001" customHeight="1">
      <c r="B8" s="633"/>
      <c r="C8" s="633"/>
      <c r="D8" s="633"/>
      <c r="E8" s="633"/>
      <c r="F8" s="2529" t="s">
        <v>1244</v>
      </c>
      <c r="G8" s="2529"/>
      <c r="H8" s="2530" t="str">
        <f>入力シート!C26</f>
        <v>(株）○○○○建設</v>
      </c>
      <c r="I8" s="2530"/>
      <c r="J8" s="2530"/>
      <c r="K8" s="634"/>
    </row>
    <row r="9" spans="2:11" s="695" customFormat="1" ht="20.100000000000001" customHeight="1">
      <c r="B9" s="633"/>
      <c r="C9" s="633"/>
      <c r="D9" s="633"/>
      <c r="E9" s="633"/>
      <c r="F9" s="2529" t="s">
        <v>1256</v>
      </c>
      <c r="G9" s="2529"/>
      <c r="H9" s="2530" t="str">
        <f>入力シート!C27</f>
        <v>代表取締役　久留米一郎</v>
      </c>
      <c r="I9" s="2530"/>
      <c r="J9" s="631" t="s">
        <v>1231</v>
      </c>
      <c r="K9" s="634"/>
    </row>
    <row r="10" spans="2:11" s="695" customFormat="1" ht="20.100000000000001" customHeight="1">
      <c r="B10" s="633"/>
      <c r="C10" s="633"/>
      <c r="D10" s="633"/>
      <c r="E10" s="633"/>
      <c r="F10" s="2529" t="s">
        <v>1218</v>
      </c>
      <c r="G10" s="2529"/>
      <c r="H10" s="2530" t="str">
        <f>入力シート!C28</f>
        <v>0942-12-○○○○</v>
      </c>
      <c r="I10" s="2530"/>
      <c r="J10" s="2530"/>
      <c r="K10" s="634"/>
    </row>
    <row r="11" spans="2:11" s="695" customFormat="1" ht="10.35" customHeight="1">
      <c r="B11" s="633"/>
      <c r="C11" s="633"/>
      <c r="D11" s="633"/>
      <c r="E11" s="633"/>
      <c r="F11" s="635"/>
      <c r="G11" s="635"/>
      <c r="H11" s="630"/>
      <c r="I11" s="630"/>
      <c r="J11" s="630"/>
      <c r="K11" s="634"/>
    </row>
    <row r="12" spans="2:11" s="695" customFormat="1" ht="18" customHeight="1">
      <c r="B12" s="2564" t="s">
        <v>1324</v>
      </c>
      <c r="C12" s="2564"/>
      <c r="D12" s="2564"/>
      <c r="E12" s="2564"/>
      <c r="F12" s="2564"/>
      <c r="G12" s="2564"/>
      <c r="H12" s="2564"/>
      <c r="I12" s="2564"/>
      <c r="J12" s="2564"/>
      <c r="K12" s="634"/>
    </row>
    <row r="13" spans="2:11" s="695" customFormat="1" ht="18" customHeight="1">
      <c r="B13" s="2565" t="s">
        <v>1260</v>
      </c>
      <c r="C13" s="2565"/>
      <c r="D13" s="2565"/>
      <c r="E13" s="2565"/>
      <c r="F13" s="2565"/>
      <c r="G13" s="2565"/>
      <c r="H13" s="2565"/>
      <c r="I13" s="2565"/>
      <c r="J13" s="2565"/>
      <c r="K13" s="634"/>
    </row>
    <row r="14" spans="2:11" s="695" customFormat="1" ht="9.6" customHeight="1">
      <c r="B14" s="635"/>
      <c r="C14" s="635"/>
      <c r="D14" s="635"/>
      <c r="E14" s="635"/>
      <c r="F14" s="635"/>
      <c r="G14" s="635"/>
      <c r="H14" s="635"/>
      <c r="I14" s="635"/>
      <c r="J14" s="635"/>
      <c r="K14" s="634"/>
    </row>
    <row r="15" spans="2:11" s="695" customFormat="1" ht="18" customHeight="1">
      <c r="B15" s="2532" t="s">
        <v>1261</v>
      </c>
      <c r="C15" s="2532"/>
      <c r="D15" s="2532"/>
      <c r="E15" s="2532"/>
      <c r="F15" s="2532"/>
      <c r="G15" s="2532"/>
      <c r="H15" s="2532"/>
      <c r="I15" s="2532"/>
      <c r="J15" s="2532"/>
      <c r="K15" s="630"/>
    </row>
    <row r="16" spans="2:11" s="646" customFormat="1" ht="22.35" customHeight="1">
      <c r="B16" s="2566" t="s">
        <v>1262</v>
      </c>
      <c r="C16" s="696" t="s">
        <v>1320</v>
      </c>
      <c r="D16" s="2567"/>
      <c r="E16" s="2567"/>
      <c r="F16" s="2567"/>
      <c r="G16" s="2567"/>
      <c r="H16" s="2567"/>
      <c r="I16" s="2567"/>
      <c r="J16" s="2568"/>
      <c r="K16" s="697"/>
    </row>
    <row r="17" spans="2:11" s="646" customFormat="1" ht="22.35" customHeight="1">
      <c r="B17" s="2566"/>
      <c r="C17" s="696" t="s">
        <v>1321</v>
      </c>
      <c r="D17" s="2562" t="str">
        <f>入力シート!C20</f>
        <v>久留米三郎</v>
      </c>
      <c r="E17" s="2562"/>
      <c r="F17" s="2562"/>
      <c r="G17" s="2563"/>
      <c r="H17" s="696" t="s">
        <v>1184</v>
      </c>
      <c r="I17" s="2569">
        <f>入力シート!C21</f>
        <v>26331</v>
      </c>
      <c r="J17" s="2570"/>
      <c r="K17" s="697"/>
    </row>
    <row r="18" spans="2:11" s="695" customFormat="1" ht="14.1" customHeight="1">
      <c r="B18" s="635"/>
      <c r="C18" s="635"/>
      <c r="D18" s="635"/>
      <c r="E18" s="635"/>
      <c r="F18" s="635"/>
      <c r="G18" s="635"/>
      <c r="H18" s="635"/>
      <c r="I18" s="635"/>
      <c r="J18" s="635"/>
      <c r="K18" s="630"/>
    </row>
    <row r="19" spans="2:11" s="695" customFormat="1" ht="18" customHeight="1">
      <c r="B19" s="2532" t="s">
        <v>1263</v>
      </c>
      <c r="C19" s="2532"/>
      <c r="D19" s="2532"/>
      <c r="E19" s="2532"/>
      <c r="F19" s="2532"/>
      <c r="G19" s="2532"/>
      <c r="H19" s="2532"/>
      <c r="I19" s="2532"/>
      <c r="J19" s="2532"/>
      <c r="K19" s="630"/>
    </row>
    <row r="20" spans="2:11" s="646" customFormat="1" ht="22.35" customHeight="1">
      <c r="B20" s="698" t="s">
        <v>1239</v>
      </c>
      <c r="C20" s="2560" t="str">
        <f>入力シート!C10</f>
        <v>○○校区道路改良工事</v>
      </c>
      <c r="D20" s="2560"/>
      <c r="E20" s="2560"/>
      <c r="F20" s="2560"/>
      <c r="G20" s="2560"/>
      <c r="H20" s="2560"/>
      <c r="I20" s="2560"/>
      <c r="J20" s="2560"/>
    </row>
    <row r="21" spans="2:11" s="646" customFormat="1" ht="22.35" customHeight="1">
      <c r="B21" s="696" t="s">
        <v>1326</v>
      </c>
      <c r="C21" s="2561" t="str">
        <f>入力シート!C6</f>
        <v>都市建設部道路整備課</v>
      </c>
      <c r="D21" s="2562"/>
      <c r="E21" s="2562"/>
      <c r="F21" s="2562"/>
      <c r="G21" s="2562"/>
      <c r="H21" s="2562"/>
      <c r="I21" s="2562"/>
      <c r="J21" s="2563"/>
    </row>
    <row r="22" spans="2:11" s="646" customFormat="1" ht="22.35" customHeight="1">
      <c r="B22" s="696" t="s">
        <v>1264</v>
      </c>
      <c r="C22" s="708"/>
      <c r="D22" s="2595">
        <f>入力シート!C24</f>
        <v>13000000</v>
      </c>
      <c r="E22" s="2595"/>
      <c r="F22" s="2595"/>
      <c r="G22" s="2595"/>
      <c r="H22" s="709" t="s">
        <v>1237</v>
      </c>
      <c r="I22" s="709"/>
      <c r="J22" s="710"/>
    </row>
    <row r="23" spans="2:11" s="646" customFormat="1" ht="22.35" customHeight="1">
      <c r="B23" s="696" t="s">
        <v>1265</v>
      </c>
      <c r="C23" s="2561" t="str">
        <f>入力シート!C12</f>
        <v>久留米市○○町</v>
      </c>
      <c r="D23" s="2562"/>
      <c r="E23" s="2562"/>
      <c r="F23" s="2562"/>
      <c r="G23" s="2562"/>
      <c r="H23" s="2562"/>
      <c r="I23" s="2562"/>
      <c r="J23" s="2563"/>
    </row>
    <row r="24" spans="2:11" s="646" customFormat="1" ht="18" customHeight="1">
      <c r="B24" s="2571" t="s">
        <v>1162</v>
      </c>
      <c r="C24" s="702"/>
      <c r="D24" s="2575" t="str">
        <f>TEXT(入力シート!C14,"令和　　　e　年　　　m　月　　　d　日")</f>
        <v>令和   8 年   4 月   2 日</v>
      </c>
      <c r="E24" s="2575"/>
      <c r="F24" s="2575"/>
      <c r="G24" s="2575"/>
      <c r="H24" s="2575"/>
      <c r="I24" s="703" t="s">
        <v>1003</v>
      </c>
      <c r="J24" s="704"/>
    </row>
    <row r="25" spans="2:11" s="646" customFormat="1" ht="18" customHeight="1">
      <c r="B25" s="2572"/>
      <c r="C25" s="705"/>
      <c r="D25" s="2576" t="str">
        <f>TEXT(入力シート!C15,"令和　　　e　年　　　m　月　　　d　日")</f>
        <v>令和   8 年   9 月   30 日</v>
      </c>
      <c r="E25" s="2576"/>
      <c r="F25" s="2576"/>
      <c r="G25" s="2576"/>
      <c r="H25" s="2576"/>
      <c r="I25" s="706" t="s">
        <v>254</v>
      </c>
      <c r="J25" s="707"/>
    </row>
    <row r="26" spans="2:11" s="646" customFormat="1" ht="22.35" customHeight="1">
      <c r="B26" s="2571" t="s">
        <v>1266</v>
      </c>
      <c r="C26" s="2566" t="s">
        <v>1255</v>
      </c>
      <c r="D26" s="2566"/>
      <c r="E26" s="2574"/>
      <c r="F26" s="2567"/>
      <c r="G26" s="2567"/>
      <c r="H26" s="2567"/>
      <c r="I26" s="2567"/>
      <c r="J26" s="2568"/>
    </row>
    <row r="27" spans="2:11" s="646" customFormat="1" ht="22.35" customHeight="1">
      <c r="B27" s="2573"/>
      <c r="C27" s="2566" t="s">
        <v>1322</v>
      </c>
      <c r="D27" s="2566"/>
      <c r="E27" s="2574"/>
      <c r="F27" s="2567"/>
      <c r="G27" s="2567"/>
      <c r="H27" s="2567"/>
      <c r="I27" s="2567"/>
      <c r="J27" s="2568"/>
    </row>
    <row r="28" spans="2:11" s="646" customFormat="1" ht="22.35" customHeight="1">
      <c r="B28" s="2573"/>
      <c r="C28" s="2566" t="s">
        <v>1184</v>
      </c>
      <c r="D28" s="2566"/>
      <c r="E28" s="2574" t="s">
        <v>1257</v>
      </c>
      <c r="F28" s="2567"/>
      <c r="G28" s="2567"/>
      <c r="H28" s="2567"/>
      <c r="I28" s="2567"/>
      <c r="J28" s="2568"/>
    </row>
    <row r="29" spans="2:11" s="646" customFormat="1" ht="22.35" customHeight="1">
      <c r="B29" s="2572"/>
      <c r="C29" s="2566" t="s">
        <v>1323</v>
      </c>
      <c r="D29" s="2566"/>
      <c r="E29" s="2574"/>
      <c r="F29" s="2567"/>
      <c r="G29" s="2567"/>
      <c r="H29" s="2567"/>
      <c r="I29" s="2567"/>
      <c r="J29" s="2568"/>
    </row>
    <row r="30" spans="2:11" s="695" customFormat="1" ht="9.6" customHeight="1">
      <c r="B30" s="630"/>
      <c r="C30" s="633"/>
      <c r="D30" s="633"/>
      <c r="E30" s="630"/>
      <c r="F30" s="630"/>
      <c r="G30" s="630"/>
      <c r="H30" s="630"/>
      <c r="I30" s="630"/>
      <c r="J30" s="633"/>
    </row>
    <row r="31" spans="2:11" s="695" customFormat="1" ht="18" customHeight="1">
      <c r="B31" s="2532" t="s">
        <v>1267</v>
      </c>
      <c r="C31" s="2532"/>
      <c r="D31" s="2532"/>
      <c r="E31" s="2532"/>
      <c r="F31" s="2532"/>
      <c r="G31" s="2532"/>
      <c r="H31" s="2532"/>
      <c r="I31" s="2532"/>
      <c r="J31" s="2532"/>
      <c r="K31" s="630"/>
    </row>
    <row r="32" spans="2:11" s="646" customFormat="1" ht="22.35" customHeight="1">
      <c r="B32" s="698" t="s">
        <v>1252</v>
      </c>
      <c r="C32" s="2574"/>
      <c r="D32" s="2567"/>
      <c r="E32" s="2567"/>
      <c r="F32" s="2567"/>
      <c r="G32" s="2567"/>
      <c r="H32" s="2567"/>
      <c r="I32" s="2567"/>
      <c r="J32" s="2568"/>
    </row>
    <row r="33" spans="1:11" s="646" customFormat="1" ht="22.35" customHeight="1">
      <c r="B33" s="696" t="s">
        <v>1251</v>
      </c>
      <c r="C33" s="2574"/>
      <c r="D33" s="2567"/>
      <c r="E33" s="2567"/>
      <c r="F33" s="2567"/>
      <c r="G33" s="2567"/>
      <c r="H33" s="2567"/>
      <c r="I33" s="2567"/>
      <c r="J33" s="2568"/>
    </row>
    <row r="34" spans="1:11" s="646" customFormat="1" ht="22.35" customHeight="1">
      <c r="B34" s="696" t="s">
        <v>1268</v>
      </c>
      <c r="C34" s="708"/>
      <c r="D34" s="2596"/>
      <c r="E34" s="2596"/>
      <c r="F34" s="2596"/>
      <c r="G34" s="2596"/>
      <c r="H34" s="709" t="s">
        <v>1237</v>
      </c>
      <c r="I34" s="709"/>
      <c r="J34" s="710"/>
    </row>
    <row r="35" spans="1:11" s="646" customFormat="1" ht="22.35" customHeight="1">
      <c r="B35" s="696" t="s">
        <v>1265</v>
      </c>
      <c r="C35" s="2574"/>
      <c r="D35" s="2567"/>
      <c r="E35" s="2567"/>
      <c r="F35" s="2567"/>
      <c r="G35" s="2567"/>
      <c r="H35" s="2567"/>
      <c r="I35" s="2567"/>
      <c r="J35" s="2568"/>
    </row>
    <row r="36" spans="1:11" s="646" customFormat="1" ht="18" customHeight="1">
      <c r="B36" s="2571" t="s">
        <v>1254</v>
      </c>
      <c r="C36" s="702"/>
      <c r="D36" s="2577" t="s">
        <v>1325</v>
      </c>
      <c r="E36" s="2577"/>
      <c r="F36" s="2577"/>
      <c r="G36" s="2577"/>
      <c r="H36" s="2577"/>
      <c r="I36" s="703" t="s">
        <v>1003</v>
      </c>
      <c r="J36" s="704"/>
    </row>
    <row r="37" spans="1:11" s="646" customFormat="1" ht="18" customHeight="1">
      <c r="B37" s="2572"/>
      <c r="C37" s="705"/>
      <c r="D37" s="2578" t="s">
        <v>1325</v>
      </c>
      <c r="E37" s="2578"/>
      <c r="F37" s="2578"/>
      <c r="G37" s="2578"/>
      <c r="H37" s="2578"/>
      <c r="I37" s="706" t="s">
        <v>254</v>
      </c>
      <c r="J37" s="707"/>
    </row>
    <row r="38" spans="1:11" s="646" customFormat="1" ht="22.35" customHeight="1">
      <c r="B38" s="2571" t="s">
        <v>1266</v>
      </c>
      <c r="C38" s="2566" t="s">
        <v>1255</v>
      </c>
      <c r="D38" s="2566"/>
      <c r="E38" s="2561" t="str">
        <f>IF(D16&gt;0,D16," ")</f>
        <v xml:space="preserve"> </v>
      </c>
      <c r="F38" s="2562"/>
      <c r="G38" s="2562"/>
      <c r="H38" s="2562"/>
      <c r="I38" s="2562"/>
      <c r="J38" s="2563"/>
    </row>
    <row r="39" spans="1:11" s="646" customFormat="1" ht="22.35" customHeight="1">
      <c r="B39" s="2573"/>
      <c r="C39" s="2566" t="s">
        <v>1322</v>
      </c>
      <c r="D39" s="2566"/>
      <c r="E39" s="2561" t="str">
        <f>D17</f>
        <v>久留米三郎</v>
      </c>
      <c r="F39" s="2562"/>
      <c r="G39" s="2562"/>
      <c r="H39" s="2562"/>
      <c r="I39" s="2562"/>
      <c r="J39" s="2563"/>
    </row>
    <row r="40" spans="1:11" s="646" customFormat="1" ht="22.35" customHeight="1">
      <c r="B40" s="2573"/>
      <c r="C40" s="2566" t="s">
        <v>1184</v>
      </c>
      <c r="D40" s="2566"/>
      <c r="E40" s="2582">
        <f>I17</f>
        <v>26331</v>
      </c>
      <c r="F40" s="2562"/>
      <c r="G40" s="2562"/>
      <c r="H40" s="2562"/>
      <c r="I40" s="2562"/>
      <c r="J40" s="2563"/>
    </row>
    <row r="41" spans="1:11" s="646" customFormat="1" ht="22.35" customHeight="1">
      <c r="B41" s="2572"/>
      <c r="C41" s="2566" t="s">
        <v>1323</v>
      </c>
      <c r="D41" s="2566"/>
      <c r="E41" s="2561" t="str">
        <f>入力シート!C23</f>
        <v>別紙のとおり</v>
      </c>
      <c r="F41" s="2562"/>
      <c r="G41" s="2562"/>
      <c r="H41" s="2562"/>
      <c r="I41" s="2562"/>
      <c r="J41" s="2563"/>
    </row>
    <row r="42" spans="1:11" s="699" customFormat="1" ht="13.35" customHeight="1">
      <c r="B42" s="2579" t="s">
        <v>1269</v>
      </c>
      <c r="C42" s="2579"/>
      <c r="D42" s="2579"/>
      <c r="E42" s="2579"/>
      <c r="F42" s="2579"/>
      <c r="G42" s="2579"/>
      <c r="H42" s="2579"/>
      <c r="I42" s="2579"/>
      <c r="J42" s="2579"/>
    </row>
    <row r="43" spans="1:11" s="699" customFormat="1" ht="13.35" customHeight="1">
      <c r="B43" s="2580" t="s">
        <v>1270</v>
      </c>
      <c r="C43" s="2580"/>
      <c r="D43" s="2580"/>
      <c r="E43" s="2580"/>
      <c r="F43" s="2580"/>
      <c r="G43" s="2580"/>
      <c r="H43" s="2580"/>
      <c r="I43" s="2580"/>
      <c r="J43" s="2580"/>
      <c r="K43" s="700"/>
    </row>
    <row r="44" spans="1:11" s="699" customFormat="1" ht="13.35" customHeight="1">
      <c r="B44" s="2580" t="s">
        <v>1271</v>
      </c>
      <c r="C44" s="2580"/>
      <c r="D44" s="2580"/>
      <c r="E44" s="2580"/>
      <c r="F44" s="2580"/>
      <c r="G44" s="2580"/>
      <c r="H44" s="2580"/>
      <c r="I44" s="2580"/>
      <c r="J44" s="2580"/>
      <c r="K44" s="2580"/>
    </row>
    <row r="45" spans="1:11" s="699" customFormat="1" ht="13.35" customHeight="1">
      <c r="B45" s="701"/>
      <c r="C45" s="701"/>
      <c r="D45" s="701"/>
      <c r="E45" s="701"/>
      <c r="F45" s="701"/>
      <c r="G45" s="701"/>
      <c r="H45" s="701"/>
      <c r="I45" s="701"/>
      <c r="J45" s="701"/>
      <c r="K45" s="701"/>
    </row>
    <row r="46" spans="1:11" ht="10.35" customHeight="1"/>
    <row r="47" spans="1:11" ht="15" customHeight="1">
      <c r="A47" s="711"/>
      <c r="B47" s="712"/>
      <c r="C47" s="712"/>
      <c r="D47" s="712"/>
      <c r="E47" s="712"/>
      <c r="F47" s="712"/>
      <c r="G47" s="712"/>
      <c r="H47" s="712"/>
      <c r="I47" s="712"/>
      <c r="J47" s="712"/>
      <c r="K47" s="713"/>
    </row>
    <row r="48" spans="1:11" ht="20.100000000000001" customHeight="1">
      <c r="A48" s="688"/>
      <c r="B48" s="2581" t="s">
        <v>1272</v>
      </c>
      <c r="C48" s="2581"/>
      <c r="D48" s="2581"/>
      <c r="E48" s="2581"/>
      <c r="F48" s="2581"/>
      <c r="G48" s="2581"/>
      <c r="H48" s="2581"/>
      <c r="I48" s="2581"/>
      <c r="J48" s="2581"/>
      <c r="K48" s="689"/>
    </row>
    <row r="49" spans="1:11" ht="20.100000000000001" customHeight="1">
      <c r="A49" s="688"/>
      <c r="B49" s="2581" t="s">
        <v>1273</v>
      </c>
      <c r="C49" s="2581"/>
      <c r="D49" s="2581"/>
      <c r="E49" s="2581"/>
      <c r="F49" s="2581"/>
      <c r="G49" s="2581"/>
      <c r="H49" s="2581"/>
      <c r="I49" s="2581"/>
      <c r="J49" s="2581"/>
      <c r="K49" s="689"/>
    </row>
    <row r="50" spans="1:11" ht="20.100000000000001" customHeight="1">
      <c r="A50" s="688"/>
      <c r="B50" s="2581" t="s">
        <v>1274</v>
      </c>
      <c r="C50" s="2581"/>
      <c r="D50" s="2581"/>
      <c r="E50" s="2581"/>
      <c r="F50" s="2581"/>
      <c r="G50" s="2581"/>
      <c r="H50" s="2581"/>
      <c r="I50" s="2581"/>
      <c r="J50" s="2581"/>
      <c r="K50" s="689"/>
    </row>
    <row r="51" spans="1:11" ht="20.100000000000001" customHeight="1">
      <c r="A51" s="688"/>
      <c r="B51" s="2581" t="s">
        <v>1275</v>
      </c>
      <c r="C51" s="2581"/>
      <c r="D51" s="2581"/>
      <c r="E51" s="2581"/>
      <c r="F51" s="2581"/>
      <c r="G51" s="2581"/>
      <c r="H51" s="2581"/>
      <c r="I51" s="2581"/>
      <c r="J51" s="2581"/>
      <c r="K51" s="689"/>
    </row>
    <row r="52" spans="1:11" ht="20.100000000000001" customHeight="1">
      <c r="A52" s="688"/>
      <c r="B52" s="2581" t="s">
        <v>1276</v>
      </c>
      <c r="C52" s="2581"/>
      <c r="D52" s="2581"/>
      <c r="E52" s="2581"/>
      <c r="F52" s="2581"/>
      <c r="G52" s="2581"/>
      <c r="H52" s="2581"/>
      <c r="I52" s="2581"/>
      <c r="J52" s="2581"/>
      <c r="K52" s="689"/>
    </row>
    <row r="53" spans="1:11" ht="20.100000000000001" customHeight="1">
      <c r="A53" s="688"/>
      <c r="B53" s="2581" t="s">
        <v>1277</v>
      </c>
      <c r="C53" s="2581"/>
      <c r="D53" s="2581"/>
      <c r="E53" s="2581"/>
      <c r="F53" s="2581"/>
      <c r="G53" s="2581"/>
      <c r="H53" s="2581"/>
      <c r="I53" s="2581"/>
      <c r="J53" s="2581"/>
      <c r="K53" s="689"/>
    </row>
    <row r="54" spans="1:11" ht="20.100000000000001" customHeight="1">
      <c r="A54" s="688"/>
      <c r="B54" s="2581" t="s">
        <v>1278</v>
      </c>
      <c r="C54" s="2581"/>
      <c r="D54" s="2581"/>
      <c r="E54" s="2581"/>
      <c r="F54" s="2581"/>
      <c r="G54" s="2581"/>
      <c r="H54" s="2581"/>
      <c r="I54" s="2581"/>
      <c r="J54" s="2581"/>
      <c r="K54" s="689"/>
    </row>
    <row r="55" spans="1:11" ht="20.100000000000001" customHeight="1">
      <c r="A55" s="688"/>
      <c r="B55" s="2581" t="s">
        <v>1279</v>
      </c>
      <c r="C55" s="2581"/>
      <c r="D55" s="2581"/>
      <c r="E55" s="2581"/>
      <c r="F55" s="2581"/>
      <c r="G55" s="2581"/>
      <c r="H55" s="2581"/>
      <c r="I55" s="2581"/>
      <c r="J55" s="2581"/>
      <c r="K55" s="689"/>
    </row>
    <row r="56" spans="1:11" ht="20.100000000000001" customHeight="1">
      <c r="A56" s="688"/>
      <c r="B56" s="2581" t="s">
        <v>1280</v>
      </c>
      <c r="C56" s="2581"/>
      <c r="D56" s="2581"/>
      <c r="E56" s="2581"/>
      <c r="F56" s="2581"/>
      <c r="G56" s="2581"/>
      <c r="H56" s="2581"/>
      <c r="I56" s="2581"/>
      <c r="J56" s="2581"/>
      <c r="K56" s="689"/>
    </row>
    <row r="57" spans="1:11" ht="20.100000000000001" customHeight="1">
      <c r="A57" s="688"/>
      <c r="B57" s="2581" t="s">
        <v>1281</v>
      </c>
      <c r="C57" s="2581"/>
      <c r="D57" s="2581"/>
      <c r="E57" s="2581"/>
      <c r="F57" s="2581"/>
      <c r="G57" s="2581"/>
      <c r="H57" s="2581"/>
      <c r="I57" s="2581"/>
      <c r="J57" s="2581"/>
      <c r="K57" s="689"/>
    </row>
    <row r="58" spans="1:11" ht="20.100000000000001" customHeight="1">
      <c r="A58" s="688"/>
      <c r="B58" s="2581" t="s">
        <v>1282</v>
      </c>
      <c r="C58" s="2581"/>
      <c r="D58" s="2581"/>
      <c r="E58" s="2581"/>
      <c r="F58" s="2581"/>
      <c r="G58" s="2581"/>
      <c r="H58" s="2581"/>
      <c r="I58" s="2581"/>
      <c r="J58" s="2581"/>
      <c r="K58" s="689"/>
    </row>
    <row r="59" spans="1:11" ht="20.100000000000001" customHeight="1">
      <c r="A59" s="688"/>
      <c r="B59" s="2581" t="s">
        <v>1283</v>
      </c>
      <c r="C59" s="2581"/>
      <c r="D59" s="2581"/>
      <c r="E59" s="2581"/>
      <c r="F59" s="2581"/>
      <c r="G59" s="2581"/>
      <c r="H59" s="2581"/>
      <c r="I59" s="2581"/>
      <c r="J59" s="2581"/>
      <c r="K59" s="689"/>
    </row>
    <row r="60" spans="1:11" ht="20.100000000000001" customHeight="1">
      <c r="A60" s="688"/>
      <c r="B60" s="2581" t="s">
        <v>1284</v>
      </c>
      <c r="C60" s="2581"/>
      <c r="D60" s="2581"/>
      <c r="E60" s="2581"/>
      <c r="F60" s="2581"/>
      <c r="G60" s="2581"/>
      <c r="H60" s="2581"/>
      <c r="I60" s="2581"/>
      <c r="J60" s="2581"/>
      <c r="K60" s="689"/>
    </row>
    <row r="61" spans="1:11" ht="20.100000000000001" customHeight="1">
      <c r="A61" s="688"/>
      <c r="B61" s="2581" t="s">
        <v>1285</v>
      </c>
      <c r="C61" s="2581"/>
      <c r="D61" s="2581"/>
      <c r="E61" s="2581"/>
      <c r="F61" s="2581"/>
      <c r="G61" s="2581"/>
      <c r="H61" s="2581"/>
      <c r="I61" s="2581"/>
      <c r="J61" s="2581"/>
      <c r="K61" s="689"/>
    </row>
    <row r="62" spans="1:11" ht="20.100000000000001" customHeight="1">
      <c r="A62" s="688"/>
      <c r="B62" s="2581" t="s">
        <v>1286</v>
      </c>
      <c r="C62" s="2581"/>
      <c r="D62" s="2581"/>
      <c r="E62" s="2581"/>
      <c r="F62" s="2581"/>
      <c r="G62" s="2581"/>
      <c r="H62" s="2581"/>
      <c r="I62" s="2581"/>
      <c r="J62" s="2581"/>
      <c r="K62" s="689"/>
    </row>
    <row r="63" spans="1:11" ht="20.100000000000001" customHeight="1">
      <c r="A63" s="688"/>
      <c r="B63" s="2581" t="s">
        <v>1287</v>
      </c>
      <c r="C63" s="2581"/>
      <c r="D63" s="2581"/>
      <c r="E63" s="2581"/>
      <c r="F63" s="2581"/>
      <c r="G63" s="2581"/>
      <c r="H63" s="2581"/>
      <c r="I63" s="2581"/>
      <c r="J63" s="2581"/>
      <c r="K63" s="689"/>
    </row>
    <row r="64" spans="1:11" ht="20.100000000000001" customHeight="1">
      <c r="A64" s="688"/>
      <c r="B64" s="2581" t="s">
        <v>1288</v>
      </c>
      <c r="C64" s="2581"/>
      <c r="D64" s="2581"/>
      <c r="E64" s="2581"/>
      <c r="F64" s="2581"/>
      <c r="G64" s="2581"/>
      <c r="H64" s="2581"/>
      <c r="I64" s="2581"/>
      <c r="J64" s="2581"/>
      <c r="K64" s="689"/>
    </row>
    <row r="65" spans="1:11" ht="20.100000000000001" customHeight="1">
      <c r="A65" s="688"/>
      <c r="B65" s="2581" t="s">
        <v>1289</v>
      </c>
      <c r="C65" s="2581"/>
      <c r="D65" s="2581"/>
      <c r="E65" s="2581"/>
      <c r="F65" s="2581"/>
      <c r="G65" s="2581"/>
      <c r="H65" s="2581"/>
      <c r="I65" s="2581"/>
      <c r="J65" s="2581"/>
      <c r="K65" s="689"/>
    </row>
    <row r="66" spans="1:11" ht="20.100000000000001" customHeight="1">
      <c r="A66" s="688"/>
      <c r="B66" s="2581" t="s">
        <v>1290</v>
      </c>
      <c r="C66" s="2581"/>
      <c r="D66" s="2581"/>
      <c r="E66" s="2581"/>
      <c r="F66" s="2581"/>
      <c r="G66" s="2581"/>
      <c r="H66" s="2581"/>
      <c r="I66" s="2581"/>
      <c r="J66" s="2581"/>
      <c r="K66" s="689"/>
    </row>
    <row r="67" spans="1:11" ht="20.100000000000001" customHeight="1">
      <c r="A67" s="688"/>
      <c r="B67" s="2581" t="s">
        <v>1291</v>
      </c>
      <c r="C67" s="2581"/>
      <c r="D67" s="2581"/>
      <c r="E67" s="2581"/>
      <c r="F67" s="2581"/>
      <c r="G67" s="2581"/>
      <c r="H67" s="2581"/>
      <c r="I67" s="2581"/>
      <c r="J67" s="2581"/>
      <c r="K67" s="689"/>
    </row>
    <row r="68" spans="1:11" ht="20.100000000000001" customHeight="1">
      <c r="A68" s="688"/>
      <c r="B68" s="2581" t="s">
        <v>1292</v>
      </c>
      <c r="C68" s="2581"/>
      <c r="D68" s="2581"/>
      <c r="E68" s="2581"/>
      <c r="F68" s="2581"/>
      <c r="G68" s="2581"/>
      <c r="H68" s="2581"/>
      <c r="I68" s="2581"/>
      <c r="J68" s="2581"/>
      <c r="K68" s="689"/>
    </row>
    <row r="69" spans="1:11" ht="20.100000000000001" customHeight="1">
      <c r="A69" s="688"/>
      <c r="B69" s="2581" t="s">
        <v>1293</v>
      </c>
      <c r="C69" s="2581"/>
      <c r="D69" s="2581"/>
      <c r="E69" s="2581"/>
      <c r="F69" s="2581"/>
      <c r="G69" s="2581"/>
      <c r="H69" s="2581"/>
      <c r="I69" s="2581"/>
      <c r="J69" s="2581"/>
      <c r="K69" s="689"/>
    </row>
    <row r="70" spans="1:11" ht="30" customHeight="1">
      <c r="A70" s="688"/>
      <c r="B70" s="2581"/>
      <c r="C70" s="2581"/>
      <c r="D70" s="2581"/>
      <c r="E70" s="2581"/>
      <c r="F70" s="2581"/>
      <c r="G70" s="2581"/>
      <c r="H70" s="2581"/>
      <c r="I70" s="2581"/>
      <c r="J70" s="2581"/>
      <c r="K70" s="689"/>
    </row>
    <row r="71" spans="1:11" ht="20.100000000000001" customHeight="1">
      <c r="A71" s="688"/>
      <c r="B71" s="2581" t="s">
        <v>1294</v>
      </c>
      <c r="C71" s="2581"/>
      <c r="D71" s="2581"/>
      <c r="E71" s="2581"/>
      <c r="F71" s="2581"/>
      <c r="G71" s="2581"/>
      <c r="H71" s="2581"/>
      <c r="I71" s="2581"/>
      <c r="J71" s="2581"/>
      <c r="K71" s="689"/>
    </row>
    <row r="72" spans="1:11" ht="20.100000000000001" customHeight="1">
      <c r="A72" s="688"/>
      <c r="B72" s="2581" t="s">
        <v>1295</v>
      </c>
      <c r="C72" s="2581"/>
      <c r="D72" s="2581"/>
      <c r="E72" s="2581"/>
      <c r="F72" s="2581"/>
      <c r="G72" s="2581"/>
      <c r="H72" s="2581"/>
      <c r="I72" s="2581"/>
      <c r="J72" s="2581"/>
      <c r="K72" s="689"/>
    </row>
    <row r="73" spans="1:11" ht="20.100000000000001" customHeight="1">
      <c r="A73" s="688"/>
      <c r="B73" s="2581" t="s">
        <v>1296</v>
      </c>
      <c r="C73" s="2581"/>
      <c r="D73" s="2581"/>
      <c r="E73" s="2581"/>
      <c r="F73" s="2581"/>
      <c r="G73" s="2581"/>
      <c r="H73" s="2581"/>
      <c r="I73" s="2581"/>
      <c r="J73" s="2581"/>
      <c r="K73" s="689"/>
    </row>
    <row r="74" spans="1:11" ht="30" customHeight="1">
      <c r="A74" s="688"/>
      <c r="B74" s="2581"/>
      <c r="C74" s="2581"/>
      <c r="D74" s="2581"/>
      <c r="E74" s="2581"/>
      <c r="F74" s="2581"/>
      <c r="G74" s="2581"/>
      <c r="H74" s="2581"/>
      <c r="I74" s="2581"/>
      <c r="J74" s="2581"/>
      <c r="K74" s="689"/>
    </row>
    <row r="75" spans="1:11" ht="20.100000000000001" customHeight="1">
      <c r="A75" s="688"/>
      <c r="B75" s="2581" t="s">
        <v>1297</v>
      </c>
      <c r="C75" s="2581"/>
      <c r="D75" s="2581"/>
      <c r="E75" s="2581"/>
      <c r="F75" s="2581"/>
      <c r="G75" s="2581"/>
      <c r="H75" s="2581"/>
      <c r="I75" s="2581"/>
      <c r="J75" s="2581"/>
      <c r="K75" s="689"/>
    </row>
    <row r="76" spans="1:11" ht="30" customHeight="1">
      <c r="A76" s="688"/>
      <c r="B76" s="2581"/>
      <c r="C76" s="2581"/>
      <c r="D76" s="2581"/>
      <c r="E76" s="2581"/>
      <c r="F76" s="2581"/>
      <c r="G76" s="2581"/>
      <c r="H76" s="2581"/>
      <c r="I76" s="2581"/>
      <c r="J76" s="2581"/>
      <c r="K76" s="689"/>
    </row>
    <row r="77" spans="1:11" ht="20.100000000000001" customHeight="1">
      <c r="A77" s="688"/>
      <c r="B77" s="2581" t="s">
        <v>1298</v>
      </c>
      <c r="C77" s="2581"/>
      <c r="D77" s="2581"/>
      <c r="E77" s="2581"/>
      <c r="F77" s="2581"/>
      <c r="G77" s="2581"/>
      <c r="H77" s="2581"/>
      <c r="I77" s="2581"/>
      <c r="J77" s="2581"/>
      <c r="K77" s="689"/>
    </row>
    <row r="78" spans="1:11" ht="20.100000000000001" customHeight="1">
      <c r="A78" s="688"/>
      <c r="B78" s="2581" t="s">
        <v>1299</v>
      </c>
      <c r="C78" s="2581"/>
      <c r="D78" s="2581"/>
      <c r="E78" s="2581"/>
      <c r="F78" s="2581"/>
      <c r="G78" s="2581"/>
      <c r="H78" s="2581"/>
      <c r="I78" s="2581"/>
      <c r="J78" s="2581"/>
      <c r="K78" s="689"/>
    </row>
    <row r="79" spans="1:11" ht="30" customHeight="1">
      <c r="A79" s="688"/>
      <c r="B79" s="2581"/>
      <c r="C79" s="2581"/>
      <c r="D79" s="2581"/>
      <c r="E79" s="2581"/>
      <c r="F79" s="2581"/>
      <c r="G79" s="2581"/>
      <c r="H79" s="2581"/>
      <c r="I79" s="2581"/>
      <c r="J79" s="2581"/>
      <c r="K79" s="689"/>
    </row>
    <row r="80" spans="1:11" ht="20.100000000000001" customHeight="1">
      <c r="A80" s="688"/>
      <c r="B80" s="2581" t="s">
        <v>1300</v>
      </c>
      <c r="C80" s="2581"/>
      <c r="D80" s="2581"/>
      <c r="E80" s="2581"/>
      <c r="F80" s="2581"/>
      <c r="G80" s="2581"/>
      <c r="H80" s="2581"/>
      <c r="I80" s="2581"/>
      <c r="J80" s="2581"/>
      <c r="K80" s="689"/>
    </row>
    <row r="81" spans="1:11" ht="20.100000000000001" customHeight="1">
      <c r="A81" s="688"/>
      <c r="B81" s="2581" t="s">
        <v>1301</v>
      </c>
      <c r="C81" s="2581"/>
      <c r="D81" s="2581"/>
      <c r="E81" s="2581"/>
      <c r="F81" s="2581"/>
      <c r="G81" s="2581"/>
      <c r="H81" s="2581"/>
      <c r="I81" s="2581"/>
      <c r="J81" s="2581"/>
      <c r="K81" s="689"/>
    </row>
    <row r="82" spans="1:11" ht="20.100000000000001" customHeight="1">
      <c r="A82" s="688"/>
      <c r="B82" s="2581" t="s">
        <v>1302</v>
      </c>
      <c r="C82" s="2581"/>
      <c r="D82" s="2581"/>
      <c r="E82" s="2581"/>
      <c r="F82" s="2581"/>
      <c r="G82" s="2581"/>
      <c r="H82" s="2581"/>
      <c r="I82" s="2581"/>
      <c r="J82" s="2581"/>
      <c r="K82" s="689"/>
    </row>
    <row r="83" spans="1:11" ht="30" customHeight="1">
      <c r="A83" s="690"/>
      <c r="B83" s="2600"/>
      <c r="C83" s="2600"/>
      <c r="D83" s="2600"/>
      <c r="E83" s="2600"/>
      <c r="F83" s="2600"/>
      <c r="G83" s="2600"/>
      <c r="H83" s="2600"/>
      <c r="I83" s="2600"/>
      <c r="J83" s="2600"/>
      <c r="K83" s="692"/>
    </row>
    <row r="84" spans="1:11" ht="13.35" customHeight="1">
      <c r="B84" s="2581"/>
      <c r="C84" s="2581"/>
      <c r="D84" s="2581"/>
      <c r="E84" s="2581"/>
      <c r="F84" s="2581"/>
      <c r="G84" s="2581"/>
      <c r="H84" s="2581"/>
      <c r="I84" s="2581"/>
      <c r="J84" s="2581"/>
    </row>
    <row r="86" spans="1:11">
      <c r="J86" s="687" t="s">
        <v>1303</v>
      </c>
    </row>
    <row r="88" spans="1:11" ht="25.35" customHeight="1">
      <c r="B88" s="2527" t="s">
        <v>1304</v>
      </c>
      <c r="C88" s="2528"/>
      <c r="D88" s="2528"/>
      <c r="E88" s="2528"/>
      <c r="F88" s="2528"/>
      <c r="G88" s="2528"/>
      <c r="H88" s="2528"/>
      <c r="I88" s="2528"/>
      <c r="J88" s="2528"/>
      <c r="K88" s="632"/>
    </row>
    <row r="89" spans="1:11" ht="20.100000000000001" customHeight="1">
      <c r="B89" s="2589" t="s">
        <v>1331</v>
      </c>
      <c r="C89" s="2590"/>
      <c r="D89" s="2590"/>
      <c r="E89" s="2590"/>
      <c r="F89" s="2590"/>
      <c r="G89" s="2590"/>
      <c r="H89" s="2590"/>
      <c r="I89" s="2590"/>
      <c r="J89" s="2591"/>
    </row>
    <row r="90" spans="1:11" ht="20.100000000000001" customHeight="1">
      <c r="B90" s="2597" t="s">
        <v>1305</v>
      </c>
      <c r="C90" s="2598"/>
      <c r="D90" s="2598"/>
      <c r="E90" s="2598"/>
      <c r="F90" s="2598"/>
      <c r="G90" s="2598"/>
      <c r="H90" s="2598"/>
      <c r="I90" s="2598"/>
      <c r="J90" s="2599"/>
    </row>
    <row r="91" spans="1:11" ht="20.100000000000001" customHeight="1">
      <c r="B91" s="2583" t="s">
        <v>1306</v>
      </c>
      <c r="C91" s="2584"/>
      <c r="D91" s="2584"/>
      <c r="E91" s="2584"/>
      <c r="F91" s="2584"/>
      <c r="G91" s="2584"/>
      <c r="H91" s="2584"/>
      <c r="I91" s="2584"/>
      <c r="J91" s="2585"/>
    </row>
    <row r="92" spans="1:11" ht="20.100000000000001" customHeight="1">
      <c r="B92" s="2583" t="s">
        <v>1307</v>
      </c>
      <c r="C92" s="2584"/>
      <c r="D92" s="2584"/>
      <c r="E92" s="2584"/>
      <c r="F92" s="2584"/>
      <c r="G92" s="2584"/>
      <c r="H92" s="2584"/>
      <c r="I92" s="2584"/>
      <c r="J92" s="2585"/>
    </row>
    <row r="93" spans="1:11" ht="20.100000000000001" customHeight="1">
      <c r="B93" s="2583" t="s">
        <v>1308</v>
      </c>
      <c r="C93" s="2584"/>
      <c r="D93" s="2584"/>
      <c r="E93" s="2584"/>
      <c r="F93" s="2584"/>
      <c r="G93" s="2584"/>
      <c r="H93" s="2584"/>
      <c r="I93" s="2584"/>
      <c r="J93" s="2585"/>
    </row>
    <row r="94" spans="1:11" ht="20.100000000000001" customHeight="1">
      <c r="B94" s="2583" t="s">
        <v>1309</v>
      </c>
      <c r="C94" s="2584"/>
      <c r="D94" s="2584"/>
      <c r="E94" s="2584"/>
      <c r="F94" s="2584"/>
      <c r="G94" s="2584"/>
      <c r="H94" s="2584"/>
      <c r="I94" s="2584"/>
      <c r="J94" s="2585"/>
    </row>
    <row r="95" spans="1:11" ht="20.100000000000001" customHeight="1">
      <c r="B95" s="2583" t="s">
        <v>1310</v>
      </c>
      <c r="C95" s="2584"/>
      <c r="D95" s="2584"/>
      <c r="E95" s="2584"/>
      <c r="F95" s="2584"/>
      <c r="G95" s="2584"/>
      <c r="H95" s="2584"/>
      <c r="I95" s="2584"/>
      <c r="J95" s="2585"/>
    </row>
    <row r="96" spans="1:11" ht="20.100000000000001" customHeight="1">
      <c r="B96" s="2583" t="s">
        <v>1311</v>
      </c>
      <c r="C96" s="2584"/>
      <c r="D96" s="2584"/>
      <c r="E96" s="2584"/>
      <c r="F96" s="2584"/>
      <c r="G96" s="2584"/>
      <c r="H96" s="2584"/>
      <c r="I96" s="2584"/>
      <c r="J96" s="2585"/>
    </row>
    <row r="97" spans="2:10" ht="20.100000000000001" customHeight="1">
      <c r="B97" s="2583" t="s">
        <v>1312</v>
      </c>
      <c r="C97" s="2584"/>
      <c r="D97" s="2584"/>
      <c r="E97" s="2584"/>
      <c r="F97" s="2584"/>
      <c r="G97" s="2584"/>
      <c r="H97" s="2584"/>
      <c r="I97" s="2584"/>
      <c r="J97" s="2585"/>
    </row>
    <row r="98" spans="2:10" ht="20.100000000000001" customHeight="1">
      <c r="B98" s="2583" t="s">
        <v>1313</v>
      </c>
      <c r="C98" s="2584"/>
      <c r="D98" s="2584"/>
      <c r="E98" s="2584"/>
      <c r="F98" s="2584"/>
      <c r="G98" s="2584"/>
      <c r="H98" s="2584"/>
      <c r="I98" s="2584"/>
      <c r="J98" s="2585"/>
    </row>
    <row r="99" spans="2:10" ht="20.100000000000001" customHeight="1">
      <c r="B99" s="2592"/>
      <c r="C99" s="2593"/>
      <c r="D99" s="2593"/>
      <c r="E99" s="2593"/>
      <c r="F99" s="2593"/>
      <c r="G99" s="2593"/>
      <c r="H99" s="2593"/>
      <c r="I99" s="2593"/>
      <c r="J99" s="2594"/>
    </row>
    <row r="100" spans="2:10" ht="20.100000000000001" customHeight="1">
      <c r="B100" s="2583" t="s">
        <v>1314</v>
      </c>
      <c r="C100" s="2584"/>
      <c r="D100" s="2584"/>
      <c r="E100" s="2584"/>
      <c r="F100" s="2584"/>
      <c r="G100" s="2584"/>
      <c r="H100" s="2584"/>
      <c r="I100" s="2584"/>
      <c r="J100" s="2585"/>
    </row>
    <row r="101" spans="2:10" ht="20.100000000000001" customHeight="1">
      <c r="B101" s="2583" t="s">
        <v>1306</v>
      </c>
      <c r="C101" s="2584"/>
      <c r="D101" s="2584"/>
      <c r="E101" s="2584"/>
      <c r="F101" s="2584"/>
      <c r="G101" s="2584"/>
      <c r="H101" s="2584"/>
      <c r="I101" s="2584"/>
      <c r="J101" s="2585"/>
    </row>
    <row r="102" spans="2:10" ht="20.100000000000001" customHeight="1">
      <c r="B102" s="2583" t="s">
        <v>1315</v>
      </c>
      <c r="C102" s="2584"/>
      <c r="D102" s="2584"/>
      <c r="E102" s="2584"/>
      <c r="F102" s="2584"/>
      <c r="G102" s="2584"/>
      <c r="H102" s="2584"/>
      <c r="I102" s="2584"/>
      <c r="J102" s="2585"/>
    </row>
    <row r="103" spans="2:10" ht="20.100000000000001" customHeight="1">
      <c r="B103" s="2583" t="s">
        <v>1316</v>
      </c>
      <c r="C103" s="2584"/>
      <c r="D103" s="2584"/>
      <c r="E103" s="2584"/>
      <c r="F103" s="2584"/>
      <c r="G103" s="2584"/>
      <c r="H103" s="2584"/>
      <c r="I103" s="2584"/>
      <c r="J103" s="2585"/>
    </row>
    <row r="104" spans="2:10" ht="20.100000000000001" customHeight="1">
      <c r="B104" s="2583" t="s">
        <v>1317</v>
      </c>
      <c r="C104" s="2584"/>
      <c r="D104" s="2584"/>
      <c r="E104" s="2584"/>
      <c r="F104" s="2584"/>
      <c r="G104" s="2584"/>
      <c r="H104" s="2584"/>
      <c r="I104" s="2584"/>
      <c r="J104" s="2585"/>
    </row>
    <row r="105" spans="2:10" ht="20.100000000000001" customHeight="1">
      <c r="B105" s="2583" t="s">
        <v>1318</v>
      </c>
      <c r="C105" s="2584"/>
      <c r="D105" s="2584"/>
      <c r="E105" s="2584"/>
      <c r="F105" s="2584"/>
      <c r="G105" s="2584"/>
      <c r="H105" s="2584"/>
      <c r="I105" s="2584"/>
      <c r="J105" s="2585"/>
    </row>
    <row r="106" spans="2:10" ht="20.100000000000001" customHeight="1">
      <c r="B106" s="2583" t="s">
        <v>1319</v>
      </c>
      <c r="C106" s="2584"/>
      <c r="D106" s="2584"/>
      <c r="E106" s="2584"/>
      <c r="F106" s="2584"/>
      <c r="G106" s="2584"/>
      <c r="H106" s="2584"/>
      <c r="I106" s="2584"/>
      <c r="J106" s="2585"/>
    </row>
    <row r="107" spans="2:10" ht="20.100000000000001" customHeight="1">
      <c r="B107" s="2586"/>
      <c r="C107" s="2587"/>
      <c r="D107" s="2587"/>
      <c r="E107" s="2587"/>
      <c r="F107" s="2587"/>
      <c r="G107" s="2587"/>
      <c r="H107" s="2587"/>
      <c r="I107" s="2587"/>
      <c r="J107" s="2588"/>
    </row>
    <row r="108" spans="2:10" ht="20.100000000000001" customHeight="1">
      <c r="B108" s="2589" t="s">
        <v>1330</v>
      </c>
      <c r="C108" s="2590"/>
      <c r="D108" s="2590"/>
      <c r="E108" s="2590"/>
      <c r="F108" s="2590"/>
      <c r="G108" s="2590"/>
      <c r="H108" s="2590"/>
      <c r="I108" s="2590"/>
      <c r="J108" s="2591"/>
    </row>
    <row r="109" spans="2:10" ht="20.100000000000001" customHeight="1">
      <c r="B109" s="2592"/>
      <c r="C109" s="2593"/>
      <c r="D109" s="2593"/>
      <c r="E109" s="2593"/>
      <c r="F109" s="2593"/>
      <c r="G109" s="2593"/>
      <c r="H109" s="2593"/>
      <c r="I109" s="2593"/>
      <c r="J109" s="2594"/>
    </row>
    <row r="110" spans="2:10" ht="20.100000000000001" customHeight="1">
      <c r="B110" s="688"/>
      <c r="J110" s="689"/>
    </row>
    <row r="111" spans="2:10" ht="20.100000000000001" customHeight="1">
      <c r="B111" s="688"/>
      <c r="J111" s="689"/>
    </row>
    <row r="112" spans="2:10" ht="20.100000000000001" customHeight="1">
      <c r="B112" s="688"/>
      <c r="J112" s="689"/>
    </row>
    <row r="113" spans="2:10" ht="20.100000000000001" customHeight="1">
      <c r="B113" s="688"/>
      <c r="J113" s="689"/>
    </row>
    <row r="114" spans="2:10" ht="20.100000000000001" customHeight="1">
      <c r="B114" s="688"/>
      <c r="J114" s="689"/>
    </row>
    <row r="115" spans="2:10" ht="20.100000000000001" customHeight="1">
      <c r="B115" s="688"/>
      <c r="J115" s="689"/>
    </row>
    <row r="116" spans="2:10" ht="20.100000000000001" customHeight="1">
      <c r="B116" s="688"/>
      <c r="J116" s="689"/>
    </row>
    <row r="117" spans="2:10" ht="20.100000000000001" customHeight="1">
      <c r="B117" s="688"/>
      <c r="J117" s="689"/>
    </row>
    <row r="118" spans="2:10" ht="20.100000000000001" customHeight="1">
      <c r="B118" s="688"/>
      <c r="J118" s="689"/>
    </row>
    <row r="119" spans="2:10" ht="20.100000000000001" customHeight="1">
      <c r="B119" s="688"/>
      <c r="J119" s="689"/>
    </row>
    <row r="120" spans="2:10" ht="20.100000000000001" customHeight="1">
      <c r="B120" s="688"/>
      <c r="J120" s="689"/>
    </row>
    <row r="121" spans="2:10" ht="20.100000000000001" customHeight="1">
      <c r="B121" s="688"/>
      <c r="J121" s="689"/>
    </row>
    <row r="122" spans="2:10" ht="20.100000000000001" customHeight="1">
      <c r="B122" s="688"/>
      <c r="J122" s="689"/>
    </row>
    <row r="123" spans="2:10" ht="20.100000000000001" customHeight="1">
      <c r="B123" s="688"/>
      <c r="J123" s="689"/>
    </row>
    <row r="124" spans="2:10" ht="20.100000000000001" customHeight="1">
      <c r="B124" s="688"/>
      <c r="J124" s="689"/>
    </row>
    <row r="125" spans="2:10" ht="20.100000000000001" customHeight="1">
      <c r="B125" s="690"/>
      <c r="C125" s="691"/>
      <c r="D125" s="691"/>
      <c r="E125" s="691"/>
      <c r="F125" s="691"/>
      <c r="G125" s="691"/>
      <c r="H125" s="691"/>
      <c r="I125" s="691"/>
      <c r="J125" s="692"/>
    </row>
  </sheetData>
  <mergeCells count="114">
    <mergeCell ref="D22:G22"/>
    <mergeCell ref="D34:G34"/>
    <mergeCell ref="B104:J104"/>
    <mergeCell ref="B92:J92"/>
    <mergeCell ref="B93:J93"/>
    <mergeCell ref="B94:J94"/>
    <mergeCell ref="B95:J95"/>
    <mergeCell ref="B96:J96"/>
    <mergeCell ref="B97:J97"/>
    <mergeCell ref="B88:J88"/>
    <mergeCell ref="B89:J89"/>
    <mergeCell ref="B90:J90"/>
    <mergeCell ref="B91:J91"/>
    <mergeCell ref="B79:J79"/>
    <mergeCell ref="B80:J80"/>
    <mergeCell ref="B81:J81"/>
    <mergeCell ref="B82:J82"/>
    <mergeCell ref="B83:J83"/>
    <mergeCell ref="B84:J84"/>
    <mergeCell ref="B73:J73"/>
    <mergeCell ref="B74:J74"/>
    <mergeCell ref="B75:J75"/>
    <mergeCell ref="B76:J76"/>
    <mergeCell ref="B77:J77"/>
    <mergeCell ref="B105:J105"/>
    <mergeCell ref="B106:J106"/>
    <mergeCell ref="B107:J107"/>
    <mergeCell ref="B108:J108"/>
    <mergeCell ref="B109:J109"/>
    <mergeCell ref="B98:J98"/>
    <mergeCell ref="B99:J99"/>
    <mergeCell ref="B100:J100"/>
    <mergeCell ref="B101:J101"/>
    <mergeCell ref="B102:J102"/>
    <mergeCell ref="B103:J103"/>
    <mergeCell ref="B78:J78"/>
    <mergeCell ref="B67:J67"/>
    <mergeCell ref="B68:J68"/>
    <mergeCell ref="B69:J69"/>
    <mergeCell ref="B70:J70"/>
    <mergeCell ref="B71:J71"/>
    <mergeCell ref="B72:J72"/>
    <mergeCell ref="B61:J61"/>
    <mergeCell ref="B62:J62"/>
    <mergeCell ref="B63:J63"/>
    <mergeCell ref="B64:J64"/>
    <mergeCell ref="B65:J65"/>
    <mergeCell ref="B66:J66"/>
    <mergeCell ref="B55:J55"/>
    <mergeCell ref="B56:J56"/>
    <mergeCell ref="B57:J57"/>
    <mergeCell ref="B58:J58"/>
    <mergeCell ref="B59:J59"/>
    <mergeCell ref="B60:J60"/>
    <mergeCell ref="B49:J49"/>
    <mergeCell ref="B50:J50"/>
    <mergeCell ref="B51:J51"/>
    <mergeCell ref="B52:J52"/>
    <mergeCell ref="B53:J53"/>
    <mergeCell ref="B54:J54"/>
    <mergeCell ref="C41:D41"/>
    <mergeCell ref="E41:J41"/>
    <mergeCell ref="B42:J42"/>
    <mergeCell ref="B43:J43"/>
    <mergeCell ref="B44:K44"/>
    <mergeCell ref="B48:J48"/>
    <mergeCell ref="B36:B37"/>
    <mergeCell ref="B38:B41"/>
    <mergeCell ref="C38:D38"/>
    <mergeCell ref="E38:J38"/>
    <mergeCell ref="C39:D39"/>
    <mergeCell ref="E39:J39"/>
    <mergeCell ref="C40:D40"/>
    <mergeCell ref="E40:J40"/>
    <mergeCell ref="C33:J33"/>
    <mergeCell ref="C35:J35"/>
    <mergeCell ref="D36:H36"/>
    <mergeCell ref="D37:H37"/>
    <mergeCell ref="C28:D28"/>
    <mergeCell ref="E28:J28"/>
    <mergeCell ref="C29:D29"/>
    <mergeCell ref="E29:J29"/>
    <mergeCell ref="B31:J31"/>
    <mergeCell ref="C32:J32"/>
    <mergeCell ref="C23:J23"/>
    <mergeCell ref="B24:B25"/>
    <mergeCell ref="B26:B29"/>
    <mergeCell ref="C26:D26"/>
    <mergeCell ref="E26:J26"/>
    <mergeCell ref="C27:D27"/>
    <mergeCell ref="E27:J27"/>
    <mergeCell ref="D24:H24"/>
    <mergeCell ref="D25:H25"/>
    <mergeCell ref="B19:J19"/>
    <mergeCell ref="C20:J20"/>
    <mergeCell ref="C21:J21"/>
    <mergeCell ref="B12:J12"/>
    <mergeCell ref="B13:J13"/>
    <mergeCell ref="B15:J15"/>
    <mergeCell ref="B16:B17"/>
    <mergeCell ref="D16:J16"/>
    <mergeCell ref="D17:G17"/>
    <mergeCell ref="I17:J17"/>
    <mergeCell ref="F8:G8"/>
    <mergeCell ref="H8:J8"/>
    <mergeCell ref="F9:G9"/>
    <mergeCell ref="H9:I9"/>
    <mergeCell ref="F10:G10"/>
    <mergeCell ref="H10:J10"/>
    <mergeCell ref="B2:J2"/>
    <mergeCell ref="D7:E7"/>
    <mergeCell ref="H7:J7"/>
    <mergeCell ref="F7:G7"/>
    <mergeCell ref="H4:I4"/>
  </mergeCells>
  <phoneticPr fontId="18"/>
  <printOptions horizontalCentered="1"/>
  <pageMargins left="0.55118110236220474" right="0.35433070866141736" top="0.59055118110236227" bottom="0.59055118110236227" header="0.51181102362204722" footer="0.51181102362204722"/>
  <pageSetup paperSize="9" scale="97" orientation="portrait" blackAndWhite="1" r:id="rId1"/>
  <rowBreaks count="2" manualBreakCount="2">
    <brk id="46" max="10" man="1"/>
    <brk id="85" max="13"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4B87D-3938-4996-9D6B-862D9103751D}">
  <dimension ref="B1:AL341"/>
  <sheetViews>
    <sheetView showGridLines="0" view="pageBreakPreview" zoomScale="85" zoomScaleNormal="100" zoomScaleSheetLayoutView="85" workbookViewId="0">
      <selection activeCell="G4" sqref="G4:J4"/>
    </sheetView>
  </sheetViews>
  <sheetFormatPr defaultColWidth="9" defaultRowHeight="13.2"/>
  <cols>
    <col min="1" max="1" width="3.6640625" style="1856" customWidth="1"/>
    <col min="2" max="2" width="11" style="1857" customWidth="1"/>
    <col min="3" max="33" width="3.77734375" style="1857" customWidth="1"/>
    <col min="34" max="34" width="11.109375" style="1856" customWidth="1"/>
    <col min="35" max="35" width="8.44140625" style="1857" bestFit="1" customWidth="1"/>
    <col min="36" max="16384" width="9" style="1856"/>
  </cols>
  <sheetData>
    <row r="1" spans="2:38" ht="19.8" thickBot="1">
      <c r="B1" s="1855" t="s">
        <v>2411</v>
      </c>
      <c r="M1" s="1858"/>
      <c r="AI1" s="1860"/>
    </row>
    <row r="2" spans="2:38" ht="13.5" customHeight="1" thickBot="1">
      <c r="Q2" s="1856"/>
      <c r="S2" s="1971"/>
      <c r="T2" s="2035"/>
      <c r="U2" s="4532" t="s">
        <v>1061</v>
      </c>
      <c r="V2" s="4533"/>
      <c r="W2" s="4532" t="s">
        <v>1051</v>
      </c>
      <c r="X2" s="4533"/>
      <c r="Y2" s="4534" t="s">
        <v>1052</v>
      </c>
      <c r="Z2" s="4535"/>
      <c r="AB2" s="4536" t="s">
        <v>2356</v>
      </c>
      <c r="AC2" s="4537"/>
      <c r="AD2" s="4537"/>
      <c r="AE2" s="4537"/>
      <c r="AF2" s="4537"/>
      <c r="AG2" s="4537"/>
      <c r="AH2" s="2036" t="str">
        <f>IF(Y3&lt;0.285,"未達成","達成")</f>
        <v>達成</v>
      </c>
      <c r="AI2" s="1856"/>
    </row>
    <row r="3" spans="2:38" ht="13.5" customHeight="1" thickBot="1">
      <c r="B3" s="4538" t="s">
        <v>1053</v>
      </c>
      <c r="C3" s="4538"/>
      <c r="D3" s="4538"/>
      <c r="E3" s="4538"/>
      <c r="F3" s="1857" t="s">
        <v>1054</v>
      </c>
      <c r="G3" s="2037" t="s">
        <v>2412</v>
      </c>
      <c r="H3" s="2037"/>
      <c r="I3" s="2038"/>
      <c r="J3" s="2037"/>
      <c r="K3" s="2037"/>
      <c r="L3" s="2037"/>
      <c r="M3" s="2037"/>
      <c r="N3" s="2037"/>
      <c r="O3" s="2037"/>
      <c r="P3" s="2037"/>
      <c r="R3" s="1856"/>
      <c r="S3" s="4539" t="s">
        <v>1055</v>
      </c>
      <c r="T3" s="4540"/>
      <c r="U3" s="4541">
        <f>+AI12+AI28+AI44+AI60+AI76+AI92+AI108+AI124+AI140+AI156+AI172+AI188+AI204+AI220+AI236+AI252+AI268+AI284+AI300+AI316+AI332</f>
        <v>254</v>
      </c>
      <c r="V3" s="4542"/>
      <c r="W3" s="4541">
        <f>AI13+AI29+AI45+AI61+AI77+AI93+AI109+AI125+AI141+AI157+AI173+AI189+AI205+AI221+AI237+AI253+AI269+AI285+AI301+AI317+AI333</f>
        <v>75</v>
      </c>
      <c r="X3" s="4540"/>
      <c r="Y3" s="4543">
        <f>ROUNDDOWN(W3/U3,3)</f>
        <v>0.29499999999999998</v>
      </c>
      <c r="Z3" s="4544"/>
      <c r="AB3" s="4502" t="s">
        <v>2357</v>
      </c>
      <c r="AC3" s="4451"/>
      <c r="AD3" s="4451"/>
      <c r="AE3" s="4451"/>
      <c r="AF3" s="4451"/>
      <c r="AG3" s="4451"/>
      <c r="AH3" s="2039" t="str">
        <f>IF(COUNTIF(AL9:AL337,"NG")&gt;=1,"未達成","達成")</f>
        <v>達成</v>
      </c>
      <c r="AI3" s="1856"/>
      <c r="AJ3" s="2040"/>
    </row>
    <row r="4" spans="2:38" ht="13.5" customHeight="1" thickBot="1">
      <c r="B4" s="4538" t="s">
        <v>1056</v>
      </c>
      <c r="C4" s="4538"/>
      <c r="D4" s="4538"/>
      <c r="E4" s="4538"/>
      <c r="F4" s="1857" t="s">
        <v>1054</v>
      </c>
      <c r="G4" s="4588">
        <v>45785</v>
      </c>
      <c r="H4" s="4589"/>
      <c r="I4" s="4589"/>
      <c r="J4" s="4590"/>
      <c r="R4" s="1856"/>
      <c r="S4" s="4475" t="s">
        <v>1057</v>
      </c>
      <c r="T4" s="4559"/>
      <c r="U4" s="4560">
        <f>+U3</f>
        <v>254</v>
      </c>
      <c r="V4" s="4561"/>
      <c r="W4" s="4560">
        <f>+AI15+AI31+AI47+AI63+AI79+AI95+AI111+AI127+AI143+AI159+AI175+AI191+AI207+AI223+AI239+AI255+AI271+AI287+AI303+AI319+AI335</f>
        <v>75</v>
      </c>
      <c r="X4" s="4476"/>
      <c r="Y4" s="4562">
        <f>ROUNDDOWN(W4/U4,3)</f>
        <v>0.29499999999999998</v>
      </c>
      <c r="Z4" s="4563"/>
      <c r="AB4" s="4536" t="s">
        <v>2358</v>
      </c>
      <c r="AC4" s="4537"/>
      <c r="AD4" s="4537"/>
      <c r="AE4" s="4537"/>
      <c r="AF4" s="4537"/>
      <c r="AG4" s="4537"/>
      <c r="AH4" s="2036" t="str">
        <f>IF(Y4&lt;0.285,"未達成","達成")</f>
        <v>達成</v>
      </c>
      <c r="AI4" s="1901"/>
      <c r="AK4" s="2040"/>
    </row>
    <row r="5" spans="2:38" ht="13.5" customHeight="1" thickBot="1">
      <c r="B5" s="4494" t="s">
        <v>1058</v>
      </c>
      <c r="C5" s="4494"/>
      <c r="D5" s="4494"/>
      <c r="E5" s="4494"/>
      <c r="F5" s="1857" t="s">
        <v>1054</v>
      </c>
      <c r="G5" s="4550">
        <v>46047</v>
      </c>
      <c r="H5" s="4550"/>
      <c r="I5" s="4550"/>
      <c r="J5" s="4550"/>
      <c r="L5" s="4551" t="s">
        <v>1059</v>
      </c>
      <c r="M5" s="4551"/>
      <c r="N5" s="4551"/>
      <c r="O5" s="1857" t="s">
        <v>1054</v>
      </c>
      <c r="P5" s="4552">
        <f>+G5-G4+1</f>
        <v>263</v>
      </c>
      <c r="Q5" s="4552"/>
      <c r="R5" s="4552"/>
      <c r="S5" s="4553"/>
      <c r="T5" s="4553"/>
      <c r="U5" s="4554"/>
      <c r="V5" s="4554"/>
      <c r="W5" s="4554"/>
      <c r="X5" s="4554"/>
      <c r="Y5" s="4555"/>
      <c r="Z5" s="4555"/>
      <c r="AA5" s="1899"/>
      <c r="AB5" s="4502" t="s">
        <v>2359</v>
      </c>
      <c r="AC5" s="4451"/>
      <c r="AD5" s="4451"/>
      <c r="AE5" s="4451"/>
      <c r="AF5" s="4451"/>
      <c r="AG5" s="4451"/>
      <c r="AH5" s="2039" t="str">
        <f>IF(COUNTIF(AI9:AI339,"NG")&gt;=1,"未達成","達成")</f>
        <v>達成</v>
      </c>
      <c r="AI5" s="1901"/>
      <c r="AK5" s="2040"/>
    </row>
    <row r="6" spans="2:38" ht="18" customHeight="1">
      <c r="B6" s="1894"/>
      <c r="C6" s="1894"/>
      <c r="D6" s="1894"/>
      <c r="E6" s="1894"/>
      <c r="G6" s="1895"/>
      <c r="H6" s="1895"/>
      <c r="I6" s="1895"/>
      <c r="J6" s="1895"/>
      <c r="K6" s="1896"/>
      <c r="L6" s="1897"/>
      <c r="M6" s="1897"/>
      <c r="N6" s="1897"/>
      <c r="P6" s="1898"/>
      <c r="Q6" s="1898"/>
      <c r="R6" s="1898"/>
      <c r="AA6" s="1899"/>
      <c r="AB6" s="1900"/>
      <c r="AC6" s="1900"/>
      <c r="AD6" s="1900"/>
      <c r="AE6" s="1900"/>
      <c r="AF6" s="1900"/>
      <c r="AG6" s="1900"/>
      <c r="AH6" s="1900"/>
      <c r="AI6" s="1901"/>
      <c r="AK6" s="2040"/>
    </row>
    <row r="7" spans="2:38" ht="38.25" hidden="1" customHeight="1">
      <c r="C7" s="1856">
        <f>YEAR(G4)</f>
        <v>2025</v>
      </c>
      <c r="D7" s="1856">
        <f>MONTH(G4)</f>
        <v>5</v>
      </c>
      <c r="E7" s="1856"/>
      <c r="F7" s="1902">
        <f>DATE(C7,D7,1)</f>
        <v>45778</v>
      </c>
    </row>
    <row r="8" spans="2:38" ht="13.5" customHeight="1">
      <c r="B8" s="1904" t="s">
        <v>2266</v>
      </c>
      <c r="C8" s="4479">
        <f>C9</f>
        <v>45778</v>
      </c>
      <c r="D8" s="4479"/>
      <c r="E8" s="4479"/>
      <c r="F8" s="4479"/>
      <c r="G8" s="4479"/>
      <c r="H8" s="4479"/>
      <c r="I8" s="4479"/>
      <c r="J8" s="4479"/>
      <c r="K8" s="4479"/>
      <c r="L8" s="4479"/>
      <c r="M8" s="4479"/>
      <c r="N8" s="4479"/>
      <c r="O8" s="4479"/>
      <c r="P8" s="4479"/>
      <c r="Q8" s="4479"/>
      <c r="R8" s="4479"/>
      <c r="S8" s="4479"/>
      <c r="T8" s="4479"/>
      <c r="U8" s="4479"/>
      <c r="V8" s="4479"/>
      <c r="W8" s="4479"/>
      <c r="X8" s="4479"/>
      <c r="Y8" s="4479"/>
      <c r="Z8" s="4479"/>
      <c r="AA8" s="4479"/>
      <c r="AB8" s="4479"/>
      <c r="AC8" s="4479"/>
      <c r="AD8" s="4479"/>
      <c r="AE8" s="4479"/>
      <c r="AF8" s="4479"/>
      <c r="AG8" s="4479"/>
      <c r="AH8" s="4479"/>
      <c r="AI8" s="4546"/>
    </row>
    <row r="9" spans="2:38" hidden="1">
      <c r="B9" s="1908"/>
      <c r="C9" s="1909">
        <f>DATE($C7,$D7,1)</f>
        <v>45778</v>
      </c>
      <c r="D9" s="1910">
        <f>C9+1</f>
        <v>45779</v>
      </c>
      <c r="E9" s="1910">
        <f t="shared" ref="E9:AG9" si="0">D9+1</f>
        <v>45780</v>
      </c>
      <c r="F9" s="1910">
        <f t="shared" si="0"/>
        <v>45781</v>
      </c>
      <c r="G9" s="1910">
        <f t="shared" si="0"/>
        <v>45782</v>
      </c>
      <c r="H9" s="1910">
        <f t="shared" si="0"/>
        <v>45783</v>
      </c>
      <c r="I9" s="1910">
        <f t="shared" si="0"/>
        <v>45784</v>
      </c>
      <c r="J9" s="1910">
        <f t="shared" si="0"/>
        <v>45785</v>
      </c>
      <c r="K9" s="1910">
        <f t="shared" si="0"/>
        <v>45786</v>
      </c>
      <c r="L9" s="1910">
        <f t="shared" si="0"/>
        <v>45787</v>
      </c>
      <c r="M9" s="1910">
        <f t="shared" si="0"/>
        <v>45788</v>
      </c>
      <c r="N9" s="1910">
        <f t="shared" si="0"/>
        <v>45789</v>
      </c>
      <c r="O9" s="1910">
        <f t="shared" si="0"/>
        <v>45790</v>
      </c>
      <c r="P9" s="1910">
        <f t="shared" si="0"/>
        <v>45791</v>
      </c>
      <c r="Q9" s="1910">
        <f t="shared" si="0"/>
        <v>45792</v>
      </c>
      <c r="R9" s="1910">
        <f t="shared" si="0"/>
        <v>45793</v>
      </c>
      <c r="S9" s="1910">
        <f t="shared" si="0"/>
        <v>45794</v>
      </c>
      <c r="T9" s="1910">
        <f t="shared" si="0"/>
        <v>45795</v>
      </c>
      <c r="U9" s="1910">
        <f t="shared" si="0"/>
        <v>45796</v>
      </c>
      <c r="V9" s="1910">
        <f t="shared" si="0"/>
        <v>45797</v>
      </c>
      <c r="W9" s="1910">
        <f t="shared" si="0"/>
        <v>45798</v>
      </c>
      <c r="X9" s="1910">
        <f t="shared" si="0"/>
        <v>45799</v>
      </c>
      <c r="Y9" s="1910">
        <f t="shared" si="0"/>
        <v>45800</v>
      </c>
      <c r="Z9" s="1910">
        <f t="shared" si="0"/>
        <v>45801</v>
      </c>
      <c r="AA9" s="1910">
        <f t="shared" si="0"/>
        <v>45802</v>
      </c>
      <c r="AB9" s="1910">
        <f t="shared" si="0"/>
        <v>45803</v>
      </c>
      <c r="AC9" s="1910">
        <f t="shared" si="0"/>
        <v>45804</v>
      </c>
      <c r="AD9" s="1910">
        <f t="shared" si="0"/>
        <v>45805</v>
      </c>
      <c r="AE9" s="1910">
        <f t="shared" si="0"/>
        <v>45806</v>
      </c>
      <c r="AF9" s="1910">
        <f t="shared" si="0"/>
        <v>45807</v>
      </c>
      <c r="AG9" s="1910">
        <f t="shared" si="0"/>
        <v>45808</v>
      </c>
      <c r="AH9" s="2041"/>
      <c r="AI9" s="2042"/>
    </row>
    <row r="10" spans="2:38">
      <c r="B10" s="1908" t="s">
        <v>2267</v>
      </c>
      <c r="C10" s="1912" t="str">
        <f>IF(C9&gt;=G4,C9,"")</f>
        <v/>
      </c>
      <c r="D10" s="1913" t="str">
        <f>IF(D9&lt;$G4,"",IF(C9=EOMONTH(DATE($C7,$D7,1),0),"",IF(C9="","",C9+1)))</f>
        <v/>
      </c>
      <c r="E10" s="1913" t="str">
        <f t="shared" ref="E10:AE10" si="1">IF(E9&lt;$G4,"",IF(D9=EOMONTH(DATE($C7,$D7,1),0),"",IF(D9="","",D9+1)))</f>
        <v/>
      </c>
      <c r="F10" s="1913" t="str">
        <f t="shared" si="1"/>
        <v/>
      </c>
      <c r="G10" s="1913" t="str">
        <f t="shared" si="1"/>
        <v/>
      </c>
      <c r="H10" s="1913" t="str">
        <f t="shared" si="1"/>
        <v/>
      </c>
      <c r="I10" s="1913" t="str">
        <f t="shared" si="1"/>
        <v/>
      </c>
      <c r="J10" s="1913">
        <f t="shared" si="1"/>
        <v>45785</v>
      </c>
      <c r="K10" s="1913">
        <f t="shared" si="1"/>
        <v>45786</v>
      </c>
      <c r="L10" s="1913">
        <f>IF(L9&lt;$G4,"",IF(K9=EOMONTH(DATE($C7,$D7,1),0),"",IF(K9="","",K9+1)))</f>
        <v>45787</v>
      </c>
      <c r="M10" s="1913">
        <f>IF(M9&lt;$G4,"",IF(L9=EOMONTH(DATE($C7,$D7,1),0),"",IF(L9="","",L9+1)))</f>
        <v>45788</v>
      </c>
      <c r="N10" s="1913">
        <f t="shared" si="1"/>
        <v>45789</v>
      </c>
      <c r="O10" s="1913">
        <f t="shared" si="1"/>
        <v>45790</v>
      </c>
      <c r="P10" s="1913">
        <f t="shared" si="1"/>
        <v>45791</v>
      </c>
      <c r="Q10" s="1913">
        <f t="shared" si="1"/>
        <v>45792</v>
      </c>
      <c r="R10" s="1913">
        <f t="shared" si="1"/>
        <v>45793</v>
      </c>
      <c r="S10" s="1913">
        <f t="shared" si="1"/>
        <v>45794</v>
      </c>
      <c r="T10" s="1913">
        <f t="shared" si="1"/>
        <v>45795</v>
      </c>
      <c r="U10" s="1913">
        <f t="shared" si="1"/>
        <v>45796</v>
      </c>
      <c r="V10" s="1913">
        <f t="shared" si="1"/>
        <v>45797</v>
      </c>
      <c r="W10" s="1913">
        <f t="shared" si="1"/>
        <v>45798</v>
      </c>
      <c r="X10" s="1913">
        <f t="shared" si="1"/>
        <v>45799</v>
      </c>
      <c r="Y10" s="1913">
        <f t="shared" si="1"/>
        <v>45800</v>
      </c>
      <c r="Z10" s="1913">
        <f t="shared" si="1"/>
        <v>45801</v>
      </c>
      <c r="AA10" s="1913">
        <f>IF(AA9&lt;$G4,"",IF(Z9=EOMONTH(DATE($C7,$D7,1),0),"",IF(Z9="","",Z9+1)))</f>
        <v>45802</v>
      </c>
      <c r="AB10" s="1913">
        <f>IF(AB9&lt;$G4,"",IF(AA9=EOMONTH(DATE($C7,$D7,1),0),"",IF(AA9="","",AA9+1)))</f>
        <v>45803</v>
      </c>
      <c r="AC10" s="1913">
        <f t="shared" si="1"/>
        <v>45804</v>
      </c>
      <c r="AD10" s="1913">
        <f t="shared" si="1"/>
        <v>45805</v>
      </c>
      <c r="AE10" s="1913">
        <f t="shared" si="1"/>
        <v>45806</v>
      </c>
      <c r="AF10" s="1913">
        <f>IF(AF9&lt;$G4,"",IF(AE9=EOMONTH(DATE($C7,$D7,1),0),"",IF(AE10="","",AE10+1)))</f>
        <v>45807</v>
      </c>
      <c r="AG10" s="1913">
        <f>IF(AG9&lt;$G4,"",IF(AF10=EOMONTH(DATE($C7,$D7,1),0),"",IF(AF10="","",AF10+1)))</f>
        <v>45808</v>
      </c>
      <c r="AH10" s="2043" t="s">
        <v>2268</v>
      </c>
      <c r="AI10" s="2044">
        <f>+COUNTIFS(C11:AG11,"土",C12:AG12,"")+COUNTIFS(C11:AG11,"日",C12:AG12,"")</f>
        <v>7</v>
      </c>
    </row>
    <row r="11" spans="2:38">
      <c r="B11" s="1908" t="s">
        <v>1060</v>
      </c>
      <c r="C11" s="1975" t="str">
        <f>IFERROR(TEXT(WEEKDAY(+C10),"aaa"),"")</f>
        <v/>
      </c>
      <c r="D11" s="1975" t="str">
        <f t="shared" ref="D11:AG11" si="2">IFERROR(TEXT(WEEKDAY(+D10),"aaa"),"")</f>
        <v/>
      </c>
      <c r="E11" s="1975" t="str">
        <f t="shared" si="2"/>
        <v/>
      </c>
      <c r="F11" s="1975" t="str">
        <f t="shared" si="2"/>
        <v/>
      </c>
      <c r="G11" s="1975" t="str">
        <f t="shared" si="2"/>
        <v/>
      </c>
      <c r="H11" s="1975" t="str">
        <f>IFERROR(TEXT(WEEKDAY(+H10),"aaa"),"")</f>
        <v/>
      </c>
      <c r="I11" s="1975" t="str">
        <f t="shared" si="2"/>
        <v/>
      </c>
      <c r="J11" s="1975" t="str">
        <f t="shared" si="2"/>
        <v>木</v>
      </c>
      <c r="K11" s="1975" t="str">
        <f t="shared" si="2"/>
        <v>金</v>
      </c>
      <c r="L11" s="1975" t="str">
        <f t="shared" si="2"/>
        <v>土</v>
      </c>
      <c r="M11" s="1975" t="str">
        <f t="shared" si="2"/>
        <v>日</v>
      </c>
      <c r="N11" s="1975" t="str">
        <f t="shared" si="2"/>
        <v>月</v>
      </c>
      <c r="O11" s="1975" t="str">
        <f t="shared" si="2"/>
        <v>火</v>
      </c>
      <c r="P11" s="1975" t="str">
        <f t="shared" si="2"/>
        <v>水</v>
      </c>
      <c r="Q11" s="1975" t="str">
        <f t="shared" si="2"/>
        <v>木</v>
      </c>
      <c r="R11" s="1975" t="str">
        <f t="shared" si="2"/>
        <v>金</v>
      </c>
      <c r="S11" s="1975" t="str">
        <f t="shared" si="2"/>
        <v>土</v>
      </c>
      <c r="T11" s="1975" t="str">
        <f t="shared" si="2"/>
        <v>日</v>
      </c>
      <c r="U11" s="1975" t="str">
        <f t="shared" si="2"/>
        <v>月</v>
      </c>
      <c r="V11" s="1975" t="str">
        <f t="shared" si="2"/>
        <v>火</v>
      </c>
      <c r="W11" s="1975" t="str">
        <f t="shared" si="2"/>
        <v>水</v>
      </c>
      <c r="X11" s="1975" t="str">
        <f t="shared" si="2"/>
        <v>木</v>
      </c>
      <c r="Y11" s="1975" t="str">
        <f t="shared" si="2"/>
        <v>金</v>
      </c>
      <c r="Z11" s="1975" t="str">
        <f t="shared" si="2"/>
        <v>土</v>
      </c>
      <c r="AA11" s="1975" t="str">
        <f t="shared" si="2"/>
        <v>日</v>
      </c>
      <c r="AB11" s="1975" t="str">
        <f t="shared" si="2"/>
        <v>月</v>
      </c>
      <c r="AC11" s="1975" t="str">
        <f t="shared" si="2"/>
        <v>火</v>
      </c>
      <c r="AD11" s="1975" t="str">
        <f t="shared" si="2"/>
        <v>水</v>
      </c>
      <c r="AE11" s="1975" t="str">
        <f t="shared" si="2"/>
        <v>木</v>
      </c>
      <c r="AF11" s="1975" t="str">
        <f t="shared" si="2"/>
        <v>金</v>
      </c>
      <c r="AG11" s="1975" t="str">
        <f t="shared" si="2"/>
        <v>土</v>
      </c>
      <c r="AH11" s="2043" t="s">
        <v>2269</v>
      </c>
      <c r="AI11" s="2044">
        <f>+COUNTIF(C12:AG12,"夏休")+COUNTIF(C12:AG12,"冬休")+COUNTIF(C12:AG12,"中止")</f>
        <v>0</v>
      </c>
    </row>
    <row r="12" spans="2:38" ht="13.5" customHeight="1">
      <c r="B12" s="4547" t="s">
        <v>2270</v>
      </c>
      <c r="C12" s="4549"/>
      <c r="D12" s="4545"/>
      <c r="E12" s="4545"/>
      <c r="F12" s="4545"/>
      <c r="G12" s="4545"/>
      <c r="H12" s="4545"/>
      <c r="I12" s="4545"/>
      <c r="J12" s="4545"/>
      <c r="K12" s="4545"/>
      <c r="L12" s="4545"/>
      <c r="M12" s="4545"/>
      <c r="N12" s="4545"/>
      <c r="O12" s="4545"/>
      <c r="P12" s="4545"/>
      <c r="Q12" s="4545"/>
      <c r="R12" s="4545"/>
      <c r="S12" s="4545"/>
      <c r="T12" s="4545"/>
      <c r="U12" s="4545"/>
      <c r="V12" s="4545"/>
      <c r="W12" s="4545"/>
      <c r="X12" s="4545"/>
      <c r="Y12" s="4545"/>
      <c r="Z12" s="4545"/>
      <c r="AA12" s="4545"/>
      <c r="AB12" s="4545"/>
      <c r="AC12" s="4545"/>
      <c r="AD12" s="4545"/>
      <c r="AE12" s="4545"/>
      <c r="AF12" s="4545"/>
      <c r="AG12" s="4565"/>
      <c r="AH12" s="2045" t="s">
        <v>1061</v>
      </c>
      <c r="AI12" s="2046">
        <f>COUNT(C10:AG10)-AI11</f>
        <v>24</v>
      </c>
    </row>
    <row r="13" spans="2:38" ht="13.5" customHeight="1">
      <c r="B13" s="4548"/>
      <c r="C13" s="4549"/>
      <c r="D13" s="4545"/>
      <c r="E13" s="4545"/>
      <c r="F13" s="4545"/>
      <c r="G13" s="4545"/>
      <c r="H13" s="4545"/>
      <c r="I13" s="4545"/>
      <c r="J13" s="4545"/>
      <c r="K13" s="4545"/>
      <c r="L13" s="4545"/>
      <c r="M13" s="4545"/>
      <c r="N13" s="4545"/>
      <c r="O13" s="4545"/>
      <c r="P13" s="4545"/>
      <c r="Q13" s="4545"/>
      <c r="R13" s="4545"/>
      <c r="S13" s="4545"/>
      <c r="T13" s="4545"/>
      <c r="U13" s="4545"/>
      <c r="V13" s="4545"/>
      <c r="W13" s="4545"/>
      <c r="X13" s="4545"/>
      <c r="Y13" s="4545"/>
      <c r="Z13" s="4545"/>
      <c r="AA13" s="4545"/>
      <c r="AB13" s="4545"/>
      <c r="AC13" s="4545"/>
      <c r="AD13" s="4545"/>
      <c r="AE13" s="4545"/>
      <c r="AF13" s="4545"/>
      <c r="AG13" s="4565"/>
      <c r="AH13" s="2045" t="s">
        <v>1062</v>
      </c>
      <c r="AI13" s="2046">
        <f>+COUNTIF(C14:AG15,"休")</f>
        <v>7</v>
      </c>
      <c r="AJ13" s="2047" t="str">
        <f>IF(AI14&gt;0.285,"",IF(AI13&lt;AI10,"←計画日数が足りません",""))</f>
        <v/>
      </c>
    </row>
    <row r="14" spans="2:38" ht="13.5" customHeight="1">
      <c r="B14" s="4566" t="s">
        <v>1055</v>
      </c>
      <c r="C14" s="4567"/>
      <c r="D14" s="4564"/>
      <c r="E14" s="4564"/>
      <c r="F14" s="4564"/>
      <c r="G14" s="4564"/>
      <c r="H14" s="4564"/>
      <c r="I14" s="4564"/>
      <c r="J14" s="4564"/>
      <c r="K14" s="4564"/>
      <c r="L14" s="4564" t="s">
        <v>1067</v>
      </c>
      <c r="M14" s="4564" t="s">
        <v>1067</v>
      </c>
      <c r="N14" s="4564"/>
      <c r="O14" s="4564"/>
      <c r="P14" s="4564"/>
      <c r="Q14" s="4564"/>
      <c r="R14" s="4564"/>
      <c r="S14" s="4564" t="s">
        <v>1067</v>
      </c>
      <c r="T14" s="4564" t="s">
        <v>1067</v>
      </c>
      <c r="U14" s="4564"/>
      <c r="V14" s="4564"/>
      <c r="W14" s="4564"/>
      <c r="X14" s="4564"/>
      <c r="Y14" s="4564"/>
      <c r="Z14" s="4564" t="s">
        <v>1067</v>
      </c>
      <c r="AA14" s="4564" t="s">
        <v>1067</v>
      </c>
      <c r="AB14" s="4564"/>
      <c r="AC14" s="4564"/>
      <c r="AD14" s="4564"/>
      <c r="AE14" s="4564"/>
      <c r="AF14" s="4564"/>
      <c r="AG14" s="4570" t="s">
        <v>1067</v>
      </c>
      <c r="AH14" s="2045" t="s">
        <v>1063</v>
      </c>
      <c r="AI14" s="2048">
        <f>+AI13/AI12</f>
        <v>0.29166666666666669</v>
      </c>
    </row>
    <row r="15" spans="2:38">
      <c r="B15" s="4566"/>
      <c r="C15" s="4567"/>
      <c r="D15" s="4564"/>
      <c r="E15" s="4564"/>
      <c r="F15" s="4564"/>
      <c r="G15" s="4564"/>
      <c r="H15" s="4564"/>
      <c r="I15" s="4564"/>
      <c r="J15" s="4564"/>
      <c r="K15" s="4564"/>
      <c r="L15" s="4564"/>
      <c r="M15" s="4564"/>
      <c r="N15" s="4564"/>
      <c r="O15" s="4564"/>
      <c r="P15" s="4564"/>
      <c r="Q15" s="4564"/>
      <c r="R15" s="4564"/>
      <c r="S15" s="4564"/>
      <c r="T15" s="4564"/>
      <c r="U15" s="4564"/>
      <c r="V15" s="4564"/>
      <c r="W15" s="4564"/>
      <c r="X15" s="4564"/>
      <c r="Y15" s="4564"/>
      <c r="Z15" s="4564"/>
      <c r="AA15" s="4564"/>
      <c r="AB15" s="4564"/>
      <c r="AC15" s="4564"/>
      <c r="AD15" s="4564"/>
      <c r="AE15" s="4564"/>
      <c r="AF15" s="4564"/>
      <c r="AG15" s="4570"/>
      <c r="AH15" s="2045" t="s">
        <v>1051</v>
      </c>
      <c r="AI15" s="2046">
        <f>+COUNTA(C16:AG17)</f>
        <v>7</v>
      </c>
    </row>
    <row r="16" spans="2:38">
      <c r="B16" s="4571" t="s">
        <v>1057</v>
      </c>
      <c r="C16" s="4573"/>
      <c r="D16" s="4568"/>
      <c r="E16" s="4568"/>
      <c r="F16" s="4568"/>
      <c r="G16" s="4568"/>
      <c r="H16" s="4568"/>
      <c r="I16" s="4568"/>
      <c r="J16" s="4568"/>
      <c r="K16" s="4568"/>
      <c r="L16" s="4568" t="s">
        <v>1067</v>
      </c>
      <c r="M16" s="4568" t="s">
        <v>1067</v>
      </c>
      <c r="N16" s="4568"/>
      <c r="O16" s="4568"/>
      <c r="P16" s="4568"/>
      <c r="Q16" s="4568"/>
      <c r="R16" s="4568"/>
      <c r="S16" s="4568" t="s">
        <v>1067</v>
      </c>
      <c r="T16" s="4568" t="s">
        <v>1067</v>
      </c>
      <c r="U16" s="4568"/>
      <c r="V16" s="4568"/>
      <c r="W16" s="4568"/>
      <c r="X16" s="4568"/>
      <c r="Y16" s="4568"/>
      <c r="Z16" s="4568" t="s">
        <v>1067</v>
      </c>
      <c r="AA16" s="4568" t="s">
        <v>1067</v>
      </c>
      <c r="AB16" s="4568"/>
      <c r="AC16" s="4568"/>
      <c r="AD16" s="4568"/>
      <c r="AE16" s="4568"/>
      <c r="AF16" s="4568"/>
      <c r="AG16" s="4575" t="s">
        <v>1067</v>
      </c>
      <c r="AH16" s="2049" t="s">
        <v>1064</v>
      </c>
      <c r="AI16" s="2050">
        <f>+AI15/AI12</f>
        <v>0.29166666666666669</v>
      </c>
      <c r="AL16" s="1857">
        <f>+COUNTIF(C14:AG15,"休")</f>
        <v>7</v>
      </c>
    </row>
    <row r="17" spans="2:38">
      <c r="B17" s="4572"/>
      <c r="C17" s="4574"/>
      <c r="D17" s="4569"/>
      <c r="E17" s="4569"/>
      <c r="F17" s="4569"/>
      <c r="G17" s="4569"/>
      <c r="H17" s="4569"/>
      <c r="I17" s="4569"/>
      <c r="J17" s="4569"/>
      <c r="K17" s="4569"/>
      <c r="L17" s="4569"/>
      <c r="M17" s="4569"/>
      <c r="N17" s="4569"/>
      <c r="O17" s="4569"/>
      <c r="P17" s="4569"/>
      <c r="Q17" s="4569"/>
      <c r="R17" s="4569"/>
      <c r="S17" s="4569"/>
      <c r="T17" s="4569"/>
      <c r="U17" s="4569"/>
      <c r="V17" s="4569"/>
      <c r="W17" s="4569"/>
      <c r="X17" s="4569"/>
      <c r="Y17" s="4569"/>
      <c r="Z17" s="4569"/>
      <c r="AA17" s="4569"/>
      <c r="AB17" s="4569"/>
      <c r="AC17" s="4569"/>
      <c r="AD17" s="4569"/>
      <c r="AE17" s="4569"/>
      <c r="AF17" s="4569"/>
      <c r="AG17" s="4576"/>
      <c r="AH17" s="2051" t="s">
        <v>2271</v>
      </c>
      <c r="AI17" s="2052" t="str">
        <f>IF(7&gt;AI12,"対象外",IF(AI15&gt;=AI10,"OK","NG"))</f>
        <v>OK</v>
      </c>
      <c r="AJ17" s="2047" t="str">
        <f>IF(AI17="対象外","←７日間に満たない期間は達成判定の対象外",IF(AI17="NG","←月単位未達成","←月単位達成"))</f>
        <v>←月単位達成</v>
      </c>
      <c r="AL17" s="2053" t="str">
        <f>IF(7&gt;AI12,"対象外",IF(AL16&gt;=AI10,"OK","NG"))</f>
        <v>OK</v>
      </c>
    </row>
    <row r="18" spans="2:38" hidden="1">
      <c r="B18" s="2001" t="s">
        <v>2373</v>
      </c>
      <c r="C18" s="1992" t="e">
        <f>IF(AND(DAY(C10)&gt;=22,DAY(C10)&lt;=28,C11="土"),1,0)</f>
        <v>#VALUE!</v>
      </c>
      <c r="D18" s="1992" t="e">
        <f t="shared" ref="D18:AG18" si="3">IF(AND(DAY(D10)&gt;=22,DAY(D10)&lt;=28,D11="土"),1,0)</f>
        <v>#VALUE!</v>
      </c>
      <c r="E18" s="1992" t="e">
        <f t="shared" si="3"/>
        <v>#VALUE!</v>
      </c>
      <c r="F18" s="1992" t="e">
        <f t="shared" si="3"/>
        <v>#VALUE!</v>
      </c>
      <c r="G18" s="1992" t="e">
        <f t="shared" si="3"/>
        <v>#VALUE!</v>
      </c>
      <c r="H18" s="1992" t="e">
        <f t="shared" si="3"/>
        <v>#VALUE!</v>
      </c>
      <c r="I18" s="1992" t="e">
        <f t="shared" si="3"/>
        <v>#VALUE!</v>
      </c>
      <c r="J18" s="1992">
        <f t="shared" si="3"/>
        <v>0</v>
      </c>
      <c r="K18" s="1992">
        <f t="shared" si="3"/>
        <v>0</v>
      </c>
      <c r="L18" s="1992">
        <f t="shared" si="3"/>
        <v>0</v>
      </c>
      <c r="M18" s="1992">
        <f t="shared" si="3"/>
        <v>0</v>
      </c>
      <c r="N18" s="1992">
        <f t="shared" si="3"/>
        <v>0</v>
      </c>
      <c r="O18" s="1992">
        <f t="shared" si="3"/>
        <v>0</v>
      </c>
      <c r="P18" s="1992">
        <f t="shared" si="3"/>
        <v>0</v>
      </c>
      <c r="Q18" s="1992">
        <f t="shared" si="3"/>
        <v>0</v>
      </c>
      <c r="R18" s="1992">
        <f t="shared" si="3"/>
        <v>0</v>
      </c>
      <c r="S18" s="1992">
        <f t="shared" si="3"/>
        <v>0</v>
      </c>
      <c r="T18" s="1992">
        <f t="shared" si="3"/>
        <v>0</v>
      </c>
      <c r="U18" s="1992">
        <f t="shared" si="3"/>
        <v>0</v>
      </c>
      <c r="V18" s="1992">
        <f t="shared" si="3"/>
        <v>0</v>
      </c>
      <c r="W18" s="1992">
        <f t="shared" si="3"/>
        <v>0</v>
      </c>
      <c r="X18" s="1992">
        <f t="shared" si="3"/>
        <v>0</v>
      </c>
      <c r="Y18" s="1992">
        <f t="shared" si="3"/>
        <v>0</v>
      </c>
      <c r="Z18" s="1992">
        <f t="shared" si="3"/>
        <v>1</v>
      </c>
      <c r="AA18" s="1992">
        <f t="shared" si="3"/>
        <v>0</v>
      </c>
      <c r="AB18" s="1992">
        <f t="shared" si="3"/>
        <v>0</v>
      </c>
      <c r="AC18" s="1992">
        <f t="shared" si="3"/>
        <v>0</v>
      </c>
      <c r="AD18" s="1992">
        <f t="shared" si="3"/>
        <v>0</v>
      </c>
      <c r="AE18" s="1992">
        <f>IF(AND(DAY(AE10)&gt;=22,DAY(AE10)&lt;=28,AE11="土"),1,0)</f>
        <v>0</v>
      </c>
      <c r="AF18" s="1992">
        <f t="shared" si="3"/>
        <v>0</v>
      </c>
      <c r="AG18" s="1992">
        <f t="shared" si="3"/>
        <v>0</v>
      </c>
      <c r="AH18" s="1861" t="s">
        <v>2272</v>
      </c>
      <c r="AI18" s="2054">
        <f>_xlfn.AGGREGATE(9,6,C18:AG18)</f>
        <v>1</v>
      </c>
      <c r="AJ18" s="2047"/>
    </row>
    <row r="19" spans="2:38" hidden="1">
      <c r="B19" s="2001" t="s">
        <v>2374</v>
      </c>
      <c r="C19" s="2055" t="e">
        <f>IF(AND(DAY(C10)&gt;=22,DAY(C10)&lt;=28,C11="土",OR(C16="休",C16="雨")),1,0)</f>
        <v>#VALUE!</v>
      </c>
      <c r="D19" s="2055" t="e">
        <f t="shared" ref="D19:AG19" si="4">IF(AND(DAY(D10)&gt;=22,DAY(D10)&lt;=28,D11="土",OR(D16="休",D16="雨")),1,0)</f>
        <v>#VALUE!</v>
      </c>
      <c r="E19" s="2055" t="e">
        <f t="shared" si="4"/>
        <v>#VALUE!</v>
      </c>
      <c r="F19" s="2055" t="e">
        <f t="shared" si="4"/>
        <v>#VALUE!</v>
      </c>
      <c r="G19" s="2055" t="e">
        <f t="shared" si="4"/>
        <v>#VALUE!</v>
      </c>
      <c r="H19" s="2055" t="e">
        <f t="shared" si="4"/>
        <v>#VALUE!</v>
      </c>
      <c r="I19" s="2055" t="e">
        <f t="shared" si="4"/>
        <v>#VALUE!</v>
      </c>
      <c r="J19" s="2055">
        <f t="shared" si="4"/>
        <v>0</v>
      </c>
      <c r="K19" s="2055">
        <f t="shared" si="4"/>
        <v>0</v>
      </c>
      <c r="L19" s="2055">
        <f t="shared" si="4"/>
        <v>0</v>
      </c>
      <c r="M19" s="2055">
        <f t="shared" si="4"/>
        <v>0</v>
      </c>
      <c r="N19" s="2055">
        <f t="shared" si="4"/>
        <v>0</v>
      </c>
      <c r="O19" s="2055">
        <f t="shared" si="4"/>
        <v>0</v>
      </c>
      <c r="P19" s="2055">
        <f t="shared" si="4"/>
        <v>0</v>
      </c>
      <c r="Q19" s="2055">
        <f t="shared" si="4"/>
        <v>0</v>
      </c>
      <c r="R19" s="2055">
        <f t="shared" si="4"/>
        <v>0</v>
      </c>
      <c r="S19" s="2055">
        <f t="shared" si="4"/>
        <v>0</v>
      </c>
      <c r="T19" s="2055">
        <f t="shared" si="4"/>
        <v>0</v>
      </c>
      <c r="U19" s="2055">
        <f t="shared" si="4"/>
        <v>0</v>
      </c>
      <c r="V19" s="2055">
        <f t="shared" si="4"/>
        <v>0</v>
      </c>
      <c r="W19" s="2055">
        <f t="shared" si="4"/>
        <v>0</v>
      </c>
      <c r="X19" s="2055">
        <f t="shared" si="4"/>
        <v>0</v>
      </c>
      <c r="Y19" s="2055">
        <f t="shared" si="4"/>
        <v>0</v>
      </c>
      <c r="Z19" s="2055">
        <f t="shared" si="4"/>
        <v>1</v>
      </c>
      <c r="AA19" s="2055">
        <f t="shared" si="4"/>
        <v>0</v>
      </c>
      <c r="AB19" s="2055">
        <f t="shared" si="4"/>
        <v>0</v>
      </c>
      <c r="AC19" s="2055">
        <f t="shared" si="4"/>
        <v>0</v>
      </c>
      <c r="AD19" s="2055">
        <f t="shared" si="4"/>
        <v>0</v>
      </c>
      <c r="AE19" s="2055">
        <f t="shared" si="4"/>
        <v>0</v>
      </c>
      <c r="AF19" s="2055">
        <f t="shared" si="4"/>
        <v>0</v>
      </c>
      <c r="AG19" s="2055">
        <f t="shared" si="4"/>
        <v>0</v>
      </c>
      <c r="AH19" s="1861" t="s">
        <v>2273</v>
      </c>
      <c r="AI19" s="2054">
        <f>_xlfn.AGGREGATE(9,6,C19:AG19)</f>
        <v>1</v>
      </c>
      <c r="AJ19" s="2047"/>
    </row>
    <row r="20" spans="2:38" hidden="1">
      <c r="B20" s="2001" t="s">
        <v>2375</v>
      </c>
      <c r="C20" s="1992" t="e">
        <f>IF(AND(DAY(C10)&gt;=8,DAY(C10)&lt;=14,C11="土"),1,0)</f>
        <v>#VALUE!</v>
      </c>
      <c r="D20" s="1992" t="e">
        <f t="shared" ref="D20:AG20" si="5">IF(AND(DAY(D10)&gt;=8,DAY(D10)&lt;=14,D11="土"),1,0)</f>
        <v>#VALUE!</v>
      </c>
      <c r="E20" s="1992" t="e">
        <f t="shared" si="5"/>
        <v>#VALUE!</v>
      </c>
      <c r="F20" s="1992" t="e">
        <f t="shared" si="5"/>
        <v>#VALUE!</v>
      </c>
      <c r="G20" s="1992" t="e">
        <f t="shared" si="5"/>
        <v>#VALUE!</v>
      </c>
      <c r="H20" s="1992" t="e">
        <f t="shared" si="5"/>
        <v>#VALUE!</v>
      </c>
      <c r="I20" s="1992" t="e">
        <f t="shared" si="5"/>
        <v>#VALUE!</v>
      </c>
      <c r="J20" s="1992">
        <f t="shared" si="5"/>
        <v>0</v>
      </c>
      <c r="K20" s="1992">
        <f t="shared" si="5"/>
        <v>0</v>
      </c>
      <c r="L20" s="1992">
        <f t="shared" si="5"/>
        <v>1</v>
      </c>
      <c r="M20" s="1992">
        <f t="shared" si="5"/>
        <v>0</v>
      </c>
      <c r="N20" s="1992">
        <f t="shared" si="5"/>
        <v>0</v>
      </c>
      <c r="O20" s="1992">
        <f t="shared" si="5"/>
        <v>0</v>
      </c>
      <c r="P20" s="1992">
        <f t="shared" si="5"/>
        <v>0</v>
      </c>
      <c r="Q20" s="1992">
        <f t="shared" si="5"/>
        <v>0</v>
      </c>
      <c r="R20" s="1992">
        <f t="shared" si="5"/>
        <v>0</v>
      </c>
      <c r="S20" s="1992">
        <f t="shared" si="5"/>
        <v>0</v>
      </c>
      <c r="T20" s="1992">
        <f t="shared" si="5"/>
        <v>0</v>
      </c>
      <c r="U20" s="1992">
        <f t="shared" si="5"/>
        <v>0</v>
      </c>
      <c r="V20" s="1992">
        <f t="shared" si="5"/>
        <v>0</v>
      </c>
      <c r="W20" s="1992">
        <f t="shared" si="5"/>
        <v>0</v>
      </c>
      <c r="X20" s="1992">
        <f t="shared" si="5"/>
        <v>0</v>
      </c>
      <c r="Y20" s="1992">
        <f t="shared" si="5"/>
        <v>0</v>
      </c>
      <c r="Z20" s="1992">
        <f t="shared" si="5"/>
        <v>0</v>
      </c>
      <c r="AA20" s="1992">
        <f t="shared" si="5"/>
        <v>0</v>
      </c>
      <c r="AB20" s="1992">
        <f t="shared" si="5"/>
        <v>0</v>
      </c>
      <c r="AC20" s="1992">
        <f t="shared" si="5"/>
        <v>0</v>
      </c>
      <c r="AD20" s="1992">
        <f t="shared" si="5"/>
        <v>0</v>
      </c>
      <c r="AE20" s="1992">
        <f t="shared" si="5"/>
        <v>0</v>
      </c>
      <c r="AF20" s="1992">
        <f t="shared" si="5"/>
        <v>0</v>
      </c>
      <c r="AG20" s="1992">
        <f t="shared" si="5"/>
        <v>0</v>
      </c>
      <c r="AH20" s="1861" t="s">
        <v>2272</v>
      </c>
      <c r="AI20" s="2054">
        <f>_xlfn.AGGREGATE(9,6,C20:AG20)</f>
        <v>1</v>
      </c>
      <c r="AJ20" s="2047"/>
    </row>
    <row r="21" spans="2:38" hidden="1">
      <c r="B21" s="2001" t="s">
        <v>2376</v>
      </c>
      <c r="C21" s="2055" t="e">
        <f>IF(AND(DAY(C10)&gt;=8,DAY(C10)&lt;=14,C11="土",OR(C16="休",C16="雨")),1,0)</f>
        <v>#VALUE!</v>
      </c>
      <c r="D21" s="2055" t="e">
        <f t="shared" ref="D21:AG21" si="6">IF(AND(DAY(D10)&gt;=8,DAY(D10)&lt;=14,D11="土",OR(D16="休",D16="雨")),1,0)</f>
        <v>#VALUE!</v>
      </c>
      <c r="E21" s="2055" t="e">
        <f t="shared" si="6"/>
        <v>#VALUE!</v>
      </c>
      <c r="F21" s="2055" t="e">
        <f t="shared" si="6"/>
        <v>#VALUE!</v>
      </c>
      <c r="G21" s="2055" t="e">
        <f t="shared" si="6"/>
        <v>#VALUE!</v>
      </c>
      <c r="H21" s="2055" t="e">
        <f t="shared" si="6"/>
        <v>#VALUE!</v>
      </c>
      <c r="I21" s="2055" t="e">
        <f t="shared" si="6"/>
        <v>#VALUE!</v>
      </c>
      <c r="J21" s="2055">
        <f t="shared" si="6"/>
        <v>0</v>
      </c>
      <c r="K21" s="2055">
        <f t="shared" si="6"/>
        <v>0</v>
      </c>
      <c r="L21" s="2055">
        <f t="shared" si="6"/>
        <v>1</v>
      </c>
      <c r="M21" s="2055">
        <f t="shared" si="6"/>
        <v>0</v>
      </c>
      <c r="N21" s="2055">
        <f t="shared" si="6"/>
        <v>0</v>
      </c>
      <c r="O21" s="2055">
        <f t="shared" si="6"/>
        <v>0</v>
      </c>
      <c r="P21" s="2055">
        <f t="shared" si="6"/>
        <v>0</v>
      </c>
      <c r="Q21" s="2055">
        <f t="shared" si="6"/>
        <v>0</v>
      </c>
      <c r="R21" s="2055">
        <f t="shared" si="6"/>
        <v>0</v>
      </c>
      <c r="S21" s="2055">
        <f t="shared" si="6"/>
        <v>0</v>
      </c>
      <c r="T21" s="2055">
        <f t="shared" si="6"/>
        <v>0</v>
      </c>
      <c r="U21" s="2055">
        <f t="shared" si="6"/>
        <v>0</v>
      </c>
      <c r="V21" s="2055">
        <f t="shared" si="6"/>
        <v>0</v>
      </c>
      <c r="W21" s="2055">
        <f t="shared" si="6"/>
        <v>0</v>
      </c>
      <c r="X21" s="2055">
        <f t="shared" si="6"/>
        <v>0</v>
      </c>
      <c r="Y21" s="2055">
        <f t="shared" si="6"/>
        <v>0</v>
      </c>
      <c r="Z21" s="2055">
        <f t="shared" si="6"/>
        <v>0</v>
      </c>
      <c r="AA21" s="2055">
        <f t="shared" si="6"/>
        <v>0</v>
      </c>
      <c r="AB21" s="2055">
        <f t="shared" si="6"/>
        <v>0</v>
      </c>
      <c r="AC21" s="2055">
        <f t="shared" si="6"/>
        <v>0</v>
      </c>
      <c r="AD21" s="2055">
        <f t="shared" si="6"/>
        <v>0</v>
      </c>
      <c r="AE21" s="2055">
        <f t="shared" si="6"/>
        <v>0</v>
      </c>
      <c r="AF21" s="2055">
        <f t="shared" si="6"/>
        <v>0</v>
      </c>
      <c r="AG21" s="2055">
        <f t="shared" si="6"/>
        <v>0</v>
      </c>
      <c r="AH21" s="1861" t="s">
        <v>2273</v>
      </c>
      <c r="AI21" s="2054">
        <f>_xlfn.AGGREGATE(9,6,C21:AG21)</f>
        <v>1</v>
      </c>
      <c r="AJ21" s="2047"/>
    </row>
    <row r="22" spans="2:38">
      <c r="C22" s="1970"/>
      <c r="D22" s="1970"/>
      <c r="E22" s="1970"/>
      <c r="F22" s="1970"/>
      <c r="G22" s="1970"/>
      <c r="H22" s="1970"/>
      <c r="I22" s="1970"/>
      <c r="J22" s="1970"/>
      <c r="K22" s="1970"/>
      <c r="L22" s="1970"/>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row>
    <row r="23" spans="2:38" hidden="1">
      <c r="C23" s="1857">
        <f>YEAR(C26)</f>
        <v>2025</v>
      </c>
      <c r="D23" s="1857">
        <f>MONTH(C26)</f>
        <v>6</v>
      </c>
    </row>
    <row r="24" spans="2:38">
      <c r="B24" s="1971" t="s">
        <v>2266</v>
      </c>
      <c r="C24" s="4478">
        <f>C26</f>
        <v>45809</v>
      </c>
      <c r="D24" s="4479"/>
      <c r="E24" s="4479"/>
      <c r="F24" s="4479"/>
      <c r="G24" s="4479"/>
      <c r="H24" s="4479"/>
      <c r="I24" s="4479"/>
      <c r="J24" s="4479"/>
      <c r="K24" s="4479"/>
      <c r="L24" s="4479"/>
      <c r="M24" s="4479"/>
      <c r="N24" s="4479"/>
      <c r="O24" s="4479"/>
      <c r="P24" s="4479"/>
      <c r="Q24" s="4479"/>
      <c r="R24" s="4479"/>
      <c r="S24" s="4479"/>
      <c r="T24" s="4479"/>
      <c r="U24" s="4479"/>
      <c r="V24" s="4479"/>
      <c r="W24" s="4479"/>
      <c r="X24" s="4479"/>
      <c r="Y24" s="4479"/>
      <c r="Z24" s="4479"/>
      <c r="AA24" s="4479"/>
      <c r="AB24" s="4479"/>
      <c r="AC24" s="4479"/>
      <c r="AD24" s="4479"/>
      <c r="AE24" s="4479"/>
      <c r="AF24" s="4479"/>
      <c r="AG24" s="4479"/>
      <c r="AH24" s="4479"/>
      <c r="AI24" s="4546"/>
    </row>
    <row r="25" spans="2:38" hidden="1">
      <c r="B25" s="1972"/>
      <c r="C25" s="1913">
        <f>DATE($C23,$D23,1)</f>
        <v>45809</v>
      </c>
      <c r="D25" s="1913">
        <f>C25+1</f>
        <v>45810</v>
      </c>
      <c r="E25" s="1913">
        <f t="shared" ref="E25:AG25" si="7">D25+1</f>
        <v>45811</v>
      </c>
      <c r="F25" s="1913">
        <f t="shared" si="7"/>
        <v>45812</v>
      </c>
      <c r="G25" s="1913">
        <f t="shared" si="7"/>
        <v>45813</v>
      </c>
      <c r="H25" s="1913">
        <f t="shared" si="7"/>
        <v>45814</v>
      </c>
      <c r="I25" s="1913">
        <f t="shared" si="7"/>
        <v>45815</v>
      </c>
      <c r="J25" s="1913">
        <f t="shared" si="7"/>
        <v>45816</v>
      </c>
      <c r="K25" s="1913">
        <f t="shared" si="7"/>
        <v>45817</v>
      </c>
      <c r="L25" s="1913">
        <f t="shared" si="7"/>
        <v>45818</v>
      </c>
      <c r="M25" s="1913">
        <f t="shared" si="7"/>
        <v>45819</v>
      </c>
      <c r="N25" s="1913">
        <f t="shared" si="7"/>
        <v>45820</v>
      </c>
      <c r="O25" s="1913">
        <f t="shared" si="7"/>
        <v>45821</v>
      </c>
      <c r="P25" s="1913">
        <f t="shared" si="7"/>
        <v>45822</v>
      </c>
      <c r="Q25" s="1913">
        <f t="shared" si="7"/>
        <v>45823</v>
      </c>
      <c r="R25" s="1913">
        <f t="shared" si="7"/>
        <v>45824</v>
      </c>
      <c r="S25" s="1913">
        <f t="shared" si="7"/>
        <v>45825</v>
      </c>
      <c r="T25" s="1913">
        <f t="shared" si="7"/>
        <v>45826</v>
      </c>
      <c r="U25" s="1913">
        <f t="shared" si="7"/>
        <v>45827</v>
      </c>
      <c r="V25" s="1913">
        <f t="shared" si="7"/>
        <v>45828</v>
      </c>
      <c r="W25" s="1913">
        <f t="shared" si="7"/>
        <v>45829</v>
      </c>
      <c r="X25" s="1913">
        <f t="shared" si="7"/>
        <v>45830</v>
      </c>
      <c r="Y25" s="1913">
        <f t="shared" si="7"/>
        <v>45831</v>
      </c>
      <c r="Z25" s="1913">
        <f t="shared" si="7"/>
        <v>45832</v>
      </c>
      <c r="AA25" s="1913">
        <f t="shared" si="7"/>
        <v>45833</v>
      </c>
      <c r="AB25" s="1913">
        <f t="shared" si="7"/>
        <v>45834</v>
      </c>
      <c r="AC25" s="1913">
        <f t="shared" si="7"/>
        <v>45835</v>
      </c>
      <c r="AD25" s="1913">
        <f t="shared" si="7"/>
        <v>45836</v>
      </c>
      <c r="AE25" s="1913">
        <f t="shared" si="7"/>
        <v>45837</v>
      </c>
      <c r="AF25" s="1913">
        <f t="shared" si="7"/>
        <v>45838</v>
      </c>
      <c r="AG25" s="1913">
        <f t="shared" si="7"/>
        <v>45839</v>
      </c>
      <c r="AH25" s="2056"/>
      <c r="AI25" s="2057"/>
    </row>
    <row r="26" spans="2:38">
      <c r="B26" s="1973" t="s">
        <v>2267</v>
      </c>
      <c r="C26" s="1974">
        <f>IF(EDATE(C9,1)&gt;$G$5,"",EDATE(C9,1))</f>
        <v>45809</v>
      </c>
      <c r="D26" s="1913">
        <f>IF(D25&gt;$G$5,"",IF(C26=EOMONTH(DATE($C23,$D23,1),0),"",IF(C26="","",C26+1)))</f>
        <v>45810</v>
      </c>
      <c r="E26" s="1913">
        <f t="shared" ref="E26:AG26" si="8">IF(E25&gt;$G$5,"",IF(D26=EOMONTH(DATE($C23,$D23,1),0),"",IF(D26="","",D26+1)))</f>
        <v>45811</v>
      </c>
      <c r="F26" s="1913">
        <f t="shared" si="8"/>
        <v>45812</v>
      </c>
      <c r="G26" s="1913">
        <f t="shared" si="8"/>
        <v>45813</v>
      </c>
      <c r="H26" s="1913">
        <f t="shared" si="8"/>
        <v>45814</v>
      </c>
      <c r="I26" s="1913">
        <f t="shared" si="8"/>
        <v>45815</v>
      </c>
      <c r="J26" s="1913">
        <f t="shared" si="8"/>
        <v>45816</v>
      </c>
      <c r="K26" s="1913">
        <f t="shared" si="8"/>
        <v>45817</v>
      </c>
      <c r="L26" s="1913">
        <f t="shared" si="8"/>
        <v>45818</v>
      </c>
      <c r="M26" s="1913">
        <f t="shared" si="8"/>
        <v>45819</v>
      </c>
      <c r="N26" s="1913">
        <f t="shared" si="8"/>
        <v>45820</v>
      </c>
      <c r="O26" s="1913">
        <f t="shared" si="8"/>
        <v>45821</v>
      </c>
      <c r="P26" s="1913">
        <f t="shared" si="8"/>
        <v>45822</v>
      </c>
      <c r="Q26" s="1913">
        <f t="shared" si="8"/>
        <v>45823</v>
      </c>
      <c r="R26" s="1913">
        <f t="shared" si="8"/>
        <v>45824</v>
      </c>
      <c r="S26" s="1913">
        <f t="shared" si="8"/>
        <v>45825</v>
      </c>
      <c r="T26" s="1913">
        <f t="shared" si="8"/>
        <v>45826</v>
      </c>
      <c r="U26" s="1913">
        <f t="shared" si="8"/>
        <v>45827</v>
      </c>
      <c r="V26" s="1913">
        <f t="shared" si="8"/>
        <v>45828</v>
      </c>
      <c r="W26" s="1913">
        <f t="shared" si="8"/>
        <v>45829</v>
      </c>
      <c r="X26" s="1913">
        <f t="shared" si="8"/>
        <v>45830</v>
      </c>
      <c r="Y26" s="1913">
        <f t="shared" si="8"/>
        <v>45831</v>
      </c>
      <c r="Z26" s="1913">
        <f t="shared" si="8"/>
        <v>45832</v>
      </c>
      <c r="AA26" s="1913">
        <f>IF(AA25&gt;$G$5,"",IF(Z26=EOMONTH(DATE($C23,$D23,1),0),"",IF(Z26="","",Z26+1)))</f>
        <v>45833</v>
      </c>
      <c r="AB26" s="1913">
        <f t="shared" si="8"/>
        <v>45834</v>
      </c>
      <c r="AC26" s="1913">
        <f t="shared" si="8"/>
        <v>45835</v>
      </c>
      <c r="AD26" s="1913">
        <f t="shared" si="8"/>
        <v>45836</v>
      </c>
      <c r="AE26" s="1913">
        <f t="shared" si="8"/>
        <v>45837</v>
      </c>
      <c r="AF26" s="1913">
        <f t="shared" si="8"/>
        <v>45838</v>
      </c>
      <c r="AG26" s="1913" t="str">
        <f t="shared" si="8"/>
        <v/>
      </c>
      <c r="AH26" s="2043" t="s">
        <v>2268</v>
      </c>
      <c r="AI26" s="2044">
        <f>+COUNTIFS(C27:AG27,"土",C28:AG28,"")+COUNTIFS(C27:AG27,"日",C28:AG28,"")</f>
        <v>9</v>
      </c>
    </row>
    <row r="27" spans="2:38">
      <c r="B27" s="1908" t="s">
        <v>1060</v>
      </c>
      <c r="C27" s="1975" t="str">
        <f>IFERROR(TEXT(WEEKDAY(+C26),"aaa"),"")</f>
        <v>日</v>
      </c>
      <c r="D27" s="1975" t="str">
        <f t="shared" ref="D27:AG27" si="9">IFERROR(TEXT(WEEKDAY(+D26),"aaa"),"")</f>
        <v>月</v>
      </c>
      <c r="E27" s="1975" t="str">
        <f t="shared" si="9"/>
        <v>火</v>
      </c>
      <c r="F27" s="1975" t="str">
        <f t="shared" si="9"/>
        <v>水</v>
      </c>
      <c r="G27" s="1975" t="str">
        <f t="shared" si="9"/>
        <v>木</v>
      </c>
      <c r="H27" s="1975" t="str">
        <f t="shared" si="9"/>
        <v>金</v>
      </c>
      <c r="I27" s="1975" t="str">
        <f t="shared" si="9"/>
        <v>土</v>
      </c>
      <c r="J27" s="1975" t="str">
        <f t="shared" si="9"/>
        <v>日</v>
      </c>
      <c r="K27" s="1975" t="str">
        <f t="shared" si="9"/>
        <v>月</v>
      </c>
      <c r="L27" s="1975" t="str">
        <f t="shared" si="9"/>
        <v>火</v>
      </c>
      <c r="M27" s="1975" t="str">
        <f t="shared" si="9"/>
        <v>水</v>
      </c>
      <c r="N27" s="1975" t="str">
        <f t="shared" si="9"/>
        <v>木</v>
      </c>
      <c r="O27" s="1975" t="str">
        <f t="shared" si="9"/>
        <v>金</v>
      </c>
      <c r="P27" s="1975" t="str">
        <f t="shared" si="9"/>
        <v>土</v>
      </c>
      <c r="Q27" s="1975" t="str">
        <f t="shared" si="9"/>
        <v>日</v>
      </c>
      <c r="R27" s="1975" t="str">
        <f t="shared" si="9"/>
        <v>月</v>
      </c>
      <c r="S27" s="1975" t="str">
        <f t="shared" si="9"/>
        <v>火</v>
      </c>
      <c r="T27" s="1975" t="str">
        <f t="shared" si="9"/>
        <v>水</v>
      </c>
      <c r="U27" s="1975" t="str">
        <f t="shared" si="9"/>
        <v>木</v>
      </c>
      <c r="V27" s="1975" t="str">
        <f t="shared" si="9"/>
        <v>金</v>
      </c>
      <c r="W27" s="1975" t="str">
        <f t="shared" si="9"/>
        <v>土</v>
      </c>
      <c r="X27" s="1975" t="str">
        <f t="shared" si="9"/>
        <v>日</v>
      </c>
      <c r="Y27" s="1975" t="str">
        <f t="shared" si="9"/>
        <v>月</v>
      </c>
      <c r="Z27" s="1975" t="str">
        <f t="shared" si="9"/>
        <v>火</v>
      </c>
      <c r="AA27" s="1975" t="str">
        <f>IFERROR(TEXT(WEEKDAY(+AA26),"aaa"),"")</f>
        <v>水</v>
      </c>
      <c r="AB27" s="1975" t="str">
        <f t="shared" si="9"/>
        <v>木</v>
      </c>
      <c r="AC27" s="1975" t="str">
        <f t="shared" si="9"/>
        <v>金</v>
      </c>
      <c r="AD27" s="1975" t="str">
        <f t="shared" si="9"/>
        <v>土</v>
      </c>
      <c r="AE27" s="1975" t="str">
        <f t="shared" si="9"/>
        <v>日</v>
      </c>
      <c r="AF27" s="1975" t="str">
        <f t="shared" si="9"/>
        <v>月</v>
      </c>
      <c r="AG27" s="1975" t="str">
        <f t="shared" si="9"/>
        <v/>
      </c>
      <c r="AH27" s="2043" t="s">
        <v>2269</v>
      </c>
      <c r="AI27" s="2044">
        <f>+COUNTIF(C28:AG28,"夏休")+COUNTIF(C28:AG28,"冬休")+COUNTIF(C28:AG28,"中止")</f>
        <v>0</v>
      </c>
    </row>
    <row r="28" spans="2:38" ht="13.5" customHeight="1">
      <c r="B28" s="4547" t="s">
        <v>2270</v>
      </c>
      <c r="C28" s="4549"/>
      <c r="D28" s="4545"/>
      <c r="E28" s="4545"/>
      <c r="F28" s="4545"/>
      <c r="G28" s="4545"/>
      <c r="H28" s="4545"/>
      <c r="I28" s="4545"/>
      <c r="J28" s="4545"/>
      <c r="K28" s="4545"/>
      <c r="L28" s="4545"/>
      <c r="M28" s="4545"/>
      <c r="N28" s="4545"/>
      <c r="O28" s="4545"/>
      <c r="P28" s="4545"/>
      <c r="Q28" s="4545"/>
      <c r="R28" s="4545"/>
      <c r="S28" s="4545"/>
      <c r="T28" s="4545"/>
      <c r="U28" s="4545"/>
      <c r="V28" s="4545"/>
      <c r="W28" s="4545"/>
      <c r="X28" s="4545"/>
      <c r="Y28" s="4545"/>
      <c r="Z28" s="4545"/>
      <c r="AA28" s="4545"/>
      <c r="AB28" s="4545"/>
      <c r="AC28" s="4545"/>
      <c r="AD28" s="4545"/>
      <c r="AE28" s="4545"/>
      <c r="AF28" s="4545"/>
      <c r="AG28" s="4565"/>
      <c r="AH28" s="2045" t="s">
        <v>1061</v>
      </c>
      <c r="AI28" s="2046">
        <f>COUNT(C26:AG26)-AI27</f>
        <v>30</v>
      </c>
    </row>
    <row r="29" spans="2:38" ht="13.5" customHeight="1">
      <c r="B29" s="4548"/>
      <c r="C29" s="4549"/>
      <c r="D29" s="4545"/>
      <c r="E29" s="4545"/>
      <c r="F29" s="4545"/>
      <c r="G29" s="4545"/>
      <c r="H29" s="4545"/>
      <c r="I29" s="4545"/>
      <c r="J29" s="4545"/>
      <c r="K29" s="4545"/>
      <c r="L29" s="4545"/>
      <c r="M29" s="4545"/>
      <c r="N29" s="4545"/>
      <c r="O29" s="4545"/>
      <c r="P29" s="4545"/>
      <c r="Q29" s="4545"/>
      <c r="R29" s="4545"/>
      <c r="S29" s="4545"/>
      <c r="T29" s="4545"/>
      <c r="U29" s="4545"/>
      <c r="V29" s="4545"/>
      <c r="W29" s="4545"/>
      <c r="X29" s="4545"/>
      <c r="Y29" s="4545"/>
      <c r="Z29" s="4545"/>
      <c r="AA29" s="4545"/>
      <c r="AB29" s="4545"/>
      <c r="AC29" s="4545"/>
      <c r="AD29" s="4545"/>
      <c r="AE29" s="4545"/>
      <c r="AF29" s="4545"/>
      <c r="AG29" s="4565"/>
      <c r="AH29" s="2045" t="s">
        <v>1062</v>
      </c>
      <c r="AI29" s="2046">
        <f>+COUNTIF(C30:AG31,"休")</f>
        <v>9</v>
      </c>
      <c r="AJ29" s="2047" t="str">
        <f>IF(AI30&gt;0.285,"",IF(AI29&lt;AI26,"←計画日数が足りません",""))</f>
        <v/>
      </c>
    </row>
    <row r="30" spans="2:38" ht="13.5" customHeight="1">
      <c r="B30" s="4566" t="s">
        <v>1055</v>
      </c>
      <c r="C30" s="4579" t="s">
        <v>1067</v>
      </c>
      <c r="D30" s="4581"/>
      <c r="E30" s="4577"/>
      <c r="F30" s="4577"/>
      <c r="G30" s="4581"/>
      <c r="H30" s="4564"/>
      <c r="I30" s="4564" t="s">
        <v>1067</v>
      </c>
      <c r="J30" s="4564" t="s">
        <v>1067</v>
      </c>
      <c r="K30" s="4564"/>
      <c r="L30" s="4577"/>
      <c r="M30" s="4577"/>
      <c r="N30" s="4581"/>
      <c r="O30" s="4564"/>
      <c r="P30" s="4564" t="s">
        <v>1067</v>
      </c>
      <c r="Q30" s="4564" t="s">
        <v>1067</v>
      </c>
      <c r="R30" s="4564"/>
      <c r="S30" s="4577"/>
      <c r="T30" s="4581"/>
      <c r="U30" s="4581"/>
      <c r="V30" s="4564"/>
      <c r="W30" s="4564" t="s">
        <v>1067</v>
      </c>
      <c r="X30" s="4564" t="s">
        <v>1067</v>
      </c>
      <c r="Y30" s="4564"/>
      <c r="Z30" s="4568"/>
      <c r="AA30" s="4568"/>
      <c r="AB30" s="4564"/>
      <c r="AC30" s="4564"/>
      <c r="AD30" s="4564" t="s">
        <v>1067</v>
      </c>
      <c r="AE30" s="4564" t="s">
        <v>1067</v>
      </c>
      <c r="AF30" s="4564"/>
      <c r="AG30" s="4570"/>
      <c r="AH30" s="2045" t="s">
        <v>1063</v>
      </c>
      <c r="AI30" s="2048">
        <f>+AI29/AI28</f>
        <v>0.3</v>
      </c>
    </row>
    <row r="31" spans="2:38">
      <c r="B31" s="4566"/>
      <c r="C31" s="4580"/>
      <c r="D31" s="4582"/>
      <c r="E31" s="4578"/>
      <c r="F31" s="4578"/>
      <c r="G31" s="4582"/>
      <c r="H31" s="4564"/>
      <c r="I31" s="4564"/>
      <c r="J31" s="4564"/>
      <c r="K31" s="4564"/>
      <c r="L31" s="4578"/>
      <c r="M31" s="4578"/>
      <c r="N31" s="4582"/>
      <c r="O31" s="4564"/>
      <c r="P31" s="4564"/>
      <c r="Q31" s="4564"/>
      <c r="R31" s="4564"/>
      <c r="S31" s="4578"/>
      <c r="T31" s="4582"/>
      <c r="U31" s="4582"/>
      <c r="V31" s="4564"/>
      <c r="W31" s="4564"/>
      <c r="X31" s="4564"/>
      <c r="Y31" s="4564"/>
      <c r="Z31" s="4568"/>
      <c r="AA31" s="4568"/>
      <c r="AB31" s="4564"/>
      <c r="AC31" s="4564"/>
      <c r="AD31" s="4564"/>
      <c r="AE31" s="4564"/>
      <c r="AF31" s="4564"/>
      <c r="AG31" s="4570"/>
      <c r="AH31" s="2045" t="s">
        <v>1051</v>
      </c>
      <c r="AI31" s="2046">
        <f>+COUNTA(C32:AG33)</f>
        <v>9</v>
      </c>
    </row>
    <row r="32" spans="2:38">
      <c r="B32" s="4571" t="s">
        <v>1057</v>
      </c>
      <c r="C32" s="4584" t="s">
        <v>1067</v>
      </c>
      <c r="D32" s="4577"/>
      <c r="E32" s="4577"/>
      <c r="F32" s="4577"/>
      <c r="G32" s="4577"/>
      <c r="H32" s="4568"/>
      <c r="I32" s="4568" t="s">
        <v>1067</v>
      </c>
      <c r="J32" s="4568" t="s">
        <v>1067</v>
      </c>
      <c r="K32" s="4568"/>
      <c r="L32" s="4577"/>
      <c r="M32" s="4577"/>
      <c r="N32" s="4577"/>
      <c r="O32" s="4568"/>
      <c r="P32" s="4568" t="s">
        <v>1067</v>
      </c>
      <c r="Q32" s="4568" t="s">
        <v>1067</v>
      </c>
      <c r="R32" s="4568"/>
      <c r="S32" s="4577"/>
      <c r="T32" s="4577"/>
      <c r="U32" s="4577"/>
      <c r="V32" s="4568"/>
      <c r="W32" s="4568" t="s">
        <v>1067</v>
      </c>
      <c r="X32" s="4568" t="s">
        <v>1067</v>
      </c>
      <c r="Y32" s="4568"/>
      <c r="Z32" s="4578"/>
      <c r="AA32" s="4578"/>
      <c r="AB32" s="4568"/>
      <c r="AC32" s="4568"/>
      <c r="AD32" s="4568" t="s">
        <v>1067</v>
      </c>
      <c r="AE32" s="4568" t="s">
        <v>1067</v>
      </c>
      <c r="AF32" s="4568"/>
      <c r="AG32" s="4575"/>
      <c r="AH32" s="2049" t="s">
        <v>1064</v>
      </c>
      <c r="AI32" s="2050">
        <f>+AI31/AI28</f>
        <v>0.3</v>
      </c>
      <c r="AL32" s="1857">
        <f>+COUNTIF(C30:AG31,"休")</f>
        <v>9</v>
      </c>
    </row>
    <row r="33" spans="2:38">
      <c r="B33" s="4572"/>
      <c r="C33" s="4585"/>
      <c r="D33" s="4583"/>
      <c r="E33" s="4583"/>
      <c r="F33" s="4583"/>
      <c r="G33" s="4583"/>
      <c r="H33" s="4569"/>
      <c r="I33" s="4569"/>
      <c r="J33" s="4569"/>
      <c r="K33" s="4569"/>
      <c r="L33" s="4583"/>
      <c r="M33" s="4583"/>
      <c r="N33" s="4583"/>
      <c r="O33" s="4569"/>
      <c r="P33" s="4569"/>
      <c r="Q33" s="4569"/>
      <c r="R33" s="4569"/>
      <c r="S33" s="4583"/>
      <c r="T33" s="4583"/>
      <c r="U33" s="4583"/>
      <c r="V33" s="4569"/>
      <c r="W33" s="4569"/>
      <c r="X33" s="4569"/>
      <c r="Y33" s="4569"/>
      <c r="Z33" s="4569"/>
      <c r="AA33" s="4569"/>
      <c r="AB33" s="4569"/>
      <c r="AC33" s="4569"/>
      <c r="AD33" s="4569"/>
      <c r="AE33" s="4569"/>
      <c r="AF33" s="4569"/>
      <c r="AG33" s="4576"/>
      <c r="AH33" s="2051" t="s">
        <v>2271</v>
      </c>
      <c r="AI33" s="2052" t="str">
        <f>IF(7&gt;AI28,"対象外",IF(AI31&gt;=AI26,"OK","NG"))</f>
        <v>OK</v>
      </c>
      <c r="AJ33" s="2047" t="str">
        <f>IF(AI33="対象外","←７日間に満たない期間は達成判定の対象外",IF(AI33="NG","←月単位未達成","←月単位達成"))</f>
        <v>←月単位達成</v>
      </c>
      <c r="AL33" s="2053" t="str">
        <f>IF(7&gt;AI28,"対象外",IF(AL32&gt;=AI26,"OK","NG"))</f>
        <v>OK</v>
      </c>
    </row>
    <row r="34" spans="2:38" hidden="1">
      <c r="B34" s="2001" t="s">
        <v>2373</v>
      </c>
      <c r="C34" s="1992">
        <f t="shared" ref="C34:AG34" si="10">IF(AND(DAY(C26)&gt;=22,DAY(C26)&lt;=28,C27="土"),1,0)</f>
        <v>0</v>
      </c>
      <c r="D34" s="1992">
        <f t="shared" si="10"/>
        <v>0</v>
      </c>
      <c r="E34" s="1992">
        <f t="shared" si="10"/>
        <v>0</v>
      </c>
      <c r="F34" s="1992">
        <f t="shared" si="10"/>
        <v>0</v>
      </c>
      <c r="G34" s="1992">
        <f t="shared" si="10"/>
        <v>0</v>
      </c>
      <c r="H34" s="1992">
        <f t="shared" si="10"/>
        <v>0</v>
      </c>
      <c r="I34" s="1992">
        <f t="shared" si="10"/>
        <v>0</v>
      </c>
      <c r="J34" s="1992">
        <f t="shared" si="10"/>
        <v>0</v>
      </c>
      <c r="K34" s="1992">
        <f t="shared" si="10"/>
        <v>0</v>
      </c>
      <c r="L34" s="1992">
        <f t="shared" si="10"/>
        <v>0</v>
      </c>
      <c r="M34" s="1992">
        <f t="shared" si="10"/>
        <v>0</v>
      </c>
      <c r="N34" s="1992">
        <f t="shared" si="10"/>
        <v>0</v>
      </c>
      <c r="O34" s="1992">
        <f t="shared" si="10"/>
        <v>0</v>
      </c>
      <c r="P34" s="1992">
        <f t="shared" si="10"/>
        <v>0</v>
      </c>
      <c r="Q34" s="1992">
        <f t="shared" si="10"/>
        <v>0</v>
      </c>
      <c r="R34" s="1992">
        <f t="shared" si="10"/>
        <v>0</v>
      </c>
      <c r="S34" s="1992">
        <f t="shared" si="10"/>
        <v>0</v>
      </c>
      <c r="T34" s="1992">
        <f t="shared" si="10"/>
        <v>0</v>
      </c>
      <c r="U34" s="1992">
        <f t="shared" si="10"/>
        <v>0</v>
      </c>
      <c r="V34" s="1992">
        <f t="shared" si="10"/>
        <v>0</v>
      </c>
      <c r="W34" s="1992">
        <f t="shared" si="10"/>
        <v>0</v>
      </c>
      <c r="X34" s="1992">
        <f t="shared" si="10"/>
        <v>0</v>
      </c>
      <c r="Y34" s="1992">
        <f t="shared" si="10"/>
        <v>0</v>
      </c>
      <c r="Z34" s="1992">
        <f t="shared" si="10"/>
        <v>0</v>
      </c>
      <c r="AA34" s="1992">
        <f t="shared" si="10"/>
        <v>0</v>
      </c>
      <c r="AB34" s="1992">
        <f t="shared" si="10"/>
        <v>0</v>
      </c>
      <c r="AC34" s="1992">
        <f t="shared" si="10"/>
        <v>0</v>
      </c>
      <c r="AD34" s="1992">
        <f t="shared" si="10"/>
        <v>1</v>
      </c>
      <c r="AE34" s="1992">
        <f t="shared" si="10"/>
        <v>0</v>
      </c>
      <c r="AF34" s="1992">
        <f t="shared" si="10"/>
        <v>0</v>
      </c>
      <c r="AG34" s="1992" t="e">
        <f t="shared" si="10"/>
        <v>#VALUE!</v>
      </c>
      <c r="AH34" s="1861" t="s">
        <v>2272</v>
      </c>
      <c r="AI34" s="2054">
        <f>_xlfn.AGGREGATE(9,6,C34:AG34)</f>
        <v>1</v>
      </c>
      <c r="AJ34" s="2047"/>
    </row>
    <row r="35" spans="2:38" hidden="1">
      <c r="B35" s="2001" t="s">
        <v>2374</v>
      </c>
      <c r="C35" s="2055">
        <f t="shared" ref="C35:AG35" si="11">IF(AND(DAY(C26)&gt;=22,DAY(C26)&lt;=28,C27="土",OR(C32="休",C32="雨")),1,0)</f>
        <v>0</v>
      </c>
      <c r="D35" s="2055">
        <f t="shared" si="11"/>
        <v>0</v>
      </c>
      <c r="E35" s="2055">
        <f t="shared" si="11"/>
        <v>0</v>
      </c>
      <c r="F35" s="2055">
        <f t="shared" si="11"/>
        <v>0</v>
      </c>
      <c r="G35" s="2055">
        <f t="shared" si="11"/>
        <v>0</v>
      </c>
      <c r="H35" s="2055">
        <f t="shared" si="11"/>
        <v>0</v>
      </c>
      <c r="I35" s="2055">
        <f t="shared" si="11"/>
        <v>0</v>
      </c>
      <c r="J35" s="2055">
        <f t="shared" si="11"/>
        <v>0</v>
      </c>
      <c r="K35" s="2055">
        <f t="shared" si="11"/>
        <v>0</v>
      </c>
      <c r="L35" s="2055">
        <f t="shared" si="11"/>
        <v>0</v>
      </c>
      <c r="M35" s="2055">
        <f t="shared" si="11"/>
        <v>0</v>
      </c>
      <c r="N35" s="2055">
        <f t="shared" si="11"/>
        <v>0</v>
      </c>
      <c r="O35" s="2055">
        <f t="shared" si="11"/>
        <v>0</v>
      </c>
      <c r="P35" s="2055">
        <f t="shared" si="11"/>
        <v>0</v>
      </c>
      <c r="Q35" s="2055">
        <f t="shared" si="11"/>
        <v>0</v>
      </c>
      <c r="R35" s="2055">
        <f t="shared" si="11"/>
        <v>0</v>
      </c>
      <c r="S35" s="2055">
        <f t="shared" si="11"/>
        <v>0</v>
      </c>
      <c r="T35" s="2055">
        <f t="shared" si="11"/>
        <v>0</v>
      </c>
      <c r="U35" s="2055">
        <f t="shared" si="11"/>
        <v>0</v>
      </c>
      <c r="V35" s="2055">
        <f t="shared" si="11"/>
        <v>0</v>
      </c>
      <c r="W35" s="2055">
        <f t="shared" si="11"/>
        <v>0</v>
      </c>
      <c r="X35" s="2055">
        <f t="shared" si="11"/>
        <v>0</v>
      </c>
      <c r="Y35" s="2055">
        <f t="shared" si="11"/>
        <v>0</v>
      </c>
      <c r="Z35" s="2055">
        <f t="shared" si="11"/>
        <v>0</v>
      </c>
      <c r="AA35" s="2055">
        <f t="shared" si="11"/>
        <v>0</v>
      </c>
      <c r="AB35" s="2055">
        <f t="shared" si="11"/>
        <v>0</v>
      </c>
      <c r="AC35" s="2055">
        <f t="shared" si="11"/>
        <v>0</v>
      </c>
      <c r="AD35" s="2055">
        <f t="shared" si="11"/>
        <v>1</v>
      </c>
      <c r="AE35" s="2055">
        <f t="shared" si="11"/>
        <v>0</v>
      </c>
      <c r="AF35" s="2055">
        <f t="shared" si="11"/>
        <v>0</v>
      </c>
      <c r="AG35" s="2055" t="e">
        <f t="shared" si="11"/>
        <v>#VALUE!</v>
      </c>
      <c r="AH35" s="1861" t="s">
        <v>2273</v>
      </c>
      <c r="AI35" s="2054">
        <f>_xlfn.AGGREGATE(9,6,C35:AG35)</f>
        <v>1</v>
      </c>
      <c r="AJ35" s="2047"/>
    </row>
    <row r="36" spans="2:38" hidden="1">
      <c r="B36" s="2001" t="s">
        <v>2375</v>
      </c>
      <c r="C36" s="1992">
        <f>IF(AND(DAY(C26)&gt;=8,DAY(C26)&lt;=14,C27="土"),1,0)</f>
        <v>0</v>
      </c>
      <c r="D36" s="1992">
        <f>IF(AND(DAY(D26)&gt;=8,DAY(D26)&lt;=14,D27="土"),1,0)</f>
        <v>0</v>
      </c>
      <c r="E36" s="1992">
        <f t="shared" ref="E36:AG36" si="12">IF(AND(DAY(E26)&gt;=8,DAY(E26)&lt;=14,E27="土"),1,0)</f>
        <v>0</v>
      </c>
      <c r="F36" s="1992">
        <f t="shared" si="12"/>
        <v>0</v>
      </c>
      <c r="G36" s="1992">
        <f t="shared" si="12"/>
        <v>0</v>
      </c>
      <c r="H36" s="1992">
        <f t="shared" si="12"/>
        <v>0</v>
      </c>
      <c r="I36" s="1992">
        <f t="shared" si="12"/>
        <v>0</v>
      </c>
      <c r="J36" s="1992">
        <f t="shared" si="12"/>
        <v>0</v>
      </c>
      <c r="K36" s="1992">
        <f t="shared" si="12"/>
        <v>0</v>
      </c>
      <c r="L36" s="1992">
        <f t="shared" si="12"/>
        <v>0</v>
      </c>
      <c r="M36" s="1992">
        <f t="shared" si="12"/>
        <v>0</v>
      </c>
      <c r="N36" s="1992">
        <f t="shared" si="12"/>
        <v>0</v>
      </c>
      <c r="O36" s="1992">
        <f t="shared" si="12"/>
        <v>0</v>
      </c>
      <c r="P36" s="1992">
        <f t="shared" si="12"/>
        <v>1</v>
      </c>
      <c r="Q36" s="1992">
        <f t="shared" si="12"/>
        <v>0</v>
      </c>
      <c r="R36" s="1992">
        <f t="shared" si="12"/>
        <v>0</v>
      </c>
      <c r="S36" s="1992">
        <f t="shared" si="12"/>
        <v>0</v>
      </c>
      <c r="T36" s="1992">
        <f t="shared" si="12"/>
        <v>0</v>
      </c>
      <c r="U36" s="1992">
        <f t="shared" si="12"/>
        <v>0</v>
      </c>
      <c r="V36" s="1992">
        <f t="shared" si="12"/>
        <v>0</v>
      </c>
      <c r="W36" s="1992">
        <f t="shared" si="12"/>
        <v>0</v>
      </c>
      <c r="X36" s="1992">
        <f t="shared" si="12"/>
        <v>0</v>
      </c>
      <c r="Y36" s="1992">
        <f t="shared" si="12"/>
        <v>0</v>
      </c>
      <c r="Z36" s="1992">
        <f t="shared" si="12"/>
        <v>0</v>
      </c>
      <c r="AA36" s="1992">
        <f t="shared" si="12"/>
        <v>0</v>
      </c>
      <c r="AB36" s="1992">
        <f t="shared" si="12"/>
        <v>0</v>
      </c>
      <c r="AC36" s="1992">
        <f t="shared" si="12"/>
        <v>0</v>
      </c>
      <c r="AD36" s="1992">
        <f t="shared" si="12"/>
        <v>0</v>
      </c>
      <c r="AE36" s="1992">
        <f t="shared" si="12"/>
        <v>0</v>
      </c>
      <c r="AF36" s="1992">
        <f t="shared" si="12"/>
        <v>0</v>
      </c>
      <c r="AG36" s="1992" t="e">
        <f t="shared" si="12"/>
        <v>#VALUE!</v>
      </c>
      <c r="AH36" s="1861" t="s">
        <v>2272</v>
      </c>
      <c r="AI36" s="2054">
        <f>_xlfn.AGGREGATE(9,6,C36:AG36)</f>
        <v>1</v>
      </c>
      <c r="AJ36" s="2047"/>
    </row>
    <row r="37" spans="2:38" hidden="1">
      <c r="B37" s="2001" t="s">
        <v>2376</v>
      </c>
      <c r="C37" s="2055">
        <f>IF(AND(DAY(C26)&gt;=8,DAY(C26)&lt;=14,C27="土",OR(C32="休",C32="雨")),1,0)</f>
        <v>0</v>
      </c>
      <c r="D37" s="2055">
        <f>IF(AND(DAY(D26)&gt;=8,DAY(D26)&lt;=14,D27="土",OR(D32="休",D32="雨")),1,0)</f>
        <v>0</v>
      </c>
      <c r="E37" s="2055">
        <f t="shared" ref="E37:AG37" si="13">IF(AND(DAY(E26)&gt;=8,DAY(E26)&lt;=14,E27="土",OR(E32="休",E32="雨")),1,0)</f>
        <v>0</v>
      </c>
      <c r="F37" s="2055">
        <f t="shared" si="13"/>
        <v>0</v>
      </c>
      <c r="G37" s="2055">
        <f t="shared" si="13"/>
        <v>0</v>
      </c>
      <c r="H37" s="2055">
        <f t="shared" si="13"/>
        <v>0</v>
      </c>
      <c r="I37" s="2055">
        <f t="shared" si="13"/>
        <v>0</v>
      </c>
      <c r="J37" s="2055">
        <f t="shared" si="13"/>
        <v>0</v>
      </c>
      <c r="K37" s="2055">
        <f t="shared" si="13"/>
        <v>0</v>
      </c>
      <c r="L37" s="2055">
        <f t="shared" si="13"/>
        <v>0</v>
      </c>
      <c r="M37" s="2055">
        <f t="shared" si="13"/>
        <v>0</v>
      </c>
      <c r="N37" s="2055">
        <f t="shared" si="13"/>
        <v>0</v>
      </c>
      <c r="O37" s="2055">
        <f t="shared" si="13"/>
        <v>0</v>
      </c>
      <c r="P37" s="2055">
        <f t="shared" si="13"/>
        <v>1</v>
      </c>
      <c r="Q37" s="2055">
        <f t="shared" si="13"/>
        <v>0</v>
      </c>
      <c r="R37" s="2055">
        <f t="shared" si="13"/>
        <v>0</v>
      </c>
      <c r="S37" s="2055">
        <f t="shared" si="13"/>
        <v>0</v>
      </c>
      <c r="T37" s="2055">
        <f t="shared" si="13"/>
        <v>0</v>
      </c>
      <c r="U37" s="2055">
        <f t="shared" si="13"/>
        <v>0</v>
      </c>
      <c r="V37" s="2055">
        <f t="shared" si="13"/>
        <v>0</v>
      </c>
      <c r="W37" s="2055">
        <f t="shared" si="13"/>
        <v>0</v>
      </c>
      <c r="X37" s="2055">
        <f t="shared" si="13"/>
        <v>0</v>
      </c>
      <c r="Y37" s="2055">
        <f t="shared" si="13"/>
        <v>0</v>
      </c>
      <c r="Z37" s="2055">
        <f t="shared" si="13"/>
        <v>0</v>
      </c>
      <c r="AA37" s="2055">
        <f t="shared" si="13"/>
        <v>0</v>
      </c>
      <c r="AB37" s="2055">
        <f t="shared" si="13"/>
        <v>0</v>
      </c>
      <c r="AC37" s="2055">
        <f t="shared" si="13"/>
        <v>0</v>
      </c>
      <c r="AD37" s="2055">
        <f t="shared" si="13"/>
        <v>0</v>
      </c>
      <c r="AE37" s="2055">
        <f t="shared" si="13"/>
        <v>0</v>
      </c>
      <c r="AF37" s="2055">
        <f t="shared" si="13"/>
        <v>0</v>
      </c>
      <c r="AG37" s="2055" t="e">
        <f t="shared" si="13"/>
        <v>#VALUE!</v>
      </c>
      <c r="AH37" s="1861" t="s">
        <v>2273</v>
      </c>
      <c r="AI37" s="2054">
        <f>_xlfn.AGGREGATE(9,6,C37:AG37)</f>
        <v>1</v>
      </c>
      <c r="AJ37" s="2047"/>
    </row>
    <row r="38" spans="2:38">
      <c r="C38" s="1970"/>
      <c r="D38" s="1970"/>
      <c r="E38" s="1970"/>
      <c r="F38" s="1970"/>
      <c r="G38" s="1970"/>
      <c r="H38" s="1970"/>
      <c r="I38" s="1970"/>
      <c r="J38" s="1970"/>
      <c r="K38" s="1970"/>
      <c r="L38" s="1970"/>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row>
    <row r="39" spans="2:38" hidden="1">
      <c r="C39" s="1857">
        <f>YEAR(C42)</f>
        <v>2025</v>
      </c>
      <c r="D39" s="1857">
        <f>MONTH(C42)</f>
        <v>7</v>
      </c>
    </row>
    <row r="40" spans="2:38">
      <c r="B40" s="1971" t="s">
        <v>2266</v>
      </c>
      <c r="C40" s="4478">
        <f>C42</f>
        <v>45839</v>
      </c>
      <c r="D40" s="4479"/>
      <c r="E40" s="4479"/>
      <c r="F40" s="4479"/>
      <c r="G40" s="4479"/>
      <c r="H40" s="4479"/>
      <c r="I40" s="4479"/>
      <c r="J40" s="4479"/>
      <c r="K40" s="4479"/>
      <c r="L40" s="4479"/>
      <c r="M40" s="4479"/>
      <c r="N40" s="4479"/>
      <c r="O40" s="4479"/>
      <c r="P40" s="4479"/>
      <c r="Q40" s="4479"/>
      <c r="R40" s="4479"/>
      <c r="S40" s="4479"/>
      <c r="T40" s="4479"/>
      <c r="U40" s="4479"/>
      <c r="V40" s="4479"/>
      <c r="W40" s="4479"/>
      <c r="X40" s="4479"/>
      <c r="Y40" s="4479"/>
      <c r="Z40" s="4479"/>
      <c r="AA40" s="4479"/>
      <c r="AB40" s="4479"/>
      <c r="AC40" s="4479"/>
      <c r="AD40" s="4479"/>
      <c r="AE40" s="4479"/>
      <c r="AF40" s="4479"/>
      <c r="AG40" s="4479"/>
      <c r="AH40" s="4479"/>
      <c r="AI40" s="4546"/>
    </row>
    <row r="41" spans="2:38" hidden="1">
      <c r="B41" s="1972"/>
      <c r="C41" s="1913">
        <f>DATE($C39,$D39,1)</f>
        <v>45839</v>
      </c>
      <c r="D41" s="1913">
        <f t="shared" ref="D41:AG41" si="14">C41+1</f>
        <v>45840</v>
      </c>
      <c r="E41" s="1913">
        <f t="shared" si="14"/>
        <v>45841</v>
      </c>
      <c r="F41" s="1913">
        <f t="shared" si="14"/>
        <v>45842</v>
      </c>
      <c r="G41" s="1913">
        <f t="shared" si="14"/>
        <v>45843</v>
      </c>
      <c r="H41" s="1913">
        <f t="shared" si="14"/>
        <v>45844</v>
      </c>
      <c r="I41" s="1913">
        <f t="shared" si="14"/>
        <v>45845</v>
      </c>
      <c r="J41" s="1913">
        <f t="shared" si="14"/>
        <v>45846</v>
      </c>
      <c r="K41" s="1913">
        <f t="shared" si="14"/>
        <v>45847</v>
      </c>
      <c r="L41" s="1913">
        <f t="shared" si="14"/>
        <v>45848</v>
      </c>
      <c r="M41" s="1913">
        <f t="shared" si="14"/>
        <v>45849</v>
      </c>
      <c r="N41" s="1913">
        <f t="shared" si="14"/>
        <v>45850</v>
      </c>
      <c r="O41" s="1913">
        <f t="shared" si="14"/>
        <v>45851</v>
      </c>
      <c r="P41" s="1913">
        <f t="shared" si="14"/>
        <v>45852</v>
      </c>
      <c r="Q41" s="1913">
        <f t="shared" si="14"/>
        <v>45853</v>
      </c>
      <c r="R41" s="1913">
        <f t="shared" si="14"/>
        <v>45854</v>
      </c>
      <c r="S41" s="1913">
        <f t="shared" si="14"/>
        <v>45855</v>
      </c>
      <c r="T41" s="1913">
        <f t="shared" si="14"/>
        <v>45856</v>
      </c>
      <c r="U41" s="1913">
        <f t="shared" si="14"/>
        <v>45857</v>
      </c>
      <c r="V41" s="1913">
        <f t="shared" si="14"/>
        <v>45858</v>
      </c>
      <c r="W41" s="1913">
        <f t="shared" si="14"/>
        <v>45859</v>
      </c>
      <c r="X41" s="1913">
        <f t="shared" si="14"/>
        <v>45860</v>
      </c>
      <c r="Y41" s="1913">
        <f t="shared" si="14"/>
        <v>45861</v>
      </c>
      <c r="Z41" s="1913">
        <f t="shared" si="14"/>
        <v>45862</v>
      </c>
      <c r="AA41" s="1913">
        <f t="shared" si="14"/>
        <v>45863</v>
      </c>
      <c r="AB41" s="1913">
        <f t="shared" si="14"/>
        <v>45864</v>
      </c>
      <c r="AC41" s="1913">
        <f t="shared" si="14"/>
        <v>45865</v>
      </c>
      <c r="AD41" s="1913">
        <f t="shared" si="14"/>
        <v>45866</v>
      </c>
      <c r="AE41" s="1913">
        <f t="shared" si="14"/>
        <v>45867</v>
      </c>
      <c r="AF41" s="1913">
        <f t="shared" si="14"/>
        <v>45868</v>
      </c>
      <c r="AG41" s="1913">
        <f t="shared" si="14"/>
        <v>45869</v>
      </c>
      <c r="AH41" s="2056"/>
      <c r="AI41" s="2057"/>
    </row>
    <row r="42" spans="2:38">
      <c r="B42" s="1973" t="s">
        <v>2267</v>
      </c>
      <c r="C42" s="1974">
        <f>IF(EDATE(C25,1)&gt;$G$5,"",EDATE(C25,1))</f>
        <v>45839</v>
      </c>
      <c r="D42" s="1913">
        <f t="shared" ref="D42:AG42" si="15">IF(D41&gt;$G$5,"",IF(C42=EOMONTH(DATE($C39,$D39,1),0),"",IF(C42="","",C42+1)))</f>
        <v>45840</v>
      </c>
      <c r="E42" s="1913">
        <f t="shared" si="15"/>
        <v>45841</v>
      </c>
      <c r="F42" s="1913">
        <f t="shared" si="15"/>
        <v>45842</v>
      </c>
      <c r="G42" s="1913">
        <f t="shared" si="15"/>
        <v>45843</v>
      </c>
      <c r="H42" s="1913">
        <f t="shared" si="15"/>
        <v>45844</v>
      </c>
      <c r="I42" s="1913">
        <f t="shared" si="15"/>
        <v>45845</v>
      </c>
      <c r="J42" s="1913">
        <f t="shared" si="15"/>
        <v>45846</v>
      </c>
      <c r="K42" s="1913">
        <f t="shared" si="15"/>
        <v>45847</v>
      </c>
      <c r="L42" s="1913">
        <f t="shared" si="15"/>
        <v>45848</v>
      </c>
      <c r="M42" s="1913">
        <f t="shared" si="15"/>
        <v>45849</v>
      </c>
      <c r="N42" s="1913">
        <f t="shared" si="15"/>
        <v>45850</v>
      </c>
      <c r="O42" s="1913">
        <f t="shared" si="15"/>
        <v>45851</v>
      </c>
      <c r="P42" s="1913">
        <f t="shared" si="15"/>
        <v>45852</v>
      </c>
      <c r="Q42" s="1913">
        <f t="shared" si="15"/>
        <v>45853</v>
      </c>
      <c r="R42" s="1913">
        <f t="shared" si="15"/>
        <v>45854</v>
      </c>
      <c r="S42" s="1913">
        <f t="shared" si="15"/>
        <v>45855</v>
      </c>
      <c r="T42" s="1913">
        <f t="shared" si="15"/>
        <v>45856</v>
      </c>
      <c r="U42" s="1913">
        <f t="shared" si="15"/>
        <v>45857</v>
      </c>
      <c r="V42" s="1913">
        <f t="shared" si="15"/>
        <v>45858</v>
      </c>
      <c r="W42" s="1913">
        <f t="shared" si="15"/>
        <v>45859</v>
      </c>
      <c r="X42" s="1913">
        <f t="shared" si="15"/>
        <v>45860</v>
      </c>
      <c r="Y42" s="1913">
        <f t="shared" si="15"/>
        <v>45861</v>
      </c>
      <c r="Z42" s="1913">
        <f t="shared" si="15"/>
        <v>45862</v>
      </c>
      <c r="AA42" s="1913">
        <f t="shared" si="15"/>
        <v>45863</v>
      </c>
      <c r="AB42" s="1913">
        <f t="shared" si="15"/>
        <v>45864</v>
      </c>
      <c r="AC42" s="1913">
        <f t="shared" si="15"/>
        <v>45865</v>
      </c>
      <c r="AD42" s="1913">
        <f t="shared" si="15"/>
        <v>45866</v>
      </c>
      <c r="AE42" s="1913">
        <f t="shared" si="15"/>
        <v>45867</v>
      </c>
      <c r="AF42" s="1913">
        <f t="shared" si="15"/>
        <v>45868</v>
      </c>
      <c r="AG42" s="1913">
        <f t="shared" si="15"/>
        <v>45869</v>
      </c>
      <c r="AH42" s="2043" t="s">
        <v>2268</v>
      </c>
      <c r="AI42" s="2044">
        <f>+COUNTIFS(C43:AG43,"土",C44:AG44,"")+COUNTIFS(C43:AG43,"日",C44:AG44,"")</f>
        <v>8</v>
      </c>
    </row>
    <row r="43" spans="2:38">
      <c r="B43" s="1908" t="s">
        <v>1060</v>
      </c>
      <c r="C43" s="1975" t="str">
        <f>IFERROR(TEXT(WEEKDAY(+C42),"aaa"),"")</f>
        <v>火</v>
      </c>
      <c r="D43" s="1975" t="str">
        <f t="shared" ref="D43:AG43" si="16">IFERROR(TEXT(WEEKDAY(+D42),"aaa"),"")</f>
        <v>水</v>
      </c>
      <c r="E43" s="1975" t="str">
        <f t="shared" si="16"/>
        <v>木</v>
      </c>
      <c r="F43" s="1975" t="str">
        <f t="shared" si="16"/>
        <v>金</v>
      </c>
      <c r="G43" s="1975" t="str">
        <f t="shared" si="16"/>
        <v>土</v>
      </c>
      <c r="H43" s="1975" t="str">
        <f t="shared" si="16"/>
        <v>日</v>
      </c>
      <c r="I43" s="1975" t="str">
        <f t="shared" si="16"/>
        <v>月</v>
      </c>
      <c r="J43" s="1975" t="str">
        <f t="shared" si="16"/>
        <v>火</v>
      </c>
      <c r="K43" s="1975" t="str">
        <f t="shared" si="16"/>
        <v>水</v>
      </c>
      <c r="L43" s="1975" t="str">
        <f t="shared" si="16"/>
        <v>木</v>
      </c>
      <c r="M43" s="1975" t="str">
        <f t="shared" si="16"/>
        <v>金</v>
      </c>
      <c r="N43" s="1975" t="str">
        <f t="shared" si="16"/>
        <v>土</v>
      </c>
      <c r="O43" s="1975" t="str">
        <f t="shared" si="16"/>
        <v>日</v>
      </c>
      <c r="P43" s="1975" t="str">
        <f t="shared" si="16"/>
        <v>月</v>
      </c>
      <c r="Q43" s="1975" t="str">
        <f t="shared" si="16"/>
        <v>火</v>
      </c>
      <c r="R43" s="1975" t="str">
        <f t="shared" si="16"/>
        <v>水</v>
      </c>
      <c r="S43" s="1975" t="str">
        <f t="shared" si="16"/>
        <v>木</v>
      </c>
      <c r="T43" s="1975" t="str">
        <f t="shared" si="16"/>
        <v>金</v>
      </c>
      <c r="U43" s="1975" t="str">
        <f t="shared" si="16"/>
        <v>土</v>
      </c>
      <c r="V43" s="1975" t="str">
        <f t="shared" si="16"/>
        <v>日</v>
      </c>
      <c r="W43" s="1975" t="str">
        <f t="shared" si="16"/>
        <v>月</v>
      </c>
      <c r="X43" s="1975" t="str">
        <f t="shared" si="16"/>
        <v>火</v>
      </c>
      <c r="Y43" s="1975" t="str">
        <f t="shared" si="16"/>
        <v>水</v>
      </c>
      <c r="Z43" s="1975" t="str">
        <f t="shared" si="16"/>
        <v>木</v>
      </c>
      <c r="AA43" s="1975" t="str">
        <f t="shared" si="16"/>
        <v>金</v>
      </c>
      <c r="AB43" s="1975" t="str">
        <f t="shared" si="16"/>
        <v>土</v>
      </c>
      <c r="AC43" s="1975" t="str">
        <f t="shared" si="16"/>
        <v>日</v>
      </c>
      <c r="AD43" s="1975" t="str">
        <f t="shared" si="16"/>
        <v>月</v>
      </c>
      <c r="AE43" s="1975" t="str">
        <f t="shared" si="16"/>
        <v>火</v>
      </c>
      <c r="AF43" s="1975" t="str">
        <f t="shared" si="16"/>
        <v>水</v>
      </c>
      <c r="AG43" s="1975" t="str">
        <f t="shared" si="16"/>
        <v>木</v>
      </c>
      <c r="AH43" s="2043" t="s">
        <v>2269</v>
      </c>
      <c r="AI43" s="2044">
        <f>+COUNTIF(C44:AG44,"夏休")+COUNTIF(C44:AG44,"冬休")+COUNTIF(C44:AG44,"中止")</f>
        <v>0</v>
      </c>
    </row>
    <row r="44" spans="2:38" ht="13.5" customHeight="1">
      <c r="B44" s="4547" t="s">
        <v>2270</v>
      </c>
      <c r="C44" s="4549"/>
      <c r="D44" s="4545"/>
      <c r="E44" s="4545"/>
      <c r="F44" s="4545"/>
      <c r="G44" s="4545"/>
      <c r="H44" s="4545"/>
      <c r="I44" s="4545"/>
      <c r="J44" s="4545"/>
      <c r="K44" s="4545"/>
      <c r="L44" s="4545"/>
      <c r="M44" s="4545"/>
      <c r="N44" s="4545"/>
      <c r="O44" s="4545"/>
      <c r="P44" s="4545"/>
      <c r="Q44" s="4545"/>
      <c r="R44" s="4545"/>
      <c r="S44" s="4545"/>
      <c r="T44" s="4545"/>
      <c r="U44" s="4545"/>
      <c r="V44" s="4545"/>
      <c r="W44" s="4545"/>
      <c r="X44" s="4545"/>
      <c r="Y44" s="4545"/>
      <c r="Z44" s="4545"/>
      <c r="AA44" s="4545"/>
      <c r="AB44" s="4545"/>
      <c r="AC44" s="4545"/>
      <c r="AD44" s="4545"/>
      <c r="AE44" s="4545"/>
      <c r="AF44" s="4545"/>
      <c r="AG44" s="4565"/>
      <c r="AH44" s="2045" t="s">
        <v>1061</v>
      </c>
      <c r="AI44" s="2046">
        <f>COUNT(C42:AG42)-AI43</f>
        <v>31</v>
      </c>
    </row>
    <row r="45" spans="2:38" ht="13.5" customHeight="1">
      <c r="B45" s="4548"/>
      <c r="C45" s="4549"/>
      <c r="D45" s="4545"/>
      <c r="E45" s="4545"/>
      <c r="F45" s="4545"/>
      <c r="G45" s="4545"/>
      <c r="H45" s="4545"/>
      <c r="I45" s="4545"/>
      <c r="J45" s="4545"/>
      <c r="K45" s="4545"/>
      <c r="L45" s="4545"/>
      <c r="M45" s="4545"/>
      <c r="N45" s="4545"/>
      <c r="O45" s="4545"/>
      <c r="P45" s="4545"/>
      <c r="Q45" s="4545"/>
      <c r="R45" s="4545"/>
      <c r="S45" s="4545"/>
      <c r="T45" s="4545"/>
      <c r="U45" s="4545"/>
      <c r="V45" s="4545"/>
      <c r="W45" s="4545"/>
      <c r="X45" s="4545"/>
      <c r="Y45" s="4545"/>
      <c r="Z45" s="4545"/>
      <c r="AA45" s="4545"/>
      <c r="AB45" s="4545"/>
      <c r="AC45" s="4545"/>
      <c r="AD45" s="4545"/>
      <c r="AE45" s="4545"/>
      <c r="AF45" s="4545"/>
      <c r="AG45" s="4565"/>
      <c r="AH45" s="2045" t="s">
        <v>1062</v>
      </c>
      <c r="AI45" s="2046">
        <f>+COUNTIF(C46:AG47,"休")</f>
        <v>8</v>
      </c>
      <c r="AJ45" s="2047" t="str">
        <f>IF(AI46&gt;0.285,"",IF(AI45&lt;AI42,"←計画日数が足りません",""))</f>
        <v/>
      </c>
    </row>
    <row r="46" spans="2:38" ht="13.5" customHeight="1">
      <c r="B46" s="4566" t="s">
        <v>1055</v>
      </c>
      <c r="C46" s="4567"/>
      <c r="D46" s="4564"/>
      <c r="E46" s="4564"/>
      <c r="F46" s="4564"/>
      <c r="G46" s="4564" t="s">
        <v>1067</v>
      </c>
      <c r="H46" s="4564" t="s">
        <v>1067</v>
      </c>
      <c r="I46" s="4564"/>
      <c r="J46" s="4568"/>
      <c r="K46" s="4564"/>
      <c r="L46" s="4564"/>
      <c r="M46" s="4564"/>
      <c r="N46" s="4564" t="s">
        <v>1067</v>
      </c>
      <c r="O46" s="4564" t="s">
        <v>1067</v>
      </c>
      <c r="P46" s="4564"/>
      <c r="Q46" s="4568"/>
      <c r="R46" s="4564"/>
      <c r="S46" s="4564"/>
      <c r="T46" s="4564"/>
      <c r="U46" s="4564" t="s">
        <v>1067</v>
      </c>
      <c r="V46" s="4564" t="s">
        <v>1067</v>
      </c>
      <c r="W46" s="4564"/>
      <c r="X46" s="4568"/>
      <c r="Y46" s="4564"/>
      <c r="Z46" s="4564"/>
      <c r="AA46" s="4564"/>
      <c r="AB46" s="4564" t="s">
        <v>1067</v>
      </c>
      <c r="AC46" s="4564" t="s">
        <v>1067</v>
      </c>
      <c r="AD46" s="4564"/>
      <c r="AE46" s="4568"/>
      <c r="AF46" s="4564"/>
      <c r="AG46" s="4570"/>
      <c r="AH46" s="2045" t="s">
        <v>1063</v>
      </c>
      <c r="AI46" s="2048">
        <f>+AI45/AI44</f>
        <v>0.25806451612903225</v>
      </c>
    </row>
    <row r="47" spans="2:38">
      <c r="B47" s="4566"/>
      <c r="C47" s="4567"/>
      <c r="D47" s="4564"/>
      <c r="E47" s="4564"/>
      <c r="F47" s="4564"/>
      <c r="G47" s="4564"/>
      <c r="H47" s="4564"/>
      <c r="I47" s="4564"/>
      <c r="J47" s="4568"/>
      <c r="K47" s="4564"/>
      <c r="L47" s="4564"/>
      <c r="M47" s="4564"/>
      <c r="N47" s="4564"/>
      <c r="O47" s="4564"/>
      <c r="P47" s="4564"/>
      <c r="Q47" s="4568"/>
      <c r="R47" s="4564"/>
      <c r="S47" s="4564"/>
      <c r="T47" s="4564"/>
      <c r="U47" s="4564"/>
      <c r="V47" s="4564"/>
      <c r="W47" s="4564"/>
      <c r="X47" s="4568"/>
      <c r="Y47" s="4564"/>
      <c r="Z47" s="4564"/>
      <c r="AA47" s="4564"/>
      <c r="AB47" s="4564"/>
      <c r="AC47" s="4564"/>
      <c r="AD47" s="4564"/>
      <c r="AE47" s="4568"/>
      <c r="AF47" s="4564"/>
      <c r="AG47" s="4570"/>
      <c r="AH47" s="2045" t="s">
        <v>1051</v>
      </c>
      <c r="AI47" s="2046">
        <f>+COUNTA(C48:AG49)</f>
        <v>8</v>
      </c>
    </row>
    <row r="48" spans="2:38">
      <c r="B48" s="4571" t="s">
        <v>1057</v>
      </c>
      <c r="C48" s="4573"/>
      <c r="D48" s="4568"/>
      <c r="E48" s="4568"/>
      <c r="F48" s="4568"/>
      <c r="G48" s="4568" t="s">
        <v>1067</v>
      </c>
      <c r="H48" s="4568" t="s">
        <v>1067</v>
      </c>
      <c r="I48" s="4568"/>
      <c r="J48" s="4578"/>
      <c r="K48" s="4568"/>
      <c r="L48" s="4568"/>
      <c r="M48" s="4568"/>
      <c r="N48" s="4568" t="s">
        <v>1067</v>
      </c>
      <c r="O48" s="4568" t="s">
        <v>1067</v>
      </c>
      <c r="P48" s="4568"/>
      <c r="Q48" s="4578"/>
      <c r="R48" s="4568"/>
      <c r="S48" s="4568"/>
      <c r="T48" s="4568" t="s">
        <v>2413</v>
      </c>
      <c r="U48" s="4568" t="s">
        <v>1067</v>
      </c>
      <c r="V48" s="4568"/>
      <c r="W48" s="4568"/>
      <c r="X48" s="4578"/>
      <c r="Y48" s="4568"/>
      <c r="Z48" s="4568"/>
      <c r="AA48" s="4568"/>
      <c r="AB48" s="4568" t="s">
        <v>1067</v>
      </c>
      <c r="AC48" s="4568" t="s">
        <v>1067</v>
      </c>
      <c r="AD48" s="4568"/>
      <c r="AE48" s="4578"/>
      <c r="AF48" s="4568"/>
      <c r="AG48" s="4575"/>
      <c r="AH48" s="2049" t="s">
        <v>1064</v>
      </c>
      <c r="AI48" s="2050">
        <f>+AI47/AI44</f>
        <v>0.25806451612903225</v>
      </c>
      <c r="AL48" s="1857">
        <f>+COUNTIF(C46:AG47,"休")</f>
        <v>8</v>
      </c>
    </row>
    <row r="49" spans="2:38">
      <c r="B49" s="4572"/>
      <c r="C49" s="4574"/>
      <c r="D49" s="4569"/>
      <c r="E49" s="4569"/>
      <c r="F49" s="4569"/>
      <c r="G49" s="4569"/>
      <c r="H49" s="4569"/>
      <c r="I49" s="4569"/>
      <c r="J49" s="4569"/>
      <c r="K49" s="4569"/>
      <c r="L49" s="4569"/>
      <c r="M49" s="4569"/>
      <c r="N49" s="4569"/>
      <c r="O49" s="4569"/>
      <c r="P49" s="4569"/>
      <c r="Q49" s="4569"/>
      <c r="R49" s="4569"/>
      <c r="S49" s="4569"/>
      <c r="T49" s="4569"/>
      <c r="U49" s="4569"/>
      <c r="V49" s="4569"/>
      <c r="W49" s="4569"/>
      <c r="X49" s="4569"/>
      <c r="Y49" s="4569"/>
      <c r="Z49" s="4569"/>
      <c r="AA49" s="4569"/>
      <c r="AB49" s="4569"/>
      <c r="AC49" s="4569"/>
      <c r="AD49" s="4569"/>
      <c r="AE49" s="4569"/>
      <c r="AF49" s="4569"/>
      <c r="AG49" s="4576"/>
      <c r="AH49" s="2051" t="s">
        <v>2271</v>
      </c>
      <c r="AI49" s="2052" t="str">
        <f>IF(7&gt;AI44,"対象外",IF(AI47&gt;=AI42,"OK","NG"))</f>
        <v>OK</v>
      </c>
      <c r="AJ49" s="2047" t="str">
        <f>IF(AI49="対象外","←７日間に満たない期間は達成判定の対象外",IF(AI49="NG","←月単位未達成","←月単位達成"))</f>
        <v>←月単位達成</v>
      </c>
      <c r="AL49" s="2053" t="str">
        <f>IF(7&gt;AI44,"対象外",IF(AL48&gt;=AI42,"OK","NG"))</f>
        <v>OK</v>
      </c>
    </row>
    <row r="50" spans="2:38" hidden="1">
      <c r="B50" s="2001" t="s">
        <v>2373</v>
      </c>
      <c r="C50" s="1992">
        <f t="shared" ref="C50:AG50" si="17">IF(AND(DAY(C42)&gt;=22,DAY(C42)&lt;=28,C43="土"),1,0)</f>
        <v>0</v>
      </c>
      <c r="D50" s="1992">
        <f t="shared" si="17"/>
        <v>0</v>
      </c>
      <c r="E50" s="1992">
        <f t="shared" si="17"/>
        <v>0</v>
      </c>
      <c r="F50" s="1992">
        <f t="shared" si="17"/>
        <v>0</v>
      </c>
      <c r="G50" s="1992">
        <f t="shared" si="17"/>
        <v>0</v>
      </c>
      <c r="H50" s="1992">
        <f t="shared" si="17"/>
        <v>0</v>
      </c>
      <c r="I50" s="1992">
        <f t="shared" si="17"/>
        <v>0</v>
      </c>
      <c r="J50" s="1992">
        <f t="shared" si="17"/>
        <v>0</v>
      </c>
      <c r="K50" s="1992">
        <f t="shared" si="17"/>
        <v>0</v>
      </c>
      <c r="L50" s="1992">
        <f t="shared" si="17"/>
        <v>0</v>
      </c>
      <c r="M50" s="1992">
        <f t="shared" si="17"/>
        <v>0</v>
      </c>
      <c r="N50" s="1992">
        <f t="shared" si="17"/>
        <v>0</v>
      </c>
      <c r="O50" s="1992">
        <f t="shared" si="17"/>
        <v>0</v>
      </c>
      <c r="P50" s="1992">
        <f t="shared" si="17"/>
        <v>0</v>
      </c>
      <c r="Q50" s="1992">
        <f t="shared" si="17"/>
        <v>0</v>
      </c>
      <c r="R50" s="1992">
        <f t="shared" si="17"/>
        <v>0</v>
      </c>
      <c r="S50" s="1992">
        <f t="shared" si="17"/>
        <v>0</v>
      </c>
      <c r="T50" s="1992">
        <f t="shared" si="17"/>
        <v>0</v>
      </c>
      <c r="U50" s="1992">
        <f t="shared" si="17"/>
        <v>0</v>
      </c>
      <c r="V50" s="1992">
        <f t="shared" si="17"/>
        <v>0</v>
      </c>
      <c r="W50" s="1992">
        <f t="shared" si="17"/>
        <v>0</v>
      </c>
      <c r="X50" s="1992">
        <f t="shared" si="17"/>
        <v>0</v>
      </c>
      <c r="Y50" s="1992">
        <f t="shared" si="17"/>
        <v>0</v>
      </c>
      <c r="Z50" s="1992">
        <f t="shared" si="17"/>
        <v>0</v>
      </c>
      <c r="AA50" s="1992">
        <f t="shared" si="17"/>
        <v>0</v>
      </c>
      <c r="AB50" s="1992">
        <f t="shared" si="17"/>
        <v>1</v>
      </c>
      <c r="AC50" s="1992">
        <f t="shared" si="17"/>
        <v>0</v>
      </c>
      <c r="AD50" s="1992">
        <f t="shared" si="17"/>
        <v>0</v>
      </c>
      <c r="AE50" s="1992">
        <f t="shared" si="17"/>
        <v>0</v>
      </c>
      <c r="AF50" s="1992">
        <f t="shared" si="17"/>
        <v>0</v>
      </c>
      <c r="AG50" s="1992">
        <f t="shared" si="17"/>
        <v>0</v>
      </c>
      <c r="AH50" s="1861" t="s">
        <v>2272</v>
      </c>
      <c r="AI50" s="2054">
        <f>_xlfn.AGGREGATE(9,6,C50:AG50)</f>
        <v>1</v>
      </c>
      <c r="AJ50" s="2047"/>
    </row>
    <row r="51" spans="2:38" hidden="1">
      <c r="B51" s="2001" t="s">
        <v>2374</v>
      </c>
      <c r="C51" s="2055">
        <f t="shared" ref="C51:AG51" si="18">IF(AND(DAY(C42)&gt;=22,DAY(C42)&lt;=28,C43="土",OR(C48="休",C48="雨")),1,0)</f>
        <v>0</v>
      </c>
      <c r="D51" s="2055">
        <f t="shared" si="18"/>
        <v>0</v>
      </c>
      <c r="E51" s="2055">
        <f t="shared" si="18"/>
        <v>0</v>
      </c>
      <c r="F51" s="2055">
        <f t="shared" si="18"/>
        <v>0</v>
      </c>
      <c r="G51" s="2055">
        <f t="shared" si="18"/>
        <v>0</v>
      </c>
      <c r="H51" s="2055">
        <f t="shared" si="18"/>
        <v>0</v>
      </c>
      <c r="I51" s="2055">
        <f t="shared" si="18"/>
        <v>0</v>
      </c>
      <c r="J51" s="2055">
        <f t="shared" si="18"/>
        <v>0</v>
      </c>
      <c r="K51" s="2055">
        <f t="shared" si="18"/>
        <v>0</v>
      </c>
      <c r="L51" s="2055">
        <f t="shared" si="18"/>
        <v>0</v>
      </c>
      <c r="M51" s="2055">
        <f t="shared" si="18"/>
        <v>0</v>
      </c>
      <c r="N51" s="2055">
        <f t="shared" si="18"/>
        <v>0</v>
      </c>
      <c r="O51" s="2055">
        <f t="shared" si="18"/>
        <v>0</v>
      </c>
      <c r="P51" s="2055">
        <f t="shared" si="18"/>
        <v>0</v>
      </c>
      <c r="Q51" s="2055">
        <f t="shared" si="18"/>
        <v>0</v>
      </c>
      <c r="R51" s="2055">
        <f t="shared" si="18"/>
        <v>0</v>
      </c>
      <c r="S51" s="2055">
        <f t="shared" si="18"/>
        <v>0</v>
      </c>
      <c r="T51" s="2055">
        <f t="shared" si="18"/>
        <v>0</v>
      </c>
      <c r="U51" s="2055">
        <f t="shared" si="18"/>
        <v>0</v>
      </c>
      <c r="V51" s="2055">
        <f t="shared" si="18"/>
        <v>0</v>
      </c>
      <c r="W51" s="2055">
        <f t="shared" si="18"/>
        <v>0</v>
      </c>
      <c r="X51" s="2055">
        <f t="shared" si="18"/>
        <v>0</v>
      </c>
      <c r="Y51" s="2055">
        <f t="shared" si="18"/>
        <v>0</v>
      </c>
      <c r="Z51" s="2055">
        <f t="shared" si="18"/>
        <v>0</v>
      </c>
      <c r="AA51" s="2055">
        <f t="shared" si="18"/>
        <v>0</v>
      </c>
      <c r="AB51" s="2055">
        <f t="shared" si="18"/>
        <v>1</v>
      </c>
      <c r="AC51" s="2055">
        <f t="shared" si="18"/>
        <v>0</v>
      </c>
      <c r="AD51" s="2055">
        <f t="shared" si="18"/>
        <v>0</v>
      </c>
      <c r="AE51" s="2055">
        <f>IF(AND(DAY(AE42)&gt;=22,DAY(AE42)&lt;=28,AE43="土",OR(AE48="休",AE48="雨")),1,0)</f>
        <v>0</v>
      </c>
      <c r="AF51" s="2055">
        <f>IF(AND(DAY(AF42)&gt;=22,DAY(AF42)&lt;=28,AF43="土",OR(AF48="休",AF48="雨")),1,0)</f>
        <v>0</v>
      </c>
      <c r="AG51" s="2055">
        <f t="shared" si="18"/>
        <v>0</v>
      </c>
      <c r="AH51" s="1861" t="s">
        <v>2273</v>
      </c>
      <c r="AI51" s="2054">
        <f>_xlfn.AGGREGATE(9,6,C51:AG51)</f>
        <v>1</v>
      </c>
      <c r="AJ51" s="2047"/>
    </row>
    <row r="52" spans="2:38" hidden="1">
      <c r="B52" s="2001" t="s">
        <v>2375</v>
      </c>
      <c r="C52" s="1992">
        <f>IF(AND(DAY(C42)&gt;=8,DAY(C42)&lt;=14,C43="土"),1,0)</f>
        <v>0</v>
      </c>
      <c r="D52" s="1992">
        <f>IF(AND(DAY(D42)&gt;=8,DAY(D42)&lt;=14,D43="土"),1,0)</f>
        <v>0</v>
      </c>
      <c r="E52" s="1992">
        <f t="shared" ref="E52:AG52" si="19">IF(AND(DAY(E42)&gt;=8,DAY(E42)&lt;=14,E43="土"),1,0)</f>
        <v>0</v>
      </c>
      <c r="F52" s="1992">
        <f t="shared" si="19"/>
        <v>0</v>
      </c>
      <c r="G52" s="1992">
        <f t="shared" si="19"/>
        <v>0</v>
      </c>
      <c r="H52" s="1992">
        <f t="shared" si="19"/>
        <v>0</v>
      </c>
      <c r="I52" s="1992">
        <f t="shared" si="19"/>
        <v>0</v>
      </c>
      <c r="J52" s="1992">
        <f t="shared" si="19"/>
        <v>0</v>
      </c>
      <c r="K52" s="1992">
        <f t="shared" si="19"/>
        <v>0</v>
      </c>
      <c r="L52" s="1992">
        <f t="shared" si="19"/>
        <v>0</v>
      </c>
      <c r="M52" s="1992">
        <f t="shared" si="19"/>
        <v>0</v>
      </c>
      <c r="N52" s="1992">
        <f t="shared" si="19"/>
        <v>1</v>
      </c>
      <c r="O52" s="1992">
        <f t="shared" si="19"/>
        <v>0</v>
      </c>
      <c r="P52" s="1992">
        <f t="shared" si="19"/>
        <v>0</v>
      </c>
      <c r="Q52" s="1992">
        <f t="shared" si="19"/>
        <v>0</v>
      </c>
      <c r="R52" s="1992">
        <f t="shared" si="19"/>
        <v>0</v>
      </c>
      <c r="S52" s="1992">
        <f t="shared" si="19"/>
        <v>0</v>
      </c>
      <c r="T52" s="1992">
        <f t="shared" si="19"/>
        <v>0</v>
      </c>
      <c r="U52" s="1992">
        <f t="shared" si="19"/>
        <v>0</v>
      </c>
      <c r="V52" s="1992">
        <f t="shared" si="19"/>
        <v>0</v>
      </c>
      <c r="W52" s="1992">
        <f t="shared" si="19"/>
        <v>0</v>
      </c>
      <c r="X52" s="1992">
        <f t="shared" si="19"/>
        <v>0</v>
      </c>
      <c r="Y52" s="1992">
        <f t="shared" si="19"/>
        <v>0</v>
      </c>
      <c r="Z52" s="1992">
        <f t="shared" si="19"/>
        <v>0</v>
      </c>
      <c r="AA52" s="1992">
        <f t="shared" si="19"/>
        <v>0</v>
      </c>
      <c r="AB52" s="1992">
        <f t="shared" si="19"/>
        <v>0</v>
      </c>
      <c r="AC52" s="1992">
        <f t="shared" si="19"/>
        <v>0</v>
      </c>
      <c r="AD52" s="1992">
        <f t="shared" si="19"/>
        <v>0</v>
      </c>
      <c r="AE52" s="1992">
        <f t="shared" si="19"/>
        <v>0</v>
      </c>
      <c r="AF52" s="1992">
        <f t="shared" si="19"/>
        <v>0</v>
      </c>
      <c r="AG52" s="1992">
        <f t="shared" si="19"/>
        <v>0</v>
      </c>
      <c r="AH52" s="1861" t="s">
        <v>2272</v>
      </c>
      <c r="AI52" s="2054">
        <f>_xlfn.AGGREGATE(9,6,C52:AG52)</f>
        <v>1</v>
      </c>
      <c r="AJ52" s="2047"/>
    </row>
    <row r="53" spans="2:38" hidden="1">
      <c r="B53" s="2001" t="s">
        <v>2376</v>
      </c>
      <c r="C53" s="2055">
        <f>IF(AND(DAY(C42)&gt;=8,DAY(C42)&lt;=14,C43="土",OR(C48="休",C48="雨")),1,0)</f>
        <v>0</v>
      </c>
      <c r="D53" s="2055">
        <f>IF(AND(DAY(D42)&gt;=8,DAY(D42)&lt;=14,D43="土",OR(D48="休",D48="雨")),1,0)</f>
        <v>0</v>
      </c>
      <c r="E53" s="2055">
        <f t="shared" ref="E53:AG53" si="20">IF(AND(DAY(E42)&gt;=8,DAY(E42)&lt;=14,E43="土",OR(E48="休",E48="雨")),1,0)</f>
        <v>0</v>
      </c>
      <c r="F53" s="2055">
        <f t="shared" si="20"/>
        <v>0</v>
      </c>
      <c r="G53" s="2055">
        <f t="shared" si="20"/>
        <v>0</v>
      </c>
      <c r="H53" s="2055">
        <f t="shared" si="20"/>
        <v>0</v>
      </c>
      <c r="I53" s="2055">
        <f t="shared" si="20"/>
        <v>0</v>
      </c>
      <c r="J53" s="2055">
        <f t="shared" si="20"/>
        <v>0</v>
      </c>
      <c r="K53" s="2055">
        <f t="shared" si="20"/>
        <v>0</v>
      </c>
      <c r="L53" s="2055">
        <f t="shared" si="20"/>
        <v>0</v>
      </c>
      <c r="M53" s="2055">
        <f t="shared" si="20"/>
        <v>0</v>
      </c>
      <c r="N53" s="2055">
        <f t="shared" si="20"/>
        <v>1</v>
      </c>
      <c r="O53" s="2055">
        <f t="shared" si="20"/>
        <v>0</v>
      </c>
      <c r="P53" s="2055">
        <f t="shared" si="20"/>
        <v>0</v>
      </c>
      <c r="Q53" s="2055">
        <f t="shared" si="20"/>
        <v>0</v>
      </c>
      <c r="R53" s="2055">
        <f t="shared" si="20"/>
        <v>0</v>
      </c>
      <c r="S53" s="2055">
        <f t="shared" si="20"/>
        <v>0</v>
      </c>
      <c r="T53" s="2055">
        <f t="shared" si="20"/>
        <v>0</v>
      </c>
      <c r="U53" s="2055">
        <f t="shared" si="20"/>
        <v>0</v>
      </c>
      <c r="V53" s="2055">
        <f t="shared" si="20"/>
        <v>0</v>
      </c>
      <c r="W53" s="2055">
        <f t="shared" si="20"/>
        <v>0</v>
      </c>
      <c r="X53" s="2055">
        <f t="shared" si="20"/>
        <v>0</v>
      </c>
      <c r="Y53" s="2055">
        <f t="shared" si="20"/>
        <v>0</v>
      </c>
      <c r="Z53" s="2055">
        <f t="shared" si="20"/>
        <v>0</v>
      </c>
      <c r="AA53" s="2055">
        <f t="shared" si="20"/>
        <v>0</v>
      </c>
      <c r="AB53" s="2055">
        <f t="shared" si="20"/>
        <v>0</v>
      </c>
      <c r="AC53" s="2055">
        <f t="shared" si="20"/>
        <v>0</v>
      </c>
      <c r="AD53" s="2055">
        <f t="shared" si="20"/>
        <v>0</v>
      </c>
      <c r="AE53" s="2055">
        <f t="shared" si="20"/>
        <v>0</v>
      </c>
      <c r="AF53" s="2055">
        <f t="shared" si="20"/>
        <v>0</v>
      </c>
      <c r="AG53" s="2055">
        <f t="shared" si="20"/>
        <v>0</v>
      </c>
      <c r="AH53" s="1861" t="s">
        <v>2273</v>
      </c>
      <c r="AI53" s="2054">
        <f>_xlfn.AGGREGATE(9,6,C53:AG53)</f>
        <v>1</v>
      </c>
      <c r="AJ53" s="2047"/>
    </row>
    <row r="55" spans="2:38" hidden="1">
      <c r="C55" s="1857">
        <f>YEAR(C58)</f>
        <v>2025</v>
      </c>
      <c r="D55" s="1857">
        <f>MONTH(C58)</f>
        <v>8</v>
      </c>
    </row>
    <row r="56" spans="2:38">
      <c r="B56" s="1971" t="s">
        <v>2266</v>
      </c>
      <c r="C56" s="4478">
        <f>C58</f>
        <v>45870</v>
      </c>
      <c r="D56" s="4479"/>
      <c r="E56" s="4479"/>
      <c r="F56" s="4479"/>
      <c r="G56" s="4479"/>
      <c r="H56" s="4479"/>
      <c r="I56" s="4479"/>
      <c r="J56" s="4479"/>
      <c r="K56" s="4479"/>
      <c r="L56" s="4479"/>
      <c r="M56" s="4479"/>
      <c r="N56" s="4479"/>
      <c r="O56" s="4479"/>
      <c r="P56" s="4479"/>
      <c r="Q56" s="4479"/>
      <c r="R56" s="4479"/>
      <c r="S56" s="4479"/>
      <c r="T56" s="4479"/>
      <c r="U56" s="4479"/>
      <c r="V56" s="4479"/>
      <c r="W56" s="4479"/>
      <c r="X56" s="4479"/>
      <c r="Y56" s="4479"/>
      <c r="Z56" s="4479"/>
      <c r="AA56" s="4479"/>
      <c r="AB56" s="4479"/>
      <c r="AC56" s="4479"/>
      <c r="AD56" s="4479"/>
      <c r="AE56" s="4479"/>
      <c r="AF56" s="4479"/>
      <c r="AG56" s="4479"/>
      <c r="AH56" s="4479"/>
      <c r="AI56" s="4546"/>
    </row>
    <row r="57" spans="2:38" hidden="1">
      <c r="B57" s="1972"/>
      <c r="C57" s="1913">
        <f>DATE($C55,$D55,1)</f>
        <v>45870</v>
      </c>
      <c r="D57" s="1913">
        <f t="shared" ref="D57:AG57" si="21">C57+1</f>
        <v>45871</v>
      </c>
      <c r="E57" s="1913">
        <f t="shared" si="21"/>
        <v>45872</v>
      </c>
      <c r="F57" s="1913">
        <f t="shared" si="21"/>
        <v>45873</v>
      </c>
      <c r="G57" s="1913">
        <f t="shared" si="21"/>
        <v>45874</v>
      </c>
      <c r="H57" s="1913">
        <f t="shared" si="21"/>
        <v>45875</v>
      </c>
      <c r="I57" s="1913">
        <f t="shared" si="21"/>
        <v>45876</v>
      </c>
      <c r="J57" s="1913">
        <f t="shared" si="21"/>
        <v>45877</v>
      </c>
      <c r="K57" s="1913">
        <f t="shared" si="21"/>
        <v>45878</v>
      </c>
      <c r="L57" s="1913">
        <f t="shared" si="21"/>
        <v>45879</v>
      </c>
      <c r="M57" s="1913">
        <f t="shared" si="21"/>
        <v>45880</v>
      </c>
      <c r="N57" s="1913">
        <f t="shared" si="21"/>
        <v>45881</v>
      </c>
      <c r="O57" s="1913">
        <f t="shared" si="21"/>
        <v>45882</v>
      </c>
      <c r="P57" s="1913">
        <f t="shared" si="21"/>
        <v>45883</v>
      </c>
      <c r="Q57" s="1913">
        <f t="shared" si="21"/>
        <v>45884</v>
      </c>
      <c r="R57" s="1913">
        <f t="shared" si="21"/>
        <v>45885</v>
      </c>
      <c r="S57" s="1913">
        <f t="shared" si="21"/>
        <v>45886</v>
      </c>
      <c r="T57" s="1913">
        <f t="shared" si="21"/>
        <v>45887</v>
      </c>
      <c r="U57" s="1913">
        <f t="shared" si="21"/>
        <v>45888</v>
      </c>
      <c r="V57" s="1913">
        <f t="shared" si="21"/>
        <v>45889</v>
      </c>
      <c r="W57" s="1913">
        <f t="shared" si="21"/>
        <v>45890</v>
      </c>
      <c r="X57" s="1913">
        <f t="shared" si="21"/>
        <v>45891</v>
      </c>
      <c r="Y57" s="1913">
        <f t="shared" si="21"/>
        <v>45892</v>
      </c>
      <c r="Z57" s="1913">
        <f t="shared" si="21"/>
        <v>45893</v>
      </c>
      <c r="AA57" s="1913">
        <f t="shared" si="21"/>
        <v>45894</v>
      </c>
      <c r="AB57" s="1913">
        <f t="shared" si="21"/>
        <v>45895</v>
      </c>
      <c r="AC57" s="1913">
        <f t="shared" si="21"/>
        <v>45896</v>
      </c>
      <c r="AD57" s="1913">
        <f t="shared" si="21"/>
        <v>45897</v>
      </c>
      <c r="AE57" s="1913">
        <f t="shared" si="21"/>
        <v>45898</v>
      </c>
      <c r="AF57" s="1913">
        <f t="shared" si="21"/>
        <v>45899</v>
      </c>
      <c r="AG57" s="1913">
        <f t="shared" si="21"/>
        <v>45900</v>
      </c>
      <c r="AH57" s="2056"/>
      <c r="AI57" s="2057"/>
    </row>
    <row r="58" spans="2:38">
      <c r="B58" s="1973" t="s">
        <v>2267</v>
      </c>
      <c r="C58" s="1974">
        <f>IF(EDATE(C41,1)&gt;$G$5,"",EDATE(C41,1))</f>
        <v>45870</v>
      </c>
      <c r="D58" s="1913">
        <f t="shared" ref="D58:AG58" si="22">IF(D57&gt;$G$5,"",IF(C58=EOMONTH(DATE($C55,$D55,1),0),"",IF(C58="","",C58+1)))</f>
        <v>45871</v>
      </c>
      <c r="E58" s="1913">
        <f t="shared" si="22"/>
        <v>45872</v>
      </c>
      <c r="F58" s="1913">
        <f t="shared" si="22"/>
        <v>45873</v>
      </c>
      <c r="G58" s="1913">
        <f t="shared" si="22"/>
        <v>45874</v>
      </c>
      <c r="H58" s="1913">
        <f t="shared" si="22"/>
        <v>45875</v>
      </c>
      <c r="I58" s="1913">
        <f t="shared" si="22"/>
        <v>45876</v>
      </c>
      <c r="J58" s="1913">
        <f t="shared" si="22"/>
        <v>45877</v>
      </c>
      <c r="K58" s="1913">
        <f t="shared" si="22"/>
        <v>45878</v>
      </c>
      <c r="L58" s="1913">
        <f t="shared" si="22"/>
        <v>45879</v>
      </c>
      <c r="M58" s="1913">
        <f t="shared" si="22"/>
        <v>45880</v>
      </c>
      <c r="N58" s="1913">
        <f t="shared" si="22"/>
        <v>45881</v>
      </c>
      <c r="O58" s="1913">
        <f t="shared" si="22"/>
        <v>45882</v>
      </c>
      <c r="P58" s="1913">
        <f t="shared" si="22"/>
        <v>45883</v>
      </c>
      <c r="Q58" s="1913">
        <f t="shared" si="22"/>
        <v>45884</v>
      </c>
      <c r="R58" s="1913">
        <f t="shared" si="22"/>
        <v>45885</v>
      </c>
      <c r="S58" s="1913">
        <f t="shared" si="22"/>
        <v>45886</v>
      </c>
      <c r="T58" s="1913">
        <f t="shared" si="22"/>
        <v>45887</v>
      </c>
      <c r="U58" s="1913">
        <f t="shared" si="22"/>
        <v>45888</v>
      </c>
      <c r="V58" s="1913">
        <f t="shared" si="22"/>
        <v>45889</v>
      </c>
      <c r="W58" s="1913">
        <f t="shared" si="22"/>
        <v>45890</v>
      </c>
      <c r="X58" s="1913">
        <f t="shared" si="22"/>
        <v>45891</v>
      </c>
      <c r="Y58" s="1913">
        <f t="shared" si="22"/>
        <v>45892</v>
      </c>
      <c r="Z58" s="1913">
        <f t="shared" si="22"/>
        <v>45893</v>
      </c>
      <c r="AA58" s="1913">
        <f t="shared" si="22"/>
        <v>45894</v>
      </c>
      <c r="AB58" s="1913">
        <f t="shared" si="22"/>
        <v>45895</v>
      </c>
      <c r="AC58" s="1913">
        <f t="shared" si="22"/>
        <v>45896</v>
      </c>
      <c r="AD58" s="1913">
        <f t="shared" si="22"/>
        <v>45897</v>
      </c>
      <c r="AE58" s="1913">
        <f t="shared" si="22"/>
        <v>45898</v>
      </c>
      <c r="AF58" s="1913">
        <f t="shared" si="22"/>
        <v>45899</v>
      </c>
      <c r="AG58" s="1913">
        <f t="shared" si="22"/>
        <v>45900</v>
      </c>
      <c r="AH58" s="2043" t="s">
        <v>2268</v>
      </c>
      <c r="AI58" s="2044">
        <f>+COUNTIFS(C59:AG59,"土",C60:AG60,"")+COUNTIFS(C59:AG59,"日",C60:AG60,"")</f>
        <v>10</v>
      </c>
    </row>
    <row r="59" spans="2:38">
      <c r="B59" s="1908" t="s">
        <v>1060</v>
      </c>
      <c r="C59" s="1975" t="str">
        <f>IFERROR(TEXT(WEEKDAY(+C58),"aaa"),"")</f>
        <v>金</v>
      </c>
      <c r="D59" s="1975" t="str">
        <f t="shared" ref="D59:AG59" si="23">IFERROR(TEXT(WEEKDAY(+D58),"aaa"),"")</f>
        <v>土</v>
      </c>
      <c r="E59" s="1975" t="str">
        <f t="shared" si="23"/>
        <v>日</v>
      </c>
      <c r="F59" s="1975" t="str">
        <f t="shared" si="23"/>
        <v>月</v>
      </c>
      <c r="G59" s="1975" t="str">
        <f t="shared" si="23"/>
        <v>火</v>
      </c>
      <c r="H59" s="1975" t="str">
        <f t="shared" si="23"/>
        <v>水</v>
      </c>
      <c r="I59" s="1975" t="str">
        <f t="shared" si="23"/>
        <v>木</v>
      </c>
      <c r="J59" s="1975" t="str">
        <f t="shared" si="23"/>
        <v>金</v>
      </c>
      <c r="K59" s="1975" t="str">
        <f t="shared" si="23"/>
        <v>土</v>
      </c>
      <c r="L59" s="1975" t="str">
        <f t="shared" si="23"/>
        <v>日</v>
      </c>
      <c r="M59" s="1975" t="str">
        <f t="shared" si="23"/>
        <v>月</v>
      </c>
      <c r="N59" s="1975" t="str">
        <f t="shared" si="23"/>
        <v>火</v>
      </c>
      <c r="O59" s="1975" t="str">
        <f t="shared" si="23"/>
        <v>水</v>
      </c>
      <c r="P59" s="1975" t="str">
        <f t="shared" si="23"/>
        <v>木</v>
      </c>
      <c r="Q59" s="1975" t="str">
        <f t="shared" si="23"/>
        <v>金</v>
      </c>
      <c r="R59" s="1975" t="str">
        <f t="shared" si="23"/>
        <v>土</v>
      </c>
      <c r="S59" s="1975" t="str">
        <f t="shared" si="23"/>
        <v>日</v>
      </c>
      <c r="T59" s="1975" t="str">
        <f t="shared" si="23"/>
        <v>月</v>
      </c>
      <c r="U59" s="1975" t="str">
        <f t="shared" si="23"/>
        <v>火</v>
      </c>
      <c r="V59" s="1975" t="str">
        <f t="shared" si="23"/>
        <v>水</v>
      </c>
      <c r="W59" s="1975" t="str">
        <f t="shared" si="23"/>
        <v>木</v>
      </c>
      <c r="X59" s="1975" t="str">
        <f t="shared" si="23"/>
        <v>金</v>
      </c>
      <c r="Y59" s="1975" t="str">
        <f t="shared" si="23"/>
        <v>土</v>
      </c>
      <c r="Z59" s="1975" t="str">
        <f t="shared" si="23"/>
        <v>日</v>
      </c>
      <c r="AA59" s="1975" t="str">
        <f t="shared" si="23"/>
        <v>月</v>
      </c>
      <c r="AB59" s="1975" t="str">
        <f t="shared" si="23"/>
        <v>火</v>
      </c>
      <c r="AC59" s="1975" t="str">
        <f t="shared" si="23"/>
        <v>水</v>
      </c>
      <c r="AD59" s="1975" t="str">
        <f t="shared" si="23"/>
        <v>木</v>
      </c>
      <c r="AE59" s="1975" t="str">
        <f t="shared" si="23"/>
        <v>金</v>
      </c>
      <c r="AF59" s="1975" t="str">
        <f t="shared" si="23"/>
        <v>土</v>
      </c>
      <c r="AG59" s="1975" t="str">
        <f t="shared" si="23"/>
        <v>日</v>
      </c>
      <c r="AH59" s="2043" t="s">
        <v>2269</v>
      </c>
      <c r="AI59" s="2044">
        <f>+COUNTIF(C60:AG60,"夏休")+COUNTIF(C60:AG60,"冬休")+COUNTIF(C60:AG60,"中止")</f>
        <v>3</v>
      </c>
    </row>
    <row r="60" spans="2:38" ht="13.5" customHeight="1">
      <c r="B60" s="4547" t="s">
        <v>2270</v>
      </c>
      <c r="C60" s="4549"/>
      <c r="D60" s="4545"/>
      <c r="E60" s="4545"/>
      <c r="F60" s="4545"/>
      <c r="G60" s="4545"/>
      <c r="H60" s="4545"/>
      <c r="I60" s="4545"/>
      <c r="J60" s="4545"/>
      <c r="K60" s="4545"/>
      <c r="L60" s="4545"/>
      <c r="M60" s="4545"/>
      <c r="N60" s="4545"/>
      <c r="O60" s="4545" t="s">
        <v>1066</v>
      </c>
      <c r="P60" s="4545" t="s">
        <v>1066</v>
      </c>
      <c r="Q60" s="4545" t="s">
        <v>1066</v>
      </c>
      <c r="R60" s="4545"/>
      <c r="S60" s="4545"/>
      <c r="T60" s="4545"/>
      <c r="U60" s="4545"/>
      <c r="V60" s="4545"/>
      <c r="W60" s="4545"/>
      <c r="X60" s="4545"/>
      <c r="Y60" s="4545"/>
      <c r="Z60" s="4586"/>
      <c r="AA60" s="4586"/>
      <c r="AB60" s="4545"/>
      <c r="AC60" s="4545"/>
      <c r="AD60" s="4545"/>
      <c r="AE60" s="4545"/>
      <c r="AF60" s="4545"/>
      <c r="AG60" s="4565"/>
      <c r="AH60" s="2045" t="s">
        <v>1061</v>
      </c>
      <c r="AI60" s="2046">
        <f>COUNT(C58:AG58)-AI59</f>
        <v>28</v>
      </c>
    </row>
    <row r="61" spans="2:38" ht="13.5" customHeight="1">
      <c r="B61" s="4548"/>
      <c r="C61" s="4549"/>
      <c r="D61" s="4545"/>
      <c r="E61" s="4545"/>
      <c r="F61" s="4545"/>
      <c r="G61" s="4545"/>
      <c r="H61" s="4545"/>
      <c r="I61" s="4545"/>
      <c r="J61" s="4545"/>
      <c r="K61" s="4545"/>
      <c r="L61" s="4545"/>
      <c r="M61" s="4545"/>
      <c r="N61" s="4545"/>
      <c r="O61" s="4545"/>
      <c r="P61" s="4545"/>
      <c r="Q61" s="4545"/>
      <c r="R61" s="4545"/>
      <c r="S61" s="4545"/>
      <c r="T61" s="4545"/>
      <c r="U61" s="4545"/>
      <c r="V61" s="4545"/>
      <c r="W61" s="4545"/>
      <c r="X61" s="4545"/>
      <c r="Y61" s="4545"/>
      <c r="Z61" s="4587"/>
      <c r="AA61" s="4587"/>
      <c r="AB61" s="4545"/>
      <c r="AC61" s="4545"/>
      <c r="AD61" s="4545"/>
      <c r="AE61" s="4545"/>
      <c r="AF61" s="4545"/>
      <c r="AG61" s="4565"/>
      <c r="AH61" s="2045" t="s">
        <v>1062</v>
      </c>
      <c r="AI61" s="2046">
        <f>+COUNTIF(C62:AG63,"休")</f>
        <v>10</v>
      </c>
      <c r="AJ61" s="2047" t="str">
        <f>IF(AI62&gt;0.285,"",IF(AI61&lt;AI58,"←計画日数が足りません",""))</f>
        <v/>
      </c>
    </row>
    <row r="62" spans="2:38" ht="13.5" customHeight="1">
      <c r="B62" s="4566" t="s">
        <v>1055</v>
      </c>
      <c r="C62" s="4567"/>
      <c r="D62" s="4564" t="s">
        <v>1067</v>
      </c>
      <c r="E62" s="4564" t="s">
        <v>1067</v>
      </c>
      <c r="F62" s="4564"/>
      <c r="G62" s="4564"/>
      <c r="H62" s="4568"/>
      <c r="I62" s="4564"/>
      <c r="J62" s="4564"/>
      <c r="K62" s="4564" t="s">
        <v>1067</v>
      </c>
      <c r="L62" s="4564" t="s">
        <v>1067</v>
      </c>
      <c r="M62" s="4564"/>
      <c r="N62" s="4564"/>
      <c r="O62" s="4568"/>
      <c r="P62" s="4564"/>
      <c r="Q62" s="4564"/>
      <c r="R62" s="4564" t="s">
        <v>1067</v>
      </c>
      <c r="S62" s="4564" t="s">
        <v>1067</v>
      </c>
      <c r="T62" s="4564"/>
      <c r="U62" s="4564"/>
      <c r="V62" s="4568"/>
      <c r="W62" s="4564"/>
      <c r="X62" s="4564"/>
      <c r="Y62" s="4564" t="s">
        <v>1067</v>
      </c>
      <c r="Z62" s="4564" t="s">
        <v>1067</v>
      </c>
      <c r="AA62" s="4564"/>
      <c r="AB62" s="4564"/>
      <c r="AC62" s="4568"/>
      <c r="AD62" s="4564"/>
      <c r="AE62" s="4564"/>
      <c r="AF62" s="4564" t="s">
        <v>1067</v>
      </c>
      <c r="AG62" s="4570" t="s">
        <v>1067</v>
      </c>
      <c r="AH62" s="2045" t="s">
        <v>1063</v>
      </c>
      <c r="AI62" s="2048">
        <f>+AI61/AI60</f>
        <v>0.35714285714285715</v>
      </c>
    </row>
    <row r="63" spans="2:38">
      <c r="B63" s="4566"/>
      <c r="C63" s="4567"/>
      <c r="D63" s="4564"/>
      <c r="E63" s="4564"/>
      <c r="F63" s="4564"/>
      <c r="G63" s="4564"/>
      <c r="H63" s="4568"/>
      <c r="I63" s="4564"/>
      <c r="J63" s="4564"/>
      <c r="K63" s="4564"/>
      <c r="L63" s="4564"/>
      <c r="M63" s="4564"/>
      <c r="N63" s="4564"/>
      <c r="O63" s="4568"/>
      <c r="P63" s="4564"/>
      <c r="Q63" s="4564"/>
      <c r="R63" s="4564"/>
      <c r="S63" s="4564"/>
      <c r="T63" s="4564"/>
      <c r="U63" s="4564"/>
      <c r="V63" s="4568"/>
      <c r="W63" s="4564"/>
      <c r="X63" s="4564"/>
      <c r="Y63" s="4564"/>
      <c r="Z63" s="4564"/>
      <c r="AA63" s="4564"/>
      <c r="AB63" s="4564"/>
      <c r="AC63" s="4568"/>
      <c r="AD63" s="4564"/>
      <c r="AE63" s="4564"/>
      <c r="AF63" s="4564"/>
      <c r="AG63" s="4570"/>
      <c r="AH63" s="2045" t="s">
        <v>1051</v>
      </c>
      <c r="AI63" s="2046">
        <f>+COUNTA(C64:AG65)</f>
        <v>10</v>
      </c>
    </row>
    <row r="64" spans="2:38">
      <c r="B64" s="4571" t="s">
        <v>1057</v>
      </c>
      <c r="C64" s="4573"/>
      <c r="D64" s="4568" t="s">
        <v>1067</v>
      </c>
      <c r="E64" s="4568" t="s">
        <v>1067</v>
      </c>
      <c r="F64" s="4568"/>
      <c r="G64" s="4568"/>
      <c r="H64" s="4578"/>
      <c r="I64" s="4568"/>
      <c r="J64" s="4568"/>
      <c r="K64" s="4568" t="s">
        <v>1067</v>
      </c>
      <c r="L64" s="4568" t="s">
        <v>1067</v>
      </c>
      <c r="M64" s="4568"/>
      <c r="N64" s="4568"/>
      <c r="O64" s="4578"/>
      <c r="P64" s="4568"/>
      <c r="Q64" s="4568"/>
      <c r="R64" s="4568" t="s">
        <v>1067</v>
      </c>
      <c r="S64" s="4568" t="s">
        <v>1067</v>
      </c>
      <c r="T64" s="4568"/>
      <c r="U64" s="4568"/>
      <c r="V64" s="4578"/>
      <c r="W64" s="4568"/>
      <c r="X64" s="4568"/>
      <c r="Y64" s="4568" t="s">
        <v>1067</v>
      </c>
      <c r="Z64" s="4568" t="s">
        <v>1067</v>
      </c>
      <c r="AA64" s="4568"/>
      <c r="AB64" s="4568"/>
      <c r="AC64" s="4578"/>
      <c r="AD64" s="4568"/>
      <c r="AE64" s="4568"/>
      <c r="AF64" s="4568" t="s">
        <v>1067</v>
      </c>
      <c r="AG64" s="4575" t="s">
        <v>1067</v>
      </c>
      <c r="AH64" s="2049" t="s">
        <v>1064</v>
      </c>
      <c r="AI64" s="2050">
        <f>+AI63/AI60</f>
        <v>0.35714285714285715</v>
      </c>
      <c r="AL64" s="1857">
        <f>+COUNTIF(C62:AG63,"休")</f>
        <v>10</v>
      </c>
    </row>
    <row r="65" spans="2:38">
      <c r="B65" s="4572"/>
      <c r="C65" s="4574"/>
      <c r="D65" s="4569"/>
      <c r="E65" s="4569"/>
      <c r="F65" s="4569"/>
      <c r="G65" s="4569"/>
      <c r="H65" s="4569"/>
      <c r="I65" s="4569"/>
      <c r="J65" s="4569"/>
      <c r="K65" s="4569"/>
      <c r="L65" s="4569"/>
      <c r="M65" s="4569"/>
      <c r="N65" s="4569"/>
      <c r="O65" s="4569"/>
      <c r="P65" s="4569"/>
      <c r="Q65" s="4569"/>
      <c r="R65" s="4569"/>
      <c r="S65" s="4569"/>
      <c r="T65" s="4569"/>
      <c r="U65" s="4569"/>
      <c r="V65" s="4569"/>
      <c r="W65" s="4569"/>
      <c r="X65" s="4569"/>
      <c r="Y65" s="4569"/>
      <c r="Z65" s="4569"/>
      <c r="AA65" s="4569"/>
      <c r="AB65" s="4569"/>
      <c r="AC65" s="4569"/>
      <c r="AD65" s="4569"/>
      <c r="AE65" s="4569"/>
      <c r="AF65" s="4569"/>
      <c r="AG65" s="4576"/>
      <c r="AH65" s="2051" t="s">
        <v>2271</v>
      </c>
      <c r="AI65" s="2052" t="str">
        <f>IF(7&gt;AI60,"対象外",IF(AI63&gt;=AI58,"OK","NG"))</f>
        <v>OK</v>
      </c>
      <c r="AJ65" s="2047" t="str">
        <f>IF(AI65="対象外","←７日間に満たない期間は達成判定の対象外",IF(AI65="NG","←月単位未達成","←月単位達成"))</f>
        <v>←月単位達成</v>
      </c>
      <c r="AL65" s="2053" t="str">
        <f>IF(7&gt;AI60,"対象外",IF(AL64&gt;=AI58,"OK","NG"))</f>
        <v>OK</v>
      </c>
    </row>
    <row r="66" spans="2:38" ht="13.5" hidden="1" customHeight="1">
      <c r="B66" s="2001" t="s">
        <v>2373</v>
      </c>
      <c r="C66" s="1992">
        <f t="shared" ref="C66:AG66" si="24">IF(AND(DAY(C58)&gt;=22,DAY(C58)&lt;=28,C59="土"),1,0)</f>
        <v>0</v>
      </c>
      <c r="D66" s="1992">
        <f t="shared" si="24"/>
        <v>0</v>
      </c>
      <c r="E66" s="1992">
        <f t="shared" si="24"/>
        <v>0</v>
      </c>
      <c r="F66" s="1992">
        <f t="shared" si="24"/>
        <v>0</v>
      </c>
      <c r="G66" s="1992">
        <f t="shared" si="24"/>
        <v>0</v>
      </c>
      <c r="H66" s="1992">
        <f t="shared" si="24"/>
        <v>0</v>
      </c>
      <c r="I66" s="1992">
        <f t="shared" si="24"/>
        <v>0</v>
      </c>
      <c r="J66" s="1992">
        <f t="shared" si="24"/>
        <v>0</v>
      </c>
      <c r="K66" s="1992">
        <f t="shared" si="24"/>
        <v>0</v>
      </c>
      <c r="L66" s="1992">
        <f t="shared" si="24"/>
        <v>0</v>
      </c>
      <c r="M66" s="1992">
        <f t="shared" si="24"/>
        <v>0</v>
      </c>
      <c r="N66" s="1992">
        <f t="shared" si="24"/>
        <v>0</v>
      </c>
      <c r="O66" s="1992">
        <f t="shared" si="24"/>
        <v>0</v>
      </c>
      <c r="P66" s="1992">
        <f t="shared" si="24"/>
        <v>0</v>
      </c>
      <c r="Q66" s="1992">
        <f t="shared" si="24"/>
        <v>0</v>
      </c>
      <c r="R66" s="1992">
        <f t="shared" si="24"/>
        <v>0</v>
      </c>
      <c r="S66" s="1992">
        <f t="shared" si="24"/>
        <v>0</v>
      </c>
      <c r="T66" s="1992">
        <f t="shared" si="24"/>
        <v>0</v>
      </c>
      <c r="U66" s="1992">
        <f t="shared" si="24"/>
        <v>0</v>
      </c>
      <c r="V66" s="1992">
        <f t="shared" si="24"/>
        <v>0</v>
      </c>
      <c r="W66" s="1992">
        <f t="shared" si="24"/>
        <v>0</v>
      </c>
      <c r="X66" s="1992">
        <f t="shared" si="24"/>
        <v>0</v>
      </c>
      <c r="Y66" s="1992">
        <f t="shared" si="24"/>
        <v>1</v>
      </c>
      <c r="Z66" s="1992">
        <f t="shared" si="24"/>
        <v>0</v>
      </c>
      <c r="AA66" s="1992">
        <f t="shared" si="24"/>
        <v>0</v>
      </c>
      <c r="AB66" s="1992">
        <f t="shared" si="24"/>
        <v>0</v>
      </c>
      <c r="AC66" s="1992">
        <f t="shared" si="24"/>
        <v>0</v>
      </c>
      <c r="AD66" s="1992">
        <f t="shared" si="24"/>
        <v>0</v>
      </c>
      <c r="AE66" s="1992">
        <f t="shared" si="24"/>
        <v>0</v>
      </c>
      <c r="AF66" s="1992">
        <f t="shared" si="24"/>
        <v>0</v>
      </c>
      <c r="AG66" s="1992">
        <f t="shared" si="24"/>
        <v>0</v>
      </c>
      <c r="AH66" s="1861" t="s">
        <v>2272</v>
      </c>
      <c r="AI66" s="2054">
        <f>_xlfn.AGGREGATE(9,6,C66:AG66)</f>
        <v>1</v>
      </c>
      <c r="AJ66" s="2047"/>
    </row>
    <row r="67" spans="2:38" ht="13.5" hidden="1" customHeight="1">
      <c r="B67" s="2001" t="s">
        <v>2374</v>
      </c>
      <c r="C67" s="2055">
        <f t="shared" ref="C67:AG67" si="25">IF(AND(DAY(C58)&gt;=22,DAY(C58)&lt;=28,C59="土",OR(C64="休",C64="雨")),1,0)</f>
        <v>0</v>
      </c>
      <c r="D67" s="2055">
        <f t="shared" si="25"/>
        <v>0</v>
      </c>
      <c r="E67" s="2055">
        <f t="shared" si="25"/>
        <v>0</v>
      </c>
      <c r="F67" s="2055">
        <f t="shared" si="25"/>
        <v>0</v>
      </c>
      <c r="G67" s="2055">
        <f t="shared" si="25"/>
        <v>0</v>
      </c>
      <c r="H67" s="2055">
        <f t="shared" si="25"/>
        <v>0</v>
      </c>
      <c r="I67" s="2055">
        <f t="shared" si="25"/>
        <v>0</v>
      </c>
      <c r="J67" s="2055">
        <f t="shared" si="25"/>
        <v>0</v>
      </c>
      <c r="K67" s="2055">
        <f t="shared" si="25"/>
        <v>0</v>
      </c>
      <c r="L67" s="2055">
        <f t="shared" si="25"/>
        <v>0</v>
      </c>
      <c r="M67" s="2055">
        <f t="shared" si="25"/>
        <v>0</v>
      </c>
      <c r="N67" s="2055">
        <f t="shared" si="25"/>
        <v>0</v>
      </c>
      <c r="O67" s="2055">
        <f t="shared" si="25"/>
        <v>0</v>
      </c>
      <c r="P67" s="2055">
        <f t="shared" si="25"/>
        <v>0</v>
      </c>
      <c r="Q67" s="2055">
        <f t="shared" si="25"/>
        <v>0</v>
      </c>
      <c r="R67" s="2055">
        <f t="shared" si="25"/>
        <v>0</v>
      </c>
      <c r="S67" s="2055">
        <f t="shared" si="25"/>
        <v>0</v>
      </c>
      <c r="T67" s="2055">
        <f t="shared" si="25"/>
        <v>0</v>
      </c>
      <c r="U67" s="2055">
        <f t="shared" si="25"/>
        <v>0</v>
      </c>
      <c r="V67" s="2055">
        <f t="shared" si="25"/>
        <v>0</v>
      </c>
      <c r="W67" s="2055">
        <f t="shared" si="25"/>
        <v>0</v>
      </c>
      <c r="X67" s="2055">
        <f t="shared" si="25"/>
        <v>0</v>
      </c>
      <c r="Y67" s="2055">
        <f t="shared" si="25"/>
        <v>1</v>
      </c>
      <c r="Z67" s="2055">
        <f t="shared" si="25"/>
        <v>0</v>
      </c>
      <c r="AA67" s="2055">
        <f t="shared" si="25"/>
        <v>0</v>
      </c>
      <c r="AB67" s="2055">
        <f t="shared" si="25"/>
        <v>0</v>
      </c>
      <c r="AC67" s="2055">
        <f t="shared" si="25"/>
        <v>0</v>
      </c>
      <c r="AD67" s="2055">
        <f t="shared" si="25"/>
        <v>0</v>
      </c>
      <c r="AE67" s="2055">
        <f t="shared" si="25"/>
        <v>0</v>
      </c>
      <c r="AF67" s="2055">
        <f t="shared" si="25"/>
        <v>0</v>
      </c>
      <c r="AG67" s="2055">
        <f t="shared" si="25"/>
        <v>0</v>
      </c>
      <c r="AH67" s="1861" t="s">
        <v>2273</v>
      </c>
      <c r="AI67" s="2054">
        <f>_xlfn.AGGREGATE(9,6,C67:AG67)</f>
        <v>1</v>
      </c>
      <c r="AJ67" s="2047"/>
    </row>
    <row r="68" spans="2:38" hidden="1">
      <c r="B68" s="2001" t="s">
        <v>2375</v>
      </c>
      <c r="C68" s="1992">
        <f>IF(AND(DAY(C58)&gt;=8,DAY(C58)&lt;=14,C59="土"),1,0)</f>
        <v>0</v>
      </c>
      <c r="D68" s="1992">
        <f>IF(AND(DAY(D58)&gt;=8,DAY(D58)&lt;=14,D59="土"),1,0)</f>
        <v>0</v>
      </c>
      <c r="E68" s="1992">
        <f t="shared" ref="E68:AG68" si="26">IF(AND(DAY(E58)&gt;=8,DAY(E58)&lt;=14,E59="土"),1,0)</f>
        <v>0</v>
      </c>
      <c r="F68" s="1992">
        <f t="shared" si="26"/>
        <v>0</v>
      </c>
      <c r="G68" s="1992">
        <f t="shared" si="26"/>
        <v>0</v>
      </c>
      <c r="H68" s="1992">
        <f t="shared" si="26"/>
        <v>0</v>
      </c>
      <c r="I68" s="1992">
        <f t="shared" si="26"/>
        <v>0</v>
      </c>
      <c r="J68" s="1992">
        <f t="shared" si="26"/>
        <v>0</v>
      </c>
      <c r="K68" s="1992">
        <f t="shared" si="26"/>
        <v>1</v>
      </c>
      <c r="L68" s="1992">
        <f t="shared" si="26"/>
        <v>0</v>
      </c>
      <c r="M68" s="1992">
        <f t="shared" si="26"/>
        <v>0</v>
      </c>
      <c r="N68" s="1992">
        <f t="shared" si="26"/>
        <v>0</v>
      </c>
      <c r="O68" s="1992">
        <f t="shared" si="26"/>
        <v>0</v>
      </c>
      <c r="P68" s="1992">
        <f t="shared" si="26"/>
        <v>0</v>
      </c>
      <c r="Q68" s="1992">
        <f t="shared" si="26"/>
        <v>0</v>
      </c>
      <c r="R68" s="1992">
        <f t="shared" si="26"/>
        <v>0</v>
      </c>
      <c r="S68" s="1992">
        <f t="shared" si="26"/>
        <v>0</v>
      </c>
      <c r="T68" s="1992">
        <f t="shared" si="26"/>
        <v>0</v>
      </c>
      <c r="U68" s="1992">
        <f t="shared" si="26"/>
        <v>0</v>
      </c>
      <c r="V68" s="1992">
        <f t="shared" si="26"/>
        <v>0</v>
      </c>
      <c r="W68" s="1992">
        <f t="shared" si="26"/>
        <v>0</v>
      </c>
      <c r="X68" s="1992">
        <f t="shared" si="26"/>
        <v>0</v>
      </c>
      <c r="Y68" s="1992">
        <f t="shared" si="26"/>
        <v>0</v>
      </c>
      <c r="Z68" s="1992">
        <f t="shared" si="26"/>
        <v>0</v>
      </c>
      <c r="AA68" s="1992">
        <f t="shared" si="26"/>
        <v>0</v>
      </c>
      <c r="AB68" s="1992">
        <f t="shared" si="26"/>
        <v>0</v>
      </c>
      <c r="AC68" s="1992">
        <f t="shared" si="26"/>
        <v>0</v>
      </c>
      <c r="AD68" s="1992">
        <f t="shared" si="26"/>
        <v>0</v>
      </c>
      <c r="AE68" s="1992">
        <f t="shared" si="26"/>
        <v>0</v>
      </c>
      <c r="AF68" s="1992">
        <f t="shared" si="26"/>
        <v>0</v>
      </c>
      <c r="AG68" s="1992">
        <f t="shared" si="26"/>
        <v>0</v>
      </c>
      <c r="AH68" s="1861" t="s">
        <v>2272</v>
      </c>
      <c r="AI68" s="2054">
        <f>_xlfn.AGGREGATE(9,6,C68:AG68)</f>
        <v>1</v>
      </c>
      <c r="AJ68" s="2047"/>
    </row>
    <row r="69" spans="2:38" hidden="1">
      <c r="B69" s="2001" t="s">
        <v>2376</v>
      </c>
      <c r="C69" s="2055">
        <f>IF(AND(DAY(C58)&gt;=8,DAY(C58)&lt;=14,C59="土",OR(C64="休",C64="雨")),1,0)</f>
        <v>0</v>
      </c>
      <c r="D69" s="2055">
        <f>IF(AND(DAY(D58)&gt;=8,DAY(D58)&lt;=14,D59="土",OR(D64="休",D64="雨")),1,0)</f>
        <v>0</v>
      </c>
      <c r="E69" s="2055">
        <f t="shared" ref="E69:AG69" si="27">IF(AND(DAY(E58)&gt;=8,DAY(E58)&lt;=14,E59="土",OR(E64="休",E64="雨")),1,0)</f>
        <v>0</v>
      </c>
      <c r="F69" s="2055">
        <f t="shared" si="27"/>
        <v>0</v>
      </c>
      <c r="G69" s="2055">
        <f t="shared" si="27"/>
        <v>0</v>
      </c>
      <c r="H69" s="2055">
        <f t="shared" si="27"/>
        <v>0</v>
      </c>
      <c r="I69" s="2055">
        <f t="shared" si="27"/>
        <v>0</v>
      </c>
      <c r="J69" s="2055">
        <f t="shared" si="27"/>
        <v>0</v>
      </c>
      <c r="K69" s="2055">
        <f t="shared" si="27"/>
        <v>1</v>
      </c>
      <c r="L69" s="2055">
        <f t="shared" si="27"/>
        <v>0</v>
      </c>
      <c r="M69" s="2055">
        <f t="shared" si="27"/>
        <v>0</v>
      </c>
      <c r="N69" s="2055">
        <f t="shared" si="27"/>
        <v>0</v>
      </c>
      <c r="O69" s="2055">
        <f t="shared" si="27"/>
        <v>0</v>
      </c>
      <c r="P69" s="2055">
        <f t="shared" si="27"/>
        <v>0</v>
      </c>
      <c r="Q69" s="2055">
        <f t="shared" si="27"/>
        <v>0</v>
      </c>
      <c r="R69" s="2055">
        <f t="shared" si="27"/>
        <v>0</v>
      </c>
      <c r="S69" s="2055">
        <f t="shared" si="27"/>
        <v>0</v>
      </c>
      <c r="T69" s="2055">
        <f t="shared" si="27"/>
        <v>0</v>
      </c>
      <c r="U69" s="2055">
        <f t="shared" si="27"/>
        <v>0</v>
      </c>
      <c r="V69" s="2055">
        <f t="shared" si="27"/>
        <v>0</v>
      </c>
      <c r="W69" s="2055">
        <f t="shared" si="27"/>
        <v>0</v>
      </c>
      <c r="X69" s="2055">
        <f t="shared" si="27"/>
        <v>0</v>
      </c>
      <c r="Y69" s="2055">
        <f t="shared" si="27"/>
        <v>0</v>
      </c>
      <c r="Z69" s="2055">
        <f t="shared" si="27"/>
        <v>0</v>
      </c>
      <c r="AA69" s="2055">
        <f t="shared" si="27"/>
        <v>0</v>
      </c>
      <c r="AB69" s="2055">
        <f t="shared" si="27"/>
        <v>0</v>
      </c>
      <c r="AC69" s="2055">
        <f t="shared" si="27"/>
        <v>0</v>
      </c>
      <c r="AD69" s="2055">
        <f t="shared" si="27"/>
        <v>0</v>
      </c>
      <c r="AE69" s="2055">
        <f t="shared" si="27"/>
        <v>0</v>
      </c>
      <c r="AF69" s="2055">
        <f t="shared" si="27"/>
        <v>0</v>
      </c>
      <c r="AG69" s="2055">
        <f t="shared" si="27"/>
        <v>0</v>
      </c>
      <c r="AH69" s="1861" t="s">
        <v>2273</v>
      </c>
      <c r="AI69" s="2054">
        <f>_xlfn.AGGREGATE(9,6,C69:AG69)</f>
        <v>1</v>
      </c>
      <c r="AJ69" s="2047"/>
    </row>
    <row r="71" spans="2:38" hidden="1">
      <c r="C71" s="1857">
        <f>YEAR(C74)</f>
        <v>2025</v>
      </c>
      <c r="D71" s="1857">
        <f>MONTH(C74)</f>
        <v>9</v>
      </c>
    </row>
    <row r="72" spans="2:38">
      <c r="B72" s="1971" t="s">
        <v>2266</v>
      </c>
      <c r="C72" s="4478">
        <f>C74</f>
        <v>45901</v>
      </c>
      <c r="D72" s="4479"/>
      <c r="E72" s="4479"/>
      <c r="F72" s="4479"/>
      <c r="G72" s="4479"/>
      <c r="H72" s="4479"/>
      <c r="I72" s="4479"/>
      <c r="J72" s="4479"/>
      <c r="K72" s="4479"/>
      <c r="L72" s="4479"/>
      <c r="M72" s="4479"/>
      <c r="N72" s="4479"/>
      <c r="O72" s="4479"/>
      <c r="P72" s="4479"/>
      <c r="Q72" s="4479"/>
      <c r="R72" s="4479"/>
      <c r="S72" s="4479"/>
      <c r="T72" s="4479"/>
      <c r="U72" s="4479"/>
      <c r="V72" s="4479"/>
      <c r="W72" s="4479"/>
      <c r="X72" s="4479"/>
      <c r="Y72" s="4479"/>
      <c r="Z72" s="4479"/>
      <c r="AA72" s="4479"/>
      <c r="AB72" s="4479"/>
      <c r="AC72" s="4479"/>
      <c r="AD72" s="4479"/>
      <c r="AE72" s="4479"/>
      <c r="AF72" s="4479"/>
      <c r="AG72" s="4479"/>
      <c r="AH72" s="4479"/>
      <c r="AI72" s="4546"/>
    </row>
    <row r="73" spans="2:38" hidden="1">
      <c r="B73" s="1972"/>
      <c r="C73" s="1913">
        <f>DATE($C71,$D71,1)</f>
        <v>45901</v>
      </c>
      <c r="D73" s="1913">
        <f t="shared" ref="D73:AG73" si="28">C73+1</f>
        <v>45902</v>
      </c>
      <c r="E73" s="1913">
        <f t="shared" si="28"/>
        <v>45903</v>
      </c>
      <c r="F73" s="1913">
        <f t="shared" si="28"/>
        <v>45904</v>
      </c>
      <c r="G73" s="1913">
        <f t="shared" si="28"/>
        <v>45905</v>
      </c>
      <c r="H73" s="1913">
        <f t="shared" si="28"/>
        <v>45906</v>
      </c>
      <c r="I73" s="1913">
        <f t="shared" si="28"/>
        <v>45907</v>
      </c>
      <c r="J73" s="1913">
        <f t="shared" si="28"/>
        <v>45908</v>
      </c>
      <c r="K73" s="1913">
        <f t="shared" si="28"/>
        <v>45909</v>
      </c>
      <c r="L73" s="1913">
        <f t="shared" si="28"/>
        <v>45910</v>
      </c>
      <c r="M73" s="1913">
        <f t="shared" si="28"/>
        <v>45911</v>
      </c>
      <c r="N73" s="1913">
        <f t="shared" si="28"/>
        <v>45912</v>
      </c>
      <c r="O73" s="1913">
        <f t="shared" si="28"/>
        <v>45913</v>
      </c>
      <c r="P73" s="1913">
        <f t="shared" si="28"/>
        <v>45914</v>
      </c>
      <c r="Q73" s="1913">
        <f t="shared" si="28"/>
        <v>45915</v>
      </c>
      <c r="R73" s="1913">
        <f t="shared" si="28"/>
        <v>45916</v>
      </c>
      <c r="S73" s="1913">
        <f t="shared" si="28"/>
        <v>45917</v>
      </c>
      <c r="T73" s="1913">
        <f t="shared" si="28"/>
        <v>45918</v>
      </c>
      <c r="U73" s="1913">
        <f t="shared" si="28"/>
        <v>45919</v>
      </c>
      <c r="V73" s="1913">
        <f t="shared" si="28"/>
        <v>45920</v>
      </c>
      <c r="W73" s="1913">
        <f t="shared" si="28"/>
        <v>45921</v>
      </c>
      <c r="X73" s="1913">
        <f t="shared" si="28"/>
        <v>45922</v>
      </c>
      <c r="Y73" s="1913">
        <f t="shared" si="28"/>
        <v>45923</v>
      </c>
      <c r="Z73" s="1913">
        <f t="shared" si="28"/>
        <v>45924</v>
      </c>
      <c r="AA73" s="1913">
        <f t="shared" si="28"/>
        <v>45925</v>
      </c>
      <c r="AB73" s="1913">
        <f t="shared" si="28"/>
        <v>45926</v>
      </c>
      <c r="AC73" s="1913">
        <f t="shared" si="28"/>
        <v>45927</v>
      </c>
      <c r="AD73" s="1913">
        <f t="shared" si="28"/>
        <v>45928</v>
      </c>
      <c r="AE73" s="1913">
        <f t="shared" si="28"/>
        <v>45929</v>
      </c>
      <c r="AF73" s="1913">
        <f t="shared" si="28"/>
        <v>45930</v>
      </c>
      <c r="AG73" s="1913">
        <f t="shared" si="28"/>
        <v>45931</v>
      </c>
      <c r="AH73" s="2056"/>
      <c r="AI73" s="2057"/>
    </row>
    <row r="74" spans="2:38">
      <c r="B74" s="1973" t="s">
        <v>2267</v>
      </c>
      <c r="C74" s="1974">
        <f>IF(EDATE(C57,1)&gt;$G$5,"",EDATE(C57,1))</f>
        <v>45901</v>
      </c>
      <c r="D74" s="1913">
        <f t="shared" ref="D74:AG74" si="29">IF(D73&gt;$G$5,"",IF(C74=EOMONTH(DATE($C71,$D71,1),0),"",IF(C74="","",C74+1)))</f>
        <v>45902</v>
      </c>
      <c r="E74" s="1913">
        <f t="shared" si="29"/>
        <v>45903</v>
      </c>
      <c r="F74" s="1913">
        <f t="shared" si="29"/>
        <v>45904</v>
      </c>
      <c r="G74" s="1913">
        <f t="shared" si="29"/>
        <v>45905</v>
      </c>
      <c r="H74" s="1913">
        <f t="shared" si="29"/>
        <v>45906</v>
      </c>
      <c r="I74" s="1913">
        <f t="shared" si="29"/>
        <v>45907</v>
      </c>
      <c r="J74" s="1913">
        <f t="shared" si="29"/>
        <v>45908</v>
      </c>
      <c r="K74" s="1913">
        <f t="shared" si="29"/>
        <v>45909</v>
      </c>
      <c r="L74" s="1913">
        <f t="shared" si="29"/>
        <v>45910</v>
      </c>
      <c r="M74" s="1913">
        <f t="shared" si="29"/>
        <v>45911</v>
      </c>
      <c r="N74" s="1913">
        <f t="shared" si="29"/>
        <v>45912</v>
      </c>
      <c r="O74" s="1913">
        <f t="shared" si="29"/>
        <v>45913</v>
      </c>
      <c r="P74" s="1913">
        <f t="shared" si="29"/>
        <v>45914</v>
      </c>
      <c r="Q74" s="1913">
        <f t="shared" si="29"/>
        <v>45915</v>
      </c>
      <c r="R74" s="1913">
        <f t="shared" si="29"/>
        <v>45916</v>
      </c>
      <c r="S74" s="1913">
        <f t="shared" si="29"/>
        <v>45917</v>
      </c>
      <c r="T74" s="1913">
        <f t="shared" si="29"/>
        <v>45918</v>
      </c>
      <c r="U74" s="1913">
        <f t="shared" si="29"/>
        <v>45919</v>
      </c>
      <c r="V74" s="1913">
        <f t="shared" si="29"/>
        <v>45920</v>
      </c>
      <c r="W74" s="1913">
        <f t="shared" si="29"/>
        <v>45921</v>
      </c>
      <c r="X74" s="1913">
        <f t="shared" si="29"/>
        <v>45922</v>
      </c>
      <c r="Y74" s="1913">
        <f t="shared" si="29"/>
        <v>45923</v>
      </c>
      <c r="Z74" s="1913">
        <f t="shared" si="29"/>
        <v>45924</v>
      </c>
      <c r="AA74" s="1913">
        <f t="shared" si="29"/>
        <v>45925</v>
      </c>
      <c r="AB74" s="1913">
        <f t="shared" si="29"/>
        <v>45926</v>
      </c>
      <c r="AC74" s="1913">
        <f t="shared" si="29"/>
        <v>45927</v>
      </c>
      <c r="AD74" s="1913">
        <f t="shared" si="29"/>
        <v>45928</v>
      </c>
      <c r="AE74" s="1913">
        <f t="shared" si="29"/>
        <v>45929</v>
      </c>
      <c r="AF74" s="1913">
        <f t="shared" si="29"/>
        <v>45930</v>
      </c>
      <c r="AG74" s="1913" t="str">
        <f t="shared" si="29"/>
        <v/>
      </c>
      <c r="AH74" s="2043" t="s">
        <v>2268</v>
      </c>
      <c r="AI74" s="2044">
        <f>+COUNTIFS(C75:AG75,"土",C76:AG76,"")+COUNTIFS(C75:AG75,"日",C76:AG76,"")</f>
        <v>8</v>
      </c>
    </row>
    <row r="75" spans="2:38">
      <c r="B75" s="1908" t="s">
        <v>1060</v>
      </c>
      <c r="C75" s="1975" t="str">
        <f>IFERROR(TEXT(WEEKDAY(+C74),"aaa"),"")</f>
        <v>月</v>
      </c>
      <c r="D75" s="1975" t="str">
        <f t="shared" ref="D75:AG75" si="30">IFERROR(TEXT(WEEKDAY(+D74),"aaa"),"")</f>
        <v>火</v>
      </c>
      <c r="E75" s="1975" t="str">
        <f t="shared" si="30"/>
        <v>水</v>
      </c>
      <c r="F75" s="1975" t="str">
        <f t="shared" si="30"/>
        <v>木</v>
      </c>
      <c r="G75" s="1975" t="str">
        <f t="shared" si="30"/>
        <v>金</v>
      </c>
      <c r="H75" s="1975" t="str">
        <f t="shared" si="30"/>
        <v>土</v>
      </c>
      <c r="I75" s="1975" t="str">
        <f t="shared" si="30"/>
        <v>日</v>
      </c>
      <c r="J75" s="1975" t="str">
        <f t="shared" si="30"/>
        <v>月</v>
      </c>
      <c r="K75" s="1975" t="str">
        <f t="shared" si="30"/>
        <v>火</v>
      </c>
      <c r="L75" s="1975" t="str">
        <f t="shared" si="30"/>
        <v>水</v>
      </c>
      <c r="M75" s="1975" t="str">
        <f t="shared" si="30"/>
        <v>木</v>
      </c>
      <c r="N75" s="1975" t="str">
        <f t="shared" si="30"/>
        <v>金</v>
      </c>
      <c r="O75" s="1975" t="str">
        <f t="shared" si="30"/>
        <v>土</v>
      </c>
      <c r="P75" s="1975" t="str">
        <f t="shared" si="30"/>
        <v>日</v>
      </c>
      <c r="Q75" s="1975" t="str">
        <f t="shared" si="30"/>
        <v>月</v>
      </c>
      <c r="R75" s="1975" t="str">
        <f t="shared" si="30"/>
        <v>火</v>
      </c>
      <c r="S75" s="1975" t="str">
        <f t="shared" si="30"/>
        <v>水</v>
      </c>
      <c r="T75" s="1975" t="str">
        <f t="shared" si="30"/>
        <v>木</v>
      </c>
      <c r="U75" s="1975" t="str">
        <f t="shared" si="30"/>
        <v>金</v>
      </c>
      <c r="V75" s="1975" t="str">
        <f t="shared" si="30"/>
        <v>土</v>
      </c>
      <c r="W75" s="1975" t="str">
        <f t="shared" si="30"/>
        <v>日</v>
      </c>
      <c r="X75" s="1975" t="str">
        <f t="shared" si="30"/>
        <v>月</v>
      </c>
      <c r="Y75" s="1975" t="str">
        <f t="shared" si="30"/>
        <v>火</v>
      </c>
      <c r="Z75" s="1975" t="str">
        <f t="shared" si="30"/>
        <v>水</v>
      </c>
      <c r="AA75" s="1975" t="str">
        <f t="shared" si="30"/>
        <v>木</v>
      </c>
      <c r="AB75" s="1975" t="str">
        <f t="shared" si="30"/>
        <v>金</v>
      </c>
      <c r="AC75" s="1975" t="str">
        <f t="shared" si="30"/>
        <v>土</v>
      </c>
      <c r="AD75" s="1975" t="str">
        <f t="shared" si="30"/>
        <v>日</v>
      </c>
      <c r="AE75" s="1975" t="str">
        <f t="shared" si="30"/>
        <v>月</v>
      </c>
      <c r="AF75" s="1975" t="str">
        <f t="shared" si="30"/>
        <v>火</v>
      </c>
      <c r="AG75" s="1975" t="str">
        <f t="shared" si="30"/>
        <v/>
      </c>
      <c r="AH75" s="2043" t="s">
        <v>2269</v>
      </c>
      <c r="AI75" s="2044">
        <f>+COUNTIF(C76:AG76,"夏休")+COUNTIF(C76:AG76,"冬休")+COUNTIF(C76:AG76,"中止")</f>
        <v>0</v>
      </c>
    </row>
    <row r="76" spans="2:38" ht="13.5" customHeight="1">
      <c r="B76" s="4547" t="s">
        <v>2270</v>
      </c>
      <c r="C76" s="4549"/>
      <c r="D76" s="4545"/>
      <c r="E76" s="4545"/>
      <c r="F76" s="4545"/>
      <c r="G76" s="4545"/>
      <c r="H76" s="4545"/>
      <c r="I76" s="4545"/>
      <c r="J76" s="4545"/>
      <c r="K76" s="4545"/>
      <c r="L76" s="4545"/>
      <c r="M76" s="4545"/>
      <c r="N76" s="4545"/>
      <c r="O76" s="4545"/>
      <c r="P76" s="4545"/>
      <c r="Q76" s="4545"/>
      <c r="R76" s="4545"/>
      <c r="S76" s="4545"/>
      <c r="T76" s="4545"/>
      <c r="U76" s="4545"/>
      <c r="V76" s="4545"/>
      <c r="W76" s="4545"/>
      <c r="X76" s="4545"/>
      <c r="Y76" s="4545"/>
      <c r="Z76" s="4545"/>
      <c r="AA76" s="4545"/>
      <c r="AB76" s="4545"/>
      <c r="AC76" s="4545"/>
      <c r="AD76" s="4545"/>
      <c r="AE76" s="4545"/>
      <c r="AF76" s="4545"/>
      <c r="AG76" s="4565"/>
      <c r="AH76" s="2045" t="s">
        <v>1061</v>
      </c>
      <c r="AI76" s="2046">
        <f>COUNT(C74:AG74)-AI75</f>
        <v>30</v>
      </c>
    </row>
    <row r="77" spans="2:38" ht="13.5" customHeight="1">
      <c r="B77" s="4548"/>
      <c r="C77" s="4549"/>
      <c r="D77" s="4545"/>
      <c r="E77" s="4545"/>
      <c r="F77" s="4545"/>
      <c r="G77" s="4545"/>
      <c r="H77" s="4545"/>
      <c r="I77" s="4545"/>
      <c r="J77" s="4545"/>
      <c r="K77" s="4545"/>
      <c r="L77" s="4545"/>
      <c r="M77" s="4545"/>
      <c r="N77" s="4545"/>
      <c r="O77" s="4545"/>
      <c r="P77" s="4545"/>
      <c r="Q77" s="4545"/>
      <c r="R77" s="4545"/>
      <c r="S77" s="4545"/>
      <c r="T77" s="4545"/>
      <c r="U77" s="4545"/>
      <c r="V77" s="4545"/>
      <c r="W77" s="4545"/>
      <c r="X77" s="4545"/>
      <c r="Y77" s="4545"/>
      <c r="Z77" s="4545"/>
      <c r="AA77" s="4545"/>
      <c r="AB77" s="4545"/>
      <c r="AC77" s="4545"/>
      <c r="AD77" s="4545"/>
      <c r="AE77" s="4545"/>
      <c r="AF77" s="4545"/>
      <c r="AG77" s="4565"/>
      <c r="AH77" s="2045" t="s">
        <v>1062</v>
      </c>
      <c r="AI77" s="2046">
        <f>+COUNTIF(C78:AG79,"休")</f>
        <v>8</v>
      </c>
      <c r="AJ77" s="2047" t="str">
        <f>IF(AI78&gt;0.285,"",IF(AI77&lt;AI74,"←計画日数が足りません",""))</f>
        <v/>
      </c>
    </row>
    <row r="78" spans="2:38" ht="13.5" customHeight="1">
      <c r="B78" s="4566" t="s">
        <v>1055</v>
      </c>
      <c r="C78" s="4567"/>
      <c r="D78" s="4564"/>
      <c r="E78" s="4568"/>
      <c r="F78" s="4564"/>
      <c r="G78" s="4564"/>
      <c r="H78" s="4564" t="s">
        <v>1067</v>
      </c>
      <c r="I78" s="4564" t="s">
        <v>1067</v>
      </c>
      <c r="J78" s="4564"/>
      <c r="K78" s="4564"/>
      <c r="L78" s="4568"/>
      <c r="M78" s="4564"/>
      <c r="N78" s="4564"/>
      <c r="O78" s="4564" t="s">
        <v>1067</v>
      </c>
      <c r="P78" s="4564" t="s">
        <v>1067</v>
      </c>
      <c r="Q78" s="4564"/>
      <c r="R78" s="4564"/>
      <c r="S78" s="4568"/>
      <c r="T78" s="4564"/>
      <c r="U78" s="4564"/>
      <c r="V78" s="4564" t="s">
        <v>1067</v>
      </c>
      <c r="W78" s="4564" t="s">
        <v>1067</v>
      </c>
      <c r="X78" s="4564"/>
      <c r="Y78" s="4564"/>
      <c r="Z78" s="4568"/>
      <c r="AA78" s="4564"/>
      <c r="AB78" s="4564"/>
      <c r="AC78" s="4564" t="s">
        <v>1067</v>
      </c>
      <c r="AD78" s="4564" t="s">
        <v>1067</v>
      </c>
      <c r="AE78" s="4564"/>
      <c r="AF78" s="4564"/>
      <c r="AG78" s="4570"/>
      <c r="AH78" s="2045" t="s">
        <v>1063</v>
      </c>
      <c r="AI78" s="2048">
        <f>+AI77/AI76</f>
        <v>0.26666666666666666</v>
      </c>
    </row>
    <row r="79" spans="2:38">
      <c r="B79" s="4566"/>
      <c r="C79" s="4567"/>
      <c r="D79" s="4564"/>
      <c r="E79" s="4568"/>
      <c r="F79" s="4564"/>
      <c r="G79" s="4564"/>
      <c r="H79" s="4564"/>
      <c r="I79" s="4564"/>
      <c r="J79" s="4564"/>
      <c r="K79" s="4564"/>
      <c r="L79" s="4568"/>
      <c r="M79" s="4564"/>
      <c r="N79" s="4564"/>
      <c r="O79" s="4564"/>
      <c r="P79" s="4564"/>
      <c r="Q79" s="4564"/>
      <c r="R79" s="4564"/>
      <c r="S79" s="4568"/>
      <c r="T79" s="4564"/>
      <c r="U79" s="4564"/>
      <c r="V79" s="4564"/>
      <c r="W79" s="4564"/>
      <c r="X79" s="4564"/>
      <c r="Y79" s="4564"/>
      <c r="Z79" s="4568"/>
      <c r="AA79" s="4564"/>
      <c r="AB79" s="4564"/>
      <c r="AC79" s="4564"/>
      <c r="AD79" s="4564"/>
      <c r="AE79" s="4564"/>
      <c r="AF79" s="4564"/>
      <c r="AG79" s="4570"/>
      <c r="AH79" s="2045" t="s">
        <v>1051</v>
      </c>
      <c r="AI79" s="2046">
        <f>+COUNTA(C80:AG81)</f>
        <v>8</v>
      </c>
    </row>
    <row r="80" spans="2:38">
      <c r="B80" s="4571" t="s">
        <v>1057</v>
      </c>
      <c r="C80" s="4573"/>
      <c r="D80" s="4568"/>
      <c r="E80" s="4578"/>
      <c r="F80" s="4568"/>
      <c r="G80" s="4568"/>
      <c r="H80" s="4568" t="s">
        <v>1067</v>
      </c>
      <c r="I80" s="4568" t="s">
        <v>1067</v>
      </c>
      <c r="J80" s="4568"/>
      <c r="K80" s="4568"/>
      <c r="L80" s="4578"/>
      <c r="M80" s="4568"/>
      <c r="N80" s="4568"/>
      <c r="O80" s="4568" t="s">
        <v>1067</v>
      </c>
      <c r="P80" s="4568" t="s">
        <v>1067</v>
      </c>
      <c r="Q80" s="4568"/>
      <c r="R80" s="4568"/>
      <c r="S80" s="4578"/>
      <c r="T80" s="4568"/>
      <c r="U80" s="4568"/>
      <c r="V80" s="4568" t="s">
        <v>1067</v>
      </c>
      <c r="W80" s="4568" t="s">
        <v>1067</v>
      </c>
      <c r="X80" s="4568"/>
      <c r="Y80" s="4568"/>
      <c r="Z80" s="4578"/>
      <c r="AA80" s="4568"/>
      <c r="AB80" s="4568"/>
      <c r="AC80" s="4568" t="s">
        <v>1067</v>
      </c>
      <c r="AD80" s="4568" t="s">
        <v>1067</v>
      </c>
      <c r="AE80" s="4568"/>
      <c r="AF80" s="4568"/>
      <c r="AG80" s="4575"/>
      <c r="AH80" s="2049" t="s">
        <v>1064</v>
      </c>
      <c r="AI80" s="2050">
        <f>+AI79/AI76</f>
        <v>0.26666666666666666</v>
      </c>
      <c r="AL80" s="1857">
        <f>+COUNTIF(C78:AG79,"休")</f>
        <v>8</v>
      </c>
    </row>
    <row r="81" spans="2:38">
      <c r="B81" s="4572"/>
      <c r="C81" s="4574"/>
      <c r="D81" s="4569"/>
      <c r="E81" s="4569"/>
      <c r="F81" s="4569"/>
      <c r="G81" s="4569"/>
      <c r="H81" s="4569"/>
      <c r="I81" s="4569"/>
      <c r="J81" s="4569"/>
      <c r="K81" s="4569"/>
      <c r="L81" s="4569"/>
      <c r="M81" s="4569"/>
      <c r="N81" s="4569"/>
      <c r="O81" s="4569"/>
      <c r="P81" s="4569"/>
      <c r="Q81" s="4569"/>
      <c r="R81" s="4569"/>
      <c r="S81" s="4569"/>
      <c r="T81" s="4569"/>
      <c r="U81" s="4569"/>
      <c r="V81" s="4569"/>
      <c r="W81" s="4569"/>
      <c r="X81" s="4569"/>
      <c r="Y81" s="4569"/>
      <c r="Z81" s="4569"/>
      <c r="AA81" s="4569"/>
      <c r="AB81" s="4569"/>
      <c r="AC81" s="4569"/>
      <c r="AD81" s="4569"/>
      <c r="AE81" s="4569"/>
      <c r="AF81" s="4569"/>
      <c r="AG81" s="4576"/>
      <c r="AH81" s="2051" t="s">
        <v>2271</v>
      </c>
      <c r="AI81" s="2052" t="str">
        <f>IF(7&gt;AI76,"対象外",IF(AI79&gt;=AI74,"OK","NG"))</f>
        <v>OK</v>
      </c>
      <c r="AJ81" s="2047" t="str">
        <f>IF(AI81="対象外","←７日間に満たない期間は達成判定の対象外",IF(AI81="NG","←月単位未達成","←月単位達成"))</f>
        <v>←月単位達成</v>
      </c>
      <c r="AL81" s="2053" t="str">
        <f>IF(7&gt;AI76,"対象外",IF(AL80&gt;=AI74,"OK","NG"))</f>
        <v>OK</v>
      </c>
    </row>
    <row r="82" spans="2:38" hidden="1">
      <c r="B82" s="2001" t="s">
        <v>2373</v>
      </c>
      <c r="C82" s="1992">
        <f t="shared" ref="C82:AG82" si="31">IF(AND(DAY(C74)&gt;=22,DAY(C74)&lt;=28,C75="土"),1,0)</f>
        <v>0</v>
      </c>
      <c r="D82" s="1992">
        <f t="shared" si="31"/>
        <v>0</v>
      </c>
      <c r="E82" s="1992">
        <f t="shared" si="31"/>
        <v>0</v>
      </c>
      <c r="F82" s="1992">
        <f t="shared" si="31"/>
        <v>0</v>
      </c>
      <c r="G82" s="1992">
        <f t="shared" si="31"/>
        <v>0</v>
      </c>
      <c r="H82" s="1992">
        <f t="shared" si="31"/>
        <v>0</v>
      </c>
      <c r="I82" s="1992">
        <f t="shared" si="31"/>
        <v>0</v>
      </c>
      <c r="J82" s="1992">
        <f t="shared" si="31"/>
        <v>0</v>
      </c>
      <c r="K82" s="1992">
        <f t="shared" si="31"/>
        <v>0</v>
      </c>
      <c r="L82" s="1992">
        <f t="shared" si="31"/>
        <v>0</v>
      </c>
      <c r="M82" s="1992">
        <f t="shared" si="31"/>
        <v>0</v>
      </c>
      <c r="N82" s="1992">
        <f t="shared" si="31"/>
        <v>0</v>
      </c>
      <c r="O82" s="1992">
        <f t="shared" si="31"/>
        <v>0</v>
      </c>
      <c r="P82" s="1992">
        <f t="shared" si="31"/>
        <v>0</v>
      </c>
      <c r="Q82" s="1992">
        <f t="shared" si="31"/>
        <v>0</v>
      </c>
      <c r="R82" s="1992">
        <f t="shared" si="31"/>
        <v>0</v>
      </c>
      <c r="S82" s="1992">
        <f t="shared" si="31"/>
        <v>0</v>
      </c>
      <c r="T82" s="1992">
        <f t="shared" si="31"/>
        <v>0</v>
      </c>
      <c r="U82" s="1992">
        <f t="shared" si="31"/>
        <v>0</v>
      </c>
      <c r="V82" s="1992">
        <f t="shared" si="31"/>
        <v>0</v>
      </c>
      <c r="W82" s="1992">
        <f t="shared" si="31"/>
        <v>0</v>
      </c>
      <c r="X82" s="1992">
        <f t="shared" si="31"/>
        <v>0</v>
      </c>
      <c r="Y82" s="1992">
        <f t="shared" si="31"/>
        <v>0</v>
      </c>
      <c r="Z82" s="1992">
        <f t="shared" si="31"/>
        <v>0</v>
      </c>
      <c r="AA82" s="1992">
        <f t="shared" si="31"/>
        <v>0</v>
      </c>
      <c r="AB82" s="1992">
        <f t="shared" si="31"/>
        <v>0</v>
      </c>
      <c r="AC82" s="1992">
        <f t="shared" si="31"/>
        <v>1</v>
      </c>
      <c r="AD82" s="1992">
        <f t="shared" si="31"/>
        <v>0</v>
      </c>
      <c r="AE82" s="1992">
        <f t="shared" si="31"/>
        <v>0</v>
      </c>
      <c r="AF82" s="1992">
        <f t="shared" si="31"/>
        <v>0</v>
      </c>
      <c r="AG82" s="1992" t="e">
        <f t="shared" si="31"/>
        <v>#VALUE!</v>
      </c>
      <c r="AH82" s="1861" t="s">
        <v>2272</v>
      </c>
      <c r="AI82" s="2054">
        <f>_xlfn.AGGREGATE(9,6,C82:AG82)</f>
        <v>1</v>
      </c>
      <c r="AJ82" s="2047"/>
    </row>
    <row r="83" spans="2:38" hidden="1">
      <c r="B83" s="2001" t="s">
        <v>2374</v>
      </c>
      <c r="C83" s="2055">
        <f t="shared" ref="C83:AG83" si="32">IF(AND(DAY(C74)&gt;=22,DAY(C74)&lt;=28,C75="土",OR(C80="休",C80="雨")),1,0)</f>
        <v>0</v>
      </c>
      <c r="D83" s="2055">
        <f t="shared" si="32"/>
        <v>0</v>
      </c>
      <c r="E83" s="2055">
        <f t="shared" si="32"/>
        <v>0</v>
      </c>
      <c r="F83" s="2055">
        <f t="shared" si="32"/>
        <v>0</v>
      </c>
      <c r="G83" s="2055">
        <f t="shared" si="32"/>
        <v>0</v>
      </c>
      <c r="H83" s="2055">
        <f t="shared" si="32"/>
        <v>0</v>
      </c>
      <c r="I83" s="2055">
        <f t="shared" si="32"/>
        <v>0</v>
      </c>
      <c r="J83" s="2055">
        <f t="shared" si="32"/>
        <v>0</v>
      </c>
      <c r="K83" s="2055">
        <f t="shared" si="32"/>
        <v>0</v>
      </c>
      <c r="L83" s="2055">
        <f t="shared" si="32"/>
        <v>0</v>
      </c>
      <c r="M83" s="2055">
        <f t="shared" si="32"/>
        <v>0</v>
      </c>
      <c r="N83" s="2055">
        <f t="shared" si="32"/>
        <v>0</v>
      </c>
      <c r="O83" s="2055">
        <f t="shared" si="32"/>
        <v>0</v>
      </c>
      <c r="P83" s="2055">
        <f t="shared" si="32"/>
        <v>0</v>
      </c>
      <c r="Q83" s="2055">
        <f t="shared" si="32"/>
        <v>0</v>
      </c>
      <c r="R83" s="2055">
        <f t="shared" si="32"/>
        <v>0</v>
      </c>
      <c r="S83" s="2055">
        <f t="shared" si="32"/>
        <v>0</v>
      </c>
      <c r="T83" s="2055">
        <f t="shared" si="32"/>
        <v>0</v>
      </c>
      <c r="U83" s="2055">
        <f t="shared" si="32"/>
        <v>0</v>
      </c>
      <c r="V83" s="2055">
        <f t="shared" si="32"/>
        <v>0</v>
      </c>
      <c r="W83" s="2055">
        <f t="shared" si="32"/>
        <v>0</v>
      </c>
      <c r="X83" s="2055">
        <f t="shared" si="32"/>
        <v>0</v>
      </c>
      <c r="Y83" s="2055">
        <f t="shared" si="32"/>
        <v>0</v>
      </c>
      <c r="Z83" s="2055">
        <f t="shared" si="32"/>
        <v>0</v>
      </c>
      <c r="AA83" s="2055">
        <f t="shared" si="32"/>
        <v>0</v>
      </c>
      <c r="AB83" s="2055">
        <f t="shared" si="32"/>
        <v>0</v>
      </c>
      <c r="AC83" s="2055">
        <f t="shared" si="32"/>
        <v>1</v>
      </c>
      <c r="AD83" s="2055">
        <f t="shared" si="32"/>
        <v>0</v>
      </c>
      <c r="AE83" s="2055">
        <f t="shared" si="32"/>
        <v>0</v>
      </c>
      <c r="AF83" s="2055">
        <f t="shared" si="32"/>
        <v>0</v>
      </c>
      <c r="AG83" s="2055" t="e">
        <f t="shared" si="32"/>
        <v>#VALUE!</v>
      </c>
      <c r="AH83" s="1861" t="s">
        <v>2273</v>
      </c>
      <c r="AI83" s="2054">
        <f>_xlfn.AGGREGATE(9,6,C83:AG83)</f>
        <v>1</v>
      </c>
      <c r="AJ83" s="2047"/>
    </row>
    <row r="84" spans="2:38" hidden="1">
      <c r="B84" s="2001" t="s">
        <v>2375</v>
      </c>
      <c r="C84" s="1992">
        <f>IF(AND(DAY(C74)&gt;=8,DAY(C74)&lt;=14,C75="土"),1,0)</f>
        <v>0</v>
      </c>
      <c r="D84" s="1992">
        <f>IF(AND(DAY(D74)&gt;=8,DAY(D74)&lt;=14,D75="土"),1,0)</f>
        <v>0</v>
      </c>
      <c r="E84" s="1992">
        <f t="shared" ref="E84:AG84" si="33">IF(AND(DAY(E74)&gt;=8,DAY(E74)&lt;=14,E75="土"),1,0)</f>
        <v>0</v>
      </c>
      <c r="F84" s="1992">
        <f t="shared" si="33"/>
        <v>0</v>
      </c>
      <c r="G84" s="1992">
        <f t="shared" si="33"/>
        <v>0</v>
      </c>
      <c r="H84" s="1992">
        <f t="shared" si="33"/>
        <v>0</v>
      </c>
      <c r="I84" s="1992">
        <f t="shared" si="33"/>
        <v>0</v>
      </c>
      <c r="J84" s="1992">
        <f t="shared" si="33"/>
        <v>0</v>
      </c>
      <c r="K84" s="1992">
        <f t="shared" si="33"/>
        <v>0</v>
      </c>
      <c r="L84" s="1992">
        <f t="shared" si="33"/>
        <v>0</v>
      </c>
      <c r="M84" s="1992">
        <f t="shared" si="33"/>
        <v>0</v>
      </c>
      <c r="N84" s="1992">
        <f t="shared" si="33"/>
        <v>0</v>
      </c>
      <c r="O84" s="1992">
        <f t="shared" si="33"/>
        <v>1</v>
      </c>
      <c r="P84" s="1992">
        <f t="shared" si="33"/>
        <v>0</v>
      </c>
      <c r="Q84" s="1992">
        <f t="shared" si="33"/>
        <v>0</v>
      </c>
      <c r="R84" s="1992">
        <f t="shared" si="33"/>
        <v>0</v>
      </c>
      <c r="S84" s="1992">
        <f t="shared" si="33"/>
        <v>0</v>
      </c>
      <c r="T84" s="1992">
        <f t="shared" si="33"/>
        <v>0</v>
      </c>
      <c r="U84" s="1992">
        <f t="shared" si="33"/>
        <v>0</v>
      </c>
      <c r="V84" s="1992">
        <f t="shared" si="33"/>
        <v>0</v>
      </c>
      <c r="W84" s="1992">
        <f t="shared" si="33"/>
        <v>0</v>
      </c>
      <c r="X84" s="1992">
        <f t="shared" si="33"/>
        <v>0</v>
      </c>
      <c r="Y84" s="1992">
        <f t="shared" si="33"/>
        <v>0</v>
      </c>
      <c r="Z84" s="1992">
        <f t="shared" si="33"/>
        <v>0</v>
      </c>
      <c r="AA84" s="1992">
        <f t="shared" si="33"/>
        <v>0</v>
      </c>
      <c r="AB84" s="1992">
        <f t="shared" si="33"/>
        <v>0</v>
      </c>
      <c r="AC84" s="1992">
        <f t="shared" si="33"/>
        <v>0</v>
      </c>
      <c r="AD84" s="1992">
        <f t="shared" si="33"/>
        <v>0</v>
      </c>
      <c r="AE84" s="1992">
        <f t="shared" si="33"/>
        <v>0</v>
      </c>
      <c r="AF84" s="1992">
        <f t="shared" si="33"/>
        <v>0</v>
      </c>
      <c r="AG84" s="1992" t="e">
        <f t="shared" si="33"/>
        <v>#VALUE!</v>
      </c>
      <c r="AH84" s="1861" t="s">
        <v>2272</v>
      </c>
      <c r="AI84" s="2054">
        <f>_xlfn.AGGREGATE(9,6,C84:AG84)</f>
        <v>1</v>
      </c>
      <c r="AJ84" s="2047"/>
    </row>
    <row r="85" spans="2:38" hidden="1">
      <c r="B85" s="2001" t="s">
        <v>2376</v>
      </c>
      <c r="C85" s="2055">
        <f>IF(AND(DAY(C74)&gt;=8,DAY(C74)&lt;=14,C75="土",OR(C80="休",C80="雨")),1,0)</f>
        <v>0</v>
      </c>
      <c r="D85" s="2055">
        <f>IF(AND(DAY(D74)&gt;=8,DAY(D74)&lt;=14,D75="土",OR(D80="休",D80="雨")),1,0)</f>
        <v>0</v>
      </c>
      <c r="E85" s="2055">
        <f t="shared" ref="E85:AG85" si="34">IF(AND(DAY(E74)&gt;=8,DAY(E74)&lt;=14,E75="土",OR(E80="休",E80="雨")),1,0)</f>
        <v>0</v>
      </c>
      <c r="F85" s="2055">
        <f t="shared" si="34"/>
        <v>0</v>
      </c>
      <c r="G85" s="2055">
        <f t="shared" si="34"/>
        <v>0</v>
      </c>
      <c r="H85" s="2055">
        <f t="shared" si="34"/>
        <v>0</v>
      </c>
      <c r="I85" s="2055">
        <f t="shared" si="34"/>
        <v>0</v>
      </c>
      <c r="J85" s="2055">
        <f t="shared" si="34"/>
        <v>0</v>
      </c>
      <c r="K85" s="2055">
        <f t="shared" si="34"/>
        <v>0</v>
      </c>
      <c r="L85" s="2055">
        <f t="shared" si="34"/>
        <v>0</v>
      </c>
      <c r="M85" s="2055">
        <f t="shared" si="34"/>
        <v>0</v>
      </c>
      <c r="N85" s="2055">
        <f t="shared" si="34"/>
        <v>0</v>
      </c>
      <c r="O85" s="2055">
        <f t="shared" si="34"/>
        <v>1</v>
      </c>
      <c r="P85" s="2055">
        <f t="shared" si="34"/>
        <v>0</v>
      </c>
      <c r="Q85" s="2055">
        <f t="shared" si="34"/>
        <v>0</v>
      </c>
      <c r="R85" s="2055">
        <f t="shared" si="34"/>
        <v>0</v>
      </c>
      <c r="S85" s="2055">
        <f t="shared" si="34"/>
        <v>0</v>
      </c>
      <c r="T85" s="2055">
        <f t="shared" si="34"/>
        <v>0</v>
      </c>
      <c r="U85" s="2055">
        <f t="shared" si="34"/>
        <v>0</v>
      </c>
      <c r="V85" s="2055">
        <f t="shared" si="34"/>
        <v>0</v>
      </c>
      <c r="W85" s="2055">
        <f t="shared" si="34"/>
        <v>0</v>
      </c>
      <c r="X85" s="2055">
        <f t="shared" si="34"/>
        <v>0</v>
      </c>
      <c r="Y85" s="2055">
        <f t="shared" si="34"/>
        <v>0</v>
      </c>
      <c r="Z85" s="2055">
        <f t="shared" si="34"/>
        <v>0</v>
      </c>
      <c r="AA85" s="2055">
        <f t="shared" si="34"/>
        <v>0</v>
      </c>
      <c r="AB85" s="2055">
        <f t="shared" si="34"/>
        <v>0</v>
      </c>
      <c r="AC85" s="2055">
        <f t="shared" si="34"/>
        <v>0</v>
      </c>
      <c r="AD85" s="2055">
        <f t="shared" si="34"/>
        <v>0</v>
      </c>
      <c r="AE85" s="2055">
        <f t="shared" si="34"/>
        <v>0</v>
      </c>
      <c r="AF85" s="2055">
        <f t="shared" si="34"/>
        <v>0</v>
      </c>
      <c r="AG85" s="2055" t="e">
        <f t="shared" si="34"/>
        <v>#VALUE!</v>
      </c>
      <c r="AH85" s="1861" t="s">
        <v>2273</v>
      </c>
      <c r="AI85" s="2054">
        <f>_xlfn.AGGREGATE(9,6,C85:AG85)</f>
        <v>1</v>
      </c>
      <c r="AJ85" s="2047"/>
    </row>
    <row r="87" spans="2:38" hidden="1">
      <c r="C87" s="1857">
        <f>YEAR(C90)</f>
        <v>2025</v>
      </c>
      <c r="D87" s="1857">
        <f>MONTH(C90)</f>
        <v>10</v>
      </c>
    </row>
    <row r="88" spans="2:38">
      <c r="B88" s="1971" t="s">
        <v>2266</v>
      </c>
      <c r="C88" s="4478">
        <f>C90</f>
        <v>45931</v>
      </c>
      <c r="D88" s="4479"/>
      <c r="E88" s="4479"/>
      <c r="F88" s="4479"/>
      <c r="G88" s="4479"/>
      <c r="H88" s="4479"/>
      <c r="I88" s="4479"/>
      <c r="J88" s="4479"/>
      <c r="K88" s="4479"/>
      <c r="L88" s="4479"/>
      <c r="M88" s="4479"/>
      <c r="N88" s="4479"/>
      <c r="O88" s="4479"/>
      <c r="P88" s="4479"/>
      <c r="Q88" s="4479"/>
      <c r="R88" s="4479"/>
      <c r="S88" s="4479"/>
      <c r="T88" s="4479"/>
      <c r="U88" s="4479"/>
      <c r="V88" s="4479"/>
      <c r="W88" s="4479"/>
      <c r="X88" s="4479"/>
      <c r="Y88" s="4479"/>
      <c r="Z88" s="4479"/>
      <c r="AA88" s="4479"/>
      <c r="AB88" s="4479"/>
      <c r="AC88" s="4479"/>
      <c r="AD88" s="4479"/>
      <c r="AE88" s="4479"/>
      <c r="AF88" s="4479"/>
      <c r="AG88" s="4479"/>
      <c r="AH88" s="4479"/>
      <c r="AI88" s="4546"/>
    </row>
    <row r="89" spans="2:38" hidden="1">
      <c r="B89" s="1972"/>
      <c r="C89" s="1913">
        <f>DATE($C87,$D87,1)</f>
        <v>45931</v>
      </c>
      <c r="D89" s="1913">
        <f t="shared" ref="D89:AG89" si="35">C89+1</f>
        <v>45932</v>
      </c>
      <c r="E89" s="1913">
        <f t="shared" si="35"/>
        <v>45933</v>
      </c>
      <c r="F89" s="1913">
        <f t="shared" si="35"/>
        <v>45934</v>
      </c>
      <c r="G89" s="1913">
        <f t="shared" si="35"/>
        <v>45935</v>
      </c>
      <c r="H89" s="1913">
        <f t="shared" si="35"/>
        <v>45936</v>
      </c>
      <c r="I89" s="1913">
        <f t="shared" si="35"/>
        <v>45937</v>
      </c>
      <c r="J89" s="1913">
        <f t="shared" si="35"/>
        <v>45938</v>
      </c>
      <c r="K89" s="1913">
        <f t="shared" si="35"/>
        <v>45939</v>
      </c>
      <c r="L89" s="1913">
        <f t="shared" si="35"/>
        <v>45940</v>
      </c>
      <c r="M89" s="1913">
        <f t="shared" si="35"/>
        <v>45941</v>
      </c>
      <c r="N89" s="1913">
        <f t="shared" si="35"/>
        <v>45942</v>
      </c>
      <c r="O89" s="1913">
        <f t="shared" si="35"/>
        <v>45943</v>
      </c>
      <c r="P89" s="1913">
        <f t="shared" si="35"/>
        <v>45944</v>
      </c>
      <c r="Q89" s="1913">
        <f t="shared" si="35"/>
        <v>45945</v>
      </c>
      <c r="R89" s="1913">
        <f t="shared" si="35"/>
        <v>45946</v>
      </c>
      <c r="S89" s="1913">
        <f t="shared" si="35"/>
        <v>45947</v>
      </c>
      <c r="T89" s="1913">
        <f t="shared" si="35"/>
        <v>45948</v>
      </c>
      <c r="U89" s="1913">
        <f t="shared" si="35"/>
        <v>45949</v>
      </c>
      <c r="V89" s="1913">
        <f t="shared" si="35"/>
        <v>45950</v>
      </c>
      <c r="W89" s="1913">
        <f t="shared" si="35"/>
        <v>45951</v>
      </c>
      <c r="X89" s="1913">
        <f t="shared" si="35"/>
        <v>45952</v>
      </c>
      <c r="Y89" s="1913">
        <f t="shared" si="35"/>
        <v>45953</v>
      </c>
      <c r="Z89" s="1913">
        <f t="shared" si="35"/>
        <v>45954</v>
      </c>
      <c r="AA89" s="1913">
        <f t="shared" si="35"/>
        <v>45955</v>
      </c>
      <c r="AB89" s="1913">
        <f t="shared" si="35"/>
        <v>45956</v>
      </c>
      <c r="AC89" s="1913">
        <f t="shared" si="35"/>
        <v>45957</v>
      </c>
      <c r="AD89" s="1913">
        <f t="shared" si="35"/>
        <v>45958</v>
      </c>
      <c r="AE89" s="1913">
        <f t="shared" si="35"/>
        <v>45959</v>
      </c>
      <c r="AF89" s="1913">
        <f t="shared" si="35"/>
        <v>45960</v>
      </c>
      <c r="AG89" s="1913">
        <f t="shared" si="35"/>
        <v>45961</v>
      </c>
      <c r="AH89" s="2056"/>
      <c r="AI89" s="2057"/>
    </row>
    <row r="90" spans="2:38">
      <c r="B90" s="1973" t="s">
        <v>2267</v>
      </c>
      <c r="C90" s="1974">
        <f>IF(EDATE(C73,1)&gt;$G$5,"",EDATE(C73,1))</f>
        <v>45931</v>
      </c>
      <c r="D90" s="1913">
        <f t="shared" ref="D90:AG90" si="36">IF(D89&gt;$G$5,"",IF(C90=EOMONTH(DATE($C87,$D87,1),0),"",IF(C90="","",C90+1)))</f>
        <v>45932</v>
      </c>
      <c r="E90" s="1913">
        <f t="shared" si="36"/>
        <v>45933</v>
      </c>
      <c r="F90" s="1913">
        <f t="shared" si="36"/>
        <v>45934</v>
      </c>
      <c r="G90" s="1913">
        <f t="shared" si="36"/>
        <v>45935</v>
      </c>
      <c r="H90" s="1913">
        <f t="shared" si="36"/>
        <v>45936</v>
      </c>
      <c r="I90" s="1913">
        <f t="shared" si="36"/>
        <v>45937</v>
      </c>
      <c r="J90" s="1913">
        <f t="shared" si="36"/>
        <v>45938</v>
      </c>
      <c r="K90" s="1913">
        <f t="shared" si="36"/>
        <v>45939</v>
      </c>
      <c r="L90" s="1913">
        <f t="shared" si="36"/>
        <v>45940</v>
      </c>
      <c r="M90" s="1913">
        <f t="shared" si="36"/>
        <v>45941</v>
      </c>
      <c r="N90" s="1913">
        <f t="shared" si="36"/>
        <v>45942</v>
      </c>
      <c r="O90" s="1913">
        <f t="shared" si="36"/>
        <v>45943</v>
      </c>
      <c r="P90" s="1913">
        <f t="shared" si="36"/>
        <v>45944</v>
      </c>
      <c r="Q90" s="1913">
        <f t="shared" si="36"/>
        <v>45945</v>
      </c>
      <c r="R90" s="1913">
        <f t="shared" si="36"/>
        <v>45946</v>
      </c>
      <c r="S90" s="1913">
        <f t="shared" si="36"/>
        <v>45947</v>
      </c>
      <c r="T90" s="1913">
        <f t="shared" si="36"/>
        <v>45948</v>
      </c>
      <c r="U90" s="1913">
        <f t="shared" si="36"/>
        <v>45949</v>
      </c>
      <c r="V90" s="1913">
        <f t="shared" si="36"/>
        <v>45950</v>
      </c>
      <c r="W90" s="1913">
        <f t="shared" si="36"/>
        <v>45951</v>
      </c>
      <c r="X90" s="1913">
        <f t="shared" si="36"/>
        <v>45952</v>
      </c>
      <c r="Y90" s="1913">
        <f t="shared" si="36"/>
        <v>45953</v>
      </c>
      <c r="Z90" s="1913">
        <f t="shared" si="36"/>
        <v>45954</v>
      </c>
      <c r="AA90" s="1913">
        <f t="shared" si="36"/>
        <v>45955</v>
      </c>
      <c r="AB90" s="1913">
        <f t="shared" si="36"/>
        <v>45956</v>
      </c>
      <c r="AC90" s="1913">
        <f t="shared" si="36"/>
        <v>45957</v>
      </c>
      <c r="AD90" s="1913">
        <f t="shared" si="36"/>
        <v>45958</v>
      </c>
      <c r="AE90" s="1913">
        <f t="shared" si="36"/>
        <v>45959</v>
      </c>
      <c r="AF90" s="1913">
        <f t="shared" si="36"/>
        <v>45960</v>
      </c>
      <c r="AG90" s="1913">
        <f t="shared" si="36"/>
        <v>45961</v>
      </c>
      <c r="AH90" s="2043" t="s">
        <v>2268</v>
      </c>
      <c r="AI90" s="2044">
        <f>+COUNTIFS(C91:AG91,"土",C92:AG92,"")+COUNTIFS(C91:AG91,"日",C92:AG92,"")</f>
        <v>8</v>
      </c>
    </row>
    <row r="91" spans="2:38">
      <c r="B91" s="1908" t="s">
        <v>1060</v>
      </c>
      <c r="C91" s="1975" t="str">
        <f>IFERROR(TEXT(WEEKDAY(+C90),"aaa"),"")</f>
        <v>水</v>
      </c>
      <c r="D91" s="1975" t="str">
        <f t="shared" ref="D91:AG91" si="37">IFERROR(TEXT(WEEKDAY(+D90),"aaa"),"")</f>
        <v>木</v>
      </c>
      <c r="E91" s="1975" t="str">
        <f t="shared" si="37"/>
        <v>金</v>
      </c>
      <c r="F91" s="1975" t="str">
        <f t="shared" si="37"/>
        <v>土</v>
      </c>
      <c r="G91" s="1975" t="str">
        <f t="shared" si="37"/>
        <v>日</v>
      </c>
      <c r="H91" s="1975" t="str">
        <f t="shared" si="37"/>
        <v>月</v>
      </c>
      <c r="I91" s="1975" t="str">
        <f t="shared" si="37"/>
        <v>火</v>
      </c>
      <c r="J91" s="1975" t="str">
        <f t="shared" si="37"/>
        <v>水</v>
      </c>
      <c r="K91" s="1975" t="str">
        <f t="shared" si="37"/>
        <v>木</v>
      </c>
      <c r="L91" s="1975" t="str">
        <f t="shared" si="37"/>
        <v>金</v>
      </c>
      <c r="M91" s="1975" t="str">
        <f t="shared" si="37"/>
        <v>土</v>
      </c>
      <c r="N91" s="1975" t="str">
        <f t="shared" si="37"/>
        <v>日</v>
      </c>
      <c r="O91" s="1975" t="str">
        <f t="shared" si="37"/>
        <v>月</v>
      </c>
      <c r="P91" s="1975" t="str">
        <f t="shared" si="37"/>
        <v>火</v>
      </c>
      <c r="Q91" s="1975" t="str">
        <f t="shared" si="37"/>
        <v>水</v>
      </c>
      <c r="R91" s="1975" t="str">
        <f t="shared" si="37"/>
        <v>木</v>
      </c>
      <c r="S91" s="1975" t="str">
        <f t="shared" si="37"/>
        <v>金</v>
      </c>
      <c r="T91" s="1975" t="str">
        <f t="shared" si="37"/>
        <v>土</v>
      </c>
      <c r="U91" s="1975" t="str">
        <f t="shared" si="37"/>
        <v>日</v>
      </c>
      <c r="V91" s="1975" t="str">
        <f t="shared" si="37"/>
        <v>月</v>
      </c>
      <c r="W91" s="1975" t="str">
        <f t="shared" si="37"/>
        <v>火</v>
      </c>
      <c r="X91" s="1975" t="str">
        <f t="shared" si="37"/>
        <v>水</v>
      </c>
      <c r="Y91" s="1975" t="str">
        <f t="shared" si="37"/>
        <v>木</v>
      </c>
      <c r="Z91" s="1975" t="str">
        <f t="shared" si="37"/>
        <v>金</v>
      </c>
      <c r="AA91" s="1975" t="str">
        <f t="shared" si="37"/>
        <v>土</v>
      </c>
      <c r="AB91" s="1975" t="str">
        <f t="shared" si="37"/>
        <v>日</v>
      </c>
      <c r="AC91" s="1975" t="str">
        <f t="shared" si="37"/>
        <v>月</v>
      </c>
      <c r="AD91" s="1975" t="str">
        <f t="shared" si="37"/>
        <v>火</v>
      </c>
      <c r="AE91" s="1975" t="str">
        <f t="shared" si="37"/>
        <v>水</v>
      </c>
      <c r="AF91" s="1975" t="str">
        <f t="shared" si="37"/>
        <v>木</v>
      </c>
      <c r="AG91" s="1975" t="str">
        <f t="shared" si="37"/>
        <v>金</v>
      </c>
      <c r="AH91" s="2043" t="s">
        <v>2269</v>
      </c>
      <c r="AI91" s="2044">
        <f>+COUNTIF(C92:AG92,"夏休")+COUNTIF(C92:AG92,"冬休")+COUNTIF(C92:AG92,"中止")</f>
        <v>0</v>
      </c>
    </row>
    <row r="92" spans="2:38" ht="13.5" customHeight="1">
      <c r="B92" s="4547" t="s">
        <v>2270</v>
      </c>
      <c r="C92" s="4549"/>
      <c r="D92" s="4545"/>
      <c r="E92" s="4545"/>
      <c r="F92" s="4545"/>
      <c r="G92" s="4545"/>
      <c r="H92" s="4545"/>
      <c r="I92" s="4545"/>
      <c r="J92" s="4545"/>
      <c r="K92" s="4545"/>
      <c r="L92" s="4545"/>
      <c r="M92" s="4545"/>
      <c r="N92" s="4545"/>
      <c r="O92" s="4545"/>
      <c r="P92" s="4545"/>
      <c r="Q92" s="4545"/>
      <c r="R92" s="4545"/>
      <c r="S92" s="4545"/>
      <c r="T92" s="4545"/>
      <c r="U92" s="4545"/>
      <c r="V92" s="4545"/>
      <c r="W92" s="4545"/>
      <c r="X92" s="4545"/>
      <c r="Y92" s="4545"/>
      <c r="Z92" s="4545"/>
      <c r="AA92" s="4545"/>
      <c r="AB92" s="4545"/>
      <c r="AC92" s="4545"/>
      <c r="AD92" s="4545"/>
      <c r="AE92" s="4545"/>
      <c r="AF92" s="4545"/>
      <c r="AG92" s="4565"/>
      <c r="AH92" s="2045" t="s">
        <v>1061</v>
      </c>
      <c r="AI92" s="2046">
        <f>COUNT(C90:AG90)-AI91</f>
        <v>31</v>
      </c>
    </row>
    <row r="93" spans="2:38" ht="13.5" customHeight="1">
      <c r="B93" s="4548"/>
      <c r="C93" s="4549"/>
      <c r="D93" s="4545"/>
      <c r="E93" s="4545"/>
      <c r="F93" s="4545"/>
      <c r="G93" s="4545"/>
      <c r="H93" s="4545"/>
      <c r="I93" s="4545"/>
      <c r="J93" s="4545"/>
      <c r="K93" s="4545"/>
      <c r="L93" s="4545"/>
      <c r="M93" s="4545"/>
      <c r="N93" s="4545"/>
      <c r="O93" s="4545"/>
      <c r="P93" s="4545"/>
      <c r="Q93" s="4545"/>
      <c r="R93" s="4545"/>
      <c r="S93" s="4545"/>
      <c r="T93" s="4545"/>
      <c r="U93" s="4545"/>
      <c r="V93" s="4545"/>
      <c r="W93" s="4545"/>
      <c r="X93" s="4545"/>
      <c r="Y93" s="4545"/>
      <c r="Z93" s="4545"/>
      <c r="AA93" s="4545"/>
      <c r="AB93" s="4545"/>
      <c r="AC93" s="4545"/>
      <c r="AD93" s="4545"/>
      <c r="AE93" s="4545"/>
      <c r="AF93" s="4545"/>
      <c r="AG93" s="4565"/>
      <c r="AH93" s="2045" t="s">
        <v>1062</v>
      </c>
      <c r="AI93" s="2046">
        <f>+COUNTIF(C94:AG95,"休")</f>
        <v>8</v>
      </c>
      <c r="AJ93" s="2047" t="str">
        <f>IF(AI94&gt;0.285,"",IF(AI93&lt;AI90,"←計画日数が足りません",""))</f>
        <v/>
      </c>
    </row>
    <row r="94" spans="2:38" ht="13.5" customHeight="1">
      <c r="B94" s="4566" t="s">
        <v>1055</v>
      </c>
      <c r="C94" s="4567"/>
      <c r="D94" s="4564"/>
      <c r="E94" s="4564"/>
      <c r="F94" s="4564" t="s">
        <v>1067</v>
      </c>
      <c r="G94" s="4564" t="s">
        <v>1067</v>
      </c>
      <c r="H94" s="4564"/>
      <c r="I94" s="4568"/>
      <c r="J94" s="4564"/>
      <c r="K94" s="4564"/>
      <c r="L94" s="4564"/>
      <c r="M94" s="4564" t="s">
        <v>1067</v>
      </c>
      <c r="N94" s="4564" t="s">
        <v>1067</v>
      </c>
      <c r="O94" s="4564"/>
      <c r="P94" s="4568"/>
      <c r="Q94" s="4564"/>
      <c r="R94" s="4564"/>
      <c r="S94" s="4564"/>
      <c r="T94" s="4564" t="s">
        <v>1067</v>
      </c>
      <c r="U94" s="4564" t="s">
        <v>1067</v>
      </c>
      <c r="V94" s="4564"/>
      <c r="W94" s="4568"/>
      <c r="X94" s="4564"/>
      <c r="Y94" s="4564"/>
      <c r="Z94" s="4564"/>
      <c r="AA94" s="4564" t="s">
        <v>1067</v>
      </c>
      <c r="AB94" s="4564" t="s">
        <v>1067</v>
      </c>
      <c r="AC94" s="4564"/>
      <c r="AD94" s="4568"/>
      <c r="AE94" s="4564"/>
      <c r="AF94" s="4564"/>
      <c r="AG94" s="4570"/>
      <c r="AH94" s="2045" t="s">
        <v>1063</v>
      </c>
      <c r="AI94" s="2048">
        <f>+AI93/AI92</f>
        <v>0.25806451612903225</v>
      </c>
    </row>
    <row r="95" spans="2:38">
      <c r="B95" s="4566"/>
      <c r="C95" s="4567"/>
      <c r="D95" s="4564"/>
      <c r="E95" s="4564"/>
      <c r="F95" s="4564"/>
      <c r="G95" s="4564"/>
      <c r="H95" s="4564"/>
      <c r="I95" s="4568"/>
      <c r="J95" s="4564"/>
      <c r="K95" s="4564"/>
      <c r="L95" s="4564"/>
      <c r="M95" s="4564"/>
      <c r="N95" s="4564"/>
      <c r="O95" s="4564"/>
      <c r="P95" s="4568"/>
      <c r="Q95" s="4564"/>
      <c r="R95" s="4564"/>
      <c r="S95" s="4564"/>
      <c r="T95" s="4564"/>
      <c r="U95" s="4564"/>
      <c r="V95" s="4564"/>
      <c r="W95" s="4568"/>
      <c r="X95" s="4564"/>
      <c r="Y95" s="4564"/>
      <c r="Z95" s="4564"/>
      <c r="AA95" s="4564"/>
      <c r="AB95" s="4564"/>
      <c r="AC95" s="4564"/>
      <c r="AD95" s="4568"/>
      <c r="AE95" s="4564"/>
      <c r="AF95" s="4564"/>
      <c r="AG95" s="4570"/>
      <c r="AH95" s="2045" t="s">
        <v>1051</v>
      </c>
      <c r="AI95" s="2046">
        <f>+COUNTA(C96:AG97)</f>
        <v>8</v>
      </c>
    </row>
    <row r="96" spans="2:38">
      <c r="B96" s="4571" t="s">
        <v>1057</v>
      </c>
      <c r="C96" s="4573"/>
      <c r="D96" s="4568"/>
      <c r="E96" s="4568"/>
      <c r="F96" s="4568" t="s">
        <v>1067</v>
      </c>
      <c r="G96" s="4568" t="s">
        <v>1067</v>
      </c>
      <c r="H96" s="4568"/>
      <c r="I96" s="4578"/>
      <c r="J96" s="4568"/>
      <c r="K96" s="4568" t="s">
        <v>2413</v>
      </c>
      <c r="L96" s="4568"/>
      <c r="M96" s="4568"/>
      <c r="N96" s="4568" t="s">
        <v>1067</v>
      </c>
      <c r="O96" s="4568"/>
      <c r="P96" s="4578"/>
      <c r="Q96" s="4568"/>
      <c r="R96" s="4568"/>
      <c r="S96" s="4568"/>
      <c r="T96" s="4568" t="s">
        <v>1067</v>
      </c>
      <c r="U96" s="4568" t="s">
        <v>1067</v>
      </c>
      <c r="V96" s="4568"/>
      <c r="W96" s="4578"/>
      <c r="X96" s="4568"/>
      <c r="Y96" s="4568"/>
      <c r="Z96" s="4568"/>
      <c r="AA96" s="4568" t="s">
        <v>1067</v>
      </c>
      <c r="AB96" s="4568" t="s">
        <v>1067</v>
      </c>
      <c r="AC96" s="4568"/>
      <c r="AD96" s="4578"/>
      <c r="AE96" s="4568"/>
      <c r="AF96" s="4568"/>
      <c r="AG96" s="4575"/>
      <c r="AH96" s="2049" t="s">
        <v>1064</v>
      </c>
      <c r="AI96" s="2050">
        <f>+AI95/AI92</f>
        <v>0.25806451612903225</v>
      </c>
      <c r="AL96" s="1857">
        <f>+COUNTIF(C94:AG95,"休")</f>
        <v>8</v>
      </c>
    </row>
    <row r="97" spans="2:38">
      <c r="B97" s="4572"/>
      <c r="C97" s="4574"/>
      <c r="D97" s="4569"/>
      <c r="E97" s="4569"/>
      <c r="F97" s="4569"/>
      <c r="G97" s="4569"/>
      <c r="H97" s="4569"/>
      <c r="I97" s="4569"/>
      <c r="J97" s="4569"/>
      <c r="K97" s="4569"/>
      <c r="L97" s="4569"/>
      <c r="M97" s="4569"/>
      <c r="N97" s="4569"/>
      <c r="O97" s="4569"/>
      <c r="P97" s="4569"/>
      <c r="Q97" s="4569"/>
      <c r="R97" s="4569"/>
      <c r="S97" s="4569"/>
      <c r="T97" s="4569"/>
      <c r="U97" s="4569"/>
      <c r="V97" s="4569"/>
      <c r="W97" s="4569"/>
      <c r="X97" s="4569"/>
      <c r="Y97" s="4569"/>
      <c r="Z97" s="4569"/>
      <c r="AA97" s="4569"/>
      <c r="AB97" s="4569"/>
      <c r="AC97" s="4569"/>
      <c r="AD97" s="4569"/>
      <c r="AE97" s="4569"/>
      <c r="AF97" s="4569"/>
      <c r="AG97" s="4576"/>
      <c r="AH97" s="2051" t="s">
        <v>2271</v>
      </c>
      <c r="AI97" s="2052" t="str">
        <f>IF(7&gt;AI92,"対象外",IF(AI95&gt;=AI90,"OK","NG"))</f>
        <v>OK</v>
      </c>
      <c r="AJ97" s="2047" t="str">
        <f>IF(AI97="対象外","←７日間に満たない期間は達成判定の対象外",IF(AI97="NG","←月単位未達成","←月単位達成"))</f>
        <v>←月単位達成</v>
      </c>
      <c r="AL97" s="2053" t="str">
        <f>IF(7&gt;AI92,"対象外",IF(AL96&gt;=AI90,"OK","NG"))</f>
        <v>OK</v>
      </c>
    </row>
    <row r="98" spans="2:38" hidden="1">
      <c r="B98" s="2001" t="s">
        <v>2373</v>
      </c>
      <c r="C98" s="1992">
        <f t="shared" ref="C98:AG98" si="38">IF(AND(DAY(C90)&gt;=22,DAY(C90)&lt;=28,C91="土"),1,0)</f>
        <v>0</v>
      </c>
      <c r="D98" s="1992">
        <f t="shared" si="38"/>
        <v>0</v>
      </c>
      <c r="E98" s="1992">
        <f t="shared" si="38"/>
        <v>0</v>
      </c>
      <c r="F98" s="1992">
        <f t="shared" si="38"/>
        <v>0</v>
      </c>
      <c r="G98" s="1992">
        <f t="shared" si="38"/>
        <v>0</v>
      </c>
      <c r="H98" s="1992">
        <f t="shared" si="38"/>
        <v>0</v>
      </c>
      <c r="I98" s="1992">
        <f t="shared" si="38"/>
        <v>0</v>
      </c>
      <c r="J98" s="1992">
        <f t="shared" si="38"/>
        <v>0</v>
      </c>
      <c r="K98" s="1992">
        <f t="shared" si="38"/>
        <v>0</v>
      </c>
      <c r="L98" s="1992">
        <f t="shared" si="38"/>
        <v>0</v>
      </c>
      <c r="M98" s="1992">
        <f t="shared" si="38"/>
        <v>0</v>
      </c>
      <c r="N98" s="1992">
        <f t="shared" si="38"/>
        <v>0</v>
      </c>
      <c r="O98" s="1992">
        <f t="shared" si="38"/>
        <v>0</v>
      </c>
      <c r="P98" s="1992">
        <f t="shared" si="38"/>
        <v>0</v>
      </c>
      <c r="Q98" s="1992">
        <f t="shared" si="38"/>
        <v>0</v>
      </c>
      <c r="R98" s="1992">
        <f t="shared" si="38"/>
        <v>0</v>
      </c>
      <c r="S98" s="1992">
        <f t="shared" si="38"/>
        <v>0</v>
      </c>
      <c r="T98" s="1992">
        <f t="shared" si="38"/>
        <v>0</v>
      </c>
      <c r="U98" s="1992">
        <f t="shared" si="38"/>
        <v>0</v>
      </c>
      <c r="V98" s="1992">
        <f t="shared" si="38"/>
        <v>0</v>
      </c>
      <c r="W98" s="1992">
        <f t="shared" si="38"/>
        <v>0</v>
      </c>
      <c r="X98" s="1992">
        <f t="shared" si="38"/>
        <v>0</v>
      </c>
      <c r="Y98" s="1992">
        <f t="shared" si="38"/>
        <v>0</v>
      </c>
      <c r="Z98" s="1992">
        <f t="shared" si="38"/>
        <v>0</v>
      </c>
      <c r="AA98" s="1992">
        <f t="shared" si="38"/>
        <v>1</v>
      </c>
      <c r="AB98" s="1992">
        <f t="shared" si="38"/>
        <v>0</v>
      </c>
      <c r="AC98" s="1992">
        <f t="shared" si="38"/>
        <v>0</v>
      </c>
      <c r="AD98" s="1992">
        <f t="shared" si="38"/>
        <v>0</v>
      </c>
      <c r="AE98" s="1992">
        <f t="shared" si="38"/>
        <v>0</v>
      </c>
      <c r="AF98" s="1992">
        <f t="shared" si="38"/>
        <v>0</v>
      </c>
      <c r="AG98" s="1992">
        <f t="shared" si="38"/>
        <v>0</v>
      </c>
      <c r="AH98" s="1861" t="s">
        <v>2272</v>
      </c>
      <c r="AI98" s="2054">
        <f>_xlfn.AGGREGATE(9,6,C98:AG98)</f>
        <v>1</v>
      </c>
      <c r="AJ98" s="2047"/>
    </row>
    <row r="99" spans="2:38" hidden="1">
      <c r="B99" s="2001" t="s">
        <v>2374</v>
      </c>
      <c r="C99" s="2055">
        <f t="shared" ref="C99:AG99" si="39">IF(AND(DAY(C90)&gt;=22,DAY(C90)&lt;=28,C91="土",OR(C96="休",C96="雨")),1,0)</f>
        <v>0</v>
      </c>
      <c r="D99" s="2055">
        <f t="shared" si="39"/>
        <v>0</v>
      </c>
      <c r="E99" s="2055">
        <f t="shared" si="39"/>
        <v>0</v>
      </c>
      <c r="F99" s="2055">
        <f t="shared" si="39"/>
        <v>0</v>
      </c>
      <c r="G99" s="2055">
        <f t="shared" si="39"/>
        <v>0</v>
      </c>
      <c r="H99" s="2055">
        <f t="shared" si="39"/>
        <v>0</v>
      </c>
      <c r="I99" s="2055">
        <f t="shared" si="39"/>
        <v>0</v>
      </c>
      <c r="J99" s="2055">
        <f t="shared" si="39"/>
        <v>0</v>
      </c>
      <c r="K99" s="2055">
        <f t="shared" si="39"/>
        <v>0</v>
      </c>
      <c r="L99" s="2055">
        <f t="shared" si="39"/>
        <v>0</v>
      </c>
      <c r="M99" s="2055">
        <f t="shared" si="39"/>
        <v>0</v>
      </c>
      <c r="N99" s="2055">
        <f t="shared" si="39"/>
        <v>0</v>
      </c>
      <c r="O99" s="2055">
        <f t="shared" si="39"/>
        <v>0</v>
      </c>
      <c r="P99" s="2055">
        <f t="shared" si="39"/>
        <v>0</v>
      </c>
      <c r="Q99" s="2055">
        <f t="shared" si="39"/>
        <v>0</v>
      </c>
      <c r="R99" s="2055">
        <f t="shared" si="39"/>
        <v>0</v>
      </c>
      <c r="S99" s="2055">
        <f t="shared" si="39"/>
        <v>0</v>
      </c>
      <c r="T99" s="2055">
        <f t="shared" si="39"/>
        <v>0</v>
      </c>
      <c r="U99" s="2055">
        <f t="shared" si="39"/>
        <v>0</v>
      </c>
      <c r="V99" s="2055">
        <f t="shared" si="39"/>
        <v>0</v>
      </c>
      <c r="W99" s="2055">
        <f t="shared" si="39"/>
        <v>0</v>
      </c>
      <c r="X99" s="2055">
        <f t="shared" si="39"/>
        <v>0</v>
      </c>
      <c r="Y99" s="2055">
        <f t="shared" si="39"/>
        <v>0</v>
      </c>
      <c r="Z99" s="2055">
        <f t="shared" si="39"/>
        <v>0</v>
      </c>
      <c r="AA99" s="2055">
        <f t="shared" si="39"/>
        <v>1</v>
      </c>
      <c r="AB99" s="2055">
        <f t="shared" si="39"/>
        <v>0</v>
      </c>
      <c r="AC99" s="2055">
        <f t="shared" si="39"/>
        <v>0</v>
      </c>
      <c r="AD99" s="2055">
        <f t="shared" si="39"/>
        <v>0</v>
      </c>
      <c r="AE99" s="2055">
        <f t="shared" si="39"/>
        <v>0</v>
      </c>
      <c r="AF99" s="2055">
        <f t="shared" si="39"/>
        <v>0</v>
      </c>
      <c r="AG99" s="2055">
        <f t="shared" si="39"/>
        <v>0</v>
      </c>
      <c r="AH99" s="1861" t="s">
        <v>2273</v>
      </c>
      <c r="AI99" s="2054">
        <f>_xlfn.AGGREGATE(9,6,C99:AG99)</f>
        <v>1</v>
      </c>
      <c r="AJ99" s="2047"/>
    </row>
    <row r="100" spans="2:38" hidden="1">
      <c r="B100" s="2001" t="s">
        <v>2375</v>
      </c>
      <c r="C100" s="1992">
        <f>IF(AND(DAY(C90)&gt;=8,DAY(C90)&lt;=14,C91="土"),1,0)</f>
        <v>0</v>
      </c>
      <c r="D100" s="1992">
        <f>IF(AND(DAY(D90)&gt;=8,DAY(D90)&lt;=14,D91="土"),1,0)</f>
        <v>0</v>
      </c>
      <c r="E100" s="1992">
        <f t="shared" ref="E100:AG100" si="40">IF(AND(DAY(E90)&gt;=8,DAY(E90)&lt;=14,E91="土"),1,0)</f>
        <v>0</v>
      </c>
      <c r="F100" s="1992">
        <f t="shared" si="40"/>
        <v>0</v>
      </c>
      <c r="G100" s="1992">
        <f t="shared" si="40"/>
        <v>0</v>
      </c>
      <c r="H100" s="1992">
        <f t="shared" si="40"/>
        <v>0</v>
      </c>
      <c r="I100" s="1992">
        <f t="shared" si="40"/>
        <v>0</v>
      </c>
      <c r="J100" s="1992">
        <f t="shared" si="40"/>
        <v>0</v>
      </c>
      <c r="K100" s="1992">
        <f t="shared" si="40"/>
        <v>0</v>
      </c>
      <c r="L100" s="1992">
        <f t="shared" si="40"/>
        <v>0</v>
      </c>
      <c r="M100" s="1992">
        <f t="shared" si="40"/>
        <v>1</v>
      </c>
      <c r="N100" s="1992">
        <f t="shared" si="40"/>
        <v>0</v>
      </c>
      <c r="O100" s="1992">
        <f t="shared" si="40"/>
        <v>0</v>
      </c>
      <c r="P100" s="1992">
        <f t="shared" si="40"/>
        <v>0</v>
      </c>
      <c r="Q100" s="1992">
        <f t="shared" si="40"/>
        <v>0</v>
      </c>
      <c r="R100" s="1992">
        <f t="shared" si="40"/>
        <v>0</v>
      </c>
      <c r="S100" s="1992">
        <f t="shared" si="40"/>
        <v>0</v>
      </c>
      <c r="T100" s="1992">
        <f t="shared" si="40"/>
        <v>0</v>
      </c>
      <c r="U100" s="1992">
        <f t="shared" si="40"/>
        <v>0</v>
      </c>
      <c r="V100" s="1992">
        <f t="shared" si="40"/>
        <v>0</v>
      </c>
      <c r="W100" s="1992">
        <f t="shared" si="40"/>
        <v>0</v>
      </c>
      <c r="X100" s="1992">
        <f t="shared" si="40"/>
        <v>0</v>
      </c>
      <c r="Y100" s="1992">
        <f t="shared" si="40"/>
        <v>0</v>
      </c>
      <c r="Z100" s="1992">
        <f t="shared" si="40"/>
        <v>0</v>
      </c>
      <c r="AA100" s="1992">
        <f t="shared" si="40"/>
        <v>0</v>
      </c>
      <c r="AB100" s="1992">
        <f t="shared" si="40"/>
        <v>0</v>
      </c>
      <c r="AC100" s="1992">
        <f t="shared" si="40"/>
        <v>0</v>
      </c>
      <c r="AD100" s="1992">
        <f t="shared" si="40"/>
        <v>0</v>
      </c>
      <c r="AE100" s="1992">
        <f t="shared" si="40"/>
        <v>0</v>
      </c>
      <c r="AF100" s="1992">
        <f t="shared" si="40"/>
        <v>0</v>
      </c>
      <c r="AG100" s="1992">
        <f t="shared" si="40"/>
        <v>0</v>
      </c>
      <c r="AH100" s="1861" t="s">
        <v>2272</v>
      </c>
      <c r="AI100" s="2054">
        <f>_xlfn.AGGREGATE(9,6,C100:AG100)</f>
        <v>1</v>
      </c>
      <c r="AJ100" s="2047"/>
    </row>
    <row r="101" spans="2:38" hidden="1">
      <c r="B101" s="2001" t="s">
        <v>2376</v>
      </c>
      <c r="C101" s="2055">
        <f>IF(AND(DAY(C90)&gt;=8,DAY(C90)&lt;=14,C91="土",OR(C96="休",C96="雨")),1,0)</f>
        <v>0</v>
      </c>
      <c r="D101" s="2055">
        <f>IF(AND(DAY(D90)&gt;=8,DAY(D90)&lt;=14,D91="土",OR(D96="休",D96="雨")),1,0)</f>
        <v>0</v>
      </c>
      <c r="E101" s="2055">
        <f t="shared" ref="E101:AG101" si="41">IF(AND(DAY(E90)&gt;=8,DAY(E90)&lt;=14,E91="土",OR(E96="休",E96="雨")),1,0)</f>
        <v>0</v>
      </c>
      <c r="F101" s="2055">
        <f t="shared" si="41"/>
        <v>0</v>
      </c>
      <c r="G101" s="2055">
        <f t="shared" si="41"/>
        <v>0</v>
      </c>
      <c r="H101" s="2055">
        <f t="shared" si="41"/>
        <v>0</v>
      </c>
      <c r="I101" s="2055">
        <f t="shared" si="41"/>
        <v>0</v>
      </c>
      <c r="J101" s="2055">
        <f t="shared" si="41"/>
        <v>0</v>
      </c>
      <c r="K101" s="2055">
        <f t="shared" si="41"/>
        <v>0</v>
      </c>
      <c r="L101" s="2055">
        <f t="shared" si="41"/>
        <v>0</v>
      </c>
      <c r="M101" s="2055">
        <f t="shared" si="41"/>
        <v>0</v>
      </c>
      <c r="N101" s="2055">
        <f t="shared" si="41"/>
        <v>0</v>
      </c>
      <c r="O101" s="2055">
        <f t="shared" si="41"/>
        <v>0</v>
      </c>
      <c r="P101" s="2055">
        <f t="shared" si="41"/>
        <v>0</v>
      </c>
      <c r="Q101" s="2055">
        <f t="shared" si="41"/>
        <v>0</v>
      </c>
      <c r="R101" s="2055">
        <f t="shared" si="41"/>
        <v>0</v>
      </c>
      <c r="S101" s="2055">
        <f t="shared" si="41"/>
        <v>0</v>
      </c>
      <c r="T101" s="2055">
        <f t="shared" si="41"/>
        <v>0</v>
      </c>
      <c r="U101" s="2055">
        <f t="shared" si="41"/>
        <v>0</v>
      </c>
      <c r="V101" s="2055">
        <f t="shared" si="41"/>
        <v>0</v>
      </c>
      <c r="W101" s="2055">
        <f t="shared" si="41"/>
        <v>0</v>
      </c>
      <c r="X101" s="2055">
        <f t="shared" si="41"/>
        <v>0</v>
      </c>
      <c r="Y101" s="2055">
        <f t="shared" si="41"/>
        <v>0</v>
      </c>
      <c r="Z101" s="2055">
        <f t="shared" si="41"/>
        <v>0</v>
      </c>
      <c r="AA101" s="2055">
        <f t="shared" si="41"/>
        <v>0</v>
      </c>
      <c r="AB101" s="2055">
        <f t="shared" si="41"/>
        <v>0</v>
      </c>
      <c r="AC101" s="2055">
        <f t="shared" si="41"/>
        <v>0</v>
      </c>
      <c r="AD101" s="2055">
        <f t="shared" si="41"/>
        <v>0</v>
      </c>
      <c r="AE101" s="2055">
        <f t="shared" si="41"/>
        <v>0</v>
      </c>
      <c r="AF101" s="2055">
        <f t="shared" si="41"/>
        <v>0</v>
      </c>
      <c r="AG101" s="2055">
        <f t="shared" si="41"/>
        <v>0</v>
      </c>
      <c r="AH101" s="1861" t="s">
        <v>2273</v>
      </c>
      <c r="AI101" s="2054">
        <f>_xlfn.AGGREGATE(9,6,C101:AG101)</f>
        <v>0</v>
      </c>
      <c r="AJ101" s="2047"/>
    </row>
    <row r="103" spans="2:38" hidden="1">
      <c r="C103" s="1857">
        <f>YEAR(C106)</f>
        <v>2025</v>
      </c>
      <c r="D103" s="1857">
        <f>MONTH(C106)</f>
        <v>11</v>
      </c>
    </row>
    <row r="104" spans="2:38">
      <c r="B104" s="1971" t="s">
        <v>2266</v>
      </c>
      <c r="C104" s="4478">
        <f>C106</f>
        <v>45962</v>
      </c>
      <c r="D104" s="4479"/>
      <c r="E104" s="4479"/>
      <c r="F104" s="4479"/>
      <c r="G104" s="4479"/>
      <c r="H104" s="4479"/>
      <c r="I104" s="4479"/>
      <c r="J104" s="4479"/>
      <c r="K104" s="4479"/>
      <c r="L104" s="4479"/>
      <c r="M104" s="4479"/>
      <c r="N104" s="4479"/>
      <c r="O104" s="4479"/>
      <c r="P104" s="4479"/>
      <c r="Q104" s="4479"/>
      <c r="R104" s="4479"/>
      <c r="S104" s="4479"/>
      <c r="T104" s="4479"/>
      <c r="U104" s="4479"/>
      <c r="V104" s="4479"/>
      <c r="W104" s="4479"/>
      <c r="X104" s="4479"/>
      <c r="Y104" s="4479"/>
      <c r="Z104" s="4479"/>
      <c r="AA104" s="4479"/>
      <c r="AB104" s="4479"/>
      <c r="AC104" s="4479"/>
      <c r="AD104" s="4479"/>
      <c r="AE104" s="4479"/>
      <c r="AF104" s="4479"/>
      <c r="AG104" s="4479"/>
      <c r="AH104" s="4479"/>
      <c r="AI104" s="4546"/>
    </row>
    <row r="105" spans="2:38" hidden="1">
      <c r="B105" s="1972"/>
      <c r="C105" s="1913">
        <f>DATE($C103,$D103,1)</f>
        <v>45962</v>
      </c>
      <c r="D105" s="1913">
        <f t="shared" ref="D105:AG105" si="42">C105+1</f>
        <v>45963</v>
      </c>
      <c r="E105" s="1913">
        <f t="shared" si="42"/>
        <v>45964</v>
      </c>
      <c r="F105" s="1913">
        <f t="shared" si="42"/>
        <v>45965</v>
      </c>
      <c r="G105" s="1913">
        <f t="shared" si="42"/>
        <v>45966</v>
      </c>
      <c r="H105" s="1913">
        <f t="shared" si="42"/>
        <v>45967</v>
      </c>
      <c r="I105" s="1913">
        <f t="shared" si="42"/>
        <v>45968</v>
      </c>
      <c r="J105" s="1913">
        <f t="shared" si="42"/>
        <v>45969</v>
      </c>
      <c r="K105" s="1913">
        <f t="shared" si="42"/>
        <v>45970</v>
      </c>
      <c r="L105" s="1913">
        <f t="shared" si="42"/>
        <v>45971</v>
      </c>
      <c r="M105" s="1913">
        <f t="shared" si="42"/>
        <v>45972</v>
      </c>
      <c r="N105" s="1913">
        <f t="shared" si="42"/>
        <v>45973</v>
      </c>
      <c r="O105" s="1913">
        <f t="shared" si="42"/>
        <v>45974</v>
      </c>
      <c r="P105" s="1913">
        <f t="shared" si="42"/>
        <v>45975</v>
      </c>
      <c r="Q105" s="1913">
        <f t="shared" si="42"/>
        <v>45976</v>
      </c>
      <c r="R105" s="1913">
        <f t="shared" si="42"/>
        <v>45977</v>
      </c>
      <c r="S105" s="1913">
        <f t="shared" si="42"/>
        <v>45978</v>
      </c>
      <c r="T105" s="1913">
        <f t="shared" si="42"/>
        <v>45979</v>
      </c>
      <c r="U105" s="1913">
        <f t="shared" si="42"/>
        <v>45980</v>
      </c>
      <c r="V105" s="1913">
        <f t="shared" si="42"/>
        <v>45981</v>
      </c>
      <c r="W105" s="1913">
        <f t="shared" si="42"/>
        <v>45982</v>
      </c>
      <c r="X105" s="1913">
        <f t="shared" si="42"/>
        <v>45983</v>
      </c>
      <c r="Y105" s="1913">
        <f t="shared" si="42"/>
        <v>45984</v>
      </c>
      <c r="Z105" s="1913">
        <f t="shared" si="42"/>
        <v>45985</v>
      </c>
      <c r="AA105" s="1913">
        <f t="shared" si="42"/>
        <v>45986</v>
      </c>
      <c r="AB105" s="1913">
        <f t="shared" si="42"/>
        <v>45987</v>
      </c>
      <c r="AC105" s="1913">
        <f t="shared" si="42"/>
        <v>45988</v>
      </c>
      <c r="AD105" s="1913">
        <f t="shared" si="42"/>
        <v>45989</v>
      </c>
      <c r="AE105" s="1913">
        <f t="shared" si="42"/>
        <v>45990</v>
      </c>
      <c r="AF105" s="1913">
        <f t="shared" si="42"/>
        <v>45991</v>
      </c>
      <c r="AG105" s="1913">
        <f t="shared" si="42"/>
        <v>45992</v>
      </c>
      <c r="AH105" s="2056"/>
      <c r="AI105" s="2057"/>
    </row>
    <row r="106" spans="2:38">
      <c r="B106" s="1973" t="s">
        <v>2267</v>
      </c>
      <c r="C106" s="1974">
        <f>IF(EDATE(C89,1)&gt;$G$5,"",EDATE(C89,1))</f>
        <v>45962</v>
      </c>
      <c r="D106" s="1913">
        <f t="shared" ref="D106:AG106" si="43">IF(D105&gt;$G$5,"",IF(C106=EOMONTH(DATE($C103,$D103,1),0),"",IF(C106="","",C106+1)))</f>
        <v>45963</v>
      </c>
      <c r="E106" s="1913">
        <f t="shared" si="43"/>
        <v>45964</v>
      </c>
      <c r="F106" s="1913">
        <f t="shared" si="43"/>
        <v>45965</v>
      </c>
      <c r="G106" s="1913">
        <f t="shared" si="43"/>
        <v>45966</v>
      </c>
      <c r="H106" s="1913">
        <f t="shared" si="43"/>
        <v>45967</v>
      </c>
      <c r="I106" s="1913">
        <f t="shared" si="43"/>
        <v>45968</v>
      </c>
      <c r="J106" s="1913">
        <f t="shared" si="43"/>
        <v>45969</v>
      </c>
      <c r="K106" s="1913">
        <f t="shared" si="43"/>
        <v>45970</v>
      </c>
      <c r="L106" s="1913">
        <f t="shared" si="43"/>
        <v>45971</v>
      </c>
      <c r="M106" s="1913">
        <f t="shared" si="43"/>
        <v>45972</v>
      </c>
      <c r="N106" s="1913">
        <f t="shared" si="43"/>
        <v>45973</v>
      </c>
      <c r="O106" s="1913">
        <f t="shared" si="43"/>
        <v>45974</v>
      </c>
      <c r="P106" s="1913">
        <f t="shared" si="43"/>
        <v>45975</v>
      </c>
      <c r="Q106" s="1913">
        <f t="shared" si="43"/>
        <v>45976</v>
      </c>
      <c r="R106" s="1913">
        <f t="shared" si="43"/>
        <v>45977</v>
      </c>
      <c r="S106" s="1913">
        <f t="shared" si="43"/>
        <v>45978</v>
      </c>
      <c r="T106" s="1913">
        <f t="shared" si="43"/>
        <v>45979</v>
      </c>
      <c r="U106" s="1913">
        <f t="shared" si="43"/>
        <v>45980</v>
      </c>
      <c r="V106" s="1913">
        <f t="shared" si="43"/>
        <v>45981</v>
      </c>
      <c r="W106" s="1913">
        <f t="shared" si="43"/>
        <v>45982</v>
      </c>
      <c r="X106" s="1913">
        <f t="shared" si="43"/>
        <v>45983</v>
      </c>
      <c r="Y106" s="1913">
        <f t="shared" si="43"/>
        <v>45984</v>
      </c>
      <c r="Z106" s="1913">
        <f t="shared" si="43"/>
        <v>45985</v>
      </c>
      <c r="AA106" s="1913">
        <f t="shared" si="43"/>
        <v>45986</v>
      </c>
      <c r="AB106" s="1913">
        <f t="shared" si="43"/>
        <v>45987</v>
      </c>
      <c r="AC106" s="1913">
        <f t="shared" si="43"/>
        <v>45988</v>
      </c>
      <c r="AD106" s="1913">
        <f t="shared" si="43"/>
        <v>45989</v>
      </c>
      <c r="AE106" s="1913">
        <f t="shared" si="43"/>
        <v>45990</v>
      </c>
      <c r="AF106" s="1913">
        <f t="shared" si="43"/>
        <v>45991</v>
      </c>
      <c r="AG106" s="1913" t="str">
        <f t="shared" si="43"/>
        <v/>
      </c>
      <c r="AH106" s="2043" t="s">
        <v>2268</v>
      </c>
      <c r="AI106" s="2044">
        <f>+COUNTIFS(C107:AG107,"土",C108:AG108,"")+COUNTIFS(C107:AG107,"日",C108:AG108,"")</f>
        <v>10</v>
      </c>
    </row>
    <row r="107" spans="2:38">
      <c r="B107" s="1908" t="s">
        <v>1060</v>
      </c>
      <c r="C107" s="1975" t="str">
        <f>IFERROR(TEXT(WEEKDAY(+C106),"aaa"),"")</f>
        <v>土</v>
      </c>
      <c r="D107" s="1975" t="str">
        <f t="shared" ref="D107:AG107" si="44">IFERROR(TEXT(WEEKDAY(+D106),"aaa"),"")</f>
        <v>日</v>
      </c>
      <c r="E107" s="1975" t="str">
        <f t="shared" si="44"/>
        <v>月</v>
      </c>
      <c r="F107" s="1975" t="str">
        <f t="shared" si="44"/>
        <v>火</v>
      </c>
      <c r="G107" s="1975" t="str">
        <f t="shared" si="44"/>
        <v>水</v>
      </c>
      <c r="H107" s="1975" t="str">
        <f t="shared" si="44"/>
        <v>木</v>
      </c>
      <c r="I107" s="1975" t="str">
        <f t="shared" si="44"/>
        <v>金</v>
      </c>
      <c r="J107" s="1975" t="str">
        <f t="shared" si="44"/>
        <v>土</v>
      </c>
      <c r="K107" s="1975" t="str">
        <f t="shared" si="44"/>
        <v>日</v>
      </c>
      <c r="L107" s="1975" t="str">
        <f t="shared" si="44"/>
        <v>月</v>
      </c>
      <c r="M107" s="1975" t="str">
        <f t="shared" si="44"/>
        <v>火</v>
      </c>
      <c r="N107" s="1975" t="str">
        <f t="shared" si="44"/>
        <v>水</v>
      </c>
      <c r="O107" s="1975" t="str">
        <f t="shared" si="44"/>
        <v>木</v>
      </c>
      <c r="P107" s="1975" t="str">
        <f t="shared" si="44"/>
        <v>金</v>
      </c>
      <c r="Q107" s="1975" t="str">
        <f t="shared" si="44"/>
        <v>土</v>
      </c>
      <c r="R107" s="1975" t="str">
        <f t="shared" si="44"/>
        <v>日</v>
      </c>
      <c r="S107" s="1975" t="str">
        <f t="shared" si="44"/>
        <v>月</v>
      </c>
      <c r="T107" s="1975" t="str">
        <f t="shared" si="44"/>
        <v>火</v>
      </c>
      <c r="U107" s="1975" t="str">
        <f t="shared" si="44"/>
        <v>水</v>
      </c>
      <c r="V107" s="1975" t="str">
        <f t="shared" si="44"/>
        <v>木</v>
      </c>
      <c r="W107" s="1975" t="str">
        <f t="shared" si="44"/>
        <v>金</v>
      </c>
      <c r="X107" s="1975" t="str">
        <f t="shared" si="44"/>
        <v>土</v>
      </c>
      <c r="Y107" s="1975" t="str">
        <f t="shared" si="44"/>
        <v>日</v>
      </c>
      <c r="Z107" s="1975" t="str">
        <f t="shared" si="44"/>
        <v>月</v>
      </c>
      <c r="AA107" s="1975" t="str">
        <f t="shared" si="44"/>
        <v>火</v>
      </c>
      <c r="AB107" s="1975" t="str">
        <f t="shared" si="44"/>
        <v>水</v>
      </c>
      <c r="AC107" s="1975" t="str">
        <f t="shared" si="44"/>
        <v>木</v>
      </c>
      <c r="AD107" s="1975" t="str">
        <f t="shared" si="44"/>
        <v>金</v>
      </c>
      <c r="AE107" s="1975" t="str">
        <f t="shared" si="44"/>
        <v>土</v>
      </c>
      <c r="AF107" s="1975" t="str">
        <f t="shared" si="44"/>
        <v>日</v>
      </c>
      <c r="AG107" s="1975" t="str">
        <f t="shared" si="44"/>
        <v/>
      </c>
      <c r="AH107" s="2043" t="s">
        <v>2269</v>
      </c>
      <c r="AI107" s="2044">
        <f>+COUNTIF(C108:AG108,"夏休")+COUNTIF(C108:AG108,"冬休")+COUNTIF(C108:AG108,"中止")</f>
        <v>0</v>
      </c>
    </row>
    <row r="108" spans="2:38" ht="13.5" customHeight="1">
      <c r="B108" s="4547" t="s">
        <v>2270</v>
      </c>
      <c r="C108" s="4549"/>
      <c r="D108" s="4545"/>
      <c r="E108" s="4545"/>
      <c r="F108" s="4545"/>
      <c r="G108" s="4545"/>
      <c r="H108" s="4545"/>
      <c r="I108" s="4545"/>
      <c r="J108" s="4545"/>
      <c r="K108" s="4545"/>
      <c r="L108" s="4545"/>
      <c r="M108" s="4545"/>
      <c r="N108" s="4545"/>
      <c r="O108" s="4545"/>
      <c r="P108" s="4545"/>
      <c r="Q108" s="4545"/>
      <c r="R108" s="4545"/>
      <c r="S108" s="4545"/>
      <c r="T108" s="4545"/>
      <c r="U108" s="4545"/>
      <c r="V108" s="4545"/>
      <c r="W108" s="4545"/>
      <c r="X108" s="4545"/>
      <c r="Y108" s="4545"/>
      <c r="Z108" s="4545"/>
      <c r="AA108" s="4545"/>
      <c r="AB108" s="4545"/>
      <c r="AC108" s="4545"/>
      <c r="AD108" s="4545"/>
      <c r="AE108" s="4545"/>
      <c r="AF108" s="4545"/>
      <c r="AG108" s="4565"/>
      <c r="AH108" s="2045" t="s">
        <v>1061</v>
      </c>
      <c r="AI108" s="2046">
        <f>COUNT(C106:AG106)-AI107</f>
        <v>30</v>
      </c>
    </row>
    <row r="109" spans="2:38" ht="13.5" customHeight="1">
      <c r="B109" s="4548"/>
      <c r="C109" s="4549"/>
      <c r="D109" s="4545"/>
      <c r="E109" s="4545"/>
      <c r="F109" s="4545"/>
      <c r="G109" s="4545"/>
      <c r="H109" s="4545"/>
      <c r="I109" s="4545"/>
      <c r="J109" s="4545"/>
      <c r="K109" s="4545"/>
      <c r="L109" s="4545"/>
      <c r="M109" s="4545"/>
      <c r="N109" s="4545"/>
      <c r="O109" s="4545"/>
      <c r="P109" s="4545"/>
      <c r="Q109" s="4545"/>
      <c r="R109" s="4545"/>
      <c r="S109" s="4545"/>
      <c r="T109" s="4545"/>
      <c r="U109" s="4545"/>
      <c r="V109" s="4545"/>
      <c r="W109" s="4545"/>
      <c r="X109" s="4545"/>
      <c r="Y109" s="4545"/>
      <c r="Z109" s="4545"/>
      <c r="AA109" s="4545"/>
      <c r="AB109" s="4545"/>
      <c r="AC109" s="4545"/>
      <c r="AD109" s="4545"/>
      <c r="AE109" s="4545"/>
      <c r="AF109" s="4545"/>
      <c r="AG109" s="4565"/>
      <c r="AH109" s="2045" t="s">
        <v>1062</v>
      </c>
      <c r="AI109" s="2046">
        <f>+COUNTIF(C110:AG111,"休")</f>
        <v>10</v>
      </c>
      <c r="AJ109" s="2047" t="str">
        <f>IF(AI110&gt;0.285,"",IF(AI109&lt;AI106,"←計画日数が足りません",""))</f>
        <v/>
      </c>
    </row>
    <row r="110" spans="2:38" ht="13.5" customHeight="1">
      <c r="B110" s="4566" t="s">
        <v>1055</v>
      </c>
      <c r="C110" s="4567" t="s">
        <v>1067</v>
      </c>
      <c r="D110" s="4564" t="s">
        <v>1067</v>
      </c>
      <c r="E110" s="4564"/>
      <c r="F110" s="4564"/>
      <c r="G110" s="4568"/>
      <c r="H110" s="4564"/>
      <c r="I110" s="4564"/>
      <c r="J110" s="4564" t="s">
        <v>1067</v>
      </c>
      <c r="K110" s="4564" t="s">
        <v>1067</v>
      </c>
      <c r="L110" s="4564"/>
      <c r="M110" s="4564"/>
      <c r="N110" s="4568"/>
      <c r="O110" s="4564"/>
      <c r="P110" s="4564"/>
      <c r="Q110" s="4564" t="s">
        <v>1067</v>
      </c>
      <c r="R110" s="4564" t="s">
        <v>1067</v>
      </c>
      <c r="S110" s="4564"/>
      <c r="T110" s="4564"/>
      <c r="U110" s="4568"/>
      <c r="V110" s="4564"/>
      <c r="W110" s="4564"/>
      <c r="X110" s="4564" t="s">
        <v>1067</v>
      </c>
      <c r="Y110" s="4564" t="s">
        <v>1067</v>
      </c>
      <c r="Z110" s="4564"/>
      <c r="AA110" s="4564"/>
      <c r="AB110" s="4568"/>
      <c r="AC110" s="4564"/>
      <c r="AD110" s="4564"/>
      <c r="AE110" s="4564" t="s">
        <v>1067</v>
      </c>
      <c r="AF110" s="4564" t="s">
        <v>1067</v>
      </c>
      <c r="AG110" s="4570"/>
      <c r="AH110" s="2045" t="s">
        <v>1063</v>
      </c>
      <c r="AI110" s="2048">
        <f>+AI109/AI108</f>
        <v>0.33333333333333331</v>
      </c>
    </row>
    <row r="111" spans="2:38">
      <c r="B111" s="4566"/>
      <c r="C111" s="4567"/>
      <c r="D111" s="4564"/>
      <c r="E111" s="4564"/>
      <c r="F111" s="4564"/>
      <c r="G111" s="4568"/>
      <c r="H111" s="4564"/>
      <c r="I111" s="4564"/>
      <c r="J111" s="4564"/>
      <c r="K111" s="4564"/>
      <c r="L111" s="4564"/>
      <c r="M111" s="4564"/>
      <c r="N111" s="4568"/>
      <c r="O111" s="4564"/>
      <c r="P111" s="4564"/>
      <c r="Q111" s="4564"/>
      <c r="R111" s="4564"/>
      <c r="S111" s="4564"/>
      <c r="T111" s="4564"/>
      <c r="U111" s="4568"/>
      <c r="V111" s="4564"/>
      <c r="W111" s="4564"/>
      <c r="X111" s="4564"/>
      <c r="Y111" s="4564"/>
      <c r="Z111" s="4564"/>
      <c r="AA111" s="4564"/>
      <c r="AB111" s="4568"/>
      <c r="AC111" s="4564"/>
      <c r="AD111" s="4564"/>
      <c r="AE111" s="4564"/>
      <c r="AF111" s="4564"/>
      <c r="AG111" s="4570"/>
      <c r="AH111" s="2045" t="s">
        <v>1051</v>
      </c>
      <c r="AI111" s="2046">
        <f>+COUNTA(C112:AG113)</f>
        <v>10</v>
      </c>
    </row>
    <row r="112" spans="2:38">
      <c r="B112" s="4571" t="s">
        <v>1057</v>
      </c>
      <c r="C112" s="4573" t="s">
        <v>1067</v>
      </c>
      <c r="D112" s="4568" t="s">
        <v>1067</v>
      </c>
      <c r="E112" s="4568"/>
      <c r="F112" s="4568"/>
      <c r="G112" s="4578"/>
      <c r="H112" s="4568"/>
      <c r="I112" s="4568"/>
      <c r="J112" s="4568" t="s">
        <v>1067</v>
      </c>
      <c r="K112" s="4568" t="s">
        <v>1067</v>
      </c>
      <c r="L112" s="4568"/>
      <c r="M112" s="4568"/>
      <c r="N112" s="4578"/>
      <c r="O112" s="4568"/>
      <c r="P112" s="4568"/>
      <c r="Q112" s="4568" t="s">
        <v>1067</v>
      </c>
      <c r="R112" s="4568" t="s">
        <v>1067</v>
      </c>
      <c r="S112" s="4568"/>
      <c r="T112" s="4568"/>
      <c r="U112" s="4578"/>
      <c r="V112" s="4568"/>
      <c r="W112" s="4568"/>
      <c r="X112" s="4568" t="s">
        <v>1067</v>
      </c>
      <c r="Y112" s="4568" t="s">
        <v>1067</v>
      </c>
      <c r="Z112" s="4568"/>
      <c r="AA112" s="4568"/>
      <c r="AB112" s="4578"/>
      <c r="AC112" s="4568"/>
      <c r="AD112" s="4568"/>
      <c r="AE112" s="4568" t="s">
        <v>1067</v>
      </c>
      <c r="AF112" s="4568" t="s">
        <v>1067</v>
      </c>
      <c r="AG112" s="4575"/>
      <c r="AH112" s="2049" t="s">
        <v>1064</v>
      </c>
      <c r="AI112" s="2050">
        <f>+AI111/AI108</f>
        <v>0.33333333333333331</v>
      </c>
      <c r="AL112" s="1857">
        <f>+COUNTIF(C110:AG111,"休")</f>
        <v>10</v>
      </c>
    </row>
    <row r="113" spans="2:38">
      <c r="B113" s="4572"/>
      <c r="C113" s="4574"/>
      <c r="D113" s="4569"/>
      <c r="E113" s="4569"/>
      <c r="F113" s="4569"/>
      <c r="G113" s="4569"/>
      <c r="H113" s="4569"/>
      <c r="I113" s="4569"/>
      <c r="J113" s="4569"/>
      <c r="K113" s="4569"/>
      <c r="L113" s="4569"/>
      <c r="M113" s="4569"/>
      <c r="N113" s="4569"/>
      <c r="O113" s="4569"/>
      <c r="P113" s="4569"/>
      <c r="Q113" s="4569"/>
      <c r="R113" s="4569"/>
      <c r="S113" s="4569"/>
      <c r="T113" s="4569"/>
      <c r="U113" s="4569"/>
      <c r="V113" s="4569"/>
      <c r="W113" s="4569"/>
      <c r="X113" s="4569"/>
      <c r="Y113" s="4569"/>
      <c r="Z113" s="4569"/>
      <c r="AA113" s="4569"/>
      <c r="AB113" s="4569"/>
      <c r="AC113" s="4569"/>
      <c r="AD113" s="4569"/>
      <c r="AE113" s="4569"/>
      <c r="AF113" s="4569"/>
      <c r="AG113" s="4576"/>
      <c r="AH113" s="2051" t="s">
        <v>2271</v>
      </c>
      <c r="AI113" s="2052" t="str">
        <f>IF(7&gt;AI108,"対象外",IF(AI111&gt;=AI106,"OK","NG"))</f>
        <v>OK</v>
      </c>
      <c r="AJ113" s="2047" t="str">
        <f>IF(AI113="対象外","←７日間に満たない期間は達成判定の対象外",IF(AI113="NG","←月単位未達成","←月単位達成"))</f>
        <v>←月単位達成</v>
      </c>
      <c r="AL113" s="2053" t="str">
        <f>IF(7&gt;AI108,"対象外",IF(AL112&gt;=AI106,"OK","NG"))</f>
        <v>OK</v>
      </c>
    </row>
    <row r="114" spans="2:38" hidden="1">
      <c r="B114" s="2001" t="s">
        <v>2373</v>
      </c>
      <c r="C114" s="1992">
        <f t="shared" ref="C114:AG114" si="45">IF(AND(DAY(C106)&gt;=22,DAY(C106)&lt;=28,C107="土"),1,0)</f>
        <v>0</v>
      </c>
      <c r="D114" s="1992">
        <f t="shared" si="45"/>
        <v>0</v>
      </c>
      <c r="E114" s="1992">
        <f t="shared" si="45"/>
        <v>0</v>
      </c>
      <c r="F114" s="1992">
        <f t="shared" si="45"/>
        <v>0</v>
      </c>
      <c r="G114" s="1992">
        <f t="shared" si="45"/>
        <v>0</v>
      </c>
      <c r="H114" s="1992">
        <f t="shared" si="45"/>
        <v>0</v>
      </c>
      <c r="I114" s="1992">
        <f t="shared" si="45"/>
        <v>0</v>
      </c>
      <c r="J114" s="1992">
        <f t="shared" si="45"/>
        <v>0</v>
      </c>
      <c r="K114" s="1992">
        <f t="shared" si="45"/>
        <v>0</v>
      </c>
      <c r="L114" s="1992">
        <f t="shared" si="45"/>
        <v>0</v>
      </c>
      <c r="M114" s="1992">
        <f t="shared" si="45"/>
        <v>0</v>
      </c>
      <c r="N114" s="1992">
        <f t="shared" si="45"/>
        <v>0</v>
      </c>
      <c r="O114" s="1992">
        <f t="shared" si="45"/>
        <v>0</v>
      </c>
      <c r="P114" s="1992">
        <f t="shared" si="45"/>
        <v>0</v>
      </c>
      <c r="Q114" s="1992">
        <f t="shared" si="45"/>
        <v>0</v>
      </c>
      <c r="R114" s="1992">
        <f t="shared" si="45"/>
        <v>0</v>
      </c>
      <c r="S114" s="1992">
        <f t="shared" si="45"/>
        <v>0</v>
      </c>
      <c r="T114" s="1992">
        <f t="shared" si="45"/>
        <v>0</v>
      </c>
      <c r="U114" s="1992">
        <f t="shared" si="45"/>
        <v>0</v>
      </c>
      <c r="V114" s="1992">
        <f t="shared" si="45"/>
        <v>0</v>
      </c>
      <c r="W114" s="1992">
        <f t="shared" si="45"/>
        <v>0</v>
      </c>
      <c r="X114" s="1992">
        <f t="shared" si="45"/>
        <v>1</v>
      </c>
      <c r="Y114" s="1992">
        <f t="shared" si="45"/>
        <v>0</v>
      </c>
      <c r="Z114" s="1992">
        <f t="shared" si="45"/>
        <v>0</v>
      </c>
      <c r="AA114" s="1992">
        <f t="shared" si="45"/>
        <v>0</v>
      </c>
      <c r="AB114" s="1992">
        <f t="shared" si="45"/>
        <v>0</v>
      </c>
      <c r="AC114" s="1992">
        <f t="shared" si="45"/>
        <v>0</v>
      </c>
      <c r="AD114" s="1992">
        <f t="shared" si="45"/>
        <v>0</v>
      </c>
      <c r="AE114" s="1992">
        <f t="shared" si="45"/>
        <v>0</v>
      </c>
      <c r="AF114" s="1992">
        <f t="shared" si="45"/>
        <v>0</v>
      </c>
      <c r="AG114" s="1992" t="e">
        <f t="shared" si="45"/>
        <v>#VALUE!</v>
      </c>
      <c r="AH114" s="1861" t="s">
        <v>2272</v>
      </c>
      <c r="AI114" s="2054">
        <f>_xlfn.AGGREGATE(9,6,C114:AG114)</f>
        <v>1</v>
      </c>
      <c r="AJ114" s="2047"/>
    </row>
    <row r="115" spans="2:38" hidden="1">
      <c r="B115" s="2001" t="s">
        <v>2374</v>
      </c>
      <c r="C115" s="2055">
        <f t="shared" ref="C115:AG115" si="46">IF(AND(DAY(C106)&gt;=22,DAY(C106)&lt;=28,C107="土",OR(C112="休",C112="雨")),1,0)</f>
        <v>0</v>
      </c>
      <c r="D115" s="2055">
        <f t="shared" si="46"/>
        <v>0</v>
      </c>
      <c r="E115" s="2055">
        <f t="shared" si="46"/>
        <v>0</v>
      </c>
      <c r="F115" s="2055">
        <f t="shared" si="46"/>
        <v>0</v>
      </c>
      <c r="G115" s="2055">
        <f t="shared" si="46"/>
        <v>0</v>
      </c>
      <c r="H115" s="2055">
        <f t="shared" si="46"/>
        <v>0</v>
      </c>
      <c r="I115" s="2055">
        <f t="shared" si="46"/>
        <v>0</v>
      </c>
      <c r="J115" s="2055">
        <f t="shared" si="46"/>
        <v>0</v>
      </c>
      <c r="K115" s="2055">
        <f t="shared" si="46"/>
        <v>0</v>
      </c>
      <c r="L115" s="2055">
        <f t="shared" si="46"/>
        <v>0</v>
      </c>
      <c r="M115" s="2055">
        <f t="shared" si="46"/>
        <v>0</v>
      </c>
      <c r="N115" s="2055">
        <f t="shared" si="46"/>
        <v>0</v>
      </c>
      <c r="O115" s="2055">
        <f t="shared" si="46"/>
        <v>0</v>
      </c>
      <c r="P115" s="2055">
        <f t="shared" si="46"/>
        <v>0</v>
      </c>
      <c r="Q115" s="2055">
        <f t="shared" si="46"/>
        <v>0</v>
      </c>
      <c r="R115" s="2055">
        <f t="shared" si="46"/>
        <v>0</v>
      </c>
      <c r="S115" s="2055">
        <f t="shared" si="46"/>
        <v>0</v>
      </c>
      <c r="T115" s="2055">
        <f t="shared" si="46"/>
        <v>0</v>
      </c>
      <c r="U115" s="2055">
        <f t="shared" si="46"/>
        <v>0</v>
      </c>
      <c r="V115" s="2055">
        <f t="shared" si="46"/>
        <v>0</v>
      </c>
      <c r="W115" s="2055">
        <f t="shared" si="46"/>
        <v>0</v>
      </c>
      <c r="X115" s="2055">
        <f t="shared" si="46"/>
        <v>1</v>
      </c>
      <c r="Y115" s="2055">
        <f t="shared" si="46"/>
        <v>0</v>
      </c>
      <c r="Z115" s="2055">
        <f t="shared" si="46"/>
        <v>0</v>
      </c>
      <c r="AA115" s="2055">
        <f t="shared" si="46"/>
        <v>0</v>
      </c>
      <c r="AB115" s="2055">
        <f t="shared" si="46"/>
        <v>0</v>
      </c>
      <c r="AC115" s="2055">
        <f t="shared" si="46"/>
        <v>0</v>
      </c>
      <c r="AD115" s="2055">
        <f t="shared" si="46"/>
        <v>0</v>
      </c>
      <c r="AE115" s="2055">
        <f t="shared" si="46"/>
        <v>0</v>
      </c>
      <c r="AF115" s="2055">
        <f t="shared" si="46"/>
        <v>0</v>
      </c>
      <c r="AG115" s="2055" t="e">
        <f t="shared" si="46"/>
        <v>#VALUE!</v>
      </c>
      <c r="AH115" s="1861" t="s">
        <v>2273</v>
      </c>
      <c r="AI115" s="2054">
        <f>_xlfn.AGGREGATE(9,6,C115:AG115)</f>
        <v>1</v>
      </c>
      <c r="AJ115" s="2047"/>
    </row>
    <row r="116" spans="2:38" hidden="1">
      <c r="B116" s="2001" t="s">
        <v>2375</v>
      </c>
      <c r="C116" s="1992">
        <f>IF(AND(DAY(C106)&gt;=8,DAY(C106)&lt;=14,C107="土"),1,0)</f>
        <v>0</v>
      </c>
      <c r="D116" s="1992">
        <f>IF(AND(DAY(D106)&gt;=8,DAY(D106)&lt;=14,D107="土"),1,0)</f>
        <v>0</v>
      </c>
      <c r="E116" s="1992">
        <f t="shared" ref="E116:AG116" si="47">IF(AND(DAY(E106)&gt;=8,DAY(E106)&lt;=14,E107="土"),1,0)</f>
        <v>0</v>
      </c>
      <c r="F116" s="1992">
        <f t="shared" si="47"/>
        <v>0</v>
      </c>
      <c r="G116" s="1992">
        <f t="shared" si="47"/>
        <v>0</v>
      </c>
      <c r="H116" s="1992">
        <f t="shared" si="47"/>
        <v>0</v>
      </c>
      <c r="I116" s="1992">
        <f t="shared" si="47"/>
        <v>0</v>
      </c>
      <c r="J116" s="1992">
        <f t="shared" si="47"/>
        <v>1</v>
      </c>
      <c r="K116" s="1992">
        <f t="shared" si="47"/>
        <v>0</v>
      </c>
      <c r="L116" s="1992">
        <f t="shared" si="47"/>
        <v>0</v>
      </c>
      <c r="M116" s="1992">
        <f t="shared" si="47"/>
        <v>0</v>
      </c>
      <c r="N116" s="1992">
        <f t="shared" si="47"/>
        <v>0</v>
      </c>
      <c r="O116" s="1992">
        <f t="shared" si="47"/>
        <v>0</v>
      </c>
      <c r="P116" s="1992">
        <f t="shared" si="47"/>
        <v>0</v>
      </c>
      <c r="Q116" s="1992">
        <f t="shared" si="47"/>
        <v>0</v>
      </c>
      <c r="R116" s="1992">
        <f t="shared" si="47"/>
        <v>0</v>
      </c>
      <c r="S116" s="1992">
        <f t="shared" si="47"/>
        <v>0</v>
      </c>
      <c r="T116" s="1992">
        <f t="shared" si="47"/>
        <v>0</v>
      </c>
      <c r="U116" s="1992">
        <f t="shared" si="47"/>
        <v>0</v>
      </c>
      <c r="V116" s="1992">
        <f t="shared" si="47"/>
        <v>0</v>
      </c>
      <c r="W116" s="1992">
        <f t="shared" si="47"/>
        <v>0</v>
      </c>
      <c r="X116" s="1992">
        <f t="shared" si="47"/>
        <v>0</v>
      </c>
      <c r="Y116" s="1992">
        <f t="shared" si="47"/>
        <v>0</v>
      </c>
      <c r="Z116" s="1992">
        <f t="shared" si="47"/>
        <v>0</v>
      </c>
      <c r="AA116" s="1992">
        <f t="shared" si="47"/>
        <v>0</v>
      </c>
      <c r="AB116" s="1992">
        <f t="shared" si="47"/>
        <v>0</v>
      </c>
      <c r="AC116" s="1992">
        <f t="shared" si="47"/>
        <v>0</v>
      </c>
      <c r="AD116" s="1992">
        <f t="shared" si="47"/>
        <v>0</v>
      </c>
      <c r="AE116" s="1992">
        <f t="shared" si="47"/>
        <v>0</v>
      </c>
      <c r="AF116" s="1992">
        <f t="shared" si="47"/>
        <v>0</v>
      </c>
      <c r="AG116" s="1992" t="e">
        <f t="shared" si="47"/>
        <v>#VALUE!</v>
      </c>
      <c r="AH116" s="1861" t="s">
        <v>2272</v>
      </c>
      <c r="AI116" s="2054">
        <f>_xlfn.AGGREGATE(9,6,C116:AG116)</f>
        <v>1</v>
      </c>
      <c r="AJ116" s="2047"/>
    </row>
    <row r="117" spans="2:38" hidden="1">
      <c r="B117" s="2001" t="s">
        <v>2376</v>
      </c>
      <c r="C117" s="2055">
        <f>IF(AND(DAY(C106)&gt;=8,DAY(C106)&lt;=14,C107="土",OR(C112="休",C112="雨")),1,0)</f>
        <v>0</v>
      </c>
      <c r="D117" s="2055">
        <f>IF(AND(DAY(D106)&gt;=8,DAY(D106)&lt;=14,D107="土",OR(D112="休",D112="雨")),1,0)</f>
        <v>0</v>
      </c>
      <c r="E117" s="2055">
        <f t="shared" ref="E117:AG117" si="48">IF(AND(DAY(E106)&gt;=8,DAY(E106)&lt;=14,E107="土",OR(E112="休",E112="雨")),1,0)</f>
        <v>0</v>
      </c>
      <c r="F117" s="2055">
        <f t="shared" si="48"/>
        <v>0</v>
      </c>
      <c r="G117" s="2055">
        <f t="shared" si="48"/>
        <v>0</v>
      </c>
      <c r="H117" s="2055">
        <f t="shared" si="48"/>
        <v>0</v>
      </c>
      <c r="I117" s="2055">
        <f t="shared" si="48"/>
        <v>0</v>
      </c>
      <c r="J117" s="2055">
        <f t="shared" si="48"/>
        <v>1</v>
      </c>
      <c r="K117" s="2055">
        <f t="shared" si="48"/>
        <v>0</v>
      </c>
      <c r="L117" s="2055">
        <f t="shared" si="48"/>
        <v>0</v>
      </c>
      <c r="M117" s="2055">
        <f t="shared" si="48"/>
        <v>0</v>
      </c>
      <c r="N117" s="2055">
        <f t="shared" si="48"/>
        <v>0</v>
      </c>
      <c r="O117" s="2055">
        <f t="shared" si="48"/>
        <v>0</v>
      </c>
      <c r="P117" s="2055">
        <f t="shared" si="48"/>
        <v>0</v>
      </c>
      <c r="Q117" s="2055">
        <f t="shared" si="48"/>
        <v>0</v>
      </c>
      <c r="R117" s="2055">
        <f t="shared" si="48"/>
        <v>0</v>
      </c>
      <c r="S117" s="2055">
        <f t="shared" si="48"/>
        <v>0</v>
      </c>
      <c r="T117" s="2055">
        <f t="shared" si="48"/>
        <v>0</v>
      </c>
      <c r="U117" s="2055">
        <f t="shared" si="48"/>
        <v>0</v>
      </c>
      <c r="V117" s="2055">
        <f t="shared" si="48"/>
        <v>0</v>
      </c>
      <c r="W117" s="2055">
        <f t="shared" si="48"/>
        <v>0</v>
      </c>
      <c r="X117" s="2055">
        <f t="shared" si="48"/>
        <v>0</v>
      </c>
      <c r="Y117" s="2055">
        <f t="shared" si="48"/>
        <v>0</v>
      </c>
      <c r="Z117" s="2055">
        <f t="shared" si="48"/>
        <v>0</v>
      </c>
      <c r="AA117" s="2055">
        <f t="shared" si="48"/>
        <v>0</v>
      </c>
      <c r="AB117" s="2055">
        <f t="shared" si="48"/>
        <v>0</v>
      </c>
      <c r="AC117" s="2055">
        <f t="shared" si="48"/>
        <v>0</v>
      </c>
      <c r="AD117" s="2055">
        <f t="shared" si="48"/>
        <v>0</v>
      </c>
      <c r="AE117" s="2055">
        <f t="shared" si="48"/>
        <v>0</v>
      </c>
      <c r="AF117" s="2055">
        <f t="shared" si="48"/>
        <v>0</v>
      </c>
      <c r="AG117" s="2055" t="e">
        <f t="shared" si="48"/>
        <v>#VALUE!</v>
      </c>
      <c r="AH117" s="1861" t="s">
        <v>2273</v>
      </c>
      <c r="AI117" s="2054">
        <f>_xlfn.AGGREGATE(9,6,C117:AG117)</f>
        <v>1</v>
      </c>
      <c r="AJ117" s="2047"/>
    </row>
    <row r="119" spans="2:38" hidden="1">
      <c r="C119" s="1857">
        <f>YEAR(C122)</f>
        <v>2025</v>
      </c>
      <c r="D119" s="1857">
        <f>MONTH(C122)</f>
        <v>12</v>
      </c>
    </row>
    <row r="120" spans="2:38">
      <c r="B120" s="1971" t="s">
        <v>2266</v>
      </c>
      <c r="C120" s="4478">
        <f>C122</f>
        <v>45992</v>
      </c>
      <c r="D120" s="4479"/>
      <c r="E120" s="4479"/>
      <c r="F120" s="4479"/>
      <c r="G120" s="4479"/>
      <c r="H120" s="4479"/>
      <c r="I120" s="4479"/>
      <c r="J120" s="4479"/>
      <c r="K120" s="4479"/>
      <c r="L120" s="4479"/>
      <c r="M120" s="4479"/>
      <c r="N120" s="4479"/>
      <c r="O120" s="4479"/>
      <c r="P120" s="4479"/>
      <c r="Q120" s="4479"/>
      <c r="R120" s="4479"/>
      <c r="S120" s="4479"/>
      <c r="T120" s="4479"/>
      <c r="U120" s="4479"/>
      <c r="V120" s="4479"/>
      <c r="W120" s="4479"/>
      <c r="X120" s="4479"/>
      <c r="Y120" s="4479"/>
      <c r="Z120" s="4479"/>
      <c r="AA120" s="4479"/>
      <c r="AB120" s="4479"/>
      <c r="AC120" s="4479"/>
      <c r="AD120" s="4479"/>
      <c r="AE120" s="4479"/>
      <c r="AF120" s="4479"/>
      <c r="AG120" s="4479"/>
      <c r="AH120" s="4479"/>
      <c r="AI120" s="4546"/>
    </row>
    <row r="121" spans="2:38" hidden="1">
      <c r="B121" s="1972"/>
      <c r="C121" s="1913">
        <f>DATE($C119,$D119,1)</f>
        <v>45992</v>
      </c>
      <c r="D121" s="1913">
        <f t="shared" ref="D121:AG121" si="49">C121+1</f>
        <v>45993</v>
      </c>
      <c r="E121" s="1913">
        <f t="shared" si="49"/>
        <v>45994</v>
      </c>
      <c r="F121" s="1913">
        <f t="shared" si="49"/>
        <v>45995</v>
      </c>
      <c r="G121" s="1913">
        <f t="shared" si="49"/>
        <v>45996</v>
      </c>
      <c r="H121" s="1913">
        <f t="shared" si="49"/>
        <v>45997</v>
      </c>
      <c r="I121" s="1913">
        <f t="shared" si="49"/>
        <v>45998</v>
      </c>
      <c r="J121" s="1913">
        <f t="shared" si="49"/>
        <v>45999</v>
      </c>
      <c r="K121" s="1913">
        <f t="shared" si="49"/>
        <v>46000</v>
      </c>
      <c r="L121" s="1913">
        <f t="shared" si="49"/>
        <v>46001</v>
      </c>
      <c r="M121" s="1913">
        <f t="shared" si="49"/>
        <v>46002</v>
      </c>
      <c r="N121" s="1913">
        <f t="shared" si="49"/>
        <v>46003</v>
      </c>
      <c r="O121" s="1913">
        <f t="shared" si="49"/>
        <v>46004</v>
      </c>
      <c r="P121" s="1913">
        <f t="shared" si="49"/>
        <v>46005</v>
      </c>
      <c r="Q121" s="1913">
        <f t="shared" si="49"/>
        <v>46006</v>
      </c>
      <c r="R121" s="1913">
        <f t="shared" si="49"/>
        <v>46007</v>
      </c>
      <c r="S121" s="1913">
        <f t="shared" si="49"/>
        <v>46008</v>
      </c>
      <c r="T121" s="1913">
        <f t="shared" si="49"/>
        <v>46009</v>
      </c>
      <c r="U121" s="1913">
        <f t="shared" si="49"/>
        <v>46010</v>
      </c>
      <c r="V121" s="1913">
        <f t="shared" si="49"/>
        <v>46011</v>
      </c>
      <c r="W121" s="1913">
        <f t="shared" si="49"/>
        <v>46012</v>
      </c>
      <c r="X121" s="1913">
        <f t="shared" si="49"/>
        <v>46013</v>
      </c>
      <c r="Y121" s="1913">
        <f t="shared" si="49"/>
        <v>46014</v>
      </c>
      <c r="Z121" s="1913">
        <f t="shared" si="49"/>
        <v>46015</v>
      </c>
      <c r="AA121" s="1913">
        <f t="shared" si="49"/>
        <v>46016</v>
      </c>
      <c r="AB121" s="1913">
        <f t="shared" si="49"/>
        <v>46017</v>
      </c>
      <c r="AC121" s="1913">
        <f t="shared" si="49"/>
        <v>46018</v>
      </c>
      <c r="AD121" s="1913">
        <f t="shared" si="49"/>
        <v>46019</v>
      </c>
      <c r="AE121" s="1913">
        <f t="shared" si="49"/>
        <v>46020</v>
      </c>
      <c r="AF121" s="1913">
        <f t="shared" si="49"/>
        <v>46021</v>
      </c>
      <c r="AG121" s="1913">
        <f t="shared" si="49"/>
        <v>46022</v>
      </c>
      <c r="AH121" s="2056"/>
      <c r="AI121" s="2057"/>
    </row>
    <row r="122" spans="2:38">
      <c r="B122" s="1973" t="s">
        <v>2267</v>
      </c>
      <c r="C122" s="1974">
        <f>IF(EDATE(C105,1)&gt;$G$5,"",EDATE(C105,1))</f>
        <v>45992</v>
      </c>
      <c r="D122" s="1913">
        <f t="shared" ref="D122:AG122" si="50">IF(D121&gt;$G$5,"",IF(C122=EOMONTH(DATE($C119,$D119,1),0),"",IF(C122="","",C122+1)))</f>
        <v>45993</v>
      </c>
      <c r="E122" s="1913">
        <f t="shared" si="50"/>
        <v>45994</v>
      </c>
      <c r="F122" s="1913">
        <f t="shared" si="50"/>
        <v>45995</v>
      </c>
      <c r="G122" s="1913">
        <f t="shared" si="50"/>
        <v>45996</v>
      </c>
      <c r="H122" s="1913">
        <f t="shared" si="50"/>
        <v>45997</v>
      </c>
      <c r="I122" s="1913">
        <f t="shared" si="50"/>
        <v>45998</v>
      </c>
      <c r="J122" s="1913">
        <f t="shared" si="50"/>
        <v>45999</v>
      </c>
      <c r="K122" s="1913">
        <f t="shared" si="50"/>
        <v>46000</v>
      </c>
      <c r="L122" s="1913">
        <f t="shared" si="50"/>
        <v>46001</v>
      </c>
      <c r="M122" s="1913">
        <f t="shared" si="50"/>
        <v>46002</v>
      </c>
      <c r="N122" s="1913">
        <f t="shared" si="50"/>
        <v>46003</v>
      </c>
      <c r="O122" s="1913">
        <f t="shared" si="50"/>
        <v>46004</v>
      </c>
      <c r="P122" s="1913">
        <f t="shared" si="50"/>
        <v>46005</v>
      </c>
      <c r="Q122" s="1913">
        <f t="shared" si="50"/>
        <v>46006</v>
      </c>
      <c r="R122" s="1913">
        <f t="shared" si="50"/>
        <v>46007</v>
      </c>
      <c r="S122" s="1913">
        <f t="shared" si="50"/>
        <v>46008</v>
      </c>
      <c r="T122" s="1913">
        <f t="shared" si="50"/>
        <v>46009</v>
      </c>
      <c r="U122" s="1913">
        <f t="shared" si="50"/>
        <v>46010</v>
      </c>
      <c r="V122" s="1913">
        <f t="shared" si="50"/>
        <v>46011</v>
      </c>
      <c r="W122" s="1913">
        <f t="shared" si="50"/>
        <v>46012</v>
      </c>
      <c r="X122" s="1913">
        <f t="shared" si="50"/>
        <v>46013</v>
      </c>
      <c r="Y122" s="1913">
        <f t="shared" si="50"/>
        <v>46014</v>
      </c>
      <c r="Z122" s="1913">
        <f t="shared" si="50"/>
        <v>46015</v>
      </c>
      <c r="AA122" s="1913">
        <f t="shared" si="50"/>
        <v>46016</v>
      </c>
      <c r="AB122" s="1913">
        <f t="shared" si="50"/>
        <v>46017</v>
      </c>
      <c r="AC122" s="1913">
        <f t="shared" si="50"/>
        <v>46018</v>
      </c>
      <c r="AD122" s="1913">
        <f t="shared" si="50"/>
        <v>46019</v>
      </c>
      <c r="AE122" s="1913">
        <f t="shared" si="50"/>
        <v>46020</v>
      </c>
      <c r="AF122" s="1913">
        <f t="shared" si="50"/>
        <v>46021</v>
      </c>
      <c r="AG122" s="1913">
        <f t="shared" si="50"/>
        <v>46022</v>
      </c>
      <c r="AH122" s="2043" t="s">
        <v>2268</v>
      </c>
      <c r="AI122" s="2044">
        <f>+COUNTIFS(C123:AG123,"土",C124:AG124,"")+COUNTIFS(C123:AG123,"日",C124:AG124,"")</f>
        <v>8</v>
      </c>
    </row>
    <row r="123" spans="2:38">
      <c r="B123" s="1908" t="s">
        <v>1060</v>
      </c>
      <c r="C123" s="1975" t="str">
        <f>IFERROR(TEXT(WEEKDAY(+C122),"aaa"),"")</f>
        <v>月</v>
      </c>
      <c r="D123" s="1975" t="str">
        <f t="shared" ref="D123:AG123" si="51">IFERROR(TEXT(WEEKDAY(+D122),"aaa"),"")</f>
        <v>火</v>
      </c>
      <c r="E123" s="1975" t="str">
        <f t="shared" si="51"/>
        <v>水</v>
      </c>
      <c r="F123" s="1975" t="str">
        <f t="shared" si="51"/>
        <v>木</v>
      </c>
      <c r="G123" s="1975" t="str">
        <f t="shared" si="51"/>
        <v>金</v>
      </c>
      <c r="H123" s="1975" t="str">
        <f t="shared" si="51"/>
        <v>土</v>
      </c>
      <c r="I123" s="1975" t="str">
        <f t="shared" si="51"/>
        <v>日</v>
      </c>
      <c r="J123" s="1975" t="str">
        <f t="shared" si="51"/>
        <v>月</v>
      </c>
      <c r="K123" s="1975" t="str">
        <f t="shared" si="51"/>
        <v>火</v>
      </c>
      <c r="L123" s="1975" t="str">
        <f t="shared" si="51"/>
        <v>水</v>
      </c>
      <c r="M123" s="1975" t="str">
        <f t="shared" si="51"/>
        <v>木</v>
      </c>
      <c r="N123" s="1975" t="str">
        <f t="shared" si="51"/>
        <v>金</v>
      </c>
      <c r="O123" s="1975" t="str">
        <f t="shared" si="51"/>
        <v>土</v>
      </c>
      <c r="P123" s="1975" t="str">
        <f t="shared" si="51"/>
        <v>日</v>
      </c>
      <c r="Q123" s="1975" t="str">
        <f t="shared" si="51"/>
        <v>月</v>
      </c>
      <c r="R123" s="1975" t="str">
        <f t="shared" si="51"/>
        <v>火</v>
      </c>
      <c r="S123" s="1975" t="str">
        <f t="shared" si="51"/>
        <v>水</v>
      </c>
      <c r="T123" s="1975" t="str">
        <f t="shared" si="51"/>
        <v>木</v>
      </c>
      <c r="U123" s="1975" t="str">
        <f t="shared" si="51"/>
        <v>金</v>
      </c>
      <c r="V123" s="1975" t="str">
        <f t="shared" si="51"/>
        <v>土</v>
      </c>
      <c r="W123" s="1975" t="str">
        <f t="shared" si="51"/>
        <v>日</v>
      </c>
      <c r="X123" s="1975" t="str">
        <f t="shared" si="51"/>
        <v>月</v>
      </c>
      <c r="Y123" s="1975" t="str">
        <f t="shared" si="51"/>
        <v>火</v>
      </c>
      <c r="Z123" s="1975" t="str">
        <f t="shared" si="51"/>
        <v>水</v>
      </c>
      <c r="AA123" s="1975" t="str">
        <f t="shared" si="51"/>
        <v>木</v>
      </c>
      <c r="AB123" s="1975" t="str">
        <f t="shared" si="51"/>
        <v>金</v>
      </c>
      <c r="AC123" s="1975" t="str">
        <f t="shared" si="51"/>
        <v>土</v>
      </c>
      <c r="AD123" s="1975" t="str">
        <f t="shared" si="51"/>
        <v>日</v>
      </c>
      <c r="AE123" s="1975" t="str">
        <f t="shared" si="51"/>
        <v>月</v>
      </c>
      <c r="AF123" s="1975" t="str">
        <f t="shared" si="51"/>
        <v>火</v>
      </c>
      <c r="AG123" s="1975" t="str">
        <f t="shared" si="51"/>
        <v>水</v>
      </c>
      <c r="AH123" s="2043" t="s">
        <v>2269</v>
      </c>
      <c r="AI123" s="2044">
        <f>+COUNTIF(C124:AG124,"夏休")+COUNTIF(C124:AG124,"冬休")+COUNTIF(C124:AG124,"中止")</f>
        <v>3</v>
      </c>
    </row>
    <row r="124" spans="2:38" ht="13.5" customHeight="1">
      <c r="B124" s="4547" t="s">
        <v>2270</v>
      </c>
      <c r="C124" s="4549"/>
      <c r="D124" s="4545"/>
      <c r="E124" s="4545"/>
      <c r="F124" s="4545"/>
      <c r="G124" s="4545"/>
      <c r="H124" s="4545"/>
      <c r="I124" s="4545"/>
      <c r="J124" s="4545"/>
      <c r="K124" s="4545"/>
      <c r="L124" s="4545"/>
      <c r="M124" s="4545"/>
      <c r="N124" s="4545"/>
      <c r="O124" s="4545"/>
      <c r="P124" s="4545"/>
      <c r="Q124" s="4545"/>
      <c r="R124" s="4545"/>
      <c r="S124" s="4545"/>
      <c r="T124" s="4545"/>
      <c r="U124" s="4545"/>
      <c r="V124" s="4545"/>
      <c r="W124" s="4545"/>
      <c r="X124" s="4545"/>
      <c r="Y124" s="4545"/>
      <c r="Z124" s="4545"/>
      <c r="AA124" s="4545"/>
      <c r="AB124" s="4545"/>
      <c r="AC124" s="4545"/>
      <c r="AD124" s="4545"/>
      <c r="AE124" s="4545" t="s">
        <v>1068</v>
      </c>
      <c r="AF124" s="4545" t="s">
        <v>1068</v>
      </c>
      <c r="AG124" s="4565" t="s">
        <v>1068</v>
      </c>
      <c r="AH124" s="2045" t="s">
        <v>1061</v>
      </c>
      <c r="AI124" s="2046">
        <f>COUNT(C122:AG122)-AI123</f>
        <v>28</v>
      </c>
    </row>
    <row r="125" spans="2:38" ht="13.5" customHeight="1">
      <c r="B125" s="4548"/>
      <c r="C125" s="4549"/>
      <c r="D125" s="4545"/>
      <c r="E125" s="4545"/>
      <c r="F125" s="4545"/>
      <c r="G125" s="4545"/>
      <c r="H125" s="4545"/>
      <c r="I125" s="4545"/>
      <c r="J125" s="4545"/>
      <c r="K125" s="4545"/>
      <c r="L125" s="4545"/>
      <c r="M125" s="4545"/>
      <c r="N125" s="4545"/>
      <c r="O125" s="4545"/>
      <c r="P125" s="4545"/>
      <c r="Q125" s="4545"/>
      <c r="R125" s="4545"/>
      <c r="S125" s="4545"/>
      <c r="T125" s="4545"/>
      <c r="U125" s="4545"/>
      <c r="V125" s="4545"/>
      <c r="W125" s="4545"/>
      <c r="X125" s="4545"/>
      <c r="Y125" s="4545"/>
      <c r="Z125" s="4545"/>
      <c r="AA125" s="4545"/>
      <c r="AB125" s="4545"/>
      <c r="AC125" s="4545"/>
      <c r="AD125" s="4545"/>
      <c r="AE125" s="4545"/>
      <c r="AF125" s="4545"/>
      <c r="AG125" s="4565"/>
      <c r="AH125" s="2045" t="s">
        <v>1062</v>
      </c>
      <c r="AI125" s="2046">
        <f>+COUNTIF(C126:AG127,"休")</f>
        <v>8</v>
      </c>
      <c r="AJ125" s="2047" t="str">
        <f>IF(AI126&gt;0.285,"",IF(AI125&lt;AI122,"←計画日数が足りません",""))</f>
        <v/>
      </c>
    </row>
    <row r="126" spans="2:38" ht="13.5" customHeight="1">
      <c r="B126" s="4566" t="s">
        <v>1055</v>
      </c>
      <c r="C126" s="4567"/>
      <c r="D126" s="4568"/>
      <c r="E126" s="4564"/>
      <c r="F126" s="4564"/>
      <c r="G126" s="4564"/>
      <c r="H126" s="4564" t="s">
        <v>1067</v>
      </c>
      <c r="I126" s="4564" t="s">
        <v>1067</v>
      </c>
      <c r="J126" s="4564"/>
      <c r="K126" s="4568"/>
      <c r="L126" s="4564"/>
      <c r="M126" s="4564"/>
      <c r="N126" s="4564"/>
      <c r="O126" s="4564" t="s">
        <v>1067</v>
      </c>
      <c r="P126" s="4564" t="s">
        <v>1067</v>
      </c>
      <c r="Q126" s="4564"/>
      <c r="R126" s="4568"/>
      <c r="S126" s="4564"/>
      <c r="T126" s="4564"/>
      <c r="U126" s="4564"/>
      <c r="V126" s="4564" t="s">
        <v>1067</v>
      </c>
      <c r="W126" s="4564" t="s">
        <v>1067</v>
      </c>
      <c r="X126" s="4564"/>
      <c r="Y126" s="4568"/>
      <c r="Z126" s="4564"/>
      <c r="AA126" s="4564"/>
      <c r="AB126" s="4564"/>
      <c r="AC126" s="4564" t="s">
        <v>1067</v>
      </c>
      <c r="AD126" s="4564" t="s">
        <v>1067</v>
      </c>
      <c r="AE126" s="4564"/>
      <c r="AF126" s="4564"/>
      <c r="AG126" s="4570"/>
      <c r="AH126" s="2045" t="s">
        <v>1063</v>
      </c>
      <c r="AI126" s="2048">
        <f>+AI125/AI124</f>
        <v>0.2857142857142857</v>
      </c>
    </row>
    <row r="127" spans="2:38">
      <c r="B127" s="4566"/>
      <c r="C127" s="4567"/>
      <c r="D127" s="4568"/>
      <c r="E127" s="4564"/>
      <c r="F127" s="4564"/>
      <c r="G127" s="4564"/>
      <c r="H127" s="4564"/>
      <c r="I127" s="4564"/>
      <c r="J127" s="4564"/>
      <c r="K127" s="4568"/>
      <c r="L127" s="4564"/>
      <c r="M127" s="4564"/>
      <c r="N127" s="4564"/>
      <c r="O127" s="4564"/>
      <c r="P127" s="4564"/>
      <c r="Q127" s="4564"/>
      <c r="R127" s="4568"/>
      <c r="S127" s="4564"/>
      <c r="T127" s="4564"/>
      <c r="U127" s="4564"/>
      <c r="V127" s="4564"/>
      <c r="W127" s="4564"/>
      <c r="X127" s="4564"/>
      <c r="Y127" s="4568"/>
      <c r="Z127" s="4564"/>
      <c r="AA127" s="4564"/>
      <c r="AB127" s="4564"/>
      <c r="AC127" s="4564"/>
      <c r="AD127" s="4564"/>
      <c r="AE127" s="4564"/>
      <c r="AF127" s="4564"/>
      <c r="AG127" s="4570"/>
      <c r="AH127" s="2045" t="s">
        <v>1051</v>
      </c>
      <c r="AI127" s="2046">
        <f>+COUNTA(C128:AG129)</f>
        <v>8</v>
      </c>
    </row>
    <row r="128" spans="2:38">
      <c r="B128" s="4571" t="s">
        <v>1057</v>
      </c>
      <c r="C128" s="4573"/>
      <c r="D128" s="4578"/>
      <c r="E128" s="4568"/>
      <c r="F128" s="4568"/>
      <c r="G128" s="4568"/>
      <c r="H128" s="4568" t="s">
        <v>1067</v>
      </c>
      <c r="I128" s="4568" t="s">
        <v>1067</v>
      </c>
      <c r="J128" s="4568"/>
      <c r="K128" s="4578"/>
      <c r="L128" s="4568"/>
      <c r="M128" s="4568"/>
      <c r="N128" s="4568"/>
      <c r="O128" s="4568" t="s">
        <v>1067</v>
      </c>
      <c r="P128" s="4568" t="s">
        <v>1067</v>
      </c>
      <c r="Q128" s="4568"/>
      <c r="R128" s="4578"/>
      <c r="S128" s="4568"/>
      <c r="T128" s="4568"/>
      <c r="U128" s="4568"/>
      <c r="V128" s="4568" t="s">
        <v>1067</v>
      </c>
      <c r="W128" s="4568" t="s">
        <v>1067</v>
      </c>
      <c r="X128" s="4568"/>
      <c r="Y128" s="4578"/>
      <c r="Z128" s="4568"/>
      <c r="AA128" s="4568"/>
      <c r="AB128" s="4568"/>
      <c r="AC128" s="4568" t="s">
        <v>1067</v>
      </c>
      <c r="AD128" s="4568" t="s">
        <v>1067</v>
      </c>
      <c r="AE128" s="4568"/>
      <c r="AF128" s="4568"/>
      <c r="AG128" s="4575"/>
      <c r="AH128" s="2049" t="s">
        <v>1064</v>
      </c>
      <c r="AI128" s="2050">
        <f>+AI127/AI124</f>
        <v>0.2857142857142857</v>
      </c>
      <c r="AL128" s="1857">
        <f>+COUNTIF(C126:AG127,"休")</f>
        <v>8</v>
      </c>
    </row>
    <row r="129" spans="2:38">
      <c r="B129" s="4572"/>
      <c r="C129" s="4574"/>
      <c r="D129" s="4569"/>
      <c r="E129" s="4569"/>
      <c r="F129" s="4569"/>
      <c r="G129" s="4569"/>
      <c r="H129" s="4569"/>
      <c r="I129" s="4569"/>
      <c r="J129" s="4569"/>
      <c r="K129" s="4569"/>
      <c r="L129" s="4569"/>
      <c r="M129" s="4569"/>
      <c r="N129" s="4569"/>
      <c r="O129" s="4569"/>
      <c r="P129" s="4569"/>
      <c r="Q129" s="4569"/>
      <c r="R129" s="4569"/>
      <c r="S129" s="4569"/>
      <c r="T129" s="4569"/>
      <c r="U129" s="4569"/>
      <c r="V129" s="4569"/>
      <c r="W129" s="4569"/>
      <c r="X129" s="4569"/>
      <c r="Y129" s="4569"/>
      <c r="Z129" s="4569"/>
      <c r="AA129" s="4569"/>
      <c r="AB129" s="4569"/>
      <c r="AC129" s="4569"/>
      <c r="AD129" s="4569"/>
      <c r="AE129" s="4569"/>
      <c r="AF129" s="4569"/>
      <c r="AG129" s="4576"/>
      <c r="AH129" s="2051" t="s">
        <v>2271</v>
      </c>
      <c r="AI129" s="2052" t="str">
        <f>IF(7&gt;AI124,"対象外",IF(AI127&gt;=AI122,"OK","NG"))</f>
        <v>OK</v>
      </c>
      <c r="AJ129" s="2047" t="str">
        <f>IF(AI129="対象外","←７日間に満たない期間は達成判定の対象外",IF(AI129="NG","←月単位未達成","←月単位達成"))</f>
        <v>←月単位達成</v>
      </c>
      <c r="AL129" s="2053" t="str">
        <f>IF(7&gt;AI124,"対象外",IF(AL128&gt;=AI122,"OK","NG"))</f>
        <v>OK</v>
      </c>
    </row>
    <row r="130" spans="2:38" hidden="1">
      <c r="B130" s="2001" t="s">
        <v>2373</v>
      </c>
      <c r="C130" s="1992">
        <f t="shared" ref="C130:AG130" si="52">IF(AND(DAY(C122)&gt;=22,DAY(C122)&lt;=28,C123="土"),1,0)</f>
        <v>0</v>
      </c>
      <c r="D130" s="1992">
        <f t="shared" si="52"/>
        <v>0</v>
      </c>
      <c r="E130" s="1992">
        <f t="shared" si="52"/>
        <v>0</v>
      </c>
      <c r="F130" s="1992">
        <f t="shared" si="52"/>
        <v>0</v>
      </c>
      <c r="G130" s="1992">
        <f t="shared" si="52"/>
        <v>0</v>
      </c>
      <c r="H130" s="1992">
        <f t="shared" si="52"/>
        <v>0</v>
      </c>
      <c r="I130" s="1992">
        <f t="shared" si="52"/>
        <v>0</v>
      </c>
      <c r="J130" s="1992">
        <f t="shared" si="52"/>
        <v>0</v>
      </c>
      <c r="K130" s="1992">
        <f t="shared" si="52"/>
        <v>0</v>
      </c>
      <c r="L130" s="1992">
        <f t="shared" si="52"/>
        <v>0</v>
      </c>
      <c r="M130" s="1992">
        <f t="shared" si="52"/>
        <v>0</v>
      </c>
      <c r="N130" s="1992">
        <f t="shared" si="52"/>
        <v>0</v>
      </c>
      <c r="O130" s="1992">
        <f t="shared" si="52"/>
        <v>0</v>
      </c>
      <c r="P130" s="1992">
        <f t="shared" si="52"/>
        <v>0</v>
      </c>
      <c r="Q130" s="1992">
        <f t="shared" si="52"/>
        <v>0</v>
      </c>
      <c r="R130" s="1992">
        <f t="shared" si="52"/>
        <v>0</v>
      </c>
      <c r="S130" s="1992">
        <f t="shared" si="52"/>
        <v>0</v>
      </c>
      <c r="T130" s="1992">
        <f t="shared" si="52"/>
        <v>0</v>
      </c>
      <c r="U130" s="1992">
        <f t="shared" si="52"/>
        <v>0</v>
      </c>
      <c r="V130" s="1992">
        <f t="shared" si="52"/>
        <v>0</v>
      </c>
      <c r="W130" s="1992">
        <f t="shared" si="52"/>
        <v>0</v>
      </c>
      <c r="X130" s="1992">
        <f t="shared" si="52"/>
        <v>0</v>
      </c>
      <c r="Y130" s="1992">
        <f t="shared" si="52"/>
        <v>0</v>
      </c>
      <c r="Z130" s="1992">
        <f t="shared" si="52"/>
        <v>0</v>
      </c>
      <c r="AA130" s="1992">
        <f t="shared" si="52"/>
        <v>0</v>
      </c>
      <c r="AB130" s="1992">
        <f t="shared" si="52"/>
        <v>0</v>
      </c>
      <c r="AC130" s="1992">
        <f t="shared" si="52"/>
        <v>1</v>
      </c>
      <c r="AD130" s="1992">
        <f t="shared" si="52"/>
        <v>0</v>
      </c>
      <c r="AE130" s="1992">
        <f t="shared" si="52"/>
        <v>0</v>
      </c>
      <c r="AF130" s="1992">
        <f t="shared" si="52"/>
        <v>0</v>
      </c>
      <c r="AG130" s="1992">
        <f t="shared" si="52"/>
        <v>0</v>
      </c>
      <c r="AH130" s="1861" t="s">
        <v>2272</v>
      </c>
      <c r="AI130" s="2054">
        <f>_xlfn.AGGREGATE(9,6,C130:AG130)</f>
        <v>1</v>
      </c>
      <c r="AJ130" s="2047"/>
    </row>
    <row r="131" spans="2:38" hidden="1">
      <c r="B131" s="2001" t="s">
        <v>2374</v>
      </c>
      <c r="C131" s="2055">
        <f t="shared" ref="C131:AG131" si="53">IF(AND(DAY(C122)&gt;=22,DAY(C122)&lt;=28,C123="土",OR(C128="休",C128="雨")),1,0)</f>
        <v>0</v>
      </c>
      <c r="D131" s="2055">
        <f t="shared" si="53"/>
        <v>0</v>
      </c>
      <c r="E131" s="2055">
        <f t="shared" si="53"/>
        <v>0</v>
      </c>
      <c r="F131" s="2055">
        <f t="shared" si="53"/>
        <v>0</v>
      </c>
      <c r="G131" s="2055">
        <f t="shared" si="53"/>
        <v>0</v>
      </c>
      <c r="H131" s="2055">
        <f t="shared" si="53"/>
        <v>0</v>
      </c>
      <c r="I131" s="2055">
        <f t="shared" si="53"/>
        <v>0</v>
      </c>
      <c r="J131" s="2055">
        <f t="shared" si="53"/>
        <v>0</v>
      </c>
      <c r="K131" s="2055">
        <f t="shared" si="53"/>
        <v>0</v>
      </c>
      <c r="L131" s="2055">
        <f t="shared" si="53"/>
        <v>0</v>
      </c>
      <c r="M131" s="2055">
        <f t="shared" si="53"/>
        <v>0</v>
      </c>
      <c r="N131" s="2055">
        <f t="shared" si="53"/>
        <v>0</v>
      </c>
      <c r="O131" s="2055">
        <f t="shared" si="53"/>
        <v>0</v>
      </c>
      <c r="P131" s="2055">
        <f t="shared" si="53"/>
        <v>0</v>
      </c>
      <c r="Q131" s="2055">
        <f t="shared" si="53"/>
        <v>0</v>
      </c>
      <c r="R131" s="2055">
        <f t="shared" si="53"/>
        <v>0</v>
      </c>
      <c r="S131" s="2055">
        <f t="shared" si="53"/>
        <v>0</v>
      </c>
      <c r="T131" s="2055">
        <f t="shared" si="53"/>
        <v>0</v>
      </c>
      <c r="U131" s="2055">
        <f t="shared" si="53"/>
        <v>0</v>
      </c>
      <c r="V131" s="2055">
        <f t="shared" si="53"/>
        <v>0</v>
      </c>
      <c r="W131" s="2055">
        <f t="shared" si="53"/>
        <v>0</v>
      </c>
      <c r="X131" s="2055">
        <f t="shared" si="53"/>
        <v>0</v>
      </c>
      <c r="Y131" s="2055">
        <f t="shared" si="53"/>
        <v>0</v>
      </c>
      <c r="Z131" s="2055">
        <f t="shared" si="53"/>
        <v>0</v>
      </c>
      <c r="AA131" s="2055">
        <f t="shared" si="53"/>
        <v>0</v>
      </c>
      <c r="AB131" s="2055">
        <f t="shared" si="53"/>
        <v>0</v>
      </c>
      <c r="AC131" s="2055">
        <f t="shared" si="53"/>
        <v>1</v>
      </c>
      <c r="AD131" s="2055">
        <f t="shared" si="53"/>
        <v>0</v>
      </c>
      <c r="AE131" s="2055">
        <f t="shared" si="53"/>
        <v>0</v>
      </c>
      <c r="AF131" s="2055">
        <f t="shared" si="53"/>
        <v>0</v>
      </c>
      <c r="AG131" s="2055">
        <f t="shared" si="53"/>
        <v>0</v>
      </c>
      <c r="AH131" s="1861" t="s">
        <v>2273</v>
      </c>
      <c r="AI131" s="2054">
        <f>_xlfn.AGGREGATE(9,6,C131:AG131)</f>
        <v>1</v>
      </c>
      <c r="AJ131" s="2047"/>
    </row>
    <row r="132" spans="2:38" hidden="1">
      <c r="B132" s="2001" t="s">
        <v>2375</v>
      </c>
      <c r="C132" s="1992">
        <f>IF(AND(DAY(C122)&gt;=8,DAY(C122)&lt;=14,C123="土"),1,0)</f>
        <v>0</v>
      </c>
      <c r="D132" s="1992">
        <f>IF(AND(DAY(D122)&gt;=8,DAY(D122)&lt;=14,D123="土"),1,0)</f>
        <v>0</v>
      </c>
      <c r="E132" s="1992">
        <f t="shared" ref="E132:AG132" si="54">IF(AND(DAY(E122)&gt;=8,DAY(E122)&lt;=14,E123="土"),1,0)</f>
        <v>0</v>
      </c>
      <c r="F132" s="1992">
        <f t="shared" si="54"/>
        <v>0</v>
      </c>
      <c r="G132" s="1992">
        <f t="shared" si="54"/>
        <v>0</v>
      </c>
      <c r="H132" s="1992">
        <f t="shared" si="54"/>
        <v>0</v>
      </c>
      <c r="I132" s="1992">
        <f t="shared" si="54"/>
        <v>0</v>
      </c>
      <c r="J132" s="1992">
        <f t="shared" si="54"/>
        <v>0</v>
      </c>
      <c r="K132" s="1992">
        <f t="shared" si="54"/>
        <v>0</v>
      </c>
      <c r="L132" s="1992">
        <f t="shared" si="54"/>
        <v>0</v>
      </c>
      <c r="M132" s="1992">
        <f t="shared" si="54"/>
        <v>0</v>
      </c>
      <c r="N132" s="1992">
        <f t="shared" si="54"/>
        <v>0</v>
      </c>
      <c r="O132" s="1992">
        <f t="shared" si="54"/>
        <v>1</v>
      </c>
      <c r="P132" s="1992">
        <f t="shared" si="54"/>
        <v>0</v>
      </c>
      <c r="Q132" s="1992">
        <f t="shared" si="54"/>
        <v>0</v>
      </c>
      <c r="R132" s="1992">
        <f t="shared" si="54"/>
        <v>0</v>
      </c>
      <c r="S132" s="1992">
        <f t="shared" si="54"/>
        <v>0</v>
      </c>
      <c r="T132" s="1992">
        <f t="shared" si="54"/>
        <v>0</v>
      </c>
      <c r="U132" s="1992">
        <f t="shared" si="54"/>
        <v>0</v>
      </c>
      <c r="V132" s="1992">
        <f t="shared" si="54"/>
        <v>0</v>
      </c>
      <c r="W132" s="1992">
        <f t="shared" si="54"/>
        <v>0</v>
      </c>
      <c r="X132" s="1992">
        <f t="shared" si="54"/>
        <v>0</v>
      </c>
      <c r="Y132" s="1992">
        <f t="shared" si="54"/>
        <v>0</v>
      </c>
      <c r="Z132" s="1992">
        <f t="shared" si="54"/>
        <v>0</v>
      </c>
      <c r="AA132" s="1992">
        <f t="shared" si="54"/>
        <v>0</v>
      </c>
      <c r="AB132" s="1992">
        <f t="shared" si="54"/>
        <v>0</v>
      </c>
      <c r="AC132" s="1992">
        <f t="shared" si="54"/>
        <v>0</v>
      </c>
      <c r="AD132" s="1992">
        <f t="shared" si="54"/>
        <v>0</v>
      </c>
      <c r="AE132" s="1992">
        <f t="shared" si="54"/>
        <v>0</v>
      </c>
      <c r="AF132" s="1992">
        <f t="shared" si="54"/>
        <v>0</v>
      </c>
      <c r="AG132" s="1992">
        <f t="shared" si="54"/>
        <v>0</v>
      </c>
      <c r="AH132" s="1861" t="s">
        <v>2272</v>
      </c>
      <c r="AI132" s="2054">
        <f>_xlfn.AGGREGATE(9,6,C132:AG132)</f>
        <v>1</v>
      </c>
      <c r="AJ132" s="2047"/>
    </row>
    <row r="133" spans="2:38" hidden="1">
      <c r="B133" s="2001" t="s">
        <v>2376</v>
      </c>
      <c r="C133" s="2055">
        <f>IF(AND(DAY(C122)&gt;=8,DAY(C122)&lt;=14,C123="土",OR(C128="休",C128="雨")),1,0)</f>
        <v>0</v>
      </c>
      <c r="D133" s="2055">
        <f>IF(AND(DAY(D122)&gt;=8,DAY(D122)&lt;=14,D123="土",OR(D128="休",D128="雨")),1,0)</f>
        <v>0</v>
      </c>
      <c r="E133" s="2055">
        <f t="shared" ref="E133:AG133" si="55">IF(AND(DAY(E122)&gt;=8,DAY(E122)&lt;=14,E123="土",OR(E128="休",E128="雨")),1,0)</f>
        <v>0</v>
      </c>
      <c r="F133" s="2055">
        <f t="shared" si="55"/>
        <v>0</v>
      </c>
      <c r="G133" s="2055">
        <f t="shared" si="55"/>
        <v>0</v>
      </c>
      <c r="H133" s="2055">
        <f t="shared" si="55"/>
        <v>0</v>
      </c>
      <c r="I133" s="2055">
        <f t="shared" si="55"/>
        <v>0</v>
      </c>
      <c r="J133" s="2055">
        <f t="shared" si="55"/>
        <v>0</v>
      </c>
      <c r="K133" s="2055">
        <f t="shared" si="55"/>
        <v>0</v>
      </c>
      <c r="L133" s="2055">
        <f t="shared" si="55"/>
        <v>0</v>
      </c>
      <c r="M133" s="2055">
        <f t="shared" si="55"/>
        <v>0</v>
      </c>
      <c r="N133" s="2055">
        <f t="shared" si="55"/>
        <v>0</v>
      </c>
      <c r="O133" s="2055">
        <f t="shared" si="55"/>
        <v>1</v>
      </c>
      <c r="P133" s="2055">
        <f t="shared" si="55"/>
        <v>0</v>
      </c>
      <c r="Q133" s="2055">
        <f t="shared" si="55"/>
        <v>0</v>
      </c>
      <c r="R133" s="2055">
        <f t="shared" si="55"/>
        <v>0</v>
      </c>
      <c r="S133" s="2055">
        <f t="shared" si="55"/>
        <v>0</v>
      </c>
      <c r="T133" s="2055">
        <f t="shared" si="55"/>
        <v>0</v>
      </c>
      <c r="U133" s="2055">
        <f t="shared" si="55"/>
        <v>0</v>
      </c>
      <c r="V133" s="2055">
        <f t="shared" si="55"/>
        <v>0</v>
      </c>
      <c r="W133" s="2055">
        <f t="shared" si="55"/>
        <v>0</v>
      </c>
      <c r="X133" s="2055">
        <f t="shared" si="55"/>
        <v>0</v>
      </c>
      <c r="Y133" s="2055">
        <f t="shared" si="55"/>
        <v>0</v>
      </c>
      <c r="Z133" s="2055">
        <f t="shared" si="55"/>
        <v>0</v>
      </c>
      <c r="AA133" s="2055">
        <f t="shared" si="55"/>
        <v>0</v>
      </c>
      <c r="AB133" s="2055">
        <f t="shared" si="55"/>
        <v>0</v>
      </c>
      <c r="AC133" s="2055">
        <f t="shared" si="55"/>
        <v>0</v>
      </c>
      <c r="AD133" s="2055">
        <f t="shared" si="55"/>
        <v>0</v>
      </c>
      <c r="AE133" s="2055">
        <f t="shared" si="55"/>
        <v>0</v>
      </c>
      <c r="AF133" s="2055">
        <f t="shared" si="55"/>
        <v>0</v>
      </c>
      <c r="AG133" s="2055">
        <f t="shared" si="55"/>
        <v>0</v>
      </c>
      <c r="AH133" s="1861" t="s">
        <v>2273</v>
      </c>
      <c r="AI133" s="2054">
        <f>_xlfn.AGGREGATE(9,6,C133:AG133)</f>
        <v>1</v>
      </c>
      <c r="AJ133" s="2047"/>
    </row>
    <row r="135" spans="2:38" hidden="1">
      <c r="C135" s="1857">
        <f>YEAR(C138)</f>
        <v>2026</v>
      </c>
      <c r="D135" s="1857">
        <f>MONTH(C138)</f>
        <v>1</v>
      </c>
    </row>
    <row r="136" spans="2:38">
      <c r="B136" s="1971" t="s">
        <v>2266</v>
      </c>
      <c r="C136" s="4478">
        <f>C138</f>
        <v>46023</v>
      </c>
      <c r="D136" s="4479"/>
      <c r="E136" s="4479"/>
      <c r="F136" s="4479"/>
      <c r="G136" s="4479"/>
      <c r="H136" s="4479"/>
      <c r="I136" s="4479"/>
      <c r="J136" s="4479"/>
      <c r="K136" s="4479"/>
      <c r="L136" s="4479"/>
      <c r="M136" s="4479"/>
      <c r="N136" s="4479"/>
      <c r="O136" s="4479"/>
      <c r="P136" s="4479"/>
      <c r="Q136" s="4479"/>
      <c r="R136" s="4479"/>
      <c r="S136" s="4479"/>
      <c r="T136" s="4479"/>
      <c r="U136" s="4479"/>
      <c r="V136" s="4479"/>
      <c r="W136" s="4479"/>
      <c r="X136" s="4479"/>
      <c r="Y136" s="4479"/>
      <c r="Z136" s="4479"/>
      <c r="AA136" s="4479"/>
      <c r="AB136" s="4479"/>
      <c r="AC136" s="4479"/>
      <c r="AD136" s="4479"/>
      <c r="AE136" s="4479"/>
      <c r="AF136" s="4479"/>
      <c r="AG136" s="4479"/>
      <c r="AH136" s="4479"/>
      <c r="AI136" s="4546"/>
    </row>
    <row r="137" spans="2:38" hidden="1">
      <c r="B137" s="1972"/>
      <c r="C137" s="1913">
        <f>DATE($C135,$D135,1)</f>
        <v>46023</v>
      </c>
      <c r="D137" s="1913">
        <f t="shared" ref="D137:AG137" si="56">C137+1</f>
        <v>46024</v>
      </c>
      <c r="E137" s="1913">
        <f t="shared" si="56"/>
        <v>46025</v>
      </c>
      <c r="F137" s="1913">
        <f t="shared" si="56"/>
        <v>46026</v>
      </c>
      <c r="G137" s="1913">
        <f t="shared" si="56"/>
        <v>46027</v>
      </c>
      <c r="H137" s="1913">
        <f t="shared" si="56"/>
        <v>46028</v>
      </c>
      <c r="I137" s="1913">
        <f t="shared" si="56"/>
        <v>46029</v>
      </c>
      <c r="J137" s="1913">
        <f t="shared" si="56"/>
        <v>46030</v>
      </c>
      <c r="K137" s="1913">
        <f t="shared" si="56"/>
        <v>46031</v>
      </c>
      <c r="L137" s="1913">
        <f t="shared" si="56"/>
        <v>46032</v>
      </c>
      <c r="M137" s="1913">
        <f t="shared" si="56"/>
        <v>46033</v>
      </c>
      <c r="N137" s="1913">
        <f t="shared" si="56"/>
        <v>46034</v>
      </c>
      <c r="O137" s="1913">
        <f t="shared" si="56"/>
        <v>46035</v>
      </c>
      <c r="P137" s="1913">
        <f t="shared" si="56"/>
        <v>46036</v>
      </c>
      <c r="Q137" s="1913">
        <f t="shared" si="56"/>
        <v>46037</v>
      </c>
      <c r="R137" s="1913">
        <f t="shared" si="56"/>
        <v>46038</v>
      </c>
      <c r="S137" s="1913">
        <f t="shared" si="56"/>
        <v>46039</v>
      </c>
      <c r="T137" s="1913">
        <f t="shared" si="56"/>
        <v>46040</v>
      </c>
      <c r="U137" s="1913">
        <f t="shared" si="56"/>
        <v>46041</v>
      </c>
      <c r="V137" s="1913">
        <f t="shared" si="56"/>
        <v>46042</v>
      </c>
      <c r="W137" s="1913">
        <f t="shared" si="56"/>
        <v>46043</v>
      </c>
      <c r="X137" s="1913">
        <f t="shared" si="56"/>
        <v>46044</v>
      </c>
      <c r="Y137" s="1913">
        <f t="shared" si="56"/>
        <v>46045</v>
      </c>
      <c r="Z137" s="1913">
        <f t="shared" si="56"/>
        <v>46046</v>
      </c>
      <c r="AA137" s="1913">
        <f t="shared" si="56"/>
        <v>46047</v>
      </c>
      <c r="AB137" s="1913">
        <f t="shared" si="56"/>
        <v>46048</v>
      </c>
      <c r="AC137" s="1913">
        <f t="shared" si="56"/>
        <v>46049</v>
      </c>
      <c r="AD137" s="1913">
        <f t="shared" si="56"/>
        <v>46050</v>
      </c>
      <c r="AE137" s="1913">
        <f t="shared" si="56"/>
        <v>46051</v>
      </c>
      <c r="AF137" s="1913">
        <f t="shared" si="56"/>
        <v>46052</v>
      </c>
      <c r="AG137" s="1913">
        <f t="shared" si="56"/>
        <v>46053</v>
      </c>
      <c r="AH137" s="2056"/>
      <c r="AI137" s="2057"/>
    </row>
    <row r="138" spans="2:38">
      <c r="B138" s="1973" t="s">
        <v>2267</v>
      </c>
      <c r="C138" s="1974">
        <f>IF(EDATE(C121,1)&gt;$G$5,"",EDATE(C121,1))</f>
        <v>46023</v>
      </c>
      <c r="D138" s="1913">
        <f t="shared" ref="D138:AG138" si="57">IF(D137&gt;$G$5,"",IF(C138=EOMONTH(DATE($C135,$D135,1),0),"",IF(C138="","",C138+1)))</f>
        <v>46024</v>
      </c>
      <c r="E138" s="1913">
        <f t="shared" si="57"/>
        <v>46025</v>
      </c>
      <c r="F138" s="1913">
        <f t="shared" si="57"/>
        <v>46026</v>
      </c>
      <c r="G138" s="1913">
        <f t="shared" si="57"/>
        <v>46027</v>
      </c>
      <c r="H138" s="1913">
        <f t="shared" si="57"/>
        <v>46028</v>
      </c>
      <c r="I138" s="1913">
        <f t="shared" si="57"/>
        <v>46029</v>
      </c>
      <c r="J138" s="1913">
        <f t="shared" si="57"/>
        <v>46030</v>
      </c>
      <c r="K138" s="1913">
        <f t="shared" si="57"/>
        <v>46031</v>
      </c>
      <c r="L138" s="1913">
        <f t="shared" si="57"/>
        <v>46032</v>
      </c>
      <c r="M138" s="1913">
        <f t="shared" si="57"/>
        <v>46033</v>
      </c>
      <c r="N138" s="1913">
        <f t="shared" si="57"/>
        <v>46034</v>
      </c>
      <c r="O138" s="1913">
        <f t="shared" si="57"/>
        <v>46035</v>
      </c>
      <c r="P138" s="1913">
        <f t="shared" si="57"/>
        <v>46036</v>
      </c>
      <c r="Q138" s="1913">
        <f t="shared" si="57"/>
        <v>46037</v>
      </c>
      <c r="R138" s="1913">
        <f t="shared" si="57"/>
        <v>46038</v>
      </c>
      <c r="S138" s="1913">
        <f t="shared" si="57"/>
        <v>46039</v>
      </c>
      <c r="T138" s="1913">
        <f t="shared" si="57"/>
        <v>46040</v>
      </c>
      <c r="U138" s="1913">
        <f t="shared" si="57"/>
        <v>46041</v>
      </c>
      <c r="V138" s="1913">
        <f t="shared" si="57"/>
        <v>46042</v>
      </c>
      <c r="W138" s="1913">
        <f t="shared" si="57"/>
        <v>46043</v>
      </c>
      <c r="X138" s="1913">
        <f t="shared" si="57"/>
        <v>46044</v>
      </c>
      <c r="Y138" s="1913">
        <f t="shared" si="57"/>
        <v>46045</v>
      </c>
      <c r="Z138" s="1913">
        <f t="shared" si="57"/>
        <v>46046</v>
      </c>
      <c r="AA138" s="1913">
        <f t="shared" si="57"/>
        <v>46047</v>
      </c>
      <c r="AB138" s="1913" t="str">
        <f t="shared" si="57"/>
        <v/>
      </c>
      <c r="AC138" s="1913" t="str">
        <f t="shared" si="57"/>
        <v/>
      </c>
      <c r="AD138" s="1913" t="str">
        <f t="shared" si="57"/>
        <v/>
      </c>
      <c r="AE138" s="1913" t="str">
        <f t="shared" si="57"/>
        <v/>
      </c>
      <c r="AF138" s="1913" t="str">
        <f t="shared" si="57"/>
        <v/>
      </c>
      <c r="AG138" s="1913" t="str">
        <f t="shared" si="57"/>
        <v/>
      </c>
      <c r="AH138" s="2043" t="s">
        <v>2268</v>
      </c>
      <c r="AI138" s="2044">
        <f>+COUNTIFS(C139:AG139,"土",C140:AG140,"")+COUNTIFS(C139:AG139,"日",C140:AG140,"")</f>
        <v>7</v>
      </c>
    </row>
    <row r="139" spans="2:38">
      <c r="B139" s="1908" t="s">
        <v>1060</v>
      </c>
      <c r="C139" s="1975" t="str">
        <f>IFERROR(TEXT(WEEKDAY(+C138),"aaa"),"")</f>
        <v>木</v>
      </c>
      <c r="D139" s="1975" t="str">
        <f t="shared" ref="D139:AG139" si="58">IFERROR(TEXT(WEEKDAY(+D138),"aaa"),"")</f>
        <v>金</v>
      </c>
      <c r="E139" s="1975" t="str">
        <f t="shared" si="58"/>
        <v>土</v>
      </c>
      <c r="F139" s="1975" t="str">
        <f t="shared" si="58"/>
        <v>日</v>
      </c>
      <c r="G139" s="1975" t="str">
        <f t="shared" si="58"/>
        <v>月</v>
      </c>
      <c r="H139" s="1975" t="str">
        <f t="shared" si="58"/>
        <v>火</v>
      </c>
      <c r="I139" s="1975" t="str">
        <f t="shared" si="58"/>
        <v>水</v>
      </c>
      <c r="J139" s="1975" t="str">
        <f t="shared" si="58"/>
        <v>木</v>
      </c>
      <c r="K139" s="1975" t="str">
        <f t="shared" si="58"/>
        <v>金</v>
      </c>
      <c r="L139" s="1975" t="str">
        <f t="shared" si="58"/>
        <v>土</v>
      </c>
      <c r="M139" s="1975" t="str">
        <f t="shared" si="58"/>
        <v>日</v>
      </c>
      <c r="N139" s="1975" t="str">
        <f t="shared" si="58"/>
        <v>月</v>
      </c>
      <c r="O139" s="1975" t="str">
        <f t="shared" si="58"/>
        <v>火</v>
      </c>
      <c r="P139" s="1975" t="str">
        <f t="shared" si="58"/>
        <v>水</v>
      </c>
      <c r="Q139" s="1975" t="str">
        <f t="shared" si="58"/>
        <v>木</v>
      </c>
      <c r="R139" s="1975" t="str">
        <f t="shared" si="58"/>
        <v>金</v>
      </c>
      <c r="S139" s="1975" t="str">
        <f t="shared" si="58"/>
        <v>土</v>
      </c>
      <c r="T139" s="1975" t="str">
        <f t="shared" si="58"/>
        <v>日</v>
      </c>
      <c r="U139" s="1975" t="str">
        <f t="shared" si="58"/>
        <v>月</v>
      </c>
      <c r="V139" s="1975" t="str">
        <f t="shared" si="58"/>
        <v>火</v>
      </c>
      <c r="W139" s="1975" t="str">
        <f t="shared" si="58"/>
        <v>水</v>
      </c>
      <c r="X139" s="1975" t="str">
        <f t="shared" si="58"/>
        <v>木</v>
      </c>
      <c r="Y139" s="1975" t="str">
        <f t="shared" si="58"/>
        <v>金</v>
      </c>
      <c r="Z139" s="1975" t="str">
        <f t="shared" si="58"/>
        <v>土</v>
      </c>
      <c r="AA139" s="1975" t="str">
        <f t="shared" si="58"/>
        <v>日</v>
      </c>
      <c r="AB139" s="1975" t="str">
        <f t="shared" si="58"/>
        <v/>
      </c>
      <c r="AC139" s="1975" t="str">
        <f t="shared" si="58"/>
        <v/>
      </c>
      <c r="AD139" s="1975" t="str">
        <f t="shared" si="58"/>
        <v/>
      </c>
      <c r="AE139" s="1975" t="str">
        <f t="shared" si="58"/>
        <v/>
      </c>
      <c r="AF139" s="1975" t="str">
        <f t="shared" si="58"/>
        <v/>
      </c>
      <c r="AG139" s="1975" t="str">
        <f t="shared" si="58"/>
        <v/>
      </c>
      <c r="AH139" s="2043" t="s">
        <v>2269</v>
      </c>
      <c r="AI139" s="2044">
        <f>+COUNTIF(C140:AG140,"夏休")+COUNTIF(C140:AG140,"冬休")+COUNTIF(C140:AG140,"中止")</f>
        <v>3</v>
      </c>
    </row>
    <row r="140" spans="2:38" ht="13.5" customHeight="1">
      <c r="B140" s="4547" t="s">
        <v>2270</v>
      </c>
      <c r="C140" s="4549" t="s">
        <v>1068</v>
      </c>
      <c r="D140" s="4545" t="s">
        <v>1068</v>
      </c>
      <c r="E140" s="4545" t="s">
        <v>1068</v>
      </c>
      <c r="F140" s="4545"/>
      <c r="G140" s="4545"/>
      <c r="H140" s="4545"/>
      <c r="I140" s="4545"/>
      <c r="J140" s="4545"/>
      <c r="K140" s="4545"/>
      <c r="L140" s="4545"/>
      <c r="M140" s="4545"/>
      <c r="N140" s="4545"/>
      <c r="O140" s="4545"/>
      <c r="P140" s="4545"/>
      <c r="Q140" s="4545"/>
      <c r="R140" s="4545"/>
      <c r="S140" s="4545"/>
      <c r="T140" s="4545"/>
      <c r="U140" s="4545"/>
      <c r="V140" s="4545"/>
      <c r="W140" s="4545"/>
      <c r="X140" s="4545"/>
      <c r="Y140" s="4545"/>
      <c r="Z140" s="4545"/>
      <c r="AA140" s="4545"/>
      <c r="AB140" s="4545"/>
      <c r="AC140" s="4545"/>
      <c r="AD140" s="4545"/>
      <c r="AE140" s="4545"/>
      <c r="AF140" s="4545"/>
      <c r="AG140" s="4565"/>
      <c r="AH140" s="2045" t="s">
        <v>1061</v>
      </c>
      <c r="AI140" s="2046">
        <f>COUNT(C138:AG138)-AI139</f>
        <v>22</v>
      </c>
    </row>
    <row r="141" spans="2:38" ht="13.5" customHeight="1">
      <c r="B141" s="4548"/>
      <c r="C141" s="4549"/>
      <c r="D141" s="4545"/>
      <c r="E141" s="4545"/>
      <c r="F141" s="4545"/>
      <c r="G141" s="4545"/>
      <c r="H141" s="4545"/>
      <c r="I141" s="4545"/>
      <c r="J141" s="4545"/>
      <c r="K141" s="4545"/>
      <c r="L141" s="4545"/>
      <c r="M141" s="4545"/>
      <c r="N141" s="4545"/>
      <c r="O141" s="4545"/>
      <c r="P141" s="4545"/>
      <c r="Q141" s="4545"/>
      <c r="R141" s="4545"/>
      <c r="S141" s="4545"/>
      <c r="T141" s="4545"/>
      <c r="U141" s="4545"/>
      <c r="V141" s="4545"/>
      <c r="W141" s="4545"/>
      <c r="X141" s="4545"/>
      <c r="Y141" s="4545"/>
      <c r="Z141" s="4545"/>
      <c r="AA141" s="4545"/>
      <c r="AB141" s="4545"/>
      <c r="AC141" s="4545"/>
      <c r="AD141" s="4545"/>
      <c r="AE141" s="4545"/>
      <c r="AF141" s="4545"/>
      <c r="AG141" s="4565"/>
      <c r="AH141" s="2045" t="s">
        <v>1062</v>
      </c>
      <c r="AI141" s="2046">
        <f>+COUNTIF(C142:AG143,"休")</f>
        <v>7</v>
      </c>
      <c r="AJ141" s="2047" t="str">
        <f>IF(AI142&gt;0.285,"",IF(AI141&lt;AI138,"←計画日数が足りません",""))</f>
        <v/>
      </c>
    </row>
    <row r="142" spans="2:38" ht="13.5" customHeight="1">
      <c r="B142" s="4566" t="s">
        <v>1055</v>
      </c>
      <c r="C142" s="4564"/>
      <c r="D142" s="4564"/>
      <c r="E142" s="4564"/>
      <c r="F142" s="4564" t="s">
        <v>1067</v>
      </c>
      <c r="G142" s="4564"/>
      <c r="H142" s="4564"/>
      <c r="I142" s="4568"/>
      <c r="J142" s="4564"/>
      <c r="K142" s="4564"/>
      <c r="L142" s="4564" t="s">
        <v>1067</v>
      </c>
      <c r="M142" s="4564" t="s">
        <v>1067</v>
      </c>
      <c r="N142" s="4564"/>
      <c r="O142" s="4564"/>
      <c r="P142" s="4568"/>
      <c r="Q142" s="4564"/>
      <c r="R142" s="4564"/>
      <c r="S142" s="4564" t="s">
        <v>1067</v>
      </c>
      <c r="T142" s="4564" t="s">
        <v>1067</v>
      </c>
      <c r="U142" s="4564"/>
      <c r="V142" s="4564"/>
      <c r="W142" s="4568"/>
      <c r="X142" s="4564"/>
      <c r="Y142" s="4564"/>
      <c r="Z142" s="4564" t="s">
        <v>1067</v>
      </c>
      <c r="AA142" s="4564" t="s">
        <v>1067</v>
      </c>
      <c r="AB142" s="4564"/>
      <c r="AC142" s="4564"/>
      <c r="AD142" s="4568"/>
      <c r="AE142" s="4564"/>
      <c r="AF142" s="4564"/>
      <c r="AG142" s="4570"/>
      <c r="AH142" s="2045" t="s">
        <v>1063</v>
      </c>
      <c r="AI142" s="2048">
        <f>+AI141/AI140</f>
        <v>0.31818181818181818</v>
      </c>
    </row>
    <row r="143" spans="2:38">
      <c r="B143" s="4566"/>
      <c r="C143" s="4564"/>
      <c r="D143" s="4564"/>
      <c r="E143" s="4564"/>
      <c r="F143" s="4564"/>
      <c r="G143" s="4564"/>
      <c r="H143" s="4564"/>
      <c r="I143" s="4568"/>
      <c r="J143" s="4564"/>
      <c r="K143" s="4564"/>
      <c r="L143" s="4564"/>
      <c r="M143" s="4564"/>
      <c r="N143" s="4564"/>
      <c r="O143" s="4564"/>
      <c r="P143" s="4568"/>
      <c r="Q143" s="4564"/>
      <c r="R143" s="4564"/>
      <c r="S143" s="4564"/>
      <c r="T143" s="4564"/>
      <c r="U143" s="4564"/>
      <c r="V143" s="4564"/>
      <c r="W143" s="4568"/>
      <c r="X143" s="4564"/>
      <c r="Y143" s="4564"/>
      <c r="Z143" s="4564"/>
      <c r="AA143" s="4564"/>
      <c r="AB143" s="4564"/>
      <c r="AC143" s="4564"/>
      <c r="AD143" s="4568"/>
      <c r="AE143" s="4564"/>
      <c r="AF143" s="4564"/>
      <c r="AG143" s="4570"/>
      <c r="AH143" s="2045" t="s">
        <v>1051</v>
      </c>
      <c r="AI143" s="2046">
        <f>+COUNTA(C144:AG145)</f>
        <v>7</v>
      </c>
    </row>
    <row r="144" spans="2:38">
      <c r="B144" s="4571" t="s">
        <v>1057</v>
      </c>
      <c r="C144" s="4568"/>
      <c r="D144" s="4568"/>
      <c r="E144" s="4568"/>
      <c r="F144" s="4568" t="s">
        <v>1067</v>
      </c>
      <c r="G144" s="4568"/>
      <c r="H144" s="4568"/>
      <c r="I144" s="4578"/>
      <c r="J144" s="4568"/>
      <c r="K144" s="4568"/>
      <c r="L144" s="4568" t="s">
        <v>1067</v>
      </c>
      <c r="M144" s="4568" t="s">
        <v>1067</v>
      </c>
      <c r="N144" s="4568"/>
      <c r="O144" s="4568"/>
      <c r="P144" s="4578"/>
      <c r="Q144" s="4568"/>
      <c r="R144" s="4568"/>
      <c r="S144" s="4568" t="s">
        <v>1067</v>
      </c>
      <c r="T144" s="4568" t="s">
        <v>1067</v>
      </c>
      <c r="U144" s="4568"/>
      <c r="V144" s="4568"/>
      <c r="W144" s="4578"/>
      <c r="X144" s="4568"/>
      <c r="Y144" s="4568"/>
      <c r="Z144" s="4568" t="s">
        <v>1067</v>
      </c>
      <c r="AA144" s="4568" t="s">
        <v>1067</v>
      </c>
      <c r="AB144" s="4568"/>
      <c r="AC144" s="4568"/>
      <c r="AD144" s="4578"/>
      <c r="AE144" s="4568"/>
      <c r="AF144" s="4568"/>
      <c r="AG144" s="4575"/>
      <c r="AH144" s="2049" t="s">
        <v>1064</v>
      </c>
      <c r="AI144" s="2050">
        <f>+AI143/AI140</f>
        <v>0.31818181818181818</v>
      </c>
      <c r="AL144" s="1857">
        <f>+COUNTIF(C142:AG143,"休")</f>
        <v>7</v>
      </c>
    </row>
    <row r="145" spans="2:38">
      <c r="B145" s="4572"/>
      <c r="C145" s="4569"/>
      <c r="D145" s="4569"/>
      <c r="E145" s="4569"/>
      <c r="F145" s="4569"/>
      <c r="G145" s="4569"/>
      <c r="H145" s="4569"/>
      <c r="I145" s="4569"/>
      <c r="J145" s="4569"/>
      <c r="K145" s="4569"/>
      <c r="L145" s="4569"/>
      <c r="M145" s="4569"/>
      <c r="N145" s="4569"/>
      <c r="O145" s="4569"/>
      <c r="P145" s="4569"/>
      <c r="Q145" s="4569"/>
      <c r="R145" s="4569"/>
      <c r="S145" s="4569"/>
      <c r="T145" s="4569"/>
      <c r="U145" s="4569"/>
      <c r="V145" s="4569"/>
      <c r="W145" s="4569"/>
      <c r="X145" s="4569"/>
      <c r="Y145" s="4569"/>
      <c r="Z145" s="4569"/>
      <c r="AA145" s="4569"/>
      <c r="AB145" s="4569"/>
      <c r="AC145" s="4569"/>
      <c r="AD145" s="4569"/>
      <c r="AE145" s="4569"/>
      <c r="AF145" s="4569"/>
      <c r="AG145" s="4576"/>
      <c r="AH145" s="2051" t="s">
        <v>2271</v>
      </c>
      <c r="AI145" s="2052" t="str">
        <f>IF(7&gt;AI140,"対象外",IF(AI143&gt;=AI138,"OK","NG"))</f>
        <v>OK</v>
      </c>
      <c r="AJ145" s="2047" t="str">
        <f>IF(AI145="対象外","←７日間に満たない期間は達成判定の対象外",IF(AI145="NG","←月単位未達成","←月単位達成"))</f>
        <v>←月単位達成</v>
      </c>
      <c r="AL145" s="2053" t="str">
        <f>IF(7&gt;AI140,"対象外",IF(AL144&gt;=AI138,"OK","NG"))</f>
        <v>OK</v>
      </c>
    </row>
    <row r="146" spans="2:38" hidden="1">
      <c r="B146" s="2001" t="s">
        <v>2373</v>
      </c>
      <c r="C146" s="1992">
        <f t="shared" ref="C146:AG146" si="59">IF(AND(DAY(C138)&gt;=22,DAY(C138)&lt;=28,C139="土"),1,0)</f>
        <v>0</v>
      </c>
      <c r="D146" s="1992">
        <f t="shared" si="59"/>
        <v>0</v>
      </c>
      <c r="E146" s="1992">
        <f t="shared" si="59"/>
        <v>0</v>
      </c>
      <c r="F146" s="1992">
        <f t="shared" si="59"/>
        <v>0</v>
      </c>
      <c r="G146" s="1992">
        <f t="shared" si="59"/>
        <v>0</v>
      </c>
      <c r="H146" s="1992">
        <f t="shared" si="59"/>
        <v>0</v>
      </c>
      <c r="I146" s="1992">
        <f t="shared" si="59"/>
        <v>0</v>
      </c>
      <c r="J146" s="1992">
        <f t="shared" si="59"/>
        <v>0</v>
      </c>
      <c r="K146" s="1992">
        <f t="shared" si="59"/>
        <v>0</v>
      </c>
      <c r="L146" s="1992">
        <f t="shared" si="59"/>
        <v>0</v>
      </c>
      <c r="M146" s="1992">
        <f t="shared" si="59"/>
        <v>0</v>
      </c>
      <c r="N146" s="1992">
        <f t="shared" si="59"/>
        <v>0</v>
      </c>
      <c r="O146" s="1992">
        <f t="shared" si="59"/>
        <v>0</v>
      </c>
      <c r="P146" s="1992">
        <f t="shared" si="59"/>
        <v>0</v>
      </c>
      <c r="Q146" s="1992">
        <f t="shared" si="59"/>
        <v>0</v>
      </c>
      <c r="R146" s="1992">
        <f t="shared" si="59"/>
        <v>0</v>
      </c>
      <c r="S146" s="1992">
        <f t="shared" si="59"/>
        <v>0</v>
      </c>
      <c r="T146" s="1992">
        <f t="shared" si="59"/>
        <v>0</v>
      </c>
      <c r="U146" s="1992">
        <f t="shared" si="59"/>
        <v>0</v>
      </c>
      <c r="V146" s="1992">
        <f t="shared" si="59"/>
        <v>0</v>
      </c>
      <c r="W146" s="1992">
        <f t="shared" si="59"/>
        <v>0</v>
      </c>
      <c r="X146" s="1992">
        <f t="shared" si="59"/>
        <v>0</v>
      </c>
      <c r="Y146" s="1992">
        <f t="shared" si="59"/>
        <v>0</v>
      </c>
      <c r="Z146" s="1992">
        <f t="shared" si="59"/>
        <v>1</v>
      </c>
      <c r="AA146" s="1992">
        <f t="shared" si="59"/>
        <v>0</v>
      </c>
      <c r="AB146" s="1992" t="e">
        <f t="shared" si="59"/>
        <v>#VALUE!</v>
      </c>
      <c r="AC146" s="1992" t="e">
        <f t="shared" si="59"/>
        <v>#VALUE!</v>
      </c>
      <c r="AD146" s="1992" t="e">
        <f t="shared" si="59"/>
        <v>#VALUE!</v>
      </c>
      <c r="AE146" s="1992" t="e">
        <f t="shared" si="59"/>
        <v>#VALUE!</v>
      </c>
      <c r="AF146" s="1992" t="e">
        <f t="shared" si="59"/>
        <v>#VALUE!</v>
      </c>
      <c r="AG146" s="1992" t="e">
        <f t="shared" si="59"/>
        <v>#VALUE!</v>
      </c>
      <c r="AH146" s="1861" t="s">
        <v>2272</v>
      </c>
      <c r="AI146" s="2054">
        <f>_xlfn.AGGREGATE(9,6,C146:AG146)</f>
        <v>1</v>
      </c>
      <c r="AJ146" s="2047"/>
    </row>
    <row r="147" spans="2:38" hidden="1">
      <c r="B147" s="2001" t="s">
        <v>2374</v>
      </c>
      <c r="C147" s="2055">
        <f t="shared" ref="C147:AG147" si="60">IF(AND(DAY(C138)&gt;=22,DAY(C138)&lt;=28,C139="土",OR(C144="休",C144="雨")),1,0)</f>
        <v>0</v>
      </c>
      <c r="D147" s="2055">
        <f t="shared" si="60"/>
        <v>0</v>
      </c>
      <c r="E147" s="2055">
        <f t="shared" si="60"/>
        <v>0</v>
      </c>
      <c r="F147" s="2055">
        <f t="shared" si="60"/>
        <v>0</v>
      </c>
      <c r="G147" s="2055">
        <f t="shared" si="60"/>
        <v>0</v>
      </c>
      <c r="H147" s="2055">
        <f t="shared" si="60"/>
        <v>0</v>
      </c>
      <c r="I147" s="2055">
        <f t="shared" si="60"/>
        <v>0</v>
      </c>
      <c r="J147" s="2055">
        <f t="shared" si="60"/>
        <v>0</v>
      </c>
      <c r="K147" s="2055">
        <f t="shared" si="60"/>
        <v>0</v>
      </c>
      <c r="L147" s="2055">
        <f t="shared" si="60"/>
        <v>0</v>
      </c>
      <c r="M147" s="2055">
        <f t="shared" si="60"/>
        <v>0</v>
      </c>
      <c r="N147" s="2055">
        <f t="shared" si="60"/>
        <v>0</v>
      </c>
      <c r="O147" s="2055">
        <f t="shared" si="60"/>
        <v>0</v>
      </c>
      <c r="P147" s="2055">
        <f t="shared" si="60"/>
        <v>0</v>
      </c>
      <c r="Q147" s="2055">
        <f t="shared" si="60"/>
        <v>0</v>
      </c>
      <c r="R147" s="2055">
        <f t="shared" si="60"/>
        <v>0</v>
      </c>
      <c r="S147" s="2055">
        <f t="shared" si="60"/>
        <v>0</v>
      </c>
      <c r="T147" s="2055">
        <f t="shared" si="60"/>
        <v>0</v>
      </c>
      <c r="U147" s="2055">
        <f t="shared" si="60"/>
        <v>0</v>
      </c>
      <c r="V147" s="2055">
        <f t="shared" si="60"/>
        <v>0</v>
      </c>
      <c r="W147" s="2055">
        <f t="shared" si="60"/>
        <v>0</v>
      </c>
      <c r="X147" s="2055">
        <f t="shared" si="60"/>
        <v>0</v>
      </c>
      <c r="Y147" s="2055">
        <f t="shared" si="60"/>
        <v>0</v>
      </c>
      <c r="Z147" s="2055">
        <f t="shared" si="60"/>
        <v>1</v>
      </c>
      <c r="AA147" s="2055">
        <f t="shared" si="60"/>
        <v>0</v>
      </c>
      <c r="AB147" s="2055" t="e">
        <f t="shared" si="60"/>
        <v>#VALUE!</v>
      </c>
      <c r="AC147" s="2055" t="e">
        <f t="shared" si="60"/>
        <v>#VALUE!</v>
      </c>
      <c r="AD147" s="2055" t="e">
        <f t="shared" si="60"/>
        <v>#VALUE!</v>
      </c>
      <c r="AE147" s="2055" t="e">
        <f>IF(AND(DAY(AE138)&gt;=22,DAY(AE138)&lt;=28,AE139="土",OR(AE144="休",AE144="雨")),1,0)</f>
        <v>#VALUE!</v>
      </c>
      <c r="AF147" s="2055" t="e">
        <f t="shared" si="60"/>
        <v>#VALUE!</v>
      </c>
      <c r="AG147" s="2055" t="e">
        <f t="shared" si="60"/>
        <v>#VALUE!</v>
      </c>
      <c r="AH147" s="1861" t="s">
        <v>2273</v>
      </c>
      <c r="AI147" s="2054">
        <f>_xlfn.AGGREGATE(9,6,C147:AG147)</f>
        <v>1</v>
      </c>
      <c r="AJ147" s="2047"/>
    </row>
    <row r="148" spans="2:38" hidden="1">
      <c r="B148" s="2001" t="s">
        <v>2375</v>
      </c>
      <c r="C148" s="1992">
        <f>IF(AND(DAY(C138)&gt;=8,DAY(C138)&lt;=14,C139="土"),1,0)</f>
        <v>0</v>
      </c>
      <c r="D148" s="1992">
        <f>IF(AND(DAY(D138)&gt;=8,DAY(D138)&lt;=14,D139="土"),1,0)</f>
        <v>0</v>
      </c>
      <c r="E148" s="1992">
        <f t="shared" ref="E148:AG148" si="61">IF(AND(DAY(E138)&gt;=8,DAY(E138)&lt;=14,E139="土"),1,0)</f>
        <v>0</v>
      </c>
      <c r="F148" s="1992">
        <f t="shared" si="61"/>
        <v>0</v>
      </c>
      <c r="G148" s="1992">
        <f t="shared" si="61"/>
        <v>0</v>
      </c>
      <c r="H148" s="1992">
        <f t="shared" si="61"/>
        <v>0</v>
      </c>
      <c r="I148" s="1992">
        <f t="shared" si="61"/>
        <v>0</v>
      </c>
      <c r="J148" s="1992">
        <f t="shared" si="61"/>
        <v>0</v>
      </c>
      <c r="K148" s="1992">
        <f t="shared" si="61"/>
        <v>0</v>
      </c>
      <c r="L148" s="1992">
        <f t="shared" si="61"/>
        <v>1</v>
      </c>
      <c r="M148" s="1992">
        <f t="shared" si="61"/>
        <v>0</v>
      </c>
      <c r="N148" s="1992">
        <f t="shared" si="61"/>
        <v>0</v>
      </c>
      <c r="O148" s="1992">
        <f t="shared" si="61"/>
        <v>0</v>
      </c>
      <c r="P148" s="1992">
        <f t="shared" si="61"/>
        <v>0</v>
      </c>
      <c r="Q148" s="1992">
        <f t="shared" si="61"/>
        <v>0</v>
      </c>
      <c r="R148" s="1992">
        <f t="shared" si="61"/>
        <v>0</v>
      </c>
      <c r="S148" s="1992">
        <f t="shared" si="61"/>
        <v>0</v>
      </c>
      <c r="T148" s="1992">
        <f t="shared" si="61"/>
        <v>0</v>
      </c>
      <c r="U148" s="1992">
        <f t="shared" si="61"/>
        <v>0</v>
      </c>
      <c r="V148" s="1992">
        <f t="shared" si="61"/>
        <v>0</v>
      </c>
      <c r="W148" s="1992">
        <f t="shared" si="61"/>
        <v>0</v>
      </c>
      <c r="X148" s="1992">
        <f t="shared" si="61"/>
        <v>0</v>
      </c>
      <c r="Y148" s="1992">
        <f t="shared" si="61"/>
        <v>0</v>
      </c>
      <c r="Z148" s="1992">
        <f t="shared" si="61"/>
        <v>0</v>
      </c>
      <c r="AA148" s="1992">
        <f t="shared" si="61"/>
        <v>0</v>
      </c>
      <c r="AB148" s="1992" t="e">
        <f t="shared" si="61"/>
        <v>#VALUE!</v>
      </c>
      <c r="AC148" s="1992" t="e">
        <f t="shared" si="61"/>
        <v>#VALUE!</v>
      </c>
      <c r="AD148" s="1992" t="e">
        <f t="shared" si="61"/>
        <v>#VALUE!</v>
      </c>
      <c r="AE148" s="1992" t="e">
        <f t="shared" si="61"/>
        <v>#VALUE!</v>
      </c>
      <c r="AF148" s="1992" t="e">
        <f t="shared" si="61"/>
        <v>#VALUE!</v>
      </c>
      <c r="AG148" s="1992" t="e">
        <f t="shared" si="61"/>
        <v>#VALUE!</v>
      </c>
      <c r="AH148" s="1861" t="s">
        <v>2272</v>
      </c>
      <c r="AI148" s="2054">
        <f>_xlfn.AGGREGATE(9,6,C148:AG148)</f>
        <v>1</v>
      </c>
      <c r="AJ148" s="2047"/>
    </row>
    <row r="149" spans="2:38" hidden="1">
      <c r="B149" s="2001" t="s">
        <v>2376</v>
      </c>
      <c r="C149" s="2055">
        <f>IF(AND(DAY(C138)&gt;=8,DAY(C138)&lt;=14,C139="土",OR(C144="休",C144="雨")),1,0)</f>
        <v>0</v>
      </c>
      <c r="D149" s="2055">
        <f>IF(AND(DAY(D138)&gt;=8,DAY(D138)&lt;=14,D139="土",OR(D144="休",D144="雨")),1,0)</f>
        <v>0</v>
      </c>
      <c r="E149" s="2055">
        <f t="shared" ref="E149:AG149" si="62">IF(AND(DAY(E138)&gt;=8,DAY(E138)&lt;=14,E139="土",OR(E144="休",E144="雨")),1,0)</f>
        <v>0</v>
      </c>
      <c r="F149" s="2055">
        <f t="shared" si="62"/>
        <v>0</v>
      </c>
      <c r="G149" s="2055">
        <f t="shared" si="62"/>
        <v>0</v>
      </c>
      <c r="H149" s="2055">
        <f t="shared" si="62"/>
        <v>0</v>
      </c>
      <c r="I149" s="2055">
        <f t="shared" si="62"/>
        <v>0</v>
      </c>
      <c r="J149" s="2055">
        <f t="shared" si="62"/>
        <v>0</v>
      </c>
      <c r="K149" s="2055">
        <f t="shared" si="62"/>
        <v>0</v>
      </c>
      <c r="L149" s="2055">
        <f t="shared" si="62"/>
        <v>1</v>
      </c>
      <c r="M149" s="2055">
        <f t="shared" si="62"/>
        <v>0</v>
      </c>
      <c r="N149" s="2055">
        <f t="shared" si="62"/>
        <v>0</v>
      </c>
      <c r="O149" s="2055">
        <f t="shared" si="62"/>
        <v>0</v>
      </c>
      <c r="P149" s="2055">
        <f t="shared" si="62"/>
        <v>0</v>
      </c>
      <c r="Q149" s="2055">
        <f t="shared" si="62"/>
        <v>0</v>
      </c>
      <c r="R149" s="2055">
        <f t="shared" si="62"/>
        <v>0</v>
      </c>
      <c r="S149" s="2055">
        <f t="shared" si="62"/>
        <v>0</v>
      </c>
      <c r="T149" s="2055">
        <f t="shared" si="62"/>
        <v>0</v>
      </c>
      <c r="U149" s="2055">
        <f t="shared" si="62"/>
        <v>0</v>
      </c>
      <c r="V149" s="2055">
        <f t="shared" si="62"/>
        <v>0</v>
      </c>
      <c r="W149" s="2055">
        <f t="shared" si="62"/>
        <v>0</v>
      </c>
      <c r="X149" s="2055">
        <f t="shared" si="62"/>
        <v>0</v>
      </c>
      <c r="Y149" s="2055">
        <f t="shared" si="62"/>
        <v>0</v>
      </c>
      <c r="Z149" s="2055">
        <f t="shared" si="62"/>
        <v>0</v>
      </c>
      <c r="AA149" s="2055">
        <f t="shared" si="62"/>
        <v>0</v>
      </c>
      <c r="AB149" s="2055" t="e">
        <f t="shared" si="62"/>
        <v>#VALUE!</v>
      </c>
      <c r="AC149" s="2055" t="e">
        <f t="shared" si="62"/>
        <v>#VALUE!</v>
      </c>
      <c r="AD149" s="2055" t="e">
        <f t="shared" si="62"/>
        <v>#VALUE!</v>
      </c>
      <c r="AE149" s="2055" t="e">
        <f t="shared" si="62"/>
        <v>#VALUE!</v>
      </c>
      <c r="AF149" s="2055" t="e">
        <f t="shared" si="62"/>
        <v>#VALUE!</v>
      </c>
      <c r="AG149" s="2055" t="e">
        <f t="shared" si="62"/>
        <v>#VALUE!</v>
      </c>
      <c r="AH149" s="1861" t="s">
        <v>2273</v>
      </c>
      <c r="AI149" s="2054">
        <f>_xlfn.AGGREGATE(9,6,C149:AG149)</f>
        <v>1</v>
      </c>
      <c r="AJ149" s="2047"/>
    </row>
    <row r="151" spans="2:38" hidden="1">
      <c r="C151" s="1857" t="e">
        <f>YEAR(C154)</f>
        <v>#VALUE!</v>
      </c>
      <c r="D151" s="1857" t="e">
        <f>MONTH(C154)</f>
        <v>#VALUE!</v>
      </c>
    </row>
    <row r="152" spans="2:38">
      <c r="B152" s="1971" t="s">
        <v>2266</v>
      </c>
      <c r="C152" s="4478" t="str">
        <f>C154</f>
        <v/>
      </c>
      <c r="D152" s="4479"/>
      <c r="E152" s="4479"/>
      <c r="F152" s="4479"/>
      <c r="G152" s="4479"/>
      <c r="H152" s="4479"/>
      <c r="I152" s="4479"/>
      <c r="J152" s="4479"/>
      <c r="K152" s="4479"/>
      <c r="L152" s="4479"/>
      <c r="M152" s="4479"/>
      <c r="N152" s="4479"/>
      <c r="O152" s="4479"/>
      <c r="P152" s="4479"/>
      <c r="Q152" s="4479"/>
      <c r="R152" s="4479"/>
      <c r="S152" s="4479"/>
      <c r="T152" s="4479"/>
      <c r="U152" s="4479"/>
      <c r="V152" s="4479"/>
      <c r="W152" s="4479"/>
      <c r="X152" s="4479"/>
      <c r="Y152" s="4479"/>
      <c r="Z152" s="4479"/>
      <c r="AA152" s="4479"/>
      <c r="AB152" s="4479"/>
      <c r="AC152" s="4479"/>
      <c r="AD152" s="4479"/>
      <c r="AE152" s="4479"/>
      <c r="AF152" s="4479"/>
      <c r="AG152" s="4479"/>
      <c r="AH152" s="4479"/>
      <c r="AI152" s="4546"/>
    </row>
    <row r="153" spans="2:38" hidden="1">
      <c r="B153" s="1972"/>
      <c r="C153" s="1913" t="e">
        <f>DATE($C151,$D151,1)</f>
        <v>#VALUE!</v>
      </c>
      <c r="D153" s="1913" t="e">
        <f t="shared" ref="D153:AG153" si="63">C153+1</f>
        <v>#VALUE!</v>
      </c>
      <c r="E153" s="1913" t="e">
        <f t="shared" si="63"/>
        <v>#VALUE!</v>
      </c>
      <c r="F153" s="1913" t="e">
        <f t="shared" si="63"/>
        <v>#VALUE!</v>
      </c>
      <c r="G153" s="1913" t="e">
        <f t="shared" si="63"/>
        <v>#VALUE!</v>
      </c>
      <c r="H153" s="1913" t="e">
        <f t="shared" si="63"/>
        <v>#VALUE!</v>
      </c>
      <c r="I153" s="1913" t="e">
        <f t="shared" si="63"/>
        <v>#VALUE!</v>
      </c>
      <c r="J153" s="1913" t="e">
        <f t="shared" si="63"/>
        <v>#VALUE!</v>
      </c>
      <c r="K153" s="1913" t="e">
        <f t="shared" si="63"/>
        <v>#VALUE!</v>
      </c>
      <c r="L153" s="1913" t="e">
        <f t="shared" si="63"/>
        <v>#VALUE!</v>
      </c>
      <c r="M153" s="1913" t="e">
        <f t="shared" si="63"/>
        <v>#VALUE!</v>
      </c>
      <c r="N153" s="1913" t="e">
        <f t="shared" si="63"/>
        <v>#VALUE!</v>
      </c>
      <c r="O153" s="1913" t="e">
        <f t="shared" si="63"/>
        <v>#VALUE!</v>
      </c>
      <c r="P153" s="1913" t="e">
        <f t="shared" si="63"/>
        <v>#VALUE!</v>
      </c>
      <c r="Q153" s="1913" t="e">
        <f t="shared" si="63"/>
        <v>#VALUE!</v>
      </c>
      <c r="R153" s="1913" t="e">
        <f t="shared" si="63"/>
        <v>#VALUE!</v>
      </c>
      <c r="S153" s="1913" t="e">
        <f t="shared" si="63"/>
        <v>#VALUE!</v>
      </c>
      <c r="T153" s="1913" t="e">
        <f t="shared" si="63"/>
        <v>#VALUE!</v>
      </c>
      <c r="U153" s="1913" t="e">
        <f t="shared" si="63"/>
        <v>#VALUE!</v>
      </c>
      <c r="V153" s="1913" t="e">
        <f t="shared" si="63"/>
        <v>#VALUE!</v>
      </c>
      <c r="W153" s="1913" t="e">
        <f t="shared" si="63"/>
        <v>#VALUE!</v>
      </c>
      <c r="X153" s="1913" t="e">
        <f t="shared" si="63"/>
        <v>#VALUE!</v>
      </c>
      <c r="Y153" s="1913" t="e">
        <f t="shared" si="63"/>
        <v>#VALUE!</v>
      </c>
      <c r="Z153" s="1913" t="e">
        <f t="shared" si="63"/>
        <v>#VALUE!</v>
      </c>
      <c r="AA153" s="1913" t="e">
        <f t="shared" si="63"/>
        <v>#VALUE!</v>
      </c>
      <c r="AB153" s="1913" t="e">
        <f t="shared" si="63"/>
        <v>#VALUE!</v>
      </c>
      <c r="AC153" s="1913" t="e">
        <f t="shared" si="63"/>
        <v>#VALUE!</v>
      </c>
      <c r="AD153" s="1913" t="e">
        <f t="shared" si="63"/>
        <v>#VALUE!</v>
      </c>
      <c r="AE153" s="1913" t="e">
        <f t="shared" si="63"/>
        <v>#VALUE!</v>
      </c>
      <c r="AF153" s="1913" t="e">
        <f t="shared" si="63"/>
        <v>#VALUE!</v>
      </c>
      <c r="AG153" s="1913" t="e">
        <f t="shared" si="63"/>
        <v>#VALUE!</v>
      </c>
      <c r="AH153" s="2056"/>
      <c r="AI153" s="2057"/>
    </row>
    <row r="154" spans="2:38">
      <c r="B154" s="1973" t="s">
        <v>2267</v>
      </c>
      <c r="C154" s="1974" t="str">
        <f>IF(EDATE(C137,1)&gt;$G$5,"",EDATE(C137,1))</f>
        <v/>
      </c>
      <c r="D154" s="1913" t="e">
        <f t="shared" ref="D154:AG154" si="64">IF(D153&gt;$G$5,"",IF(C154=EOMONTH(DATE($C151,$D151,1),0),"",IF(C154="","",C154+1)))</f>
        <v>#VALUE!</v>
      </c>
      <c r="E154" s="1913" t="e">
        <f t="shared" si="64"/>
        <v>#VALUE!</v>
      </c>
      <c r="F154" s="1913" t="e">
        <f t="shared" si="64"/>
        <v>#VALUE!</v>
      </c>
      <c r="G154" s="1913" t="e">
        <f t="shared" si="64"/>
        <v>#VALUE!</v>
      </c>
      <c r="H154" s="1913" t="e">
        <f t="shared" si="64"/>
        <v>#VALUE!</v>
      </c>
      <c r="I154" s="1913" t="e">
        <f t="shared" si="64"/>
        <v>#VALUE!</v>
      </c>
      <c r="J154" s="1913" t="e">
        <f t="shared" si="64"/>
        <v>#VALUE!</v>
      </c>
      <c r="K154" s="1913" t="e">
        <f t="shared" si="64"/>
        <v>#VALUE!</v>
      </c>
      <c r="L154" s="1913" t="e">
        <f t="shared" si="64"/>
        <v>#VALUE!</v>
      </c>
      <c r="M154" s="1913" t="e">
        <f t="shared" si="64"/>
        <v>#VALUE!</v>
      </c>
      <c r="N154" s="1913" t="e">
        <f t="shared" si="64"/>
        <v>#VALUE!</v>
      </c>
      <c r="O154" s="1913" t="e">
        <f t="shared" si="64"/>
        <v>#VALUE!</v>
      </c>
      <c r="P154" s="1913" t="e">
        <f t="shared" si="64"/>
        <v>#VALUE!</v>
      </c>
      <c r="Q154" s="1913" t="e">
        <f t="shared" si="64"/>
        <v>#VALUE!</v>
      </c>
      <c r="R154" s="1913" t="e">
        <f t="shared" si="64"/>
        <v>#VALUE!</v>
      </c>
      <c r="S154" s="1913" t="e">
        <f t="shared" si="64"/>
        <v>#VALUE!</v>
      </c>
      <c r="T154" s="1913" t="e">
        <f t="shared" si="64"/>
        <v>#VALUE!</v>
      </c>
      <c r="U154" s="1913" t="e">
        <f t="shared" si="64"/>
        <v>#VALUE!</v>
      </c>
      <c r="V154" s="1913" t="e">
        <f t="shared" si="64"/>
        <v>#VALUE!</v>
      </c>
      <c r="W154" s="1913" t="e">
        <f t="shared" si="64"/>
        <v>#VALUE!</v>
      </c>
      <c r="X154" s="1913" t="e">
        <f t="shared" si="64"/>
        <v>#VALUE!</v>
      </c>
      <c r="Y154" s="1913" t="e">
        <f t="shared" si="64"/>
        <v>#VALUE!</v>
      </c>
      <c r="Z154" s="1913" t="e">
        <f t="shared" si="64"/>
        <v>#VALUE!</v>
      </c>
      <c r="AA154" s="1913" t="e">
        <f t="shared" si="64"/>
        <v>#VALUE!</v>
      </c>
      <c r="AB154" s="1913" t="e">
        <f t="shared" si="64"/>
        <v>#VALUE!</v>
      </c>
      <c r="AC154" s="1913" t="e">
        <f t="shared" si="64"/>
        <v>#VALUE!</v>
      </c>
      <c r="AD154" s="1913" t="e">
        <f t="shared" si="64"/>
        <v>#VALUE!</v>
      </c>
      <c r="AE154" s="1913" t="e">
        <f t="shared" si="64"/>
        <v>#VALUE!</v>
      </c>
      <c r="AF154" s="1913" t="e">
        <f t="shared" si="64"/>
        <v>#VALUE!</v>
      </c>
      <c r="AG154" s="1913" t="e">
        <f t="shared" si="64"/>
        <v>#VALUE!</v>
      </c>
      <c r="AH154" s="2043" t="s">
        <v>2268</v>
      </c>
      <c r="AI154" s="2044">
        <f>+COUNTIFS(C155:AG155,"土",C156:AG156,"")+COUNTIFS(C155:AG155,"日",C156:AG156,"")</f>
        <v>0</v>
      </c>
    </row>
    <row r="155" spans="2:38">
      <c r="B155" s="1908" t="s">
        <v>1060</v>
      </c>
      <c r="C155" s="1975" t="str">
        <f>IFERROR(TEXT(WEEKDAY(+C154),"aaa"),"")</f>
        <v/>
      </c>
      <c r="D155" s="1975" t="str">
        <f t="shared" ref="D155:AG155" si="65">IFERROR(TEXT(WEEKDAY(+D154),"aaa"),"")</f>
        <v/>
      </c>
      <c r="E155" s="1975" t="str">
        <f t="shared" si="65"/>
        <v/>
      </c>
      <c r="F155" s="1975" t="str">
        <f t="shared" si="65"/>
        <v/>
      </c>
      <c r="G155" s="1975" t="str">
        <f t="shared" si="65"/>
        <v/>
      </c>
      <c r="H155" s="1975" t="str">
        <f t="shared" si="65"/>
        <v/>
      </c>
      <c r="I155" s="1975" t="str">
        <f t="shared" si="65"/>
        <v/>
      </c>
      <c r="J155" s="1975" t="str">
        <f t="shared" si="65"/>
        <v/>
      </c>
      <c r="K155" s="1975" t="str">
        <f t="shared" si="65"/>
        <v/>
      </c>
      <c r="L155" s="1975" t="str">
        <f t="shared" si="65"/>
        <v/>
      </c>
      <c r="M155" s="1975" t="str">
        <f t="shared" si="65"/>
        <v/>
      </c>
      <c r="N155" s="1975" t="str">
        <f t="shared" si="65"/>
        <v/>
      </c>
      <c r="O155" s="1975" t="str">
        <f t="shared" si="65"/>
        <v/>
      </c>
      <c r="P155" s="1975" t="str">
        <f t="shared" si="65"/>
        <v/>
      </c>
      <c r="Q155" s="1975" t="str">
        <f t="shared" si="65"/>
        <v/>
      </c>
      <c r="R155" s="1975" t="str">
        <f t="shared" si="65"/>
        <v/>
      </c>
      <c r="S155" s="1975" t="str">
        <f t="shared" si="65"/>
        <v/>
      </c>
      <c r="T155" s="1975" t="str">
        <f t="shared" si="65"/>
        <v/>
      </c>
      <c r="U155" s="1975" t="str">
        <f t="shared" si="65"/>
        <v/>
      </c>
      <c r="V155" s="1975" t="str">
        <f t="shared" si="65"/>
        <v/>
      </c>
      <c r="W155" s="1975" t="str">
        <f t="shared" si="65"/>
        <v/>
      </c>
      <c r="X155" s="1975" t="str">
        <f t="shared" si="65"/>
        <v/>
      </c>
      <c r="Y155" s="1975" t="str">
        <f t="shared" si="65"/>
        <v/>
      </c>
      <c r="Z155" s="1975" t="str">
        <f t="shared" si="65"/>
        <v/>
      </c>
      <c r="AA155" s="1975" t="str">
        <f t="shared" si="65"/>
        <v/>
      </c>
      <c r="AB155" s="1975" t="str">
        <f t="shared" si="65"/>
        <v/>
      </c>
      <c r="AC155" s="1975" t="str">
        <f t="shared" si="65"/>
        <v/>
      </c>
      <c r="AD155" s="1975" t="str">
        <f t="shared" si="65"/>
        <v/>
      </c>
      <c r="AE155" s="1975" t="str">
        <f t="shared" si="65"/>
        <v/>
      </c>
      <c r="AF155" s="1975" t="str">
        <f t="shared" si="65"/>
        <v/>
      </c>
      <c r="AG155" s="1975" t="str">
        <f t="shared" si="65"/>
        <v/>
      </c>
      <c r="AH155" s="2043" t="s">
        <v>2269</v>
      </c>
      <c r="AI155" s="2044">
        <f>+COUNTIF(C156:AG156,"夏休")+COUNTIF(C156:AG156,"冬休")+COUNTIF(C156:AG156,"中止")</f>
        <v>0</v>
      </c>
    </row>
    <row r="156" spans="2:38" ht="13.5" customHeight="1">
      <c r="B156" s="4547" t="s">
        <v>2270</v>
      </c>
      <c r="C156" s="4549"/>
      <c r="D156" s="4545"/>
      <c r="E156" s="4545"/>
      <c r="F156" s="4545"/>
      <c r="G156" s="4545"/>
      <c r="H156" s="4545"/>
      <c r="I156" s="4545"/>
      <c r="J156" s="4545"/>
      <c r="K156" s="4545"/>
      <c r="L156" s="4545"/>
      <c r="M156" s="4545"/>
      <c r="N156" s="4545"/>
      <c r="O156" s="4545"/>
      <c r="P156" s="4545"/>
      <c r="Q156" s="4545"/>
      <c r="R156" s="4545"/>
      <c r="S156" s="4545"/>
      <c r="T156" s="4545"/>
      <c r="U156" s="4545"/>
      <c r="V156" s="4545"/>
      <c r="W156" s="4545"/>
      <c r="X156" s="4545"/>
      <c r="Y156" s="4545"/>
      <c r="Z156" s="4545"/>
      <c r="AA156" s="4545"/>
      <c r="AB156" s="4545"/>
      <c r="AC156" s="4545"/>
      <c r="AD156" s="4545"/>
      <c r="AE156" s="4545"/>
      <c r="AF156" s="4545"/>
      <c r="AG156" s="4565"/>
      <c r="AH156" s="2045" t="s">
        <v>1061</v>
      </c>
      <c r="AI156" s="2046">
        <f>COUNT(C154:AG154)-AI155</f>
        <v>0</v>
      </c>
    </row>
    <row r="157" spans="2:38" ht="13.5" customHeight="1">
      <c r="B157" s="4548"/>
      <c r="C157" s="4549"/>
      <c r="D157" s="4545"/>
      <c r="E157" s="4545"/>
      <c r="F157" s="4545"/>
      <c r="G157" s="4545"/>
      <c r="H157" s="4545"/>
      <c r="I157" s="4545"/>
      <c r="J157" s="4545"/>
      <c r="K157" s="4545"/>
      <c r="L157" s="4545"/>
      <c r="M157" s="4545"/>
      <c r="N157" s="4545"/>
      <c r="O157" s="4545"/>
      <c r="P157" s="4545"/>
      <c r="Q157" s="4545"/>
      <c r="R157" s="4545"/>
      <c r="S157" s="4545"/>
      <c r="T157" s="4545"/>
      <c r="U157" s="4545"/>
      <c r="V157" s="4545"/>
      <c r="W157" s="4545"/>
      <c r="X157" s="4545"/>
      <c r="Y157" s="4545"/>
      <c r="Z157" s="4545"/>
      <c r="AA157" s="4545"/>
      <c r="AB157" s="4545"/>
      <c r="AC157" s="4545"/>
      <c r="AD157" s="4545"/>
      <c r="AE157" s="4545"/>
      <c r="AF157" s="4545"/>
      <c r="AG157" s="4565"/>
      <c r="AH157" s="2045" t="s">
        <v>1062</v>
      </c>
      <c r="AI157" s="2046">
        <f>+COUNTIF(C158:AG159,"休")</f>
        <v>0</v>
      </c>
      <c r="AJ157" s="2047" t="e">
        <f>IF(AI158&gt;0.285,"",IF(AI157&lt;AI154,"←計画日数が足りません",""))</f>
        <v>#DIV/0!</v>
      </c>
    </row>
    <row r="158" spans="2:38" ht="13.5" customHeight="1">
      <c r="B158" s="4566" t="s">
        <v>1055</v>
      </c>
      <c r="C158" s="4567"/>
      <c r="D158" s="4564"/>
      <c r="E158" s="4564"/>
      <c r="F158" s="4568"/>
      <c r="G158" s="4564"/>
      <c r="H158" s="4564"/>
      <c r="I158" s="4564"/>
      <c r="J158" s="4564"/>
      <c r="K158" s="4564"/>
      <c r="L158" s="4564"/>
      <c r="M158" s="4568"/>
      <c r="N158" s="4564"/>
      <c r="O158" s="4564"/>
      <c r="P158" s="4564"/>
      <c r="Q158" s="4564"/>
      <c r="R158" s="4564"/>
      <c r="S158" s="4564"/>
      <c r="T158" s="4568"/>
      <c r="U158" s="4564"/>
      <c r="V158" s="4564"/>
      <c r="W158" s="4564"/>
      <c r="X158" s="4564"/>
      <c r="Y158" s="4564"/>
      <c r="Z158" s="4564"/>
      <c r="AA158" s="4568"/>
      <c r="AB158" s="4564"/>
      <c r="AC158" s="4564"/>
      <c r="AD158" s="4564"/>
      <c r="AE158" s="4564"/>
      <c r="AF158" s="4564"/>
      <c r="AG158" s="4570"/>
      <c r="AH158" s="2045" t="s">
        <v>1063</v>
      </c>
      <c r="AI158" s="2048" t="e">
        <f>+AI157/AI156</f>
        <v>#DIV/0!</v>
      </c>
    </row>
    <row r="159" spans="2:38">
      <c r="B159" s="4566"/>
      <c r="C159" s="4567"/>
      <c r="D159" s="4564"/>
      <c r="E159" s="4564"/>
      <c r="F159" s="4568"/>
      <c r="G159" s="4564"/>
      <c r="H159" s="4564"/>
      <c r="I159" s="4564"/>
      <c r="J159" s="4564"/>
      <c r="K159" s="4564"/>
      <c r="L159" s="4564"/>
      <c r="M159" s="4568"/>
      <c r="N159" s="4564"/>
      <c r="O159" s="4564"/>
      <c r="P159" s="4564"/>
      <c r="Q159" s="4564"/>
      <c r="R159" s="4564"/>
      <c r="S159" s="4564"/>
      <c r="T159" s="4568"/>
      <c r="U159" s="4564"/>
      <c r="V159" s="4564"/>
      <c r="W159" s="4564"/>
      <c r="X159" s="4564"/>
      <c r="Y159" s="4564"/>
      <c r="Z159" s="4564"/>
      <c r="AA159" s="4568"/>
      <c r="AB159" s="4564"/>
      <c r="AC159" s="4564"/>
      <c r="AD159" s="4564"/>
      <c r="AE159" s="4564"/>
      <c r="AF159" s="4564"/>
      <c r="AG159" s="4570"/>
      <c r="AH159" s="2045" t="s">
        <v>1051</v>
      </c>
      <c r="AI159" s="2046">
        <f>+COUNTA(C160:AG161)</f>
        <v>0</v>
      </c>
    </row>
    <row r="160" spans="2:38">
      <c r="B160" s="4571" t="s">
        <v>1057</v>
      </c>
      <c r="C160" s="4573"/>
      <c r="D160" s="4568"/>
      <c r="E160" s="4568"/>
      <c r="F160" s="4578"/>
      <c r="G160" s="4568"/>
      <c r="H160" s="4568"/>
      <c r="I160" s="4568"/>
      <c r="J160" s="4568"/>
      <c r="K160" s="4568"/>
      <c r="L160" s="4568"/>
      <c r="M160" s="4578"/>
      <c r="N160" s="4568"/>
      <c r="O160" s="4568"/>
      <c r="P160" s="4568"/>
      <c r="Q160" s="4568"/>
      <c r="R160" s="4568"/>
      <c r="S160" s="4568"/>
      <c r="T160" s="4578"/>
      <c r="U160" s="4568"/>
      <c r="V160" s="4568"/>
      <c r="W160" s="4568"/>
      <c r="X160" s="4568"/>
      <c r="Y160" s="4568"/>
      <c r="Z160" s="4568"/>
      <c r="AA160" s="4578"/>
      <c r="AB160" s="4568"/>
      <c r="AC160" s="4568"/>
      <c r="AD160" s="4568"/>
      <c r="AE160" s="4568"/>
      <c r="AF160" s="4568"/>
      <c r="AG160" s="4575"/>
      <c r="AH160" s="2049" t="s">
        <v>1064</v>
      </c>
      <c r="AI160" s="2050" t="e">
        <f>+AI159/AI156</f>
        <v>#DIV/0!</v>
      </c>
      <c r="AL160" s="1857">
        <f>+COUNTIF(C158:AG159,"休")</f>
        <v>0</v>
      </c>
    </row>
    <row r="161" spans="2:38">
      <c r="B161" s="4572"/>
      <c r="C161" s="4574"/>
      <c r="D161" s="4569"/>
      <c r="E161" s="4569"/>
      <c r="F161" s="4569"/>
      <c r="G161" s="4569"/>
      <c r="H161" s="4569"/>
      <c r="I161" s="4569"/>
      <c r="J161" s="4569"/>
      <c r="K161" s="4569"/>
      <c r="L161" s="4569"/>
      <c r="M161" s="4569"/>
      <c r="N161" s="4569"/>
      <c r="O161" s="4569"/>
      <c r="P161" s="4569"/>
      <c r="Q161" s="4569"/>
      <c r="R161" s="4569"/>
      <c r="S161" s="4569"/>
      <c r="T161" s="4569"/>
      <c r="U161" s="4569"/>
      <c r="V161" s="4569"/>
      <c r="W161" s="4569"/>
      <c r="X161" s="4569"/>
      <c r="Y161" s="4569"/>
      <c r="Z161" s="4569"/>
      <c r="AA161" s="4569"/>
      <c r="AB161" s="4569"/>
      <c r="AC161" s="4569"/>
      <c r="AD161" s="4569"/>
      <c r="AE161" s="4569"/>
      <c r="AF161" s="4569"/>
      <c r="AG161" s="4576"/>
      <c r="AH161" s="2051" t="s">
        <v>2271</v>
      </c>
      <c r="AI161" s="2052" t="str">
        <f>IF(7&gt;AI156,"対象外",IF(AI159&gt;=AI154,"OK","NG"))</f>
        <v>対象外</v>
      </c>
      <c r="AJ161" s="2047" t="str">
        <f>IF(AI161="対象外","←７日間に満たない期間は達成判定の対象外",IF(AI161="NG","←月単位未達成","←月単位達成"))</f>
        <v>←７日間に満たない期間は達成判定の対象外</v>
      </c>
      <c r="AL161" s="2053" t="str">
        <f>IF(7&gt;AI156,"対象外",IF(AL160&gt;=AI154,"OK","NG"))</f>
        <v>対象外</v>
      </c>
    </row>
    <row r="162" spans="2:38" hidden="1">
      <c r="B162" s="2001" t="s">
        <v>2373</v>
      </c>
      <c r="C162" s="1992" t="e">
        <f t="shared" ref="C162:AG162" si="66">IF(AND(DAY(C154)&gt;=22,DAY(C154)&lt;=28,C155="土"),1,0)</f>
        <v>#VALUE!</v>
      </c>
      <c r="D162" s="1992" t="e">
        <f t="shared" si="66"/>
        <v>#VALUE!</v>
      </c>
      <c r="E162" s="1992" t="e">
        <f t="shared" si="66"/>
        <v>#VALUE!</v>
      </c>
      <c r="F162" s="1992" t="e">
        <f t="shared" si="66"/>
        <v>#VALUE!</v>
      </c>
      <c r="G162" s="1992" t="e">
        <f t="shared" si="66"/>
        <v>#VALUE!</v>
      </c>
      <c r="H162" s="1992" t="e">
        <f t="shared" si="66"/>
        <v>#VALUE!</v>
      </c>
      <c r="I162" s="1992" t="e">
        <f t="shared" si="66"/>
        <v>#VALUE!</v>
      </c>
      <c r="J162" s="1992" t="e">
        <f t="shared" si="66"/>
        <v>#VALUE!</v>
      </c>
      <c r="K162" s="1992" t="e">
        <f t="shared" si="66"/>
        <v>#VALUE!</v>
      </c>
      <c r="L162" s="1992" t="e">
        <f t="shared" si="66"/>
        <v>#VALUE!</v>
      </c>
      <c r="M162" s="1992" t="e">
        <f t="shared" si="66"/>
        <v>#VALUE!</v>
      </c>
      <c r="N162" s="1992" t="e">
        <f t="shared" si="66"/>
        <v>#VALUE!</v>
      </c>
      <c r="O162" s="1992" t="e">
        <f t="shared" si="66"/>
        <v>#VALUE!</v>
      </c>
      <c r="P162" s="1992" t="e">
        <f t="shared" si="66"/>
        <v>#VALUE!</v>
      </c>
      <c r="Q162" s="1992" t="e">
        <f t="shared" si="66"/>
        <v>#VALUE!</v>
      </c>
      <c r="R162" s="1992" t="e">
        <f t="shared" si="66"/>
        <v>#VALUE!</v>
      </c>
      <c r="S162" s="1992" t="e">
        <f t="shared" si="66"/>
        <v>#VALUE!</v>
      </c>
      <c r="T162" s="1992" t="e">
        <f t="shared" si="66"/>
        <v>#VALUE!</v>
      </c>
      <c r="U162" s="1992" t="e">
        <f t="shared" si="66"/>
        <v>#VALUE!</v>
      </c>
      <c r="V162" s="1992" t="e">
        <f t="shared" si="66"/>
        <v>#VALUE!</v>
      </c>
      <c r="W162" s="1992" t="e">
        <f t="shared" si="66"/>
        <v>#VALUE!</v>
      </c>
      <c r="X162" s="1992" t="e">
        <f t="shared" si="66"/>
        <v>#VALUE!</v>
      </c>
      <c r="Y162" s="1992" t="e">
        <f t="shared" si="66"/>
        <v>#VALUE!</v>
      </c>
      <c r="Z162" s="1992" t="e">
        <f t="shared" si="66"/>
        <v>#VALUE!</v>
      </c>
      <c r="AA162" s="1992" t="e">
        <f t="shared" si="66"/>
        <v>#VALUE!</v>
      </c>
      <c r="AB162" s="1992" t="e">
        <f t="shared" si="66"/>
        <v>#VALUE!</v>
      </c>
      <c r="AC162" s="1992" t="e">
        <f t="shared" si="66"/>
        <v>#VALUE!</v>
      </c>
      <c r="AD162" s="1992" t="e">
        <f t="shared" si="66"/>
        <v>#VALUE!</v>
      </c>
      <c r="AE162" s="1992" t="e">
        <f t="shared" si="66"/>
        <v>#VALUE!</v>
      </c>
      <c r="AF162" s="1992" t="e">
        <f t="shared" si="66"/>
        <v>#VALUE!</v>
      </c>
      <c r="AG162" s="1992" t="e">
        <f t="shared" si="66"/>
        <v>#VALUE!</v>
      </c>
      <c r="AH162" s="1861" t="s">
        <v>2272</v>
      </c>
      <c r="AI162" s="2054">
        <f>_xlfn.AGGREGATE(9,6,C162:AG162)</f>
        <v>0</v>
      </c>
      <c r="AJ162" s="2047"/>
    </row>
    <row r="163" spans="2:38" hidden="1">
      <c r="B163" s="2001" t="s">
        <v>2374</v>
      </c>
      <c r="C163" s="2055" t="e">
        <f t="shared" ref="C163:AG163" si="67">IF(AND(DAY(C154)&gt;=22,DAY(C154)&lt;=28,C155="土",OR(C160="休",C160="雨")),1,0)</f>
        <v>#VALUE!</v>
      </c>
      <c r="D163" s="2055" t="e">
        <f t="shared" si="67"/>
        <v>#VALUE!</v>
      </c>
      <c r="E163" s="2055" t="e">
        <f t="shared" si="67"/>
        <v>#VALUE!</v>
      </c>
      <c r="F163" s="2055" t="e">
        <f t="shared" si="67"/>
        <v>#VALUE!</v>
      </c>
      <c r="G163" s="2055" t="e">
        <f t="shared" si="67"/>
        <v>#VALUE!</v>
      </c>
      <c r="H163" s="2055" t="e">
        <f t="shared" si="67"/>
        <v>#VALUE!</v>
      </c>
      <c r="I163" s="2055" t="e">
        <f t="shared" si="67"/>
        <v>#VALUE!</v>
      </c>
      <c r="J163" s="2055" t="e">
        <f t="shared" si="67"/>
        <v>#VALUE!</v>
      </c>
      <c r="K163" s="2055" t="e">
        <f t="shared" si="67"/>
        <v>#VALUE!</v>
      </c>
      <c r="L163" s="2055" t="e">
        <f t="shared" si="67"/>
        <v>#VALUE!</v>
      </c>
      <c r="M163" s="2055" t="e">
        <f t="shared" si="67"/>
        <v>#VALUE!</v>
      </c>
      <c r="N163" s="2055" t="e">
        <f t="shared" si="67"/>
        <v>#VALUE!</v>
      </c>
      <c r="O163" s="2055" t="e">
        <f t="shared" si="67"/>
        <v>#VALUE!</v>
      </c>
      <c r="P163" s="2055" t="e">
        <f t="shared" si="67"/>
        <v>#VALUE!</v>
      </c>
      <c r="Q163" s="2055" t="e">
        <f t="shared" si="67"/>
        <v>#VALUE!</v>
      </c>
      <c r="R163" s="2055" t="e">
        <f t="shared" si="67"/>
        <v>#VALUE!</v>
      </c>
      <c r="S163" s="2055" t="e">
        <f t="shared" si="67"/>
        <v>#VALUE!</v>
      </c>
      <c r="T163" s="2055" t="e">
        <f t="shared" si="67"/>
        <v>#VALUE!</v>
      </c>
      <c r="U163" s="2055" t="e">
        <f t="shared" si="67"/>
        <v>#VALUE!</v>
      </c>
      <c r="V163" s="2055" t="e">
        <f t="shared" si="67"/>
        <v>#VALUE!</v>
      </c>
      <c r="W163" s="2055" t="e">
        <f t="shared" si="67"/>
        <v>#VALUE!</v>
      </c>
      <c r="X163" s="2055" t="e">
        <f t="shared" si="67"/>
        <v>#VALUE!</v>
      </c>
      <c r="Y163" s="2055" t="e">
        <f t="shared" si="67"/>
        <v>#VALUE!</v>
      </c>
      <c r="Z163" s="2055" t="e">
        <f t="shared" si="67"/>
        <v>#VALUE!</v>
      </c>
      <c r="AA163" s="2055" t="e">
        <f t="shared" si="67"/>
        <v>#VALUE!</v>
      </c>
      <c r="AB163" s="2055" t="e">
        <f t="shared" si="67"/>
        <v>#VALUE!</v>
      </c>
      <c r="AC163" s="2055" t="e">
        <f t="shared" si="67"/>
        <v>#VALUE!</v>
      </c>
      <c r="AD163" s="2055" t="e">
        <f t="shared" si="67"/>
        <v>#VALUE!</v>
      </c>
      <c r="AE163" s="2055" t="e">
        <f t="shared" si="67"/>
        <v>#VALUE!</v>
      </c>
      <c r="AF163" s="2055" t="e">
        <f t="shared" si="67"/>
        <v>#VALUE!</v>
      </c>
      <c r="AG163" s="2055" t="e">
        <f t="shared" si="67"/>
        <v>#VALUE!</v>
      </c>
      <c r="AH163" s="1861" t="s">
        <v>2273</v>
      </c>
      <c r="AI163" s="2054">
        <f>_xlfn.AGGREGATE(9,6,C163:AG163)</f>
        <v>0</v>
      </c>
      <c r="AJ163" s="2047"/>
    </row>
    <row r="164" spans="2:38" hidden="1">
      <c r="B164" s="2001" t="s">
        <v>2375</v>
      </c>
      <c r="C164" s="1992" t="e">
        <f>IF(AND(DAY(C154)&gt;=8,DAY(C154)&lt;=14,C155="土"),1,0)</f>
        <v>#VALUE!</v>
      </c>
      <c r="D164" s="1992" t="e">
        <f>IF(AND(DAY(D154)&gt;=8,DAY(D154)&lt;=14,D155="土"),1,0)</f>
        <v>#VALUE!</v>
      </c>
      <c r="E164" s="1992" t="e">
        <f t="shared" ref="E164:AG164" si="68">IF(AND(DAY(E154)&gt;=8,DAY(E154)&lt;=14,E155="土"),1,0)</f>
        <v>#VALUE!</v>
      </c>
      <c r="F164" s="1992" t="e">
        <f t="shared" si="68"/>
        <v>#VALUE!</v>
      </c>
      <c r="G164" s="1992" t="e">
        <f t="shared" si="68"/>
        <v>#VALUE!</v>
      </c>
      <c r="H164" s="1992" t="e">
        <f t="shared" si="68"/>
        <v>#VALUE!</v>
      </c>
      <c r="I164" s="1992" t="e">
        <f t="shared" si="68"/>
        <v>#VALUE!</v>
      </c>
      <c r="J164" s="1992" t="e">
        <f t="shared" si="68"/>
        <v>#VALUE!</v>
      </c>
      <c r="K164" s="1992" t="e">
        <f t="shared" si="68"/>
        <v>#VALUE!</v>
      </c>
      <c r="L164" s="1992" t="e">
        <f t="shared" si="68"/>
        <v>#VALUE!</v>
      </c>
      <c r="M164" s="1992" t="e">
        <f t="shared" si="68"/>
        <v>#VALUE!</v>
      </c>
      <c r="N164" s="1992" t="e">
        <f t="shared" si="68"/>
        <v>#VALUE!</v>
      </c>
      <c r="O164" s="1992" t="e">
        <f t="shared" si="68"/>
        <v>#VALUE!</v>
      </c>
      <c r="P164" s="1992" t="e">
        <f t="shared" si="68"/>
        <v>#VALUE!</v>
      </c>
      <c r="Q164" s="1992" t="e">
        <f t="shared" si="68"/>
        <v>#VALUE!</v>
      </c>
      <c r="R164" s="1992" t="e">
        <f t="shared" si="68"/>
        <v>#VALUE!</v>
      </c>
      <c r="S164" s="1992" t="e">
        <f t="shared" si="68"/>
        <v>#VALUE!</v>
      </c>
      <c r="T164" s="1992" t="e">
        <f t="shared" si="68"/>
        <v>#VALUE!</v>
      </c>
      <c r="U164" s="1992" t="e">
        <f t="shared" si="68"/>
        <v>#VALUE!</v>
      </c>
      <c r="V164" s="1992" t="e">
        <f t="shared" si="68"/>
        <v>#VALUE!</v>
      </c>
      <c r="W164" s="1992" t="e">
        <f t="shared" si="68"/>
        <v>#VALUE!</v>
      </c>
      <c r="X164" s="1992" t="e">
        <f t="shared" si="68"/>
        <v>#VALUE!</v>
      </c>
      <c r="Y164" s="1992" t="e">
        <f t="shared" si="68"/>
        <v>#VALUE!</v>
      </c>
      <c r="Z164" s="1992" t="e">
        <f t="shared" si="68"/>
        <v>#VALUE!</v>
      </c>
      <c r="AA164" s="1992" t="e">
        <f t="shared" si="68"/>
        <v>#VALUE!</v>
      </c>
      <c r="AB164" s="1992" t="e">
        <f t="shared" si="68"/>
        <v>#VALUE!</v>
      </c>
      <c r="AC164" s="1992" t="e">
        <f t="shared" si="68"/>
        <v>#VALUE!</v>
      </c>
      <c r="AD164" s="1992" t="e">
        <f t="shared" si="68"/>
        <v>#VALUE!</v>
      </c>
      <c r="AE164" s="1992" t="e">
        <f t="shared" si="68"/>
        <v>#VALUE!</v>
      </c>
      <c r="AF164" s="1992" t="e">
        <f t="shared" si="68"/>
        <v>#VALUE!</v>
      </c>
      <c r="AG164" s="1992" t="e">
        <f t="shared" si="68"/>
        <v>#VALUE!</v>
      </c>
      <c r="AH164" s="1861" t="s">
        <v>2272</v>
      </c>
      <c r="AI164" s="2054">
        <f>_xlfn.AGGREGATE(9,6,C164:AG164)</f>
        <v>0</v>
      </c>
      <c r="AJ164" s="2047"/>
    </row>
    <row r="165" spans="2:38" hidden="1">
      <c r="B165" s="2001" t="s">
        <v>2376</v>
      </c>
      <c r="C165" s="2055" t="e">
        <f>IF(AND(DAY(C154)&gt;=8,DAY(C154)&lt;=14,C155="土",OR(C160="休",C160="雨")),1,0)</f>
        <v>#VALUE!</v>
      </c>
      <c r="D165" s="2055" t="e">
        <f>IF(AND(DAY(D154)&gt;=8,DAY(D154)&lt;=14,D155="土",OR(D160="休",D160="雨")),1,0)</f>
        <v>#VALUE!</v>
      </c>
      <c r="E165" s="2055" t="e">
        <f t="shared" ref="E165:AG165" si="69">IF(AND(DAY(E154)&gt;=8,DAY(E154)&lt;=14,E155="土",OR(E160="休",E160="雨")),1,0)</f>
        <v>#VALUE!</v>
      </c>
      <c r="F165" s="2055" t="e">
        <f t="shared" si="69"/>
        <v>#VALUE!</v>
      </c>
      <c r="G165" s="2055" t="e">
        <f t="shared" si="69"/>
        <v>#VALUE!</v>
      </c>
      <c r="H165" s="2055" t="e">
        <f t="shared" si="69"/>
        <v>#VALUE!</v>
      </c>
      <c r="I165" s="2055" t="e">
        <f t="shared" si="69"/>
        <v>#VALUE!</v>
      </c>
      <c r="J165" s="2055" t="e">
        <f t="shared" si="69"/>
        <v>#VALUE!</v>
      </c>
      <c r="K165" s="2055" t="e">
        <f t="shared" si="69"/>
        <v>#VALUE!</v>
      </c>
      <c r="L165" s="2055" t="e">
        <f t="shared" si="69"/>
        <v>#VALUE!</v>
      </c>
      <c r="M165" s="2055" t="e">
        <f t="shared" si="69"/>
        <v>#VALUE!</v>
      </c>
      <c r="N165" s="2055" t="e">
        <f t="shared" si="69"/>
        <v>#VALUE!</v>
      </c>
      <c r="O165" s="2055" t="e">
        <f t="shared" si="69"/>
        <v>#VALUE!</v>
      </c>
      <c r="P165" s="2055" t="e">
        <f t="shared" si="69"/>
        <v>#VALUE!</v>
      </c>
      <c r="Q165" s="2055" t="e">
        <f t="shared" si="69"/>
        <v>#VALUE!</v>
      </c>
      <c r="R165" s="2055" t="e">
        <f t="shared" si="69"/>
        <v>#VALUE!</v>
      </c>
      <c r="S165" s="2055" t="e">
        <f t="shared" si="69"/>
        <v>#VALUE!</v>
      </c>
      <c r="T165" s="2055" t="e">
        <f t="shared" si="69"/>
        <v>#VALUE!</v>
      </c>
      <c r="U165" s="2055" t="e">
        <f t="shared" si="69"/>
        <v>#VALUE!</v>
      </c>
      <c r="V165" s="2055" t="e">
        <f t="shared" si="69"/>
        <v>#VALUE!</v>
      </c>
      <c r="W165" s="2055" t="e">
        <f t="shared" si="69"/>
        <v>#VALUE!</v>
      </c>
      <c r="X165" s="2055" t="e">
        <f t="shared" si="69"/>
        <v>#VALUE!</v>
      </c>
      <c r="Y165" s="2055" t="e">
        <f t="shared" si="69"/>
        <v>#VALUE!</v>
      </c>
      <c r="Z165" s="2055" t="e">
        <f t="shared" si="69"/>
        <v>#VALUE!</v>
      </c>
      <c r="AA165" s="2055" t="e">
        <f t="shared" si="69"/>
        <v>#VALUE!</v>
      </c>
      <c r="AB165" s="2055" t="e">
        <f t="shared" si="69"/>
        <v>#VALUE!</v>
      </c>
      <c r="AC165" s="2055" t="e">
        <f t="shared" si="69"/>
        <v>#VALUE!</v>
      </c>
      <c r="AD165" s="2055" t="e">
        <f t="shared" si="69"/>
        <v>#VALUE!</v>
      </c>
      <c r="AE165" s="2055" t="e">
        <f t="shared" si="69"/>
        <v>#VALUE!</v>
      </c>
      <c r="AF165" s="2055" t="e">
        <f t="shared" si="69"/>
        <v>#VALUE!</v>
      </c>
      <c r="AG165" s="2055" t="e">
        <f t="shared" si="69"/>
        <v>#VALUE!</v>
      </c>
      <c r="AH165" s="1861" t="s">
        <v>2273</v>
      </c>
      <c r="AI165" s="2054">
        <f>_xlfn.AGGREGATE(9,6,C165:AG165)</f>
        <v>0</v>
      </c>
      <c r="AJ165" s="2047"/>
    </row>
    <row r="167" spans="2:38" hidden="1">
      <c r="C167" s="1857" t="e">
        <f>YEAR(C170)</f>
        <v>#VALUE!</v>
      </c>
      <c r="D167" s="1857" t="e">
        <f>MONTH(C170)</f>
        <v>#VALUE!</v>
      </c>
    </row>
    <row r="168" spans="2:38">
      <c r="B168" s="1971" t="s">
        <v>2266</v>
      </c>
      <c r="C168" s="4478" t="e">
        <f>C170</f>
        <v>#VALUE!</v>
      </c>
      <c r="D168" s="4479"/>
      <c r="E168" s="4479"/>
      <c r="F168" s="4479"/>
      <c r="G168" s="4479"/>
      <c r="H168" s="4479"/>
      <c r="I168" s="4479"/>
      <c r="J168" s="4479"/>
      <c r="K168" s="4479"/>
      <c r="L168" s="4479"/>
      <c r="M168" s="4479"/>
      <c r="N168" s="4479"/>
      <c r="O168" s="4479"/>
      <c r="P168" s="4479"/>
      <c r="Q168" s="4479"/>
      <c r="R168" s="4479"/>
      <c r="S168" s="4479"/>
      <c r="T168" s="4479"/>
      <c r="U168" s="4479"/>
      <c r="V168" s="4479"/>
      <c r="W168" s="4479"/>
      <c r="X168" s="4479"/>
      <c r="Y168" s="4479"/>
      <c r="Z168" s="4479"/>
      <c r="AA168" s="4479"/>
      <c r="AB168" s="4479"/>
      <c r="AC168" s="4479"/>
      <c r="AD168" s="4479"/>
      <c r="AE168" s="4479"/>
      <c r="AF168" s="4479"/>
      <c r="AG168" s="4479"/>
      <c r="AH168" s="4479"/>
      <c r="AI168" s="4546"/>
    </row>
    <row r="169" spans="2:38" hidden="1">
      <c r="B169" s="1972"/>
      <c r="C169" s="1913" t="e">
        <f>DATE($C167,$D167,1)</f>
        <v>#VALUE!</v>
      </c>
      <c r="D169" s="1913" t="e">
        <f t="shared" ref="D169:AG169" si="70">C169+1</f>
        <v>#VALUE!</v>
      </c>
      <c r="E169" s="1913" t="e">
        <f t="shared" si="70"/>
        <v>#VALUE!</v>
      </c>
      <c r="F169" s="1913" t="e">
        <f t="shared" si="70"/>
        <v>#VALUE!</v>
      </c>
      <c r="G169" s="1913" t="e">
        <f t="shared" si="70"/>
        <v>#VALUE!</v>
      </c>
      <c r="H169" s="1913" t="e">
        <f t="shared" si="70"/>
        <v>#VALUE!</v>
      </c>
      <c r="I169" s="1913" t="e">
        <f t="shared" si="70"/>
        <v>#VALUE!</v>
      </c>
      <c r="J169" s="1913" t="e">
        <f t="shared" si="70"/>
        <v>#VALUE!</v>
      </c>
      <c r="K169" s="1913" t="e">
        <f t="shared" si="70"/>
        <v>#VALUE!</v>
      </c>
      <c r="L169" s="1913" t="e">
        <f t="shared" si="70"/>
        <v>#VALUE!</v>
      </c>
      <c r="M169" s="1913" t="e">
        <f t="shared" si="70"/>
        <v>#VALUE!</v>
      </c>
      <c r="N169" s="1913" t="e">
        <f t="shared" si="70"/>
        <v>#VALUE!</v>
      </c>
      <c r="O169" s="1913" t="e">
        <f t="shared" si="70"/>
        <v>#VALUE!</v>
      </c>
      <c r="P169" s="1913" t="e">
        <f t="shared" si="70"/>
        <v>#VALUE!</v>
      </c>
      <c r="Q169" s="1913" t="e">
        <f t="shared" si="70"/>
        <v>#VALUE!</v>
      </c>
      <c r="R169" s="1913" t="e">
        <f t="shared" si="70"/>
        <v>#VALUE!</v>
      </c>
      <c r="S169" s="1913" t="e">
        <f t="shared" si="70"/>
        <v>#VALUE!</v>
      </c>
      <c r="T169" s="1913" t="e">
        <f t="shared" si="70"/>
        <v>#VALUE!</v>
      </c>
      <c r="U169" s="1913" t="e">
        <f t="shared" si="70"/>
        <v>#VALUE!</v>
      </c>
      <c r="V169" s="1913" t="e">
        <f t="shared" si="70"/>
        <v>#VALUE!</v>
      </c>
      <c r="W169" s="1913" t="e">
        <f t="shared" si="70"/>
        <v>#VALUE!</v>
      </c>
      <c r="X169" s="1913" t="e">
        <f t="shared" si="70"/>
        <v>#VALUE!</v>
      </c>
      <c r="Y169" s="1913" t="e">
        <f t="shared" si="70"/>
        <v>#VALUE!</v>
      </c>
      <c r="Z169" s="1913" t="e">
        <f t="shared" si="70"/>
        <v>#VALUE!</v>
      </c>
      <c r="AA169" s="1913" t="e">
        <f t="shared" si="70"/>
        <v>#VALUE!</v>
      </c>
      <c r="AB169" s="1913" t="e">
        <f t="shared" si="70"/>
        <v>#VALUE!</v>
      </c>
      <c r="AC169" s="1913" t="e">
        <f t="shared" si="70"/>
        <v>#VALUE!</v>
      </c>
      <c r="AD169" s="1913" t="e">
        <f t="shared" si="70"/>
        <v>#VALUE!</v>
      </c>
      <c r="AE169" s="1913" t="e">
        <f t="shared" si="70"/>
        <v>#VALUE!</v>
      </c>
      <c r="AF169" s="1913" t="e">
        <f t="shared" si="70"/>
        <v>#VALUE!</v>
      </c>
      <c r="AG169" s="1913" t="e">
        <f t="shared" si="70"/>
        <v>#VALUE!</v>
      </c>
      <c r="AH169" s="2056"/>
      <c r="AI169" s="2057"/>
    </row>
    <row r="170" spans="2:38">
      <c r="B170" s="1973" t="s">
        <v>2267</v>
      </c>
      <c r="C170" s="1974" t="e">
        <f>IF(EDATE(C153,1)&gt;$G$5,"",EDATE(C153,1))</f>
        <v>#VALUE!</v>
      </c>
      <c r="D170" s="1913" t="e">
        <f t="shared" ref="D170:AG170" si="71">IF(D169&gt;$G$5,"",IF(C170=EOMONTH(DATE($C167,$D167,1),0),"",IF(C170="","",C170+1)))</f>
        <v>#VALUE!</v>
      </c>
      <c r="E170" s="1913" t="e">
        <f t="shared" si="71"/>
        <v>#VALUE!</v>
      </c>
      <c r="F170" s="1913" t="e">
        <f t="shared" si="71"/>
        <v>#VALUE!</v>
      </c>
      <c r="G170" s="1913" t="e">
        <f t="shared" si="71"/>
        <v>#VALUE!</v>
      </c>
      <c r="H170" s="1913" t="e">
        <f t="shared" si="71"/>
        <v>#VALUE!</v>
      </c>
      <c r="I170" s="1913" t="e">
        <f t="shared" si="71"/>
        <v>#VALUE!</v>
      </c>
      <c r="J170" s="1913" t="e">
        <f t="shared" si="71"/>
        <v>#VALUE!</v>
      </c>
      <c r="K170" s="1913" t="e">
        <f t="shared" si="71"/>
        <v>#VALUE!</v>
      </c>
      <c r="L170" s="1913" t="e">
        <f t="shared" si="71"/>
        <v>#VALUE!</v>
      </c>
      <c r="M170" s="1913" t="e">
        <f t="shared" si="71"/>
        <v>#VALUE!</v>
      </c>
      <c r="N170" s="1913" t="e">
        <f t="shared" si="71"/>
        <v>#VALUE!</v>
      </c>
      <c r="O170" s="1913" t="e">
        <f t="shared" si="71"/>
        <v>#VALUE!</v>
      </c>
      <c r="P170" s="1913" t="e">
        <f t="shared" si="71"/>
        <v>#VALUE!</v>
      </c>
      <c r="Q170" s="1913" t="e">
        <f t="shared" si="71"/>
        <v>#VALUE!</v>
      </c>
      <c r="R170" s="1913" t="e">
        <f t="shared" si="71"/>
        <v>#VALUE!</v>
      </c>
      <c r="S170" s="1913" t="e">
        <f t="shared" si="71"/>
        <v>#VALUE!</v>
      </c>
      <c r="T170" s="1913" t="e">
        <f t="shared" si="71"/>
        <v>#VALUE!</v>
      </c>
      <c r="U170" s="1913" t="e">
        <f t="shared" si="71"/>
        <v>#VALUE!</v>
      </c>
      <c r="V170" s="1913" t="e">
        <f t="shared" si="71"/>
        <v>#VALUE!</v>
      </c>
      <c r="W170" s="1913" t="e">
        <f t="shared" si="71"/>
        <v>#VALUE!</v>
      </c>
      <c r="X170" s="1913" t="e">
        <f t="shared" si="71"/>
        <v>#VALUE!</v>
      </c>
      <c r="Y170" s="1913" t="e">
        <f t="shared" si="71"/>
        <v>#VALUE!</v>
      </c>
      <c r="Z170" s="1913" t="e">
        <f t="shared" si="71"/>
        <v>#VALUE!</v>
      </c>
      <c r="AA170" s="1913" t="e">
        <f t="shared" si="71"/>
        <v>#VALUE!</v>
      </c>
      <c r="AB170" s="1913" t="e">
        <f t="shared" si="71"/>
        <v>#VALUE!</v>
      </c>
      <c r="AC170" s="1913" t="e">
        <f t="shared" si="71"/>
        <v>#VALUE!</v>
      </c>
      <c r="AD170" s="1913" t="e">
        <f t="shared" si="71"/>
        <v>#VALUE!</v>
      </c>
      <c r="AE170" s="1913" t="e">
        <f t="shared" si="71"/>
        <v>#VALUE!</v>
      </c>
      <c r="AF170" s="1913" t="e">
        <f t="shared" si="71"/>
        <v>#VALUE!</v>
      </c>
      <c r="AG170" s="1913" t="e">
        <f t="shared" si="71"/>
        <v>#VALUE!</v>
      </c>
      <c r="AH170" s="2043" t="s">
        <v>2268</v>
      </c>
      <c r="AI170" s="2044">
        <f>+COUNTIFS(C171:AG171,"土",C172:AG172,"")+COUNTIFS(C171:AG171,"日",C172:AG172,"")</f>
        <v>0</v>
      </c>
    </row>
    <row r="171" spans="2:38">
      <c r="B171" s="1908" t="s">
        <v>1060</v>
      </c>
      <c r="C171" s="1975" t="str">
        <f>IFERROR(TEXT(WEEKDAY(+C170),"aaa"),"")</f>
        <v/>
      </c>
      <c r="D171" s="1975" t="str">
        <f t="shared" ref="D171:AG171" si="72">IFERROR(TEXT(WEEKDAY(+D170),"aaa"),"")</f>
        <v/>
      </c>
      <c r="E171" s="1975" t="str">
        <f t="shared" si="72"/>
        <v/>
      </c>
      <c r="F171" s="1975" t="str">
        <f t="shared" si="72"/>
        <v/>
      </c>
      <c r="G171" s="1975" t="str">
        <f t="shared" si="72"/>
        <v/>
      </c>
      <c r="H171" s="1975" t="str">
        <f t="shared" si="72"/>
        <v/>
      </c>
      <c r="I171" s="1975" t="str">
        <f t="shared" si="72"/>
        <v/>
      </c>
      <c r="J171" s="1975" t="str">
        <f t="shared" si="72"/>
        <v/>
      </c>
      <c r="K171" s="1975" t="str">
        <f t="shared" si="72"/>
        <v/>
      </c>
      <c r="L171" s="1975" t="str">
        <f t="shared" si="72"/>
        <v/>
      </c>
      <c r="M171" s="1975" t="str">
        <f t="shared" si="72"/>
        <v/>
      </c>
      <c r="N171" s="1975" t="str">
        <f t="shared" si="72"/>
        <v/>
      </c>
      <c r="O171" s="1975" t="str">
        <f t="shared" si="72"/>
        <v/>
      </c>
      <c r="P171" s="1975" t="str">
        <f t="shared" si="72"/>
        <v/>
      </c>
      <c r="Q171" s="1975" t="str">
        <f t="shared" si="72"/>
        <v/>
      </c>
      <c r="R171" s="1975" t="str">
        <f t="shared" si="72"/>
        <v/>
      </c>
      <c r="S171" s="1975" t="str">
        <f t="shared" si="72"/>
        <v/>
      </c>
      <c r="T171" s="1975" t="str">
        <f t="shared" si="72"/>
        <v/>
      </c>
      <c r="U171" s="1975" t="str">
        <f t="shared" si="72"/>
        <v/>
      </c>
      <c r="V171" s="1975" t="str">
        <f t="shared" si="72"/>
        <v/>
      </c>
      <c r="W171" s="1975" t="str">
        <f t="shared" si="72"/>
        <v/>
      </c>
      <c r="X171" s="1975" t="str">
        <f t="shared" si="72"/>
        <v/>
      </c>
      <c r="Y171" s="1975" t="str">
        <f t="shared" si="72"/>
        <v/>
      </c>
      <c r="Z171" s="1975" t="str">
        <f t="shared" si="72"/>
        <v/>
      </c>
      <c r="AA171" s="1975" t="str">
        <f t="shared" si="72"/>
        <v/>
      </c>
      <c r="AB171" s="1975" t="str">
        <f t="shared" si="72"/>
        <v/>
      </c>
      <c r="AC171" s="1975" t="str">
        <f t="shared" si="72"/>
        <v/>
      </c>
      <c r="AD171" s="1975" t="str">
        <f t="shared" si="72"/>
        <v/>
      </c>
      <c r="AE171" s="1975" t="str">
        <f t="shared" si="72"/>
        <v/>
      </c>
      <c r="AF171" s="1975" t="str">
        <f t="shared" si="72"/>
        <v/>
      </c>
      <c r="AG171" s="1975" t="str">
        <f t="shared" si="72"/>
        <v/>
      </c>
      <c r="AH171" s="2043" t="s">
        <v>2269</v>
      </c>
      <c r="AI171" s="2044">
        <f>+COUNTIF(C172:AG172,"夏休")+COUNTIF(C172:AG172,"冬休")+COUNTIF(C172:AG172,"中止")</f>
        <v>0</v>
      </c>
    </row>
    <row r="172" spans="2:38" ht="13.5" customHeight="1">
      <c r="B172" s="4547" t="s">
        <v>2270</v>
      </c>
      <c r="C172" s="4549"/>
      <c r="D172" s="4545"/>
      <c r="E172" s="4545"/>
      <c r="F172" s="4545"/>
      <c r="G172" s="4545"/>
      <c r="H172" s="4545"/>
      <c r="I172" s="4545"/>
      <c r="J172" s="4545"/>
      <c r="K172" s="4545"/>
      <c r="L172" s="4545"/>
      <c r="M172" s="4545"/>
      <c r="N172" s="4545"/>
      <c r="O172" s="4545"/>
      <c r="P172" s="4545"/>
      <c r="Q172" s="4545"/>
      <c r="R172" s="4545"/>
      <c r="S172" s="4545"/>
      <c r="T172" s="4545"/>
      <c r="U172" s="4545"/>
      <c r="V172" s="4545"/>
      <c r="W172" s="4545"/>
      <c r="X172" s="4545"/>
      <c r="Y172" s="4545"/>
      <c r="Z172" s="4545"/>
      <c r="AA172" s="4545"/>
      <c r="AB172" s="4545"/>
      <c r="AC172" s="4545"/>
      <c r="AD172" s="4545"/>
      <c r="AE172" s="4545"/>
      <c r="AF172" s="4545"/>
      <c r="AG172" s="4565"/>
      <c r="AH172" s="2045" t="s">
        <v>1061</v>
      </c>
      <c r="AI172" s="2046">
        <f>COUNT(C170:AG170)-AI171</f>
        <v>0</v>
      </c>
    </row>
    <row r="173" spans="2:38" ht="13.5" customHeight="1">
      <c r="B173" s="4548"/>
      <c r="C173" s="4549"/>
      <c r="D173" s="4545"/>
      <c r="E173" s="4545"/>
      <c r="F173" s="4545"/>
      <c r="G173" s="4545"/>
      <c r="H173" s="4545"/>
      <c r="I173" s="4545"/>
      <c r="J173" s="4545"/>
      <c r="K173" s="4545"/>
      <c r="L173" s="4545"/>
      <c r="M173" s="4545"/>
      <c r="N173" s="4545"/>
      <c r="O173" s="4545"/>
      <c r="P173" s="4545"/>
      <c r="Q173" s="4545"/>
      <c r="R173" s="4545"/>
      <c r="S173" s="4545"/>
      <c r="T173" s="4545"/>
      <c r="U173" s="4545"/>
      <c r="V173" s="4545"/>
      <c r="W173" s="4545"/>
      <c r="X173" s="4545"/>
      <c r="Y173" s="4545"/>
      <c r="Z173" s="4545"/>
      <c r="AA173" s="4545"/>
      <c r="AB173" s="4545"/>
      <c r="AC173" s="4545"/>
      <c r="AD173" s="4545"/>
      <c r="AE173" s="4545"/>
      <c r="AF173" s="4545"/>
      <c r="AG173" s="4565"/>
      <c r="AH173" s="2045" t="s">
        <v>1062</v>
      </c>
      <c r="AI173" s="2046">
        <f>+COUNTIF(C174:AG175,"休")</f>
        <v>0</v>
      </c>
      <c r="AJ173" s="2047" t="e">
        <f>IF(AI174&gt;0.285,"",IF(AI173&lt;AI170,"←計画日数が足りません",""))</f>
        <v>#DIV/0!</v>
      </c>
    </row>
    <row r="174" spans="2:38" ht="13.5" customHeight="1">
      <c r="B174" s="4566" t="s">
        <v>1055</v>
      </c>
      <c r="C174" s="4564"/>
      <c r="D174" s="4564"/>
      <c r="E174" s="4564"/>
      <c r="F174" s="4564"/>
      <c r="G174" s="4564"/>
      <c r="H174" s="4564"/>
      <c r="I174" s="4564"/>
      <c r="J174" s="4564"/>
      <c r="K174" s="4564"/>
      <c r="L174" s="4564"/>
      <c r="M174" s="4564"/>
      <c r="N174" s="4564"/>
      <c r="O174" s="4564"/>
      <c r="P174" s="4564"/>
      <c r="Q174" s="4564"/>
      <c r="R174" s="4564"/>
      <c r="S174" s="4564"/>
      <c r="T174" s="4564"/>
      <c r="U174" s="4564"/>
      <c r="V174" s="4564"/>
      <c r="W174" s="4564"/>
      <c r="X174" s="4564"/>
      <c r="Y174" s="4564"/>
      <c r="Z174" s="4564"/>
      <c r="AA174" s="4564"/>
      <c r="AB174" s="4564"/>
      <c r="AC174" s="4564"/>
      <c r="AD174" s="4564"/>
      <c r="AE174" s="4564"/>
      <c r="AF174" s="4564"/>
      <c r="AG174" s="4570"/>
      <c r="AH174" s="2045" t="s">
        <v>1063</v>
      </c>
      <c r="AI174" s="2048" t="e">
        <f>+AI173/AI172</f>
        <v>#DIV/0!</v>
      </c>
    </row>
    <row r="175" spans="2:38">
      <c r="B175" s="4566"/>
      <c r="C175" s="4564"/>
      <c r="D175" s="4564"/>
      <c r="E175" s="4564"/>
      <c r="F175" s="4564"/>
      <c r="G175" s="4564"/>
      <c r="H175" s="4564"/>
      <c r="I175" s="4564"/>
      <c r="J175" s="4564"/>
      <c r="K175" s="4564"/>
      <c r="L175" s="4564"/>
      <c r="M175" s="4564"/>
      <c r="N175" s="4564"/>
      <c r="O175" s="4564"/>
      <c r="P175" s="4564"/>
      <c r="Q175" s="4564"/>
      <c r="R175" s="4564"/>
      <c r="S175" s="4564"/>
      <c r="T175" s="4564"/>
      <c r="U175" s="4564"/>
      <c r="V175" s="4564"/>
      <c r="W175" s="4564"/>
      <c r="X175" s="4564"/>
      <c r="Y175" s="4564"/>
      <c r="Z175" s="4564"/>
      <c r="AA175" s="4564"/>
      <c r="AB175" s="4564"/>
      <c r="AC175" s="4564"/>
      <c r="AD175" s="4564"/>
      <c r="AE175" s="4564"/>
      <c r="AF175" s="4564"/>
      <c r="AG175" s="4570"/>
      <c r="AH175" s="2045" t="s">
        <v>1051</v>
      </c>
      <c r="AI175" s="2046">
        <f>+COUNTA(C176:AG177)</f>
        <v>0</v>
      </c>
    </row>
    <row r="176" spans="2:38">
      <c r="B176" s="4571" t="s">
        <v>1057</v>
      </c>
      <c r="C176" s="4568"/>
      <c r="D176" s="4568"/>
      <c r="E176" s="4568"/>
      <c r="F176" s="4568"/>
      <c r="G176" s="4568"/>
      <c r="H176" s="4568"/>
      <c r="I176" s="4568"/>
      <c r="J176" s="4568"/>
      <c r="K176" s="4568"/>
      <c r="L176" s="4568"/>
      <c r="M176" s="4568"/>
      <c r="N176" s="4568"/>
      <c r="O176" s="4568"/>
      <c r="P176" s="4568"/>
      <c r="Q176" s="4568"/>
      <c r="R176" s="4568"/>
      <c r="S176" s="4568"/>
      <c r="T176" s="4568"/>
      <c r="U176" s="4568"/>
      <c r="V176" s="4568"/>
      <c r="W176" s="4568"/>
      <c r="X176" s="4568"/>
      <c r="Y176" s="4568"/>
      <c r="Z176" s="4568"/>
      <c r="AA176" s="4568"/>
      <c r="AB176" s="4568"/>
      <c r="AC176" s="4568"/>
      <c r="AD176" s="4568"/>
      <c r="AE176" s="4568"/>
      <c r="AF176" s="4568"/>
      <c r="AG176" s="4575"/>
      <c r="AH176" s="2049" t="s">
        <v>1064</v>
      </c>
      <c r="AI176" s="2050" t="e">
        <f>+AI175/AI172</f>
        <v>#DIV/0!</v>
      </c>
      <c r="AL176" s="1857">
        <f>+COUNTIF(C174:AG175,"休")</f>
        <v>0</v>
      </c>
    </row>
    <row r="177" spans="2:38">
      <c r="B177" s="4572"/>
      <c r="C177" s="4569"/>
      <c r="D177" s="4569"/>
      <c r="E177" s="4569"/>
      <c r="F177" s="4569"/>
      <c r="G177" s="4569"/>
      <c r="H177" s="4569"/>
      <c r="I177" s="4569"/>
      <c r="J177" s="4569"/>
      <c r="K177" s="4569"/>
      <c r="L177" s="4569"/>
      <c r="M177" s="4569"/>
      <c r="N177" s="4569"/>
      <c r="O177" s="4569"/>
      <c r="P177" s="4569"/>
      <c r="Q177" s="4569"/>
      <c r="R177" s="4569"/>
      <c r="S177" s="4569"/>
      <c r="T177" s="4569"/>
      <c r="U177" s="4569"/>
      <c r="V177" s="4569"/>
      <c r="W177" s="4569"/>
      <c r="X177" s="4569"/>
      <c r="Y177" s="4569"/>
      <c r="Z177" s="4569"/>
      <c r="AA177" s="4569"/>
      <c r="AB177" s="4569"/>
      <c r="AC177" s="4569"/>
      <c r="AD177" s="4569"/>
      <c r="AE177" s="4569"/>
      <c r="AF177" s="4569"/>
      <c r="AG177" s="4576"/>
      <c r="AH177" s="2051" t="s">
        <v>2271</v>
      </c>
      <c r="AI177" s="2052" t="str">
        <f>IF(7&gt;AI172,"対象外",IF(AI175&gt;=AI170,"OK","NG"))</f>
        <v>対象外</v>
      </c>
      <c r="AJ177" s="2047" t="str">
        <f>IF(AI177="対象外","←７日間に満たない期間は達成判定の対象外",IF(AI177="NG","←月単位未達成","←月単位達成"))</f>
        <v>←７日間に満たない期間は達成判定の対象外</v>
      </c>
      <c r="AL177" s="2053" t="str">
        <f>IF(7&gt;AI172,"対象外",IF(AL176&gt;=AI170,"OK","NG"))</f>
        <v>対象外</v>
      </c>
    </row>
    <row r="178" spans="2:38" hidden="1">
      <c r="B178" s="2001" t="s">
        <v>2373</v>
      </c>
      <c r="C178" s="1992" t="e">
        <f t="shared" ref="C178:AG178" si="73">IF(AND(DAY(C170)&gt;=22,DAY(C170)&lt;=28,C171="土"),1,0)</f>
        <v>#VALUE!</v>
      </c>
      <c r="D178" s="1992" t="e">
        <f t="shared" si="73"/>
        <v>#VALUE!</v>
      </c>
      <c r="E178" s="1992" t="e">
        <f t="shared" si="73"/>
        <v>#VALUE!</v>
      </c>
      <c r="F178" s="1992" t="e">
        <f t="shared" si="73"/>
        <v>#VALUE!</v>
      </c>
      <c r="G178" s="1992" t="e">
        <f t="shared" si="73"/>
        <v>#VALUE!</v>
      </c>
      <c r="H178" s="1992" t="e">
        <f t="shared" si="73"/>
        <v>#VALUE!</v>
      </c>
      <c r="I178" s="1992" t="e">
        <f t="shared" si="73"/>
        <v>#VALUE!</v>
      </c>
      <c r="J178" s="1992" t="e">
        <f t="shared" si="73"/>
        <v>#VALUE!</v>
      </c>
      <c r="K178" s="1992" t="e">
        <f t="shared" si="73"/>
        <v>#VALUE!</v>
      </c>
      <c r="L178" s="1992" t="e">
        <f t="shared" si="73"/>
        <v>#VALUE!</v>
      </c>
      <c r="M178" s="1992" t="e">
        <f t="shared" si="73"/>
        <v>#VALUE!</v>
      </c>
      <c r="N178" s="1992" t="e">
        <f t="shared" si="73"/>
        <v>#VALUE!</v>
      </c>
      <c r="O178" s="1992" t="e">
        <f t="shared" si="73"/>
        <v>#VALUE!</v>
      </c>
      <c r="P178" s="1992" t="e">
        <f t="shared" si="73"/>
        <v>#VALUE!</v>
      </c>
      <c r="Q178" s="1992" t="e">
        <f t="shared" si="73"/>
        <v>#VALUE!</v>
      </c>
      <c r="R178" s="1992" t="e">
        <f t="shared" si="73"/>
        <v>#VALUE!</v>
      </c>
      <c r="S178" s="1992" t="e">
        <f t="shared" si="73"/>
        <v>#VALUE!</v>
      </c>
      <c r="T178" s="1992" t="e">
        <f t="shared" si="73"/>
        <v>#VALUE!</v>
      </c>
      <c r="U178" s="1992" t="e">
        <f t="shared" si="73"/>
        <v>#VALUE!</v>
      </c>
      <c r="V178" s="1992" t="e">
        <f t="shared" si="73"/>
        <v>#VALUE!</v>
      </c>
      <c r="W178" s="1992" t="e">
        <f t="shared" si="73"/>
        <v>#VALUE!</v>
      </c>
      <c r="X178" s="1992" t="e">
        <f t="shared" si="73"/>
        <v>#VALUE!</v>
      </c>
      <c r="Y178" s="1992" t="e">
        <f t="shared" si="73"/>
        <v>#VALUE!</v>
      </c>
      <c r="Z178" s="1992" t="e">
        <f t="shared" si="73"/>
        <v>#VALUE!</v>
      </c>
      <c r="AA178" s="1992" t="e">
        <f t="shared" si="73"/>
        <v>#VALUE!</v>
      </c>
      <c r="AB178" s="1992" t="e">
        <f t="shared" si="73"/>
        <v>#VALUE!</v>
      </c>
      <c r="AC178" s="1992" t="e">
        <f t="shared" si="73"/>
        <v>#VALUE!</v>
      </c>
      <c r="AD178" s="1992" t="e">
        <f t="shared" si="73"/>
        <v>#VALUE!</v>
      </c>
      <c r="AE178" s="1992" t="e">
        <f t="shared" si="73"/>
        <v>#VALUE!</v>
      </c>
      <c r="AF178" s="1992" t="e">
        <f t="shared" si="73"/>
        <v>#VALUE!</v>
      </c>
      <c r="AG178" s="1992" t="e">
        <f t="shared" si="73"/>
        <v>#VALUE!</v>
      </c>
      <c r="AH178" s="1861" t="s">
        <v>2272</v>
      </c>
      <c r="AI178" s="2054">
        <f>_xlfn.AGGREGATE(9,6,C178:AG178)</f>
        <v>0</v>
      </c>
      <c r="AJ178" s="2047"/>
    </row>
    <row r="179" spans="2:38" hidden="1">
      <c r="B179" s="2001" t="s">
        <v>2374</v>
      </c>
      <c r="C179" s="2055" t="e">
        <f t="shared" ref="C179:AG179" si="74">IF(AND(DAY(C170)&gt;=22,DAY(C170)&lt;=28,C171="土",OR(C176="休",C176="雨")),1,0)</f>
        <v>#VALUE!</v>
      </c>
      <c r="D179" s="2055" t="e">
        <f t="shared" si="74"/>
        <v>#VALUE!</v>
      </c>
      <c r="E179" s="2055" t="e">
        <f t="shared" si="74"/>
        <v>#VALUE!</v>
      </c>
      <c r="F179" s="2055" t="e">
        <f t="shared" si="74"/>
        <v>#VALUE!</v>
      </c>
      <c r="G179" s="2055" t="e">
        <f t="shared" si="74"/>
        <v>#VALUE!</v>
      </c>
      <c r="H179" s="2055" t="e">
        <f t="shared" si="74"/>
        <v>#VALUE!</v>
      </c>
      <c r="I179" s="2055" t="e">
        <f t="shared" si="74"/>
        <v>#VALUE!</v>
      </c>
      <c r="J179" s="2055" t="e">
        <f t="shared" si="74"/>
        <v>#VALUE!</v>
      </c>
      <c r="K179" s="2055" t="e">
        <f t="shared" si="74"/>
        <v>#VALUE!</v>
      </c>
      <c r="L179" s="2055" t="e">
        <f t="shared" si="74"/>
        <v>#VALUE!</v>
      </c>
      <c r="M179" s="2055" t="e">
        <f t="shared" si="74"/>
        <v>#VALUE!</v>
      </c>
      <c r="N179" s="2055" t="e">
        <f t="shared" si="74"/>
        <v>#VALUE!</v>
      </c>
      <c r="O179" s="2055" t="e">
        <f t="shared" si="74"/>
        <v>#VALUE!</v>
      </c>
      <c r="P179" s="2055" t="e">
        <f t="shared" si="74"/>
        <v>#VALUE!</v>
      </c>
      <c r="Q179" s="2055" t="e">
        <f t="shared" si="74"/>
        <v>#VALUE!</v>
      </c>
      <c r="R179" s="2055" t="e">
        <f t="shared" si="74"/>
        <v>#VALUE!</v>
      </c>
      <c r="S179" s="2055" t="e">
        <f t="shared" si="74"/>
        <v>#VALUE!</v>
      </c>
      <c r="T179" s="2055" t="e">
        <f t="shared" si="74"/>
        <v>#VALUE!</v>
      </c>
      <c r="U179" s="2055" t="e">
        <f t="shared" si="74"/>
        <v>#VALUE!</v>
      </c>
      <c r="V179" s="2055" t="e">
        <f t="shared" si="74"/>
        <v>#VALUE!</v>
      </c>
      <c r="W179" s="2055" t="e">
        <f t="shared" si="74"/>
        <v>#VALUE!</v>
      </c>
      <c r="X179" s="2055" t="e">
        <f t="shared" si="74"/>
        <v>#VALUE!</v>
      </c>
      <c r="Y179" s="2055" t="e">
        <f t="shared" si="74"/>
        <v>#VALUE!</v>
      </c>
      <c r="Z179" s="2055" t="e">
        <f t="shared" si="74"/>
        <v>#VALUE!</v>
      </c>
      <c r="AA179" s="2055" t="e">
        <f t="shared" si="74"/>
        <v>#VALUE!</v>
      </c>
      <c r="AB179" s="2055" t="e">
        <f t="shared" si="74"/>
        <v>#VALUE!</v>
      </c>
      <c r="AC179" s="2055" t="e">
        <f t="shared" si="74"/>
        <v>#VALUE!</v>
      </c>
      <c r="AD179" s="2055" t="e">
        <f t="shared" si="74"/>
        <v>#VALUE!</v>
      </c>
      <c r="AE179" s="2055" t="e">
        <f t="shared" si="74"/>
        <v>#VALUE!</v>
      </c>
      <c r="AF179" s="2055" t="e">
        <f t="shared" si="74"/>
        <v>#VALUE!</v>
      </c>
      <c r="AG179" s="2055" t="e">
        <f t="shared" si="74"/>
        <v>#VALUE!</v>
      </c>
      <c r="AH179" s="1861" t="s">
        <v>2273</v>
      </c>
      <c r="AI179" s="2054">
        <f>_xlfn.AGGREGATE(9,6,C179:AG179)</f>
        <v>0</v>
      </c>
      <c r="AJ179" s="2047"/>
    </row>
    <row r="180" spans="2:38" hidden="1">
      <c r="B180" s="2001" t="s">
        <v>2375</v>
      </c>
      <c r="C180" s="1992" t="e">
        <f>IF(AND(DAY(C170)&gt;=8,DAY(C170)&lt;=14,C171="土"),1,0)</f>
        <v>#VALUE!</v>
      </c>
      <c r="D180" s="1992" t="e">
        <f>IF(AND(DAY(D170)&gt;=8,DAY(D170)&lt;=14,D171="土"),1,0)</f>
        <v>#VALUE!</v>
      </c>
      <c r="E180" s="1992" t="e">
        <f t="shared" ref="E180:AG180" si="75">IF(AND(DAY(E170)&gt;=8,DAY(E170)&lt;=14,E171="土"),1,0)</f>
        <v>#VALUE!</v>
      </c>
      <c r="F180" s="1992" t="e">
        <f t="shared" si="75"/>
        <v>#VALUE!</v>
      </c>
      <c r="G180" s="1992" t="e">
        <f t="shared" si="75"/>
        <v>#VALUE!</v>
      </c>
      <c r="H180" s="1992" t="e">
        <f t="shared" si="75"/>
        <v>#VALUE!</v>
      </c>
      <c r="I180" s="1992" t="e">
        <f t="shared" si="75"/>
        <v>#VALUE!</v>
      </c>
      <c r="J180" s="1992" t="e">
        <f t="shared" si="75"/>
        <v>#VALUE!</v>
      </c>
      <c r="K180" s="1992" t="e">
        <f t="shared" si="75"/>
        <v>#VALUE!</v>
      </c>
      <c r="L180" s="1992" t="e">
        <f t="shared" si="75"/>
        <v>#VALUE!</v>
      </c>
      <c r="M180" s="1992" t="e">
        <f t="shared" si="75"/>
        <v>#VALUE!</v>
      </c>
      <c r="N180" s="1992" t="e">
        <f t="shared" si="75"/>
        <v>#VALUE!</v>
      </c>
      <c r="O180" s="1992" t="e">
        <f t="shared" si="75"/>
        <v>#VALUE!</v>
      </c>
      <c r="P180" s="1992" t="e">
        <f t="shared" si="75"/>
        <v>#VALUE!</v>
      </c>
      <c r="Q180" s="1992" t="e">
        <f t="shared" si="75"/>
        <v>#VALUE!</v>
      </c>
      <c r="R180" s="1992" t="e">
        <f t="shared" si="75"/>
        <v>#VALUE!</v>
      </c>
      <c r="S180" s="1992" t="e">
        <f t="shared" si="75"/>
        <v>#VALUE!</v>
      </c>
      <c r="T180" s="1992" t="e">
        <f t="shared" si="75"/>
        <v>#VALUE!</v>
      </c>
      <c r="U180" s="1992" t="e">
        <f t="shared" si="75"/>
        <v>#VALUE!</v>
      </c>
      <c r="V180" s="1992" t="e">
        <f t="shared" si="75"/>
        <v>#VALUE!</v>
      </c>
      <c r="W180" s="1992" t="e">
        <f t="shared" si="75"/>
        <v>#VALUE!</v>
      </c>
      <c r="X180" s="1992" t="e">
        <f t="shared" si="75"/>
        <v>#VALUE!</v>
      </c>
      <c r="Y180" s="1992" t="e">
        <f t="shared" si="75"/>
        <v>#VALUE!</v>
      </c>
      <c r="Z180" s="1992" t="e">
        <f t="shared" si="75"/>
        <v>#VALUE!</v>
      </c>
      <c r="AA180" s="1992" t="e">
        <f t="shared" si="75"/>
        <v>#VALUE!</v>
      </c>
      <c r="AB180" s="1992" t="e">
        <f t="shared" si="75"/>
        <v>#VALUE!</v>
      </c>
      <c r="AC180" s="1992" t="e">
        <f t="shared" si="75"/>
        <v>#VALUE!</v>
      </c>
      <c r="AD180" s="1992" t="e">
        <f t="shared" si="75"/>
        <v>#VALUE!</v>
      </c>
      <c r="AE180" s="1992" t="e">
        <f t="shared" si="75"/>
        <v>#VALUE!</v>
      </c>
      <c r="AF180" s="1992" t="e">
        <f t="shared" si="75"/>
        <v>#VALUE!</v>
      </c>
      <c r="AG180" s="1992" t="e">
        <f t="shared" si="75"/>
        <v>#VALUE!</v>
      </c>
      <c r="AH180" s="1861" t="s">
        <v>2272</v>
      </c>
      <c r="AI180" s="2054">
        <f>_xlfn.AGGREGATE(9,6,C180:AG180)</f>
        <v>0</v>
      </c>
      <c r="AJ180" s="2047"/>
    </row>
    <row r="181" spans="2:38" hidden="1">
      <c r="B181" s="2001" t="s">
        <v>2376</v>
      </c>
      <c r="C181" s="2055" t="e">
        <f>IF(AND(DAY(C170)&gt;=8,DAY(C170)&lt;=14,C171="土",OR(C176="休",C176="雨")),1,0)</f>
        <v>#VALUE!</v>
      </c>
      <c r="D181" s="2055" t="e">
        <f>IF(AND(DAY(D170)&gt;=8,DAY(D170)&lt;=14,D171="土",OR(D176="休",D176="雨")),1,0)</f>
        <v>#VALUE!</v>
      </c>
      <c r="E181" s="2055" t="e">
        <f t="shared" ref="E181:AG181" si="76">IF(AND(DAY(E170)&gt;=8,DAY(E170)&lt;=14,E171="土",OR(E176="休",E176="雨")),1,0)</f>
        <v>#VALUE!</v>
      </c>
      <c r="F181" s="2055" t="e">
        <f t="shared" si="76"/>
        <v>#VALUE!</v>
      </c>
      <c r="G181" s="2055" t="e">
        <f t="shared" si="76"/>
        <v>#VALUE!</v>
      </c>
      <c r="H181" s="2055" t="e">
        <f t="shared" si="76"/>
        <v>#VALUE!</v>
      </c>
      <c r="I181" s="2055" t="e">
        <f t="shared" si="76"/>
        <v>#VALUE!</v>
      </c>
      <c r="J181" s="2055" t="e">
        <f t="shared" si="76"/>
        <v>#VALUE!</v>
      </c>
      <c r="K181" s="2055" t="e">
        <f t="shared" si="76"/>
        <v>#VALUE!</v>
      </c>
      <c r="L181" s="2055" t="e">
        <f t="shared" si="76"/>
        <v>#VALUE!</v>
      </c>
      <c r="M181" s="2055" t="e">
        <f t="shared" si="76"/>
        <v>#VALUE!</v>
      </c>
      <c r="N181" s="2055" t="e">
        <f t="shared" si="76"/>
        <v>#VALUE!</v>
      </c>
      <c r="O181" s="2055" t="e">
        <f t="shared" si="76"/>
        <v>#VALUE!</v>
      </c>
      <c r="P181" s="2055" t="e">
        <f t="shared" si="76"/>
        <v>#VALUE!</v>
      </c>
      <c r="Q181" s="2055" t="e">
        <f t="shared" si="76"/>
        <v>#VALUE!</v>
      </c>
      <c r="R181" s="2055" t="e">
        <f t="shared" si="76"/>
        <v>#VALUE!</v>
      </c>
      <c r="S181" s="2055" t="e">
        <f t="shared" si="76"/>
        <v>#VALUE!</v>
      </c>
      <c r="T181" s="2055" t="e">
        <f t="shared" si="76"/>
        <v>#VALUE!</v>
      </c>
      <c r="U181" s="2055" t="e">
        <f t="shared" si="76"/>
        <v>#VALUE!</v>
      </c>
      <c r="V181" s="2055" t="e">
        <f t="shared" si="76"/>
        <v>#VALUE!</v>
      </c>
      <c r="W181" s="2055" t="e">
        <f t="shared" si="76"/>
        <v>#VALUE!</v>
      </c>
      <c r="X181" s="2055" t="e">
        <f t="shared" si="76"/>
        <v>#VALUE!</v>
      </c>
      <c r="Y181" s="2055" t="e">
        <f t="shared" si="76"/>
        <v>#VALUE!</v>
      </c>
      <c r="Z181" s="2055" t="e">
        <f t="shared" si="76"/>
        <v>#VALUE!</v>
      </c>
      <c r="AA181" s="2055" t="e">
        <f t="shared" si="76"/>
        <v>#VALUE!</v>
      </c>
      <c r="AB181" s="2055" t="e">
        <f t="shared" si="76"/>
        <v>#VALUE!</v>
      </c>
      <c r="AC181" s="2055" t="e">
        <f t="shared" si="76"/>
        <v>#VALUE!</v>
      </c>
      <c r="AD181" s="2055" t="e">
        <f t="shared" si="76"/>
        <v>#VALUE!</v>
      </c>
      <c r="AE181" s="2055" t="e">
        <f t="shared" si="76"/>
        <v>#VALUE!</v>
      </c>
      <c r="AF181" s="2055" t="e">
        <f t="shared" si="76"/>
        <v>#VALUE!</v>
      </c>
      <c r="AG181" s="2055" t="e">
        <f t="shared" si="76"/>
        <v>#VALUE!</v>
      </c>
      <c r="AH181" s="1861" t="s">
        <v>2273</v>
      </c>
      <c r="AI181" s="2054">
        <f>_xlfn.AGGREGATE(9,6,C181:AG181)</f>
        <v>0</v>
      </c>
      <c r="AJ181" s="2047"/>
    </row>
    <row r="182" spans="2:38">
      <c r="F182" s="1992"/>
    </row>
    <row r="183" spans="2:38" hidden="1">
      <c r="C183" s="1857" t="e">
        <f>YEAR(C186)</f>
        <v>#VALUE!</v>
      </c>
      <c r="D183" s="1857" t="e">
        <f>MONTH(C186)</f>
        <v>#VALUE!</v>
      </c>
    </row>
    <row r="184" spans="2:38">
      <c r="B184" s="1971" t="s">
        <v>2266</v>
      </c>
      <c r="C184" s="4478" t="e">
        <f>C186</f>
        <v>#VALUE!</v>
      </c>
      <c r="D184" s="4479"/>
      <c r="E184" s="4479"/>
      <c r="F184" s="4479"/>
      <c r="G184" s="4479"/>
      <c r="H184" s="4479"/>
      <c r="I184" s="4479"/>
      <c r="J184" s="4479"/>
      <c r="K184" s="4479"/>
      <c r="L184" s="4479"/>
      <c r="M184" s="4479"/>
      <c r="N184" s="4479"/>
      <c r="O184" s="4479"/>
      <c r="P184" s="4479"/>
      <c r="Q184" s="4479"/>
      <c r="R184" s="4479"/>
      <c r="S184" s="4479"/>
      <c r="T184" s="4479"/>
      <c r="U184" s="4479"/>
      <c r="V184" s="4479"/>
      <c r="W184" s="4479"/>
      <c r="X184" s="4479"/>
      <c r="Y184" s="4479"/>
      <c r="Z184" s="4479"/>
      <c r="AA184" s="4479"/>
      <c r="AB184" s="4479"/>
      <c r="AC184" s="4479"/>
      <c r="AD184" s="4479"/>
      <c r="AE184" s="4479"/>
      <c r="AF184" s="4479"/>
      <c r="AG184" s="4479"/>
      <c r="AH184" s="4479"/>
      <c r="AI184" s="4546"/>
    </row>
    <row r="185" spans="2:38" hidden="1">
      <c r="B185" s="1972"/>
      <c r="C185" s="1913" t="e">
        <f>DATE($C183,$D183,1)</f>
        <v>#VALUE!</v>
      </c>
      <c r="D185" s="1913" t="e">
        <f t="shared" ref="D185:AG185" si="77">C185+1</f>
        <v>#VALUE!</v>
      </c>
      <c r="E185" s="1913" t="e">
        <f t="shared" si="77"/>
        <v>#VALUE!</v>
      </c>
      <c r="F185" s="1913" t="e">
        <f t="shared" si="77"/>
        <v>#VALUE!</v>
      </c>
      <c r="G185" s="1913" t="e">
        <f t="shared" si="77"/>
        <v>#VALUE!</v>
      </c>
      <c r="H185" s="1913" t="e">
        <f t="shared" si="77"/>
        <v>#VALUE!</v>
      </c>
      <c r="I185" s="1913" t="e">
        <f t="shared" si="77"/>
        <v>#VALUE!</v>
      </c>
      <c r="J185" s="1913" t="e">
        <f t="shared" si="77"/>
        <v>#VALUE!</v>
      </c>
      <c r="K185" s="1913" t="e">
        <f t="shared" si="77"/>
        <v>#VALUE!</v>
      </c>
      <c r="L185" s="1913" t="e">
        <f t="shared" si="77"/>
        <v>#VALUE!</v>
      </c>
      <c r="M185" s="1913" t="e">
        <f t="shared" si="77"/>
        <v>#VALUE!</v>
      </c>
      <c r="N185" s="1913" t="e">
        <f t="shared" si="77"/>
        <v>#VALUE!</v>
      </c>
      <c r="O185" s="1913" t="e">
        <f t="shared" si="77"/>
        <v>#VALUE!</v>
      </c>
      <c r="P185" s="1913" t="e">
        <f t="shared" si="77"/>
        <v>#VALUE!</v>
      </c>
      <c r="Q185" s="1913" t="e">
        <f t="shared" si="77"/>
        <v>#VALUE!</v>
      </c>
      <c r="R185" s="1913" t="e">
        <f t="shared" si="77"/>
        <v>#VALUE!</v>
      </c>
      <c r="S185" s="1913" t="e">
        <f t="shared" si="77"/>
        <v>#VALUE!</v>
      </c>
      <c r="T185" s="1913" t="e">
        <f t="shared" si="77"/>
        <v>#VALUE!</v>
      </c>
      <c r="U185" s="1913" t="e">
        <f t="shared" si="77"/>
        <v>#VALUE!</v>
      </c>
      <c r="V185" s="1913" t="e">
        <f t="shared" si="77"/>
        <v>#VALUE!</v>
      </c>
      <c r="W185" s="1913" t="e">
        <f t="shared" si="77"/>
        <v>#VALUE!</v>
      </c>
      <c r="X185" s="1913" t="e">
        <f t="shared" si="77"/>
        <v>#VALUE!</v>
      </c>
      <c r="Y185" s="1913" t="e">
        <f t="shared" si="77"/>
        <v>#VALUE!</v>
      </c>
      <c r="Z185" s="1913" t="e">
        <f t="shared" si="77"/>
        <v>#VALUE!</v>
      </c>
      <c r="AA185" s="1913" t="e">
        <f t="shared" si="77"/>
        <v>#VALUE!</v>
      </c>
      <c r="AB185" s="1913" t="e">
        <f t="shared" si="77"/>
        <v>#VALUE!</v>
      </c>
      <c r="AC185" s="1913" t="e">
        <f t="shared" si="77"/>
        <v>#VALUE!</v>
      </c>
      <c r="AD185" s="1913" t="e">
        <f t="shared" si="77"/>
        <v>#VALUE!</v>
      </c>
      <c r="AE185" s="1913" t="e">
        <f t="shared" si="77"/>
        <v>#VALUE!</v>
      </c>
      <c r="AF185" s="1913" t="e">
        <f t="shared" si="77"/>
        <v>#VALUE!</v>
      </c>
      <c r="AG185" s="1913" t="e">
        <f t="shared" si="77"/>
        <v>#VALUE!</v>
      </c>
      <c r="AH185" s="2056"/>
      <c r="AI185" s="2057"/>
    </row>
    <row r="186" spans="2:38">
      <c r="B186" s="1973" t="s">
        <v>2267</v>
      </c>
      <c r="C186" s="1974" t="e">
        <f>IF(EDATE(C169,1)&gt;$G$5,"",EDATE(C169,1))</f>
        <v>#VALUE!</v>
      </c>
      <c r="D186" s="1913" t="e">
        <f t="shared" ref="D186:AG186" si="78">IF(D185&gt;$G$5,"",IF(C186=EOMONTH(DATE($C183,$D183,1),0),"",IF(C186="","",C186+1)))</f>
        <v>#VALUE!</v>
      </c>
      <c r="E186" s="1913" t="e">
        <f t="shared" si="78"/>
        <v>#VALUE!</v>
      </c>
      <c r="F186" s="1913" t="e">
        <f t="shared" si="78"/>
        <v>#VALUE!</v>
      </c>
      <c r="G186" s="1913" t="e">
        <f t="shared" si="78"/>
        <v>#VALUE!</v>
      </c>
      <c r="H186" s="1913" t="e">
        <f t="shared" si="78"/>
        <v>#VALUE!</v>
      </c>
      <c r="I186" s="1913" t="e">
        <f t="shared" si="78"/>
        <v>#VALUE!</v>
      </c>
      <c r="J186" s="1913" t="e">
        <f t="shared" si="78"/>
        <v>#VALUE!</v>
      </c>
      <c r="K186" s="1913" t="e">
        <f t="shared" si="78"/>
        <v>#VALUE!</v>
      </c>
      <c r="L186" s="1913" t="e">
        <f t="shared" si="78"/>
        <v>#VALUE!</v>
      </c>
      <c r="M186" s="1913" t="e">
        <f t="shared" si="78"/>
        <v>#VALUE!</v>
      </c>
      <c r="N186" s="1913" t="e">
        <f t="shared" si="78"/>
        <v>#VALUE!</v>
      </c>
      <c r="O186" s="1913" t="e">
        <f t="shared" si="78"/>
        <v>#VALUE!</v>
      </c>
      <c r="P186" s="1913" t="e">
        <f t="shared" si="78"/>
        <v>#VALUE!</v>
      </c>
      <c r="Q186" s="1913" t="e">
        <f t="shared" si="78"/>
        <v>#VALUE!</v>
      </c>
      <c r="R186" s="1913" t="e">
        <f t="shared" si="78"/>
        <v>#VALUE!</v>
      </c>
      <c r="S186" s="1913" t="e">
        <f t="shared" si="78"/>
        <v>#VALUE!</v>
      </c>
      <c r="T186" s="1913" t="e">
        <f t="shared" si="78"/>
        <v>#VALUE!</v>
      </c>
      <c r="U186" s="1913" t="e">
        <f t="shared" si="78"/>
        <v>#VALUE!</v>
      </c>
      <c r="V186" s="1913" t="e">
        <f t="shared" si="78"/>
        <v>#VALUE!</v>
      </c>
      <c r="W186" s="1913" t="e">
        <f t="shared" si="78"/>
        <v>#VALUE!</v>
      </c>
      <c r="X186" s="1913" t="e">
        <f t="shared" si="78"/>
        <v>#VALUE!</v>
      </c>
      <c r="Y186" s="1913" t="e">
        <f t="shared" si="78"/>
        <v>#VALUE!</v>
      </c>
      <c r="Z186" s="1913" t="e">
        <f t="shared" si="78"/>
        <v>#VALUE!</v>
      </c>
      <c r="AA186" s="1913" t="e">
        <f t="shared" si="78"/>
        <v>#VALUE!</v>
      </c>
      <c r="AB186" s="1913" t="e">
        <f t="shared" si="78"/>
        <v>#VALUE!</v>
      </c>
      <c r="AC186" s="1913" t="e">
        <f t="shared" si="78"/>
        <v>#VALUE!</v>
      </c>
      <c r="AD186" s="1913" t="e">
        <f t="shared" si="78"/>
        <v>#VALUE!</v>
      </c>
      <c r="AE186" s="1913" t="e">
        <f t="shared" si="78"/>
        <v>#VALUE!</v>
      </c>
      <c r="AF186" s="1913" t="e">
        <f t="shared" si="78"/>
        <v>#VALUE!</v>
      </c>
      <c r="AG186" s="1913" t="e">
        <f t="shared" si="78"/>
        <v>#VALUE!</v>
      </c>
      <c r="AH186" s="2043" t="s">
        <v>2268</v>
      </c>
      <c r="AI186" s="2044">
        <f>+COUNTIFS(C187:AG187,"土",C188:AG188,"")+COUNTIFS(C187:AG187,"日",C188:AG188,"")</f>
        <v>0</v>
      </c>
    </row>
    <row r="187" spans="2:38">
      <c r="B187" s="1908" t="s">
        <v>1060</v>
      </c>
      <c r="C187" s="1975" t="str">
        <f>IFERROR(TEXT(WEEKDAY(+C186),"aaa"),"")</f>
        <v/>
      </c>
      <c r="D187" s="1975" t="str">
        <f t="shared" ref="D187:AG187" si="79">IFERROR(TEXT(WEEKDAY(+D186),"aaa"),"")</f>
        <v/>
      </c>
      <c r="E187" s="1975" t="str">
        <f t="shared" si="79"/>
        <v/>
      </c>
      <c r="F187" s="1975" t="str">
        <f t="shared" si="79"/>
        <v/>
      </c>
      <c r="G187" s="1975" t="str">
        <f t="shared" si="79"/>
        <v/>
      </c>
      <c r="H187" s="1975" t="str">
        <f t="shared" si="79"/>
        <v/>
      </c>
      <c r="I187" s="1975" t="str">
        <f t="shared" si="79"/>
        <v/>
      </c>
      <c r="J187" s="1975" t="str">
        <f t="shared" si="79"/>
        <v/>
      </c>
      <c r="K187" s="1975" t="str">
        <f t="shared" si="79"/>
        <v/>
      </c>
      <c r="L187" s="1975" t="str">
        <f t="shared" si="79"/>
        <v/>
      </c>
      <c r="M187" s="1975" t="str">
        <f t="shared" si="79"/>
        <v/>
      </c>
      <c r="N187" s="1975" t="str">
        <f t="shared" si="79"/>
        <v/>
      </c>
      <c r="O187" s="1975" t="str">
        <f t="shared" si="79"/>
        <v/>
      </c>
      <c r="P187" s="1975" t="str">
        <f t="shared" si="79"/>
        <v/>
      </c>
      <c r="Q187" s="1975" t="str">
        <f t="shared" si="79"/>
        <v/>
      </c>
      <c r="R187" s="1975" t="str">
        <f t="shared" si="79"/>
        <v/>
      </c>
      <c r="S187" s="1975" t="str">
        <f t="shared" si="79"/>
        <v/>
      </c>
      <c r="T187" s="1975" t="str">
        <f t="shared" si="79"/>
        <v/>
      </c>
      <c r="U187" s="1975" t="str">
        <f t="shared" si="79"/>
        <v/>
      </c>
      <c r="V187" s="1975" t="str">
        <f t="shared" si="79"/>
        <v/>
      </c>
      <c r="W187" s="1975" t="str">
        <f t="shared" si="79"/>
        <v/>
      </c>
      <c r="X187" s="1975" t="str">
        <f t="shared" si="79"/>
        <v/>
      </c>
      <c r="Y187" s="1975" t="str">
        <f t="shared" si="79"/>
        <v/>
      </c>
      <c r="Z187" s="1975" t="str">
        <f t="shared" si="79"/>
        <v/>
      </c>
      <c r="AA187" s="1975" t="str">
        <f t="shared" si="79"/>
        <v/>
      </c>
      <c r="AB187" s="1975" t="str">
        <f t="shared" si="79"/>
        <v/>
      </c>
      <c r="AC187" s="1975" t="str">
        <f t="shared" si="79"/>
        <v/>
      </c>
      <c r="AD187" s="1975" t="str">
        <f t="shared" si="79"/>
        <v/>
      </c>
      <c r="AE187" s="1975" t="str">
        <f t="shared" si="79"/>
        <v/>
      </c>
      <c r="AF187" s="1975" t="str">
        <f t="shared" si="79"/>
        <v/>
      </c>
      <c r="AG187" s="1975" t="str">
        <f t="shared" si="79"/>
        <v/>
      </c>
      <c r="AH187" s="2043" t="s">
        <v>2269</v>
      </c>
      <c r="AI187" s="2044">
        <f>+COUNTIF(C188:AG188,"夏休")+COUNTIF(C188:AG188,"冬休")+COUNTIF(C188:AG188,"中止")</f>
        <v>0</v>
      </c>
    </row>
    <row r="188" spans="2:38" ht="13.5" customHeight="1">
      <c r="B188" s="4547" t="s">
        <v>2270</v>
      </c>
      <c r="C188" s="4549"/>
      <c r="D188" s="4545"/>
      <c r="E188" s="4545"/>
      <c r="F188" s="4545"/>
      <c r="G188" s="4545"/>
      <c r="H188" s="4545"/>
      <c r="I188" s="4545"/>
      <c r="J188" s="4545"/>
      <c r="K188" s="4545"/>
      <c r="L188" s="4545"/>
      <c r="M188" s="4545"/>
      <c r="N188" s="4545"/>
      <c r="O188" s="4545"/>
      <c r="P188" s="4545"/>
      <c r="Q188" s="4545"/>
      <c r="R188" s="4545"/>
      <c r="S188" s="4545"/>
      <c r="T188" s="4545"/>
      <c r="U188" s="4545"/>
      <c r="V188" s="4545"/>
      <c r="W188" s="4545"/>
      <c r="X188" s="4545"/>
      <c r="Y188" s="4545"/>
      <c r="Z188" s="4545"/>
      <c r="AA188" s="4545"/>
      <c r="AB188" s="4545"/>
      <c r="AC188" s="4545"/>
      <c r="AD188" s="4545"/>
      <c r="AE188" s="4545"/>
      <c r="AF188" s="4545"/>
      <c r="AG188" s="4565"/>
      <c r="AH188" s="2045" t="s">
        <v>1061</v>
      </c>
      <c r="AI188" s="2046">
        <f>COUNT(C186:AG186)-AI187</f>
        <v>0</v>
      </c>
    </row>
    <row r="189" spans="2:38" ht="13.5" customHeight="1">
      <c r="B189" s="4548"/>
      <c r="C189" s="4549"/>
      <c r="D189" s="4545"/>
      <c r="E189" s="4545"/>
      <c r="F189" s="4545"/>
      <c r="G189" s="4545"/>
      <c r="H189" s="4545"/>
      <c r="I189" s="4545"/>
      <c r="J189" s="4545"/>
      <c r="K189" s="4545"/>
      <c r="L189" s="4545"/>
      <c r="M189" s="4545"/>
      <c r="N189" s="4545"/>
      <c r="O189" s="4545"/>
      <c r="P189" s="4545"/>
      <c r="Q189" s="4545"/>
      <c r="R189" s="4545"/>
      <c r="S189" s="4545"/>
      <c r="T189" s="4545"/>
      <c r="U189" s="4545"/>
      <c r="V189" s="4545"/>
      <c r="W189" s="4545"/>
      <c r="X189" s="4545"/>
      <c r="Y189" s="4545"/>
      <c r="Z189" s="4545"/>
      <c r="AA189" s="4545"/>
      <c r="AB189" s="4545"/>
      <c r="AC189" s="4545"/>
      <c r="AD189" s="4545"/>
      <c r="AE189" s="4545"/>
      <c r="AF189" s="4545"/>
      <c r="AG189" s="4565"/>
      <c r="AH189" s="2045" t="s">
        <v>1062</v>
      </c>
      <c r="AI189" s="2046">
        <f>+COUNTIF(C190:AG191,"休")</f>
        <v>0</v>
      </c>
      <c r="AJ189" s="2047" t="e">
        <f>IF(AI190&gt;0.285,"",IF(AI189&lt;AI186,"←計画日数が足りません",""))</f>
        <v>#DIV/0!</v>
      </c>
    </row>
    <row r="190" spans="2:38" ht="13.5" customHeight="1">
      <c r="B190" s="4566" t="s">
        <v>1055</v>
      </c>
      <c r="C190" s="4567"/>
      <c r="D190" s="4564"/>
      <c r="E190" s="4564"/>
      <c r="F190" s="4564"/>
      <c r="G190" s="4564"/>
      <c r="H190" s="4564"/>
      <c r="I190" s="4564"/>
      <c r="J190" s="4564"/>
      <c r="K190" s="4564"/>
      <c r="L190" s="4564"/>
      <c r="M190" s="4564"/>
      <c r="N190" s="4564"/>
      <c r="O190" s="4564"/>
      <c r="P190" s="4564"/>
      <c r="Q190" s="4564"/>
      <c r="R190" s="4564"/>
      <c r="S190" s="4564"/>
      <c r="T190" s="4564"/>
      <c r="U190" s="4564"/>
      <c r="V190" s="4564"/>
      <c r="W190" s="4564"/>
      <c r="X190" s="4564"/>
      <c r="Y190" s="4564"/>
      <c r="Z190" s="4564"/>
      <c r="AA190" s="4564"/>
      <c r="AB190" s="4564"/>
      <c r="AC190" s="4564"/>
      <c r="AD190" s="4564"/>
      <c r="AE190" s="4564"/>
      <c r="AF190" s="4564"/>
      <c r="AG190" s="4570"/>
      <c r="AH190" s="2045" t="s">
        <v>1063</v>
      </c>
      <c r="AI190" s="2048" t="e">
        <f>+AI189/AI188</f>
        <v>#DIV/0!</v>
      </c>
    </row>
    <row r="191" spans="2:38">
      <c r="B191" s="4566"/>
      <c r="C191" s="4567"/>
      <c r="D191" s="4564"/>
      <c r="E191" s="4564"/>
      <c r="F191" s="4564"/>
      <c r="G191" s="4564"/>
      <c r="H191" s="4564"/>
      <c r="I191" s="4564"/>
      <c r="J191" s="4564"/>
      <c r="K191" s="4564"/>
      <c r="L191" s="4564"/>
      <c r="M191" s="4564"/>
      <c r="N191" s="4564"/>
      <c r="O191" s="4564"/>
      <c r="P191" s="4564"/>
      <c r="Q191" s="4564"/>
      <c r="R191" s="4564"/>
      <c r="S191" s="4564"/>
      <c r="T191" s="4564"/>
      <c r="U191" s="4564"/>
      <c r="V191" s="4564"/>
      <c r="W191" s="4564"/>
      <c r="X191" s="4564"/>
      <c r="Y191" s="4564"/>
      <c r="Z191" s="4564"/>
      <c r="AA191" s="4564"/>
      <c r="AB191" s="4564"/>
      <c r="AC191" s="4564"/>
      <c r="AD191" s="4564"/>
      <c r="AE191" s="4564"/>
      <c r="AF191" s="4564"/>
      <c r="AG191" s="4570"/>
      <c r="AH191" s="2045" t="s">
        <v>1051</v>
      </c>
      <c r="AI191" s="2046">
        <f>+COUNTA(C192:AG193)</f>
        <v>0</v>
      </c>
    </row>
    <row r="192" spans="2:38">
      <c r="B192" s="4571" t="s">
        <v>1057</v>
      </c>
      <c r="C192" s="4573"/>
      <c r="D192" s="4568"/>
      <c r="E192" s="4568"/>
      <c r="F192" s="4568"/>
      <c r="G192" s="4568"/>
      <c r="H192" s="4568"/>
      <c r="I192" s="4568"/>
      <c r="J192" s="4568"/>
      <c r="K192" s="4568"/>
      <c r="L192" s="4568"/>
      <c r="M192" s="4568"/>
      <c r="N192" s="4568"/>
      <c r="O192" s="4568"/>
      <c r="P192" s="4568"/>
      <c r="Q192" s="4568"/>
      <c r="R192" s="4568"/>
      <c r="S192" s="4568"/>
      <c r="T192" s="4568"/>
      <c r="U192" s="4568"/>
      <c r="V192" s="4568"/>
      <c r="W192" s="4568"/>
      <c r="X192" s="4568"/>
      <c r="Y192" s="4568"/>
      <c r="Z192" s="4568"/>
      <c r="AA192" s="4568"/>
      <c r="AB192" s="4568"/>
      <c r="AC192" s="4568"/>
      <c r="AD192" s="4568"/>
      <c r="AE192" s="4568"/>
      <c r="AF192" s="4568"/>
      <c r="AG192" s="4575"/>
      <c r="AH192" s="2049" t="s">
        <v>1064</v>
      </c>
      <c r="AI192" s="2050" t="e">
        <f>+AI191/AI188</f>
        <v>#DIV/0!</v>
      </c>
      <c r="AL192" s="1857">
        <f>+COUNTIF(C190:AG191,"休")</f>
        <v>0</v>
      </c>
    </row>
    <row r="193" spans="2:38">
      <c r="B193" s="4572"/>
      <c r="C193" s="4574"/>
      <c r="D193" s="4569"/>
      <c r="E193" s="4569"/>
      <c r="F193" s="4569"/>
      <c r="G193" s="4569"/>
      <c r="H193" s="4569"/>
      <c r="I193" s="4569"/>
      <c r="J193" s="4569"/>
      <c r="K193" s="4569"/>
      <c r="L193" s="4569"/>
      <c r="M193" s="4569"/>
      <c r="N193" s="4569"/>
      <c r="O193" s="4569"/>
      <c r="P193" s="4569"/>
      <c r="Q193" s="4569"/>
      <c r="R193" s="4569"/>
      <c r="S193" s="4569"/>
      <c r="T193" s="4569"/>
      <c r="U193" s="4569"/>
      <c r="V193" s="4569"/>
      <c r="W193" s="4569"/>
      <c r="X193" s="4569"/>
      <c r="Y193" s="4569"/>
      <c r="Z193" s="4569"/>
      <c r="AA193" s="4569"/>
      <c r="AB193" s="4569"/>
      <c r="AC193" s="4569"/>
      <c r="AD193" s="4569"/>
      <c r="AE193" s="4569"/>
      <c r="AF193" s="4569"/>
      <c r="AG193" s="4576"/>
      <c r="AH193" s="2051" t="s">
        <v>2271</v>
      </c>
      <c r="AI193" s="2052" t="str">
        <f>IF(7&gt;AI188,"対象外",IF(AI191&gt;=AI186,"OK","NG"))</f>
        <v>対象外</v>
      </c>
      <c r="AJ193" s="2047" t="str">
        <f>IF(AI193="対象外","←７日間に満たない期間は達成判定の対象外",IF(AI193="NG","←月単位未達成","←月単位達成"))</f>
        <v>←７日間に満たない期間は達成判定の対象外</v>
      </c>
      <c r="AL193" s="2053" t="str">
        <f>IF(7&gt;AI188,"対象外",IF(AL192&gt;=AI186,"OK","NG"))</f>
        <v>対象外</v>
      </c>
    </row>
    <row r="194" spans="2:38" hidden="1">
      <c r="B194" s="2001" t="s">
        <v>2373</v>
      </c>
      <c r="C194" s="1992" t="e">
        <f t="shared" ref="C194:AG194" si="80">IF(AND(DAY(C186)&gt;=22,DAY(C186)&lt;=28,C187="土"),1,0)</f>
        <v>#VALUE!</v>
      </c>
      <c r="D194" s="1992" t="e">
        <f t="shared" si="80"/>
        <v>#VALUE!</v>
      </c>
      <c r="E194" s="1992" t="e">
        <f t="shared" si="80"/>
        <v>#VALUE!</v>
      </c>
      <c r="F194" s="1992" t="e">
        <f t="shared" si="80"/>
        <v>#VALUE!</v>
      </c>
      <c r="G194" s="1992" t="e">
        <f t="shared" si="80"/>
        <v>#VALUE!</v>
      </c>
      <c r="H194" s="1992" t="e">
        <f t="shared" si="80"/>
        <v>#VALUE!</v>
      </c>
      <c r="I194" s="1992" t="e">
        <f t="shared" si="80"/>
        <v>#VALUE!</v>
      </c>
      <c r="J194" s="1992" t="e">
        <f t="shared" si="80"/>
        <v>#VALUE!</v>
      </c>
      <c r="K194" s="1992" t="e">
        <f t="shared" si="80"/>
        <v>#VALUE!</v>
      </c>
      <c r="L194" s="1992" t="e">
        <f t="shared" si="80"/>
        <v>#VALUE!</v>
      </c>
      <c r="M194" s="1992" t="e">
        <f t="shared" si="80"/>
        <v>#VALUE!</v>
      </c>
      <c r="N194" s="1992" t="e">
        <f t="shared" si="80"/>
        <v>#VALUE!</v>
      </c>
      <c r="O194" s="1992" t="e">
        <f t="shared" si="80"/>
        <v>#VALUE!</v>
      </c>
      <c r="P194" s="1992" t="e">
        <f t="shared" si="80"/>
        <v>#VALUE!</v>
      </c>
      <c r="Q194" s="1992" t="e">
        <f t="shared" si="80"/>
        <v>#VALUE!</v>
      </c>
      <c r="R194" s="1992" t="e">
        <f t="shared" si="80"/>
        <v>#VALUE!</v>
      </c>
      <c r="S194" s="1992" t="e">
        <f t="shared" si="80"/>
        <v>#VALUE!</v>
      </c>
      <c r="T194" s="1992" t="e">
        <f t="shared" si="80"/>
        <v>#VALUE!</v>
      </c>
      <c r="U194" s="1992" t="e">
        <f t="shared" si="80"/>
        <v>#VALUE!</v>
      </c>
      <c r="V194" s="1992" t="e">
        <f t="shared" si="80"/>
        <v>#VALUE!</v>
      </c>
      <c r="W194" s="1992" t="e">
        <f t="shared" si="80"/>
        <v>#VALUE!</v>
      </c>
      <c r="X194" s="1992" t="e">
        <f t="shared" si="80"/>
        <v>#VALUE!</v>
      </c>
      <c r="Y194" s="1992" t="e">
        <f t="shared" si="80"/>
        <v>#VALUE!</v>
      </c>
      <c r="Z194" s="1992" t="e">
        <f t="shared" si="80"/>
        <v>#VALUE!</v>
      </c>
      <c r="AA194" s="1992" t="e">
        <f t="shared" si="80"/>
        <v>#VALUE!</v>
      </c>
      <c r="AB194" s="1992" t="e">
        <f t="shared" si="80"/>
        <v>#VALUE!</v>
      </c>
      <c r="AC194" s="1992" t="e">
        <f t="shared" si="80"/>
        <v>#VALUE!</v>
      </c>
      <c r="AD194" s="1992" t="e">
        <f t="shared" si="80"/>
        <v>#VALUE!</v>
      </c>
      <c r="AE194" s="1992" t="e">
        <f t="shared" si="80"/>
        <v>#VALUE!</v>
      </c>
      <c r="AF194" s="1992" t="e">
        <f t="shared" si="80"/>
        <v>#VALUE!</v>
      </c>
      <c r="AG194" s="1992" t="e">
        <f t="shared" si="80"/>
        <v>#VALUE!</v>
      </c>
      <c r="AH194" s="1861" t="s">
        <v>2272</v>
      </c>
      <c r="AI194" s="2054">
        <f>_xlfn.AGGREGATE(9,6,C194:AG194)</f>
        <v>0</v>
      </c>
      <c r="AJ194" s="2047"/>
    </row>
    <row r="195" spans="2:38" hidden="1">
      <c r="B195" s="2001" t="s">
        <v>2374</v>
      </c>
      <c r="C195" s="2055" t="e">
        <f t="shared" ref="C195:AG195" si="81">IF(AND(DAY(C186)&gt;=22,DAY(C186)&lt;=28,C187="土",OR(C192="休",C192="雨")),1,0)</f>
        <v>#VALUE!</v>
      </c>
      <c r="D195" s="2055" t="e">
        <f t="shared" si="81"/>
        <v>#VALUE!</v>
      </c>
      <c r="E195" s="2055" t="e">
        <f t="shared" si="81"/>
        <v>#VALUE!</v>
      </c>
      <c r="F195" s="2055" t="e">
        <f t="shared" si="81"/>
        <v>#VALUE!</v>
      </c>
      <c r="G195" s="2055" t="e">
        <f t="shared" si="81"/>
        <v>#VALUE!</v>
      </c>
      <c r="H195" s="2055" t="e">
        <f t="shared" si="81"/>
        <v>#VALUE!</v>
      </c>
      <c r="I195" s="2055" t="e">
        <f t="shared" si="81"/>
        <v>#VALUE!</v>
      </c>
      <c r="J195" s="2055" t="e">
        <f t="shared" si="81"/>
        <v>#VALUE!</v>
      </c>
      <c r="K195" s="2055" t="e">
        <f t="shared" si="81"/>
        <v>#VALUE!</v>
      </c>
      <c r="L195" s="2055" t="e">
        <f t="shared" si="81"/>
        <v>#VALUE!</v>
      </c>
      <c r="M195" s="2055" t="e">
        <f t="shared" si="81"/>
        <v>#VALUE!</v>
      </c>
      <c r="N195" s="2055" t="e">
        <f t="shared" si="81"/>
        <v>#VALUE!</v>
      </c>
      <c r="O195" s="2055" t="e">
        <f t="shared" si="81"/>
        <v>#VALUE!</v>
      </c>
      <c r="P195" s="2055" t="e">
        <f t="shared" si="81"/>
        <v>#VALUE!</v>
      </c>
      <c r="Q195" s="2055" t="e">
        <f t="shared" si="81"/>
        <v>#VALUE!</v>
      </c>
      <c r="R195" s="2055" t="e">
        <f t="shared" si="81"/>
        <v>#VALUE!</v>
      </c>
      <c r="S195" s="2055" t="e">
        <f t="shared" si="81"/>
        <v>#VALUE!</v>
      </c>
      <c r="T195" s="2055" t="e">
        <f t="shared" si="81"/>
        <v>#VALUE!</v>
      </c>
      <c r="U195" s="2055" t="e">
        <f t="shared" si="81"/>
        <v>#VALUE!</v>
      </c>
      <c r="V195" s="2055" t="e">
        <f t="shared" si="81"/>
        <v>#VALUE!</v>
      </c>
      <c r="W195" s="2055" t="e">
        <f t="shared" si="81"/>
        <v>#VALUE!</v>
      </c>
      <c r="X195" s="2055" t="e">
        <f t="shared" si="81"/>
        <v>#VALUE!</v>
      </c>
      <c r="Y195" s="2055" t="e">
        <f t="shared" si="81"/>
        <v>#VALUE!</v>
      </c>
      <c r="Z195" s="2055" t="e">
        <f t="shared" si="81"/>
        <v>#VALUE!</v>
      </c>
      <c r="AA195" s="2055" t="e">
        <f t="shared" si="81"/>
        <v>#VALUE!</v>
      </c>
      <c r="AB195" s="2055" t="e">
        <f t="shared" si="81"/>
        <v>#VALUE!</v>
      </c>
      <c r="AC195" s="2055" t="e">
        <f t="shared" si="81"/>
        <v>#VALUE!</v>
      </c>
      <c r="AD195" s="2055" t="e">
        <f t="shared" si="81"/>
        <v>#VALUE!</v>
      </c>
      <c r="AE195" s="2055" t="e">
        <f t="shared" si="81"/>
        <v>#VALUE!</v>
      </c>
      <c r="AF195" s="2055" t="e">
        <f t="shared" si="81"/>
        <v>#VALUE!</v>
      </c>
      <c r="AG195" s="2055" t="e">
        <f t="shared" si="81"/>
        <v>#VALUE!</v>
      </c>
      <c r="AH195" s="1861" t="s">
        <v>2273</v>
      </c>
      <c r="AI195" s="2054">
        <f>_xlfn.AGGREGATE(9,6,C195:AG195)</f>
        <v>0</v>
      </c>
      <c r="AJ195" s="2047"/>
    </row>
    <row r="196" spans="2:38" hidden="1">
      <c r="B196" s="2001" t="s">
        <v>2375</v>
      </c>
      <c r="C196" s="1992" t="e">
        <f>IF(AND(DAY(C186)&gt;=8,DAY(C186)&lt;=14,C187="土"),1,0)</f>
        <v>#VALUE!</v>
      </c>
      <c r="D196" s="1992" t="e">
        <f>IF(AND(DAY(D186)&gt;=8,DAY(D186)&lt;=14,D187="土"),1,0)</f>
        <v>#VALUE!</v>
      </c>
      <c r="E196" s="1992" t="e">
        <f t="shared" ref="E196:AG196" si="82">IF(AND(DAY(E186)&gt;=8,DAY(E186)&lt;=14,E187="土"),1,0)</f>
        <v>#VALUE!</v>
      </c>
      <c r="F196" s="1992" t="e">
        <f t="shared" si="82"/>
        <v>#VALUE!</v>
      </c>
      <c r="G196" s="1992" t="e">
        <f t="shared" si="82"/>
        <v>#VALUE!</v>
      </c>
      <c r="H196" s="1992" t="e">
        <f t="shared" si="82"/>
        <v>#VALUE!</v>
      </c>
      <c r="I196" s="1992" t="e">
        <f t="shared" si="82"/>
        <v>#VALUE!</v>
      </c>
      <c r="J196" s="1992" t="e">
        <f t="shared" si="82"/>
        <v>#VALUE!</v>
      </c>
      <c r="K196" s="1992" t="e">
        <f t="shared" si="82"/>
        <v>#VALUE!</v>
      </c>
      <c r="L196" s="1992" t="e">
        <f t="shared" si="82"/>
        <v>#VALUE!</v>
      </c>
      <c r="M196" s="1992" t="e">
        <f t="shared" si="82"/>
        <v>#VALUE!</v>
      </c>
      <c r="N196" s="1992" t="e">
        <f t="shared" si="82"/>
        <v>#VALUE!</v>
      </c>
      <c r="O196" s="1992" t="e">
        <f t="shared" si="82"/>
        <v>#VALUE!</v>
      </c>
      <c r="P196" s="1992" t="e">
        <f t="shared" si="82"/>
        <v>#VALUE!</v>
      </c>
      <c r="Q196" s="1992" t="e">
        <f t="shared" si="82"/>
        <v>#VALUE!</v>
      </c>
      <c r="R196" s="1992" t="e">
        <f t="shared" si="82"/>
        <v>#VALUE!</v>
      </c>
      <c r="S196" s="1992" t="e">
        <f t="shared" si="82"/>
        <v>#VALUE!</v>
      </c>
      <c r="T196" s="1992" t="e">
        <f t="shared" si="82"/>
        <v>#VALUE!</v>
      </c>
      <c r="U196" s="1992" t="e">
        <f t="shared" si="82"/>
        <v>#VALUE!</v>
      </c>
      <c r="V196" s="1992" t="e">
        <f t="shared" si="82"/>
        <v>#VALUE!</v>
      </c>
      <c r="W196" s="1992" t="e">
        <f t="shared" si="82"/>
        <v>#VALUE!</v>
      </c>
      <c r="X196" s="1992" t="e">
        <f t="shared" si="82"/>
        <v>#VALUE!</v>
      </c>
      <c r="Y196" s="1992" t="e">
        <f t="shared" si="82"/>
        <v>#VALUE!</v>
      </c>
      <c r="Z196" s="1992" t="e">
        <f t="shared" si="82"/>
        <v>#VALUE!</v>
      </c>
      <c r="AA196" s="1992" t="e">
        <f t="shared" si="82"/>
        <v>#VALUE!</v>
      </c>
      <c r="AB196" s="1992" t="e">
        <f t="shared" si="82"/>
        <v>#VALUE!</v>
      </c>
      <c r="AC196" s="1992" t="e">
        <f t="shared" si="82"/>
        <v>#VALUE!</v>
      </c>
      <c r="AD196" s="1992" t="e">
        <f t="shared" si="82"/>
        <v>#VALUE!</v>
      </c>
      <c r="AE196" s="1992" t="e">
        <f t="shared" si="82"/>
        <v>#VALUE!</v>
      </c>
      <c r="AF196" s="1992" t="e">
        <f t="shared" si="82"/>
        <v>#VALUE!</v>
      </c>
      <c r="AG196" s="1992" t="e">
        <f t="shared" si="82"/>
        <v>#VALUE!</v>
      </c>
      <c r="AH196" s="1861" t="s">
        <v>2272</v>
      </c>
      <c r="AI196" s="2054">
        <f>_xlfn.AGGREGATE(9,6,C196:AG196)</f>
        <v>0</v>
      </c>
      <c r="AJ196" s="2047"/>
    </row>
    <row r="197" spans="2:38" hidden="1">
      <c r="B197" s="2001" t="s">
        <v>2376</v>
      </c>
      <c r="C197" s="2055" t="e">
        <f>IF(AND(DAY(C186)&gt;=8,DAY(C186)&lt;=14,C187="土",OR(C192="休",C192="雨")),1,0)</f>
        <v>#VALUE!</v>
      </c>
      <c r="D197" s="2055" t="e">
        <f>IF(AND(DAY(D186)&gt;=8,DAY(D186)&lt;=14,D187="土",OR(D192="休",D192="雨")),1,0)</f>
        <v>#VALUE!</v>
      </c>
      <c r="E197" s="2055" t="e">
        <f t="shared" ref="E197:AG197" si="83">IF(AND(DAY(E186)&gt;=8,DAY(E186)&lt;=14,E187="土",OR(E192="休",E192="雨")),1,0)</f>
        <v>#VALUE!</v>
      </c>
      <c r="F197" s="2055" t="e">
        <f t="shared" si="83"/>
        <v>#VALUE!</v>
      </c>
      <c r="G197" s="2055" t="e">
        <f t="shared" si="83"/>
        <v>#VALUE!</v>
      </c>
      <c r="H197" s="2055" t="e">
        <f t="shared" si="83"/>
        <v>#VALUE!</v>
      </c>
      <c r="I197" s="2055" t="e">
        <f t="shared" si="83"/>
        <v>#VALUE!</v>
      </c>
      <c r="J197" s="2055" t="e">
        <f t="shared" si="83"/>
        <v>#VALUE!</v>
      </c>
      <c r="K197" s="2055" t="e">
        <f t="shared" si="83"/>
        <v>#VALUE!</v>
      </c>
      <c r="L197" s="2055" t="e">
        <f t="shared" si="83"/>
        <v>#VALUE!</v>
      </c>
      <c r="M197" s="2055" t="e">
        <f t="shared" si="83"/>
        <v>#VALUE!</v>
      </c>
      <c r="N197" s="2055" t="e">
        <f t="shared" si="83"/>
        <v>#VALUE!</v>
      </c>
      <c r="O197" s="2055" t="e">
        <f t="shared" si="83"/>
        <v>#VALUE!</v>
      </c>
      <c r="P197" s="2055" t="e">
        <f t="shared" si="83"/>
        <v>#VALUE!</v>
      </c>
      <c r="Q197" s="2055" t="e">
        <f t="shared" si="83"/>
        <v>#VALUE!</v>
      </c>
      <c r="R197" s="2055" t="e">
        <f t="shared" si="83"/>
        <v>#VALUE!</v>
      </c>
      <c r="S197" s="2055" t="e">
        <f t="shared" si="83"/>
        <v>#VALUE!</v>
      </c>
      <c r="T197" s="2055" t="e">
        <f t="shared" si="83"/>
        <v>#VALUE!</v>
      </c>
      <c r="U197" s="2055" t="e">
        <f t="shared" si="83"/>
        <v>#VALUE!</v>
      </c>
      <c r="V197" s="2055" t="e">
        <f t="shared" si="83"/>
        <v>#VALUE!</v>
      </c>
      <c r="W197" s="2055" t="e">
        <f t="shared" si="83"/>
        <v>#VALUE!</v>
      </c>
      <c r="X197" s="2055" t="e">
        <f t="shared" si="83"/>
        <v>#VALUE!</v>
      </c>
      <c r="Y197" s="2055" t="e">
        <f t="shared" si="83"/>
        <v>#VALUE!</v>
      </c>
      <c r="Z197" s="2055" t="e">
        <f t="shared" si="83"/>
        <v>#VALUE!</v>
      </c>
      <c r="AA197" s="2055" t="e">
        <f t="shared" si="83"/>
        <v>#VALUE!</v>
      </c>
      <c r="AB197" s="2055" t="e">
        <f t="shared" si="83"/>
        <v>#VALUE!</v>
      </c>
      <c r="AC197" s="2055" t="e">
        <f t="shared" si="83"/>
        <v>#VALUE!</v>
      </c>
      <c r="AD197" s="2055" t="e">
        <f t="shared" si="83"/>
        <v>#VALUE!</v>
      </c>
      <c r="AE197" s="2055" t="e">
        <f t="shared" si="83"/>
        <v>#VALUE!</v>
      </c>
      <c r="AF197" s="2055" t="e">
        <f t="shared" si="83"/>
        <v>#VALUE!</v>
      </c>
      <c r="AG197" s="2055" t="e">
        <f t="shared" si="83"/>
        <v>#VALUE!</v>
      </c>
      <c r="AH197" s="1861" t="s">
        <v>2273</v>
      </c>
      <c r="AI197" s="2054">
        <f>_xlfn.AGGREGATE(9,6,C197:AG197)</f>
        <v>0</v>
      </c>
      <c r="AJ197" s="2047"/>
    </row>
    <row r="199" spans="2:38" hidden="1">
      <c r="C199" s="1857" t="e">
        <f>YEAR(C202)</f>
        <v>#VALUE!</v>
      </c>
      <c r="D199" s="1857" t="e">
        <f>MONTH(C202)</f>
        <v>#VALUE!</v>
      </c>
    </row>
    <row r="200" spans="2:38">
      <c r="B200" s="1971" t="s">
        <v>2266</v>
      </c>
      <c r="C200" s="4478" t="e">
        <f>C202</f>
        <v>#VALUE!</v>
      </c>
      <c r="D200" s="4479"/>
      <c r="E200" s="4479"/>
      <c r="F200" s="4479"/>
      <c r="G200" s="4479"/>
      <c r="H200" s="4479"/>
      <c r="I200" s="4479"/>
      <c r="J200" s="4479"/>
      <c r="K200" s="4479"/>
      <c r="L200" s="4479"/>
      <c r="M200" s="4479"/>
      <c r="N200" s="4479"/>
      <c r="O200" s="4479"/>
      <c r="P200" s="4479"/>
      <c r="Q200" s="4479"/>
      <c r="R200" s="4479"/>
      <c r="S200" s="4479"/>
      <c r="T200" s="4479"/>
      <c r="U200" s="4479"/>
      <c r="V200" s="4479"/>
      <c r="W200" s="4479"/>
      <c r="X200" s="4479"/>
      <c r="Y200" s="4479"/>
      <c r="Z200" s="4479"/>
      <c r="AA200" s="4479"/>
      <c r="AB200" s="4479"/>
      <c r="AC200" s="4479"/>
      <c r="AD200" s="4479"/>
      <c r="AE200" s="4479"/>
      <c r="AF200" s="4479"/>
      <c r="AG200" s="4479"/>
      <c r="AH200" s="4479"/>
      <c r="AI200" s="4546"/>
    </row>
    <row r="201" spans="2:38" hidden="1">
      <c r="B201" s="1972"/>
      <c r="C201" s="1913" t="e">
        <f>DATE($C199,$D199,1)</f>
        <v>#VALUE!</v>
      </c>
      <c r="D201" s="1913" t="e">
        <f t="shared" ref="D201:AG201" si="84">C201+1</f>
        <v>#VALUE!</v>
      </c>
      <c r="E201" s="1913" t="e">
        <f t="shared" si="84"/>
        <v>#VALUE!</v>
      </c>
      <c r="F201" s="1913" t="e">
        <f t="shared" si="84"/>
        <v>#VALUE!</v>
      </c>
      <c r="G201" s="1913" t="e">
        <f t="shared" si="84"/>
        <v>#VALUE!</v>
      </c>
      <c r="H201" s="1913" t="e">
        <f t="shared" si="84"/>
        <v>#VALUE!</v>
      </c>
      <c r="I201" s="1913" t="e">
        <f t="shared" si="84"/>
        <v>#VALUE!</v>
      </c>
      <c r="J201" s="1913" t="e">
        <f t="shared" si="84"/>
        <v>#VALUE!</v>
      </c>
      <c r="K201" s="1913" t="e">
        <f t="shared" si="84"/>
        <v>#VALUE!</v>
      </c>
      <c r="L201" s="1913" t="e">
        <f t="shared" si="84"/>
        <v>#VALUE!</v>
      </c>
      <c r="M201" s="1913" t="e">
        <f t="shared" si="84"/>
        <v>#VALUE!</v>
      </c>
      <c r="N201" s="1913" t="e">
        <f t="shared" si="84"/>
        <v>#VALUE!</v>
      </c>
      <c r="O201" s="1913" t="e">
        <f t="shared" si="84"/>
        <v>#VALUE!</v>
      </c>
      <c r="P201" s="1913" t="e">
        <f t="shared" si="84"/>
        <v>#VALUE!</v>
      </c>
      <c r="Q201" s="1913" t="e">
        <f t="shared" si="84"/>
        <v>#VALUE!</v>
      </c>
      <c r="R201" s="1913" t="e">
        <f t="shared" si="84"/>
        <v>#VALUE!</v>
      </c>
      <c r="S201" s="1913" t="e">
        <f t="shared" si="84"/>
        <v>#VALUE!</v>
      </c>
      <c r="T201" s="1913" t="e">
        <f t="shared" si="84"/>
        <v>#VALUE!</v>
      </c>
      <c r="U201" s="1913" t="e">
        <f t="shared" si="84"/>
        <v>#VALUE!</v>
      </c>
      <c r="V201" s="1913" t="e">
        <f t="shared" si="84"/>
        <v>#VALUE!</v>
      </c>
      <c r="W201" s="1913" t="e">
        <f t="shared" si="84"/>
        <v>#VALUE!</v>
      </c>
      <c r="X201" s="1913" t="e">
        <f t="shared" si="84"/>
        <v>#VALUE!</v>
      </c>
      <c r="Y201" s="1913" t="e">
        <f t="shared" si="84"/>
        <v>#VALUE!</v>
      </c>
      <c r="Z201" s="1913" t="e">
        <f t="shared" si="84"/>
        <v>#VALUE!</v>
      </c>
      <c r="AA201" s="1913" t="e">
        <f t="shared" si="84"/>
        <v>#VALUE!</v>
      </c>
      <c r="AB201" s="1913" t="e">
        <f t="shared" si="84"/>
        <v>#VALUE!</v>
      </c>
      <c r="AC201" s="1913" t="e">
        <f t="shared" si="84"/>
        <v>#VALUE!</v>
      </c>
      <c r="AD201" s="1913" t="e">
        <f t="shared" si="84"/>
        <v>#VALUE!</v>
      </c>
      <c r="AE201" s="1913" t="e">
        <f t="shared" si="84"/>
        <v>#VALUE!</v>
      </c>
      <c r="AF201" s="1913" t="e">
        <f t="shared" si="84"/>
        <v>#VALUE!</v>
      </c>
      <c r="AG201" s="1913" t="e">
        <f t="shared" si="84"/>
        <v>#VALUE!</v>
      </c>
      <c r="AH201" s="2056"/>
      <c r="AI201" s="2057"/>
    </row>
    <row r="202" spans="2:38">
      <c r="B202" s="1973" t="s">
        <v>2267</v>
      </c>
      <c r="C202" s="1974" t="e">
        <f>IF(EDATE(C185,1)&gt;$G$5,"",EDATE(C185,1))</f>
        <v>#VALUE!</v>
      </c>
      <c r="D202" s="1913" t="e">
        <f t="shared" ref="D202:AG202" si="85">IF(D201&gt;$G$5,"",IF(C202=EOMONTH(DATE($C199,$D199,1),0),"",IF(C202="","",C202+1)))</f>
        <v>#VALUE!</v>
      </c>
      <c r="E202" s="1913" t="e">
        <f t="shared" si="85"/>
        <v>#VALUE!</v>
      </c>
      <c r="F202" s="1913" t="e">
        <f t="shared" si="85"/>
        <v>#VALUE!</v>
      </c>
      <c r="G202" s="1913" t="e">
        <f t="shared" si="85"/>
        <v>#VALUE!</v>
      </c>
      <c r="H202" s="1913" t="e">
        <f t="shared" si="85"/>
        <v>#VALUE!</v>
      </c>
      <c r="I202" s="1913" t="e">
        <f t="shared" si="85"/>
        <v>#VALUE!</v>
      </c>
      <c r="J202" s="1913" t="e">
        <f t="shared" si="85"/>
        <v>#VALUE!</v>
      </c>
      <c r="K202" s="1913" t="e">
        <f t="shared" si="85"/>
        <v>#VALUE!</v>
      </c>
      <c r="L202" s="1913" t="e">
        <f t="shared" si="85"/>
        <v>#VALUE!</v>
      </c>
      <c r="M202" s="1913" t="e">
        <f t="shared" si="85"/>
        <v>#VALUE!</v>
      </c>
      <c r="N202" s="1913" t="e">
        <f t="shared" si="85"/>
        <v>#VALUE!</v>
      </c>
      <c r="O202" s="1913" t="e">
        <f t="shared" si="85"/>
        <v>#VALUE!</v>
      </c>
      <c r="P202" s="1913" t="e">
        <f t="shared" si="85"/>
        <v>#VALUE!</v>
      </c>
      <c r="Q202" s="1913" t="e">
        <f t="shared" si="85"/>
        <v>#VALUE!</v>
      </c>
      <c r="R202" s="1913" t="e">
        <f t="shared" si="85"/>
        <v>#VALUE!</v>
      </c>
      <c r="S202" s="1913" t="e">
        <f t="shared" si="85"/>
        <v>#VALUE!</v>
      </c>
      <c r="T202" s="1913" t="e">
        <f t="shared" si="85"/>
        <v>#VALUE!</v>
      </c>
      <c r="U202" s="1913" t="e">
        <f t="shared" si="85"/>
        <v>#VALUE!</v>
      </c>
      <c r="V202" s="1913" t="e">
        <f t="shared" si="85"/>
        <v>#VALUE!</v>
      </c>
      <c r="W202" s="1913" t="e">
        <f t="shared" si="85"/>
        <v>#VALUE!</v>
      </c>
      <c r="X202" s="1913" t="e">
        <f t="shared" si="85"/>
        <v>#VALUE!</v>
      </c>
      <c r="Y202" s="1913" t="e">
        <f t="shared" si="85"/>
        <v>#VALUE!</v>
      </c>
      <c r="Z202" s="1913" t="e">
        <f t="shared" si="85"/>
        <v>#VALUE!</v>
      </c>
      <c r="AA202" s="1913" t="e">
        <f t="shared" si="85"/>
        <v>#VALUE!</v>
      </c>
      <c r="AB202" s="1913" t="e">
        <f t="shared" si="85"/>
        <v>#VALUE!</v>
      </c>
      <c r="AC202" s="1913" t="e">
        <f t="shared" si="85"/>
        <v>#VALUE!</v>
      </c>
      <c r="AD202" s="1913" t="e">
        <f t="shared" si="85"/>
        <v>#VALUE!</v>
      </c>
      <c r="AE202" s="1913" t="e">
        <f t="shared" si="85"/>
        <v>#VALUE!</v>
      </c>
      <c r="AF202" s="1913" t="e">
        <f t="shared" si="85"/>
        <v>#VALUE!</v>
      </c>
      <c r="AG202" s="1913" t="e">
        <f t="shared" si="85"/>
        <v>#VALUE!</v>
      </c>
      <c r="AH202" s="2043" t="s">
        <v>2268</v>
      </c>
      <c r="AI202" s="2044">
        <f>+COUNTIFS(C203:AG203,"土",C204:AG204,"")+COUNTIFS(C203:AG203,"日",C204:AG204,"")</f>
        <v>0</v>
      </c>
    </row>
    <row r="203" spans="2:38">
      <c r="B203" s="1908" t="s">
        <v>1060</v>
      </c>
      <c r="C203" s="1975" t="str">
        <f>IFERROR(TEXT(WEEKDAY(+C202),"aaa"),"")</f>
        <v/>
      </c>
      <c r="D203" s="1975" t="str">
        <f t="shared" ref="D203:AG203" si="86">IFERROR(TEXT(WEEKDAY(+D202),"aaa"),"")</f>
        <v/>
      </c>
      <c r="E203" s="1975" t="str">
        <f t="shared" si="86"/>
        <v/>
      </c>
      <c r="F203" s="1975" t="str">
        <f t="shared" si="86"/>
        <v/>
      </c>
      <c r="G203" s="1975" t="str">
        <f t="shared" si="86"/>
        <v/>
      </c>
      <c r="H203" s="1975" t="str">
        <f t="shared" si="86"/>
        <v/>
      </c>
      <c r="I203" s="1975" t="str">
        <f t="shared" si="86"/>
        <v/>
      </c>
      <c r="J203" s="1975" t="str">
        <f t="shared" si="86"/>
        <v/>
      </c>
      <c r="K203" s="1975" t="str">
        <f t="shared" si="86"/>
        <v/>
      </c>
      <c r="L203" s="1975" t="str">
        <f t="shared" si="86"/>
        <v/>
      </c>
      <c r="M203" s="1975" t="str">
        <f t="shared" si="86"/>
        <v/>
      </c>
      <c r="N203" s="1975" t="str">
        <f t="shared" si="86"/>
        <v/>
      </c>
      <c r="O203" s="1975" t="str">
        <f t="shared" si="86"/>
        <v/>
      </c>
      <c r="P203" s="1975" t="str">
        <f t="shared" si="86"/>
        <v/>
      </c>
      <c r="Q203" s="1975" t="str">
        <f t="shared" si="86"/>
        <v/>
      </c>
      <c r="R203" s="1975" t="str">
        <f t="shared" si="86"/>
        <v/>
      </c>
      <c r="S203" s="1975" t="str">
        <f t="shared" si="86"/>
        <v/>
      </c>
      <c r="T203" s="1975" t="str">
        <f t="shared" si="86"/>
        <v/>
      </c>
      <c r="U203" s="1975" t="str">
        <f t="shared" si="86"/>
        <v/>
      </c>
      <c r="V203" s="1975" t="str">
        <f t="shared" si="86"/>
        <v/>
      </c>
      <c r="W203" s="1975" t="str">
        <f t="shared" si="86"/>
        <v/>
      </c>
      <c r="X203" s="1975" t="str">
        <f t="shared" si="86"/>
        <v/>
      </c>
      <c r="Y203" s="1975" t="str">
        <f t="shared" si="86"/>
        <v/>
      </c>
      <c r="Z203" s="1975" t="str">
        <f t="shared" si="86"/>
        <v/>
      </c>
      <c r="AA203" s="1975" t="str">
        <f t="shared" si="86"/>
        <v/>
      </c>
      <c r="AB203" s="1975" t="str">
        <f t="shared" si="86"/>
        <v/>
      </c>
      <c r="AC203" s="1975" t="str">
        <f t="shared" si="86"/>
        <v/>
      </c>
      <c r="AD203" s="1975" t="str">
        <f t="shared" si="86"/>
        <v/>
      </c>
      <c r="AE203" s="1975" t="str">
        <f t="shared" si="86"/>
        <v/>
      </c>
      <c r="AF203" s="1975" t="str">
        <f t="shared" si="86"/>
        <v/>
      </c>
      <c r="AG203" s="1975" t="str">
        <f t="shared" si="86"/>
        <v/>
      </c>
      <c r="AH203" s="2043" t="s">
        <v>2269</v>
      </c>
      <c r="AI203" s="2044">
        <f>+COUNTIF(C204:AG204,"夏休")+COUNTIF(C204:AG204,"冬休")+COUNTIF(C204:AG204,"中止")</f>
        <v>0</v>
      </c>
    </row>
    <row r="204" spans="2:38" ht="13.5" customHeight="1">
      <c r="B204" s="4547" t="s">
        <v>2270</v>
      </c>
      <c r="C204" s="4549"/>
      <c r="D204" s="4545"/>
      <c r="E204" s="4545"/>
      <c r="F204" s="4545"/>
      <c r="G204" s="4545"/>
      <c r="H204" s="4545"/>
      <c r="I204" s="4545"/>
      <c r="J204" s="4545"/>
      <c r="K204" s="4545"/>
      <c r="L204" s="4545"/>
      <c r="M204" s="4545"/>
      <c r="N204" s="4545"/>
      <c r="O204" s="4545"/>
      <c r="P204" s="4545"/>
      <c r="Q204" s="4545"/>
      <c r="R204" s="4545"/>
      <c r="S204" s="4545"/>
      <c r="T204" s="4545"/>
      <c r="U204" s="4545"/>
      <c r="V204" s="4545"/>
      <c r="W204" s="4545"/>
      <c r="X204" s="4545"/>
      <c r="Y204" s="4545"/>
      <c r="Z204" s="4545"/>
      <c r="AA204" s="4545"/>
      <c r="AB204" s="4545"/>
      <c r="AC204" s="4545"/>
      <c r="AD204" s="4545"/>
      <c r="AE204" s="4545"/>
      <c r="AF204" s="4545"/>
      <c r="AG204" s="4565"/>
      <c r="AH204" s="2045" t="s">
        <v>1061</v>
      </c>
      <c r="AI204" s="2046">
        <f>COUNT(C202:AG202)-AI203</f>
        <v>0</v>
      </c>
    </row>
    <row r="205" spans="2:38" ht="13.5" customHeight="1">
      <c r="B205" s="4548"/>
      <c r="C205" s="4549"/>
      <c r="D205" s="4545"/>
      <c r="E205" s="4545"/>
      <c r="F205" s="4545"/>
      <c r="G205" s="4545"/>
      <c r="H205" s="4545"/>
      <c r="I205" s="4545"/>
      <c r="J205" s="4545"/>
      <c r="K205" s="4545"/>
      <c r="L205" s="4545"/>
      <c r="M205" s="4545"/>
      <c r="N205" s="4545"/>
      <c r="O205" s="4545"/>
      <c r="P205" s="4545"/>
      <c r="Q205" s="4545"/>
      <c r="R205" s="4545"/>
      <c r="S205" s="4545"/>
      <c r="T205" s="4545"/>
      <c r="U205" s="4545"/>
      <c r="V205" s="4545"/>
      <c r="W205" s="4545"/>
      <c r="X205" s="4545"/>
      <c r="Y205" s="4545"/>
      <c r="Z205" s="4545"/>
      <c r="AA205" s="4545"/>
      <c r="AB205" s="4545"/>
      <c r="AC205" s="4545"/>
      <c r="AD205" s="4545"/>
      <c r="AE205" s="4545"/>
      <c r="AF205" s="4545"/>
      <c r="AG205" s="4565"/>
      <c r="AH205" s="2045" t="s">
        <v>1062</v>
      </c>
      <c r="AI205" s="2046">
        <f>+COUNTIF(C206:AG207,"休")</f>
        <v>0</v>
      </c>
      <c r="AJ205" s="2047" t="e">
        <f>IF(AI206&gt;0.285,"",IF(AI205&lt;AI202,"←計画日数が足りません",""))</f>
        <v>#DIV/0!</v>
      </c>
    </row>
    <row r="206" spans="2:38" ht="13.5" customHeight="1">
      <c r="B206" s="4566" t="s">
        <v>1055</v>
      </c>
      <c r="C206" s="4567"/>
      <c r="D206" s="4564"/>
      <c r="E206" s="4564"/>
      <c r="F206" s="4564"/>
      <c r="G206" s="4564"/>
      <c r="H206" s="4564"/>
      <c r="I206" s="4564"/>
      <c r="J206" s="4564"/>
      <c r="K206" s="4564"/>
      <c r="L206" s="4564"/>
      <c r="M206" s="4564"/>
      <c r="N206" s="4564"/>
      <c r="O206" s="4564"/>
      <c r="P206" s="4564"/>
      <c r="Q206" s="4564"/>
      <c r="R206" s="4564"/>
      <c r="S206" s="4564"/>
      <c r="T206" s="4564"/>
      <c r="U206" s="4564"/>
      <c r="V206" s="4564"/>
      <c r="W206" s="4564"/>
      <c r="X206" s="4564"/>
      <c r="Y206" s="4564"/>
      <c r="Z206" s="4564"/>
      <c r="AA206" s="4564"/>
      <c r="AB206" s="4564"/>
      <c r="AC206" s="4564"/>
      <c r="AD206" s="4564"/>
      <c r="AE206" s="4564"/>
      <c r="AF206" s="4564"/>
      <c r="AG206" s="4570"/>
      <c r="AH206" s="2045" t="s">
        <v>1063</v>
      </c>
      <c r="AI206" s="2048" t="e">
        <f>+AI205/AI204</f>
        <v>#DIV/0!</v>
      </c>
    </row>
    <row r="207" spans="2:38">
      <c r="B207" s="4566"/>
      <c r="C207" s="4567"/>
      <c r="D207" s="4564"/>
      <c r="E207" s="4564"/>
      <c r="F207" s="4564"/>
      <c r="G207" s="4564"/>
      <c r="H207" s="4564"/>
      <c r="I207" s="4564"/>
      <c r="J207" s="4564"/>
      <c r="K207" s="4564"/>
      <c r="L207" s="4564"/>
      <c r="M207" s="4564"/>
      <c r="N207" s="4564"/>
      <c r="O207" s="4564"/>
      <c r="P207" s="4564"/>
      <c r="Q207" s="4564"/>
      <c r="R207" s="4564"/>
      <c r="S207" s="4564"/>
      <c r="T207" s="4564"/>
      <c r="U207" s="4564"/>
      <c r="V207" s="4564"/>
      <c r="W207" s="4564"/>
      <c r="X207" s="4564"/>
      <c r="Y207" s="4564"/>
      <c r="Z207" s="4564"/>
      <c r="AA207" s="4564"/>
      <c r="AB207" s="4564"/>
      <c r="AC207" s="4564"/>
      <c r="AD207" s="4564"/>
      <c r="AE207" s="4564"/>
      <c r="AF207" s="4564"/>
      <c r="AG207" s="4570"/>
      <c r="AH207" s="2045" t="s">
        <v>1051</v>
      </c>
      <c r="AI207" s="2046">
        <f>+COUNTA(C208:AG209)</f>
        <v>0</v>
      </c>
    </row>
    <row r="208" spans="2:38">
      <c r="B208" s="4571" t="s">
        <v>1057</v>
      </c>
      <c r="C208" s="4573"/>
      <c r="D208" s="4568"/>
      <c r="E208" s="4568"/>
      <c r="F208" s="4568"/>
      <c r="G208" s="4568"/>
      <c r="H208" s="4568"/>
      <c r="I208" s="4568"/>
      <c r="J208" s="4568"/>
      <c r="K208" s="4568"/>
      <c r="L208" s="4568"/>
      <c r="M208" s="4568"/>
      <c r="N208" s="4568"/>
      <c r="O208" s="4568"/>
      <c r="P208" s="4568"/>
      <c r="Q208" s="4568"/>
      <c r="R208" s="4568"/>
      <c r="S208" s="4568"/>
      <c r="T208" s="4568"/>
      <c r="U208" s="4568"/>
      <c r="V208" s="4568"/>
      <c r="W208" s="4568"/>
      <c r="X208" s="4568"/>
      <c r="Y208" s="4568"/>
      <c r="Z208" s="4568"/>
      <c r="AA208" s="4568"/>
      <c r="AB208" s="4568"/>
      <c r="AC208" s="4568"/>
      <c r="AD208" s="4568"/>
      <c r="AE208" s="4568"/>
      <c r="AF208" s="4568"/>
      <c r="AG208" s="4575"/>
      <c r="AH208" s="2049" t="s">
        <v>1064</v>
      </c>
      <c r="AI208" s="2050" t="e">
        <f>+AI207/AI204</f>
        <v>#DIV/0!</v>
      </c>
      <c r="AL208" s="1857">
        <f>+COUNTIF(C206:AG207,"休")</f>
        <v>0</v>
      </c>
    </row>
    <row r="209" spans="2:38">
      <c r="B209" s="4572"/>
      <c r="C209" s="4574"/>
      <c r="D209" s="4569"/>
      <c r="E209" s="4569"/>
      <c r="F209" s="4569"/>
      <c r="G209" s="4569"/>
      <c r="H209" s="4569"/>
      <c r="I209" s="4569"/>
      <c r="J209" s="4569"/>
      <c r="K209" s="4569"/>
      <c r="L209" s="4569"/>
      <c r="M209" s="4569"/>
      <c r="N209" s="4569"/>
      <c r="O209" s="4569"/>
      <c r="P209" s="4569"/>
      <c r="Q209" s="4569"/>
      <c r="R209" s="4569"/>
      <c r="S209" s="4569"/>
      <c r="T209" s="4569"/>
      <c r="U209" s="4569"/>
      <c r="V209" s="4569"/>
      <c r="W209" s="4569"/>
      <c r="X209" s="4569"/>
      <c r="Y209" s="4569"/>
      <c r="Z209" s="4569"/>
      <c r="AA209" s="4569"/>
      <c r="AB209" s="4569"/>
      <c r="AC209" s="4569"/>
      <c r="AD209" s="4569"/>
      <c r="AE209" s="4569"/>
      <c r="AF209" s="4569"/>
      <c r="AG209" s="4576"/>
      <c r="AH209" s="2051" t="s">
        <v>2271</v>
      </c>
      <c r="AI209" s="2052" t="str">
        <f>IF(7&gt;AI204,"対象外",IF(AI207&gt;=AI202,"OK","NG"))</f>
        <v>対象外</v>
      </c>
      <c r="AJ209" s="2047" t="str">
        <f>IF(AI209="対象外","←７日間に満たない期間は達成判定の対象外",IF(AI209="NG","←月単位未達成","←月単位達成"))</f>
        <v>←７日間に満たない期間は達成判定の対象外</v>
      </c>
      <c r="AL209" s="2053" t="str">
        <f>IF(7&gt;AI204,"対象外",IF(AL208&gt;=AI202,"OK","NG"))</f>
        <v>対象外</v>
      </c>
    </row>
    <row r="210" spans="2:38" hidden="1">
      <c r="B210" s="2001" t="s">
        <v>2373</v>
      </c>
      <c r="C210" s="1992" t="e">
        <f t="shared" ref="C210:AG210" si="87">IF(AND(DAY(C202)&gt;=22,DAY(C202)&lt;=28,C203="土"),1,0)</f>
        <v>#VALUE!</v>
      </c>
      <c r="D210" s="1992" t="e">
        <f t="shared" si="87"/>
        <v>#VALUE!</v>
      </c>
      <c r="E210" s="1992" t="e">
        <f t="shared" si="87"/>
        <v>#VALUE!</v>
      </c>
      <c r="F210" s="1992" t="e">
        <f t="shared" si="87"/>
        <v>#VALUE!</v>
      </c>
      <c r="G210" s="1992" t="e">
        <f t="shared" si="87"/>
        <v>#VALUE!</v>
      </c>
      <c r="H210" s="1992" t="e">
        <f t="shared" si="87"/>
        <v>#VALUE!</v>
      </c>
      <c r="I210" s="1992" t="e">
        <f t="shared" si="87"/>
        <v>#VALUE!</v>
      </c>
      <c r="J210" s="1992" t="e">
        <f t="shared" si="87"/>
        <v>#VALUE!</v>
      </c>
      <c r="K210" s="1992" t="e">
        <f t="shared" si="87"/>
        <v>#VALUE!</v>
      </c>
      <c r="L210" s="1992" t="e">
        <f t="shared" si="87"/>
        <v>#VALUE!</v>
      </c>
      <c r="M210" s="1992" t="e">
        <f t="shared" si="87"/>
        <v>#VALUE!</v>
      </c>
      <c r="N210" s="1992" t="e">
        <f t="shared" si="87"/>
        <v>#VALUE!</v>
      </c>
      <c r="O210" s="1992" t="e">
        <f t="shared" si="87"/>
        <v>#VALUE!</v>
      </c>
      <c r="P210" s="1992" t="e">
        <f t="shared" si="87"/>
        <v>#VALUE!</v>
      </c>
      <c r="Q210" s="1992" t="e">
        <f t="shared" si="87"/>
        <v>#VALUE!</v>
      </c>
      <c r="R210" s="1992" t="e">
        <f t="shared" si="87"/>
        <v>#VALUE!</v>
      </c>
      <c r="S210" s="1992" t="e">
        <f t="shared" si="87"/>
        <v>#VALUE!</v>
      </c>
      <c r="T210" s="1992" t="e">
        <f t="shared" si="87"/>
        <v>#VALUE!</v>
      </c>
      <c r="U210" s="1992" t="e">
        <f t="shared" si="87"/>
        <v>#VALUE!</v>
      </c>
      <c r="V210" s="1992" t="e">
        <f t="shared" si="87"/>
        <v>#VALUE!</v>
      </c>
      <c r="W210" s="1992" t="e">
        <f t="shared" si="87"/>
        <v>#VALUE!</v>
      </c>
      <c r="X210" s="1992" t="e">
        <f t="shared" si="87"/>
        <v>#VALUE!</v>
      </c>
      <c r="Y210" s="1992" t="e">
        <f t="shared" si="87"/>
        <v>#VALUE!</v>
      </c>
      <c r="Z210" s="1992" t="e">
        <f t="shared" si="87"/>
        <v>#VALUE!</v>
      </c>
      <c r="AA210" s="1992" t="e">
        <f t="shared" si="87"/>
        <v>#VALUE!</v>
      </c>
      <c r="AB210" s="1992" t="e">
        <f t="shared" si="87"/>
        <v>#VALUE!</v>
      </c>
      <c r="AC210" s="1992" t="e">
        <f t="shared" si="87"/>
        <v>#VALUE!</v>
      </c>
      <c r="AD210" s="1992" t="e">
        <f t="shared" si="87"/>
        <v>#VALUE!</v>
      </c>
      <c r="AE210" s="1992" t="e">
        <f t="shared" si="87"/>
        <v>#VALUE!</v>
      </c>
      <c r="AF210" s="1992" t="e">
        <f t="shared" si="87"/>
        <v>#VALUE!</v>
      </c>
      <c r="AG210" s="1992" t="e">
        <f t="shared" si="87"/>
        <v>#VALUE!</v>
      </c>
      <c r="AH210" s="1861" t="s">
        <v>2272</v>
      </c>
      <c r="AI210" s="2054">
        <f>_xlfn.AGGREGATE(9,6,C210:AG210)</f>
        <v>0</v>
      </c>
      <c r="AJ210" s="2047"/>
    </row>
    <row r="211" spans="2:38" hidden="1">
      <c r="B211" s="2001" t="s">
        <v>2374</v>
      </c>
      <c r="C211" s="2055" t="e">
        <f t="shared" ref="C211:AG211" si="88">IF(AND(DAY(C202)&gt;=22,DAY(C202)&lt;=28,C203="土",OR(C208="休",C208="雨")),1,0)</f>
        <v>#VALUE!</v>
      </c>
      <c r="D211" s="2055" t="e">
        <f t="shared" si="88"/>
        <v>#VALUE!</v>
      </c>
      <c r="E211" s="2055" t="e">
        <f t="shared" si="88"/>
        <v>#VALUE!</v>
      </c>
      <c r="F211" s="2055" t="e">
        <f t="shared" si="88"/>
        <v>#VALUE!</v>
      </c>
      <c r="G211" s="2055" t="e">
        <f t="shared" si="88"/>
        <v>#VALUE!</v>
      </c>
      <c r="H211" s="2055" t="e">
        <f t="shared" si="88"/>
        <v>#VALUE!</v>
      </c>
      <c r="I211" s="2055" t="e">
        <f t="shared" si="88"/>
        <v>#VALUE!</v>
      </c>
      <c r="J211" s="2055" t="e">
        <f t="shared" si="88"/>
        <v>#VALUE!</v>
      </c>
      <c r="K211" s="2055" t="e">
        <f t="shared" si="88"/>
        <v>#VALUE!</v>
      </c>
      <c r="L211" s="2055" t="e">
        <f t="shared" si="88"/>
        <v>#VALUE!</v>
      </c>
      <c r="M211" s="2055" t="e">
        <f t="shared" si="88"/>
        <v>#VALUE!</v>
      </c>
      <c r="N211" s="2055" t="e">
        <f t="shared" si="88"/>
        <v>#VALUE!</v>
      </c>
      <c r="O211" s="2055" t="e">
        <f t="shared" si="88"/>
        <v>#VALUE!</v>
      </c>
      <c r="P211" s="2055" t="e">
        <f t="shared" si="88"/>
        <v>#VALUE!</v>
      </c>
      <c r="Q211" s="2055" t="e">
        <f t="shared" si="88"/>
        <v>#VALUE!</v>
      </c>
      <c r="R211" s="2055" t="e">
        <f t="shared" si="88"/>
        <v>#VALUE!</v>
      </c>
      <c r="S211" s="2055" t="e">
        <f t="shared" si="88"/>
        <v>#VALUE!</v>
      </c>
      <c r="T211" s="2055" t="e">
        <f t="shared" si="88"/>
        <v>#VALUE!</v>
      </c>
      <c r="U211" s="2055" t="e">
        <f t="shared" si="88"/>
        <v>#VALUE!</v>
      </c>
      <c r="V211" s="2055" t="e">
        <f t="shared" si="88"/>
        <v>#VALUE!</v>
      </c>
      <c r="W211" s="2055" t="e">
        <f t="shared" si="88"/>
        <v>#VALUE!</v>
      </c>
      <c r="X211" s="2055" t="e">
        <f t="shared" si="88"/>
        <v>#VALUE!</v>
      </c>
      <c r="Y211" s="2055" t="e">
        <f t="shared" si="88"/>
        <v>#VALUE!</v>
      </c>
      <c r="Z211" s="2055" t="e">
        <f t="shared" si="88"/>
        <v>#VALUE!</v>
      </c>
      <c r="AA211" s="2055" t="e">
        <f t="shared" si="88"/>
        <v>#VALUE!</v>
      </c>
      <c r="AB211" s="2055" t="e">
        <f t="shared" si="88"/>
        <v>#VALUE!</v>
      </c>
      <c r="AC211" s="2055" t="e">
        <f t="shared" si="88"/>
        <v>#VALUE!</v>
      </c>
      <c r="AD211" s="2055" t="e">
        <f t="shared" si="88"/>
        <v>#VALUE!</v>
      </c>
      <c r="AE211" s="2055" t="e">
        <f t="shared" si="88"/>
        <v>#VALUE!</v>
      </c>
      <c r="AF211" s="2055" t="e">
        <f t="shared" si="88"/>
        <v>#VALUE!</v>
      </c>
      <c r="AG211" s="2055" t="e">
        <f t="shared" si="88"/>
        <v>#VALUE!</v>
      </c>
      <c r="AH211" s="1861" t="s">
        <v>2273</v>
      </c>
      <c r="AI211" s="2054">
        <f>_xlfn.AGGREGATE(9,6,C211:AG211)</f>
        <v>0</v>
      </c>
      <c r="AJ211" s="2047"/>
    </row>
    <row r="212" spans="2:38" hidden="1">
      <c r="B212" s="2001" t="s">
        <v>2375</v>
      </c>
      <c r="C212" s="1992" t="e">
        <f>IF(AND(DAY(C202)&gt;=8,DAY(C202)&lt;=14,C203="土"),1,0)</f>
        <v>#VALUE!</v>
      </c>
      <c r="D212" s="1992" t="e">
        <f>IF(AND(DAY(D202)&gt;=8,DAY(D202)&lt;=14,D203="土"),1,0)</f>
        <v>#VALUE!</v>
      </c>
      <c r="E212" s="1992" t="e">
        <f t="shared" ref="E212:AG212" si="89">IF(AND(DAY(E202)&gt;=8,DAY(E202)&lt;=14,E203="土"),1,0)</f>
        <v>#VALUE!</v>
      </c>
      <c r="F212" s="1992" t="e">
        <f t="shared" si="89"/>
        <v>#VALUE!</v>
      </c>
      <c r="G212" s="1992" t="e">
        <f t="shared" si="89"/>
        <v>#VALUE!</v>
      </c>
      <c r="H212" s="1992" t="e">
        <f t="shared" si="89"/>
        <v>#VALUE!</v>
      </c>
      <c r="I212" s="1992" t="e">
        <f t="shared" si="89"/>
        <v>#VALUE!</v>
      </c>
      <c r="J212" s="1992" t="e">
        <f t="shared" si="89"/>
        <v>#VALUE!</v>
      </c>
      <c r="K212" s="1992" t="e">
        <f t="shared" si="89"/>
        <v>#VALUE!</v>
      </c>
      <c r="L212" s="1992" t="e">
        <f t="shared" si="89"/>
        <v>#VALUE!</v>
      </c>
      <c r="M212" s="1992" t="e">
        <f t="shared" si="89"/>
        <v>#VALUE!</v>
      </c>
      <c r="N212" s="1992" t="e">
        <f t="shared" si="89"/>
        <v>#VALUE!</v>
      </c>
      <c r="O212" s="1992" t="e">
        <f t="shared" si="89"/>
        <v>#VALUE!</v>
      </c>
      <c r="P212" s="1992" t="e">
        <f t="shared" si="89"/>
        <v>#VALUE!</v>
      </c>
      <c r="Q212" s="1992" t="e">
        <f t="shared" si="89"/>
        <v>#VALUE!</v>
      </c>
      <c r="R212" s="1992" t="e">
        <f t="shared" si="89"/>
        <v>#VALUE!</v>
      </c>
      <c r="S212" s="1992" t="e">
        <f t="shared" si="89"/>
        <v>#VALUE!</v>
      </c>
      <c r="T212" s="1992" t="e">
        <f t="shared" si="89"/>
        <v>#VALUE!</v>
      </c>
      <c r="U212" s="1992" t="e">
        <f t="shared" si="89"/>
        <v>#VALUE!</v>
      </c>
      <c r="V212" s="1992" t="e">
        <f t="shared" si="89"/>
        <v>#VALUE!</v>
      </c>
      <c r="W212" s="1992" t="e">
        <f t="shared" si="89"/>
        <v>#VALUE!</v>
      </c>
      <c r="X212" s="1992" t="e">
        <f t="shared" si="89"/>
        <v>#VALUE!</v>
      </c>
      <c r="Y212" s="1992" t="e">
        <f t="shared" si="89"/>
        <v>#VALUE!</v>
      </c>
      <c r="Z212" s="1992" t="e">
        <f t="shared" si="89"/>
        <v>#VALUE!</v>
      </c>
      <c r="AA212" s="1992" t="e">
        <f t="shared" si="89"/>
        <v>#VALUE!</v>
      </c>
      <c r="AB212" s="1992" t="e">
        <f t="shared" si="89"/>
        <v>#VALUE!</v>
      </c>
      <c r="AC212" s="1992" t="e">
        <f t="shared" si="89"/>
        <v>#VALUE!</v>
      </c>
      <c r="AD212" s="1992" t="e">
        <f t="shared" si="89"/>
        <v>#VALUE!</v>
      </c>
      <c r="AE212" s="1992" t="e">
        <f t="shared" si="89"/>
        <v>#VALUE!</v>
      </c>
      <c r="AF212" s="1992" t="e">
        <f t="shared" si="89"/>
        <v>#VALUE!</v>
      </c>
      <c r="AG212" s="1992" t="e">
        <f t="shared" si="89"/>
        <v>#VALUE!</v>
      </c>
      <c r="AH212" s="1861" t="s">
        <v>2272</v>
      </c>
      <c r="AI212" s="2054">
        <f>_xlfn.AGGREGATE(9,6,C212:AG212)</f>
        <v>0</v>
      </c>
      <c r="AJ212" s="2047"/>
    </row>
    <row r="213" spans="2:38" hidden="1">
      <c r="B213" s="2001" t="s">
        <v>2376</v>
      </c>
      <c r="C213" s="2055" t="e">
        <f>IF(AND(DAY(C202)&gt;=8,DAY(C202)&lt;=14,C203="土",OR(C208="休",C208="雨")),1,0)</f>
        <v>#VALUE!</v>
      </c>
      <c r="D213" s="2055" t="e">
        <f>IF(AND(DAY(D202)&gt;=8,DAY(D202)&lt;=14,D203="土",OR(D208="休",D208="雨")),1,0)</f>
        <v>#VALUE!</v>
      </c>
      <c r="E213" s="2055" t="e">
        <f t="shared" ref="E213:AG213" si="90">IF(AND(DAY(E202)&gt;=8,DAY(E202)&lt;=14,E203="土",OR(E208="休",E208="雨")),1,0)</f>
        <v>#VALUE!</v>
      </c>
      <c r="F213" s="2055" t="e">
        <f t="shared" si="90"/>
        <v>#VALUE!</v>
      </c>
      <c r="G213" s="2055" t="e">
        <f t="shared" si="90"/>
        <v>#VALUE!</v>
      </c>
      <c r="H213" s="2055" t="e">
        <f t="shared" si="90"/>
        <v>#VALUE!</v>
      </c>
      <c r="I213" s="2055" t="e">
        <f t="shared" si="90"/>
        <v>#VALUE!</v>
      </c>
      <c r="J213" s="2055" t="e">
        <f t="shared" si="90"/>
        <v>#VALUE!</v>
      </c>
      <c r="K213" s="2055" t="e">
        <f t="shared" si="90"/>
        <v>#VALUE!</v>
      </c>
      <c r="L213" s="2055" t="e">
        <f t="shared" si="90"/>
        <v>#VALUE!</v>
      </c>
      <c r="M213" s="2055" t="e">
        <f t="shared" si="90"/>
        <v>#VALUE!</v>
      </c>
      <c r="N213" s="2055" t="e">
        <f t="shared" si="90"/>
        <v>#VALUE!</v>
      </c>
      <c r="O213" s="2055" t="e">
        <f t="shared" si="90"/>
        <v>#VALUE!</v>
      </c>
      <c r="P213" s="2055" t="e">
        <f t="shared" si="90"/>
        <v>#VALUE!</v>
      </c>
      <c r="Q213" s="2055" t="e">
        <f t="shared" si="90"/>
        <v>#VALUE!</v>
      </c>
      <c r="R213" s="2055" t="e">
        <f t="shared" si="90"/>
        <v>#VALUE!</v>
      </c>
      <c r="S213" s="2055" t="e">
        <f t="shared" si="90"/>
        <v>#VALUE!</v>
      </c>
      <c r="T213" s="2055" t="e">
        <f t="shared" si="90"/>
        <v>#VALUE!</v>
      </c>
      <c r="U213" s="2055" t="e">
        <f t="shared" si="90"/>
        <v>#VALUE!</v>
      </c>
      <c r="V213" s="2055" t="e">
        <f t="shared" si="90"/>
        <v>#VALUE!</v>
      </c>
      <c r="W213" s="2055" t="e">
        <f t="shared" si="90"/>
        <v>#VALUE!</v>
      </c>
      <c r="X213" s="2055" t="e">
        <f t="shared" si="90"/>
        <v>#VALUE!</v>
      </c>
      <c r="Y213" s="2055" t="e">
        <f t="shared" si="90"/>
        <v>#VALUE!</v>
      </c>
      <c r="Z213" s="2055" t="e">
        <f t="shared" si="90"/>
        <v>#VALUE!</v>
      </c>
      <c r="AA213" s="2055" t="e">
        <f t="shared" si="90"/>
        <v>#VALUE!</v>
      </c>
      <c r="AB213" s="2055" t="e">
        <f t="shared" si="90"/>
        <v>#VALUE!</v>
      </c>
      <c r="AC213" s="2055" t="e">
        <f t="shared" si="90"/>
        <v>#VALUE!</v>
      </c>
      <c r="AD213" s="2055" t="e">
        <f t="shared" si="90"/>
        <v>#VALUE!</v>
      </c>
      <c r="AE213" s="2055" t="e">
        <f t="shared" si="90"/>
        <v>#VALUE!</v>
      </c>
      <c r="AF213" s="2055" t="e">
        <f t="shared" si="90"/>
        <v>#VALUE!</v>
      </c>
      <c r="AG213" s="2055" t="e">
        <f t="shared" si="90"/>
        <v>#VALUE!</v>
      </c>
      <c r="AH213" s="1861" t="s">
        <v>2273</v>
      </c>
      <c r="AI213" s="2054">
        <f>_xlfn.AGGREGATE(9,6,C213:AG213)</f>
        <v>0</v>
      </c>
      <c r="AJ213" s="2047"/>
    </row>
    <row r="215" spans="2:38" hidden="1">
      <c r="C215" s="1857" t="e">
        <f>YEAR(C218)</f>
        <v>#VALUE!</v>
      </c>
      <c r="D215" s="1857" t="e">
        <f>MONTH(C218)</f>
        <v>#VALUE!</v>
      </c>
    </row>
    <row r="216" spans="2:38">
      <c r="B216" s="1971" t="s">
        <v>2266</v>
      </c>
      <c r="C216" s="4478" t="e">
        <f>C218</f>
        <v>#VALUE!</v>
      </c>
      <c r="D216" s="4479"/>
      <c r="E216" s="4479"/>
      <c r="F216" s="4479"/>
      <c r="G216" s="4479"/>
      <c r="H216" s="4479"/>
      <c r="I216" s="4479"/>
      <c r="J216" s="4479"/>
      <c r="K216" s="4479"/>
      <c r="L216" s="4479"/>
      <c r="M216" s="4479"/>
      <c r="N216" s="4479"/>
      <c r="O216" s="4479"/>
      <c r="P216" s="4479"/>
      <c r="Q216" s="4479"/>
      <c r="R216" s="4479"/>
      <c r="S216" s="4479"/>
      <c r="T216" s="4479"/>
      <c r="U216" s="4479"/>
      <c r="V216" s="4479"/>
      <c r="W216" s="4479"/>
      <c r="X216" s="4479"/>
      <c r="Y216" s="4479"/>
      <c r="Z216" s="4479"/>
      <c r="AA216" s="4479"/>
      <c r="AB216" s="4479"/>
      <c r="AC216" s="4479"/>
      <c r="AD216" s="4479"/>
      <c r="AE216" s="4479"/>
      <c r="AF216" s="4479"/>
      <c r="AG216" s="4479"/>
      <c r="AH216" s="4479"/>
      <c r="AI216" s="4546"/>
    </row>
    <row r="217" spans="2:38" hidden="1">
      <c r="B217" s="1972"/>
      <c r="C217" s="1913" t="e">
        <f>DATE($C215,$D215,1)</f>
        <v>#VALUE!</v>
      </c>
      <c r="D217" s="1913" t="e">
        <f t="shared" ref="D217:AG217" si="91">C217+1</f>
        <v>#VALUE!</v>
      </c>
      <c r="E217" s="1913" t="e">
        <f t="shared" si="91"/>
        <v>#VALUE!</v>
      </c>
      <c r="F217" s="1913" t="e">
        <f t="shared" si="91"/>
        <v>#VALUE!</v>
      </c>
      <c r="G217" s="1913" t="e">
        <f t="shared" si="91"/>
        <v>#VALUE!</v>
      </c>
      <c r="H217" s="1913" t="e">
        <f t="shared" si="91"/>
        <v>#VALUE!</v>
      </c>
      <c r="I217" s="1913" t="e">
        <f t="shared" si="91"/>
        <v>#VALUE!</v>
      </c>
      <c r="J217" s="1913" t="e">
        <f t="shared" si="91"/>
        <v>#VALUE!</v>
      </c>
      <c r="K217" s="1913" t="e">
        <f t="shared" si="91"/>
        <v>#VALUE!</v>
      </c>
      <c r="L217" s="1913" t="e">
        <f t="shared" si="91"/>
        <v>#VALUE!</v>
      </c>
      <c r="M217" s="1913" t="e">
        <f t="shared" si="91"/>
        <v>#VALUE!</v>
      </c>
      <c r="N217" s="1913" t="e">
        <f t="shared" si="91"/>
        <v>#VALUE!</v>
      </c>
      <c r="O217" s="1913" t="e">
        <f t="shared" si="91"/>
        <v>#VALUE!</v>
      </c>
      <c r="P217" s="1913" t="e">
        <f t="shared" si="91"/>
        <v>#VALUE!</v>
      </c>
      <c r="Q217" s="1913" t="e">
        <f t="shared" si="91"/>
        <v>#VALUE!</v>
      </c>
      <c r="R217" s="1913" t="e">
        <f t="shared" si="91"/>
        <v>#VALUE!</v>
      </c>
      <c r="S217" s="1913" t="e">
        <f t="shared" si="91"/>
        <v>#VALUE!</v>
      </c>
      <c r="T217" s="1913" t="e">
        <f t="shared" si="91"/>
        <v>#VALUE!</v>
      </c>
      <c r="U217" s="1913" t="e">
        <f t="shared" si="91"/>
        <v>#VALUE!</v>
      </c>
      <c r="V217" s="1913" t="e">
        <f t="shared" si="91"/>
        <v>#VALUE!</v>
      </c>
      <c r="W217" s="1913" t="e">
        <f t="shared" si="91"/>
        <v>#VALUE!</v>
      </c>
      <c r="X217" s="1913" t="e">
        <f t="shared" si="91"/>
        <v>#VALUE!</v>
      </c>
      <c r="Y217" s="1913" t="e">
        <f t="shared" si="91"/>
        <v>#VALUE!</v>
      </c>
      <c r="Z217" s="1913" t="e">
        <f t="shared" si="91"/>
        <v>#VALUE!</v>
      </c>
      <c r="AA217" s="1913" t="e">
        <f t="shared" si="91"/>
        <v>#VALUE!</v>
      </c>
      <c r="AB217" s="1913" t="e">
        <f t="shared" si="91"/>
        <v>#VALUE!</v>
      </c>
      <c r="AC217" s="1913" t="e">
        <f t="shared" si="91"/>
        <v>#VALUE!</v>
      </c>
      <c r="AD217" s="1913" t="e">
        <f t="shared" si="91"/>
        <v>#VALUE!</v>
      </c>
      <c r="AE217" s="1913" t="e">
        <f t="shared" si="91"/>
        <v>#VALUE!</v>
      </c>
      <c r="AF217" s="1913" t="e">
        <f t="shared" si="91"/>
        <v>#VALUE!</v>
      </c>
      <c r="AG217" s="1913" t="e">
        <f t="shared" si="91"/>
        <v>#VALUE!</v>
      </c>
      <c r="AH217" s="2056"/>
      <c r="AI217" s="2057"/>
    </row>
    <row r="218" spans="2:38">
      <c r="B218" s="1973" t="s">
        <v>2267</v>
      </c>
      <c r="C218" s="1974" t="e">
        <f>IF(EDATE(C201,1)&gt;$G$5,"",EDATE(C201,1))</f>
        <v>#VALUE!</v>
      </c>
      <c r="D218" s="1913" t="e">
        <f t="shared" ref="D218:AG218" si="92">IF(D217&gt;$G$5,"",IF(C218=EOMONTH(DATE($C215,$D215,1),0),"",IF(C218="","",C218+1)))</f>
        <v>#VALUE!</v>
      </c>
      <c r="E218" s="1913" t="e">
        <f t="shared" si="92"/>
        <v>#VALUE!</v>
      </c>
      <c r="F218" s="1913" t="e">
        <f t="shared" si="92"/>
        <v>#VALUE!</v>
      </c>
      <c r="G218" s="1913" t="e">
        <f t="shared" si="92"/>
        <v>#VALUE!</v>
      </c>
      <c r="H218" s="1913" t="e">
        <f t="shared" si="92"/>
        <v>#VALUE!</v>
      </c>
      <c r="I218" s="1913" t="e">
        <f t="shared" si="92"/>
        <v>#VALUE!</v>
      </c>
      <c r="J218" s="1913" t="e">
        <f t="shared" si="92"/>
        <v>#VALUE!</v>
      </c>
      <c r="K218" s="1913" t="e">
        <f t="shared" si="92"/>
        <v>#VALUE!</v>
      </c>
      <c r="L218" s="1913" t="e">
        <f t="shared" si="92"/>
        <v>#VALUE!</v>
      </c>
      <c r="M218" s="1913" t="e">
        <f t="shared" si="92"/>
        <v>#VALUE!</v>
      </c>
      <c r="N218" s="1913" t="e">
        <f t="shared" si="92"/>
        <v>#VALUE!</v>
      </c>
      <c r="O218" s="1913" t="e">
        <f t="shared" si="92"/>
        <v>#VALUE!</v>
      </c>
      <c r="P218" s="1913" t="e">
        <f t="shared" si="92"/>
        <v>#VALUE!</v>
      </c>
      <c r="Q218" s="1913" t="e">
        <f t="shared" si="92"/>
        <v>#VALUE!</v>
      </c>
      <c r="R218" s="1913" t="e">
        <f t="shared" si="92"/>
        <v>#VALUE!</v>
      </c>
      <c r="S218" s="1913" t="e">
        <f t="shared" si="92"/>
        <v>#VALUE!</v>
      </c>
      <c r="T218" s="1913" t="e">
        <f t="shared" si="92"/>
        <v>#VALUE!</v>
      </c>
      <c r="U218" s="1913" t="e">
        <f t="shared" si="92"/>
        <v>#VALUE!</v>
      </c>
      <c r="V218" s="1913" t="e">
        <f t="shared" si="92"/>
        <v>#VALUE!</v>
      </c>
      <c r="W218" s="1913" t="e">
        <f t="shared" si="92"/>
        <v>#VALUE!</v>
      </c>
      <c r="X218" s="1913" t="e">
        <f t="shared" si="92"/>
        <v>#VALUE!</v>
      </c>
      <c r="Y218" s="1913" t="e">
        <f t="shared" si="92"/>
        <v>#VALUE!</v>
      </c>
      <c r="Z218" s="1913" t="e">
        <f t="shared" si="92"/>
        <v>#VALUE!</v>
      </c>
      <c r="AA218" s="1913" t="e">
        <f t="shared" si="92"/>
        <v>#VALUE!</v>
      </c>
      <c r="AB218" s="1913" t="e">
        <f t="shared" si="92"/>
        <v>#VALUE!</v>
      </c>
      <c r="AC218" s="1913" t="e">
        <f t="shared" si="92"/>
        <v>#VALUE!</v>
      </c>
      <c r="AD218" s="1913" t="e">
        <f t="shared" si="92"/>
        <v>#VALUE!</v>
      </c>
      <c r="AE218" s="1913" t="e">
        <f t="shared" si="92"/>
        <v>#VALUE!</v>
      </c>
      <c r="AF218" s="1913" t="e">
        <f t="shared" si="92"/>
        <v>#VALUE!</v>
      </c>
      <c r="AG218" s="1913" t="e">
        <f t="shared" si="92"/>
        <v>#VALUE!</v>
      </c>
      <c r="AH218" s="2043" t="s">
        <v>2268</v>
      </c>
      <c r="AI218" s="2044">
        <f>+COUNTIFS(C219:AG219,"土",C220:AG220,"")+COUNTIFS(C219:AG219,"日",C220:AG220,"")</f>
        <v>0</v>
      </c>
    </row>
    <row r="219" spans="2:38">
      <c r="B219" s="1908" t="s">
        <v>1060</v>
      </c>
      <c r="C219" s="1975" t="str">
        <f>IFERROR(TEXT(WEEKDAY(+C218),"aaa"),"")</f>
        <v/>
      </c>
      <c r="D219" s="1975" t="str">
        <f t="shared" ref="D219:AG219" si="93">IFERROR(TEXT(WEEKDAY(+D218),"aaa"),"")</f>
        <v/>
      </c>
      <c r="E219" s="1975" t="str">
        <f t="shared" si="93"/>
        <v/>
      </c>
      <c r="F219" s="1975" t="str">
        <f t="shared" si="93"/>
        <v/>
      </c>
      <c r="G219" s="1975" t="str">
        <f t="shared" si="93"/>
        <v/>
      </c>
      <c r="H219" s="1975" t="str">
        <f t="shared" si="93"/>
        <v/>
      </c>
      <c r="I219" s="1975" t="str">
        <f t="shared" si="93"/>
        <v/>
      </c>
      <c r="J219" s="1975" t="str">
        <f t="shared" si="93"/>
        <v/>
      </c>
      <c r="K219" s="1975" t="str">
        <f t="shared" si="93"/>
        <v/>
      </c>
      <c r="L219" s="1975" t="str">
        <f t="shared" si="93"/>
        <v/>
      </c>
      <c r="M219" s="1975" t="str">
        <f t="shared" si="93"/>
        <v/>
      </c>
      <c r="N219" s="1975" t="str">
        <f t="shared" si="93"/>
        <v/>
      </c>
      <c r="O219" s="1975" t="str">
        <f t="shared" si="93"/>
        <v/>
      </c>
      <c r="P219" s="1975" t="str">
        <f t="shared" si="93"/>
        <v/>
      </c>
      <c r="Q219" s="1975" t="str">
        <f t="shared" si="93"/>
        <v/>
      </c>
      <c r="R219" s="1975" t="str">
        <f t="shared" si="93"/>
        <v/>
      </c>
      <c r="S219" s="1975" t="str">
        <f t="shared" si="93"/>
        <v/>
      </c>
      <c r="T219" s="1975" t="str">
        <f t="shared" si="93"/>
        <v/>
      </c>
      <c r="U219" s="1975" t="str">
        <f t="shared" si="93"/>
        <v/>
      </c>
      <c r="V219" s="1975" t="str">
        <f t="shared" si="93"/>
        <v/>
      </c>
      <c r="W219" s="1975" t="str">
        <f t="shared" si="93"/>
        <v/>
      </c>
      <c r="X219" s="1975" t="str">
        <f t="shared" si="93"/>
        <v/>
      </c>
      <c r="Y219" s="1975" t="str">
        <f t="shared" si="93"/>
        <v/>
      </c>
      <c r="Z219" s="1975" t="str">
        <f t="shared" si="93"/>
        <v/>
      </c>
      <c r="AA219" s="1975" t="str">
        <f t="shared" si="93"/>
        <v/>
      </c>
      <c r="AB219" s="1975" t="str">
        <f t="shared" si="93"/>
        <v/>
      </c>
      <c r="AC219" s="1975" t="str">
        <f t="shared" si="93"/>
        <v/>
      </c>
      <c r="AD219" s="1975" t="str">
        <f t="shared" si="93"/>
        <v/>
      </c>
      <c r="AE219" s="1975" t="str">
        <f t="shared" si="93"/>
        <v/>
      </c>
      <c r="AF219" s="1975" t="str">
        <f t="shared" si="93"/>
        <v/>
      </c>
      <c r="AG219" s="1975" t="str">
        <f t="shared" si="93"/>
        <v/>
      </c>
      <c r="AH219" s="2043" t="s">
        <v>2269</v>
      </c>
      <c r="AI219" s="2044">
        <f>+COUNTIF(C220:AG220,"夏休")+COUNTIF(C220:AG220,"冬休")+COUNTIF(C220:AG220,"中止")</f>
        <v>0</v>
      </c>
    </row>
    <row r="220" spans="2:38" ht="13.5" customHeight="1">
      <c r="B220" s="4547" t="s">
        <v>2270</v>
      </c>
      <c r="C220" s="4549"/>
      <c r="D220" s="4545"/>
      <c r="E220" s="4545"/>
      <c r="F220" s="4545"/>
      <c r="G220" s="4545"/>
      <c r="H220" s="4545"/>
      <c r="I220" s="4545"/>
      <c r="J220" s="4545"/>
      <c r="K220" s="4545"/>
      <c r="L220" s="4545"/>
      <c r="M220" s="4545"/>
      <c r="N220" s="4545"/>
      <c r="O220" s="4545"/>
      <c r="P220" s="4545"/>
      <c r="Q220" s="4545"/>
      <c r="R220" s="4545"/>
      <c r="S220" s="4545"/>
      <c r="T220" s="4545"/>
      <c r="U220" s="4545"/>
      <c r="V220" s="4545"/>
      <c r="W220" s="4545"/>
      <c r="X220" s="4545"/>
      <c r="Y220" s="4545"/>
      <c r="Z220" s="4545"/>
      <c r="AA220" s="4545"/>
      <c r="AB220" s="4545"/>
      <c r="AC220" s="4545"/>
      <c r="AD220" s="4545"/>
      <c r="AE220" s="4545"/>
      <c r="AF220" s="4545"/>
      <c r="AG220" s="4565"/>
      <c r="AH220" s="2045" t="s">
        <v>1061</v>
      </c>
      <c r="AI220" s="2046">
        <f>COUNT(C218:AG218)-AI219</f>
        <v>0</v>
      </c>
    </row>
    <row r="221" spans="2:38" ht="13.5" customHeight="1">
      <c r="B221" s="4548"/>
      <c r="C221" s="4549"/>
      <c r="D221" s="4545"/>
      <c r="E221" s="4545"/>
      <c r="F221" s="4545"/>
      <c r="G221" s="4545"/>
      <c r="H221" s="4545"/>
      <c r="I221" s="4545"/>
      <c r="J221" s="4545"/>
      <c r="K221" s="4545"/>
      <c r="L221" s="4545"/>
      <c r="M221" s="4545"/>
      <c r="N221" s="4545"/>
      <c r="O221" s="4545"/>
      <c r="P221" s="4545"/>
      <c r="Q221" s="4545"/>
      <c r="R221" s="4545"/>
      <c r="S221" s="4545"/>
      <c r="T221" s="4545"/>
      <c r="U221" s="4545"/>
      <c r="V221" s="4545"/>
      <c r="W221" s="4545"/>
      <c r="X221" s="4545"/>
      <c r="Y221" s="4545"/>
      <c r="Z221" s="4545"/>
      <c r="AA221" s="4545"/>
      <c r="AB221" s="4545"/>
      <c r="AC221" s="4545"/>
      <c r="AD221" s="4545"/>
      <c r="AE221" s="4545"/>
      <c r="AF221" s="4545"/>
      <c r="AG221" s="4565"/>
      <c r="AH221" s="2045" t="s">
        <v>1062</v>
      </c>
      <c r="AI221" s="2046">
        <f>+COUNTIF(C222:AG223,"休")</f>
        <v>0</v>
      </c>
      <c r="AJ221" s="2047" t="e">
        <f>IF(AI222&gt;0.285,"",IF(AI221&lt;AI218,"←計画日数が足りません",""))</f>
        <v>#DIV/0!</v>
      </c>
    </row>
    <row r="222" spans="2:38" ht="13.5" customHeight="1">
      <c r="B222" s="4566" t="s">
        <v>1055</v>
      </c>
      <c r="C222" s="4567"/>
      <c r="D222" s="4564"/>
      <c r="E222" s="4564"/>
      <c r="F222" s="4564"/>
      <c r="G222" s="4564"/>
      <c r="H222" s="4564"/>
      <c r="I222" s="4564"/>
      <c r="J222" s="4564"/>
      <c r="K222" s="4564"/>
      <c r="L222" s="4564"/>
      <c r="M222" s="4564"/>
      <c r="N222" s="4564"/>
      <c r="O222" s="4564"/>
      <c r="P222" s="4564"/>
      <c r="Q222" s="4564"/>
      <c r="R222" s="4564"/>
      <c r="S222" s="4564"/>
      <c r="T222" s="4564"/>
      <c r="U222" s="4564"/>
      <c r="V222" s="4564"/>
      <c r="W222" s="4564"/>
      <c r="X222" s="4564"/>
      <c r="Y222" s="4564"/>
      <c r="Z222" s="4564"/>
      <c r="AA222" s="4564"/>
      <c r="AB222" s="4564"/>
      <c r="AC222" s="4564"/>
      <c r="AD222" s="4564"/>
      <c r="AE222" s="4564"/>
      <c r="AF222" s="4564"/>
      <c r="AG222" s="4570"/>
      <c r="AH222" s="2045" t="s">
        <v>1063</v>
      </c>
      <c r="AI222" s="2048" t="e">
        <f>+AI221/AI220</f>
        <v>#DIV/0!</v>
      </c>
    </row>
    <row r="223" spans="2:38">
      <c r="B223" s="4566"/>
      <c r="C223" s="4567"/>
      <c r="D223" s="4564"/>
      <c r="E223" s="4564"/>
      <c r="F223" s="4564"/>
      <c r="G223" s="4564"/>
      <c r="H223" s="4564"/>
      <c r="I223" s="4564"/>
      <c r="J223" s="4564"/>
      <c r="K223" s="4564"/>
      <c r="L223" s="4564"/>
      <c r="M223" s="4564"/>
      <c r="N223" s="4564"/>
      <c r="O223" s="4564"/>
      <c r="P223" s="4564"/>
      <c r="Q223" s="4564"/>
      <c r="R223" s="4564"/>
      <c r="S223" s="4564"/>
      <c r="T223" s="4564"/>
      <c r="U223" s="4564"/>
      <c r="V223" s="4564"/>
      <c r="W223" s="4564"/>
      <c r="X223" s="4564"/>
      <c r="Y223" s="4564"/>
      <c r="Z223" s="4564"/>
      <c r="AA223" s="4564"/>
      <c r="AB223" s="4564"/>
      <c r="AC223" s="4564"/>
      <c r="AD223" s="4564"/>
      <c r="AE223" s="4564"/>
      <c r="AF223" s="4564"/>
      <c r="AG223" s="4570"/>
      <c r="AH223" s="2045" t="s">
        <v>1051</v>
      </c>
      <c r="AI223" s="2046">
        <f>+COUNTA(C224:AG225)</f>
        <v>0</v>
      </c>
    </row>
    <row r="224" spans="2:38">
      <c r="B224" s="4571" t="s">
        <v>1057</v>
      </c>
      <c r="C224" s="4573"/>
      <c r="D224" s="4568"/>
      <c r="E224" s="4568"/>
      <c r="F224" s="4568"/>
      <c r="G224" s="4568"/>
      <c r="H224" s="4568"/>
      <c r="I224" s="4568"/>
      <c r="J224" s="4568"/>
      <c r="K224" s="4568"/>
      <c r="L224" s="4568"/>
      <c r="M224" s="4568"/>
      <c r="N224" s="4568"/>
      <c r="O224" s="4568"/>
      <c r="P224" s="4568"/>
      <c r="Q224" s="4568"/>
      <c r="R224" s="4568"/>
      <c r="S224" s="4568"/>
      <c r="T224" s="4568"/>
      <c r="U224" s="4568"/>
      <c r="V224" s="4568"/>
      <c r="W224" s="4568"/>
      <c r="X224" s="4568"/>
      <c r="Y224" s="4568"/>
      <c r="Z224" s="4568"/>
      <c r="AA224" s="4568"/>
      <c r="AB224" s="4568"/>
      <c r="AC224" s="4568"/>
      <c r="AD224" s="4568"/>
      <c r="AE224" s="4568"/>
      <c r="AF224" s="4568"/>
      <c r="AG224" s="4575"/>
      <c r="AH224" s="2049" t="s">
        <v>1064</v>
      </c>
      <c r="AI224" s="2050" t="e">
        <f>+AI223/AI220</f>
        <v>#DIV/0!</v>
      </c>
      <c r="AL224" s="1857">
        <f>+COUNTIF(C222:AG223,"休")</f>
        <v>0</v>
      </c>
    </row>
    <row r="225" spans="2:38">
      <c r="B225" s="4572"/>
      <c r="C225" s="4574"/>
      <c r="D225" s="4569"/>
      <c r="E225" s="4569"/>
      <c r="F225" s="4569"/>
      <c r="G225" s="4569"/>
      <c r="H225" s="4569"/>
      <c r="I225" s="4569"/>
      <c r="J225" s="4569"/>
      <c r="K225" s="4569"/>
      <c r="L225" s="4569"/>
      <c r="M225" s="4569"/>
      <c r="N225" s="4569"/>
      <c r="O225" s="4569"/>
      <c r="P225" s="4569"/>
      <c r="Q225" s="4569"/>
      <c r="R225" s="4569"/>
      <c r="S225" s="4569"/>
      <c r="T225" s="4569"/>
      <c r="U225" s="4569"/>
      <c r="V225" s="4569"/>
      <c r="W225" s="4569"/>
      <c r="X225" s="4569"/>
      <c r="Y225" s="4569"/>
      <c r="Z225" s="4569"/>
      <c r="AA225" s="4569"/>
      <c r="AB225" s="4569"/>
      <c r="AC225" s="4569"/>
      <c r="AD225" s="4569"/>
      <c r="AE225" s="4569"/>
      <c r="AF225" s="4569"/>
      <c r="AG225" s="4576"/>
      <c r="AH225" s="2051" t="s">
        <v>2271</v>
      </c>
      <c r="AI225" s="2052" t="str">
        <f>IF(7&gt;AI220,"対象外",IF(AI223&gt;=AI218,"OK","NG"))</f>
        <v>対象外</v>
      </c>
      <c r="AJ225" s="2047" t="str">
        <f>IF(AI225="対象外","←７日間に満たない期間は達成判定の対象外",IF(AI225="NG","←月単位未達成","←月単位達成"))</f>
        <v>←７日間に満たない期間は達成判定の対象外</v>
      </c>
      <c r="AL225" s="2053" t="str">
        <f>IF(7&gt;AI220,"対象外",IF(AL224&gt;=AI218,"OK","NG"))</f>
        <v>対象外</v>
      </c>
    </row>
    <row r="226" spans="2:38" hidden="1">
      <c r="B226" s="2001" t="s">
        <v>2373</v>
      </c>
      <c r="C226" s="1992" t="e">
        <f t="shared" ref="C226:AG226" si="94">IF(AND(DAY(C218)&gt;=22,DAY(C218)&lt;=28,C219="土"),1,0)</f>
        <v>#VALUE!</v>
      </c>
      <c r="D226" s="1992" t="e">
        <f t="shared" si="94"/>
        <v>#VALUE!</v>
      </c>
      <c r="E226" s="1992" t="e">
        <f t="shared" si="94"/>
        <v>#VALUE!</v>
      </c>
      <c r="F226" s="1992" t="e">
        <f t="shared" si="94"/>
        <v>#VALUE!</v>
      </c>
      <c r="G226" s="1992" t="e">
        <f t="shared" si="94"/>
        <v>#VALUE!</v>
      </c>
      <c r="H226" s="1992" t="e">
        <f t="shared" si="94"/>
        <v>#VALUE!</v>
      </c>
      <c r="I226" s="1992" t="e">
        <f t="shared" si="94"/>
        <v>#VALUE!</v>
      </c>
      <c r="J226" s="1992" t="e">
        <f t="shared" si="94"/>
        <v>#VALUE!</v>
      </c>
      <c r="K226" s="1992" t="e">
        <f t="shared" si="94"/>
        <v>#VALUE!</v>
      </c>
      <c r="L226" s="1992" t="e">
        <f t="shared" si="94"/>
        <v>#VALUE!</v>
      </c>
      <c r="M226" s="1992" t="e">
        <f t="shared" si="94"/>
        <v>#VALUE!</v>
      </c>
      <c r="N226" s="1992" t="e">
        <f t="shared" si="94"/>
        <v>#VALUE!</v>
      </c>
      <c r="O226" s="1992" t="e">
        <f t="shared" si="94"/>
        <v>#VALUE!</v>
      </c>
      <c r="P226" s="1992" t="e">
        <f t="shared" si="94"/>
        <v>#VALUE!</v>
      </c>
      <c r="Q226" s="1992" t="e">
        <f t="shared" si="94"/>
        <v>#VALUE!</v>
      </c>
      <c r="R226" s="1992" t="e">
        <f t="shared" si="94"/>
        <v>#VALUE!</v>
      </c>
      <c r="S226" s="1992" t="e">
        <f t="shared" si="94"/>
        <v>#VALUE!</v>
      </c>
      <c r="T226" s="1992" t="e">
        <f t="shared" si="94"/>
        <v>#VALUE!</v>
      </c>
      <c r="U226" s="1992" t="e">
        <f t="shared" si="94"/>
        <v>#VALUE!</v>
      </c>
      <c r="V226" s="1992" t="e">
        <f t="shared" si="94"/>
        <v>#VALUE!</v>
      </c>
      <c r="W226" s="1992" t="e">
        <f t="shared" si="94"/>
        <v>#VALUE!</v>
      </c>
      <c r="X226" s="1992" t="e">
        <f t="shared" si="94"/>
        <v>#VALUE!</v>
      </c>
      <c r="Y226" s="1992" t="e">
        <f t="shared" si="94"/>
        <v>#VALUE!</v>
      </c>
      <c r="Z226" s="1992" t="e">
        <f t="shared" si="94"/>
        <v>#VALUE!</v>
      </c>
      <c r="AA226" s="1992" t="e">
        <f t="shared" si="94"/>
        <v>#VALUE!</v>
      </c>
      <c r="AB226" s="1992" t="e">
        <f t="shared" si="94"/>
        <v>#VALUE!</v>
      </c>
      <c r="AC226" s="1992" t="e">
        <f t="shared" si="94"/>
        <v>#VALUE!</v>
      </c>
      <c r="AD226" s="1992" t="e">
        <f t="shared" si="94"/>
        <v>#VALUE!</v>
      </c>
      <c r="AE226" s="1992" t="e">
        <f t="shared" si="94"/>
        <v>#VALUE!</v>
      </c>
      <c r="AF226" s="1992" t="e">
        <f t="shared" si="94"/>
        <v>#VALUE!</v>
      </c>
      <c r="AG226" s="1992" t="e">
        <f t="shared" si="94"/>
        <v>#VALUE!</v>
      </c>
      <c r="AH226" s="1861" t="s">
        <v>2272</v>
      </c>
      <c r="AI226" s="2054">
        <f>_xlfn.AGGREGATE(9,6,C226:AG226)</f>
        <v>0</v>
      </c>
      <c r="AJ226" s="2047"/>
    </row>
    <row r="227" spans="2:38" hidden="1">
      <c r="B227" s="2001" t="s">
        <v>2374</v>
      </c>
      <c r="C227" s="2055" t="e">
        <f t="shared" ref="C227:AG227" si="95">IF(AND(DAY(C218)&gt;=22,DAY(C218)&lt;=28,C219="土",OR(C224="休",C224="雨")),1,0)</f>
        <v>#VALUE!</v>
      </c>
      <c r="D227" s="2055" t="e">
        <f t="shared" si="95"/>
        <v>#VALUE!</v>
      </c>
      <c r="E227" s="2055" t="e">
        <f t="shared" si="95"/>
        <v>#VALUE!</v>
      </c>
      <c r="F227" s="2055" t="e">
        <f t="shared" si="95"/>
        <v>#VALUE!</v>
      </c>
      <c r="G227" s="2055" t="e">
        <f t="shared" si="95"/>
        <v>#VALUE!</v>
      </c>
      <c r="H227" s="2055" t="e">
        <f t="shared" si="95"/>
        <v>#VALUE!</v>
      </c>
      <c r="I227" s="2055" t="e">
        <f t="shared" si="95"/>
        <v>#VALUE!</v>
      </c>
      <c r="J227" s="2055" t="e">
        <f t="shared" si="95"/>
        <v>#VALUE!</v>
      </c>
      <c r="K227" s="2055" t="e">
        <f t="shared" si="95"/>
        <v>#VALUE!</v>
      </c>
      <c r="L227" s="2055" t="e">
        <f t="shared" si="95"/>
        <v>#VALUE!</v>
      </c>
      <c r="M227" s="2055" t="e">
        <f t="shared" si="95"/>
        <v>#VALUE!</v>
      </c>
      <c r="N227" s="2055" t="e">
        <f t="shared" si="95"/>
        <v>#VALUE!</v>
      </c>
      <c r="O227" s="2055" t="e">
        <f t="shared" si="95"/>
        <v>#VALUE!</v>
      </c>
      <c r="P227" s="2055" t="e">
        <f t="shared" si="95"/>
        <v>#VALUE!</v>
      </c>
      <c r="Q227" s="2055" t="e">
        <f t="shared" si="95"/>
        <v>#VALUE!</v>
      </c>
      <c r="R227" s="2055" t="e">
        <f t="shared" si="95"/>
        <v>#VALUE!</v>
      </c>
      <c r="S227" s="2055" t="e">
        <f t="shared" si="95"/>
        <v>#VALUE!</v>
      </c>
      <c r="T227" s="2055" t="e">
        <f t="shared" si="95"/>
        <v>#VALUE!</v>
      </c>
      <c r="U227" s="2055" t="e">
        <f t="shared" si="95"/>
        <v>#VALUE!</v>
      </c>
      <c r="V227" s="2055" t="e">
        <f t="shared" si="95"/>
        <v>#VALUE!</v>
      </c>
      <c r="W227" s="2055" t="e">
        <f t="shared" si="95"/>
        <v>#VALUE!</v>
      </c>
      <c r="X227" s="2055" t="e">
        <f t="shared" si="95"/>
        <v>#VALUE!</v>
      </c>
      <c r="Y227" s="2055" t="e">
        <f t="shared" si="95"/>
        <v>#VALUE!</v>
      </c>
      <c r="Z227" s="2055" t="e">
        <f t="shared" si="95"/>
        <v>#VALUE!</v>
      </c>
      <c r="AA227" s="2055" t="e">
        <f t="shared" si="95"/>
        <v>#VALUE!</v>
      </c>
      <c r="AB227" s="2055" t="e">
        <f t="shared" si="95"/>
        <v>#VALUE!</v>
      </c>
      <c r="AC227" s="2055" t="e">
        <f t="shared" si="95"/>
        <v>#VALUE!</v>
      </c>
      <c r="AD227" s="2055" t="e">
        <f t="shared" si="95"/>
        <v>#VALUE!</v>
      </c>
      <c r="AE227" s="2055" t="e">
        <f t="shared" si="95"/>
        <v>#VALUE!</v>
      </c>
      <c r="AF227" s="2055" t="e">
        <f t="shared" si="95"/>
        <v>#VALUE!</v>
      </c>
      <c r="AG227" s="2055" t="e">
        <f t="shared" si="95"/>
        <v>#VALUE!</v>
      </c>
      <c r="AH227" s="1861" t="s">
        <v>2273</v>
      </c>
      <c r="AI227" s="2054">
        <f>_xlfn.AGGREGATE(9,6,C227:AG227)</f>
        <v>0</v>
      </c>
      <c r="AJ227" s="2047"/>
    </row>
    <row r="228" spans="2:38" hidden="1">
      <c r="B228" s="2001" t="s">
        <v>2375</v>
      </c>
      <c r="C228" s="1992" t="e">
        <f>IF(AND(DAY(C218)&gt;=8,DAY(C218)&lt;=14,C219="土"),1,0)</f>
        <v>#VALUE!</v>
      </c>
      <c r="D228" s="1992" t="e">
        <f>IF(AND(DAY(D218)&gt;=8,DAY(D218)&lt;=14,D219="土"),1,0)</f>
        <v>#VALUE!</v>
      </c>
      <c r="E228" s="1992" t="e">
        <f t="shared" ref="E228:AG228" si="96">IF(AND(DAY(E218)&gt;=8,DAY(E218)&lt;=14,E219="土"),1,0)</f>
        <v>#VALUE!</v>
      </c>
      <c r="F228" s="1992" t="e">
        <f>IF(AND(DAY(F218)&gt;=8,DAY(F218)&lt;=14,F219="土"),1,0)</f>
        <v>#VALUE!</v>
      </c>
      <c r="G228" s="1992" t="e">
        <f>IF(AND(DAY(G218)&gt;=8,DAY(G218)&lt;=14,G219="土"),1,0)</f>
        <v>#VALUE!</v>
      </c>
      <c r="H228" s="1992" t="e">
        <f t="shared" si="96"/>
        <v>#VALUE!</v>
      </c>
      <c r="I228" s="1992" t="e">
        <f t="shared" si="96"/>
        <v>#VALUE!</v>
      </c>
      <c r="J228" s="1992" t="e">
        <f t="shared" si="96"/>
        <v>#VALUE!</v>
      </c>
      <c r="K228" s="1992" t="e">
        <f t="shared" si="96"/>
        <v>#VALUE!</v>
      </c>
      <c r="L228" s="1992" t="e">
        <f t="shared" si="96"/>
        <v>#VALUE!</v>
      </c>
      <c r="M228" s="1992" t="e">
        <f t="shared" si="96"/>
        <v>#VALUE!</v>
      </c>
      <c r="N228" s="1992" t="e">
        <f t="shared" si="96"/>
        <v>#VALUE!</v>
      </c>
      <c r="O228" s="1992" t="e">
        <f t="shared" si="96"/>
        <v>#VALUE!</v>
      </c>
      <c r="P228" s="1992" t="e">
        <f t="shared" si="96"/>
        <v>#VALUE!</v>
      </c>
      <c r="Q228" s="1992" t="e">
        <f t="shared" si="96"/>
        <v>#VALUE!</v>
      </c>
      <c r="R228" s="1992" t="e">
        <f t="shared" si="96"/>
        <v>#VALUE!</v>
      </c>
      <c r="S228" s="1992" t="e">
        <f t="shared" si="96"/>
        <v>#VALUE!</v>
      </c>
      <c r="T228" s="1992" t="e">
        <f t="shared" si="96"/>
        <v>#VALUE!</v>
      </c>
      <c r="U228" s="1992" t="e">
        <f t="shared" si="96"/>
        <v>#VALUE!</v>
      </c>
      <c r="V228" s="1992" t="e">
        <f t="shared" si="96"/>
        <v>#VALUE!</v>
      </c>
      <c r="W228" s="1992" t="e">
        <f t="shared" si="96"/>
        <v>#VALUE!</v>
      </c>
      <c r="X228" s="1992" t="e">
        <f t="shared" si="96"/>
        <v>#VALUE!</v>
      </c>
      <c r="Y228" s="1992" t="e">
        <f t="shared" si="96"/>
        <v>#VALUE!</v>
      </c>
      <c r="Z228" s="1992" t="e">
        <f t="shared" si="96"/>
        <v>#VALUE!</v>
      </c>
      <c r="AA228" s="1992" t="e">
        <f t="shared" si="96"/>
        <v>#VALUE!</v>
      </c>
      <c r="AB228" s="1992" t="e">
        <f t="shared" si="96"/>
        <v>#VALUE!</v>
      </c>
      <c r="AC228" s="1992" t="e">
        <f t="shared" si="96"/>
        <v>#VALUE!</v>
      </c>
      <c r="AD228" s="1992" t="e">
        <f t="shared" si="96"/>
        <v>#VALUE!</v>
      </c>
      <c r="AE228" s="1992" t="e">
        <f t="shared" si="96"/>
        <v>#VALUE!</v>
      </c>
      <c r="AF228" s="1992" t="e">
        <f t="shared" si="96"/>
        <v>#VALUE!</v>
      </c>
      <c r="AG228" s="1992" t="e">
        <f t="shared" si="96"/>
        <v>#VALUE!</v>
      </c>
      <c r="AH228" s="1861" t="s">
        <v>2272</v>
      </c>
      <c r="AI228" s="2054">
        <f>_xlfn.AGGREGATE(9,6,C228:AG228)</f>
        <v>0</v>
      </c>
      <c r="AJ228" s="2047"/>
    </row>
    <row r="229" spans="2:38" hidden="1">
      <c r="B229" s="2001" t="s">
        <v>2376</v>
      </c>
      <c r="C229" s="2055" t="e">
        <f>IF(AND(DAY(C218)&gt;=8,DAY(C218)&lt;=14,C219="土",OR(C224="休",C224="雨")),1,0)</f>
        <v>#VALUE!</v>
      </c>
      <c r="D229" s="2055" t="e">
        <f>IF(AND(DAY(D218)&gt;=8,DAY(D218)&lt;=14,D219="土",OR(D224="休",D224="雨")),1,0)</f>
        <v>#VALUE!</v>
      </c>
      <c r="E229" s="2055" t="e">
        <f t="shared" ref="E229:AG229" si="97">IF(AND(DAY(E218)&gt;=8,DAY(E218)&lt;=14,E219="土",OR(E224="休",E224="雨")),1,0)</f>
        <v>#VALUE!</v>
      </c>
      <c r="F229" s="2055" t="e">
        <f>IF(AND(DAY(F218)&gt;=8,DAY(F218)&lt;=14,F219="土",OR(F224="休",F224="雨")),1,0)</f>
        <v>#VALUE!</v>
      </c>
      <c r="G229" s="2055" t="e">
        <f>IF(AND(DAY(G218)&gt;=8,DAY(G218)&lt;=14,G219="土",OR(G224="休",G224="雨")),1,0)</f>
        <v>#VALUE!</v>
      </c>
      <c r="H229" s="2055" t="e">
        <f t="shared" si="97"/>
        <v>#VALUE!</v>
      </c>
      <c r="I229" s="2055" t="e">
        <f t="shared" si="97"/>
        <v>#VALUE!</v>
      </c>
      <c r="J229" s="2055" t="e">
        <f t="shared" si="97"/>
        <v>#VALUE!</v>
      </c>
      <c r="K229" s="2055" t="e">
        <f t="shared" si="97"/>
        <v>#VALUE!</v>
      </c>
      <c r="L229" s="2055" t="e">
        <f t="shared" si="97"/>
        <v>#VALUE!</v>
      </c>
      <c r="M229" s="2055" t="e">
        <f t="shared" si="97"/>
        <v>#VALUE!</v>
      </c>
      <c r="N229" s="2055" t="e">
        <f t="shared" si="97"/>
        <v>#VALUE!</v>
      </c>
      <c r="O229" s="2055" t="e">
        <f t="shared" si="97"/>
        <v>#VALUE!</v>
      </c>
      <c r="P229" s="2055" t="e">
        <f t="shared" si="97"/>
        <v>#VALUE!</v>
      </c>
      <c r="Q229" s="2055" t="e">
        <f t="shared" si="97"/>
        <v>#VALUE!</v>
      </c>
      <c r="R229" s="2055" t="e">
        <f t="shared" si="97"/>
        <v>#VALUE!</v>
      </c>
      <c r="S229" s="2055" t="e">
        <f t="shared" si="97"/>
        <v>#VALUE!</v>
      </c>
      <c r="T229" s="2055" t="e">
        <f t="shared" si="97"/>
        <v>#VALUE!</v>
      </c>
      <c r="U229" s="2055" t="e">
        <f t="shared" si="97"/>
        <v>#VALUE!</v>
      </c>
      <c r="V229" s="2055" t="e">
        <f t="shared" si="97"/>
        <v>#VALUE!</v>
      </c>
      <c r="W229" s="2055" t="e">
        <f t="shared" si="97"/>
        <v>#VALUE!</v>
      </c>
      <c r="X229" s="2055" t="e">
        <f t="shared" si="97"/>
        <v>#VALUE!</v>
      </c>
      <c r="Y229" s="2055" t="e">
        <f t="shared" si="97"/>
        <v>#VALUE!</v>
      </c>
      <c r="Z229" s="2055" t="e">
        <f t="shared" si="97"/>
        <v>#VALUE!</v>
      </c>
      <c r="AA229" s="2055" t="e">
        <f t="shared" si="97"/>
        <v>#VALUE!</v>
      </c>
      <c r="AB229" s="2055" t="e">
        <f t="shared" si="97"/>
        <v>#VALUE!</v>
      </c>
      <c r="AC229" s="2055" t="e">
        <f t="shared" si="97"/>
        <v>#VALUE!</v>
      </c>
      <c r="AD229" s="2055" t="e">
        <f t="shared" si="97"/>
        <v>#VALUE!</v>
      </c>
      <c r="AE229" s="2055" t="e">
        <f t="shared" si="97"/>
        <v>#VALUE!</v>
      </c>
      <c r="AF229" s="2055" t="e">
        <f t="shared" si="97"/>
        <v>#VALUE!</v>
      </c>
      <c r="AG229" s="2055" t="e">
        <f t="shared" si="97"/>
        <v>#VALUE!</v>
      </c>
      <c r="AH229" s="1861" t="s">
        <v>2273</v>
      </c>
      <c r="AI229" s="2054">
        <f>_xlfn.AGGREGATE(9,6,C229:AG229)</f>
        <v>0</v>
      </c>
      <c r="AJ229" s="2047"/>
    </row>
    <row r="231" spans="2:38" hidden="1">
      <c r="C231" s="1857" t="e">
        <f>YEAR(C234)</f>
        <v>#VALUE!</v>
      </c>
      <c r="D231" s="1857" t="e">
        <f>MONTH(C234)</f>
        <v>#VALUE!</v>
      </c>
    </row>
    <row r="232" spans="2:38">
      <c r="B232" s="1971" t="s">
        <v>2266</v>
      </c>
      <c r="C232" s="4478" t="e">
        <f>C234</f>
        <v>#VALUE!</v>
      </c>
      <c r="D232" s="4479"/>
      <c r="E232" s="4479"/>
      <c r="F232" s="4479"/>
      <c r="G232" s="4479"/>
      <c r="H232" s="4479"/>
      <c r="I232" s="4479"/>
      <c r="J232" s="4479"/>
      <c r="K232" s="4479"/>
      <c r="L232" s="4479"/>
      <c r="M232" s="4479"/>
      <c r="N232" s="4479"/>
      <c r="O232" s="4479"/>
      <c r="P232" s="4479"/>
      <c r="Q232" s="4479"/>
      <c r="R232" s="4479"/>
      <c r="S232" s="4479"/>
      <c r="T232" s="4479"/>
      <c r="U232" s="4479"/>
      <c r="V232" s="4479"/>
      <c r="W232" s="4479"/>
      <c r="X232" s="4479"/>
      <c r="Y232" s="4479"/>
      <c r="Z232" s="4479"/>
      <c r="AA232" s="4479"/>
      <c r="AB232" s="4479"/>
      <c r="AC232" s="4479"/>
      <c r="AD232" s="4479"/>
      <c r="AE232" s="4479"/>
      <c r="AF232" s="4479"/>
      <c r="AG232" s="4479"/>
      <c r="AH232" s="4479"/>
      <c r="AI232" s="4546"/>
    </row>
    <row r="233" spans="2:38" hidden="1">
      <c r="B233" s="1972"/>
      <c r="C233" s="1913" t="e">
        <f>DATE($C231,$D231,1)</f>
        <v>#VALUE!</v>
      </c>
      <c r="D233" s="1913" t="e">
        <f t="shared" ref="D233:AG233" si="98">C233+1</f>
        <v>#VALUE!</v>
      </c>
      <c r="E233" s="1913" t="e">
        <f t="shared" si="98"/>
        <v>#VALUE!</v>
      </c>
      <c r="F233" s="1913" t="e">
        <f t="shared" si="98"/>
        <v>#VALUE!</v>
      </c>
      <c r="G233" s="1913" t="e">
        <f t="shared" si="98"/>
        <v>#VALUE!</v>
      </c>
      <c r="H233" s="1913" t="e">
        <f t="shared" si="98"/>
        <v>#VALUE!</v>
      </c>
      <c r="I233" s="1913" t="e">
        <f t="shared" si="98"/>
        <v>#VALUE!</v>
      </c>
      <c r="J233" s="1913" t="e">
        <f t="shared" si="98"/>
        <v>#VALUE!</v>
      </c>
      <c r="K233" s="1913" t="e">
        <f t="shared" si="98"/>
        <v>#VALUE!</v>
      </c>
      <c r="L233" s="1913" t="e">
        <f t="shared" si="98"/>
        <v>#VALUE!</v>
      </c>
      <c r="M233" s="1913" t="e">
        <f t="shared" si="98"/>
        <v>#VALUE!</v>
      </c>
      <c r="N233" s="1913" t="e">
        <f t="shared" si="98"/>
        <v>#VALUE!</v>
      </c>
      <c r="O233" s="1913" t="e">
        <f t="shared" si="98"/>
        <v>#VALUE!</v>
      </c>
      <c r="P233" s="1913" t="e">
        <f t="shared" si="98"/>
        <v>#VALUE!</v>
      </c>
      <c r="Q233" s="1913" t="e">
        <f t="shared" si="98"/>
        <v>#VALUE!</v>
      </c>
      <c r="R233" s="1913" t="e">
        <f t="shared" si="98"/>
        <v>#VALUE!</v>
      </c>
      <c r="S233" s="1913" t="e">
        <f t="shared" si="98"/>
        <v>#VALUE!</v>
      </c>
      <c r="T233" s="1913" t="e">
        <f t="shared" si="98"/>
        <v>#VALUE!</v>
      </c>
      <c r="U233" s="1913" t="e">
        <f t="shared" si="98"/>
        <v>#VALUE!</v>
      </c>
      <c r="V233" s="1913" t="e">
        <f t="shared" si="98"/>
        <v>#VALUE!</v>
      </c>
      <c r="W233" s="1913" t="e">
        <f t="shared" si="98"/>
        <v>#VALUE!</v>
      </c>
      <c r="X233" s="1913" t="e">
        <f t="shared" si="98"/>
        <v>#VALUE!</v>
      </c>
      <c r="Y233" s="1913" t="e">
        <f t="shared" si="98"/>
        <v>#VALUE!</v>
      </c>
      <c r="Z233" s="1913" t="e">
        <f t="shared" si="98"/>
        <v>#VALUE!</v>
      </c>
      <c r="AA233" s="1913" t="e">
        <f t="shared" si="98"/>
        <v>#VALUE!</v>
      </c>
      <c r="AB233" s="1913" t="e">
        <f t="shared" si="98"/>
        <v>#VALUE!</v>
      </c>
      <c r="AC233" s="1913" t="e">
        <f t="shared" si="98"/>
        <v>#VALUE!</v>
      </c>
      <c r="AD233" s="1913" t="e">
        <f t="shared" si="98"/>
        <v>#VALUE!</v>
      </c>
      <c r="AE233" s="1913" t="e">
        <f t="shared" si="98"/>
        <v>#VALUE!</v>
      </c>
      <c r="AF233" s="1913" t="e">
        <f t="shared" si="98"/>
        <v>#VALUE!</v>
      </c>
      <c r="AG233" s="1913" t="e">
        <f t="shared" si="98"/>
        <v>#VALUE!</v>
      </c>
      <c r="AH233" s="2056"/>
      <c r="AI233" s="2057"/>
    </row>
    <row r="234" spans="2:38">
      <c r="B234" s="1973" t="s">
        <v>2267</v>
      </c>
      <c r="C234" s="1974" t="e">
        <f>IF(EDATE(C217,1)&gt;$G$5,"",EDATE(C217,1))</f>
        <v>#VALUE!</v>
      </c>
      <c r="D234" s="1913" t="e">
        <f t="shared" ref="D234:AG234" si="99">IF(D233&gt;$G$5,"",IF(C234=EOMONTH(DATE($C231,$D231,1),0),"",IF(C234="","",C234+1)))</f>
        <v>#VALUE!</v>
      </c>
      <c r="E234" s="1913" t="e">
        <f t="shared" si="99"/>
        <v>#VALUE!</v>
      </c>
      <c r="F234" s="1913" t="e">
        <f t="shared" si="99"/>
        <v>#VALUE!</v>
      </c>
      <c r="G234" s="1913" t="e">
        <f t="shared" si="99"/>
        <v>#VALUE!</v>
      </c>
      <c r="H234" s="1913" t="e">
        <f t="shared" si="99"/>
        <v>#VALUE!</v>
      </c>
      <c r="I234" s="1913" t="e">
        <f t="shared" si="99"/>
        <v>#VALUE!</v>
      </c>
      <c r="J234" s="1913" t="e">
        <f t="shared" si="99"/>
        <v>#VALUE!</v>
      </c>
      <c r="K234" s="1913" t="e">
        <f t="shared" si="99"/>
        <v>#VALUE!</v>
      </c>
      <c r="L234" s="1913" t="e">
        <f t="shared" si="99"/>
        <v>#VALUE!</v>
      </c>
      <c r="M234" s="1913" t="e">
        <f t="shared" si="99"/>
        <v>#VALUE!</v>
      </c>
      <c r="N234" s="1913" t="e">
        <f t="shared" si="99"/>
        <v>#VALUE!</v>
      </c>
      <c r="O234" s="1913" t="e">
        <f t="shared" si="99"/>
        <v>#VALUE!</v>
      </c>
      <c r="P234" s="1913" t="e">
        <f t="shared" si="99"/>
        <v>#VALUE!</v>
      </c>
      <c r="Q234" s="1913" t="e">
        <f t="shared" si="99"/>
        <v>#VALUE!</v>
      </c>
      <c r="R234" s="1913" t="e">
        <f t="shared" si="99"/>
        <v>#VALUE!</v>
      </c>
      <c r="S234" s="1913" t="e">
        <f t="shared" si="99"/>
        <v>#VALUE!</v>
      </c>
      <c r="T234" s="1913" t="e">
        <f t="shared" si="99"/>
        <v>#VALUE!</v>
      </c>
      <c r="U234" s="1913" t="e">
        <f t="shared" si="99"/>
        <v>#VALUE!</v>
      </c>
      <c r="V234" s="1913" t="e">
        <f t="shared" si="99"/>
        <v>#VALUE!</v>
      </c>
      <c r="W234" s="1913" t="e">
        <f t="shared" si="99"/>
        <v>#VALUE!</v>
      </c>
      <c r="X234" s="1913" t="e">
        <f t="shared" si="99"/>
        <v>#VALUE!</v>
      </c>
      <c r="Y234" s="1913" t="e">
        <f t="shared" si="99"/>
        <v>#VALUE!</v>
      </c>
      <c r="Z234" s="1913" t="e">
        <f t="shared" si="99"/>
        <v>#VALUE!</v>
      </c>
      <c r="AA234" s="1913" t="e">
        <f t="shared" si="99"/>
        <v>#VALUE!</v>
      </c>
      <c r="AB234" s="1913" t="e">
        <f t="shared" si="99"/>
        <v>#VALUE!</v>
      </c>
      <c r="AC234" s="1913" t="e">
        <f t="shared" si="99"/>
        <v>#VALUE!</v>
      </c>
      <c r="AD234" s="1913" t="e">
        <f t="shared" si="99"/>
        <v>#VALUE!</v>
      </c>
      <c r="AE234" s="1913" t="e">
        <f t="shared" si="99"/>
        <v>#VALUE!</v>
      </c>
      <c r="AF234" s="1913" t="e">
        <f t="shared" si="99"/>
        <v>#VALUE!</v>
      </c>
      <c r="AG234" s="1913" t="e">
        <f t="shared" si="99"/>
        <v>#VALUE!</v>
      </c>
      <c r="AH234" s="2043" t="s">
        <v>2268</v>
      </c>
      <c r="AI234" s="2044">
        <f>+COUNTIFS(C235:AG235,"土",C236:AG236,"")+COUNTIFS(C235:AG235,"日",C236:AG236,"")</f>
        <v>0</v>
      </c>
    </row>
    <row r="235" spans="2:38">
      <c r="B235" s="1908" t="s">
        <v>1060</v>
      </c>
      <c r="C235" s="1975" t="str">
        <f>IFERROR(TEXT(WEEKDAY(+C234),"aaa"),"")</f>
        <v/>
      </c>
      <c r="D235" s="1975" t="str">
        <f t="shared" ref="D235:AG235" si="100">IFERROR(TEXT(WEEKDAY(+D234),"aaa"),"")</f>
        <v/>
      </c>
      <c r="E235" s="1975" t="str">
        <f t="shared" si="100"/>
        <v/>
      </c>
      <c r="F235" s="1975" t="str">
        <f t="shared" si="100"/>
        <v/>
      </c>
      <c r="G235" s="1975" t="str">
        <f t="shared" si="100"/>
        <v/>
      </c>
      <c r="H235" s="1975" t="str">
        <f t="shared" si="100"/>
        <v/>
      </c>
      <c r="I235" s="1975" t="str">
        <f t="shared" si="100"/>
        <v/>
      </c>
      <c r="J235" s="1975" t="str">
        <f t="shared" si="100"/>
        <v/>
      </c>
      <c r="K235" s="1975" t="str">
        <f t="shared" si="100"/>
        <v/>
      </c>
      <c r="L235" s="1975" t="str">
        <f t="shared" si="100"/>
        <v/>
      </c>
      <c r="M235" s="1975" t="str">
        <f t="shared" si="100"/>
        <v/>
      </c>
      <c r="N235" s="1975" t="str">
        <f t="shared" si="100"/>
        <v/>
      </c>
      <c r="O235" s="1975" t="str">
        <f t="shared" si="100"/>
        <v/>
      </c>
      <c r="P235" s="1975" t="str">
        <f t="shared" si="100"/>
        <v/>
      </c>
      <c r="Q235" s="1975" t="str">
        <f t="shared" si="100"/>
        <v/>
      </c>
      <c r="R235" s="1975" t="str">
        <f t="shared" si="100"/>
        <v/>
      </c>
      <c r="S235" s="1975" t="str">
        <f t="shared" si="100"/>
        <v/>
      </c>
      <c r="T235" s="1975" t="str">
        <f t="shared" si="100"/>
        <v/>
      </c>
      <c r="U235" s="1975" t="str">
        <f t="shared" si="100"/>
        <v/>
      </c>
      <c r="V235" s="1975" t="str">
        <f t="shared" si="100"/>
        <v/>
      </c>
      <c r="W235" s="1975" t="str">
        <f t="shared" si="100"/>
        <v/>
      </c>
      <c r="X235" s="1975" t="str">
        <f t="shared" si="100"/>
        <v/>
      </c>
      <c r="Y235" s="1975" t="str">
        <f t="shared" si="100"/>
        <v/>
      </c>
      <c r="Z235" s="1975" t="str">
        <f t="shared" si="100"/>
        <v/>
      </c>
      <c r="AA235" s="1975" t="str">
        <f t="shared" si="100"/>
        <v/>
      </c>
      <c r="AB235" s="1975" t="str">
        <f t="shared" si="100"/>
        <v/>
      </c>
      <c r="AC235" s="1975" t="str">
        <f t="shared" si="100"/>
        <v/>
      </c>
      <c r="AD235" s="1975" t="str">
        <f t="shared" si="100"/>
        <v/>
      </c>
      <c r="AE235" s="1975" t="str">
        <f t="shared" si="100"/>
        <v/>
      </c>
      <c r="AF235" s="1975" t="str">
        <f t="shared" si="100"/>
        <v/>
      </c>
      <c r="AG235" s="1975" t="str">
        <f t="shared" si="100"/>
        <v/>
      </c>
      <c r="AH235" s="2043" t="s">
        <v>2269</v>
      </c>
      <c r="AI235" s="2044">
        <f>+COUNTIF(C236:AG236,"夏休")+COUNTIF(C236:AG236,"冬休")+COUNTIF(C236:AG236,"中止")</f>
        <v>0</v>
      </c>
    </row>
    <row r="236" spans="2:38" ht="13.5" customHeight="1">
      <c r="B236" s="4547" t="s">
        <v>2270</v>
      </c>
      <c r="C236" s="4549"/>
      <c r="D236" s="4545"/>
      <c r="E236" s="4545"/>
      <c r="F236" s="4545"/>
      <c r="G236" s="4545"/>
      <c r="H236" s="4545"/>
      <c r="I236" s="4545"/>
      <c r="J236" s="4545"/>
      <c r="K236" s="4545"/>
      <c r="L236" s="4545"/>
      <c r="M236" s="4545"/>
      <c r="N236" s="4545"/>
      <c r="O236" s="4545"/>
      <c r="P236" s="4545"/>
      <c r="Q236" s="4545"/>
      <c r="R236" s="4545"/>
      <c r="S236" s="4545"/>
      <c r="T236" s="4545"/>
      <c r="U236" s="4545"/>
      <c r="V236" s="4545"/>
      <c r="W236" s="4545"/>
      <c r="X236" s="4545"/>
      <c r="Y236" s="4545"/>
      <c r="Z236" s="4545"/>
      <c r="AA236" s="4545"/>
      <c r="AB236" s="4545"/>
      <c r="AC236" s="4545"/>
      <c r="AD236" s="4545"/>
      <c r="AE236" s="4545"/>
      <c r="AF236" s="4545"/>
      <c r="AG236" s="4565"/>
      <c r="AH236" s="2045" t="s">
        <v>1061</v>
      </c>
      <c r="AI236" s="2046">
        <f>COUNT(C234:AG234)-AI235</f>
        <v>0</v>
      </c>
    </row>
    <row r="237" spans="2:38" ht="13.5" customHeight="1">
      <c r="B237" s="4548"/>
      <c r="C237" s="4549"/>
      <c r="D237" s="4545"/>
      <c r="E237" s="4545"/>
      <c r="F237" s="4545"/>
      <c r="G237" s="4545"/>
      <c r="H237" s="4545"/>
      <c r="I237" s="4545"/>
      <c r="J237" s="4545"/>
      <c r="K237" s="4545"/>
      <c r="L237" s="4545"/>
      <c r="M237" s="4545"/>
      <c r="N237" s="4545"/>
      <c r="O237" s="4545"/>
      <c r="P237" s="4545"/>
      <c r="Q237" s="4545"/>
      <c r="R237" s="4545"/>
      <c r="S237" s="4545"/>
      <c r="T237" s="4545"/>
      <c r="U237" s="4545"/>
      <c r="V237" s="4545"/>
      <c r="W237" s="4545"/>
      <c r="X237" s="4545"/>
      <c r="Y237" s="4545"/>
      <c r="Z237" s="4545"/>
      <c r="AA237" s="4545"/>
      <c r="AB237" s="4545"/>
      <c r="AC237" s="4545"/>
      <c r="AD237" s="4545"/>
      <c r="AE237" s="4545"/>
      <c r="AF237" s="4545"/>
      <c r="AG237" s="4565"/>
      <c r="AH237" s="2045" t="s">
        <v>1062</v>
      </c>
      <c r="AI237" s="2046">
        <f>+COUNTIF(C238:AG239,"休")</f>
        <v>0</v>
      </c>
      <c r="AJ237" s="2047" t="e">
        <f>IF(AI238&gt;0.285,"",IF(AI237&lt;AI234,"←計画日数が足りません",""))</f>
        <v>#DIV/0!</v>
      </c>
    </row>
    <row r="238" spans="2:38" ht="13.5" customHeight="1">
      <c r="B238" s="4566" t="s">
        <v>1055</v>
      </c>
      <c r="C238" s="4567"/>
      <c r="D238" s="4564"/>
      <c r="E238" s="4564"/>
      <c r="F238" s="4564"/>
      <c r="G238" s="4564"/>
      <c r="H238" s="4564"/>
      <c r="I238" s="4564"/>
      <c r="J238" s="4564"/>
      <c r="K238" s="4564"/>
      <c r="L238" s="4564"/>
      <c r="M238" s="4564"/>
      <c r="N238" s="4564"/>
      <c r="O238" s="4564"/>
      <c r="P238" s="4564"/>
      <c r="Q238" s="4564"/>
      <c r="R238" s="4564"/>
      <c r="S238" s="4564"/>
      <c r="T238" s="4564"/>
      <c r="U238" s="4564"/>
      <c r="V238" s="4564"/>
      <c r="W238" s="4564"/>
      <c r="X238" s="4564"/>
      <c r="Y238" s="4564"/>
      <c r="Z238" s="4564"/>
      <c r="AA238" s="4564"/>
      <c r="AB238" s="4564"/>
      <c r="AC238" s="4564"/>
      <c r="AD238" s="4564"/>
      <c r="AE238" s="4564"/>
      <c r="AF238" s="4564"/>
      <c r="AG238" s="4570"/>
      <c r="AH238" s="2045" t="s">
        <v>1063</v>
      </c>
      <c r="AI238" s="2048" t="e">
        <f>+AI237/AI236</f>
        <v>#DIV/0!</v>
      </c>
    </row>
    <row r="239" spans="2:38">
      <c r="B239" s="4566"/>
      <c r="C239" s="4567"/>
      <c r="D239" s="4564"/>
      <c r="E239" s="4564"/>
      <c r="F239" s="4564"/>
      <c r="G239" s="4564"/>
      <c r="H239" s="4564"/>
      <c r="I239" s="4564"/>
      <c r="J239" s="4564"/>
      <c r="K239" s="4564"/>
      <c r="L239" s="4564"/>
      <c r="M239" s="4564"/>
      <c r="N239" s="4564"/>
      <c r="O239" s="4564"/>
      <c r="P239" s="4564"/>
      <c r="Q239" s="4564"/>
      <c r="R239" s="4564"/>
      <c r="S239" s="4564"/>
      <c r="T239" s="4564"/>
      <c r="U239" s="4564"/>
      <c r="V239" s="4564"/>
      <c r="W239" s="4564"/>
      <c r="X239" s="4564"/>
      <c r="Y239" s="4564"/>
      <c r="Z239" s="4564"/>
      <c r="AA239" s="4564"/>
      <c r="AB239" s="4564"/>
      <c r="AC239" s="4564"/>
      <c r="AD239" s="4564"/>
      <c r="AE239" s="4564"/>
      <c r="AF239" s="4564"/>
      <c r="AG239" s="4570"/>
      <c r="AH239" s="2045" t="s">
        <v>1051</v>
      </c>
      <c r="AI239" s="2046">
        <f>+COUNTA(C240:AG241)</f>
        <v>0</v>
      </c>
    </row>
    <row r="240" spans="2:38">
      <c r="B240" s="4571" t="s">
        <v>1057</v>
      </c>
      <c r="C240" s="4573"/>
      <c r="D240" s="4568"/>
      <c r="E240" s="4568"/>
      <c r="F240" s="4568"/>
      <c r="G240" s="4568"/>
      <c r="H240" s="4568"/>
      <c r="I240" s="4568"/>
      <c r="J240" s="4568"/>
      <c r="K240" s="4568"/>
      <c r="L240" s="4568"/>
      <c r="M240" s="4568"/>
      <c r="N240" s="4568"/>
      <c r="O240" s="4568"/>
      <c r="P240" s="4568"/>
      <c r="Q240" s="4568"/>
      <c r="R240" s="4568"/>
      <c r="S240" s="4568"/>
      <c r="T240" s="4568"/>
      <c r="U240" s="4568"/>
      <c r="V240" s="4568"/>
      <c r="W240" s="4568"/>
      <c r="X240" s="4568"/>
      <c r="Y240" s="4568"/>
      <c r="Z240" s="4568"/>
      <c r="AA240" s="4568"/>
      <c r="AB240" s="4568"/>
      <c r="AC240" s="4568"/>
      <c r="AD240" s="4568"/>
      <c r="AE240" s="4568"/>
      <c r="AF240" s="4568"/>
      <c r="AG240" s="4575"/>
      <c r="AH240" s="2049" t="s">
        <v>1064</v>
      </c>
      <c r="AI240" s="2050" t="e">
        <f>+AI239/AI236</f>
        <v>#DIV/0!</v>
      </c>
      <c r="AL240" s="1857">
        <f>+COUNTIF(C238:AG239,"休")</f>
        <v>0</v>
      </c>
    </row>
    <row r="241" spans="2:38">
      <c r="B241" s="4572"/>
      <c r="C241" s="4574"/>
      <c r="D241" s="4569"/>
      <c r="E241" s="4569"/>
      <c r="F241" s="4569"/>
      <c r="G241" s="4569"/>
      <c r="H241" s="4569"/>
      <c r="I241" s="4569"/>
      <c r="J241" s="4569"/>
      <c r="K241" s="4569"/>
      <c r="L241" s="4569"/>
      <c r="M241" s="4569"/>
      <c r="N241" s="4569"/>
      <c r="O241" s="4569"/>
      <c r="P241" s="4569"/>
      <c r="Q241" s="4569"/>
      <c r="R241" s="4569"/>
      <c r="S241" s="4569"/>
      <c r="T241" s="4569"/>
      <c r="U241" s="4569"/>
      <c r="V241" s="4569"/>
      <c r="W241" s="4569"/>
      <c r="X241" s="4569"/>
      <c r="Y241" s="4569"/>
      <c r="Z241" s="4569"/>
      <c r="AA241" s="4569"/>
      <c r="AB241" s="4569"/>
      <c r="AC241" s="4569"/>
      <c r="AD241" s="4569"/>
      <c r="AE241" s="4569"/>
      <c r="AF241" s="4569"/>
      <c r="AG241" s="4576"/>
      <c r="AH241" s="2051" t="s">
        <v>2271</v>
      </c>
      <c r="AI241" s="2052" t="str">
        <f>IF(7&gt;AI236,"対象外",IF(AI239&gt;=AI234,"OK","NG"))</f>
        <v>対象外</v>
      </c>
      <c r="AJ241" s="2047" t="str">
        <f>IF(AI241="対象外","←７日間に満たない期間は達成判定の対象外",IF(AI241="NG","←月単位未達成","←月単位達成"))</f>
        <v>←７日間に満たない期間は達成判定の対象外</v>
      </c>
      <c r="AL241" s="2053" t="str">
        <f>IF(7&gt;AI236,"対象外",IF(AL240&gt;=AI234,"OK","NG"))</f>
        <v>対象外</v>
      </c>
    </row>
    <row r="242" spans="2:38" hidden="1">
      <c r="B242" s="2001" t="s">
        <v>2373</v>
      </c>
      <c r="C242" s="1992" t="e">
        <f t="shared" ref="C242:AG242" si="101">IF(AND(DAY(C234)&gt;=22,DAY(C234)&lt;=28,C235="土"),1,0)</f>
        <v>#VALUE!</v>
      </c>
      <c r="D242" s="1992" t="e">
        <f t="shared" si="101"/>
        <v>#VALUE!</v>
      </c>
      <c r="E242" s="1992" t="e">
        <f t="shared" si="101"/>
        <v>#VALUE!</v>
      </c>
      <c r="F242" s="1992" t="e">
        <f t="shared" si="101"/>
        <v>#VALUE!</v>
      </c>
      <c r="G242" s="1992" t="e">
        <f t="shared" si="101"/>
        <v>#VALUE!</v>
      </c>
      <c r="H242" s="1992" t="e">
        <f t="shared" si="101"/>
        <v>#VALUE!</v>
      </c>
      <c r="I242" s="1992" t="e">
        <f t="shared" si="101"/>
        <v>#VALUE!</v>
      </c>
      <c r="J242" s="1992" t="e">
        <f t="shared" si="101"/>
        <v>#VALUE!</v>
      </c>
      <c r="K242" s="1992" t="e">
        <f t="shared" si="101"/>
        <v>#VALUE!</v>
      </c>
      <c r="L242" s="1992" t="e">
        <f t="shared" si="101"/>
        <v>#VALUE!</v>
      </c>
      <c r="M242" s="1992" t="e">
        <f t="shared" si="101"/>
        <v>#VALUE!</v>
      </c>
      <c r="N242" s="1992" t="e">
        <f t="shared" si="101"/>
        <v>#VALUE!</v>
      </c>
      <c r="O242" s="1992" t="e">
        <f t="shared" si="101"/>
        <v>#VALUE!</v>
      </c>
      <c r="P242" s="1992" t="e">
        <f t="shared" si="101"/>
        <v>#VALUE!</v>
      </c>
      <c r="Q242" s="1992" t="e">
        <f t="shared" si="101"/>
        <v>#VALUE!</v>
      </c>
      <c r="R242" s="1992" t="e">
        <f t="shared" si="101"/>
        <v>#VALUE!</v>
      </c>
      <c r="S242" s="1992" t="e">
        <f t="shared" si="101"/>
        <v>#VALUE!</v>
      </c>
      <c r="T242" s="1992" t="e">
        <f t="shared" si="101"/>
        <v>#VALUE!</v>
      </c>
      <c r="U242" s="1992" t="e">
        <f t="shared" si="101"/>
        <v>#VALUE!</v>
      </c>
      <c r="V242" s="1992" t="e">
        <f t="shared" si="101"/>
        <v>#VALUE!</v>
      </c>
      <c r="W242" s="1992" t="e">
        <f t="shared" si="101"/>
        <v>#VALUE!</v>
      </c>
      <c r="X242" s="1992" t="e">
        <f t="shared" si="101"/>
        <v>#VALUE!</v>
      </c>
      <c r="Y242" s="1992" t="e">
        <f t="shared" si="101"/>
        <v>#VALUE!</v>
      </c>
      <c r="Z242" s="1992" t="e">
        <f t="shared" si="101"/>
        <v>#VALUE!</v>
      </c>
      <c r="AA242" s="1992" t="e">
        <f t="shared" si="101"/>
        <v>#VALUE!</v>
      </c>
      <c r="AB242" s="1992" t="e">
        <f t="shared" si="101"/>
        <v>#VALUE!</v>
      </c>
      <c r="AC242" s="1992" t="e">
        <f t="shared" si="101"/>
        <v>#VALUE!</v>
      </c>
      <c r="AD242" s="1992" t="e">
        <f t="shared" si="101"/>
        <v>#VALUE!</v>
      </c>
      <c r="AE242" s="1992" t="e">
        <f t="shared" si="101"/>
        <v>#VALUE!</v>
      </c>
      <c r="AF242" s="1992" t="e">
        <f t="shared" si="101"/>
        <v>#VALUE!</v>
      </c>
      <c r="AG242" s="1992" t="e">
        <f t="shared" si="101"/>
        <v>#VALUE!</v>
      </c>
      <c r="AH242" s="1861" t="s">
        <v>2272</v>
      </c>
      <c r="AI242" s="2054">
        <f>_xlfn.AGGREGATE(9,6,C242:AG242)</f>
        <v>0</v>
      </c>
      <c r="AJ242" s="2047"/>
    </row>
    <row r="243" spans="2:38" hidden="1">
      <c r="B243" s="2001" t="s">
        <v>2374</v>
      </c>
      <c r="C243" s="2055" t="e">
        <f t="shared" ref="C243:AG243" si="102">IF(AND(DAY(C234)&gt;=22,DAY(C234)&lt;=28,C235="土",OR(C240="休",C240="雨")),1,0)</f>
        <v>#VALUE!</v>
      </c>
      <c r="D243" s="2055" t="e">
        <f t="shared" si="102"/>
        <v>#VALUE!</v>
      </c>
      <c r="E243" s="2055" t="e">
        <f t="shared" si="102"/>
        <v>#VALUE!</v>
      </c>
      <c r="F243" s="2055" t="e">
        <f t="shared" si="102"/>
        <v>#VALUE!</v>
      </c>
      <c r="G243" s="2055" t="e">
        <f t="shared" si="102"/>
        <v>#VALUE!</v>
      </c>
      <c r="H243" s="2055" t="e">
        <f t="shared" si="102"/>
        <v>#VALUE!</v>
      </c>
      <c r="I243" s="2055" t="e">
        <f t="shared" si="102"/>
        <v>#VALUE!</v>
      </c>
      <c r="J243" s="2055" t="e">
        <f t="shared" si="102"/>
        <v>#VALUE!</v>
      </c>
      <c r="K243" s="2055" t="e">
        <f t="shared" si="102"/>
        <v>#VALUE!</v>
      </c>
      <c r="L243" s="2055" t="e">
        <f t="shared" si="102"/>
        <v>#VALUE!</v>
      </c>
      <c r="M243" s="2055" t="e">
        <f t="shared" si="102"/>
        <v>#VALUE!</v>
      </c>
      <c r="N243" s="2055" t="e">
        <f t="shared" si="102"/>
        <v>#VALUE!</v>
      </c>
      <c r="O243" s="2055" t="e">
        <f t="shared" si="102"/>
        <v>#VALUE!</v>
      </c>
      <c r="P243" s="2055" t="e">
        <f t="shared" si="102"/>
        <v>#VALUE!</v>
      </c>
      <c r="Q243" s="2055" t="e">
        <f t="shared" si="102"/>
        <v>#VALUE!</v>
      </c>
      <c r="R243" s="2055" t="e">
        <f t="shared" si="102"/>
        <v>#VALUE!</v>
      </c>
      <c r="S243" s="2055" t="e">
        <f t="shared" si="102"/>
        <v>#VALUE!</v>
      </c>
      <c r="T243" s="2055" t="e">
        <f t="shared" si="102"/>
        <v>#VALUE!</v>
      </c>
      <c r="U243" s="2055" t="e">
        <f t="shared" si="102"/>
        <v>#VALUE!</v>
      </c>
      <c r="V243" s="2055" t="e">
        <f t="shared" si="102"/>
        <v>#VALUE!</v>
      </c>
      <c r="W243" s="2055" t="e">
        <f t="shared" si="102"/>
        <v>#VALUE!</v>
      </c>
      <c r="X243" s="2055" t="e">
        <f t="shared" si="102"/>
        <v>#VALUE!</v>
      </c>
      <c r="Y243" s="2055" t="e">
        <f t="shared" si="102"/>
        <v>#VALUE!</v>
      </c>
      <c r="Z243" s="2055" t="e">
        <f t="shared" si="102"/>
        <v>#VALUE!</v>
      </c>
      <c r="AA243" s="2055" t="e">
        <f t="shared" si="102"/>
        <v>#VALUE!</v>
      </c>
      <c r="AB243" s="2055" t="e">
        <f t="shared" si="102"/>
        <v>#VALUE!</v>
      </c>
      <c r="AC243" s="2055" t="e">
        <f t="shared" si="102"/>
        <v>#VALUE!</v>
      </c>
      <c r="AD243" s="2055" t="e">
        <f t="shared" si="102"/>
        <v>#VALUE!</v>
      </c>
      <c r="AE243" s="2055" t="e">
        <f t="shared" si="102"/>
        <v>#VALUE!</v>
      </c>
      <c r="AF243" s="2055" t="e">
        <f t="shared" si="102"/>
        <v>#VALUE!</v>
      </c>
      <c r="AG243" s="2055" t="e">
        <f t="shared" si="102"/>
        <v>#VALUE!</v>
      </c>
      <c r="AH243" s="1861" t="s">
        <v>2273</v>
      </c>
      <c r="AI243" s="2054">
        <f>_xlfn.AGGREGATE(9,6,C243:AG243)</f>
        <v>0</v>
      </c>
      <c r="AJ243" s="2047"/>
    </row>
    <row r="244" spans="2:38" hidden="1">
      <c r="B244" s="2001" t="s">
        <v>2375</v>
      </c>
      <c r="C244" s="1992" t="e">
        <f>IF(AND(DAY(C234)&gt;=8,DAY(C234)&lt;=14,C235="土"),1,0)</f>
        <v>#VALUE!</v>
      </c>
      <c r="D244" s="1992" t="e">
        <f>IF(AND(DAY(D234)&gt;=8,DAY(D234)&lt;=14,D235="土"),1,0)</f>
        <v>#VALUE!</v>
      </c>
      <c r="E244" s="1992" t="e">
        <f t="shared" ref="E244" si="103">IF(AND(DAY(E234)&gt;=8,DAY(E234)&lt;=14,E235="土"),1,0)</f>
        <v>#VALUE!</v>
      </c>
      <c r="F244" s="1992" t="e">
        <f>IF(AND(DAY(F234)&gt;=8,DAY(F234)&lt;=14,F235="土"),1,0)</f>
        <v>#VALUE!</v>
      </c>
      <c r="G244" s="1992" t="e">
        <f>IF(AND(DAY(G234)&gt;=8,DAY(G234)&lt;=14,G235="土"),1,0)</f>
        <v>#VALUE!</v>
      </c>
      <c r="H244" s="1992" t="e">
        <f t="shared" ref="H244:AG244" si="104">IF(AND(DAY(H234)&gt;=8,DAY(H234)&lt;=14,H235="土"),1,0)</f>
        <v>#VALUE!</v>
      </c>
      <c r="I244" s="1992" t="e">
        <f t="shared" si="104"/>
        <v>#VALUE!</v>
      </c>
      <c r="J244" s="1992" t="e">
        <f t="shared" si="104"/>
        <v>#VALUE!</v>
      </c>
      <c r="K244" s="1992" t="e">
        <f t="shared" si="104"/>
        <v>#VALUE!</v>
      </c>
      <c r="L244" s="1992" t="e">
        <f t="shared" si="104"/>
        <v>#VALUE!</v>
      </c>
      <c r="M244" s="1992" t="e">
        <f t="shared" si="104"/>
        <v>#VALUE!</v>
      </c>
      <c r="N244" s="1992" t="e">
        <f t="shared" si="104"/>
        <v>#VALUE!</v>
      </c>
      <c r="O244" s="1992" t="e">
        <f t="shared" si="104"/>
        <v>#VALUE!</v>
      </c>
      <c r="P244" s="1992" t="e">
        <f t="shared" si="104"/>
        <v>#VALUE!</v>
      </c>
      <c r="Q244" s="1992" t="e">
        <f t="shared" si="104"/>
        <v>#VALUE!</v>
      </c>
      <c r="R244" s="1992" t="e">
        <f t="shared" si="104"/>
        <v>#VALUE!</v>
      </c>
      <c r="S244" s="1992" t="e">
        <f t="shared" si="104"/>
        <v>#VALUE!</v>
      </c>
      <c r="T244" s="1992" t="e">
        <f t="shared" si="104"/>
        <v>#VALUE!</v>
      </c>
      <c r="U244" s="1992" t="e">
        <f t="shared" si="104"/>
        <v>#VALUE!</v>
      </c>
      <c r="V244" s="1992" t="e">
        <f t="shared" si="104"/>
        <v>#VALUE!</v>
      </c>
      <c r="W244" s="1992" t="e">
        <f t="shared" si="104"/>
        <v>#VALUE!</v>
      </c>
      <c r="X244" s="1992" t="e">
        <f t="shared" si="104"/>
        <v>#VALUE!</v>
      </c>
      <c r="Y244" s="1992" t="e">
        <f t="shared" si="104"/>
        <v>#VALUE!</v>
      </c>
      <c r="Z244" s="1992" t="e">
        <f t="shared" si="104"/>
        <v>#VALUE!</v>
      </c>
      <c r="AA244" s="1992" t="e">
        <f t="shared" si="104"/>
        <v>#VALUE!</v>
      </c>
      <c r="AB244" s="1992" t="e">
        <f t="shared" si="104"/>
        <v>#VALUE!</v>
      </c>
      <c r="AC244" s="1992" t="e">
        <f t="shared" si="104"/>
        <v>#VALUE!</v>
      </c>
      <c r="AD244" s="1992" t="e">
        <f t="shared" si="104"/>
        <v>#VALUE!</v>
      </c>
      <c r="AE244" s="1992" t="e">
        <f t="shared" si="104"/>
        <v>#VALUE!</v>
      </c>
      <c r="AF244" s="1992" t="e">
        <f t="shared" si="104"/>
        <v>#VALUE!</v>
      </c>
      <c r="AG244" s="1992" t="e">
        <f t="shared" si="104"/>
        <v>#VALUE!</v>
      </c>
      <c r="AH244" s="1861" t="s">
        <v>2272</v>
      </c>
      <c r="AI244" s="2054">
        <f>_xlfn.AGGREGATE(9,6,C244:AG244)</f>
        <v>0</v>
      </c>
      <c r="AJ244" s="2047"/>
    </row>
    <row r="245" spans="2:38" hidden="1">
      <c r="B245" s="2001" t="s">
        <v>2376</v>
      </c>
      <c r="C245" s="2055" t="e">
        <f>IF(AND(DAY(C234)&gt;=8,DAY(C234)&lt;=14,C235="土",OR(C240="休",C240="雨")),1,0)</f>
        <v>#VALUE!</v>
      </c>
      <c r="D245" s="2055" t="e">
        <f>IF(AND(DAY(D234)&gt;=8,DAY(D234)&lt;=14,D235="土",OR(D240="休",D240="雨")),1,0)</f>
        <v>#VALUE!</v>
      </c>
      <c r="E245" s="2055" t="e">
        <f t="shared" ref="E245" si="105">IF(AND(DAY(E234)&gt;=8,DAY(E234)&lt;=14,E235="土",OR(E240="休",E240="雨")),1,0)</f>
        <v>#VALUE!</v>
      </c>
      <c r="F245" s="2055" t="e">
        <f>IF(AND(DAY(F234)&gt;=8,DAY(F234)&lt;=14,F235="土",OR(F240="休",F240="雨")),1,0)</f>
        <v>#VALUE!</v>
      </c>
      <c r="G245" s="2055" t="e">
        <f>IF(AND(DAY(G234)&gt;=8,DAY(G234)&lt;=14,G235="土",OR(G240="休",G240="雨")),1,0)</f>
        <v>#VALUE!</v>
      </c>
      <c r="H245" s="2055" t="e">
        <f t="shared" ref="H245:AG245" si="106">IF(AND(DAY(H234)&gt;=8,DAY(H234)&lt;=14,H235="土",OR(H240="休",H240="雨")),1,0)</f>
        <v>#VALUE!</v>
      </c>
      <c r="I245" s="2055" t="e">
        <f t="shared" si="106"/>
        <v>#VALUE!</v>
      </c>
      <c r="J245" s="2055" t="e">
        <f t="shared" si="106"/>
        <v>#VALUE!</v>
      </c>
      <c r="K245" s="2055" t="e">
        <f t="shared" si="106"/>
        <v>#VALUE!</v>
      </c>
      <c r="L245" s="2055" t="e">
        <f t="shared" si="106"/>
        <v>#VALUE!</v>
      </c>
      <c r="M245" s="2055" t="e">
        <f t="shared" si="106"/>
        <v>#VALUE!</v>
      </c>
      <c r="N245" s="2055" t="e">
        <f t="shared" si="106"/>
        <v>#VALUE!</v>
      </c>
      <c r="O245" s="2055" t="e">
        <f t="shared" si="106"/>
        <v>#VALUE!</v>
      </c>
      <c r="P245" s="2055" t="e">
        <f t="shared" si="106"/>
        <v>#VALUE!</v>
      </c>
      <c r="Q245" s="2055" t="e">
        <f t="shared" si="106"/>
        <v>#VALUE!</v>
      </c>
      <c r="R245" s="2055" t="e">
        <f t="shared" si="106"/>
        <v>#VALUE!</v>
      </c>
      <c r="S245" s="2055" t="e">
        <f t="shared" si="106"/>
        <v>#VALUE!</v>
      </c>
      <c r="T245" s="2055" t="e">
        <f t="shared" si="106"/>
        <v>#VALUE!</v>
      </c>
      <c r="U245" s="2055" t="e">
        <f t="shared" si="106"/>
        <v>#VALUE!</v>
      </c>
      <c r="V245" s="2055" t="e">
        <f t="shared" si="106"/>
        <v>#VALUE!</v>
      </c>
      <c r="W245" s="2055" t="e">
        <f t="shared" si="106"/>
        <v>#VALUE!</v>
      </c>
      <c r="X245" s="2055" t="e">
        <f t="shared" si="106"/>
        <v>#VALUE!</v>
      </c>
      <c r="Y245" s="2055" t="e">
        <f t="shared" si="106"/>
        <v>#VALUE!</v>
      </c>
      <c r="Z245" s="2055" t="e">
        <f t="shared" si="106"/>
        <v>#VALUE!</v>
      </c>
      <c r="AA245" s="2055" t="e">
        <f t="shared" si="106"/>
        <v>#VALUE!</v>
      </c>
      <c r="AB245" s="2055" t="e">
        <f t="shared" si="106"/>
        <v>#VALUE!</v>
      </c>
      <c r="AC245" s="2055" t="e">
        <f t="shared" si="106"/>
        <v>#VALUE!</v>
      </c>
      <c r="AD245" s="2055" t="e">
        <f t="shared" si="106"/>
        <v>#VALUE!</v>
      </c>
      <c r="AE245" s="2055" t="e">
        <f t="shared" si="106"/>
        <v>#VALUE!</v>
      </c>
      <c r="AF245" s="2055" t="e">
        <f t="shared" si="106"/>
        <v>#VALUE!</v>
      </c>
      <c r="AG245" s="2055" t="e">
        <f t="shared" si="106"/>
        <v>#VALUE!</v>
      </c>
      <c r="AH245" s="1861" t="s">
        <v>2273</v>
      </c>
      <c r="AI245" s="2054">
        <f>_xlfn.AGGREGATE(9,6,C245:AG245)</f>
        <v>0</v>
      </c>
      <c r="AJ245" s="2047"/>
    </row>
    <row r="247" spans="2:38" hidden="1">
      <c r="C247" s="1857" t="e">
        <f>YEAR(C250)</f>
        <v>#VALUE!</v>
      </c>
      <c r="D247" s="1857" t="e">
        <f>MONTH(C250)</f>
        <v>#VALUE!</v>
      </c>
    </row>
    <row r="248" spans="2:38">
      <c r="B248" s="1971" t="s">
        <v>2266</v>
      </c>
      <c r="C248" s="4478" t="e">
        <f>C250</f>
        <v>#VALUE!</v>
      </c>
      <c r="D248" s="4479"/>
      <c r="E248" s="4479"/>
      <c r="F248" s="4479"/>
      <c r="G248" s="4479"/>
      <c r="H248" s="4479"/>
      <c r="I248" s="4479"/>
      <c r="J248" s="4479"/>
      <c r="K248" s="4479"/>
      <c r="L248" s="4479"/>
      <c r="M248" s="4479"/>
      <c r="N248" s="4479"/>
      <c r="O248" s="4479"/>
      <c r="P248" s="4479"/>
      <c r="Q248" s="4479"/>
      <c r="R248" s="4479"/>
      <c r="S248" s="4479"/>
      <c r="T248" s="4479"/>
      <c r="U248" s="4479"/>
      <c r="V248" s="4479"/>
      <c r="W248" s="4479"/>
      <c r="X248" s="4479"/>
      <c r="Y248" s="4479"/>
      <c r="Z248" s="4479"/>
      <c r="AA248" s="4479"/>
      <c r="AB248" s="4479"/>
      <c r="AC248" s="4479"/>
      <c r="AD248" s="4479"/>
      <c r="AE248" s="4479"/>
      <c r="AF248" s="4479"/>
      <c r="AG248" s="4479"/>
      <c r="AH248" s="4479"/>
      <c r="AI248" s="4546"/>
    </row>
    <row r="249" spans="2:38" hidden="1">
      <c r="B249" s="1972"/>
      <c r="C249" s="1913" t="e">
        <f>DATE($C247,$D247,1)</f>
        <v>#VALUE!</v>
      </c>
      <c r="D249" s="1913" t="e">
        <f t="shared" ref="D249:AG249" si="107">C249+1</f>
        <v>#VALUE!</v>
      </c>
      <c r="E249" s="1913" t="e">
        <f t="shared" si="107"/>
        <v>#VALUE!</v>
      </c>
      <c r="F249" s="1913" t="e">
        <f t="shared" si="107"/>
        <v>#VALUE!</v>
      </c>
      <c r="G249" s="1913" t="e">
        <f t="shared" si="107"/>
        <v>#VALUE!</v>
      </c>
      <c r="H249" s="1913" t="e">
        <f t="shared" si="107"/>
        <v>#VALUE!</v>
      </c>
      <c r="I249" s="1913" t="e">
        <f t="shared" si="107"/>
        <v>#VALUE!</v>
      </c>
      <c r="J249" s="1913" t="e">
        <f t="shared" si="107"/>
        <v>#VALUE!</v>
      </c>
      <c r="K249" s="1913" t="e">
        <f t="shared" si="107"/>
        <v>#VALUE!</v>
      </c>
      <c r="L249" s="1913" t="e">
        <f t="shared" si="107"/>
        <v>#VALUE!</v>
      </c>
      <c r="M249" s="1913" t="e">
        <f t="shared" si="107"/>
        <v>#VALUE!</v>
      </c>
      <c r="N249" s="1913" t="e">
        <f t="shared" si="107"/>
        <v>#VALUE!</v>
      </c>
      <c r="O249" s="1913" t="e">
        <f t="shared" si="107"/>
        <v>#VALUE!</v>
      </c>
      <c r="P249" s="1913" t="e">
        <f t="shared" si="107"/>
        <v>#VALUE!</v>
      </c>
      <c r="Q249" s="1913" t="e">
        <f t="shared" si="107"/>
        <v>#VALUE!</v>
      </c>
      <c r="R249" s="1913" t="e">
        <f t="shared" si="107"/>
        <v>#VALUE!</v>
      </c>
      <c r="S249" s="1913" t="e">
        <f t="shared" si="107"/>
        <v>#VALUE!</v>
      </c>
      <c r="T249" s="1913" t="e">
        <f t="shared" si="107"/>
        <v>#VALUE!</v>
      </c>
      <c r="U249" s="1913" t="e">
        <f t="shared" si="107"/>
        <v>#VALUE!</v>
      </c>
      <c r="V249" s="1913" t="e">
        <f t="shared" si="107"/>
        <v>#VALUE!</v>
      </c>
      <c r="W249" s="1913" t="e">
        <f t="shared" si="107"/>
        <v>#VALUE!</v>
      </c>
      <c r="X249" s="1913" t="e">
        <f t="shared" si="107"/>
        <v>#VALUE!</v>
      </c>
      <c r="Y249" s="1913" t="e">
        <f t="shared" si="107"/>
        <v>#VALUE!</v>
      </c>
      <c r="Z249" s="1913" t="e">
        <f t="shared" si="107"/>
        <v>#VALUE!</v>
      </c>
      <c r="AA249" s="1913" t="e">
        <f t="shared" si="107"/>
        <v>#VALUE!</v>
      </c>
      <c r="AB249" s="1913" t="e">
        <f t="shared" si="107"/>
        <v>#VALUE!</v>
      </c>
      <c r="AC249" s="1913" t="e">
        <f t="shared" si="107"/>
        <v>#VALUE!</v>
      </c>
      <c r="AD249" s="1913" t="e">
        <f t="shared" si="107"/>
        <v>#VALUE!</v>
      </c>
      <c r="AE249" s="1913" t="e">
        <f t="shared" si="107"/>
        <v>#VALUE!</v>
      </c>
      <c r="AF249" s="1913" t="e">
        <f t="shared" si="107"/>
        <v>#VALUE!</v>
      </c>
      <c r="AG249" s="1913" t="e">
        <f t="shared" si="107"/>
        <v>#VALUE!</v>
      </c>
      <c r="AH249" s="2056"/>
      <c r="AI249" s="2057"/>
    </row>
    <row r="250" spans="2:38">
      <c r="B250" s="1973" t="s">
        <v>2267</v>
      </c>
      <c r="C250" s="1974" t="e">
        <f>IF(EDATE(C233,1)&gt;$G$5,"",EDATE(C233,1))</f>
        <v>#VALUE!</v>
      </c>
      <c r="D250" s="1913" t="e">
        <f t="shared" ref="D250:AG250" si="108">IF(D249&gt;$G$5,"",IF(C250=EOMONTH(DATE($C247,$D247,1),0),"",IF(C250="","",C250+1)))</f>
        <v>#VALUE!</v>
      </c>
      <c r="E250" s="1913" t="e">
        <f t="shared" si="108"/>
        <v>#VALUE!</v>
      </c>
      <c r="F250" s="1913" t="e">
        <f t="shared" si="108"/>
        <v>#VALUE!</v>
      </c>
      <c r="G250" s="1913" t="e">
        <f t="shared" si="108"/>
        <v>#VALUE!</v>
      </c>
      <c r="H250" s="1913" t="e">
        <f t="shared" si="108"/>
        <v>#VALUE!</v>
      </c>
      <c r="I250" s="1913" t="e">
        <f t="shared" si="108"/>
        <v>#VALUE!</v>
      </c>
      <c r="J250" s="1913" t="e">
        <f t="shared" si="108"/>
        <v>#VALUE!</v>
      </c>
      <c r="K250" s="1913" t="e">
        <f t="shared" si="108"/>
        <v>#VALUE!</v>
      </c>
      <c r="L250" s="1913" t="e">
        <f t="shared" si="108"/>
        <v>#VALUE!</v>
      </c>
      <c r="M250" s="1913" t="e">
        <f t="shared" si="108"/>
        <v>#VALUE!</v>
      </c>
      <c r="N250" s="1913" t="e">
        <f t="shared" si="108"/>
        <v>#VALUE!</v>
      </c>
      <c r="O250" s="1913" t="e">
        <f t="shared" si="108"/>
        <v>#VALUE!</v>
      </c>
      <c r="P250" s="1913" t="e">
        <f t="shared" si="108"/>
        <v>#VALUE!</v>
      </c>
      <c r="Q250" s="1913" t="e">
        <f t="shared" si="108"/>
        <v>#VALUE!</v>
      </c>
      <c r="R250" s="1913" t="e">
        <f t="shared" si="108"/>
        <v>#VALUE!</v>
      </c>
      <c r="S250" s="1913" t="e">
        <f t="shared" si="108"/>
        <v>#VALUE!</v>
      </c>
      <c r="T250" s="1913" t="e">
        <f t="shared" si="108"/>
        <v>#VALUE!</v>
      </c>
      <c r="U250" s="1913" t="e">
        <f t="shared" si="108"/>
        <v>#VALUE!</v>
      </c>
      <c r="V250" s="1913" t="e">
        <f t="shared" si="108"/>
        <v>#VALUE!</v>
      </c>
      <c r="W250" s="1913" t="e">
        <f t="shared" si="108"/>
        <v>#VALUE!</v>
      </c>
      <c r="X250" s="1913" t="e">
        <f t="shared" si="108"/>
        <v>#VALUE!</v>
      </c>
      <c r="Y250" s="1913" t="e">
        <f t="shared" si="108"/>
        <v>#VALUE!</v>
      </c>
      <c r="Z250" s="1913" t="e">
        <f t="shared" si="108"/>
        <v>#VALUE!</v>
      </c>
      <c r="AA250" s="1913" t="e">
        <f t="shared" si="108"/>
        <v>#VALUE!</v>
      </c>
      <c r="AB250" s="1913" t="e">
        <f t="shared" si="108"/>
        <v>#VALUE!</v>
      </c>
      <c r="AC250" s="1913" t="e">
        <f t="shared" si="108"/>
        <v>#VALUE!</v>
      </c>
      <c r="AD250" s="1913" t="e">
        <f t="shared" si="108"/>
        <v>#VALUE!</v>
      </c>
      <c r="AE250" s="1913" t="e">
        <f t="shared" si="108"/>
        <v>#VALUE!</v>
      </c>
      <c r="AF250" s="1913" t="e">
        <f t="shared" si="108"/>
        <v>#VALUE!</v>
      </c>
      <c r="AG250" s="1913" t="e">
        <f t="shared" si="108"/>
        <v>#VALUE!</v>
      </c>
      <c r="AH250" s="2043" t="s">
        <v>2268</v>
      </c>
      <c r="AI250" s="2044">
        <f>+COUNTIFS(C251:AG251,"土",C252:AG252,"")+COUNTIFS(C251:AG251,"日",C252:AG252,"")</f>
        <v>0</v>
      </c>
    </row>
    <row r="251" spans="2:38">
      <c r="B251" s="1908" t="s">
        <v>1060</v>
      </c>
      <c r="C251" s="1975" t="str">
        <f>IFERROR(TEXT(WEEKDAY(+C250),"aaa"),"")</f>
        <v/>
      </c>
      <c r="D251" s="1975" t="str">
        <f t="shared" ref="D251:AG251" si="109">IFERROR(TEXT(WEEKDAY(+D250),"aaa"),"")</f>
        <v/>
      </c>
      <c r="E251" s="1975" t="str">
        <f t="shared" si="109"/>
        <v/>
      </c>
      <c r="F251" s="1975" t="str">
        <f t="shared" si="109"/>
        <v/>
      </c>
      <c r="G251" s="1975" t="str">
        <f t="shared" si="109"/>
        <v/>
      </c>
      <c r="H251" s="1975" t="str">
        <f t="shared" si="109"/>
        <v/>
      </c>
      <c r="I251" s="1975" t="str">
        <f t="shared" si="109"/>
        <v/>
      </c>
      <c r="J251" s="1975" t="str">
        <f t="shared" si="109"/>
        <v/>
      </c>
      <c r="K251" s="1975" t="str">
        <f t="shared" si="109"/>
        <v/>
      </c>
      <c r="L251" s="1975" t="str">
        <f t="shared" si="109"/>
        <v/>
      </c>
      <c r="M251" s="1975" t="str">
        <f t="shared" si="109"/>
        <v/>
      </c>
      <c r="N251" s="1975" t="str">
        <f t="shared" si="109"/>
        <v/>
      </c>
      <c r="O251" s="1975" t="str">
        <f t="shared" si="109"/>
        <v/>
      </c>
      <c r="P251" s="1975" t="str">
        <f t="shared" si="109"/>
        <v/>
      </c>
      <c r="Q251" s="1975" t="str">
        <f t="shared" si="109"/>
        <v/>
      </c>
      <c r="R251" s="1975" t="str">
        <f t="shared" si="109"/>
        <v/>
      </c>
      <c r="S251" s="1975" t="str">
        <f t="shared" si="109"/>
        <v/>
      </c>
      <c r="T251" s="1975" t="str">
        <f t="shared" si="109"/>
        <v/>
      </c>
      <c r="U251" s="1975" t="str">
        <f t="shared" si="109"/>
        <v/>
      </c>
      <c r="V251" s="1975" t="str">
        <f t="shared" si="109"/>
        <v/>
      </c>
      <c r="W251" s="1975" t="str">
        <f t="shared" si="109"/>
        <v/>
      </c>
      <c r="X251" s="1975" t="str">
        <f t="shared" si="109"/>
        <v/>
      </c>
      <c r="Y251" s="1975" t="str">
        <f t="shared" si="109"/>
        <v/>
      </c>
      <c r="Z251" s="1975" t="str">
        <f t="shared" si="109"/>
        <v/>
      </c>
      <c r="AA251" s="1975" t="str">
        <f t="shared" si="109"/>
        <v/>
      </c>
      <c r="AB251" s="1975" t="str">
        <f t="shared" si="109"/>
        <v/>
      </c>
      <c r="AC251" s="1975" t="str">
        <f t="shared" si="109"/>
        <v/>
      </c>
      <c r="AD251" s="1975" t="str">
        <f t="shared" si="109"/>
        <v/>
      </c>
      <c r="AE251" s="1975" t="str">
        <f t="shared" si="109"/>
        <v/>
      </c>
      <c r="AF251" s="1975" t="str">
        <f t="shared" si="109"/>
        <v/>
      </c>
      <c r="AG251" s="1975" t="str">
        <f t="shared" si="109"/>
        <v/>
      </c>
      <c r="AH251" s="2043" t="s">
        <v>2269</v>
      </c>
      <c r="AI251" s="2044">
        <f>+COUNTIF(C252:AG252,"夏休")+COUNTIF(C252:AG252,"冬休")+COUNTIF(C252:AG252,"中止")</f>
        <v>0</v>
      </c>
    </row>
    <row r="252" spans="2:38" ht="13.5" customHeight="1">
      <c r="B252" s="4547" t="s">
        <v>2270</v>
      </c>
      <c r="C252" s="4549"/>
      <c r="D252" s="4545"/>
      <c r="E252" s="4545"/>
      <c r="F252" s="4545"/>
      <c r="G252" s="4545"/>
      <c r="H252" s="4545"/>
      <c r="I252" s="4545"/>
      <c r="J252" s="4545"/>
      <c r="K252" s="4545"/>
      <c r="L252" s="4545"/>
      <c r="M252" s="4545"/>
      <c r="N252" s="4545"/>
      <c r="O252" s="4545"/>
      <c r="P252" s="4545"/>
      <c r="Q252" s="4545"/>
      <c r="R252" s="4545"/>
      <c r="S252" s="4545"/>
      <c r="T252" s="4545"/>
      <c r="U252" s="4545"/>
      <c r="V252" s="4545"/>
      <c r="W252" s="4545"/>
      <c r="X252" s="4545"/>
      <c r="Y252" s="4545"/>
      <c r="Z252" s="4545"/>
      <c r="AA252" s="4545"/>
      <c r="AB252" s="4545"/>
      <c r="AC252" s="4545"/>
      <c r="AD252" s="4545"/>
      <c r="AE252" s="4545"/>
      <c r="AF252" s="4545"/>
      <c r="AG252" s="4565"/>
      <c r="AH252" s="2045" t="s">
        <v>1061</v>
      </c>
      <c r="AI252" s="2046">
        <f>COUNT(C250:AG250)-AI251</f>
        <v>0</v>
      </c>
    </row>
    <row r="253" spans="2:38" ht="13.5" customHeight="1">
      <c r="B253" s="4548"/>
      <c r="C253" s="4549"/>
      <c r="D253" s="4545"/>
      <c r="E253" s="4545"/>
      <c r="F253" s="4545"/>
      <c r="G253" s="4545"/>
      <c r="H253" s="4545"/>
      <c r="I253" s="4545"/>
      <c r="J253" s="4545"/>
      <c r="K253" s="4545"/>
      <c r="L253" s="4545"/>
      <c r="M253" s="4545"/>
      <c r="N253" s="4545"/>
      <c r="O253" s="4545"/>
      <c r="P253" s="4545"/>
      <c r="Q253" s="4545"/>
      <c r="R253" s="4545"/>
      <c r="S253" s="4545"/>
      <c r="T253" s="4545"/>
      <c r="U253" s="4545"/>
      <c r="V253" s="4545"/>
      <c r="W253" s="4545"/>
      <c r="X253" s="4545"/>
      <c r="Y253" s="4545"/>
      <c r="Z253" s="4545"/>
      <c r="AA253" s="4545"/>
      <c r="AB253" s="4545"/>
      <c r="AC253" s="4545"/>
      <c r="AD253" s="4545"/>
      <c r="AE253" s="4545"/>
      <c r="AF253" s="4545"/>
      <c r="AG253" s="4565"/>
      <c r="AH253" s="2045" t="s">
        <v>1062</v>
      </c>
      <c r="AI253" s="2046">
        <f>+COUNTIF(C254:AG255,"休")</f>
        <v>0</v>
      </c>
      <c r="AJ253" s="2047" t="e">
        <f>IF(AI254&gt;0.285,"",IF(AI253&lt;AI250,"←計画日数が足りません",""))</f>
        <v>#DIV/0!</v>
      </c>
    </row>
    <row r="254" spans="2:38" ht="13.5" customHeight="1">
      <c r="B254" s="4566" t="s">
        <v>1055</v>
      </c>
      <c r="C254" s="4567"/>
      <c r="D254" s="4564"/>
      <c r="E254" s="4564"/>
      <c r="F254" s="4564"/>
      <c r="G254" s="4564"/>
      <c r="H254" s="4564"/>
      <c r="I254" s="4564"/>
      <c r="J254" s="4564"/>
      <c r="K254" s="4564"/>
      <c r="L254" s="4564"/>
      <c r="M254" s="4564"/>
      <c r="N254" s="4564"/>
      <c r="O254" s="4564"/>
      <c r="P254" s="4564"/>
      <c r="Q254" s="4564"/>
      <c r="R254" s="4564"/>
      <c r="S254" s="4564"/>
      <c r="T254" s="4564"/>
      <c r="U254" s="4564"/>
      <c r="V254" s="4564"/>
      <c r="W254" s="4564"/>
      <c r="X254" s="4564"/>
      <c r="Y254" s="4564"/>
      <c r="Z254" s="4564"/>
      <c r="AA254" s="4564"/>
      <c r="AB254" s="4564"/>
      <c r="AC254" s="4564"/>
      <c r="AD254" s="4564"/>
      <c r="AE254" s="4564"/>
      <c r="AF254" s="4564"/>
      <c r="AG254" s="4570"/>
      <c r="AH254" s="2045" t="s">
        <v>1063</v>
      </c>
      <c r="AI254" s="2048" t="e">
        <f>+AI253/AI252</f>
        <v>#DIV/0!</v>
      </c>
    </row>
    <row r="255" spans="2:38">
      <c r="B255" s="4566"/>
      <c r="C255" s="4567"/>
      <c r="D255" s="4564"/>
      <c r="E255" s="4564"/>
      <c r="F255" s="4564"/>
      <c r="G255" s="4564"/>
      <c r="H255" s="4564"/>
      <c r="I255" s="4564"/>
      <c r="J255" s="4564"/>
      <c r="K255" s="4564"/>
      <c r="L255" s="4564"/>
      <c r="M255" s="4564"/>
      <c r="N255" s="4564"/>
      <c r="O255" s="4564"/>
      <c r="P255" s="4564"/>
      <c r="Q255" s="4564"/>
      <c r="R255" s="4564"/>
      <c r="S255" s="4564"/>
      <c r="T255" s="4564"/>
      <c r="U255" s="4564"/>
      <c r="V255" s="4564"/>
      <c r="W255" s="4564"/>
      <c r="X255" s="4564"/>
      <c r="Y255" s="4564"/>
      <c r="Z255" s="4564"/>
      <c r="AA255" s="4564"/>
      <c r="AB255" s="4564"/>
      <c r="AC255" s="4564"/>
      <c r="AD255" s="4564"/>
      <c r="AE255" s="4564"/>
      <c r="AF255" s="4564"/>
      <c r="AG255" s="4570"/>
      <c r="AH255" s="2045" t="s">
        <v>1051</v>
      </c>
      <c r="AI255" s="2046">
        <f>+COUNTA(C256:AG257)</f>
        <v>0</v>
      </c>
    </row>
    <row r="256" spans="2:38">
      <c r="B256" s="4571" t="s">
        <v>1057</v>
      </c>
      <c r="C256" s="4573"/>
      <c r="D256" s="4568"/>
      <c r="E256" s="4568"/>
      <c r="F256" s="4568"/>
      <c r="G256" s="4568"/>
      <c r="H256" s="4568"/>
      <c r="I256" s="4568"/>
      <c r="J256" s="4568"/>
      <c r="K256" s="4568"/>
      <c r="L256" s="4568"/>
      <c r="M256" s="4568"/>
      <c r="N256" s="4568"/>
      <c r="O256" s="4568"/>
      <c r="P256" s="4568"/>
      <c r="Q256" s="4568"/>
      <c r="R256" s="4568"/>
      <c r="S256" s="4568"/>
      <c r="T256" s="4568"/>
      <c r="U256" s="4568"/>
      <c r="V256" s="4568"/>
      <c r="W256" s="4568"/>
      <c r="X256" s="4568"/>
      <c r="Y256" s="4568"/>
      <c r="Z256" s="4568"/>
      <c r="AA256" s="4568"/>
      <c r="AB256" s="4568"/>
      <c r="AC256" s="4568"/>
      <c r="AD256" s="4568"/>
      <c r="AE256" s="4568"/>
      <c r="AF256" s="4568"/>
      <c r="AG256" s="4575"/>
      <c r="AH256" s="2049" t="s">
        <v>1064</v>
      </c>
      <c r="AI256" s="2050" t="e">
        <f>+AI255/AI252</f>
        <v>#DIV/0!</v>
      </c>
      <c r="AL256" s="1857">
        <f>+COUNTIF(C254:AG255,"休")</f>
        <v>0</v>
      </c>
    </row>
    <row r="257" spans="2:38">
      <c r="B257" s="4572"/>
      <c r="C257" s="4574"/>
      <c r="D257" s="4569"/>
      <c r="E257" s="4569"/>
      <c r="F257" s="4569"/>
      <c r="G257" s="4569"/>
      <c r="H257" s="4569"/>
      <c r="I257" s="4569"/>
      <c r="J257" s="4569"/>
      <c r="K257" s="4569"/>
      <c r="L257" s="4569"/>
      <c r="M257" s="4569"/>
      <c r="N257" s="4569"/>
      <c r="O257" s="4569"/>
      <c r="P257" s="4569"/>
      <c r="Q257" s="4569"/>
      <c r="R257" s="4569"/>
      <c r="S257" s="4569"/>
      <c r="T257" s="4569"/>
      <c r="U257" s="4569"/>
      <c r="V257" s="4569"/>
      <c r="W257" s="4569"/>
      <c r="X257" s="4569"/>
      <c r="Y257" s="4569"/>
      <c r="Z257" s="4569"/>
      <c r="AA257" s="4569"/>
      <c r="AB257" s="4569"/>
      <c r="AC257" s="4569"/>
      <c r="AD257" s="4569"/>
      <c r="AE257" s="4569"/>
      <c r="AF257" s="4569"/>
      <c r="AG257" s="4576"/>
      <c r="AH257" s="2051" t="s">
        <v>2271</v>
      </c>
      <c r="AI257" s="2052" t="str">
        <f>IF(7&gt;AI252,"対象外",IF(AI255&gt;=AI250,"OK","NG"))</f>
        <v>対象外</v>
      </c>
      <c r="AJ257" s="2047" t="str">
        <f>IF(AI257="対象外","←７日間に満たない期間は達成判定の対象外",IF(AI257="NG","←月単位未達成","←月単位達成"))</f>
        <v>←７日間に満たない期間は達成判定の対象外</v>
      </c>
      <c r="AL257" s="2053" t="str">
        <f>IF(7&gt;AI252,"対象外",IF(AL256&gt;=AI250,"OK","NG"))</f>
        <v>対象外</v>
      </c>
    </row>
    <row r="258" spans="2:38" hidden="1">
      <c r="B258" s="2001" t="s">
        <v>2373</v>
      </c>
      <c r="C258" s="1992" t="e">
        <f t="shared" ref="C258:AG258" si="110">IF(AND(DAY(C250)&gt;=22,DAY(C250)&lt;=28,C251="土"),1,0)</f>
        <v>#VALUE!</v>
      </c>
      <c r="D258" s="1992" t="e">
        <f t="shared" si="110"/>
        <v>#VALUE!</v>
      </c>
      <c r="E258" s="1992" t="e">
        <f t="shared" si="110"/>
        <v>#VALUE!</v>
      </c>
      <c r="F258" s="1992" t="e">
        <f t="shared" si="110"/>
        <v>#VALUE!</v>
      </c>
      <c r="G258" s="1992" t="e">
        <f t="shared" si="110"/>
        <v>#VALUE!</v>
      </c>
      <c r="H258" s="1992" t="e">
        <f t="shared" si="110"/>
        <v>#VALUE!</v>
      </c>
      <c r="I258" s="1992" t="e">
        <f t="shared" si="110"/>
        <v>#VALUE!</v>
      </c>
      <c r="J258" s="1992" t="e">
        <f t="shared" si="110"/>
        <v>#VALUE!</v>
      </c>
      <c r="K258" s="1992" t="e">
        <f t="shared" si="110"/>
        <v>#VALUE!</v>
      </c>
      <c r="L258" s="1992" t="e">
        <f t="shared" si="110"/>
        <v>#VALUE!</v>
      </c>
      <c r="M258" s="1992" t="e">
        <f t="shared" si="110"/>
        <v>#VALUE!</v>
      </c>
      <c r="N258" s="1992" t="e">
        <f t="shared" si="110"/>
        <v>#VALUE!</v>
      </c>
      <c r="O258" s="1992" t="e">
        <f t="shared" si="110"/>
        <v>#VALUE!</v>
      </c>
      <c r="P258" s="1992" t="e">
        <f t="shared" si="110"/>
        <v>#VALUE!</v>
      </c>
      <c r="Q258" s="1992" t="e">
        <f t="shared" si="110"/>
        <v>#VALUE!</v>
      </c>
      <c r="R258" s="1992" t="e">
        <f t="shared" si="110"/>
        <v>#VALUE!</v>
      </c>
      <c r="S258" s="1992" t="e">
        <f t="shared" si="110"/>
        <v>#VALUE!</v>
      </c>
      <c r="T258" s="1992" t="e">
        <f t="shared" si="110"/>
        <v>#VALUE!</v>
      </c>
      <c r="U258" s="1992" t="e">
        <f t="shared" si="110"/>
        <v>#VALUE!</v>
      </c>
      <c r="V258" s="1992" t="e">
        <f t="shared" si="110"/>
        <v>#VALUE!</v>
      </c>
      <c r="W258" s="1992" t="e">
        <f t="shared" si="110"/>
        <v>#VALUE!</v>
      </c>
      <c r="X258" s="1992" t="e">
        <f t="shared" si="110"/>
        <v>#VALUE!</v>
      </c>
      <c r="Y258" s="1992" t="e">
        <f t="shared" si="110"/>
        <v>#VALUE!</v>
      </c>
      <c r="Z258" s="1992" t="e">
        <f t="shared" si="110"/>
        <v>#VALUE!</v>
      </c>
      <c r="AA258" s="1992" t="e">
        <f t="shared" si="110"/>
        <v>#VALUE!</v>
      </c>
      <c r="AB258" s="1992" t="e">
        <f t="shared" si="110"/>
        <v>#VALUE!</v>
      </c>
      <c r="AC258" s="1992" t="e">
        <f t="shared" si="110"/>
        <v>#VALUE!</v>
      </c>
      <c r="AD258" s="1992" t="e">
        <f t="shared" si="110"/>
        <v>#VALUE!</v>
      </c>
      <c r="AE258" s="1992" t="e">
        <f t="shared" si="110"/>
        <v>#VALUE!</v>
      </c>
      <c r="AF258" s="1992" t="e">
        <f t="shared" si="110"/>
        <v>#VALUE!</v>
      </c>
      <c r="AG258" s="1992" t="e">
        <f t="shared" si="110"/>
        <v>#VALUE!</v>
      </c>
      <c r="AH258" s="1861" t="s">
        <v>2272</v>
      </c>
      <c r="AI258" s="2054">
        <f>_xlfn.AGGREGATE(9,6,C258:AG258)</f>
        <v>0</v>
      </c>
      <c r="AJ258" s="2047"/>
    </row>
    <row r="259" spans="2:38" hidden="1">
      <c r="B259" s="2001" t="s">
        <v>2374</v>
      </c>
      <c r="C259" s="2055" t="e">
        <f t="shared" ref="C259:AG259" si="111">IF(AND(DAY(C250)&gt;=22,DAY(C250)&lt;=28,C251="土",OR(C256="休",C256="雨")),1,0)</f>
        <v>#VALUE!</v>
      </c>
      <c r="D259" s="2055" t="e">
        <f t="shared" si="111"/>
        <v>#VALUE!</v>
      </c>
      <c r="E259" s="2055" t="e">
        <f t="shared" si="111"/>
        <v>#VALUE!</v>
      </c>
      <c r="F259" s="2055" t="e">
        <f t="shared" si="111"/>
        <v>#VALUE!</v>
      </c>
      <c r="G259" s="2055" t="e">
        <f t="shared" si="111"/>
        <v>#VALUE!</v>
      </c>
      <c r="H259" s="2055" t="e">
        <f t="shared" si="111"/>
        <v>#VALUE!</v>
      </c>
      <c r="I259" s="2055" t="e">
        <f t="shared" si="111"/>
        <v>#VALUE!</v>
      </c>
      <c r="J259" s="2055" t="e">
        <f t="shared" si="111"/>
        <v>#VALUE!</v>
      </c>
      <c r="K259" s="2055" t="e">
        <f t="shared" si="111"/>
        <v>#VALUE!</v>
      </c>
      <c r="L259" s="2055" t="e">
        <f t="shared" si="111"/>
        <v>#VALUE!</v>
      </c>
      <c r="M259" s="2055" t="e">
        <f t="shared" si="111"/>
        <v>#VALUE!</v>
      </c>
      <c r="N259" s="2055" t="e">
        <f t="shared" si="111"/>
        <v>#VALUE!</v>
      </c>
      <c r="O259" s="2055" t="e">
        <f t="shared" si="111"/>
        <v>#VALUE!</v>
      </c>
      <c r="P259" s="2055" t="e">
        <f t="shared" si="111"/>
        <v>#VALUE!</v>
      </c>
      <c r="Q259" s="2055" t="e">
        <f t="shared" si="111"/>
        <v>#VALUE!</v>
      </c>
      <c r="R259" s="2055" t="e">
        <f t="shared" si="111"/>
        <v>#VALUE!</v>
      </c>
      <c r="S259" s="2055" t="e">
        <f t="shared" si="111"/>
        <v>#VALUE!</v>
      </c>
      <c r="T259" s="2055" t="e">
        <f t="shared" si="111"/>
        <v>#VALUE!</v>
      </c>
      <c r="U259" s="2055" t="e">
        <f t="shared" si="111"/>
        <v>#VALUE!</v>
      </c>
      <c r="V259" s="2055" t="e">
        <f t="shared" si="111"/>
        <v>#VALUE!</v>
      </c>
      <c r="W259" s="2055" t="e">
        <f t="shared" si="111"/>
        <v>#VALUE!</v>
      </c>
      <c r="X259" s="2055" t="e">
        <f t="shared" si="111"/>
        <v>#VALUE!</v>
      </c>
      <c r="Y259" s="2055" t="e">
        <f t="shared" si="111"/>
        <v>#VALUE!</v>
      </c>
      <c r="Z259" s="2055" t="e">
        <f t="shared" si="111"/>
        <v>#VALUE!</v>
      </c>
      <c r="AA259" s="2055" t="e">
        <f t="shared" si="111"/>
        <v>#VALUE!</v>
      </c>
      <c r="AB259" s="2055" t="e">
        <f t="shared" si="111"/>
        <v>#VALUE!</v>
      </c>
      <c r="AC259" s="2055" t="e">
        <f t="shared" si="111"/>
        <v>#VALUE!</v>
      </c>
      <c r="AD259" s="2055" t="e">
        <f t="shared" si="111"/>
        <v>#VALUE!</v>
      </c>
      <c r="AE259" s="2055" t="e">
        <f t="shared" si="111"/>
        <v>#VALUE!</v>
      </c>
      <c r="AF259" s="2055" t="e">
        <f t="shared" si="111"/>
        <v>#VALUE!</v>
      </c>
      <c r="AG259" s="2055" t="e">
        <f t="shared" si="111"/>
        <v>#VALUE!</v>
      </c>
      <c r="AH259" s="1861" t="s">
        <v>2273</v>
      </c>
      <c r="AI259" s="2054">
        <f>_xlfn.AGGREGATE(9,6,C259:AG259)</f>
        <v>0</v>
      </c>
      <c r="AJ259" s="2047"/>
    </row>
    <row r="260" spans="2:38" hidden="1">
      <c r="B260" s="2001" t="s">
        <v>2375</v>
      </c>
      <c r="C260" s="1992" t="e">
        <f>IF(AND(DAY(C250)&gt;=8,DAY(C250)&lt;=14,C251="土"),1,0)</f>
        <v>#VALUE!</v>
      </c>
      <c r="D260" s="1992" t="e">
        <f>IF(AND(DAY(D250)&gt;=8,DAY(D250)&lt;=14,D251="土"),1,0)</f>
        <v>#VALUE!</v>
      </c>
      <c r="E260" s="1992" t="e">
        <f t="shared" ref="E260" si="112">IF(AND(DAY(E250)&gt;=8,DAY(E250)&lt;=14,E251="土"),1,0)</f>
        <v>#VALUE!</v>
      </c>
      <c r="F260" s="1992" t="e">
        <f>IF(AND(DAY(F250)&gt;=8,DAY(F250)&lt;=14,F251="土"),1,0)</f>
        <v>#VALUE!</v>
      </c>
      <c r="G260" s="1992" t="e">
        <f>IF(AND(DAY(G250)&gt;=8,DAY(G250)&lt;=14,G251="土"),1,0)</f>
        <v>#VALUE!</v>
      </c>
      <c r="H260" s="1992" t="e">
        <f t="shared" ref="H260:AG260" si="113">IF(AND(DAY(H250)&gt;=8,DAY(H250)&lt;=14,H251="土"),1,0)</f>
        <v>#VALUE!</v>
      </c>
      <c r="I260" s="1992" t="e">
        <f t="shared" si="113"/>
        <v>#VALUE!</v>
      </c>
      <c r="J260" s="1992" t="e">
        <f t="shared" si="113"/>
        <v>#VALUE!</v>
      </c>
      <c r="K260" s="1992" t="e">
        <f t="shared" si="113"/>
        <v>#VALUE!</v>
      </c>
      <c r="L260" s="1992" t="e">
        <f t="shared" si="113"/>
        <v>#VALUE!</v>
      </c>
      <c r="M260" s="1992" t="e">
        <f t="shared" si="113"/>
        <v>#VALUE!</v>
      </c>
      <c r="N260" s="1992" t="e">
        <f t="shared" si="113"/>
        <v>#VALUE!</v>
      </c>
      <c r="O260" s="1992" t="e">
        <f t="shared" si="113"/>
        <v>#VALUE!</v>
      </c>
      <c r="P260" s="1992" t="e">
        <f t="shared" si="113"/>
        <v>#VALUE!</v>
      </c>
      <c r="Q260" s="1992" t="e">
        <f t="shared" si="113"/>
        <v>#VALUE!</v>
      </c>
      <c r="R260" s="1992" t="e">
        <f t="shared" si="113"/>
        <v>#VALUE!</v>
      </c>
      <c r="S260" s="1992" t="e">
        <f t="shared" si="113"/>
        <v>#VALUE!</v>
      </c>
      <c r="T260" s="1992" t="e">
        <f t="shared" si="113"/>
        <v>#VALUE!</v>
      </c>
      <c r="U260" s="1992" t="e">
        <f t="shared" si="113"/>
        <v>#VALUE!</v>
      </c>
      <c r="V260" s="1992" t="e">
        <f t="shared" si="113"/>
        <v>#VALUE!</v>
      </c>
      <c r="W260" s="1992" t="e">
        <f t="shared" si="113"/>
        <v>#VALUE!</v>
      </c>
      <c r="X260" s="1992" t="e">
        <f t="shared" si="113"/>
        <v>#VALUE!</v>
      </c>
      <c r="Y260" s="1992" t="e">
        <f t="shared" si="113"/>
        <v>#VALUE!</v>
      </c>
      <c r="Z260" s="1992" t="e">
        <f t="shared" si="113"/>
        <v>#VALUE!</v>
      </c>
      <c r="AA260" s="1992" t="e">
        <f t="shared" si="113"/>
        <v>#VALUE!</v>
      </c>
      <c r="AB260" s="1992" t="e">
        <f t="shared" si="113"/>
        <v>#VALUE!</v>
      </c>
      <c r="AC260" s="1992" t="e">
        <f t="shared" si="113"/>
        <v>#VALUE!</v>
      </c>
      <c r="AD260" s="1992" t="e">
        <f t="shared" si="113"/>
        <v>#VALUE!</v>
      </c>
      <c r="AE260" s="1992" t="e">
        <f t="shared" si="113"/>
        <v>#VALUE!</v>
      </c>
      <c r="AF260" s="1992" t="e">
        <f t="shared" si="113"/>
        <v>#VALUE!</v>
      </c>
      <c r="AG260" s="1992" t="e">
        <f t="shared" si="113"/>
        <v>#VALUE!</v>
      </c>
      <c r="AH260" s="1861" t="s">
        <v>2272</v>
      </c>
      <c r="AI260" s="2054">
        <f>_xlfn.AGGREGATE(9,6,C260:AG260)</f>
        <v>0</v>
      </c>
      <c r="AJ260" s="2047"/>
    </row>
    <row r="261" spans="2:38" hidden="1">
      <c r="B261" s="2001" t="s">
        <v>2376</v>
      </c>
      <c r="C261" s="2055" t="e">
        <f>IF(AND(DAY(C250)&gt;=8,DAY(C250)&lt;=14,C251="土",OR(C256="休",C256="雨")),1,0)</f>
        <v>#VALUE!</v>
      </c>
      <c r="D261" s="2055" t="e">
        <f>IF(AND(DAY(D250)&gt;=8,DAY(D250)&lt;=14,D251="土",OR(D256="休",D256="雨")),1,0)</f>
        <v>#VALUE!</v>
      </c>
      <c r="E261" s="2055" t="e">
        <f t="shared" ref="E261" si="114">IF(AND(DAY(E250)&gt;=8,DAY(E250)&lt;=14,E251="土",OR(E256="休",E256="雨")),1,0)</f>
        <v>#VALUE!</v>
      </c>
      <c r="F261" s="2055" t="e">
        <f>IF(AND(DAY(F250)&gt;=8,DAY(F250)&lt;=14,F251="土",OR(F256="休",F256="雨")),1,0)</f>
        <v>#VALUE!</v>
      </c>
      <c r="G261" s="2055" t="e">
        <f>IF(AND(DAY(G250)&gt;=8,DAY(G250)&lt;=14,G251="土",OR(G256="休",G256="雨")),1,0)</f>
        <v>#VALUE!</v>
      </c>
      <c r="H261" s="2055" t="e">
        <f t="shared" ref="H261:AG261" si="115">IF(AND(DAY(H250)&gt;=8,DAY(H250)&lt;=14,H251="土",OR(H256="休",H256="雨")),1,0)</f>
        <v>#VALUE!</v>
      </c>
      <c r="I261" s="2055" t="e">
        <f t="shared" si="115"/>
        <v>#VALUE!</v>
      </c>
      <c r="J261" s="2055" t="e">
        <f t="shared" si="115"/>
        <v>#VALUE!</v>
      </c>
      <c r="K261" s="2055" t="e">
        <f t="shared" si="115"/>
        <v>#VALUE!</v>
      </c>
      <c r="L261" s="2055" t="e">
        <f t="shared" si="115"/>
        <v>#VALUE!</v>
      </c>
      <c r="M261" s="2055" t="e">
        <f t="shared" si="115"/>
        <v>#VALUE!</v>
      </c>
      <c r="N261" s="2055" t="e">
        <f t="shared" si="115"/>
        <v>#VALUE!</v>
      </c>
      <c r="O261" s="2055" t="e">
        <f t="shared" si="115"/>
        <v>#VALUE!</v>
      </c>
      <c r="P261" s="2055" t="e">
        <f t="shared" si="115"/>
        <v>#VALUE!</v>
      </c>
      <c r="Q261" s="2055" t="e">
        <f t="shared" si="115"/>
        <v>#VALUE!</v>
      </c>
      <c r="R261" s="2055" t="e">
        <f t="shared" si="115"/>
        <v>#VALUE!</v>
      </c>
      <c r="S261" s="2055" t="e">
        <f t="shared" si="115"/>
        <v>#VALUE!</v>
      </c>
      <c r="T261" s="2055" t="e">
        <f t="shared" si="115"/>
        <v>#VALUE!</v>
      </c>
      <c r="U261" s="2055" t="e">
        <f t="shared" si="115"/>
        <v>#VALUE!</v>
      </c>
      <c r="V261" s="2055" t="e">
        <f t="shared" si="115"/>
        <v>#VALUE!</v>
      </c>
      <c r="W261" s="2055" t="e">
        <f t="shared" si="115"/>
        <v>#VALUE!</v>
      </c>
      <c r="X261" s="2055" t="e">
        <f t="shared" si="115"/>
        <v>#VALUE!</v>
      </c>
      <c r="Y261" s="2055" t="e">
        <f t="shared" si="115"/>
        <v>#VALUE!</v>
      </c>
      <c r="Z261" s="2055" t="e">
        <f t="shared" si="115"/>
        <v>#VALUE!</v>
      </c>
      <c r="AA261" s="2055" t="e">
        <f t="shared" si="115"/>
        <v>#VALUE!</v>
      </c>
      <c r="AB261" s="2055" t="e">
        <f t="shared" si="115"/>
        <v>#VALUE!</v>
      </c>
      <c r="AC261" s="2055" t="e">
        <f t="shared" si="115"/>
        <v>#VALUE!</v>
      </c>
      <c r="AD261" s="2055" t="e">
        <f t="shared" si="115"/>
        <v>#VALUE!</v>
      </c>
      <c r="AE261" s="2055" t="e">
        <f t="shared" si="115"/>
        <v>#VALUE!</v>
      </c>
      <c r="AF261" s="2055" t="e">
        <f t="shared" si="115"/>
        <v>#VALUE!</v>
      </c>
      <c r="AG261" s="2055" t="e">
        <f t="shared" si="115"/>
        <v>#VALUE!</v>
      </c>
      <c r="AH261" s="1861" t="s">
        <v>2273</v>
      </c>
      <c r="AI261" s="2054">
        <f>_xlfn.AGGREGATE(9,6,C261:AG261)</f>
        <v>0</v>
      </c>
      <c r="AJ261" s="2047"/>
    </row>
    <row r="263" spans="2:38" hidden="1">
      <c r="C263" s="1857" t="e">
        <f>YEAR(C266)</f>
        <v>#VALUE!</v>
      </c>
      <c r="D263" s="1857" t="e">
        <f>MONTH(C266)</f>
        <v>#VALUE!</v>
      </c>
    </row>
    <row r="264" spans="2:38">
      <c r="B264" s="1971" t="s">
        <v>2266</v>
      </c>
      <c r="C264" s="4478" t="e">
        <f>C266</f>
        <v>#VALUE!</v>
      </c>
      <c r="D264" s="4479"/>
      <c r="E264" s="4479"/>
      <c r="F264" s="4479"/>
      <c r="G264" s="4479"/>
      <c r="H264" s="4479"/>
      <c r="I264" s="4479"/>
      <c r="J264" s="4479"/>
      <c r="K264" s="4479"/>
      <c r="L264" s="4479"/>
      <c r="M264" s="4479"/>
      <c r="N264" s="4479"/>
      <c r="O264" s="4479"/>
      <c r="P264" s="4479"/>
      <c r="Q264" s="4479"/>
      <c r="R264" s="4479"/>
      <c r="S264" s="4479"/>
      <c r="T264" s="4479"/>
      <c r="U264" s="4479"/>
      <c r="V264" s="4479"/>
      <c r="W264" s="4479"/>
      <c r="X264" s="4479"/>
      <c r="Y264" s="4479"/>
      <c r="Z264" s="4479"/>
      <c r="AA264" s="4479"/>
      <c r="AB264" s="4479"/>
      <c r="AC264" s="4479"/>
      <c r="AD264" s="4479"/>
      <c r="AE264" s="4479"/>
      <c r="AF264" s="4479"/>
      <c r="AG264" s="4479"/>
      <c r="AH264" s="4479"/>
      <c r="AI264" s="4546"/>
    </row>
    <row r="265" spans="2:38" hidden="1">
      <c r="B265" s="1972"/>
      <c r="C265" s="1913" t="e">
        <f>DATE($C263,$D263,1)</f>
        <v>#VALUE!</v>
      </c>
      <c r="D265" s="1913" t="e">
        <f t="shared" ref="D265:AG265" si="116">C265+1</f>
        <v>#VALUE!</v>
      </c>
      <c r="E265" s="1913" t="e">
        <f t="shared" si="116"/>
        <v>#VALUE!</v>
      </c>
      <c r="F265" s="1913" t="e">
        <f t="shared" si="116"/>
        <v>#VALUE!</v>
      </c>
      <c r="G265" s="1913" t="e">
        <f t="shared" si="116"/>
        <v>#VALUE!</v>
      </c>
      <c r="H265" s="1913" t="e">
        <f t="shared" si="116"/>
        <v>#VALUE!</v>
      </c>
      <c r="I265" s="1913" t="e">
        <f t="shared" si="116"/>
        <v>#VALUE!</v>
      </c>
      <c r="J265" s="1913" t="e">
        <f t="shared" si="116"/>
        <v>#VALUE!</v>
      </c>
      <c r="K265" s="1913" t="e">
        <f t="shared" si="116"/>
        <v>#VALUE!</v>
      </c>
      <c r="L265" s="1913" t="e">
        <f t="shared" si="116"/>
        <v>#VALUE!</v>
      </c>
      <c r="M265" s="1913" t="e">
        <f t="shared" si="116"/>
        <v>#VALUE!</v>
      </c>
      <c r="N265" s="1913" t="e">
        <f t="shared" si="116"/>
        <v>#VALUE!</v>
      </c>
      <c r="O265" s="1913" t="e">
        <f t="shared" si="116"/>
        <v>#VALUE!</v>
      </c>
      <c r="P265" s="1913" t="e">
        <f t="shared" si="116"/>
        <v>#VALUE!</v>
      </c>
      <c r="Q265" s="1913" t="e">
        <f t="shared" si="116"/>
        <v>#VALUE!</v>
      </c>
      <c r="R265" s="1913" t="e">
        <f t="shared" si="116"/>
        <v>#VALUE!</v>
      </c>
      <c r="S265" s="1913" t="e">
        <f t="shared" si="116"/>
        <v>#VALUE!</v>
      </c>
      <c r="T265" s="1913" t="e">
        <f t="shared" si="116"/>
        <v>#VALUE!</v>
      </c>
      <c r="U265" s="1913" t="e">
        <f t="shared" si="116"/>
        <v>#VALUE!</v>
      </c>
      <c r="V265" s="1913" t="e">
        <f t="shared" si="116"/>
        <v>#VALUE!</v>
      </c>
      <c r="W265" s="1913" t="e">
        <f t="shared" si="116"/>
        <v>#VALUE!</v>
      </c>
      <c r="X265" s="1913" t="e">
        <f t="shared" si="116"/>
        <v>#VALUE!</v>
      </c>
      <c r="Y265" s="1913" t="e">
        <f t="shared" si="116"/>
        <v>#VALUE!</v>
      </c>
      <c r="Z265" s="1913" t="e">
        <f t="shared" si="116"/>
        <v>#VALUE!</v>
      </c>
      <c r="AA265" s="1913" t="e">
        <f t="shared" si="116"/>
        <v>#VALUE!</v>
      </c>
      <c r="AB265" s="1913" t="e">
        <f t="shared" si="116"/>
        <v>#VALUE!</v>
      </c>
      <c r="AC265" s="1913" t="e">
        <f t="shared" si="116"/>
        <v>#VALUE!</v>
      </c>
      <c r="AD265" s="1913" t="e">
        <f t="shared" si="116"/>
        <v>#VALUE!</v>
      </c>
      <c r="AE265" s="1913" t="e">
        <f t="shared" si="116"/>
        <v>#VALUE!</v>
      </c>
      <c r="AF265" s="1913" t="e">
        <f t="shared" si="116"/>
        <v>#VALUE!</v>
      </c>
      <c r="AG265" s="1913" t="e">
        <f t="shared" si="116"/>
        <v>#VALUE!</v>
      </c>
      <c r="AH265" s="2056"/>
      <c r="AI265" s="2057"/>
    </row>
    <row r="266" spans="2:38">
      <c r="B266" s="1973" t="s">
        <v>2267</v>
      </c>
      <c r="C266" s="1974" t="e">
        <f>IF(EDATE(C249,1)&gt;$G$5,"",EDATE(C249,1))</f>
        <v>#VALUE!</v>
      </c>
      <c r="D266" s="1913" t="e">
        <f t="shared" ref="D266:AG266" si="117">IF(D265&gt;$G$5,"",IF(C266=EOMONTH(DATE($C263,$D263,1),0),"",IF(C266="","",C266+1)))</f>
        <v>#VALUE!</v>
      </c>
      <c r="E266" s="1913" t="e">
        <f t="shared" si="117"/>
        <v>#VALUE!</v>
      </c>
      <c r="F266" s="1913" t="e">
        <f t="shared" si="117"/>
        <v>#VALUE!</v>
      </c>
      <c r="G266" s="1913" t="e">
        <f t="shared" si="117"/>
        <v>#VALUE!</v>
      </c>
      <c r="H266" s="1913" t="e">
        <f t="shared" si="117"/>
        <v>#VALUE!</v>
      </c>
      <c r="I266" s="1913" t="e">
        <f t="shared" si="117"/>
        <v>#VALUE!</v>
      </c>
      <c r="J266" s="1913" t="e">
        <f t="shared" si="117"/>
        <v>#VALUE!</v>
      </c>
      <c r="K266" s="1913" t="e">
        <f t="shared" si="117"/>
        <v>#VALUE!</v>
      </c>
      <c r="L266" s="1913" t="e">
        <f t="shared" si="117"/>
        <v>#VALUE!</v>
      </c>
      <c r="M266" s="1913" t="e">
        <f t="shared" si="117"/>
        <v>#VALUE!</v>
      </c>
      <c r="N266" s="1913" t="e">
        <f t="shared" si="117"/>
        <v>#VALUE!</v>
      </c>
      <c r="O266" s="1913" t="e">
        <f t="shared" si="117"/>
        <v>#VALUE!</v>
      </c>
      <c r="P266" s="1913" t="e">
        <f t="shared" si="117"/>
        <v>#VALUE!</v>
      </c>
      <c r="Q266" s="1913" t="e">
        <f t="shared" si="117"/>
        <v>#VALUE!</v>
      </c>
      <c r="R266" s="1913" t="e">
        <f t="shared" si="117"/>
        <v>#VALUE!</v>
      </c>
      <c r="S266" s="1913" t="e">
        <f t="shared" si="117"/>
        <v>#VALUE!</v>
      </c>
      <c r="T266" s="1913" t="e">
        <f t="shared" si="117"/>
        <v>#VALUE!</v>
      </c>
      <c r="U266" s="1913" t="e">
        <f t="shared" si="117"/>
        <v>#VALUE!</v>
      </c>
      <c r="V266" s="1913" t="e">
        <f t="shared" si="117"/>
        <v>#VALUE!</v>
      </c>
      <c r="W266" s="1913" t="e">
        <f t="shared" si="117"/>
        <v>#VALUE!</v>
      </c>
      <c r="X266" s="1913" t="e">
        <f t="shared" si="117"/>
        <v>#VALUE!</v>
      </c>
      <c r="Y266" s="1913" t="e">
        <f t="shared" si="117"/>
        <v>#VALUE!</v>
      </c>
      <c r="Z266" s="1913" t="e">
        <f t="shared" si="117"/>
        <v>#VALUE!</v>
      </c>
      <c r="AA266" s="1913" t="e">
        <f t="shared" si="117"/>
        <v>#VALUE!</v>
      </c>
      <c r="AB266" s="1913" t="e">
        <f t="shared" si="117"/>
        <v>#VALUE!</v>
      </c>
      <c r="AC266" s="1913" t="e">
        <f t="shared" si="117"/>
        <v>#VALUE!</v>
      </c>
      <c r="AD266" s="1913" t="e">
        <f t="shared" si="117"/>
        <v>#VALUE!</v>
      </c>
      <c r="AE266" s="1913" t="e">
        <f t="shared" si="117"/>
        <v>#VALUE!</v>
      </c>
      <c r="AF266" s="1913" t="e">
        <f t="shared" si="117"/>
        <v>#VALUE!</v>
      </c>
      <c r="AG266" s="1913" t="e">
        <f t="shared" si="117"/>
        <v>#VALUE!</v>
      </c>
      <c r="AH266" s="2043" t="s">
        <v>2268</v>
      </c>
      <c r="AI266" s="2044">
        <f>+COUNTIFS(C267:AG267,"土",C268:AG268,"")+COUNTIFS(C267:AG267,"日",C268:AG268,"")</f>
        <v>0</v>
      </c>
    </row>
    <row r="267" spans="2:38">
      <c r="B267" s="1908" t="s">
        <v>1060</v>
      </c>
      <c r="C267" s="1975" t="str">
        <f>IFERROR(TEXT(WEEKDAY(+C266),"aaa"),"")</f>
        <v/>
      </c>
      <c r="D267" s="1975" t="str">
        <f t="shared" ref="D267:AG267" si="118">IFERROR(TEXT(WEEKDAY(+D266),"aaa"),"")</f>
        <v/>
      </c>
      <c r="E267" s="1975" t="str">
        <f t="shared" si="118"/>
        <v/>
      </c>
      <c r="F267" s="1975" t="str">
        <f t="shared" si="118"/>
        <v/>
      </c>
      <c r="G267" s="1975" t="str">
        <f t="shared" si="118"/>
        <v/>
      </c>
      <c r="H267" s="1975" t="str">
        <f t="shared" si="118"/>
        <v/>
      </c>
      <c r="I267" s="1975" t="str">
        <f t="shared" si="118"/>
        <v/>
      </c>
      <c r="J267" s="1975" t="str">
        <f t="shared" si="118"/>
        <v/>
      </c>
      <c r="K267" s="1975" t="str">
        <f t="shared" si="118"/>
        <v/>
      </c>
      <c r="L267" s="1975" t="str">
        <f t="shared" si="118"/>
        <v/>
      </c>
      <c r="M267" s="1975" t="str">
        <f t="shared" si="118"/>
        <v/>
      </c>
      <c r="N267" s="1975" t="str">
        <f t="shared" si="118"/>
        <v/>
      </c>
      <c r="O267" s="1975" t="str">
        <f t="shared" si="118"/>
        <v/>
      </c>
      <c r="P267" s="1975" t="str">
        <f t="shared" si="118"/>
        <v/>
      </c>
      <c r="Q267" s="1975" t="str">
        <f t="shared" si="118"/>
        <v/>
      </c>
      <c r="R267" s="1975" t="str">
        <f t="shared" si="118"/>
        <v/>
      </c>
      <c r="S267" s="1975" t="str">
        <f t="shared" si="118"/>
        <v/>
      </c>
      <c r="T267" s="1975" t="str">
        <f t="shared" si="118"/>
        <v/>
      </c>
      <c r="U267" s="1975" t="str">
        <f t="shared" si="118"/>
        <v/>
      </c>
      <c r="V267" s="1975" t="str">
        <f t="shared" si="118"/>
        <v/>
      </c>
      <c r="W267" s="1975" t="str">
        <f t="shared" si="118"/>
        <v/>
      </c>
      <c r="X267" s="1975" t="str">
        <f t="shared" si="118"/>
        <v/>
      </c>
      <c r="Y267" s="1975" t="str">
        <f t="shared" si="118"/>
        <v/>
      </c>
      <c r="Z267" s="1975" t="str">
        <f t="shared" si="118"/>
        <v/>
      </c>
      <c r="AA267" s="1975" t="str">
        <f t="shared" si="118"/>
        <v/>
      </c>
      <c r="AB267" s="1975" t="str">
        <f t="shared" si="118"/>
        <v/>
      </c>
      <c r="AC267" s="1975" t="str">
        <f t="shared" si="118"/>
        <v/>
      </c>
      <c r="AD267" s="1975" t="str">
        <f t="shared" si="118"/>
        <v/>
      </c>
      <c r="AE267" s="1975" t="str">
        <f t="shared" si="118"/>
        <v/>
      </c>
      <c r="AF267" s="1975" t="str">
        <f t="shared" si="118"/>
        <v/>
      </c>
      <c r="AG267" s="1975" t="str">
        <f t="shared" si="118"/>
        <v/>
      </c>
      <c r="AH267" s="2043" t="s">
        <v>2269</v>
      </c>
      <c r="AI267" s="2044">
        <f>+COUNTIF(C268:AG268,"夏休")+COUNTIF(C268:AG268,"冬休")+COUNTIF(C268:AG268,"中止")</f>
        <v>0</v>
      </c>
    </row>
    <row r="268" spans="2:38" ht="13.5" customHeight="1">
      <c r="B268" s="4547" t="s">
        <v>2270</v>
      </c>
      <c r="C268" s="4549"/>
      <c r="D268" s="4545"/>
      <c r="E268" s="4545"/>
      <c r="F268" s="4545"/>
      <c r="G268" s="4545"/>
      <c r="H268" s="4545"/>
      <c r="I268" s="4545"/>
      <c r="J268" s="4545"/>
      <c r="K268" s="4545"/>
      <c r="L268" s="4545"/>
      <c r="M268" s="4545"/>
      <c r="N268" s="4545"/>
      <c r="O268" s="4545"/>
      <c r="P268" s="4545"/>
      <c r="Q268" s="4545"/>
      <c r="R268" s="4545"/>
      <c r="S268" s="4545"/>
      <c r="T268" s="4545"/>
      <c r="U268" s="4545"/>
      <c r="V268" s="4545"/>
      <c r="W268" s="4545"/>
      <c r="X268" s="4545"/>
      <c r="Y268" s="4545"/>
      <c r="Z268" s="4545"/>
      <c r="AA268" s="4545"/>
      <c r="AB268" s="4545"/>
      <c r="AC268" s="4545"/>
      <c r="AD268" s="4545"/>
      <c r="AE268" s="4545"/>
      <c r="AF268" s="4545"/>
      <c r="AG268" s="4565"/>
      <c r="AH268" s="2045" t="s">
        <v>1061</v>
      </c>
      <c r="AI268" s="2046">
        <f>COUNT(C266:AG266)-AI267</f>
        <v>0</v>
      </c>
    </row>
    <row r="269" spans="2:38" ht="13.5" customHeight="1">
      <c r="B269" s="4548"/>
      <c r="C269" s="4549"/>
      <c r="D269" s="4545"/>
      <c r="E269" s="4545"/>
      <c r="F269" s="4545"/>
      <c r="G269" s="4545"/>
      <c r="H269" s="4545"/>
      <c r="I269" s="4545"/>
      <c r="J269" s="4545"/>
      <c r="K269" s="4545"/>
      <c r="L269" s="4545"/>
      <c r="M269" s="4545"/>
      <c r="N269" s="4545"/>
      <c r="O269" s="4545"/>
      <c r="P269" s="4545"/>
      <c r="Q269" s="4545"/>
      <c r="R269" s="4545"/>
      <c r="S269" s="4545"/>
      <c r="T269" s="4545"/>
      <c r="U269" s="4545"/>
      <c r="V269" s="4545"/>
      <c r="W269" s="4545"/>
      <c r="X269" s="4545"/>
      <c r="Y269" s="4545"/>
      <c r="Z269" s="4545"/>
      <c r="AA269" s="4545"/>
      <c r="AB269" s="4545"/>
      <c r="AC269" s="4545"/>
      <c r="AD269" s="4545"/>
      <c r="AE269" s="4545"/>
      <c r="AF269" s="4545"/>
      <c r="AG269" s="4565"/>
      <c r="AH269" s="2045" t="s">
        <v>1062</v>
      </c>
      <c r="AI269" s="2046">
        <f>+COUNTIF(C270:AG271,"休")</f>
        <v>0</v>
      </c>
      <c r="AJ269" s="2047" t="e">
        <f>IF(AI270&gt;0.285,"",IF(AI269&lt;AI266,"←計画日数が足りません",""))</f>
        <v>#DIV/0!</v>
      </c>
    </row>
    <row r="270" spans="2:38" ht="13.5" customHeight="1">
      <c r="B270" s="4566" t="s">
        <v>1055</v>
      </c>
      <c r="C270" s="4567"/>
      <c r="D270" s="4564"/>
      <c r="E270" s="4564"/>
      <c r="F270" s="4564"/>
      <c r="G270" s="4564"/>
      <c r="H270" s="4564"/>
      <c r="I270" s="4564"/>
      <c r="J270" s="4564"/>
      <c r="K270" s="4564"/>
      <c r="L270" s="4564"/>
      <c r="M270" s="4564"/>
      <c r="N270" s="4564"/>
      <c r="O270" s="4564"/>
      <c r="P270" s="4564"/>
      <c r="Q270" s="4564"/>
      <c r="R270" s="4564"/>
      <c r="S270" s="4564"/>
      <c r="T270" s="4564"/>
      <c r="U270" s="4564"/>
      <c r="V270" s="4564"/>
      <c r="W270" s="4564"/>
      <c r="X270" s="4564"/>
      <c r="Y270" s="4564"/>
      <c r="Z270" s="4564"/>
      <c r="AA270" s="4564"/>
      <c r="AB270" s="4564"/>
      <c r="AC270" s="4564"/>
      <c r="AD270" s="4564"/>
      <c r="AE270" s="4564"/>
      <c r="AF270" s="4564"/>
      <c r="AG270" s="4570"/>
      <c r="AH270" s="2045" t="s">
        <v>1063</v>
      </c>
      <c r="AI270" s="2048" t="e">
        <f>+AI269/AI268</f>
        <v>#DIV/0!</v>
      </c>
    </row>
    <row r="271" spans="2:38">
      <c r="B271" s="4566"/>
      <c r="C271" s="4567"/>
      <c r="D271" s="4564"/>
      <c r="E271" s="4564"/>
      <c r="F271" s="4564"/>
      <c r="G271" s="4564"/>
      <c r="H271" s="4564"/>
      <c r="I271" s="4564"/>
      <c r="J271" s="4564"/>
      <c r="K271" s="4564"/>
      <c r="L271" s="4564"/>
      <c r="M271" s="4564"/>
      <c r="N271" s="4564"/>
      <c r="O271" s="4564"/>
      <c r="P271" s="4564"/>
      <c r="Q271" s="4564"/>
      <c r="R271" s="4564"/>
      <c r="S271" s="4564"/>
      <c r="T271" s="4564"/>
      <c r="U271" s="4564"/>
      <c r="V271" s="4564"/>
      <c r="W271" s="4564"/>
      <c r="X271" s="4564"/>
      <c r="Y271" s="4564"/>
      <c r="Z271" s="4564"/>
      <c r="AA271" s="4564"/>
      <c r="AB271" s="4564"/>
      <c r="AC271" s="4564"/>
      <c r="AD271" s="4564"/>
      <c r="AE271" s="4564"/>
      <c r="AF271" s="4564"/>
      <c r="AG271" s="4570"/>
      <c r="AH271" s="2045" t="s">
        <v>1051</v>
      </c>
      <c r="AI271" s="2046">
        <f>+COUNTA(C272:AG273)</f>
        <v>0</v>
      </c>
    </row>
    <row r="272" spans="2:38">
      <c r="B272" s="4571" t="s">
        <v>1057</v>
      </c>
      <c r="C272" s="4573"/>
      <c r="D272" s="4568"/>
      <c r="E272" s="4568"/>
      <c r="F272" s="4568"/>
      <c r="G272" s="4568"/>
      <c r="H272" s="4568"/>
      <c r="I272" s="4568"/>
      <c r="J272" s="4568"/>
      <c r="K272" s="4568"/>
      <c r="L272" s="4568"/>
      <c r="M272" s="4568"/>
      <c r="N272" s="4568"/>
      <c r="O272" s="4568"/>
      <c r="P272" s="4568"/>
      <c r="Q272" s="4568"/>
      <c r="R272" s="4568"/>
      <c r="S272" s="4568"/>
      <c r="T272" s="4568"/>
      <c r="U272" s="4568"/>
      <c r="V272" s="4568"/>
      <c r="W272" s="4568"/>
      <c r="X272" s="4568"/>
      <c r="Y272" s="4568"/>
      <c r="Z272" s="4568"/>
      <c r="AA272" s="4568"/>
      <c r="AB272" s="4568"/>
      <c r="AC272" s="4568"/>
      <c r="AD272" s="4568"/>
      <c r="AE272" s="4568"/>
      <c r="AF272" s="4568"/>
      <c r="AG272" s="4575"/>
      <c r="AH272" s="2049" t="s">
        <v>1064</v>
      </c>
      <c r="AI272" s="2050" t="e">
        <f>+AI271/AI268</f>
        <v>#DIV/0!</v>
      </c>
      <c r="AL272" s="1857">
        <f>+COUNTIF(C270:AG271,"休")</f>
        <v>0</v>
      </c>
    </row>
    <row r="273" spans="2:38">
      <c r="B273" s="4572"/>
      <c r="C273" s="4574"/>
      <c r="D273" s="4569"/>
      <c r="E273" s="4569"/>
      <c r="F273" s="4569"/>
      <c r="G273" s="4569"/>
      <c r="H273" s="4569"/>
      <c r="I273" s="4569"/>
      <c r="J273" s="4569"/>
      <c r="K273" s="4569"/>
      <c r="L273" s="4569"/>
      <c r="M273" s="4569"/>
      <c r="N273" s="4569"/>
      <c r="O273" s="4569"/>
      <c r="P273" s="4569"/>
      <c r="Q273" s="4569"/>
      <c r="R273" s="4569"/>
      <c r="S273" s="4569"/>
      <c r="T273" s="4569"/>
      <c r="U273" s="4569"/>
      <c r="V273" s="4569"/>
      <c r="W273" s="4569"/>
      <c r="X273" s="4569"/>
      <c r="Y273" s="4569"/>
      <c r="Z273" s="4569"/>
      <c r="AA273" s="4569"/>
      <c r="AB273" s="4569"/>
      <c r="AC273" s="4569"/>
      <c r="AD273" s="4569"/>
      <c r="AE273" s="4569"/>
      <c r="AF273" s="4569"/>
      <c r="AG273" s="4576"/>
      <c r="AH273" s="2051" t="s">
        <v>2271</v>
      </c>
      <c r="AI273" s="2052" t="str">
        <f>IF(7&gt;AI268,"対象外",IF(AI271&gt;=AI266,"OK","NG"))</f>
        <v>対象外</v>
      </c>
      <c r="AJ273" s="2047" t="str">
        <f>IF(AI273="対象外","←７日間に満たない期間は達成判定の対象外",IF(AI273="NG","←月単位未達成","←月単位達成"))</f>
        <v>←７日間に満たない期間は達成判定の対象外</v>
      </c>
      <c r="AL273" s="2053" t="str">
        <f>IF(7&gt;AI268,"対象外",IF(AL272&gt;=AI266,"OK","NG"))</f>
        <v>対象外</v>
      </c>
    </row>
    <row r="274" spans="2:38" hidden="1">
      <c r="B274" s="2001" t="s">
        <v>2373</v>
      </c>
      <c r="C274" s="1992" t="e">
        <f t="shared" ref="C274:AG274" si="119">IF(AND(DAY(C266)&gt;=22,DAY(C266)&lt;=28,C267="土"),1,0)</f>
        <v>#VALUE!</v>
      </c>
      <c r="D274" s="1992" t="e">
        <f t="shared" si="119"/>
        <v>#VALUE!</v>
      </c>
      <c r="E274" s="1992" t="e">
        <f t="shared" si="119"/>
        <v>#VALUE!</v>
      </c>
      <c r="F274" s="1992" t="e">
        <f t="shared" si="119"/>
        <v>#VALUE!</v>
      </c>
      <c r="G274" s="1992" t="e">
        <f t="shared" si="119"/>
        <v>#VALUE!</v>
      </c>
      <c r="H274" s="1992" t="e">
        <f t="shared" si="119"/>
        <v>#VALUE!</v>
      </c>
      <c r="I274" s="1992" t="e">
        <f t="shared" si="119"/>
        <v>#VALUE!</v>
      </c>
      <c r="J274" s="1992" t="e">
        <f t="shared" si="119"/>
        <v>#VALUE!</v>
      </c>
      <c r="K274" s="1992" t="e">
        <f t="shared" si="119"/>
        <v>#VALUE!</v>
      </c>
      <c r="L274" s="1992" t="e">
        <f t="shared" si="119"/>
        <v>#VALUE!</v>
      </c>
      <c r="M274" s="1992" t="e">
        <f t="shared" si="119"/>
        <v>#VALUE!</v>
      </c>
      <c r="N274" s="1992" t="e">
        <f t="shared" si="119"/>
        <v>#VALUE!</v>
      </c>
      <c r="O274" s="1992" t="e">
        <f t="shared" si="119"/>
        <v>#VALUE!</v>
      </c>
      <c r="P274" s="1992" t="e">
        <f t="shared" si="119"/>
        <v>#VALUE!</v>
      </c>
      <c r="Q274" s="1992" t="e">
        <f t="shared" si="119"/>
        <v>#VALUE!</v>
      </c>
      <c r="R274" s="1992" t="e">
        <f t="shared" si="119"/>
        <v>#VALUE!</v>
      </c>
      <c r="S274" s="1992" t="e">
        <f t="shared" si="119"/>
        <v>#VALUE!</v>
      </c>
      <c r="T274" s="1992" t="e">
        <f t="shared" si="119"/>
        <v>#VALUE!</v>
      </c>
      <c r="U274" s="1992" t="e">
        <f t="shared" si="119"/>
        <v>#VALUE!</v>
      </c>
      <c r="V274" s="1992" t="e">
        <f t="shared" si="119"/>
        <v>#VALUE!</v>
      </c>
      <c r="W274" s="1992" t="e">
        <f t="shared" si="119"/>
        <v>#VALUE!</v>
      </c>
      <c r="X274" s="1992" t="e">
        <f t="shared" si="119"/>
        <v>#VALUE!</v>
      </c>
      <c r="Y274" s="1992" t="e">
        <f t="shared" si="119"/>
        <v>#VALUE!</v>
      </c>
      <c r="Z274" s="1992" t="e">
        <f t="shared" si="119"/>
        <v>#VALUE!</v>
      </c>
      <c r="AA274" s="1992" t="e">
        <f t="shared" si="119"/>
        <v>#VALUE!</v>
      </c>
      <c r="AB274" s="1992" t="e">
        <f t="shared" si="119"/>
        <v>#VALUE!</v>
      </c>
      <c r="AC274" s="1992" t="e">
        <f t="shared" si="119"/>
        <v>#VALUE!</v>
      </c>
      <c r="AD274" s="1992" t="e">
        <f t="shared" si="119"/>
        <v>#VALUE!</v>
      </c>
      <c r="AE274" s="1992" t="e">
        <f t="shared" si="119"/>
        <v>#VALUE!</v>
      </c>
      <c r="AF274" s="1992" t="e">
        <f t="shared" si="119"/>
        <v>#VALUE!</v>
      </c>
      <c r="AG274" s="1992" t="e">
        <f t="shared" si="119"/>
        <v>#VALUE!</v>
      </c>
      <c r="AH274" s="1861" t="s">
        <v>2272</v>
      </c>
      <c r="AI274" s="2054">
        <f>_xlfn.AGGREGATE(9,6,C274:AG274)</f>
        <v>0</v>
      </c>
      <c r="AJ274" s="2047"/>
    </row>
    <row r="275" spans="2:38" hidden="1">
      <c r="B275" s="2001" t="s">
        <v>2374</v>
      </c>
      <c r="C275" s="2055" t="e">
        <f t="shared" ref="C275:AG275" si="120">IF(AND(DAY(C266)&gt;=22,DAY(C266)&lt;=28,C267="土",OR(C272="休",C272="雨")),1,0)</f>
        <v>#VALUE!</v>
      </c>
      <c r="D275" s="2055" t="e">
        <f t="shared" si="120"/>
        <v>#VALUE!</v>
      </c>
      <c r="E275" s="2055" t="e">
        <f t="shared" si="120"/>
        <v>#VALUE!</v>
      </c>
      <c r="F275" s="2055" t="e">
        <f t="shared" si="120"/>
        <v>#VALUE!</v>
      </c>
      <c r="G275" s="2055" t="e">
        <f t="shared" si="120"/>
        <v>#VALUE!</v>
      </c>
      <c r="H275" s="2055" t="e">
        <f t="shared" si="120"/>
        <v>#VALUE!</v>
      </c>
      <c r="I275" s="2055" t="e">
        <f t="shared" si="120"/>
        <v>#VALUE!</v>
      </c>
      <c r="J275" s="2055" t="e">
        <f t="shared" si="120"/>
        <v>#VALUE!</v>
      </c>
      <c r="K275" s="2055" t="e">
        <f t="shared" si="120"/>
        <v>#VALUE!</v>
      </c>
      <c r="L275" s="2055" t="e">
        <f t="shared" si="120"/>
        <v>#VALUE!</v>
      </c>
      <c r="M275" s="2055" t="e">
        <f t="shared" si="120"/>
        <v>#VALUE!</v>
      </c>
      <c r="N275" s="2055" t="e">
        <f t="shared" si="120"/>
        <v>#VALUE!</v>
      </c>
      <c r="O275" s="2055" t="e">
        <f t="shared" si="120"/>
        <v>#VALUE!</v>
      </c>
      <c r="P275" s="2055" t="e">
        <f t="shared" si="120"/>
        <v>#VALUE!</v>
      </c>
      <c r="Q275" s="2055" t="e">
        <f t="shared" si="120"/>
        <v>#VALUE!</v>
      </c>
      <c r="R275" s="2055" t="e">
        <f t="shared" si="120"/>
        <v>#VALUE!</v>
      </c>
      <c r="S275" s="2055" t="e">
        <f t="shared" si="120"/>
        <v>#VALUE!</v>
      </c>
      <c r="T275" s="2055" t="e">
        <f t="shared" si="120"/>
        <v>#VALUE!</v>
      </c>
      <c r="U275" s="2055" t="e">
        <f t="shared" si="120"/>
        <v>#VALUE!</v>
      </c>
      <c r="V275" s="2055" t="e">
        <f t="shared" si="120"/>
        <v>#VALUE!</v>
      </c>
      <c r="W275" s="2055" t="e">
        <f t="shared" si="120"/>
        <v>#VALUE!</v>
      </c>
      <c r="X275" s="2055" t="e">
        <f t="shared" si="120"/>
        <v>#VALUE!</v>
      </c>
      <c r="Y275" s="2055" t="e">
        <f t="shared" si="120"/>
        <v>#VALUE!</v>
      </c>
      <c r="Z275" s="2055" t="e">
        <f t="shared" si="120"/>
        <v>#VALUE!</v>
      </c>
      <c r="AA275" s="2055" t="e">
        <f t="shared" si="120"/>
        <v>#VALUE!</v>
      </c>
      <c r="AB275" s="2055" t="e">
        <f t="shared" si="120"/>
        <v>#VALUE!</v>
      </c>
      <c r="AC275" s="2055" t="e">
        <f t="shared" si="120"/>
        <v>#VALUE!</v>
      </c>
      <c r="AD275" s="2055" t="e">
        <f t="shared" si="120"/>
        <v>#VALUE!</v>
      </c>
      <c r="AE275" s="2055" t="e">
        <f t="shared" si="120"/>
        <v>#VALUE!</v>
      </c>
      <c r="AF275" s="2055" t="e">
        <f t="shared" si="120"/>
        <v>#VALUE!</v>
      </c>
      <c r="AG275" s="2055" t="e">
        <f t="shared" si="120"/>
        <v>#VALUE!</v>
      </c>
      <c r="AH275" s="1861" t="s">
        <v>2273</v>
      </c>
      <c r="AI275" s="2054">
        <f>_xlfn.AGGREGATE(9,6,C275:AG275)</f>
        <v>0</v>
      </c>
      <c r="AJ275" s="2047"/>
    </row>
    <row r="276" spans="2:38" hidden="1">
      <c r="B276" s="2001" t="s">
        <v>2375</v>
      </c>
      <c r="C276" s="1992" t="e">
        <f>IF(AND(DAY(C266)&gt;=8,DAY(C266)&lt;=14,C267="土"),1,0)</f>
        <v>#VALUE!</v>
      </c>
      <c r="D276" s="1992" t="e">
        <f>IF(AND(DAY(D266)&gt;=8,DAY(D266)&lt;=14,D267="土"),1,0)</f>
        <v>#VALUE!</v>
      </c>
      <c r="E276" s="1992" t="e">
        <f t="shared" ref="E276" si="121">IF(AND(DAY(E266)&gt;=8,DAY(E266)&lt;=14,E267="土"),1,0)</f>
        <v>#VALUE!</v>
      </c>
      <c r="F276" s="1992" t="e">
        <f>IF(AND(DAY(F266)&gt;=8,DAY(F266)&lt;=14,F267="土"),1,0)</f>
        <v>#VALUE!</v>
      </c>
      <c r="G276" s="1992" t="e">
        <f>IF(AND(DAY(G266)&gt;=8,DAY(G266)&lt;=14,G267="土"),1,0)</f>
        <v>#VALUE!</v>
      </c>
      <c r="H276" s="1992" t="e">
        <f t="shared" ref="H276:AG276" si="122">IF(AND(DAY(H266)&gt;=8,DAY(H266)&lt;=14,H267="土"),1,0)</f>
        <v>#VALUE!</v>
      </c>
      <c r="I276" s="1992" t="e">
        <f t="shared" si="122"/>
        <v>#VALUE!</v>
      </c>
      <c r="J276" s="1992" t="e">
        <f t="shared" si="122"/>
        <v>#VALUE!</v>
      </c>
      <c r="K276" s="1992" t="e">
        <f t="shared" si="122"/>
        <v>#VALUE!</v>
      </c>
      <c r="L276" s="1992" t="e">
        <f t="shared" si="122"/>
        <v>#VALUE!</v>
      </c>
      <c r="M276" s="1992" t="e">
        <f t="shared" si="122"/>
        <v>#VALUE!</v>
      </c>
      <c r="N276" s="1992" t="e">
        <f t="shared" si="122"/>
        <v>#VALUE!</v>
      </c>
      <c r="O276" s="1992" t="e">
        <f t="shared" si="122"/>
        <v>#VALUE!</v>
      </c>
      <c r="P276" s="1992" t="e">
        <f t="shared" si="122"/>
        <v>#VALUE!</v>
      </c>
      <c r="Q276" s="1992" t="e">
        <f t="shared" si="122"/>
        <v>#VALUE!</v>
      </c>
      <c r="R276" s="1992" t="e">
        <f t="shared" si="122"/>
        <v>#VALUE!</v>
      </c>
      <c r="S276" s="1992" t="e">
        <f t="shared" si="122"/>
        <v>#VALUE!</v>
      </c>
      <c r="T276" s="1992" t="e">
        <f t="shared" si="122"/>
        <v>#VALUE!</v>
      </c>
      <c r="U276" s="1992" t="e">
        <f t="shared" si="122"/>
        <v>#VALUE!</v>
      </c>
      <c r="V276" s="1992" t="e">
        <f t="shared" si="122"/>
        <v>#VALUE!</v>
      </c>
      <c r="W276" s="1992" t="e">
        <f t="shared" si="122"/>
        <v>#VALUE!</v>
      </c>
      <c r="X276" s="1992" t="e">
        <f t="shared" si="122"/>
        <v>#VALUE!</v>
      </c>
      <c r="Y276" s="1992" t="e">
        <f t="shared" si="122"/>
        <v>#VALUE!</v>
      </c>
      <c r="Z276" s="1992" t="e">
        <f t="shared" si="122"/>
        <v>#VALUE!</v>
      </c>
      <c r="AA276" s="1992" t="e">
        <f t="shared" si="122"/>
        <v>#VALUE!</v>
      </c>
      <c r="AB276" s="1992" t="e">
        <f t="shared" si="122"/>
        <v>#VALUE!</v>
      </c>
      <c r="AC276" s="1992" t="e">
        <f t="shared" si="122"/>
        <v>#VALUE!</v>
      </c>
      <c r="AD276" s="1992" t="e">
        <f t="shared" si="122"/>
        <v>#VALUE!</v>
      </c>
      <c r="AE276" s="1992" t="e">
        <f t="shared" si="122"/>
        <v>#VALUE!</v>
      </c>
      <c r="AF276" s="1992" t="e">
        <f t="shared" si="122"/>
        <v>#VALUE!</v>
      </c>
      <c r="AG276" s="1992" t="e">
        <f t="shared" si="122"/>
        <v>#VALUE!</v>
      </c>
      <c r="AH276" s="1861" t="s">
        <v>2272</v>
      </c>
      <c r="AI276" s="2054">
        <f>_xlfn.AGGREGATE(9,6,C276:AG276)</f>
        <v>0</v>
      </c>
      <c r="AJ276" s="2047"/>
    </row>
    <row r="277" spans="2:38" hidden="1">
      <c r="B277" s="2001" t="s">
        <v>2376</v>
      </c>
      <c r="C277" s="2055" t="e">
        <f>IF(AND(DAY(C266)&gt;=8,DAY(C266)&lt;=14,C267="土",OR(C272="休",C272="雨")),1,0)</f>
        <v>#VALUE!</v>
      </c>
      <c r="D277" s="2055" t="e">
        <f>IF(AND(DAY(D266)&gt;=8,DAY(D266)&lt;=14,D267="土",OR(D272="休",D272="雨")),1,0)</f>
        <v>#VALUE!</v>
      </c>
      <c r="E277" s="2055" t="e">
        <f t="shared" ref="E277" si="123">IF(AND(DAY(E266)&gt;=8,DAY(E266)&lt;=14,E267="土",OR(E272="休",E272="雨")),1,0)</f>
        <v>#VALUE!</v>
      </c>
      <c r="F277" s="2055" t="e">
        <f>IF(AND(DAY(F266)&gt;=8,DAY(F266)&lt;=14,F267="土",OR(F272="休",F272="雨")),1,0)</f>
        <v>#VALUE!</v>
      </c>
      <c r="G277" s="2055" t="e">
        <f>IF(AND(DAY(G266)&gt;=8,DAY(G266)&lt;=14,G267="土",OR(G272="休",G272="雨")),1,0)</f>
        <v>#VALUE!</v>
      </c>
      <c r="H277" s="2055" t="e">
        <f t="shared" ref="H277:AG277" si="124">IF(AND(DAY(H266)&gt;=8,DAY(H266)&lt;=14,H267="土",OR(H272="休",H272="雨")),1,0)</f>
        <v>#VALUE!</v>
      </c>
      <c r="I277" s="2055" t="e">
        <f t="shared" si="124"/>
        <v>#VALUE!</v>
      </c>
      <c r="J277" s="2055" t="e">
        <f t="shared" si="124"/>
        <v>#VALUE!</v>
      </c>
      <c r="K277" s="2055" t="e">
        <f t="shared" si="124"/>
        <v>#VALUE!</v>
      </c>
      <c r="L277" s="2055" t="e">
        <f t="shared" si="124"/>
        <v>#VALUE!</v>
      </c>
      <c r="M277" s="2055" t="e">
        <f t="shared" si="124"/>
        <v>#VALUE!</v>
      </c>
      <c r="N277" s="2055" t="e">
        <f t="shared" si="124"/>
        <v>#VALUE!</v>
      </c>
      <c r="O277" s="2055" t="e">
        <f t="shared" si="124"/>
        <v>#VALUE!</v>
      </c>
      <c r="P277" s="2055" t="e">
        <f t="shared" si="124"/>
        <v>#VALUE!</v>
      </c>
      <c r="Q277" s="2055" t="e">
        <f t="shared" si="124"/>
        <v>#VALUE!</v>
      </c>
      <c r="R277" s="2055" t="e">
        <f t="shared" si="124"/>
        <v>#VALUE!</v>
      </c>
      <c r="S277" s="2055" t="e">
        <f t="shared" si="124"/>
        <v>#VALUE!</v>
      </c>
      <c r="T277" s="2055" t="e">
        <f t="shared" si="124"/>
        <v>#VALUE!</v>
      </c>
      <c r="U277" s="2055" t="e">
        <f t="shared" si="124"/>
        <v>#VALUE!</v>
      </c>
      <c r="V277" s="2055" t="e">
        <f t="shared" si="124"/>
        <v>#VALUE!</v>
      </c>
      <c r="W277" s="2055" t="e">
        <f t="shared" si="124"/>
        <v>#VALUE!</v>
      </c>
      <c r="X277" s="2055" t="e">
        <f t="shared" si="124"/>
        <v>#VALUE!</v>
      </c>
      <c r="Y277" s="2055" t="e">
        <f t="shared" si="124"/>
        <v>#VALUE!</v>
      </c>
      <c r="Z277" s="2055" t="e">
        <f t="shared" si="124"/>
        <v>#VALUE!</v>
      </c>
      <c r="AA277" s="2055" t="e">
        <f t="shared" si="124"/>
        <v>#VALUE!</v>
      </c>
      <c r="AB277" s="2055" t="e">
        <f t="shared" si="124"/>
        <v>#VALUE!</v>
      </c>
      <c r="AC277" s="2055" t="e">
        <f t="shared" si="124"/>
        <v>#VALUE!</v>
      </c>
      <c r="AD277" s="2055" t="e">
        <f t="shared" si="124"/>
        <v>#VALUE!</v>
      </c>
      <c r="AE277" s="2055" t="e">
        <f t="shared" si="124"/>
        <v>#VALUE!</v>
      </c>
      <c r="AF277" s="2055" t="e">
        <f t="shared" si="124"/>
        <v>#VALUE!</v>
      </c>
      <c r="AG277" s="2055" t="e">
        <f t="shared" si="124"/>
        <v>#VALUE!</v>
      </c>
      <c r="AH277" s="1861" t="s">
        <v>2273</v>
      </c>
      <c r="AI277" s="2054">
        <f>_xlfn.AGGREGATE(9,6,C277:AG277)</f>
        <v>0</v>
      </c>
      <c r="AJ277" s="2047"/>
    </row>
    <row r="279" spans="2:38" hidden="1">
      <c r="C279" s="1857" t="e">
        <f>YEAR(C282)</f>
        <v>#VALUE!</v>
      </c>
      <c r="D279" s="1857" t="e">
        <f>MONTH(C282)</f>
        <v>#VALUE!</v>
      </c>
    </row>
    <row r="280" spans="2:38">
      <c r="B280" s="1971" t="s">
        <v>2266</v>
      </c>
      <c r="C280" s="4478" t="e">
        <f>C282</f>
        <v>#VALUE!</v>
      </c>
      <c r="D280" s="4479"/>
      <c r="E280" s="4479"/>
      <c r="F280" s="4479"/>
      <c r="G280" s="4479"/>
      <c r="H280" s="4479"/>
      <c r="I280" s="4479"/>
      <c r="J280" s="4479"/>
      <c r="K280" s="4479"/>
      <c r="L280" s="4479"/>
      <c r="M280" s="4479"/>
      <c r="N280" s="4479"/>
      <c r="O280" s="4479"/>
      <c r="P280" s="4479"/>
      <c r="Q280" s="4479"/>
      <c r="R280" s="4479"/>
      <c r="S280" s="4479"/>
      <c r="T280" s="4479"/>
      <c r="U280" s="4479"/>
      <c r="V280" s="4479"/>
      <c r="W280" s="4479"/>
      <c r="X280" s="4479"/>
      <c r="Y280" s="4479"/>
      <c r="Z280" s="4479"/>
      <c r="AA280" s="4479"/>
      <c r="AB280" s="4479"/>
      <c r="AC280" s="4479"/>
      <c r="AD280" s="4479"/>
      <c r="AE280" s="4479"/>
      <c r="AF280" s="4479"/>
      <c r="AG280" s="4479"/>
      <c r="AH280" s="4479"/>
      <c r="AI280" s="4546"/>
    </row>
    <row r="281" spans="2:38" hidden="1">
      <c r="B281" s="1972"/>
      <c r="C281" s="1913" t="e">
        <f>DATE($C279,$D279,1)</f>
        <v>#VALUE!</v>
      </c>
      <c r="D281" s="1913" t="e">
        <f t="shared" ref="D281:AG281" si="125">C281+1</f>
        <v>#VALUE!</v>
      </c>
      <c r="E281" s="1913" t="e">
        <f t="shared" si="125"/>
        <v>#VALUE!</v>
      </c>
      <c r="F281" s="1913" t="e">
        <f t="shared" si="125"/>
        <v>#VALUE!</v>
      </c>
      <c r="G281" s="1913" t="e">
        <f t="shared" si="125"/>
        <v>#VALUE!</v>
      </c>
      <c r="H281" s="1913" t="e">
        <f t="shared" si="125"/>
        <v>#VALUE!</v>
      </c>
      <c r="I281" s="1913" t="e">
        <f t="shared" si="125"/>
        <v>#VALUE!</v>
      </c>
      <c r="J281" s="1913" t="e">
        <f t="shared" si="125"/>
        <v>#VALUE!</v>
      </c>
      <c r="K281" s="1913" t="e">
        <f t="shared" si="125"/>
        <v>#VALUE!</v>
      </c>
      <c r="L281" s="1913" t="e">
        <f t="shared" si="125"/>
        <v>#VALUE!</v>
      </c>
      <c r="M281" s="1913" t="e">
        <f t="shared" si="125"/>
        <v>#VALUE!</v>
      </c>
      <c r="N281" s="1913" t="e">
        <f t="shared" si="125"/>
        <v>#VALUE!</v>
      </c>
      <c r="O281" s="1913" t="e">
        <f t="shared" si="125"/>
        <v>#VALUE!</v>
      </c>
      <c r="P281" s="1913" t="e">
        <f t="shared" si="125"/>
        <v>#VALUE!</v>
      </c>
      <c r="Q281" s="1913" t="e">
        <f t="shared" si="125"/>
        <v>#VALUE!</v>
      </c>
      <c r="R281" s="1913" t="e">
        <f t="shared" si="125"/>
        <v>#VALUE!</v>
      </c>
      <c r="S281" s="1913" t="e">
        <f t="shared" si="125"/>
        <v>#VALUE!</v>
      </c>
      <c r="T281" s="1913" t="e">
        <f t="shared" si="125"/>
        <v>#VALUE!</v>
      </c>
      <c r="U281" s="1913" t="e">
        <f t="shared" si="125"/>
        <v>#VALUE!</v>
      </c>
      <c r="V281" s="1913" t="e">
        <f t="shared" si="125"/>
        <v>#VALUE!</v>
      </c>
      <c r="W281" s="1913" t="e">
        <f t="shared" si="125"/>
        <v>#VALUE!</v>
      </c>
      <c r="X281" s="1913" t="e">
        <f t="shared" si="125"/>
        <v>#VALUE!</v>
      </c>
      <c r="Y281" s="1913" t="e">
        <f t="shared" si="125"/>
        <v>#VALUE!</v>
      </c>
      <c r="Z281" s="1913" t="e">
        <f t="shared" si="125"/>
        <v>#VALUE!</v>
      </c>
      <c r="AA281" s="1913" t="e">
        <f t="shared" si="125"/>
        <v>#VALUE!</v>
      </c>
      <c r="AB281" s="1913" t="e">
        <f t="shared" si="125"/>
        <v>#VALUE!</v>
      </c>
      <c r="AC281" s="1913" t="e">
        <f t="shared" si="125"/>
        <v>#VALUE!</v>
      </c>
      <c r="AD281" s="1913" t="e">
        <f t="shared" si="125"/>
        <v>#VALUE!</v>
      </c>
      <c r="AE281" s="1913" t="e">
        <f t="shared" si="125"/>
        <v>#VALUE!</v>
      </c>
      <c r="AF281" s="1913" t="e">
        <f t="shared" si="125"/>
        <v>#VALUE!</v>
      </c>
      <c r="AG281" s="1913" t="e">
        <f t="shared" si="125"/>
        <v>#VALUE!</v>
      </c>
      <c r="AH281" s="2056"/>
      <c r="AI281" s="2057"/>
    </row>
    <row r="282" spans="2:38">
      <c r="B282" s="1973" t="s">
        <v>2267</v>
      </c>
      <c r="C282" s="1974" t="e">
        <f>IF(EDATE(C265,1)&gt;$G$5,"",EDATE(C265,1))</f>
        <v>#VALUE!</v>
      </c>
      <c r="D282" s="1913" t="e">
        <f t="shared" ref="D282:AG282" si="126">IF(D281&gt;$G$5,"",IF(C282=EOMONTH(DATE($C279,$D279,1),0),"",IF(C282="","",C282+1)))</f>
        <v>#VALUE!</v>
      </c>
      <c r="E282" s="1913" t="e">
        <f t="shared" si="126"/>
        <v>#VALUE!</v>
      </c>
      <c r="F282" s="1913" t="e">
        <f t="shared" si="126"/>
        <v>#VALUE!</v>
      </c>
      <c r="G282" s="1913" t="e">
        <f t="shared" si="126"/>
        <v>#VALUE!</v>
      </c>
      <c r="H282" s="1913" t="e">
        <f t="shared" si="126"/>
        <v>#VALUE!</v>
      </c>
      <c r="I282" s="1913" t="e">
        <f t="shared" si="126"/>
        <v>#VALUE!</v>
      </c>
      <c r="J282" s="1913" t="e">
        <f t="shared" si="126"/>
        <v>#VALUE!</v>
      </c>
      <c r="K282" s="1913" t="e">
        <f t="shared" si="126"/>
        <v>#VALUE!</v>
      </c>
      <c r="L282" s="1913" t="e">
        <f t="shared" si="126"/>
        <v>#VALUE!</v>
      </c>
      <c r="M282" s="1913" t="e">
        <f t="shared" si="126"/>
        <v>#VALUE!</v>
      </c>
      <c r="N282" s="1913" t="e">
        <f t="shared" si="126"/>
        <v>#VALUE!</v>
      </c>
      <c r="O282" s="1913" t="e">
        <f t="shared" si="126"/>
        <v>#VALUE!</v>
      </c>
      <c r="P282" s="1913" t="e">
        <f t="shared" si="126"/>
        <v>#VALUE!</v>
      </c>
      <c r="Q282" s="1913" t="e">
        <f t="shared" si="126"/>
        <v>#VALUE!</v>
      </c>
      <c r="R282" s="1913" t="e">
        <f t="shared" si="126"/>
        <v>#VALUE!</v>
      </c>
      <c r="S282" s="1913" t="e">
        <f t="shared" si="126"/>
        <v>#VALUE!</v>
      </c>
      <c r="T282" s="1913" t="e">
        <f t="shared" si="126"/>
        <v>#VALUE!</v>
      </c>
      <c r="U282" s="1913" t="e">
        <f t="shared" si="126"/>
        <v>#VALUE!</v>
      </c>
      <c r="V282" s="1913" t="e">
        <f t="shared" si="126"/>
        <v>#VALUE!</v>
      </c>
      <c r="W282" s="1913" t="e">
        <f t="shared" si="126"/>
        <v>#VALUE!</v>
      </c>
      <c r="X282" s="1913" t="e">
        <f t="shared" si="126"/>
        <v>#VALUE!</v>
      </c>
      <c r="Y282" s="1913" t="e">
        <f t="shared" si="126"/>
        <v>#VALUE!</v>
      </c>
      <c r="Z282" s="1913" t="e">
        <f t="shared" si="126"/>
        <v>#VALUE!</v>
      </c>
      <c r="AA282" s="1913" t="e">
        <f t="shared" si="126"/>
        <v>#VALUE!</v>
      </c>
      <c r="AB282" s="1913" t="e">
        <f t="shared" si="126"/>
        <v>#VALUE!</v>
      </c>
      <c r="AC282" s="1913" t="e">
        <f t="shared" si="126"/>
        <v>#VALUE!</v>
      </c>
      <c r="AD282" s="1913" t="e">
        <f t="shared" si="126"/>
        <v>#VALUE!</v>
      </c>
      <c r="AE282" s="1913" t="e">
        <f t="shared" si="126"/>
        <v>#VALUE!</v>
      </c>
      <c r="AF282" s="1913" t="e">
        <f t="shared" si="126"/>
        <v>#VALUE!</v>
      </c>
      <c r="AG282" s="1913" t="e">
        <f t="shared" si="126"/>
        <v>#VALUE!</v>
      </c>
      <c r="AH282" s="2043" t="s">
        <v>2268</v>
      </c>
      <c r="AI282" s="2044">
        <f>+COUNTIFS(C283:AG283,"土",C284:AG284,"")+COUNTIFS(C283:AG283,"日",C284:AG284,"")</f>
        <v>0</v>
      </c>
    </row>
    <row r="283" spans="2:38">
      <c r="B283" s="1908" t="s">
        <v>1060</v>
      </c>
      <c r="C283" s="1975" t="str">
        <f>IFERROR(TEXT(WEEKDAY(+C282),"aaa"),"")</f>
        <v/>
      </c>
      <c r="D283" s="1975" t="str">
        <f t="shared" ref="D283:AG283" si="127">IFERROR(TEXT(WEEKDAY(+D282),"aaa"),"")</f>
        <v/>
      </c>
      <c r="E283" s="1975" t="str">
        <f t="shared" si="127"/>
        <v/>
      </c>
      <c r="F283" s="1975" t="str">
        <f t="shared" si="127"/>
        <v/>
      </c>
      <c r="G283" s="1975" t="str">
        <f t="shared" si="127"/>
        <v/>
      </c>
      <c r="H283" s="1975" t="str">
        <f t="shared" si="127"/>
        <v/>
      </c>
      <c r="I283" s="1975" t="str">
        <f t="shared" si="127"/>
        <v/>
      </c>
      <c r="J283" s="1975" t="str">
        <f t="shared" si="127"/>
        <v/>
      </c>
      <c r="K283" s="1975" t="str">
        <f t="shared" si="127"/>
        <v/>
      </c>
      <c r="L283" s="1975" t="str">
        <f t="shared" si="127"/>
        <v/>
      </c>
      <c r="M283" s="1975" t="str">
        <f t="shared" si="127"/>
        <v/>
      </c>
      <c r="N283" s="1975" t="str">
        <f t="shared" si="127"/>
        <v/>
      </c>
      <c r="O283" s="1975" t="str">
        <f t="shared" si="127"/>
        <v/>
      </c>
      <c r="P283" s="1975" t="str">
        <f t="shared" si="127"/>
        <v/>
      </c>
      <c r="Q283" s="1975" t="str">
        <f t="shared" si="127"/>
        <v/>
      </c>
      <c r="R283" s="1975" t="str">
        <f t="shared" si="127"/>
        <v/>
      </c>
      <c r="S283" s="1975" t="str">
        <f t="shared" si="127"/>
        <v/>
      </c>
      <c r="T283" s="1975" t="str">
        <f t="shared" si="127"/>
        <v/>
      </c>
      <c r="U283" s="1975" t="str">
        <f t="shared" si="127"/>
        <v/>
      </c>
      <c r="V283" s="1975" t="str">
        <f t="shared" si="127"/>
        <v/>
      </c>
      <c r="W283" s="1975" t="str">
        <f t="shared" si="127"/>
        <v/>
      </c>
      <c r="X283" s="1975" t="str">
        <f t="shared" si="127"/>
        <v/>
      </c>
      <c r="Y283" s="1975" t="str">
        <f t="shared" si="127"/>
        <v/>
      </c>
      <c r="Z283" s="1975" t="str">
        <f t="shared" si="127"/>
        <v/>
      </c>
      <c r="AA283" s="1975" t="str">
        <f t="shared" si="127"/>
        <v/>
      </c>
      <c r="AB283" s="1975" t="str">
        <f t="shared" si="127"/>
        <v/>
      </c>
      <c r="AC283" s="1975" t="str">
        <f t="shared" si="127"/>
        <v/>
      </c>
      <c r="AD283" s="1975" t="str">
        <f t="shared" si="127"/>
        <v/>
      </c>
      <c r="AE283" s="1975" t="str">
        <f t="shared" si="127"/>
        <v/>
      </c>
      <c r="AF283" s="1975" t="str">
        <f t="shared" si="127"/>
        <v/>
      </c>
      <c r="AG283" s="1975" t="str">
        <f t="shared" si="127"/>
        <v/>
      </c>
      <c r="AH283" s="2043" t="s">
        <v>2269</v>
      </c>
      <c r="AI283" s="2044">
        <f>+COUNTIF(C284:AG284,"夏休")+COUNTIF(C284:AG284,"冬休")+COUNTIF(C284:AG284,"中止")</f>
        <v>0</v>
      </c>
    </row>
    <row r="284" spans="2:38" ht="13.5" customHeight="1">
      <c r="B284" s="4547" t="s">
        <v>2270</v>
      </c>
      <c r="C284" s="4549"/>
      <c r="D284" s="4545"/>
      <c r="E284" s="4545"/>
      <c r="F284" s="4545"/>
      <c r="G284" s="4545"/>
      <c r="H284" s="4545"/>
      <c r="I284" s="4545"/>
      <c r="J284" s="4545"/>
      <c r="K284" s="4545"/>
      <c r="L284" s="4545"/>
      <c r="M284" s="4545"/>
      <c r="N284" s="4545"/>
      <c r="O284" s="4545"/>
      <c r="P284" s="4545"/>
      <c r="Q284" s="4545"/>
      <c r="R284" s="4545"/>
      <c r="S284" s="4545"/>
      <c r="T284" s="4545"/>
      <c r="U284" s="4545"/>
      <c r="V284" s="4545"/>
      <c r="W284" s="4545"/>
      <c r="X284" s="4545"/>
      <c r="Y284" s="4545"/>
      <c r="Z284" s="4545"/>
      <c r="AA284" s="4545"/>
      <c r="AB284" s="4545"/>
      <c r="AC284" s="4545"/>
      <c r="AD284" s="4545"/>
      <c r="AE284" s="4545"/>
      <c r="AF284" s="4545"/>
      <c r="AG284" s="4565"/>
      <c r="AH284" s="2045" t="s">
        <v>1061</v>
      </c>
      <c r="AI284" s="2046">
        <f>COUNT(C282:AG282)-AI283</f>
        <v>0</v>
      </c>
    </row>
    <row r="285" spans="2:38" ht="13.5" customHeight="1">
      <c r="B285" s="4548"/>
      <c r="C285" s="4549"/>
      <c r="D285" s="4545"/>
      <c r="E285" s="4545"/>
      <c r="F285" s="4545"/>
      <c r="G285" s="4545"/>
      <c r="H285" s="4545"/>
      <c r="I285" s="4545"/>
      <c r="J285" s="4545"/>
      <c r="K285" s="4545"/>
      <c r="L285" s="4545"/>
      <c r="M285" s="4545"/>
      <c r="N285" s="4545"/>
      <c r="O285" s="4545"/>
      <c r="P285" s="4545"/>
      <c r="Q285" s="4545"/>
      <c r="R285" s="4545"/>
      <c r="S285" s="4545"/>
      <c r="T285" s="4545"/>
      <c r="U285" s="4545"/>
      <c r="V285" s="4545"/>
      <c r="W285" s="4545"/>
      <c r="X285" s="4545"/>
      <c r="Y285" s="4545"/>
      <c r="Z285" s="4545"/>
      <c r="AA285" s="4545"/>
      <c r="AB285" s="4545"/>
      <c r="AC285" s="4545"/>
      <c r="AD285" s="4545"/>
      <c r="AE285" s="4545"/>
      <c r="AF285" s="4545"/>
      <c r="AG285" s="4565"/>
      <c r="AH285" s="2045" t="s">
        <v>1062</v>
      </c>
      <c r="AI285" s="2046">
        <f>+COUNTIF(C286:AG287,"休")</f>
        <v>0</v>
      </c>
      <c r="AJ285" s="2047" t="e">
        <f>IF(AI286&gt;0.285,"",IF(AI285&lt;AI282,"←計画日数が足りません",""))</f>
        <v>#DIV/0!</v>
      </c>
    </row>
    <row r="286" spans="2:38" ht="13.5" customHeight="1">
      <c r="B286" s="4566" t="s">
        <v>1055</v>
      </c>
      <c r="C286" s="4567"/>
      <c r="D286" s="4564"/>
      <c r="E286" s="4564"/>
      <c r="F286" s="4564"/>
      <c r="G286" s="4564"/>
      <c r="H286" s="4564"/>
      <c r="I286" s="4564"/>
      <c r="J286" s="4564"/>
      <c r="K286" s="4564"/>
      <c r="L286" s="4564"/>
      <c r="M286" s="4564"/>
      <c r="N286" s="4564"/>
      <c r="O286" s="4564"/>
      <c r="P286" s="4564"/>
      <c r="Q286" s="4564"/>
      <c r="R286" s="4564"/>
      <c r="S286" s="4564"/>
      <c r="T286" s="4564"/>
      <c r="U286" s="4564"/>
      <c r="V286" s="4564"/>
      <c r="W286" s="4564"/>
      <c r="X286" s="4564"/>
      <c r="Y286" s="4564"/>
      <c r="Z286" s="4564"/>
      <c r="AA286" s="4564"/>
      <c r="AB286" s="4564"/>
      <c r="AC286" s="4564"/>
      <c r="AD286" s="4564"/>
      <c r="AE286" s="4564"/>
      <c r="AF286" s="4564"/>
      <c r="AG286" s="4570"/>
      <c r="AH286" s="2045" t="s">
        <v>1063</v>
      </c>
      <c r="AI286" s="2048" t="e">
        <f>+AI285/AI284</f>
        <v>#DIV/0!</v>
      </c>
    </row>
    <row r="287" spans="2:38">
      <c r="B287" s="4566"/>
      <c r="C287" s="4567"/>
      <c r="D287" s="4564"/>
      <c r="E287" s="4564"/>
      <c r="F287" s="4564"/>
      <c r="G287" s="4564"/>
      <c r="H287" s="4564"/>
      <c r="I287" s="4564"/>
      <c r="J287" s="4564"/>
      <c r="K287" s="4564"/>
      <c r="L287" s="4564"/>
      <c r="M287" s="4564"/>
      <c r="N287" s="4564"/>
      <c r="O287" s="4564"/>
      <c r="P287" s="4564"/>
      <c r="Q287" s="4564"/>
      <c r="R287" s="4564"/>
      <c r="S287" s="4564"/>
      <c r="T287" s="4564"/>
      <c r="U287" s="4564"/>
      <c r="V287" s="4564"/>
      <c r="W287" s="4564"/>
      <c r="X287" s="4564"/>
      <c r="Y287" s="4564"/>
      <c r="Z287" s="4564"/>
      <c r="AA287" s="4564"/>
      <c r="AB287" s="4564"/>
      <c r="AC287" s="4564"/>
      <c r="AD287" s="4564"/>
      <c r="AE287" s="4564"/>
      <c r="AF287" s="4564"/>
      <c r="AG287" s="4570"/>
      <c r="AH287" s="2045" t="s">
        <v>1051</v>
      </c>
      <c r="AI287" s="2046">
        <f>+COUNTA(C288:AG289)</f>
        <v>0</v>
      </c>
    </row>
    <row r="288" spans="2:38">
      <c r="B288" s="4571" t="s">
        <v>1057</v>
      </c>
      <c r="C288" s="4573"/>
      <c r="D288" s="4568"/>
      <c r="E288" s="4568"/>
      <c r="F288" s="4568"/>
      <c r="G288" s="4568"/>
      <c r="H288" s="4568"/>
      <c r="I288" s="4568"/>
      <c r="J288" s="4568"/>
      <c r="K288" s="4568"/>
      <c r="L288" s="4568"/>
      <c r="M288" s="4568"/>
      <c r="N288" s="4568"/>
      <c r="O288" s="4568"/>
      <c r="P288" s="4568"/>
      <c r="Q288" s="4568"/>
      <c r="R288" s="4568"/>
      <c r="S288" s="4568"/>
      <c r="T288" s="4568"/>
      <c r="U288" s="4568"/>
      <c r="V288" s="4568"/>
      <c r="W288" s="4568"/>
      <c r="X288" s="4568"/>
      <c r="Y288" s="4568"/>
      <c r="Z288" s="4568"/>
      <c r="AA288" s="4568"/>
      <c r="AB288" s="4568"/>
      <c r="AC288" s="4568"/>
      <c r="AD288" s="4568"/>
      <c r="AE288" s="4568"/>
      <c r="AF288" s="4568"/>
      <c r="AG288" s="4575"/>
      <c r="AH288" s="2049" t="s">
        <v>1064</v>
      </c>
      <c r="AI288" s="2050" t="e">
        <f>+AI287/AI284</f>
        <v>#DIV/0!</v>
      </c>
      <c r="AL288" s="1857">
        <f>+COUNTIF(C286:AG287,"休")</f>
        <v>0</v>
      </c>
    </row>
    <row r="289" spans="2:38">
      <c r="B289" s="4572"/>
      <c r="C289" s="4574"/>
      <c r="D289" s="4569"/>
      <c r="E289" s="4569"/>
      <c r="F289" s="4569"/>
      <c r="G289" s="4569"/>
      <c r="H289" s="4569"/>
      <c r="I289" s="4569"/>
      <c r="J289" s="4569"/>
      <c r="K289" s="4569"/>
      <c r="L289" s="4569"/>
      <c r="M289" s="4569"/>
      <c r="N289" s="4569"/>
      <c r="O289" s="4569"/>
      <c r="P289" s="4569"/>
      <c r="Q289" s="4569"/>
      <c r="R289" s="4569"/>
      <c r="S289" s="4569"/>
      <c r="T289" s="4569"/>
      <c r="U289" s="4569"/>
      <c r="V289" s="4569"/>
      <c r="W289" s="4569"/>
      <c r="X289" s="4569"/>
      <c r="Y289" s="4569"/>
      <c r="Z289" s="4569"/>
      <c r="AA289" s="4569"/>
      <c r="AB289" s="4569"/>
      <c r="AC289" s="4569"/>
      <c r="AD289" s="4569"/>
      <c r="AE289" s="4569"/>
      <c r="AF289" s="4569"/>
      <c r="AG289" s="4576"/>
      <c r="AH289" s="2051" t="s">
        <v>2271</v>
      </c>
      <c r="AI289" s="2052" t="str">
        <f>IF(7&gt;AI284,"対象外",IF(AI287&gt;=AI282,"OK","NG"))</f>
        <v>対象外</v>
      </c>
      <c r="AJ289" s="2047" t="str">
        <f>IF(AI289="対象外","←７日間に満たない期間は達成判定の対象外",IF(AI289="NG","←月単位未達成","←月単位達成"))</f>
        <v>←７日間に満たない期間は達成判定の対象外</v>
      </c>
      <c r="AL289" s="2053" t="str">
        <f>IF(7&gt;AI284,"対象外",IF(AL288&gt;=AI282,"OK","NG"))</f>
        <v>対象外</v>
      </c>
    </row>
    <row r="290" spans="2:38" hidden="1">
      <c r="B290" s="2001" t="s">
        <v>2373</v>
      </c>
      <c r="C290" s="1992" t="e">
        <f t="shared" ref="C290:AG290" si="128">IF(AND(DAY(C282)&gt;=22,DAY(C282)&lt;=28,C283="土"),1,0)</f>
        <v>#VALUE!</v>
      </c>
      <c r="D290" s="1992" t="e">
        <f t="shared" si="128"/>
        <v>#VALUE!</v>
      </c>
      <c r="E290" s="1992" t="e">
        <f t="shared" si="128"/>
        <v>#VALUE!</v>
      </c>
      <c r="F290" s="1992" t="e">
        <f t="shared" si="128"/>
        <v>#VALUE!</v>
      </c>
      <c r="G290" s="1992" t="e">
        <f t="shared" si="128"/>
        <v>#VALUE!</v>
      </c>
      <c r="H290" s="1992" t="e">
        <f t="shared" si="128"/>
        <v>#VALUE!</v>
      </c>
      <c r="I290" s="1992" t="e">
        <f t="shared" si="128"/>
        <v>#VALUE!</v>
      </c>
      <c r="J290" s="1992" t="e">
        <f t="shared" si="128"/>
        <v>#VALUE!</v>
      </c>
      <c r="K290" s="1992" t="e">
        <f t="shared" si="128"/>
        <v>#VALUE!</v>
      </c>
      <c r="L290" s="1992" t="e">
        <f t="shared" si="128"/>
        <v>#VALUE!</v>
      </c>
      <c r="M290" s="1992" t="e">
        <f t="shared" si="128"/>
        <v>#VALUE!</v>
      </c>
      <c r="N290" s="1992" t="e">
        <f t="shared" si="128"/>
        <v>#VALUE!</v>
      </c>
      <c r="O290" s="1992" t="e">
        <f t="shared" si="128"/>
        <v>#VALUE!</v>
      </c>
      <c r="P290" s="1992" t="e">
        <f t="shared" si="128"/>
        <v>#VALUE!</v>
      </c>
      <c r="Q290" s="1992" t="e">
        <f t="shared" si="128"/>
        <v>#VALUE!</v>
      </c>
      <c r="R290" s="1992" t="e">
        <f t="shared" si="128"/>
        <v>#VALUE!</v>
      </c>
      <c r="S290" s="1992" t="e">
        <f t="shared" si="128"/>
        <v>#VALUE!</v>
      </c>
      <c r="T290" s="1992" t="e">
        <f t="shared" si="128"/>
        <v>#VALUE!</v>
      </c>
      <c r="U290" s="1992" t="e">
        <f t="shared" si="128"/>
        <v>#VALUE!</v>
      </c>
      <c r="V290" s="1992" t="e">
        <f t="shared" si="128"/>
        <v>#VALUE!</v>
      </c>
      <c r="W290" s="1992" t="e">
        <f t="shared" si="128"/>
        <v>#VALUE!</v>
      </c>
      <c r="X290" s="1992" t="e">
        <f t="shared" si="128"/>
        <v>#VALUE!</v>
      </c>
      <c r="Y290" s="1992" t="e">
        <f t="shared" si="128"/>
        <v>#VALUE!</v>
      </c>
      <c r="Z290" s="1992" t="e">
        <f t="shared" si="128"/>
        <v>#VALUE!</v>
      </c>
      <c r="AA290" s="1992" t="e">
        <f t="shared" si="128"/>
        <v>#VALUE!</v>
      </c>
      <c r="AB290" s="1992" t="e">
        <f t="shared" si="128"/>
        <v>#VALUE!</v>
      </c>
      <c r="AC290" s="1992" t="e">
        <f t="shared" si="128"/>
        <v>#VALUE!</v>
      </c>
      <c r="AD290" s="1992" t="e">
        <f t="shared" si="128"/>
        <v>#VALUE!</v>
      </c>
      <c r="AE290" s="1992" t="e">
        <f t="shared" si="128"/>
        <v>#VALUE!</v>
      </c>
      <c r="AF290" s="1992" t="e">
        <f t="shared" si="128"/>
        <v>#VALUE!</v>
      </c>
      <c r="AG290" s="1992" t="e">
        <f t="shared" si="128"/>
        <v>#VALUE!</v>
      </c>
      <c r="AH290" s="1861" t="s">
        <v>2272</v>
      </c>
      <c r="AI290" s="2054">
        <f>_xlfn.AGGREGATE(9,6,C290:AG290)</f>
        <v>0</v>
      </c>
      <c r="AJ290" s="2047"/>
    </row>
    <row r="291" spans="2:38" hidden="1">
      <c r="B291" s="2001" t="s">
        <v>2374</v>
      </c>
      <c r="C291" s="2055" t="e">
        <f t="shared" ref="C291:AG291" si="129">IF(AND(DAY(C282)&gt;=22,DAY(C282)&lt;=28,C283="土",OR(C288="休",C288="雨")),1,0)</f>
        <v>#VALUE!</v>
      </c>
      <c r="D291" s="2055" t="e">
        <f t="shared" si="129"/>
        <v>#VALUE!</v>
      </c>
      <c r="E291" s="2055" t="e">
        <f t="shared" si="129"/>
        <v>#VALUE!</v>
      </c>
      <c r="F291" s="2055" t="e">
        <f t="shared" si="129"/>
        <v>#VALUE!</v>
      </c>
      <c r="G291" s="2055" t="e">
        <f t="shared" si="129"/>
        <v>#VALUE!</v>
      </c>
      <c r="H291" s="2055" t="e">
        <f t="shared" si="129"/>
        <v>#VALUE!</v>
      </c>
      <c r="I291" s="2055" t="e">
        <f t="shared" si="129"/>
        <v>#VALUE!</v>
      </c>
      <c r="J291" s="2055" t="e">
        <f t="shared" si="129"/>
        <v>#VALUE!</v>
      </c>
      <c r="K291" s="2055" t="e">
        <f t="shared" si="129"/>
        <v>#VALUE!</v>
      </c>
      <c r="L291" s="2055" t="e">
        <f t="shared" si="129"/>
        <v>#VALUE!</v>
      </c>
      <c r="M291" s="2055" t="e">
        <f t="shared" si="129"/>
        <v>#VALUE!</v>
      </c>
      <c r="N291" s="2055" t="e">
        <f t="shared" si="129"/>
        <v>#VALUE!</v>
      </c>
      <c r="O291" s="2055" t="e">
        <f t="shared" si="129"/>
        <v>#VALUE!</v>
      </c>
      <c r="P291" s="2055" t="e">
        <f t="shared" si="129"/>
        <v>#VALUE!</v>
      </c>
      <c r="Q291" s="2055" t="e">
        <f t="shared" si="129"/>
        <v>#VALUE!</v>
      </c>
      <c r="R291" s="2055" t="e">
        <f t="shared" si="129"/>
        <v>#VALUE!</v>
      </c>
      <c r="S291" s="2055" t="e">
        <f t="shared" si="129"/>
        <v>#VALUE!</v>
      </c>
      <c r="T291" s="2055" t="e">
        <f t="shared" si="129"/>
        <v>#VALUE!</v>
      </c>
      <c r="U291" s="2055" t="e">
        <f t="shared" si="129"/>
        <v>#VALUE!</v>
      </c>
      <c r="V291" s="2055" t="e">
        <f t="shared" si="129"/>
        <v>#VALUE!</v>
      </c>
      <c r="W291" s="2055" t="e">
        <f t="shared" si="129"/>
        <v>#VALUE!</v>
      </c>
      <c r="X291" s="2055" t="e">
        <f t="shared" si="129"/>
        <v>#VALUE!</v>
      </c>
      <c r="Y291" s="2055" t="e">
        <f t="shared" si="129"/>
        <v>#VALUE!</v>
      </c>
      <c r="Z291" s="2055" t="e">
        <f t="shared" si="129"/>
        <v>#VALUE!</v>
      </c>
      <c r="AA291" s="2055" t="e">
        <f t="shared" si="129"/>
        <v>#VALUE!</v>
      </c>
      <c r="AB291" s="2055" t="e">
        <f t="shared" si="129"/>
        <v>#VALUE!</v>
      </c>
      <c r="AC291" s="2055" t="e">
        <f t="shared" si="129"/>
        <v>#VALUE!</v>
      </c>
      <c r="AD291" s="2055" t="e">
        <f t="shared" si="129"/>
        <v>#VALUE!</v>
      </c>
      <c r="AE291" s="2055" t="e">
        <f t="shared" si="129"/>
        <v>#VALUE!</v>
      </c>
      <c r="AF291" s="2055" t="e">
        <f t="shared" si="129"/>
        <v>#VALUE!</v>
      </c>
      <c r="AG291" s="2055" t="e">
        <f t="shared" si="129"/>
        <v>#VALUE!</v>
      </c>
      <c r="AH291" s="1861" t="s">
        <v>2273</v>
      </c>
      <c r="AI291" s="2054">
        <f>_xlfn.AGGREGATE(9,6,C291:AG291)</f>
        <v>0</v>
      </c>
      <c r="AJ291" s="2047"/>
    </row>
    <row r="292" spans="2:38" hidden="1">
      <c r="B292" s="2001" t="s">
        <v>2375</v>
      </c>
      <c r="C292" s="1992" t="e">
        <f>IF(AND(DAY(C282)&gt;=8,DAY(C282)&lt;=14,C283="土"),1,0)</f>
        <v>#VALUE!</v>
      </c>
      <c r="D292" s="1992" t="e">
        <f>IF(AND(DAY(D282)&gt;=8,DAY(D282)&lt;=14,D283="土"),1,0)</f>
        <v>#VALUE!</v>
      </c>
      <c r="E292" s="1992" t="e">
        <f t="shared" ref="E292" si="130">IF(AND(DAY(E282)&gt;=8,DAY(E282)&lt;=14,E283="土"),1,0)</f>
        <v>#VALUE!</v>
      </c>
      <c r="F292" s="1992" t="e">
        <f>IF(AND(DAY(F282)&gt;=8,DAY(F282)&lt;=14,F283="土"),1,0)</f>
        <v>#VALUE!</v>
      </c>
      <c r="G292" s="1992" t="e">
        <f>IF(AND(DAY(G282)&gt;=8,DAY(G282)&lt;=14,G283="土"),1,0)</f>
        <v>#VALUE!</v>
      </c>
      <c r="H292" s="1992" t="e">
        <f t="shared" ref="H292:AG292" si="131">IF(AND(DAY(H282)&gt;=8,DAY(H282)&lt;=14,H283="土"),1,0)</f>
        <v>#VALUE!</v>
      </c>
      <c r="I292" s="1992" t="e">
        <f t="shared" si="131"/>
        <v>#VALUE!</v>
      </c>
      <c r="J292" s="1992" t="e">
        <f t="shared" si="131"/>
        <v>#VALUE!</v>
      </c>
      <c r="K292" s="1992" t="e">
        <f t="shared" si="131"/>
        <v>#VALUE!</v>
      </c>
      <c r="L292" s="1992" t="e">
        <f t="shared" si="131"/>
        <v>#VALUE!</v>
      </c>
      <c r="M292" s="1992" t="e">
        <f t="shared" si="131"/>
        <v>#VALUE!</v>
      </c>
      <c r="N292" s="1992" t="e">
        <f t="shared" si="131"/>
        <v>#VALUE!</v>
      </c>
      <c r="O292" s="1992" t="e">
        <f t="shared" si="131"/>
        <v>#VALUE!</v>
      </c>
      <c r="P292" s="1992" t="e">
        <f t="shared" si="131"/>
        <v>#VALUE!</v>
      </c>
      <c r="Q292" s="1992" t="e">
        <f t="shared" si="131"/>
        <v>#VALUE!</v>
      </c>
      <c r="R292" s="1992" t="e">
        <f t="shared" si="131"/>
        <v>#VALUE!</v>
      </c>
      <c r="S292" s="1992" t="e">
        <f t="shared" si="131"/>
        <v>#VALUE!</v>
      </c>
      <c r="T292" s="1992" t="e">
        <f t="shared" si="131"/>
        <v>#VALUE!</v>
      </c>
      <c r="U292" s="1992" t="e">
        <f t="shared" si="131"/>
        <v>#VALUE!</v>
      </c>
      <c r="V292" s="1992" t="e">
        <f t="shared" si="131"/>
        <v>#VALUE!</v>
      </c>
      <c r="W292" s="1992" t="e">
        <f t="shared" si="131"/>
        <v>#VALUE!</v>
      </c>
      <c r="X292" s="1992" t="e">
        <f t="shared" si="131"/>
        <v>#VALUE!</v>
      </c>
      <c r="Y292" s="1992" t="e">
        <f t="shared" si="131"/>
        <v>#VALUE!</v>
      </c>
      <c r="Z292" s="1992" t="e">
        <f t="shared" si="131"/>
        <v>#VALUE!</v>
      </c>
      <c r="AA292" s="1992" t="e">
        <f t="shared" si="131"/>
        <v>#VALUE!</v>
      </c>
      <c r="AB292" s="1992" t="e">
        <f t="shared" si="131"/>
        <v>#VALUE!</v>
      </c>
      <c r="AC292" s="1992" t="e">
        <f t="shared" si="131"/>
        <v>#VALUE!</v>
      </c>
      <c r="AD292" s="1992" t="e">
        <f t="shared" si="131"/>
        <v>#VALUE!</v>
      </c>
      <c r="AE292" s="1992" t="e">
        <f t="shared" si="131"/>
        <v>#VALUE!</v>
      </c>
      <c r="AF292" s="1992" t="e">
        <f t="shared" si="131"/>
        <v>#VALUE!</v>
      </c>
      <c r="AG292" s="1992" t="e">
        <f t="shared" si="131"/>
        <v>#VALUE!</v>
      </c>
      <c r="AH292" s="1861" t="s">
        <v>2272</v>
      </c>
      <c r="AI292" s="2054">
        <f>_xlfn.AGGREGATE(9,6,C292:AG292)</f>
        <v>0</v>
      </c>
      <c r="AJ292" s="2047"/>
    </row>
    <row r="293" spans="2:38" hidden="1">
      <c r="B293" s="2001" t="s">
        <v>2376</v>
      </c>
      <c r="C293" s="2055" t="e">
        <f>IF(AND(DAY(C282)&gt;=8,DAY(C282)&lt;=14,C283="土",OR(C288="休",C288="雨")),1,0)</f>
        <v>#VALUE!</v>
      </c>
      <c r="D293" s="2055" t="e">
        <f>IF(AND(DAY(D282)&gt;=8,DAY(D282)&lt;=14,D283="土",OR(D288="休",D288="雨")),1,0)</f>
        <v>#VALUE!</v>
      </c>
      <c r="E293" s="2055" t="e">
        <f t="shared" ref="E293" si="132">IF(AND(DAY(E282)&gt;=8,DAY(E282)&lt;=14,E283="土",OR(E288="休",E288="雨")),1,0)</f>
        <v>#VALUE!</v>
      </c>
      <c r="F293" s="2055" t="e">
        <f>IF(AND(DAY(F282)&gt;=8,DAY(F282)&lt;=14,F283="土",OR(F288="休",F288="雨")),1,0)</f>
        <v>#VALUE!</v>
      </c>
      <c r="G293" s="2055" t="e">
        <f>IF(AND(DAY(G282)&gt;=8,DAY(G282)&lt;=14,G283="土",OR(G288="休",G288="雨")),1,0)</f>
        <v>#VALUE!</v>
      </c>
      <c r="H293" s="2055" t="e">
        <f t="shared" ref="H293:AG293" si="133">IF(AND(DAY(H282)&gt;=8,DAY(H282)&lt;=14,H283="土",OR(H288="休",H288="雨")),1,0)</f>
        <v>#VALUE!</v>
      </c>
      <c r="I293" s="2055" t="e">
        <f t="shared" si="133"/>
        <v>#VALUE!</v>
      </c>
      <c r="J293" s="2055" t="e">
        <f t="shared" si="133"/>
        <v>#VALUE!</v>
      </c>
      <c r="K293" s="2055" t="e">
        <f t="shared" si="133"/>
        <v>#VALUE!</v>
      </c>
      <c r="L293" s="2055" t="e">
        <f t="shared" si="133"/>
        <v>#VALUE!</v>
      </c>
      <c r="M293" s="2055" t="e">
        <f t="shared" si="133"/>
        <v>#VALUE!</v>
      </c>
      <c r="N293" s="2055" t="e">
        <f t="shared" si="133"/>
        <v>#VALUE!</v>
      </c>
      <c r="O293" s="2055" t="e">
        <f t="shared" si="133"/>
        <v>#VALUE!</v>
      </c>
      <c r="P293" s="2055" t="e">
        <f t="shared" si="133"/>
        <v>#VALUE!</v>
      </c>
      <c r="Q293" s="2055" t="e">
        <f t="shared" si="133"/>
        <v>#VALUE!</v>
      </c>
      <c r="R293" s="2055" t="e">
        <f t="shared" si="133"/>
        <v>#VALUE!</v>
      </c>
      <c r="S293" s="2055" t="e">
        <f t="shared" si="133"/>
        <v>#VALUE!</v>
      </c>
      <c r="T293" s="2055" t="e">
        <f t="shared" si="133"/>
        <v>#VALUE!</v>
      </c>
      <c r="U293" s="2055" t="e">
        <f t="shared" si="133"/>
        <v>#VALUE!</v>
      </c>
      <c r="V293" s="2055" t="e">
        <f t="shared" si="133"/>
        <v>#VALUE!</v>
      </c>
      <c r="W293" s="2055" t="e">
        <f t="shared" si="133"/>
        <v>#VALUE!</v>
      </c>
      <c r="X293" s="2055" t="e">
        <f t="shared" si="133"/>
        <v>#VALUE!</v>
      </c>
      <c r="Y293" s="2055" t="e">
        <f t="shared" si="133"/>
        <v>#VALUE!</v>
      </c>
      <c r="Z293" s="2055" t="e">
        <f t="shared" si="133"/>
        <v>#VALUE!</v>
      </c>
      <c r="AA293" s="2055" t="e">
        <f t="shared" si="133"/>
        <v>#VALUE!</v>
      </c>
      <c r="AB293" s="2055" t="e">
        <f t="shared" si="133"/>
        <v>#VALUE!</v>
      </c>
      <c r="AC293" s="2055" t="e">
        <f t="shared" si="133"/>
        <v>#VALUE!</v>
      </c>
      <c r="AD293" s="2055" t="e">
        <f t="shared" si="133"/>
        <v>#VALUE!</v>
      </c>
      <c r="AE293" s="2055" t="e">
        <f t="shared" si="133"/>
        <v>#VALUE!</v>
      </c>
      <c r="AF293" s="2055" t="e">
        <f t="shared" si="133"/>
        <v>#VALUE!</v>
      </c>
      <c r="AG293" s="2055" t="e">
        <f t="shared" si="133"/>
        <v>#VALUE!</v>
      </c>
      <c r="AH293" s="1861" t="s">
        <v>2273</v>
      </c>
      <c r="AI293" s="2054">
        <f>_xlfn.AGGREGATE(9,6,C293:AG293)</f>
        <v>0</v>
      </c>
      <c r="AJ293" s="2047"/>
    </row>
    <row r="295" spans="2:38" hidden="1">
      <c r="C295" s="1857" t="e">
        <f>YEAR(C298)</f>
        <v>#VALUE!</v>
      </c>
      <c r="D295" s="1857" t="e">
        <f>MONTH(C298)</f>
        <v>#VALUE!</v>
      </c>
    </row>
    <row r="296" spans="2:38">
      <c r="B296" s="1971" t="s">
        <v>2266</v>
      </c>
      <c r="C296" s="4478" t="e">
        <f>C298</f>
        <v>#VALUE!</v>
      </c>
      <c r="D296" s="4479"/>
      <c r="E296" s="4479"/>
      <c r="F296" s="4479"/>
      <c r="G296" s="4479"/>
      <c r="H296" s="4479"/>
      <c r="I296" s="4479"/>
      <c r="J296" s="4479"/>
      <c r="K296" s="4479"/>
      <c r="L296" s="4479"/>
      <c r="M296" s="4479"/>
      <c r="N296" s="4479"/>
      <c r="O296" s="4479"/>
      <c r="P296" s="4479"/>
      <c r="Q296" s="4479"/>
      <c r="R296" s="4479"/>
      <c r="S296" s="4479"/>
      <c r="T296" s="4479"/>
      <c r="U296" s="4479"/>
      <c r="V296" s="4479"/>
      <c r="W296" s="4479"/>
      <c r="X296" s="4479"/>
      <c r="Y296" s="4479"/>
      <c r="Z296" s="4479"/>
      <c r="AA296" s="4479"/>
      <c r="AB296" s="4479"/>
      <c r="AC296" s="4479"/>
      <c r="AD296" s="4479"/>
      <c r="AE296" s="4479"/>
      <c r="AF296" s="4479"/>
      <c r="AG296" s="4479"/>
      <c r="AH296" s="4479"/>
      <c r="AI296" s="4546"/>
    </row>
    <row r="297" spans="2:38" hidden="1">
      <c r="B297" s="1972"/>
      <c r="C297" s="1913" t="e">
        <f>DATE($C295,$D295,1)</f>
        <v>#VALUE!</v>
      </c>
      <c r="D297" s="1913" t="e">
        <f t="shared" ref="D297:AG297" si="134">C297+1</f>
        <v>#VALUE!</v>
      </c>
      <c r="E297" s="1913" t="e">
        <f t="shared" si="134"/>
        <v>#VALUE!</v>
      </c>
      <c r="F297" s="1913" t="e">
        <f t="shared" si="134"/>
        <v>#VALUE!</v>
      </c>
      <c r="G297" s="1913" t="e">
        <f t="shared" si="134"/>
        <v>#VALUE!</v>
      </c>
      <c r="H297" s="1913" t="e">
        <f t="shared" si="134"/>
        <v>#VALUE!</v>
      </c>
      <c r="I297" s="1913" t="e">
        <f t="shared" si="134"/>
        <v>#VALUE!</v>
      </c>
      <c r="J297" s="1913" t="e">
        <f t="shared" si="134"/>
        <v>#VALUE!</v>
      </c>
      <c r="K297" s="1913" t="e">
        <f t="shared" si="134"/>
        <v>#VALUE!</v>
      </c>
      <c r="L297" s="1913" t="e">
        <f t="shared" si="134"/>
        <v>#VALUE!</v>
      </c>
      <c r="M297" s="1913" t="e">
        <f t="shared" si="134"/>
        <v>#VALUE!</v>
      </c>
      <c r="N297" s="1913" t="e">
        <f t="shared" si="134"/>
        <v>#VALUE!</v>
      </c>
      <c r="O297" s="1913" t="e">
        <f t="shared" si="134"/>
        <v>#VALUE!</v>
      </c>
      <c r="P297" s="1913" t="e">
        <f t="shared" si="134"/>
        <v>#VALUE!</v>
      </c>
      <c r="Q297" s="1913" t="e">
        <f t="shared" si="134"/>
        <v>#VALUE!</v>
      </c>
      <c r="R297" s="1913" t="e">
        <f t="shared" si="134"/>
        <v>#VALUE!</v>
      </c>
      <c r="S297" s="1913" t="e">
        <f t="shared" si="134"/>
        <v>#VALUE!</v>
      </c>
      <c r="T297" s="1913" t="e">
        <f t="shared" si="134"/>
        <v>#VALUE!</v>
      </c>
      <c r="U297" s="1913" t="e">
        <f t="shared" si="134"/>
        <v>#VALUE!</v>
      </c>
      <c r="V297" s="1913" t="e">
        <f t="shared" si="134"/>
        <v>#VALUE!</v>
      </c>
      <c r="W297" s="1913" t="e">
        <f t="shared" si="134"/>
        <v>#VALUE!</v>
      </c>
      <c r="X297" s="1913" t="e">
        <f t="shared" si="134"/>
        <v>#VALUE!</v>
      </c>
      <c r="Y297" s="1913" t="e">
        <f t="shared" si="134"/>
        <v>#VALUE!</v>
      </c>
      <c r="Z297" s="1913" t="e">
        <f t="shared" si="134"/>
        <v>#VALUE!</v>
      </c>
      <c r="AA297" s="1913" t="e">
        <f t="shared" si="134"/>
        <v>#VALUE!</v>
      </c>
      <c r="AB297" s="1913" t="e">
        <f t="shared" si="134"/>
        <v>#VALUE!</v>
      </c>
      <c r="AC297" s="1913" t="e">
        <f t="shared" si="134"/>
        <v>#VALUE!</v>
      </c>
      <c r="AD297" s="1913" t="e">
        <f t="shared" si="134"/>
        <v>#VALUE!</v>
      </c>
      <c r="AE297" s="1913" t="e">
        <f t="shared" si="134"/>
        <v>#VALUE!</v>
      </c>
      <c r="AF297" s="1913" t="e">
        <f t="shared" si="134"/>
        <v>#VALUE!</v>
      </c>
      <c r="AG297" s="1913" t="e">
        <f t="shared" si="134"/>
        <v>#VALUE!</v>
      </c>
      <c r="AH297" s="2056"/>
      <c r="AI297" s="2057"/>
    </row>
    <row r="298" spans="2:38">
      <c r="B298" s="1973" t="s">
        <v>2267</v>
      </c>
      <c r="C298" s="1974" t="e">
        <f>IF(EDATE(C281,1)&gt;$G$5,"",EDATE(C281,1))</f>
        <v>#VALUE!</v>
      </c>
      <c r="D298" s="1913" t="e">
        <f t="shared" ref="D298:AG298" si="135">IF(D297&gt;$G$5,"",IF(C298=EOMONTH(DATE($C295,$D295,1),0),"",IF(C298="","",C298+1)))</f>
        <v>#VALUE!</v>
      </c>
      <c r="E298" s="1913" t="e">
        <f t="shared" si="135"/>
        <v>#VALUE!</v>
      </c>
      <c r="F298" s="1913" t="e">
        <f t="shared" si="135"/>
        <v>#VALUE!</v>
      </c>
      <c r="G298" s="1913" t="e">
        <f t="shared" si="135"/>
        <v>#VALUE!</v>
      </c>
      <c r="H298" s="1913" t="e">
        <f t="shared" si="135"/>
        <v>#VALUE!</v>
      </c>
      <c r="I298" s="1913" t="e">
        <f t="shared" si="135"/>
        <v>#VALUE!</v>
      </c>
      <c r="J298" s="1913" t="e">
        <f t="shared" si="135"/>
        <v>#VALUE!</v>
      </c>
      <c r="K298" s="1913" t="e">
        <f t="shared" si="135"/>
        <v>#VALUE!</v>
      </c>
      <c r="L298" s="1913" t="e">
        <f t="shared" si="135"/>
        <v>#VALUE!</v>
      </c>
      <c r="M298" s="1913" t="e">
        <f t="shared" si="135"/>
        <v>#VALUE!</v>
      </c>
      <c r="N298" s="1913" t="e">
        <f t="shared" si="135"/>
        <v>#VALUE!</v>
      </c>
      <c r="O298" s="1913" t="e">
        <f t="shared" si="135"/>
        <v>#VALUE!</v>
      </c>
      <c r="P298" s="1913" t="e">
        <f t="shared" si="135"/>
        <v>#VALUE!</v>
      </c>
      <c r="Q298" s="1913" t="e">
        <f t="shared" si="135"/>
        <v>#VALUE!</v>
      </c>
      <c r="R298" s="1913" t="e">
        <f t="shared" si="135"/>
        <v>#VALUE!</v>
      </c>
      <c r="S298" s="1913" t="e">
        <f t="shared" si="135"/>
        <v>#VALUE!</v>
      </c>
      <c r="T298" s="1913" t="e">
        <f t="shared" si="135"/>
        <v>#VALUE!</v>
      </c>
      <c r="U298" s="1913" t="e">
        <f t="shared" si="135"/>
        <v>#VALUE!</v>
      </c>
      <c r="V298" s="1913" t="e">
        <f t="shared" si="135"/>
        <v>#VALUE!</v>
      </c>
      <c r="W298" s="1913" t="e">
        <f t="shared" si="135"/>
        <v>#VALUE!</v>
      </c>
      <c r="X298" s="1913" t="e">
        <f t="shared" si="135"/>
        <v>#VALUE!</v>
      </c>
      <c r="Y298" s="1913" t="e">
        <f t="shared" si="135"/>
        <v>#VALUE!</v>
      </c>
      <c r="Z298" s="1913" t="e">
        <f t="shared" si="135"/>
        <v>#VALUE!</v>
      </c>
      <c r="AA298" s="1913" t="e">
        <f t="shared" si="135"/>
        <v>#VALUE!</v>
      </c>
      <c r="AB298" s="1913" t="e">
        <f t="shared" si="135"/>
        <v>#VALUE!</v>
      </c>
      <c r="AC298" s="1913" t="e">
        <f t="shared" si="135"/>
        <v>#VALUE!</v>
      </c>
      <c r="AD298" s="1913" t="e">
        <f t="shared" si="135"/>
        <v>#VALUE!</v>
      </c>
      <c r="AE298" s="1913" t="e">
        <f t="shared" si="135"/>
        <v>#VALUE!</v>
      </c>
      <c r="AF298" s="1913" t="e">
        <f t="shared" si="135"/>
        <v>#VALUE!</v>
      </c>
      <c r="AG298" s="1913" t="e">
        <f t="shared" si="135"/>
        <v>#VALUE!</v>
      </c>
      <c r="AH298" s="2043" t="s">
        <v>2268</v>
      </c>
      <c r="AI298" s="2044">
        <f>+COUNTIFS(C299:AG299,"土",C300:AG300,"")+COUNTIFS(C299:AG299,"日",C300:AG300,"")</f>
        <v>0</v>
      </c>
    </row>
    <row r="299" spans="2:38">
      <c r="B299" s="1908" t="s">
        <v>1060</v>
      </c>
      <c r="C299" s="1975" t="str">
        <f>IFERROR(TEXT(WEEKDAY(+C298),"aaa"),"")</f>
        <v/>
      </c>
      <c r="D299" s="1975" t="str">
        <f t="shared" ref="D299:AG299" si="136">IFERROR(TEXT(WEEKDAY(+D298),"aaa"),"")</f>
        <v/>
      </c>
      <c r="E299" s="1975" t="str">
        <f t="shared" si="136"/>
        <v/>
      </c>
      <c r="F299" s="1975" t="str">
        <f t="shared" si="136"/>
        <v/>
      </c>
      <c r="G299" s="1975" t="str">
        <f t="shared" si="136"/>
        <v/>
      </c>
      <c r="H299" s="1975" t="str">
        <f t="shared" si="136"/>
        <v/>
      </c>
      <c r="I299" s="1975" t="str">
        <f t="shared" si="136"/>
        <v/>
      </c>
      <c r="J299" s="1975" t="str">
        <f t="shared" si="136"/>
        <v/>
      </c>
      <c r="K299" s="1975" t="str">
        <f t="shared" si="136"/>
        <v/>
      </c>
      <c r="L299" s="1975" t="str">
        <f t="shared" si="136"/>
        <v/>
      </c>
      <c r="M299" s="1975" t="str">
        <f t="shared" si="136"/>
        <v/>
      </c>
      <c r="N299" s="1975" t="str">
        <f t="shared" si="136"/>
        <v/>
      </c>
      <c r="O299" s="1975" t="str">
        <f t="shared" si="136"/>
        <v/>
      </c>
      <c r="P299" s="1975" t="str">
        <f t="shared" si="136"/>
        <v/>
      </c>
      <c r="Q299" s="1975" t="str">
        <f t="shared" si="136"/>
        <v/>
      </c>
      <c r="R299" s="1975" t="str">
        <f t="shared" si="136"/>
        <v/>
      </c>
      <c r="S299" s="1975" t="str">
        <f t="shared" si="136"/>
        <v/>
      </c>
      <c r="T299" s="1975" t="str">
        <f t="shared" si="136"/>
        <v/>
      </c>
      <c r="U299" s="1975" t="str">
        <f t="shared" si="136"/>
        <v/>
      </c>
      <c r="V299" s="1975" t="str">
        <f t="shared" si="136"/>
        <v/>
      </c>
      <c r="W299" s="1975" t="str">
        <f t="shared" si="136"/>
        <v/>
      </c>
      <c r="X299" s="1975" t="str">
        <f t="shared" si="136"/>
        <v/>
      </c>
      <c r="Y299" s="1975" t="str">
        <f t="shared" si="136"/>
        <v/>
      </c>
      <c r="Z299" s="1975" t="str">
        <f t="shared" si="136"/>
        <v/>
      </c>
      <c r="AA299" s="1975" t="str">
        <f t="shared" si="136"/>
        <v/>
      </c>
      <c r="AB299" s="1975" t="str">
        <f t="shared" si="136"/>
        <v/>
      </c>
      <c r="AC299" s="1975" t="str">
        <f t="shared" si="136"/>
        <v/>
      </c>
      <c r="AD299" s="1975" t="str">
        <f t="shared" si="136"/>
        <v/>
      </c>
      <c r="AE299" s="1975" t="str">
        <f t="shared" si="136"/>
        <v/>
      </c>
      <c r="AF299" s="1975" t="str">
        <f t="shared" si="136"/>
        <v/>
      </c>
      <c r="AG299" s="1975" t="str">
        <f t="shared" si="136"/>
        <v/>
      </c>
      <c r="AH299" s="2043" t="s">
        <v>2269</v>
      </c>
      <c r="AI299" s="2044">
        <f>+COUNTIF(C300:AG300,"夏休")+COUNTIF(C300:AG300,"冬休")+COUNTIF(C300:AG300,"中止")</f>
        <v>0</v>
      </c>
    </row>
    <row r="300" spans="2:38" ht="13.5" customHeight="1">
      <c r="B300" s="4547" t="s">
        <v>2270</v>
      </c>
      <c r="C300" s="4549"/>
      <c r="D300" s="4545"/>
      <c r="E300" s="4545"/>
      <c r="F300" s="4545"/>
      <c r="G300" s="4545"/>
      <c r="H300" s="4545"/>
      <c r="I300" s="4545"/>
      <c r="J300" s="4545"/>
      <c r="K300" s="4545"/>
      <c r="L300" s="4545"/>
      <c r="M300" s="4545"/>
      <c r="N300" s="4545"/>
      <c r="O300" s="4545"/>
      <c r="P300" s="4545"/>
      <c r="Q300" s="4545"/>
      <c r="R300" s="4545"/>
      <c r="S300" s="4545"/>
      <c r="T300" s="4545"/>
      <c r="U300" s="4545"/>
      <c r="V300" s="4545"/>
      <c r="W300" s="4545"/>
      <c r="X300" s="4545"/>
      <c r="Y300" s="4545"/>
      <c r="Z300" s="4545"/>
      <c r="AA300" s="4545"/>
      <c r="AB300" s="4545"/>
      <c r="AC300" s="4545"/>
      <c r="AD300" s="4545"/>
      <c r="AE300" s="4545"/>
      <c r="AF300" s="4545"/>
      <c r="AG300" s="4565"/>
      <c r="AH300" s="2045" t="s">
        <v>1061</v>
      </c>
      <c r="AI300" s="2046">
        <f>COUNT(C298:AG298)-AI299</f>
        <v>0</v>
      </c>
    </row>
    <row r="301" spans="2:38" ht="13.5" customHeight="1">
      <c r="B301" s="4548"/>
      <c r="C301" s="4549"/>
      <c r="D301" s="4545"/>
      <c r="E301" s="4545"/>
      <c r="F301" s="4545"/>
      <c r="G301" s="4545"/>
      <c r="H301" s="4545"/>
      <c r="I301" s="4545"/>
      <c r="J301" s="4545"/>
      <c r="K301" s="4545"/>
      <c r="L301" s="4545"/>
      <c r="M301" s="4545"/>
      <c r="N301" s="4545"/>
      <c r="O301" s="4545"/>
      <c r="P301" s="4545"/>
      <c r="Q301" s="4545"/>
      <c r="R301" s="4545"/>
      <c r="S301" s="4545"/>
      <c r="T301" s="4545"/>
      <c r="U301" s="4545"/>
      <c r="V301" s="4545"/>
      <c r="W301" s="4545"/>
      <c r="X301" s="4545"/>
      <c r="Y301" s="4545"/>
      <c r="Z301" s="4545"/>
      <c r="AA301" s="4545"/>
      <c r="AB301" s="4545"/>
      <c r="AC301" s="4545"/>
      <c r="AD301" s="4545"/>
      <c r="AE301" s="4545"/>
      <c r="AF301" s="4545"/>
      <c r="AG301" s="4565"/>
      <c r="AH301" s="2045" t="s">
        <v>1062</v>
      </c>
      <c r="AI301" s="2046">
        <f>+COUNTIF(C302:AG303,"休")</f>
        <v>0</v>
      </c>
      <c r="AJ301" s="2047" t="e">
        <f>IF(AI302&gt;0.285,"",IF(AI301&lt;AI298,"←計画日数が足りません",""))</f>
        <v>#DIV/0!</v>
      </c>
    </row>
    <row r="302" spans="2:38" ht="13.5" customHeight="1">
      <c r="B302" s="4566" t="s">
        <v>1055</v>
      </c>
      <c r="C302" s="4567"/>
      <c r="D302" s="4564"/>
      <c r="E302" s="4564"/>
      <c r="F302" s="4564"/>
      <c r="G302" s="4564"/>
      <c r="H302" s="4564"/>
      <c r="I302" s="4564"/>
      <c r="J302" s="4564"/>
      <c r="K302" s="4564"/>
      <c r="L302" s="4564"/>
      <c r="M302" s="4564"/>
      <c r="N302" s="4564"/>
      <c r="O302" s="4564"/>
      <c r="P302" s="4564"/>
      <c r="Q302" s="4564"/>
      <c r="R302" s="4564"/>
      <c r="S302" s="4564"/>
      <c r="T302" s="4564"/>
      <c r="U302" s="4564"/>
      <c r="V302" s="4564"/>
      <c r="W302" s="4564"/>
      <c r="X302" s="4564"/>
      <c r="Y302" s="4564"/>
      <c r="Z302" s="4564"/>
      <c r="AA302" s="4564"/>
      <c r="AB302" s="4564"/>
      <c r="AC302" s="4564"/>
      <c r="AD302" s="4564"/>
      <c r="AE302" s="4564"/>
      <c r="AF302" s="4564"/>
      <c r="AG302" s="4570"/>
      <c r="AH302" s="2045" t="s">
        <v>1063</v>
      </c>
      <c r="AI302" s="2048" t="e">
        <f>+AI301/AI300</f>
        <v>#DIV/0!</v>
      </c>
    </row>
    <row r="303" spans="2:38">
      <c r="B303" s="4566"/>
      <c r="C303" s="4567"/>
      <c r="D303" s="4564"/>
      <c r="E303" s="4564"/>
      <c r="F303" s="4564"/>
      <c r="G303" s="4564"/>
      <c r="H303" s="4564"/>
      <c r="I303" s="4564"/>
      <c r="J303" s="4564"/>
      <c r="K303" s="4564"/>
      <c r="L303" s="4564"/>
      <c r="M303" s="4564"/>
      <c r="N303" s="4564"/>
      <c r="O303" s="4564"/>
      <c r="P303" s="4564"/>
      <c r="Q303" s="4564"/>
      <c r="R303" s="4564"/>
      <c r="S303" s="4564"/>
      <c r="T303" s="4564"/>
      <c r="U303" s="4564"/>
      <c r="V303" s="4564"/>
      <c r="W303" s="4564"/>
      <c r="X303" s="4564"/>
      <c r="Y303" s="4564"/>
      <c r="Z303" s="4564"/>
      <c r="AA303" s="4564"/>
      <c r="AB303" s="4564"/>
      <c r="AC303" s="4564"/>
      <c r="AD303" s="4564"/>
      <c r="AE303" s="4564"/>
      <c r="AF303" s="4564"/>
      <c r="AG303" s="4570"/>
      <c r="AH303" s="2045" t="s">
        <v>1051</v>
      </c>
      <c r="AI303" s="2046">
        <f>+COUNTA(C304:AG305)</f>
        <v>0</v>
      </c>
    </row>
    <row r="304" spans="2:38">
      <c r="B304" s="4571" t="s">
        <v>1057</v>
      </c>
      <c r="C304" s="4573"/>
      <c r="D304" s="4568"/>
      <c r="E304" s="4568"/>
      <c r="F304" s="4568"/>
      <c r="G304" s="4568"/>
      <c r="H304" s="4568"/>
      <c r="I304" s="4568"/>
      <c r="J304" s="4568"/>
      <c r="K304" s="4568"/>
      <c r="L304" s="4568"/>
      <c r="M304" s="4568"/>
      <c r="N304" s="4568"/>
      <c r="O304" s="4568"/>
      <c r="P304" s="4568"/>
      <c r="Q304" s="4568"/>
      <c r="R304" s="4568"/>
      <c r="S304" s="4568"/>
      <c r="T304" s="4568"/>
      <c r="U304" s="4568"/>
      <c r="V304" s="4568"/>
      <c r="W304" s="4568"/>
      <c r="X304" s="4568"/>
      <c r="Y304" s="4568"/>
      <c r="Z304" s="4568"/>
      <c r="AA304" s="4568"/>
      <c r="AB304" s="4568"/>
      <c r="AC304" s="4568"/>
      <c r="AD304" s="4568"/>
      <c r="AE304" s="4568"/>
      <c r="AF304" s="4568"/>
      <c r="AG304" s="4575"/>
      <c r="AH304" s="2049" t="s">
        <v>1064</v>
      </c>
      <c r="AI304" s="2050" t="e">
        <f>+AI303/AI300</f>
        <v>#DIV/0!</v>
      </c>
      <c r="AL304" s="1857">
        <f>+COUNTIF(C302:AG303,"休")</f>
        <v>0</v>
      </c>
    </row>
    <row r="305" spans="2:38">
      <c r="B305" s="4572"/>
      <c r="C305" s="4574"/>
      <c r="D305" s="4569"/>
      <c r="E305" s="4569"/>
      <c r="F305" s="4569"/>
      <c r="G305" s="4569"/>
      <c r="H305" s="4569"/>
      <c r="I305" s="4569"/>
      <c r="J305" s="4569"/>
      <c r="K305" s="4569"/>
      <c r="L305" s="4569"/>
      <c r="M305" s="4569"/>
      <c r="N305" s="4569"/>
      <c r="O305" s="4569"/>
      <c r="P305" s="4569"/>
      <c r="Q305" s="4569"/>
      <c r="R305" s="4569"/>
      <c r="S305" s="4569"/>
      <c r="T305" s="4569"/>
      <c r="U305" s="4569"/>
      <c r="V305" s="4569"/>
      <c r="W305" s="4569"/>
      <c r="X305" s="4569"/>
      <c r="Y305" s="4569"/>
      <c r="Z305" s="4569"/>
      <c r="AA305" s="4569"/>
      <c r="AB305" s="4569"/>
      <c r="AC305" s="4569"/>
      <c r="AD305" s="4569"/>
      <c r="AE305" s="4569"/>
      <c r="AF305" s="4569"/>
      <c r="AG305" s="4576"/>
      <c r="AH305" s="2051" t="s">
        <v>2271</v>
      </c>
      <c r="AI305" s="2052" t="str">
        <f>IF(7&gt;AI300,"対象外",IF(AI303&gt;=AI298,"OK","NG"))</f>
        <v>対象外</v>
      </c>
      <c r="AJ305" s="2047" t="str">
        <f>IF(AI305="対象外","←７日間に満たない期間は達成判定の対象外",IF(AI305="NG","←月単位未達成","←月単位達成"))</f>
        <v>←７日間に満たない期間は達成判定の対象外</v>
      </c>
      <c r="AL305" s="2053" t="str">
        <f>IF(7&gt;AI300,"対象外",IF(AL304&gt;=AI298,"OK","NG"))</f>
        <v>対象外</v>
      </c>
    </row>
    <row r="306" spans="2:38" hidden="1">
      <c r="B306" s="2001" t="s">
        <v>2373</v>
      </c>
      <c r="C306" s="1992" t="e">
        <f t="shared" ref="C306:AG306" si="137">IF(AND(DAY(C298)&gt;=22,DAY(C298)&lt;=28,C299="土"),1,0)</f>
        <v>#VALUE!</v>
      </c>
      <c r="D306" s="1992" t="e">
        <f t="shared" si="137"/>
        <v>#VALUE!</v>
      </c>
      <c r="E306" s="1992" t="e">
        <f t="shared" si="137"/>
        <v>#VALUE!</v>
      </c>
      <c r="F306" s="1992" t="e">
        <f t="shared" si="137"/>
        <v>#VALUE!</v>
      </c>
      <c r="G306" s="1992" t="e">
        <f t="shared" si="137"/>
        <v>#VALUE!</v>
      </c>
      <c r="H306" s="1992" t="e">
        <f t="shared" si="137"/>
        <v>#VALUE!</v>
      </c>
      <c r="I306" s="1992" t="e">
        <f t="shared" si="137"/>
        <v>#VALUE!</v>
      </c>
      <c r="J306" s="1992" t="e">
        <f t="shared" si="137"/>
        <v>#VALUE!</v>
      </c>
      <c r="K306" s="1992" t="e">
        <f t="shared" si="137"/>
        <v>#VALUE!</v>
      </c>
      <c r="L306" s="1992" t="e">
        <f t="shared" si="137"/>
        <v>#VALUE!</v>
      </c>
      <c r="M306" s="1992" t="e">
        <f t="shared" si="137"/>
        <v>#VALUE!</v>
      </c>
      <c r="N306" s="1992" t="e">
        <f t="shared" si="137"/>
        <v>#VALUE!</v>
      </c>
      <c r="O306" s="1992" t="e">
        <f t="shared" si="137"/>
        <v>#VALUE!</v>
      </c>
      <c r="P306" s="1992" t="e">
        <f t="shared" si="137"/>
        <v>#VALUE!</v>
      </c>
      <c r="Q306" s="1992" t="e">
        <f t="shared" si="137"/>
        <v>#VALUE!</v>
      </c>
      <c r="R306" s="1992" t="e">
        <f t="shared" si="137"/>
        <v>#VALUE!</v>
      </c>
      <c r="S306" s="1992" t="e">
        <f t="shared" si="137"/>
        <v>#VALUE!</v>
      </c>
      <c r="T306" s="1992" t="e">
        <f t="shared" si="137"/>
        <v>#VALUE!</v>
      </c>
      <c r="U306" s="1992" t="e">
        <f t="shared" si="137"/>
        <v>#VALUE!</v>
      </c>
      <c r="V306" s="1992" t="e">
        <f t="shared" si="137"/>
        <v>#VALUE!</v>
      </c>
      <c r="W306" s="1992" t="e">
        <f t="shared" si="137"/>
        <v>#VALUE!</v>
      </c>
      <c r="X306" s="1992" t="e">
        <f t="shared" si="137"/>
        <v>#VALUE!</v>
      </c>
      <c r="Y306" s="1992" t="e">
        <f t="shared" si="137"/>
        <v>#VALUE!</v>
      </c>
      <c r="Z306" s="1992" t="e">
        <f t="shared" si="137"/>
        <v>#VALUE!</v>
      </c>
      <c r="AA306" s="1992" t="e">
        <f t="shared" si="137"/>
        <v>#VALUE!</v>
      </c>
      <c r="AB306" s="1992" t="e">
        <f t="shared" si="137"/>
        <v>#VALUE!</v>
      </c>
      <c r="AC306" s="1992" t="e">
        <f t="shared" si="137"/>
        <v>#VALUE!</v>
      </c>
      <c r="AD306" s="1992" t="e">
        <f t="shared" si="137"/>
        <v>#VALUE!</v>
      </c>
      <c r="AE306" s="1992" t="e">
        <f t="shared" si="137"/>
        <v>#VALUE!</v>
      </c>
      <c r="AF306" s="1992" t="e">
        <f t="shared" si="137"/>
        <v>#VALUE!</v>
      </c>
      <c r="AG306" s="1992" t="e">
        <f t="shared" si="137"/>
        <v>#VALUE!</v>
      </c>
      <c r="AH306" s="1861" t="s">
        <v>2272</v>
      </c>
      <c r="AI306" s="2054">
        <f>_xlfn.AGGREGATE(9,6,C306:AG306)</f>
        <v>0</v>
      </c>
      <c r="AJ306" s="2047"/>
    </row>
    <row r="307" spans="2:38" hidden="1">
      <c r="B307" s="2001" t="s">
        <v>2374</v>
      </c>
      <c r="C307" s="2055" t="e">
        <f t="shared" ref="C307:AG307" si="138">IF(AND(DAY(C298)&gt;=22,DAY(C298)&lt;=28,C299="土",OR(C304="休",C304="雨")),1,0)</f>
        <v>#VALUE!</v>
      </c>
      <c r="D307" s="2055" t="e">
        <f t="shared" si="138"/>
        <v>#VALUE!</v>
      </c>
      <c r="E307" s="2055" t="e">
        <f t="shared" si="138"/>
        <v>#VALUE!</v>
      </c>
      <c r="F307" s="2055" t="e">
        <f t="shared" si="138"/>
        <v>#VALUE!</v>
      </c>
      <c r="G307" s="2055" t="e">
        <f t="shared" si="138"/>
        <v>#VALUE!</v>
      </c>
      <c r="H307" s="2055" t="e">
        <f t="shared" si="138"/>
        <v>#VALUE!</v>
      </c>
      <c r="I307" s="2055" t="e">
        <f t="shared" si="138"/>
        <v>#VALUE!</v>
      </c>
      <c r="J307" s="2055" t="e">
        <f t="shared" si="138"/>
        <v>#VALUE!</v>
      </c>
      <c r="K307" s="2055" t="e">
        <f t="shared" si="138"/>
        <v>#VALUE!</v>
      </c>
      <c r="L307" s="2055" t="e">
        <f t="shared" si="138"/>
        <v>#VALUE!</v>
      </c>
      <c r="M307" s="2055" t="e">
        <f t="shared" si="138"/>
        <v>#VALUE!</v>
      </c>
      <c r="N307" s="2055" t="e">
        <f t="shared" si="138"/>
        <v>#VALUE!</v>
      </c>
      <c r="O307" s="2055" t="e">
        <f t="shared" si="138"/>
        <v>#VALUE!</v>
      </c>
      <c r="P307" s="2055" t="e">
        <f t="shared" si="138"/>
        <v>#VALUE!</v>
      </c>
      <c r="Q307" s="2055" t="e">
        <f t="shared" si="138"/>
        <v>#VALUE!</v>
      </c>
      <c r="R307" s="2055" t="e">
        <f t="shared" si="138"/>
        <v>#VALUE!</v>
      </c>
      <c r="S307" s="2055" t="e">
        <f t="shared" si="138"/>
        <v>#VALUE!</v>
      </c>
      <c r="T307" s="2055" t="e">
        <f t="shared" si="138"/>
        <v>#VALUE!</v>
      </c>
      <c r="U307" s="2055" t="e">
        <f t="shared" si="138"/>
        <v>#VALUE!</v>
      </c>
      <c r="V307" s="2055" t="e">
        <f t="shared" si="138"/>
        <v>#VALUE!</v>
      </c>
      <c r="W307" s="2055" t="e">
        <f t="shared" si="138"/>
        <v>#VALUE!</v>
      </c>
      <c r="X307" s="2055" t="e">
        <f t="shared" si="138"/>
        <v>#VALUE!</v>
      </c>
      <c r="Y307" s="2055" t="e">
        <f t="shared" si="138"/>
        <v>#VALUE!</v>
      </c>
      <c r="Z307" s="2055" t="e">
        <f t="shared" si="138"/>
        <v>#VALUE!</v>
      </c>
      <c r="AA307" s="2055" t="e">
        <f t="shared" si="138"/>
        <v>#VALUE!</v>
      </c>
      <c r="AB307" s="2055" t="e">
        <f t="shared" si="138"/>
        <v>#VALUE!</v>
      </c>
      <c r="AC307" s="2055" t="e">
        <f t="shared" si="138"/>
        <v>#VALUE!</v>
      </c>
      <c r="AD307" s="2055" t="e">
        <f t="shared" si="138"/>
        <v>#VALUE!</v>
      </c>
      <c r="AE307" s="2055" t="e">
        <f t="shared" si="138"/>
        <v>#VALUE!</v>
      </c>
      <c r="AF307" s="2055" t="e">
        <f t="shared" si="138"/>
        <v>#VALUE!</v>
      </c>
      <c r="AG307" s="2055" t="e">
        <f t="shared" si="138"/>
        <v>#VALUE!</v>
      </c>
      <c r="AH307" s="1861" t="s">
        <v>2273</v>
      </c>
      <c r="AI307" s="2054">
        <f>_xlfn.AGGREGATE(9,6,C307:AG307)</f>
        <v>0</v>
      </c>
      <c r="AJ307" s="2047"/>
    </row>
    <row r="308" spans="2:38" hidden="1">
      <c r="B308" s="2001" t="s">
        <v>2375</v>
      </c>
      <c r="C308" s="1992" t="e">
        <f>IF(AND(DAY(C298)&gt;=8,DAY(C298)&lt;=14,C299="土"),1,0)</f>
        <v>#VALUE!</v>
      </c>
      <c r="D308" s="1992" t="e">
        <f>IF(AND(DAY(D298)&gt;=8,DAY(D298)&lt;=14,D299="土"),1,0)</f>
        <v>#VALUE!</v>
      </c>
      <c r="E308" s="1992" t="e">
        <f t="shared" ref="E308" si="139">IF(AND(DAY(E298)&gt;=8,DAY(E298)&lt;=14,E299="土"),1,0)</f>
        <v>#VALUE!</v>
      </c>
      <c r="F308" s="1992" t="e">
        <f>IF(AND(DAY(F298)&gt;=8,DAY(F298)&lt;=14,F299="土"),1,0)</f>
        <v>#VALUE!</v>
      </c>
      <c r="G308" s="1992" t="e">
        <f>IF(AND(DAY(G298)&gt;=8,DAY(G298)&lt;=14,G299="土"),1,0)</f>
        <v>#VALUE!</v>
      </c>
      <c r="H308" s="1992" t="e">
        <f t="shared" ref="H308:AG308" si="140">IF(AND(DAY(H298)&gt;=8,DAY(H298)&lt;=14,H299="土"),1,0)</f>
        <v>#VALUE!</v>
      </c>
      <c r="I308" s="1992" t="e">
        <f t="shared" si="140"/>
        <v>#VALUE!</v>
      </c>
      <c r="J308" s="1992" t="e">
        <f t="shared" si="140"/>
        <v>#VALUE!</v>
      </c>
      <c r="K308" s="1992" t="e">
        <f t="shared" si="140"/>
        <v>#VALUE!</v>
      </c>
      <c r="L308" s="1992" t="e">
        <f t="shared" si="140"/>
        <v>#VALUE!</v>
      </c>
      <c r="M308" s="1992" t="e">
        <f t="shared" si="140"/>
        <v>#VALUE!</v>
      </c>
      <c r="N308" s="1992" t="e">
        <f t="shared" si="140"/>
        <v>#VALUE!</v>
      </c>
      <c r="O308" s="1992" t="e">
        <f t="shared" si="140"/>
        <v>#VALUE!</v>
      </c>
      <c r="P308" s="1992" t="e">
        <f t="shared" si="140"/>
        <v>#VALUE!</v>
      </c>
      <c r="Q308" s="1992" t="e">
        <f t="shared" si="140"/>
        <v>#VALUE!</v>
      </c>
      <c r="R308" s="1992" t="e">
        <f t="shared" si="140"/>
        <v>#VALUE!</v>
      </c>
      <c r="S308" s="1992" t="e">
        <f t="shared" si="140"/>
        <v>#VALUE!</v>
      </c>
      <c r="T308" s="1992" t="e">
        <f t="shared" si="140"/>
        <v>#VALUE!</v>
      </c>
      <c r="U308" s="1992" t="e">
        <f t="shared" si="140"/>
        <v>#VALUE!</v>
      </c>
      <c r="V308" s="1992" t="e">
        <f t="shared" si="140"/>
        <v>#VALUE!</v>
      </c>
      <c r="W308" s="1992" t="e">
        <f t="shared" si="140"/>
        <v>#VALUE!</v>
      </c>
      <c r="X308" s="1992" t="e">
        <f t="shared" si="140"/>
        <v>#VALUE!</v>
      </c>
      <c r="Y308" s="1992" t="e">
        <f t="shared" si="140"/>
        <v>#VALUE!</v>
      </c>
      <c r="Z308" s="1992" t="e">
        <f t="shared" si="140"/>
        <v>#VALUE!</v>
      </c>
      <c r="AA308" s="1992" t="e">
        <f t="shared" si="140"/>
        <v>#VALUE!</v>
      </c>
      <c r="AB308" s="1992" t="e">
        <f t="shared" si="140"/>
        <v>#VALUE!</v>
      </c>
      <c r="AC308" s="1992" t="e">
        <f t="shared" si="140"/>
        <v>#VALUE!</v>
      </c>
      <c r="AD308" s="1992" t="e">
        <f t="shared" si="140"/>
        <v>#VALUE!</v>
      </c>
      <c r="AE308" s="1992" t="e">
        <f t="shared" si="140"/>
        <v>#VALUE!</v>
      </c>
      <c r="AF308" s="1992" t="e">
        <f t="shared" si="140"/>
        <v>#VALUE!</v>
      </c>
      <c r="AG308" s="1992" t="e">
        <f t="shared" si="140"/>
        <v>#VALUE!</v>
      </c>
      <c r="AH308" s="1861" t="s">
        <v>2272</v>
      </c>
      <c r="AI308" s="2054">
        <f>_xlfn.AGGREGATE(9,6,C308:AG308)</f>
        <v>0</v>
      </c>
      <c r="AJ308" s="2047"/>
    </row>
    <row r="309" spans="2:38" hidden="1">
      <c r="B309" s="2001" t="s">
        <v>2376</v>
      </c>
      <c r="C309" s="2055" t="e">
        <f>IF(AND(DAY(C298)&gt;=8,DAY(C298)&lt;=14,C299="土",OR(C304="休",C304="雨")),1,0)</f>
        <v>#VALUE!</v>
      </c>
      <c r="D309" s="2055" t="e">
        <f>IF(AND(DAY(D298)&gt;=8,DAY(D298)&lt;=14,D299="土",OR(D304="休",D304="雨")),1,0)</f>
        <v>#VALUE!</v>
      </c>
      <c r="E309" s="2055" t="e">
        <f t="shared" ref="E309" si="141">IF(AND(DAY(E298)&gt;=8,DAY(E298)&lt;=14,E299="土",OR(E304="休",E304="雨")),1,0)</f>
        <v>#VALUE!</v>
      </c>
      <c r="F309" s="2055" t="e">
        <f>IF(AND(DAY(F298)&gt;=8,DAY(F298)&lt;=14,F299="土",OR(F304="休",F304="雨")),1,0)</f>
        <v>#VALUE!</v>
      </c>
      <c r="G309" s="2055" t="e">
        <f>IF(AND(DAY(G298)&gt;=8,DAY(G298)&lt;=14,G299="土",OR(G304="休",G304="雨")),1,0)</f>
        <v>#VALUE!</v>
      </c>
      <c r="H309" s="2055" t="e">
        <f t="shared" ref="H309:AG309" si="142">IF(AND(DAY(H298)&gt;=8,DAY(H298)&lt;=14,H299="土",OR(H304="休",H304="雨")),1,0)</f>
        <v>#VALUE!</v>
      </c>
      <c r="I309" s="2055" t="e">
        <f t="shared" si="142"/>
        <v>#VALUE!</v>
      </c>
      <c r="J309" s="2055" t="e">
        <f t="shared" si="142"/>
        <v>#VALUE!</v>
      </c>
      <c r="K309" s="2055" t="e">
        <f t="shared" si="142"/>
        <v>#VALUE!</v>
      </c>
      <c r="L309" s="2055" t="e">
        <f t="shared" si="142"/>
        <v>#VALUE!</v>
      </c>
      <c r="M309" s="2055" t="e">
        <f t="shared" si="142"/>
        <v>#VALUE!</v>
      </c>
      <c r="N309" s="2055" t="e">
        <f t="shared" si="142"/>
        <v>#VALUE!</v>
      </c>
      <c r="O309" s="2055" t="e">
        <f t="shared" si="142"/>
        <v>#VALUE!</v>
      </c>
      <c r="P309" s="2055" t="e">
        <f t="shared" si="142"/>
        <v>#VALUE!</v>
      </c>
      <c r="Q309" s="2055" t="e">
        <f t="shared" si="142"/>
        <v>#VALUE!</v>
      </c>
      <c r="R309" s="2055" t="e">
        <f t="shared" si="142"/>
        <v>#VALUE!</v>
      </c>
      <c r="S309" s="2055" t="e">
        <f t="shared" si="142"/>
        <v>#VALUE!</v>
      </c>
      <c r="T309" s="2055" t="e">
        <f t="shared" si="142"/>
        <v>#VALUE!</v>
      </c>
      <c r="U309" s="2055" t="e">
        <f t="shared" si="142"/>
        <v>#VALUE!</v>
      </c>
      <c r="V309" s="2055" t="e">
        <f t="shared" si="142"/>
        <v>#VALUE!</v>
      </c>
      <c r="W309" s="2055" t="e">
        <f t="shared" si="142"/>
        <v>#VALUE!</v>
      </c>
      <c r="X309" s="2055" t="e">
        <f t="shared" si="142"/>
        <v>#VALUE!</v>
      </c>
      <c r="Y309" s="2055" t="e">
        <f t="shared" si="142"/>
        <v>#VALUE!</v>
      </c>
      <c r="Z309" s="2055" t="e">
        <f t="shared" si="142"/>
        <v>#VALUE!</v>
      </c>
      <c r="AA309" s="2055" t="e">
        <f t="shared" si="142"/>
        <v>#VALUE!</v>
      </c>
      <c r="AB309" s="2055" t="e">
        <f t="shared" si="142"/>
        <v>#VALUE!</v>
      </c>
      <c r="AC309" s="2055" t="e">
        <f t="shared" si="142"/>
        <v>#VALUE!</v>
      </c>
      <c r="AD309" s="2055" t="e">
        <f t="shared" si="142"/>
        <v>#VALUE!</v>
      </c>
      <c r="AE309" s="2055" t="e">
        <f t="shared" si="142"/>
        <v>#VALUE!</v>
      </c>
      <c r="AF309" s="2055" t="e">
        <f t="shared" si="142"/>
        <v>#VALUE!</v>
      </c>
      <c r="AG309" s="2055" t="e">
        <f t="shared" si="142"/>
        <v>#VALUE!</v>
      </c>
      <c r="AH309" s="1861" t="s">
        <v>2273</v>
      </c>
      <c r="AI309" s="2054">
        <f>_xlfn.AGGREGATE(9,6,C309:AG309)</f>
        <v>0</v>
      </c>
      <c r="AJ309" s="2047"/>
    </row>
    <row r="311" spans="2:38" hidden="1">
      <c r="C311" s="1857" t="e">
        <f>YEAR(C314)</f>
        <v>#VALUE!</v>
      </c>
      <c r="D311" s="1857" t="e">
        <f>MONTH(C314)</f>
        <v>#VALUE!</v>
      </c>
    </row>
    <row r="312" spans="2:38">
      <c r="B312" s="1971" t="s">
        <v>2266</v>
      </c>
      <c r="C312" s="4478" t="e">
        <f>C314</f>
        <v>#VALUE!</v>
      </c>
      <c r="D312" s="4479"/>
      <c r="E312" s="4479"/>
      <c r="F312" s="4479"/>
      <c r="G312" s="4479"/>
      <c r="H312" s="4479"/>
      <c r="I312" s="4479"/>
      <c r="J312" s="4479"/>
      <c r="K312" s="4479"/>
      <c r="L312" s="4479"/>
      <c r="M312" s="4479"/>
      <c r="N312" s="4479"/>
      <c r="O312" s="4479"/>
      <c r="P312" s="4479"/>
      <c r="Q312" s="4479"/>
      <c r="R312" s="4479"/>
      <c r="S312" s="4479"/>
      <c r="T312" s="4479"/>
      <c r="U312" s="4479"/>
      <c r="V312" s="4479"/>
      <c r="W312" s="4479"/>
      <c r="X312" s="4479"/>
      <c r="Y312" s="4479"/>
      <c r="Z312" s="4479"/>
      <c r="AA312" s="4479"/>
      <c r="AB312" s="4479"/>
      <c r="AC312" s="4479"/>
      <c r="AD312" s="4479"/>
      <c r="AE312" s="4479"/>
      <c r="AF312" s="4479"/>
      <c r="AG312" s="4479"/>
      <c r="AH312" s="4479"/>
      <c r="AI312" s="4546"/>
    </row>
    <row r="313" spans="2:38" hidden="1">
      <c r="B313" s="1972"/>
      <c r="C313" s="1913" t="e">
        <f>DATE($C311,$D311,1)</f>
        <v>#VALUE!</v>
      </c>
      <c r="D313" s="1913" t="e">
        <f t="shared" ref="D313:AG313" si="143">C313+1</f>
        <v>#VALUE!</v>
      </c>
      <c r="E313" s="1913" t="e">
        <f t="shared" si="143"/>
        <v>#VALUE!</v>
      </c>
      <c r="F313" s="1913" t="e">
        <f t="shared" si="143"/>
        <v>#VALUE!</v>
      </c>
      <c r="G313" s="1913" t="e">
        <f t="shared" si="143"/>
        <v>#VALUE!</v>
      </c>
      <c r="H313" s="1913" t="e">
        <f t="shared" si="143"/>
        <v>#VALUE!</v>
      </c>
      <c r="I313" s="1913" t="e">
        <f t="shared" si="143"/>
        <v>#VALUE!</v>
      </c>
      <c r="J313" s="1913" t="e">
        <f t="shared" si="143"/>
        <v>#VALUE!</v>
      </c>
      <c r="K313" s="1913" t="e">
        <f t="shared" si="143"/>
        <v>#VALUE!</v>
      </c>
      <c r="L313" s="1913" t="e">
        <f t="shared" si="143"/>
        <v>#VALUE!</v>
      </c>
      <c r="M313" s="1913" t="e">
        <f t="shared" si="143"/>
        <v>#VALUE!</v>
      </c>
      <c r="N313" s="1913" t="e">
        <f t="shared" si="143"/>
        <v>#VALUE!</v>
      </c>
      <c r="O313" s="1913" t="e">
        <f t="shared" si="143"/>
        <v>#VALUE!</v>
      </c>
      <c r="P313" s="1913" t="e">
        <f t="shared" si="143"/>
        <v>#VALUE!</v>
      </c>
      <c r="Q313" s="1913" t="e">
        <f t="shared" si="143"/>
        <v>#VALUE!</v>
      </c>
      <c r="R313" s="1913" t="e">
        <f t="shared" si="143"/>
        <v>#VALUE!</v>
      </c>
      <c r="S313" s="1913" t="e">
        <f t="shared" si="143"/>
        <v>#VALUE!</v>
      </c>
      <c r="T313" s="1913" t="e">
        <f t="shared" si="143"/>
        <v>#VALUE!</v>
      </c>
      <c r="U313" s="1913" t="e">
        <f t="shared" si="143"/>
        <v>#VALUE!</v>
      </c>
      <c r="V313" s="1913" t="e">
        <f t="shared" si="143"/>
        <v>#VALUE!</v>
      </c>
      <c r="W313" s="1913" t="e">
        <f t="shared" si="143"/>
        <v>#VALUE!</v>
      </c>
      <c r="X313" s="1913" t="e">
        <f t="shared" si="143"/>
        <v>#VALUE!</v>
      </c>
      <c r="Y313" s="1913" t="e">
        <f t="shared" si="143"/>
        <v>#VALUE!</v>
      </c>
      <c r="Z313" s="1913" t="e">
        <f t="shared" si="143"/>
        <v>#VALUE!</v>
      </c>
      <c r="AA313" s="1913" t="e">
        <f t="shared" si="143"/>
        <v>#VALUE!</v>
      </c>
      <c r="AB313" s="1913" t="e">
        <f t="shared" si="143"/>
        <v>#VALUE!</v>
      </c>
      <c r="AC313" s="1913" t="e">
        <f t="shared" si="143"/>
        <v>#VALUE!</v>
      </c>
      <c r="AD313" s="1913" t="e">
        <f t="shared" si="143"/>
        <v>#VALUE!</v>
      </c>
      <c r="AE313" s="1913" t="e">
        <f t="shared" si="143"/>
        <v>#VALUE!</v>
      </c>
      <c r="AF313" s="1913" t="e">
        <f t="shared" si="143"/>
        <v>#VALUE!</v>
      </c>
      <c r="AG313" s="1913" t="e">
        <f t="shared" si="143"/>
        <v>#VALUE!</v>
      </c>
      <c r="AH313" s="2056"/>
      <c r="AI313" s="2057"/>
    </row>
    <row r="314" spans="2:38">
      <c r="B314" s="1973" t="s">
        <v>2267</v>
      </c>
      <c r="C314" s="1974" t="e">
        <f>IF(EDATE(C297,1)&gt;$G$5,"",EDATE(C297,1))</f>
        <v>#VALUE!</v>
      </c>
      <c r="D314" s="1913" t="e">
        <f t="shared" ref="D314:AG314" si="144">IF(D313&gt;$G$5,"",IF(C314=EOMONTH(DATE($C311,$D311,1),0),"",IF(C314="","",C314+1)))</f>
        <v>#VALUE!</v>
      </c>
      <c r="E314" s="1913" t="e">
        <f t="shared" si="144"/>
        <v>#VALUE!</v>
      </c>
      <c r="F314" s="1913" t="e">
        <f t="shared" si="144"/>
        <v>#VALUE!</v>
      </c>
      <c r="G314" s="1913" t="e">
        <f t="shared" si="144"/>
        <v>#VALUE!</v>
      </c>
      <c r="H314" s="1913" t="e">
        <f t="shared" si="144"/>
        <v>#VALUE!</v>
      </c>
      <c r="I314" s="1913" t="e">
        <f t="shared" si="144"/>
        <v>#VALUE!</v>
      </c>
      <c r="J314" s="1913" t="e">
        <f t="shared" si="144"/>
        <v>#VALUE!</v>
      </c>
      <c r="K314" s="1913" t="e">
        <f t="shared" si="144"/>
        <v>#VALUE!</v>
      </c>
      <c r="L314" s="1913" t="e">
        <f t="shared" si="144"/>
        <v>#VALUE!</v>
      </c>
      <c r="M314" s="1913" t="e">
        <f t="shared" si="144"/>
        <v>#VALUE!</v>
      </c>
      <c r="N314" s="1913" t="e">
        <f t="shared" si="144"/>
        <v>#VALUE!</v>
      </c>
      <c r="O314" s="1913" t="e">
        <f t="shared" si="144"/>
        <v>#VALUE!</v>
      </c>
      <c r="P314" s="1913" t="e">
        <f t="shared" si="144"/>
        <v>#VALUE!</v>
      </c>
      <c r="Q314" s="1913" t="e">
        <f t="shared" si="144"/>
        <v>#VALUE!</v>
      </c>
      <c r="R314" s="1913" t="e">
        <f t="shared" si="144"/>
        <v>#VALUE!</v>
      </c>
      <c r="S314" s="1913" t="e">
        <f t="shared" si="144"/>
        <v>#VALUE!</v>
      </c>
      <c r="T314" s="1913" t="e">
        <f t="shared" si="144"/>
        <v>#VALUE!</v>
      </c>
      <c r="U314" s="1913" t="e">
        <f t="shared" si="144"/>
        <v>#VALUE!</v>
      </c>
      <c r="V314" s="1913" t="e">
        <f t="shared" si="144"/>
        <v>#VALUE!</v>
      </c>
      <c r="W314" s="1913" t="e">
        <f t="shared" si="144"/>
        <v>#VALUE!</v>
      </c>
      <c r="X314" s="1913" t="e">
        <f t="shared" si="144"/>
        <v>#VALUE!</v>
      </c>
      <c r="Y314" s="1913" t="e">
        <f t="shared" si="144"/>
        <v>#VALUE!</v>
      </c>
      <c r="Z314" s="1913" t="e">
        <f t="shared" si="144"/>
        <v>#VALUE!</v>
      </c>
      <c r="AA314" s="1913" t="e">
        <f t="shared" si="144"/>
        <v>#VALUE!</v>
      </c>
      <c r="AB314" s="1913" t="e">
        <f t="shared" si="144"/>
        <v>#VALUE!</v>
      </c>
      <c r="AC314" s="1913" t="e">
        <f t="shared" si="144"/>
        <v>#VALUE!</v>
      </c>
      <c r="AD314" s="1913" t="e">
        <f t="shared" si="144"/>
        <v>#VALUE!</v>
      </c>
      <c r="AE314" s="1913" t="e">
        <f t="shared" si="144"/>
        <v>#VALUE!</v>
      </c>
      <c r="AF314" s="1913" t="e">
        <f t="shared" si="144"/>
        <v>#VALUE!</v>
      </c>
      <c r="AG314" s="1913" t="e">
        <f t="shared" si="144"/>
        <v>#VALUE!</v>
      </c>
      <c r="AH314" s="2043" t="s">
        <v>2268</v>
      </c>
      <c r="AI314" s="2044">
        <f>+COUNTIFS(C315:AG315,"土",C316:AG316,"")+COUNTIFS(C315:AG315,"日",C316:AG316,"")</f>
        <v>0</v>
      </c>
    </row>
    <row r="315" spans="2:38">
      <c r="B315" s="1908" t="s">
        <v>1060</v>
      </c>
      <c r="C315" s="1975" t="str">
        <f>IFERROR(TEXT(WEEKDAY(+C314),"aaa"),"")</f>
        <v/>
      </c>
      <c r="D315" s="1975" t="str">
        <f t="shared" ref="D315:AG315" si="145">IFERROR(TEXT(WEEKDAY(+D314),"aaa"),"")</f>
        <v/>
      </c>
      <c r="E315" s="1975" t="str">
        <f t="shared" si="145"/>
        <v/>
      </c>
      <c r="F315" s="1975" t="str">
        <f t="shared" si="145"/>
        <v/>
      </c>
      <c r="G315" s="1975" t="str">
        <f t="shared" si="145"/>
        <v/>
      </c>
      <c r="H315" s="1975" t="str">
        <f t="shared" si="145"/>
        <v/>
      </c>
      <c r="I315" s="1975" t="str">
        <f t="shared" si="145"/>
        <v/>
      </c>
      <c r="J315" s="1975" t="str">
        <f t="shared" si="145"/>
        <v/>
      </c>
      <c r="K315" s="1975" t="str">
        <f t="shared" si="145"/>
        <v/>
      </c>
      <c r="L315" s="1975" t="str">
        <f t="shared" si="145"/>
        <v/>
      </c>
      <c r="M315" s="1975" t="str">
        <f t="shared" si="145"/>
        <v/>
      </c>
      <c r="N315" s="1975" t="str">
        <f t="shared" si="145"/>
        <v/>
      </c>
      <c r="O315" s="1975" t="str">
        <f t="shared" si="145"/>
        <v/>
      </c>
      <c r="P315" s="1975" t="str">
        <f t="shared" si="145"/>
        <v/>
      </c>
      <c r="Q315" s="1975" t="str">
        <f t="shared" si="145"/>
        <v/>
      </c>
      <c r="R315" s="1975" t="str">
        <f t="shared" si="145"/>
        <v/>
      </c>
      <c r="S315" s="1975" t="str">
        <f t="shared" si="145"/>
        <v/>
      </c>
      <c r="T315" s="1975" t="str">
        <f t="shared" si="145"/>
        <v/>
      </c>
      <c r="U315" s="1975" t="str">
        <f t="shared" si="145"/>
        <v/>
      </c>
      <c r="V315" s="1975" t="str">
        <f t="shared" si="145"/>
        <v/>
      </c>
      <c r="W315" s="1975" t="str">
        <f t="shared" si="145"/>
        <v/>
      </c>
      <c r="X315" s="1975" t="str">
        <f t="shared" si="145"/>
        <v/>
      </c>
      <c r="Y315" s="1975" t="str">
        <f t="shared" si="145"/>
        <v/>
      </c>
      <c r="Z315" s="1975" t="str">
        <f t="shared" si="145"/>
        <v/>
      </c>
      <c r="AA315" s="1975" t="str">
        <f t="shared" si="145"/>
        <v/>
      </c>
      <c r="AB315" s="1975" t="str">
        <f t="shared" si="145"/>
        <v/>
      </c>
      <c r="AC315" s="1975" t="str">
        <f t="shared" si="145"/>
        <v/>
      </c>
      <c r="AD315" s="1975" t="str">
        <f t="shared" si="145"/>
        <v/>
      </c>
      <c r="AE315" s="1975" t="str">
        <f t="shared" si="145"/>
        <v/>
      </c>
      <c r="AF315" s="1975" t="str">
        <f t="shared" si="145"/>
        <v/>
      </c>
      <c r="AG315" s="1975" t="str">
        <f t="shared" si="145"/>
        <v/>
      </c>
      <c r="AH315" s="2043" t="s">
        <v>2269</v>
      </c>
      <c r="AI315" s="2044">
        <f>+COUNTIF(C316:AG316,"夏休")+COUNTIF(C316:AG316,"冬休")+COUNTIF(C316:AG316,"中止")</f>
        <v>0</v>
      </c>
    </row>
    <row r="316" spans="2:38" ht="13.5" customHeight="1">
      <c r="B316" s="4547" t="s">
        <v>2270</v>
      </c>
      <c r="C316" s="4549"/>
      <c r="D316" s="4545"/>
      <c r="E316" s="4545"/>
      <c r="F316" s="4545"/>
      <c r="G316" s="4545"/>
      <c r="H316" s="4545"/>
      <c r="I316" s="4545"/>
      <c r="J316" s="4545"/>
      <c r="K316" s="4545"/>
      <c r="L316" s="4545"/>
      <c r="M316" s="4545"/>
      <c r="N316" s="4545"/>
      <c r="O316" s="4545"/>
      <c r="P316" s="4545"/>
      <c r="Q316" s="4545"/>
      <c r="R316" s="4545"/>
      <c r="S316" s="4545"/>
      <c r="T316" s="4545"/>
      <c r="U316" s="4545"/>
      <c r="V316" s="4545"/>
      <c r="W316" s="4545"/>
      <c r="X316" s="4545"/>
      <c r="Y316" s="4545"/>
      <c r="Z316" s="4545"/>
      <c r="AA316" s="4545"/>
      <c r="AB316" s="4545"/>
      <c r="AC316" s="4545"/>
      <c r="AD316" s="4545"/>
      <c r="AE316" s="4545"/>
      <c r="AF316" s="4545"/>
      <c r="AG316" s="4565"/>
      <c r="AH316" s="2045" t="s">
        <v>1061</v>
      </c>
      <c r="AI316" s="2046">
        <f>COUNT(C314:AG314)-AI315</f>
        <v>0</v>
      </c>
    </row>
    <row r="317" spans="2:38" ht="13.5" customHeight="1">
      <c r="B317" s="4548"/>
      <c r="C317" s="4549"/>
      <c r="D317" s="4545"/>
      <c r="E317" s="4545"/>
      <c r="F317" s="4545"/>
      <c r="G317" s="4545"/>
      <c r="H317" s="4545"/>
      <c r="I317" s="4545"/>
      <c r="J317" s="4545"/>
      <c r="K317" s="4545"/>
      <c r="L317" s="4545"/>
      <c r="M317" s="4545"/>
      <c r="N317" s="4545"/>
      <c r="O317" s="4545"/>
      <c r="P317" s="4545"/>
      <c r="Q317" s="4545"/>
      <c r="R317" s="4545"/>
      <c r="S317" s="4545"/>
      <c r="T317" s="4545"/>
      <c r="U317" s="4545"/>
      <c r="V317" s="4545"/>
      <c r="W317" s="4545"/>
      <c r="X317" s="4545"/>
      <c r="Y317" s="4545"/>
      <c r="Z317" s="4545"/>
      <c r="AA317" s="4545"/>
      <c r="AB317" s="4545"/>
      <c r="AC317" s="4545"/>
      <c r="AD317" s="4545"/>
      <c r="AE317" s="4545"/>
      <c r="AF317" s="4545"/>
      <c r="AG317" s="4565"/>
      <c r="AH317" s="2045" t="s">
        <v>1062</v>
      </c>
      <c r="AI317" s="2046">
        <f>+COUNTIF(C318:AG319,"休")</f>
        <v>0</v>
      </c>
      <c r="AJ317" s="2047" t="e">
        <f>IF(AI318&gt;0.285,"",IF(AI317&lt;AI314,"←計画日数が足りません",""))</f>
        <v>#DIV/0!</v>
      </c>
    </row>
    <row r="318" spans="2:38" ht="13.5" customHeight="1">
      <c r="B318" s="4566" t="s">
        <v>1055</v>
      </c>
      <c r="C318" s="4567"/>
      <c r="D318" s="4564"/>
      <c r="E318" s="4564"/>
      <c r="F318" s="4564"/>
      <c r="G318" s="4564"/>
      <c r="H318" s="4564"/>
      <c r="I318" s="4564"/>
      <c r="J318" s="4564"/>
      <c r="K318" s="4564"/>
      <c r="L318" s="4564"/>
      <c r="M318" s="4564"/>
      <c r="N318" s="4564"/>
      <c r="O318" s="4564"/>
      <c r="P318" s="4564"/>
      <c r="Q318" s="4564"/>
      <c r="R318" s="4564"/>
      <c r="S318" s="4564"/>
      <c r="T318" s="4564"/>
      <c r="U318" s="4564"/>
      <c r="V318" s="4564"/>
      <c r="W318" s="4564"/>
      <c r="X318" s="4564"/>
      <c r="Y318" s="4564"/>
      <c r="Z318" s="4564"/>
      <c r="AA318" s="4564"/>
      <c r="AB318" s="4564"/>
      <c r="AC318" s="4564"/>
      <c r="AD318" s="4564"/>
      <c r="AE318" s="4564"/>
      <c r="AF318" s="4564"/>
      <c r="AG318" s="4570"/>
      <c r="AH318" s="2045" t="s">
        <v>1063</v>
      </c>
      <c r="AI318" s="2048" t="e">
        <f>+AI317/AI316</f>
        <v>#DIV/0!</v>
      </c>
    </row>
    <row r="319" spans="2:38">
      <c r="B319" s="4566"/>
      <c r="C319" s="4567"/>
      <c r="D319" s="4564"/>
      <c r="E319" s="4564"/>
      <c r="F319" s="4564"/>
      <c r="G319" s="4564"/>
      <c r="H319" s="4564"/>
      <c r="I319" s="4564"/>
      <c r="J319" s="4564"/>
      <c r="K319" s="4564"/>
      <c r="L319" s="4564"/>
      <c r="M319" s="4564"/>
      <c r="N319" s="4564"/>
      <c r="O319" s="4564"/>
      <c r="P319" s="4564"/>
      <c r="Q319" s="4564"/>
      <c r="R319" s="4564"/>
      <c r="S319" s="4564"/>
      <c r="T319" s="4564"/>
      <c r="U319" s="4564"/>
      <c r="V319" s="4564"/>
      <c r="W319" s="4564"/>
      <c r="X319" s="4564"/>
      <c r="Y319" s="4564"/>
      <c r="Z319" s="4564"/>
      <c r="AA319" s="4564"/>
      <c r="AB319" s="4564"/>
      <c r="AC319" s="4564"/>
      <c r="AD319" s="4564"/>
      <c r="AE319" s="4564"/>
      <c r="AF319" s="4564"/>
      <c r="AG319" s="4570"/>
      <c r="AH319" s="2045" t="s">
        <v>1051</v>
      </c>
      <c r="AI319" s="2046">
        <f>+COUNTA(C320:AG321)</f>
        <v>0</v>
      </c>
    </row>
    <row r="320" spans="2:38">
      <c r="B320" s="4571" t="s">
        <v>1057</v>
      </c>
      <c r="C320" s="4573"/>
      <c r="D320" s="4568"/>
      <c r="E320" s="4568"/>
      <c r="F320" s="4568"/>
      <c r="G320" s="4568"/>
      <c r="H320" s="4568"/>
      <c r="I320" s="4568"/>
      <c r="J320" s="4568"/>
      <c r="K320" s="4568"/>
      <c r="L320" s="4568"/>
      <c r="M320" s="4568"/>
      <c r="N320" s="4568"/>
      <c r="O320" s="4568"/>
      <c r="P320" s="4568"/>
      <c r="Q320" s="4568"/>
      <c r="R320" s="4568"/>
      <c r="S320" s="4568"/>
      <c r="T320" s="4568"/>
      <c r="U320" s="4568"/>
      <c r="V320" s="4568"/>
      <c r="W320" s="4568"/>
      <c r="X320" s="4568"/>
      <c r="Y320" s="4568"/>
      <c r="Z320" s="4568"/>
      <c r="AA320" s="4568"/>
      <c r="AB320" s="4568"/>
      <c r="AC320" s="4568"/>
      <c r="AD320" s="4568"/>
      <c r="AE320" s="4568"/>
      <c r="AF320" s="4568"/>
      <c r="AG320" s="4575"/>
      <c r="AH320" s="2049" t="s">
        <v>1064</v>
      </c>
      <c r="AI320" s="2050" t="e">
        <f>+AI319/AI316</f>
        <v>#DIV/0!</v>
      </c>
      <c r="AL320" s="1857">
        <f>+COUNTIF(C318:AG319,"休")</f>
        <v>0</v>
      </c>
    </row>
    <row r="321" spans="2:38">
      <c r="B321" s="4572"/>
      <c r="C321" s="4574"/>
      <c r="D321" s="4569"/>
      <c r="E321" s="4569"/>
      <c r="F321" s="4569"/>
      <c r="G321" s="4569"/>
      <c r="H321" s="4569"/>
      <c r="I321" s="4569"/>
      <c r="J321" s="4569"/>
      <c r="K321" s="4569"/>
      <c r="L321" s="4569"/>
      <c r="M321" s="4569"/>
      <c r="N321" s="4569"/>
      <c r="O321" s="4569"/>
      <c r="P321" s="4569"/>
      <c r="Q321" s="4569"/>
      <c r="R321" s="4569"/>
      <c r="S321" s="4569"/>
      <c r="T321" s="4569"/>
      <c r="U321" s="4569"/>
      <c r="V321" s="4569"/>
      <c r="W321" s="4569"/>
      <c r="X321" s="4569"/>
      <c r="Y321" s="4569"/>
      <c r="Z321" s="4569"/>
      <c r="AA321" s="4569"/>
      <c r="AB321" s="4569"/>
      <c r="AC321" s="4569"/>
      <c r="AD321" s="4569"/>
      <c r="AE321" s="4569"/>
      <c r="AF321" s="4569"/>
      <c r="AG321" s="4576"/>
      <c r="AH321" s="2051" t="s">
        <v>2271</v>
      </c>
      <c r="AI321" s="2052" t="str">
        <f>IF(7&gt;AI316,"対象外",IF(AI319&gt;=AI314,"OK","NG"))</f>
        <v>対象外</v>
      </c>
      <c r="AJ321" s="2047" t="str">
        <f>IF(AI321="対象外","←７日間に満たない期間は達成判定の対象外",IF(AI321="NG","←月単位未達成","←月単位達成"))</f>
        <v>←７日間に満たない期間は達成判定の対象外</v>
      </c>
      <c r="AL321" s="2053" t="str">
        <f>IF(7&gt;AI316,"対象外",IF(AL320&gt;=AI314,"OK","NG"))</f>
        <v>対象外</v>
      </c>
    </row>
    <row r="322" spans="2:38" hidden="1">
      <c r="B322" s="2001" t="s">
        <v>2373</v>
      </c>
      <c r="C322" s="1992" t="e">
        <f t="shared" ref="C322:AG322" si="146">IF(AND(DAY(C314)&gt;=22,DAY(C314)&lt;=28,C315="土"),1,0)</f>
        <v>#VALUE!</v>
      </c>
      <c r="D322" s="1992" t="e">
        <f t="shared" si="146"/>
        <v>#VALUE!</v>
      </c>
      <c r="E322" s="1992" t="e">
        <f t="shared" si="146"/>
        <v>#VALUE!</v>
      </c>
      <c r="F322" s="1992" t="e">
        <f t="shared" si="146"/>
        <v>#VALUE!</v>
      </c>
      <c r="G322" s="1992" t="e">
        <f t="shared" si="146"/>
        <v>#VALUE!</v>
      </c>
      <c r="H322" s="1992" t="e">
        <f t="shared" si="146"/>
        <v>#VALUE!</v>
      </c>
      <c r="I322" s="1992" t="e">
        <f t="shared" si="146"/>
        <v>#VALUE!</v>
      </c>
      <c r="J322" s="1992" t="e">
        <f t="shared" si="146"/>
        <v>#VALUE!</v>
      </c>
      <c r="K322" s="1992" t="e">
        <f t="shared" si="146"/>
        <v>#VALUE!</v>
      </c>
      <c r="L322" s="1992" t="e">
        <f t="shared" si="146"/>
        <v>#VALUE!</v>
      </c>
      <c r="M322" s="1992" t="e">
        <f t="shared" si="146"/>
        <v>#VALUE!</v>
      </c>
      <c r="N322" s="1992" t="e">
        <f t="shared" si="146"/>
        <v>#VALUE!</v>
      </c>
      <c r="O322" s="1992" t="e">
        <f t="shared" si="146"/>
        <v>#VALUE!</v>
      </c>
      <c r="P322" s="1992" t="e">
        <f t="shared" si="146"/>
        <v>#VALUE!</v>
      </c>
      <c r="Q322" s="1992" t="e">
        <f t="shared" si="146"/>
        <v>#VALUE!</v>
      </c>
      <c r="R322" s="1992" t="e">
        <f t="shared" si="146"/>
        <v>#VALUE!</v>
      </c>
      <c r="S322" s="1992" t="e">
        <f t="shared" si="146"/>
        <v>#VALUE!</v>
      </c>
      <c r="T322" s="1992" t="e">
        <f t="shared" si="146"/>
        <v>#VALUE!</v>
      </c>
      <c r="U322" s="1992" t="e">
        <f t="shared" si="146"/>
        <v>#VALUE!</v>
      </c>
      <c r="V322" s="1992" t="e">
        <f t="shared" si="146"/>
        <v>#VALUE!</v>
      </c>
      <c r="W322" s="1992" t="e">
        <f t="shared" si="146"/>
        <v>#VALUE!</v>
      </c>
      <c r="X322" s="1992" t="e">
        <f t="shared" si="146"/>
        <v>#VALUE!</v>
      </c>
      <c r="Y322" s="1992" t="e">
        <f t="shared" si="146"/>
        <v>#VALUE!</v>
      </c>
      <c r="Z322" s="1992" t="e">
        <f t="shared" si="146"/>
        <v>#VALUE!</v>
      </c>
      <c r="AA322" s="1992" t="e">
        <f t="shared" si="146"/>
        <v>#VALUE!</v>
      </c>
      <c r="AB322" s="1992" t="e">
        <f t="shared" si="146"/>
        <v>#VALUE!</v>
      </c>
      <c r="AC322" s="1992" t="e">
        <f t="shared" si="146"/>
        <v>#VALUE!</v>
      </c>
      <c r="AD322" s="1992" t="e">
        <f t="shared" si="146"/>
        <v>#VALUE!</v>
      </c>
      <c r="AE322" s="1992" t="e">
        <f t="shared" si="146"/>
        <v>#VALUE!</v>
      </c>
      <c r="AF322" s="1992" t="e">
        <f t="shared" si="146"/>
        <v>#VALUE!</v>
      </c>
      <c r="AG322" s="1992" t="e">
        <f t="shared" si="146"/>
        <v>#VALUE!</v>
      </c>
      <c r="AH322" s="1861" t="s">
        <v>2272</v>
      </c>
      <c r="AI322" s="2054">
        <f>_xlfn.AGGREGATE(9,6,C322:AG322)</f>
        <v>0</v>
      </c>
      <c r="AJ322" s="2047"/>
    </row>
    <row r="323" spans="2:38" hidden="1">
      <c r="B323" s="2001" t="s">
        <v>2374</v>
      </c>
      <c r="C323" s="2055" t="e">
        <f t="shared" ref="C323:AG323" si="147">IF(AND(DAY(C314)&gt;=22,DAY(C314)&lt;=28,C315="土",OR(C320="休",C320="雨")),1,0)</f>
        <v>#VALUE!</v>
      </c>
      <c r="D323" s="2055" t="e">
        <f t="shared" si="147"/>
        <v>#VALUE!</v>
      </c>
      <c r="E323" s="2055" t="e">
        <f t="shared" si="147"/>
        <v>#VALUE!</v>
      </c>
      <c r="F323" s="2055" t="e">
        <f t="shared" si="147"/>
        <v>#VALUE!</v>
      </c>
      <c r="G323" s="2055" t="e">
        <f t="shared" si="147"/>
        <v>#VALUE!</v>
      </c>
      <c r="H323" s="2055" t="e">
        <f t="shared" si="147"/>
        <v>#VALUE!</v>
      </c>
      <c r="I323" s="2055" t="e">
        <f t="shared" si="147"/>
        <v>#VALUE!</v>
      </c>
      <c r="J323" s="2055" t="e">
        <f t="shared" si="147"/>
        <v>#VALUE!</v>
      </c>
      <c r="K323" s="2055" t="e">
        <f t="shared" si="147"/>
        <v>#VALUE!</v>
      </c>
      <c r="L323" s="2055" t="e">
        <f t="shared" si="147"/>
        <v>#VALUE!</v>
      </c>
      <c r="M323" s="2055" t="e">
        <f t="shared" si="147"/>
        <v>#VALUE!</v>
      </c>
      <c r="N323" s="2055" t="e">
        <f t="shared" si="147"/>
        <v>#VALUE!</v>
      </c>
      <c r="O323" s="2055" t="e">
        <f t="shared" si="147"/>
        <v>#VALUE!</v>
      </c>
      <c r="P323" s="2055" t="e">
        <f t="shared" si="147"/>
        <v>#VALUE!</v>
      </c>
      <c r="Q323" s="2055" t="e">
        <f t="shared" si="147"/>
        <v>#VALUE!</v>
      </c>
      <c r="R323" s="2055" t="e">
        <f t="shared" si="147"/>
        <v>#VALUE!</v>
      </c>
      <c r="S323" s="2055" t="e">
        <f t="shared" si="147"/>
        <v>#VALUE!</v>
      </c>
      <c r="T323" s="2055" t="e">
        <f t="shared" si="147"/>
        <v>#VALUE!</v>
      </c>
      <c r="U323" s="2055" t="e">
        <f t="shared" si="147"/>
        <v>#VALUE!</v>
      </c>
      <c r="V323" s="2055" t="e">
        <f t="shared" si="147"/>
        <v>#VALUE!</v>
      </c>
      <c r="W323" s="2055" t="e">
        <f t="shared" si="147"/>
        <v>#VALUE!</v>
      </c>
      <c r="X323" s="2055" t="e">
        <f t="shared" si="147"/>
        <v>#VALUE!</v>
      </c>
      <c r="Y323" s="2055" t="e">
        <f t="shared" si="147"/>
        <v>#VALUE!</v>
      </c>
      <c r="Z323" s="2055" t="e">
        <f t="shared" si="147"/>
        <v>#VALUE!</v>
      </c>
      <c r="AA323" s="2055" t="e">
        <f t="shared" si="147"/>
        <v>#VALUE!</v>
      </c>
      <c r="AB323" s="2055" t="e">
        <f t="shared" si="147"/>
        <v>#VALUE!</v>
      </c>
      <c r="AC323" s="2055" t="e">
        <f t="shared" si="147"/>
        <v>#VALUE!</v>
      </c>
      <c r="AD323" s="2055" t="e">
        <f t="shared" si="147"/>
        <v>#VALUE!</v>
      </c>
      <c r="AE323" s="2055" t="e">
        <f t="shared" si="147"/>
        <v>#VALUE!</v>
      </c>
      <c r="AF323" s="2055" t="e">
        <f t="shared" si="147"/>
        <v>#VALUE!</v>
      </c>
      <c r="AG323" s="2055" t="e">
        <f t="shared" si="147"/>
        <v>#VALUE!</v>
      </c>
      <c r="AH323" s="1861" t="s">
        <v>2273</v>
      </c>
      <c r="AI323" s="2054">
        <f>_xlfn.AGGREGATE(9,6,C323:AG323)</f>
        <v>0</v>
      </c>
      <c r="AJ323" s="2047"/>
    </row>
    <row r="324" spans="2:38" hidden="1">
      <c r="B324" s="2001" t="s">
        <v>2375</v>
      </c>
      <c r="C324" s="1992" t="e">
        <f>IF(AND(DAY(C314)&gt;=8,DAY(C314)&lt;=14,C315="土"),1,0)</f>
        <v>#VALUE!</v>
      </c>
      <c r="D324" s="1992" t="e">
        <f>IF(AND(DAY(D314)&gt;=8,DAY(D314)&lt;=14,D315="土"),1,0)</f>
        <v>#VALUE!</v>
      </c>
      <c r="E324" s="1992" t="e">
        <f t="shared" ref="E324" si="148">IF(AND(DAY(E314)&gt;=8,DAY(E314)&lt;=14,E315="土"),1,0)</f>
        <v>#VALUE!</v>
      </c>
      <c r="F324" s="1992" t="e">
        <f>IF(AND(DAY(F314)&gt;=8,DAY(F314)&lt;=14,F315="土"),1,0)</f>
        <v>#VALUE!</v>
      </c>
      <c r="G324" s="1992" t="e">
        <f>IF(AND(DAY(G314)&gt;=8,DAY(G314)&lt;=14,G315="土"),1,0)</f>
        <v>#VALUE!</v>
      </c>
      <c r="H324" s="1992" t="e">
        <f t="shared" ref="H324:AG324" si="149">IF(AND(DAY(H314)&gt;=8,DAY(H314)&lt;=14,H315="土"),1,0)</f>
        <v>#VALUE!</v>
      </c>
      <c r="I324" s="1992" t="e">
        <f t="shared" si="149"/>
        <v>#VALUE!</v>
      </c>
      <c r="J324" s="1992" t="e">
        <f t="shared" si="149"/>
        <v>#VALUE!</v>
      </c>
      <c r="K324" s="1992" t="e">
        <f t="shared" si="149"/>
        <v>#VALUE!</v>
      </c>
      <c r="L324" s="1992" t="e">
        <f t="shared" si="149"/>
        <v>#VALUE!</v>
      </c>
      <c r="M324" s="1992" t="e">
        <f t="shared" si="149"/>
        <v>#VALUE!</v>
      </c>
      <c r="N324" s="1992" t="e">
        <f t="shared" si="149"/>
        <v>#VALUE!</v>
      </c>
      <c r="O324" s="1992" t="e">
        <f t="shared" si="149"/>
        <v>#VALUE!</v>
      </c>
      <c r="P324" s="1992" t="e">
        <f t="shared" si="149"/>
        <v>#VALUE!</v>
      </c>
      <c r="Q324" s="1992" t="e">
        <f t="shared" si="149"/>
        <v>#VALUE!</v>
      </c>
      <c r="R324" s="1992" t="e">
        <f t="shared" si="149"/>
        <v>#VALUE!</v>
      </c>
      <c r="S324" s="1992" t="e">
        <f t="shared" si="149"/>
        <v>#VALUE!</v>
      </c>
      <c r="T324" s="1992" t="e">
        <f t="shared" si="149"/>
        <v>#VALUE!</v>
      </c>
      <c r="U324" s="1992" t="e">
        <f t="shared" si="149"/>
        <v>#VALUE!</v>
      </c>
      <c r="V324" s="1992" t="e">
        <f t="shared" si="149"/>
        <v>#VALUE!</v>
      </c>
      <c r="W324" s="1992" t="e">
        <f t="shared" si="149"/>
        <v>#VALUE!</v>
      </c>
      <c r="X324" s="1992" t="e">
        <f t="shared" si="149"/>
        <v>#VALUE!</v>
      </c>
      <c r="Y324" s="1992" t="e">
        <f t="shared" si="149"/>
        <v>#VALUE!</v>
      </c>
      <c r="Z324" s="1992" t="e">
        <f t="shared" si="149"/>
        <v>#VALUE!</v>
      </c>
      <c r="AA324" s="1992" t="e">
        <f t="shared" si="149"/>
        <v>#VALUE!</v>
      </c>
      <c r="AB324" s="1992" t="e">
        <f t="shared" si="149"/>
        <v>#VALUE!</v>
      </c>
      <c r="AC324" s="1992" t="e">
        <f t="shared" si="149"/>
        <v>#VALUE!</v>
      </c>
      <c r="AD324" s="1992" t="e">
        <f t="shared" si="149"/>
        <v>#VALUE!</v>
      </c>
      <c r="AE324" s="1992" t="e">
        <f t="shared" si="149"/>
        <v>#VALUE!</v>
      </c>
      <c r="AF324" s="1992" t="e">
        <f t="shared" si="149"/>
        <v>#VALUE!</v>
      </c>
      <c r="AG324" s="1992" t="e">
        <f t="shared" si="149"/>
        <v>#VALUE!</v>
      </c>
      <c r="AH324" s="1861" t="s">
        <v>2272</v>
      </c>
      <c r="AI324" s="2054">
        <f>_xlfn.AGGREGATE(9,6,C324:AG324)</f>
        <v>0</v>
      </c>
      <c r="AJ324" s="2047"/>
    </row>
    <row r="325" spans="2:38" hidden="1">
      <c r="B325" s="2001" t="s">
        <v>2376</v>
      </c>
      <c r="C325" s="2055" t="e">
        <f>IF(AND(DAY(C314)&gt;=8,DAY(C314)&lt;=14,C315="土",OR(C320="休",C320="雨")),1,0)</f>
        <v>#VALUE!</v>
      </c>
      <c r="D325" s="2055" t="e">
        <f>IF(AND(DAY(D314)&gt;=8,DAY(D314)&lt;=14,D315="土",OR(D320="休",D320="雨")),1,0)</f>
        <v>#VALUE!</v>
      </c>
      <c r="E325" s="2055" t="e">
        <f t="shared" ref="E325" si="150">IF(AND(DAY(E314)&gt;=8,DAY(E314)&lt;=14,E315="土",OR(E320="休",E320="雨")),1,0)</f>
        <v>#VALUE!</v>
      </c>
      <c r="F325" s="2055" t="e">
        <f>IF(AND(DAY(F314)&gt;=8,DAY(F314)&lt;=14,F315="土",OR(F320="休",F320="雨")),1,0)</f>
        <v>#VALUE!</v>
      </c>
      <c r="G325" s="2055" t="e">
        <f>IF(AND(DAY(G314)&gt;=8,DAY(G314)&lt;=14,G315="土",OR(G320="休",G320="雨")),1,0)</f>
        <v>#VALUE!</v>
      </c>
      <c r="H325" s="2055" t="e">
        <f t="shared" ref="H325:AG325" si="151">IF(AND(DAY(H314)&gt;=8,DAY(H314)&lt;=14,H315="土",OR(H320="休",H320="雨")),1,0)</f>
        <v>#VALUE!</v>
      </c>
      <c r="I325" s="2055" t="e">
        <f t="shared" si="151"/>
        <v>#VALUE!</v>
      </c>
      <c r="J325" s="2055" t="e">
        <f t="shared" si="151"/>
        <v>#VALUE!</v>
      </c>
      <c r="K325" s="2055" t="e">
        <f t="shared" si="151"/>
        <v>#VALUE!</v>
      </c>
      <c r="L325" s="2055" t="e">
        <f t="shared" si="151"/>
        <v>#VALUE!</v>
      </c>
      <c r="M325" s="2055" t="e">
        <f t="shared" si="151"/>
        <v>#VALUE!</v>
      </c>
      <c r="N325" s="2055" t="e">
        <f t="shared" si="151"/>
        <v>#VALUE!</v>
      </c>
      <c r="O325" s="2055" t="e">
        <f t="shared" si="151"/>
        <v>#VALUE!</v>
      </c>
      <c r="P325" s="2055" t="e">
        <f t="shared" si="151"/>
        <v>#VALUE!</v>
      </c>
      <c r="Q325" s="2055" t="e">
        <f t="shared" si="151"/>
        <v>#VALUE!</v>
      </c>
      <c r="R325" s="2055" t="e">
        <f t="shared" si="151"/>
        <v>#VALUE!</v>
      </c>
      <c r="S325" s="2055" t="e">
        <f t="shared" si="151"/>
        <v>#VALUE!</v>
      </c>
      <c r="T325" s="2055" t="e">
        <f t="shared" si="151"/>
        <v>#VALUE!</v>
      </c>
      <c r="U325" s="2055" t="e">
        <f t="shared" si="151"/>
        <v>#VALUE!</v>
      </c>
      <c r="V325" s="2055" t="e">
        <f t="shared" si="151"/>
        <v>#VALUE!</v>
      </c>
      <c r="W325" s="2055" t="e">
        <f t="shared" si="151"/>
        <v>#VALUE!</v>
      </c>
      <c r="X325" s="2055" t="e">
        <f t="shared" si="151"/>
        <v>#VALUE!</v>
      </c>
      <c r="Y325" s="2055" t="e">
        <f t="shared" si="151"/>
        <v>#VALUE!</v>
      </c>
      <c r="Z325" s="2055" t="e">
        <f t="shared" si="151"/>
        <v>#VALUE!</v>
      </c>
      <c r="AA325" s="2055" t="e">
        <f t="shared" si="151"/>
        <v>#VALUE!</v>
      </c>
      <c r="AB325" s="2055" t="e">
        <f t="shared" si="151"/>
        <v>#VALUE!</v>
      </c>
      <c r="AC325" s="2055" t="e">
        <f t="shared" si="151"/>
        <v>#VALUE!</v>
      </c>
      <c r="AD325" s="2055" t="e">
        <f t="shared" si="151"/>
        <v>#VALUE!</v>
      </c>
      <c r="AE325" s="2055" t="e">
        <f t="shared" si="151"/>
        <v>#VALUE!</v>
      </c>
      <c r="AF325" s="2055" t="e">
        <f t="shared" si="151"/>
        <v>#VALUE!</v>
      </c>
      <c r="AG325" s="2055" t="e">
        <f t="shared" si="151"/>
        <v>#VALUE!</v>
      </c>
      <c r="AH325" s="1861" t="s">
        <v>2273</v>
      </c>
      <c r="AI325" s="2054">
        <f>_xlfn.AGGREGATE(9,6,C325:AG325)</f>
        <v>0</v>
      </c>
      <c r="AJ325" s="2047"/>
    </row>
    <row r="327" spans="2:38" hidden="1">
      <c r="C327" s="1857" t="e">
        <f>YEAR(C330)</f>
        <v>#VALUE!</v>
      </c>
      <c r="D327" s="1857" t="e">
        <f>MONTH(C330)</f>
        <v>#VALUE!</v>
      </c>
    </row>
    <row r="328" spans="2:38">
      <c r="B328" s="1971" t="s">
        <v>2266</v>
      </c>
      <c r="C328" s="4478" t="e">
        <f>C330</f>
        <v>#VALUE!</v>
      </c>
      <c r="D328" s="4479"/>
      <c r="E328" s="4479"/>
      <c r="F328" s="4479"/>
      <c r="G328" s="4479"/>
      <c r="H328" s="4479"/>
      <c r="I328" s="4479"/>
      <c r="J328" s="4479"/>
      <c r="K328" s="4479"/>
      <c r="L328" s="4479"/>
      <c r="M328" s="4479"/>
      <c r="N328" s="4479"/>
      <c r="O328" s="4479"/>
      <c r="P328" s="4479"/>
      <c r="Q328" s="4479"/>
      <c r="R328" s="4479"/>
      <c r="S328" s="4479"/>
      <c r="T328" s="4479"/>
      <c r="U328" s="4479"/>
      <c r="V328" s="4479"/>
      <c r="W328" s="4479"/>
      <c r="X328" s="4479"/>
      <c r="Y328" s="4479"/>
      <c r="Z328" s="4479"/>
      <c r="AA328" s="4479"/>
      <c r="AB328" s="4479"/>
      <c r="AC328" s="4479"/>
      <c r="AD328" s="4479"/>
      <c r="AE328" s="4479"/>
      <c r="AF328" s="4479"/>
      <c r="AG328" s="4479"/>
      <c r="AH328" s="4479"/>
      <c r="AI328" s="4546"/>
    </row>
    <row r="329" spans="2:38" hidden="1">
      <c r="B329" s="1972"/>
      <c r="C329" s="1913" t="e">
        <f>DATE($C327,$D327,1)</f>
        <v>#VALUE!</v>
      </c>
      <c r="D329" s="1913" t="e">
        <f t="shared" ref="D329:AG329" si="152">C329+1</f>
        <v>#VALUE!</v>
      </c>
      <c r="E329" s="1913" t="e">
        <f t="shared" si="152"/>
        <v>#VALUE!</v>
      </c>
      <c r="F329" s="1913" t="e">
        <f t="shared" si="152"/>
        <v>#VALUE!</v>
      </c>
      <c r="G329" s="1913" t="e">
        <f t="shared" si="152"/>
        <v>#VALUE!</v>
      </c>
      <c r="H329" s="1913" t="e">
        <f t="shared" si="152"/>
        <v>#VALUE!</v>
      </c>
      <c r="I329" s="1913" t="e">
        <f t="shared" si="152"/>
        <v>#VALUE!</v>
      </c>
      <c r="J329" s="1913" t="e">
        <f t="shared" si="152"/>
        <v>#VALUE!</v>
      </c>
      <c r="K329" s="1913" t="e">
        <f t="shared" si="152"/>
        <v>#VALUE!</v>
      </c>
      <c r="L329" s="1913" t="e">
        <f t="shared" si="152"/>
        <v>#VALUE!</v>
      </c>
      <c r="M329" s="1913" t="e">
        <f t="shared" si="152"/>
        <v>#VALUE!</v>
      </c>
      <c r="N329" s="1913" t="e">
        <f t="shared" si="152"/>
        <v>#VALUE!</v>
      </c>
      <c r="O329" s="1913" t="e">
        <f t="shared" si="152"/>
        <v>#VALUE!</v>
      </c>
      <c r="P329" s="1913" t="e">
        <f t="shared" si="152"/>
        <v>#VALUE!</v>
      </c>
      <c r="Q329" s="1913" t="e">
        <f t="shared" si="152"/>
        <v>#VALUE!</v>
      </c>
      <c r="R329" s="1913" t="e">
        <f t="shared" si="152"/>
        <v>#VALUE!</v>
      </c>
      <c r="S329" s="1913" t="e">
        <f t="shared" si="152"/>
        <v>#VALUE!</v>
      </c>
      <c r="T329" s="1913" t="e">
        <f t="shared" si="152"/>
        <v>#VALUE!</v>
      </c>
      <c r="U329" s="1913" t="e">
        <f t="shared" si="152"/>
        <v>#VALUE!</v>
      </c>
      <c r="V329" s="1913" t="e">
        <f t="shared" si="152"/>
        <v>#VALUE!</v>
      </c>
      <c r="W329" s="1913" t="e">
        <f t="shared" si="152"/>
        <v>#VALUE!</v>
      </c>
      <c r="X329" s="1913" t="e">
        <f t="shared" si="152"/>
        <v>#VALUE!</v>
      </c>
      <c r="Y329" s="1913" t="e">
        <f t="shared" si="152"/>
        <v>#VALUE!</v>
      </c>
      <c r="Z329" s="1913" t="e">
        <f t="shared" si="152"/>
        <v>#VALUE!</v>
      </c>
      <c r="AA329" s="1913" t="e">
        <f t="shared" si="152"/>
        <v>#VALUE!</v>
      </c>
      <c r="AB329" s="1913" t="e">
        <f t="shared" si="152"/>
        <v>#VALUE!</v>
      </c>
      <c r="AC329" s="1913" t="e">
        <f t="shared" si="152"/>
        <v>#VALUE!</v>
      </c>
      <c r="AD329" s="1913" t="e">
        <f t="shared" si="152"/>
        <v>#VALUE!</v>
      </c>
      <c r="AE329" s="1913" t="e">
        <f t="shared" si="152"/>
        <v>#VALUE!</v>
      </c>
      <c r="AF329" s="1913" t="e">
        <f t="shared" si="152"/>
        <v>#VALUE!</v>
      </c>
      <c r="AG329" s="1913" t="e">
        <f t="shared" si="152"/>
        <v>#VALUE!</v>
      </c>
      <c r="AH329" s="2056"/>
      <c r="AI329" s="2057"/>
    </row>
    <row r="330" spans="2:38">
      <c r="B330" s="1973" t="s">
        <v>2267</v>
      </c>
      <c r="C330" s="1974" t="e">
        <f>IF(EDATE(C313,1)&gt;$G$5,"",EDATE(C313,1))</f>
        <v>#VALUE!</v>
      </c>
      <c r="D330" s="1913" t="e">
        <f t="shared" ref="D330:AG330" si="153">IF(D329&gt;$G$5,"",IF(C330=EOMONTH(DATE($C327,$D327,1),0),"",IF(C330="","",C330+1)))</f>
        <v>#VALUE!</v>
      </c>
      <c r="E330" s="1913" t="e">
        <f t="shared" si="153"/>
        <v>#VALUE!</v>
      </c>
      <c r="F330" s="1913" t="e">
        <f t="shared" si="153"/>
        <v>#VALUE!</v>
      </c>
      <c r="G330" s="1913" t="e">
        <f t="shared" si="153"/>
        <v>#VALUE!</v>
      </c>
      <c r="H330" s="1913" t="e">
        <f t="shared" si="153"/>
        <v>#VALUE!</v>
      </c>
      <c r="I330" s="1913" t="e">
        <f t="shared" si="153"/>
        <v>#VALUE!</v>
      </c>
      <c r="J330" s="1913" t="e">
        <f t="shared" si="153"/>
        <v>#VALUE!</v>
      </c>
      <c r="K330" s="1913" t="e">
        <f t="shared" si="153"/>
        <v>#VALUE!</v>
      </c>
      <c r="L330" s="1913" t="e">
        <f t="shared" si="153"/>
        <v>#VALUE!</v>
      </c>
      <c r="M330" s="1913" t="e">
        <f t="shared" si="153"/>
        <v>#VALUE!</v>
      </c>
      <c r="N330" s="1913" t="e">
        <f t="shared" si="153"/>
        <v>#VALUE!</v>
      </c>
      <c r="O330" s="1913" t="e">
        <f t="shared" si="153"/>
        <v>#VALUE!</v>
      </c>
      <c r="P330" s="1913" t="e">
        <f t="shared" si="153"/>
        <v>#VALUE!</v>
      </c>
      <c r="Q330" s="1913" t="e">
        <f t="shared" si="153"/>
        <v>#VALUE!</v>
      </c>
      <c r="R330" s="1913" t="e">
        <f t="shared" si="153"/>
        <v>#VALUE!</v>
      </c>
      <c r="S330" s="1913" t="e">
        <f t="shared" si="153"/>
        <v>#VALUE!</v>
      </c>
      <c r="T330" s="1913" t="e">
        <f t="shared" si="153"/>
        <v>#VALUE!</v>
      </c>
      <c r="U330" s="1913" t="e">
        <f t="shared" si="153"/>
        <v>#VALUE!</v>
      </c>
      <c r="V330" s="1913" t="e">
        <f t="shared" si="153"/>
        <v>#VALUE!</v>
      </c>
      <c r="W330" s="1913" t="e">
        <f t="shared" si="153"/>
        <v>#VALUE!</v>
      </c>
      <c r="X330" s="1913" t="e">
        <f t="shared" si="153"/>
        <v>#VALUE!</v>
      </c>
      <c r="Y330" s="1913" t="e">
        <f t="shared" si="153"/>
        <v>#VALUE!</v>
      </c>
      <c r="Z330" s="1913" t="e">
        <f t="shared" si="153"/>
        <v>#VALUE!</v>
      </c>
      <c r="AA330" s="1913" t="e">
        <f t="shared" si="153"/>
        <v>#VALUE!</v>
      </c>
      <c r="AB330" s="1913" t="e">
        <f t="shared" si="153"/>
        <v>#VALUE!</v>
      </c>
      <c r="AC330" s="1913" t="e">
        <f t="shared" si="153"/>
        <v>#VALUE!</v>
      </c>
      <c r="AD330" s="1913" t="e">
        <f t="shared" si="153"/>
        <v>#VALUE!</v>
      </c>
      <c r="AE330" s="1913" t="e">
        <f t="shared" si="153"/>
        <v>#VALUE!</v>
      </c>
      <c r="AF330" s="1913" t="e">
        <f t="shared" si="153"/>
        <v>#VALUE!</v>
      </c>
      <c r="AG330" s="1913" t="e">
        <f t="shared" si="153"/>
        <v>#VALUE!</v>
      </c>
      <c r="AH330" s="2043" t="s">
        <v>2268</v>
      </c>
      <c r="AI330" s="2044">
        <f>+COUNTIFS(C331:AG331,"土",C332:AG332,"")+COUNTIFS(C331:AG331,"日",C332:AG332,"")</f>
        <v>0</v>
      </c>
    </row>
    <row r="331" spans="2:38">
      <c r="B331" s="1908" t="s">
        <v>1060</v>
      </c>
      <c r="C331" s="1975" t="str">
        <f>IFERROR(TEXT(WEEKDAY(+C330),"aaa"),"")</f>
        <v/>
      </c>
      <c r="D331" s="1975" t="str">
        <f t="shared" ref="D331:AG331" si="154">IFERROR(TEXT(WEEKDAY(+D330),"aaa"),"")</f>
        <v/>
      </c>
      <c r="E331" s="1975" t="str">
        <f t="shared" si="154"/>
        <v/>
      </c>
      <c r="F331" s="1975" t="str">
        <f t="shared" si="154"/>
        <v/>
      </c>
      <c r="G331" s="1975" t="str">
        <f t="shared" si="154"/>
        <v/>
      </c>
      <c r="H331" s="1975" t="str">
        <f t="shared" si="154"/>
        <v/>
      </c>
      <c r="I331" s="1975" t="str">
        <f t="shared" si="154"/>
        <v/>
      </c>
      <c r="J331" s="1975" t="str">
        <f t="shared" si="154"/>
        <v/>
      </c>
      <c r="K331" s="1975" t="str">
        <f t="shared" si="154"/>
        <v/>
      </c>
      <c r="L331" s="1975" t="str">
        <f t="shared" si="154"/>
        <v/>
      </c>
      <c r="M331" s="1975" t="str">
        <f t="shared" si="154"/>
        <v/>
      </c>
      <c r="N331" s="1975" t="str">
        <f t="shared" si="154"/>
        <v/>
      </c>
      <c r="O331" s="1975" t="str">
        <f t="shared" si="154"/>
        <v/>
      </c>
      <c r="P331" s="1975" t="str">
        <f t="shared" si="154"/>
        <v/>
      </c>
      <c r="Q331" s="1975" t="str">
        <f t="shared" si="154"/>
        <v/>
      </c>
      <c r="R331" s="1975" t="str">
        <f t="shared" si="154"/>
        <v/>
      </c>
      <c r="S331" s="1975" t="str">
        <f t="shared" si="154"/>
        <v/>
      </c>
      <c r="T331" s="1975" t="str">
        <f t="shared" si="154"/>
        <v/>
      </c>
      <c r="U331" s="1975" t="str">
        <f t="shared" si="154"/>
        <v/>
      </c>
      <c r="V331" s="1975" t="str">
        <f t="shared" si="154"/>
        <v/>
      </c>
      <c r="W331" s="1975" t="str">
        <f t="shared" si="154"/>
        <v/>
      </c>
      <c r="X331" s="1975" t="str">
        <f t="shared" si="154"/>
        <v/>
      </c>
      <c r="Y331" s="1975" t="str">
        <f t="shared" si="154"/>
        <v/>
      </c>
      <c r="Z331" s="1975" t="str">
        <f t="shared" si="154"/>
        <v/>
      </c>
      <c r="AA331" s="1975" t="str">
        <f t="shared" si="154"/>
        <v/>
      </c>
      <c r="AB331" s="1975" t="str">
        <f t="shared" si="154"/>
        <v/>
      </c>
      <c r="AC331" s="1975" t="str">
        <f t="shared" si="154"/>
        <v/>
      </c>
      <c r="AD331" s="1975" t="str">
        <f t="shared" si="154"/>
        <v/>
      </c>
      <c r="AE331" s="1975" t="str">
        <f t="shared" si="154"/>
        <v/>
      </c>
      <c r="AF331" s="1975" t="str">
        <f t="shared" si="154"/>
        <v/>
      </c>
      <c r="AG331" s="1975" t="str">
        <f t="shared" si="154"/>
        <v/>
      </c>
      <c r="AH331" s="2043" t="s">
        <v>2269</v>
      </c>
      <c r="AI331" s="2044">
        <f>+COUNTIF(C332:AG332,"夏休")+COUNTIF(C332:AG332,"冬休")+COUNTIF(C332:AG332,"中止")</f>
        <v>0</v>
      </c>
    </row>
    <row r="332" spans="2:38" ht="13.5" customHeight="1">
      <c r="B332" s="4547" t="s">
        <v>2270</v>
      </c>
      <c r="C332" s="4549"/>
      <c r="D332" s="4545"/>
      <c r="E332" s="4545"/>
      <c r="F332" s="4545"/>
      <c r="G332" s="4545"/>
      <c r="H332" s="4545"/>
      <c r="I332" s="4545"/>
      <c r="J332" s="4545"/>
      <c r="K332" s="4545"/>
      <c r="L332" s="4545"/>
      <c r="M332" s="4545"/>
      <c r="N332" s="4545"/>
      <c r="O332" s="4545"/>
      <c r="P332" s="4545"/>
      <c r="Q332" s="4545"/>
      <c r="R332" s="4545"/>
      <c r="S332" s="4545"/>
      <c r="T332" s="4545"/>
      <c r="U332" s="4545"/>
      <c r="V332" s="4545"/>
      <c r="W332" s="4545"/>
      <c r="X332" s="4545"/>
      <c r="Y332" s="4545"/>
      <c r="Z332" s="4545"/>
      <c r="AA332" s="4545"/>
      <c r="AB332" s="4545"/>
      <c r="AC332" s="4545"/>
      <c r="AD332" s="4545"/>
      <c r="AE332" s="4545"/>
      <c r="AF332" s="4545"/>
      <c r="AG332" s="4565"/>
      <c r="AH332" s="2045" t="s">
        <v>1061</v>
      </c>
      <c r="AI332" s="2046">
        <f>COUNT(C330:AG330)-AI331</f>
        <v>0</v>
      </c>
    </row>
    <row r="333" spans="2:38" ht="13.5" customHeight="1">
      <c r="B333" s="4548"/>
      <c r="C333" s="4549"/>
      <c r="D333" s="4545"/>
      <c r="E333" s="4545"/>
      <c r="F333" s="4545"/>
      <c r="G333" s="4545"/>
      <c r="H333" s="4545"/>
      <c r="I333" s="4545"/>
      <c r="J333" s="4545"/>
      <c r="K333" s="4545"/>
      <c r="L333" s="4545"/>
      <c r="M333" s="4545"/>
      <c r="N333" s="4545"/>
      <c r="O333" s="4545"/>
      <c r="P333" s="4545"/>
      <c r="Q333" s="4545"/>
      <c r="R333" s="4545"/>
      <c r="S333" s="4545"/>
      <c r="T333" s="4545"/>
      <c r="U333" s="4545"/>
      <c r="V333" s="4545"/>
      <c r="W333" s="4545"/>
      <c r="X333" s="4545"/>
      <c r="Y333" s="4545"/>
      <c r="Z333" s="4545"/>
      <c r="AA333" s="4545"/>
      <c r="AB333" s="4545"/>
      <c r="AC333" s="4545"/>
      <c r="AD333" s="4545"/>
      <c r="AE333" s="4545"/>
      <c r="AF333" s="4545"/>
      <c r="AG333" s="4565"/>
      <c r="AH333" s="2045" t="s">
        <v>1062</v>
      </c>
      <c r="AI333" s="2046">
        <f>+COUNTIF(C334:AG335,"休")</f>
        <v>0</v>
      </c>
      <c r="AJ333" s="2047" t="e">
        <f>IF(AI334&gt;0.285,"",IF(AI333&lt;AI330,"←計画日数が足りません",""))</f>
        <v>#DIV/0!</v>
      </c>
    </row>
    <row r="334" spans="2:38" ht="13.5" customHeight="1">
      <c r="B334" s="4566" t="s">
        <v>1055</v>
      </c>
      <c r="C334" s="4567"/>
      <c r="D334" s="4564"/>
      <c r="E334" s="4564"/>
      <c r="F334" s="4564"/>
      <c r="G334" s="4564"/>
      <c r="H334" s="4564"/>
      <c r="I334" s="4564"/>
      <c r="J334" s="4564"/>
      <c r="K334" s="4564"/>
      <c r="L334" s="4564"/>
      <c r="M334" s="4564"/>
      <c r="N334" s="4564"/>
      <c r="O334" s="4564"/>
      <c r="P334" s="4564"/>
      <c r="Q334" s="4564"/>
      <c r="R334" s="4564"/>
      <c r="S334" s="4564"/>
      <c r="T334" s="4564"/>
      <c r="U334" s="4564"/>
      <c r="V334" s="4564"/>
      <c r="W334" s="4564"/>
      <c r="X334" s="4564"/>
      <c r="Y334" s="4564"/>
      <c r="Z334" s="4564"/>
      <c r="AA334" s="4564"/>
      <c r="AB334" s="4564"/>
      <c r="AC334" s="4564"/>
      <c r="AD334" s="4564"/>
      <c r="AE334" s="4564"/>
      <c r="AF334" s="4564"/>
      <c r="AG334" s="4570"/>
      <c r="AH334" s="2045" t="s">
        <v>1063</v>
      </c>
      <c r="AI334" s="2048" t="e">
        <f>+AI333/AI332</f>
        <v>#DIV/0!</v>
      </c>
    </row>
    <row r="335" spans="2:38">
      <c r="B335" s="4566"/>
      <c r="C335" s="4567"/>
      <c r="D335" s="4564"/>
      <c r="E335" s="4564"/>
      <c r="F335" s="4564"/>
      <c r="G335" s="4564"/>
      <c r="H335" s="4564"/>
      <c r="I335" s="4564"/>
      <c r="J335" s="4564"/>
      <c r="K335" s="4564"/>
      <c r="L335" s="4564"/>
      <c r="M335" s="4564"/>
      <c r="N335" s="4564"/>
      <c r="O335" s="4564"/>
      <c r="P335" s="4564"/>
      <c r="Q335" s="4564"/>
      <c r="R335" s="4564"/>
      <c r="S335" s="4564"/>
      <c r="T335" s="4564"/>
      <c r="U335" s="4564"/>
      <c r="V335" s="4564"/>
      <c r="W335" s="4564"/>
      <c r="X335" s="4564"/>
      <c r="Y335" s="4564"/>
      <c r="Z335" s="4564"/>
      <c r="AA335" s="4564"/>
      <c r="AB335" s="4564"/>
      <c r="AC335" s="4564"/>
      <c r="AD335" s="4564"/>
      <c r="AE335" s="4564"/>
      <c r="AF335" s="4564"/>
      <c r="AG335" s="4570"/>
      <c r="AH335" s="2045" t="s">
        <v>1051</v>
      </c>
      <c r="AI335" s="2046">
        <f>+COUNTA(C336:AG337)</f>
        <v>0</v>
      </c>
    </row>
    <row r="336" spans="2:38">
      <c r="B336" s="4571" t="s">
        <v>1057</v>
      </c>
      <c r="C336" s="4573"/>
      <c r="D336" s="4568"/>
      <c r="E336" s="4568"/>
      <c r="F336" s="4568"/>
      <c r="G336" s="4568"/>
      <c r="H336" s="4568"/>
      <c r="I336" s="4568"/>
      <c r="J336" s="4568"/>
      <c r="K336" s="4568"/>
      <c r="L336" s="4568"/>
      <c r="M336" s="4568"/>
      <c r="N336" s="4568"/>
      <c r="O336" s="4568"/>
      <c r="P336" s="4568"/>
      <c r="Q336" s="4568"/>
      <c r="R336" s="4568"/>
      <c r="S336" s="4568"/>
      <c r="T336" s="4568"/>
      <c r="U336" s="4568"/>
      <c r="V336" s="4568"/>
      <c r="W336" s="4568"/>
      <c r="X336" s="4568"/>
      <c r="Y336" s="4568"/>
      <c r="Z336" s="4568"/>
      <c r="AA336" s="4568"/>
      <c r="AB336" s="4568"/>
      <c r="AC336" s="4568"/>
      <c r="AD336" s="4568"/>
      <c r="AE336" s="4568"/>
      <c r="AF336" s="4568"/>
      <c r="AG336" s="4575"/>
      <c r="AH336" s="2049" t="s">
        <v>1064</v>
      </c>
      <c r="AI336" s="2050" t="e">
        <f>+AI335/AI332</f>
        <v>#DIV/0!</v>
      </c>
      <c r="AL336" s="1857">
        <f>+COUNTIF(C334:AG335,"休")</f>
        <v>0</v>
      </c>
    </row>
    <row r="337" spans="2:38">
      <c r="B337" s="4572"/>
      <c r="C337" s="4574"/>
      <c r="D337" s="4569"/>
      <c r="E337" s="4569"/>
      <c r="F337" s="4569"/>
      <c r="G337" s="4569"/>
      <c r="H337" s="4569"/>
      <c r="I337" s="4569"/>
      <c r="J337" s="4569"/>
      <c r="K337" s="4569"/>
      <c r="L337" s="4569"/>
      <c r="M337" s="4569"/>
      <c r="N337" s="4569"/>
      <c r="O337" s="4569"/>
      <c r="P337" s="4569"/>
      <c r="Q337" s="4569"/>
      <c r="R337" s="4569"/>
      <c r="S337" s="4569"/>
      <c r="T337" s="4569"/>
      <c r="U337" s="4569"/>
      <c r="V337" s="4569"/>
      <c r="W337" s="4569"/>
      <c r="X337" s="4569"/>
      <c r="Y337" s="4569"/>
      <c r="Z337" s="4569"/>
      <c r="AA337" s="4569"/>
      <c r="AB337" s="4569"/>
      <c r="AC337" s="4569"/>
      <c r="AD337" s="4569"/>
      <c r="AE337" s="4569"/>
      <c r="AF337" s="4569"/>
      <c r="AG337" s="4576"/>
      <c r="AH337" s="2051" t="s">
        <v>2271</v>
      </c>
      <c r="AI337" s="2052" t="str">
        <f>IF(7&gt;AI332,"対象外",IF(AI335&gt;=AI330,"OK","NG"))</f>
        <v>対象外</v>
      </c>
      <c r="AJ337" s="2047" t="str">
        <f>IF(AI337="対象外","←７日間に満たない期間は達成判定の対象外",IF(AI337="NG","←月単位未達成","←月単位達成"))</f>
        <v>←７日間に満たない期間は達成判定の対象外</v>
      </c>
      <c r="AL337" s="2053" t="str">
        <f>IF(7&gt;AI332,"対象外",IF(AL336&gt;=AI330,"OK","NG"))</f>
        <v>対象外</v>
      </c>
    </row>
    <row r="338" spans="2:38" hidden="1">
      <c r="B338" s="2001" t="s">
        <v>2373</v>
      </c>
      <c r="C338" s="1992" t="e">
        <f t="shared" ref="C338:AG338" si="155">IF(AND(DAY(C330)&gt;=22,DAY(C330)&lt;=28,C331="土"),1,0)</f>
        <v>#VALUE!</v>
      </c>
      <c r="D338" s="1992" t="e">
        <f t="shared" si="155"/>
        <v>#VALUE!</v>
      </c>
      <c r="E338" s="1992" t="e">
        <f t="shared" si="155"/>
        <v>#VALUE!</v>
      </c>
      <c r="F338" s="1992" t="e">
        <f t="shared" si="155"/>
        <v>#VALUE!</v>
      </c>
      <c r="G338" s="1992" t="e">
        <f t="shared" si="155"/>
        <v>#VALUE!</v>
      </c>
      <c r="H338" s="1992" t="e">
        <f t="shared" si="155"/>
        <v>#VALUE!</v>
      </c>
      <c r="I338" s="1992" t="e">
        <f t="shared" si="155"/>
        <v>#VALUE!</v>
      </c>
      <c r="J338" s="1992" t="e">
        <f t="shared" si="155"/>
        <v>#VALUE!</v>
      </c>
      <c r="K338" s="1992" t="e">
        <f t="shared" si="155"/>
        <v>#VALUE!</v>
      </c>
      <c r="L338" s="1992" t="e">
        <f t="shared" si="155"/>
        <v>#VALUE!</v>
      </c>
      <c r="M338" s="1992" t="e">
        <f t="shared" si="155"/>
        <v>#VALUE!</v>
      </c>
      <c r="N338" s="1992" t="e">
        <f t="shared" si="155"/>
        <v>#VALUE!</v>
      </c>
      <c r="O338" s="1992" t="e">
        <f t="shared" si="155"/>
        <v>#VALUE!</v>
      </c>
      <c r="P338" s="1992" t="e">
        <f t="shared" si="155"/>
        <v>#VALUE!</v>
      </c>
      <c r="Q338" s="1992" t="e">
        <f t="shared" si="155"/>
        <v>#VALUE!</v>
      </c>
      <c r="R338" s="1992" t="e">
        <f t="shared" si="155"/>
        <v>#VALUE!</v>
      </c>
      <c r="S338" s="1992" t="e">
        <f t="shared" si="155"/>
        <v>#VALUE!</v>
      </c>
      <c r="T338" s="1992" t="e">
        <f t="shared" si="155"/>
        <v>#VALUE!</v>
      </c>
      <c r="U338" s="1992" t="e">
        <f t="shared" si="155"/>
        <v>#VALUE!</v>
      </c>
      <c r="V338" s="1992" t="e">
        <f t="shared" si="155"/>
        <v>#VALUE!</v>
      </c>
      <c r="W338" s="1992" t="e">
        <f t="shared" si="155"/>
        <v>#VALUE!</v>
      </c>
      <c r="X338" s="1992" t="e">
        <f t="shared" si="155"/>
        <v>#VALUE!</v>
      </c>
      <c r="Y338" s="1992" t="e">
        <f t="shared" si="155"/>
        <v>#VALUE!</v>
      </c>
      <c r="Z338" s="1992" t="e">
        <f t="shared" si="155"/>
        <v>#VALUE!</v>
      </c>
      <c r="AA338" s="1992" t="e">
        <f t="shared" si="155"/>
        <v>#VALUE!</v>
      </c>
      <c r="AB338" s="1992" t="e">
        <f t="shared" si="155"/>
        <v>#VALUE!</v>
      </c>
      <c r="AC338" s="1992" t="e">
        <f t="shared" si="155"/>
        <v>#VALUE!</v>
      </c>
      <c r="AD338" s="1992" t="e">
        <f t="shared" si="155"/>
        <v>#VALUE!</v>
      </c>
      <c r="AE338" s="1992" t="e">
        <f t="shared" si="155"/>
        <v>#VALUE!</v>
      </c>
      <c r="AF338" s="1992" t="e">
        <f t="shared" si="155"/>
        <v>#VALUE!</v>
      </c>
      <c r="AG338" s="1992" t="e">
        <f t="shared" si="155"/>
        <v>#VALUE!</v>
      </c>
      <c r="AH338" s="1861" t="s">
        <v>2272</v>
      </c>
      <c r="AI338" s="2054">
        <f>_xlfn.AGGREGATE(9,6,C338:AG338)</f>
        <v>0</v>
      </c>
      <c r="AJ338" s="2047"/>
    </row>
    <row r="339" spans="2:38" hidden="1">
      <c r="B339" s="2001" t="s">
        <v>2374</v>
      </c>
      <c r="C339" s="2055" t="e">
        <f t="shared" ref="C339:AG339" si="156">IF(AND(DAY(C330)&gt;=22,DAY(C330)&lt;=28,C331="土",OR(C336="休",C336="雨")),1,0)</f>
        <v>#VALUE!</v>
      </c>
      <c r="D339" s="2055" t="e">
        <f t="shared" si="156"/>
        <v>#VALUE!</v>
      </c>
      <c r="E339" s="2055" t="e">
        <f t="shared" si="156"/>
        <v>#VALUE!</v>
      </c>
      <c r="F339" s="2055" t="e">
        <f t="shared" si="156"/>
        <v>#VALUE!</v>
      </c>
      <c r="G339" s="2055" t="e">
        <f t="shared" si="156"/>
        <v>#VALUE!</v>
      </c>
      <c r="H339" s="2055" t="e">
        <f t="shared" si="156"/>
        <v>#VALUE!</v>
      </c>
      <c r="I339" s="2055" t="e">
        <f t="shared" si="156"/>
        <v>#VALUE!</v>
      </c>
      <c r="J339" s="2055" t="e">
        <f t="shared" si="156"/>
        <v>#VALUE!</v>
      </c>
      <c r="K339" s="2055" t="e">
        <f t="shared" si="156"/>
        <v>#VALUE!</v>
      </c>
      <c r="L339" s="2055" t="e">
        <f t="shared" si="156"/>
        <v>#VALUE!</v>
      </c>
      <c r="M339" s="2055" t="e">
        <f t="shared" si="156"/>
        <v>#VALUE!</v>
      </c>
      <c r="N339" s="2055" t="e">
        <f t="shared" si="156"/>
        <v>#VALUE!</v>
      </c>
      <c r="O339" s="2055" t="e">
        <f t="shared" si="156"/>
        <v>#VALUE!</v>
      </c>
      <c r="P339" s="2055" t="e">
        <f t="shared" si="156"/>
        <v>#VALUE!</v>
      </c>
      <c r="Q339" s="2055" t="e">
        <f t="shared" si="156"/>
        <v>#VALUE!</v>
      </c>
      <c r="R339" s="2055" t="e">
        <f t="shared" si="156"/>
        <v>#VALUE!</v>
      </c>
      <c r="S339" s="2055" t="e">
        <f t="shared" si="156"/>
        <v>#VALUE!</v>
      </c>
      <c r="T339" s="2055" t="e">
        <f t="shared" si="156"/>
        <v>#VALUE!</v>
      </c>
      <c r="U339" s="2055" t="e">
        <f t="shared" si="156"/>
        <v>#VALUE!</v>
      </c>
      <c r="V339" s="2055" t="e">
        <f t="shared" si="156"/>
        <v>#VALUE!</v>
      </c>
      <c r="W339" s="2055" t="e">
        <f t="shared" si="156"/>
        <v>#VALUE!</v>
      </c>
      <c r="X339" s="2055" t="e">
        <f t="shared" si="156"/>
        <v>#VALUE!</v>
      </c>
      <c r="Y339" s="2055" t="e">
        <f t="shared" si="156"/>
        <v>#VALUE!</v>
      </c>
      <c r="Z339" s="2055" t="e">
        <f t="shared" si="156"/>
        <v>#VALUE!</v>
      </c>
      <c r="AA339" s="2055" t="e">
        <f t="shared" si="156"/>
        <v>#VALUE!</v>
      </c>
      <c r="AB339" s="2055" t="e">
        <f t="shared" si="156"/>
        <v>#VALUE!</v>
      </c>
      <c r="AC339" s="2055" t="e">
        <f t="shared" si="156"/>
        <v>#VALUE!</v>
      </c>
      <c r="AD339" s="2055" t="e">
        <f t="shared" si="156"/>
        <v>#VALUE!</v>
      </c>
      <c r="AE339" s="2055" t="e">
        <f t="shared" si="156"/>
        <v>#VALUE!</v>
      </c>
      <c r="AF339" s="2055" t="e">
        <f t="shared" si="156"/>
        <v>#VALUE!</v>
      </c>
      <c r="AG339" s="2055" t="e">
        <f t="shared" si="156"/>
        <v>#VALUE!</v>
      </c>
      <c r="AH339" s="1861" t="s">
        <v>2273</v>
      </c>
      <c r="AI339" s="2054">
        <f>_xlfn.AGGREGATE(9,6,C339:AG339)</f>
        <v>0</v>
      </c>
      <c r="AJ339" s="2047"/>
    </row>
    <row r="340" spans="2:38" hidden="1">
      <c r="B340" s="2001" t="s">
        <v>2375</v>
      </c>
      <c r="C340" s="1992" t="e">
        <f>IF(AND(DAY(C330)&gt;=8,DAY(C330)&lt;=14,C331="土"),1,0)</f>
        <v>#VALUE!</v>
      </c>
      <c r="D340" s="1992" t="e">
        <f>IF(AND(DAY(D330)&gt;=8,DAY(D330)&lt;=14,D331="土"),1,0)</f>
        <v>#VALUE!</v>
      </c>
      <c r="E340" s="1992" t="e">
        <f t="shared" ref="E340" si="157">IF(AND(DAY(E330)&gt;=8,DAY(E330)&lt;=14,E331="土"),1,0)</f>
        <v>#VALUE!</v>
      </c>
      <c r="F340" s="1992" t="e">
        <f>IF(AND(DAY(F330)&gt;=8,DAY(F330)&lt;=14,F331="土"),1,0)</f>
        <v>#VALUE!</v>
      </c>
      <c r="G340" s="1992" t="e">
        <f>IF(AND(DAY(G330)&gt;=8,DAY(G330)&lt;=14,G331="土"),1,0)</f>
        <v>#VALUE!</v>
      </c>
      <c r="H340" s="1992" t="e">
        <f t="shared" ref="H340:AG340" si="158">IF(AND(DAY(H330)&gt;=8,DAY(H330)&lt;=14,H331="土"),1,0)</f>
        <v>#VALUE!</v>
      </c>
      <c r="I340" s="1992" t="e">
        <f t="shared" si="158"/>
        <v>#VALUE!</v>
      </c>
      <c r="J340" s="1992" t="e">
        <f t="shared" si="158"/>
        <v>#VALUE!</v>
      </c>
      <c r="K340" s="1992" t="e">
        <f t="shared" si="158"/>
        <v>#VALUE!</v>
      </c>
      <c r="L340" s="1992" t="e">
        <f t="shared" si="158"/>
        <v>#VALUE!</v>
      </c>
      <c r="M340" s="1992" t="e">
        <f t="shared" si="158"/>
        <v>#VALUE!</v>
      </c>
      <c r="N340" s="1992" t="e">
        <f t="shared" si="158"/>
        <v>#VALUE!</v>
      </c>
      <c r="O340" s="1992" t="e">
        <f t="shared" si="158"/>
        <v>#VALUE!</v>
      </c>
      <c r="P340" s="1992" t="e">
        <f t="shared" si="158"/>
        <v>#VALUE!</v>
      </c>
      <c r="Q340" s="1992" t="e">
        <f t="shared" si="158"/>
        <v>#VALUE!</v>
      </c>
      <c r="R340" s="1992" t="e">
        <f t="shared" si="158"/>
        <v>#VALUE!</v>
      </c>
      <c r="S340" s="1992" t="e">
        <f t="shared" si="158"/>
        <v>#VALUE!</v>
      </c>
      <c r="T340" s="1992" t="e">
        <f t="shared" si="158"/>
        <v>#VALUE!</v>
      </c>
      <c r="U340" s="1992" t="e">
        <f t="shared" si="158"/>
        <v>#VALUE!</v>
      </c>
      <c r="V340" s="1992" t="e">
        <f t="shared" si="158"/>
        <v>#VALUE!</v>
      </c>
      <c r="W340" s="1992" t="e">
        <f t="shared" si="158"/>
        <v>#VALUE!</v>
      </c>
      <c r="X340" s="1992" t="e">
        <f t="shared" si="158"/>
        <v>#VALUE!</v>
      </c>
      <c r="Y340" s="1992" t="e">
        <f t="shared" si="158"/>
        <v>#VALUE!</v>
      </c>
      <c r="Z340" s="1992" t="e">
        <f t="shared" si="158"/>
        <v>#VALUE!</v>
      </c>
      <c r="AA340" s="1992" t="e">
        <f t="shared" si="158"/>
        <v>#VALUE!</v>
      </c>
      <c r="AB340" s="1992" t="e">
        <f t="shared" si="158"/>
        <v>#VALUE!</v>
      </c>
      <c r="AC340" s="1992" t="e">
        <f t="shared" si="158"/>
        <v>#VALUE!</v>
      </c>
      <c r="AD340" s="1992" t="e">
        <f t="shared" si="158"/>
        <v>#VALUE!</v>
      </c>
      <c r="AE340" s="1992" t="e">
        <f t="shared" si="158"/>
        <v>#VALUE!</v>
      </c>
      <c r="AF340" s="1992" t="e">
        <f t="shared" si="158"/>
        <v>#VALUE!</v>
      </c>
      <c r="AG340" s="1992" t="e">
        <f t="shared" si="158"/>
        <v>#VALUE!</v>
      </c>
      <c r="AH340" s="1861" t="s">
        <v>2272</v>
      </c>
      <c r="AI340" s="2054">
        <f>_xlfn.AGGREGATE(9,6,C340:AG340)</f>
        <v>0</v>
      </c>
      <c r="AJ340" s="2047"/>
    </row>
    <row r="341" spans="2:38" hidden="1">
      <c r="B341" s="2001" t="s">
        <v>2376</v>
      </c>
      <c r="C341" s="2055" t="e">
        <f>IF(AND(DAY(C330)&gt;=8,DAY(C330)&lt;=14,C331="土",OR(C336="休",C336="雨")),1,0)</f>
        <v>#VALUE!</v>
      </c>
      <c r="D341" s="2055" t="e">
        <f>IF(AND(DAY(D330)&gt;=8,DAY(D330)&lt;=14,D331="土",OR(D336="休",D336="雨")),1,0)</f>
        <v>#VALUE!</v>
      </c>
      <c r="E341" s="2055" t="e">
        <f t="shared" ref="E341" si="159">IF(AND(DAY(E330)&gt;=8,DAY(E330)&lt;=14,E331="土",OR(E336="休",E336="雨")),1,0)</f>
        <v>#VALUE!</v>
      </c>
      <c r="F341" s="2055" t="e">
        <f>IF(AND(DAY(F330)&gt;=8,DAY(F330)&lt;=14,F331="土",OR(F336="休",F336="雨")),1,0)</f>
        <v>#VALUE!</v>
      </c>
      <c r="G341" s="2055" t="e">
        <f>IF(AND(DAY(G330)&gt;=8,DAY(G330)&lt;=14,G331="土",OR(G336="休",G336="雨")),1,0)</f>
        <v>#VALUE!</v>
      </c>
      <c r="H341" s="2055" t="e">
        <f t="shared" ref="H341:AG341" si="160">IF(AND(DAY(H330)&gt;=8,DAY(H330)&lt;=14,H331="土",OR(H336="休",H336="雨")),1,0)</f>
        <v>#VALUE!</v>
      </c>
      <c r="I341" s="2055" t="e">
        <f t="shared" si="160"/>
        <v>#VALUE!</v>
      </c>
      <c r="J341" s="2055" t="e">
        <f t="shared" si="160"/>
        <v>#VALUE!</v>
      </c>
      <c r="K341" s="2055" t="e">
        <f t="shared" si="160"/>
        <v>#VALUE!</v>
      </c>
      <c r="L341" s="2055" t="e">
        <f t="shared" si="160"/>
        <v>#VALUE!</v>
      </c>
      <c r="M341" s="2055" t="e">
        <f t="shared" si="160"/>
        <v>#VALUE!</v>
      </c>
      <c r="N341" s="2055" t="e">
        <f t="shared" si="160"/>
        <v>#VALUE!</v>
      </c>
      <c r="O341" s="2055" t="e">
        <f t="shared" si="160"/>
        <v>#VALUE!</v>
      </c>
      <c r="P341" s="2055" t="e">
        <f t="shared" si="160"/>
        <v>#VALUE!</v>
      </c>
      <c r="Q341" s="2055" t="e">
        <f t="shared" si="160"/>
        <v>#VALUE!</v>
      </c>
      <c r="R341" s="2055" t="e">
        <f t="shared" si="160"/>
        <v>#VALUE!</v>
      </c>
      <c r="S341" s="2055" t="e">
        <f t="shared" si="160"/>
        <v>#VALUE!</v>
      </c>
      <c r="T341" s="2055" t="e">
        <f t="shared" si="160"/>
        <v>#VALUE!</v>
      </c>
      <c r="U341" s="2055" t="e">
        <f t="shared" si="160"/>
        <v>#VALUE!</v>
      </c>
      <c r="V341" s="2055" t="e">
        <f t="shared" si="160"/>
        <v>#VALUE!</v>
      </c>
      <c r="W341" s="2055" t="e">
        <f t="shared" si="160"/>
        <v>#VALUE!</v>
      </c>
      <c r="X341" s="2055" t="e">
        <f t="shared" si="160"/>
        <v>#VALUE!</v>
      </c>
      <c r="Y341" s="2055" t="e">
        <f t="shared" si="160"/>
        <v>#VALUE!</v>
      </c>
      <c r="Z341" s="2055" t="e">
        <f t="shared" si="160"/>
        <v>#VALUE!</v>
      </c>
      <c r="AA341" s="2055" t="e">
        <f t="shared" si="160"/>
        <v>#VALUE!</v>
      </c>
      <c r="AB341" s="2055" t="e">
        <f t="shared" si="160"/>
        <v>#VALUE!</v>
      </c>
      <c r="AC341" s="2055" t="e">
        <f t="shared" si="160"/>
        <v>#VALUE!</v>
      </c>
      <c r="AD341" s="2055" t="e">
        <f t="shared" si="160"/>
        <v>#VALUE!</v>
      </c>
      <c r="AE341" s="2055" t="e">
        <f t="shared" si="160"/>
        <v>#VALUE!</v>
      </c>
      <c r="AF341" s="2055" t="e">
        <f t="shared" si="160"/>
        <v>#VALUE!</v>
      </c>
      <c r="AG341" s="2055" t="e">
        <f t="shared" si="160"/>
        <v>#VALUE!</v>
      </c>
      <c r="AH341" s="1861" t="s">
        <v>2273</v>
      </c>
      <c r="AI341" s="2054">
        <f>_xlfn.AGGREGATE(9,6,C341:AG341)</f>
        <v>0</v>
      </c>
      <c r="AJ341" s="2047"/>
    </row>
  </sheetData>
  <mergeCells count="2063">
    <mergeCell ref="AG336:AG337"/>
    <mergeCell ref="AA336:AA337"/>
    <mergeCell ref="AB336:AB337"/>
    <mergeCell ref="AC336:AC337"/>
    <mergeCell ref="AD336:AD337"/>
    <mergeCell ref="AE336:AE337"/>
    <mergeCell ref="AF336:AF337"/>
    <mergeCell ref="U336:U337"/>
    <mergeCell ref="V336:V337"/>
    <mergeCell ref="W336:W337"/>
    <mergeCell ref="X336:X337"/>
    <mergeCell ref="Y336:Y337"/>
    <mergeCell ref="Z336:Z337"/>
    <mergeCell ref="O336:O337"/>
    <mergeCell ref="P336:P337"/>
    <mergeCell ref="Q336:Q337"/>
    <mergeCell ref="R336:R337"/>
    <mergeCell ref="S336:S337"/>
    <mergeCell ref="T336:T337"/>
    <mergeCell ref="I336:I337"/>
    <mergeCell ref="J336:J337"/>
    <mergeCell ref="K336:K337"/>
    <mergeCell ref="L336:L337"/>
    <mergeCell ref="M336:M337"/>
    <mergeCell ref="N336:N337"/>
    <mergeCell ref="AE334:AE335"/>
    <mergeCell ref="AF334:AF335"/>
    <mergeCell ref="AG334:AG335"/>
    <mergeCell ref="B336:B337"/>
    <mergeCell ref="C336:C337"/>
    <mergeCell ref="D336:D337"/>
    <mergeCell ref="E336:E337"/>
    <mergeCell ref="F336:F337"/>
    <mergeCell ref="G336:G337"/>
    <mergeCell ref="H336:H337"/>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M334:M335"/>
    <mergeCell ref="N334:N335"/>
    <mergeCell ref="O334:O335"/>
    <mergeCell ref="P334:P335"/>
    <mergeCell ref="Q334:Q335"/>
    <mergeCell ref="R334:R335"/>
    <mergeCell ref="G334:G335"/>
    <mergeCell ref="H334:H335"/>
    <mergeCell ref="I334:I335"/>
    <mergeCell ref="J334:J335"/>
    <mergeCell ref="K334:K335"/>
    <mergeCell ref="L334:L335"/>
    <mergeCell ref="AC332:AC333"/>
    <mergeCell ref="AD332:AD333"/>
    <mergeCell ref="AE332:AE333"/>
    <mergeCell ref="AF332:AF333"/>
    <mergeCell ref="AG332:AG333"/>
    <mergeCell ref="B334:B335"/>
    <mergeCell ref="C334:C335"/>
    <mergeCell ref="D334:D335"/>
    <mergeCell ref="E334:E335"/>
    <mergeCell ref="F334:F335"/>
    <mergeCell ref="W332:W333"/>
    <mergeCell ref="X332:X333"/>
    <mergeCell ref="Y332:Y333"/>
    <mergeCell ref="Z332:Z333"/>
    <mergeCell ref="AA332:AA333"/>
    <mergeCell ref="AB332:AB333"/>
    <mergeCell ref="Q332:Q333"/>
    <mergeCell ref="R332:R333"/>
    <mergeCell ref="S332:S333"/>
    <mergeCell ref="T332:T333"/>
    <mergeCell ref="U332:U333"/>
    <mergeCell ref="V332:V333"/>
    <mergeCell ref="K332:K333"/>
    <mergeCell ref="L332:L333"/>
    <mergeCell ref="M332:M333"/>
    <mergeCell ref="N332:N333"/>
    <mergeCell ref="O332:O333"/>
    <mergeCell ref="P332:P333"/>
    <mergeCell ref="C328:AI328"/>
    <mergeCell ref="B332:B333"/>
    <mergeCell ref="C332:C333"/>
    <mergeCell ref="D332:D333"/>
    <mergeCell ref="E332:E333"/>
    <mergeCell ref="F332:F333"/>
    <mergeCell ref="G332:G333"/>
    <mergeCell ref="H332:H333"/>
    <mergeCell ref="I332:I333"/>
    <mergeCell ref="J332:J333"/>
    <mergeCell ref="AB320:AB321"/>
    <mergeCell ref="AC320:AC321"/>
    <mergeCell ref="AD320:AD321"/>
    <mergeCell ref="AE320:AE321"/>
    <mergeCell ref="AF320:AF321"/>
    <mergeCell ref="AG320:AG321"/>
    <mergeCell ref="V320:V321"/>
    <mergeCell ref="W320:W321"/>
    <mergeCell ref="X320:X321"/>
    <mergeCell ref="Y320:Y321"/>
    <mergeCell ref="Z320:Z321"/>
    <mergeCell ref="AA320:AA321"/>
    <mergeCell ref="P320:P321"/>
    <mergeCell ref="Q320:Q321"/>
    <mergeCell ref="R320:R321"/>
    <mergeCell ref="S320:S321"/>
    <mergeCell ref="T320:T321"/>
    <mergeCell ref="U320:U321"/>
    <mergeCell ref="J320:J321"/>
    <mergeCell ref="K320:K321"/>
    <mergeCell ref="L320:L321"/>
    <mergeCell ref="M320:M321"/>
    <mergeCell ref="N320:N321"/>
    <mergeCell ref="O320:O321"/>
    <mergeCell ref="AF318:AF319"/>
    <mergeCell ref="AG318:AG319"/>
    <mergeCell ref="B320:B321"/>
    <mergeCell ref="C320:C321"/>
    <mergeCell ref="D320:D321"/>
    <mergeCell ref="E320:E321"/>
    <mergeCell ref="F320:F321"/>
    <mergeCell ref="G320:G321"/>
    <mergeCell ref="H320:H321"/>
    <mergeCell ref="I320:I321"/>
    <mergeCell ref="Z318:Z319"/>
    <mergeCell ref="AA318:AA319"/>
    <mergeCell ref="AB318:AB319"/>
    <mergeCell ref="AC318:AC319"/>
    <mergeCell ref="AD318:AD319"/>
    <mergeCell ref="AE318:AE319"/>
    <mergeCell ref="T318:T319"/>
    <mergeCell ref="U318:U319"/>
    <mergeCell ref="V318:V319"/>
    <mergeCell ref="W318:W319"/>
    <mergeCell ref="X318:X319"/>
    <mergeCell ref="Y318:Y319"/>
    <mergeCell ref="N318:N319"/>
    <mergeCell ref="O318:O319"/>
    <mergeCell ref="P318:P319"/>
    <mergeCell ref="Q318:Q319"/>
    <mergeCell ref="R318:R319"/>
    <mergeCell ref="S318:S319"/>
    <mergeCell ref="H318:H319"/>
    <mergeCell ref="I318:I319"/>
    <mergeCell ref="J318:J319"/>
    <mergeCell ref="K318:K319"/>
    <mergeCell ref="L318:L319"/>
    <mergeCell ref="M318:M319"/>
    <mergeCell ref="B318:B319"/>
    <mergeCell ref="C318:C319"/>
    <mergeCell ref="D318:D319"/>
    <mergeCell ref="E318:E319"/>
    <mergeCell ref="F318:F319"/>
    <mergeCell ref="G318:G319"/>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P316:P317"/>
    <mergeCell ref="Q316:Q317"/>
    <mergeCell ref="R316:R317"/>
    <mergeCell ref="S316:S317"/>
    <mergeCell ref="T316:T317"/>
    <mergeCell ref="U316:U317"/>
    <mergeCell ref="J316:J317"/>
    <mergeCell ref="K316:K317"/>
    <mergeCell ref="L316:L317"/>
    <mergeCell ref="M316:M317"/>
    <mergeCell ref="N316:N317"/>
    <mergeCell ref="O316:O317"/>
    <mergeCell ref="AG304:AG305"/>
    <mergeCell ref="C312:AI312"/>
    <mergeCell ref="B316:B317"/>
    <mergeCell ref="C316:C317"/>
    <mergeCell ref="D316:D317"/>
    <mergeCell ref="E316:E317"/>
    <mergeCell ref="F316:F317"/>
    <mergeCell ref="G316:G317"/>
    <mergeCell ref="H316:H317"/>
    <mergeCell ref="I316:I317"/>
    <mergeCell ref="AA304:AA305"/>
    <mergeCell ref="AB304:AB305"/>
    <mergeCell ref="AC304:AC305"/>
    <mergeCell ref="AD304:AD305"/>
    <mergeCell ref="AE304:AE305"/>
    <mergeCell ref="AF304:AF305"/>
    <mergeCell ref="U304:U305"/>
    <mergeCell ref="V304:V305"/>
    <mergeCell ref="W304:W305"/>
    <mergeCell ref="X304:X305"/>
    <mergeCell ref="Y304:Y305"/>
    <mergeCell ref="Z304:Z305"/>
    <mergeCell ref="O304:O305"/>
    <mergeCell ref="P304:P305"/>
    <mergeCell ref="Q304:Q305"/>
    <mergeCell ref="R304:R305"/>
    <mergeCell ref="S304:S305"/>
    <mergeCell ref="T304:T305"/>
    <mergeCell ref="I304:I305"/>
    <mergeCell ref="J304:J305"/>
    <mergeCell ref="K304:K305"/>
    <mergeCell ref="L304:L305"/>
    <mergeCell ref="M304:M305"/>
    <mergeCell ref="N304:N305"/>
    <mergeCell ref="AE302:AE303"/>
    <mergeCell ref="AF302:AF303"/>
    <mergeCell ref="AG302:AG303"/>
    <mergeCell ref="B304:B305"/>
    <mergeCell ref="C304:C305"/>
    <mergeCell ref="D304:D305"/>
    <mergeCell ref="E304:E305"/>
    <mergeCell ref="F304:F305"/>
    <mergeCell ref="G304:G305"/>
    <mergeCell ref="H304:H305"/>
    <mergeCell ref="Y302:Y303"/>
    <mergeCell ref="Z302:Z303"/>
    <mergeCell ref="AA302:AA303"/>
    <mergeCell ref="AB302:AB303"/>
    <mergeCell ref="AC302:AC303"/>
    <mergeCell ref="AD302:AD303"/>
    <mergeCell ref="S302:S303"/>
    <mergeCell ref="T302:T303"/>
    <mergeCell ref="U302:U303"/>
    <mergeCell ref="V302:V303"/>
    <mergeCell ref="W302:W303"/>
    <mergeCell ref="X302:X303"/>
    <mergeCell ref="M302:M303"/>
    <mergeCell ref="N302:N303"/>
    <mergeCell ref="O302:O303"/>
    <mergeCell ref="P302:P303"/>
    <mergeCell ref="Q302:Q303"/>
    <mergeCell ref="R302:R303"/>
    <mergeCell ref="G302:G303"/>
    <mergeCell ref="H302:H303"/>
    <mergeCell ref="I302:I303"/>
    <mergeCell ref="J302:J303"/>
    <mergeCell ref="K302:K303"/>
    <mergeCell ref="L302:L303"/>
    <mergeCell ref="AC300:AC301"/>
    <mergeCell ref="AD300:AD301"/>
    <mergeCell ref="AE300:AE301"/>
    <mergeCell ref="AF300:AF301"/>
    <mergeCell ref="AG300:AG301"/>
    <mergeCell ref="B302:B303"/>
    <mergeCell ref="C302:C303"/>
    <mergeCell ref="D302:D303"/>
    <mergeCell ref="E302:E303"/>
    <mergeCell ref="F302:F303"/>
    <mergeCell ref="W300:W301"/>
    <mergeCell ref="X300:X301"/>
    <mergeCell ref="Y300:Y301"/>
    <mergeCell ref="Z300:Z301"/>
    <mergeCell ref="AA300:AA301"/>
    <mergeCell ref="AB300:AB301"/>
    <mergeCell ref="Q300:Q301"/>
    <mergeCell ref="R300:R301"/>
    <mergeCell ref="S300:S301"/>
    <mergeCell ref="T300:T301"/>
    <mergeCell ref="U300:U301"/>
    <mergeCell ref="V300:V301"/>
    <mergeCell ref="K300:K301"/>
    <mergeCell ref="L300:L301"/>
    <mergeCell ref="M300:M301"/>
    <mergeCell ref="N300:N301"/>
    <mergeCell ref="O300:O301"/>
    <mergeCell ref="P300:P301"/>
    <mergeCell ref="C296:AI296"/>
    <mergeCell ref="B300:B301"/>
    <mergeCell ref="C300:C301"/>
    <mergeCell ref="D300:D301"/>
    <mergeCell ref="E300:E301"/>
    <mergeCell ref="F300:F301"/>
    <mergeCell ref="G300:G301"/>
    <mergeCell ref="H300:H301"/>
    <mergeCell ref="I300:I301"/>
    <mergeCell ref="J300:J301"/>
    <mergeCell ref="AB288:AB289"/>
    <mergeCell ref="AC288:AC289"/>
    <mergeCell ref="AD288:AD289"/>
    <mergeCell ref="AE288:AE289"/>
    <mergeCell ref="AF288:AF289"/>
    <mergeCell ref="AG288:AG289"/>
    <mergeCell ref="V288:V289"/>
    <mergeCell ref="W288:W289"/>
    <mergeCell ref="X288:X289"/>
    <mergeCell ref="Y288:Y289"/>
    <mergeCell ref="Z288:Z289"/>
    <mergeCell ref="AA288:AA289"/>
    <mergeCell ref="P288:P289"/>
    <mergeCell ref="Q288:Q289"/>
    <mergeCell ref="R288:R289"/>
    <mergeCell ref="S288:S289"/>
    <mergeCell ref="T288:T289"/>
    <mergeCell ref="U288:U289"/>
    <mergeCell ref="J288:J289"/>
    <mergeCell ref="K288:K289"/>
    <mergeCell ref="L288:L289"/>
    <mergeCell ref="M288:M289"/>
    <mergeCell ref="N288:N289"/>
    <mergeCell ref="O288:O289"/>
    <mergeCell ref="AF286:AF287"/>
    <mergeCell ref="AG286:AG287"/>
    <mergeCell ref="B288:B289"/>
    <mergeCell ref="C288:C289"/>
    <mergeCell ref="D288:D289"/>
    <mergeCell ref="E288:E289"/>
    <mergeCell ref="F288:F289"/>
    <mergeCell ref="G288:G289"/>
    <mergeCell ref="H288:H289"/>
    <mergeCell ref="I288:I289"/>
    <mergeCell ref="Z286:Z287"/>
    <mergeCell ref="AA286:AA287"/>
    <mergeCell ref="AB286:AB287"/>
    <mergeCell ref="AC286:AC287"/>
    <mergeCell ref="AD286:AD287"/>
    <mergeCell ref="AE286:AE287"/>
    <mergeCell ref="T286:T287"/>
    <mergeCell ref="U286:U287"/>
    <mergeCell ref="V286:V287"/>
    <mergeCell ref="W286:W287"/>
    <mergeCell ref="X286:X287"/>
    <mergeCell ref="Y286:Y287"/>
    <mergeCell ref="N286:N287"/>
    <mergeCell ref="O286:O287"/>
    <mergeCell ref="P286:P287"/>
    <mergeCell ref="Q286:Q287"/>
    <mergeCell ref="R286:R287"/>
    <mergeCell ref="S286:S287"/>
    <mergeCell ref="H286:H287"/>
    <mergeCell ref="I286:I287"/>
    <mergeCell ref="J286:J287"/>
    <mergeCell ref="K286:K287"/>
    <mergeCell ref="L286:L287"/>
    <mergeCell ref="M286:M287"/>
    <mergeCell ref="B286:B287"/>
    <mergeCell ref="C286:C287"/>
    <mergeCell ref="D286:D287"/>
    <mergeCell ref="E286:E287"/>
    <mergeCell ref="F286:F287"/>
    <mergeCell ref="G286:G287"/>
    <mergeCell ref="AB284:AB285"/>
    <mergeCell ref="AC284:AC285"/>
    <mergeCell ref="AD284:AD285"/>
    <mergeCell ref="AE284:AE285"/>
    <mergeCell ref="AF284:AF285"/>
    <mergeCell ref="AG284:AG285"/>
    <mergeCell ref="V284:V285"/>
    <mergeCell ref="W284:W285"/>
    <mergeCell ref="X284:X285"/>
    <mergeCell ref="Y284:Y285"/>
    <mergeCell ref="Z284:Z285"/>
    <mergeCell ref="AA284:AA285"/>
    <mergeCell ref="P284:P285"/>
    <mergeCell ref="Q284:Q285"/>
    <mergeCell ref="R284:R285"/>
    <mergeCell ref="S284:S285"/>
    <mergeCell ref="T284:T285"/>
    <mergeCell ref="U284:U285"/>
    <mergeCell ref="J284:J285"/>
    <mergeCell ref="K284:K285"/>
    <mergeCell ref="L284:L285"/>
    <mergeCell ref="M284:M285"/>
    <mergeCell ref="N284:N285"/>
    <mergeCell ref="O284:O285"/>
    <mergeCell ref="AG272:AG273"/>
    <mergeCell ref="C280:AI280"/>
    <mergeCell ref="B284:B285"/>
    <mergeCell ref="C284:C285"/>
    <mergeCell ref="D284:D285"/>
    <mergeCell ref="E284:E285"/>
    <mergeCell ref="F284:F285"/>
    <mergeCell ref="G284:G285"/>
    <mergeCell ref="H284:H285"/>
    <mergeCell ref="I284:I285"/>
    <mergeCell ref="AA272:AA273"/>
    <mergeCell ref="AB272:AB273"/>
    <mergeCell ref="AC272:AC273"/>
    <mergeCell ref="AD272:AD273"/>
    <mergeCell ref="AE272:AE273"/>
    <mergeCell ref="AF272:AF273"/>
    <mergeCell ref="U272:U273"/>
    <mergeCell ref="V272:V273"/>
    <mergeCell ref="W272:W273"/>
    <mergeCell ref="X272:X273"/>
    <mergeCell ref="Y272:Y273"/>
    <mergeCell ref="Z272:Z273"/>
    <mergeCell ref="O272:O273"/>
    <mergeCell ref="P272:P273"/>
    <mergeCell ref="Q272:Q273"/>
    <mergeCell ref="R272:R273"/>
    <mergeCell ref="S272:S273"/>
    <mergeCell ref="T272:T273"/>
    <mergeCell ref="I272:I273"/>
    <mergeCell ref="J272:J273"/>
    <mergeCell ref="K272:K273"/>
    <mergeCell ref="L272:L273"/>
    <mergeCell ref="M272:M273"/>
    <mergeCell ref="N272:N273"/>
    <mergeCell ref="AE270:AE271"/>
    <mergeCell ref="AF270:AF271"/>
    <mergeCell ref="AG270:AG271"/>
    <mergeCell ref="B272:B273"/>
    <mergeCell ref="C272:C273"/>
    <mergeCell ref="D272:D273"/>
    <mergeCell ref="E272:E273"/>
    <mergeCell ref="F272:F273"/>
    <mergeCell ref="G272:G273"/>
    <mergeCell ref="H272:H273"/>
    <mergeCell ref="Y270:Y271"/>
    <mergeCell ref="Z270:Z271"/>
    <mergeCell ref="AA270:AA271"/>
    <mergeCell ref="AB270:AB271"/>
    <mergeCell ref="AC270:AC271"/>
    <mergeCell ref="AD270:AD271"/>
    <mergeCell ref="S270:S271"/>
    <mergeCell ref="T270:T271"/>
    <mergeCell ref="U270:U271"/>
    <mergeCell ref="V270:V271"/>
    <mergeCell ref="W270:W271"/>
    <mergeCell ref="X270:X271"/>
    <mergeCell ref="M270:M271"/>
    <mergeCell ref="N270:N271"/>
    <mergeCell ref="O270:O271"/>
    <mergeCell ref="P270:P271"/>
    <mergeCell ref="Q270:Q271"/>
    <mergeCell ref="R270:R271"/>
    <mergeCell ref="G270:G271"/>
    <mergeCell ref="H270:H271"/>
    <mergeCell ref="I270:I271"/>
    <mergeCell ref="J270:J271"/>
    <mergeCell ref="K270:K271"/>
    <mergeCell ref="L270:L271"/>
    <mergeCell ref="AC268:AC269"/>
    <mergeCell ref="AD268:AD269"/>
    <mergeCell ref="AE268:AE269"/>
    <mergeCell ref="AF268:AF269"/>
    <mergeCell ref="AG268:AG269"/>
    <mergeCell ref="B270:B271"/>
    <mergeCell ref="C270:C271"/>
    <mergeCell ref="D270:D271"/>
    <mergeCell ref="E270:E271"/>
    <mergeCell ref="F270:F271"/>
    <mergeCell ref="W268:W269"/>
    <mergeCell ref="X268:X269"/>
    <mergeCell ref="Y268:Y269"/>
    <mergeCell ref="Z268:Z269"/>
    <mergeCell ref="AA268:AA269"/>
    <mergeCell ref="AB268:AB269"/>
    <mergeCell ref="Q268:Q269"/>
    <mergeCell ref="R268:R269"/>
    <mergeCell ref="S268:S269"/>
    <mergeCell ref="T268:T269"/>
    <mergeCell ref="U268:U269"/>
    <mergeCell ref="V268:V269"/>
    <mergeCell ref="K268:K269"/>
    <mergeCell ref="L268:L269"/>
    <mergeCell ref="M268:M269"/>
    <mergeCell ref="N268:N269"/>
    <mergeCell ref="O268:O269"/>
    <mergeCell ref="P268:P269"/>
    <mergeCell ref="C264:AI264"/>
    <mergeCell ref="B268:B269"/>
    <mergeCell ref="C268:C269"/>
    <mergeCell ref="D268:D269"/>
    <mergeCell ref="E268:E269"/>
    <mergeCell ref="F268:F269"/>
    <mergeCell ref="G268:G269"/>
    <mergeCell ref="H268:H269"/>
    <mergeCell ref="I268:I269"/>
    <mergeCell ref="J268:J269"/>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P256:P257"/>
    <mergeCell ref="Q256:Q257"/>
    <mergeCell ref="R256:R257"/>
    <mergeCell ref="S256:S257"/>
    <mergeCell ref="T256:T257"/>
    <mergeCell ref="U256:U257"/>
    <mergeCell ref="J256:J257"/>
    <mergeCell ref="K256:K257"/>
    <mergeCell ref="L256:L257"/>
    <mergeCell ref="M256:M257"/>
    <mergeCell ref="N256:N257"/>
    <mergeCell ref="O256:O257"/>
    <mergeCell ref="AF254:AF255"/>
    <mergeCell ref="AG254:AG255"/>
    <mergeCell ref="B256:B257"/>
    <mergeCell ref="C256:C257"/>
    <mergeCell ref="D256:D257"/>
    <mergeCell ref="E256:E257"/>
    <mergeCell ref="F256:F257"/>
    <mergeCell ref="G256:G257"/>
    <mergeCell ref="H256:H257"/>
    <mergeCell ref="I256:I257"/>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N254:N255"/>
    <mergeCell ref="O254:O255"/>
    <mergeCell ref="P254:P255"/>
    <mergeCell ref="Q254:Q255"/>
    <mergeCell ref="R254:R255"/>
    <mergeCell ref="S254:S255"/>
    <mergeCell ref="H254:H255"/>
    <mergeCell ref="I254:I255"/>
    <mergeCell ref="J254:J255"/>
    <mergeCell ref="K254:K255"/>
    <mergeCell ref="L254:L255"/>
    <mergeCell ref="M254:M255"/>
    <mergeCell ref="B254:B255"/>
    <mergeCell ref="C254:C255"/>
    <mergeCell ref="D254:D255"/>
    <mergeCell ref="E254:E255"/>
    <mergeCell ref="F254:F255"/>
    <mergeCell ref="G254:G255"/>
    <mergeCell ref="AB252:AB253"/>
    <mergeCell ref="AC252:AC253"/>
    <mergeCell ref="AD252:AD253"/>
    <mergeCell ref="AE252:AE253"/>
    <mergeCell ref="AF252:AF253"/>
    <mergeCell ref="AG252:AG253"/>
    <mergeCell ref="V252:V253"/>
    <mergeCell ref="W252:W253"/>
    <mergeCell ref="X252:X253"/>
    <mergeCell ref="Y252:Y253"/>
    <mergeCell ref="Z252:Z253"/>
    <mergeCell ref="AA252:AA253"/>
    <mergeCell ref="P252:P253"/>
    <mergeCell ref="Q252:Q253"/>
    <mergeCell ref="R252:R253"/>
    <mergeCell ref="S252:S253"/>
    <mergeCell ref="T252:T253"/>
    <mergeCell ref="U252:U253"/>
    <mergeCell ref="J252:J253"/>
    <mergeCell ref="K252:K253"/>
    <mergeCell ref="L252:L253"/>
    <mergeCell ref="M252:M253"/>
    <mergeCell ref="N252:N253"/>
    <mergeCell ref="O252:O253"/>
    <mergeCell ref="AG240:AG241"/>
    <mergeCell ref="C248:AI248"/>
    <mergeCell ref="B252:B253"/>
    <mergeCell ref="C252:C253"/>
    <mergeCell ref="D252:D253"/>
    <mergeCell ref="E252:E253"/>
    <mergeCell ref="F252:F253"/>
    <mergeCell ref="G252:G253"/>
    <mergeCell ref="H252:H253"/>
    <mergeCell ref="I252:I253"/>
    <mergeCell ref="AA240:AA241"/>
    <mergeCell ref="AB240:AB241"/>
    <mergeCell ref="AC240:AC241"/>
    <mergeCell ref="AD240:AD241"/>
    <mergeCell ref="AE240:AE241"/>
    <mergeCell ref="AF240:AF241"/>
    <mergeCell ref="U240:U241"/>
    <mergeCell ref="V240:V241"/>
    <mergeCell ref="W240:W241"/>
    <mergeCell ref="X240:X241"/>
    <mergeCell ref="Y240:Y241"/>
    <mergeCell ref="Z240:Z241"/>
    <mergeCell ref="O240:O241"/>
    <mergeCell ref="P240:P241"/>
    <mergeCell ref="Q240:Q241"/>
    <mergeCell ref="R240:R241"/>
    <mergeCell ref="S240:S241"/>
    <mergeCell ref="T240:T241"/>
    <mergeCell ref="I240:I241"/>
    <mergeCell ref="J240:J241"/>
    <mergeCell ref="K240:K241"/>
    <mergeCell ref="L240:L241"/>
    <mergeCell ref="M240:M241"/>
    <mergeCell ref="N240:N241"/>
    <mergeCell ref="AE238:AE239"/>
    <mergeCell ref="AF238:AF239"/>
    <mergeCell ref="AG238:AG239"/>
    <mergeCell ref="B240:B241"/>
    <mergeCell ref="C240:C241"/>
    <mergeCell ref="D240:D241"/>
    <mergeCell ref="E240:E241"/>
    <mergeCell ref="F240:F241"/>
    <mergeCell ref="G240:G241"/>
    <mergeCell ref="H240:H241"/>
    <mergeCell ref="Y238:Y239"/>
    <mergeCell ref="Z238:Z239"/>
    <mergeCell ref="AA238:AA239"/>
    <mergeCell ref="AB238:AB239"/>
    <mergeCell ref="AC238:AC239"/>
    <mergeCell ref="AD238:AD239"/>
    <mergeCell ref="S238:S239"/>
    <mergeCell ref="T238:T239"/>
    <mergeCell ref="U238:U239"/>
    <mergeCell ref="V238:V239"/>
    <mergeCell ref="W238:W239"/>
    <mergeCell ref="X238:X239"/>
    <mergeCell ref="M238:M239"/>
    <mergeCell ref="N238:N239"/>
    <mergeCell ref="O238:O239"/>
    <mergeCell ref="P238:P239"/>
    <mergeCell ref="Q238:Q239"/>
    <mergeCell ref="R238:R239"/>
    <mergeCell ref="G238:G239"/>
    <mergeCell ref="H238:H239"/>
    <mergeCell ref="I238:I239"/>
    <mergeCell ref="J238:J239"/>
    <mergeCell ref="K238:K239"/>
    <mergeCell ref="L238:L239"/>
    <mergeCell ref="AC236:AC237"/>
    <mergeCell ref="AD236:AD237"/>
    <mergeCell ref="AE236:AE237"/>
    <mergeCell ref="AF236:AF237"/>
    <mergeCell ref="AG236:AG237"/>
    <mergeCell ref="B238:B239"/>
    <mergeCell ref="C238:C239"/>
    <mergeCell ref="D238:D239"/>
    <mergeCell ref="E238:E239"/>
    <mergeCell ref="F238:F239"/>
    <mergeCell ref="W236:W237"/>
    <mergeCell ref="X236:X237"/>
    <mergeCell ref="Y236:Y237"/>
    <mergeCell ref="Z236:Z237"/>
    <mergeCell ref="AA236:AA237"/>
    <mergeCell ref="AB236:AB237"/>
    <mergeCell ref="Q236:Q237"/>
    <mergeCell ref="R236:R237"/>
    <mergeCell ref="S236:S237"/>
    <mergeCell ref="T236:T237"/>
    <mergeCell ref="U236:U237"/>
    <mergeCell ref="V236:V237"/>
    <mergeCell ref="K236:K237"/>
    <mergeCell ref="L236:L237"/>
    <mergeCell ref="M236:M237"/>
    <mergeCell ref="N236:N237"/>
    <mergeCell ref="O236:O237"/>
    <mergeCell ref="P236:P237"/>
    <mergeCell ref="C232:AI232"/>
    <mergeCell ref="B236:B237"/>
    <mergeCell ref="C236:C237"/>
    <mergeCell ref="D236:D237"/>
    <mergeCell ref="E236:E237"/>
    <mergeCell ref="F236:F237"/>
    <mergeCell ref="G236:G237"/>
    <mergeCell ref="H236:H237"/>
    <mergeCell ref="I236:I237"/>
    <mergeCell ref="J236:J237"/>
    <mergeCell ref="AB224:AB225"/>
    <mergeCell ref="AC224:AC225"/>
    <mergeCell ref="AD224:AD225"/>
    <mergeCell ref="AE224:AE225"/>
    <mergeCell ref="AF224:AF225"/>
    <mergeCell ref="AG224:AG225"/>
    <mergeCell ref="V224:V225"/>
    <mergeCell ref="W224:W225"/>
    <mergeCell ref="X224:X225"/>
    <mergeCell ref="Y224:Y225"/>
    <mergeCell ref="Z224:Z225"/>
    <mergeCell ref="AA224:AA225"/>
    <mergeCell ref="P224:P225"/>
    <mergeCell ref="Q224:Q225"/>
    <mergeCell ref="R224:R225"/>
    <mergeCell ref="S224:S225"/>
    <mergeCell ref="T224:T225"/>
    <mergeCell ref="U224:U225"/>
    <mergeCell ref="J224:J225"/>
    <mergeCell ref="K224:K225"/>
    <mergeCell ref="L224:L225"/>
    <mergeCell ref="M224:M225"/>
    <mergeCell ref="N224:N225"/>
    <mergeCell ref="O224:O225"/>
    <mergeCell ref="AF222:AF223"/>
    <mergeCell ref="AG222:AG223"/>
    <mergeCell ref="B224:B225"/>
    <mergeCell ref="C224:C225"/>
    <mergeCell ref="D224:D225"/>
    <mergeCell ref="E224:E225"/>
    <mergeCell ref="F224:F225"/>
    <mergeCell ref="G224:G225"/>
    <mergeCell ref="H224:H225"/>
    <mergeCell ref="I224:I225"/>
    <mergeCell ref="Z222:Z223"/>
    <mergeCell ref="AA222:AA223"/>
    <mergeCell ref="AB222:AB223"/>
    <mergeCell ref="AC222:AC223"/>
    <mergeCell ref="AD222:AD223"/>
    <mergeCell ref="AE222:AE223"/>
    <mergeCell ref="T222:T223"/>
    <mergeCell ref="U222:U223"/>
    <mergeCell ref="V222:V223"/>
    <mergeCell ref="W222:W223"/>
    <mergeCell ref="X222:X223"/>
    <mergeCell ref="Y222:Y223"/>
    <mergeCell ref="N222:N223"/>
    <mergeCell ref="O222:O223"/>
    <mergeCell ref="P222:P223"/>
    <mergeCell ref="Q222:Q223"/>
    <mergeCell ref="R222:R223"/>
    <mergeCell ref="S222:S223"/>
    <mergeCell ref="H222:H223"/>
    <mergeCell ref="I222:I223"/>
    <mergeCell ref="J222:J223"/>
    <mergeCell ref="K222:K223"/>
    <mergeCell ref="L222:L223"/>
    <mergeCell ref="M222:M223"/>
    <mergeCell ref="B222:B223"/>
    <mergeCell ref="C222:C223"/>
    <mergeCell ref="D222:D223"/>
    <mergeCell ref="E222:E223"/>
    <mergeCell ref="F222:F223"/>
    <mergeCell ref="G222:G223"/>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P220:P221"/>
    <mergeCell ref="Q220:Q221"/>
    <mergeCell ref="R220:R221"/>
    <mergeCell ref="S220:S221"/>
    <mergeCell ref="T220:T221"/>
    <mergeCell ref="U220:U221"/>
    <mergeCell ref="J220:J221"/>
    <mergeCell ref="K220:K221"/>
    <mergeCell ref="L220:L221"/>
    <mergeCell ref="M220:M221"/>
    <mergeCell ref="N220:N221"/>
    <mergeCell ref="O220:O221"/>
    <mergeCell ref="AG208:AG209"/>
    <mergeCell ref="C216:AI216"/>
    <mergeCell ref="B220:B221"/>
    <mergeCell ref="C220:C221"/>
    <mergeCell ref="D220:D221"/>
    <mergeCell ref="E220:E221"/>
    <mergeCell ref="F220:F221"/>
    <mergeCell ref="G220:G221"/>
    <mergeCell ref="H220:H221"/>
    <mergeCell ref="I220:I221"/>
    <mergeCell ref="AA208:AA209"/>
    <mergeCell ref="AB208:AB209"/>
    <mergeCell ref="AC208:AC209"/>
    <mergeCell ref="AD208:AD209"/>
    <mergeCell ref="AE208:AE209"/>
    <mergeCell ref="AF208:AF209"/>
    <mergeCell ref="U208:U209"/>
    <mergeCell ref="V208:V209"/>
    <mergeCell ref="W208:W209"/>
    <mergeCell ref="X208:X209"/>
    <mergeCell ref="Y208:Y209"/>
    <mergeCell ref="Z208:Z209"/>
    <mergeCell ref="O208:O209"/>
    <mergeCell ref="P208:P209"/>
    <mergeCell ref="Q208:Q209"/>
    <mergeCell ref="R208:R209"/>
    <mergeCell ref="S208:S209"/>
    <mergeCell ref="T208:T209"/>
    <mergeCell ref="I208:I209"/>
    <mergeCell ref="J208:J209"/>
    <mergeCell ref="K208:K209"/>
    <mergeCell ref="L208:L209"/>
    <mergeCell ref="M208:M209"/>
    <mergeCell ref="N208:N209"/>
    <mergeCell ref="AE206:AE207"/>
    <mergeCell ref="AF206:AF207"/>
    <mergeCell ref="AG206:AG207"/>
    <mergeCell ref="B208:B209"/>
    <mergeCell ref="C208:C209"/>
    <mergeCell ref="D208:D209"/>
    <mergeCell ref="E208:E209"/>
    <mergeCell ref="F208:F209"/>
    <mergeCell ref="G208:G209"/>
    <mergeCell ref="H208:H209"/>
    <mergeCell ref="Y206:Y207"/>
    <mergeCell ref="Z206:Z207"/>
    <mergeCell ref="AA206:AA207"/>
    <mergeCell ref="AB206:AB207"/>
    <mergeCell ref="AC206:AC207"/>
    <mergeCell ref="AD206:AD207"/>
    <mergeCell ref="S206:S207"/>
    <mergeCell ref="T206:T207"/>
    <mergeCell ref="U206:U207"/>
    <mergeCell ref="V206:V207"/>
    <mergeCell ref="W206:W207"/>
    <mergeCell ref="X206:X207"/>
    <mergeCell ref="M206:M207"/>
    <mergeCell ref="N206:N207"/>
    <mergeCell ref="O206:O207"/>
    <mergeCell ref="P206:P207"/>
    <mergeCell ref="Q206:Q207"/>
    <mergeCell ref="R206:R207"/>
    <mergeCell ref="G206:G207"/>
    <mergeCell ref="H206:H207"/>
    <mergeCell ref="I206:I207"/>
    <mergeCell ref="J206:J207"/>
    <mergeCell ref="K206:K207"/>
    <mergeCell ref="L206:L207"/>
    <mergeCell ref="AC204:AC205"/>
    <mergeCell ref="AD204:AD205"/>
    <mergeCell ref="AE204:AE205"/>
    <mergeCell ref="AF204:AF205"/>
    <mergeCell ref="AG204:AG205"/>
    <mergeCell ref="B206:B207"/>
    <mergeCell ref="C206:C207"/>
    <mergeCell ref="D206:D207"/>
    <mergeCell ref="E206:E207"/>
    <mergeCell ref="F206:F207"/>
    <mergeCell ref="W204:W205"/>
    <mergeCell ref="X204:X205"/>
    <mergeCell ref="Y204:Y205"/>
    <mergeCell ref="Z204:Z205"/>
    <mergeCell ref="AA204:AA205"/>
    <mergeCell ref="AB204:AB205"/>
    <mergeCell ref="Q204:Q205"/>
    <mergeCell ref="R204:R205"/>
    <mergeCell ref="S204:S205"/>
    <mergeCell ref="T204:T205"/>
    <mergeCell ref="U204:U205"/>
    <mergeCell ref="V204:V205"/>
    <mergeCell ref="K204:K205"/>
    <mergeCell ref="L204:L205"/>
    <mergeCell ref="M204:M205"/>
    <mergeCell ref="N204:N205"/>
    <mergeCell ref="O204:O205"/>
    <mergeCell ref="P204:P205"/>
    <mergeCell ref="C200:AI200"/>
    <mergeCell ref="B204:B205"/>
    <mergeCell ref="C204:C205"/>
    <mergeCell ref="D204:D205"/>
    <mergeCell ref="E204:E205"/>
    <mergeCell ref="F204:F205"/>
    <mergeCell ref="G204:G205"/>
    <mergeCell ref="H204:H205"/>
    <mergeCell ref="I204:I205"/>
    <mergeCell ref="J204:J205"/>
    <mergeCell ref="AB192:AB193"/>
    <mergeCell ref="AC192:AC193"/>
    <mergeCell ref="AD192:AD193"/>
    <mergeCell ref="AE192:AE193"/>
    <mergeCell ref="AF192:AF193"/>
    <mergeCell ref="AG192:AG193"/>
    <mergeCell ref="V192:V193"/>
    <mergeCell ref="W192:W193"/>
    <mergeCell ref="X192:X193"/>
    <mergeCell ref="Y192:Y193"/>
    <mergeCell ref="Z192:Z193"/>
    <mergeCell ref="AA192:AA193"/>
    <mergeCell ref="P192:P193"/>
    <mergeCell ref="Q192:Q193"/>
    <mergeCell ref="R192:R193"/>
    <mergeCell ref="S192:S193"/>
    <mergeCell ref="T192:T193"/>
    <mergeCell ref="U192:U193"/>
    <mergeCell ref="J192:J193"/>
    <mergeCell ref="K192:K193"/>
    <mergeCell ref="L192:L193"/>
    <mergeCell ref="M192:M193"/>
    <mergeCell ref="N192:N193"/>
    <mergeCell ref="O192:O193"/>
    <mergeCell ref="AF190:AF191"/>
    <mergeCell ref="AG190:AG191"/>
    <mergeCell ref="B192:B193"/>
    <mergeCell ref="C192:C193"/>
    <mergeCell ref="D192:D193"/>
    <mergeCell ref="E192:E193"/>
    <mergeCell ref="F192:F193"/>
    <mergeCell ref="G192:G193"/>
    <mergeCell ref="H192:H193"/>
    <mergeCell ref="I192:I193"/>
    <mergeCell ref="Z190:Z191"/>
    <mergeCell ref="AA190:AA191"/>
    <mergeCell ref="AB190:AB191"/>
    <mergeCell ref="AC190:AC191"/>
    <mergeCell ref="AD190:AD191"/>
    <mergeCell ref="AE190:AE191"/>
    <mergeCell ref="T190:T191"/>
    <mergeCell ref="U190:U191"/>
    <mergeCell ref="V190:V191"/>
    <mergeCell ref="W190:W191"/>
    <mergeCell ref="X190:X191"/>
    <mergeCell ref="Y190:Y191"/>
    <mergeCell ref="N190:N191"/>
    <mergeCell ref="O190:O191"/>
    <mergeCell ref="P190:P191"/>
    <mergeCell ref="Q190:Q191"/>
    <mergeCell ref="R190:R191"/>
    <mergeCell ref="S190:S191"/>
    <mergeCell ref="H190:H191"/>
    <mergeCell ref="I190:I191"/>
    <mergeCell ref="J190:J191"/>
    <mergeCell ref="K190:K191"/>
    <mergeCell ref="L190:L191"/>
    <mergeCell ref="M190:M191"/>
    <mergeCell ref="B190:B191"/>
    <mergeCell ref="C190:C191"/>
    <mergeCell ref="D190:D191"/>
    <mergeCell ref="E190:E191"/>
    <mergeCell ref="F190:F191"/>
    <mergeCell ref="G190:G191"/>
    <mergeCell ref="AB188:AB189"/>
    <mergeCell ref="AC188:AC189"/>
    <mergeCell ref="AD188:AD189"/>
    <mergeCell ref="AE188:AE189"/>
    <mergeCell ref="AF188:AF189"/>
    <mergeCell ref="AG188:AG189"/>
    <mergeCell ref="V188:V189"/>
    <mergeCell ref="W188:W189"/>
    <mergeCell ref="X188:X189"/>
    <mergeCell ref="Y188:Y189"/>
    <mergeCell ref="Z188:Z189"/>
    <mergeCell ref="AA188:AA189"/>
    <mergeCell ref="P188:P189"/>
    <mergeCell ref="Q188:Q189"/>
    <mergeCell ref="R188:R189"/>
    <mergeCell ref="S188:S189"/>
    <mergeCell ref="T188:T189"/>
    <mergeCell ref="U188:U189"/>
    <mergeCell ref="J188:J189"/>
    <mergeCell ref="K188:K189"/>
    <mergeCell ref="L188:L189"/>
    <mergeCell ref="M188:M189"/>
    <mergeCell ref="N188:N189"/>
    <mergeCell ref="O188:O189"/>
    <mergeCell ref="AG176:AG177"/>
    <mergeCell ref="C184:AI184"/>
    <mergeCell ref="B188:B189"/>
    <mergeCell ref="C188:C189"/>
    <mergeCell ref="D188:D189"/>
    <mergeCell ref="E188:E189"/>
    <mergeCell ref="F188:F189"/>
    <mergeCell ref="G188:G189"/>
    <mergeCell ref="H188:H189"/>
    <mergeCell ref="I188:I189"/>
    <mergeCell ref="AA176:AA177"/>
    <mergeCell ref="AB176:AB177"/>
    <mergeCell ref="AC176:AC177"/>
    <mergeCell ref="AD176:AD177"/>
    <mergeCell ref="AE176:AE177"/>
    <mergeCell ref="AF176:AF177"/>
    <mergeCell ref="U176:U177"/>
    <mergeCell ref="V176:V177"/>
    <mergeCell ref="W176:W177"/>
    <mergeCell ref="X176:X177"/>
    <mergeCell ref="Y176:Y177"/>
    <mergeCell ref="Z176:Z177"/>
    <mergeCell ref="O176:O177"/>
    <mergeCell ref="P176:P177"/>
    <mergeCell ref="Q176:Q177"/>
    <mergeCell ref="R176:R177"/>
    <mergeCell ref="S176:S177"/>
    <mergeCell ref="T176:T177"/>
    <mergeCell ref="I176:I177"/>
    <mergeCell ref="J176:J177"/>
    <mergeCell ref="K176:K177"/>
    <mergeCell ref="L176:L177"/>
    <mergeCell ref="M176:M177"/>
    <mergeCell ref="N176:N177"/>
    <mergeCell ref="AE174:AE175"/>
    <mergeCell ref="AF174:AF175"/>
    <mergeCell ref="AG174:AG175"/>
    <mergeCell ref="B176:B177"/>
    <mergeCell ref="C176:C177"/>
    <mergeCell ref="D176:D177"/>
    <mergeCell ref="E176:E177"/>
    <mergeCell ref="F176:F177"/>
    <mergeCell ref="G176:G177"/>
    <mergeCell ref="H176:H177"/>
    <mergeCell ref="Y174:Y175"/>
    <mergeCell ref="Z174:Z175"/>
    <mergeCell ref="AA174:AA175"/>
    <mergeCell ref="AB174:AB175"/>
    <mergeCell ref="AC174:AC175"/>
    <mergeCell ref="AD174:AD175"/>
    <mergeCell ref="S174:S175"/>
    <mergeCell ref="T174:T175"/>
    <mergeCell ref="U174:U175"/>
    <mergeCell ref="V174:V175"/>
    <mergeCell ref="W174:W175"/>
    <mergeCell ref="X174:X175"/>
    <mergeCell ref="M174:M175"/>
    <mergeCell ref="N174:N175"/>
    <mergeCell ref="O174:O175"/>
    <mergeCell ref="P174:P175"/>
    <mergeCell ref="Q174:Q175"/>
    <mergeCell ref="R174:R175"/>
    <mergeCell ref="G174:G175"/>
    <mergeCell ref="H174:H175"/>
    <mergeCell ref="I174:I175"/>
    <mergeCell ref="J174:J175"/>
    <mergeCell ref="K174:K175"/>
    <mergeCell ref="L174:L175"/>
    <mergeCell ref="AC172:AC173"/>
    <mergeCell ref="AD172:AD173"/>
    <mergeCell ref="AE172:AE173"/>
    <mergeCell ref="AF172:AF173"/>
    <mergeCell ref="AG172:AG173"/>
    <mergeCell ref="B174:B175"/>
    <mergeCell ref="C174:C175"/>
    <mergeCell ref="D174:D175"/>
    <mergeCell ref="E174:E175"/>
    <mergeCell ref="F174:F175"/>
    <mergeCell ref="W172:W173"/>
    <mergeCell ref="X172:X173"/>
    <mergeCell ref="Y172:Y173"/>
    <mergeCell ref="Z172:Z173"/>
    <mergeCell ref="AA172:AA173"/>
    <mergeCell ref="AB172:AB173"/>
    <mergeCell ref="Q172:Q173"/>
    <mergeCell ref="R172:R173"/>
    <mergeCell ref="S172:S173"/>
    <mergeCell ref="T172:T173"/>
    <mergeCell ref="U172:U173"/>
    <mergeCell ref="V172:V173"/>
    <mergeCell ref="K172:K173"/>
    <mergeCell ref="L172:L173"/>
    <mergeCell ref="M172:M173"/>
    <mergeCell ref="N172:N173"/>
    <mergeCell ref="O172:O173"/>
    <mergeCell ref="P172:P173"/>
    <mergeCell ref="C168:AI168"/>
    <mergeCell ref="B172:B173"/>
    <mergeCell ref="C172:C173"/>
    <mergeCell ref="D172:D173"/>
    <mergeCell ref="E172:E173"/>
    <mergeCell ref="F172:F173"/>
    <mergeCell ref="G172:G173"/>
    <mergeCell ref="H172:H173"/>
    <mergeCell ref="I172:I173"/>
    <mergeCell ref="J172:J173"/>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P160:P161"/>
    <mergeCell ref="Q160:Q161"/>
    <mergeCell ref="R160:R161"/>
    <mergeCell ref="S160:S161"/>
    <mergeCell ref="T160:T161"/>
    <mergeCell ref="U160:U161"/>
    <mergeCell ref="J160:J161"/>
    <mergeCell ref="K160:K161"/>
    <mergeCell ref="L160:L161"/>
    <mergeCell ref="M160:M161"/>
    <mergeCell ref="N160:N161"/>
    <mergeCell ref="O160:O161"/>
    <mergeCell ref="AF158:AF159"/>
    <mergeCell ref="AG158:AG159"/>
    <mergeCell ref="B160:B161"/>
    <mergeCell ref="C160:C161"/>
    <mergeCell ref="D160:D161"/>
    <mergeCell ref="E160:E161"/>
    <mergeCell ref="F160:F161"/>
    <mergeCell ref="G160:G161"/>
    <mergeCell ref="H160:H161"/>
    <mergeCell ref="I160:I161"/>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N158:N159"/>
    <mergeCell ref="O158:O159"/>
    <mergeCell ref="P158:P159"/>
    <mergeCell ref="Q158:Q159"/>
    <mergeCell ref="R158:R159"/>
    <mergeCell ref="S158:S159"/>
    <mergeCell ref="H158:H159"/>
    <mergeCell ref="I158:I159"/>
    <mergeCell ref="J158:J159"/>
    <mergeCell ref="K158:K159"/>
    <mergeCell ref="L158:L159"/>
    <mergeCell ref="M158:M159"/>
    <mergeCell ref="B158:B159"/>
    <mergeCell ref="C158:C159"/>
    <mergeCell ref="D158:D159"/>
    <mergeCell ref="E158:E159"/>
    <mergeCell ref="F158:F159"/>
    <mergeCell ref="G158:G159"/>
    <mergeCell ref="AB156:AB157"/>
    <mergeCell ref="AC156:AC157"/>
    <mergeCell ref="AD156:AD157"/>
    <mergeCell ref="AE156:AE157"/>
    <mergeCell ref="AF156:AF157"/>
    <mergeCell ref="AG156:AG157"/>
    <mergeCell ref="V156:V157"/>
    <mergeCell ref="W156:W157"/>
    <mergeCell ref="X156:X157"/>
    <mergeCell ref="Y156:Y157"/>
    <mergeCell ref="Z156:Z157"/>
    <mergeCell ref="AA156:AA157"/>
    <mergeCell ref="P156:P157"/>
    <mergeCell ref="Q156:Q157"/>
    <mergeCell ref="R156:R157"/>
    <mergeCell ref="S156:S157"/>
    <mergeCell ref="T156:T157"/>
    <mergeCell ref="U156:U157"/>
    <mergeCell ref="J156:J157"/>
    <mergeCell ref="K156:K157"/>
    <mergeCell ref="L156:L157"/>
    <mergeCell ref="M156:M157"/>
    <mergeCell ref="N156:N157"/>
    <mergeCell ref="O156:O157"/>
    <mergeCell ref="AG144:AG145"/>
    <mergeCell ref="C152:AI152"/>
    <mergeCell ref="B156:B157"/>
    <mergeCell ref="C156:C157"/>
    <mergeCell ref="D156:D157"/>
    <mergeCell ref="E156:E157"/>
    <mergeCell ref="F156:F157"/>
    <mergeCell ref="G156:G157"/>
    <mergeCell ref="H156:H157"/>
    <mergeCell ref="I156:I157"/>
    <mergeCell ref="AA144:AA145"/>
    <mergeCell ref="AB144:AB145"/>
    <mergeCell ref="AC144:AC145"/>
    <mergeCell ref="AD144:AD145"/>
    <mergeCell ref="AE144:AE145"/>
    <mergeCell ref="AF144:AF145"/>
    <mergeCell ref="U144:U145"/>
    <mergeCell ref="V144:V145"/>
    <mergeCell ref="W144:W145"/>
    <mergeCell ref="X144:X145"/>
    <mergeCell ref="Y144:Y145"/>
    <mergeCell ref="Z144:Z145"/>
    <mergeCell ref="O144:O145"/>
    <mergeCell ref="P144:P145"/>
    <mergeCell ref="Q144:Q145"/>
    <mergeCell ref="R144:R145"/>
    <mergeCell ref="S144:S145"/>
    <mergeCell ref="T144:T145"/>
    <mergeCell ref="I144:I145"/>
    <mergeCell ref="J144:J145"/>
    <mergeCell ref="K144:K145"/>
    <mergeCell ref="L144:L145"/>
    <mergeCell ref="M144:M145"/>
    <mergeCell ref="N144:N145"/>
    <mergeCell ref="AE142:AE143"/>
    <mergeCell ref="AF142:AF143"/>
    <mergeCell ref="AG142:AG143"/>
    <mergeCell ref="B144:B145"/>
    <mergeCell ref="C144:C145"/>
    <mergeCell ref="D144:D145"/>
    <mergeCell ref="E144:E145"/>
    <mergeCell ref="F144:F145"/>
    <mergeCell ref="G144:G145"/>
    <mergeCell ref="H144:H145"/>
    <mergeCell ref="Y142:Y143"/>
    <mergeCell ref="Z142:Z143"/>
    <mergeCell ref="AA142:AA143"/>
    <mergeCell ref="AB142:AB143"/>
    <mergeCell ref="AC142:AC143"/>
    <mergeCell ref="AD142:AD143"/>
    <mergeCell ref="S142:S143"/>
    <mergeCell ref="T142:T143"/>
    <mergeCell ref="U142:U143"/>
    <mergeCell ref="V142:V143"/>
    <mergeCell ref="W142:W143"/>
    <mergeCell ref="X142:X143"/>
    <mergeCell ref="M142:M143"/>
    <mergeCell ref="N142:N143"/>
    <mergeCell ref="O142:O143"/>
    <mergeCell ref="P142:P143"/>
    <mergeCell ref="Q142:Q143"/>
    <mergeCell ref="R142:R143"/>
    <mergeCell ref="G142:G143"/>
    <mergeCell ref="H142:H143"/>
    <mergeCell ref="I142:I143"/>
    <mergeCell ref="J142:J143"/>
    <mergeCell ref="K142:K143"/>
    <mergeCell ref="L142:L143"/>
    <mergeCell ref="AC140:AC141"/>
    <mergeCell ref="AD140:AD141"/>
    <mergeCell ref="AE140:AE141"/>
    <mergeCell ref="AF140:AF141"/>
    <mergeCell ref="AG140:AG141"/>
    <mergeCell ref="B142:B143"/>
    <mergeCell ref="C142:C143"/>
    <mergeCell ref="D142:D143"/>
    <mergeCell ref="E142:E143"/>
    <mergeCell ref="F142:F143"/>
    <mergeCell ref="W140:W141"/>
    <mergeCell ref="X140:X141"/>
    <mergeCell ref="Y140:Y141"/>
    <mergeCell ref="Z140:Z141"/>
    <mergeCell ref="AA140:AA141"/>
    <mergeCell ref="AB140:AB141"/>
    <mergeCell ref="Q140:Q141"/>
    <mergeCell ref="R140:R141"/>
    <mergeCell ref="S140:S141"/>
    <mergeCell ref="T140:T141"/>
    <mergeCell ref="U140:U141"/>
    <mergeCell ref="V140:V141"/>
    <mergeCell ref="K140:K141"/>
    <mergeCell ref="L140:L141"/>
    <mergeCell ref="M140:M141"/>
    <mergeCell ref="N140:N141"/>
    <mergeCell ref="O140:O141"/>
    <mergeCell ref="P140:P141"/>
    <mergeCell ref="C136:AI136"/>
    <mergeCell ref="B140:B141"/>
    <mergeCell ref="C140:C141"/>
    <mergeCell ref="D140:D141"/>
    <mergeCell ref="E140:E141"/>
    <mergeCell ref="F140:F141"/>
    <mergeCell ref="G140:G141"/>
    <mergeCell ref="H140:H141"/>
    <mergeCell ref="I140:I141"/>
    <mergeCell ref="J140:J141"/>
    <mergeCell ref="AB128:AB129"/>
    <mergeCell ref="AC128:AC129"/>
    <mergeCell ref="AD128:AD129"/>
    <mergeCell ref="AE128:AE129"/>
    <mergeCell ref="AF128:AF129"/>
    <mergeCell ref="AG128:AG129"/>
    <mergeCell ref="V128:V129"/>
    <mergeCell ref="W128:W129"/>
    <mergeCell ref="X128:X129"/>
    <mergeCell ref="Y128:Y129"/>
    <mergeCell ref="Z128:Z129"/>
    <mergeCell ref="AA128:AA129"/>
    <mergeCell ref="P128:P129"/>
    <mergeCell ref="Q128:Q129"/>
    <mergeCell ref="R128:R129"/>
    <mergeCell ref="S128:S129"/>
    <mergeCell ref="T128:T129"/>
    <mergeCell ref="U128:U129"/>
    <mergeCell ref="J128:J129"/>
    <mergeCell ref="K128:K129"/>
    <mergeCell ref="L128:L129"/>
    <mergeCell ref="M128:M129"/>
    <mergeCell ref="N128:N129"/>
    <mergeCell ref="O128:O129"/>
    <mergeCell ref="AF126:AF127"/>
    <mergeCell ref="AG126:AG127"/>
    <mergeCell ref="B128:B129"/>
    <mergeCell ref="C128:C129"/>
    <mergeCell ref="D128:D129"/>
    <mergeCell ref="E128:E129"/>
    <mergeCell ref="F128:F129"/>
    <mergeCell ref="G128:G129"/>
    <mergeCell ref="H128:H129"/>
    <mergeCell ref="I128:I129"/>
    <mergeCell ref="Z126:Z127"/>
    <mergeCell ref="AA126:AA127"/>
    <mergeCell ref="AB126:AB127"/>
    <mergeCell ref="AC126:AC127"/>
    <mergeCell ref="AD126:AD127"/>
    <mergeCell ref="AE126:AE127"/>
    <mergeCell ref="T126:T127"/>
    <mergeCell ref="U126:U127"/>
    <mergeCell ref="V126:V127"/>
    <mergeCell ref="W126:W127"/>
    <mergeCell ref="X126:X127"/>
    <mergeCell ref="Y126:Y127"/>
    <mergeCell ref="N126:N127"/>
    <mergeCell ref="O126:O127"/>
    <mergeCell ref="P126:P127"/>
    <mergeCell ref="Q126:Q127"/>
    <mergeCell ref="R126:R127"/>
    <mergeCell ref="S126:S127"/>
    <mergeCell ref="H126:H127"/>
    <mergeCell ref="I126:I127"/>
    <mergeCell ref="J126:J127"/>
    <mergeCell ref="K126:K127"/>
    <mergeCell ref="L126:L127"/>
    <mergeCell ref="M126:M127"/>
    <mergeCell ref="B126:B127"/>
    <mergeCell ref="C126:C127"/>
    <mergeCell ref="D126:D127"/>
    <mergeCell ref="E126:E127"/>
    <mergeCell ref="F126:F127"/>
    <mergeCell ref="G126:G127"/>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P124:P125"/>
    <mergeCell ref="Q124:Q125"/>
    <mergeCell ref="R124:R125"/>
    <mergeCell ref="S124:S125"/>
    <mergeCell ref="T124:T125"/>
    <mergeCell ref="U124:U125"/>
    <mergeCell ref="J124:J125"/>
    <mergeCell ref="K124:K125"/>
    <mergeCell ref="L124:L125"/>
    <mergeCell ref="M124:M125"/>
    <mergeCell ref="N124:N125"/>
    <mergeCell ref="O124:O125"/>
    <mergeCell ref="AG112:AG113"/>
    <mergeCell ref="C120:AI120"/>
    <mergeCell ref="B124:B125"/>
    <mergeCell ref="C124:C125"/>
    <mergeCell ref="D124:D125"/>
    <mergeCell ref="E124:E125"/>
    <mergeCell ref="F124:F125"/>
    <mergeCell ref="G124:G125"/>
    <mergeCell ref="H124:H125"/>
    <mergeCell ref="I124:I125"/>
    <mergeCell ref="AA112:AA113"/>
    <mergeCell ref="AB112:AB113"/>
    <mergeCell ref="AC112:AC113"/>
    <mergeCell ref="AD112:AD113"/>
    <mergeCell ref="AE112:AE113"/>
    <mergeCell ref="AF112:AF113"/>
    <mergeCell ref="U112:U113"/>
    <mergeCell ref="V112:V113"/>
    <mergeCell ref="W112:W113"/>
    <mergeCell ref="X112:X113"/>
    <mergeCell ref="Y112:Y113"/>
    <mergeCell ref="Z112:Z113"/>
    <mergeCell ref="O112:O113"/>
    <mergeCell ref="P112:P113"/>
    <mergeCell ref="Q112:Q113"/>
    <mergeCell ref="R112:R113"/>
    <mergeCell ref="S112:S113"/>
    <mergeCell ref="T112:T113"/>
    <mergeCell ref="I112:I113"/>
    <mergeCell ref="J112:J113"/>
    <mergeCell ref="K112:K113"/>
    <mergeCell ref="L112:L113"/>
    <mergeCell ref="M112:M113"/>
    <mergeCell ref="N112:N113"/>
    <mergeCell ref="AE110:AE111"/>
    <mergeCell ref="AF110:AF111"/>
    <mergeCell ref="AG110:AG111"/>
    <mergeCell ref="B112:B113"/>
    <mergeCell ref="C112:C113"/>
    <mergeCell ref="D112:D113"/>
    <mergeCell ref="E112:E113"/>
    <mergeCell ref="F112:F113"/>
    <mergeCell ref="G112:G113"/>
    <mergeCell ref="H112:H113"/>
    <mergeCell ref="Y110:Y111"/>
    <mergeCell ref="Z110:Z111"/>
    <mergeCell ref="AA110:AA111"/>
    <mergeCell ref="AB110:AB111"/>
    <mergeCell ref="AC110:AC111"/>
    <mergeCell ref="AD110:AD111"/>
    <mergeCell ref="S110:S111"/>
    <mergeCell ref="T110:T111"/>
    <mergeCell ref="U110:U111"/>
    <mergeCell ref="V110:V111"/>
    <mergeCell ref="W110:W111"/>
    <mergeCell ref="X110:X111"/>
    <mergeCell ref="M110:M111"/>
    <mergeCell ref="N110:N111"/>
    <mergeCell ref="O110:O111"/>
    <mergeCell ref="P110:P111"/>
    <mergeCell ref="Q110:Q111"/>
    <mergeCell ref="R110:R111"/>
    <mergeCell ref="G110:G111"/>
    <mergeCell ref="H110:H111"/>
    <mergeCell ref="I110:I111"/>
    <mergeCell ref="J110:J111"/>
    <mergeCell ref="K110:K111"/>
    <mergeCell ref="L110:L111"/>
    <mergeCell ref="AC108:AC109"/>
    <mergeCell ref="AD108:AD109"/>
    <mergeCell ref="AE108:AE109"/>
    <mergeCell ref="AF108:AF109"/>
    <mergeCell ref="AG108:AG109"/>
    <mergeCell ref="B110:B111"/>
    <mergeCell ref="C110:C111"/>
    <mergeCell ref="D110:D111"/>
    <mergeCell ref="E110:E111"/>
    <mergeCell ref="F110:F111"/>
    <mergeCell ref="W108:W109"/>
    <mergeCell ref="X108:X109"/>
    <mergeCell ref="Y108:Y109"/>
    <mergeCell ref="Z108:Z109"/>
    <mergeCell ref="AA108:AA109"/>
    <mergeCell ref="AB108:AB109"/>
    <mergeCell ref="Q108:Q109"/>
    <mergeCell ref="R108:R109"/>
    <mergeCell ref="S108:S109"/>
    <mergeCell ref="T108:T109"/>
    <mergeCell ref="U108:U109"/>
    <mergeCell ref="V108:V109"/>
    <mergeCell ref="K108:K109"/>
    <mergeCell ref="L108:L109"/>
    <mergeCell ref="M108:M109"/>
    <mergeCell ref="N108:N109"/>
    <mergeCell ref="O108:O109"/>
    <mergeCell ref="P108:P109"/>
    <mergeCell ref="C104:AI104"/>
    <mergeCell ref="B108:B109"/>
    <mergeCell ref="C108:C109"/>
    <mergeCell ref="D108:D109"/>
    <mergeCell ref="E108:E109"/>
    <mergeCell ref="F108:F109"/>
    <mergeCell ref="G108:G109"/>
    <mergeCell ref="H108:H109"/>
    <mergeCell ref="I108:I109"/>
    <mergeCell ref="J108:J109"/>
    <mergeCell ref="AB96:AB97"/>
    <mergeCell ref="AC96:AC97"/>
    <mergeCell ref="AD96:AD97"/>
    <mergeCell ref="AE96:AE97"/>
    <mergeCell ref="AF96:AF97"/>
    <mergeCell ref="AG96:AG97"/>
    <mergeCell ref="V96:V97"/>
    <mergeCell ref="W96:W97"/>
    <mergeCell ref="X96:X97"/>
    <mergeCell ref="Y96:Y97"/>
    <mergeCell ref="Z96:Z97"/>
    <mergeCell ref="AA96:AA97"/>
    <mergeCell ref="P96:P97"/>
    <mergeCell ref="Q96:Q97"/>
    <mergeCell ref="R96:R97"/>
    <mergeCell ref="S96:S97"/>
    <mergeCell ref="T96:T97"/>
    <mergeCell ref="U96:U97"/>
    <mergeCell ref="J96:J97"/>
    <mergeCell ref="K96:K97"/>
    <mergeCell ref="L96:L97"/>
    <mergeCell ref="M96:M97"/>
    <mergeCell ref="N96:N97"/>
    <mergeCell ref="O96:O97"/>
    <mergeCell ref="AF94:AF95"/>
    <mergeCell ref="AG94:AG95"/>
    <mergeCell ref="B96:B97"/>
    <mergeCell ref="C96:C97"/>
    <mergeCell ref="D96:D97"/>
    <mergeCell ref="E96:E97"/>
    <mergeCell ref="F96:F97"/>
    <mergeCell ref="G96:G97"/>
    <mergeCell ref="H96:H97"/>
    <mergeCell ref="I96:I97"/>
    <mergeCell ref="Z94:Z95"/>
    <mergeCell ref="AA94:AA95"/>
    <mergeCell ref="AB94:AB95"/>
    <mergeCell ref="AC94:AC95"/>
    <mergeCell ref="AD94:AD95"/>
    <mergeCell ref="AE94:AE95"/>
    <mergeCell ref="T94:T95"/>
    <mergeCell ref="U94:U95"/>
    <mergeCell ref="V94:V95"/>
    <mergeCell ref="W94:W95"/>
    <mergeCell ref="X94:X95"/>
    <mergeCell ref="Y94:Y95"/>
    <mergeCell ref="N94:N95"/>
    <mergeCell ref="O94:O95"/>
    <mergeCell ref="P94:P95"/>
    <mergeCell ref="Q94:Q95"/>
    <mergeCell ref="R94:R95"/>
    <mergeCell ref="S94:S95"/>
    <mergeCell ref="H94:H95"/>
    <mergeCell ref="I94:I95"/>
    <mergeCell ref="J94:J95"/>
    <mergeCell ref="K94:K95"/>
    <mergeCell ref="L94:L95"/>
    <mergeCell ref="M94:M95"/>
    <mergeCell ref="B94:B95"/>
    <mergeCell ref="C94:C95"/>
    <mergeCell ref="D94:D95"/>
    <mergeCell ref="E94:E95"/>
    <mergeCell ref="F94:F95"/>
    <mergeCell ref="G94:G95"/>
    <mergeCell ref="AB92:AB93"/>
    <mergeCell ref="AC92:AC93"/>
    <mergeCell ref="AD92:AD93"/>
    <mergeCell ref="AE92:AE93"/>
    <mergeCell ref="AF92:AF93"/>
    <mergeCell ref="AG92:AG93"/>
    <mergeCell ref="V92:V93"/>
    <mergeCell ref="W92:W93"/>
    <mergeCell ref="X92:X93"/>
    <mergeCell ref="Y92:Y93"/>
    <mergeCell ref="Z92:Z93"/>
    <mergeCell ref="AA92:AA93"/>
    <mergeCell ref="P92:P93"/>
    <mergeCell ref="Q92:Q93"/>
    <mergeCell ref="R92:R93"/>
    <mergeCell ref="S92:S93"/>
    <mergeCell ref="T92:T93"/>
    <mergeCell ref="U92:U93"/>
    <mergeCell ref="J92:J93"/>
    <mergeCell ref="K92:K93"/>
    <mergeCell ref="L92:L93"/>
    <mergeCell ref="M92:M93"/>
    <mergeCell ref="N92:N93"/>
    <mergeCell ref="O92:O93"/>
    <mergeCell ref="AG80:AG81"/>
    <mergeCell ref="C88:AI88"/>
    <mergeCell ref="B92:B93"/>
    <mergeCell ref="C92:C93"/>
    <mergeCell ref="D92:D93"/>
    <mergeCell ref="E92:E93"/>
    <mergeCell ref="F92:F93"/>
    <mergeCell ref="G92:G93"/>
    <mergeCell ref="H92:H93"/>
    <mergeCell ref="I92:I93"/>
    <mergeCell ref="AA80:AA81"/>
    <mergeCell ref="AB80:AB81"/>
    <mergeCell ref="AC80:AC81"/>
    <mergeCell ref="AD80:AD81"/>
    <mergeCell ref="AE80:AE81"/>
    <mergeCell ref="AF80:AF81"/>
    <mergeCell ref="U80:U81"/>
    <mergeCell ref="V80:V81"/>
    <mergeCell ref="W80:W81"/>
    <mergeCell ref="X80:X81"/>
    <mergeCell ref="Y80:Y81"/>
    <mergeCell ref="Z80:Z81"/>
    <mergeCell ref="O80:O81"/>
    <mergeCell ref="P80:P81"/>
    <mergeCell ref="Q80:Q81"/>
    <mergeCell ref="R80:R81"/>
    <mergeCell ref="S80:S81"/>
    <mergeCell ref="T80:T81"/>
    <mergeCell ref="I80:I81"/>
    <mergeCell ref="J80:J81"/>
    <mergeCell ref="K80:K81"/>
    <mergeCell ref="L80:L81"/>
    <mergeCell ref="M80:M81"/>
    <mergeCell ref="N80:N81"/>
    <mergeCell ref="AE78:AE79"/>
    <mergeCell ref="AF78:AF79"/>
    <mergeCell ref="AG78:AG79"/>
    <mergeCell ref="B80:B81"/>
    <mergeCell ref="C80:C81"/>
    <mergeCell ref="D80:D81"/>
    <mergeCell ref="E80:E81"/>
    <mergeCell ref="F80:F81"/>
    <mergeCell ref="G80:G81"/>
    <mergeCell ref="H80:H81"/>
    <mergeCell ref="Y78:Y79"/>
    <mergeCell ref="Z78:Z79"/>
    <mergeCell ref="AA78:AA79"/>
    <mergeCell ref="AB78:AB79"/>
    <mergeCell ref="AC78:AC79"/>
    <mergeCell ref="AD78:AD79"/>
    <mergeCell ref="S78:S79"/>
    <mergeCell ref="T78:T79"/>
    <mergeCell ref="U78:U79"/>
    <mergeCell ref="V78:V79"/>
    <mergeCell ref="W78:W79"/>
    <mergeCell ref="X78:X79"/>
    <mergeCell ref="M78:M79"/>
    <mergeCell ref="N78:N79"/>
    <mergeCell ref="O78:O79"/>
    <mergeCell ref="P78:P79"/>
    <mergeCell ref="Q78:Q79"/>
    <mergeCell ref="R78:R79"/>
    <mergeCell ref="G78:G79"/>
    <mergeCell ref="H78:H79"/>
    <mergeCell ref="I78:I79"/>
    <mergeCell ref="J78:J79"/>
    <mergeCell ref="K78:K79"/>
    <mergeCell ref="L78:L79"/>
    <mergeCell ref="AC76:AC77"/>
    <mergeCell ref="AD76:AD77"/>
    <mergeCell ref="AE76:AE77"/>
    <mergeCell ref="AF76:AF77"/>
    <mergeCell ref="AG76:AG77"/>
    <mergeCell ref="B78:B79"/>
    <mergeCell ref="C78:C79"/>
    <mergeCell ref="D78:D79"/>
    <mergeCell ref="E78:E79"/>
    <mergeCell ref="F78:F79"/>
    <mergeCell ref="W76:W77"/>
    <mergeCell ref="X76:X77"/>
    <mergeCell ref="Y76:Y77"/>
    <mergeCell ref="Z76:Z77"/>
    <mergeCell ref="AA76:AA77"/>
    <mergeCell ref="AB76:AB77"/>
    <mergeCell ref="Q76:Q77"/>
    <mergeCell ref="R76:R77"/>
    <mergeCell ref="S76:S77"/>
    <mergeCell ref="T76:T77"/>
    <mergeCell ref="U76:U77"/>
    <mergeCell ref="V76:V77"/>
    <mergeCell ref="K76:K77"/>
    <mergeCell ref="L76:L77"/>
    <mergeCell ref="M76:M77"/>
    <mergeCell ref="N76:N77"/>
    <mergeCell ref="O76:O77"/>
    <mergeCell ref="P76:P77"/>
    <mergeCell ref="C72:AI72"/>
    <mergeCell ref="B76:B77"/>
    <mergeCell ref="C76:C77"/>
    <mergeCell ref="D76:D77"/>
    <mergeCell ref="E76:E77"/>
    <mergeCell ref="F76:F77"/>
    <mergeCell ref="G76:G77"/>
    <mergeCell ref="H76:H77"/>
    <mergeCell ref="I76:I77"/>
    <mergeCell ref="J76:J77"/>
    <mergeCell ref="AB64:AB65"/>
    <mergeCell ref="AC64:AC65"/>
    <mergeCell ref="AD64:AD65"/>
    <mergeCell ref="AE64:AE65"/>
    <mergeCell ref="AF64:AF65"/>
    <mergeCell ref="AG64:AG65"/>
    <mergeCell ref="V64:V65"/>
    <mergeCell ref="W64:W65"/>
    <mergeCell ref="X64:X65"/>
    <mergeCell ref="Y64:Y65"/>
    <mergeCell ref="Z64:Z65"/>
    <mergeCell ref="AA64:AA65"/>
    <mergeCell ref="P64:P65"/>
    <mergeCell ref="Q64:Q65"/>
    <mergeCell ref="R64:R65"/>
    <mergeCell ref="S64:S65"/>
    <mergeCell ref="T64:T65"/>
    <mergeCell ref="U64:U65"/>
    <mergeCell ref="J64:J65"/>
    <mergeCell ref="K64:K65"/>
    <mergeCell ref="L64:L65"/>
    <mergeCell ref="M64:M65"/>
    <mergeCell ref="N64:N65"/>
    <mergeCell ref="O64:O65"/>
    <mergeCell ref="AF62:AF63"/>
    <mergeCell ref="AG62:AG63"/>
    <mergeCell ref="B64:B65"/>
    <mergeCell ref="C64:C65"/>
    <mergeCell ref="D64:D65"/>
    <mergeCell ref="E64:E65"/>
    <mergeCell ref="F64:F65"/>
    <mergeCell ref="G64:G65"/>
    <mergeCell ref="H64:H65"/>
    <mergeCell ref="I64:I65"/>
    <mergeCell ref="Z62:Z63"/>
    <mergeCell ref="AA62:AA63"/>
    <mergeCell ref="AB62:AB63"/>
    <mergeCell ref="AC62:AC63"/>
    <mergeCell ref="AD62:AD63"/>
    <mergeCell ref="AE62:AE63"/>
    <mergeCell ref="T62:T63"/>
    <mergeCell ref="U62:U63"/>
    <mergeCell ref="V62:V63"/>
    <mergeCell ref="W62:W63"/>
    <mergeCell ref="X62:X63"/>
    <mergeCell ref="Y62:Y63"/>
    <mergeCell ref="N62:N63"/>
    <mergeCell ref="O62:O63"/>
    <mergeCell ref="P62:P63"/>
    <mergeCell ref="Q62:Q63"/>
    <mergeCell ref="R62:R63"/>
    <mergeCell ref="S62:S63"/>
    <mergeCell ref="H62:H63"/>
    <mergeCell ref="I62:I63"/>
    <mergeCell ref="J62:J63"/>
    <mergeCell ref="K62:K63"/>
    <mergeCell ref="L62:L63"/>
    <mergeCell ref="M62:M63"/>
    <mergeCell ref="B62:B63"/>
    <mergeCell ref="C62:C63"/>
    <mergeCell ref="D62:D63"/>
    <mergeCell ref="E62:E63"/>
    <mergeCell ref="F62:F63"/>
    <mergeCell ref="G62:G63"/>
    <mergeCell ref="AB60:AB61"/>
    <mergeCell ref="AC60:AC61"/>
    <mergeCell ref="AD60:AD61"/>
    <mergeCell ref="AE60:AE61"/>
    <mergeCell ref="AF60:AF61"/>
    <mergeCell ref="AG60:AG61"/>
    <mergeCell ref="V60:V61"/>
    <mergeCell ref="W60:W61"/>
    <mergeCell ref="X60:X61"/>
    <mergeCell ref="Y60:Y61"/>
    <mergeCell ref="Z60:Z61"/>
    <mergeCell ref="AA60:AA61"/>
    <mergeCell ref="P60:P61"/>
    <mergeCell ref="Q60:Q61"/>
    <mergeCell ref="R60:R61"/>
    <mergeCell ref="S60:S61"/>
    <mergeCell ref="T60:T61"/>
    <mergeCell ref="U60:U61"/>
    <mergeCell ref="J60:J61"/>
    <mergeCell ref="K60:K61"/>
    <mergeCell ref="L60:L61"/>
    <mergeCell ref="M60:M61"/>
    <mergeCell ref="N60:N61"/>
    <mergeCell ref="O60:O61"/>
    <mergeCell ref="AG48:AG49"/>
    <mergeCell ref="C56:AI56"/>
    <mergeCell ref="B60:B61"/>
    <mergeCell ref="C60:C61"/>
    <mergeCell ref="D60:D61"/>
    <mergeCell ref="E60:E61"/>
    <mergeCell ref="F60:F61"/>
    <mergeCell ref="G60:G61"/>
    <mergeCell ref="H60:H61"/>
    <mergeCell ref="I60:I61"/>
    <mergeCell ref="AA48:AA49"/>
    <mergeCell ref="AB48:AB49"/>
    <mergeCell ref="AC48:AC49"/>
    <mergeCell ref="AD48:AD49"/>
    <mergeCell ref="AE48:AE49"/>
    <mergeCell ref="AF48:AF49"/>
    <mergeCell ref="U48:U49"/>
    <mergeCell ref="V48:V49"/>
    <mergeCell ref="W48:W49"/>
    <mergeCell ref="X48:X49"/>
    <mergeCell ref="Y48:Y49"/>
    <mergeCell ref="Z48:Z49"/>
    <mergeCell ref="O48:O49"/>
    <mergeCell ref="P48:P49"/>
    <mergeCell ref="Q48:Q49"/>
    <mergeCell ref="R48:R49"/>
    <mergeCell ref="S48:S49"/>
    <mergeCell ref="T48:T49"/>
    <mergeCell ref="I48:I49"/>
    <mergeCell ref="J48:J49"/>
    <mergeCell ref="K48:K49"/>
    <mergeCell ref="L48:L49"/>
    <mergeCell ref="M48:M49"/>
    <mergeCell ref="N48:N49"/>
    <mergeCell ref="AE46:AE47"/>
    <mergeCell ref="AF46:AF47"/>
    <mergeCell ref="AG46:AG47"/>
    <mergeCell ref="B48:B49"/>
    <mergeCell ref="C48:C49"/>
    <mergeCell ref="D48:D49"/>
    <mergeCell ref="E48:E49"/>
    <mergeCell ref="F48:F49"/>
    <mergeCell ref="G48:G49"/>
    <mergeCell ref="H48:H49"/>
    <mergeCell ref="Y46:Y47"/>
    <mergeCell ref="Z46:Z47"/>
    <mergeCell ref="AA46:AA47"/>
    <mergeCell ref="AB46:AB47"/>
    <mergeCell ref="AC46:AC47"/>
    <mergeCell ref="AD46:AD47"/>
    <mergeCell ref="S46:S47"/>
    <mergeCell ref="T46:T47"/>
    <mergeCell ref="U46:U47"/>
    <mergeCell ref="V46:V47"/>
    <mergeCell ref="W46:W47"/>
    <mergeCell ref="X46:X47"/>
    <mergeCell ref="M46:M47"/>
    <mergeCell ref="N46:N47"/>
    <mergeCell ref="O46:O47"/>
    <mergeCell ref="P46:P47"/>
    <mergeCell ref="Q46:Q47"/>
    <mergeCell ref="R46:R47"/>
    <mergeCell ref="G46:G47"/>
    <mergeCell ref="H46:H47"/>
    <mergeCell ref="I46:I47"/>
    <mergeCell ref="J46:J47"/>
    <mergeCell ref="K46:K47"/>
    <mergeCell ref="L46:L47"/>
    <mergeCell ref="AC44:AC45"/>
    <mergeCell ref="AD44:AD45"/>
    <mergeCell ref="AE44:AE45"/>
    <mergeCell ref="AF44:AF45"/>
    <mergeCell ref="AG44:AG45"/>
    <mergeCell ref="B46:B47"/>
    <mergeCell ref="C46:C47"/>
    <mergeCell ref="D46:D47"/>
    <mergeCell ref="E46:E47"/>
    <mergeCell ref="F46:F47"/>
    <mergeCell ref="W44:W45"/>
    <mergeCell ref="X44:X45"/>
    <mergeCell ref="Y44:Y45"/>
    <mergeCell ref="Z44:Z45"/>
    <mergeCell ref="AA44:AA45"/>
    <mergeCell ref="AB44:AB45"/>
    <mergeCell ref="Q44:Q45"/>
    <mergeCell ref="R44:R45"/>
    <mergeCell ref="S44:S45"/>
    <mergeCell ref="T44:T45"/>
    <mergeCell ref="U44:U45"/>
    <mergeCell ref="V44:V45"/>
    <mergeCell ref="K44:K45"/>
    <mergeCell ref="L44:L45"/>
    <mergeCell ref="M44:M45"/>
    <mergeCell ref="N44:N45"/>
    <mergeCell ref="O44:O45"/>
    <mergeCell ref="P44:P45"/>
    <mergeCell ref="C40:AI40"/>
    <mergeCell ref="B44:B45"/>
    <mergeCell ref="C44:C45"/>
    <mergeCell ref="D44:D45"/>
    <mergeCell ref="E44:E45"/>
    <mergeCell ref="F44:F45"/>
    <mergeCell ref="G44:G45"/>
    <mergeCell ref="H44:H45"/>
    <mergeCell ref="I44:I45"/>
    <mergeCell ref="J44:J45"/>
    <mergeCell ref="AB32:AB33"/>
    <mergeCell ref="AC32:AC33"/>
    <mergeCell ref="AD32:AD33"/>
    <mergeCell ref="AE32:AE33"/>
    <mergeCell ref="AF32:AF33"/>
    <mergeCell ref="AG32:AG33"/>
    <mergeCell ref="V32:V33"/>
    <mergeCell ref="W32:W33"/>
    <mergeCell ref="X32:X33"/>
    <mergeCell ref="Y32:Y33"/>
    <mergeCell ref="Z32:Z33"/>
    <mergeCell ref="AA32:AA33"/>
    <mergeCell ref="P32:P33"/>
    <mergeCell ref="Q32:Q33"/>
    <mergeCell ref="R32:R33"/>
    <mergeCell ref="S32:S33"/>
    <mergeCell ref="T32:T33"/>
    <mergeCell ref="U32:U33"/>
    <mergeCell ref="J32:J33"/>
    <mergeCell ref="K32:K33"/>
    <mergeCell ref="L32:L33"/>
    <mergeCell ref="M32:M33"/>
    <mergeCell ref="N32:N33"/>
    <mergeCell ref="O32:O33"/>
    <mergeCell ref="AF30:AF31"/>
    <mergeCell ref="AG30:AG31"/>
    <mergeCell ref="B32:B33"/>
    <mergeCell ref="C32:C33"/>
    <mergeCell ref="D32:D33"/>
    <mergeCell ref="E32:E33"/>
    <mergeCell ref="F32:F33"/>
    <mergeCell ref="G32:G33"/>
    <mergeCell ref="H32:H33"/>
    <mergeCell ref="I32:I33"/>
    <mergeCell ref="Z30:Z31"/>
    <mergeCell ref="AA30:AA31"/>
    <mergeCell ref="AB30:AB31"/>
    <mergeCell ref="AC30:AC31"/>
    <mergeCell ref="AD30:AD31"/>
    <mergeCell ref="AE30:AE31"/>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AC28:AC29"/>
    <mergeCell ref="AD28:AD29"/>
    <mergeCell ref="AE28:AE29"/>
    <mergeCell ref="AF28:AF29"/>
    <mergeCell ref="AG28:AG29"/>
    <mergeCell ref="V28:V29"/>
    <mergeCell ref="W28:W29"/>
    <mergeCell ref="X28:X29"/>
    <mergeCell ref="Y28:Y29"/>
    <mergeCell ref="Z28:Z29"/>
    <mergeCell ref="AA28:AA29"/>
    <mergeCell ref="P28:P29"/>
    <mergeCell ref="Q28:Q29"/>
    <mergeCell ref="R28:R29"/>
    <mergeCell ref="S28:S29"/>
    <mergeCell ref="T28:T29"/>
    <mergeCell ref="U28:U29"/>
    <mergeCell ref="Q16:Q17"/>
    <mergeCell ref="R16:R17"/>
    <mergeCell ref="S16:S17"/>
    <mergeCell ref="T16:T17"/>
    <mergeCell ref="I16:I17"/>
    <mergeCell ref="J16:J17"/>
    <mergeCell ref="J30:J31"/>
    <mergeCell ref="K30:K31"/>
    <mergeCell ref="L30:L31"/>
    <mergeCell ref="M30:M31"/>
    <mergeCell ref="B30:B31"/>
    <mergeCell ref="C30:C31"/>
    <mergeCell ref="D30:D31"/>
    <mergeCell ref="E30:E31"/>
    <mergeCell ref="F30:F31"/>
    <mergeCell ref="G30:G31"/>
    <mergeCell ref="AB28:AB29"/>
    <mergeCell ref="J28:J29"/>
    <mergeCell ref="K28:K29"/>
    <mergeCell ref="L28:L29"/>
    <mergeCell ref="M28:M29"/>
    <mergeCell ref="M14:M15"/>
    <mergeCell ref="N14:N15"/>
    <mergeCell ref="O14:O15"/>
    <mergeCell ref="P14:P15"/>
    <mergeCell ref="Q14:Q15"/>
    <mergeCell ref="R14:R15"/>
    <mergeCell ref="N28:N29"/>
    <mergeCell ref="O28:O29"/>
    <mergeCell ref="AG16:AG17"/>
    <mergeCell ref="C24:AI24"/>
    <mergeCell ref="B28:B29"/>
    <mergeCell ref="C28:C29"/>
    <mergeCell ref="D28:D29"/>
    <mergeCell ref="E28:E29"/>
    <mergeCell ref="F28:F29"/>
    <mergeCell ref="G28:G29"/>
    <mergeCell ref="H28:H29"/>
    <mergeCell ref="I28:I29"/>
    <mergeCell ref="AA16:AA17"/>
    <mergeCell ref="AB16:AB17"/>
    <mergeCell ref="AC16:AC17"/>
    <mergeCell ref="AD16:AD17"/>
    <mergeCell ref="AE16:AE17"/>
    <mergeCell ref="AF16:AF17"/>
    <mergeCell ref="U16:U17"/>
    <mergeCell ref="V16:V17"/>
    <mergeCell ref="W16:W17"/>
    <mergeCell ref="X16:X17"/>
    <mergeCell ref="Y16:Y17"/>
    <mergeCell ref="Z16:Z17"/>
    <mergeCell ref="O16:O17"/>
    <mergeCell ref="P16:P17"/>
    <mergeCell ref="U12:U13"/>
    <mergeCell ref="V12:V13"/>
    <mergeCell ref="K12:K13"/>
    <mergeCell ref="L12:L13"/>
    <mergeCell ref="M12:M13"/>
    <mergeCell ref="N12:N13"/>
    <mergeCell ref="K16:K17"/>
    <mergeCell ref="L16:L17"/>
    <mergeCell ref="M16:M17"/>
    <mergeCell ref="N16:N17"/>
    <mergeCell ref="AE14:AE15"/>
    <mergeCell ref="AF14:AF15"/>
    <mergeCell ref="AG14:AG15"/>
    <mergeCell ref="B16:B17"/>
    <mergeCell ref="C16:C17"/>
    <mergeCell ref="D16:D17"/>
    <mergeCell ref="E16:E17"/>
    <mergeCell ref="F16:F17"/>
    <mergeCell ref="G16:G17"/>
    <mergeCell ref="H16:H17"/>
    <mergeCell ref="Y14:Y15"/>
    <mergeCell ref="Z14:Z15"/>
    <mergeCell ref="AA14:AA15"/>
    <mergeCell ref="AB14:AB15"/>
    <mergeCell ref="AC14:AC15"/>
    <mergeCell ref="AD14:AD15"/>
    <mergeCell ref="S14:S15"/>
    <mergeCell ref="T14:T15"/>
    <mergeCell ref="U14:U15"/>
    <mergeCell ref="V14:V15"/>
    <mergeCell ref="W14:W15"/>
    <mergeCell ref="X14:X15"/>
    <mergeCell ref="B4:E4"/>
    <mergeCell ref="G4:J4"/>
    <mergeCell ref="S4:T4"/>
    <mergeCell ref="U4:V4"/>
    <mergeCell ref="W4:X4"/>
    <mergeCell ref="Y4:Z4"/>
    <mergeCell ref="G14:G15"/>
    <mergeCell ref="H14:H15"/>
    <mergeCell ref="I14:I15"/>
    <mergeCell ref="J14:J15"/>
    <mergeCell ref="K14:K15"/>
    <mergeCell ref="L14:L15"/>
    <mergeCell ref="AC12:AC13"/>
    <mergeCell ref="AD12:AD13"/>
    <mergeCell ref="AE12:AE13"/>
    <mergeCell ref="AF12:AF13"/>
    <mergeCell ref="AG12:AG13"/>
    <mergeCell ref="B14:B15"/>
    <mergeCell ref="C14:C15"/>
    <mergeCell ref="D14:D15"/>
    <mergeCell ref="E14:E15"/>
    <mergeCell ref="F14:F15"/>
    <mergeCell ref="W12:W13"/>
    <mergeCell ref="X12:X13"/>
    <mergeCell ref="Y12:Y13"/>
    <mergeCell ref="Z12:Z13"/>
    <mergeCell ref="AA12:AA13"/>
    <mergeCell ref="AB12:AB13"/>
    <mergeCell ref="Q12:Q13"/>
    <mergeCell ref="R12:R13"/>
    <mergeCell ref="S12:S13"/>
    <mergeCell ref="T12:T13"/>
    <mergeCell ref="U2:V2"/>
    <mergeCell ref="W2:X2"/>
    <mergeCell ref="Y2:Z2"/>
    <mergeCell ref="AB2:AG2"/>
    <mergeCell ref="B3:E3"/>
    <mergeCell ref="S3:T3"/>
    <mergeCell ref="U3:V3"/>
    <mergeCell ref="W3:X3"/>
    <mergeCell ref="Y3:Z3"/>
    <mergeCell ref="AB3:AG3"/>
    <mergeCell ref="O12:O13"/>
    <mergeCell ref="P12:P13"/>
    <mergeCell ref="C8:AI8"/>
    <mergeCell ref="B12:B13"/>
    <mergeCell ref="C12:C13"/>
    <mergeCell ref="D12:D13"/>
    <mergeCell ref="E12:E13"/>
    <mergeCell ref="F12:F13"/>
    <mergeCell ref="G12:G13"/>
    <mergeCell ref="H12:H13"/>
    <mergeCell ref="I12:I13"/>
    <mergeCell ref="J12:J13"/>
    <mergeCell ref="AB4:AG4"/>
    <mergeCell ref="B5:E5"/>
    <mergeCell ref="G5:J5"/>
    <mergeCell ref="L5:N5"/>
    <mergeCell ref="P5:R5"/>
    <mergeCell ref="S5:T5"/>
    <mergeCell ref="U5:V5"/>
    <mergeCell ref="W5:X5"/>
    <mergeCell ref="Y5:Z5"/>
    <mergeCell ref="AB5:AG5"/>
  </mergeCells>
  <phoneticPr fontId="18"/>
  <conditionalFormatting sqref="C14:K17">
    <cfRule type="cellIs" dxfId="1851" priority="61" operator="equal">
      <formula>"休"</formula>
    </cfRule>
  </conditionalFormatting>
  <conditionalFormatting sqref="C10:AG11">
    <cfRule type="expression" dxfId="1850" priority="169">
      <formula>WEEKDAY(C$10)=7</formula>
    </cfRule>
    <cfRule type="expression" dxfId="1849" priority="170">
      <formula>WEEKDAY(C$10)=1</formula>
    </cfRule>
  </conditionalFormatting>
  <conditionalFormatting sqref="C12:AG13">
    <cfRule type="cellIs" priority="127" operator="equal">
      <formula>"中止,夏休,冬休"</formula>
    </cfRule>
  </conditionalFormatting>
  <conditionalFormatting sqref="C14:AG17">
    <cfRule type="cellIs" dxfId="1848" priority="17" operator="equal">
      <formula>"雨"</formula>
    </cfRule>
  </conditionalFormatting>
  <conditionalFormatting sqref="C26:AG27">
    <cfRule type="expression" dxfId="1847" priority="167">
      <formula>WEEKDAY(C$26)=1</formula>
    </cfRule>
    <cfRule type="expression" dxfId="1846" priority="166">
      <formula>WEEKDAY(C$26)=7</formula>
    </cfRule>
  </conditionalFormatting>
  <conditionalFormatting sqref="C28:AG29">
    <cfRule type="cellIs" priority="126" operator="equal">
      <formula>"中止,夏休,冬休"</formula>
    </cfRule>
  </conditionalFormatting>
  <conditionalFormatting sqref="C30:AG33">
    <cfRule type="cellIs" dxfId="1845" priority="15" operator="equal">
      <formula>"雨"</formula>
    </cfRule>
    <cfRule type="cellIs" dxfId="1844" priority="16" operator="equal">
      <formula>"休"</formula>
    </cfRule>
  </conditionalFormatting>
  <conditionalFormatting sqref="C42:AG43">
    <cfRule type="expression" dxfId="1843" priority="165">
      <formula>WEEKDAY(C$42)=1</formula>
    </cfRule>
    <cfRule type="expression" dxfId="1842" priority="164">
      <formula>WEEKDAY(C$42)=7</formula>
    </cfRule>
  </conditionalFormatting>
  <conditionalFormatting sqref="C44:AG45">
    <cfRule type="cellIs" priority="124" operator="equal">
      <formula>"中止,夏休,冬休"</formula>
    </cfRule>
  </conditionalFormatting>
  <conditionalFormatting sqref="C46:AG49">
    <cfRule type="cellIs" dxfId="1841" priority="13" operator="equal">
      <formula>"雨"</formula>
    </cfRule>
    <cfRule type="cellIs" dxfId="1840" priority="14" operator="equal">
      <formula>"休"</formula>
    </cfRule>
  </conditionalFormatting>
  <conditionalFormatting sqref="C58:AG59">
    <cfRule type="expression" dxfId="1839" priority="162">
      <formula>WEEKDAY(C$58)=7</formula>
    </cfRule>
    <cfRule type="expression" dxfId="1838" priority="163">
      <formula>WEEKDAY(C$58)=1</formula>
    </cfRule>
  </conditionalFormatting>
  <conditionalFormatting sqref="C60:AG61">
    <cfRule type="cellIs" priority="123" operator="equal">
      <formula>"中止,夏休,冬休"</formula>
    </cfRule>
  </conditionalFormatting>
  <conditionalFormatting sqref="C62:AG65">
    <cfRule type="cellIs" dxfId="1837" priority="11" operator="equal">
      <formula>"雨"</formula>
    </cfRule>
    <cfRule type="cellIs" dxfId="1836" priority="12" operator="equal">
      <formula>"休"</formula>
    </cfRule>
  </conditionalFormatting>
  <conditionalFormatting sqref="C74:AG75">
    <cfRule type="expression" dxfId="1835" priority="161">
      <formula>WEEKDAY(C$74)=1</formula>
    </cfRule>
    <cfRule type="expression" dxfId="1834" priority="160">
      <formula>WEEKDAY(C$74)=7</formula>
    </cfRule>
  </conditionalFormatting>
  <conditionalFormatting sqref="C76:AG77">
    <cfRule type="cellIs" priority="122" operator="equal">
      <formula>"中止,夏休,冬休"</formula>
    </cfRule>
  </conditionalFormatting>
  <conditionalFormatting sqref="C78:AG81">
    <cfRule type="cellIs" dxfId="1833" priority="9" operator="equal">
      <formula>"雨"</formula>
    </cfRule>
    <cfRule type="cellIs" dxfId="1832" priority="10" operator="equal">
      <formula>"休"</formula>
    </cfRule>
  </conditionalFormatting>
  <conditionalFormatting sqref="C90:AG91">
    <cfRule type="expression" dxfId="1831" priority="158">
      <formula>WEEKDAY(C$90)=7</formula>
    </cfRule>
    <cfRule type="expression" dxfId="1830" priority="159">
      <formula>WEEKDAY(C$90)=1</formula>
    </cfRule>
  </conditionalFormatting>
  <conditionalFormatting sqref="C92:AG93">
    <cfRule type="cellIs" priority="121" operator="equal">
      <formula>"中止,夏休,冬休"</formula>
    </cfRule>
  </conditionalFormatting>
  <conditionalFormatting sqref="C94:AG97">
    <cfRule type="cellIs" dxfId="1829" priority="7" operator="equal">
      <formula>"雨"</formula>
    </cfRule>
    <cfRule type="cellIs" dxfId="1828" priority="8" operator="equal">
      <formula>"休"</formula>
    </cfRule>
  </conditionalFormatting>
  <conditionalFormatting sqref="C106:AG107">
    <cfRule type="expression" dxfId="1827" priority="156">
      <formula>WEEKDAY(C$106)=7</formula>
    </cfRule>
    <cfRule type="expression" dxfId="1826" priority="157">
      <formula>WEEKDAY(C$106)=1</formula>
    </cfRule>
  </conditionalFormatting>
  <conditionalFormatting sqref="C108:AG109">
    <cfRule type="cellIs" priority="120" operator="equal">
      <formula>"中止,夏休,冬休"</formula>
    </cfRule>
  </conditionalFormatting>
  <conditionalFormatting sqref="C110:AG113">
    <cfRule type="cellIs" dxfId="1825" priority="5" operator="equal">
      <formula>"雨"</formula>
    </cfRule>
    <cfRule type="cellIs" dxfId="1824" priority="6" operator="equal">
      <formula>"休"</formula>
    </cfRule>
  </conditionalFormatting>
  <conditionalFormatting sqref="C122:AG123">
    <cfRule type="expression" dxfId="1823" priority="155">
      <formula>WEEKDAY(C$122)=1</formula>
    </cfRule>
    <cfRule type="expression" dxfId="1822" priority="154">
      <formula>WEEKDAY(C$122)=7</formula>
    </cfRule>
  </conditionalFormatting>
  <conditionalFormatting sqref="C124:AG125">
    <cfRule type="cellIs" priority="119" operator="equal">
      <formula>"中止,夏休,冬休"</formula>
    </cfRule>
  </conditionalFormatting>
  <conditionalFormatting sqref="C126:AG129">
    <cfRule type="cellIs" dxfId="1821" priority="3" operator="equal">
      <formula>"雨"</formula>
    </cfRule>
    <cfRule type="cellIs" dxfId="1820" priority="4" operator="equal">
      <formula>"休"</formula>
    </cfRule>
  </conditionalFormatting>
  <conditionalFormatting sqref="C138:AG139">
    <cfRule type="expression" dxfId="1819" priority="153">
      <formula>WEEKDAY(C$138)=1</formula>
    </cfRule>
    <cfRule type="expression" dxfId="1818" priority="152">
      <formula>WEEKDAY(C$138)=7</formula>
    </cfRule>
  </conditionalFormatting>
  <conditionalFormatting sqref="C140:AG141">
    <cfRule type="cellIs" priority="118" operator="equal">
      <formula>"中止,夏休,冬休"</formula>
    </cfRule>
  </conditionalFormatting>
  <conditionalFormatting sqref="C142:AG145">
    <cfRule type="cellIs" dxfId="1817" priority="2" operator="equal">
      <formula>"休"</formula>
    </cfRule>
    <cfRule type="cellIs" dxfId="1816" priority="1" operator="equal">
      <formula>"雨"</formula>
    </cfRule>
  </conditionalFormatting>
  <conditionalFormatting sqref="C154:AG155">
    <cfRule type="expression" dxfId="1815" priority="151">
      <formula>WEEKDAY(C$154)=1</formula>
    </cfRule>
    <cfRule type="expression" dxfId="1814" priority="150">
      <formula>WEEKDAY(C$154)=7</formula>
    </cfRule>
  </conditionalFormatting>
  <conditionalFormatting sqref="C156:AG157">
    <cfRule type="cellIs" priority="117" operator="equal">
      <formula>"中止,夏休,冬休"</formula>
    </cfRule>
  </conditionalFormatting>
  <conditionalFormatting sqref="C158:AG161">
    <cfRule type="cellIs" dxfId="1813" priority="62" operator="equal">
      <formula>"雨"</formula>
    </cfRule>
    <cfRule type="cellIs" dxfId="1812" priority="63" operator="equal">
      <formula>"休"</formula>
    </cfRule>
  </conditionalFormatting>
  <conditionalFormatting sqref="C170:AG171">
    <cfRule type="expression" dxfId="1811" priority="148">
      <formula>WEEKDAY(C$170)=7</formula>
    </cfRule>
    <cfRule type="expression" dxfId="1810" priority="149">
      <formula>WEEKDAY(C$170)=1</formula>
    </cfRule>
  </conditionalFormatting>
  <conditionalFormatting sqref="C172:AG173">
    <cfRule type="cellIs" priority="116" operator="equal">
      <formula>"中止,夏休,冬休"</formula>
    </cfRule>
  </conditionalFormatting>
  <conditionalFormatting sqref="C174:AG177">
    <cfRule type="cellIs" dxfId="1809" priority="84" operator="equal">
      <formula>"休"</formula>
    </cfRule>
    <cfRule type="cellIs" dxfId="1808" priority="83" operator="equal">
      <formula>"雨"</formula>
    </cfRule>
  </conditionalFormatting>
  <conditionalFormatting sqref="C186:AG187">
    <cfRule type="expression" dxfId="1807" priority="146">
      <formula>WEEKDAY(C$186)=7</formula>
    </cfRule>
    <cfRule type="expression" dxfId="1806" priority="147">
      <formula>WEEKDAY(C$186)=1</formula>
    </cfRule>
  </conditionalFormatting>
  <conditionalFormatting sqref="C188:AG189">
    <cfRule type="cellIs" priority="112" operator="equal">
      <formula>"中止,夏休,冬休"</formula>
    </cfRule>
  </conditionalFormatting>
  <conditionalFormatting sqref="C190:AG193">
    <cfRule type="cellIs" dxfId="1805" priority="114" operator="equal">
      <formula>"休"</formula>
    </cfRule>
    <cfRule type="cellIs" dxfId="1804" priority="113" operator="equal">
      <formula>"雨"</formula>
    </cfRule>
  </conditionalFormatting>
  <conditionalFormatting sqref="C202:AG203">
    <cfRule type="expression" dxfId="1803" priority="145">
      <formula>WEEKDAY(C$202)=1</formula>
    </cfRule>
    <cfRule type="expression" dxfId="1802" priority="144">
      <formula>WEEKDAY(C$202)=7</formula>
    </cfRule>
  </conditionalFormatting>
  <conditionalFormatting sqref="C204:AG205">
    <cfRule type="cellIs" priority="109" operator="equal">
      <formula>"中止,夏休,冬休"</formula>
    </cfRule>
  </conditionalFormatting>
  <conditionalFormatting sqref="C206:AG209">
    <cfRule type="cellIs" dxfId="1801" priority="110" operator="equal">
      <formula>"雨"</formula>
    </cfRule>
    <cfRule type="cellIs" dxfId="1800" priority="111" operator="equal">
      <formula>"休"</formula>
    </cfRule>
  </conditionalFormatting>
  <conditionalFormatting sqref="C218:AG219">
    <cfRule type="expression" dxfId="1799" priority="142">
      <formula>WEEKDAY(C$218)=7</formula>
    </cfRule>
    <cfRule type="expression" dxfId="1798" priority="143">
      <formula>WEEKDAY(C$218)=1</formula>
    </cfRule>
  </conditionalFormatting>
  <conditionalFormatting sqref="C220:AG221">
    <cfRule type="cellIs" priority="106" operator="equal">
      <formula>"中止,夏休,冬休"</formula>
    </cfRule>
  </conditionalFormatting>
  <conditionalFormatting sqref="C222:AG225">
    <cfRule type="cellIs" dxfId="1797" priority="107" operator="equal">
      <formula>"雨"</formula>
    </cfRule>
    <cfRule type="cellIs" dxfId="1796" priority="108" operator="equal">
      <formula>"休"</formula>
    </cfRule>
  </conditionalFormatting>
  <conditionalFormatting sqref="C234:AG235">
    <cfRule type="expression" dxfId="1795" priority="141">
      <formula>WEEKDAY(C$234)=1</formula>
    </cfRule>
    <cfRule type="expression" dxfId="1794" priority="140">
      <formula>WEEKDAY(C$234)=7</formula>
    </cfRule>
  </conditionalFormatting>
  <conditionalFormatting sqref="C236:AG237">
    <cfRule type="cellIs" priority="103" operator="equal">
      <formula>"中止,夏休,冬休"</formula>
    </cfRule>
  </conditionalFormatting>
  <conditionalFormatting sqref="C238:AG241">
    <cfRule type="cellIs" dxfId="1793" priority="105" operator="equal">
      <formula>"休"</formula>
    </cfRule>
    <cfRule type="cellIs" dxfId="1792" priority="104" operator="equal">
      <formula>"雨"</formula>
    </cfRule>
  </conditionalFormatting>
  <conditionalFormatting sqref="C250:AG251">
    <cfRule type="expression" dxfId="1791" priority="138">
      <formula>WEEKDAY(C$250)=7</formula>
    </cfRule>
    <cfRule type="expression" dxfId="1790" priority="139">
      <formula>WEEKDAY(C$250)=1</formula>
    </cfRule>
  </conditionalFormatting>
  <conditionalFormatting sqref="C252:AG253">
    <cfRule type="cellIs" priority="100" operator="equal">
      <formula>"中止,夏休,冬休"</formula>
    </cfRule>
  </conditionalFormatting>
  <conditionalFormatting sqref="C254:AG257">
    <cfRule type="cellIs" dxfId="1789" priority="102" operator="equal">
      <formula>"休"</formula>
    </cfRule>
    <cfRule type="cellIs" dxfId="1788" priority="101" operator="equal">
      <formula>"雨"</formula>
    </cfRule>
  </conditionalFormatting>
  <conditionalFormatting sqref="C266:AG267">
    <cfRule type="expression" dxfId="1787" priority="136">
      <formula>WEEKDAY(C$266)=7</formula>
    </cfRule>
    <cfRule type="expression" dxfId="1786" priority="137">
      <formula>WEEKDAY(C$266)=1</formula>
    </cfRule>
  </conditionalFormatting>
  <conditionalFormatting sqref="C268:AG269">
    <cfRule type="cellIs" priority="97" operator="equal">
      <formula>"中止,夏休,冬休"</formula>
    </cfRule>
  </conditionalFormatting>
  <conditionalFormatting sqref="C270:AG273">
    <cfRule type="cellIs" dxfId="1785" priority="99" operator="equal">
      <formula>"休"</formula>
    </cfRule>
    <cfRule type="cellIs" dxfId="1784" priority="98" operator="equal">
      <formula>"雨"</formula>
    </cfRule>
  </conditionalFormatting>
  <conditionalFormatting sqref="C282:AG283">
    <cfRule type="expression" dxfId="1783" priority="134">
      <formula>WEEKDAY(C$282)=7</formula>
    </cfRule>
    <cfRule type="expression" dxfId="1782" priority="135">
      <formula>WEEKDAY(C$282)=1</formula>
    </cfRule>
  </conditionalFormatting>
  <conditionalFormatting sqref="C284:AG285">
    <cfRule type="cellIs" priority="94" operator="equal">
      <formula>"中止,夏休,冬休"</formula>
    </cfRule>
  </conditionalFormatting>
  <conditionalFormatting sqref="C286:AG289">
    <cfRule type="cellIs" dxfId="1781" priority="96" operator="equal">
      <formula>"休"</formula>
    </cfRule>
    <cfRule type="cellIs" dxfId="1780" priority="95" operator="equal">
      <formula>"雨"</formula>
    </cfRule>
  </conditionalFormatting>
  <conditionalFormatting sqref="C298:AG299">
    <cfRule type="expression" dxfId="1779" priority="132">
      <formula>WEEKDAY(C$298)=7</formula>
    </cfRule>
    <cfRule type="expression" dxfId="1778" priority="133">
      <formula>WEEKDAY(C$298)=1</formula>
    </cfRule>
  </conditionalFormatting>
  <conditionalFormatting sqref="C300:AG301">
    <cfRule type="cellIs" priority="91" operator="equal">
      <formula>"中止,夏休,冬休"</formula>
    </cfRule>
  </conditionalFormatting>
  <conditionalFormatting sqref="C302:AG305">
    <cfRule type="cellIs" dxfId="1777" priority="93" operator="equal">
      <formula>"休"</formula>
    </cfRule>
    <cfRule type="cellIs" dxfId="1776" priority="92" operator="equal">
      <formula>"雨"</formula>
    </cfRule>
  </conditionalFormatting>
  <conditionalFormatting sqref="C314:AG315">
    <cfRule type="expression" dxfId="1775" priority="130">
      <formula>WEEKDAY(C$314)=7</formula>
    </cfRule>
    <cfRule type="expression" dxfId="1774" priority="131">
      <formula>WEEKDAY(C$314)=1</formula>
    </cfRule>
  </conditionalFormatting>
  <conditionalFormatting sqref="C316:AG317">
    <cfRule type="cellIs" priority="88" operator="equal">
      <formula>"中止,夏休,冬休"</formula>
    </cfRule>
  </conditionalFormatting>
  <conditionalFormatting sqref="C318:AG321">
    <cfRule type="cellIs" dxfId="1773" priority="90" operator="equal">
      <formula>"休"</formula>
    </cfRule>
    <cfRule type="cellIs" dxfId="1772" priority="89" operator="equal">
      <formula>"雨"</formula>
    </cfRule>
  </conditionalFormatting>
  <conditionalFormatting sqref="C330:AG331">
    <cfRule type="expression" dxfId="1771" priority="129">
      <formula>WEEKDAY(C$330)=1</formula>
    </cfRule>
    <cfRule type="expression" dxfId="1770" priority="128">
      <formula>WEEKDAY(C$330)=7</formula>
    </cfRule>
  </conditionalFormatting>
  <conditionalFormatting sqref="C332:AG333">
    <cfRule type="cellIs" priority="85" operator="equal">
      <formula>"中止,夏休,冬休"</formula>
    </cfRule>
  </conditionalFormatting>
  <conditionalFormatting sqref="C334:AG337">
    <cfRule type="cellIs" dxfId="1769" priority="86" operator="equal">
      <formula>"雨"</formula>
    </cfRule>
    <cfRule type="cellIs" dxfId="1768" priority="87" operator="equal">
      <formula>"休"</formula>
    </cfRule>
  </conditionalFormatting>
  <conditionalFormatting sqref="M14:AG17">
    <cfRule type="cellIs" dxfId="1767" priority="18" operator="equal">
      <formula>"休"</formula>
    </cfRule>
  </conditionalFormatting>
  <conditionalFormatting sqref="AH2:AH5">
    <cfRule type="expression" dxfId="1766" priority="19">
      <formula>$AH$5="未達成"</formula>
    </cfRule>
  </conditionalFormatting>
  <conditionalFormatting sqref="AI16">
    <cfRule type="cellIs" dxfId="1765" priority="168" operator="lessThan">
      <formula>0.285</formula>
    </cfRule>
  </conditionalFormatting>
  <conditionalFormatting sqref="AI17">
    <cfRule type="expression" dxfId="1764" priority="115">
      <formula>AI17="NG"</formula>
    </cfRule>
  </conditionalFormatting>
  <conditionalFormatting sqref="AI32">
    <cfRule type="cellIs" dxfId="1763" priority="125" operator="lessThan">
      <formula>0.285</formula>
    </cfRule>
  </conditionalFormatting>
  <conditionalFormatting sqref="AI33">
    <cfRule type="expression" dxfId="1762" priority="60">
      <formula>AI33="NG"</formula>
    </cfRule>
  </conditionalFormatting>
  <conditionalFormatting sqref="AI48">
    <cfRule type="cellIs" dxfId="1761" priority="82" operator="lessThan">
      <formula>0.285</formula>
    </cfRule>
  </conditionalFormatting>
  <conditionalFormatting sqref="AI49">
    <cfRule type="expression" dxfId="1760" priority="59">
      <formula>AI49="NG"</formula>
    </cfRule>
  </conditionalFormatting>
  <conditionalFormatting sqref="AI64">
    <cfRule type="cellIs" dxfId="1759" priority="81" operator="lessThan">
      <formula>0.285</formula>
    </cfRule>
  </conditionalFormatting>
  <conditionalFormatting sqref="AI65">
    <cfRule type="expression" dxfId="1758" priority="58">
      <formula>AI65="NG"</formula>
    </cfRule>
  </conditionalFormatting>
  <conditionalFormatting sqref="AI80">
    <cfRule type="cellIs" dxfId="1757" priority="80" operator="lessThan">
      <formula>0.285</formula>
    </cfRule>
  </conditionalFormatting>
  <conditionalFormatting sqref="AI81">
    <cfRule type="expression" dxfId="1756" priority="57">
      <formula>AI81="NG"</formula>
    </cfRule>
  </conditionalFormatting>
  <conditionalFormatting sqref="AI96">
    <cfRule type="cellIs" dxfId="1755" priority="79" operator="lessThan">
      <formula>0.285</formula>
    </cfRule>
  </conditionalFormatting>
  <conditionalFormatting sqref="AI97">
    <cfRule type="expression" dxfId="1754" priority="56">
      <formula>AI97="NG"</formula>
    </cfRule>
  </conditionalFormatting>
  <conditionalFormatting sqref="AI112">
    <cfRule type="cellIs" dxfId="1753" priority="78" operator="lessThan">
      <formula>0.285</formula>
    </cfRule>
  </conditionalFormatting>
  <conditionalFormatting sqref="AI113">
    <cfRule type="expression" dxfId="1752" priority="55">
      <formula>AI113="NG"</formula>
    </cfRule>
  </conditionalFormatting>
  <conditionalFormatting sqref="AI128">
    <cfRule type="cellIs" dxfId="1751" priority="77" operator="lessThan">
      <formula>0.285</formula>
    </cfRule>
  </conditionalFormatting>
  <conditionalFormatting sqref="AI129">
    <cfRule type="expression" dxfId="1750" priority="54">
      <formula>AI129="NG"</formula>
    </cfRule>
  </conditionalFormatting>
  <conditionalFormatting sqref="AI144">
    <cfRule type="cellIs" dxfId="1749" priority="76" operator="lessThan">
      <formula>0.285</formula>
    </cfRule>
  </conditionalFormatting>
  <conditionalFormatting sqref="AI145">
    <cfRule type="expression" dxfId="1748" priority="53">
      <formula>AI145="NG"</formula>
    </cfRule>
  </conditionalFormatting>
  <conditionalFormatting sqref="AI160">
    <cfRule type="cellIs" dxfId="1747" priority="75" operator="lessThan">
      <formula>0.285</formula>
    </cfRule>
  </conditionalFormatting>
  <conditionalFormatting sqref="AI161">
    <cfRule type="expression" dxfId="1746" priority="52">
      <formula>AI161="NG"</formula>
    </cfRule>
  </conditionalFormatting>
  <conditionalFormatting sqref="AI176">
    <cfRule type="cellIs" dxfId="1745" priority="74" operator="lessThan">
      <formula>0.285</formula>
    </cfRule>
  </conditionalFormatting>
  <conditionalFormatting sqref="AI177">
    <cfRule type="expression" dxfId="1744" priority="51">
      <formula>AI177="NG"</formula>
    </cfRule>
  </conditionalFormatting>
  <conditionalFormatting sqref="AI192">
    <cfRule type="cellIs" dxfId="1743" priority="73" operator="lessThan">
      <formula>0.285</formula>
    </cfRule>
  </conditionalFormatting>
  <conditionalFormatting sqref="AI193">
    <cfRule type="expression" dxfId="1742" priority="50">
      <formula>AI193="NG"</formula>
    </cfRule>
  </conditionalFormatting>
  <conditionalFormatting sqref="AI208">
    <cfRule type="cellIs" dxfId="1741" priority="72" operator="lessThan">
      <formula>0.285</formula>
    </cfRule>
  </conditionalFormatting>
  <conditionalFormatting sqref="AI209">
    <cfRule type="expression" dxfId="1740" priority="49">
      <formula>AI209="NG"</formula>
    </cfRule>
  </conditionalFormatting>
  <conditionalFormatting sqref="AI224">
    <cfRule type="cellIs" dxfId="1739" priority="71" operator="lessThan">
      <formula>0.285</formula>
    </cfRule>
  </conditionalFormatting>
  <conditionalFormatting sqref="AI225">
    <cfRule type="expression" dxfId="1738" priority="48">
      <formula>AI225="NG"</formula>
    </cfRule>
  </conditionalFormatting>
  <conditionalFormatting sqref="AI240">
    <cfRule type="cellIs" dxfId="1737" priority="70" operator="lessThan">
      <formula>0.285</formula>
    </cfRule>
  </conditionalFormatting>
  <conditionalFormatting sqref="AI241">
    <cfRule type="expression" dxfId="1736" priority="47">
      <formula>AI241="NG"</formula>
    </cfRule>
  </conditionalFormatting>
  <conditionalFormatting sqref="AI256">
    <cfRule type="cellIs" dxfId="1735" priority="69" operator="lessThan">
      <formula>0.285</formula>
    </cfRule>
  </conditionalFormatting>
  <conditionalFormatting sqref="AI257">
    <cfRule type="expression" dxfId="1734" priority="46">
      <formula>AI257="NG"</formula>
    </cfRule>
  </conditionalFormatting>
  <conditionalFormatting sqref="AI272">
    <cfRule type="cellIs" dxfId="1733" priority="68" operator="lessThan">
      <formula>0.285</formula>
    </cfRule>
  </conditionalFormatting>
  <conditionalFormatting sqref="AI273">
    <cfRule type="expression" dxfId="1732" priority="45">
      <formula>AI273="NG"</formula>
    </cfRule>
  </conditionalFormatting>
  <conditionalFormatting sqref="AI288">
    <cfRule type="cellIs" dxfId="1731" priority="67" operator="lessThan">
      <formula>0.285</formula>
    </cfRule>
  </conditionalFormatting>
  <conditionalFormatting sqref="AI289">
    <cfRule type="expression" dxfId="1730" priority="44">
      <formula>AI289="NG"</formula>
    </cfRule>
  </conditionalFormatting>
  <conditionalFormatting sqref="AI304">
    <cfRule type="cellIs" dxfId="1729" priority="66" operator="lessThan">
      <formula>0.285</formula>
    </cfRule>
  </conditionalFormatting>
  <conditionalFormatting sqref="AI305">
    <cfRule type="expression" dxfId="1728" priority="43">
      <formula>AI305="NG"</formula>
    </cfRule>
  </conditionalFormatting>
  <conditionalFormatting sqref="AI320">
    <cfRule type="cellIs" dxfId="1727" priority="65" operator="lessThan">
      <formula>0.285</formula>
    </cfRule>
  </conditionalFormatting>
  <conditionalFormatting sqref="AI321">
    <cfRule type="expression" dxfId="1726" priority="42">
      <formula>AI321="NG"</formula>
    </cfRule>
  </conditionalFormatting>
  <conditionalFormatting sqref="AI336">
    <cfRule type="cellIs" dxfId="1725" priority="64" operator="lessThan">
      <formula>0.285</formula>
    </cfRule>
  </conditionalFormatting>
  <conditionalFormatting sqref="AI337">
    <cfRule type="expression" dxfId="1724" priority="41">
      <formula>AI337="NG"</formula>
    </cfRule>
  </conditionalFormatting>
  <conditionalFormatting sqref="AL17">
    <cfRule type="expression" dxfId="1723" priority="40">
      <formula>AL17="NG"</formula>
    </cfRule>
  </conditionalFormatting>
  <conditionalFormatting sqref="AL33">
    <cfRule type="expression" dxfId="1722" priority="39">
      <formula>AL33="NG"</formula>
    </cfRule>
  </conditionalFormatting>
  <conditionalFormatting sqref="AL49">
    <cfRule type="expression" dxfId="1721" priority="38">
      <formula>AL49="NG"</formula>
    </cfRule>
  </conditionalFormatting>
  <conditionalFormatting sqref="AL65">
    <cfRule type="expression" dxfId="1720" priority="37">
      <formula>AL65="NG"</formula>
    </cfRule>
  </conditionalFormatting>
  <conditionalFormatting sqref="AL81">
    <cfRule type="expression" dxfId="1719" priority="36">
      <formula>AL81="NG"</formula>
    </cfRule>
  </conditionalFormatting>
  <conditionalFormatting sqref="AL97">
    <cfRule type="expression" dxfId="1718" priority="35">
      <formula>AL97="NG"</formula>
    </cfRule>
  </conditionalFormatting>
  <conditionalFormatting sqref="AL113">
    <cfRule type="expression" dxfId="1717" priority="34">
      <formula>AL113="NG"</formula>
    </cfRule>
  </conditionalFormatting>
  <conditionalFormatting sqref="AL129">
    <cfRule type="expression" dxfId="1716" priority="33">
      <formula>AL129="NG"</formula>
    </cfRule>
  </conditionalFormatting>
  <conditionalFormatting sqref="AL145">
    <cfRule type="expression" dxfId="1715" priority="32">
      <formula>AL145="NG"</formula>
    </cfRule>
  </conditionalFormatting>
  <conditionalFormatting sqref="AL161">
    <cfRule type="expression" dxfId="1714" priority="31">
      <formula>AL161="NG"</formula>
    </cfRule>
  </conditionalFormatting>
  <conditionalFormatting sqref="AL177">
    <cfRule type="expression" dxfId="1713" priority="30">
      <formula>AL177="NG"</formula>
    </cfRule>
  </conditionalFormatting>
  <conditionalFormatting sqref="AL193">
    <cfRule type="expression" dxfId="1712" priority="29">
      <formula>AL193="NG"</formula>
    </cfRule>
  </conditionalFormatting>
  <conditionalFormatting sqref="AL209">
    <cfRule type="expression" dxfId="1711" priority="28">
      <formula>AL209="NG"</formula>
    </cfRule>
  </conditionalFormatting>
  <conditionalFormatting sqref="AL225">
    <cfRule type="expression" dxfId="1710" priority="27">
      <formula>AL225="NG"</formula>
    </cfRule>
  </conditionalFormatting>
  <conditionalFormatting sqref="AL241">
    <cfRule type="expression" dxfId="1709" priority="26">
      <formula>AL241="NG"</formula>
    </cfRule>
  </conditionalFormatting>
  <conditionalFormatting sqref="AL257">
    <cfRule type="expression" dxfId="1708" priority="25">
      <formula>AL257="NG"</formula>
    </cfRule>
  </conditionalFormatting>
  <conditionalFormatting sqref="AL273">
    <cfRule type="expression" dxfId="1707" priority="24">
      <formula>AL273="NG"</formula>
    </cfRule>
  </conditionalFormatting>
  <conditionalFormatting sqref="AL289">
    <cfRule type="expression" dxfId="1706" priority="23">
      <formula>AL289="NG"</formula>
    </cfRule>
  </conditionalFormatting>
  <conditionalFormatting sqref="AL305">
    <cfRule type="expression" dxfId="1705" priority="22">
      <formula>AL305="NG"</formula>
    </cfRule>
  </conditionalFormatting>
  <conditionalFormatting sqref="AL321">
    <cfRule type="expression" dxfId="1704" priority="21">
      <formula>AL321="NG"</formula>
    </cfRule>
  </conditionalFormatting>
  <conditionalFormatting sqref="AL337">
    <cfRule type="expression" dxfId="1703" priority="20">
      <formula>AL337="NG"</formula>
    </cfRule>
  </conditionalFormatting>
  <dataValidations count="3">
    <dataValidation type="list" allowBlank="1" showInputMessage="1" showErrorMessage="1" sqref="AB158:AG159 Y46:AD47 C174:AG175 C334:AG335 I62:N63 M78:R79 AF46:AG47 AE94:AG95 H110:M111 L126:Q127 AE142:AG143 C190:AG191 C206:AG207 C222:AG223 C238:AG239 C254:AG255 C270:AG271 C286:AG287 C302:AG303 C318:AG319 C14:AG15 AB30:AG31 G30:K31 K46:P47 N30:R31 T30:Y31 W62:AB63 C30:D31 C46:I47 C62:G63 AD62:AG63 R46:W47 C78:D79 T78:Y79 J142:O143 P62:U63 F78:K79 AA78:AG79 J94:O95 C94:H95 Q94:V95 AC110:AG111 O110:T111 C110:F111 C126:C127 X94:AC95 V110:AA111 E126:J127 S126:X127 Z126:AG127 C142:H143 Q142:V143 C158:E159 G158:L159 N158:S159 U158:Z159 X142:AC143" xr:uid="{696E92B9-2B84-430E-8979-B15BFB263531}">
      <formula1>"休"</formula1>
    </dataValidation>
    <dataValidation type="list" showInputMessage="1" showErrorMessage="1" sqref="AA158:AA159 C176:AG177 E30:F31 C336:AG337 V62:V63 Z78:Z79 AD94:AD95 AB110:AB111 Y126:Y127 AD142:AD143 C192:AG193 C208:AG209 C224:AG225 C240:AG241 C256:AG257 C272:AG273 C288:AG289 C304:AG305 C320:AG321 C64:AG65 Z30:AA31 L30:M31 C16:AG17 H62:H63 O62:O63 AC62:AC63 AE46:AE47 E78:E79 S78:S79 L78:L79 C48:AG49 I94:I95 P94:P95 W94:W95 C128:AG129 G110:G111 N110:N111 U110:U111 C80:AG81 D126:D127 K126:K127 R126:R127 C96:AG97 I142:I143 P142:P143 W142:W143 C112:AG113 F158:F159 M158:M159 T158:T159 C160:AG161 S30:S31 J46:J47 Q46:Q47 X46:X47 C32:AG33 C144:AG145" xr:uid="{7FD51F18-16EC-4D84-9B22-810FE4897DCC}">
      <formula1>"休,雨"</formula1>
    </dataValidation>
    <dataValidation type="list" allowBlank="1" showInputMessage="1" showErrorMessage="1" sqref="C12:AG13 C28:AG29 C44:AG45 C60:AG61 C76:AG77 C92:AG93 C108:AG109 C124:AG125 C140:AG141 C156:AG157 C172:AG173 C188:AG189 C204:AG205 C220:AG221 C236:AG237 C252:AG253 C268:AG269 C284:AG285 C300:AG301 C316:AG317 C332:AG333" xr:uid="{C11EADE4-843B-4C08-8906-F1499E7A50D6}">
      <formula1>"中止,夏休,冬休"</formula1>
    </dataValidation>
  </dataValidations>
  <pageMargins left="0.51181102362204722" right="0.11811023622047245" top="0.55118110236220474" bottom="0.35433070866141736" header="0.31496062992125984" footer="0.31496062992125984"/>
  <pageSetup paperSize="9" scale="64" fitToHeight="0" orientation="portrait" r:id="rId1"/>
  <headerFooter>
    <oddHeader xml:space="preserve">&amp;R&amp;"ＤＦ特太ゴシック体,標準"（別紙１）&amp;"-,標準"
</oddHeader>
  </headerFooter>
  <rowBreaks count="2" manualBreakCount="2">
    <brk id="149" max="34" man="1"/>
    <brk id="295" max="34" man="1"/>
  </row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235DA-2C01-4738-BF8A-AE2A5BFC1B4B}">
  <dimension ref="A1:AR531"/>
  <sheetViews>
    <sheetView view="pageBreakPreview" zoomScale="70" zoomScaleNormal="70" zoomScaleSheetLayoutView="70" workbookViewId="0">
      <selection activeCell="AM3" sqref="AM3"/>
    </sheetView>
  </sheetViews>
  <sheetFormatPr defaultColWidth="9" defaultRowHeight="13.2"/>
  <cols>
    <col min="1" max="1" width="1.77734375" style="2060" customWidth="1"/>
    <col min="2" max="2" width="5.33203125" style="2060" customWidth="1"/>
    <col min="3" max="4" width="7.77734375" style="2060" customWidth="1"/>
    <col min="5" max="5" width="10" style="2061" customWidth="1"/>
    <col min="6" max="36" width="3.77734375" style="2061" customWidth="1"/>
    <col min="37" max="37" width="7.109375" style="2060" customWidth="1"/>
    <col min="38" max="38" width="7.109375" style="2061" customWidth="1"/>
    <col min="39" max="39" width="7.109375" style="2060" customWidth="1"/>
    <col min="40" max="40" width="9.77734375" style="2063" customWidth="1"/>
    <col min="41" max="41" width="9.109375" style="2060" customWidth="1"/>
    <col min="42" max="16384" width="9" style="2060"/>
  </cols>
  <sheetData>
    <row r="1" spans="1:41" ht="19.2">
      <c r="A1" s="2058" t="s">
        <v>2274</v>
      </c>
      <c r="B1" s="2059"/>
      <c r="P1" s="2062"/>
      <c r="AK1" s="2061"/>
      <c r="AO1" s="2064"/>
    </row>
    <row r="2" spans="1:41" ht="19.2">
      <c r="B2" s="2059"/>
      <c r="P2" s="2062"/>
      <c r="AI2" s="2060"/>
      <c r="AJ2" s="2065"/>
      <c r="AK2" s="2065"/>
      <c r="AL2" s="2065" t="s">
        <v>2275</v>
      </c>
      <c r="AM2" s="4591" t="s">
        <v>2535</v>
      </c>
      <c r="AN2" s="4591"/>
      <c r="AO2" s="4591"/>
    </row>
    <row r="3" spans="1:41" ht="19.2">
      <c r="B3" s="2059"/>
      <c r="P3" s="2062"/>
      <c r="AL3" s="2064"/>
    </row>
    <row r="4" spans="1:41" ht="19.8" thickBot="1">
      <c r="B4" s="2059"/>
      <c r="P4" s="2062"/>
      <c r="AL4" s="2064"/>
      <c r="AM4" s="4592" t="s">
        <v>2276</v>
      </c>
      <c r="AN4" s="4592"/>
      <c r="AO4" s="4592"/>
    </row>
    <row r="5" spans="1:41" ht="13.5" customHeight="1">
      <c r="B5" s="2066" t="s">
        <v>2277</v>
      </c>
      <c r="C5" s="2066"/>
      <c r="E5" s="2061" t="s">
        <v>1054</v>
      </c>
      <c r="F5" s="4593" t="str">
        <f>入力シート!C10</f>
        <v>○○校区道路改良工事</v>
      </c>
      <c r="G5" s="4593"/>
      <c r="H5" s="4593"/>
      <c r="I5" s="4593"/>
      <c r="J5" s="4593"/>
      <c r="K5" s="4593"/>
      <c r="L5" s="4593"/>
      <c r="M5" s="4593"/>
      <c r="N5" s="2060"/>
      <c r="O5" s="2067"/>
      <c r="P5" s="4594" t="s">
        <v>2278</v>
      </c>
      <c r="Q5" s="4595"/>
      <c r="R5" s="4595"/>
      <c r="S5" s="4595"/>
      <c r="T5" s="4595"/>
      <c r="U5" s="4598" t="e">
        <f>IF(AO8&lt;0.285,"未達成","達成")</f>
        <v>#DIV/0!</v>
      </c>
      <c r="V5" s="4598"/>
      <c r="W5" s="4598"/>
      <c r="X5" s="4599"/>
      <c r="Y5" s="2060"/>
      <c r="Z5" s="2060"/>
      <c r="AA5" s="4602" t="s">
        <v>2279</v>
      </c>
      <c r="AB5" s="4602"/>
      <c r="AC5" s="4603" t="s">
        <v>2280</v>
      </c>
      <c r="AD5" s="4603"/>
      <c r="AE5" s="4603"/>
      <c r="AF5" s="4603"/>
      <c r="AG5" s="4603" t="s">
        <v>2281</v>
      </c>
      <c r="AH5" s="4603"/>
      <c r="AI5" s="4603"/>
      <c r="AJ5" s="4603"/>
      <c r="AK5" s="4480" t="s">
        <v>1050</v>
      </c>
      <c r="AL5" s="4604" t="s">
        <v>2282</v>
      </c>
      <c r="AM5" s="4480" t="s">
        <v>2283</v>
      </c>
      <c r="AN5" s="4481" t="s">
        <v>2284</v>
      </c>
      <c r="AO5" s="4480" t="s">
        <v>2285</v>
      </c>
    </row>
    <row r="6" spans="1:41" ht="13.5" customHeight="1">
      <c r="B6" s="2066" t="s">
        <v>2286</v>
      </c>
      <c r="C6" s="2066"/>
      <c r="E6" s="2061" t="s">
        <v>1054</v>
      </c>
      <c r="F6" s="4605" t="s">
        <v>2403</v>
      </c>
      <c r="G6" s="4605"/>
      <c r="H6" s="4605"/>
      <c r="I6" s="4605"/>
      <c r="J6" s="2068"/>
      <c r="K6" s="2069"/>
      <c r="L6" s="2070"/>
      <c r="M6" s="2070"/>
      <c r="N6" s="2060"/>
      <c r="O6" s="2071"/>
      <c r="P6" s="4596"/>
      <c r="Q6" s="4597"/>
      <c r="R6" s="4597"/>
      <c r="S6" s="4597"/>
      <c r="T6" s="4597"/>
      <c r="U6" s="4600"/>
      <c r="V6" s="4600"/>
      <c r="W6" s="4600"/>
      <c r="X6" s="4601"/>
      <c r="Y6" s="2060"/>
      <c r="Z6" s="2060"/>
      <c r="AA6" s="4602"/>
      <c r="AB6" s="4602"/>
      <c r="AC6" s="4603"/>
      <c r="AD6" s="4603"/>
      <c r="AE6" s="4603"/>
      <c r="AF6" s="4603"/>
      <c r="AG6" s="4603"/>
      <c r="AH6" s="4603"/>
      <c r="AI6" s="4603"/>
      <c r="AJ6" s="4603"/>
      <c r="AK6" s="4480"/>
      <c r="AL6" s="4604"/>
      <c r="AM6" s="4480"/>
      <c r="AN6" s="4481"/>
      <c r="AO6" s="4480"/>
    </row>
    <row r="7" spans="1:41" ht="13.5" customHeight="1">
      <c r="B7" s="2066" t="s">
        <v>2287</v>
      </c>
      <c r="C7" s="2066"/>
      <c r="E7" s="2061" t="s">
        <v>1054</v>
      </c>
      <c r="F7" s="4606">
        <f>入力シート!C15</f>
        <v>46295</v>
      </c>
      <c r="G7" s="4606"/>
      <c r="H7" s="4606"/>
      <c r="I7" s="4606"/>
      <c r="J7" s="2072"/>
      <c r="K7" s="2069"/>
      <c r="L7" s="2070"/>
      <c r="M7" s="2070"/>
      <c r="N7" s="2060"/>
      <c r="O7" s="2073"/>
      <c r="P7" s="4607" t="s">
        <v>2288</v>
      </c>
      <c r="Q7" s="4608"/>
      <c r="R7" s="4608"/>
      <c r="S7" s="4608"/>
      <c r="T7" s="4608"/>
      <c r="U7" s="4611" t="str">
        <f>IF(COUNTIF(AO24:AO525,"NG")&gt;=1,"未達成","達成")</f>
        <v>達成</v>
      </c>
      <c r="V7" s="4611"/>
      <c r="W7" s="4611"/>
      <c r="X7" s="4612"/>
      <c r="Y7" s="2060"/>
      <c r="Z7" s="2060"/>
      <c r="AA7" s="4602"/>
      <c r="AB7" s="4602"/>
      <c r="AC7" s="4603"/>
      <c r="AD7" s="4603"/>
      <c r="AE7" s="4603"/>
      <c r="AF7" s="4603"/>
      <c r="AG7" s="4603"/>
      <c r="AH7" s="4603"/>
      <c r="AI7" s="4603"/>
      <c r="AJ7" s="4603"/>
      <c r="AK7" s="2074" t="s">
        <v>2289</v>
      </c>
      <c r="AL7" s="2075" t="s">
        <v>2290</v>
      </c>
      <c r="AM7" s="2076" t="s">
        <v>2291</v>
      </c>
      <c r="AN7" s="2077" t="s">
        <v>2292</v>
      </c>
      <c r="AO7" s="2074" t="s">
        <v>2293</v>
      </c>
    </row>
    <row r="8" spans="1:41" ht="13.5" customHeight="1" thickBot="1">
      <c r="B8" s="2078"/>
      <c r="C8" s="2079"/>
      <c r="E8" s="2065"/>
      <c r="F8" s="2069"/>
      <c r="G8" s="2079"/>
      <c r="H8" s="2069"/>
      <c r="I8" s="2069"/>
      <c r="J8" s="2069"/>
      <c r="K8" s="2069"/>
      <c r="L8" s="2069"/>
      <c r="M8" s="2069"/>
      <c r="N8" s="2060"/>
      <c r="O8" s="2060"/>
      <c r="P8" s="4609"/>
      <c r="Q8" s="4610"/>
      <c r="R8" s="4610"/>
      <c r="S8" s="4610"/>
      <c r="T8" s="4610"/>
      <c r="U8" s="4613"/>
      <c r="V8" s="4613"/>
      <c r="W8" s="4613"/>
      <c r="X8" s="4614"/>
      <c r="Y8" s="2060"/>
      <c r="Z8" s="2060"/>
      <c r="AA8" s="4615" t="s">
        <v>2294</v>
      </c>
      <c r="AB8" s="4615"/>
      <c r="AC8" s="4443" t="s">
        <v>2295</v>
      </c>
      <c r="AD8" s="4443"/>
      <c r="AE8" s="4443"/>
      <c r="AF8" s="4443"/>
      <c r="AG8" s="4444" t="s">
        <v>2296</v>
      </c>
      <c r="AH8" s="4444"/>
      <c r="AI8" s="4444"/>
      <c r="AJ8" s="4444"/>
      <c r="AK8" s="2080">
        <f t="shared" ref="AK8:AM13" si="0">IFERROR((AK29+AK53+AK77+AK101+AK125+AK149+AK173+AK197+AK221+AK245+AK269+AK293+AK317+AK341+AK365+AK389+AK413+AK437+AK461+AK485+AK509),"")</f>
        <v>0</v>
      </c>
      <c r="AL8" s="2080">
        <f t="shared" si="0"/>
        <v>0</v>
      </c>
      <c r="AM8" s="2080">
        <f t="shared" si="0"/>
        <v>0</v>
      </c>
      <c r="AN8" s="2081" t="str">
        <f t="shared" ref="AN8:AN21" si="1">IFERROR(ROUND(AM8/AK8,3),"")</f>
        <v/>
      </c>
      <c r="AO8" s="4616" t="e">
        <f>ROUND(AVERAGE(AN8:AN21),3)</f>
        <v>#DIV/0!</v>
      </c>
    </row>
    <row r="9" spans="1:41" ht="13.5" customHeight="1">
      <c r="B9" s="4617" t="s">
        <v>1059</v>
      </c>
      <c r="C9" s="4617"/>
      <c r="E9" s="2061" t="s">
        <v>1054</v>
      </c>
      <c r="F9" s="4618" t="e">
        <f>+F7-F6+1</f>
        <v>#VALUE!</v>
      </c>
      <c r="G9" s="4618"/>
      <c r="H9" s="4618"/>
      <c r="I9" s="2082"/>
      <c r="J9" s="2069"/>
      <c r="K9" s="2069"/>
      <c r="L9" s="2069"/>
      <c r="M9" s="2069"/>
      <c r="N9" s="2060"/>
      <c r="O9" s="2060"/>
      <c r="P9" s="2060"/>
      <c r="Q9" s="2060"/>
      <c r="R9" s="2060"/>
      <c r="S9" s="2060"/>
      <c r="T9" s="2060"/>
      <c r="U9" s="2060"/>
      <c r="V9" s="2060"/>
      <c r="W9" s="2060"/>
      <c r="X9" s="2060"/>
      <c r="Y9" s="2083"/>
      <c r="Z9" s="2060"/>
      <c r="AA9" s="4615"/>
      <c r="AB9" s="4615"/>
      <c r="AC9" s="4443"/>
      <c r="AD9" s="4443"/>
      <c r="AE9" s="4443"/>
      <c r="AF9" s="4443"/>
      <c r="AG9" s="4454" t="s">
        <v>2297</v>
      </c>
      <c r="AH9" s="4454"/>
      <c r="AI9" s="4454"/>
      <c r="AJ9" s="4454"/>
      <c r="AK9" s="2084">
        <f t="shared" si="0"/>
        <v>0</v>
      </c>
      <c r="AL9" s="2084">
        <f t="shared" si="0"/>
        <v>0</v>
      </c>
      <c r="AM9" s="2084">
        <f t="shared" si="0"/>
        <v>0</v>
      </c>
      <c r="AN9" s="2085" t="str">
        <f t="shared" si="1"/>
        <v/>
      </c>
      <c r="AO9" s="4616"/>
    </row>
    <row r="10" spans="1:41" ht="13.5" customHeight="1">
      <c r="B10" s="2086"/>
      <c r="E10" s="2060"/>
      <c r="F10" s="2060"/>
      <c r="G10" s="2060"/>
      <c r="H10" s="2060"/>
      <c r="I10" s="2060"/>
      <c r="J10" s="2060"/>
      <c r="K10" s="2060"/>
      <c r="L10" s="2060"/>
      <c r="M10" s="2060"/>
      <c r="N10" s="2060"/>
      <c r="O10" s="2060"/>
      <c r="P10" s="2060"/>
      <c r="Q10" s="2060"/>
      <c r="R10" s="2087"/>
      <c r="S10" s="2087"/>
      <c r="T10" s="2088"/>
      <c r="U10" s="2088"/>
      <c r="V10" s="2088"/>
      <c r="X10" s="2083"/>
      <c r="Y10" s="2083"/>
      <c r="Z10" s="2060"/>
      <c r="AA10" s="4615"/>
      <c r="AB10" s="4615"/>
      <c r="AC10" s="4443"/>
      <c r="AD10" s="4443"/>
      <c r="AE10" s="4443"/>
      <c r="AF10" s="4443"/>
      <c r="AG10" s="4454" t="s">
        <v>2298</v>
      </c>
      <c r="AH10" s="4454"/>
      <c r="AI10" s="4454"/>
      <c r="AJ10" s="4454"/>
      <c r="AK10" s="2084">
        <f t="shared" si="0"/>
        <v>0</v>
      </c>
      <c r="AL10" s="2084">
        <f t="shared" si="0"/>
        <v>0</v>
      </c>
      <c r="AM10" s="2084">
        <f t="shared" si="0"/>
        <v>0</v>
      </c>
      <c r="AN10" s="2085" t="str">
        <f t="shared" si="1"/>
        <v/>
      </c>
      <c r="AO10" s="4616"/>
    </row>
    <row r="11" spans="1:41" ht="13.5" customHeight="1">
      <c r="B11" s="2086"/>
      <c r="C11" s="2071"/>
      <c r="D11" s="2071"/>
      <c r="E11" s="2065"/>
      <c r="F11" s="2065"/>
      <c r="G11" s="2065"/>
      <c r="H11" s="2060"/>
      <c r="I11" s="2060"/>
      <c r="J11" s="2060"/>
      <c r="K11" s="2060"/>
      <c r="L11" s="2060"/>
      <c r="M11" s="2060"/>
      <c r="N11" s="2060"/>
      <c r="O11" s="2060"/>
      <c r="P11" s="2060"/>
      <c r="Q11" s="2060"/>
      <c r="R11" s="2087"/>
      <c r="S11" s="2087"/>
      <c r="T11" s="2088"/>
      <c r="U11" s="2088"/>
      <c r="V11" s="2088"/>
      <c r="X11" s="2083"/>
      <c r="Y11" s="2083"/>
      <c r="Z11" s="2060"/>
      <c r="AA11" s="4615"/>
      <c r="AB11" s="4615"/>
      <c r="AC11" s="4443"/>
      <c r="AD11" s="4443"/>
      <c r="AE11" s="4443"/>
      <c r="AF11" s="4443"/>
      <c r="AG11" s="4454" t="s">
        <v>2299</v>
      </c>
      <c r="AH11" s="4454"/>
      <c r="AI11" s="4454"/>
      <c r="AJ11" s="4454"/>
      <c r="AK11" s="2084">
        <f t="shared" si="0"/>
        <v>0</v>
      </c>
      <c r="AL11" s="2084">
        <f t="shared" si="0"/>
        <v>0</v>
      </c>
      <c r="AM11" s="2084">
        <f t="shared" si="0"/>
        <v>0</v>
      </c>
      <c r="AN11" s="2085" t="str">
        <f t="shared" si="1"/>
        <v/>
      </c>
      <c r="AO11" s="4616"/>
    </row>
    <row r="12" spans="1:41" ht="13.5" customHeight="1">
      <c r="B12" s="2086"/>
      <c r="C12" s="2071"/>
      <c r="D12" s="2071"/>
      <c r="E12" s="2065"/>
      <c r="F12" s="2065"/>
      <c r="G12" s="2065"/>
      <c r="H12" s="2060"/>
      <c r="I12" s="2060"/>
      <c r="J12" s="2060"/>
      <c r="K12" s="2060"/>
      <c r="L12" s="2060"/>
      <c r="M12" s="2060"/>
      <c r="N12" s="2060"/>
      <c r="O12" s="2060"/>
      <c r="P12" s="2060"/>
      <c r="Q12" s="2060"/>
      <c r="R12" s="2087"/>
      <c r="S12" s="2087"/>
      <c r="T12" s="2088"/>
      <c r="U12" s="2088"/>
      <c r="V12" s="2088"/>
      <c r="Z12" s="2060"/>
      <c r="AA12" s="4615"/>
      <c r="AB12" s="4615"/>
      <c r="AC12" s="4443"/>
      <c r="AD12" s="4443"/>
      <c r="AE12" s="4443"/>
      <c r="AF12" s="4443"/>
      <c r="AG12" s="4455" t="s">
        <v>2300</v>
      </c>
      <c r="AH12" s="4455"/>
      <c r="AI12" s="4455"/>
      <c r="AJ12" s="4455"/>
      <c r="AK12" s="2084">
        <f t="shared" si="0"/>
        <v>0</v>
      </c>
      <c r="AL12" s="2084">
        <f t="shared" si="0"/>
        <v>0</v>
      </c>
      <c r="AM12" s="2084">
        <f t="shared" si="0"/>
        <v>0</v>
      </c>
      <c r="AN12" s="2085" t="str">
        <f t="shared" si="1"/>
        <v/>
      </c>
      <c r="AO12" s="4616"/>
    </row>
    <row r="13" spans="1:41" ht="13.5" customHeight="1">
      <c r="B13" s="2086"/>
      <c r="C13" s="2071"/>
      <c r="D13" s="2071"/>
      <c r="E13" s="2065"/>
      <c r="F13" s="2065"/>
      <c r="G13" s="2065"/>
      <c r="H13" s="2060"/>
      <c r="I13" s="2060"/>
      <c r="J13" s="2060"/>
      <c r="K13" s="2060"/>
      <c r="L13" s="2060"/>
      <c r="M13" s="2060"/>
      <c r="N13" s="2060"/>
      <c r="O13" s="2060"/>
      <c r="P13" s="2060"/>
      <c r="Q13" s="2060"/>
      <c r="R13" s="2087"/>
      <c r="S13" s="2087"/>
      <c r="T13" s="2088"/>
      <c r="U13" s="2088"/>
      <c r="V13" s="2088"/>
      <c r="Z13" s="2060"/>
      <c r="AA13" s="4615"/>
      <c r="AB13" s="4615"/>
      <c r="AC13" s="4443"/>
      <c r="AD13" s="4443"/>
      <c r="AE13" s="4443"/>
      <c r="AF13" s="4443"/>
      <c r="AG13" s="4456"/>
      <c r="AH13" s="4456"/>
      <c r="AI13" s="4456"/>
      <c r="AJ13" s="4456"/>
      <c r="AK13" s="2089" t="str">
        <f t="shared" si="0"/>
        <v/>
      </c>
      <c r="AL13" s="2090" t="str">
        <f t="shared" si="0"/>
        <v/>
      </c>
      <c r="AM13" s="2090" t="str">
        <f t="shared" si="0"/>
        <v/>
      </c>
      <c r="AN13" s="2091" t="str">
        <f t="shared" si="1"/>
        <v/>
      </c>
      <c r="AO13" s="4616"/>
    </row>
    <row r="14" spans="1:41" ht="13.5" customHeight="1">
      <c r="B14" s="2086"/>
      <c r="C14" s="2071"/>
      <c r="D14" s="2071"/>
      <c r="E14" s="2065"/>
      <c r="F14" s="2065"/>
      <c r="G14" s="2065"/>
      <c r="H14" s="2060"/>
      <c r="I14" s="2060"/>
      <c r="J14" s="2060"/>
      <c r="K14" s="2060"/>
      <c r="L14" s="2060"/>
      <c r="M14" s="2060"/>
      <c r="N14" s="2060"/>
      <c r="O14" s="2060"/>
      <c r="P14" s="2060"/>
      <c r="Q14" s="2060"/>
      <c r="R14" s="2087"/>
      <c r="S14" s="2087"/>
      <c r="T14" s="2088"/>
      <c r="U14" s="2088"/>
      <c r="V14" s="2088"/>
      <c r="Y14" s="2060"/>
      <c r="Z14" s="2060"/>
      <c r="AA14" s="4603" t="s">
        <v>2301</v>
      </c>
      <c r="AB14" s="4603"/>
      <c r="AC14" s="4447" t="s">
        <v>2302</v>
      </c>
      <c r="AD14" s="4447"/>
      <c r="AE14" s="4447"/>
      <c r="AF14" s="4447"/>
      <c r="AG14" s="4457" t="s">
        <v>2296</v>
      </c>
      <c r="AH14" s="4457"/>
      <c r="AI14" s="4457"/>
      <c r="AJ14" s="4458"/>
      <c r="AK14" s="2080">
        <f t="shared" ref="AK14:AM17" si="2">IFERROR((AK36+AK60+AK84+AK108+AK132+AK156+AK180+AK204+AK228+AK252+AK276+AK300+AK324+AK348+AK372+AK396+AK420+AK444+AK468+AK492+AK516),"")</f>
        <v>0</v>
      </c>
      <c r="AL14" s="2080">
        <f t="shared" si="2"/>
        <v>0</v>
      </c>
      <c r="AM14" s="2080">
        <f t="shared" si="2"/>
        <v>0</v>
      </c>
      <c r="AN14" s="2081" t="str">
        <f t="shared" si="1"/>
        <v/>
      </c>
      <c r="AO14" s="4616"/>
    </row>
    <row r="15" spans="1:41" ht="13.5" customHeight="1">
      <c r="B15" s="2086"/>
      <c r="C15" s="2071"/>
      <c r="D15" s="2071"/>
      <c r="E15" s="2065"/>
      <c r="F15" s="2065"/>
      <c r="G15" s="2065"/>
      <c r="H15" s="2060"/>
      <c r="I15" s="2060"/>
      <c r="J15" s="2060"/>
      <c r="K15" s="2060"/>
      <c r="L15" s="2060"/>
      <c r="M15" s="2060"/>
      <c r="N15" s="2060"/>
      <c r="O15" s="2060"/>
      <c r="P15" s="2060"/>
      <c r="Q15" s="2060"/>
      <c r="R15" s="2087"/>
      <c r="S15" s="2087"/>
      <c r="T15" s="2088"/>
      <c r="U15" s="2088"/>
      <c r="V15" s="2088"/>
      <c r="Z15" s="2060"/>
      <c r="AA15" s="4603"/>
      <c r="AB15" s="4603"/>
      <c r="AC15" s="4447"/>
      <c r="AD15" s="4447"/>
      <c r="AE15" s="4447"/>
      <c r="AF15" s="4447"/>
      <c r="AG15" s="4459" t="s">
        <v>2406</v>
      </c>
      <c r="AH15" s="4460"/>
      <c r="AI15" s="4460"/>
      <c r="AJ15" s="4461"/>
      <c r="AK15" s="2084">
        <f t="shared" si="2"/>
        <v>0</v>
      </c>
      <c r="AL15" s="2084">
        <f t="shared" si="2"/>
        <v>0</v>
      </c>
      <c r="AM15" s="2084">
        <f t="shared" si="2"/>
        <v>0</v>
      </c>
      <c r="AN15" s="2085" t="str">
        <f t="shared" si="1"/>
        <v/>
      </c>
      <c r="AO15" s="4616"/>
    </row>
    <row r="16" spans="1:41" ht="13.5" customHeight="1">
      <c r="B16" s="2086"/>
      <c r="C16" s="2071"/>
      <c r="D16" s="2071"/>
      <c r="E16" s="2065"/>
      <c r="F16" s="2065"/>
      <c r="G16" s="2065"/>
      <c r="H16" s="2060"/>
      <c r="I16" s="2060"/>
      <c r="J16" s="2060"/>
      <c r="K16" s="2060"/>
      <c r="L16" s="2060"/>
      <c r="M16" s="2060"/>
      <c r="N16" s="2060"/>
      <c r="O16" s="2060"/>
      <c r="P16" s="2060"/>
      <c r="Q16" s="2060"/>
      <c r="R16" s="2087"/>
      <c r="S16" s="2087"/>
      <c r="T16" s="2088"/>
      <c r="U16" s="2088"/>
      <c r="V16" s="2088"/>
      <c r="Z16" s="2060"/>
      <c r="AA16" s="4603"/>
      <c r="AB16" s="4603"/>
      <c r="AC16" s="4447"/>
      <c r="AD16" s="4447"/>
      <c r="AE16" s="4447"/>
      <c r="AF16" s="4447"/>
      <c r="AG16" s="4459"/>
      <c r="AH16" s="4460"/>
      <c r="AI16" s="4460"/>
      <c r="AJ16" s="4461"/>
      <c r="AK16" s="2084" t="str">
        <f t="shared" si="2"/>
        <v/>
      </c>
      <c r="AL16" s="2084" t="str">
        <f t="shared" si="2"/>
        <v/>
      </c>
      <c r="AM16" s="2084" t="str">
        <f t="shared" si="2"/>
        <v/>
      </c>
      <c r="AN16" s="2085" t="str">
        <f t="shared" si="1"/>
        <v/>
      </c>
      <c r="AO16" s="4616"/>
    </row>
    <row r="17" spans="1:44" ht="13.5" customHeight="1">
      <c r="B17" s="2086"/>
      <c r="C17" s="2071"/>
      <c r="D17" s="2071"/>
      <c r="E17" s="2065"/>
      <c r="F17" s="2065"/>
      <c r="G17" s="2065"/>
      <c r="H17" s="2060"/>
      <c r="I17" s="2060"/>
      <c r="J17" s="2060"/>
      <c r="K17" s="2060"/>
      <c r="L17" s="2060"/>
      <c r="M17" s="2060"/>
      <c r="N17" s="2060"/>
      <c r="O17" s="2060"/>
      <c r="P17" s="2060"/>
      <c r="Q17" s="2060"/>
      <c r="R17" s="2087"/>
      <c r="S17" s="2087"/>
      <c r="T17" s="2088"/>
      <c r="U17" s="2088"/>
      <c r="V17" s="2088"/>
      <c r="Z17" s="2060"/>
      <c r="AA17" s="4603"/>
      <c r="AB17" s="4603"/>
      <c r="AC17" s="4447"/>
      <c r="AD17" s="4447"/>
      <c r="AE17" s="4447"/>
      <c r="AF17" s="4447"/>
      <c r="AG17" s="4456"/>
      <c r="AH17" s="4456"/>
      <c r="AI17" s="4456"/>
      <c r="AJ17" s="4456"/>
      <c r="AK17" s="2090" t="str">
        <f t="shared" si="2"/>
        <v/>
      </c>
      <c r="AL17" s="2090" t="str">
        <f t="shared" si="2"/>
        <v/>
      </c>
      <c r="AM17" s="2090" t="str">
        <f t="shared" si="2"/>
        <v/>
      </c>
      <c r="AN17" s="2091" t="str">
        <f t="shared" si="1"/>
        <v/>
      </c>
      <c r="AO17" s="4616"/>
    </row>
    <row r="18" spans="1:44" ht="13.5" customHeight="1">
      <c r="B18" s="2086"/>
      <c r="C18" s="2071"/>
      <c r="D18" s="2071"/>
      <c r="E18" s="2065"/>
      <c r="F18" s="2065"/>
      <c r="G18" s="2065"/>
      <c r="H18" s="2060"/>
      <c r="I18" s="2060"/>
      <c r="J18" s="2060"/>
      <c r="K18" s="2060"/>
      <c r="L18" s="2060"/>
      <c r="M18" s="2060"/>
      <c r="N18" s="2060"/>
      <c r="O18" s="2060"/>
      <c r="P18" s="2060"/>
      <c r="Q18" s="2060"/>
      <c r="R18" s="2087"/>
      <c r="S18" s="2087"/>
      <c r="T18" s="2088"/>
      <c r="U18" s="2088"/>
      <c r="V18" s="2088"/>
      <c r="Z18" s="2060"/>
      <c r="AA18" s="4603"/>
      <c r="AB18" s="4603"/>
      <c r="AC18" s="4447" t="s">
        <v>2303</v>
      </c>
      <c r="AD18" s="4447"/>
      <c r="AE18" s="4447"/>
      <c r="AF18" s="4447"/>
      <c r="AG18" s="4462" t="s">
        <v>2406</v>
      </c>
      <c r="AH18" s="4462"/>
      <c r="AI18" s="4462"/>
      <c r="AJ18" s="4462"/>
      <c r="AK18" s="2080">
        <f t="shared" ref="AK18:AM21" si="3">IFERROR((AK41+AK65+AK89+AK113+AK137+AK161+AK185+AK209+AK233+AK257+AK281+AK305+AK329+AK353+AK377+AK401+AK425+AK449+AK473+AK497+AK521),"")</f>
        <v>0</v>
      </c>
      <c r="AL18" s="2080">
        <f t="shared" si="3"/>
        <v>0</v>
      </c>
      <c r="AM18" s="2080">
        <f t="shared" si="3"/>
        <v>0</v>
      </c>
      <c r="AN18" s="2081" t="str">
        <f t="shared" si="1"/>
        <v/>
      </c>
      <c r="AO18" s="4616"/>
    </row>
    <row r="19" spans="1:44" ht="13.5" customHeight="1">
      <c r="B19" s="2086"/>
      <c r="C19" s="2071"/>
      <c r="D19" s="2071"/>
      <c r="E19" s="2065"/>
      <c r="F19" s="2065"/>
      <c r="G19" s="2065"/>
      <c r="H19" s="2060"/>
      <c r="I19" s="2060"/>
      <c r="J19" s="2060"/>
      <c r="K19" s="2060"/>
      <c r="L19" s="2060"/>
      <c r="M19" s="2060"/>
      <c r="N19" s="2060"/>
      <c r="O19" s="2060"/>
      <c r="P19" s="2060"/>
      <c r="Q19" s="2060"/>
      <c r="R19" s="2087"/>
      <c r="S19" s="2087"/>
      <c r="T19" s="2088"/>
      <c r="U19" s="2088"/>
      <c r="V19" s="2088"/>
      <c r="AA19" s="4603"/>
      <c r="AB19" s="4603"/>
      <c r="AC19" s="4447"/>
      <c r="AD19" s="4447"/>
      <c r="AE19" s="4447"/>
      <c r="AF19" s="4447"/>
      <c r="AG19" s="4455"/>
      <c r="AH19" s="4455"/>
      <c r="AI19" s="4455"/>
      <c r="AJ19" s="4455"/>
      <c r="AK19" s="2084" t="str">
        <f t="shared" si="3"/>
        <v/>
      </c>
      <c r="AL19" s="2084" t="str">
        <f t="shared" si="3"/>
        <v/>
      </c>
      <c r="AM19" s="2084" t="str">
        <f t="shared" si="3"/>
        <v/>
      </c>
      <c r="AN19" s="2085" t="str">
        <f t="shared" si="1"/>
        <v/>
      </c>
      <c r="AO19" s="4616"/>
    </row>
    <row r="20" spans="1:44" ht="13.5" customHeight="1">
      <c r="B20" s="2086"/>
      <c r="C20" s="2071"/>
      <c r="D20" s="2071"/>
      <c r="E20" s="2065"/>
      <c r="F20" s="2065"/>
      <c r="G20" s="2065"/>
      <c r="H20" s="2060"/>
      <c r="I20" s="2060"/>
      <c r="J20" s="2060"/>
      <c r="K20" s="2060"/>
      <c r="L20" s="2060"/>
      <c r="M20" s="2060"/>
      <c r="N20" s="2060"/>
      <c r="O20" s="2060"/>
      <c r="P20" s="2060"/>
      <c r="Q20" s="2060"/>
      <c r="R20" s="2087"/>
      <c r="S20" s="2087"/>
      <c r="T20" s="2088"/>
      <c r="U20" s="2088"/>
      <c r="V20" s="2088"/>
      <c r="W20" s="2092"/>
      <c r="X20" s="2092"/>
      <c r="Y20" s="2092"/>
      <c r="Z20" s="2092"/>
      <c r="AA20" s="4603"/>
      <c r="AB20" s="4603"/>
      <c r="AC20" s="4447"/>
      <c r="AD20" s="4447"/>
      <c r="AE20" s="4447"/>
      <c r="AF20" s="4447"/>
      <c r="AG20" s="4455"/>
      <c r="AH20" s="4455"/>
      <c r="AI20" s="4455"/>
      <c r="AJ20" s="4455"/>
      <c r="AK20" s="2084" t="str">
        <f t="shared" si="3"/>
        <v/>
      </c>
      <c r="AL20" s="2084" t="str">
        <f t="shared" si="3"/>
        <v/>
      </c>
      <c r="AM20" s="2084" t="str">
        <f t="shared" si="3"/>
        <v/>
      </c>
      <c r="AN20" s="2085" t="str">
        <f t="shared" si="1"/>
        <v/>
      </c>
      <c r="AO20" s="4616"/>
    </row>
    <row r="21" spans="1:44" ht="13.5" customHeight="1">
      <c r="B21" s="2086"/>
      <c r="C21" s="2071"/>
      <c r="D21" s="2071"/>
      <c r="E21" s="2065"/>
      <c r="F21" s="2065"/>
      <c r="G21" s="2065"/>
      <c r="H21" s="2060"/>
      <c r="I21" s="2060"/>
      <c r="J21" s="2060"/>
      <c r="K21" s="2060"/>
      <c r="L21" s="2060"/>
      <c r="M21" s="2060"/>
      <c r="N21" s="2060"/>
      <c r="O21" s="2060"/>
      <c r="P21" s="2060"/>
      <c r="Q21" s="2060"/>
      <c r="R21" s="2087"/>
      <c r="S21" s="2087"/>
      <c r="T21" s="2088"/>
      <c r="U21" s="2088"/>
      <c r="V21" s="2088"/>
      <c r="W21" s="2092"/>
      <c r="X21" s="2092"/>
      <c r="Y21" s="2092"/>
      <c r="Z21" s="2092"/>
      <c r="AA21" s="4603"/>
      <c r="AB21" s="4603"/>
      <c r="AC21" s="4447"/>
      <c r="AD21" s="4447"/>
      <c r="AE21" s="4447"/>
      <c r="AF21" s="4447"/>
      <c r="AG21" s="4446"/>
      <c r="AH21" s="4446"/>
      <c r="AI21" s="4446"/>
      <c r="AJ21" s="4446"/>
      <c r="AK21" s="2093" t="str">
        <f t="shared" si="3"/>
        <v/>
      </c>
      <c r="AL21" s="2093" t="str">
        <f t="shared" si="3"/>
        <v/>
      </c>
      <c r="AM21" s="2093" t="str">
        <f t="shared" si="3"/>
        <v/>
      </c>
      <c r="AN21" s="2094" t="str">
        <f t="shared" si="1"/>
        <v/>
      </c>
      <c r="AO21" s="4616"/>
    </row>
    <row r="22" spans="1:44" ht="18" customHeight="1">
      <c r="E22" s="2095"/>
      <c r="F22" s="2095"/>
      <c r="G22" s="2095"/>
      <c r="H22" s="2095"/>
      <c r="J22" s="2096"/>
      <c r="K22" s="2096"/>
      <c r="L22" s="2096"/>
      <c r="M22" s="2096"/>
      <c r="N22" s="2097"/>
      <c r="O22" s="2098"/>
      <c r="P22" s="2098"/>
      <c r="Q22" s="2098"/>
      <c r="S22" s="2099"/>
      <c r="T22" s="2099"/>
      <c r="U22" s="2099"/>
      <c r="AD22" s="1935"/>
      <c r="AE22" s="2100"/>
      <c r="AF22" s="2100"/>
      <c r="AG22" s="2100"/>
      <c r="AH22" s="2100"/>
      <c r="AI22" s="2100"/>
      <c r="AJ22" s="2100"/>
      <c r="AK22" s="2100"/>
      <c r="AL22" s="2101"/>
    </row>
    <row r="23" spans="1:44" ht="13.5" hidden="1" customHeight="1">
      <c r="F23" s="2060" t="e">
        <f>YEAR(F6)</f>
        <v>#VALUE!</v>
      </c>
      <c r="G23" s="2060" t="e">
        <f>MONTH(F6)</f>
        <v>#VALUE!</v>
      </c>
      <c r="H23" s="2060"/>
      <c r="I23" s="2102" t="e">
        <f>DATE(F23,G23,1)</f>
        <v>#VALUE!</v>
      </c>
    </row>
    <row r="24" spans="1:44" ht="13.5" customHeight="1">
      <c r="B24" s="4629"/>
      <c r="C24" s="4630"/>
      <c r="D24" s="4631"/>
      <c r="E24" s="2104" t="s">
        <v>2266</v>
      </c>
      <c r="F24" s="4637" t="e">
        <f>F25</f>
        <v>#VALUE!</v>
      </c>
      <c r="G24" s="4638"/>
      <c r="H24" s="4638"/>
      <c r="I24" s="4638"/>
      <c r="J24" s="4638"/>
      <c r="K24" s="4638"/>
      <c r="L24" s="4638"/>
      <c r="M24" s="4638"/>
      <c r="N24" s="4638"/>
      <c r="O24" s="4638"/>
      <c r="P24" s="4638"/>
      <c r="Q24" s="4638"/>
      <c r="R24" s="4638"/>
      <c r="S24" s="4638"/>
      <c r="T24" s="4638"/>
      <c r="U24" s="4638"/>
      <c r="V24" s="4638"/>
      <c r="W24" s="4638"/>
      <c r="X24" s="4638"/>
      <c r="Y24" s="4638"/>
      <c r="Z24" s="4638"/>
      <c r="AA24" s="4638"/>
      <c r="AB24" s="4638"/>
      <c r="AC24" s="4638"/>
      <c r="AD24" s="4638"/>
      <c r="AE24" s="4638"/>
      <c r="AF24" s="4638"/>
      <c r="AG24" s="4638"/>
      <c r="AH24" s="4638"/>
      <c r="AI24" s="4638"/>
      <c r="AJ24" s="4638"/>
      <c r="AK24" s="4480" t="s">
        <v>2304</v>
      </c>
      <c r="AL24" s="4489" t="s">
        <v>2305</v>
      </c>
      <c r="AM24" s="4480" t="s">
        <v>2283</v>
      </c>
      <c r="AN24" s="4481" t="s">
        <v>2306</v>
      </c>
      <c r="AO24" s="4480" t="s">
        <v>2307</v>
      </c>
      <c r="AQ24" s="4619" t="s">
        <v>2308</v>
      </c>
      <c r="AR24" s="4619" t="s">
        <v>2309</v>
      </c>
    </row>
    <row r="25" spans="1:44" ht="13.5" hidden="1" customHeight="1">
      <c r="B25" s="4632"/>
      <c r="C25" s="4622"/>
      <c r="D25" s="4633"/>
      <c r="E25" s="1939"/>
      <c r="F25" s="2106" t="e">
        <f>DATE($F23,$G23,1)</f>
        <v>#VALUE!</v>
      </c>
      <c r="G25" s="2107" t="e">
        <f t="shared" ref="G25:AJ25" si="4">F25+1</f>
        <v>#VALUE!</v>
      </c>
      <c r="H25" s="2107" t="e">
        <f t="shared" si="4"/>
        <v>#VALUE!</v>
      </c>
      <c r="I25" s="2107" t="e">
        <f t="shared" si="4"/>
        <v>#VALUE!</v>
      </c>
      <c r="J25" s="2107" t="e">
        <f t="shared" si="4"/>
        <v>#VALUE!</v>
      </c>
      <c r="K25" s="2107" t="e">
        <f t="shared" si="4"/>
        <v>#VALUE!</v>
      </c>
      <c r="L25" s="2107" t="e">
        <f t="shared" si="4"/>
        <v>#VALUE!</v>
      </c>
      <c r="M25" s="2107" t="e">
        <f t="shared" si="4"/>
        <v>#VALUE!</v>
      </c>
      <c r="N25" s="2107" t="e">
        <f t="shared" si="4"/>
        <v>#VALUE!</v>
      </c>
      <c r="O25" s="2107" t="e">
        <f t="shared" si="4"/>
        <v>#VALUE!</v>
      </c>
      <c r="P25" s="2107" t="e">
        <f t="shared" si="4"/>
        <v>#VALUE!</v>
      </c>
      <c r="Q25" s="2107" t="e">
        <f t="shared" si="4"/>
        <v>#VALUE!</v>
      </c>
      <c r="R25" s="2107" t="e">
        <f t="shared" si="4"/>
        <v>#VALUE!</v>
      </c>
      <c r="S25" s="2107" t="e">
        <f t="shared" si="4"/>
        <v>#VALUE!</v>
      </c>
      <c r="T25" s="2107" t="e">
        <f t="shared" si="4"/>
        <v>#VALUE!</v>
      </c>
      <c r="U25" s="2107" t="e">
        <f t="shared" si="4"/>
        <v>#VALUE!</v>
      </c>
      <c r="V25" s="2107" t="e">
        <f t="shared" si="4"/>
        <v>#VALUE!</v>
      </c>
      <c r="W25" s="2107" t="e">
        <f t="shared" si="4"/>
        <v>#VALUE!</v>
      </c>
      <c r="X25" s="2107" t="e">
        <f t="shared" si="4"/>
        <v>#VALUE!</v>
      </c>
      <c r="Y25" s="2107" t="e">
        <f t="shared" si="4"/>
        <v>#VALUE!</v>
      </c>
      <c r="Z25" s="2107" t="e">
        <f t="shared" si="4"/>
        <v>#VALUE!</v>
      </c>
      <c r="AA25" s="2107" t="e">
        <f t="shared" si="4"/>
        <v>#VALUE!</v>
      </c>
      <c r="AB25" s="2107" t="e">
        <f t="shared" si="4"/>
        <v>#VALUE!</v>
      </c>
      <c r="AC25" s="2107" t="e">
        <f t="shared" si="4"/>
        <v>#VALUE!</v>
      </c>
      <c r="AD25" s="2107" t="e">
        <f t="shared" si="4"/>
        <v>#VALUE!</v>
      </c>
      <c r="AE25" s="2107" t="e">
        <f t="shared" si="4"/>
        <v>#VALUE!</v>
      </c>
      <c r="AF25" s="2107" t="e">
        <f t="shared" si="4"/>
        <v>#VALUE!</v>
      </c>
      <c r="AG25" s="2107" t="e">
        <f t="shared" si="4"/>
        <v>#VALUE!</v>
      </c>
      <c r="AH25" s="2107" t="e">
        <f t="shared" si="4"/>
        <v>#VALUE!</v>
      </c>
      <c r="AI25" s="2107" t="e">
        <f t="shared" si="4"/>
        <v>#VALUE!</v>
      </c>
      <c r="AJ25" s="2108" t="e">
        <f t="shared" si="4"/>
        <v>#VALUE!</v>
      </c>
      <c r="AK25" s="4480"/>
      <c r="AL25" s="4489"/>
      <c r="AM25" s="4480"/>
      <c r="AN25" s="4481"/>
      <c r="AO25" s="4480"/>
      <c r="AQ25" s="4619"/>
      <c r="AR25" s="4619"/>
    </row>
    <row r="26" spans="1:44" ht="13.5" customHeight="1">
      <c r="B26" s="4632"/>
      <c r="C26" s="4622"/>
      <c r="D26" s="4633"/>
      <c r="E26" s="1939" t="s">
        <v>2267</v>
      </c>
      <c r="F26" s="2109" t="e">
        <f>IF(F25&gt;=F6,F25,"")</f>
        <v>#VALUE!</v>
      </c>
      <c r="G26" s="2110" t="e">
        <f t="shared" ref="G26:AH26" si="5">IF(G25&lt;$F6,"",IF(F25=EOMONTH(DATE($F23,$G23,1),0),"",IF(F25="","",F25+1)))</f>
        <v>#VALUE!</v>
      </c>
      <c r="H26" s="2110" t="e">
        <f t="shared" si="5"/>
        <v>#VALUE!</v>
      </c>
      <c r="I26" s="2110" t="e">
        <f t="shared" si="5"/>
        <v>#VALUE!</v>
      </c>
      <c r="J26" s="2110" t="e">
        <f t="shared" si="5"/>
        <v>#VALUE!</v>
      </c>
      <c r="K26" s="2110" t="e">
        <f t="shared" si="5"/>
        <v>#VALUE!</v>
      </c>
      <c r="L26" s="2110" t="e">
        <f t="shared" si="5"/>
        <v>#VALUE!</v>
      </c>
      <c r="M26" s="2110" t="e">
        <f t="shared" si="5"/>
        <v>#VALUE!</v>
      </c>
      <c r="N26" s="2110" t="e">
        <f t="shared" si="5"/>
        <v>#VALUE!</v>
      </c>
      <c r="O26" s="2110" t="e">
        <f t="shared" si="5"/>
        <v>#VALUE!</v>
      </c>
      <c r="P26" s="2110" t="e">
        <f t="shared" si="5"/>
        <v>#VALUE!</v>
      </c>
      <c r="Q26" s="2110" t="e">
        <f t="shared" si="5"/>
        <v>#VALUE!</v>
      </c>
      <c r="R26" s="2110" t="e">
        <f t="shared" si="5"/>
        <v>#VALUE!</v>
      </c>
      <c r="S26" s="2110" t="e">
        <f t="shared" si="5"/>
        <v>#VALUE!</v>
      </c>
      <c r="T26" s="2110" t="e">
        <f t="shared" si="5"/>
        <v>#VALUE!</v>
      </c>
      <c r="U26" s="2110" t="e">
        <f t="shared" si="5"/>
        <v>#VALUE!</v>
      </c>
      <c r="V26" s="2110" t="e">
        <f t="shared" si="5"/>
        <v>#VALUE!</v>
      </c>
      <c r="W26" s="2110" t="e">
        <f t="shared" si="5"/>
        <v>#VALUE!</v>
      </c>
      <c r="X26" s="2110" t="e">
        <f t="shared" si="5"/>
        <v>#VALUE!</v>
      </c>
      <c r="Y26" s="2110" t="e">
        <f t="shared" si="5"/>
        <v>#VALUE!</v>
      </c>
      <c r="Z26" s="2110" t="e">
        <f t="shared" si="5"/>
        <v>#VALUE!</v>
      </c>
      <c r="AA26" s="2110" t="e">
        <f t="shared" si="5"/>
        <v>#VALUE!</v>
      </c>
      <c r="AB26" s="2110" t="e">
        <f t="shared" si="5"/>
        <v>#VALUE!</v>
      </c>
      <c r="AC26" s="2110" t="e">
        <f t="shared" si="5"/>
        <v>#VALUE!</v>
      </c>
      <c r="AD26" s="2110" t="e">
        <f t="shared" si="5"/>
        <v>#VALUE!</v>
      </c>
      <c r="AE26" s="2110" t="e">
        <f t="shared" si="5"/>
        <v>#VALUE!</v>
      </c>
      <c r="AF26" s="2110" t="e">
        <f t="shared" si="5"/>
        <v>#VALUE!</v>
      </c>
      <c r="AG26" s="2110" t="e">
        <f t="shared" si="5"/>
        <v>#VALUE!</v>
      </c>
      <c r="AH26" s="2110" t="e">
        <f t="shared" si="5"/>
        <v>#VALUE!</v>
      </c>
      <c r="AI26" s="2110" t="e">
        <f>IF(AI25&lt;$F6,"",IF(AH25=EOMONTH(DATE($F23,$G23,1),0),"",IF(AH26="","",AH26+1)))</f>
        <v>#VALUE!</v>
      </c>
      <c r="AJ26" s="2111" t="e">
        <f>IF(AJ25&lt;$F6,"",IF(AI26=EOMONTH(DATE($F23,$G23,1),0),"",IF(AI26="","",AI26+1)))</f>
        <v>#VALUE!</v>
      </c>
      <c r="AK26" s="4480"/>
      <c r="AL26" s="4489"/>
      <c r="AM26" s="4480"/>
      <c r="AN26" s="4481"/>
      <c r="AO26" s="4480"/>
      <c r="AQ26" s="4619"/>
      <c r="AR26" s="4619"/>
    </row>
    <row r="27" spans="1:44">
      <c r="B27" s="4634"/>
      <c r="C27" s="4635"/>
      <c r="D27" s="4636"/>
      <c r="E27" s="1964" t="s">
        <v>1060</v>
      </c>
      <c r="F27" s="2114" t="str">
        <f t="shared" ref="F27:AJ27" si="6">IFERROR(TEXT(WEEKDAY(+F26),"aaa"),"")</f>
        <v/>
      </c>
      <c r="G27" s="2114" t="str">
        <f t="shared" si="6"/>
        <v/>
      </c>
      <c r="H27" s="2114" t="str">
        <f t="shared" si="6"/>
        <v/>
      </c>
      <c r="I27" s="2114" t="str">
        <f t="shared" si="6"/>
        <v/>
      </c>
      <c r="J27" s="2114" t="str">
        <f t="shared" si="6"/>
        <v/>
      </c>
      <c r="K27" s="2114" t="str">
        <f t="shared" si="6"/>
        <v/>
      </c>
      <c r="L27" s="2114" t="str">
        <f t="shared" si="6"/>
        <v/>
      </c>
      <c r="M27" s="2114" t="str">
        <f t="shared" si="6"/>
        <v/>
      </c>
      <c r="N27" s="2114" t="str">
        <f t="shared" si="6"/>
        <v/>
      </c>
      <c r="O27" s="2114" t="str">
        <f t="shared" si="6"/>
        <v/>
      </c>
      <c r="P27" s="2114" t="str">
        <f t="shared" si="6"/>
        <v/>
      </c>
      <c r="Q27" s="2114" t="str">
        <f t="shared" si="6"/>
        <v/>
      </c>
      <c r="R27" s="2114" t="str">
        <f t="shared" si="6"/>
        <v/>
      </c>
      <c r="S27" s="2114" t="str">
        <f t="shared" si="6"/>
        <v/>
      </c>
      <c r="T27" s="2114" t="str">
        <f t="shared" si="6"/>
        <v/>
      </c>
      <c r="U27" s="2114" t="str">
        <f t="shared" si="6"/>
        <v/>
      </c>
      <c r="V27" s="2114" t="str">
        <f t="shared" si="6"/>
        <v/>
      </c>
      <c r="W27" s="2114" t="str">
        <f t="shared" si="6"/>
        <v/>
      </c>
      <c r="X27" s="2114" t="str">
        <f t="shared" si="6"/>
        <v/>
      </c>
      <c r="Y27" s="2114" t="str">
        <f t="shared" si="6"/>
        <v/>
      </c>
      <c r="Z27" s="2114" t="str">
        <f t="shared" si="6"/>
        <v/>
      </c>
      <c r="AA27" s="2114" t="str">
        <f t="shared" si="6"/>
        <v/>
      </c>
      <c r="AB27" s="2114" t="str">
        <f t="shared" si="6"/>
        <v/>
      </c>
      <c r="AC27" s="2114" t="str">
        <f t="shared" si="6"/>
        <v/>
      </c>
      <c r="AD27" s="2114" t="str">
        <f t="shared" si="6"/>
        <v/>
      </c>
      <c r="AE27" s="2114" t="str">
        <f t="shared" si="6"/>
        <v/>
      </c>
      <c r="AF27" s="2114" t="str">
        <f t="shared" si="6"/>
        <v/>
      </c>
      <c r="AG27" s="2114" t="str">
        <f t="shared" si="6"/>
        <v/>
      </c>
      <c r="AH27" s="2114" t="str">
        <f t="shared" si="6"/>
        <v/>
      </c>
      <c r="AI27" s="2114" t="str">
        <f t="shared" si="6"/>
        <v/>
      </c>
      <c r="AJ27" s="2115" t="str">
        <f t="shared" si="6"/>
        <v/>
      </c>
      <c r="AK27" s="4480"/>
      <c r="AL27" s="4489"/>
      <c r="AM27" s="4480"/>
      <c r="AN27" s="4481"/>
      <c r="AO27" s="4480"/>
      <c r="AQ27" s="4619"/>
      <c r="AR27" s="4619"/>
    </row>
    <row r="28" spans="1:44" ht="21" customHeight="1">
      <c r="A28" s="4621"/>
      <c r="B28" s="2117" t="s">
        <v>2310</v>
      </c>
      <c r="C28" s="2118" t="s">
        <v>2280</v>
      </c>
      <c r="D28" s="2119" t="s">
        <v>2281</v>
      </c>
      <c r="E28" s="2120" t="s">
        <v>2270</v>
      </c>
      <c r="F28" s="2121"/>
      <c r="G28" s="2122"/>
      <c r="H28" s="2122"/>
      <c r="I28" s="2122"/>
      <c r="J28" s="2122"/>
      <c r="K28" s="2122"/>
      <c r="L28" s="2122"/>
      <c r="M28" s="2122"/>
      <c r="N28" s="2122"/>
      <c r="O28" s="2122"/>
      <c r="P28" s="2122"/>
      <c r="Q28" s="2122"/>
      <c r="R28" s="2122"/>
      <c r="S28" s="2122"/>
      <c r="T28" s="2122"/>
      <c r="U28" s="2122"/>
      <c r="V28" s="2122"/>
      <c r="W28" s="2122"/>
      <c r="X28" s="2122"/>
      <c r="Y28" s="2122"/>
      <c r="Z28" s="2122"/>
      <c r="AA28" s="2122"/>
      <c r="AB28" s="2122"/>
      <c r="AC28" s="2122"/>
      <c r="AD28" s="2122"/>
      <c r="AE28" s="2122"/>
      <c r="AF28" s="2122"/>
      <c r="AG28" s="2122"/>
      <c r="AH28" s="2122"/>
      <c r="AI28" s="2122"/>
      <c r="AJ28" s="2123"/>
      <c r="AK28" s="1905" t="s">
        <v>2289</v>
      </c>
      <c r="AL28" s="1905" t="s">
        <v>2290</v>
      </c>
      <c r="AM28" s="1905" t="s">
        <v>2291</v>
      </c>
      <c r="AN28" s="1906" t="s">
        <v>2292</v>
      </c>
      <c r="AO28" s="1905" t="s">
        <v>2293</v>
      </c>
      <c r="AQ28" s="4620"/>
      <c r="AR28" s="4620"/>
    </row>
    <row r="29" spans="1:44" ht="13.5" customHeight="1">
      <c r="A29" s="4622"/>
      <c r="B29" s="4623" t="s">
        <v>2294</v>
      </c>
      <c r="C29" s="4485" t="str">
        <f>$AC$8</f>
        <v>A建設</v>
      </c>
      <c r="D29" s="1928" t="str">
        <f>$AG$8</f>
        <v>〇〇</v>
      </c>
      <c r="E29" s="2124"/>
      <c r="F29" s="2125"/>
      <c r="G29" s="2126"/>
      <c r="H29" s="2126"/>
      <c r="I29" s="2126"/>
      <c r="J29" s="2126"/>
      <c r="K29" s="2126"/>
      <c r="L29" s="2126"/>
      <c r="M29" s="2126"/>
      <c r="N29" s="2126"/>
      <c r="O29" s="2126"/>
      <c r="P29" s="2126"/>
      <c r="Q29" s="2126"/>
      <c r="R29" s="2126"/>
      <c r="S29" s="2126"/>
      <c r="T29" s="2126"/>
      <c r="U29" s="2126"/>
      <c r="V29" s="2126"/>
      <c r="W29" s="2126"/>
      <c r="X29" s="2126"/>
      <c r="Y29" s="2126"/>
      <c r="Z29" s="2126"/>
      <c r="AA29" s="2126"/>
      <c r="AB29" s="2126"/>
      <c r="AC29" s="2126"/>
      <c r="AD29" s="2126"/>
      <c r="AE29" s="2126"/>
      <c r="AF29" s="2126"/>
      <c r="AG29" s="2126"/>
      <c r="AH29" s="2126"/>
      <c r="AI29" s="2127"/>
      <c r="AJ29" s="2128"/>
      <c r="AK29" s="1933">
        <f t="shared" ref="AK29:AK34" si="7">IF(D29=0,"",COUNT($F$26:$AJ$26)-AL29)</f>
        <v>0</v>
      </c>
      <c r="AL29" s="1934">
        <f t="shared" ref="AL29:AL34" si="8">IF(D29=0,"",AQ29+AR29)</f>
        <v>0</v>
      </c>
      <c r="AM29" s="1934">
        <f t="shared" ref="AM29:AM34" si="9">IF(D29=0,"",COUNTIF(F29:AJ29,"休"))</f>
        <v>0</v>
      </c>
      <c r="AN29" s="1935" t="str">
        <f t="shared" ref="AN29:AN34" si="10">IF(D29="","",IFERROR(ROUND(AM29/AK29,3),""))</f>
        <v/>
      </c>
      <c r="AO29" s="4626" t="e">
        <f>ROUND(AVERAGE(AN29:AN44),3)</f>
        <v>#DIV/0!</v>
      </c>
      <c r="AQ29" s="1952">
        <f t="shared" ref="AQ29:AQ34" si="11">IF(D29="","",COUNTIF(F29:AJ29,"－"))</f>
        <v>0</v>
      </c>
      <c r="AR29" s="1952">
        <f t="shared" ref="AR29:AR34" si="12">IF(D29="","",COUNTIF(F29:AJ29,"外"))</f>
        <v>0</v>
      </c>
    </row>
    <row r="30" spans="1:44" ht="13.5" customHeight="1">
      <c r="B30" s="4624"/>
      <c r="C30" s="4466"/>
      <c r="D30" s="1928" t="str">
        <f>$AG$9</f>
        <v>●●</v>
      </c>
      <c r="E30" s="2124"/>
      <c r="F30" s="2129"/>
      <c r="G30" s="2130"/>
      <c r="H30" s="2130"/>
      <c r="I30" s="2130"/>
      <c r="J30" s="2130"/>
      <c r="K30" s="2130"/>
      <c r="L30" s="2130"/>
      <c r="M30" s="2130"/>
      <c r="N30" s="2130"/>
      <c r="O30" s="2130"/>
      <c r="P30" s="2130"/>
      <c r="Q30" s="2130"/>
      <c r="R30" s="2130"/>
      <c r="S30" s="2130"/>
      <c r="T30" s="2130"/>
      <c r="U30" s="2130"/>
      <c r="V30" s="2130"/>
      <c r="W30" s="2130"/>
      <c r="X30" s="2130"/>
      <c r="Y30" s="2130"/>
      <c r="Z30" s="2130"/>
      <c r="AA30" s="2130"/>
      <c r="AB30" s="2130"/>
      <c r="AC30" s="2130"/>
      <c r="AD30" s="2130"/>
      <c r="AE30" s="2130"/>
      <c r="AF30" s="2130"/>
      <c r="AG30" s="2130"/>
      <c r="AH30" s="2130"/>
      <c r="AI30" s="2130"/>
      <c r="AJ30" s="2131"/>
      <c r="AK30" s="1933">
        <f t="shared" si="7"/>
        <v>0</v>
      </c>
      <c r="AL30" s="1939">
        <f t="shared" si="8"/>
        <v>0</v>
      </c>
      <c r="AM30" s="1939">
        <f t="shared" si="9"/>
        <v>0</v>
      </c>
      <c r="AN30" s="1940" t="str">
        <f t="shared" si="10"/>
        <v/>
      </c>
      <c r="AO30" s="4627"/>
      <c r="AQ30" s="1952">
        <f t="shared" si="11"/>
        <v>0</v>
      </c>
      <c r="AR30" s="1952">
        <f t="shared" si="12"/>
        <v>0</v>
      </c>
    </row>
    <row r="31" spans="1:44">
      <c r="B31" s="4624"/>
      <c r="C31" s="4466"/>
      <c r="D31" s="1928" t="str">
        <f>$AG$10</f>
        <v>△△</v>
      </c>
      <c r="E31" s="2124"/>
      <c r="F31" s="2129"/>
      <c r="G31" s="2130"/>
      <c r="H31" s="2130"/>
      <c r="I31" s="2130"/>
      <c r="J31" s="2130"/>
      <c r="K31" s="2130"/>
      <c r="L31" s="2130"/>
      <c r="M31" s="2130"/>
      <c r="N31" s="2130"/>
      <c r="O31" s="2130"/>
      <c r="P31" s="2130"/>
      <c r="Q31" s="2130"/>
      <c r="R31" s="2130"/>
      <c r="S31" s="2130"/>
      <c r="T31" s="2130"/>
      <c r="U31" s="2130"/>
      <c r="V31" s="2130"/>
      <c r="W31" s="2130"/>
      <c r="X31" s="2130"/>
      <c r="Y31" s="2130"/>
      <c r="Z31" s="2130"/>
      <c r="AA31" s="2130"/>
      <c r="AB31" s="2130"/>
      <c r="AC31" s="2130"/>
      <c r="AD31" s="2130"/>
      <c r="AE31" s="2130"/>
      <c r="AF31" s="2130"/>
      <c r="AG31" s="2130"/>
      <c r="AH31" s="2130"/>
      <c r="AI31" s="2130"/>
      <c r="AJ31" s="2131"/>
      <c r="AK31" s="1933">
        <f t="shared" si="7"/>
        <v>0</v>
      </c>
      <c r="AL31" s="1939">
        <f t="shared" si="8"/>
        <v>0</v>
      </c>
      <c r="AM31" s="1939">
        <f t="shared" si="9"/>
        <v>0</v>
      </c>
      <c r="AN31" s="1940" t="str">
        <f t="shared" si="10"/>
        <v/>
      </c>
      <c r="AO31" s="4627"/>
      <c r="AQ31" s="1952">
        <f t="shared" si="11"/>
        <v>0</v>
      </c>
      <c r="AR31" s="1952">
        <f t="shared" si="12"/>
        <v>0</v>
      </c>
    </row>
    <row r="32" spans="1:44">
      <c r="B32" s="4624"/>
      <c r="C32" s="4466"/>
      <c r="D32" s="1928" t="str">
        <f>$AG$11</f>
        <v>■■</v>
      </c>
      <c r="E32" s="2105"/>
      <c r="F32" s="2129"/>
      <c r="G32" s="2130"/>
      <c r="H32" s="2130"/>
      <c r="I32" s="2130"/>
      <c r="J32" s="2130"/>
      <c r="K32" s="2130"/>
      <c r="L32" s="2130"/>
      <c r="M32" s="2130"/>
      <c r="N32" s="2130"/>
      <c r="O32" s="2130"/>
      <c r="P32" s="2130"/>
      <c r="Q32" s="2130"/>
      <c r="R32" s="2130"/>
      <c r="S32" s="2130"/>
      <c r="T32" s="2130"/>
      <c r="U32" s="2130"/>
      <c r="V32" s="2130"/>
      <c r="W32" s="2130"/>
      <c r="X32" s="2130"/>
      <c r="Y32" s="2130"/>
      <c r="Z32" s="2130"/>
      <c r="AA32" s="2130"/>
      <c r="AB32" s="2130"/>
      <c r="AC32" s="2130"/>
      <c r="AD32" s="2130"/>
      <c r="AE32" s="2130"/>
      <c r="AF32" s="2130"/>
      <c r="AG32" s="2130"/>
      <c r="AH32" s="2130"/>
      <c r="AI32" s="2130"/>
      <c r="AJ32" s="2131"/>
      <c r="AK32" s="1933">
        <f t="shared" si="7"/>
        <v>0</v>
      </c>
      <c r="AL32" s="1939">
        <f t="shared" si="8"/>
        <v>0</v>
      </c>
      <c r="AM32" s="1939">
        <f t="shared" si="9"/>
        <v>0</v>
      </c>
      <c r="AN32" s="1940" t="str">
        <f t="shared" si="10"/>
        <v/>
      </c>
      <c r="AO32" s="4627"/>
      <c r="AQ32" s="1952">
        <f t="shared" si="11"/>
        <v>0</v>
      </c>
      <c r="AR32" s="1952">
        <f t="shared" si="12"/>
        <v>0</v>
      </c>
    </row>
    <row r="33" spans="1:44">
      <c r="B33" s="4624"/>
      <c r="C33" s="4466"/>
      <c r="D33" s="1928" t="str">
        <f>$AG$12</f>
        <v>★★</v>
      </c>
      <c r="E33" s="2124"/>
      <c r="F33" s="2129"/>
      <c r="G33" s="2130"/>
      <c r="H33" s="2130"/>
      <c r="I33" s="2130"/>
      <c r="J33" s="2130"/>
      <c r="K33" s="2130"/>
      <c r="L33" s="2130"/>
      <c r="M33" s="2130"/>
      <c r="N33" s="2130"/>
      <c r="O33" s="2130"/>
      <c r="P33" s="2130"/>
      <c r="Q33" s="2130"/>
      <c r="R33" s="2130"/>
      <c r="S33" s="2130"/>
      <c r="T33" s="2130"/>
      <c r="U33" s="2130"/>
      <c r="V33" s="2130"/>
      <c r="W33" s="2130"/>
      <c r="X33" s="2130"/>
      <c r="Y33" s="2130"/>
      <c r="Z33" s="2130"/>
      <c r="AA33" s="2130"/>
      <c r="AB33" s="2130"/>
      <c r="AC33" s="2130"/>
      <c r="AD33" s="2130"/>
      <c r="AE33" s="2130"/>
      <c r="AF33" s="2130"/>
      <c r="AG33" s="2130"/>
      <c r="AH33" s="2130"/>
      <c r="AI33" s="2130"/>
      <c r="AJ33" s="2131"/>
      <c r="AK33" s="1933">
        <f t="shared" si="7"/>
        <v>0</v>
      </c>
      <c r="AL33" s="1939">
        <f t="shared" si="8"/>
        <v>0</v>
      </c>
      <c r="AM33" s="1939">
        <f t="shared" si="9"/>
        <v>0</v>
      </c>
      <c r="AN33" s="1940" t="str">
        <f t="shared" si="10"/>
        <v/>
      </c>
      <c r="AO33" s="4627"/>
      <c r="AQ33" s="1952">
        <f t="shared" si="11"/>
        <v>0</v>
      </c>
      <c r="AR33" s="1952">
        <f t="shared" si="12"/>
        <v>0</v>
      </c>
    </row>
    <row r="34" spans="1:44">
      <c r="B34" s="4625"/>
      <c r="C34" s="4467"/>
      <c r="D34" s="1941">
        <f>$AG$13</f>
        <v>0</v>
      </c>
      <c r="E34" s="2132"/>
      <c r="F34" s="2133"/>
      <c r="G34" s="2134"/>
      <c r="H34" s="2135"/>
      <c r="I34" s="2135"/>
      <c r="J34" s="2135"/>
      <c r="K34" s="2135"/>
      <c r="L34" s="2135"/>
      <c r="M34" s="2135"/>
      <c r="N34" s="2135"/>
      <c r="O34" s="2135"/>
      <c r="P34" s="2135"/>
      <c r="Q34" s="2135"/>
      <c r="R34" s="2135"/>
      <c r="S34" s="2135"/>
      <c r="T34" s="2135"/>
      <c r="U34" s="2135"/>
      <c r="V34" s="2135"/>
      <c r="W34" s="2135"/>
      <c r="X34" s="2135"/>
      <c r="Y34" s="2135"/>
      <c r="Z34" s="2135"/>
      <c r="AA34" s="2135"/>
      <c r="AB34" s="2135"/>
      <c r="AC34" s="2135"/>
      <c r="AD34" s="2135"/>
      <c r="AE34" s="2135"/>
      <c r="AF34" s="2135"/>
      <c r="AG34" s="2135"/>
      <c r="AH34" s="2135"/>
      <c r="AI34" s="2135"/>
      <c r="AJ34" s="2136"/>
      <c r="AK34" s="1933" t="str">
        <f t="shared" si="7"/>
        <v/>
      </c>
      <c r="AL34" s="1934" t="str">
        <f t="shared" si="8"/>
        <v/>
      </c>
      <c r="AM34" s="1947" t="str">
        <f t="shared" si="9"/>
        <v/>
      </c>
      <c r="AN34" s="1940" t="str">
        <f t="shared" si="10"/>
        <v/>
      </c>
      <c r="AO34" s="4627"/>
      <c r="AQ34" s="1952">
        <f t="shared" si="11"/>
        <v>0</v>
      </c>
      <c r="AR34" s="1952">
        <f t="shared" si="12"/>
        <v>0</v>
      </c>
    </row>
    <row r="35" spans="1:44" ht="23.25" customHeight="1">
      <c r="A35" s="4621"/>
      <c r="B35" s="4623" t="s">
        <v>2301</v>
      </c>
      <c r="C35" s="4465" t="str">
        <f>$AC$14</f>
        <v>B産業</v>
      </c>
      <c r="D35" s="1948" t="s">
        <v>2281</v>
      </c>
      <c r="E35" s="2137" t="s">
        <v>2270</v>
      </c>
      <c r="F35" s="2121"/>
      <c r="G35" s="2122"/>
      <c r="H35" s="2122"/>
      <c r="I35" s="2122"/>
      <c r="J35" s="2122"/>
      <c r="K35" s="2122"/>
      <c r="L35" s="2122"/>
      <c r="M35" s="2122"/>
      <c r="N35" s="2122"/>
      <c r="O35" s="2122"/>
      <c r="P35" s="2122"/>
      <c r="Q35" s="2122"/>
      <c r="R35" s="2122"/>
      <c r="S35" s="2122"/>
      <c r="T35" s="2122"/>
      <c r="U35" s="2122"/>
      <c r="V35" s="2122"/>
      <c r="W35" s="2122"/>
      <c r="X35" s="2122"/>
      <c r="Y35" s="2122"/>
      <c r="Z35" s="2122"/>
      <c r="AA35" s="2122"/>
      <c r="AB35" s="2122"/>
      <c r="AC35" s="2122"/>
      <c r="AD35" s="2122"/>
      <c r="AE35" s="2122"/>
      <c r="AF35" s="2122"/>
      <c r="AG35" s="2122"/>
      <c r="AH35" s="2122"/>
      <c r="AI35" s="2122"/>
      <c r="AJ35" s="2123"/>
      <c r="AK35" s="1951"/>
      <c r="AL35" s="1952"/>
      <c r="AM35" s="1953"/>
      <c r="AN35" s="1954"/>
      <c r="AO35" s="4627"/>
    </row>
    <row r="36" spans="1:44" ht="13.5" customHeight="1">
      <c r="A36" s="4622"/>
      <c r="B36" s="4624"/>
      <c r="C36" s="4466"/>
      <c r="D36" s="1928" t="str">
        <f>$AG$14</f>
        <v>〇〇</v>
      </c>
      <c r="E36" s="2124"/>
      <c r="F36" s="2125"/>
      <c r="G36" s="2126"/>
      <c r="H36" s="2126"/>
      <c r="I36" s="2126"/>
      <c r="J36" s="2126"/>
      <c r="K36" s="2126"/>
      <c r="L36" s="2126"/>
      <c r="M36" s="2126"/>
      <c r="N36" s="2126"/>
      <c r="O36" s="2126"/>
      <c r="P36" s="2126"/>
      <c r="Q36" s="2126"/>
      <c r="R36" s="2126"/>
      <c r="S36" s="2126"/>
      <c r="T36" s="2126"/>
      <c r="U36" s="2126"/>
      <c r="V36" s="2126"/>
      <c r="W36" s="2126"/>
      <c r="X36" s="2126"/>
      <c r="Y36" s="2126"/>
      <c r="Z36" s="2126"/>
      <c r="AA36" s="2126"/>
      <c r="AB36" s="2126"/>
      <c r="AC36" s="2126"/>
      <c r="AD36" s="2126"/>
      <c r="AE36" s="2126"/>
      <c r="AF36" s="2126"/>
      <c r="AG36" s="2126"/>
      <c r="AH36" s="2127"/>
      <c r="AI36" s="2127"/>
      <c r="AJ36" s="2131"/>
      <c r="AK36" s="1933">
        <f>IF(D36=0,"",COUNT($F$26:$AJ$26)-AL36)</f>
        <v>0</v>
      </c>
      <c r="AL36" s="1934">
        <f>IF(D36=0,"",AQ36+AR36)</f>
        <v>0</v>
      </c>
      <c r="AM36" s="1934">
        <f>IF(D36=0,"",COUNTIF(F36:AJ36,"休"))</f>
        <v>0</v>
      </c>
      <c r="AN36" s="1935" t="str">
        <f>IF(D36="","",IFERROR(ROUND(AM36/AK36,3),""))</f>
        <v/>
      </c>
      <c r="AO36" s="4627"/>
      <c r="AQ36" s="1952">
        <f>+COUNTIF(F36:AI36,"－")</f>
        <v>0</v>
      </c>
      <c r="AR36" s="1952">
        <f>+COUNTIF(F36:AI36,"外")</f>
        <v>0</v>
      </c>
    </row>
    <row r="37" spans="1:44" ht="13.5" customHeight="1">
      <c r="B37" s="4624"/>
      <c r="C37" s="4466"/>
      <c r="D37" s="1928" t="str">
        <f>$AG$15</f>
        <v>●●</v>
      </c>
      <c r="E37" s="2138"/>
      <c r="F37" s="2129"/>
      <c r="G37" s="2130"/>
      <c r="H37" s="2130"/>
      <c r="I37" s="2130"/>
      <c r="J37" s="2130"/>
      <c r="K37" s="2130"/>
      <c r="L37" s="2130"/>
      <c r="M37" s="2130"/>
      <c r="N37" s="2130"/>
      <c r="O37" s="2130"/>
      <c r="P37" s="2130"/>
      <c r="Q37" s="2130"/>
      <c r="R37" s="2130"/>
      <c r="S37" s="2130"/>
      <c r="T37" s="2130"/>
      <c r="U37" s="2130"/>
      <c r="V37" s="2130"/>
      <c r="W37" s="2130"/>
      <c r="X37" s="2130"/>
      <c r="Y37" s="2130"/>
      <c r="Z37" s="2130"/>
      <c r="AA37" s="2130"/>
      <c r="AB37" s="2130"/>
      <c r="AC37" s="2130"/>
      <c r="AD37" s="2130"/>
      <c r="AE37" s="2130"/>
      <c r="AF37" s="2130"/>
      <c r="AG37" s="2130"/>
      <c r="AH37" s="2130"/>
      <c r="AI37" s="2130"/>
      <c r="AJ37" s="2131"/>
      <c r="AK37" s="1933">
        <f>IF(D37=0,"",COUNT($F$26:$AJ$26)-AL37)</f>
        <v>0</v>
      </c>
      <c r="AL37" s="1939">
        <f>IF(D37=0,"",AQ37+AR37)</f>
        <v>0</v>
      </c>
      <c r="AM37" s="1939">
        <f>IF(D37=0,"",COUNTIF(F37:AJ37,"休"))</f>
        <v>0</v>
      </c>
      <c r="AN37" s="1940" t="str">
        <f>IF(D37="","",IFERROR(ROUND(AM37/AK37,3),""))</f>
        <v/>
      </c>
      <c r="AO37" s="4627"/>
      <c r="AQ37" s="1952">
        <f>+COUNTIF(F37:AI37,"－")</f>
        <v>0</v>
      </c>
      <c r="AR37" s="1952">
        <f>+COUNTIF(F37:AI37,"外")</f>
        <v>0</v>
      </c>
    </row>
    <row r="38" spans="1:44">
      <c r="B38" s="4624"/>
      <c r="C38" s="4466"/>
      <c r="D38" s="1928">
        <f>$AG$16</f>
        <v>0</v>
      </c>
      <c r="E38" s="2138"/>
      <c r="F38" s="2129"/>
      <c r="G38" s="2130"/>
      <c r="H38" s="2130"/>
      <c r="I38" s="2130"/>
      <c r="J38" s="2130"/>
      <c r="K38" s="2130"/>
      <c r="L38" s="2130"/>
      <c r="M38" s="2130"/>
      <c r="N38" s="2130"/>
      <c r="O38" s="2130"/>
      <c r="P38" s="2130"/>
      <c r="Q38" s="2130"/>
      <c r="R38" s="2130"/>
      <c r="S38" s="2130"/>
      <c r="T38" s="2130"/>
      <c r="U38" s="2130"/>
      <c r="V38" s="2130"/>
      <c r="W38" s="2130"/>
      <c r="X38" s="2130"/>
      <c r="Y38" s="2130"/>
      <c r="Z38" s="2130"/>
      <c r="AA38" s="2130"/>
      <c r="AB38" s="2130"/>
      <c r="AC38" s="2130"/>
      <c r="AD38" s="2130"/>
      <c r="AE38" s="2130"/>
      <c r="AF38" s="2130"/>
      <c r="AG38" s="2130"/>
      <c r="AH38" s="2130"/>
      <c r="AI38" s="2130"/>
      <c r="AJ38" s="2131"/>
      <c r="AK38" s="1933" t="str">
        <f>IF(D38=0,"",COUNT($F$26:$AJ$26)-AL38)</f>
        <v/>
      </c>
      <c r="AL38" s="1939" t="str">
        <f>IF(D38=0,"",AQ38+AR38)</f>
        <v/>
      </c>
      <c r="AM38" s="1939" t="str">
        <f>IF(D38=0,"",COUNTIF(F38:AJ38,"休"))</f>
        <v/>
      </c>
      <c r="AN38" s="1940" t="str">
        <f>IF(D38="","",IFERROR(ROUND(AM38/AK38,3),""))</f>
        <v/>
      </c>
      <c r="AO38" s="4627"/>
      <c r="AQ38" s="1952">
        <f>+COUNTIF(F38:AJ38,"－")</f>
        <v>0</v>
      </c>
      <c r="AR38" s="1952">
        <f>+COUNTIF(F38:AJ38,"外")</f>
        <v>0</v>
      </c>
    </row>
    <row r="39" spans="1:44">
      <c r="B39" s="4624"/>
      <c r="C39" s="4467"/>
      <c r="D39" s="1957">
        <f>$AG$17</f>
        <v>0</v>
      </c>
      <c r="E39" s="1947"/>
      <c r="F39" s="2129"/>
      <c r="G39" s="2127"/>
      <c r="H39" s="2127"/>
      <c r="I39" s="2127"/>
      <c r="J39" s="2127"/>
      <c r="K39" s="2127"/>
      <c r="L39" s="2127"/>
      <c r="M39" s="2127"/>
      <c r="N39" s="2127"/>
      <c r="O39" s="2127"/>
      <c r="P39" s="2127"/>
      <c r="Q39" s="2127"/>
      <c r="R39" s="2127"/>
      <c r="S39" s="2127"/>
      <c r="T39" s="2127"/>
      <c r="U39" s="2127"/>
      <c r="V39" s="2127"/>
      <c r="W39" s="2127"/>
      <c r="X39" s="2127"/>
      <c r="Y39" s="2127"/>
      <c r="Z39" s="2127"/>
      <c r="AA39" s="2127"/>
      <c r="AB39" s="2127"/>
      <c r="AC39" s="2127"/>
      <c r="AD39" s="2127"/>
      <c r="AE39" s="2127"/>
      <c r="AF39" s="2127"/>
      <c r="AG39" s="2127"/>
      <c r="AH39" s="2127"/>
      <c r="AI39" s="2127"/>
      <c r="AJ39" s="2136"/>
      <c r="AK39" s="1933" t="str">
        <f>IF(D39=0,"",COUNT($F$26:$AJ$26)-AL39)</f>
        <v/>
      </c>
      <c r="AL39" s="1934" t="str">
        <f>IF(D39=0,"",AQ39+AR39)</f>
        <v/>
      </c>
      <c r="AM39" s="1947" t="str">
        <f>IF(D39=0,"",COUNTIF(F39:AJ39,"休"))</f>
        <v/>
      </c>
      <c r="AN39" s="1940" t="str">
        <f>IF(D39="","",IFERROR(ROUND(AM39/AK39,3),""))</f>
        <v/>
      </c>
      <c r="AO39" s="4627"/>
      <c r="AQ39" s="1952">
        <f>+COUNTIF(F39:AJ39,"－")</f>
        <v>0</v>
      </c>
      <c r="AR39" s="1952">
        <f>+COUNTIF(F39:AJ39,"外")</f>
        <v>0</v>
      </c>
    </row>
    <row r="40" spans="1:44" ht="23.25" customHeight="1">
      <c r="A40" s="4621"/>
      <c r="B40" s="4624"/>
      <c r="C40" s="4465" t="str">
        <f>$AC$18</f>
        <v>C土木</v>
      </c>
      <c r="D40" s="1948" t="s">
        <v>2281</v>
      </c>
      <c r="E40" s="2139" t="s">
        <v>2270</v>
      </c>
      <c r="F40" s="2121"/>
      <c r="G40" s="2122"/>
      <c r="H40" s="2122"/>
      <c r="I40" s="2122"/>
      <c r="J40" s="2122"/>
      <c r="K40" s="2122"/>
      <c r="L40" s="2122"/>
      <c r="M40" s="2122"/>
      <c r="N40" s="2122"/>
      <c r="O40" s="2122"/>
      <c r="P40" s="2122"/>
      <c r="Q40" s="2122"/>
      <c r="R40" s="2122"/>
      <c r="S40" s="2122"/>
      <c r="T40" s="2122"/>
      <c r="U40" s="2122"/>
      <c r="V40" s="2122"/>
      <c r="W40" s="2122"/>
      <c r="X40" s="2122"/>
      <c r="Y40" s="2122"/>
      <c r="Z40" s="2122"/>
      <c r="AA40" s="2122"/>
      <c r="AB40" s="2122"/>
      <c r="AC40" s="2122"/>
      <c r="AD40" s="2122"/>
      <c r="AE40" s="2122"/>
      <c r="AF40" s="2122"/>
      <c r="AG40" s="2122"/>
      <c r="AH40" s="2122"/>
      <c r="AI40" s="2122"/>
      <c r="AJ40" s="2123"/>
      <c r="AK40" s="1951"/>
      <c r="AL40" s="1952"/>
      <c r="AM40" s="1960"/>
      <c r="AN40" s="1954"/>
      <c r="AO40" s="4627"/>
    </row>
    <row r="41" spans="1:44" ht="13.5" customHeight="1">
      <c r="A41" s="4622"/>
      <c r="B41" s="4624"/>
      <c r="C41" s="4466"/>
      <c r="D41" s="1928" t="str">
        <f>$AG$18</f>
        <v>●●</v>
      </c>
      <c r="E41" s="2124"/>
      <c r="F41" s="2125"/>
      <c r="G41" s="2126"/>
      <c r="H41" s="2126"/>
      <c r="I41" s="2126"/>
      <c r="J41" s="2126"/>
      <c r="K41" s="2126"/>
      <c r="L41" s="2126"/>
      <c r="M41" s="2126"/>
      <c r="N41" s="2126"/>
      <c r="O41" s="2126"/>
      <c r="P41" s="2126"/>
      <c r="Q41" s="2126"/>
      <c r="R41" s="2126"/>
      <c r="S41" s="2126"/>
      <c r="T41" s="2126"/>
      <c r="U41" s="2126"/>
      <c r="V41" s="2126"/>
      <c r="W41" s="2126"/>
      <c r="X41" s="2126"/>
      <c r="Y41" s="2126"/>
      <c r="Z41" s="2126"/>
      <c r="AA41" s="2126"/>
      <c r="AB41" s="2126"/>
      <c r="AC41" s="2126"/>
      <c r="AD41" s="2126"/>
      <c r="AE41" s="2126"/>
      <c r="AF41" s="2126"/>
      <c r="AG41" s="2126"/>
      <c r="AH41" s="2126"/>
      <c r="AI41" s="2126"/>
      <c r="AJ41" s="2140"/>
      <c r="AK41" s="1933">
        <f>IF(D41=0,"",COUNT($F$26:$AJ$26)-AL41)</f>
        <v>0</v>
      </c>
      <c r="AL41" s="1934">
        <f>IF(D41=0,"",AQ41+AR41)</f>
        <v>0</v>
      </c>
      <c r="AM41" s="1934">
        <f>IF(D41=0,"",COUNTIF(F41:AJ41,"休"))</f>
        <v>0</v>
      </c>
      <c r="AN41" s="1935" t="str">
        <f>IF(D41="","",IFERROR(ROUND(AM41/AK41,3),""))</f>
        <v/>
      </c>
      <c r="AO41" s="4627"/>
      <c r="AQ41" s="1952">
        <f>+COUNTIF(F41:AJ41,"－")</f>
        <v>0</v>
      </c>
      <c r="AR41" s="1952">
        <f>+COUNTIF(F41:AJ41,"外")</f>
        <v>0</v>
      </c>
    </row>
    <row r="42" spans="1:44" ht="13.5" customHeight="1">
      <c r="B42" s="4624"/>
      <c r="C42" s="4466"/>
      <c r="D42" s="1928">
        <f>$AG$19</f>
        <v>0</v>
      </c>
      <c r="E42" s="2138"/>
      <c r="F42" s="2129"/>
      <c r="G42" s="2130"/>
      <c r="H42" s="2130"/>
      <c r="I42" s="2130"/>
      <c r="J42" s="2130"/>
      <c r="K42" s="2130"/>
      <c r="L42" s="2130"/>
      <c r="M42" s="2130"/>
      <c r="N42" s="2130"/>
      <c r="O42" s="2130"/>
      <c r="P42" s="2130"/>
      <c r="Q42" s="2130"/>
      <c r="R42" s="2130"/>
      <c r="S42" s="2130"/>
      <c r="T42" s="2130"/>
      <c r="U42" s="2130"/>
      <c r="V42" s="2130"/>
      <c r="W42" s="2130"/>
      <c r="X42" s="2130"/>
      <c r="Y42" s="2130"/>
      <c r="Z42" s="2130"/>
      <c r="AA42" s="2130"/>
      <c r="AB42" s="2130"/>
      <c r="AC42" s="2130"/>
      <c r="AD42" s="2130"/>
      <c r="AE42" s="2130"/>
      <c r="AF42" s="2130"/>
      <c r="AG42" s="2130"/>
      <c r="AH42" s="2130"/>
      <c r="AI42" s="2130"/>
      <c r="AJ42" s="2131"/>
      <c r="AK42" s="1933" t="str">
        <f>IF(D42=0,"",COUNT($F$26:$AJ$26)-AL42)</f>
        <v/>
      </c>
      <c r="AL42" s="1939" t="str">
        <f>IF(D42=0,"",AQ42+AR42)</f>
        <v/>
      </c>
      <c r="AM42" s="1939" t="str">
        <f>IF(D42=0,"",COUNTIF(F42:AJ42,"休"))</f>
        <v/>
      </c>
      <c r="AN42" s="1940" t="str">
        <f>IF(D42="","",IFERROR(ROUND(AM42/AK42,3),""))</f>
        <v/>
      </c>
      <c r="AO42" s="4627"/>
      <c r="AQ42" s="1952">
        <f>+COUNTIF(F42:AJ42,"－")</f>
        <v>0</v>
      </c>
      <c r="AR42" s="1952">
        <f>+COUNTIF(F42:AJ42,"外")</f>
        <v>0</v>
      </c>
    </row>
    <row r="43" spans="1:44">
      <c r="B43" s="4624"/>
      <c r="C43" s="4466"/>
      <c r="D43" s="1928">
        <f>$AG$20</f>
        <v>0</v>
      </c>
      <c r="E43" s="2138"/>
      <c r="F43" s="2129"/>
      <c r="G43" s="2130"/>
      <c r="H43" s="2130"/>
      <c r="I43" s="2130"/>
      <c r="J43" s="2130"/>
      <c r="K43" s="2130"/>
      <c r="L43" s="2130"/>
      <c r="M43" s="2130"/>
      <c r="N43" s="2130"/>
      <c r="O43" s="2130"/>
      <c r="P43" s="2130"/>
      <c r="Q43" s="2130"/>
      <c r="R43" s="2130"/>
      <c r="S43" s="2130"/>
      <c r="T43" s="2130"/>
      <c r="U43" s="2130"/>
      <c r="V43" s="2130"/>
      <c r="W43" s="2130"/>
      <c r="X43" s="2130"/>
      <c r="Y43" s="2130"/>
      <c r="Z43" s="2130"/>
      <c r="AA43" s="2130"/>
      <c r="AB43" s="2130"/>
      <c r="AC43" s="2130"/>
      <c r="AD43" s="2130"/>
      <c r="AE43" s="2130"/>
      <c r="AF43" s="2130"/>
      <c r="AG43" s="2130"/>
      <c r="AH43" s="2130"/>
      <c r="AI43" s="2130"/>
      <c r="AJ43" s="2131"/>
      <c r="AK43" s="1933" t="str">
        <f>IF(D43=0,"",COUNT($F$26:$AJ$26)-AL43)</f>
        <v/>
      </c>
      <c r="AL43" s="1939" t="str">
        <f>IF(D43=0,"",AQ43+AR43)</f>
        <v/>
      </c>
      <c r="AM43" s="1939" t="str">
        <f>IF(D43=0,"",COUNTIF(F43:AJ43,"休"))</f>
        <v/>
      </c>
      <c r="AN43" s="1940" t="str">
        <f>IF(D43="","",IFERROR(ROUND(AM43/AK43,3),""))</f>
        <v/>
      </c>
      <c r="AO43" s="4627"/>
      <c r="AQ43" s="1952">
        <f>+COUNTIF(F43:AJ43,"－")</f>
        <v>0</v>
      </c>
      <c r="AR43" s="1952">
        <f>+COUNTIF(F43:AJ43,"外")</f>
        <v>0</v>
      </c>
    </row>
    <row r="44" spans="1:44" ht="13.8" thickBot="1">
      <c r="B44" s="4625"/>
      <c r="C44" s="4467"/>
      <c r="D44" s="1941">
        <f>$AG$21</f>
        <v>0</v>
      </c>
      <c r="E44" s="1947"/>
      <c r="F44" s="2141"/>
      <c r="G44" s="2134"/>
      <c r="H44" s="2134"/>
      <c r="I44" s="2134"/>
      <c r="J44" s="2134"/>
      <c r="K44" s="2134"/>
      <c r="L44" s="2134"/>
      <c r="M44" s="2134"/>
      <c r="N44" s="2134"/>
      <c r="O44" s="2134"/>
      <c r="P44" s="2134"/>
      <c r="Q44" s="2134"/>
      <c r="R44" s="2134"/>
      <c r="S44" s="2134"/>
      <c r="T44" s="2134"/>
      <c r="U44" s="2134"/>
      <c r="V44" s="2134"/>
      <c r="W44" s="2134"/>
      <c r="X44" s="2134"/>
      <c r="Y44" s="2134"/>
      <c r="Z44" s="2134"/>
      <c r="AA44" s="2134"/>
      <c r="AB44" s="2134"/>
      <c r="AC44" s="2134"/>
      <c r="AD44" s="2134"/>
      <c r="AE44" s="2134"/>
      <c r="AF44" s="2134"/>
      <c r="AG44" s="2134"/>
      <c r="AH44" s="2134"/>
      <c r="AI44" s="2134"/>
      <c r="AJ44" s="2142"/>
      <c r="AK44" s="1963" t="str">
        <f>IF(D44=0,"",COUNT($F$26:$AJ$26)-AL44)</f>
        <v/>
      </c>
      <c r="AL44" s="1964" t="str">
        <f>IF(D44=0,"",AQ44+AR44)</f>
        <v/>
      </c>
      <c r="AM44" s="1964" t="str">
        <f>IF(D44=0,"",COUNTIF(F44:AJ44,"休"))</f>
        <v/>
      </c>
      <c r="AN44" s="1940" t="str">
        <f>IF(D44="","",IFERROR(ROUND(AM44/AK44,3),""))</f>
        <v/>
      </c>
      <c r="AO44" s="4628"/>
      <c r="AQ44" s="1952">
        <f>+COUNTIF(F44:AJ44,"－")</f>
        <v>0</v>
      </c>
      <c r="AR44" s="1952">
        <f>+COUNTIF(F44:AJ44,"外")</f>
        <v>0</v>
      </c>
    </row>
    <row r="45" spans="1:44" ht="13.8" thickBot="1">
      <c r="B45" s="2143"/>
      <c r="C45" s="2116"/>
      <c r="F45" s="2144"/>
      <c r="G45" s="2144"/>
      <c r="H45" s="2144"/>
      <c r="I45" s="2144"/>
      <c r="J45" s="2144"/>
      <c r="K45" s="2144"/>
      <c r="L45" s="2144"/>
      <c r="M45" s="2144"/>
      <c r="N45" s="2144"/>
      <c r="O45" s="2144"/>
      <c r="P45" s="2144"/>
      <c r="Q45" s="2144"/>
      <c r="R45" s="2144"/>
      <c r="S45" s="2144"/>
      <c r="T45" s="2144"/>
      <c r="U45" s="2144"/>
      <c r="V45" s="2144"/>
      <c r="W45" s="2144"/>
      <c r="X45" s="2144"/>
      <c r="Y45" s="2144"/>
      <c r="Z45" s="2144"/>
      <c r="AA45" s="2144"/>
      <c r="AB45" s="2144"/>
      <c r="AC45" s="2144"/>
      <c r="AD45" s="2144"/>
      <c r="AE45" s="2144"/>
      <c r="AF45" s="2144"/>
      <c r="AG45" s="2144"/>
      <c r="AH45" s="2144"/>
      <c r="AI45" s="2144"/>
      <c r="AJ45" s="2144"/>
      <c r="AK45" s="2145"/>
      <c r="AN45" s="2146" t="s">
        <v>2271</v>
      </c>
      <c r="AO45" s="2147" t="e">
        <f>IF(AO29&gt;=0.285,"OK","NG")</f>
        <v>#DIV/0!</v>
      </c>
      <c r="AQ45" s="2061"/>
      <c r="AR45" s="2061"/>
    </row>
    <row r="46" spans="1:44">
      <c r="F46" s="2148"/>
      <c r="G46" s="2148"/>
      <c r="H46" s="2148"/>
      <c r="I46" s="2148"/>
      <c r="J46" s="2148"/>
      <c r="K46" s="2148"/>
      <c r="L46" s="2148"/>
      <c r="M46" s="2148"/>
      <c r="N46" s="2148"/>
      <c r="O46" s="2148"/>
      <c r="P46" s="2148"/>
      <c r="Q46" s="2148"/>
      <c r="R46" s="2148"/>
      <c r="S46" s="2148"/>
      <c r="T46" s="2148"/>
      <c r="U46" s="2148"/>
      <c r="V46" s="2148"/>
      <c r="W46" s="2148"/>
      <c r="X46" s="2148"/>
      <c r="Y46" s="2148"/>
      <c r="Z46" s="2148"/>
      <c r="AA46" s="2148"/>
      <c r="AB46" s="2148"/>
      <c r="AC46" s="2148"/>
      <c r="AD46" s="2148"/>
      <c r="AE46" s="2148"/>
      <c r="AF46" s="2148"/>
      <c r="AG46" s="2148"/>
      <c r="AH46" s="2148"/>
      <c r="AI46" s="2148"/>
      <c r="AJ46" s="2148"/>
    </row>
    <row r="47" spans="1:44" hidden="1">
      <c r="F47" s="2061" t="e">
        <f>YEAR(F50)</f>
        <v>#VALUE!</v>
      </c>
      <c r="G47" s="2061" t="e">
        <f>MONTH(F50)</f>
        <v>#VALUE!</v>
      </c>
    </row>
    <row r="48" spans="1:44" ht="13.5" customHeight="1">
      <c r="B48" s="4629"/>
      <c r="C48" s="4630"/>
      <c r="D48" s="4631"/>
      <c r="E48" s="2149" t="s">
        <v>2266</v>
      </c>
      <c r="F48" s="4637" t="e">
        <f>F50</f>
        <v>#VALUE!</v>
      </c>
      <c r="G48" s="4638"/>
      <c r="H48" s="4638"/>
      <c r="I48" s="4638"/>
      <c r="J48" s="4638"/>
      <c r="K48" s="4638"/>
      <c r="L48" s="4638"/>
      <c r="M48" s="4638"/>
      <c r="N48" s="4638"/>
      <c r="O48" s="4638"/>
      <c r="P48" s="4638"/>
      <c r="Q48" s="4638"/>
      <c r="R48" s="4638"/>
      <c r="S48" s="4638"/>
      <c r="T48" s="4638"/>
      <c r="U48" s="4638"/>
      <c r="V48" s="4638"/>
      <c r="W48" s="4638"/>
      <c r="X48" s="4638"/>
      <c r="Y48" s="4638"/>
      <c r="Z48" s="4638"/>
      <c r="AA48" s="4638"/>
      <c r="AB48" s="4638"/>
      <c r="AC48" s="4638"/>
      <c r="AD48" s="4638"/>
      <c r="AE48" s="4638"/>
      <c r="AF48" s="4638"/>
      <c r="AG48" s="4638"/>
      <c r="AH48" s="4638"/>
      <c r="AI48" s="4638"/>
      <c r="AJ48" s="4638"/>
      <c r="AK48" s="4480" t="s">
        <v>2304</v>
      </c>
      <c r="AL48" s="4489" t="s">
        <v>2305</v>
      </c>
      <c r="AM48" s="4480" t="s">
        <v>2283</v>
      </c>
      <c r="AN48" s="4481" t="s">
        <v>2306</v>
      </c>
      <c r="AO48" s="4480" t="s">
        <v>2307</v>
      </c>
      <c r="AQ48" s="4619" t="s">
        <v>2308</v>
      </c>
      <c r="AR48" s="4619" t="s">
        <v>2309</v>
      </c>
    </row>
    <row r="49" spans="2:44" ht="13.5" hidden="1" customHeight="1">
      <c r="B49" s="4632"/>
      <c r="C49" s="4622"/>
      <c r="D49" s="4633"/>
      <c r="E49" s="2150"/>
      <c r="F49" s="2110" t="e">
        <f>DATE($F47,$G47,1)</f>
        <v>#VALUE!</v>
      </c>
      <c r="G49" s="2110" t="e">
        <f t="shared" ref="G49:AJ49" si="13">F49+1</f>
        <v>#VALUE!</v>
      </c>
      <c r="H49" s="2110" t="e">
        <f t="shared" si="13"/>
        <v>#VALUE!</v>
      </c>
      <c r="I49" s="2110" t="e">
        <f t="shared" si="13"/>
        <v>#VALUE!</v>
      </c>
      <c r="J49" s="2110" t="e">
        <f t="shared" si="13"/>
        <v>#VALUE!</v>
      </c>
      <c r="K49" s="2110" t="e">
        <f t="shared" si="13"/>
        <v>#VALUE!</v>
      </c>
      <c r="L49" s="2110" t="e">
        <f t="shared" si="13"/>
        <v>#VALUE!</v>
      </c>
      <c r="M49" s="2110" t="e">
        <f t="shared" si="13"/>
        <v>#VALUE!</v>
      </c>
      <c r="N49" s="2110" t="e">
        <f t="shared" si="13"/>
        <v>#VALUE!</v>
      </c>
      <c r="O49" s="2110" t="e">
        <f t="shared" si="13"/>
        <v>#VALUE!</v>
      </c>
      <c r="P49" s="2110" t="e">
        <f t="shared" si="13"/>
        <v>#VALUE!</v>
      </c>
      <c r="Q49" s="2110" t="e">
        <f t="shared" si="13"/>
        <v>#VALUE!</v>
      </c>
      <c r="R49" s="2110" t="e">
        <f t="shared" si="13"/>
        <v>#VALUE!</v>
      </c>
      <c r="S49" s="2110" t="e">
        <f t="shared" si="13"/>
        <v>#VALUE!</v>
      </c>
      <c r="T49" s="2110" t="e">
        <f t="shared" si="13"/>
        <v>#VALUE!</v>
      </c>
      <c r="U49" s="2110" t="e">
        <f t="shared" si="13"/>
        <v>#VALUE!</v>
      </c>
      <c r="V49" s="2110" t="e">
        <f t="shared" si="13"/>
        <v>#VALUE!</v>
      </c>
      <c r="W49" s="2110" t="e">
        <f t="shared" si="13"/>
        <v>#VALUE!</v>
      </c>
      <c r="X49" s="2110" t="e">
        <f t="shared" si="13"/>
        <v>#VALUE!</v>
      </c>
      <c r="Y49" s="2110" t="e">
        <f t="shared" si="13"/>
        <v>#VALUE!</v>
      </c>
      <c r="Z49" s="2110" t="e">
        <f t="shared" si="13"/>
        <v>#VALUE!</v>
      </c>
      <c r="AA49" s="2110" t="e">
        <f t="shared" si="13"/>
        <v>#VALUE!</v>
      </c>
      <c r="AB49" s="2110" t="e">
        <f t="shared" si="13"/>
        <v>#VALUE!</v>
      </c>
      <c r="AC49" s="2110" t="e">
        <f t="shared" si="13"/>
        <v>#VALUE!</v>
      </c>
      <c r="AD49" s="2110" t="e">
        <f t="shared" si="13"/>
        <v>#VALUE!</v>
      </c>
      <c r="AE49" s="2110" t="e">
        <f t="shared" si="13"/>
        <v>#VALUE!</v>
      </c>
      <c r="AF49" s="2110" t="e">
        <f t="shared" si="13"/>
        <v>#VALUE!</v>
      </c>
      <c r="AG49" s="2110" t="e">
        <f t="shared" si="13"/>
        <v>#VALUE!</v>
      </c>
      <c r="AH49" s="2110" t="e">
        <f t="shared" si="13"/>
        <v>#VALUE!</v>
      </c>
      <c r="AI49" s="2110" t="e">
        <f t="shared" si="13"/>
        <v>#VALUE!</v>
      </c>
      <c r="AJ49" s="2110" t="e">
        <f t="shared" si="13"/>
        <v>#VALUE!</v>
      </c>
      <c r="AK49" s="4480"/>
      <c r="AL49" s="4489"/>
      <c r="AM49" s="4480"/>
      <c r="AN49" s="4481"/>
      <c r="AO49" s="4480"/>
      <c r="AQ49" s="4619"/>
      <c r="AR49" s="4619"/>
    </row>
    <row r="50" spans="2:44">
      <c r="B50" s="4632"/>
      <c r="C50" s="4622"/>
      <c r="D50" s="4633"/>
      <c r="E50" s="2151" t="s">
        <v>2267</v>
      </c>
      <c r="F50" s="2152" t="e">
        <f>IF(EDATE(F25,1)&gt;$F$7,"",EDATE(F25,1))</f>
        <v>#VALUE!</v>
      </c>
      <c r="G50" s="2110" t="e">
        <f t="shared" ref="G50:AJ50" si="14">IF(G49&gt;$F$7,"",IF(F50=EOMONTH(DATE($F47,$G47,1),0),"",IF(F50="","",F50+1)))</f>
        <v>#VALUE!</v>
      </c>
      <c r="H50" s="2110" t="e">
        <f t="shared" si="14"/>
        <v>#VALUE!</v>
      </c>
      <c r="I50" s="2110" t="e">
        <f t="shared" si="14"/>
        <v>#VALUE!</v>
      </c>
      <c r="J50" s="2110" t="e">
        <f t="shared" si="14"/>
        <v>#VALUE!</v>
      </c>
      <c r="K50" s="2110" t="e">
        <f t="shared" si="14"/>
        <v>#VALUE!</v>
      </c>
      <c r="L50" s="2110" t="e">
        <f t="shared" si="14"/>
        <v>#VALUE!</v>
      </c>
      <c r="M50" s="2110" t="e">
        <f t="shared" si="14"/>
        <v>#VALUE!</v>
      </c>
      <c r="N50" s="2110" t="e">
        <f t="shared" si="14"/>
        <v>#VALUE!</v>
      </c>
      <c r="O50" s="2110" t="e">
        <f t="shared" si="14"/>
        <v>#VALUE!</v>
      </c>
      <c r="P50" s="2110" t="e">
        <f t="shared" si="14"/>
        <v>#VALUE!</v>
      </c>
      <c r="Q50" s="2110" t="e">
        <f t="shared" si="14"/>
        <v>#VALUE!</v>
      </c>
      <c r="R50" s="2110" t="e">
        <f t="shared" si="14"/>
        <v>#VALUE!</v>
      </c>
      <c r="S50" s="2110" t="e">
        <f t="shared" si="14"/>
        <v>#VALUE!</v>
      </c>
      <c r="T50" s="2110" t="e">
        <f t="shared" si="14"/>
        <v>#VALUE!</v>
      </c>
      <c r="U50" s="2110" t="e">
        <f t="shared" si="14"/>
        <v>#VALUE!</v>
      </c>
      <c r="V50" s="2110" t="e">
        <f t="shared" si="14"/>
        <v>#VALUE!</v>
      </c>
      <c r="W50" s="2110" t="e">
        <f t="shared" si="14"/>
        <v>#VALUE!</v>
      </c>
      <c r="X50" s="2110" t="e">
        <f t="shared" si="14"/>
        <v>#VALUE!</v>
      </c>
      <c r="Y50" s="2110" t="e">
        <f t="shared" si="14"/>
        <v>#VALUE!</v>
      </c>
      <c r="Z50" s="2110" t="e">
        <f t="shared" si="14"/>
        <v>#VALUE!</v>
      </c>
      <c r="AA50" s="2110" t="e">
        <f t="shared" si="14"/>
        <v>#VALUE!</v>
      </c>
      <c r="AB50" s="2110" t="e">
        <f t="shared" si="14"/>
        <v>#VALUE!</v>
      </c>
      <c r="AC50" s="2110" t="e">
        <f t="shared" si="14"/>
        <v>#VALUE!</v>
      </c>
      <c r="AD50" s="2110" t="e">
        <f t="shared" si="14"/>
        <v>#VALUE!</v>
      </c>
      <c r="AE50" s="2110" t="e">
        <f t="shared" si="14"/>
        <v>#VALUE!</v>
      </c>
      <c r="AF50" s="2110" t="e">
        <f t="shared" si="14"/>
        <v>#VALUE!</v>
      </c>
      <c r="AG50" s="2110" t="e">
        <f t="shared" si="14"/>
        <v>#VALUE!</v>
      </c>
      <c r="AH50" s="2110" t="e">
        <f t="shared" si="14"/>
        <v>#VALUE!</v>
      </c>
      <c r="AI50" s="2110" t="e">
        <f t="shared" si="14"/>
        <v>#VALUE!</v>
      </c>
      <c r="AJ50" s="2110" t="e">
        <f t="shared" si="14"/>
        <v>#VALUE!</v>
      </c>
      <c r="AK50" s="4480"/>
      <c r="AL50" s="4489"/>
      <c r="AM50" s="4480"/>
      <c r="AN50" s="4481"/>
      <c r="AO50" s="4480"/>
      <c r="AQ50" s="4619"/>
      <c r="AR50" s="4619"/>
    </row>
    <row r="51" spans="2:44">
      <c r="B51" s="4634"/>
      <c r="C51" s="4635"/>
      <c r="D51" s="4636"/>
      <c r="E51" s="1939" t="s">
        <v>1060</v>
      </c>
      <c r="F51" s="2153" t="str">
        <f t="shared" ref="F51:AJ51" si="15">IFERROR(TEXT(WEEKDAY(+F50),"aaa"),"")</f>
        <v/>
      </c>
      <c r="G51" s="2153" t="str">
        <f t="shared" si="15"/>
        <v/>
      </c>
      <c r="H51" s="2153" t="str">
        <f t="shared" si="15"/>
        <v/>
      </c>
      <c r="I51" s="2153" t="str">
        <f t="shared" si="15"/>
        <v/>
      </c>
      <c r="J51" s="2153" t="str">
        <f t="shared" si="15"/>
        <v/>
      </c>
      <c r="K51" s="2153" t="str">
        <f t="shared" si="15"/>
        <v/>
      </c>
      <c r="L51" s="2153" t="str">
        <f t="shared" si="15"/>
        <v/>
      </c>
      <c r="M51" s="2153" t="str">
        <f t="shared" si="15"/>
        <v/>
      </c>
      <c r="N51" s="2153" t="str">
        <f t="shared" si="15"/>
        <v/>
      </c>
      <c r="O51" s="2153" t="str">
        <f t="shared" si="15"/>
        <v/>
      </c>
      <c r="P51" s="2153" t="str">
        <f t="shared" si="15"/>
        <v/>
      </c>
      <c r="Q51" s="2153" t="str">
        <f t="shared" si="15"/>
        <v/>
      </c>
      <c r="R51" s="2153" t="str">
        <f t="shared" si="15"/>
        <v/>
      </c>
      <c r="S51" s="2153" t="str">
        <f t="shared" si="15"/>
        <v/>
      </c>
      <c r="T51" s="2153" t="str">
        <f t="shared" si="15"/>
        <v/>
      </c>
      <c r="U51" s="2153" t="str">
        <f t="shared" si="15"/>
        <v/>
      </c>
      <c r="V51" s="2153" t="str">
        <f t="shared" si="15"/>
        <v/>
      </c>
      <c r="W51" s="2153" t="str">
        <f t="shared" si="15"/>
        <v/>
      </c>
      <c r="X51" s="2153" t="str">
        <f t="shared" si="15"/>
        <v/>
      </c>
      <c r="Y51" s="2153" t="str">
        <f t="shared" si="15"/>
        <v/>
      </c>
      <c r="Z51" s="2153" t="str">
        <f t="shared" si="15"/>
        <v/>
      </c>
      <c r="AA51" s="2153" t="str">
        <f t="shared" si="15"/>
        <v/>
      </c>
      <c r="AB51" s="2153" t="str">
        <f t="shared" si="15"/>
        <v/>
      </c>
      <c r="AC51" s="2153" t="str">
        <f t="shared" si="15"/>
        <v/>
      </c>
      <c r="AD51" s="2153" t="str">
        <f t="shared" si="15"/>
        <v/>
      </c>
      <c r="AE51" s="2153" t="str">
        <f t="shared" si="15"/>
        <v/>
      </c>
      <c r="AF51" s="2153" t="str">
        <f t="shared" si="15"/>
        <v/>
      </c>
      <c r="AG51" s="2153" t="str">
        <f t="shared" si="15"/>
        <v/>
      </c>
      <c r="AH51" s="2153" t="str">
        <f t="shared" si="15"/>
        <v/>
      </c>
      <c r="AI51" s="2153" t="str">
        <f t="shared" si="15"/>
        <v/>
      </c>
      <c r="AJ51" s="2153" t="str">
        <f t="shared" si="15"/>
        <v/>
      </c>
      <c r="AK51" s="4480"/>
      <c r="AL51" s="4489"/>
      <c r="AM51" s="4480"/>
      <c r="AN51" s="4481"/>
      <c r="AO51" s="4480"/>
      <c r="AQ51" s="4619"/>
      <c r="AR51" s="4619"/>
    </row>
    <row r="52" spans="2:44" ht="21" customHeight="1">
      <c r="B52" s="2154" t="s">
        <v>2310</v>
      </c>
      <c r="C52" s="2155" t="s">
        <v>2280</v>
      </c>
      <c r="D52" s="2119" t="s">
        <v>2281</v>
      </c>
      <c r="E52" s="2120" t="s">
        <v>2270</v>
      </c>
      <c r="F52" s="2156"/>
      <c r="G52" s="2122"/>
      <c r="H52" s="2122"/>
      <c r="I52" s="2122"/>
      <c r="J52" s="2122"/>
      <c r="K52" s="2122"/>
      <c r="L52" s="2122"/>
      <c r="M52" s="2122"/>
      <c r="N52" s="2122"/>
      <c r="O52" s="2122"/>
      <c r="P52" s="2122"/>
      <c r="Q52" s="2122"/>
      <c r="R52" s="2122"/>
      <c r="S52" s="2122"/>
      <c r="T52" s="2122"/>
      <c r="U52" s="2122"/>
      <c r="V52" s="2122"/>
      <c r="W52" s="2122"/>
      <c r="X52" s="2122"/>
      <c r="Y52" s="2122"/>
      <c r="Z52" s="2122"/>
      <c r="AA52" s="2122"/>
      <c r="AB52" s="2122"/>
      <c r="AC52" s="2122"/>
      <c r="AD52" s="2122"/>
      <c r="AE52" s="2122"/>
      <c r="AF52" s="2122"/>
      <c r="AG52" s="2157"/>
      <c r="AH52" s="2157"/>
      <c r="AI52" s="2157"/>
      <c r="AJ52" s="2157"/>
      <c r="AK52" s="1905" t="s">
        <v>2289</v>
      </c>
      <c r="AL52" s="1905" t="s">
        <v>2290</v>
      </c>
      <c r="AM52" s="1905" t="s">
        <v>2291</v>
      </c>
      <c r="AN52" s="1906" t="s">
        <v>2292</v>
      </c>
      <c r="AO52" s="1905" t="s">
        <v>2293</v>
      </c>
      <c r="AQ52" s="4620"/>
      <c r="AR52" s="4620"/>
    </row>
    <row r="53" spans="2:44" ht="13.5" customHeight="1">
      <c r="B53" s="4623" t="s">
        <v>2294</v>
      </c>
      <c r="C53" s="4485" t="str">
        <f>$AC$8</f>
        <v>A建設</v>
      </c>
      <c r="D53" s="1928" t="str">
        <f>$AG$8</f>
        <v>〇〇</v>
      </c>
      <c r="E53" s="2124"/>
      <c r="F53" s="2125"/>
      <c r="G53" s="2126"/>
      <c r="H53" s="2126"/>
      <c r="I53" s="2126"/>
      <c r="J53" s="2126"/>
      <c r="K53" s="2126"/>
      <c r="L53" s="2126"/>
      <c r="M53" s="2126"/>
      <c r="N53" s="2126"/>
      <c r="O53" s="2126"/>
      <c r="P53" s="2126"/>
      <c r="Q53" s="2126"/>
      <c r="R53" s="2126"/>
      <c r="S53" s="2126"/>
      <c r="T53" s="2126"/>
      <c r="U53" s="2126"/>
      <c r="V53" s="2126"/>
      <c r="W53" s="2126"/>
      <c r="X53" s="2126"/>
      <c r="Y53" s="2126"/>
      <c r="Z53" s="2126"/>
      <c r="AA53" s="2126"/>
      <c r="AB53" s="2126"/>
      <c r="AC53" s="2126"/>
      <c r="AD53" s="2126"/>
      <c r="AE53" s="2126"/>
      <c r="AF53" s="2126"/>
      <c r="AG53" s="2126"/>
      <c r="AH53" s="2126"/>
      <c r="AI53" s="2127"/>
      <c r="AJ53" s="2128"/>
      <c r="AK53" s="1933">
        <f t="shared" ref="AK53:AK58" si="16">IF(D53=0,"",COUNT($F$26:$AJ$26)-AL53)</f>
        <v>0</v>
      </c>
      <c r="AL53" s="1934">
        <f t="shared" ref="AL53:AL58" si="17">IF(D53=0,"",AQ53+AR53)</f>
        <v>0</v>
      </c>
      <c r="AM53" s="1934">
        <f t="shared" ref="AM53:AM58" si="18">IF(D53=0,"",COUNTIF(F53:AJ53,"休"))</f>
        <v>0</v>
      </c>
      <c r="AN53" s="1935" t="str">
        <f t="shared" ref="AN53:AN58" si="19">IF(D53="","",IFERROR(ROUND(AM53/AK53,3),""))</f>
        <v/>
      </c>
      <c r="AO53" s="4626" t="e">
        <f>ROUND(AVERAGE(AN53:AN68),3)</f>
        <v>#DIV/0!</v>
      </c>
      <c r="AQ53" s="1952">
        <f t="shared" ref="AQ53:AQ58" si="20">+COUNTIF(F53:AJ53,"－")</f>
        <v>0</v>
      </c>
      <c r="AR53" s="1952">
        <f t="shared" ref="AR53:AR58" si="21">+COUNTIF(H53:AJ53,"外")</f>
        <v>0</v>
      </c>
    </row>
    <row r="54" spans="2:44" ht="13.5" customHeight="1">
      <c r="B54" s="4624"/>
      <c r="C54" s="4466"/>
      <c r="D54" s="1928" t="str">
        <f>$AG$9</f>
        <v>●●</v>
      </c>
      <c r="E54" s="2124"/>
      <c r="F54" s="2129"/>
      <c r="G54" s="2130"/>
      <c r="H54" s="2130"/>
      <c r="I54" s="2130"/>
      <c r="J54" s="2130"/>
      <c r="K54" s="2130"/>
      <c r="L54" s="2130"/>
      <c r="M54" s="2130"/>
      <c r="N54" s="2130"/>
      <c r="O54" s="2130"/>
      <c r="P54" s="2130"/>
      <c r="Q54" s="2130"/>
      <c r="R54" s="2130"/>
      <c r="S54" s="2130"/>
      <c r="T54" s="2130"/>
      <c r="U54" s="2130"/>
      <c r="V54" s="2130"/>
      <c r="W54" s="2130"/>
      <c r="X54" s="2130"/>
      <c r="Y54" s="2130"/>
      <c r="Z54" s="2130"/>
      <c r="AA54" s="2130"/>
      <c r="AB54" s="2130"/>
      <c r="AC54" s="2130"/>
      <c r="AD54" s="2130"/>
      <c r="AE54" s="2130"/>
      <c r="AF54" s="2130"/>
      <c r="AG54" s="2130"/>
      <c r="AH54" s="2130"/>
      <c r="AI54" s="2130"/>
      <c r="AJ54" s="2131"/>
      <c r="AK54" s="1933">
        <f t="shared" si="16"/>
        <v>0</v>
      </c>
      <c r="AL54" s="1939">
        <f t="shared" si="17"/>
        <v>0</v>
      </c>
      <c r="AM54" s="1939">
        <f t="shared" si="18"/>
        <v>0</v>
      </c>
      <c r="AN54" s="1940" t="str">
        <f t="shared" si="19"/>
        <v/>
      </c>
      <c r="AO54" s="4627"/>
      <c r="AQ54" s="1952">
        <f t="shared" si="20"/>
        <v>0</v>
      </c>
      <c r="AR54" s="1952">
        <f t="shared" si="21"/>
        <v>0</v>
      </c>
    </row>
    <row r="55" spans="2:44">
      <c r="B55" s="4624"/>
      <c r="C55" s="4466"/>
      <c r="D55" s="1928" t="str">
        <f>$AG$10</f>
        <v>△△</v>
      </c>
      <c r="E55" s="2124"/>
      <c r="F55" s="2129"/>
      <c r="G55" s="2130"/>
      <c r="H55" s="2130"/>
      <c r="I55" s="2130"/>
      <c r="J55" s="2130"/>
      <c r="K55" s="2130"/>
      <c r="L55" s="2130"/>
      <c r="M55" s="2130"/>
      <c r="N55" s="2130"/>
      <c r="O55" s="2130"/>
      <c r="P55" s="2130"/>
      <c r="Q55" s="2130"/>
      <c r="R55" s="2130"/>
      <c r="S55" s="2130"/>
      <c r="T55" s="2130"/>
      <c r="U55" s="2130"/>
      <c r="V55" s="2130"/>
      <c r="W55" s="2130"/>
      <c r="X55" s="2130"/>
      <c r="Y55" s="2130"/>
      <c r="Z55" s="2130"/>
      <c r="AA55" s="2130"/>
      <c r="AB55" s="2130"/>
      <c r="AC55" s="2130"/>
      <c r="AD55" s="2130"/>
      <c r="AE55" s="2130"/>
      <c r="AF55" s="2130"/>
      <c r="AG55" s="2130"/>
      <c r="AH55" s="2130"/>
      <c r="AI55" s="2130"/>
      <c r="AJ55" s="2131"/>
      <c r="AK55" s="1933">
        <f t="shared" si="16"/>
        <v>0</v>
      </c>
      <c r="AL55" s="1939">
        <f t="shared" si="17"/>
        <v>0</v>
      </c>
      <c r="AM55" s="1939">
        <f t="shared" si="18"/>
        <v>0</v>
      </c>
      <c r="AN55" s="1940" t="str">
        <f t="shared" si="19"/>
        <v/>
      </c>
      <c r="AO55" s="4627"/>
      <c r="AQ55" s="1952">
        <f t="shared" si="20"/>
        <v>0</v>
      </c>
      <c r="AR55" s="1952">
        <f t="shared" si="21"/>
        <v>0</v>
      </c>
    </row>
    <row r="56" spans="2:44">
      <c r="B56" s="4624"/>
      <c r="C56" s="4466"/>
      <c r="D56" s="1928" t="str">
        <f>$AG$11</f>
        <v>■■</v>
      </c>
      <c r="E56" s="2105"/>
      <c r="F56" s="2129"/>
      <c r="G56" s="2130"/>
      <c r="H56" s="2130"/>
      <c r="I56" s="2130"/>
      <c r="J56" s="2130"/>
      <c r="K56" s="2130"/>
      <c r="L56" s="2130"/>
      <c r="M56" s="2130"/>
      <c r="N56" s="2130"/>
      <c r="O56" s="2130"/>
      <c r="P56" s="2130"/>
      <c r="Q56" s="2130"/>
      <c r="R56" s="2130"/>
      <c r="S56" s="2130"/>
      <c r="T56" s="2130"/>
      <c r="U56" s="2130"/>
      <c r="V56" s="2130"/>
      <c r="W56" s="2130"/>
      <c r="X56" s="2130"/>
      <c r="Y56" s="2130"/>
      <c r="Z56" s="2130"/>
      <c r="AA56" s="2130"/>
      <c r="AB56" s="2130"/>
      <c r="AC56" s="2130"/>
      <c r="AD56" s="2130"/>
      <c r="AE56" s="2130"/>
      <c r="AF56" s="2130"/>
      <c r="AG56" s="2130"/>
      <c r="AH56" s="2130"/>
      <c r="AI56" s="2130"/>
      <c r="AJ56" s="2131"/>
      <c r="AK56" s="1933">
        <f t="shared" si="16"/>
        <v>0</v>
      </c>
      <c r="AL56" s="1939">
        <f t="shared" si="17"/>
        <v>0</v>
      </c>
      <c r="AM56" s="1939">
        <f t="shared" si="18"/>
        <v>0</v>
      </c>
      <c r="AN56" s="1940" t="str">
        <f t="shared" si="19"/>
        <v/>
      </c>
      <c r="AO56" s="4627"/>
      <c r="AQ56" s="1952">
        <f t="shared" si="20"/>
        <v>0</v>
      </c>
      <c r="AR56" s="1952">
        <f t="shared" si="21"/>
        <v>0</v>
      </c>
    </row>
    <row r="57" spans="2:44">
      <c r="B57" s="4624"/>
      <c r="C57" s="4466"/>
      <c r="D57" s="1928" t="str">
        <f>$AG$12</f>
        <v>★★</v>
      </c>
      <c r="E57" s="2124"/>
      <c r="F57" s="2129"/>
      <c r="G57" s="2130"/>
      <c r="H57" s="2130"/>
      <c r="I57" s="2130"/>
      <c r="J57" s="2130"/>
      <c r="K57" s="2130"/>
      <c r="L57" s="2130"/>
      <c r="M57" s="2130"/>
      <c r="N57" s="2130"/>
      <c r="O57" s="2130"/>
      <c r="P57" s="2130"/>
      <c r="Q57" s="2130"/>
      <c r="R57" s="2130"/>
      <c r="S57" s="2130"/>
      <c r="T57" s="2130"/>
      <c r="U57" s="2130"/>
      <c r="V57" s="2130"/>
      <c r="W57" s="2130"/>
      <c r="X57" s="2130"/>
      <c r="Y57" s="2130"/>
      <c r="Z57" s="2130"/>
      <c r="AA57" s="2130"/>
      <c r="AB57" s="2130"/>
      <c r="AC57" s="2130"/>
      <c r="AD57" s="2130"/>
      <c r="AE57" s="2130"/>
      <c r="AF57" s="2130"/>
      <c r="AG57" s="2130"/>
      <c r="AH57" s="2130"/>
      <c r="AI57" s="2130"/>
      <c r="AJ57" s="2131"/>
      <c r="AK57" s="1933">
        <f t="shared" si="16"/>
        <v>0</v>
      </c>
      <c r="AL57" s="1939">
        <f t="shared" si="17"/>
        <v>0</v>
      </c>
      <c r="AM57" s="1939">
        <f t="shared" si="18"/>
        <v>0</v>
      </c>
      <c r="AN57" s="1940" t="str">
        <f t="shared" si="19"/>
        <v/>
      </c>
      <c r="AO57" s="4627"/>
      <c r="AQ57" s="1952">
        <f t="shared" si="20"/>
        <v>0</v>
      </c>
      <c r="AR57" s="1952">
        <f t="shared" si="21"/>
        <v>0</v>
      </c>
    </row>
    <row r="58" spans="2:44">
      <c r="B58" s="4625"/>
      <c r="C58" s="4467"/>
      <c r="D58" s="1941">
        <f>$AG$13</f>
        <v>0</v>
      </c>
      <c r="E58" s="2132"/>
      <c r="F58" s="2133"/>
      <c r="G58" s="2134"/>
      <c r="H58" s="2135"/>
      <c r="I58" s="2135"/>
      <c r="J58" s="2135"/>
      <c r="K58" s="2135"/>
      <c r="L58" s="2135"/>
      <c r="M58" s="2135"/>
      <c r="N58" s="2135"/>
      <c r="O58" s="2135"/>
      <c r="P58" s="2135"/>
      <c r="Q58" s="2135"/>
      <c r="R58" s="2135"/>
      <c r="S58" s="2135"/>
      <c r="T58" s="2135"/>
      <c r="U58" s="2135"/>
      <c r="V58" s="2135"/>
      <c r="W58" s="2135"/>
      <c r="X58" s="2135"/>
      <c r="Y58" s="2135"/>
      <c r="Z58" s="2135"/>
      <c r="AA58" s="2135"/>
      <c r="AB58" s="2135"/>
      <c r="AC58" s="2135"/>
      <c r="AD58" s="2135"/>
      <c r="AE58" s="2135"/>
      <c r="AF58" s="2135"/>
      <c r="AG58" s="2135"/>
      <c r="AH58" s="2135"/>
      <c r="AI58" s="2135"/>
      <c r="AJ58" s="2136"/>
      <c r="AK58" s="1933" t="str">
        <f t="shared" si="16"/>
        <v/>
      </c>
      <c r="AL58" s="1934" t="str">
        <f t="shared" si="17"/>
        <v/>
      </c>
      <c r="AM58" s="1947" t="str">
        <f t="shared" si="18"/>
        <v/>
      </c>
      <c r="AN58" s="1940" t="str">
        <f t="shared" si="19"/>
        <v/>
      </c>
      <c r="AO58" s="4627"/>
      <c r="AQ58" s="1952">
        <f t="shared" si="20"/>
        <v>0</v>
      </c>
      <c r="AR58" s="1952">
        <f t="shared" si="21"/>
        <v>0</v>
      </c>
    </row>
    <row r="59" spans="2:44">
      <c r="B59" s="4623" t="s">
        <v>2301</v>
      </c>
      <c r="C59" s="4465" t="str">
        <f>$AC$14</f>
        <v>B産業</v>
      </c>
      <c r="D59" s="1948" t="s">
        <v>2281</v>
      </c>
      <c r="E59" s="2137" t="s">
        <v>2270</v>
      </c>
      <c r="F59" s="2121"/>
      <c r="G59" s="2122"/>
      <c r="H59" s="2122"/>
      <c r="I59" s="2122"/>
      <c r="J59" s="2122"/>
      <c r="K59" s="2122"/>
      <c r="L59" s="2122"/>
      <c r="M59" s="2122"/>
      <c r="N59" s="2122"/>
      <c r="O59" s="2122"/>
      <c r="P59" s="2122"/>
      <c r="Q59" s="2122"/>
      <c r="R59" s="2122"/>
      <c r="S59" s="2122"/>
      <c r="T59" s="2122"/>
      <c r="U59" s="2122"/>
      <c r="V59" s="2122"/>
      <c r="W59" s="2122"/>
      <c r="X59" s="2122"/>
      <c r="Y59" s="2122"/>
      <c r="Z59" s="2122"/>
      <c r="AA59" s="2122"/>
      <c r="AB59" s="2122"/>
      <c r="AC59" s="2122"/>
      <c r="AD59" s="2122"/>
      <c r="AE59" s="2122"/>
      <c r="AF59" s="2122"/>
      <c r="AG59" s="2122"/>
      <c r="AH59" s="2122"/>
      <c r="AI59" s="2122"/>
      <c r="AJ59" s="2123"/>
      <c r="AK59" s="1951"/>
      <c r="AL59" s="1952"/>
      <c r="AM59" s="1953"/>
      <c r="AN59" s="1954"/>
      <c r="AO59" s="4627"/>
    </row>
    <row r="60" spans="2:44">
      <c r="B60" s="4624"/>
      <c r="C60" s="4466"/>
      <c r="D60" s="1928" t="str">
        <f>$AG$14</f>
        <v>〇〇</v>
      </c>
      <c r="E60" s="2124"/>
      <c r="F60" s="2125"/>
      <c r="G60" s="2126"/>
      <c r="H60" s="2126"/>
      <c r="I60" s="2126"/>
      <c r="J60" s="2126"/>
      <c r="K60" s="2126"/>
      <c r="L60" s="2126"/>
      <c r="M60" s="2126"/>
      <c r="N60" s="2126"/>
      <c r="O60" s="2126"/>
      <c r="P60" s="2126"/>
      <c r="Q60" s="2126"/>
      <c r="R60" s="2126"/>
      <c r="S60" s="2126"/>
      <c r="T60" s="2126"/>
      <c r="U60" s="2126"/>
      <c r="V60" s="2126"/>
      <c r="W60" s="2126"/>
      <c r="X60" s="2126"/>
      <c r="Y60" s="2126"/>
      <c r="Z60" s="2126"/>
      <c r="AA60" s="2126"/>
      <c r="AB60" s="2126"/>
      <c r="AC60" s="2126"/>
      <c r="AD60" s="2126"/>
      <c r="AE60" s="2126"/>
      <c r="AF60" s="2126"/>
      <c r="AG60" s="2126"/>
      <c r="AH60" s="2127"/>
      <c r="AI60" s="2127"/>
      <c r="AJ60" s="2131"/>
      <c r="AK60" s="1933">
        <f>IF(D60=0,"",COUNT($F$26:$AJ$26)-AL60)</f>
        <v>0</v>
      </c>
      <c r="AL60" s="1934">
        <f>IF(D60=0,"",AQ60+AR60)</f>
        <v>0</v>
      </c>
      <c r="AM60" s="1934">
        <f>IF(D60=0,"",COUNTIF(F60:AJ60,"休"))</f>
        <v>0</v>
      </c>
      <c r="AN60" s="1935" t="str">
        <f>IF(D60="","",IFERROR(ROUND(AM60/AK60,3),""))</f>
        <v/>
      </c>
      <c r="AO60" s="4627"/>
      <c r="AQ60" s="1952">
        <f>+COUNTIF(F60:AJ60,"－")</f>
        <v>0</v>
      </c>
      <c r="AR60" s="1952">
        <f>+COUNTIF(F60:AJ60,"外")</f>
        <v>0</v>
      </c>
    </row>
    <row r="61" spans="2:44">
      <c r="B61" s="4624"/>
      <c r="C61" s="4466"/>
      <c r="D61" s="1928" t="str">
        <f>$AG$15</f>
        <v>●●</v>
      </c>
      <c r="E61" s="2138"/>
      <c r="F61" s="2129"/>
      <c r="G61" s="2130"/>
      <c r="H61" s="2130"/>
      <c r="I61" s="2130"/>
      <c r="J61" s="2130"/>
      <c r="K61" s="2130"/>
      <c r="L61" s="2130"/>
      <c r="M61" s="2130"/>
      <c r="N61" s="2130"/>
      <c r="O61" s="2130"/>
      <c r="P61" s="2130"/>
      <c r="Q61" s="2130"/>
      <c r="R61" s="2130"/>
      <c r="S61" s="2130"/>
      <c r="T61" s="2130"/>
      <c r="U61" s="2130"/>
      <c r="V61" s="2130"/>
      <c r="W61" s="2130"/>
      <c r="X61" s="2130"/>
      <c r="Y61" s="2130"/>
      <c r="Z61" s="2130"/>
      <c r="AA61" s="2130"/>
      <c r="AB61" s="2130"/>
      <c r="AC61" s="2130"/>
      <c r="AD61" s="2130"/>
      <c r="AE61" s="2130"/>
      <c r="AF61" s="2130"/>
      <c r="AG61" s="2130"/>
      <c r="AH61" s="2130"/>
      <c r="AI61" s="2130"/>
      <c r="AJ61" s="2131"/>
      <c r="AK61" s="1933">
        <f>IF(D61=0,"",COUNT($F$26:$AJ$26)-AL61)</f>
        <v>0</v>
      </c>
      <c r="AL61" s="1939">
        <f>IF(D61=0,"",AQ61+AR61)</f>
        <v>0</v>
      </c>
      <c r="AM61" s="1939">
        <f>IF(D61=0,"",COUNTIF(F61:AJ61,"休"))</f>
        <v>0</v>
      </c>
      <c r="AN61" s="1940" t="str">
        <f>IF(D61="","",IFERROR(ROUND(AM61/AK61,3),""))</f>
        <v/>
      </c>
      <c r="AO61" s="4627"/>
      <c r="AQ61" s="1952">
        <f>+COUNTIF(F61:AJ61,"－")</f>
        <v>0</v>
      </c>
      <c r="AR61" s="1952">
        <f>+COUNTIF(F61:AJ61,"外")</f>
        <v>0</v>
      </c>
    </row>
    <row r="62" spans="2:44">
      <c r="B62" s="4624"/>
      <c r="C62" s="4466"/>
      <c r="D62" s="1928">
        <f>$AG$16</f>
        <v>0</v>
      </c>
      <c r="E62" s="2138"/>
      <c r="F62" s="2129"/>
      <c r="G62" s="2130"/>
      <c r="H62" s="2130"/>
      <c r="I62" s="2130"/>
      <c r="J62" s="2130"/>
      <c r="K62" s="2130"/>
      <c r="L62" s="2130"/>
      <c r="M62" s="2130"/>
      <c r="N62" s="2130"/>
      <c r="O62" s="2130"/>
      <c r="P62" s="2130"/>
      <c r="Q62" s="2130"/>
      <c r="R62" s="2130"/>
      <c r="S62" s="2130"/>
      <c r="T62" s="2130"/>
      <c r="U62" s="2130"/>
      <c r="V62" s="2130"/>
      <c r="W62" s="2130"/>
      <c r="X62" s="2130"/>
      <c r="Y62" s="2130"/>
      <c r="Z62" s="2130"/>
      <c r="AA62" s="2130"/>
      <c r="AB62" s="2130"/>
      <c r="AC62" s="2130"/>
      <c r="AD62" s="2130"/>
      <c r="AE62" s="2130"/>
      <c r="AF62" s="2130"/>
      <c r="AG62" s="2130"/>
      <c r="AH62" s="2130"/>
      <c r="AI62" s="2130"/>
      <c r="AJ62" s="2131"/>
      <c r="AK62" s="1933" t="str">
        <f>IF(D62=0,"",COUNT($F$26:$AJ$26)-AL62)</f>
        <v/>
      </c>
      <c r="AL62" s="1939" t="str">
        <f>IF(D62=0,"",AQ62+AR62)</f>
        <v/>
      </c>
      <c r="AM62" s="1939" t="str">
        <f>IF(D62=0,"",COUNTIF(F62:AJ62,"休"))</f>
        <v/>
      </c>
      <c r="AN62" s="1940" t="str">
        <f>IF(D62="","",IFERROR(ROUND(AM62/AK62,3),""))</f>
        <v/>
      </c>
      <c r="AO62" s="4627"/>
      <c r="AQ62" s="1952">
        <f>+COUNTIF(F62:AJ62,"－")</f>
        <v>0</v>
      </c>
      <c r="AR62" s="1952">
        <f>+COUNTIF(F62:AJ62,"外")</f>
        <v>0</v>
      </c>
    </row>
    <row r="63" spans="2:44">
      <c r="B63" s="4624"/>
      <c r="C63" s="4467"/>
      <c r="D63" s="1957">
        <f>$AG$17</f>
        <v>0</v>
      </c>
      <c r="E63" s="1947"/>
      <c r="F63" s="2129"/>
      <c r="G63" s="2127"/>
      <c r="H63" s="2127"/>
      <c r="I63" s="2127"/>
      <c r="J63" s="2127"/>
      <c r="K63" s="2127"/>
      <c r="L63" s="2127"/>
      <c r="M63" s="2127"/>
      <c r="N63" s="2127"/>
      <c r="O63" s="2127"/>
      <c r="P63" s="2127"/>
      <c r="Q63" s="2127"/>
      <c r="R63" s="2127"/>
      <c r="S63" s="2127"/>
      <c r="T63" s="2127"/>
      <c r="U63" s="2127"/>
      <c r="V63" s="2127"/>
      <c r="W63" s="2127"/>
      <c r="X63" s="2127"/>
      <c r="Y63" s="2127"/>
      <c r="Z63" s="2127"/>
      <c r="AA63" s="2127"/>
      <c r="AB63" s="2127"/>
      <c r="AC63" s="2127"/>
      <c r="AD63" s="2127"/>
      <c r="AE63" s="2127"/>
      <c r="AF63" s="2127"/>
      <c r="AG63" s="2127"/>
      <c r="AH63" s="2127"/>
      <c r="AI63" s="2127"/>
      <c r="AJ63" s="2136"/>
      <c r="AK63" s="1933" t="str">
        <f>IF(D63=0,"",COUNT($F$26:$AJ$26)-AL63)</f>
        <v/>
      </c>
      <c r="AL63" s="1934" t="str">
        <f>IF(D63=0,"",AQ63+AR63)</f>
        <v/>
      </c>
      <c r="AM63" s="1947" t="str">
        <f>IF(D63=0,"",COUNTIF(F63:AJ63,"休"))</f>
        <v/>
      </c>
      <c r="AN63" s="1940" t="str">
        <f>IF(D63="","",IFERROR(ROUND(AM63/AK63,3),""))</f>
        <v/>
      </c>
      <c r="AO63" s="4627"/>
      <c r="AQ63" s="1952">
        <f>+COUNTIF(F63:AJ63,"－")</f>
        <v>0</v>
      </c>
      <c r="AR63" s="1952">
        <f>+COUNTIF(F63:AJ63,"外")</f>
        <v>0</v>
      </c>
    </row>
    <row r="64" spans="2:44">
      <c r="B64" s="4624"/>
      <c r="C64" s="4465" t="str">
        <f>$AC$18</f>
        <v>C土木</v>
      </c>
      <c r="D64" s="1948" t="s">
        <v>2281</v>
      </c>
      <c r="E64" s="2139" t="s">
        <v>2270</v>
      </c>
      <c r="F64" s="2121"/>
      <c r="G64" s="2122"/>
      <c r="H64" s="2122"/>
      <c r="I64" s="2122"/>
      <c r="J64" s="2122"/>
      <c r="K64" s="2122"/>
      <c r="L64" s="2122"/>
      <c r="M64" s="2122"/>
      <c r="N64" s="2122"/>
      <c r="O64" s="2122"/>
      <c r="P64" s="2122"/>
      <c r="Q64" s="2122"/>
      <c r="R64" s="2122"/>
      <c r="S64" s="2122"/>
      <c r="T64" s="2122"/>
      <c r="U64" s="2122"/>
      <c r="V64" s="2122"/>
      <c r="W64" s="2122"/>
      <c r="X64" s="2122"/>
      <c r="Y64" s="2122"/>
      <c r="Z64" s="2122"/>
      <c r="AA64" s="2122"/>
      <c r="AB64" s="2122"/>
      <c r="AC64" s="2122"/>
      <c r="AD64" s="2122"/>
      <c r="AE64" s="2122"/>
      <c r="AF64" s="2122"/>
      <c r="AG64" s="2122"/>
      <c r="AH64" s="2122"/>
      <c r="AI64" s="2122"/>
      <c r="AJ64" s="2123"/>
      <c r="AK64" s="1951"/>
      <c r="AL64" s="1952"/>
      <c r="AM64" s="1960"/>
      <c r="AN64" s="1954"/>
      <c r="AO64" s="4627"/>
    </row>
    <row r="65" spans="2:44">
      <c r="B65" s="4624"/>
      <c r="C65" s="4466"/>
      <c r="D65" s="1928" t="str">
        <f>$AG$18</f>
        <v>●●</v>
      </c>
      <c r="E65" s="2124"/>
      <c r="F65" s="2125"/>
      <c r="G65" s="2126"/>
      <c r="H65" s="2126"/>
      <c r="I65" s="2126"/>
      <c r="J65" s="2126"/>
      <c r="K65" s="2126"/>
      <c r="L65" s="2126"/>
      <c r="M65" s="2126"/>
      <c r="N65" s="2126"/>
      <c r="O65" s="2126"/>
      <c r="P65" s="2126"/>
      <c r="Q65" s="2126"/>
      <c r="R65" s="2126"/>
      <c r="S65" s="2126"/>
      <c r="T65" s="2126"/>
      <c r="U65" s="2126"/>
      <c r="V65" s="2126"/>
      <c r="W65" s="2126"/>
      <c r="X65" s="2126"/>
      <c r="Y65" s="2126"/>
      <c r="Z65" s="2126"/>
      <c r="AA65" s="2126"/>
      <c r="AB65" s="2126"/>
      <c r="AC65" s="2126"/>
      <c r="AD65" s="2126"/>
      <c r="AE65" s="2126"/>
      <c r="AF65" s="2126"/>
      <c r="AG65" s="2126"/>
      <c r="AH65" s="2126"/>
      <c r="AI65" s="2126"/>
      <c r="AJ65" s="2140"/>
      <c r="AK65" s="1933">
        <f>IF(D65=0,"",COUNT($F$26:$AJ$26)-AL65)</f>
        <v>0</v>
      </c>
      <c r="AL65" s="1934">
        <f>IF(D65=0,"",AQ65+AR65)</f>
        <v>0</v>
      </c>
      <c r="AM65" s="1934">
        <f>IF(D65=0,"",COUNTIF(F65:AJ65,"休"))</f>
        <v>0</v>
      </c>
      <c r="AN65" s="1935" t="str">
        <f>IF(D65="","",IFERROR(ROUND(AM65/AK65,3),""))</f>
        <v/>
      </c>
      <c r="AO65" s="4627"/>
      <c r="AQ65" s="1952">
        <f>+COUNTIF(F65:AJ65,"－")</f>
        <v>0</v>
      </c>
      <c r="AR65" s="1952">
        <f>+COUNTIF(F65:AJ65,"外")</f>
        <v>0</v>
      </c>
    </row>
    <row r="66" spans="2:44">
      <c r="B66" s="4624"/>
      <c r="C66" s="4466"/>
      <c r="D66" s="1928">
        <f>$AG$19</f>
        <v>0</v>
      </c>
      <c r="E66" s="2138"/>
      <c r="F66" s="2129"/>
      <c r="G66" s="2130"/>
      <c r="H66" s="2130"/>
      <c r="I66" s="2130"/>
      <c r="J66" s="2130"/>
      <c r="K66" s="2130"/>
      <c r="L66" s="2130"/>
      <c r="M66" s="2130"/>
      <c r="N66" s="2130"/>
      <c r="O66" s="2130"/>
      <c r="P66" s="2130"/>
      <c r="Q66" s="2130"/>
      <c r="R66" s="2130"/>
      <c r="S66" s="2130"/>
      <c r="T66" s="2130"/>
      <c r="U66" s="2130"/>
      <c r="V66" s="2130"/>
      <c r="W66" s="2130"/>
      <c r="X66" s="2130"/>
      <c r="Y66" s="2130"/>
      <c r="Z66" s="2130"/>
      <c r="AA66" s="2130"/>
      <c r="AB66" s="2130"/>
      <c r="AC66" s="2130"/>
      <c r="AD66" s="2130"/>
      <c r="AE66" s="2130"/>
      <c r="AF66" s="2130"/>
      <c r="AG66" s="2130"/>
      <c r="AH66" s="2130"/>
      <c r="AI66" s="2130"/>
      <c r="AJ66" s="2131"/>
      <c r="AK66" s="1933" t="str">
        <f>IF(D66=0,"",COUNT($F$26:$AJ$26)-AL66)</f>
        <v/>
      </c>
      <c r="AL66" s="1939" t="str">
        <f>IF(D66=0,"",AQ66+AR66)</f>
        <v/>
      </c>
      <c r="AM66" s="1939" t="str">
        <f>IF(D66=0,"",COUNTIF(F66:AJ66,"休"))</f>
        <v/>
      </c>
      <c r="AN66" s="1940" t="str">
        <f>IF(D66="","",IFERROR(ROUND(AM66/AK66,3),""))</f>
        <v/>
      </c>
      <c r="AO66" s="4627"/>
      <c r="AQ66" s="1952">
        <f>+COUNTIF(F66:AJ66,"－")</f>
        <v>0</v>
      </c>
      <c r="AR66" s="1952">
        <f>+COUNTIF(F66:AJ66,"外")</f>
        <v>0</v>
      </c>
    </row>
    <row r="67" spans="2:44">
      <c r="B67" s="4624"/>
      <c r="C67" s="4466"/>
      <c r="D67" s="1928">
        <f>$AG$20</f>
        <v>0</v>
      </c>
      <c r="E67" s="2138"/>
      <c r="F67" s="2129"/>
      <c r="G67" s="2130"/>
      <c r="H67" s="2130"/>
      <c r="I67" s="2130"/>
      <c r="J67" s="2130"/>
      <c r="K67" s="2130"/>
      <c r="L67" s="2130"/>
      <c r="M67" s="2130"/>
      <c r="N67" s="2130"/>
      <c r="O67" s="2130"/>
      <c r="P67" s="2130"/>
      <c r="Q67" s="2130"/>
      <c r="R67" s="2130"/>
      <c r="S67" s="2130"/>
      <c r="T67" s="2130"/>
      <c r="U67" s="2130"/>
      <c r="V67" s="2130"/>
      <c r="W67" s="2130"/>
      <c r="X67" s="2130"/>
      <c r="Y67" s="2130"/>
      <c r="Z67" s="2130"/>
      <c r="AA67" s="2130"/>
      <c r="AB67" s="2130"/>
      <c r="AC67" s="2130"/>
      <c r="AD67" s="2130"/>
      <c r="AE67" s="2130"/>
      <c r="AF67" s="2130"/>
      <c r="AG67" s="2130"/>
      <c r="AH67" s="2130"/>
      <c r="AI67" s="2130"/>
      <c r="AJ67" s="2131"/>
      <c r="AK67" s="1933" t="str">
        <f>IF(D67=0,"",COUNT($F$26:$AJ$26)-AL67)</f>
        <v/>
      </c>
      <c r="AL67" s="1939" t="str">
        <f>IF(D67=0,"",AQ67+AR67)</f>
        <v/>
      </c>
      <c r="AM67" s="1939" t="str">
        <f>IF(D67=0,"",COUNTIF(F67:AJ67,"休"))</f>
        <v/>
      </c>
      <c r="AN67" s="1940" t="str">
        <f>IF(D67="","",IFERROR(ROUND(AM67/AK67,3),""))</f>
        <v/>
      </c>
      <c r="AO67" s="4627"/>
      <c r="AQ67" s="1952">
        <f>+COUNTIF(F67:AJ67,"－")</f>
        <v>0</v>
      </c>
      <c r="AR67" s="1952">
        <f>+COUNTIF(F67:AJ67,"外")</f>
        <v>0</v>
      </c>
    </row>
    <row r="68" spans="2:44" ht="13.8" thickBot="1">
      <c r="B68" s="4625"/>
      <c r="C68" s="4467"/>
      <c r="D68" s="1941">
        <f>$AG$21</f>
        <v>0</v>
      </c>
      <c r="E68" s="1947"/>
      <c r="F68" s="2141"/>
      <c r="G68" s="2134"/>
      <c r="H68" s="2134"/>
      <c r="I68" s="2134"/>
      <c r="J68" s="2134"/>
      <c r="K68" s="2134"/>
      <c r="L68" s="2134"/>
      <c r="M68" s="2134"/>
      <c r="N68" s="2134"/>
      <c r="O68" s="2134"/>
      <c r="P68" s="2134"/>
      <c r="Q68" s="2134"/>
      <c r="R68" s="2134"/>
      <c r="S68" s="2134"/>
      <c r="T68" s="2134"/>
      <c r="U68" s="2134"/>
      <c r="V68" s="2134"/>
      <c r="W68" s="2134"/>
      <c r="X68" s="2134"/>
      <c r="Y68" s="2134"/>
      <c r="Z68" s="2134"/>
      <c r="AA68" s="2134"/>
      <c r="AB68" s="2134"/>
      <c r="AC68" s="2134"/>
      <c r="AD68" s="2134"/>
      <c r="AE68" s="2134"/>
      <c r="AF68" s="2134"/>
      <c r="AG68" s="2134"/>
      <c r="AH68" s="2134"/>
      <c r="AI68" s="2134"/>
      <c r="AJ68" s="2142"/>
      <c r="AK68" s="1963" t="str">
        <f>IF(D68=0,"",COUNT($F$26:$AJ$26)-AL68)</f>
        <v/>
      </c>
      <c r="AL68" s="1964" t="str">
        <f>IF(D68=0,"",AQ68+AR68)</f>
        <v/>
      </c>
      <c r="AM68" s="1964" t="str">
        <f>IF(D68=0,"",COUNTIF(F68:AJ68,"休"))</f>
        <v/>
      </c>
      <c r="AN68" s="1940" t="str">
        <f>IF(D68="","",IFERROR(ROUND(AM68/AK68,3),""))</f>
        <v/>
      </c>
      <c r="AO68" s="4628"/>
      <c r="AQ68" s="1952">
        <f>+COUNTIF(F68:AJ68,"－")</f>
        <v>0</v>
      </c>
      <c r="AR68" s="1952">
        <f>+COUNTIF(F68:AJ68,"外")</f>
        <v>0</v>
      </c>
    </row>
    <row r="69" spans="2:44" ht="13.8" thickBot="1">
      <c r="B69" s="2143"/>
      <c r="C69" s="2116"/>
      <c r="F69" s="2144"/>
      <c r="G69" s="2144"/>
      <c r="H69" s="2144"/>
      <c r="I69" s="2144"/>
      <c r="J69" s="2144"/>
      <c r="K69" s="2144"/>
      <c r="L69" s="2144"/>
      <c r="M69" s="2144"/>
      <c r="N69" s="2144"/>
      <c r="O69" s="2144"/>
      <c r="P69" s="2144"/>
      <c r="Q69" s="2144"/>
      <c r="R69" s="2144"/>
      <c r="S69" s="2144"/>
      <c r="T69" s="2144"/>
      <c r="U69" s="2144"/>
      <c r="V69" s="2144"/>
      <c r="W69" s="2144"/>
      <c r="X69" s="2144"/>
      <c r="Y69" s="2144"/>
      <c r="Z69" s="2144"/>
      <c r="AA69" s="2144"/>
      <c r="AB69" s="2144"/>
      <c r="AC69" s="2144"/>
      <c r="AD69" s="2144"/>
      <c r="AE69" s="2144"/>
      <c r="AF69" s="2144"/>
      <c r="AG69" s="2144"/>
      <c r="AH69" s="2144"/>
      <c r="AI69" s="2144"/>
      <c r="AJ69" s="2144"/>
      <c r="AK69" s="2145"/>
      <c r="AN69" s="2146" t="s">
        <v>2271</v>
      </c>
      <c r="AO69" s="2147" t="e">
        <f>IF(AO53&gt;=0.285,"OK","NG")</f>
        <v>#DIV/0!</v>
      </c>
      <c r="AQ69" s="2061"/>
      <c r="AR69" s="2061"/>
    </row>
    <row r="70" spans="2:44">
      <c r="F70" s="2148"/>
      <c r="G70" s="2148"/>
      <c r="H70" s="2148"/>
      <c r="I70" s="2148"/>
      <c r="J70" s="2148"/>
      <c r="K70" s="2148"/>
      <c r="L70" s="2148"/>
      <c r="M70" s="2148"/>
      <c r="N70" s="2148"/>
      <c r="O70" s="2148"/>
      <c r="P70" s="2148"/>
      <c r="Q70" s="2148"/>
      <c r="R70" s="2148"/>
      <c r="S70" s="2148"/>
      <c r="T70" s="2148"/>
      <c r="U70" s="2148"/>
      <c r="V70" s="2148"/>
      <c r="W70" s="2148"/>
      <c r="X70" s="2148"/>
      <c r="Y70" s="2148"/>
      <c r="Z70" s="2148"/>
      <c r="AA70" s="2148"/>
      <c r="AB70" s="2148"/>
      <c r="AC70" s="2148"/>
      <c r="AD70" s="2148"/>
      <c r="AE70" s="2148"/>
      <c r="AF70" s="2148"/>
      <c r="AG70" s="2148"/>
      <c r="AH70" s="2148"/>
      <c r="AI70" s="2148"/>
      <c r="AJ70" s="2148"/>
    </row>
    <row r="71" spans="2:44" hidden="1">
      <c r="F71" s="2061" t="e">
        <f>YEAR(F74)</f>
        <v>#VALUE!</v>
      </c>
      <c r="G71" s="2061" t="e">
        <f>MONTH(F74)</f>
        <v>#VALUE!</v>
      </c>
    </row>
    <row r="72" spans="2:44" ht="13.5" customHeight="1">
      <c r="B72" s="4629"/>
      <c r="C72" s="4630"/>
      <c r="D72" s="4631"/>
      <c r="E72" s="2149" t="s">
        <v>2266</v>
      </c>
      <c r="F72" s="4637" t="e">
        <f>F74</f>
        <v>#VALUE!</v>
      </c>
      <c r="G72" s="4638"/>
      <c r="H72" s="4638"/>
      <c r="I72" s="4638"/>
      <c r="J72" s="4638"/>
      <c r="K72" s="4638"/>
      <c r="L72" s="4638"/>
      <c r="M72" s="4638"/>
      <c r="N72" s="4638"/>
      <c r="O72" s="4638"/>
      <c r="P72" s="4638"/>
      <c r="Q72" s="4638"/>
      <c r="R72" s="4638"/>
      <c r="S72" s="4638"/>
      <c r="T72" s="4638"/>
      <c r="U72" s="4638"/>
      <c r="V72" s="4638"/>
      <c r="W72" s="4638"/>
      <c r="X72" s="4638"/>
      <c r="Y72" s="4638"/>
      <c r="Z72" s="4638"/>
      <c r="AA72" s="4638"/>
      <c r="AB72" s="4638"/>
      <c r="AC72" s="4638"/>
      <c r="AD72" s="4638"/>
      <c r="AE72" s="4638"/>
      <c r="AF72" s="4638"/>
      <c r="AG72" s="4638"/>
      <c r="AH72" s="4638"/>
      <c r="AI72" s="4638"/>
      <c r="AJ72" s="4638"/>
      <c r="AK72" s="4480" t="s">
        <v>2304</v>
      </c>
      <c r="AL72" s="4489" t="s">
        <v>2305</v>
      </c>
      <c r="AM72" s="4480" t="s">
        <v>2283</v>
      </c>
      <c r="AN72" s="4481" t="s">
        <v>2306</v>
      </c>
      <c r="AO72" s="4480" t="s">
        <v>2307</v>
      </c>
      <c r="AQ72" s="4619" t="s">
        <v>2308</v>
      </c>
      <c r="AR72" s="4619" t="s">
        <v>2309</v>
      </c>
    </row>
    <row r="73" spans="2:44" ht="13.5" hidden="1" customHeight="1">
      <c r="B73" s="4632"/>
      <c r="C73" s="4622"/>
      <c r="D73" s="4633"/>
      <c r="E73" s="2150"/>
      <c r="F73" s="2110" t="e">
        <f>DATE($F71,$G71,1)</f>
        <v>#VALUE!</v>
      </c>
      <c r="G73" s="2110" t="e">
        <f t="shared" ref="G73:AJ73" si="22">F73+1</f>
        <v>#VALUE!</v>
      </c>
      <c r="H73" s="2110" t="e">
        <f t="shared" si="22"/>
        <v>#VALUE!</v>
      </c>
      <c r="I73" s="2110" t="e">
        <f t="shared" si="22"/>
        <v>#VALUE!</v>
      </c>
      <c r="J73" s="2110" t="e">
        <f t="shared" si="22"/>
        <v>#VALUE!</v>
      </c>
      <c r="K73" s="2110" t="e">
        <f t="shared" si="22"/>
        <v>#VALUE!</v>
      </c>
      <c r="L73" s="2110" t="e">
        <f t="shared" si="22"/>
        <v>#VALUE!</v>
      </c>
      <c r="M73" s="2110" t="e">
        <f t="shared" si="22"/>
        <v>#VALUE!</v>
      </c>
      <c r="N73" s="2110" t="e">
        <f t="shared" si="22"/>
        <v>#VALUE!</v>
      </c>
      <c r="O73" s="2110" t="e">
        <f t="shared" si="22"/>
        <v>#VALUE!</v>
      </c>
      <c r="P73" s="2110" t="e">
        <f t="shared" si="22"/>
        <v>#VALUE!</v>
      </c>
      <c r="Q73" s="2110" t="e">
        <f t="shared" si="22"/>
        <v>#VALUE!</v>
      </c>
      <c r="R73" s="2110" t="e">
        <f t="shared" si="22"/>
        <v>#VALUE!</v>
      </c>
      <c r="S73" s="2110" t="e">
        <f t="shared" si="22"/>
        <v>#VALUE!</v>
      </c>
      <c r="T73" s="2110" t="e">
        <f t="shared" si="22"/>
        <v>#VALUE!</v>
      </c>
      <c r="U73" s="2110" t="e">
        <f t="shared" si="22"/>
        <v>#VALUE!</v>
      </c>
      <c r="V73" s="2110" t="e">
        <f t="shared" si="22"/>
        <v>#VALUE!</v>
      </c>
      <c r="W73" s="2110" t="e">
        <f t="shared" si="22"/>
        <v>#VALUE!</v>
      </c>
      <c r="X73" s="2110" t="e">
        <f t="shared" si="22"/>
        <v>#VALUE!</v>
      </c>
      <c r="Y73" s="2110" t="e">
        <f t="shared" si="22"/>
        <v>#VALUE!</v>
      </c>
      <c r="Z73" s="2110" t="e">
        <f t="shared" si="22"/>
        <v>#VALUE!</v>
      </c>
      <c r="AA73" s="2110" t="e">
        <f t="shared" si="22"/>
        <v>#VALUE!</v>
      </c>
      <c r="AB73" s="2110" t="e">
        <f t="shared" si="22"/>
        <v>#VALUE!</v>
      </c>
      <c r="AC73" s="2110" t="e">
        <f t="shared" si="22"/>
        <v>#VALUE!</v>
      </c>
      <c r="AD73" s="2110" t="e">
        <f t="shared" si="22"/>
        <v>#VALUE!</v>
      </c>
      <c r="AE73" s="2110" t="e">
        <f t="shared" si="22"/>
        <v>#VALUE!</v>
      </c>
      <c r="AF73" s="2110" t="e">
        <f t="shared" si="22"/>
        <v>#VALUE!</v>
      </c>
      <c r="AG73" s="2110" t="e">
        <f t="shared" si="22"/>
        <v>#VALUE!</v>
      </c>
      <c r="AH73" s="2110" t="e">
        <f t="shared" si="22"/>
        <v>#VALUE!</v>
      </c>
      <c r="AI73" s="2110" t="e">
        <f t="shared" si="22"/>
        <v>#VALUE!</v>
      </c>
      <c r="AJ73" s="2110" t="e">
        <f t="shared" si="22"/>
        <v>#VALUE!</v>
      </c>
      <c r="AK73" s="4480"/>
      <c r="AL73" s="4489"/>
      <c r="AM73" s="4480"/>
      <c r="AN73" s="4481"/>
      <c r="AO73" s="4480"/>
      <c r="AQ73" s="4619"/>
      <c r="AR73" s="4619"/>
    </row>
    <row r="74" spans="2:44">
      <c r="B74" s="4632"/>
      <c r="C74" s="4622"/>
      <c r="D74" s="4633"/>
      <c r="E74" s="2151" t="s">
        <v>2267</v>
      </c>
      <c r="F74" s="2152" t="e">
        <f>IF(EDATE(F49,1)&gt;$F$7,"",EDATE(F49,1))</f>
        <v>#VALUE!</v>
      </c>
      <c r="G74" s="2110" t="e">
        <f t="shared" ref="G74:AJ74" si="23">IF(G73&gt;$F$7,"",IF(F74=EOMONTH(DATE($F71,$G71,1),0),"",IF(F74="","",F74+1)))</f>
        <v>#VALUE!</v>
      </c>
      <c r="H74" s="2110" t="e">
        <f t="shared" si="23"/>
        <v>#VALUE!</v>
      </c>
      <c r="I74" s="2110" t="e">
        <f t="shared" si="23"/>
        <v>#VALUE!</v>
      </c>
      <c r="J74" s="2110" t="e">
        <f t="shared" si="23"/>
        <v>#VALUE!</v>
      </c>
      <c r="K74" s="2110" t="e">
        <f t="shared" si="23"/>
        <v>#VALUE!</v>
      </c>
      <c r="L74" s="2110" t="e">
        <f t="shared" si="23"/>
        <v>#VALUE!</v>
      </c>
      <c r="M74" s="2110" t="e">
        <f t="shared" si="23"/>
        <v>#VALUE!</v>
      </c>
      <c r="N74" s="2110" t="e">
        <f t="shared" si="23"/>
        <v>#VALUE!</v>
      </c>
      <c r="O74" s="2110" t="e">
        <f t="shared" si="23"/>
        <v>#VALUE!</v>
      </c>
      <c r="P74" s="2110" t="e">
        <f t="shared" si="23"/>
        <v>#VALUE!</v>
      </c>
      <c r="Q74" s="2110" t="e">
        <f t="shared" si="23"/>
        <v>#VALUE!</v>
      </c>
      <c r="R74" s="2110" t="e">
        <f t="shared" si="23"/>
        <v>#VALUE!</v>
      </c>
      <c r="S74" s="2110" t="e">
        <f t="shared" si="23"/>
        <v>#VALUE!</v>
      </c>
      <c r="T74" s="2110" t="e">
        <f t="shared" si="23"/>
        <v>#VALUE!</v>
      </c>
      <c r="U74" s="2110" t="e">
        <f t="shared" si="23"/>
        <v>#VALUE!</v>
      </c>
      <c r="V74" s="2110" t="e">
        <f t="shared" si="23"/>
        <v>#VALUE!</v>
      </c>
      <c r="W74" s="2110" t="e">
        <f t="shared" si="23"/>
        <v>#VALUE!</v>
      </c>
      <c r="X74" s="2110" t="e">
        <f t="shared" si="23"/>
        <v>#VALUE!</v>
      </c>
      <c r="Y74" s="2110" t="e">
        <f t="shared" si="23"/>
        <v>#VALUE!</v>
      </c>
      <c r="Z74" s="2110" t="e">
        <f t="shared" si="23"/>
        <v>#VALUE!</v>
      </c>
      <c r="AA74" s="2110" t="e">
        <f t="shared" si="23"/>
        <v>#VALUE!</v>
      </c>
      <c r="AB74" s="2110" t="e">
        <f t="shared" si="23"/>
        <v>#VALUE!</v>
      </c>
      <c r="AC74" s="2110" t="e">
        <f t="shared" si="23"/>
        <v>#VALUE!</v>
      </c>
      <c r="AD74" s="2110" t="e">
        <f t="shared" si="23"/>
        <v>#VALUE!</v>
      </c>
      <c r="AE74" s="2110" t="e">
        <f t="shared" si="23"/>
        <v>#VALUE!</v>
      </c>
      <c r="AF74" s="2110" t="e">
        <f t="shared" si="23"/>
        <v>#VALUE!</v>
      </c>
      <c r="AG74" s="2110" t="e">
        <f t="shared" si="23"/>
        <v>#VALUE!</v>
      </c>
      <c r="AH74" s="2110" t="e">
        <f t="shared" si="23"/>
        <v>#VALUE!</v>
      </c>
      <c r="AI74" s="2110" t="e">
        <f t="shared" si="23"/>
        <v>#VALUE!</v>
      </c>
      <c r="AJ74" s="2110" t="e">
        <f t="shared" si="23"/>
        <v>#VALUE!</v>
      </c>
      <c r="AK74" s="4480"/>
      <c r="AL74" s="4489"/>
      <c r="AM74" s="4480"/>
      <c r="AN74" s="4481"/>
      <c r="AO74" s="4480"/>
      <c r="AQ74" s="4619"/>
      <c r="AR74" s="4619"/>
    </row>
    <row r="75" spans="2:44">
      <c r="B75" s="4634"/>
      <c r="C75" s="4635"/>
      <c r="D75" s="4636"/>
      <c r="E75" s="1939" t="s">
        <v>1060</v>
      </c>
      <c r="F75" s="2153" t="str">
        <f t="shared" ref="F75:AJ75" si="24">IFERROR(TEXT(WEEKDAY(+F74),"aaa"),"")</f>
        <v/>
      </c>
      <c r="G75" s="2153" t="str">
        <f t="shared" si="24"/>
        <v/>
      </c>
      <c r="H75" s="2153" t="str">
        <f t="shared" si="24"/>
        <v/>
      </c>
      <c r="I75" s="2153" t="str">
        <f t="shared" si="24"/>
        <v/>
      </c>
      <c r="J75" s="2153" t="str">
        <f t="shared" si="24"/>
        <v/>
      </c>
      <c r="K75" s="2153" t="str">
        <f t="shared" si="24"/>
        <v/>
      </c>
      <c r="L75" s="2153" t="str">
        <f t="shared" si="24"/>
        <v/>
      </c>
      <c r="M75" s="2153" t="str">
        <f t="shared" si="24"/>
        <v/>
      </c>
      <c r="N75" s="2153" t="str">
        <f t="shared" si="24"/>
        <v/>
      </c>
      <c r="O75" s="2153" t="str">
        <f t="shared" si="24"/>
        <v/>
      </c>
      <c r="P75" s="2153" t="str">
        <f t="shared" si="24"/>
        <v/>
      </c>
      <c r="Q75" s="2153" t="str">
        <f t="shared" si="24"/>
        <v/>
      </c>
      <c r="R75" s="2153" t="str">
        <f t="shared" si="24"/>
        <v/>
      </c>
      <c r="S75" s="2153" t="str">
        <f t="shared" si="24"/>
        <v/>
      </c>
      <c r="T75" s="2153" t="str">
        <f t="shared" si="24"/>
        <v/>
      </c>
      <c r="U75" s="2153" t="str">
        <f t="shared" si="24"/>
        <v/>
      </c>
      <c r="V75" s="2153" t="str">
        <f t="shared" si="24"/>
        <v/>
      </c>
      <c r="W75" s="2153" t="str">
        <f t="shared" si="24"/>
        <v/>
      </c>
      <c r="X75" s="2153" t="str">
        <f t="shared" si="24"/>
        <v/>
      </c>
      <c r="Y75" s="2153" t="str">
        <f t="shared" si="24"/>
        <v/>
      </c>
      <c r="Z75" s="2153" t="str">
        <f t="shared" si="24"/>
        <v/>
      </c>
      <c r="AA75" s="2153" t="str">
        <f t="shared" si="24"/>
        <v/>
      </c>
      <c r="AB75" s="2153" t="str">
        <f t="shared" si="24"/>
        <v/>
      </c>
      <c r="AC75" s="2153" t="str">
        <f t="shared" si="24"/>
        <v/>
      </c>
      <c r="AD75" s="2153" t="str">
        <f t="shared" si="24"/>
        <v/>
      </c>
      <c r="AE75" s="2153" t="str">
        <f t="shared" si="24"/>
        <v/>
      </c>
      <c r="AF75" s="2153" t="str">
        <f t="shared" si="24"/>
        <v/>
      </c>
      <c r="AG75" s="2153" t="str">
        <f t="shared" si="24"/>
        <v/>
      </c>
      <c r="AH75" s="2153" t="str">
        <f t="shared" si="24"/>
        <v/>
      </c>
      <c r="AI75" s="2153" t="str">
        <f t="shared" si="24"/>
        <v/>
      </c>
      <c r="AJ75" s="2153" t="str">
        <f t="shared" si="24"/>
        <v/>
      </c>
      <c r="AK75" s="4480"/>
      <c r="AL75" s="4489"/>
      <c r="AM75" s="4480"/>
      <c r="AN75" s="4481"/>
      <c r="AO75" s="4480"/>
      <c r="AQ75" s="4619"/>
      <c r="AR75" s="4619"/>
    </row>
    <row r="76" spans="2:44" ht="21" customHeight="1">
      <c r="B76" s="2154" t="s">
        <v>2310</v>
      </c>
      <c r="C76" s="2155" t="s">
        <v>2280</v>
      </c>
      <c r="D76" s="2119" t="s">
        <v>2281</v>
      </c>
      <c r="E76" s="2120" t="s">
        <v>2270</v>
      </c>
      <c r="F76" s="2156"/>
      <c r="G76" s="2122"/>
      <c r="H76" s="2122"/>
      <c r="I76" s="2122"/>
      <c r="J76" s="2122"/>
      <c r="K76" s="2122"/>
      <c r="L76" s="2122"/>
      <c r="M76" s="2122"/>
      <c r="N76" s="2122"/>
      <c r="O76" s="2122"/>
      <c r="P76" s="2122"/>
      <c r="Q76" s="2122"/>
      <c r="R76" s="2122"/>
      <c r="S76" s="2122"/>
      <c r="T76" s="2122"/>
      <c r="U76" s="2122"/>
      <c r="V76" s="2122"/>
      <c r="W76" s="2122"/>
      <c r="X76" s="2122"/>
      <c r="Y76" s="2122"/>
      <c r="Z76" s="2122"/>
      <c r="AA76" s="2122"/>
      <c r="AB76" s="2122"/>
      <c r="AC76" s="2122"/>
      <c r="AD76" s="2122"/>
      <c r="AE76" s="2122"/>
      <c r="AF76" s="2122"/>
      <c r="AG76" s="2157"/>
      <c r="AH76" s="2157"/>
      <c r="AI76" s="2157"/>
      <c r="AJ76" s="2157"/>
      <c r="AK76" s="1905" t="s">
        <v>2289</v>
      </c>
      <c r="AL76" s="1905" t="s">
        <v>2290</v>
      </c>
      <c r="AM76" s="1905" t="s">
        <v>2291</v>
      </c>
      <c r="AN76" s="1906" t="s">
        <v>2292</v>
      </c>
      <c r="AO76" s="1905" t="s">
        <v>2293</v>
      </c>
      <c r="AQ76" s="4620"/>
      <c r="AR76" s="4620"/>
    </row>
    <row r="77" spans="2:44" ht="13.5" customHeight="1">
      <c r="B77" s="4623" t="s">
        <v>2294</v>
      </c>
      <c r="C77" s="4485" t="str">
        <f>$AC$8</f>
        <v>A建設</v>
      </c>
      <c r="D77" s="1928" t="str">
        <f>$AG$8</f>
        <v>〇〇</v>
      </c>
      <c r="E77" s="2124"/>
      <c r="F77" s="2125"/>
      <c r="G77" s="2126"/>
      <c r="H77" s="2126"/>
      <c r="I77" s="2126"/>
      <c r="J77" s="2126"/>
      <c r="K77" s="2126"/>
      <c r="L77" s="2126"/>
      <c r="M77" s="2126"/>
      <c r="N77" s="2126"/>
      <c r="O77" s="2126"/>
      <c r="P77" s="2126"/>
      <c r="Q77" s="2126"/>
      <c r="R77" s="2126"/>
      <c r="S77" s="2126"/>
      <c r="T77" s="2126"/>
      <c r="U77" s="2126"/>
      <c r="V77" s="2126"/>
      <c r="W77" s="2126"/>
      <c r="X77" s="2126"/>
      <c r="Y77" s="2126"/>
      <c r="Z77" s="2126"/>
      <c r="AA77" s="2126"/>
      <c r="AB77" s="2126"/>
      <c r="AC77" s="2126"/>
      <c r="AD77" s="2126"/>
      <c r="AE77" s="2126"/>
      <c r="AF77" s="2126"/>
      <c r="AG77" s="2126"/>
      <c r="AH77" s="2126"/>
      <c r="AI77" s="2127"/>
      <c r="AJ77" s="2128"/>
      <c r="AK77" s="1933">
        <f t="shared" ref="AK77:AK82" si="25">IF(D77=0,"",COUNT($F$26:$AJ$26)-AL77)</f>
        <v>0</v>
      </c>
      <c r="AL77" s="1934">
        <f t="shared" ref="AL77:AL82" si="26">IF(D77=0,"",AQ77+AR77)</f>
        <v>0</v>
      </c>
      <c r="AM77" s="1934">
        <f t="shared" ref="AM77:AM82" si="27">IF(D77=0,"",COUNTIF(F77:AJ77,"休"))</f>
        <v>0</v>
      </c>
      <c r="AN77" s="1935" t="str">
        <f t="shared" ref="AN77:AN82" si="28">IF(D77="","",IFERROR(ROUND(AM77/AK77,3),""))</f>
        <v/>
      </c>
      <c r="AO77" s="4626" t="e">
        <f>ROUND(AVERAGE(AN77:AN92),3)</f>
        <v>#DIV/0!</v>
      </c>
      <c r="AQ77" s="1952">
        <f t="shared" ref="AQ77:AQ82" si="29">+COUNTIF(F77:AJ77,"－")</f>
        <v>0</v>
      </c>
      <c r="AR77" s="1952">
        <f t="shared" ref="AR77:AR82" si="30">+COUNTIF(F77:AJ77,"外")</f>
        <v>0</v>
      </c>
    </row>
    <row r="78" spans="2:44" ht="13.5" customHeight="1">
      <c r="B78" s="4624"/>
      <c r="C78" s="4466"/>
      <c r="D78" s="1928" t="str">
        <f>$AG$9</f>
        <v>●●</v>
      </c>
      <c r="E78" s="2124"/>
      <c r="F78" s="2129"/>
      <c r="G78" s="2130"/>
      <c r="H78" s="2130"/>
      <c r="I78" s="2130"/>
      <c r="J78" s="2130"/>
      <c r="K78" s="2130"/>
      <c r="L78" s="2130"/>
      <c r="M78" s="2130"/>
      <c r="N78" s="2130"/>
      <c r="O78" s="2130"/>
      <c r="P78" s="2130"/>
      <c r="Q78" s="2130"/>
      <c r="R78" s="2130"/>
      <c r="S78" s="2130"/>
      <c r="T78" s="2130"/>
      <c r="U78" s="2130"/>
      <c r="V78" s="2130"/>
      <c r="W78" s="2130"/>
      <c r="X78" s="2130"/>
      <c r="Y78" s="2130"/>
      <c r="Z78" s="2130"/>
      <c r="AA78" s="2130"/>
      <c r="AB78" s="2130"/>
      <c r="AC78" s="2130"/>
      <c r="AD78" s="2130"/>
      <c r="AE78" s="2130"/>
      <c r="AF78" s="2130"/>
      <c r="AG78" s="2130"/>
      <c r="AH78" s="2130"/>
      <c r="AI78" s="2130"/>
      <c r="AJ78" s="2131"/>
      <c r="AK78" s="1933">
        <f t="shared" si="25"/>
        <v>0</v>
      </c>
      <c r="AL78" s="1939">
        <f t="shared" si="26"/>
        <v>0</v>
      </c>
      <c r="AM78" s="1939">
        <f t="shared" si="27"/>
        <v>0</v>
      </c>
      <c r="AN78" s="1940" t="str">
        <f t="shared" si="28"/>
        <v/>
      </c>
      <c r="AO78" s="4627"/>
      <c r="AQ78" s="1952">
        <f t="shared" si="29"/>
        <v>0</v>
      </c>
      <c r="AR78" s="1952">
        <f t="shared" si="30"/>
        <v>0</v>
      </c>
    </row>
    <row r="79" spans="2:44">
      <c r="B79" s="4624"/>
      <c r="C79" s="4466"/>
      <c r="D79" s="1928" t="str">
        <f>$AG$10</f>
        <v>△△</v>
      </c>
      <c r="E79" s="2124"/>
      <c r="F79" s="2129"/>
      <c r="G79" s="2130"/>
      <c r="H79" s="2130"/>
      <c r="I79" s="2130"/>
      <c r="J79" s="2130"/>
      <c r="K79" s="2130"/>
      <c r="L79" s="2130"/>
      <c r="M79" s="2130"/>
      <c r="N79" s="2130"/>
      <c r="O79" s="2130"/>
      <c r="P79" s="2130"/>
      <c r="Q79" s="2130"/>
      <c r="R79" s="2130"/>
      <c r="S79" s="2130"/>
      <c r="T79" s="2130"/>
      <c r="U79" s="2130"/>
      <c r="V79" s="2130"/>
      <c r="W79" s="2130"/>
      <c r="X79" s="2130"/>
      <c r="Y79" s="2130"/>
      <c r="Z79" s="2130"/>
      <c r="AA79" s="2130"/>
      <c r="AB79" s="2130"/>
      <c r="AC79" s="2130"/>
      <c r="AD79" s="2130"/>
      <c r="AE79" s="2130"/>
      <c r="AF79" s="2130"/>
      <c r="AG79" s="2130"/>
      <c r="AH79" s="2130"/>
      <c r="AI79" s="2130"/>
      <c r="AJ79" s="2131"/>
      <c r="AK79" s="1933">
        <f t="shared" si="25"/>
        <v>0</v>
      </c>
      <c r="AL79" s="1939">
        <f t="shared" si="26"/>
        <v>0</v>
      </c>
      <c r="AM79" s="1939">
        <f t="shared" si="27"/>
        <v>0</v>
      </c>
      <c r="AN79" s="1940" t="str">
        <f t="shared" si="28"/>
        <v/>
      </c>
      <c r="AO79" s="4627"/>
      <c r="AQ79" s="1952">
        <f t="shared" si="29"/>
        <v>0</v>
      </c>
      <c r="AR79" s="1952">
        <f t="shared" si="30"/>
        <v>0</v>
      </c>
    </row>
    <row r="80" spans="2:44">
      <c r="B80" s="4624"/>
      <c r="C80" s="4466"/>
      <c r="D80" s="1928" t="str">
        <f>$AG$11</f>
        <v>■■</v>
      </c>
      <c r="E80" s="2105"/>
      <c r="F80" s="2129"/>
      <c r="G80" s="2130"/>
      <c r="H80" s="2130"/>
      <c r="I80" s="2130"/>
      <c r="J80" s="2130"/>
      <c r="K80" s="2130"/>
      <c r="L80" s="2130"/>
      <c r="M80" s="2130"/>
      <c r="N80" s="2130"/>
      <c r="O80" s="2130"/>
      <c r="P80" s="2130"/>
      <c r="Q80" s="2130"/>
      <c r="R80" s="2130"/>
      <c r="S80" s="2130"/>
      <c r="T80" s="2130"/>
      <c r="U80" s="2130"/>
      <c r="V80" s="2130"/>
      <c r="W80" s="2130"/>
      <c r="X80" s="2130"/>
      <c r="Y80" s="2130"/>
      <c r="Z80" s="2130"/>
      <c r="AA80" s="2130"/>
      <c r="AB80" s="2130"/>
      <c r="AC80" s="2130"/>
      <c r="AD80" s="2130"/>
      <c r="AE80" s="2130"/>
      <c r="AF80" s="2130"/>
      <c r="AG80" s="2130"/>
      <c r="AH80" s="2130"/>
      <c r="AI80" s="2130"/>
      <c r="AJ80" s="2131"/>
      <c r="AK80" s="1933">
        <f t="shared" si="25"/>
        <v>0</v>
      </c>
      <c r="AL80" s="1939">
        <f t="shared" si="26"/>
        <v>0</v>
      </c>
      <c r="AM80" s="1939">
        <f t="shared" si="27"/>
        <v>0</v>
      </c>
      <c r="AN80" s="1940" t="str">
        <f t="shared" si="28"/>
        <v/>
      </c>
      <c r="AO80" s="4627"/>
      <c r="AQ80" s="1952">
        <f t="shared" si="29"/>
        <v>0</v>
      </c>
      <c r="AR80" s="1952">
        <f t="shared" si="30"/>
        <v>0</v>
      </c>
    </row>
    <row r="81" spans="2:44">
      <c r="B81" s="4624"/>
      <c r="C81" s="4466"/>
      <c r="D81" s="1928" t="str">
        <f>$AG$12</f>
        <v>★★</v>
      </c>
      <c r="E81" s="2124"/>
      <c r="F81" s="2129"/>
      <c r="G81" s="2130"/>
      <c r="H81" s="2130"/>
      <c r="I81" s="2130"/>
      <c r="J81" s="2130"/>
      <c r="K81" s="2130"/>
      <c r="L81" s="2130"/>
      <c r="M81" s="2130"/>
      <c r="N81" s="2130"/>
      <c r="O81" s="2130"/>
      <c r="P81" s="2130"/>
      <c r="Q81" s="2130"/>
      <c r="R81" s="2130"/>
      <c r="S81" s="2130"/>
      <c r="T81" s="2130"/>
      <c r="U81" s="2130"/>
      <c r="V81" s="2130"/>
      <c r="W81" s="2130"/>
      <c r="X81" s="2130"/>
      <c r="Y81" s="2130"/>
      <c r="Z81" s="2130"/>
      <c r="AA81" s="2130"/>
      <c r="AB81" s="2130"/>
      <c r="AC81" s="2130"/>
      <c r="AD81" s="2130"/>
      <c r="AE81" s="2130"/>
      <c r="AF81" s="2130"/>
      <c r="AG81" s="2130"/>
      <c r="AH81" s="2130"/>
      <c r="AI81" s="2130"/>
      <c r="AJ81" s="2131"/>
      <c r="AK81" s="1933">
        <f t="shared" si="25"/>
        <v>0</v>
      </c>
      <c r="AL81" s="1939">
        <f t="shared" si="26"/>
        <v>0</v>
      </c>
      <c r="AM81" s="1939">
        <f t="shared" si="27"/>
        <v>0</v>
      </c>
      <c r="AN81" s="1940" t="str">
        <f t="shared" si="28"/>
        <v/>
      </c>
      <c r="AO81" s="4627"/>
      <c r="AQ81" s="1952">
        <f t="shared" si="29"/>
        <v>0</v>
      </c>
      <c r="AR81" s="1952">
        <f t="shared" si="30"/>
        <v>0</v>
      </c>
    </row>
    <row r="82" spans="2:44">
      <c r="B82" s="4625"/>
      <c r="C82" s="4467"/>
      <c r="D82" s="1941">
        <f>$AG$13</f>
        <v>0</v>
      </c>
      <c r="E82" s="2132"/>
      <c r="F82" s="2133"/>
      <c r="G82" s="2134"/>
      <c r="H82" s="2135"/>
      <c r="I82" s="2135"/>
      <c r="J82" s="2135"/>
      <c r="K82" s="2135"/>
      <c r="L82" s="2135"/>
      <c r="M82" s="2135"/>
      <c r="N82" s="2135"/>
      <c r="O82" s="2135"/>
      <c r="P82" s="2135"/>
      <c r="Q82" s="2135"/>
      <c r="R82" s="2135"/>
      <c r="S82" s="2135"/>
      <c r="T82" s="2135"/>
      <c r="U82" s="2135"/>
      <c r="V82" s="2135"/>
      <c r="W82" s="2135"/>
      <c r="X82" s="2135"/>
      <c r="Y82" s="2135"/>
      <c r="Z82" s="2135"/>
      <c r="AA82" s="2135"/>
      <c r="AB82" s="2135"/>
      <c r="AC82" s="2135"/>
      <c r="AD82" s="2135"/>
      <c r="AE82" s="2135"/>
      <c r="AF82" s="2135"/>
      <c r="AG82" s="2135"/>
      <c r="AH82" s="2135"/>
      <c r="AI82" s="2135"/>
      <c r="AJ82" s="2136"/>
      <c r="AK82" s="1933" t="str">
        <f t="shared" si="25"/>
        <v/>
      </c>
      <c r="AL82" s="1934" t="str">
        <f t="shared" si="26"/>
        <v/>
      </c>
      <c r="AM82" s="1947" t="str">
        <f t="shared" si="27"/>
        <v/>
      </c>
      <c r="AN82" s="1940" t="str">
        <f t="shared" si="28"/>
        <v/>
      </c>
      <c r="AO82" s="4627"/>
      <c r="AQ82" s="1952">
        <f t="shared" si="29"/>
        <v>0</v>
      </c>
      <c r="AR82" s="1952">
        <f t="shared" si="30"/>
        <v>0</v>
      </c>
    </row>
    <row r="83" spans="2:44" ht="15" customHeight="1">
      <c r="B83" s="4623" t="s">
        <v>2301</v>
      </c>
      <c r="C83" s="4465" t="str">
        <f>$AC$14</f>
        <v>B産業</v>
      </c>
      <c r="D83" s="1948" t="s">
        <v>2281</v>
      </c>
      <c r="E83" s="2137" t="s">
        <v>2270</v>
      </c>
      <c r="F83" s="2121"/>
      <c r="G83" s="2122"/>
      <c r="H83" s="2122"/>
      <c r="I83" s="2122"/>
      <c r="J83" s="2122"/>
      <c r="K83" s="2122"/>
      <c r="L83" s="2122"/>
      <c r="M83" s="2122"/>
      <c r="N83" s="2122"/>
      <c r="O83" s="2122"/>
      <c r="P83" s="2122"/>
      <c r="Q83" s="2122"/>
      <c r="R83" s="2122"/>
      <c r="S83" s="2122"/>
      <c r="T83" s="2122"/>
      <c r="U83" s="2122"/>
      <c r="V83" s="2122"/>
      <c r="W83" s="2122"/>
      <c r="X83" s="2122"/>
      <c r="Y83" s="2122"/>
      <c r="Z83" s="2122"/>
      <c r="AA83" s="2122"/>
      <c r="AB83" s="2122"/>
      <c r="AC83" s="2122"/>
      <c r="AD83" s="2122"/>
      <c r="AE83" s="2122"/>
      <c r="AF83" s="2122"/>
      <c r="AG83" s="2122"/>
      <c r="AH83" s="2122"/>
      <c r="AI83" s="2122"/>
      <c r="AJ83" s="2123"/>
      <c r="AK83" s="1951"/>
      <c r="AL83" s="1952"/>
      <c r="AM83" s="1953"/>
      <c r="AN83" s="1954"/>
      <c r="AO83" s="4627"/>
    </row>
    <row r="84" spans="2:44">
      <c r="B84" s="4624"/>
      <c r="C84" s="4466"/>
      <c r="D84" s="1928" t="str">
        <f>$AG$14</f>
        <v>〇〇</v>
      </c>
      <c r="E84" s="2124"/>
      <c r="F84" s="2125"/>
      <c r="G84" s="2126"/>
      <c r="H84" s="2126"/>
      <c r="I84" s="2126"/>
      <c r="J84" s="2126"/>
      <c r="K84" s="2126"/>
      <c r="L84" s="2126"/>
      <c r="M84" s="2126"/>
      <c r="N84" s="2126"/>
      <c r="O84" s="2126"/>
      <c r="P84" s="2126"/>
      <c r="Q84" s="2126"/>
      <c r="R84" s="2126"/>
      <c r="S84" s="2126"/>
      <c r="T84" s="2126"/>
      <c r="U84" s="2126"/>
      <c r="V84" s="2126"/>
      <c r="W84" s="2126"/>
      <c r="X84" s="2126"/>
      <c r="Y84" s="2126"/>
      <c r="Z84" s="2126"/>
      <c r="AA84" s="2126"/>
      <c r="AB84" s="2126"/>
      <c r="AC84" s="2126"/>
      <c r="AD84" s="2126"/>
      <c r="AE84" s="2126"/>
      <c r="AF84" s="2126"/>
      <c r="AG84" s="2126"/>
      <c r="AH84" s="2127"/>
      <c r="AI84" s="2127"/>
      <c r="AJ84" s="2131"/>
      <c r="AK84" s="1933">
        <f>IF(D84=0,"",COUNT($F$26:$AJ$26)-AL84)</f>
        <v>0</v>
      </c>
      <c r="AL84" s="1934">
        <f>IF(D84=0,"",AQ84+AR84)</f>
        <v>0</v>
      </c>
      <c r="AM84" s="1934">
        <f>IF(D84=0,"",COUNTIF(F84:AJ84,"休"))</f>
        <v>0</v>
      </c>
      <c r="AN84" s="1935" t="str">
        <f>IF(D84="","",IFERROR(ROUND(AM84/AK84,3),""))</f>
        <v/>
      </c>
      <c r="AO84" s="4627"/>
      <c r="AQ84" s="1952">
        <f>+COUNTIF(F84:AJ84,"－")</f>
        <v>0</v>
      </c>
      <c r="AR84" s="1952">
        <f>+COUNTIF(F84:AJ84,"外")</f>
        <v>0</v>
      </c>
    </row>
    <row r="85" spans="2:44">
      <c r="B85" s="4624"/>
      <c r="C85" s="4466"/>
      <c r="D85" s="1928" t="str">
        <f>$AG$15</f>
        <v>●●</v>
      </c>
      <c r="E85" s="2138"/>
      <c r="F85" s="2129"/>
      <c r="G85" s="2130"/>
      <c r="H85" s="2130"/>
      <c r="I85" s="2130"/>
      <c r="J85" s="2130"/>
      <c r="K85" s="2130"/>
      <c r="L85" s="2130"/>
      <c r="M85" s="2130"/>
      <c r="N85" s="2130"/>
      <c r="O85" s="2130"/>
      <c r="P85" s="2130"/>
      <c r="Q85" s="2130"/>
      <c r="R85" s="2130"/>
      <c r="S85" s="2130"/>
      <c r="T85" s="2130"/>
      <c r="U85" s="2130"/>
      <c r="V85" s="2130"/>
      <c r="W85" s="2130"/>
      <c r="X85" s="2130"/>
      <c r="Y85" s="2130"/>
      <c r="Z85" s="2130"/>
      <c r="AA85" s="2130"/>
      <c r="AB85" s="2130"/>
      <c r="AC85" s="2130"/>
      <c r="AD85" s="2130"/>
      <c r="AE85" s="2130"/>
      <c r="AF85" s="2130"/>
      <c r="AG85" s="2130"/>
      <c r="AH85" s="2130"/>
      <c r="AI85" s="2130"/>
      <c r="AJ85" s="2131"/>
      <c r="AK85" s="1933">
        <f>IF(D85=0,"",COUNT($F$26:$AJ$26)-AL85)</f>
        <v>0</v>
      </c>
      <c r="AL85" s="1939">
        <f>IF(D85=0,"",AQ85+AR85)</f>
        <v>0</v>
      </c>
      <c r="AM85" s="1939">
        <f>IF(D85=0,"",COUNTIF(F85:AJ85,"休"))</f>
        <v>0</v>
      </c>
      <c r="AN85" s="1940" t="str">
        <f>IF(D85="","",IFERROR(ROUND(AM85/AK85,3),""))</f>
        <v/>
      </c>
      <c r="AO85" s="4627"/>
      <c r="AQ85" s="1952">
        <f>+COUNTIF(F85:AJ85,"－")</f>
        <v>0</v>
      </c>
      <c r="AR85" s="1952">
        <f>+COUNTIF(F85:AJ85,"外")</f>
        <v>0</v>
      </c>
    </row>
    <row r="86" spans="2:44">
      <c r="B86" s="4624"/>
      <c r="C86" s="4466"/>
      <c r="D86" s="1928">
        <f>$AG$16</f>
        <v>0</v>
      </c>
      <c r="E86" s="2138"/>
      <c r="F86" s="2129"/>
      <c r="G86" s="2130"/>
      <c r="H86" s="2130"/>
      <c r="I86" s="2130"/>
      <c r="J86" s="2130"/>
      <c r="K86" s="2130"/>
      <c r="L86" s="2130"/>
      <c r="M86" s="2130"/>
      <c r="N86" s="2130"/>
      <c r="O86" s="2130"/>
      <c r="P86" s="2130"/>
      <c r="Q86" s="2130"/>
      <c r="R86" s="2130"/>
      <c r="S86" s="2130"/>
      <c r="T86" s="2130"/>
      <c r="U86" s="2130"/>
      <c r="V86" s="2130"/>
      <c r="W86" s="2130"/>
      <c r="X86" s="2130"/>
      <c r="Y86" s="2130"/>
      <c r="Z86" s="2130"/>
      <c r="AA86" s="2130"/>
      <c r="AB86" s="2130"/>
      <c r="AC86" s="2130"/>
      <c r="AD86" s="2130"/>
      <c r="AE86" s="2130"/>
      <c r="AF86" s="2130"/>
      <c r="AG86" s="2130"/>
      <c r="AH86" s="2130"/>
      <c r="AI86" s="2130"/>
      <c r="AJ86" s="2131"/>
      <c r="AK86" s="1933" t="str">
        <f>IF(D86=0,"",COUNT($F$26:$AJ$26)-AL86)</f>
        <v/>
      </c>
      <c r="AL86" s="1939" t="str">
        <f>IF(D86=0,"",AQ86+AR86)</f>
        <v/>
      </c>
      <c r="AM86" s="1939" t="str">
        <f>IF(D86=0,"",COUNTIF(F86:AJ86,"休"))</f>
        <v/>
      </c>
      <c r="AN86" s="1940" t="str">
        <f>IF(D86="","",IFERROR(ROUND(AM86/AK86,3),""))</f>
        <v/>
      </c>
      <c r="AO86" s="4627"/>
      <c r="AQ86" s="1952">
        <f>+COUNTIF(F86:AJ86,"－")</f>
        <v>0</v>
      </c>
      <c r="AR86" s="1952">
        <f>+COUNTIF(F86:AJ86,"外")</f>
        <v>0</v>
      </c>
    </row>
    <row r="87" spans="2:44">
      <c r="B87" s="4624"/>
      <c r="C87" s="4467"/>
      <c r="D87" s="1957">
        <f>$AG$17</f>
        <v>0</v>
      </c>
      <c r="E87" s="1947"/>
      <c r="F87" s="2129"/>
      <c r="G87" s="2127"/>
      <c r="H87" s="2127"/>
      <c r="I87" s="2127"/>
      <c r="J87" s="2127"/>
      <c r="K87" s="2127"/>
      <c r="L87" s="2127"/>
      <c r="M87" s="2127"/>
      <c r="N87" s="2127"/>
      <c r="O87" s="2127"/>
      <c r="P87" s="2127"/>
      <c r="Q87" s="2127"/>
      <c r="R87" s="2127"/>
      <c r="S87" s="2127"/>
      <c r="T87" s="2127"/>
      <c r="U87" s="2127"/>
      <c r="V87" s="2127"/>
      <c r="W87" s="2127"/>
      <c r="X87" s="2127"/>
      <c r="Y87" s="2127"/>
      <c r="Z87" s="2127"/>
      <c r="AA87" s="2127"/>
      <c r="AB87" s="2127"/>
      <c r="AC87" s="2127"/>
      <c r="AD87" s="2127"/>
      <c r="AE87" s="2127"/>
      <c r="AF87" s="2127"/>
      <c r="AG87" s="2127"/>
      <c r="AH87" s="2127"/>
      <c r="AI87" s="2127"/>
      <c r="AJ87" s="2136"/>
      <c r="AK87" s="1933" t="str">
        <f>IF(D87=0,"",COUNT($F$26:$AJ$26)-AL87)</f>
        <v/>
      </c>
      <c r="AL87" s="1934" t="str">
        <f>IF(D87=0,"",AQ87+AR87)</f>
        <v/>
      </c>
      <c r="AM87" s="1947" t="str">
        <f>IF(D87=0,"",COUNTIF(F87:AJ87,"休"))</f>
        <v/>
      </c>
      <c r="AN87" s="1940" t="str">
        <f>IF(D87="","",IFERROR(ROUND(AM87/AK87,3),""))</f>
        <v/>
      </c>
      <c r="AO87" s="4627"/>
      <c r="AQ87" s="1952">
        <f>+COUNTIF(F87:AJ87,"－")</f>
        <v>0</v>
      </c>
      <c r="AR87" s="1952">
        <f>+COUNTIF(F87:AJ87,"外")</f>
        <v>0</v>
      </c>
    </row>
    <row r="88" spans="2:44" ht="15" customHeight="1">
      <c r="B88" s="4624"/>
      <c r="C88" s="4465" t="str">
        <f>$AC$18</f>
        <v>C土木</v>
      </c>
      <c r="D88" s="1948" t="s">
        <v>2281</v>
      </c>
      <c r="E88" s="2139" t="s">
        <v>2270</v>
      </c>
      <c r="F88" s="2121"/>
      <c r="G88" s="2122"/>
      <c r="H88" s="2122"/>
      <c r="I88" s="2122"/>
      <c r="J88" s="2122"/>
      <c r="K88" s="2122"/>
      <c r="L88" s="2122"/>
      <c r="M88" s="2122"/>
      <c r="N88" s="2122"/>
      <c r="O88" s="2122"/>
      <c r="P88" s="2122"/>
      <c r="Q88" s="2122"/>
      <c r="R88" s="2122"/>
      <c r="S88" s="2122"/>
      <c r="T88" s="2122"/>
      <c r="U88" s="2122"/>
      <c r="V88" s="2122"/>
      <c r="W88" s="2122"/>
      <c r="X88" s="2122"/>
      <c r="Y88" s="2122"/>
      <c r="Z88" s="2122"/>
      <c r="AA88" s="2122"/>
      <c r="AB88" s="2122"/>
      <c r="AC88" s="2122"/>
      <c r="AD88" s="2122"/>
      <c r="AE88" s="2122"/>
      <c r="AF88" s="2122"/>
      <c r="AG88" s="2122"/>
      <c r="AH88" s="2122"/>
      <c r="AI88" s="2122"/>
      <c r="AJ88" s="2123"/>
      <c r="AK88" s="1951"/>
      <c r="AL88" s="1952"/>
      <c r="AM88" s="1960"/>
      <c r="AN88" s="1954"/>
      <c r="AO88" s="4627"/>
    </row>
    <row r="89" spans="2:44">
      <c r="B89" s="4624"/>
      <c r="C89" s="4466"/>
      <c r="D89" s="1928" t="str">
        <f>$AG$18</f>
        <v>●●</v>
      </c>
      <c r="E89" s="2124"/>
      <c r="F89" s="2125"/>
      <c r="G89" s="2126"/>
      <c r="H89" s="2126"/>
      <c r="I89" s="2126"/>
      <c r="J89" s="2126"/>
      <c r="K89" s="2126"/>
      <c r="L89" s="2126"/>
      <c r="M89" s="2126"/>
      <c r="N89" s="2126"/>
      <c r="O89" s="2126"/>
      <c r="P89" s="2126"/>
      <c r="Q89" s="2126"/>
      <c r="R89" s="2126"/>
      <c r="S89" s="2126"/>
      <c r="T89" s="2126"/>
      <c r="U89" s="2126"/>
      <c r="V89" s="2126"/>
      <c r="W89" s="2126"/>
      <c r="X89" s="2126"/>
      <c r="Y89" s="2126"/>
      <c r="Z89" s="2126"/>
      <c r="AA89" s="2126"/>
      <c r="AB89" s="2126"/>
      <c r="AC89" s="2126"/>
      <c r="AD89" s="2126"/>
      <c r="AE89" s="2126"/>
      <c r="AF89" s="2126"/>
      <c r="AG89" s="2126"/>
      <c r="AH89" s="2126"/>
      <c r="AI89" s="2126"/>
      <c r="AJ89" s="2140"/>
      <c r="AK89" s="1933">
        <f>IF(D89=0,"",COUNT($F$26:$AJ$26)-AL89)</f>
        <v>0</v>
      </c>
      <c r="AL89" s="1934">
        <f>IF(D89=0,"",AQ89+AR89)</f>
        <v>0</v>
      </c>
      <c r="AM89" s="1934">
        <f>IF(D89=0,"",COUNTIF(F89:AJ89,"休"))</f>
        <v>0</v>
      </c>
      <c r="AN89" s="1935" t="str">
        <f>IF(D89="","",IFERROR(ROUND(AM89/AK89,3),""))</f>
        <v/>
      </c>
      <c r="AO89" s="4627"/>
      <c r="AQ89" s="1952">
        <f>+COUNTIF(F89:AJ89,"－")</f>
        <v>0</v>
      </c>
      <c r="AR89" s="1952">
        <f>+COUNTIF(F89:AJ89,"外")</f>
        <v>0</v>
      </c>
    </row>
    <row r="90" spans="2:44">
      <c r="B90" s="4624"/>
      <c r="C90" s="4466"/>
      <c r="D90" s="1928">
        <f>$AG$19</f>
        <v>0</v>
      </c>
      <c r="E90" s="2138"/>
      <c r="F90" s="2129"/>
      <c r="G90" s="2130"/>
      <c r="H90" s="2130"/>
      <c r="I90" s="2130"/>
      <c r="J90" s="2130"/>
      <c r="K90" s="2130"/>
      <c r="L90" s="2130"/>
      <c r="M90" s="2130"/>
      <c r="N90" s="2130"/>
      <c r="O90" s="2130"/>
      <c r="P90" s="2130"/>
      <c r="Q90" s="2130"/>
      <c r="R90" s="2130"/>
      <c r="S90" s="2130"/>
      <c r="T90" s="2130"/>
      <c r="U90" s="2130"/>
      <c r="V90" s="2130"/>
      <c r="W90" s="2130"/>
      <c r="X90" s="2130"/>
      <c r="Y90" s="2130"/>
      <c r="Z90" s="2130"/>
      <c r="AA90" s="2130"/>
      <c r="AB90" s="2130"/>
      <c r="AC90" s="2130"/>
      <c r="AD90" s="2130"/>
      <c r="AE90" s="2130"/>
      <c r="AF90" s="2130"/>
      <c r="AG90" s="2130"/>
      <c r="AH90" s="2130"/>
      <c r="AI90" s="2130"/>
      <c r="AJ90" s="2131"/>
      <c r="AK90" s="1933" t="str">
        <f>IF(D90=0,"",COUNT($F$26:$AJ$26)-AL90)</f>
        <v/>
      </c>
      <c r="AL90" s="1939" t="str">
        <f>IF(D90=0,"",AQ90+AR90)</f>
        <v/>
      </c>
      <c r="AM90" s="1939" t="str">
        <f>IF(D90=0,"",COUNTIF(F90:AJ90,"休"))</f>
        <v/>
      </c>
      <c r="AN90" s="1940" t="str">
        <f>IF(D90="","",IFERROR(ROUND(AM90/AK90,3),""))</f>
        <v/>
      </c>
      <c r="AO90" s="4627"/>
      <c r="AQ90" s="1952">
        <f>+COUNTIF(F90:AJ90,"－")</f>
        <v>0</v>
      </c>
      <c r="AR90" s="1952">
        <f>+COUNTIF(F90:AJ90,"外")</f>
        <v>0</v>
      </c>
    </row>
    <row r="91" spans="2:44">
      <c r="B91" s="4624"/>
      <c r="C91" s="4466"/>
      <c r="D91" s="1928">
        <f>$AG$20</f>
        <v>0</v>
      </c>
      <c r="E91" s="2138"/>
      <c r="F91" s="2129"/>
      <c r="G91" s="2130"/>
      <c r="H91" s="2130"/>
      <c r="I91" s="2130"/>
      <c r="J91" s="2130"/>
      <c r="K91" s="2130"/>
      <c r="L91" s="2130"/>
      <c r="M91" s="2130"/>
      <c r="N91" s="2130"/>
      <c r="O91" s="2130"/>
      <c r="P91" s="2130"/>
      <c r="Q91" s="2130"/>
      <c r="R91" s="2130"/>
      <c r="S91" s="2130"/>
      <c r="T91" s="2130"/>
      <c r="U91" s="2130"/>
      <c r="V91" s="2130"/>
      <c r="W91" s="2130"/>
      <c r="X91" s="2130"/>
      <c r="Y91" s="2130"/>
      <c r="Z91" s="2130"/>
      <c r="AA91" s="2130"/>
      <c r="AB91" s="2130"/>
      <c r="AC91" s="2130"/>
      <c r="AD91" s="2130"/>
      <c r="AE91" s="2130"/>
      <c r="AF91" s="2130"/>
      <c r="AG91" s="2130"/>
      <c r="AH91" s="2130"/>
      <c r="AI91" s="2130"/>
      <c r="AJ91" s="2131"/>
      <c r="AK91" s="1933" t="str">
        <f>IF(D91=0,"",COUNT($F$26:$AJ$26)-AL91)</f>
        <v/>
      </c>
      <c r="AL91" s="1939" t="str">
        <f>IF(D91=0,"",AQ91+AR91)</f>
        <v/>
      </c>
      <c r="AM91" s="1939" t="str">
        <f>IF(D91=0,"",COUNTIF(F91:AJ91,"休"))</f>
        <v/>
      </c>
      <c r="AN91" s="1940" t="str">
        <f>IF(D91="","",IFERROR(ROUND(AM91/AK91,3),""))</f>
        <v/>
      </c>
      <c r="AO91" s="4627"/>
      <c r="AQ91" s="1952">
        <f>+COUNTIF(F91:AJ91,"－")</f>
        <v>0</v>
      </c>
      <c r="AR91" s="1952">
        <f>+COUNTIF(F91:AJ91,"外")</f>
        <v>0</v>
      </c>
    </row>
    <row r="92" spans="2:44" ht="13.8" thickBot="1">
      <c r="B92" s="4625"/>
      <c r="C92" s="4467"/>
      <c r="D92" s="1941">
        <f>$AG$21</f>
        <v>0</v>
      </c>
      <c r="E92" s="1947"/>
      <c r="F92" s="2141"/>
      <c r="G92" s="2134"/>
      <c r="H92" s="2134"/>
      <c r="I92" s="2134"/>
      <c r="J92" s="2134"/>
      <c r="K92" s="2134"/>
      <c r="L92" s="2134"/>
      <c r="M92" s="2134"/>
      <c r="N92" s="2134"/>
      <c r="O92" s="2134"/>
      <c r="P92" s="2134"/>
      <c r="Q92" s="2134"/>
      <c r="R92" s="2134"/>
      <c r="S92" s="2134"/>
      <c r="T92" s="2134"/>
      <c r="U92" s="2134"/>
      <c r="V92" s="2134"/>
      <c r="W92" s="2134"/>
      <c r="X92" s="2134"/>
      <c r="Y92" s="2134"/>
      <c r="Z92" s="2134"/>
      <c r="AA92" s="2134"/>
      <c r="AB92" s="2134"/>
      <c r="AC92" s="2134"/>
      <c r="AD92" s="2134"/>
      <c r="AE92" s="2134"/>
      <c r="AF92" s="2134"/>
      <c r="AG92" s="2134"/>
      <c r="AH92" s="2134"/>
      <c r="AI92" s="2134"/>
      <c r="AJ92" s="2142"/>
      <c r="AK92" s="1963" t="str">
        <f>IF(D92=0,"",COUNT($F$26:$AJ$26)-AL92)</f>
        <v/>
      </c>
      <c r="AL92" s="1964" t="str">
        <f>IF(D92=0,"",AQ92+AR92)</f>
        <v/>
      </c>
      <c r="AM92" s="1964" t="str">
        <f>IF(D92=0,"",COUNTIF(F92:AJ92,"休"))</f>
        <v/>
      </c>
      <c r="AN92" s="1940" t="str">
        <f>IF(D92="","",IFERROR(ROUND(AM92/AK92,3),""))</f>
        <v/>
      </c>
      <c r="AO92" s="4628"/>
      <c r="AQ92" s="1952">
        <f>+COUNTIF(F92:AJ92,"－")</f>
        <v>0</v>
      </c>
      <c r="AR92" s="1952">
        <f>+COUNTIF(F92:AJ92,"外")</f>
        <v>0</v>
      </c>
    </row>
    <row r="93" spans="2:44" ht="13.8" thickBot="1">
      <c r="B93" s="2143"/>
      <c r="C93" s="2116"/>
      <c r="F93" s="2144"/>
      <c r="G93" s="2144"/>
      <c r="H93" s="2144"/>
      <c r="I93" s="2144"/>
      <c r="J93" s="2144"/>
      <c r="K93" s="2144"/>
      <c r="L93" s="2144"/>
      <c r="M93" s="2144"/>
      <c r="N93" s="2144"/>
      <c r="O93" s="2144"/>
      <c r="P93" s="2144"/>
      <c r="Q93" s="2144"/>
      <c r="R93" s="2144"/>
      <c r="S93" s="2144"/>
      <c r="T93" s="2144"/>
      <c r="U93" s="2144"/>
      <c r="V93" s="2144"/>
      <c r="W93" s="2144"/>
      <c r="X93" s="2144"/>
      <c r="Y93" s="2144"/>
      <c r="Z93" s="2144"/>
      <c r="AA93" s="2144"/>
      <c r="AB93" s="2144"/>
      <c r="AC93" s="2144"/>
      <c r="AD93" s="2144"/>
      <c r="AE93" s="2144"/>
      <c r="AF93" s="2144"/>
      <c r="AG93" s="2144"/>
      <c r="AH93" s="2144"/>
      <c r="AI93" s="2144"/>
      <c r="AJ93" s="2144"/>
      <c r="AK93" s="2145"/>
      <c r="AN93" s="2146" t="s">
        <v>2271</v>
      </c>
      <c r="AO93" s="2147" t="e">
        <f>IF(AO77&gt;=0.285,"OK","NG")</f>
        <v>#DIV/0!</v>
      </c>
      <c r="AQ93" s="2061"/>
      <c r="AR93" s="2061"/>
    </row>
    <row r="95" spans="2:44" hidden="1">
      <c r="F95" s="2061" t="e">
        <f>YEAR(F98)</f>
        <v>#VALUE!</v>
      </c>
      <c r="G95" s="2061" t="e">
        <f>MONTH(F98)</f>
        <v>#VALUE!</v>
      </c>
    </row>
    <row r="96" spans="2:44" ht="13.2" customHeight="1">
      <c r="B96" s="4629"/>
      <c r="C96" s="4630"/>
      <c r="D96" s="4631"/>
      <c r="E96" s="2149" t="s">
        <v>2266</v>
      </c>
      <c r="F96" s="4637" t="e">
        <f>F98</f>
        <v>#VALUE!</v>
      </c>
      <c r="G96" s="4638"/>
      <c r="H96" s="4638"/>
      <c r="I96" s="4638"/>
      <c r="J96" s="4638"/>
      <c r="K96" s="4638"/>
      <c r="L96" s="4638"/>
      <c r="M96" s="4638"/>
      <c r="N96" s="4638"/>
      <c r="O96" s="4638"/>
      <c r="P96" s="4638"/>
      <c r="Q96" s="4638"/>
      <c r="R96" s="4638"/>
      <c r="S96" s="4638"/>
      <c r="T96" s="4638"/>
      <c r="U96" s="4638"/>
      <c r="V96" s="4638"/>
      <c r="W96" s="4638"/>
      <c r="X96" s="4638"/>
      <c r="Y96" s="4638"/>
      <c r="Z96" s="4638"/>
      <c r="AA96" s="4638"/>
      <c r="AB96" s="4638"/>
      <c r="AC96" s="4638"/>
      <c r="AD96" s="4638"/>
      <c r="AE96" s="4638"/>
      <c r="AF96" s="4638"/>
      <c r="AG96" s="4638"/>
      <c r="AH96" s="4638"/>
      <c r="AI96" s="4638"/>
      <c r="AJ96" s="4638"/>
      <c r="AK96" s="4480" t="s">
        <v>2304</v>
      </c>
      <c r="AL96" s="4489" t="s">
        <v>2305</v>
      </c>
      <c r="AM96" s="4480" t="s">
        <v>2283</v>
      </c>
      <c r="AN96" s="4481" t="s">
        <v>2306</v>
      </c>
      <c r="AO96" s="4480" t="s">
        <v>2307</v>
      </c>
      <c r="AQ96" s="4619" t="s">
        <v>2308</v>
      </c>
      <c r="AR96" s="4619" t="s">
        <v>2309</v>
      </c>
    </row>
    <row r="97" spans="2:44" ht="13.5" hidden="1" customHeight="1">
      <c r="B97" s="4632"/>
      <c r="C97" s="4622"/>
      <c r="D97" s="4633"/>
      <c r="E97" s="2150"/>
      <c r="F97" s="2110" t="e">
        <f>DATE($F95,$G95,1)</f>
        <v>#VALUE!</v>
      </c>
      <c r="G97" s="2110" t="e">
        <f t="shared" ref="G97:AJ97" si="31">F97+1</f>
        <v>#VALUE!</v>
      </c>
      <c r="H97" s="2110" t="e">
        <f t="shared" si="31"/>
        <v>#VALUE!</v>
      </c>
      <c r="I97" s="2110" t="e">
        <f t="shared" si="31"/>
        <v>#VALUE!</v>
      </c>
      <c r="J97" s="2110" t="e">
        <f t="shared" si="31"/>
        <v>#VALUE!</v>
      </c>
      <c r="K97" s="2110" t="e">
        <f t="shared" si="31"/>
        <v>#VALUE!</v>
      </c>
      <c r="L97" s="2110" t="e">
        <f t="shared" si="31"/>
        <v>#VALUE!</v>
      </c>
      <c r="M97" s="2110" t="e">
        <f t="shared" si="31"/>
        <v>#VALUE!</v>
      </c>
      <c r="N97" s="2110" t="e">
        <f t="shared" si="31"/>
        <v>#VALUE!</v>
      </c>
      <c r="O97" s="2110" t="e">
        <f t="shared" si="31"/>
        <v>#VALUE!</v>
      </c>
      <c r="P97" s="2110" t="e">
        <f t="shared" si="31"/>
        <v>#VALUE!</v>
      </c>
      <c r="Q97" s="2110" t="e">
        <f t="shared" si="31"/>
        <v>#VALUE!</v>
      </c>
      <c r="R97" s="2110" t="e">
        <f t="shared" si="31"/>
        <v>#VALUE!</v>
      </c>
      <c r="S97" s="2110" t="e">
        <f t="shared" si="31"/>
        <v>#VALUE!</v>
      </c>
      <c r="T97" s="2110" t="e">
        <f t="shared" si="31"/>
        <v>#VALUE!</v>
      </c>
      <c r="U97" s="2110" t="e">
        <f t="shared" si="31"/>
        <v>#VALUE!</v>
      </c>
      <c r="V97" s="2110" t="e">
        <f t="shared" si="31"/>
        <v>#VALUE!</v>
      </c>
      <c r="W97" s="2110" t="e">
        <f t="shared" si="31"/>
        <v>#VALUE!</v>
      </c>
      <c r="X97" s="2110" t="e">
        <f t="shared" si="31"/>
        <v>#VALUE!</v>
      </c>
      <c r="Y97" s="2110" t="e">
        <f t="shared" si="31"/>
        <v>#VALUE!</v>
      </c>
      <c r="Z97" s="2110" t="e">
        <f t="shared" si="31"/>
        <v>#VALUE!</v>
      </c>
      <c r="AA97" s="2110" t="e">
        <f t="shared" si="31"/>
        <v>#VALUE!</v>
      </c>
      <c r="AB97" s="2110" t="e">
        <f t="shared" si="31"/>
        <v>#VALUE!</v>
      </c>
      <c r="AC97" s="2110" t="e">
        <f t="shared" si="31"/>
        <v>#VALUE!</v>
      </c>
      <c r="AD97" s="2110" t="e">
        <f t="shared" si="31"/>
        <v>#VALUE!</v>
      </c>
      <c r="AE97" s="2110" t="e">
        <f t="shared" si="31"/>
        <v>#VALUE!</v>
      </c>
      <c r="AF97" s="2110" t="e">
        <f t="shared" si="31"/>
        <v>#VALUE!</v>
      </c>
      <c r="AG97" s="2110" t="e">
        <f t="shared" si="31"/>
        <v>#VALUE!</v>
      </c>
      <c r="AH97" s="2110" t="e">
        <f t="shared" si="31"/>
        <v>#VALUE!</v>
      </c>
      <c r="AI97" s="2110" t="e">
        <f t="shared" si="31"/>
        <v>#VALUE!</v>
      </c>
      <c r="AJ97" s="2110" t="e">
        <f t="shared" si="31"/>
        <v>#VALUE!</v>
      </c>
      <c r="AK97" s="4480"/>
      <c r="AL97" s="4489"/>
      <c r="AM97" s="4480"/>
      <c r="AN97" s="4481"/>
      <c r="AO97" s="4480"/>
      <c r="AQ97" s="4619"/>
      <c r="AR97" s="4619"/>
    </row>
    <row r="98" spans="2:44">
      <c r="B98" s="4632"/>
      <c r="C98" s="4622"/>
      <c r="D98" s="4633"/>
      <c r="E98" s="2151" t="s">
        <v>2267</v>
      </c>
      <c r="F98" s="2152" t="e">
        <f>IF(EDATE(F73,1)&gt;$F$7,"",EDATE(F73,1))</f>
        <v>#VALUE!</v>
      </c>
      <c r="G98" s="2110" t="e">
        <f t="shared" ref="G98:AJ98" si="32">IF(G97&gt;$F$7,"",IF(F98=EOMONTH(DATE($F95,$G95,1),0),"",IF(F98="","",F98+1)))</f>
        <v>#VALUE!</v>
      </c>
      <c r="H98" s="2110" t="e">
        <f t="shared" si="32"/>
        <v>#VALUE!</v>
      </c>
      <c r="I98" s="2110" t="e">
        <f t="shared" si="32"/>
        <v>#VALUE!</v>
      </c>
      <c r="J98" s="2110" t="e">
        <f t="shared" si="32"/>
        <v>#VALUE!</v>
      </c>
      <c r="K98" s="2110" t="e">
        <f t="shared" si="32"/>
        <v>#VALUE!</v>
      </c>
      <c r="L98" s="2110" t="e">
        <f t="shared" si="32"/>
        <v>#VALUE!</v>
      </c>
      <c r="M98" s="2110" t="e">
        <f t="shared" si="32"/>
        <v>#VALUE!</v>
      </c>
      <c r="N98" s="2110" t="e">
        <f t="shared" si="32"/>
        <v>#VALUE!</v>
      </c>
      <c r="O98" s="2110" t="e">
        <f t="shared" si="32"/>
        <v>#VALUE!</v>
      </c>
      <c r="P98" s="2110" t="e">
        <f t="shared" si="32"/>
        <v>#VALUE!</v>
      </c>
      <c r="Q98" s="2110" t="e">
        <f t="shared" si="32"/>
        <v>#VALUE!</v>
      </c>
      <c r="R98" s="2110" t="e">
        <f t="shared" si="32"/>
        <v>#VALUE!</v>
      </c>
      <c r="S98" s="2110" t="e">
        <f t="shared" si="32"/>
        <v>#VALUE!</v>
      </c>
      <c r="T98" s="2110" t="e">
        <f t="shared" si="32"/>
        <v>#VALUE!</v>
      </c>
      <c r="U98" s="2110" t="e">
        <f t="shared" si="32"/>
        <v>#VALUE!</v>
      </c>
      <c r="V98" s="2110" t="e">
        <f t="shared" si="32"/>
        <v>#VALUE!</v>
      </c>
      <c r="W98" s="2110" t="e">
        <f t="shared" si="32"/>
        <v>#VALUE!</v>
      </c>
      <c r="X98" s="2110" t="e">
        <f t="shared" si="32"/>
        <v>#VALUE!</v>
      </c>
      <c r="Y98" s="2110" t="e">
        <f t="shared" si="32"/>
        <v>#VALUE!</v>
      </c>
      <c r="Z98" s="2110" t="e">
        <f t="shared" si="32"/>
        <v>#VALUE!</v>
      </c>
      <c r="AA98" s="2110" t="e">
        <f t="shared" si="32"/>
        <v>#VALUE!</v>
      </c>
      <c r="AB98" s="2110" t="e">
        <f t="shared" si="32"/>
        <v>#VALUE!</v>
      </c>
      <c r="AC98" s="2110" t="e">
        <f t="shared" si="32"/>
        <v>#VALUE!</v>
      </c>
      <c r="AD98" s="2110" t="e">
        <f t="shared" si="32"/>
        <v>#VALUE!</v>
      </c>
      <c r="AE98" s="2110" t="e">
        <f t="shared" si="32"/>
        <v>#VALUE!</v>
      </c>
      <c r="AF98" s="2110" t="e">
        <f t="shared" si="32"/>
        <v>#VALUE!</v>
      </c>
      <c r="AG98" s="2110" t="e">
        <f t="shared" si="32"/>
        <v>#VALUE!</v>
      </c>
      <c r="AH98" s="2110" t="e">
        <f t="shared" si="32"/>
        <v>#VALUE!</v>
      </c>
      <c r="AI98" s="2110" t="e">
        <f t="shared" si="32"/>
        <v>#VALUE!</v>
      </c>
      <c r="AJ98" s="2110" t="e">
        <f t="shared" si="32"/>
        <v>#VALUE!</v>
      </c>
      <c r="AK98" s="4480"/>
      <c r="AL98" s="4489"/>
      <c r="AM98" s="4480"/>
      <c r="AN98" s="4481"/>
      <c r="AO98" s="4480"/>
      <c r="AQ98" s="4619"/>
      <c r="AR98" s="4619"/>
    </row>
    <row r="99" spans="2:44">
      <c r="B99" s="4634"/>
      <c r="C99" s="4635"/>
      <c r="D99" s="4636"/>
      <c r="E99" s="1939" t="s">
        <v>1060</v>
      </c>
      <c r="F99" s="2153" t="str">
        <f t="shared" ref="F99:AJ99" si="33">IFERROR(TEXT(WEEKDAY(+F98),"aaa"),"")</f>
        <v/>
      </c>
      <c r="G99" s="2153" t="str">
        <f t="shared" si="33"/>
        <v/>
      </c>
      <c r="H99" s="2153" t="str">
        <f t="shared" si="33"/>
        <v/>
      </c>
      <c r="I99" s="2153" t="str">
        <f t="shared" si="33"/>
        <v/>
      </c>
      <c r="J99" s="2153" t="str">
        <f t="shared" si="33"/>
        <v/>
      </c>
      <c r="K99" s="2153" t="str">
        <f t="shared" si="33"/>
        <v/>
      </c>
      <c r="L99" s="2153" t="str">
        <f t="shared" si="33"/>
        <v/>
      </c>
      <c r="M99" s="2153" t="str">
        <f t="shared" si="33"/>
        <v/>
      </c>
      <c r="N99" s="2153" t="str">
        <f t="shared" si="33"/>
        <v/>
      </c>
      <c r="O99" s="2153" t="str">
        <f t="shared" si="33"/>
        <v/>
      </c>
      <c r="P99" s="2153" t="str">
        <f t="shared" si="33"/>
        <v/>
      </c>
      <c r="Q99" s="2153" t="str">
        <f t="shared" si="33"/>
        <v/>
      </c>
      <c r="R99" s="2153" t="str">
        <f t="shared" si="33"/>
        <v/>
      </c>
      <c r="S99" s="2153" t="str">
        <f t="shared" si="33"/>
        <v/>
      </c>
      <c r="T99" s="2153" t="str">
        <f t="shared" si="33"/>
        <v/>
      </c>
      <c r="U99" s="2153" t="str">
        <f t="shared" si="33"/>
        <v/>
      </c>
      <c r="V99" s="2153" t="str">
        <f t="shared" si="33"/>
        <v/>
      </c>
      <c r="W99" s="2153" t="str">
        <f t="shared" si="33"/>
        <v/>
      </c>
      <c r="X99" s="2153" t="str">
        <f t="shared" si="33"/>
        <v/>
      </c>
      <c r="Y99" s="2153" t="str">
        <f t="shared" si="33"/>
        <v/>
      </c>
      <c r="Z99" s="2153" t="str">
        <f t="shared" si="33"/>
        <v/>
      </c>
      <c r="AA99" s="2153" t="str">
        <f t="shared" si="33"/>
        <v/>
      </c>
      <c r="AB99" s="2153" t="str">
        <f t="shared" si="33"/>
        <v/>
      </c>
      <c r="AC99" s="2153" t="str">
        <f t="shared" si="33"/>
        <v/>
      </c>
      <c r="AD99" s="2153" t="str">
        <f t="shared" si="33"/>
        <v/>
      </c>
      <c r="AE99" s="2153" t="str">
        <f t="shared" si="33"/>
        <v/>
      </c>
      <c r="AF99" s="2153" t="str">
        <f t="shared" si="33"/>
        <v/>
      </c>
      <c r="AG99" s="2153" t="str">
        <f t="shared" si="33"/>
        <v/>
      </c>
      <c r="AH99" s="2153" t="str">
        <f t="shared" si="33"/>
        <v/>
      </c>
      <c r="AI99" s="2153" t="str">
        <f t="shared" si="33"/>
        <v/>
      </c>
      <c r="AJ99" s="2153" t="str">
        <f t="shared" si="33"/>
        <v/>
      </c>
      <c r="AK99" s="4480"/>
      <c r="AL99" s="4489"/>
      <c r="AM99" s="4480"/>
      <c r="AN99" s="4481"/>
      <c r="AO99" s="4480"/>
      <c r="AQ99" s="4619"/>
      <c r="AR99" s="4619"/>
    </row>
    <row r="100" spans="2:44" ht="21" customHeight="1">
      <c r="B100" s="2154" t="s">
        <v>2310</v>
      </c>
      <c r="C100" s="2155" t="s">
        <v>2280</v>
      </c>
      <c r="D100" s="2119" t="s">
        <v>2281</v>
      </c>
      <c r="E100" s="2120" t="s">
        <v>2270</v>
      </c>
      <c r="F100" s="2156"/>
      <c r="G100" s="2122"/>
      <c r="H100" s="2122"/>
      <c r="I100" s="2122"/>
      <c r="J100" s="2122"/>
      <c r="K100" s="2122"/>
      <c r="L100" s="2122"/>
      <c r="M100" s="2122"/>
      <c r="N100" s="2122"/>
      <c r="O100" s="2122"/>
      <c r="P100" s="2122"/>
      <c r="Q100" s="2122"/>
      <c r="R100" s="2122"/>
      <c r="S100" s="2122"/>
      <c r="T100" s="2122"/>
      <c r="U100" s="2122"/>
      <c r="V100" s="2122"/>
      <c r="W100" s="2122"/>
      <c r="X100" s="2122"/>
      <c r="Y100" s="2122"/>
      <c r="Z100" s="2122"/>
      <c r="AA100" s="2122"/>
      <c r="AB100" s="2122"/>
      <c r="AC100" s="2122"/>
      <c r="AD100" s="2122"/>
      <c r="AE100" s="2122"/>
      <c r="AF100" s="2122"/>
      <c r="AG100" s="2157"/>
      <c r="AH100" s="2157"/>
      <c r="AI100" s="2157"/>
      <c r="AJ100" s="2157"/>
      <c r="AK100" s="1905" t="s">
        <v>2289</v>
      </c>
      <c r="AL100" s="1905" t="s">
        <v>2290</v>
      </c>
      <c r="AM100" s="1905" t="s">
        <v>2291</v>
      </c>
      <c r="AN100" s="1906" t="s">
        <v>2292</v>
      </c>
      <c r="AO100" s="1905" t="s">
        <v>2293</v>
      </c>
      <c r="AQ100" s="4620"/>
      <c r="AR100" s="4620"/>
    </row>
    <row r="101" spans="2:44" ht="13.5" customHeight="1">
      <c r="B101" s="4623" t="s">
        <v>2294</v>
      </c>
      <c r="C101" s="4485" t="str">
        <f>$AC$8</f>
        <v>A建設</v>
      </c>
      <c r="D101" s="1928" t="str">
        <f>$AG$8</f>
        <v>〇〇</v>
      </c>
      <c r="E101" s="2124"/>
      <c r="F101" s="2125"/>
      <c r="G101" s="2126"/>
      <c r="H101" s="2126"/>
      <c r="I101" s="2126"/>
      <c r="J101" s="2126"/>
      <c r="K101" s="2126"/>
      <c r="L101" s="2126"/>
      <c r="M101" s="2126"/>
      <c r="N101" s="2126"/>
      <c r="O101" s="2126"/>
      <c r="P101" s="2126"/>
      <c r="Q101" s="2126"/>
      <c r="R101" s="2126"/>
      <c r="S101" s="2126"/>
      <c r="T101" s="2126"/>
      <c r="U101" s="2126"/>
      <c r="V101" s="2126"/>
      <c r="W101" s="2126"/>
      <c r="X101" s="2126"/>
      <c r="Y101" s="2126"/>
      <c r="Z101" s="2126"/>
      <c r="AA101" s="2126"/>
      <c r="AB101" s="2126"/>
      <c r="AC101" s="2126"/>
      <c r="AD101" s="2126"/>
      <c r="AE101" s="2126"/>
      <c r="AF101" s="2126"/>
      <c r="AG101" s="2126"/>
      <c r="AH101" s="2126"/>
      <c r="AI101" s="2127"/>
      <c r="AJ101" s="2128"/>
      <c r="AK101" s="1933">
        <f t="shared" ref="AK101:AK106" si="34">IF(D101=0,"",COUNT($F$26:$AJ$26)-AL101)</f>
        <v>0</v>
      </c>
      <c r="AL101" s="1934">
        <f t="shared" ref="AL101:AL106" si="35">IF(D101=0,"",AQ101+AR101)</f>
        <v>0</v>
      </c>
      <c r="AM101" s="1934">
        <f t="shared" ref="AM101:AM106" si="36">IF(D101=0,"",COUNTIF(F101:AJ101,"休"))</f>
        <v>0</v>
      </c>
      <c r="AN101" s="1935" t="str">
        <f t="shared" ref="AN101:AN106" si="37">IF(D101="","",IFERROR(ROUND(AM101/AK101,3),""))</f>
        <v/>
      </c>
      <c r="AO101" s="4626" t="e">
        <f>ROUND(AVERAGE(AN101:AN116),3)</f>
        <v>#DIV/0!</v>
      </c>
      <c r="AQ101" s="1952">
        <f t="shared" ref="AQ101:AQ106" si="38">+COUNTIF(F101:AJ101,"－")</f>
        <v>0</v>
      </c>
      <c r="AR101" s="1952">
        <f t="shared" ref="AR101:AR106" si="39">+COUNTIF(F101:AJ101,"外")</f>
        <v>0</v>
      </c>
    </row>
    <row r="102" spans="2:44" ht="13.5" customHeight="1">
      <c r="B102" s="4624"/>
      <c r="C102" s="4466"/>
      <c r="D102" s="1928" t="str">
        <f>$AG$9</f>
        <v>●●</v>
      </c>
      <c r="E102" s="2124"/>
      <c r="F102" s="2129"/>
      <c r="G102" s="2130"/>
      <c r="H102" s="2130"/>
      <c r="I102" s="2130"/>
      <c r="J102" s="2130"/>
      <c r="K102" s="2130"/>
      <c r="L102" s="2130"/>
      <c r="M102" s="2130"/>
      <c r="N102" s="2130"/>
      <c r="O102" s="2130"/>
      <c r="P102" s="2130"/>
      <c r="Q102" s="2130"/>
      <c r="R102" s="2130"/>
      <c r="S102" s="2130"/>
      <c r="T102" s="2130"/>
      <c r="U102" s="2130"/>
      <c r="V102" s="2130"/>
      <c r="W102" s="2130"/>
      <c r="X102" s="2130"/>
      <c r="Y102" s="2130"/>
      <c r="Z102" s="2130"/>
      <c r="AA102" s="2130"/>
      <c r="AB102" s="2130"/>
      <c r="AC102" s="2130"/>
      <c r="AD102" s="2130"/>
      <c r="AE102" s="2130"/>
      <c r="AF102" s="2130"/>
      <c r="AG102" s="2130"/>
      <c r="AH102" s="2130"/>
      <c r="AI102" s="2130"/>
      <c r="AJ102" s="2131"/>
      <c r="AK102" s="1933">
        <f t="shared" si="34"/>
        <v>0</v>
      </c>
      <c r="AL102" s="1939">
        <f t="shared" si="35"/>
        <v>0</v>
      </c>
      <c r="AM102" s="1939">
        <f t="shared" si="36"/>
        <v>0</v>
      </c>
      <c r="AN102" s="1940" t="str">
        <f t="shared" si="37"/>
        <v/>
      </c>
      <c r="AO102" s="4627"/>
      <c r="AQ102" s="1952">
        <f t="shared" si="38"/>
        <v>0</v>
      </c>
      <c r="AR102" s="1952">
        <f t="shared" si="39"/>
        <v>0</v>
      </c>
    </row>
    <row r="103" spans="2:44">
      <c r="B103" s="4624"/>
      <c r="C103" s="4466"/>
      <c r="D103" s="1928" t="str">
        <f>$AG$10</f>
        <v>△△</v>
      </c>
      <c r="E103" s="2124"/>
      <c r="F103" s="2129"/>
      <c r="G103" s="2130"/>
      <c r="H103" s="2130"/>
      <c r="I103" s="2130"/>
      <c r="J103" s="2130"/>
      <c r="K103" s="2130"/>
      <c r="L103" s="2130"/>
      <c r="M103" s="2130"/>
      <c r="N103" s="2130"/>
      <c r="O103" s="2130"/>
      <c r="P103" s="2130"/>
      <c r="Q103" s="2130"/>
      <c r="R103" s="2130"/>
      <c r="S103" s="2130"/>
      <c r="T103" s="2130"/>
      <c r="U103" s="2130"/>
      <c r="V103" s="2130"/>
      <c r="W103" s="2130"/>
      <c r="X103" s="2130"/>
      <c r="Y103" s="2130"/>
      <c r="Z103" s="2130"/>
      <c r="AA103" s="2130"/>
      <c r="AB103" s="2130"/>
      <c r="AC103" s="2130"/>
      <c r="AD103" s="2130"/>
      <c r="AE103" s="2130"/>
      <c r="AF103" s="2130"/>
      <c r="AG103" s="2130"/>
      <c r="AH103" s="2130"/>
      <c r="AI103" s="2130"/>
      <c r="AJ103" s="2131"/>
      <c r="AK103" s="1933">
        <f t="shared" si="34"/>
        <v>0</v>
      </c>
      <c r="AL103" s="1939">
        <f t="shared" si="35"/>
        <v>0</v>
      </c>
      <c r="AM103" s="1939">
        <f t="shared" si="36"/>
        <v>0</v>
      </c>
      <c r="AN103" s="1940" t="str">
        <f t="shared" si="37"/>
        <v/>
      </c>
      <c r="AO103" s="4627"/>
      <c r="AQ103" s="1952">
        <f t="shared" si="38"/>
        <v>0</v>
      </c>
      <c r="AR103" s="1952">
        <f t="shared" si="39"/>
        <v>0</v>
      </c>
    </row>
    <row r="104" spans="2:44">
      <c r="B104" s="4624"/>
      <c r="C104" s="4466"/>
      <c r="D104" s="1928" t="str">
        <f>$AG$11</f>
        <v>■■</v>
      </c>
      <c r="E104" s="2105"/>
      <c r="F104" s="2129"/>
      <c r="G104" s="2130"/>
      <c r="H104" s="2130"/>
      <c r="I104" s="2130"/>
      <c r="J104" s="2130"/>
      <c r="K104" s="2130"/>
      <c r="L104" s="2130"/>
      <c r="M104" s="2130"/>
      <c r="N104" s="2130"/>
      <c r="O104" s="2130"/>
      <c r="P104" s="2130"/>
      <c r="Q104" s="2130"/>
      <c r="R104" s="2130"/>
      <c r="S104" s="2130"/>
      <c r="T104" s="2130"/>
      <c r="U104" s="2130"/>
      <c r="V104" s="2130"/>
      <c r="W104" s="2130"/>
      <c r="X104" s="2130"/>
      <c r="Y104" s="2130"/>
      <c r="Z104" s="2130"/>
      <c r="AA104" s="2130"/>
      <c r="AB104" s="2130"/>
      <c r="AC104" s="2130"/>
      <c r="AD104" s="2130"/>
      <c r="AE104" s="2130"/>
      <c r="AF104" s="2130"/>
      <c r="AG104" s="2130"/>
      <c r="AH104" s="2130"/>
      <c r="AI104" s="2130"/>
      <c r="AJ104" s="2131"/>
      <c r="AK104" s="1933">
        <f t="shared" si="34"/>
        <v>0</v>
      </c>
      <c r="AL104" s="1939">
        <f t="shared" si="35"/>
        <v>0</v>
      </c>
      <c r="AM104" s="1939">
        <f t="shared" si="36"/>
        <v>0</v>
      </c>
      <c r="AN104" s="1940" t="str">
        <f t="shared" si="37"/>
        <v/>
      </c>
      <c r="AO104" s="4627"/>
      <c r="AQ104" s="1952">
        <f t="shared" si="38"/>
        <v>0</v>
      </c>
      <c r="AR104" s="1952">
        <f t="shared" si="39"/>
        <v>0</v>
      </c>
    </row>
    <row r="105" spans="2:44">
      <c r="B105" s="4624"/>
      <c r="C105" s="4466"/>
      <c r="D105" s="1928" t="str">
        <f>$AG$12</f>
        <v>★★</v>
      </c>
      <c r="E105" s="2124"/>
      <c r="F105" s="2129"/>
      <c r="G105" s="2130"/>
      <c r="H105" s="2130"/>
      <c r="I105" s="2130"/>
      <c r="J105" s="2130"/>
      <c r="K105" s="2130"/>
      <c r="L105" s="2130"/>
      <c r="M105" s="2130"/>
      <c r="N105" s="2130"/>
      <c r="O105" s="2130"/>
      <c r="P105" s="2130"/>
      <c r="Q105" s="2130"/>
      <c r="R105" s="2130"/>
      <c r="S105" s="2130"/>
      <c r="T105" s="2130"/>
      <c r="U105" s="2130"/>
      <c r="V105" s="2130"/>
      <c r="W105" s="2130"/>
      <c r="X105" s="2130"/>
      <c r="Y105" s="2130"/>
      <c r="Z105" s="2130"/>
      <c r="AA105" s="2130"/>
      <c r="AB105" s="2130"/>
      <c r="AC105" s="2130"/>
      <c r="AD105" s="2130"/>
      <c r="AE105" s="2130"/>
      <c r="AF105" s="2130"/>
      <c r="AG105" s="2130"/>
      <c r="AH105" s="2130"/>
      <c r="AI105" s="2130"/>
      <c r="AJ105" s="2131"/>
      <c r="AK105" s="1933">
        <f t="shared" si="34"/>
        <v>0</v>
      </c>
      <c r="AL105" s="1939">
        <f t="shared" si="35"/>
        <v>0</v>
      </c>
      <c r="AM105" s="1939">
        <f t="shared" si="36"/>
        <v>0</v>
      </c>
      <c r="AN105" s="1940" t="str">
        <f t="shared" si="37"/>
        <v/>
      </c>
      <c r="AO105" s="4627"/>
      <c r="AQ105" s="1952">
        <f t="shared" si="38"/>
        <v>0</v>
      </c>
      <c r="AR105" s="1952">
        <f t="shared" si="39"/>
        <v>0</v>
      </c>
    </row>
    <row r="106" spans="2:44">
      <c r="B106" s="4625"/>
      <c r="C106" s="4467"/>
      <c r="D106" s="1941">
        <f>$AG$13</f>
        <v>0</v>
      </c>
      <c r="E106" s="2132"/>
      <c r="F106" s="2133"/>
      <c r="G106" s="2134"/>
      <c r="H106" s="2135"/>
      <c r="I106" s="2135"/>
      <c r="J106" s="2135"/>
      <c r="K106" s="2135"/>
      <c r="L106" s="2135"/>
      <c r="M106" s="2135"/>
      <c r="N106" s="2135"/>
      <c r="O106" s="2135"/>
      <c r="P106" s="2135"/>
      <c r="Q106" s="2135"/>
      <c r="R106" s="2135"/>
      <c r="S106" s="2135"/>
      <c r="T106" s="2135"/>
      <c r="U106" s="2135"/>
      <c r="V106" s="2135"/>
      <c r="W106" s="2135"/>
      <c r="X106" s="2135"/>
      <c r="Y106" s="2135"/>
      <c r="Z106" s="2135"/>
      <c r="AA106" s="2135"/>
      <c r="AB106" s="2135"/>
      <c r="AC106" s="2135"/>
      <c r="AD106" s="2135"/>
      <c r="AE106" s="2135"/>
      <c r="AF106" s="2135"/>
      <c r="AG106" s="2135"/>
      <c r="AH106" s="2135"/>
      <c r="AI106" s="2135"/>
      <c r="AJ106" s="2136"/>
      <c r="AK106" s="1933" t="str">
        <f t="shared" si="34"/>
        <v/>
      </c>
      <c r="AL106" s="1934" t="str">
        <f t="shared" si="35"/>
        <v/>
      </c>
      <c r="AM106" s="1947" t="str">
        <f t="shared" si="36"/>
        <v/>
      </c>
      <c r="AN106" s="1940" t="str">
        <f t="shared" si="37"/>
        <v/>
      </c>
      <c r="AO106" s="4627"/>
      <c r="AQ106" s="1952">
        <f t="shared" si="38"/>
        <v>0</v>
      </c>
      <c r="AR106" s="1952">
        <f t="shared" si="39"/>
        <v>0</v>
      </c>
    </row>
    <row r="107" spans="2:44">
      <c r="B107" s="4623" t="s">
        <v>2301</v>
      </c>
      <c r="C107" s="4465" t="str">
        <f>$AC$14</f>
        <v>B産業</v>
      </c>
      <c r="D107" s="1948" t="s">
        <v>2281</v>
      </c>
      <c r="E107" s="2137" t="s">
        <v>2270</v>
      </c>
      <c r="F107" s="2121"/>
      <c r="G107" s="2122"/>
      <c r="H107" s="2122"/>
      <c r="I107" s="2122"/>
      <c r="J107" s="2122"/>
      <c r="K107" s="2122"/>
      <c r="L107" s="2122"/>
      <c r="M107" s="2122"/>
      <c r="N107" s="2122"/>
      <c r="O107" s="2122"/>
      <c r="P107" s="2122"/>
      <c r="Q107" s="2122"/>
      <c r="R107" s="2122"/>
      <c r="S107" s="2122"/>
      <c r="T107" s="2122"/>
      <c r="U107" s="2122"/>
      <c r="V107" s="2122"/>
      <c r="W107" s="2122"/>
      <c r="X107" s="2122"/>
      <c r="Y107" s="2122"/>
      <c r="Z107" s="2122"/>
      <c r="AA107" s="2122"/>
      <c r="AB107" s="2122"/>
      <c r="AC107" s="2122"/>
      <c r="AD107" s="2122"/>
      <c r="AE107" s="2122"/>
      <c r="AF107" s="2122"/>
      <c r="AG107" s="2122"/>
      <c r="AH107" s="2122"/>
      <c r="AI107" s="2122"/>
      <c r="AJ107" s="2123"/>
      <c r="AK107" s="1951"/>
      <c r="AL107" s="1952"/>
      <c r="AM107" s="1953"/>
      <c r="AN107" s="1954"/>
      <c r="AO107" s="4627"/>
    </row>
    <row r="108" spans="2:44">
      <c r="B108" s="4624"/>
      <c r="C108" s="4466"/>
      <c r="D108" s="1928" t="str">
        <f>$AG$14</f>
        <v>〇〇</v>
      </c>
      <c r="E108" s="2124"/>
      <c r="F108" s="2125"/>
      <c r="G108" s="2126"/>
      <c r="H108" s="2126"/>
      <c r="I108" s="2126"/>
      <c r="J108" s="2126"/>
      <c r="K108" s="2126"/>
      <c r="L108" s="2126"/>
      <c r="M108" s="2126"/>
      <c r="N108" s="2126"/>
      <c r="O108" s="2126"/>
      <c r="P108" s="2126"/>
      <c r="Q108" s="2126"/>
      <c r="R108" s="2126"/>
      <c r="S108" s="2126"/>
      <c r="T108" s="2126"/>
      <c r="U108" s="2126"/>
      <c r="V108" s="2126"/>
      <c r="W108" s="2126"/>
      <c r="X108" s="2126"/>
      <c r="Y108" s="2126"/>
      <c r="Z108" s="2126"/>
      <c r="AA108" s="2126"/>
      <c r="AB108" s="2126"/>
      <c r="AC108" s="2126"/>
      <c r="AD108" s="2126"/>
      <c r="AE108" s="2126"/>
      <c r="AF108" s="2126"/>
      <c r="AG108" s="2126"/>
      <c r="AH108" s="2127"/>
      <c r="AI108" s="2127"/>
      <c r="AJ108" s="2131"/>
      <c r="AK108" s="1933">
        <f>IF(D108=0,"",COUNT($F$26:$AJ$26)-AL108)</f>
        <v>0</v>
      </c>
      <c r="AL108" s="1934">
        <f>IF(D108=0,"",AQ108+AR108)</f>
        <v>0</v>
      </c>
      <c r="AM108" s="1934">
        <f>IF(D108=0,"",COUNTIF(F108:AJ108,"休"))</f>
        <v>0</v>
      </c>
      <c r="AN108" s="1935" t="str">
        <f>IF(D108="","",IFERROR(ROUND(AM108/AK108,3),""))</f>
        <v/>
      </c>
      <c r="AO108" s="4627"/>
      <c r="AQ108" s="1952">
        <f>+COUNTIF(F108:AJ108,"－")</f>
        <v>0</v>
      </c>
      <c r="AR108" s="1952">
        <f>+COUNTIF(F108:AJ108,"外")</f>
        <v>0</v>
      </c>
    </row>
    <row r="109" spans="2:44">
      <c r="B109" s="4624"/>
      <c r="C109" s="4466"/>
      <c r="D109" s="1928" t="str">
        <f>$AG$15</f>
        <v>●●</v>
      </c>
      <c r="E109" s="2138"/>
      <c r="F109" s="2129"/>
      <c r="G109" s="2130"/>
      <c r="H109" s="2130"/>
      <c r="I109" s="2130"/>
      <c r="J109" s="2130"/>
      <c r="K109" s="2130"/>
      <c r="L109" s="2130"/>
      <c r="M109" s="2130"/>
      <c r="N109" s="2130"/>
      <c r="O109" s="2130"/>
      <c r="P109" s="2130"/>
      <c r="Q109" s="2130"/>
      <c r="R109" s="2130"/>
      <c r="S109" s="2130"/>
      <c r="T109" s="2130"/>
      <c r="U109" s="2130"/>
      <c r="V109" s="2130"/>
      <c r="W109" s="2130"/>
      <c r="X109" s="2130"/>
      <c r="Y109" s="2130"/>
      <c r="Z109" s="2130"/>
      <c r="AA109" s="2130"/>
      <c r="AB109" s="2130"/>
      <c r="AC109" s="2130"/>
      <c r="AD109" s="2130"/>
      <c r="AE109" s="2130"/>
      <c r="AF109" s="2130"/>
      <c r="AG109" s="2130"/>
      <c r="AH109" s="2130"/>
      <c r="AI109" s="2130"/>
      <c r="AJ109" s="2131"/>
      <c r="AK109" s="1933">
        <f>IF(D109=0,"",COUNT($F$26:$AJ$26)-AL109)</f>
        <v>0</v>
      </c>
      <c r="AL109" s="1939">
        <f>IF(D109=0,"",AQ109+AR109)</f>
        <v>0</v>
      </c>
      <c r="AM109" s="1939">
        <f>IF(D109=0,"",COUNTIF(F109:AJ109,"休"))</f>
        <v>0</v>
      </c>
      <c r="AN109" s="1940" t="str">
        <f>IF(D109="","",IFERROR(ROUND(AM109/AK109,3),""))</f>
        <v/>
      </c>
      <c r="AO109" s="4627"/>
      <c r="AQ109" s="1952">
        <f>+COUNTIF(F109:AJ109,"－")</f>
        <v>0</v>
      </c>
      <c r="AR109" s="1952">
        <f>+COUNTIF(F109:AJ109,"外")</f>
        <v>0</v>
      </c>
    </row>
    <row r="110" spans="2:44">
      <c r="B110" s="4624"/>
      <c r="C110" s="4466"/>
      <c r="D110" s="1928">
        <f>$AG$16</f>
        <v>0</v>
      </c>
      <c r="E110" s="2138"/>
      <c r="F110" s="2129"/>
      <c r="G110" s="2130"/>
      <c r="H110" s="2130"/>
      <c r="I110" s="2130"/>
      <c r="J110" s="2130"/>
      <c r="K110" s="2130"/>
      <c r="L110" s="2130"/>
      <c r="M110" s="2130"/>
      <c r="N110" s="2130"/>
      <c r="O110" s="2130"/>
      <c r="P110" s="2130"/>
      <c r="Q110" s="2130"/>
      <c r="R110" s="2130"/>
      <c r="S110" s="2130"/>
      <c r="T110" s="2130"/>
      <c r="U110" s="2130"/>
      <c r="V110" s="2130"/>
      <c r="W110" s="2130"/>
      <c r="X110" s="2130"/>
      <c r="Y110" s="2130"/>
      <c r="Z110" s="2130"/>
      <c r="AA110" s="2130"/>
      <c r="AB110" s="2130"/>
      <c r="AC110" s="2130"/>
      <c r="AD110" s="2130"/>
      <c r="AE110" s="2130"/>
      <c r="AF110" s="2130"/>
      <c r="AG110" s="2130"/>
      <c r="AH110" s="2130"/>
      <c r="AI110" s="2130"/>
      <c r="AJ110" s="2131"/>
      <c r="AK110" s="1933" t="str">
        <f>IF(D110=0,"",COUNT($F$26:$AJ$26)-AL110)</f>
        <v/>
      </c>
      <c r="AL110" s="1939" t="str">
        <f>IF(D110=0,"",AQ110+AR110)</f>
        <v/>
      </c>
      <c r="AM110" s="1939" t="str">
        <f>IF(D110=0,"",COUNTIF(F110:AJ110,"休"))</f>
        <v/>
      </c>
      <c r="AN110" s="1940" t="str">
        <f>IF(D110="","",IFERROR(ROUND(AM110/AK110,3),""))</f>
        <v/>
      </c>
      <c r="AO110" s="4627"/>
      <c r="AQ110" s="1952">
        <f>+COUNTIF(F110:AJ110,"－")</f>
        <v>0</v>
      </c>
      <c r="AR110" s="1952">
        <f>+COUNTIF(F110:AJ110,"外")</f>
        <v>0</v>
      </c>
    </row>
    <row r="111" spans="2:44">
      <c r="B111" s="4624"/>
      <c r="C111" s="4467"/>
      <c r="D111" s="1957">
        <f>$AG$17</f>
        <v>0</v>
      </c>
      <c r="E111" s="1947"/>
      <c r="F111" s="2129"/>
      <c r="G111" s="2127"/>
      <c r="H111" s="2127"/>
      <c r="I111" s="2127"/>
      <c r="J111" s="2127"/>
      <c r="K111" s="2127"/>
      <c r="L111" s="2127"/>
      <c r="M111" s="2127"/>
      <c r="N111" s="2127"/>
      <c r="O111" s="2127"/>
      <c r="P111" s="2127"/>
      <c r="Q111" s="2127"/>
      <c r="R111" s="2127"/>
      <c r="S111" s="2127"/>
      <c r="T111" s="2127"/>
      <c r="U111" s="2127"/>
      <c r="V111" s="2127"/>
      <c r="W111" s="2127"/>
      <c r="X111" s="2127"/>
      <c r="Y111" s="2127"/>
      <c r="Z111" s="2127"/>
      <c r="AA111" s="2127"/>
      <c r="AB111" s="2127"/>
      <c r="AC111" s="2127"/>
      <c r="AD111" s="2127"/>
      <c r="AE111" s="2127"/>
      <c r="AF111" s="2127"/>
      <c r="AG111" s="2127"/>
      <c r="AH111" s="2127"/>
      <c r="AI111" s="2127"/>
      <c r="AJ111" s="2136"/>
      <c r="AK111" s="1933" t="str">
        <f>IF(D111=0,"",COUNT($F$26:$AJ$26)-AL111)</f>
        <v/>
      </c>
      <c r="AL111" s="1934" t="str">
        <f>IF(D111=0,"",AQ111+AR111)</f>
        <v/>
      </c>
      <c r="AM111" s="1947" t="str">
        <f>IF(D111=0,"",COUNTIF(F111:AJ111,"休"))</f>
        <v/>
      </c>
      <c r="AN111" s="1940" t="str">
        <f>IF(D111="","",IFERROR(ROUND(AM111/AK111,3),""))</f>
        <v/>
      </c>
      <c r="AO111" s="4627"/>
      <c r="AQ111" s="1952">
        <f>+COUNTIF(F111:AJ111,"－")</f>
        <v>0</v>
      </c>
      <c r="AR111" s="1952">
        <f>+COUNTIF(F111:AJ111,"外")</f>
        <v>0</v>
      </c>
    </row>
    <row r="112" spans="2:44">
      <c r="B112" s="4624"/>
      <c r="C112" s="4465" t="str">
        <f>$AC$18</f>
        <v>C土木</v>
      </c>
      <c r="D112" s="1948" t="s">
        <v>2281</v>
      </c>
      <c r="E112" s="2139" t="s">
        <v>2270</v>
      </c>
      <c r="F112" s="2121"/>
      <c r="G112" s="2122"/>
      <c r="H112" s="2122"/>
      <c r="I112" s="2122"/>
      <c r="J112" s="2122"/>
      <c r="K112" s="2122"/>
      <c r="L112" s="2122"/>
      <c r="M112" s="2122"/>
      <c r="N112" s="2122"/>
      <c r="O112" s="2122"/>
      <c r="P112" s="2122"/>
      <c r="Q112" s="2122"/>
      <c r="R112" s="2122"/>
      <c r="S112" s="2122"/>
      <c r="T112" s="2122"/>
      <c r="U112" s="2122"/>
      <c r="V112" s="2122"/>
      <c r="W112" s="2122"/>
      <c r="X112" s="2122"/>
      <c r="Y112" s="2122"/>
      <c r="Z112" s="2122"/>
      <c r="AA112" s="2122"/>
      <c r="AB112" s="2122"/>
      <c r="AC112" s="2122"/>
      <c r="AD112" s="2122"/>
      <c r="AE112" s="2122"/>
      <c r="AF112" s="2122"/>
      <c r="AG112" s="2122"/>
      <c r="AH112" s="2122"/>
      <c r="AI112" s="2122"/>
      <c r="AJ112" s="2123"/>
      <c r="AK112" s="1951"/>
      <c r="AL112" s="1952"/>
      <c r="AM112" s="1960"/>
      <c r="AN112" s="1954"/>
      <c r="AO112" s="4627"/>
    </row>
    <row r="113" spans="2:44">
      <c r="B113" s="4624"/>
      <c r="C113" s="4466"/>
      <c r="D113" s="1928" t="str">
        <f>$AG$18</f>
        <v>●●</v>
      </c>
      <c r="E113" s="2124"/>
      <c r="F113" s="2125"/>
      <c r="G113" s="2126"/>
      <c r="H113" s="2126"/>
      <c r="I113" s="2126"/>
      <c r="J113" s="2126"/>
      <c r="K113" s="2126"/>
      <c r="L113" s="2126"/>
      <c r="M113" s="2126"/>
      <c r="N113" s="2126"/>
      <c r="O113" s="2126"/>
      <c r="P113" s="2126"/>
      <c r="Q113" s="2126"/>
      <c r="R113" s="2126"/>
      <c r="S113" s="2126"/>
      <c r="T113" s="2126"/>
      <c r="U113" s="2126"/>
      <c r="V113" s="2126"/>
      <c r="W113" s="2126"/>
      <c r="X113" s="2126"/>
      <c r="Y113" s="2126"/>
      <c r="Z113" s="2126"/>
      <c r="AA113" s="2126"/>
      <c r="AB113" s="2126"/>
      <c r="AC113" s="2126"/>
      <c r="AD113" s="2126"/>
      <c r="AE113" s="2126"/>
      <c r="AF113" s="2126"/>
      <c r="AG113" s="2126"/>
      <c r="AH113" s="2126"/>
      <c r="AI113" s="2126"/>
      <c r="AJ113" s="2140"/>
      <c r="AK113" s="1933">
        <f>IF(D113=0,"",COUNT($F$26:$AJ$26)-AL113)</f>
        <v>0</v>
      </c>
      <c r="AL113" s="1934">
        <f>IF(D113=0,"",AQ113+AR113)</f>
        <v>0</v>
      </c>
      <c r="AM113" s="1934">
        <f>IF(D113=0,"",COUNTIF(F113:AJ113,"休"))</f>
        <v>0</v>
      </c>
      <c r="AN113" s="1935" t="str">
        <f>IF(D113="","",IFERROR(ROUND(AM113/AK113,3),""))</f>
        <v/>
      </c>
      <c r="AO113" s="4627"/>
      <c r="AQ113" s="1952">
        <f>+COUNTIF(F113:AJ113,"－")</f>
        <v>0</v>
      </c>
      <c r="AR113" s="1952">
        <f>+COUNTIF(F113:AJ113,"外")</f>
        <v>0</v>
      </c>
    </row>
    <row r="114" spans="2:44">
      <c r="B114" s="4624"/>
      <c r="C114" s="4466"/>
      <c r="D114" s="1928">
        <f>$AG$19</f>
        <v>0</v>
      </c>
      <c r="E114" s="2138"/>
      <c r="F114" s="2129"/>
      <c r="G114" s="2130"/>
      <c r="H114" s="2130"/>
      <c r="I114" s="2130"/>
      <c r="J114" s="2130"/>
      <c r="K114" s="2130"/>
      <c r="L114" s="2130"/>
      <c r="M114" s="2130"/>
      <c r="N114" s="2130"/>
      <c r="O114" s="2130"/>
      <c r="P114" s="2130"/>
      <c r="Q114" s="2130"/>
      <c r="R114" s="2130"/>
      <c r="S114" s="2130"/>
      <c r="T114" s="2130"/>
      <c r="U114" s="2130"/>
      <c r="V114" s="2130"/>
      <c r="W114" s="2130"/>
      <c r="X114" s="2130"/>
      <c r="Y114" s="2130"/>
      <c r="Z114" s="2130"/>
      <c r="AA114" s="2130"/>
      <c r="AB114" s="2130"/>
      <c r="AC114" s="2130"/>
      <c r="AD114" s="2130"/>
      <c r="AE114" s="2130"/>
      <c r="AF114" s="2130"/>
      <c r="AG114" s="2130"/>
      <c r="AH114" s="2130"/>
      <c r="AI114" s="2130"/>
      <c r="AJ114" s="2131"/>
      <c r="AK114" s="1933" t="str">
        <f>IF(D114=0,"",COUNT($F$26:$AJ$26)-AL114)</f>
        <v/>
      </c>
      <c r="AL114" s="1939" t="str">
        <f>IF(D114=0,"",AQ114+AR114)</f>
        <v/>
      </c>
      <c r="AM114" s="1939" t="str">
        <f>IF(D114=0,"",COUNTIF(F114:AJ114,"休"))</f>
        <v/>
      </c>
      <c r="AN114" s="1940" t="str">
        <f>IF(D114="","",IFERROR(ROUND(AM114/AK114,3),""))</f>
        <v/>
      </c>
      <c r="AO114" s="4627"/>
      <c r="AQ114" s="1952">
        <f>+COUNTIF(F114:AJ114,"－")</f>
        <v>0</v>
      </c>
      <c r="AR114" s="1952">
        <f>+COUNTIF(F114:AJ114,"外")</f>
        <v>0</v>
      </c>
    </row>
    <row r="115" spans="2:44">
      <c r="B115" s="4624"/>
      <c r="C115" s="4466"/>
      <c r="D115" s="1928">
        <f>$AG$20</f>
        <v>0</v>
      </c>
      <c r="E115" s="2138"/>
      <c r="F115" s="2129"/>
      <c r="G115" s="2130"/>
      <c r="H115" s="2130"/>
      <c r="I115" s="2130"/>
      <c r="J115" s="2130"/>
      <c r="K115" s="2130"/>
      <c r="L115" s="2130"/>
      <c r="M115" s="2130"/>
      <c r="N115" s="2130"/>
      <c r="O115" s="2130"/>
      <c r="P115" s="2130"/>
      <c r="Q115" s="2130"/>
      <c r="R115" s="2130"/>
      <c r="S115" s="2130"/>
      <c r="T115" s="2130"/>
      <c r="U115" s="2130"/>
      <c r="V115" s="2130"/>
      <c r="W115" s="2130"/>
      <c r="X115" s="2130"/>
      <c r="Y115" s="2130"/>
      <c r="Z115" s="2130"/>
      <c r="AA115" s="2130"/>
      <c r="AB115" s="2130"/>
      <c r="AC115" s="2130"/>
      <c r="AD115" s="2130"/>
      <c r="AE115" s="2130"/>
      <c r="AF115" s="2130"/>
      <c r="AG115" s="2130"/>
      <c r="AH115" s="2130"/>
      <c r="AI115" s="2130"/>
      <c r="AJ115" s="2131"/>
      <c r="AK115" s="1933" t="str">
        <f>IF(D115=0,"",COUNT($F$26:$AJ$26)-AL115)</f>
        <v/>
      </c>
      <c r="AL115" s="1939" t="str">
        <f>IF(D115=0,"",AQ115+AR115)</f>
        <v/>
      </c>
      <c r="AM115" s="1939" t="str">
        <f>IF(D115=0,"",COUNTIF(F115:AJ115,"休"))</f>
        <v/>
      </c>
      <c r="AN115" s="1940" t="str">
        <f>IF(D115="","",IFERROR(ROUND(AM115/AK115,3),""))</f>
        <v/>
      </c>
      <c r="AO115" s="4627"/>
      <c r="AQ115" s="1952">
        <f>+COUNTIF(F115:AJ115,"－")</f>
        <v>0</v>
      </c>
      <c r="AR115" s="1952">
        <f>+COUNTIF(F115:AJ115,"外")</f>
        <v>0</v>
      </c>
    </row>
    <row r="116" spans="2:44" ht="13.8" thickBot="1">
      <c r="B116" s="4625"/>
      <c r="C116" s="4467"/>
      <c r="D116" s="1941">
        <f>$AG$21</f>
        <v>0</v>
      </c>
      <c r="E116" s="1947"/>
      <c r="F116" s="2141"/>
      <c r="G116" s="2134"/>
      <c r="H116" s="2134"/>
      <c r="I116" s="2134"/>
      <c r="J116" s="2134"/>
      <c r="K116" s="2134"/>
      <c r="L116" s="2134"/>
      <c r="M116" s="2134"/>
      <c r="N116" s="2134"/>
      <c r="O116" s="2134"/>
      <c r="P116" s="2134"/>
      <c r="Q116" s="2134"/>
      <c r="R116" s="2134"/>
      <c r="S116" s="2134"/>
      <c r="T116" s="2134"/>
      <c r="U116" s="2134"/>
      <c r="V116" s="2134"/>
      <c r="W116" s="2134"/>
      <c r="X116" s="2134"/>
      <c r="Y116" s="2134"/>
      <c r="Z116" s="2134"/>
      <c r="AA116" s="2134"/>
      <c r="AB116" s="2134"/>
      <c r="AC116" s="2134"/>
      <c r="AD116" s="2134"/>
      <c r="AE116" s="2134"/>
      <c r="AF116" s="2134"/>
      <c r="AG116" s="2134"/>
      <c r="AH116" s="2134"/>
      <c r="AI116" s="2134"/>
      <c r="AJ116" s="2142"/>
      <c r="AK116" s="1963" t="str">
        <f>IF(D116=0,"",COUNT($F$26:$AJ$26)-AL116)</f>
        <v/>
      </c>
      <c r="AL116" s="1964" t="str">
        <f>IF(D116=0,"",AQ116+AR116)</f>
        <v/>
      </c>
      <c r="AM116" s="1964" t="str">
        <f>IF(D116=0,"",COUNTIF(F116:AJ116,"休"))</f>
        <v/>
      </c>
      <c r="AN116" s="1940" t="str">
        <f>IF(D116="","",IFERROR(ROUND(AM116/AK116,3),""))</f>
        <v/>
      </c>
      <c r="AO116" s="4628"/>
      <c r="AQ116" s="1952">
        <f>+COUNTIF(F116:AJ116,"－")</f>
        <v>0</v>
      </c>
      <c r="AR116" s="1952">
        <f>+COUNTIF(F116:AJ116,"外")</f>
        <v>0</v>
      </c>
    </row>
    <row r="117" spans="2:44" ht="13.8" thickBot="1">
      <c r="B117" s="2143"/>
      <c r="C117" s="2116"/>
      <c r="F117" s="2144"/>
      <c r="G117" s="2144"/>
      <c r="H117" s="2144"/>
      <c r="I117" s="2144"/>
      <c r="J117" s="2144"/>
      <c r="K117" s="2144"/>
      <c r="L117" s="2144"/>
      <c r="M117" s="2144"/>
      <c r="N117" s="2144"/>
      <c r="O117" s="2144"/>
      <c r="P117" s="2144"/>
      <c r="Q117" s="2144"/>
      <c r="R117" s="2144"/>
      <c r="S117" s="2144"/>
      <c r="T117" s="2144"/>
      <c r="U117" s="2144"/>
      <c r="V117" s="2144"/>
      <c r="W117" s="2144"/>
      <c r="X117" s="2144"/>
      <c r="Y117" s="2144"/>
      <c r="Z117" s="2144"/>
      <c r="AA117" s="2144"/>
      <c r="AB117" s="2144"/>
      <c r="AC117" s="2144"/>
      <c r="AD117" s="2144"/>
      <c r="AE117" s="2144"/>
      <c r="AF117" s="2144"/>
      <c r="AG117" s="2144"/>
      <c r="AH117" s="2144"/>
      <c r="AI117" s="2144"/>
      <c r="AJ117" s="2144"/>
      <c r="AK117" s="2145"/>
      <c r="AN117" s="2146" t="s">
        <v>2271</v>
      </c>
      <c r="AO117" s="2147" t="e">
        <f>IF(AO101&gt;=0.285,"OK","NG")</f>
        <v>#DIV/0!</v>
      </c>
      <c r="AQ117" s="2061"/>
      <c r="AR117" s="2061"/>
    </row>
    <row r="119" spans="2:44" hidden="1">
      <c r="F119" s="2061" t="e">
        <f>YEAR(F122)</f>
        <v>#VALUE!</v>
      </c>
      <c r="G119" s="2061" t="e">
        <f>MONTH(F122)</f>
        <v>#VALUE!</v>
      </c>
    </row>
    <row r="120" spans="2:44" ht="13.2" customHeight="1">
      <c r="B120" s="4629"/>
      <c r="C120" s="4630"/>
      <c r="D120" s="4631"/>
      <c r="E120" s="2149" t="s">
        <v>2266</v>
      </c>
      <c r="F120" s="4637" t="e">
        <f>F122</f>
        <v>#VALUE!</v>
      </c>
      <c r="G120" s="4638"/>
      <c r="H120" s="4638"/>
      <c r="I120" s="4638"/>
      <c r="J120" s="4638"/>
      <c r="K120" s="4638"/>
      <c r="L120" s="4638"/>
      <c r="M120" s="4638"/>
      <c r="N120" s="4638"/>
      <c r="O120" s="4638"/>
      <c r="P120" s="4638"/>
      <c r="Q120" s="4638"/>
      <c r="R120" s="4638"/>
      <c r="S120" s="4638"/>
      <c r="T120" s="4638"/>
      <c r="U120" s="4638"/>
      <c r="V120" s="4638"/>
      <c r="W120" s="4638"/>
      <c r="X120" s="4638"/>
      <c r="Y120" s="4638"/>
      <c r="Z120" s="4638"/>
      <c r="AA120" s="4638"/>
      <c r="AB120" s="4638"/>
      <c r="AC120" s="4638"/>
      <c r="AD120" s="4638"/>
      <c r="AE120" s="4638"/>
      <c r="AF120" s="4638"/>
      <c r="AG120" s="4638"/>
      <c r="AH120" s="4638"/>
      <c r="AI120" s="4638"/>
      <c r="AJ120" s="4638"/>
      <c r="AK120" s="4480" t="s">
        <v>2304</v>
      </c>
      <c r="AL120" s="4489" t="s">
        <v>2305</v>
      </c>
      <c r="AM120" s="4480" t="s">
        <v>2283</v>
      </c>
      <c r="AN120" s="4481" t="s">
        <v>2306</v>
      </c>
      <c r="AO120" s="4480" t="s">
        <v>2307</v>
      </c>
      <c r="AQ120" s="4619" t="s">
        <v>2308</v>
      </c>
      <c r="AR120" s="4619" t="s">
        <v>2309</v>
      </c>
    </row>
    <row r="121" spans="2:44" ht="13.5" hidden="1" customHeight="1">
      <c r="B121" s="4632"/>
      <c r="C121" s="4622"/>
      <c r="D121" s="4633"/>
      <c r="E121" s="2150"/>
      <c r="F121" s="2110" t="e">
        <f>DATE($F119,$G119,1)</f>
        <v>#VALUE!</v>
      </c>
      <c r="G121" s="2110" t="e">
        <f t="shared" ref="G121:AJ121" si="40">F121+1</f>
        <v>#VALUE!</v>
      </c>
      <c r="H121" s="2110" t="e">
        <f t="shared" si="40"/>
        <v>#VALUE!</v>
      </c>
      <c r="I121" s="2110" t="e">
        <f t="shared" si="40"/>
        <v>#VALUE!</v>
      </c>
      <c r="J121" s="2110" t="e">
        <f t="shared" si="40"/>
        <v>#VALUE!</v>
      </c>
      <c r="K121" s="2110" t="e">
        <f t="shared" si="40"/>
        <v>#VALUE!</v>
      </c>
      <c r="L121" s="2110" t="e">
        <f t="shared" si="40"/>
        <v>#VALUE!</v>
      </c>
      <c r="M121" s="2110" t="e">
        <f t="shared" si="40"/>
        <v>#VALUE!</v>
      </c>
      <c r="N121" s="2110" t="e">
        <f t="shared" si="40"/>
        <v>#VALUE!</v>
      </c>
      <c r="O121" s="2110" t="e">
        <f t="shared" si="40"/>
        <v>#VALUE!</v>
      </c>
      <c r="P121" s="2110" t="e">
        <f t="shared" si="40"/>
        <v>#VALUE!</v>
      </c>
      <c r="Q121" s="2110" t="e">
        <f t="shared" si="40"/>
        <v>#VALUE!</v>
      </c>
      <c r="R121" s="2110" t="e">
        <f t="shared" si="40"/>
        <v>#VALUE!</v>
      </c>
      <c r="S121" s="2110" t="e">
        <f t="shared" si="40"/>
        <v>#VALUE!</v>
      </c>
      <c r="T121" s="2110" t="e">
        <f t="shared" si="40"/>
        <v>#VALUE!</v>
      </c>
      <c r="U121" s="2110" t="e">
        <f t="shared" si="40"/>
        <v>#VALUE!</v>
      </c>
      <c r="V121" s="2110" t="e">
        <f t="shared" si="40"/>
        <v>#VALUE!</v>
      </c>
      <c r="W121" s="2110" t="e">
        <f t="shared" si="40"/>
        <v>#VALUE!</v>
      </c>
      <c r="X121" s="2110" t="e">
        <f t="shared" si="40"/>
        <v>#VALUE!</v>
      </c>
      <c r="Y121" s="2110" t="e">
        <f t="shared" si="40"/>
        <v>#VALUE!</v>
      </c>
      <c r="Z121" s="2110" t="e">
        <f t="shared" si="40"/>
        <v>#VALUE!</v>
      </c>
      <c r="AA121" s="2110" t="e">
        <f t="shared" si="40"/>
        <v>#VALUE!</v>
      </c>
      <c r="AB121" s="2110" t="e">
        <f t="shared" si="40"/>
        <v>#VALUE!</v>
      </c>
      <c r="AC121" s="2110" t="e">
        <f t="shared" si="40"/>
        <v>#VALUE!</v>
      </c>
      <c r="AD121" s="2110" t="e">
        <f t="shared" si="40"/>
        <v>#VALUE!</v>
      </c>
      <c r="AE121" s="2110" t="e">
        <f t="shared" si="40"/>
        <v>#VALUE!</v>
      </c>
      <c r="AF121" s="2110" t="e">
        <f t="shared" si="40"/>
        <v>#VALUE!</v>
      </c>
      <c r="AG121" s="2110" t="e">
        <f t="shared" si="40"/>
        <v>#VALUE!</v>
      </c>
      <c r="AH121" s="2110" t="e">
        <f t="shared" si="40"/>
        <v>#VALUE!</v>
      </c>
      <c r="AI121" s="2110" t="e">
        <f t="shared" si="40"/>
        <v>#VALUE!</v>
      </c>
      <c r="AJ121" s="2110" t="e">
        <f t="shared" si="40"/>
        <v>#VALUE!</v>
      </c>
      <c r="AK121" s="4480"/>
      <c r="AL121" s="4489"/>
      <c r="AM121" s="4480"/>
      <c r="AN121" s="4481"/>
      <c r="AO121" s="4480"/>
      <c r="AQ121" s="4619"/>
      <c r="AR121" s="4619"/>
    </row>
    <row r="122" spans="2:44">
      <c r="B122" s="4632"/>
      <c r="C122" s="4622"/>
      <c r="D122" s="4633"/>
      <c r="E122" s="2151" t="s">
        <v>2267</v>
      </c>
      <c r="F122" s="2152" t="e">
        <f>IF(EDATE(F97,1)&gt;$F$7,"",EDATE(F97,1))</f>
        <v>#VALUE!</v>
      </c>
      <c r="G122" s="2110" t="e">
        <f t="shared" ref="G122:AJ122" si="41">IF(G121&gt;$F$7,"",IF(F122=EOMONTH(DATE($F119,$G119,1),0),"",IF(F122="","",F122+1)))</f>
        <v>#VALUE!</v>
      </c>
      <c r="H122" s="2110" t="e">
        <f t="shared" si="41"/>
        <v>#VALUE!</v>
      </c>
      <c r="I122" s="2110" t="e">
        <f t="shared" si="41"/>
        <v>#VALUE!</v>
      </c>
      <c r="J122" s="2110" t="e">
        <f t="shared" si="41"/>
        <v>#VALUE!</v>
      </c>
      <c r="K122" s="2110" t="e">
        <f t="shared" si="41"/>
        <v>#VALUE!</v>
      </c>
      <c r="L122" s="2110" t="e">
        <f t="shared" si="41"/>
        <v>#VALUE!</v>
      </c>
      <c r="M122" s="2110" t="e">
        <f t="shared" si="41"/>
        <v>#VALUE!</v>
      </c>
      <c r="N122" s="2110" t="e">
        <f t="shared" si="41"/>
        <v>#VALUE!</v>
      </c>
      <c r="O122" s="2110" t="e">
        <f t="shared" si="41"/>
        <v>#VALUE!</v>
      </c>
      <c r="P122" s="2110" t="e">
        <f t="shared" si="41"/>
        <v>#VALUE!</v>
      </c>
      <c r="Q122" s="2110" t="e">
        <f t="shared" si="41"/>
        <v>#VALUE!</v>
      </c>
      <c r="R122" s="2110" t="e">
        <f t="shared" si="41"/>
        <v>#VALUE!</v>
      </c>
      <c r="S122" s="2110" t="e">
        <f t="shared" si="41"/>
        <v>#VALUE!</v>
      </c>
      <c r="T122" s="2110" t="e">
        <f t="shared" si="41"/>
        <v>#VALUE!</v>
      </c>
      <c r="U122" s="2110" t="e">
        <f t="shared" si="41"/>
        <v>#VALUE!</v>
      </c>
      <c r="V122" s="2110" t="e">
        <f t="shared" si="41"/>
        <v>#VALUE!</v>
      </c>
      <c r="W122" s="2110" t="e">
        <f t="shared" si="41"/>
        <v>#VALUE!</v>
      </c>
      <c r="X122" s="2110" t="e">
        <f t="shared" si="41"/>
        <v>#VALUE!</v>
      </c>
      <c r="Y122" s="2110" t="e">
        <f t="shared" si="41"/>
        <v>#VALUE!</v>
      </c>
      <c r="Z122" s="2110" t="e">
        <f t="shared" si="41"/>
        <v>#VALUE!</v>
      </c>
      <c r="AA122" s="2110" t="e">
        <f t="shared" si="41"/>
        <v>#VALUE!</v>
      </c>
      <c r="AB122" s="2110" t="e">
        <f t="shared" si="41"/>
        <v>#VALUE!</v>
      </c>
      <c r="AC122" s="2110" t="e">
        <f t="shared" si="41"/>
        <v>#VALUE!</v>
      </c>
      <c r="AD122" s="2110" t="e">
        <f t="shared" si="41"/>
        <v>#VALUE!</v>
      </c>
      <c r="AE122" s="2110" t="e">
        <f t="shared" si="41"/>
        <v>#VALUE!</v>
      </c>
      <c r="AF122" s="2110" t="e">
        <f t="shared" si="41"/>
        <v>#VALUE!</v>
      </c>
      <c r="AG122" s="2110" t="e">
        <f t="shared" si="41"/>
        <v>#VALUE!</v>
      </c>
      <c r="AH122" s="2110" t="e">
        <f t="shared" si="41"/>
        <v>#VALUE!</v>
      </c>
      <c r="AI122" s="2110" t="e">
        <f t="shared" si="41"/>
        <v>#VALUE!</v>
      </c>
      <c r="AJ122" s="2110" t="e">
        <f t="shared" si="41"/>
        <v>#VALUE!</v>
      </c>
      <c r="AK122" s="4480"/>
      <c r="AL122" s="4489"/>
      <c r="AM122" s="4480"/>
      <c r="AN122" s="4481"/>
      <c r="AO122" s="4480"/>
      <c r="AQ122" s="4619"/>
      <c r="AR122" s="4619"/>
    </row>
    <row r="123" spans="2:44">
      <c r="B123" s="4634"/>
      <c r="C123" s="4635"/>
      <c r="D123" s="4636"/>
      <c r="E123" s="1939" t="s">
        <v>1060</v>
      </c>
      <c r="F123" s="2153" t="str">
        <f t="shared" ref="F123:AJ123" si="42">IFERROR(TEXT(WEEKDAY(+F122),"aaa"),"")</f>
        <v/>
      </c>
      <c r="G123" s="2153" t="str">
        <f t="shared" si="42"/>
        <v/>
      </c>
      <c r="H123" s="2153" t="str">
        <f t="shared" si="42"/>
        <v/>
      </c>
      <c r="I123" s="2153" t="str">
        <f t="shared" si="42"/>
        <v/>
      </c>
      <c r="J123" s="2153" t="str">
        <f t="shared" si="42"/>
        <v/>
      </c>
      <c r="K123" s="2153" t="str">
        <f t="shared" si="42"/>
        <v/>
      </c>
      <c r="L123" s="2153" t="str">
        <f t="shared" si="42"/>
        <v/>
      </c>
      <c r="M123" s="2153" t="str">
        <f t="shared" si="42"/>
        <v/>
      </c>
      <c r="N123" s="2153" t="str">
        <f t="shared" si="42"/>
        <v/>
      </c>
      <c r="O123" s="2153" t="str">
        <f t="shared" si="42"/>
        <v/>
      </c>
      <c r="P123" s="2153" t="str">
        <f t="shared" si="42"/>
        <v/>
      </c>
      <c r="Q123" s="2153" t="str">
        <f t="shared" si="42"/>
        <v/>
      </c>
      <c r="R123" s="2153" t="str">
        <f t="shared" si="42"/>
        <v/>
      </c>
      <c r="S123" s="2153" t="str">
        <f t="shared" si="42"/>
        <v/>
      </c>
      <c r="T123" s="2153" t="str">
        <f t="shared" si="42"/>
        <v/>
      </c>
      <c r="U123" s="2153" t="str">
        <f t="shared" si="42"/>
        <v/>
      </c>
      <c r="V123" s="2153" t="str">
        <f t="shared" si="42"/>
        <v/>
      </c>
      <c r="W123" s="2153" t="str">
        <f t="shared" si="42"/>
        <v/>
      </c>
      <c r="X123" s="2153" t="str">
        <f t="shared" si="42"/>
        <v/>
      </c>
      <c r="Y123" s="2153" t="str">
        <f t="shared" si="42"/>
        <v/>
      </c>
      <c r="Z123" s="2153" t="str">
        <f t="shared" si="42"/>
        <v/>
      </c>
      <c r="AA123" s="2153" t="str">
        <f t="shared" si="42"/>
        <v/>
      </c>
      <c r="AB123" s="2153" t="str">
        <f t="shared" si="42"/>
        <v/>
      </c>
      <c r="AC123" s="2153" t="str">
        <f t="shared" si="42"/>
        <v/>
      </c>
      <c r="AD123" s="2153" t="str">
        <f t="shared" si="42"/>
        <v/>
      </c>
      <c r="AE123" s="2153" t="str">
        <f t="shared" si="42"/>
        <v/>
      </c>
      <c r="AF123" s="2153" t="str">
        <f t="shared" si="42"/>
        <v/>
      </c>
      <c r="AG123" s="2153" t="str">
        <f t="shared" si="42"/>
        <v/>
      </c>
      <c r="AH123" s="2153" t="str">
        <f t="shared" si="42"/>
        <v/>
      </c>
      <c r="AI123" s="2153" t="str">
        <f t="shared" si="42"/>
        <v/>
      </c>
      <c r="AJ123" s="2153" t="str">
        <f t="shared" si="42"/>
        <v/>
      </c>
      <c r="AK123" s="4480"/>
      <c r="AL123" s="4489"/>
      <c r="AM123" s="4480"/>
      <c r="AN123" s="4481"/>
      <c r="AO123" s="4480"/>
      <c r="AQ123" s="4619"/>
      <c r="AR123" s="4619"/>
    </row>
    <row r="124" spans="2:44" ht="21" customHeight="1">
      <c r="B124" s="2154" t="s">
        <v>2310</v>
      </c>
      <c r="C124" s="2155" t="s">
        <v>2280</v>
      </c>
      <c r="D124" s="2119" t="s">
        <v>2281</v>
      </c>
      <c r="E124" s="2120" t="s">
        <v>2270</v>
      </c>
      <c r="F124" s="2156"/>
      <c r="G124" s="2122"/>
      <c r="H124" s="2122"/>
      <c r="I124" s="2122"/>
      <c r="J124" s="2122"/>
      <c r="K124" s="2122"/>
      <c r="L124" s="2122"/>
      <c r="M124" s="2122"/>
      <c r="N124" s="2122"/>
      <c r="O124" s="2122"/>
      <c r="P124" s="2122"/>
      <c r="Q124" s="2122"/>
      <c r="R124" s="2122"/>
      <c r="S124" s="2122"/>
      <c r="T124" s="2122"/>
      <c r="U124" s="2122"/>
      <c r="V124" s="2122"/>
      <c r="W124" s="2122"/>
      <c r="X124" s="2122"/>
      <c r="Y124" s="2122"/>
      <c r="Z124" s="2122"/>
      <c r="AA124" s="2122"/>
      <c r="AB124" s="2122"/>
      <c r="AC124" s="2122"/>
      <c r="AD124" s="2122"/>
      <c r="AE124" s="2122"/>
      <c r="AF124" s="2122"/>
      <c r="AG124" s="2157"/>
      <c r="AH124" s="2157"/>
      <c r="AI124" s="2157"/>
      <c r="AJ124" s="2157"/>
      <c r="AK124" s="1905" t="s">
        <v>2289</v>
      </c>
      <c r="AL124" s="1905" t="s">
        <v>2290</v>
      </c>
      <c r="AM124" s="1905" t="s">
        <v>2291</v>
      </c>
      <c r="AN124" s="1906" t="s">
        <v>2292</v>
      </c>
      <c r="AO124" s="1905" t="s">
        <v>2293</v>
      </c>
      <c r="AQ124" s="4620"/>
      <c r="AR124" s="4620"/>
    </row>
    <row r="125" spans="2:44" ht="13.5" customHeight="1">
      <c r="B125" s="4623" t="s">
        <v>2294</v>
      </c>
      <c r="C125" s="4485" t="str">
        <f>$AC$8</f>
        <v>A建設</v>
      </c>
      <c r="D125" s="1928" t="str">
        <f>$AG$8</f>
        <v>〇〇</v>
      </c>
      <c r="E125" s="2124"/>
      <c r="F125" s="2125"/>
      <c r="G125" s="2126"/>
      <c r="H125" s="2126"/>
      <c r="I125" s="2126"/>
      <c r="J125" s="2126"/>
      <c r="K125" s="2126"/>
      <c r="L125" s="2126"/>
      <c r="M125" s="2126"/>
      <c r="N125" s="2126"/>
      <c r="O125" s="2126"/>
      <c r="P125" s="2126"/>
      <c r="Q125" s="2126"/>
      <c r="R125" s="2126"/>
      <c r="S125" s="2126"/>
      <c r="T125" s="2126"/>
      <c r="U125" s="2126"/>
      <c r="V125" s="2126"/>
      <c r="W125" s="2126"/>
      <c r="X125" s="2126"/>
      <c r="Y125" s="2126"/>
      <c r="Z125" s="2126"/>
      <c r="AA125" s="2126"/>
      <c r="AB125" s="2126"/>
      <c r="AC125" s="2126"/>
      <c r="AD125" s="2126"/>
      <c r="AE125" s="2126"/>
      <c r="AF125" s="2126"/>
      <c r="AG125" s="2126"/>
      <c r="AH125" s="2126"/>
      <c r="AI125" s="2127"/>
      <c r="AJ125" s="2128"/>
      <c r="AK125" s="1933">
        <f t="shared" ref="AK125:AK130" si="43">IF(D125=0,"",COUNT($F$26:$AJ$26)-AL125)</f>
        <v>0</v>
      </c>
      <c r="AL125" s="1934">
        <f t="shared" ref="AL125:AL130" si="44">IF(D125=0,"",AQ125+AR125)</f>
        <v>0</v>
      </c>
      <c r="AM125" s="1934">
        <f t="shared" ref="AM125:AM130" si="45">IF(D125=0,"",COUNTIF(F125:AJ125,"休"))</f>
        <v>0</v>
      </c>
      <c r="AN125" s="1935" t="str">
        <f t="shared" ref="AN125:AN130" si="46">IF(D125="","",IFERROR(ROUND(AM125/AK125,3),""))</f>
        <v/>
      </c>
      <c r="AO125" s="4626" t="e">
        <f>ROUND(AVERAGE(AN125:AN140),3)</f>
        <v>#DIV/0!</v>
      </c>
      <c r="AQ125" s="1952">
        <f t="shared" ref="AQ125:AQ130" si="47">+COUNTIF(F125:AJ125,"－")</f>
        <v>0</v>
      </c>
      <c r="AR125" s="1952">
        <f t="shared" ref="AR125:AR130" si="48">+COUNTIF(F125:AJ125,"外")</f>
        <v>0</v>
      </c>
    </row>
    <row r="126" spans="2:44" ht="13.5" customHeight="1">
      <c r="B126" s="4624"/>
      <c r="C126" s="4466"/>
      <c r="D126" s="1928" t="str">
        <f>$AG$9</f>
        <v>●●</v>
      </c>
      <c r="E126" s="2124"/>
      <c r="F126" s="2129"/>
      <c r="G126" s="2130"/>
      <c r="H126" s="2130"/>
      <c r="I126" s="2130"/>
      <c r="J126" s="2130"/>
      <c r="K126" s="2130"/>
      <c r="L126" s="2130"/>
      <c r="M126" s="2130"/>
      <c r="N126" s="2130"/>
      <c r="O126" s="2130"/>
      <c r="P126" s="2130"/>
      <c r="Q126" s="2130"/>
      <c r="R126" s="2130"/>
      <c r="S126" s="2130"/>
      <c r="T126" s="2130"/>
      <c r="U126" s="2130"/>
      <c r="V126" s="2130"/>
      <c r="W126" s="2130"/>
      <c r="X126" s="2130"/>
      <c r="Y126" s="2130"/>
      <c r="Z126" s="2130"/>
      <c r="AA126" s="2130"/>
      <c r="AB126" s="2130"/>
      <c r="AC126" s="2130"/>
      <c r="AD126" s="2130"/>
      <c r="AE126" s="2130"/>
      <c r="AF126" s="2130"/>
      <c r="AG126" s="2130"/>
      <c r="AH126" s="2130"/>
      <c r="AI126" s="2130"/>
      <c r="AJ126" s="2131"/>
      <c r="AK126" s="1933">
        <f t="shared" si="43"/>
        <v>0</v>
      </c>
      <c r="AL126" s="1939">
        <f t="shared" si="44"/>
        <v>0</v>
      </c>
      <c r="AM126" s="1939">
        <f t="shared" si="45"/>
        <v>0</v>
      </c>
      <c r="AN126" s="1940" t="str">
        <f t="shared" si="46"/>
        <v/>
      </c>
      <c r="AO126" s="4627"/>
      <c r="AQ126" s="1952">
        <f t="shared" si="47"/>
        <v>0</v>
      </c>
      <c r="AR126" s="1952">
        <f t="shared" si="48"/>
        <v>0</v>
      </c>
    </row>
    <row r="127" spans="2:44">
      <c r="B127" s="4624"/>
      <c r="C127" s="4466"/>
      <c r="D127" s="1928" t="str">
        <f>$AG$10</f>
        <v>△△</v>
      </c>
      <c r="E127" s="2124"/>
      <c r="F127" s="2129"/>
      <c r="G127" s="2130"/>
      <c r="H127" s="2130"/>
      <c r="I127" s="2130"/>
      <c r="J127" s="2130"/>
      <c r="K127" s="2130"/>
      <c r="L127" s="2130"/>
      <c r="M127" s="2130"/>
      <c r="N127" s="2130"/>
      <c r="O127" s="2130"/>
      <c r="P127" s="2130"/>
      <c r="Q127" s="2130"/>
      <c r="R127" s="2130"/>
      <c r="S127" s="2130"/>
      <c r="T127" s="2130"/>
      <c r="U127" s="2130"/>
      <c r="V127" s="2130"/>
      <c r="W127" s="2130"/>
      <c r="X127" s="2130"/>
      <c r="Y127" s="2130"/>
      <c r="Z127" s="2130"/>
      <c r="AA127" s="2130"/>
      <c r="AB127" s="2130"/>
      <c r="AC127" s="2130"/>
      <c r="AD127" s="2130"/>
      <c r="AE127" s="2130"/>
      <c r="AF127" s="2130"/>
      <c r="AG127" s="2130"/>
      <c r="AH127" s="2130"/>
      <c r="AI127" s="2130"/>
      <c r="AJ127" s="2131"/>
      <c r="AK127" s="1933">
        <f t="shared" si="43"/>
        <v>0</v>
      </c>
      <c r="AL127" s="1939">
        <f t="shared" si="44"/>
        <v>0</v>
      </c>
      <c r="AM127" s="1939">
        <f t="shared" si="45"/>
        <v>0</v>
      </c>
      <c r="AN127" s="1940" t="str">
        <f t="shared" si="46"/>
        <v/>
      </c>
      <c r="AO127" s="4627"/>
      <c r="AQ127" s="1952">
        <f t="shared" si="47"/>
        <v>0</v>
      </c>
      <c r="AR127" s="1952">
        <f t="shared" si="48"/>
        <v>0</v>
      </c>
    </row>
    <row r="128" spans="2:44">
      <c r="B128" s="4624"/>
      <c r="C128" s="4466"/>
      <c r="D128" s="1928" t="str">
        <f>$AG$11</f>
        <v>■■</v>
      </c>
      <c r="E128" s="2105"/>
      <c r="F128" s="2129"/>
      <c r="G128" s="2130"/>
      <c r="H128" s="2130"/>
      <c r="I128" s="2130"/>
      <c r="J128" s="2130"/>
      <c r="K128" s="2130"/>
      <c r="L128" s="2130"/>
      <c r="M128" s="2130"/>
      <c r="N128" s="2130"/>
      <c r="O128" s="2130"/>
      <c r="P128" s="2130"/>
      <c r="Q128" s="2130"/>
      <c r="R128" s="2130"/>
      <c r="S128" s="2130"/>
      <c r="T128" s="2130"/>
      <c r="U128" s="2130"/>
      <c r="V128" s="2130"/>
      <c r="W128" s="2130"/>
      <c r="X128" s="2130"/>
      <c r="Y128" s="2130"/>
      <c r="Z128" s="2130"/>
      <c r="AA128" s="2130"/>
      <c r="AB128" s="2130"/>
      <c r="AC128" s="2130"/>
      <c r="AD128" s="2130"/>
      <c r="AE128" s="2130"/>
      <c r="AF128" s="2130"/>
      <c r="AG128" s="2130"/>
      <c r="AH128" s="2130"/>
      <c r="AI128" s="2130"/>
      <c r="AJ128" s="2131"/>
      <c r="AK128" s="1933">
        <f t="shared" si="43"/>
        <v>0</v>
      </c>
      <c r="AL128" s="1939">
        <f t="shared" si="44"/>
        <v>0</v>
      </c>
      <c r="AM128" s="1939">
        <f t="shared" si="45"/>
        <v>0</v>
      </c>
      <c r="AN128" s="1940" t="str">
        <f t="shared" si="46"/>
        <v/>
      </c>
      <c r="AO128" s="4627"/>
      <c r="AQ128" s="1952">
        <f t="shared" si="47"/>
        <v>0</v>
      </c>
      <c r="AR128" s="1952">
        <f t="shared" si="48"/>
        <v>0</v>
      </c>
    </row>
    <row r="129" spans="2:44">
      <c r="B129" s="4624"/>
      <c r="C129" s="4466"/>
      <c r="D129" s="1928" t="str">
        <f>$AG$12</f>
        <v>★★</v>
      </c>
      <c r="E129" s="2124"/>
      <c r="F129" s="2129"/>
      <c r="G129" s="2130"/>
      <c r="H129" s="2130"/>
      <c r="I129" s="2130"/>
      <c r="J129" s="2130"/>
      <c r="K129" s="2130"/>
      <c r="L129" s="2130"/>
      <c r="M129" s="2130"/>
      <c r="N129" s="2130"/>
      <c r="O129" s="2130"/>
      <c r="P129" s="2130"/>
      <c r="Q129" s="2130"/>
      <c r="R129" s="2130"/>
      <c r="S129" s="2130"/>
      <c r="T129" s="2130"/>
      <c r="U129" s="2130"/>
      <c r="V129" s="2130"/>
      <c r="W129" s="2130"/>
      <c r="X129" s="2130"/>
      <c r="Y129" s="2130"/>
      <c r="Z129" s="2130"/>
      <c r="AA129" s="2130"/>
      <c r="AB129" s="2130"/>
      <c r="AC129" s="2130"/>
      <c r="AD129" s="2130"/>
      <c r="AE129" s="2130"/>
      <c r="AF129" s="2130"/>
      <c r="AG129" s="2130"/>
      <c r="AH129" s="2130"/>
      <c r="AI129" s="2130"/>
      <c r="AJ129" s="2131"/>
      <c r="AK129" s="1933">
        <f t="shared" si="43"/>
        <v>0</v>
      </c>
      <c r="AL129" s="1939">
        <f t="shared" si="44"/>
        <v>0</v>
      </c>
      <c r="AM129" s="1939">
        <f t="shared" si="45"/>
        <v>0</v>
      </c>
      <c r="AN129" s="1940" t="str">
        <f t="shared" si="46"/>
        <v/>
      </c>
      <c r="AO129" s="4627"/>
      <c r="AQ129" s="1952">
        <f t="shared" si="47"/>
        <v>0</v>
      </c>
      <c r="AR129" s="1952">
        <f t="shared" si="48"/>
        <v>0</v>
      </c>
    </row>
    <row r="130" spans="2:44">
      <c r="B130" s="4625"/>
      <c r="C130" s="4467"/>
      <c r="D130" s="1941">
        <f>$AG$13</f>
        <v>0</v>
      </c>
      <c r="E130" s="2132"/>
      <c r="F130" s="2133"/>
      <c r="G130" s="2134"/>
      <c r="H130" s="2135"/>
      <c r="I130" s="2135"/>
      <c r="J130" s="2135"/>
      <c r="K130" s="2135"/>
      <c r="L130" s="2135"/>
      <c r="M130" s="2135"/>
      <c r="N130" s="2135"/>
      <c r="O130" s="2135"/>
      <c r="P130" s="2135"/>
      <c r="Q130" s="2135"/>
      <c r="R130" s="2135"/>
      <c r="S130" s="2135"/>
      <c r="T130" s="2135"/>
      <c r="U130" s="2135"/>
      <c r="V130" s="2135"/>
      <c r="W130" s="2135"/>
      <c r="X130" s="2135"/>
      <c r="Y130" s="2135"/>
      <c r="Z130" s="2135"/>
      <c r="AA130" s="2135"/>
      <c r="AB130" s="2135"/>
      <c r="AC130" s="2135"/>
      <c r="AD130" s="2135"/>
      <c r="AE130" s="2135"/>
      <c r="AF130" s="2135"/>
      <c r="AG130" s="2135"/>
      <c r="AH130" s="2135"/>
      <c r="AI130" s="2135"/>
      <c r="AJ130" s="2136"/>
      <c r="AK130" s="1933" t="str">
        <f t="shared" si="43"/>
        <v/>
      </c>
      <c r="AL130" s="1934" t="str">
        <f t="shared" si="44"/>
        <v/>
      </c>
      <c r="AM130" s="1947" t="str">
        <f t="shared" si="45"/>
        <v/>
      </c>
      <c r="AN130" s="1940" t="str">
        <f t="shared" si="46"/>
        <v/>
      </c>
      <c r="AO130" s="4627"/>
      <c r="AQ130" s="1952">
        <f t="shared" si="47"/>
        <v>0</v>
      </c>
      <c r="AR130" s="1952">
        <f t="shared" si="48"/>
        <v>0</v>
      </c>
    </row>
    <row r="131" spans="2:44">
      <c r="B131" s="4623" t="s">
        <v>2301</v>
      </c>
      <c r="C131" s="4465" t="str">
        <f>$AC$14</f>
        <v>B産業</v>
      </c>
      <c r="D131" s="1948" t="s">
        <v>2281</v>
      </c>
      <c r="E131" s="2137" t="s">
        <v>2270</v>
      </c>
      <c r="F131" s="2121"/>
      <c r="G131" s="2122"/>
      <c r="H131" s="2122"/>
      <c r="I131" s="2122"/>
      <c r="J131" s="2122"/>
      <c r="K131" s="2122"/>
      <c r="L131" s="2122"/>
      <c r="M131" s="2122"/>
      <c r="N131" s="2122"/>
      <c r="O131" s="2122"/>
      <c r="P131" s="2122"/>
      <c r="Q131" s="2122"/>
      <c r="R131" s="2122"/>
      <c r="S131" s="2122"/>
      <c r="T131" s="2122"/>
      <c r="U131" s="2122"/>
      <c r="V131" s="2122"/>
      <c r="W131" s="2122"/>
      <c r="X131" s="2122"/>
      <c r="Y131" s="2122"/>
      <c r="Z131" s="2122"/>
      <c r="AA131" s="2122"/>
      <c r="AB131" s="2122"/>
      <c r="AC131" s="2122"/>
      <c r="AD131" s="2122"/>
      <c r="AE131" s="2122"/>
      <c r="AF131" s="2122"/>
      <c r="AG131" s="2122"/>
      <c r="AH131" s="2122"/>
      <c r="AI131" s="2122"/>
      <c r="AJ131" s="2123"/>
      <c r="AK131" s="1951"/>
      <c r="AL131" s="1952"/>
      <c r="AM131" s="1953"/>
      <c r="AN131" s="1954"/>
      <c r="AO131" s="4627"/>
    </row>
    <row r="132" spans="2:44">
      <c r="B132" s="4624"/>
      <c r="C132" s="4466"/>
      <c r="D132" s="1928" t="str">
        <f>$AG$14</f>
        <v>〇〇</v>
      </c>
      <c r="E132" s="2124"/>
      <c r="F132" s="2125"/>
      <c r="G132" s="2126"/>
      <c r="H132" s="2126"/>
      <c r="I132" s="2126"/>
      <c r="J132" s="2126"/>
      <c r="K132" s="2126"/>
      <c r="L132" s="2126"/>
      <c r="M132" s="2126"/>
      <c r="N132" s="2126"/>
      <c r="O132" s="2126"/>
      <c r="P132" s="2126"/>
      <c r="Q132" s="2126"/>
      <c r="R132" s="2126"/>
      <c r="S132" s="2126"/>
      <c r="T132" s="2126"/>
      <c r="U132" s="2126"/>
      <c r="V132" s="2126"/>
      <c r="W132" s="2126"/>
      <c r="X132" s="2126"/>
      <c r="Y132" s="2126"/>
      <c r="Z132" s="2126"/>
      <c r="AA132" s="2126"/>
      <c r="AB132" s="2126"/>
      <c r="AC132" s="2126"/>
      <c r="AD132" s="2126"/>
      <c r="AE132" s="2126"/>
      <c r="AF132" s="2126"/>
      <c r="AG132" s="2126"/>
      <c r="AH132" s="2127"/>
      <c r="AI132" s="2127"/>
      <c r="AJ132" s="2131"/>
      <c r="AK132" s="1933">
        <f>IF(D132=0,"",COUNT($F$26:$AJ$26)-AL132)</f>
        <v>0</v>
      </c>
      <c r="AL132" s="1934">
        <f>IF(D132=0,"",AQ132+AR132)</f>
        <v>0</v>
      </c>
      <c r="AM132" s="1934">
        <f>IF(D132=0,"",COUNTIF(F132:AJ132,"休"))</f>
        <v>0</v>
      </c>
      <c r="AN132" s="1935" t="str">
        <f>IF(D132="","",IFERROR(ROUND(AM132/AK132,3),""))</f>
        <v/>
      </c>
      <c r="AO132" s="4627"/>
      <c r="AQ132" s="1952">
        <f>+COUNTIF(F132:AJ132,"－")</f>
        <v>0</v>
      </c>
      <c r="AR132" s="1952">
        <f>+COUNTIF(F132:AJ132,"外")</f>
        <v>0</v>
      </c>
    </row>
    <row r="133" spans="2:44">
      <c r="B133" s="4624"/>
      <c r="C133" s="4466"/>
      <c r="D133" s="1928" t="str">
        <f>$AG$15</f>
        <v>●●</v>
      </c>
      <c r="E133" s="2138"/>
      <c r="F133" s="2129"/>
      <c r="G133" s="2130"/>
      <c r="H133" s="2130"/>
      <c r="I133" s="2130"/>
      <c r="J133" s="2130"/>
      <c r="K133" s="2130"/>
      <c r="L133" s="2130"/>
      <c r="M133" s="2130"/>
      <c r="N133" s="2130"/>
      <c r="O133" s="2130"/>
      <c r="P133" s="2130"/>
      <c r="Q133" s="2130"/>
      <c r="R133" s="2130"/>
      <c r="S133" s="2130"/>
      <c r="T133" s="2130"/>
      <c r="U133" s="2130"/>
      <c r="V133" s="2130"/>
      <c r="W133" s="2130"/>
      <c r="X133" s="2130"/>
      <c r="Y133" s="2130"/>
      <c r="Z133" s="2130"/>
      <c r="AA133" s="2130"/>
      <c r="AB133" s="2130"/>
      <c r="AC133" s="2130"/>
      <c r="AD133" s="2130"/>
      <c r="AE133" s="2130"/>
      <c r="AF133" s="2130"/>
      <c r="AG133" s="2130"/>
      <c r="AH133" s="2130"/>
      <c r="AI133" s="2130"/>
      <c r="AJ133" s="2131"/>
      <c r="AK133" s="1933">
        <f>IF(D133=0,"",COUNT($F$26:$AJ$26)-AL133)</f>
        <v>0</v>
      </c>
      <c r="AL133" s="1939">
        <f>IF(D133=0,"",AQ133+AR133)</f>
        <v>0</v>
      </c>
      <c r="AM133" s="1939">
        <f>IF(D133=0,"",COUNTIF(F133:AJ133,"休"))</f>
        <v>0</v>
      </c>
      <c r="AN133" s="1940" t="str">
        <f>IF(D133="","",IFERROR(ROUND(AM133/AK133,3),""))</f>
        <v/>
      </c>
      <c r="AO133" s="4627"/>
      <c r="AQ133" s="1952">
        <f>+COUNTIF(F133:AJ133,"－")</f>
        <v>0</v>
      </c>
      <c r="AR133" s="1952">
        <f>+COUNTIF(F133:AJ133,"外")</f>
        <v>0</v>
      </c>
    </row>
    <row r="134" spans="2:44">
      <c r="B134" s="4624"/>
      <c r="C134" s="4466"/>
      <c r="D134" s="1928">
        <f>$AG$16</f>
        <v>0</v>
      </c>
      <c r="E134" s="2138"/>
      <c r="F134" s="2129"/>
      <c r="G134" s="2130"/>
      <c r="H134" s="2130"/>
      <c r="I134" s="2130"/>
      <c r="J134" s="2130"/>
      <c r="K134" s="2130"/>
      <c r="L134" s="2130"/>
      <c r="M134" s="2130"/>
      <c r="N134" s="2130"/>
      <c r="O134" s="2130"/>
      <c r="P134" s="2130"/>
      <c r="Q134" s="2130"/>
      <c r="R134" s="2130"/>
      <c r="S134" s="2130"/>
      <c r="T134" s="2130"/>
      <c r="U134" s="2130"/>
      <c r="V134" s="2130"/>
      <c r="W134" s="2130"/>
      <c r="X134" s="2130"/>
      <c r="Y134" s="2130"/>
      <c r="Z134" s="2130"/>
      <c r="AA134" s="2130"/>
      <c r="AB134" s="2130"/>
      <c r="AC134" s="2130"/>
      <c r="AD134" s="2130"/>
      <c r="AE134" s="2130"/>
      <c r="AF134" s="2130"/>
      <c r="AG134" s="2130"/>
      <c r="AH134" s="2130"/>
      <c r="AI134" s="2130"/>
      <c r="AJ134" s="2131"/>
      <c r="AK134" s="1933" t="str">
        <f>IF(D134=0,"",COUNT($F$26:$AJ$26)-AL134)</f>
        <v/>
      </c>
      <c r="AL134" s="1939" t="str">
        <f>IF(D134=0,"",AQ134+AR134)</f>
        <v/>
      </c>
      <c r="AM134" s="1939" t="str">
        <f>IF(D134=0,"",COUNTIF(F134:AJ134,"休"))</f>
        <v/>
      </c>
      <c r="AN134" s="1940" t="str">
        <f>IF(D134="","",IFERROR(ROUND(AM134/AK134,3),""))</f>
        <v/>
      </c>
      <c r="AO134" s="4627"/>
      <c r="AQ134" s="1952">
        <f>+COUNTIF(F134:AJ134,"－")</f>
        <v>0</v>
      </c>
      <c r="AR134" s="1952">
        <f>+COUNTIF(F134:AJ134,"外")</f>
        <v>0</v>
      </c>
    </row>
    <row r="135" spans="2:44">
      <c r="B135" s="4624"/>
      <c r="C135" s="4467"/>
      <c r="D135" s="1957">
        <f>$AG$17</f>
        <v>0</v>
      </c>
      <c r="E135" s="1947"/>
      <c r="F135" s="2129"/>
      <c r="G135" s="2127"/>
      <c r="H135" s="2127"/>
      <c r="I135" s="2127"/>
      <c r="J135" s="2127"/>
      <c r="K135" s="2127"/>
      <c r="L135" s="2127"/>
      <c r="M135" s="2127"/>
      <c r="N135" s="2127"/>
      <c r="O135" s="2127"/>
      <c r="P135" s="2127"/>
      <c r="Q135" s="2127"/>
      <c r="R135" s="2127"/>
      <c r="S135" s="2127"/>
      <c r="T135" s="2127"/>
      <c r="U135" s="2127"/>
      <c r="V135" s="2127"/>
      <c r="W135" s="2127"/>
      <c r="X135" s="2127"/>
      <c r="Y135" s="2127"/>
      <c r="Z135" s="2127"/>
      <c r="AA135" s="2127"/>
      <c r="AB135" s="2127"/>
      <c r="AC135" s="2127"/>
      <c r="AD135" s="2127"/>
      <c r="AE135" s="2127"/>
      <c r="AF135" s="2127"/>
      <c r="AG135" s="2127"/>
      <c r="AH135" s="2127"/>
      <c r="AI135" s="2127"/>
      <c r="AJ135" s="2136"/>
      <c r="AK135" s="1933" t="str">
        <f>IF(D135=0,"",COUNT($F$26:$AJ$26)-AL135)</f>
        <v/>
      </c>
      <c r="AL135" s="1934" t="str">
        <f>IF(D135=0,"",AQ135+AR135)</f>
        <v/>
      </c>
      <c r="AM135" s="1947" t="str">
        <f>IF(D135=0,"",COUNTIF(F135:AJ135,"休"))</f>
        <v/>
      </c>
      <c r="AN135" s="1940" t="str">
        <f>IF(D135="","",IFERROR(ROUND(AM135/AK135,3),""))</f>
        <v/>
      </c>
      <c r="AO135" s="4627"/>
      <c r="AQ135" s="1952">
        <f>+COUNTIF(F135:AJ135,"－")</f>
        <v>0</v>
      </c>
      <c r="AR135" s="1952">
        <f>+COUNTIF(F135:AJ135,"外")</f>
        <v>0</v>
      </c>
    </row>
    <row r="136" spans="2:44">
      <c r="B136" s="4624"/>
      <c r="C136" s="4465" t="str">
        <f>$AC$18</f>
        <v>C土木</v>
      </c>
      <c r="D136" s="1948" t="s">
        <v>2281</v>
      </c>
      <c r="E136" s="2139" t="s">
        <v>2270</v>
      </c>
      <c r="F136" s="2121"/>
      <c r="G136" s="2122"/>
      <c r="H136" s="2122"/>
      <c r="I136" s="2122"/>
      <c r="J136" s="2122"/>
      <c r="K136" s="2122"/>
      <c r="L136" s="2122"/>
      <c r="M136" s="2122"/>
      <c r="N136" s="2122"/>
      <c r="O136" s="2122"/>
      <c r="P136" s="2122"/>
      <c r="Q136" s="2122"/>
      <c r="R136" s="2122"/>
      <c r="S136" s="2122"/>
      <c r="T136" s="2122"/>
      <c r="U136" s="2122"/>
      <c r="V136" s="2122"/>
      <c r="W136" s="2122"/>
      <c r="X136" s="2122"/>
      <c r="Y136" s="2122"/>
      <c r="Z136" s="2122"/>
      <c r="AA136" s="2122"/>
      <c r="AB136" s="2122"/>
      <c r="AC136" s="2122"/>
      <c r="AD136" s="2122"/>
      <c r="AE136" s="2122"/>
      <c r="AF136" s="2122"/>
      <c r="AG136" s="2122"/>
      <c r="AH136" s="2122"/>
      <c r="AI136" s="2122"/>
      <c r="AJ136" s="2123"/>
      <c r="AK136" s="1951"/>
      <c r="AL136" s="1952"/>
      <c r="AM136" s="1960"/>
      <c r="AN136" s="1954"/>
      <c r="AO136" s="4627"/>
    </row>
    <row r="137" spans="2:44">
      <c r="B137" s="4624"/>
      <c r="C137" s="4466"/>
      <c r="D137" s="1928" t="str">
        <f>$AG$18</f>
        <v>●●</v>
      </c>
      <c r="E137" s="2124"/>
      <c r="F137" s="2125"/>
      <c r="G137" s="2126"/>
      <c r="H137" s="2126"/>
      <c r="I137" s="2126"/>
      <c r="J137" s="2126"/>
      <c r="K137" s="2126"/>
      <c r="L137" s="2126"/>
      <c r="M137" s="2126"/>
      <c r="N137" s="2126"/>
      <c r="O137" s="2126"/>
      <c r="P137" s="2126"/>
      <c r="Q137" s="2126"/>
      <c r="R137" s="2126"/>
      <c r="S137" s="2126"/>
      <c r="T137" s="2126"/>
      <c r="U137" s="2126"/>
      <c r="V137" s="2126"/>
      <c r="W137" s="2126"/>
      <c r="X137" s="2126"/>
      <c r="Y137" s="2126"/>
      <c r="Z137" s="2126"/>
      <c r="AA137" s="2126"/>
      <c r="AB137" s="2126"/>
      <c r="AC137" s="2126"/>
      <c r="AD137" s="2126"/>
      <c r="AE137" s="2126"/>
      <c r="AF137" s="2126"/>
      <c r="AG137" s="2126"/>
      <c r="AH137" s="2126"/>
      <c r="AI137" s="2126"/>
      <c r="AJ137" s="2140"/>
      <c r="AK137" s="1933">
        <f>IF(D137=0,"",COUNT($F$26:$AJ$26)-AL137)</f>
        <v>0</v>
      </c>
      <c r="AL137" s="1934">
        <f>IF(D137=0,"",AQ137+AR137)</f>
        <v>0</v>
      </c>
      <c r="AM137" s="1934">
        <f>IF(D137=0,"",COUNTIF(F137:AJ137,"休"))</f>
        <v>0</v>
      </c>
      <c r="AN137" s="1935" t="str">
        <f>IF(D137="","",IFERROR(ROUND(AM137/AK137,3),""))</f>
        <v/>
      </c>
      <c r="AO137" s="4627"/>
      <c r="AQ137" s="1952">
        <f>+COUNTIF(F137:AJ137,"－")</f>
        <v>0</v>
      </c>
      <c r="AR137" s="1952">
        <f>+COUNTIF(F137:AJ137,"外")</f>
        <v>0</v>
      </c>
    </row>
    <row r="138" spans="2:44">
      <c r="B138" s="4624"/>
      <c r="C138" s="4466"/>
      <c r="D138" s="1928">
        <f>$AG$19</f>
        <v>0</v>
      </c>
      <c r="E138" s="2138"/>
      <c r="F138" s="2129"/>
      <c r="G138" s="2130"/>
      <c r="H138" s="2130"/>
      <c r="I138" s="2130"/>
      <c r="J138" s="2130"/>
      <c r="K138" s="2130"/>
      <c r="L138" s="2130"/>
      <c r="M138" s="2130"/>
      <c r="N138" s="2130"/>
      <c r="O138" s="2130"/>
      <c r="P138" s="2130"/>
      <c r="Q138" s="2130"/>
      <c r="R138" s="2130"/>
      <c r="S138" s="2130"/>
      <c r="T138" s="2130"/>
      <c r="U138" s="2130"/>
      <c r="V138" s="2130"/>
      <c r="W138" s="2130"/>
      <c r="X138" s="2130"/>
      <c r="Y138" s="2130"/>
      <c r="Z138" s="2130"/>
      <c r="AA138" s="2130"/>
      <c r="AB138" s="2130"/>
      <c r="AC138" s="2130"/>
      <c r="AD138" s="2130"/>
      <c r="AE138" s="2130"/>
      <c r="AF138" s="2130"/>
      <c r="AG138" s="2130"/>
      <c r="AH138" s="2130"/>
      <c r="AI138" s="2130"/>
      <c r="AJ138" s="2131"/>
      <c r="AK138" s="1933" t="str">
        <f>IF(D138=0,"",COUNT($F$26:$AJ$26)-AL138)</f>
        <v/>
      </c>
      <c r="AL138" s="1939" t="str">
        <f>IF(D138=0,"",AQ138+AR138)</f>
        <v/>
      </c>
      <c r="AM138" s="1939" t="str">
        <f>IF(D138=0,"",COUNTIF(F138:AJ138,"休"))</f>
        <v/>
      </c>
      <c r="AN138" s="1940" t="str">
        <f>IF(D138="","",IFERROR(ROUND(AM138/AK138,3),""))</f>
        <v/>
      </c>
      <c r="AO138" s="4627"/>
      <c r="AQ138" s="1952">
        <f>+COUNTIF(F138:AJ138,"－")</f>
        <v>0</v>
      </c>
      <c r="AR138" s="1952">
        <f>+COUNTIF(F138:AJ138,"外")</f>
        <v>0</v>
      </c>
    </row>
    <row r="139" spans="2:44">
      <c r="B139" s="4624"/>
      <c r="C139" s="4466"/>
      <c r="D139" s="1928">
        <f>$AG$20</f>
        <v>0</v>
      </c>
      <c r="E139" s="2138"/>
      <c r="F139" s="2129"/>
      <c r="G139" s="2130"/>
      <c r="H139" s="2130"/>
      <c r="I139" s="2130"/>
      <c r="J139" s="2130"/>
      <c r="K139" s="2130"/>
      <c r="L139" s="2130"/>
      <c r="M139" s="2130"/>
      <c r="N139" s="2130"/>
      <c r="O139" s="2130"/>
      <c r="P139" s="2130"/>
      <c r="Q139" s="2130"/>
      <c r="R139" s="2130"/>
      <c r="S139" s="2130"/>
      <c r="T139" s="2130"/>
      <c r="U139" s="2130"/>
      <c r="V139" s="2130"/>
      <c r="W139" s="2130"/>
      <c r="X139" s="2130"/>
      <c r="Y139" s="2130"/>
      <c r="Z139" s="2130"/>
      <c r="AA139" s="2130"/>
      <c r="AB139" s="2130"/>
      <c r="AC139" s="2130"/>
      <c r="AD139" s="2130"/>
      <c r="AE139" s="2130"/>
      <c r="AF139" s="2130"/>
      <c r="AG139" s="2130"/>
      <c r="AH139" s="2130"/>
      <c r="AI139" s="2130"/>
      <c r="AJ139" s="2131"/>
      <c r="AK139" s="1933" t="str">
        <f>IF(D139=0,"",COUNT($F$26:$AJ$26)-AL139)</f>
        <v/>
      </c>
      <c r="AL139" s="1939" t="str">
        <f>IF(D139=0,"",AQ139+AR139)</f>
        <v/>
      </c>
      <c r="AM139" s="1939" t="str">
        <f>IF(D139=0,"",COUNTIF(F139:AJ139,"休"))</f>
        <v/>
      </c>
      <c r="AN139" s="1940" t="str">
        <f>IF(D139="","",IFERROR(ROUND(AM139/AK139,3),""))</f>
        <v/>
      </c>
      <c r="AO139" s="4627"/>
      <c r="AQ139" s="1952">
        <f>+COUNTIF(F139:AJ139,"－")</f>
        <v>0</v>
      </c>
      <c r="AR139" s="1952">
        <f>+COUNTIF(F139:AJ139,"外")</f>
        <v>0</v>
      </c>
    </row>
    <row r="140" spans="2:44" ht="13.8" thickBot="1">
      <c r="B140" s="4625"/>
      <c r="C140" s="4467"/>
      <c r="D140" s="1941">
        <f>$AG$21</f>
        <v>0</v>
      </c>
      <c r="E140" s="1947"/>
      <c r="F140" s="2141"/>
      <c r="G140" s="2134"/>
      <c r="H140" s="2134"/>
      <c r="I140" s="2134"/>
      <c r="J140" s="2134"/>
      <c r="K140" s="2134"/>
      <c r="L140" s="2134"/>
      <c r="M140" s="2134"/>
      <c r="N140" s="2134"/>
      <c r="O140" s="2134"/>
      <c r="P140" s="2134"/>
      <c r="Q140" s="2134"/>
      <c r="R140" s="2134"/>
      <c r="S140" s="2134"/>
      <c r="T140" s="2134"/>
      <c r="U140" s="2134"/>
      <c r="V140" s="2134"/>
      <c r="W140" s="2134"/>
      <c r="X140" s="2134"/>
      <c r="Y140" s="2134"/>
      <c r="Z140" s="2134"/>
      <c r="AA140" s="2134"/>
      <c r="AB140" s="2134"/>
      <c r="AC140" s="2134"/>
      <c r="AD140" s="2134"/>
      <c r="AE140" s="2134"/>
      <c r="AF140" s="2134"/>
      <c r="AG140" s="2134"/>
      <c r="AH140" s="2134"/>
      <c r="AI140" s="2134"/>
      <c r="AJ140" s="2142"/>
      <c r="AK140" s="1963" t="str">
        <f>IF(D140=0,"",COUNT($F$26:$AJ$26)-AL140)</f>
        <v/>
      </c>
      <c r="AL140" s="1964" t="str">
        <f>IF(D140=0,"",AQ140+AR140)</f>
        <v/>
      </c>
      <c r="AM140" s="1964" t="str">
        <f>IF(D140=0,"",COUNTIF(F140:AJ140,"休"))</f>
        <v/>
      </c>
      <c r="AN140" s="1940" t="str">
        <f>IF(D140="","",IFERROR(ROUND(AM140/AK140,3),""))</f>
        <v/>
      </c>
      <c r="AO140" s="4628"/>
      <c r="AQ140" s="1952">
        <f>+COUNTIF(F140:AJ140,"－")</f>
        <v>0</v>
      </c>
      <c r="AR140" s="1952">
        <f>+COUNTIF(F140:AJ140,"外")</f>
        <v>0</v>
      </c>
    </row>
    <row r="141" spans="2:44" ht="13.8" thickBot="1">
      <c r="B141" s="2143"/>
      <c r="C141" s="2116"/>
      <c r="F141" s="2144"/>
      <c r="G141" s="2144"/>
      <c r="H141" s="2144"/>
      <c r="I141" s="2144"/>
      <c r="J141" s="2144"/>
      <c r="K141" s="2144"/>
      <c r="L141" s="2144"/>
      <c r="M141" s="2144"/>
      <c r="N141" s="2144"/>
      <c r="O141" s="2144"/>
      <c r="P141" s="2144"/>
      <c r="Q141" s="2144"/>
      <c r="R141" s="2144"/>
      <c r="S141" s="2144"/>
      <c r="T141" s="2144"/>
      <c r="U141" s="2144"/>
      <c r="V141" s="2144"/>
      <c r="W141" s="2144"/>
      <c r="X141" s="2144"/>
      <c r="Y141" s="2144"/>
      <c r="Z141" s="2144"/>
      <c r="AA141" s="2144"/>
      <c r="AB141" s="2144"/>
      <c r="AC141" s="2144"/>
      <c r="AD141" s="2144"/>
      <c r="AE141" s="2144"/>
      <c r="AF141" s="2144"/>
      <c r="AG141" s="2144"/>
      <c r="AH141" s="2144"/>
      <c r="AI141" s="2144"/>
      <c r="AJ141" s="2144"/>
      <c r="AK141" s="2145"/>
      <c r="AN141" s="2146" t="s">
        <v>2271</v>
      </c>
      <c r="AO141" s="2147" t="e">
        <f>IF(AO125&gt;=0.285,"OK","NG")</f>
        <v>#DIV/0!</v>
      </c>
      <c r="AQ141" s="2061"/>
      <c r="AR141" s="2061"/>
    </row>
    <row r="142" spans="2:44">
      <c r="B142" s="2143"/>
      <c r="C142" s="2116"/>
      <c r="F142" s="2144"/>
      <c r="G142" s="2144"/>
      <c r="H142" s="2144"/>
      <c r="I142" s="2144"/>
      <c r="J142" s="2144"/>
      <c r="K142" s="2144"/>
      <c r="L142" s="2144"/>
      <c r="M142" s="2144"/>
      <c r="N142" s="2144"/>
      <c r="O142" s="2144"/>
      <c r="P142" s="2144"/>
      <c r="Q142" s="2144"/>
      <c r="R142" s="2144"/>
      <c r="S142" s="2144"/>
      <c r="T142" s="2144"/>
      <c r="U142" s="2144"/>
      <c r="V142" s="2144"/>
      <c r="W142" s="2144"/>
      <c r="X142" s="2144"/>
      <c r="Y142" s="2144"/>
      <c r="Z142" s="2144"/>
      <c r="AA142" s="2144"/>
      <c r="AB142" s="2144"/>
      <c r="AC142" s="2144"/>
      <c r="AD142" s="2144"/>
      <c r="AE142" s="2144"/>
      <c r="AF142" s="2144"/>
      <c r="AG142" s="2144"/>
      <c r="AH142" s="2144"/>
      <c r="AI142" s="2144"/>
      <c r="AJ142" s="2144"/>
      <c r="AK142" s="2145"/>
      <c r="AN142" s="2158"/>
      <c r="AO142" s="1935"/>
      <c r="AQ142" s="2061"/>
      <c r="AR142" s="2061"/>
    </row>
    <row r="143" spans="2:44" hidden="1">
      <c r="F143" s="2061" t="e">
        <f>YEAR(F146)</f>
        <v>#VALUE!</v>
      </c>
      <c r="G143" s="2061" t="e">
        <f>MONTH(F146)</f>
        <v>#VALUE!</v>
      </c>
    </row>
    <row r="144" spans="2:44" ht="13.2" customHeight="1">
      <c r="B144" s="4629"/>
      <c r="C144" s="4630"/>
      <c r="D144" s="4631"/>
      <c r="E144" s="2149" t="s">
        <v>2266</v>
      </c>
      <c r="F144" s="4637" t="e">
        <f>F146</f>
        <v>#VALUE!</v>
      </c>
      <c r="G144" s="4638"/>
      <c r="H144" s="4638"/>
      <c r="I144" s="4638"/>
      <c r="J144" s="4638"/>
      <c r="K144" s="4638"/>
      <c r="L144" s="4638"/>
      <c r="M144" s="4638"/>
      <c r="N144" s="4638"/>
      <c r="O144" s="4638"/>
      <c r="P144" s="4638"/>
      <c r="Q144" s="4638"/>
      <c r="R144" s="4638"/>
      <c r="S144" s="4638"/>
      <c r="T144" s="4638"/>
      <c r="U144" s="4638"/>
      <c r="V144" s="4638"/>
      <c r="W144" s="4638"/>
      <c r="X144" s="4638"/>
      <c r="Y144" s="4638"/>
      <c r="Z144" s="4638"/>
      <c r="AA144" s="4638"/>
      <c r="AB144" s="4638"/>
      <c r="AC144" s="4638"/>
      <c r="AD144" s="4638"/>
      <c r="AE144" s="4638"/>
      <c r="AF144" s="4638"/>
      <c r="AG144" s="4638"/>
      <c r="AH144" s="4638"/>
      <c r="AI144" s="4638"/>
      <c r="AJ144" s="4638"/>
      <c r="AK144" s="4480" t="s">
        <v>2304</v>
      </c>
      <c r="AL144" s="4489" t="s">
        <v>2305</v>
      </c>
      <c r="AM144" s="4480" t="s">
        <v>2283</v>
      </c>
      <c r="AN144" s="4481" t="s">
        <v>2306</v>
      </c>
      <c r="AO144" s="4480" t="s">
        <v>2307</v>
      </c>
      <c r="AQ144" s="4619" t="s">
        <v>2308</v>
      </c>
      <c r="AR144" s="4619" t="s">
        <v>2309</v>
      </c>
    </row>
    <row r="145" spans="2:44" ht="13.5" hidden="1" customHeight="1">
      <c r="B145" s="4632"/>
      <c r="C145" s="4622"/>
      <c r="D145" s="4633"/>
      <c r="E145" s="2150"/>
      <c r="F145" s="2110" t="e">
        <f>DATE($F143,$G143,1)</f>
        <v>#VALUE!</v>
      </c>
      <c r="G145" s="2110" t="e">
        <f t="shared" ref="G145:AJ145" si="49">F145+1</f>
        <v>#VALUE!</v>
      </c>
      <c r="H145" s="2110" t="e">
        <f t="shared" si="49"/>
        <v>#VALUE!</v>
      </c>
      <c r="I145" s="2110" t="e">
        <f t="shared" si="49"/>
        <v>#VALUE!</v>
      </c>
      <c r="J145" s="2110" t="e">
        <f t="shared" si="49"/>
        <v>#VALUE!</v>
      </c>
      <c r="K145" s="2110" t="e">
        <f t="shared" si="49"/>
        <v>#VALUE!</v>
      </c>
      <c r="L145" s="2110" t="e">
        <f t="shared" si="49"/>
        <v>#VALUE!</v>
      </c>
      <c r="M145" s="2110" t="e">
        <f t="shared" si="49"/>
        <v>#VALUE!</v>
      </c>
      <c r="N145" s="2110" t="e">
        <f t="shared" si="49"/>
        <v>#VALUE!</v>
      </c>
      <c r="O145" s="2110" t="e">
        <f t="shared" si="49"/>
        <v>#VALUE!</v>
      </c>
      <c r="P145" s="2110" t="e">
        <f t="shared" si="49"/>
        <v>#VALUE!</v>
      </c>
      <c r="Q145" s="2110" t="e">
        <f t="shared" si="49"/>
        <v>#VALUE!</v>
      </c>
      <c r="R145" s="2110" t="e">
        <f t="shared" si="49"/>
        <v>#VALUE!</v>
      </c>
      <c r="S145" s="2110" t="e">
        <f t="shared" si="49"/>
        <v>#VALUE!</v>
      </c>
      <c r="T145" s="2110" t="e">
        <f t="shared" si="49"/>
        <v>#VALUE!</v>
      </c>
      <c r="U145" s="2110" t="e">
        <f t="shared" si="49"/>
        <v>#VALUE!</v>
      </c>
      <c r="V145" s="2110" t="e">
        <f t="shared" si="49"/>
        <v>#VALUE!</v>
      </c>
      <c r="W145" s="2110" t="e">
        <f t="shared" si="49"/>
        <v>#VALUE!</v>
      </c>
      <c r="X145" s="2110" t="e">
        <f t="shared" si="49"/>
        <v>#VALUE!</v>
      </c>
      <c r="Y145" s="2110" t="e">
        <f t="shared" si="49"/>
        <v>#VALUE!</v>
      </c>
      <c r="Z145" s="2110" t="e">
        <f t="shared" si="49"/>
        <v>#VALUE!</v>
      </c>
      <c r="AA145" s="2110" t="e">
        <f t="shared" si="49"/>
        <v>#VALUE!</v>
      </c>
      <c r="AB145" s="2110" t="e">
        <f t="shared" si="49"/>
        <v>#VALUE!</v>
      </c>
      <c r="AC145" s="2110" t="e">
        <f t="shared" si="49"/>
        <v>#VALUE!</v>
      </c>
      <c r="AD145" s="2110" t="e">
        <f t="shared" si="49"/>
        <v>#VALUE!</v>
      </c>
      <c r="AE145" s="2110" t="e">
        <f t="shared" si="49"/>
        <v>#VALUE!</v>
      </c>
      <c r="AF145" s="2110" t="e">
        <f t="shared" si="49"/>
        <v>#VALUE!</v>
      </c>
      <c r="AG145" s="2110" t="e">
        <f t="shared" si="49"/>
        <v>#VALUE!</v>
      </c>
      <c r="AH145" s="2110" t="e">
        <f t="shared" si="49"/>
        <v>#VALUE!</v>
      </c>
      <c r="AI145" s="2110" t="e">
        <f t="shared" si="49"/>
        <v>#VALUE!</v>
      </c>
      <c r="AJ145" s="2110" t="e">
        <f t="shared" si="49"/>
        <v>#VALUE!</v>
      </c>
      <c r="AK145" s="4480"/>
      <c r="AL145" s="4489"/>
      <c r="AM145" s="4480"/>
      <c r="AN145" s="4481"/>
      <c r="AO145" s="4480"/>
      <c r="AQ145" s="4619"/>
      <c r="AR145" s="4619"/>
    </row>
    <row r="146" spans="2:44">
      <c r="B146" s="4632"/>
      <c r="C146" s="4622"/>
      <c r="D146" s="4633"/>
      <c r="E146" s="2151" t="s">
        <v>2267</v>
      </c>
      <c r="F146" s="2152" t="e">
        <f>IF(EDATE(F121,1)&gt;$F$7,"",EDATE(F121,1))</f>
        <v>#VALUE!</v>
      </c>
      <c r="G146" s="2110" t="e">
        <f t="shared" ref="G146:AJ146" si="50">IF(G145&gt;$F$7,"",IF(F146=EOMONTH(DATE($F143,$G143,1),0),"",IF(F146="","",F146+1)))</f>
        <v>#VALUE!</v>
      </c>
      <c r="H146" s="2110" t="e">
        <f t="shared" si="50"/>
        <v>#VALUE!</v>
      </c>
      <c r="I146" s="2110" t="e">
        <f t="shared" si="50"/>
        <v>#VALUE!</v>
      </c>
      <c r="J146" s="2110" t="e">
        <f t="shared" si="50"/>
        <v>#VALUE!</v>
      </c>
      <c r="K146" s="2110" t="e">
        <f t="shared" si="50"/>
        <v>#VALUE!</v>
      </c>
      <c r="L146" s="2110" t="e">
        <f t="shared" si="50"/>
        <v>#VALUE!</v>
      </c>
      <c r="M146" s="2110" t="e">
        <f t="shared" si="50"/>
        <v>#VALUE!</v>
      </c>
      <c r="N146" s="2110" t="e">
        <f t="shared" si="50"/>
        <v>#VALUE!</v>
      </c>
      <c r="O146" s="2110" t="e">
        <f t="shared" si="50"/>
        <v>#VALUE!</v>
      </c>
      <c r="P146" s="2110" t="e">
        <f t="shared" si="50"/>
        <v>#VALUE!</v>
      </c>
      <c r="Q146" s="2110" t="e">
        <f t="shared" si="50"/>
        <v>#VALUE!</v>
      </c>
      <c r="R146" s="2110" t="e">
        <f t="shared" si="50"/>
        <v>#VALUE!</v>
      </c>
      <c r="S146" s="2110" t="e">
        <f t="shared" si="50"/>
        <v>#VALUE!</v>
      </c>
      <c r="T146" s="2110" t="e">
        <f t="shared" si="50"/>
        <v>#VALUE!</v>
      </c>
      <c r="U146" s="2110" t="e">
        <f t="shared" si="50"/>
        <v>#VALUE!</v>
      </c>
      <c r="V146" s="2110" t="e">
        <f t="shared" si="50"/>
        <v>#VALUE!</v>
      </c>
      <c r="W146" s="2110" t="e">
        <f t="shared" si="50"/>
        <v>#VALUE!</v>
      </c>
      <c r="X146" s="2110" t="e">
        <f t="shared" si="50"/>
        <v>#VALUE!</v>
      </c>
      <c r="Y146" s="2110" t="e">
        <f t="shared" si="50"/>
        <v>#VALUE!</v>
      </c>
      <c r="Z146" s="2110" t="e">
        <f t="shared" si="50"/>
        <v>#VALUE!</v>
      </c>
      <c r="AA146" s="2110" t="e">
        <f t="shared" si="50"/>
        <v>#VALUE!</v>
      </c>
      <c r="AB146" s="2110" t="e">
        <f t="shared" si="50"/>
        <v>#VALUE!</v>
      </c>
      <c r="AC146" s="2110" t="e">
        <f t="shared" si="50"/>
        <v>#VALUE!</v>
      </c>
      <c r="AD146" s="2110" t="e">
        <f t="shared" si="50"/>
        <v>#VALUE!</v>
      </c>
      <c r="AE146" s="2110" t="e">
        <f t="shared" si="50"/>
        <v>#VALUE!</v>
      </c>
      <c r="AF146" s="2110" t="e">
        <f t="shared" si="50"/>
        <v>#VALUE!</v>
      </c>
      <c r="AG146" s="2110" t="e">
        <f t="shared" si="50"/>
        <v>#VALUE!</v>
      </c>
      <c r="AH146" s="2110" t="e">
        <f t="shared" si="50"/>
        <v>#VALUE!</v>
      </c>
      <c r="AI146" s="2110" t="e">
        <f t="shared" si="50"/>
        <v>#VALUE!</v>
      </c>
      <c r="AJ146" s="2110" t="e">
        <f t="shared" si="50"/>
        <v>#VALUE!</v>
      </c>
      <c r="AK146" s="4480"/>
      <c r="AL146" s="4489"/>
      <c r="AM146" s="4480"/>
      <c r="AN146" s="4481"/>
      <c r="AO146" s="4480"/>
      <c r="AQ146" s="4619"/>
      <c r="AR146" s="4619"/>
    </row>
    <row r="147" spans="2:44">
      <c r="B147" s="4634"/>
      <c r="C147" s="4635"/>
      <c r="D147" s="4636"/>
      <c r="E147" s="1939" t="s">
        <v>1060</v>
      </c>
      <c r="F147" s="2153" t="str">
        <f t="shared" ref="F147:AJ147" si="51">IFERROR(TEXT(WEEKDAY(+F146),"aaa"),"")</f>
        <v/>
      </c>
      <c r="G147" s="2153" t="str">
        <f t="shared" si="51"/>
        <v/>
      </c>
      <c r="H147" s="2153" t="str">
        <f t="shared" si="51"/>
        <v/>
      </c>
      <c r="I147" s="2153" t="str">
        <f t="shared" si="51"/>
        <v/>
      </c>
      <c r="J147" s="2153" t="str">
        <f t="shared" si="51"/>
        <v/>
      </c>
      <c r="K147" s="2153" t="str">
        <f t="shared" si="51"/>
        <v/>
      </c>
      <c r="L147" s="2153" t="str">
        <f t="shared" si="51"/>
        <v/>
      </c>
      <c r="M147" s="2153" t="str">
        <f t="shared" si="51"/>
        <v/>
      </c>
      <c r="N147" s="2153" t="str">
        <f t="shared" si="51"/>
        <v/>
      </c>
      <c r="O147" s="2153" t="str">
        <f t="shared" si="51"/>
        <v/>
      </c>
      <c r="P147" s="2153" t="str">
        <f t="shared" si="51"/>
        <v/>
      </c>
      <c r="Q147" s="2153" t="str">
        <f t="shared" si="51"/>
        <v/>
      </c>
      <c r="R147" s="2153" t="str">
        <f t="shared" si="51"/>
        <v/>
      </c>
      <c r="S147" s="2153" t="str">
        <f t="shared" si="51"/>
        <v/>
      </c>
      <c r="T147" s="2153" t="str">
        <f t="shared" si="51"/>
        <v/>
      </c>
      <c r="U147" s="2153" t="str">
        <f t="shared" si="51"/>
        <v/>
      </c>
      <c r="V147" s="2153" t="str">
        <f t="shared" si="51"/>
        <v/>
      </c>
      <c r="W147" s="2153" t="str">
        <f t="shared" si="51"/>
        <v/>
      </c>
      <c r="X147" s="2153" t="str">
        <f t="shared" si="51"/>
        <v/>
      </c>
      <c r="Y147" s="2153" t="str">
        <f t="shared" si="51"/>
        <v/>
      </c>
      <c r="Z147" s="2153" t="str">
        <f t="shared" si="51"/>
        <v/>
      </c>
      <c r="AA147" s="2153" t="str">
        <f t="shared" si="51"/>
        <v/>
      </c>
      <c r="AB147" s="2153" t="str">
        <f t="shared" si="51"/>
        <v/>
      </c>
      <c r="AC147" s="2153" t="str">
        <f t="shared" si="51"/>
        <v/>
      </c>
      <c r="AD147" s="2153" t="str">
        <f t="shared" si="51"/>
        <v/>
      </c>
      <c r="AE147" s="2153" t="str">
        <f t="shared" si="51"/>
        <v/>
      </c>
      <c r="AF147" s="2153" t="str">
        <f t="shared" si="51"/>
        <v/>
      </c>
      <c r="AG147" s="2153" t="str">
        <f t="shared" si="51"/>
        <v/>
      </c>
      <c r="AH147" s="2153" t="str">
        <f t="shared" si="51"/>
        <v/>
      </c>
      <c r="AI147" s="2153" t="str">
        <f t="shared" si="51"/>
        <v/>
      </c>
      <c r="AJ147" s="2153" t="str">
        <f t="shared" si="51"/>
        <v/>
      </c>
      <c r="AK147" s="4480"/>
      <c r="AL147" s="4489"/>
      <c r="AM147" s="4480"/>
      <c r="AN147" s="4481"/>
      <c r="AO147" s="4480"/>
      <c r="AQ147" s="4619"/>
      <c r="AR147" s="4619"/>
    </row>
    <row r="148" spans="2:44" ht="21" customHeight="1">
      <c r="B148" s="2154" t="s">
        <v>2310</v>
      </c>
      <c r="C148" s="2155" t="s">
        <v>2280</v>
      </c>
      <c r="D148" s="2119" t="s">
        <v>2281</v>
      </c>
      <c r="E148" s="2120" t="s">
        <v>2270</v>
      </c>
      <c r="F148" s="2156"/>
      <c r="G148" s="2122"/>
      <c r="H148" s="2122"/>
      <c r="I148" s="2122"/>
      <c r="J148" s="2122"/>
      <c r="K148" s="2122"/>
      <c r="L148" s="2122"/>
      <c r="M148" s="2122"/>
      <c r="N148" s="2122"/>
      <c r="O148" s="2122"/>
      <c r="P148" s="2122"/>
      <c r="Q148" s="2122"/>
      <c r="R148" s="2122"/>
      <c r="S148" s="2122"/>
      <c r="T148" s="2122"/>
      <c r="U148" s="2122"/>
      <c r="V148" s="2122"/>
      <c r="W148" s="2122"/>
      <c r="X148" s="2122"/>
      <c r="Y148" s="2122"/>
      <c r="Z148" s="2122"/>
      <c r="AA148" s="2122"/>
      <c r="AB148" s="2122"/>
      <c r="AC148" s="2122"/>
      <c r="AD148" s="2122"/>
      <c r="AE148" s="2122"/>
      <c r="AF148" s="2122"/>
      <c r="AG148" s="2157"/>
      <c r="AH148" s="2157"/>
      <c r="AI148" s="2157"/>
      <c r="AJ148" s="2157"/>
      <c r="AK148" s="1905" t="s">
        <v>2289</v>
      </c>
      <c r="AL148" s="1905" t="s">
        <v>2290</v>
      </c>
      <c r="AM148" s="1905" t="s">
        <v>2291</v>
      </c>
      <c r="AN148" s="1906" t="s">
        <v>2292</v>
      </c>
      <c r="AO148" s="1905" t="s">
        <v>2293</v>
      </c>
      <c r="AQ148" s="4620"/>
      <c r="AR148" s="4620"/>
    </row>
    <row r="149" spans="2:44" ht="13.5" customHeight="1">
      <c r="B149" s="4623" t="s">
        <v>2294</v>
      </c>
      <c r="C149" s="4485" t="str">
        <f>$AC$8</f>
        <v>A建設</v>
      </c>
      <c r="D149" s="1928" t="str">
        <f>$AG$8</f>
        <v>〇〇</v>
      </c>
      <c r="E149" s="2124"/>
      <c r="F149" s="2125"/>
      <c r="G149" s="2126"/>
      <c r="H149" s="2126"/>
      <c r="I149" s="2126"/>
      <c r="J149" s="2126"/>
      <c r="K149" s="2126"/>
      <c r="L149" s="2126"/>
      <c r="M149" s="2126"/>
      <c r="N149" s="2126"/>
      <c r="O149" s="2126"/>
      <c r="P149" s="2126"/>
      <c r="Q149" s="2126"/>
      <c r="R149" s="2126"/>
      <c r="S149" s="2126"/>
      <c r="T149" s="2126"/>
      <c r="U149" s="2126"/>
      <c r="V149" s="2126"/>
      <c r="W149" s="2126"/>
      <c r="X149" s="2126"/>
      <c r="Y149" s="2126"/>
      <c r="Z149" s="2126"/>
      <c r="AA149" s="2126"/>
      <c r="AB149" s="2126"/>
      <c r="AC149" s="2126"/>
      <c r="AD149" s="2126"/>
      <c r="AE149" s="2126"/>
      <c r="AF149" s="2126"/>
      <c r="AG149" s="2126"/>
      <c r="AH149" s="2126"/>
      <c r="AI149" s="2127"/>
      <c r="AJ149" s="2128"/>
      <c r="AK149" s="1933">
        <f t="shared" ref="AK149:AK154" si="52">IF(D149=0,"",COUNT($F$26:$AJ$26)-AL149)</f>
        <v>0</v>
      </c>
      <c r="AL149" s="1934">
        <f t="shared" ref="AL149:AL154" si="53">IF(D149=0,"",AQ149+AR149)</f>
        <v>0</v>
      </c>
      <c r="AM149" s="1934">
        <f t="shared" ref="AM149:AM154" si="54">IF(D149=0,"",COUNTIF(F149:AJ149,"休"))</f>
        <v>0</v>
      </c>
      <c r="AN149" s="1935" t="str">
        <f t="shared" ref="AN149:AN154" si="55">IF(D149="","",IFERROR(ROUND(AM149/AK149,3),""))</f>
        <v/>
      </c>
      <c r="AO149" s="4626" t="e">
        <f>ROUND(AVERAGE(AN149:AN164),3)</f>
        <v>#DIV/0!</v>
      </c>
      <c r="AQ149" s="1952">
        <f t="shared" ref="AQ149:AQ154" si="56">+COUNTIF(F149:AJ149,"－")</f>
        <v>0</v>
      </c>
      <c r="AR149" s="1952">
        <f t="shared" ref="AR149:AR154" si="57">+COUNTIF(F149:AJ149,"外")</f>
        <v>0</v>
      </c>
    </row>
    <row r="150" spans="2:44" ht="13.5" customHeight="1">
      <c r="B150" s="4624"/>
      <c r="C150" s="4466"/>
      <c r="D150" s="1928" t="str">
        <f>$AG$9</f>
        <v>●●</v>
      </c>
      <c r="E150" s="2124"/>
      <c r="F150" s="2129"/>
      <c r="G150" s="2130"/>
      <c r="H150" s="2130"/>
      <c r="I150" s="2130"/>
      <c r="J150" s="2130"/>
      <c r="K150" s="2130"/>
      <c r="L150" s="2130"/>
      <c r="M150" s="2130"/>
      <c r="N150" s="2130"/>
      <c r="O150" s="2130"/>
      <c r="P150" s="2130"/>
      <c r="Q150" s="2130"/>
      <c r="R150" s="2130"/>
      <c r="S150" s="2130"/>
      <c r="T150" s="2130"/>
      <c r="U150" s="2130"/>
      <c r="V150" s="2130"/>
      <c r="W150" s="2130"/>
      <c r="X150" s="2130"/>
      <c r="Y150" s="2130"/>
      <c r="Z150" s="2130"/>
      <c r="AA150" s="2130"/>
      <c r="AB150" s="2130"/>
      <c r="AC150" s="2130"/>
      <c r="AD150" s="2130"/>
      <c r="AE150" s="2130"/>
      <c r="AF150" s="2130"/>
      <c r="AG150" s="2130"/>
      <c r="AH150" s="2130"/>
      <c r="AI150" s="2130"/>
      <c r="AJ150" s="2131"/>
      <c r="AK150" s="1933">
        <f t="shared" si="52"/>
        <v>0</v>
      </c>
      <c r="AL150" s="1939">
        <f t="shared" si="53"/>
        <v>0</v>
      </c>
      <c r="AM150" s="1939">
        <f t="shared" si="54"/>
        <v>0</v>
      </c>
      <c r="AN150" s="1940" t="str">
        <f t="shared" si="55"/>
        <v/>
      </c>
      <c r="AO150" s="4627"/>
      <c r="AQ150" s="1952">
        <f t="shared" si="56"/>
        <v>0</v>
      </c>
      <c r="AR150" s="1952">
        <f t="shared" si="57"/>
        <v>0</v>
      </c>
    </row>
    <row r="151" spans="2:44">
      <c r="B151" s="4624"/>
      <c r="C151" s="4466"/>
      <c r="D151" s="1928" t="str">
        <f>$AG$10</f>
        <v>△△</v>
      </c>
      <c r="E151" s="2124"/>
      <c r="F151" s="2129"/>
      <c r="G151" s="2130"/>
      <c r="H151" s="2130"/>
      <c r="I151" s="2130"/>
      <c r="J151" s="2130"/>
      <c r="K151" s="2130"/>
      <c r="L151" s="2130"/>
      <c r="M151" s="2130"/>
      <c r="N151" s="2130"/>
      <c r="O151" s="2130"/>
      <c r="P151" s="2130"/>
      <c r="Q151" s="2130"/>
      <c r="R151" s="2130"/>
      <c r="S151" s="2130"/>
      <c r="T151" s="2130"/>
      <c r="U151" s="2130"/>
      <c r="V151" s="2130"/>
      <c r="W151" s="2130"/>
      <c r="X151" s="2130"/>
      <c r="Y151" s="2130"/>
      <c r="Z151" s="2130"/>
      <c r="AA151" s="2130"/>
      <c r="AB151" s="2130"/>
      <c r="AC151" s="2130"/>
      <c r="AD151" s="2130"/>
      <c r="AE151" s="2130"/>
      <c r="AF151" s="2130"/>
      <c r="AG151" s="2130"/>
      <c r="AH151" s="2130"/>
      <c r="AI151" s="2130"/>
      <c r="AJ151" s="2131"/>
      <c r="AK151" s="1933">
        <f t="shared" si="52"/>
        <v>0</v>
      </c>
      <c r="AL151" s="1939">
        <f t="shared" si="53"/>
        <v>0</v>
      </c>
      <c r="AM151" s="1939">
        <f t="shared" si="54"/>
        <v>0</v>
      </c>
      <c r="AN151" s="1940" t="str">
        <f t="shared" si="55"/>
        <v/>
      </c>
      <c r="AO151" s="4627"/>
      <c r="AQ151" s="1952">
        <f t="shared" si="56"/>
        <v>0</v>
      </c>
      <c r="AR151" s="1952">
        <f t="shared" si="57"/>
        <v>0</v>
      </c>
    </row>
    <row r="152" spans="2:44">
      <c r="B152" s="4624"/>
      <c r="C152" s="4466"/>
      <c r="D152" s="1928" t="str">
        <f>$AG$11</f>
        <v>■■</v>
      </c>
      <c r="E152" s="2105"/>
      <c r="F152" s="2129"/>
      <c r="G152" s="2130"/>
      <c r="H152" s="2130"/>
      <c r="I152" s="2130"/>
      <c r="J152" s="2130"/>
      <c r="K152" s="2130"/>
      <c r="L152" s="2130"/>
      <c r="M152" s="2130"/>
      <c r="N152" s="2130"/>
      <c r="O152" s="2130"/>
      <c r="P152" s="2130"/>
      <c r="Q152" s="2130"/>
      <c r="R152" s="2130"/>
      <c r="S152" s="2130"/>
      <c r="T152" s="2130"/>
      <c r="U152" s="2130"/>
      <c r="V152" s="2130"/>
      <c r="W152" s="2130"/>
      <c r="X152" s="2130"/>
      <c r="Y152" s="2130"/>
      <c r="Z152" s="2130"/>
      <c r="AA152" s="2130"/>
      <c r="AB152" s="2130"/>
      <c r="AC152" s="2130"/>
      <c r="AD152" s="2130"/>
      <c r="AE152" s="2130"/>
      <c r="AF152" s="2130"/>
      <c r="AG152" s="2130"/>
      <c r="AH152" s="2130"/>
      <c r="AI152" s="2130"/>
      <c r="AJ152" s="2131"/>
      <c r="AK152" s="1933">
        <f t="shared" si="52"/>
        <v>0</v>
      </c>
      <c r="AL152" s="1939">
        <f t="shared" si="53"/>
        <v>0</v>
      </c>
      <c r="AM152" s="1939">
        <f t="shared" si="54"/>
        <v>0</v>
      </c>
      <c r="AN152" s="1940" t="str">
        <f t="shared" si="55"/>
        <v/>
      </c>
      <c r="AO152" s="4627"/>
      <c r="AQ152" s="1952">
        <f t="shared" si="56"/>
        <v>0</v>
      </c>
      <c r="AR152" s="1952">
        <f t="shared" si="57"/>
        <v>0</v>
      </c>
    </row>
    <row r="153" spans="2:44">
      <c r="B153" s="4624"/>
      <c r="C153" s="4466"/>
      <c r="D153" s="1928" t="str">
        <f>$AG$12</f>
        <v>★★</v>
      </c>
      <c r="E153" s="2124"/>
      <c r="F153" s="2129"/>
      <c r="G153" s="2130"/>
      <c r="H153" s="2130"/>
      <c r="I153" s="2130"/>
      <c r="J153" s="2130"/>
      <c r="K153" s="2130"/>
      <c r="L153" s="2130"/>
      <c r="M153" s="2130"/>
      <c r="N153" s="2130"/>
      <c r="O153" s="2130"/>
      <c r="P153" s="2130"/>
      <c r="Q153" s="2130"/>
      <c r="R153" s="2130"/>
      <c r="S153" s="2130"/>
      <c r="T153" s="2130"/>
      <c r="U153" s="2130"/>
      <c r="V153" s="2130"/>
      <c r="W153" s="2130"/>
      <c r="X153" s="2130"/>
      <c r="Y153" s="2130"/>
      <c r="Z153" s="2130"/>
      <c r="AA153" s="2130"/>
      <c r="AB153" s="2130"/>
      <c r="AC153" s="2130"/>
      <c r="AD153" s="2130"/>
      <c r="AE153" s="2130"/>
      <c r="AF153" s="2130"/>
      <c r="AG153" s="2130"/>
      <c r="AH153" s="2130"/>
      <c r="AI153" s="2130"/>
      <c r="AJ153" s="2131"/>
      <c r="AK153" s="1933">
        <f t="shared" si="52"/>
        <v>0</v>
      </c>
      <c r="AL153" s="1939">
        <f t="shared" si="53"/>
        <v>0</v>
      </c>
      <c r="AM153" s="1939">
        <f t="shared" si="54"/>
        <v>0</v>
      </c>
      <c r="AN153" s="1940" t="str">
        <f t="shared" si="55"/>
        <v/>
      </c>
      <c r="AO153" s="4627"/>
      <c r="AQ153" s="1952">
        <f t="shared" si="56"/>
        <v>0</v>
      </c>
      <c r="AR153" s="1952">
        <f t="shared" si="57"/>
        <v>0</v>
      </c>
    </row>
    <row r="154" spans="2:44">
      <c r="B154" s="4625"/>
      <c r="C154" s="4467"/>
      <c r="D154" s="1941">
        <f>$AG$13</f>
        <v>0</v>
      </c>
      <c r="E154" s="2132"/>
      <c r="F154" s="2133"/>
      <c r="G154" s="2134"/>
      <c r="H154" s="2135"/>
      <c r="I154" s="2135"/>
      <c r="J154" s="2135"/>
      <c r="K154" s="2135"/>
      <c r="L154" s="2135"/>
      <c r="M154" s="2135"/>
      <c r="N154" s="2135"/>
      <c r="O154" s="2135"/>
      <c r="P154" s="2135"/>
      <c r="Q154" s="2135"/>
      <c r="R154" s="2135"/>
      <c r="S154" s="2135"/>
      <c r="T154" s="2135"/>
      <c r="U154" s="2135"/>
      <c r="V154" s="2135"/>
      <c r="W154" s="2135"/>
      <c r="X154" s="2135"/>
      <c r="Y154" s="2135"/>
      <c r="Z154" s="2135"/>
      <c r="AA154" s="2135"/>
      <c r="AB154" s="2135"/>
      <c r="AC154" s="2135"/>
      <c r="AD154" s="2135"/>
      <c r="AE154" s="2135"/>
      <c r="AF154" s="2135"/>
      <c r="AG154" s="2135"/>
      <c r="AH154" s="2135"/>
      <c r="AI154" s="2135"/>
      <c r="AJ154" s="2136"/>
      <c r="AK154" s="1933" t="str">
        <f t="shared" si="52"/>
        <v/>
      </c>
      <c r="AL154" s="1934" t="str">
        <f t="shared" si="53"/>
        <v/>
      </c>
      <c r="AM154" s="1947" t="str">
        <f t="shared" si="54"/>
        <v/>
      </c>
      <c r="AN154" s="1940" t="str">
        <f t="shared" si="55"/>
        <v/>
      </c>
      <c r="AO154" s="4627"/>
      <c r="AQ154" s="1952">
        <f t="shared" si="56"/>
        <v>0</v>
      </c>
      <c r="AR154" s="1952">
        <f t="shared" si="57"/>
        <v>0</v>
      </c>
    </row>
    <row r="155" spans="2:44">
      <c r="B155" s="4623" t="s">
        <v>2301</v>
      </c>
      <c r="C155" s="4465" t="str">
        <f>$AC$14</f>
        <v>B産業</v>
      </c>
      <c r="D155" s="1948" t="s">
        <v>2281</v>
      </c>
      <c r="E155" s="2137" t="s">
        <v>2270</v>
      </c>
      <c r="F155" s="2121"/>
      <c r="G155" s="2122"/>
      <c r="H155" s="2122"/>
      <c r="I155" s="2122"/>
      <c r="J155" s="2122"/>
      <c r="K155" s="2122"/>
      <c r="L155" s="2122"/>
      <c r="M155" s="2122"/>
      <c r="N155" s="2122"/>
      <c r="O155" s="2122"/>
      <c r="P155" s="2122"/>
      <c r="Q155" s="2122"/>
      <c r="R155" s="2122"/>
      <c r="S155" s="2122"/>
      <c r="T155" s="2122"/>
      <c r="U155" s="2122"/>
      <c r="V155" s="2122"/>
      <c r="W155" s="2122"/>
      <c r="X155" s="2122"/>
      <c r="Y155" s="2122"/>
      <c r="Z155" s="2122"/>
      <c r="AA155" s="2122"/>
      <c r="AB155" s="2122"/>
      <c r="AC155" s="2122"/>
      <c r="AD155" s="2122"/>
      <c r="AE155" s="2122"/>
      <c r="AF155" s="2122"/>
      <c r="AG155" s="2122"/>
      <c r="AH155" s="2122"/>
      <c r="AI155" s="2122"/>
      <c r="AJ155" s="2123"/>
      <c r="AK155" s="1951"/>
      <c r="AL155" s="1952"/>
      <c r="AM155" s="1953"/>
      <c r="AN155" s="1954"/>
      <c r="AO155" s="4627"/>
    </row>
    <row r="156" spans="2:44">
      <c r="B156" s="4624"/>
      <c r="C156" s="4466"/>
      <c r="D156" s="1928" t="str">
        <f>$AG$14</f>
        <v>〇〇</v>
      </c>
      <c r="E156" s="2124"/>
      <c r="F156" s="2125"/>
      <c r="G156" s="2126"/>
      <c r="H156" s="2126"/>
      <c r="I156" s="2126"/>
      <c r="J156" s="2126"/>
      <c r="K156" s="2126"/>
      <c r="L156" s="2126"/>
      <c r="M156" s="2126"/>
      <c r="N156" s="2126"/>
      <c r="O156" s="2126"/>
      <c r="P156" s="2126"/>
      <c r="Q156" s="2126"/>
      <c r="R156" s="2126"/>
      <c r="S156" s="2126"/>
      <c r="T156" s="2126"/>
      <c r="U156" s="2126"/>
      <c r="V156" s="2126"/>
      <c r="W156" s="2126"/>
      <c r="X156" s="2126"/>
      <c r="Y156" s="2126"/>
      <c r="Z156" s="2126"/>
      <c r="AA156" s="2126"/>
      <c r="AB156" s="2126"/>
      <c r="AC156" s="2126"/>
      <c r="AD156" s="2126"/>
      <c r="AE156" s="2126"/>
      <c r="AF156" s="2126"/>
      <c r="AG156" s="2126"/>
      <c r="AH156" s="2127"/>
      <c r="AI156" s="2127"/>
      <c r="AJ156" s="2131"/>
      <c r="AK156" s="1933">
        <f>IF(D156=0,"",COUNT($F$26:$AJ$26)-AL156)</f>
        <v>0</v>
      </c>
      <c r="AL156" s="1934">
        <f>IF(D156=0,"",AQ156+AR156)</f>
        <v>0</v>
      </c>
      <c r="AM156" s="1934">
        <f>IF(D156=0,"",COUNTIF(F156:AJ156,"休"))</f>
        <v>0</v>
      </c>
      <c r="AN156" s="1935" t="str">
        <f>IF(D156="","",IFERROR(ROUND(AM156/AK156,3),""))</f>
        <v/>
      </c>
      <c r="AO156" s="4627"/>
      <c r="AQ156" s="1952">
        <f>+COUNTIF(F156:AJ156,"－")</f>
        <v>0</v>
      </c>
      <c r="AR156" s="1952">
        <f>+COUNTIF(F156:AJ156,"外")</f>
        <v>0</v>
      </c>
    </row>
    <row r="157" spans="2:44">
      <c r="B157" s="4624"/>
      <c r="C157" s="4466"/>
      <c r="D157" s="1928" t="str">
        <f>$AG$15</f>
        <v>●●</v>
      </c>
      <c r="E157" s="2138"/>
      <c r="F157" s="2129"/>
      <c r="G157" s="2130"/>
      <c r="H157" s="2130"/>
      <c r="I157" s="2130"/>
      <c r="J157" s="2130"/>
      <c r="K157" s="2130"/>
      <c r="L157" s="2130"/>
      <c r="M157" s="2130"/>
      <c r="N157" s="2130"/>
      <c r="O157" s="2130"/>
      <c r="P157" s="2130"/>
      <c r="Q157" s="2130"/>
      <c r="R157" s="2130"/>
      <c r="S157" s="2130"/>
      <c r="T157" s="2130"/>
      <c r="U157" s="2130"/>
      <c r="V157" s="2130"/>
      <c r="W157" s="2130"/>
      <c r="X157" s="2130"/>
      <c r="Y157" s="2130"/>
      <c r="Z157" s="2130"/>
      <c r="AA157" s="2130"/>
      <c r="AB157" s="2130"/>
      <c r="AC157" s="2130"/>
      <c r="AD157" s="2130"/>
      <c r="AE157" s="2130"/>
      <c r="AF157" s="2130"/>
      <c r="AG157" s="2130"/>
      <c r="AH157" s="2130"/>
      <c r="AI157" s="2130"/>
      <c r="AJ157" s="2131"/>
      <c r="AK157" s="1933">
        <f>IF(D157=0,"",COUNT($F$26:$AJ$26)-AL157)</f>
        <v>0</v>
      </c>
      <c r="AL157" s="1939">
        <f>IF(D157=0,"",AQ157+AR157)</f>
        <v>0</v>
      </c>
      <c r="AM157" s="1939">
        <f>IF(D157=0,"",COUNTIF(F157:AJ157,"休"))</f>
        <v>0</v>
      </c>
      <c r="AN157" s="1940" t="str">
        <f>IF(D157="","",IFERROR(ROUND(AM157/AK157,3),""))</f>
        <v/>
      </c>
      <c r="AO157" s="4627"/>
      <c r="AQ157" s="1952">
        <f>+COUNTIF(F157:AJ157,"－")</f>
        <v>0</v>
      </c>
      <c r="AR157" s="1952">
        <f>+COUNTIF(F157:AJ157,"外")</f>
        <v>0</v>
      </c>
    </row>
    <row r="158" spans="2:44">
      <c r="B158" s="4624"/>
      <c r="C158" s="4466"/>
      <c r="D158" s="1928">
        <f>$AG$16</f>
        <v>0</v>
      </c>
      <c r="E158" s="2138"/>
      <c r="F158" s="2129"/>
      <c r="G158" s="2130"/>
      <c r="H158" s="2130"/>
      <c r="I158" s="2130"/>
      <c r="J158" s="2130"/>
      <c r="K158" s="2130"/>
      <c r="L158" s="2130"/>
      <c r="M158" s="2130"/>
      <c r="N158" s="2130"/>
      <c r="O158" s="2130"/>
      <c r="P158" s="2130"/>
      <c r="Q158" s="2130"/>
      <c r="R158" s="2130"/>
      <c r="S158" s="2130"/>
      <c r="T158" s="2130"/>
      <c r="U158" s="2130"/>
      <c r="V158" s="2130"/>
      <c r="W158" s="2130"/>
      <c r="X158" s="2130"/>
      <c r="Y158" s="2130"/>
      <c r="Z158" s="2130"/>
      <c r="AA158" s="2130"/>
      <c r="AB158" s="2130"/>
      <c r="AC158" s="2130"/>
      <c r="AD158" s="2130"/>
      <c r="AE158" s="2130"/>
      <c r="AF158" s="2130"/>
      <c r="AG158" s="2130"/>
      <c r="AH158" s="2130"/>
      <c r="AI158" s="2130"/>
      <c r="AJ158" s="2131"/>
      <c r="AK158" s="1933" t="str">
        <f>IF(D158=0,"",COUNT($F$26:$AJ$26)-AL158)</f>
        <v/>
      </c>
      <c r="AL158" s="1939" t="str">
        <f>IF(D158=0,"",AQ158+AR158)</f>
        <v/>
      </c>
      <c r="AM158" s="1939" t="str">
        <f>IF(D158=0,"",COUNTIF(F158:AJ158,"休"))</f>
        <v/>
      </c>
      <c r="AN158" s="1940" t="str">
        <f>IF(D158="","",IFERROR(ROUND(AM158/AK158,3),""))</f>
        <v/>
      </c>
      <c r="AO158" s="4627"/>
      <c r="AQ158" s="1952">
        <f>+COUNTIF(F158:AJ158,"－")</f>
        <v>0</v>
      </c>
      <c r="AR158" s="1952">
        <f>+COUNTIF(F158:AJ158,"外")</f>
        <v>0</v>
      </c>
    </row>
    <row r="159" spans="2:44">
      <c r="B159" s="4624"/>
      <c r="C159" s="4467"/>
      <c r="D159" s="1957">
        <f>$AG$17</f>
        <v>0</v>
      </c>
      <c r="E159" s="1947"/>
      <c r="F159" s="2129"/>
      <c r="G159" s="2127"/>
      <c r="H159" s="2127"/>
      <c r="I159" s="2127"/>
      <c r="J159" s="2127"/>
      <c r="K159" s="2127"/>
      <c r="L159" s="2127"/>
      <c r="M159" s="2127"/>
      <c r="N159" s="2127"/>
      <c r="O159" s="2127"/>
      <c r="P159" s="2127"/>
      <c r="Q159" s="2127"/>
      <c r="R159" s="2127"/>
      <c r="S159" s="2127"/>
      <c r="T159" s="2127"/>
      <c r="U159" s="2127"/>
      <c r="V159" s="2127"/>
      <c r="W159" s="2127"/>
      <c r="X159" s="2127"/>
      <c r="Y159" s="2127"/>
      <c r="Z159" s="2127"/>
      <c r="AA159" s="2127"/>
      <c r="AB159" s="2127"/>
      <c r="AC159" s="2127"/>
      <c r="AD159" s="2127"/>
      <c r="AE159" s="2127"/>
      <c r="AF159" s="2127"/>
      <c r="AG159" s="2127"/>
      <c r="AH159" s="2127"/>
      <c r="AI159" s="2127"/>
      <c r="AJ159" s="2136"/>
      <c r="AK159" s="1933" t="str">
        <f>IF(D159=0,"",COUNT($F$26:$AJ$26)-AL159)</f>
        <v/>
      </c>
      <c r="AL159" s="1934" t="str">
        <f>IF(D159=0,"",AQ159+AR159)</f>
        <v/>
      </c>
      <c r="AM159" s="1947" t="str">
        <f>IF(D159=0,"",COUNTIF(F159:AJ159,"休"))</f>
        <v/>
      </c>
      <c r="AN159" s="1940" t="str">
        <f>IF(D159="","",IFERROR(ROUND(AM159/AK159,3),""))</f>
        <v/>
      </c>
      <c r="AO159" s="4627"/>
      <c r="AQ159" s="1952">
        <f>+COUNTIF(F159:AJ159,"－")</f>
        <v>0</v>
      </c>
      <c r="AR159" s="1952">
        <f>+COUNTIF(F159:AJ159,"外")</f>
        <v>0</v>
      </c>
    </row>
    <row r="160" spans="2:44">
      <c r="B160" s="4624"/>
      <c r="C160" s="4465" t="str">
        <f>$AC$18</f>
        <v>C土木</v>
      </c>
      <c r="D160" s="1948" t="s">
        <v>2281</v>
      </c>
      <c r="E160" s="2139" t="s">
        <v>2270</v>
      </c>
      <c r="F160" s="2121"/>
      <c r="G160" s="2122"/>
      <c r="H160" s="2122"/>
      <c r="I160" s="2122"/>
      <c r="J160" s="2122"/>
      <c r="K160" s="2122"/>
      <c r="L160" s="2122"/>
      <c r="M160" s="2122"/>
      <c r="N160" s="2122"/>
      <c r="O160" s="2122"/>
      <c r="P160" s="2122"/>
      <c r="Q160" s="2122"/>
      <c r="R160" s="2122"/>
      <c r="S160" s="2122"/>
      <c r="T160" s="2122"/>
      <c r="U160" s="2122"/>
      <c r="V160" s="2122"/>
      <c r="W160" s="2122"/>
      <c r="X160" s="2122"/>
      <c r="Y160" s="2122"/>
      <c r="Z160" s="2122"/>
      <c r="AA160" s="2122"/>
      <c r="AB160" s="2122"/>
      <c r="AC160" s="2122"/>
      <c r="AD160" s="2122"/>
      <c r="AE160" s="2122"/>
      <c r="AF160" s="2122"/>
      <c r="AG160" s="2122"/>
      <c r="AH160" s="2122"/>
      <c r="AI160" s="2122"/>
      <c r="AJ160" s="2123"/>
      <c r="AK160" s="1951"/>
      <c r="AL160" s="1952"/>
      <c r="AM160" s="1960"/>
      <c r="AN160" s="1954"/>
      <c r="AO160" s="4627"/>
    </row>
    <row r="161" spans="2:44">
      <c r="B161" s="4624"/>
      <c r="C161" s="4466"/>
      <c r="D161" s="1928" t="str">
        <f>$AG$18</f>
        <v>●●</v>
      </c>
      <c r="E161" s="2124"/>
      <c r="F161" s="2125"/>
      <c r="G161" s="2126"/>
      <c r="H161" s="2126"/>
      <c r="I161" s="2126"/>
      <c r="J161" s="2126"/>
      <c r="K161" s="2126"/>
      <c r="L161" s="2126"/>
      <c r="M161" s="2126"/>
      <c r="N161" s="2126"/>
      <c r="O161" s="2126"/>
      <c r="P161" s="2126"/>
      <c r="Q161" s="2126"/>
      <c r="R161" s="2126"/>
      <c r="S161" s="2126"/>
      <c r="T161" s="2126"/>
      <c r="U161" s="2126"/>
      <c r="V161" s="2126"/>
      <c r="W161" s="2126"/>
      <c r="X161" s="2126"/>
      <c r="Y161" s="2126"/>
      <c r="Z161" s="2126"/>
      <c r="AA161" s="2126"/>
      <c r="AB161" s="2126"/>
      <c r="AC161" s="2126"/>
      <c r="AD161" s="2126"/>
      <c r="AE161" s="2126"/>
      <c r="AF161" s="2126"/>
      <c r="AG161" s="2126"/>
      <c r="AH161" s="2126"/>
      <c r="AI161" s="2126"/>
      <c r="AJ161" s="2140"/>
      <c r="AK161" s="1933">
        <f>IF(D161=0,"",COUNT($F$26:$AJ$26)-AL161)</f>
        <v>0</v>
      </c>
      <c r="AL161" s="1934">
        <f>IF(D161=0,"",AQ161+AR161)</f>
        <v>0</v>
      </c>
      <c r="AM161" s="1934">
        <f>IF(D161=0,"",COUNTIF(F161:AJ161,"休"))</f>
        <v>0</v>
      </c>
      <c r="AN161" s="1935" t="str">
        <f>IF(D161="","",IFERROR(ROUND(AM161/AK161,3),""))</f>
        <v/>
      </c>
      <c r="AO161" s="4627"/>
      <c r="AQ161" s="1952">
        <f>+COUNTIF(F161:AJ161,"－")</f>
        <v>0</v>
      </c>
      <c r="AR161" s="1952">
        <f>+COUNTIF(F161:AJ161,"外")</f>
        <v>0</v>
      </c>
    </row>
    <row r="162" spans="2:44">
      <c r="B162" s="4624"/>
      <c r="C162" s="4466"/>
      <c r="D162" s="1928">
        <f>$AG$19</f>
        <v>0</v>
      </c>
      <c r="E162" s="2138"/>
      <c r="F162" s="2129"/>
      <c r="G162" s="2130"/>
      <c r="H162" s="2130"/>
      <c r="I162" s="2130"/>
      <c r="J162" s="2130"/>
      <c r="K162" s="2130"/>
      <c r="L162" s="2130"/>
      <c r="M162" s="2130"/>
      <c r="N162" s="2130"/>
      <c r="O162" s="2130"/>
      <c r="P162" s="2130"/>
      <c r="Q162" s="2130"/>
      <c r="R162" s="2130"/>
      <c r="S162" s="2130"/>
      <c r="T162" s="2130"/>
      <c r="U162" s="2130"/>
      <c r="V162" s="2130"/>
      <c r="W162" s="2130"/>
      <c r="X162" s="2130"/>
      <c r="Y162" s="2130"/>
      <c r="Z162" s="2130"/>
      <c r="AA162" s="2130"/>
      <c r="AB162" s="2130"/>
      <c r="AC162" s="2130"/>
      <c r="AD162" s="2130"/>
      <c r="AE162" s="2130"/>
      <c r="AF162" s="2130"/>
      <c r="AG162" s="2130"/>
      <c r="AH162" s="2130"/>
      <c r="AI162" s="2130"/>
      <c r="AJ162" s="2131"/>
      <c r="AK162" s="1933" t="str">
        <f>IF(D162=0,"",COUNT($F$26:$AJ$26)-AL162)</f>
        <v/>
      </c>
      <c r="AL162" s="1939" t="str">
        <f>IF(D162=0,"",AQ162+AR162)</f>
        <v/>
      </c>
      <c r="AM162" s="1939" t="str">
        <f>IF(D162=0,"",COUNTIF(F162:AJ162,"休"))</f>
        <v/>
      </c>
      <c r="AN162" s="1940" t="str">
        <f>IF(D162="","",IFERROR(ROUND(AM162/AK162,3),""))</f>
        <v/>
      </c>
      <c r="AO162" s="4627"/>
      <c r="AQ162" s="1952">
        <f>+COUNTIF(F162:AJ162,"－")</f>
        <v>0</v>
      </c>
      <c r="AR162" s="1952">
        <f>+COUNTIF(F162:AJ162,"外")</f>
        <v>0</v>
      </c>
    </row>
    <row r="163" spans="2:44">
      <c r="B163" s="4624"/>
      <c r="C163" s="4466"/>
      <c r="D163" s="1928">
        <f>$AG$20</f>
        <v>0</v>
      </c>
      <c r="E163" s="2138"/>
      <c r="F163" s="2129"/>
      <c r="G163" s="2130"/>
      <c r="H163" s="2130"/>
      <c r="I163" s="2130"/>
      <c r="J163" s="2130"/>
      <c r="K163" s="2130"/>
      <c r="L163" s="2130"/>
      <c r="M163" s="2130"/>
      <c r="N163" s="2130"/>
      <c r="O163" s="2130"/>
      <c r="P163" s="2130"/>
      <c r="Q163" s="2130"/>
      <c r="R163" s="2130"/>
      <c r="S163" s="2130"/>
      <c r="T163" s="2130"/>
      <c r="U163" s="2130"/>
      <c r="V163" s="2130"/>
      <c r="W163" s="2130"/>
      <c r="X163" s="2130"/>
      <c r="Y163" s="2130"/>
      <c r="Z163" s="2130"/>
      <c r="AA163" s="2130"/>
      <c r="AB163" s="2130"/>
      <c r="AC163" s="2130"/>
      <c r="AD163" s="2130"/>
      <c r="AE163" s="2130"/>
      <c r="AF163" s="2130"/>
      <c r="AG163" s="2130"/>
      <c r="AH163" s="2130"/>
      <c r="AI163" s="2130"/>
      <c r="AJ163" s="2131"/>
      <c r="AK163" s="1933" t="str">
        <f>IF(D163=0,"",COUNT($F$26:$AJ$26)-AL163)</f>
        <v/>
      </c>
      <c r="AL163" s="1939" t="str">
        <f>IF(D163=0,"",AQ163+AR163)</f>
        <v/>
      </c>
      <c r="AM163" s="1939" t="str">
        <f>IF(D163=0,"",COUNTIF(F163:AJ163,"休"))</f>
        <v/>
      </c>
      <c r="AN163" s="1940" t="str">
        <f>IF(D163="","",IFERROR(ROUND(AM163/AK163,3),""))</f>
        <v/>
      </c>
      <c r="AO163" s="4627"/>
      <c r="AQ163" s="1952">
        <f>+COUNTIF(F163:AJ163,"－")</f>
        <v>0</v>
      </c>
      <c r="AR163" s="1952">
        <f>+COUNTIF(F163:AJ163,"外")</f>
        <v>0</v>
      </c>
    </row>
    <row r="164" spans="2:44" ht="13.8" thickBot="1">
      <c r="B164" s="4625"/>
      <c r="C164" s="4467"/>
      <c r="D164" s="1941">
        <f>$AG$21</f>
        <v>0</v>
      </c>
      <c r="E164" s="1947"/>
      <c r="F164" s="2141"/>
      <c r="G164" s="2134"/>
      <c r="H164" s="2134"/>
      <c r="I164" s="2134"/>
      <c r="J164" s="2134"/>
      <c r="K164" s="2134"/>
      <c r="L164" s="2134"/>
      <c r="M164" s="2134"/>
      <c r="N164" s="2134"/>
      <c r="O164" s="2134"/>
      <c r="P164" s="2134"/>
      <c r="Q164" s="2134"/>
      <c r="R164" s="2134"/>
      <c r="S164" s="2134"/>
      <c r="T164" s="2134"/>
      <c r="U164" s="2134"/>
      <c r="V164" s="2134"/>
      <c r="W164" s="2134"/>
      <c r="X164" s="2134"/>
      <c r="Y164" s="2134"/>
      <c r="Z164" s="2134"/>
      <c r="AA164" s="2134"/>
      <c r="AB164" s="2134"/>
      <c r="AC164" s="2134"/>
      <c r="AD164" s="2134"/>
      <c r="AE164" s="2134"/>
      <c r="AF164" s="2134"/>
      <c r="AG164" s="2134"/>
      <c r="AH164" s="2134"/>
      <c r="AI164" s="2134"/>
      <c r="AJ164" s="2142"/>
      <c r="AK164" s="1963" t="str">
        <f>IF(D164=0,"",COUNT($F$26:$AJ$26)-AL164)</f>
        <v/>
      </c>
      <c r="AL164" s="1964" t="str">
        <f>IF(D164=0,"",AQ164+AR164)</f>
        <v/>
      </c>
      <c r="AM164" s="1964" t="str">
        <f>IF(D164=0,"",COUNTIF(F164:AJ164,"休"))</f>
        <v/>
      </c>
      <c r="AN164" s="1940" t="str">
        <f>IF(D164="","",IFERROR(ROUND(AM164/AK164,3),""))</f>
        <v/>
      </c>
      <c r="AO164" s="4628"/>
      <c r="AQ164" s="1952">
        <f>+COUNTIF(F164:AJ164,"－")</f>
        <v>0</v>
      </c>
      <c r="AR164" s="1952">
        <f>+COUNTIF(F164:AJ164,"外")</f>
        <v>0</v>
      </c>
    </row>
    <row r="165" spans="2:44" ht="13.8" thickBot="1">
      <c r="B165" s="2143"/>
      <c r="C165" s="2116"/>
      <c r="F165" s="2144"/>
      <c r="G165" s="2144"/>
      <c r="H165" s="2144"/>
      <c r="I165" s="2144"/>
      <c r="J165" s="2144"/>
      <c r="K165" s="2144"/>
      <c r="L165" s="2144"/>
      <c r="M165" s="2144"/>
      <c r="N165" s="2144"/>
      <c r="O165" s="2144"/>
      <c r="P165" s="2144"/>
      <c r="Q165" s="2144"/>
      <c r="R165" s="2144"/>
      <c r="S165" s="2144"/>
      <c r="T165" s="2144"/>
      <c r="U165" s="2144"/>
      <c r="V165" s="2144"/>
      <c r="W165" s="2144"/>
      <c r="X165" s="2144"/>
      <c r="Y165" s="2144"/>
      <c r="Z165" s="2144"/>
      <c r="AA165" s="2144"/>
      <c r="AB165" s="2144"/>
      <c r="AC165" s="2144"/>
      <c r="AD165" s="2144"/>
      <c r="AE165" s="2144"/>
      <c r="AF165" s="2144"/>
      <c r="AG165" s="2144"/>
      <c r="AH165" s="2144"/>
      <c r="AI165" s="2144"/>
      <c r="AJ165" s="2144"/>
      <c r="AK165" s="2145"/>
      <c r="AN165" s="2146" t="s">
        <v>2271</v>
      </c>
      <c r="AO165" s="2147" t="e">
        <f>IF(AO149&gt;=0.285,"OK","NG")</f>
        <v>#DIV/0!</v>
      </c>
      <c r="AQ165" s="2061"/>
      <c r="AR165" s="2061"/>
    </row>
    <row r="166" spans="2:44">
      <c r="B166" s="2143"/>
      <c r="C166" s="2116"/>
      <c r="F166" s="2144"/>
      <c r="G166" s="2144"/>
      <c r="H166" s="2144"/>
      <c r="I166" s="2144"/>
      <c r="J166" s="2144"/>
      <c r="K166" s="2144"/>
      <c r="L166" s="2144"/>
      <c r="M166" s="2144"/>
      <c r="N166" s="2144"/>
      <c r="O166" s="2144"/>
      <c r="P166" s="2144"/>
      <c r="Q166" s="2144"/>
      <c r="R166" s="2144"/>
      <c r="S166" s="2144"/>
      <c r="T166" s="2144"/>
      <c r="U166" s="2144"/>
      <c r="V166" s="2144"/>
      <c r="W166" s="2144"/>
      <c r="X166" s="2144"/>
      <c r="Y166" s="2144"/>
      <c r="Z166" s="2144"/>
      <c r="AA166" s="2144"/>
      <c r="AB166" s="2144"/>
      <c r="AC166" s="2144"/>
      <c r="AD166" s="2144"/>
      <c r="AE166" s="2144"/>
      <c r="AF166" s="2144"/>
      <c r="AG166" s="2144"/>
      <c r="AH166" s="2144"/>
      <c r="AI166" s="2144"/>
      <c r="AJ166" s="2144"/>
      <c r="AK166" s="2145"/>
      <c r="AN166" s="2158"/>
      <c r="AO166" s="1935"/>
      <c r="AQ166" s="2061"/>
      <c r="AR166" s="2061"/>
    </row>
    <row r="167" spans="2:44" hidden="1">
      <c r="F167" s="2061" t="e">
        <f>YEAR(F170)</f>
        <v>#VALUE!</v>
      </c>
      <c r="G167" s="2061" t="e">
        <f>MONTH(F170)</f>
        <v>#VALUE!</v>
      </c>
    </row>
    <row r="168" spans="2:44" ht="13.2" customHeight="1">
      <c r="B168" s="4629"/>
      <c r="C168" s="4630"/>
      <c r="D168" s="4631"/>
      <c r="E168" s="2149" t="s">
        <v>2266</v>
      </c>
      <c r="F168" s="4637" t="e">
        <f>F170</f>
        <v>#VALUE!</v>
      </c>
      <c r="G168" s="4638"/>
      <c r="H168" s="4638"/>
      <c r="I168" s="4638"/>
      <c r="J168" s="4638"/>
      <c r="K168" s="4638"/>
      <c r="L168" s="4638"/>
      <c r="M168" s="4638"/>
      <c r="N168" s="4638"/>
      <c r="O168" s="4638"/>
      <c r="P168" s="4638"/>
      <c r="Q168" s="4638"/>
      <c r="R168" s="4638"/>
      <c r="S168" s="4638"/>
      <c r="T168" s="4638"/>
      <c r="U168" s="4638"/>
      <c r="V168" s="4638"/>
      <c r="W168" s="4638"/>
      <c r="X168" s="4638"/>
      <c r="Y168" s="4638"/>
      <c r="Z168" s="4638"/>
      <c r="AA168" s="4638"/>
      <c r="AB168" s="4638"/>
      <c r="AC168" s="4638"/>
      <c r="AD168" s="4638"/>
      <c r="AE168" s="4638"/>
      <c r="AF168" s="4638"/>
      <c r="AG168" s="4638"/>
      <c r="AH168" s="4638"/>
      <c r="AI168" s="4638"/>
      <c r="AJ168" s="4638"/>
      <c r="AK168" s="4480" t="s">
        <v>2304</v>
      </c>
      <c r="AL168" s="4489" t="s">
        <v>2305</v>
      </c>
      <c r="AM168" s="4480" t="s">
        <v>2283</v>
      </c>
      <c r="AN168" s="4481" t="s">
        <v>2306</v>
      </c>
      <c r="AO168" s="4480" t="s">
        <v>2307</v>
      </c>
      <c r="AQ168" s="4619" t="s">
        <v>2308</v>
      </c>
      <c r="AR168" s="4619" t="s">
        <v>2309</v>
      </c>
    </row>
    <row r="169" spans="2:44" ht="13.5" hidden="1" customHeight="1">
      <c r="B169" s="4632"/>
      <c r="C169" s="4622"/>
      <c r="D169" s="4633"/>
      <c r="E169" s="2150"/>
      <c r="F169" s="2110" t="e">
        <f>DATE($F167,$G167,1)</f>
        <v>#VALUE!</v>
      </c>
      <c r="G169" s="2110" t="e">
        <f t="shared" ref="G169:AJ169" si="58">F169+1</f>
        <v>#VALUE!</v>
      </c>
      <c r="H169" s="2110" t="e">
        <f t="shared" si="58"/>
        <v>#VALUE!</v>
      </c>
      <c r="I169" s="2110" t="e">
        <f t="shared" si="58"/>
        <v>#VALUE!</v>
      </c>
      <c r="J169" s="2110" t="e">
        <f t="shared" si="58"/>
        <v>#VALUE!</v>
      </c>
      <c r="K169" s="2110" t="e">
        <f t="shared" si="58"/>
        <v>#VALUE!</v>
      </c>
      <c r="L169" s="2110" t="e">
        <f t="shared" si="58"/>
        <v>#VALUE!</v>
      </c>
      <c r="M169" s="2110" t="e">
        <f t="shared" si="58"/>
        <v>#VALUE!</v>
      </c>
      <c r="N169" s="2110" t="e">
        <f t="shared" si="58"/>
        <v>#VALUE!</v>
      </c>
      <c r="O169" s="2110" t="e">
        <f t="shared" si="58"/>
        <v>#VALUE!</v>
      </c>
      <c r="P169" s="2110" t="e">
        <f t="shared" si="58"/>
        <v>#VALUE!</v>
      </c>
      <c r="Q169" s="2110" t="e">
        <f t="shared" si="58"/>
        <v>#VALUE!</v>
      </c>
      <c r="R169" s="2110" t="e">
        <f t="shared" si="58"/>
        <v>#VALUE!</v>
      </c>
      <c r="S169" s="2110" t="e">
        <f t="shared" si="58"/>
        <v>#VALUE!</v>
      </c>
      <c r="T169" s="2110" t="e">
        <f t="shared" si="58"/>
        <v>#VALUE!</v>
      </c>
      <c r="U169" s="2110" t="e">
        <f t="shared" si="58"/>
        <v>#VALUE!</v>
      </c>
      <c r="V169" s="2110" t="e">
        <f t="shared" si="58"/>
        <v>#VALUE!</v>
      </c>
      <c r="W169" s="2110" t="e">
        <f t="shared" si="58"/>
        <v>#VALUE!</v>
      </c>
      <c r="X169" s="2110" t="e">
        <f t="shared" si="58"/>
        <v>#VALUE!</v>
      </c>
      <c r="Y169" s="2110" t="e">
        <f t="shared" si="58"/>
        <v>#VALUE!</v>
      </c>
      <c r="Z169" s="2110" t="e">
        <f t="shared" si="58"/>
        <v>#VALUE!</v>
      </c>
      <c r="AA169" s="2110" t="e">
        <f t="shared" si="58"/>
        <v>#VALUE!</v>
      </c>
      <c r="AB169" s="2110" t="e">
        <f t="shared" si="58"/>
        <v>#VALUE!</v>
      </c>
      <c r="AC169" s="2110" t="e">
        <f t="shared" si="58"/>
        <v>#VALUE!</v>
      </c>
      <c r="AD169" s="2110" t="e">
        <f t="shared" si="58"/>
        <v>#VALUE!</v>
      </c>
      <c r="AE169" s="2110" t="e">
        <f t="shared" si="58"/>
        <v>#VALUE!</v>
      </c>
      <c r="AF169" s="2110" t="e">
        <f t="shared" si="58"/>
        <v>#VALUE!</v>
      </c>
      <c r="AG169" s="2110" t="e">
        <f t="shared" si="58"/>
        <v>#VALUE!</v>
      </c>
      <c r="AH169" s="2110" t="e">
        <f t="shared" si="58"/>
        <v>#VALUE!</v>
      </c>
      <c r="AI169" s="2110" t="e">
        <f t="shared" si="58"/>
        <v>#VALUE!</v>
      </c>
      <c r="AJ169" s="2110" t="e">
        <f t="shared" si="58"/>
        <v>#VALUE!</v>
      </c>
      <c r="AK169" s="4480"/>
      <c r="AL169" s="4489"/>
      <c r="AM169" s="4480"/>
      <c r="AN169" s="4481"/>
      <c r="AO169" s="4480"/>
      <c r="AQ169" s="4619"/>
      <c r="AR169" s="4619"/>
    </row>
    <row r="170" spans="2:44">
      <c r="B170" s="4632"/>
      <c r="C170" s="4622"/>
      <c r="D170" s="4633"/>
      <c r="E170" s="2151" t="s">
        <v>2267</v>
      </c>
      <c r="F170" s="2152" t="e">
        <f>IF(EDATE(F145,1)&gt;$F$7,"",EDATE(F145,1))</f>
        <v>#VALUE!</v>
      </c>
      <c r="G170" s="2110" t="e">
        <f t="shared" ref="G170:AJ170" si="59">IF(G169&gt;$F$7,"",IF(F170=EOMONTH(DATE($F167,$G167,1),0),"",IF(F170="","",F170+1)))</f>
        <v>#VALUE!</v>
      </c>
      <c r="H170" s="2110" t="e">
        <f t="shared" si="59"/>
        <v>#VALUE!</v>
      </c>
      <c r="I170" s="2110" t="e">
        <f t="shared" si="59"/>
        <v>#VALUE!</v>
      </c>
      <c r="J170" s="2110" t="e">
        <f t="shared" si="59"/>
        <v>#VALUE!</v>
      </c>
      <c r="K170" s="2110" t="e">
        <f t="shared" si="59"/>
        <v>#VALUE!</v>
      </c>
      <c r="L170" s="2110" t="e">
        <f t="shared" si="59"/>
        <v>#VALUE!</v>
      </c>
      <c r="M170" s="2110" t="e">
        <f t="shared" si="59"/>
        <v>#VALUE!</v>
      </c>
      <c r="N170" s="2110" t="e">
        <f t="shared" si="59"/>
        <v>#VALUE!</v>
      </c>
      <c r="O170" s="2110" t="e">
        <f t="shared" si="59"/>
        <v>#VALUE!</v>
      </c>
      <c r="P170" s="2110" t="e">
        <f t="shared" si="59"/>
        <v>#VALUE!</v>
      </c>
      <c r="Q170" s="2110" t="e">
        <f t="shared" si="59"/>
        <v>#VALUE!</v>
      </c>
      <c r="R170" s="2110" t="e">
        <f t="shared" si="59"/>
        <v>#VALUE!</v>
      </c>
      <c r="S170" s="2110" t="e">
        <f t="shared" si="59"/>
        <v>#VALUE!</v>
      </c>
      <c r="T170" s="2110" t="e">
        <f t="shared" si="59"/>
        <v>#VALUE!</v>
      </c>
      <c r="U170" s="2110" t="e">
        <f t="shared" si="59"/>
        <v>#VALUE!</v>
      </c>
      <c r="V170" s="2110" t="e">
        <f t="shared" si="59"/>
        <v>#VALUE!</v>
      </c>
      <c r="W170" s="2110" t="e">
        <f t="shared" si="59"/>
        <v>#VALUE!</v>
      </c>
      <c r="X170" s="2110" t="e">
        <f t="shared" si="59"/>
        <v>#VALUE!</v>
      </c>
      <c r="Y170" s="2110" t="e">
        <f t="shared" si="59"/>
        <v>#VALUE!</v>
      </c>
      <c r="Z170" s="2110" t="e">
        <f t="shared" si="59"/>
        <v>#VALUE!</v>
      </c>
      <c r="AA170" s="2110" t="e">
        <f t="shared" si="59"/>
        <v>#VALUE!</v>
      </c>
      <c r="AB170" s="2110" t="e">
        <f t="shared" si="59"/>
        <v>#VALUE!</v>
      </c>
      <c r="AC170" s="2110" t="e">
        <f t="shared" si="59"/>
        <v>#VALUE!</v>
      </c>
      <c r="AD170" s="2110" t="e">
        <f t="shared" si="59"/>
        <v>#VALUE!</v>
      </c>
      <c r="AE170" s="2110" t="e">
        <f t="shared" si="59"/>
        <v>#VALUE!</v>
      </c>
      <c r="AF170" s="2110" t="e">
        <f t="shared" si="59"/>
        <v>#VALUE!</v>
      </c>
      <c r="AG170" s="2110" t="e">
        <f t="shared" si="59"/>
        <v>#VALUE!</v>
      </c>
      <c r="AH170" s="2110" t="e">
        <f t="shared" si="59"/>
        <v>#VALUE!</v>
      </c>
      <c r="AI170" s="2110" t="e">
        <f t="shared" si="59"/>
        <v>#VALUE!</v>
      </c>
      <c r="AJ170" s="2110" t="e">
        <f t="shared" si="59"/>
        <v>#VALUE!</v>
      </c>
      <c r="AK170" s="4480"/>
      <c r="AL170" s="4489"/>
      <c r="AM170" s="4480"/>
      <c r="AN170" s="4481"/>
      <c r="AO170" s="4480"/>
      <c r="AQ170" s="4619"/>
      <c r="AR170" s="4619"/>
    </row>
    <row r="171" spans="2:44">
      <c r="B171" s="4634"/>
      <c r="C171" s="4635"/>
      <c r="D171" s="4636"/>
      <c r="E171" s="1939" t="s">
        <v>1060</v>
      </c>
      <c r="F171" s="2153" t="str">
        <f t="shared" ref="F171:AJ171" si="60">IFERROR(TEXT(WEEKDAY(+F170),"aaa"),"")</f>
        <v/>
      </c>
      <c r="G171" s="2153" t="str">
        <f t="shared" si="60"/>
        <v/>
      </c>
      <c r="H171" s="2153" t="str">
        <f t="shared" si="60"/>
        <v/>
      </c>
      <c r="I171" s="2153" t="str">
        <f t="shared" si="60"/>
        <v/>
      </c>
      <c r="J171" s="2153" t="str">
        <f t="shared" si="60"/>
        <v/>
      </c>
      <c r="K171" s="2153" t="str">
        <f t="shared" si="60"/>
        <v/>
      </c>
      <c r="L171" s="2153" t="str">
        <f t="shared" si="60"/>
        <v/>
      </c>
      <c r="M171" s="2153" t="str">
        <f t="shared" si="60"/>
        <v/>
      </c>
      <c r="N171" s="2153" t="str">
        <f t="shared" si="60"/>
        <v/>
      </c>
      <c r="O171" s="2153" t="str">
        <f t="shared" si="60"/>
        <v/>
      </c>
      <c r="P171" s="2153" t="str">
        <f t="shared" si="60"/>
        <v/>
      </c>
      <c r="Q171" s="2153" t="str">
        <f t="shared" si="60"/>
        <v/>
      </c>
      <c r="R171" s="2153" t="str">
        <f t="shared" si="60"/>
        <v/>
      </c>
      <c r="S171" s="2153" t="str">
        <f t="shared" si="60"/>
        <v/>
      </c>
      <c r="T171" s="2153" t="str">
        <f t="shared" si="60"/>
        <v/>
      </c>
      <c r="U171" s="2153" t="str">
        <f t="shared" si="60"/>
        <v/>
      </c>
      <c r="V171" s="2153" t="str">
        <f t="shared" si="60"/>
        <v/>
      </c>
      <c r="W171" s="2153" t="str">
        <f t="shared" si="60"/>
        <v/>
      </c>
      <c r="X171" s="2153" t="str">
        <f t="shared" si="60"/>
        <v/>
      </c>
      <c r="Y171" s="2153" t="str">
        <f t="shared" si="60"/>
        <v/>
      </c>
      <c r="Z171" s="2153" t="str">
        <f t="shared" si="60"/>
        <v/>
      </c>
      <c r="AA171" s="2153" t="str">
        <f t="shared" si="60"/>
        <v/>
      </c>
      <c r="AB171" s="2153" t="str">
        <f t="shared" si="60"/>
        <v/>
      </c>
      <c r="AC171" s="2153" t="str">
        <f t="shared" si="60"/>
        <v/>
      </c>
      <c r="AD171" s="2153" t="str">
        <f t="shared" si="60"/>
        <v/>
      </c>
      <c r="AE171" s="2153" t="str">
        <f t="shared" si="60"/>
        <v/>
      </c>
      <c r="AF171" s="2153" t="str">
        <f t="shared" si="60"/>
        <v/>
      </c>
      <c r="AG171" s="2153" t="str">
        <f t="shared" si="60"/>
        <v/>
      </c>
      <c r="AH171" s="2153" t="str">
        <f t="shared" si="60"/>
        <v/>
      </c>
      <c r="AI171" s="2153" t="str">
        <f t="shared" si="60"/>
        <v/>
      </c>
      <c r="AJ171" s="2153" t="str">
        <f t="shared" si="60"/>
        <v/>
      </c>
      <c r="AK171" s="4480"/>
      <c r="AL171" s="4489"/>
      <c r="AM171" s="4480"/>
      <c r="AN171" s="4481"/>
      <c r="AO171" s="4480"/>
      <c r="AQ171" s="4619"/>
      <c r="AR171" s="4619"/>
    </row>
    <row r="172" spans="2:44" ht="21" customHeight="1">
      <c r="B172" s="2154" t="s">
        <v>2310</v>
      </c>
      <c r="C172" s="2155" t="s">
        <v>2280</v>
      </c>
      <c r="D172" s="2119" t="s">
        <v>2281</v>
      </c>
      <c r="E172" s="2120" t="s">
        <v>2270</v>
      </c>
      <c r="F172" s="2156"/>
      <c r="G172" s="2122"/>
      <c r="H172" s="2122"/>
      <c r="I172" s="2122"/>
      <c r="J172" s="2122"/>
      <c r="K172" s="2122"/>
      <c r="L172" s="2122"/>
      <c r="M172" s="2122"/>
      <c r="N172" s="2122"/>
      <c r="O172" s="2122"/>
      <c r="P172" s="2122"/>
      <c r="Q172" s="2122"/>
      <c r="R172" s="2122"/>
      <c r="S172" s="2122"/>
      <c r="T172" s="2122"/>
      <c r="U172" s="2122"/>
      <c r="V172" s="2122"/>
      <c r="W172" s="2122"/>
      <c r="X172" s="2122"/>
      <c r="Y172" s="2122"/>
      <c r="Z172" s="2122"/>
      <c r="AA172" s="2122"/>
      <c r="AB172" s="2122"/>
      <c r="AC172" s="2122"/>
      <c r="AD172" s="2122"/>
      <c r="AE172" s="2122"/>
      <c r="AF172" s="2122"/>
      <c r="AG172" s="2157"/>
      <c r="AH172" s="2157"/>
      <c r="AI172" s="2157"/>
      <c r="AJ172" s="2157"/>
      <c r="AK172" s="1905" t="s">
        <v>2289</v>
      </c>
      <c r="AL172" s="1905" t="s">
        <v>2290</v>
      </c>
      <c r="AM172" s="1905" t="s">
        <v>2291</v>
      </c>
      <c r="AN172" s="1906" t="s">
        <v>2292</v>
      </c>
      <c r="AO172" s="1905" t="s">
        <v>2293</v>
      </c>
      <c r="AQ172" s="4620"/>
      <c r="AR172" s="4620"/>
    </row>
    <row r="173" spans="2:44" ht="13.5" customHeight="1">
      <c r="B173" s="4623" t="s">
        <v>2294</v>
      </c>
      <c r="C173" s="4485" t="str">
        <f>$AC$8</f>
        <v>A建設</v>
      </c>
      <c r="D173" s="1928" t="str">
        <f>$AG$8</f>
        <v>〇〇</v>
      </c>
      <c r="E173" s="2124"/>
      <c r="F173" s="2125"/>
      <c r="G173" s="2126"/>
      <c r="H173" s="2126"/>
      <c r="I173" s="2126"/>
      <c r="J173" s="2126"/>
      <c r="K173" s="2126"/>
      <c r="L173" s="2126"/>
      <c r="M173" s="2126"/>
      <c r="N173" s="2126"/>
      <c r="O173" s="2126"/>
      <c r="P173" s="2126"/>
      <c r="Q173" s="2126"/>
      <c r="R173" s="2126"/>
      <c r="S173" s="2126"/>
      <c r="T173" s="2126"/>
      <c r="U173" s="2126"/>
      <c r="V173" s="2126"/>
      <c r="W173" s="2126"/>
      <c r="X173" s="2126"/>
      <c r="Y173" s="2126"/>
      <c r="Z173" s="2126"/>
      <c r="AA173" s="2126"/>
      <c r="AB173" s="2126"/>
      <c r="AC173" s="2126"/>
      <c r="AD173" s="2126"/>
      <c r="AE173" s="2126"/>
      <c r="AF173" s="2126"/>
      <c r="AG173" s="2126"/>
      <c r="AH173" s="2126"/>
      <c r="AI173" s="2127"/>
      <c r="AJ173" s="2128"/>
      <c r="AK173" s="1933">
        <f t="shared" ref="AK173:AK178" si="61">IF(D173=0,"",COUNT($F$26:$AJ$26)-AL173)</f>
        <v>0</v>
      </c>
      <c r="AL173" s="1934">
        <f t="shared" ref="AL173:AL178" si="62">IF(D173=0,"",AQ173+AR173)</f>
        <v>0</v>
      </c>
      <c r="AM173" s="1934">
        <f t="shared" ref="AM173:AM178" si="63">IF(D173=0,"",COUNTIF(F173:AJ173,"休"))</f>
        <v>0</v>
      </c>
      <c r="AN173" s="1935" t="str">
        <f t="shared" ref="AN173:AN178" si="64">IF(D173="","",IFERROR(ROUND(AM173/AK173,3),""))</f>
        <v/>
      </c>
      <c r="AO173" s="4626" t="e">
        <f>ROUND(AVERAGE(AN173:AN188),3)</f>
        <v>#DIV/0!</v>
      </c>
      <c r="AQ173" s="1952">
        <f t="shared" ref="AQ173:AQ178" si="65">+COUNTIF(F173:AJ173,"－")</f>
        <v>0</v>
      </c>
      <c r="AR173" s="1952">
        <f t="shared" ref="AR173:AR178" si="66">+COUNTIF(F173:AJ173,"外")</f>
        <v>0</v>
      </c>
    </row>
    <row r="174" spans="2:44" ht="13.5" customHeight="1">
      <c r="B174" s="4624"/>
      <c r="C174" s="4466"/>
      <c r="D174" s="1928" t="str">
        <f>$AG$9</f>
        <v>●●</v>
      </c>
      <c r="E174" s="2124"/>
      <c r="F174" s="2129"/>
      <c r="G174" s="2130"/>
      <c r="H174" s="2130"/>
      <c r="I174" s="2130"/>
      <c r="J174" s="2130"/>
      <c r="K174" s="2130"/>
      <c r="L174" s="2130"/>
      <c r="M174" s="2130"/>
      <c r="N174" s="2130"/>
      <c r="O174" s="2130"/>
      <c r="P174" s="2130"/>
      <c r="Q174" s="2130"/>
      <c r="R174" s="2130"/>
      <c r="S174" s="2130"/>
      <c r="T174" s="2130"/>
      <c r="U174" s="2130"/>
      <c r="V174" s="2130"/>
      <c r="W174" s="2130"/>
      <c r="X174" s="2130"/>
      <c r="Y174" s="2130"/>
      <c r="Z174" s="2130"/>
      <c r="AA174" s="2130"/>
      <c r="AB174" s="2130"/>
      <c r="AC174" s="2130"/>
      <c r="AD174" s="2130"/>
      <c r="AE174" s="2130"/>
      <c r="AF174" s="2130"/>
      <c r="AG174" s="2130"/>
      <c r="AH174" s="2130"/>
      <c r="AI174" s="2130"/>
      <c r="AJ174" s="2131"/>
      <c r="AK174" s="1933">
        <f t="shared" si="61"/>
        <v>0</v>
      </c>
      <c r="AL174" s="1939">
        <f t="shared" si="62"/>
        <v>0</v>
      </c>
      <c r="AM174" s="1939">
        <f t="shared" si="63"/>
        <v>0</v>
      </c>
      <c r="AN174" s="1940" t="str">
        <f t="shared" si="64"/>
        <v/>
      </c>
      <c r="AO174" s="4627"/>
      <c r="AQ174" s="1952">
        <f t="shared" si="65"/>
        <v>0</v>
      </c>
      <c r="AR174" s="1952">
        <f t="shared" si="66"/>
        <v>0</v>
      </c>
    </row>
    <row r="175" spans="2:44">
      <c r="B175" s="4624"/>
      <c r="C175" s="4466"/>
      <c r="D175" s="1928" t="str">
        <f>$AG$10</f>
        <v>△△</v>
      </c>
      <c r="E175" s="2124"/>
      <c r="F175" s="2129"/>
      <c r="G175" s="2130"/>
      <c r="H175" s="2130"/>
      <c r="I175" s="2130"/>
      <c r="J175" s="2130"/>
      <c r="K175" s="2130"/>
      <c r="L175" s="2130"/>
      <c r="M175" s="2130"/>
      <c r="N175" s="2130"/>
      <c r="O175" s="2130"/>
      <c r="P175" s="2130"/>
      <c r="Q175" s="2130"/>
      <c r="R175" s="2130"/>
      <c r="S175" s="2130"/>
      <c r="T175" s="2130"/>
      <c r="U175" s="2130"/>
      <c r="V175" s="2130"/>
      <c r="W175" s="2130"/>
      <c r="X175" s="2130"/>
      <c r="Y175" s="2130"/>
      <c r="Z175" s="2130"/>
      <c r="AA175" s="2130"/>
      <c r="AB175" s="2130"/>
      <c r="AC175" s="2130"/>
      <c r="AD175" s="2130"/>
      <c r="AE175" s="2130"/>
      <c r="AF175" s="2130"/>
      <c r="AG175" s="2130"/>
      <c r="AH175" s="2130"/>
      <c r="AI175" s="2130"/>
      <c r="AJ175" s="2131"/>
      <c r="AK175" s="1933">
        <f t="shared" si="61"/>
        <v>0</v>
      </c>
      <c r="AL175" s="1939">
        <f t="shared" si="62"/>
        <v>0</v>
      </c>
      <c r="AM175" s="1939">
        <f t="shared" si="63"/>
        <v>0</v>
      </c>
      <c r="AN175" s="1940" t="str">
        <f t="shared" si="64"/>
        <v/>
      </c>
      <c r="AO175" s="4627"/>
      <c r="AQ175" s="1952">
        <f t="shared" si="65"/>
        <v>0</v>
      </c>
      <c r="AR175" s="1952">
        <f t="shared" si="66"/>
        <v>0</v>
      </c>
    </row>
    <row r="176" spans="2:44">
      <c r="B176" s="4624"/>
      <c r="C176" s="4466"/>
      <c r="D176" s="1928" t="str">
        <f>$AG$11</f>
        <v>■■</v>
      </c>
      <c r="E176" s="2105"/>
      <c r="F176" s="2129"/>
      <c r="G176" s="2130"/>
      <c r="H176" s="2130"/>
      <c r="I176" s="2130"/>
      <c r="J176" s="2130"/>
      <c r="K176" s="2130"/>
      <c r="L176" s="2130"/>
      <c r="M176" s="2130"/>
      <c r="N176" s="2130"/>
      <c r="O176" s="2130"/>
      <c r="P176" s="2130"/>
      <c r="Q176" s="2130"/>
      <c r="R176" s="2130"/>
      <c r="S176" s="2130"/>
      <c r="T176" s="2130"/>
      <c r="U176" s="2130"/>
      <c r="V176" s="2130"/>
      <c r="W176" s="2130"/>
      <c r="X176" s="2130"/>
      <c r="Y176" s="2130"/>
      <c r="Z176" s="2130"/>
      <c r="AA176" s="2130"/>
      <c r="AB176" s="2130"/>
      <c r="AC176" s="2130"/>
      <c r="AD176" s="2130"/>
      <c r="AE176" s="2130"/>
      <c r="AF176" s="2130"/>
      <c r="AG176" s="2130"/>
      <c r="AH176" s="2130"/>
      <c r="AI176" s="2130"/>
      <c r="AJ176" s="2131"/>
      <c r="AK176" s="1933">
        <f t="shared" si="61"/>
        <v>0</v>
      </c>
      <c r="AL176" s="1939">
        <f t="shared" si="62"/>
        <v>0</v>
      </c>
      <c r="AM176" s="1939">
        <f t="shared" si="63"/>
        <v>0</v>
      </c>
      <c r="AN176" s="1940" t="str">
        <f t="shared" si="64"/>
        <v/>
      </c>
      <c r="AO176" s="4627"/>
      <c r="AQ176" s="1952">
        <f t="shared" si="65"/>
        <v>0</v>
      </c>
      <c r="AR176" s="1952">
        <f t="shared" si="66"/>
        <v>0</v>
      </c>
    </row>
    <row r="177" spans="2:44">
      <c r="B177" s="4624"/>
      <c r="C177" s="4466"/>
      <c r="D177" s="1928" t="str">
        <f>$AG$12</f>
        <v>★★</v>
      </c>
      <c r="E177" s="2124"/>
      <c r="F177" s="2129"/>
      <c r="G177" s="2130"/>
      <c r="H177" s="2130"/>
      <c r="I177" s="2130"/>
      <c r="J177" s="2130"/>
      <c r="K177" s="2130"/>
      <c r="L177" s="2130"/>
      <c r="M177" s="2130"/>
      <c r="N177" s="2130"/>
      <c r="O177" s="2130"/>
      <c r="P177" s="2130"/>
      <c r="Q177" s="2130"/>
      <c r="R177" s="2130"/>
      <c r="S177" s="2130"/>
      <c r="T177" s="2130"/>
      <c r="U177" s="2130"/>
      <c r="V177" s="2130"/>
      <c r="W177" s="2130"/>
      <c r="X177" s="2130"/>
      <c r="Y177" s="2130"/>
      <c r="Z177" s="2130"/>
      <c r="AA177" s="2130"/>
      <c r="AB177" s="2130"/>
      <c r="AC177" s="2130"/>
      <c r="AD177" s="2130"/>
      <c r="AE177" s="2130"/>
      <c r="AF177" s="2130"/>
      <c r="AG177" s="2130"/>
      <c r="AH177" s="2130"/>
      <c r="AI177" s="2130"/>
      <c r="AJ177" s="2131"/>
      <c r="AK177" s="1933">
        <f t="shared" si="61"/>
        <v>0</v>
      </c>
      <c r="AL177" s="1939">
        <f t="shared" si="62"/>
        <v>0</v>
      </c>
      <c r="AM177" s="1939">
        <f t="shared" si="63"/>
        <v>0</v>
      </c>
      <c r="AN177" s="1940" t="str">
        <f t="shared" si="64"/>
        <v/>
      </c>
      <c r="AO177" s="4627"/>
      <c r="AQ177" s="1952">
        <f t="shared" si="65"/>
        <v>0</v>
      </c>
      <c r="AR177" s="1952">
        <f t="shared" si="66"/>
        <v>0</v>
      </c>
    </row>
    <row r="178" spans="2:44">
      <c r="B178" s="4625"/>
      <c r="C178" s="4467"/>
      <c r="D178" s="1941">
        <f>$AG$13</f>
        <v>0</v>
      </c>
      <c r="E178" s="2132"/>
      <c r="F178" s="2133"/>
      <c r="G178" s="2134"/>
      <c r="H178" s="2135"/>
      <c r="I178" s="2135"/>
      <c r="J178" s="2135"/>
      <c r="K178" s="2135"/>
      <c r="L178" s="2135"/>
      <c r="M178" s="2135"/>
      <c r="N178" s="2135"/>
      <c r="O178" s="2135"/>
      <c r="P178" s="2135"/>
      <c r="Q178" s="2135"/>
      <c r="R178" s="2135"/>
      <c r="S178" s="2135"/>
      <c r="T178" s="2135"/>
      <c r="U178" s="2135"/>
      <c r="V178" s="2135"/>
      <c r="W178" s="2135"/>
      <c r="X178" s="2135"/>
      <c r="Y178" s="2135"/>
      <c r="Z178" s="2135"/>
      <c r="AA178" s="2135"/>
      <c r="AB178" s="2135"/>
      <c r="AC178" s="2135"/>
      <c r="AD178" s="2135"/>
      <c r="AE178" s="2135"/>
      <c r="AF178" s="2135"/>
      <c r="AG178" s="2135"/>
      <c r="AH178" s="2135"/>
      <c r="AI178" s="2135"/>
      <c r="AJ178" s="2136"/>
      <c r="AK178" s="1933" t="str">
        <f t="shared" si="61"/>
        <v/>
      </c>
      <c r="AL178" s="1934" t="str">
        <f t="shared" si="62"/>
        <v/>
      </c>
      <c r="AM178" s="1947" t="str">
        <f t="shared" si="63"/>
        <v/>
      </c>
      <c r="AN178" s="1940" t="str">
        <f t="shared" si="64"/>
        <v/>
      </c>
      <c r="AO178" s="4627"/>
      <c r="AQ178" s="1952">
        <f t="shared" si="65"/>
        <v>0</v>
      </c>
      <c r="AR178" s="1952">
        <f t="shared" si="66"/>
        <v>0</v>
      </c>
    </row>
    <row r="179" spans="2:44" ht="15" customHeight="1">
      <c r="B179" s="4623" t="s">
        <v>2301</v>
      </c>
      <c r="C179" s="4465" t="str">
        <f>$AC$14</f>
        <v>B産業</v>
      </c>
      <c r="D179" s="1948" t="s">
        <v>2281</v>
      </c>
      <c r="E179" s="2137" t="s">
        <v>2270</v>
      </c>
      <c r="F179" s="2121"/>
      <c r="G179" s="2122"/>
      <c r="H179" s="2122"/>
      <c r="I179" s="2122"/>
      <c r="J179" s="2122"/>
      <c r="K179" s="2122"/>
      <c r="L179" s="2122"/>
      <c r="M179" s="2122"/>
      <c r="N179" s="2122"/>
      <c r="O179" s="2122"/>
      <c r="P179" s="2122"/>
      <c r="Q179" s="2122"/>
      <c r="R179" s="2122"/>
      <c r="S179" s="2122"/>
      <c r="T179" s="2122"/>
      <c r="U179" s="2122"/>
      <c r="V179" s="2122"/>
      <c r="W179" s="2122"/>
      <c r="X179" s="2122"/>
      <c r="Y179" s="2122"/>
      <c r="Z179" s="2122"/>
      <c r="AA179" s="2122"/>
      <c r="AB179" s="2122"/>
      <c r="AC179" s="2122"/>
      <c r="AD179" s="2122"/>
      <c r="AE179" s="2122"/>
      <c r="AF179" s="2122"/>
      <c r="AG179" s="2122"/>
      <c r="AH179" s="2122"/>
      <c r="AI179" s="2122"/>
      <c r="AJ179" s="2123"/>
      <c r="AK179" s="1951"/>
      <c r="AL179" s="1952"/>
      <c r="AM179" s="1953"/>
      <c r="AN179" s="1954"/>
      <c r="AO179" s="4627"/>
    </row>
    <row r="180" spans="2:44">
      <c r="B180" s="4624"/>
      <c r="C180" s="4466"/>
      <c r="D180" s="1928" t="str">
        <f>$AG$14</f>
        <v>〇〇</v>
      </c>
      <c r="E180" s="2124"/>
      <c r="F180" s="2125"/>
      <c r="G180" s="2126"/>
      <c r="H180" s="2126"/>
      <c r="I180" s="2126"/>
      <c r="J180" s="2126"/>
      <c r="K180" s="2126"/>
      <c r="L180" s="2126"/>
      <c r="M180" s="2126"/>
      <c r="N180" s="2126"/>
      <c r="O180" s="2126"/>
      <c r="P180" s="2126"/>
      <c r="Q180" s="2126"/>
      <c r="R180" s="2126"/>
      <c r="S180" s="2126"/>
      <c r="T180" s="2126"/>
      <c r="U180" s="2126"/>
      <c r="V180" s="2126"/>
      <c r="W180" s="2126"/>
      <c r="X180" s="2126"/>
      <c r="Y180" s="2126"/>
      <c r="Z180" s="2126"/>
      <c r="AA180" s="2126"/>
      <c r="AB180" s="2126"/>
      <c r="AC180" s="2126"/>
      <c r="AD180" s="2126"/>
      <c r="AE180" s="2126"/>
      <c r="AF180" s="2126"/>
      <c r="AG180" s="2126"/>
      <c r="AH180" s="2127"/>
      <c r="AI180" s="2127"/>
      <c r="AJ180" s="2131"/>
      <c r="AK180" s="1933">
        <f>IF(D180=0,"",COUNT($F$26:$AJ$26)-AL180)</f>
        <v>0</v>
      </c>
      <c r="AL180" s="1934">
        <f>IF(D180=0,"",AQ180+AR180)</f>
        <v>0</v>
      </c>
      <c r="AM180" s="1934">
        <f>IF(D180=0,"",COUNTIF(F180:AJ180,"休"))</f>
        <v>0</v>
      </c>
      <c r="AN180" s="1935" t="str">
        <f>IF(D180="","",IFERROR(ROUND(AM180/AK180,3),""))</f>
        <v/>
      </c>
      <c r="AO180" s="4627"/>
      <c r="AQ180" s="1952">
        <f>+COUNTIF(F180:AJ180,"－")</f>
        <v>0</v>
      </c>
      <c r="AR180" s="1952">
        <f>+COUNTIF(F180:AJ180,"外")</f>
        <v>0</v>
      </c>
    </row>
    <row r="181" spans="2:44">
      <c r="B181" s="4624"/>
      <c r="C181" s="4466"/>
      <c r="D181" s="1928" t="str">
        <f>$AG$15</f>
        <v>●●</v>
      </c>
      <c r="E181" s="2138"/>
      <c r="F181" s="2129"/>
      <c r="G181" s="2130"/>
      <c r="H181" s="2130"/>
      <c r="I181" s="2130"/>
      <c r="J181" s="2130"/>
      <c r="K181" s="2130"/>
      <c r="L181" s="2130"/>
      <c r="M181" s="2130"/>
      <c r="N181" s="2130"/>
      <c r="O181" s="2130"/>
      <c r="P181" s="2130"/>
      <c r="Q181" s="2130"/>
      <c r="R181" s="2130"/>
      <c r="S181" s="2130"/>
      <c r="T181" s="2130"/>
      <c r="U181" s="2130"/>
      <c r="V181" s="2130"/>
      <c r="W181" s="2130"/>
      <c r="X181" s="2130"/>
      <c r="Y181" s="2130"/>
      <c r="Z181" s="2130"/>
      <c r="AA181" s="2130"/>
      <c r="AB181" s="2130"/>
      <c r="AC181" s="2130"/>
      <c r="AD181" s="2130"/>
      <c r="AE181" s="2130"/>
      <c r="AF181" s="2130"/>
      <c r="AG181" s="2130"/>
      <c r="AH181" s="2130"/>
      <c r="AI181" s="2130"/>
      <c r="AJ181" s="2131"/>
      <c r="AK181" s="1933">
        <f>IF(D181=0,"",COUNT($F$26:$AJ$26)-AL181)</f>
        <v>0</v>
      </c>
      <c r="AL181" s="1939">
        <f>IF(D181=0,"",AQ181+AR181)</f>
        <v>0</v>
      </c>
      <c r="AM181" s="1939">
        <f>IF(D181=0,"",COUNTIF(F181:AJ181,"休"))</f>
        <v>0</v>
      </c>
      <c r="AN181" s="1940" t="str">
        <f>IF(D181="","",IFERROR(ROUND(AM181/AK181,3),""))</f>
        <v/>
      </c>
      <c r="AO181" s="4627"/>
      <c r="AQ181" s="1952">
        <f>+COUNTIF(F181:AJ181,"－")</f>
        <v>0</v>
      </c>
      <c r="AR181" s="1952">
        <f>+COUNTIF(F181:AJ181,"外")</f>
        <v>0</v>
      </c>
    </row>
    <row r="182" spans="2:44">
      <c r="B182" s="4624"/>
      <c r="C182" s="4466"/>
      <c r="D182" s="1928">
        <f>$AG$16</f>
        <v>0</v>
      </c>
      <c r="E182" s="2138"/>
      <c r="F182" s="2129"/>
      <c r="G182" s="2130"/>
      <c r="H182" s="2130"/>
      <c r="I182" s="2130"/>
      <c r="J182" s="2130"/>
      <c r="K182" s="2130"/>
      <c r="L182" s="2130"/>
      <c r="M182" s="2130"/>
      <c r="N182" s="2130"/>
      <c r="O182" s="2130"/>
      <c r="P182" s="2130"/>
      <c r="Q182" s="2130"/>
      <c r="R182" s="2130"/>
      <c r="S182" s="2130"/>
      <c r="T182" s="2130"/>
      <c r="U182" s="2130"/>
      <c r="V182" s="2130"/>
      <c r="W182" s="2130"/>
      <c r="X182" s="2130"/>
      <c r="Y182" s="2130"/>
      <c r="Z182" s="2130"/>
      <c r="AA182" s="2130"/>
      <c r="AB182" s="2130"/>
      <c r="AC182" s="2130"/>
      <c r="AD182" s="2130"/>
      <c r="AE182" s="2130"/>
      <c r="AF182" s="2130"/>
      <c r="AG182" s="2130"/>
      <c r="AH182" s="2130"/>
      <c r="AI182" s="2130"/>
      <c r="AJ182" s="2131"/>
      <c r="AK182" s="1933" t="str">
        <f>IF(D182=0,"",COUNT($F$26:$AJ$26)-AL182)</f>
        <v/>
      </c>
      <c r="AL182" s="1939" t="str">
        <f>IF(D182=0,"",AQ182+AR182)</f>
        <v/>
      </c>
      <c r="AM182" s="1939" t="str">
        <f>IF(D182=0,"",COUNTIF(F182:AJ182,"休"))</f>
        <v/>
      </c>
      <c r="AN182" s="1940" t="str">
        <f>IF(D182="","",IFERROR(ROUND(AM182/AK182,3),""))</f>
        <v/>
      </c>
      <c r="AO182" s="4627"/>
      <c r="AQ182" s="1952">
        <f>+COUNTIF(F182:AJ182,"－")</f>
        <v>0</v>
      </c>
      <c r="AR182" s="1952">
        <f>+COUNTIF(F182:AJ182,"外")</f>
        <v>0</v>
      </c>
    </row>
    <row r="183" spans="2:44">
      <c r="B183" s="4624"/>
      <c r="C183" s="4467"/>
      <c r="D183" s="1957">
        <f>$AG$17</f>
        <v>0</v>
      </c>
      <c r="E183" s="1947"/>
      <c r="F183" s="2129"/>
      <c r="G183" s="2127"/>
      <c r="H183" s="2127"/>
      <c r="I183" s="2127"/>
      <c r="J183" s="2127"/>
      <c r="K183" s="2127"/>
      <c r="L183" s="2127"/>
      <c r="M183" s="2127"/>
      <c r="N183" s="2127"/>
      <c r="O183" s="2127"/>
      <c r="P183" s="2127"/>
      <c r="Q183" s="2127"/>
      <c r="R183" s="2127"/>
      <c r="S183" s="2127"/>
      <c r="T183" s="2127"/>
      <c r="U183" s="2127"/>
      <c r="V183" s="2127"/>
      <c r="W183" s="2127"/>
      <c r="X183" s="2127"/>
      <c r="Y183" s="2127"/>
      <c r="Z183" s="2127"/>
      <c r="AA183" s="2127"/>
      <c r="AB183" s="2127"/>
      <c r="AC183" s="2127"/>
      <c r="AD183" s="2127"/>
      <c r="AE183" s="2127"/>
      <c r="AF183" s="2127"/>
      <c r="AG183" s="2127"/>
      <c r="AH183" s="2127"/>
      <c r="AI183" s="2127"/>
      <c r="AJ183" s="2136"/>
      <c r="AK183" s="1933" t="str">
        <f>IF(D183=0,"",COUNT($F$26:$AJ$26)-AL183)</f>
        <v/>
      </c>
      <c r="AL183" s="1934" t="str">
        <f>IF(D183=0,"",AQ183+AR183)</f>
        <v/>
      </c>
      <c r="AM183" s="1947" t="str">
        <f>IF(D183=0,"",COUNTIF(F183:AJ183,"休"))</f>
        <v/>
      </c>
      <c r="AN183" s="1940" t="str">
        <f>IF(D183="","",IFERROR(ROUND(AM183/AK183,3),""))</f>
        <v/>
      </c>
      <c r="AO183" s="4627"/>
      <c r="AQ183" s="1952">
        <f>+COUNTIF(F183:AJ183,"－")</f>
        <v>0</v>
      </c>
      <c r="AR183" s="1952">
        <f>+COUNTIF(F183:AJ183,"外")</f>
        <v>0</v>
      </c>
    </row>
    <row r="184" spans="2:44" ht="15" customHeight="1">
      <c r="B184" s="4624"/>
      <c r="C184" s="4465" t="str">
        <f>$AC$18</f>
        <v>C土木</v>
      </c>
      <c r="D184" s="1948" t="s">
        <v>2281</v>
      </c>
      <c r="E184" s="2139" t="s">
        <v>2270</v>
      </c>
      <c r="F184" s="2121"/>
      <c r="G184" s="2122"/>
      <c r="H184" s="2122"/>
      <c r="I184" s="2122"/>
      <c r="J184" s="2122"/>
      <c r="K184" s="2122"/>
      <c r="L184" s="2122"/>
      <c r="M184" s="2122"/>
      <c r="N184" s="2122"/>
      <c r="O184" s="2122"/>
      <c r="P184" s="2122"/>
      <c r="Q184" s="2122"/>
      <c r="R184" s="2122"/>
      <c r="S184" s="2122"/>
      <c r="T184" s="2122"/>
      <c r="U184" s="2122"/>
      <c r="V184" s="2122"/>
      <c r="W184" s="2122"/>
      <c r="X184" s="2122"/>
      <c r="Y184" s="2122"/>
      <c r="Z184" s="2122"/>
      <c r="AA184" s="2122"/>
      <c r="AB184" s="2122"/>
      <c r="AC184" s="2122"/>
      <c r="AD184" s="2122"/>
      <c r="AE184" s="2122"/>
      <c r="AF184" s="2122"/>
      <c r="AG184" s="2122"/>
      <c r="AH184" s="2122"/>
      <c r="AI184" s="2122"/>
      <c r="AJ184" s="2123"/>
      <c r="AK184" s="1951"/>
      <c r="AL184" s="1952"/>
      <c r="AM184" s="1960"/>
      <c r="AN184" s="1954"/>
      <c r="AO184" s="4627"/>
    </row>
    <row r="185" spans="2:44">
      <c r="B185" s="4624"/>
      <c r="C185" s="4466"/>
      <c r="D185" s="1928" t="str">
        <f>$AG$18</f>
        <v>●●</v>
      </c>
      <c r="E185" s="2124"/>
      <c r="F185" s="2125"/>
      <c r="G185" s="2126"/>
      <c r="H185" s="2126"/>
      <c r="I185" s="2126"/>
      <c r="J185" s="2126"/>
      <c r="K185" s="2126"/>
      <c r="L185" s="2126"/>
      <c r="M185" s="2126"/>
      <c r="N185" s="2126"/>
      <c r="O185" s="2126"/>
      <c r="P185" s="2126"/>
      <c r="Q185" s="2126"/>
      <c r="R185" s="2126"/>
      <c r="S185" s="2126"/>
      <c r="T185" s="2126"/>
      <c r="U185" s="2126"/>
      <c r="V185" s="2126"/>
      <c r="W185" s="2126"/>
      <c r="X185" s="2126"/>
      <c r="Y185" s="2126"/>
      <c r="Z185" s="2126"/>
      <c r="AA185" s="2126"/>
      <c r="AB185" s="2126"/>
      <c r="AC185" s="2126"/>
      <c r="AD185" s="2126"/>
      <c r="AE185" s="2126"/>
      <c r="AF185" s="2126"/>
      <c r="AG185" s="2126"/>
      <c r="AH185" s="2126"/>
      <c r="AI185" s="2126"/>
      <c r="AJ185" s="2140"/>
      <c r="AK185" s="1933">
        <f>IF(D185=0,"",COUNT($F$26:$AJ$26)-AL185)</f>
        <v>0</v>
      </c>
      <c r="AL185" s="1934">
        <f>IF(D185=0,"",AQ185+AR185)</f>
        <v>0</v>
      </c>
      <c r="AM185" s="1934">
        <f>IF(D185=0,"",COUNTIF(F185:AJ185,"休"))</f>
        <v>0</v>
      </c>
      <c r="AN185" s="1935" t="str">
        <f>IF(D185="","",IFERROR(ROUND(AM185/AK185,3),""))</f>
        <v/>
      </c>
      <c r="AO185" s="4627"/>
      <c r="AQ185" s="1952">
        <f>+COUNTIF(F185:AJ185,"－")</f>
        <v>0</v>
      </c>
      <c r="AR185" s="1952">
        <f>+COUNTIF(F185:AJ185,"外")</f>
        <v>0</v>
      </c>
    </row>
    <row r="186" spans="2:44">
      <c r="B186" s="4624"/>
      <c r="C186" s="4466"/>
      <c r="D186" s="1928">
        <f>$AG$19</f>
        <v>0</v>
      </c>
      <c r="E186" s="2138"/>
      <c r="F186" s="2129"/>
      <c r="G186" s="2130"/>
      <c r="H186" s="2130"/>
      <c r="I186" s="2130"/>
      <c r="J186" s="2130"/>
      <c r="K186" s="2130"/>
      <c r="L186" s="2130"/>
      <c r="M186" s="2130"/>
      <c r="N186" s="2130"/>
      <c r="O186" s="2130"/>
      <c r="P186" s="2130"/>
      <c r="Q186" s="2130"/>
      <c r="R186" s="2130"/>
      <c r="S186" s="2130"/>
      <c r="T186" s="2130"/>
      <c r="U186" s="2130"/>
      <c r="V186" s="2130"/>
      <c r="W186" s="2130"/>
      <c r="X186" s="2130"/>
      <c r="Y186" s="2130"/>
      <c r="Z186" s="2130"/>
      <c r="AA186" s="2130"/>
      <c r="AB186" s="2130"/>
      <c r="AC186" s="2130"/>
      <c r="AD186" s="2130"/>
      <c r="AE186" s="2130"/>
      <c r="AF186" s="2130"/>
      <c r="AG186" s="2130"/>
      <c r="AH186" s="2130"/>
      <c r="AI186" s="2130"/>
      <c r="AJ186" s="2131"/>
      <c r="AK186" s="1933" t="str">
        <f>IF(D186=0,"",COUNT($F$26:$AJ$26)-AL186)</f>
        <v/>
      </c>
      <c r="AL186" s="1939" t="str">
        <f>IF(D186=0,"",AQ186+AR186)</f>
        <v/>
      </c>
      <c r="AM186" s="1939" t="str">
        <f>IF(D186=0,"",COUNTIF(F186:AJ186,"休"))</f>
        <v/>
      </c>
      <c r="AN186" s="1940" t="str">
        <f>IF(D186="","",IFERROR(ROUND(AM186/AK186,3),""))</f>
        <v/>
      </c>
      <c r="AO186" s="4627"/>
      <c r="AQ186" s="1952">
        <f>+COUNTIF(F186:AJ186,"－")</f>
        <v>0</v>
      </c>
      <c r="AR186" s="1952">
        <f>+COUNTIF(F186:AJ186,"外")</f>
        <v>0</v>
      </c>
    </row>
    <row r="187" spans="2:44">
      <c r="B187" s="4624"/>
      <c r="C187" s="4466"/>
      <c r="D187" s="1928">
        <f>$AG$20</f>
        <v>0</v>
      </c>
      <c r="E187" s="2138"/>
      <c r="F187" s="2129"/>
      <c r="G187" s="2130"/>
      <c r="H187" s="2130"/>
      <c r="I187" s="2130"/>
      <c r="J187" s="2130"/>
      <c r="K187" s="2130"/>
      <c r="L187" s="2130"/>
      <c r="M187" s="2130"/>
      <c r="N187" s="2130"/>
      <c r="O187" s="2130"/>
      <c r="P187" s="2130"/>
      <c r="Q187" s="2130"/>
      <c r="R187" s="2130"/>
      <c r="S187" s="2130"/>
      <c r="T187" s="2130"/>
      <c r="U187" s="2130"/>
      <c r="V187" s="2130"/>
      <c r="W187" s="2130"/>
      <c r="X187" s="2130"/>
      <c r="Y187" s="2130"/>
      <c r="Z187" s="2130"/>
      <c r="AA187" s="2130"/>
      <c r="AB187" s="2130"/>
      <c r="AC187" s="2130"/>
      <c r="AD187" s="2130"/>
      <c r="AE187" s="2130"/>
      <c r="AF187" s="2130"/>
      <c r="AG187" s="2130"/>
      <c r="AH187" s="2130"/>
      <c r="AI187" s="2130"/>
      <c r="AJ187" s="2131"/>
      <c r="AK187" s="1933" t="str">
        <f>IF(D187=0,"",COUNT($F$26:$AJ$26)-AL187)</f>
        <v/>
      </c>
      <c r="AL187" s="1939" t="str">
        <f>IF(D187=0,"",AQ187+AR187)</f>
        <v/>
      </c>
      <c r="AM187" s="1939" t="str">
        <f>IF(D187=0,"",COUNTIF(F187:AJ187,"休"))</f>
        <v/>
      </c>
      <c r="AN187" s="1940" t="str">
        <f>IF(D187="","",IFERROR(ROUND(AM187/AK187,3),""))</f>
        <v/>
      </c>
      <c r="AO187" s="4627"/>
      <c r="AQ187" s="1952">
        <f>+COUNTIF(F187:AJ187,"－")</f>
        <v>0</v>
      </c>
      <c r="AR187" s="1952">
        <f>+COUNTIF(F187:AJ187,"外")</f>
        <v>0</v>
      </c>
    </row>
    <row r="188" spans="2:44" ht="13.8" thickBot="1">
      <c r="B188" s="4625"/>
      <c r="C188" s="4467"/>
      <c r="D188" s="1941">
        <f>$AG$21</f>
        <v>0</v>
      </c>
      <c r="E188" s="1947"/>
      <c r="F188" s="2141"/>
      <c r="G188" s="2134"/>
      <c r="H188" s="2134"/>
      <c r="I188" s="2134"/>
      <c r="J188" s="2134"/>
      <c r="K188" s="2134"/>
      <c r="L188" s="2134"/>
      <c r="M188" s="2134"/>
      <c r="N188" s="2134"/>
      <c r="O188" s="2134"/>
      <c r="P188" s="2134"/>
      <c r="Q188" s="2134"/>
      <c r="R188" s="2134"/>
      <c r="S188" s="2134"/>
      <c r="T188" s="2134"/>
      <c r="U188" s="2134"/>
      <c r="V188" s="2134"/>
      <c r="W188" s="2134"/>
      <c r="X188" s="2134"/>
      <c r="Y188" s="2134"/>
      <c r="Z188" s="2134"/>
      <c r="AA188" s="2134"/>
      <c r="AB188" s="2134"/>
      <c r="AC188" s="2134"/>
      <c r="AD188" s="2134"/>
      <c r="AE188" s="2134"/>
      <c r="AF188" s="2134"/>
      <c r="AG188" s="2134"/>
      <c r="AH188" s="2134"/>
      <c r="AI188" s="2134"/>
      <c r="AJ188" s="2142"/>
      <c r="AK188" s="1963" t="str">
        <f>IF(D188=0,"",COUNT($F$26:$AJ$26)-AL188)</f>
        <v/>
      </c>
      <c r="AL188" s="1964" t="str">
        <f>IF(D188=0,"",AQ188+AR188)</f>
        <v/>
      </c>
      <c r="AM188" s="1964" t="str">
        <f>IF(D188=0,"",COUNTIF(F188:AJ188,"休"))</f>
        <v/>
      </c>
      <c r="AN188" s="1940" t="str">
        <f>IF(D188="","",IFERROR(ROUND(AM188/AK188,3),""))</f>
        <v/>
      </c>
      <c r="AO188" s="4628"/>
      <c r="AQ188" s="1952">
        <f>+COUNTIF(F188:AJ188,"－")</f>
        <v>0</v>
      </c>
      <c r="AR188" s="1952">
        <f>+COUNTIF(F188:AJ188,"外")</f>
        <v>0</v>
      </c>
    </row>
    <row r="189" spans="2:44" ht="13.8" thickBot="1">
      <c r="B189" s="2143"/>
      <c r="C189" s="2116"/>
      <c r="F189" s="2144"/>
      <c r="G189" s="2144"/>
      <c r="H189" s="2144"/>
      <c r="I189" s="2144"/>
      <c r="J189" s="2144"/>
      <c r="K189" s="2144"/>
      <c r="L189" s="2144"/>
      <c r="M189" s="2144"/>
      <c r="N189" s="2144"/>
      <c r="O189" s="2144"/>
      <c r="P189" s="2144"/>
      <c r="Q189" s="2144"/>
      <c r="R189" s="2144"/>
      <c r="S189" s="2144"/>
      <c r="T189" s="2144"/>
      <c r="U189" s="2144"/>
      <c r="V189" s="2144"/>
      <c r="W189" s="2144"/>
      <c r="X189" s="2144"/>
      <c r="Y189" s="2144"/>
      <c r="Z189" s="2144"/>
      <c r="AA189" s="2144"/>
      <c r="AB189" s="2144"/>
      <c r="AC189" s="2144"/>
      <c r="AD189" s="2144"/>
      <c r="AE189" s="2144"/>
      <c r="AF189" s="2144"/>
      <c r="AG189" s="2144"/>
      <c r="AH189" s="2144"/>
      <c r="AI189" s="2144"/>
      <c r="AJ189" s="2144"/>
      <c r="AK189" s="2145"/>
      <c r="AN189" s="2146" t="s">
        <v>2271</v>
      </c>
      <c r="AO189" s="2147" t="e">
        <f>IF(AO173&gt;=0.285,"OK","NG")</f>
        <v>#DIV/0!</v>
      </c>
      <c r="AQ189" s="2061"/>
      <c r="AR189" s="2061"/>
    </row>
    <row r="190" spans="2:44">
      <c r="B190" s="2143"/>
      <c r="C190" s="2116"/>
      <c r="F190" s="2144"/>
      <c r="G190" s="2144"/>
      <c r="H190" s="2144"/>
      <c r="I190" s="2144"/>
      <c r="J190" s="2144"/>
      <c r="K190" s="2144"/>
      <c r="L190" s="2144"/>
      <c r="M190" s="2144"/>
      <c r="N190" s="2144"/>
      <c r="O190" s="2144"/>
      <c r="P190" s="2144"/>
      <c r="Q190" s="2144"/>
      <c r="R190" s="2144"/>
      <c r="S190" s="2144"/>
      <c r="T190" s="2144"/>
      <c r="U190" s="2144"/>
      <c r="V190" s="2144"/>
      <c r="W190" s="2144"/>
      <c r="X190" s="2144"/>
      <c r="Y190" s="2144"/>
      <c r="Z190" s="2144"/>
      <c r="AA190" s="2144"/>
      <c r="AB190" s="2144"/>
      <c r="AC190" s="2144"/>
      <c r="AD190" s="2144"/>
      <c r="AE190" s="2144"/>
      <c r="AF190" s="2144"/>
      <c r="AG190" s="2144"/>
      <c r="AH190" s="2144"/>
      <c r="AI190" s="2144"/>
      <c r="AJ190" s="2144"/>
      <c r="AK190" s="2145"/>
      <c r="AN190" s="2158"/>
      <c r="AO190" s="1935"/>
      <c r="AQ190" s="2061"/>
      <c r="AR190" s="2061"/>
    </row>
    <row r="191" spans="2:44" hidden="1">
      <c r="F191" s="2061" t="e">
        <f>YEAR(F194)</f>
        <v>#VALUE!</v>
      </c>
      <c r="G191" s="2061" t="e">
        <f>MONTH(F194)</f>
        <v>#VALUE!</v>
      </c>
    </row>
    <row r="192" spans="2:44" ht="13.2" customHeight="1">
      <c r="B192" s="4629"/>
      <c r="C192" s="4630"/>
      <c r="D192" s="4631"/>
      <c r="E192" s="2149" t="s">
        <v>2266</v>
      </c>
      <c r="F192" s="4637" t="e">
        <f>F194</f>
        <v>#VALUE!</v>
      </c>
      <c r="G192" s="4638"/>
      <c r="H192" s="4638"/>
      <c r="I192" s="4638"/>
      <c r="J192" s="4638"/>
      <c r="K192" s="4638"/>
      <c r="L192" s="4638"/>
      <c r="M192" s="4638"/>
      <c r="N192" s="4638"/>
      <c r="O192" s="4638"/>
      <c r="P192" s="4638"/>
      <c r="Q192" s="4638"/>
      <c r="R192" s="4638"/>
      <c r="S192" s="4638"/>
      <c r="T192" s="4638"/>
      <c r="U192" s="4638"/>
      <c r="V192" s="4638"/>
      <c r="W192" s="4638"/>
      <c r="X192" s="4638"/>
      <c r="Y192" s="4638"/>
      <c r="Z192" s="4638"/>
      <c r="AA192" s="4638"/>
      <c r="AB192" s="4638"/>
      <c r="AC192" s="4638"/>
      <c r="AD192" s="4638"/>
      <c r="AE192" s="4638"/>
      <c r="AF192" s="4638"/>
      <c r="AG192" s="4638"/>
      <c r="AH192" s="4638"/>
      <c r="AI192" s="4638"/>
      <c r="AJ192" s="4638"/>
      <c r="AK192" s="4480" t="s">
        <v>2304</v>
      </c>
      <c r="AL192" s="4489" t="s">
        <v>2305</v>
      </c>
      <c r="AM192" s="4480" t="s">
        <v>2283</v>
      </c>
      <c r="AN192" s="4481" t="s">
        <v>2306</v>
      </c>
      <c r="AO192" s="4480" t="s">
        <v>2307</v>
      </c>
      <c r="AQ192" s="4619" t="s">
        <v>2308</v>
      </c>
      <c r="AR192" s="4619" t="s">
        <v>2309</v>
      </c>
    </row>
    <row r="193" spans="2:44" ht="13.5" hidden="1" customHeight="1">
      <c r="B193" s="4632"/>
      <c r="C193" s="4622"/>
      <c r="D193" s="4633"/>
      <c r="E193" s="2150"/>
      <c r="F193" s="2110" t="e">
        <f>DATE($F191,$G191,1)</f>
        <v>#VALUE!</v>
      </c>
      <c r="G193" s="2110" t="e">
        <f t="shared" ref="G193:AJ193" si="67">F193+1</f>
        <v>#VALUE!</v>
      </c>
      <c r="H193" s="2110" t="e">
        <f t="shared" si="67"/>
        <v>#VALUE!</v>
      </c>
      <c r="I193" s="2110" t="e">
        <f t="shared" si="67"/>
        <v>#VALUE!</v>
      </c>
      <c r="J193" s="2110" t="e">
        <f t="shared" si="67"/>
        <v>#VALUE!</v>
      </c>
      <c r="K193" s="2110" t="e">
        <f t="shared" si="67"/>
        <v>#VALUE!</v>
      </c>
      <c r="L193" s="2110" t="e">
        <f t="shared" si="67"/>
        <v>#VALUE!</v>
      </c>
      <c r="M193" s="2110" t="e">
        <f t="shared" si="67"/>
        <v>#VALUE!</v>
      </c>
      <c r="N193" s="2110" t="e">
        <f t="shared" si="67"/>
        <v>#VALUE!</v>
      </c>
      <c r="O193" s="2110" t="e">
        <f t="shared" si="67"/>
        <v>#VALUE!</v>
      </c>
      <c r="P193" s="2110" t="e">
        <f t="shared" si="67"/>
        <v>#VALUE!</v>
      </c>
      <c r="Q193" s="2110" t="e">
        <f t="shared" si="67"/>
        <v>#VALUE!</v>
      </c>
      <c r="R193" s="2110" t="e">
        <f t="shared" si="67"/>
        <v>#VALUE!</v>
      </c>
      <c r="S193" s="2110" t="e">
        <f t="shared" si="67"/>
        <v>#VALUE!</v>
      </c>
      <c r="T193" s="2110" t="e">
        <f t="shared" si="67"/>
        <v>#VALUE!</v>
      </c>
      <c r="U193" s="2110" t="e">
        <f t="shared" si="67"/>
        <v>#VALUE!</v>
      </c>
      <c r="V193" s="2110" t="e">
        <f t="shared" si="67"/>
        <v>#VALUE!</v>
      </c>
      <c r="W193" s="2110" t="e">
        <f t="shared" si="67"/>
        <v>#VALUE!</v>
      </c>
      <c r="X193" s="2110" t="e">
        <f t="shared" si="67"/>
        <v>#VALUE!</v>
      </c>
      <c r="Y193" s="2110" t="e">
        <f t="shared" si="67"/>
        <v>#VALUE!</v>
      </c>
      <c r="Z193" s="2110" t="e">
        <f t="shared" si="67"/>
        <v>#VALUE!</v>
      </c>
      <c r="AA193" s="2110" t="e">
        <f t="shared" si="67"/>
        <v>#VALUE!</v>
      </c>
      <c r="AB193" s="2110" t="e">
        <f t="shared" si="67"/>
        <v>#VALUE!</v>
      </c>
      <c r="AC193" s="2110" t="e">
        <f t="shared" si="67"/>
        <v>#VALUE!</v>
      </c>
      <c r="AD193" s="2110" t="e">
        <f t="shared" si="67"/>
        <v>#VALUE!</v>
      </c>
      <c r="AE193" s="2110" t="e">
        <f t="shared" si="67"/>
        <v>#VALUE!</v>
      </c>
      <c r="AF193" s="2110" t="e">
        <f t="shared" si="67"/>
        <v>#VALUE!</v>
      </c>
      <c r="AG193" s="2110" t="e">
        <f t="shared" si="67"/>
        <v>#VALUE!</v>
      </c>
      <c r="AH193" s="2110" t="e">
        <f t="shared" si="67"/>
        <v>#VALUE!</v>
      </c>
      <c r="AI193" s="2110" t="e">
        <f t="shared" si="67"/>
        <v>#VALUE!</v>
      </c>
      <c r="AJ193" s="2110" t="e">
        <f t="shared" si="67"/>
        <v>#VALUE!</v>
      </c>
      <c r="AK193" s="4480"/>
      <c r="AL193" s="4489"/>
      <c r="AM193" s="4480"/>
      <c r="AN193" s="4481"/>
      <c r="AO193" s="4480"/>
      <c r="AQ193" s="4619"/>
      <c r="AR193" s="4619"/>
    </row>
    <row r="194" spans="2:44">
      <c r="B194" s="4632"/>
      <c r="C194" s="4622"/>
      <c r="D194" s="4633"/>
      <c r="E194" s="2151" t="s">
        <v>2267</v>
      </c>
      <c r="F194" s="2152" t="e">
        <f>IF(EDATE(F169,1)&gt;$F$7,"",EDATE(F169,1))</f>
        <v>#VALUE!</v>
      </c>
      <c r="G194" s="2110" t="e">
        <f t="shared" ref="G194:AJ194" si="68">IF(G193&gt;$F$7,"",IF(F194=EOMONTH(DATE($F191,$G191,1),0),"",IF(F194="","",F194+1)))</f>
        <v>#VALUE!</v>
      </c>
      <c r="H194" s="2110" t="e">
        <f t="shared" si="68"/>
        <v>#VALUE!</v>
      </c>
      <c r="I194" s="2110" t="e">
        <f t="shared" si="68"/>
        <v>#VALUE!</v>
      </c>
      <c r="J194" s="2110" t="e">
        <f t="shared" si="68"/>
        <v>#VALUE!</v>
      </c>
      <c r="K194" s="2110" t="e">
        <f t="shared" si="68"/>
        <v>#VALUE!</v>
      </c>
      <c r="L194" s="2110" t="e">
        <f t="shared" si="68"/>
        <v>#VALUE!</v>
      </c>
      <c r="M194" s="2110" t="e">
        <f t="shared" si="68"/>
        <v>#VALUE!</v>
      </c>
      <c r="N194" s="2110" t="e">
        <f t="shared" si="68"/>
        <v>#VALUE!</v>
      </c>
      <c r="O194" s="2110" t="e">
        <f t="shared" si="68"/>
        <v>#VALUE!</v>
      </c>
      <c r="P194" s="2110" t="e">
        <f t="shared" si="68"/>
        <v>#VALUE!</v>
      </c>
      <c r="Q194" s="2110" t="e">
        <f t="shared" si="68"/>
        <v>#VALUE!</v>
      </c>
      <c r="R194" s="2110" t="e">
        <f t="shared" si="68"/>
        <v>#VALUE!</v>
      </c>
      <c r="S194" s="2110" t="e">
        <f t="shared" si="68"/>
        <v>#VALUE!</v>
      </c>
      <c r="T194" s="2110" t="e">
        <f t="shared" si="68"/>
        <v>#VALUE!</v>
      </c>
      <c r="U194" s="2110" t="e">
        <f t="shared" si="68"/>
        <v>#VALUE!</v>
      </c>
      <c r="V194" s="2110" t="e">
        <f t="shared" si="68"/>
        <v>#VALUE!</v>
      </c>
      <c r="W194" s="2110" t="e">
        <f t="shared" si="68"/>
        <v>#VALUE!</v>
      </c>
      <c r="X194" s="2110" t="e">
        <f t="shared" si="68"/>
        <v>#VALUE!</v>
      </c>
      <c r="Y194" s="2110" t="e">
        <f t="shared" si="68"/>
        <v>#VALUE!</v>
      </c>
      <c r="Z194" s="2110" t="e">
        <f t="shared" si="68"/>
        <v>#VALUE!</v>
      </c>
      <c r="AA194" s="2110" t="e">
        <f t="shared" si="68"/>
        <v>#VALUE!</v>
      </c>
      <c r="AB194" s="2110" t="e">
        <f t="shared" si="68"/>
        <v>#VALUE!</v>
      </c>
      <c r="AC194" s="2110" t="e">
        <f t="shared" si="68"/>
        <v>#VALUE!</v>
      </c>
      <c r="AD194" s="2110" t="e">
        <f t="shared" si="68"/>
        <v>#VALUE!</v>
      </c>
      <c r="AE194" s="2110" t="e">
        <f t="shared" si="68"/>
        <v>#VALUE!</v>
      </c>
      <c r="AF194" s="2110" t="e">
        <f t="shared" si="68"/>
        <v>#VALUE!</v>
      </c>
      <c r="AG194" s="2110" t="e">
        <f t="shared" si="68"/>
        <v>#VALUE!</v>
      </c>
      <c r="AH194" s="2110" t="e">
        <f t="shared" si="68"/>
        <v>#VALUE!</v>
      </c>
      <c r="AI194" s="2110" t="e">
        <f t="shared" si="68"/>
        <v>#VALUE!</v>
      </c>
      <c r="AJ194" s="2110" t="e">
        <f t="shared" si="68"/>
        <v>#VALUE!</v>
      </c>
      <c r="AK194" s="4480"/>
      <c r="AL194" s="4489"/>
      <c r="AM194" s="4480"/>
      <c r="AN194" s="4481"/>
      <c r="AO194" s="4480"/>
      <c r="AQ194" s="4619"/>
      <c r="AR194" s="4619"/>
    </row>
    <row r="195" spans="2:44">
      <c r="B195" s="4634"/>
      <c r="C195" s="4635"/>
      <c r="D195" s="4636"/>
      <c r="E195" s="1939" t="s">
        <v>1060</v>
      </c>
      <c r="F195" s="2153" t="str">
        <f t="shared" ref="F195:AJ195" si="69">IFERROR(TEXT(WEEKDAY(+F194),"aaa"),"")</f>
        <v/>
      </c>
      <c r="G195" s="2153" t="str">
        <f t="shared" si="69"/>
        <v/>
      </c>
      <c r="H195" s="2153" t="str">
        <f t="shared" si="69"/>
        <v/>
      </c>
      <c r="I195" s="2153" t="str">
        <f t="shared" si="69"/>
        <v/>
      </c>
      <c r="J195" s="2153" t="str">
        <f t="shared" si="69"/>
        <v/>
      </c>
      <c r="K195" s="2153" t="str">
        <f t="shared" si="69"/>
        <v/>
      </c>
      <c r="L195" s="2153" t="str">
        <f t="shared" si="69"/>
        <v/>
      </c>
      <c r="M195" s="2153" t="str">
        <f t="shared" si="69"/>
        <v/>
      </c>
      <c r="N195" s="2153" t="str">
        <f t="shared" si="69"/>
        <v/>
      </c>
      <c r="O195" s="2153" t="str">
        <f t="shared" si="69"/>
        <v/>
      </c>
      <c r="P195" s="2153" t="str">
        <f t="shared" si="69"/>
        <v/>
      </c>
      <c r="Q195" s="2153" t="str">
        <f t="shared" si="69"/>
        <v/>
      </c>
      <c r="R195" s="2153" t="str">
        <f t="shared" si="69"/>
        <v/>
      </c>
      <c r="S195" s="2153" t="str">
        <f t="shared" si="69"/>
        <v/>
      </c>
      <c r="T195" s="2153" t="str">
        <f t="shared" si="69"/>
        <v/>
      </c>
      <c r="U195" s="2153" t="str">
        <f t="shared" si="69"/>
        <v/>
      </c>
      <c r="V195" s="2153" t="str">
        <f t="shared" si="69"/>
        <v/>
      </c>
      <c r="W195" s="2153" t="str">
        <f t="shared" si="69"/>
        <v/>
      </c>
      <c r="X195" s="2153" t="str">
        <f t="shared" si="69"/>
        <v/>
      </c>
      <c r="Y195" s="2153" t="str">
        <f t="shared" si="69"/>
        <v/>
      </c>
      <c r="Z195" s="2153" t="str">
        <f t="shared" si="69"/>
        <v/>
      </c>
      <c r="AA195" s="2153" t="str">
        <f t="shared" si="69"/>
        <v/>
      </c>
      <c r="AB195" s="2153" t="str">
        <f t="shared" si="69"/>
        <v/>
      </c>
      <c r="AC195" s="2153" t="str">
        <f t="shared" si="69"/>
        <v/>
      </c>
      <c r="AD195" s="2153" t="str">
        <f t="shared" si="69"/>
        <v/>
      </c>
      <c r="AE195" s="2153" t="str">
        <f t="shared" si="69"/>
        <v/>
      </c>
      <c r="AF195" s="2153" t="str">
        <f t="shared" si="69"/>
        <v/>
      </c>
      <c r="AG195" s="2153" t="str">
        <f t="shared" si="69"/>
        <v/>
      </c>
      <c r="AH195" s="2153" t="str">
        <f t="shared" si="69"/>
        <v/>
      </c>
      <c r="AI195" s="2153" t="str">
        <f t="shared" si="69"/>
        <v/>
      </c>
      <c r="AJ195" s="2153" t="str">
        <f t="shared" si="69"/>
        <v/>
      </c>
      <c r="AK195" s="4480"/>
      <c r="AL195" s="4489"/>
      <c r="AM195" s="4480"/>
      <c r="AN195" s="4481"/>
      <c r="AO195" s="4480"/>
      <c r="AQ195" s="4619"/>
      <c r="AR195" s="4619"/>
    </row>
    <row r="196" spans="2:44" ht="21" customHeight="1">
      <c r="B196" s="2154" t="s">
        <v>2310</v>
      </c>
      <c r="C196" s="2155" t="s">
        <v>2280</v>
      </c>
      <c r="D196" s="2119" t="s">
        <v>2281</v>
      </c>
      <c r="E196" s="2120" t="s">
        <v>2270</v>
      </c>
      <c r="F196" s="2156"/>
      <c r="G196" s="2122"/>
      <c r="H196" s="2122"/>
      <c r="I196" s="2122"/>
      <c r="J196" s="2122"/>
      <c r="K196" s="2122"/>
      <c r="L196" s="2122"/>
      <c r="M196" s="2122"/>
      <c r="N196" s="2122"/>
      <c r="O196" s="2122"/>
      <c r="P196" s="2122"/>
      <c r="Q196" s="2122"/>
      <c r="R196" s="2122"/>
      <c r="S196" s="2122"/>
      <c r="T196" s="2122"/>
      <c r="U196" s="2122"/>
      <c r="V196" s="2122"/>
      <c r="W196" s="2122"/>
      <c r="X196" s="2122"/>
      <c r="Y196" s="2122"/>
      <c r="Z196" s="2122"/>
      <c r="AA196" s="2122"/>
      <c r="AB196" s="2122"/>
      <c r="AC196" s="2122"/>
      <c r="AD196" s="2122"/>
      <c r="AE196" s="2122"/>
      <c r="AF196" s="2122"/>
      <c r="AG196" s="2157"/>
      <c r="AH196" s="2157"/>
      <c r="AI196" s="2157"/>
      <c r="AJ196" s="2157"/>
      <c r="AK196" s="1905" t="s">
        <v>2289</v>
      </c>
      <c r="AL196" s="1905" t="s">
        <v>2290</v>
      </c>
      <c r="AM196" s="1905" t="s">
        <v>2291</v>
      </c>
      <c r="AN196" s="1906" t="s">
        <v>2292</v>
      </c>
      <c r="AO196" s="1905" t="s">
        <v>2293</v>
      </c>
      <c r="AQ196" s="4620"/>
      <c r="AR196" s="4620"/>
    </row>
    <row r="197" spans="2:44" ht="13.5" customHeight="1">
      <c r="B197" s="4623" t="s">
        <v>2294</v>
      </c>
      <c r="C197" s="4485" t="str">
        <f>$AC$8</f>
        <v>A建設</v>
      </c>
      <c r="D197" s="1928" t="str">
        <f>$AG$8</f>
        <v>〇〇</v>
      </c>
      <c r="E197" s="2124"/>
      <c r="F197" s="2125"/>
      <c r="G197" s="2126"/>
      <c r="H197" s="2126"/>
      <c r="I197" s="2126"/>
      <c r="J197" s="2126"/>
      <c r="K197" s="2126"/>
      <c r="L197" s="2126"/>
      <c r="M197" s="2126"/>
      <c r="N197" s="2126"/>
      <c r="O197" s="2126"/>
      <c r="P197" s="2126"/>
      <c r="Q197" s="2126"/>
      <c r="R197" s="2126"/>
      <c r="S197" s="2126"/>
      <c r="T197" s="2126"/>
      <c r="U197" s="2126"/>
      <c r="V197" s="2126"/>
      <c r="W197" s="2126"/>
      <c r="X197" s="2126"/>
      <c r="Y197" s="2126"/>
      <c r="Z197" s="2126"/>
      <c r="AA197" s="2126"/>
      <c r="AB197" s="2126"/>
      <c r="AC197" s="2126"/>
      <c r="AD197" s="2126"/>
      <c r="AE197" s="2126"/>
      <c r="AF197" s="2126"/>
      <c r="AG197" s="2126"/>
      <c r="AH197" s="2126"/>
      <c r="AI197" s="2127"/>
      <c r="AJ197" s="2128"/>
      <c r="AK197" s="1933">
        <f t="shared" ref="AK197:AK202" si="70">IF(D197=0,"",COUNT($F$26:$AJ$26)-AL197)</f>
        <v>0</v>
      </c>
      <c r="AL197" s="1934">
        <f t="shared" ref="AL197:AL202" si="71">IF(D197=0,"",AQ197+AR197)</f>
        <v>0</v>
      </c>
      <c r="AM197" s="1934">
        <f t="shared" ref="AM197:AM202" si="72">IF(D197=0,"",COUNTIF(F197:AJ197,"休"))</f>
        <v>0</v>
      </c>
      <c r="AN197" s="1935" t="str">
        <f t="shared" ref="AN197:AN202" si="73">IF(D197="","",IFERROR(ROUND(AM197/AK197,3),""))</f>
        <v/>
      </c>
      <c r="AO197" s="4626" t="e">
        <f>ROUND(AVERAGE(AN197:AN212),3)</f>
        <v>#DIV/0!</v>
      </c>
      <c r="AQ197" s="1952">
        <f t="shared" ref="AQ197:AQ202" si="74">+COUNTIF(F197:AJ197,"－")</f>
        <v>0</v>
      </c>
      <c r="AR197" s="1952">
        <f t="shared" ref="AR197:AR202" si="75">+COUNTIF(F197:AJ197,"外")</f>
        <v>0</v>
      </c>
    </row>
    <row r="198" spans="2:44" ht="13.5" customHeight="1">
      <c r="B198" s="4624"/>
      <c r="C198" s="4466"/>
      <c r="D198" s="1928" t="str">
        <f>$AG$9</f>
        <v>●●</v>
      </c>
      <c r="E198" s="2124"/>
      <c r="F198" s="2129"/>
      <c r="G198" s="2130"/>
      <c r="H198" s="2130"/>
      <c r="I198" s="2130"/>
      <c r="J198" s="2130"/>
      <c r="K198" s="2130"/>
      <c r="L198" s="2130"/>
      <c r="M198" s="2130"/>
      <c r="N198" s="2130"/>
      <c r="O198" s="2130"/>
      <c r="P198" s="2130"/>
      <c r="Q198" s="2130"/>
      <c r="R198" s="2130"/>
      <c r="S198" s="2130"/>
      <c r="T198" s="2130"/>
      <c r="U198" s="2130"/>
      <c r="V198" s="2130"/>
      <c r="W198" s="2130"/>
      <c r="X198" s="2130"/>
      <c r="Y198" s="2130"/>
      <c r="Z198" s="2130"/>
      <c r="AA198" s="2130"/>
      <c r="AB198" s="2130"/>
      <c r="AC198" s="2130"/>
      <c r="AD198" s="2130"/>
      <c r="AE198" s="2130"/>
      <c r="AF198" s="2130"/>
      <c r="AG198" s="2130"/>
      <c r="AH198" s="2130"/>
      <c r="AI198" s="2130"/>
      <c r="AJ198" s="2131"/>
      <c r="AK198" s="1933">
        <f t="shared" si="70"/>
        <v>0</v>
      </c>
      <c r="AL198" s="1939">
        <f t="shared" si="71"/>
        <v>0</v>
      </c>
      <c r="AM198" s="1939">
        <f t="shared" si="72"/>
        <v>0</v>
      </c>
      <c r="AN198" s="1940" t="str">
        <f t="shared" si="73"/>
        <v/>
      </c>
      <c r="AO198" s="4627"/>
      <c r="AQ198" s="1952">
        <f t="shared" si="74"/>
        <v>0</v>
      </c>
      <c r="AR198" s="1952">
        <f t="shared" si="75"/>
        <v>0</v>
      </c>
    </row>
    <row r="199" spans="2:44">
      <c r="B199" s="4624"/>
      <c r="C199" s="4466"/>
      <c r="D199" s="1928" t="str">
        <f>$AG$10</f>
        <v>△△</v>
      </c>
      <c r="E199" s="2124"/>
      <c r="F199" s="2129"/>
      <c r="G199" s="2130"/>
      <c r="H199" s="2130"/>
      <c r="I199" s="2130"/>
      <c r="J199" s="2130"/>
      <c r="K199" s="2130"/>
      <c r="L199" s="2130"/>
      <c r="M199" s="2130"/>
      <c r="N199" s="2130"/>
      <c r="O199" s="2130"/>
      <c r="P199" s="2130"/>
      <c r="Q199" s="2130"/>
      <c r="R199" s="2130"/>
      <c r="S199" s="2130"/>
      <c r="T199" s="2130"/>
      <c r="U199" s="2130"/>
      <c r="V199" s="2130"/>
      <c r="W199" s="2130"/>
      <c r="X199" s="2130"/>
      <c r="Y199" s="2130"/>
      <c r="Z199" s="2130"/>
      <c r="AA199" s="2130"/>
      <c r="AB199" s="2130"/>
      <c r="AC199" s="2130"/>
      <c r="AD199" s="2130"/>
      <c r="AE199" s="2130"/>
      <c r="AF199" s="2130"/>
      <c r="AG199" s="2130"/>
      <c r="AH199" s="2130"/>
      <c r="AI199" s="2130"/>
      <c r="AJ199" s="2131"/>
      <c r="AK199" s="1933">
        <f t="shared" si="70"/>
        <v>0</v>
      </c>
      <c r="AL199" s="1939">
        <f t="shared" si="71"/>
        <v>0</v>
      </c>
      <c r="AM199" s="1939">
        <f t="shared" si="72"/>
        <v>0</v>
      </c>
      <c r="AN199" s="1940" t="str">
        <f t="shared" si="73"/>
        <v/>
      </c>
      <c r="AO199" s="4627"/>
      <c r="AQ199" s="1952">
        <f t="shared" si="74"/>
        <v>0</v>
      </c>
      <c r="AR199" s="1952">
        <f t="shared" si="75"/>
        <v>0</v>
      </c>
    </row>
    <row r="200" spans="2:44">
      <c r="B200" s="4624"/>
      <c r="C200" s="4466"/>
      <c r="D200" s="1928" t="str">
        <f>$AG$11</f>
        <v>■■</v>
      </c>
      <c r="E200" s="2105"/>
      <c r="F200" s="2129"/>
      <c r="G200" s="2130"/>
      <c r="H200" s="2130"/>
      <c r="I200" s="2130"/>
      <c r="J200" s="2130"/>
      <c r="K200" s="2130"/>
      <c r="L200" s="2130"/>
      <c r="M200" s="2130"/>
      <c r="N200" s="2130"/>
      <c r="O200" s="2130"/>
      <c r="P200" s="2130"/>
      <c r="Q200" s="2130"/>
      <c r="R200" s="2130"/>
      <c r="S200" s="2130"/>
      <c r="T200" s="2130"/>
      <c r="U200" s="2130"/>
      <c r="V200" s="2130"/>
      <c r="W200" s="2130"/>
      <c r="X200" s="2130"/>
      <c r="Y200" s="2130"/>
      <c r="Z200" s="2130"/>
      <c r="AA200" s="2130"/>
      <c r="AB200" s="2130"/>
      <c r="AC200" s="2130"/>
      <c r="AD200" s="2130"/>
      <c r="AE200" s="2130"/>
      <c r="AF200" s="2130"/>
      <c r="AG200" s="2130"/>
      <c r="AH200" s="2130"/>
      <c r="AI200" s="2130"/>
      <c r="AJ200" s="2131"/>
      <c r="AK200" s="1933">
        <f t="shared" si="70"/>
        <v>0</v>
      </c>
      <c r="AL200" s="1939">
        <f t="shared" si="71"/>
        <v>0</v>
      </c>
      <c r="AM200" s="1939">
        <f t="shared" si="72"/>
        <v>0</v>
      </c>
      <c r="AN200" s="1940" t="str">
        <f t="shared" si="73"/>
        <v/>
      </c>
      <c r="AO200" s="4627"/>
      <c r="AQ200" s="1952">
        <f t="shared" si="74"/>
        <v>0</v>
      </c>
      <c r="AR200" s="1952">
        <f t="shared" si="75"/>
        <v>0</v>
      </c>
    </row>
    <row r="201" spans="2:44">
      <c r="B201" s="4624"/>
      <c r="C201" s="4466"/>
      <c r="D201" s="1928" t="str">
        <f>$AG$12</f>
        <v>★★</v>
      </c>
      <c r="E201" s="2124"/>
      <c r="F201" s="2129"/>
      <c r="G201" s="2130"/>
      <c r="H201" s="2130"/>
      <c r="I201" s="2130"/>
      <c r="J201" s="2130"/>
      <c r="K201" s="2130"/>
      <c r="L201" s="2130"/>
      <c r="M201" s="2130"/>
      <c r="N201" s="2130"/>
      <c r="O201" s="2130"/>
      <c r="P201" s="2130"/>
      <c r="Q201" s="2130"/>
      <c r="R201" s="2130"/>
      <c r="S201" s="2130"/>
      <c r="T201" s="2130"/>
      <c r="U201" s="2130"/>
      <c r="V201" s="2130"/>
      <c r="W201" s="2130"/>
      <c r="X201" s="2130"/>
      <c r="Y201" s="2130"/>
      <c r="Z201" s="2130"/>
      <c r="AA201" s="2130"/>
      <c r="AB201" s="2130"/>
      <c r="AC201" s="2130"/>
      <c r="AD201" s="2130"/>
      <c r="AE201" s="2130"/>
      <c r="AF201" s="2130"/>
      <c r="AG201" s="2130"/>
      <c r="AH201" s="2130"/>
      <c r="AI201" s="2130"/>
      <c r="AJ201" s="2131"/>
      <c r="AK201" s="1933">
        <f t="shared" si="70"/>
        <v>0</v>
      </c>
      <c r="AL201" s="1939">
        <f t="shared" si="71"/>
        <v>0</v>
      </c>
      <c r="AM201" s="1939">
        <f t="shared" si="72"/>
        <v>0</v>
      </c>
      <c r="AN201" s="1940" t="str">
        <f t="shared" si="73"/>
        <v/>
      </c>
      <c r="AO201" s="4627"/>
      <c r="AQ201" s="1952">
        <f t="shared" si="74"/>
        <v>0</v>
      </c>
      <c r="AR201" s="1952">
        <f t="shared" si="75"/>
        <v>0</v>
      </c>
    </row>
    <row r="202" spans="2:44">
      <c r="B202" s="4625"/>
      <c r="C202" s="4467"/>
      <c r="D202" s="1941">
        <f>$AG$13</f>
        <v>0</v>
      </c>
      <c r="E202" s="2132"/>
      <c r="F202" s="2133"/>
      <c r="G202" s="2134"/>
      <c r="H202" s="2135"/>
      <c r="I202" s="2135"/>
      <c r="J202" s="2135"/>
      <c r="K202" s="2135"/>
      <c r="L202" s="2135"/>
      <c r="M202" s="2135"/>
      <c r="N202" s="2135"/>
      <c r="O202" s="2135"/>
      <c r="P202" s="2135"/>
      <c r="Q202" s="2135"/>
      <c r="R202" s="2135"/>
      <c r="S202" s="2135"/>
      <c r="T202" s="2135"/>
      <c r="U202" s="2135"/>
      <c r="V202" s="2135"/>
      <c r="W202" s="2135"/>
      <c r="X202" s="2135"/>
      <c r="Y202" s="2135"/>
      <c r="Z202" s="2135"/>
      <c r="AA202" s="2135"/>
      <c r="AB202" s="2135"/>
      <c r="AC202" s="2135"/>
      <c r="AD202" s="2135"/>
      <c r="AE202" s="2135"/>
      <c r="AF202" s="2135"/>
      <c r="AG202" s="2135"/>
      <c r="AH202" s="2135"/>
      <c r="AI202" s="2135"/>
      <c r="AJ202" s="2136"/>
      <c r="AK202" s="1933" t="str">
        <f t="shared" si="70"/>
        <v/>
      </c>
      <c r="AL202" s="1934" t="str">
        <f t="shared" si="71"/>
        <v/>
      </c>
      <c r="AM202" s="1947" t="str">
        <f t="shared" si="72"/>
        <v/>
      </c>
      <c r="AN202" s="1940" t="str">
        <f t="shared" si="73"/>
        <v/>
      </c>
      <c r="AO202" s="4627"/>
      <c r="AQ202" s="1952">
        <f t="shared" si="74"/>
        <v>0</v>
      </c>
      <c r="AR202" s="1952">
        <f t="shared" si="75"/>
        <v>0</v>
      </c>
    </row>
    <row r="203" spans="2:44" ht="15" customHeight="1">
      <c r="B203" s="4623" t="s">
        <v>2301</v>
      </c>
      <c r="C203" s="4465" t="str">
        <f>$AC$14</f>
        <v>B産業</v>
      </c>
      <c r="D203" s="1948" t="s">
        <v>2281</v>
      </c>
      <c r="E203" s="2137" t="s">
        <v>2270</v>
      </c>
      <c r="F203" s="2121"/>
      <c r="G203" s="2122"/>
      <c r="H203" s="2122"/>
      <c r="I203" s="2122"/>
      <c r="J203" s="2122"/>
      <c r="K203" s="2122"/>
      <c r="L203" s="2122"/>
      <c r="M203" s="2122"/>
      <c r="N203" s="2122"/>
      <c r="O203" s="2122"/>
      <c r="P203" s="2122"/>
      <c r="Q203" s="2122"/>
      <c r="R203" s="2122"/>
      <c r="S203" s="2122"/>
      <c r="T203" s="2122"/>
      <c r="U203" s="2122"/>
      <c r="V203" s="2122"/>
      <c r="W203" s="2122"/>
      <c r="X203" s="2122"/>
      <c r="Y203" s="2122"/>
      <c r="Z203" s="2122"/>
      <c r="AA203" s="2122"/>
      <c r="AB203" s="2122"/>
      <c r="AC203" s="2122"/>
      <c r="AD203" s="2122"/>
      <c r="AE203" s="2122"/>
      <c r="AF203" s="2122"/>
      <c r="AG203" s="2122"/>
      <c r="AH203" s="2122"/>
      <c r="AI203" s="2122"/>
      <c r="AJ203" s="2123"/>
      <c r="AK203" s="1951"/>
      <c r="AL203" s="1952"/>
      <c r="AM203" s="1953"/>
      <c r="AN203" s="1954"/>
      <c r="AO203" s="4627"/>
    </row>
    <row r="204" spans="2:44">
      <c r="B204" s="4624"/>
      <c r="C204" s="4466"/>
      <c r="D204" s="1928" t="str">
        <f>$AG$14</f>
        <v>〇〇</v>
      </c>
      <c r="E204" s="2124"/>
      <c r="F204" s="2125"/>
      <c r="G204" s="2126"/>
      <c r="H204" s="2126"/>
      <c r="I204" s="2126"/>
      <c r="J204" s="2126"/>
      <c r="K204" s="2126"/>
      <c r="L204" s="2126"/>
      <c r="M204" s="2126"/>
      <c r="N204" s="2126"/>
      <c r="O204" s="2126"/>
      <c r="P204" s="2126"/>
      <c r="Q204" s="2126"/>
      <c r="R204" s="2126"/>
      <c r="S204" s="2126"/>
      <c r="T204" s="2126"/>
      <c r="U204" s="2126"/>
      <c r="V204" s="2126"/>
      <c r="W204" s="2126"/>
      <c r="X204" s="2126"/>
      <c r="Y204" s="2126"/>
      <c r="Z204" s="2126"/>
      <c r="AA204" s="2126"/>
      <c r="AB204" s="2126"/>
      <c r="AC204" s="2126"/>
      <c r="AD204" s="2126"/>
      <c r="AE204" s="2126"/>
      <c r="AF204" s="2126"/>
      <c r="AG204" s="2126"/>
      <c r="AH204" s="2127"/>
      <c r="AI204" s="2127"/>
      <c r="AJ204" s="2131"/>
      <c r="AK204" s="1933">
        <f>IF(D204=0,"",COUNT($F$26:$AJ$26)-AL204)</f>
        <v>0</v>
      </c>
      <c r="AL204" s="1934">
        <f>IF(D204=0,"",AQ204+AR204)</f>
        <v>0</v>
      </c>
      <c r="AM204" s="1934">
        <f>IF(D204=0,"",COUNTIF(F204:AJ204,"休"))</f>
        <v>0</v>
      </c>
      <c r="AN204" s="1935" t="str">
        <f>IF(D204="","",IFERROR(ROUND(AM204/AK204,3),""))</f>
        <v/>
      </c>
      <c r="AO204" s="4627"/>
      <c r="AQ204" s="1952">
        <f>+COUNTIF(F204:AJ204,"－")</f>
        <v>0</v>
      </c>
      <c r="AR204" s="1952">
        <f>+COUNTIF(F204:AJ204,"外")</f>
        <v>0</v>
      </c>
    </row>
    <row r="205" spans="2:44">
      <c r="B205" s="4624"/>
      <c r="C205" s="4466"/>
      <c r="D205" s="1928" t="str">
        <f>$AG$15</f>
        <v>●●</v>
      </c>
      <c r="E205" s="2138"/>
      <c r="F205" s="2129"/>
      <c r="G205" s="2130"/>
      <c r="H205" s="2130"/>
      <c r="I205" s="2130"/>
      <c r="J205" s="2130"/>
      <c r="K205" s="2130"/>
      <c r="L205" s="2130"/>
      <c r="M205" s="2130"/>
      <c r="N205" s="2130"/>
      <c r="O205" s="2130"/>
      <c r="P205" s="2130"/>
      <c r="Q205" s="2130"/>
      <c r="R205" s="2130"/>
      <c r="S205" s="2130"/>
      <c r="T205" s="2130"/>
      <c r="U205" s="2130"/>
      <c r="V205" s="2130"/>
      <c r="W205" s="2130"/>
      <c r="X205" s="2130"/>
      <c r="Y205" s="2130"/>
      <c r="Z205" s="2130"/>
      <c r="AA205" s="2130"/>
      <c r="AB205" s="2130"/>
      <c r="AC205" s="2130"/>
      <c r="AD205" s="2130"/>
      <c r="AE205" s="2130"/>
      <c r="AF205" s="2130"/>
      <c r="AG205" s="2130"/>
      <c r="AH205" s="2130"/>
      <c r="AI205" s="2130"/>
      <c r="AJ205" s="2131"/>
      <c r="AK205" s="1933">
        <f>IF(D205=0,"",COUNT($F$26:$AJ$26)-AL205)</f>
        <v>0</v>
      </c>
      <c r="AL205" s="1939">
        <f>IF(D205=0,"",AQ205+AR205)</f>
        <v>0</v>
      </c>
      <c r="AM205" s="1939">
        <f>IF(D205=0,"",COUNTIF(F205:AJ205,"休"))</f>
        <v>0</v>
      </c>
      <c r="AN205" s="1940" t="str">
        <f>IF(D205="","",IFERROR(ROUND(AM205/AK205,3),""))</f>
        <v/>
      </c>
      <c r="AO205" s="4627"/>
      <c r="AQ205" s="1952">
        <f>+COUNTIF(F205:AJ205,"－")</f>
        <v>0</v>
      </c>
      <c r="AR205" s="1952">
        <f>+COUNTIF(F205:AJ205,"外")</f>
        <v>0</v>
      </c>
    </row>
    <row r="206" spans="2:44">
      <c r="B206" s="4624"/>
      <c r="C206" s="4466"/>
      <c r="D206" s="1928">
        <f>$AG$16</f>
        <v>0</v>
      </c>
      <c r="E206" s="2138"/>
      <c r="F206" s="2129"/>
      <c r="G206" s="2130"/>
      <c r="H206" s="2130"/>
      <c r="I206" s="2130"/>
      <c r="J206" s="2130"/>
      <c r="K206" s="2130"/>
      <c r="L206" s="2130"/>
      <c r="M206" s="2130"/>
      <c r="N206" s="2130"/>
      <c r="O206" s="2130"/>
      <c r="P206" s="2130"/>
      <c r="Q206" s="2130"/>
      <c r="R206" s="2130"/>
      <c r="S206" s="2130"/>
      <c r="T206" s="2130"/>
      <c r="U206" s="2130"/>
      <c r="V206" s="2130"/>
      <c r="W206" s="2130"/>
      <c r="X206" s="2130"/>
      <c r="Y206" s="2130"/>
      <c r="Z206" s="2130"/>
      <c r="AA206" s="2130"/>
      <c r="AB206" s="2130"/>
      <c r="AC206" s="2130"/>
      <c r="AD206" s="2130"/>
      <c r="AE206" s="2130"/>
      <c r="AF206" s="2130"/>
      <c r="AG206" s="2130"/>
      <c r="AH206" s="2130"/>
      <c r="AI206" s="2130"/>
      <c r="AJ206" s="2131"/>
      <c r="AK206" s="1933" t="str">
        <f>IF(D206=0,"",COUNT($F$26:$AJ$26)-AL206)</f>
        <v/>
      </c>
      <c r="AL206" s="1939" t="str">
        <f>IF(D206=0,"",AQ206+AR206)</f>
        <v/>
      </c>
      <c r="AM206" s="1939" t="str">
        <f>IF(D206=0,"",COUNTIF(F206:AJ206,"休"))</f>
        <v/>
      </c>
      <c r="AN206" s="1940" t="str">
        <f>IF(D206="","",IFERROR(ROUND(AM206/AK206,3),""))</f>
        <v/>
      </c>
      <c r="AO206" s="4627"/>
      <c r="AQ206" s="1952">
        <f>+COUNTIF(F206:AJ206,"－")</f>
        <v>0</v>
      </c>
      <c r="AR206" s="1952">
        <f>+COUNTIF(F206:AJ206,"外")</f>
        <v>0</v>
      </c>
    </row>
    <row r="207" spans="2:44">
      <c r="B207" s="4624"/>
      <c r="C207" s="4467"/>
      <c r="D207" s="1957">
        <f>$AG$17</f>
        <v>0</v>
      </c>
      <c r="E207" s="1947"/>
      <c r="F207" s="2129"/>
      <c r="G207" s="2127"/>
      <c r="H207" s="2127"/>
      <c r="I207" s="2127"/>
      <c r="J207" s="2127"/>
      <c r="K207" s="2127"/>
      <c r="L207" s="2127"/>
      <c r="M207" s="2127"/>
      <c r="N207" s="2127"/>
      <c r="O207" s="2127"/>
      <c r="P207" s="2127"/>
      <c r="Q207" s="2127"/>
      <c r="R207" s="2127"/>
      <c r="S207" s="2127"/>
      <c r="T207" s="2127"/>
      <c r="U207" s="2127"/>
      <c r="V207" s="2127"/>
      <c r="W207" s="2127"/>
      <c r="X207" s="2127"/>
      <c r="Y207" s="2127"/>
      <c r="Z207" s="2127"/>
      <c r="AA207" s="2127"/>
      <c r="AB207" s="2127"/>
      <c r="AC207" s="2127"/>
      <c r="AD207" s="2127"/>
      <c r="AE207" s="2127"/>
      <c r="AF207" s="2127"/>
      <c r="AG207" s="2127"/>
      <c r="AH207" s="2127"/>
      <c r="AI207" s="2127"/>
      <c r="AJ207" s="2136"/>
      <c r="AK207" s="1933" t="str">
        <f>IF(D207=0,"",COUNT($F$26:$AJ$26)-AL207)</f>
        <v/>
      </c>
      <c r="AL207" s="1934" t="str">
        <f>IF(D207=0,"",AQ207+AR207)</f>
        <v/>
      </c>
      <c r="AM207" s="1947" t="str">
        <f>IF(D207=0,"",COUNTIF(F207:AJ207,"休"))</f>
        <v/>
      </c>
      <c r="AN207" s="1940" t="str">
        <f>IF(D207="","",IFERROR(ROUND(AM207/AK207,3),""))</f>
        <v/>
      </c>
      <c r="AO207" s="4627"/>
      <c r="AQ207" s="1952">
        <f>+COUNTIF(F207:AJ207,"－")</f>
        <v>0</v>
      </c>
      <c r="AR207" s="1952">
        <f>+COUNTIF(F207:AJ207,"外")</f>
        <v>0</v>
      </c>
    </row>
    <row r="208" spans="2:44" ht="15" customHeight="1">
      <c r="B208" s="4624"/>
      <c r="C208" s="4465" t="str">
        <f>$AC$18</f>
        <v>C土木</v>
      </c>
      <c r="D208" s="1948" t="s">
        <v>2281</v>
      </c>
      <c r="E208" s="2139" t="s">
        <v>2270</v>
      </c>
      <c r="F208" s="2121"/>
      <c r="G208" s="2122"/>
      <c r="H208" s="2122"/>
      <c r="I208" s="2122"/>
      <c r="J208" s="2122"/>
      <c r="K208" s="2122"/>
      <c r="L208" s="2122"/>
      <c r="M208" s="2122"/>
      <c r="N208" s="2122"/>
      <c r="O208" s="2122"/>
      <c r="P208" s="2122"/>
      <c r="Q208" s="2122"/>
      <c r="R208" s="2122"/>
      <c r="S208" s="2122"/>
      <c r="T208" s="2122"/>
      <c r="U208" s="2122"/>
      <c r="V208" s="2122"/>
      <c r="W208" s="2122"/>
      <c r="X208" s="2122"/>
      <c r="Y208" s="2122"/>
      <c r="Z208" s="2122"/>
      <c r="AA208" s="2122"/>
      <c r="AB208" s="2122"/>
      <c r="AC208" s="2122"/>
      <c r="AD208" s="2122"/>
      <c r="AE208" s="2122"/>
      <c r="AF208" s="2122"/>
      <c r="AG208" s="2122"/>
      <c r="AH208" s="2122"/>
      <c r="AI208" s="2122"/>
      <c r="AJ208" s="2123"/>
      <c r="AK208" s="1951"/>
      <c r="AL208" s="1952"/>
      <c r="AM208" s="1960"/>
      <c r="AN208" s="1954"/>
      <c r="AO208" s="4627"/>
    </row>
    <row r="209" spans="2:44">
      <c r="B209" s="4624"/>
      <c r="C209" s="4466"/>
      <c r="D209" s="1928" t="str">
        <f>$AG$18</f>
        <v>●●</v>
      </c>
      <c r="E209" s="2124"/>
      <c r="F209" s="2125"/>
      <c r="G209" s="2126"/>
      <c r="H209" s="2126"/>
      <c r="I209" s="2126"/>
      <c r="J209" s="2126"/>
      <c r="K209" s="2126"/>
      <c r="L209" s="2126"/>
      <c r="M209" s="2126"/>
      <c r="N209" s="2126"/>
      <c r="O209" s="2126"/>
      <c r="P209" s="2126"/>
      <c r="Q209" s="2126"/>
      <c r="R209" s="2126"/>
      <c r="S209" s="2126"/>
      <c r="T209" s="2126"/>
      <c r="U209" s="2126"/>
      <c r="V209" s="2126"/>
      <c r="W209" s="2126"/>
      <c r="X209" s="2126"/>
      <c r="Y209" s="2126"/>
      <c r="Z209" s="2126"/>
      <c r="AA209" s="2126"/>
      <c r="AB209" s="2126"/>
      <c r="AC209" s="2126"/>
      <c r="AD209" s="2126"/>
      <c r="AE209" s="2126"/>
      <c r="AF209" s="2126"/>
      <c r="AG209" s="2126"/>
      <c r="AH209" s="2126"/>
      <c r="AI209" s="2126"/>
      <c r="AJ209" s="2140"/>
      <c r="AK209" s="1933">
        <f>IF(D209=0,"",COUNT($F$26:$AJ$26)-AL209)</f>
        <v>0</v>
      </c>
      <c r="AL209" s="1934">
        <f>IF(D209=0,"",AQ209+AR209)</f>
        <v>0</v>
      </c>
      <c r="AM209" s="1934">
        <f>IF(D209=0,"",COUNTIF(F209:AJ209,"休"))</f>
        <v>0</v>
      </c>
      <c r="AN209" s="1935" t="str">
        <f>IF(D209="","",IFERROR(ROUND(AM209/AK209,3),""))</f>
        <v/>
      </c>
      <c r="AO209" s="4627"/>
      <c r="AQ209" s="1952">
        <f>+COUNTIF(F209:AJ209,"－")</f>
        <v>0</v>
      </c>
      <c r="AR209" s="1952">
        <f>+COUNTIF(F209:AJ209,"外")</f>
        <v>0</v>
      </c>
    </row>
    <row r="210" spans="2:44">
      <c r="B210" s="4624"/>
      <c r="C210" s="4466"/>
      <c r="D210" s="1928">
        <f>$AG$19</f>
        <v>0</v>
      </c>
      <c r="E210" s="2138"/>
      <c r="F210" s="2129"/>
      <c r="G210" s="2130"/>
      <c r="H210" s="2130"/>
      <c r="I210" s="2130"/>
      <c r="J210" s="2130"/>
      <c r="K210" s="2130"/>
      <c r="L210" s="2130"/>
      <c r="M210" s="2130"/>
      <c r="N210" s="2130"/>
      <c r="O210" s="2130"/>
      <c r="P210" s="2130"/>
      <c r="Q210" s="2130"/>
      <c r="R210" s="2130"/>
      <c r="S210" s="2130"/>
      <c r="T210" s="2130"/>
      <c r="U210" s="2130"/>
      <c r="V210" s="2130"/>
      <c r="W210" s="2130"/>
      <c r="X210" s="2130"/>
      <c r="Y210" s="2130"/>
      <c r="Z210" s="2130"/>
      <c r="AA210" s="2130"/>
      <c r="AB210" s="2130"/>
      <c r="AC210" s="2130"/>
      <c r="AD210" s="2130"/>
      <c r="AE210" s="2130"/>
      <c r="AF210" s="2130"/>
      <c r="AG210" s="2130"/>
      <c r="AH210" s="2130"/>
      <c r="AI210" s="2130"/>
      <c r="AJ210" s="2131"/>
      <c r="AK210" s="1933" t="str">
        <f>IF(D210=0,"",COUNT($F$26:$AJ$26)-AL210)</f>
        <v/>
      </c>
      <c r="AL210" s="1939" t="str">
        <f>IF(D210=0,"",AQ210+AR210)</f>
        <v/>
      </c>
      <c r="AM210" s="1939" t="str">
        <f>IF(D210=0,"",COUNTIF(F210:AJ210,"休"))</f>
        <v/>
      </c>
      <c r="AN210" s="1940" t="str">
        <f>IF(D210="","",IFERROR(ROUND(AM210/AK210,3),""))</f>
        <v/>
      </c>
      <c r="AO210" s="4627"/>
      <c r="AQ210" s="1952">
        <f>+COUNTIF(F210:AJ210,"－")</f>
        <v>0</v>
      </c>
      <c r="AR210" s="1952">
        <f>+COUNTIF(F210:AJ210,"外")</f>
        <v>0</v>
      </c>
    </row>
    <row r="211" spans="2:44">
      <c r="B211" s="4624"/>
      <c r="C211" s="4466"/>
      <c r="D211" s="1928">
        <f>$AG$20</f>
        <v>0</v>
      </c>
      <c r="E211" s="2138"/>
      <c r="F211" s="2129"/>
      <c r="G211" s="2130"/>
      <c r="H211" s="2130"/>
      <c r="I211" s="2130"/>
      <c r="J211" s="2130"/>
      <c r="K211" s="2130"/>
      <c r="L211" s="2130"/>
      <c r="M211" s="2130"/>
      <c r="N211" s="2130"/>
      <c r="O211" s="2130"/>
      <c r="P211" s="2130"/>
      <c r="Q211" s="2130"/>
      <c r="R211" s="2130"/>
      <c r="S211" s="2130"/>
      <c r="T211" s="2130"/>
      <c r="U211" s="2130"/>
      <c r="V211" s="2130"/>
      <c r="W211" s="2130"/>
      <c r="X211" s="2130"/>
      <c r="Y211" s="2130"/>
      <c r="Z211" s="2130"/>
      <c r="AA211" s="2130"/>
      <c r="AB211" s="2130"/>
      <c r="AC211" s="2130"/>
      <c r="AD211" s="2130"/>
      <c r="AE211" s="2130"/>
      <c r="AF211" s="2130"/>
      <c r="AG211" s="2130"/>
      <c r="AH211" s="2130"/>
      <c r="AI211" s="2130"/>
      <c r="AJ211" s="2131"/>
      <c r="AK211" s="1933" t="str">
        <f>IF(D211=0,"",COUNT($F$26:$AJ$26)-AL211)</f>
        <v/>
      </c>
      <c r="AL211" s="1939" t="str">
        <f>IF(D211=0,"",AQ211+AR211)</f>
        <v/>
      </c>
      <c r="AM211" s="1939" t="str">
        <f>IF(D211=0,"",COUNTIF(F211:AJ211,"休"))</f>
        <v/>
      </c>
      <c r="AN211" s="1940" t="str">
        <f>IF(D211="","",IFERROR(ROUND(AM211/AK211,3),""))</f>
        <v/>
      </c>
      <c r="AO211" s="4627"/>
      <c r="AQ211" s="1952">
        <f>+COUNTIF(F211:AJ211,"－")</f>
        <v>0</v>
      </c>
      <c r="AR211" s="1952">
        <f>+COUNTIF(F211:AJ211,"外")</f>
        <v>0</v>
      </c>
    </row>
    <row r="212" spans="2:44" ht="13.8" thickBot="1">
      <c r="B212" s="4625"/>
      <c r="C212" s="4467"/>
      <c r="D212" s="1941">
        <f>$AG$21</f>
        <v>0</v>
      </c>
      <c r="E212" s="1947"/>
      <c r="F212" s="2141"/>
      <c r="G212" s="2134"/>
      <c r="H212" s="2134"/>
      <c r="I212" s="2134"/>
      <c r="J212" s="2134"/>
      <c r="K212" s="2134"/>
      <c r="L212" s="2134"/>
      <c r="M212" s="2134"/>
      <c r="N212" s="2134"/>
      <c r="O212" s="2134"/>
      <c r="P212" s="2134"/>
      <c r="Q212" s="2134"/>
      <c r="R212" s="2134"/>
      <c r="S212" s="2134"/>
      <c r="T212" s="2134"/>
      <c r="U212" s="2134"/>
      <c r="V212" s="2134"/>
      <c r="W212" s="2134"/>
      <c r="X212" s="2134"/>
      <c r="Y212" s="2134"/>
      <c r="Z212" s="2134"/>
      <c r="AA212" s="2134"/>
      <c r="AB212" s="2134"/>
      <c r="AC212" s="2134"/>
      <c r="AD212" s="2134"/>
      <c r="AE212" s="2134"/>
      <c r="AF212" s="2134"/>
      <c r="AG212" s="2134"/>
      <c r="AH212" s="2134"/>
      <c r="AI212" s="2134"/>
      <c r="AJ212" s="2142"/>
      <c r="AK212" s="1963" t="str">
        <f>IF(D212=0,"",COUNT($F$26:$AJ$26)-AL212)</f>
        <v/>
      </c>
      <c r="AL212" s="1964" t="str">
        <f>IF(D212=0,"",AQ212+AR212)</f>
        <v/>
      </c>
      <c r="AM212" s="1964" t="str">
        <f>IF(D212=0,"",COUNTIF(F212:AJ212,"休"))</f>
        <v/>
      </c>
      <c r="AN212" s="1940" t="str">
        <f>IF(D212="","",IFERROR(ROUND(AM212/AK212,3),""))</f>
        <v/>
      </c>
      <c r="AO212" s="4628"/>
      <c r="AQ212" s="1952">
        <f>+COUNTIF(F212:AJ212,"－")</f>
        <v>0</v>
      </c>
      <c r="AR212" s="1952">
        <f>+COUNTIF(F212:AJ212,"外")</f>
        <v>0</v>
      </c>
    </row>
    <row r="213" spans="2:44" ht="13.8" thickBot="1">
      <c r="B213" s="2143"/>
      <c r="C213" s="2116"/>
      <c r="F213" s="2144"/>
      <c r="G213" s="2144"/>
      <c r="H213" s="2144"/>
      <c r="I213" s="2144"/>
      <c r="J213" s="2144"/>
      <c r="K213" s="2144"/>
      <c r="L213" s="2144"/>
      <c r="M213" s="2144"/>
      <c r="N213" s="2144"/>
      <c r="O213" s="2144"/>
      <c r="P213" s="2144"/>
      <c r="Q213" s="2144"/>
      <c r="R213" s="2144"/>
      <c r="S213" s="2144"/>
      <c r="T213" s="2144"/>
      <c r="U213" s="2144"/>
      <c r="V213" s="2144"/>
      <c r="W213" s="2144"/>
      <c r="X213" s="2144"/>
      <c r="Y213" s="2144"/>
      <c r="Z213" s="2144"/>
      <c r="AA213" s="2144"/>
      <c r="AB213" s="2144"/>
      <c r="AC213" s="2144"/>
      <c r="AD213" s="2144"/>
      <c r="AE213" s="2144"/>
      <c r="AF213" s="2144"/>
      <c r="AG213" s="2144"/>
      <c r="AH213" s="2144"/>
      <c r="AI213" s="2144"/>
      <c r="AJ213" s="2144"/>
      <c r="AK213" s="2145"/>
      <c r="AN213" s="2146" t="s">
        <v>2271</v>
      </c>
      <c r="AO213" s="2147" t="e">
        <f>IF(AO197&gt;=0.285,"OK","NG")</f>
        <v>#DIV/0!</v>
      </c>
      <c r="AQ213" s="2061"/>
      <c r="AR213" s="2061"/>
    </row>
    <row r="214" spans="2:44">
      <c r="B214" s="2143"/>
      <c r="C214" s="2116"/>
      <c r="F214" s="2144"/>
      <c r="G214" s="2144"/>
      <c r="H214" s="2144"/>
      <c r="I214" s="2144"/>
      <c r="J214" s="2144"/>
      <c r="K214" s="2144"/>
      <c r="L214" s="2144"/>
      <c r="M214" s="2144"/>
      <c r="N214" s="2144"/>
      <c r="O214" s="2144"/>
      <c r="P214" s="2144"/>
      <c r="Q214" s="2144"/>
      <c r="R214" s="2144"/>
      <c r="S214" s="2144"/>
      <c r="T214" s="2144"/>
      <c r="U214" s="2144"/>
      <c r="V214" s="2144"/>
      <c r="W214" s="2144"/>
      <c r="X214" s="2144"/>
      <c r="Y214" s="2144"/>
      <c r="Z214" s="2144"/>
      <c r="AA214" s="2144"/>
      <c r="AB214" s="2144"/>
      <c r="AC214" s="2144"/>
      <c r="AD214" s="2144"/>
      <c r="AE214" s="2144"/>
      <c r="AF214" s="2144"/>
      <c r="AG214" s="2144"/>
      <c r="AH214" s="2144"/>
      <c r="AI214" s="2144"/>
      <c r="AJ214" s="2144"/>
      <c r="AK214" s="2145"/>
      <c r="AN214" s="2158"/>
      <c r="AO214" s="1935"/>
      <c r="AQ214" s="2061"/>
      <c r="AR214" s="2061"/>
    </row>
    <row r="215" spans="2:44" hidden="1">
      <c r="F215" s="2061" t="e">
        <f>YEAR(F218)</f>
        <v>#VALUE!</v>
      </c>
      <c r="G215" s="2061" t="e">
        <f>MONTH(F218)</f>
        <v>#VALUE!</v>
      </c>
    </row>
    <row r="216" spans="2:44" ht="13.2" customHeight="1">
      <c r="B216" s="4629"/>
      <c r="C216" s="4630"/>
      <c r="D216" s="4631"/>
      <c r="E216" s="2149" t="s">
        <v>2266</v>
      </c>
      <c r="F216" s="4637" t="e">
        <f>F218</f>
        <v>#VALUE!</v>
      </c>
      <c r="G216" s="4638"/>
      <c r="H216" s="4638"/>
      <c r="I216" s="4638"/>
      <c r="J216" s="4638"/>
      <c r="K216" s="4638"/>
      <c r="L216" s="4638"/>
      <c r="M216" s="4638"/>
      <c r="N216" s="4638"/>
      <c r="O216" s="4638"/>
      <c r="P216" s="4638"/>
      <c r="Q216" s="4638"/>
      <c r="R216" s="4638"/>
      <c r="S216" s="4638"/>
      <c r="T216" s="4638"/>
      <c r="U216" s="4638"/>
      <c r="V216" s="4638"/>
      <c r="W216" s="4638"/>
      <c r="X216" s="4638"/>
      <c r="Y216" s="4638"/>
      <c r="Z216" s="4638"/>
      <c r="AA216" s="4638"/>
      <c r="AB216" s="4638"/>
      <c r="AC216" s="4638"/>
      <c r="AD216" s="4638"/>
      <c r="AE216" s="4638"/>
      <c r="AF216" s="4638"/>
      <c r="AG216" s="4638"/>
      <c r="AH216" s="4638"/>
      <c r="AI216" s="4638"/>
      <c r="AJ216" s="4638"/>
      <c r="AK216" s="4480" t="s">
        <v>2304</v>
      </c>
      <c r="AL216" s="4489" t="s">
        <v>2305</v>
      </c>
      <c r="AM216" s="4480" t="s">
        <v>2283</v>
      </c>
      <c r="AN216" s="4481" t="s">
        <v>2306</v>
      </c>
      <c r="AO216" s="4480" t="s">
        <v>2307</v>
      </c>
      <c r="AQ216" s="4619" t="s">
        <v>2308</v>
      </c>
      <c r="AR216" s="4619" t="s">
        <v>2309</v>
      </c>
    </row>
    <row r="217" spans="2:44" ht="13.5" hidden="1" customHeight="1">
      <c r="B217" s="4632"/>
      <c r="C217" s="4622"/>
      <c r="D217" s="4633"/>
      <c r="E217" s="2150"/>
      <c r="F217" s="2110" t="e">
        <f>DATE($F215,$G215,1)</f>
        <v>#VALUE!</v>
      </c>
      <c r="G217" s="2110" t="e">
        <f t="shared" ref="G217:AJ217" si="76">F217+1</f>
        <v>#VALUE!</v>
      </c>
      <c r="H217" s="2110" t="e">
        <f t="shared" si="76"/>
        <v>#VALUE!</v>
      </c>
      <c r="I217" s="2110" t="e">
        <f t="shared" si="76"/>
        <v>#VALUE!</v>
      </c>
      <c r="J217" s="2110" t="e">
        <f t="shared" si="76"/>
        <v>#VALUE!</v>
      </c>
      <c r="K217" s="2110" t="e">
        <f t="shared" si="76"/>
        <v>#VALUE!</v>
      </c>
      <c r="L217" s="2110" t="e">
        <f t="shared" si="76"/>
        <v>#VALUE!</v>
      </c>
      <c r="M217" s="2110" t="e">
        <f t="shared" si="76"/>
        <v>#VALUE!</v>
      </c>
      <c r="N217" s="2110" t="e">
        <f t="shared" si="76"/>
        <v>#VALUE!</v>
      </c>
      <c r="O217" s="2110" t="e">
        <f t="shared" si="76"/>
        <v>#VALUE!</v>
      </c>
      <c r="P217" s="2110" t="e">
        <f t="shared" si="76"/>
        <v>#VALUE!</v>
      </c>
      <c r="Q217" s="2110" t="e">
        <f t="shared" si="76"/>
        <v>#VALUE!</v>
      </c>
      <c r="R217" s="2110" t="e">
        <f t="shared" si="76"/>
        <v>#VALUE!</v>
      </c>
      <c r="S217" s="2110" t="e">
        <f t="shared" si="76"/>
        <v>#VALUE!</v>
      </c>
      <c r="T217" s="2110" t="e">
        <f t="shared" si="76"/>
        <v>#VALUE!</v>
      </c>
      <c r="U217" s="2110" t="e">
        <f t="shared" si="76"/>
        <v>#VALUE!</v>
      </c>
      <c r="V217" s="2110" t="e">
        <f t="shared" si="76"/>
        <v>#VALUE!</v>
      </c>
      <c r="W217" s="2110" t="e">
        <f t="shared" si="76"/>
        <v>#VALUE!</v>
      </c>
      <c r="X217" s="2110" t="e">
        <f t="shared" si="76"/>
        <v>#VALUE!</v>
      </c>
      <c r="Y217" s="2110" t="e">
        <f t="shared" si="76"/>
        <v>#VALUE!</v>
      </c>
      <c r="Z217" s="2110" t="e">
        <f t="shared" si="76"/>
        <v>#VALUE!</v>
      </c>
      <c r="AA217" s="2110" t="e">
        <f t="shared" si="76"/>
        <v>#VALUE!</v>
      </c>
      <c r="AB217" s="2110" t="e">
        <f t="shared" si="76"/>
        <v>#VALUE!</v>
      </c>
      <c r="AC217" s="2110" t="e">
        <f t="shared" si="76"/>
        <v>#VALUE!</v>
      </c>
      <c r="AD217" s="2110" t="e">
        <f t="shared" si="76"/>
        <v>#VALUE!</v>
      </c>
      <c r="AE217" s="2110" t="e">
        <f t="shared" si="76"/>
        <v>#VALUE!</v>
      </c>
      <c r="AF217" s="2110" t="e">
        <f t="shared" si="76"/>
        <v>#VALUE!</v>
      </c>
      <c r="AG217" s="2110" t="e">
        <f t="shared" si="76"/>
        <v>#VALUE!</v>
      </c>
      <c r="AH217" s="2110" t="e">
        <f t="shared" si="76"/>
        <v>#VALUE!</v>
      </c>
      <c r="AI217" s="2110" t="e">
        <f t="shared" si="76"/>
        <v>#VALUE!</v>
      </c>
      <c r="AJ217" s="2110" t="e">
        <f t="shared" si="76"/>
        <v>#VALUE!</v>
      </c>
      <c r="AK217" s="4480"/>
      <c r="AL217" s="4489"/>
      <c r="AM217" s="4480"/>
      <c r="AN217" s="4481"/>
      <c r="AO217" s="4480"/>
      <c r="AQ217" s="4619"/>
      <c r="AR217" s="4619"/>
    </row>
    <row r="218" spans="2:44">
      <c r="B218" s="4632"/>
      <c r="C218" s="4622"/>
      <c r="D218" s="4633"/>
      <c r="E218" s="2151" t="s">
        <v>2267</v>
      </c>
      <c r="F218" s="2152" t="e">
        <f>IF(EDATE(F193,1)&gt;$F$7,"",EDATE(F193,1))</f>
        <v>#VALUE!</v>
      </c>
      <c r="G218" s="2110" t="e">
        <f t="shared" ref="G218:AJ218" si="77">IF(G217&gt;$F$7,"",IF(F218=EOMONTH(DATE($F215,$G215,1),0),"",IF(F218="","",F218+1)))</f>
        <v>#VALUE!</v>
      </c>
      <c r="H218" s="2110" t="e">
        <f t="shared" si="77"/>
        <v>#VALUE!</v>
      </c>
      <c r="I218" s="2110" t="e">
        <f t="shared" si="77"/>
        <v>#VALUE!</v>
      </c>
      <c r="J218" s="2110" t="e">
        <f t="shared" si="77"/>
        <v>#VALUE!</v>
      </c>
      <c r="K218" s="2110" t="e">
        <f t="shared" si="77"/>
        <v>#VALUE!</v>
      </c>
      <c r="L218" s="2110" t="e">
        <f t="shared" si="77"/>
        <v>#VALUE!</v>
      </c>
      <c r="M218" s="2110" t="e">
        <f t="shared" si="77"/>
        <v>#VALUE!</v>
      </c>
      <c r="N218" s="2110" t="e">
        <f t="shared" si="77"/>
        <v>#VALUE!</v>
      </c>
      <c r="O218" s="2110" t="e">
        <f t="shared" si="77"/>
        <v>#VALUE!</v>
      </c>
      <c r="P218" s="2110" t="e">
        <f t="shared" si="77"/>
        <v>#VALUE!</v>
      </c>
      <c r="Q218" s="2110" t="e">
        <f t="shared" si="77"/>
        <v>#VALUE!</v>
      </c>
      <c r="R218" s="2110" t="e">
        <f t="shared" si="77"/>
        <v>#VALUE!</v>
      </c>
      <c r="S218" s="2110" t="e">
        <f t="shared" si="77"/>
        <v>#VALUE!</v>
      </c>
      <c r="T218" s="2110" t="e">
        <f t="shared" si="77"/>
        <v>#VALUE!</v>
      </c>
      <c r="U218" s="2110" t="e">
        <f t="shared" si="77"/>
        <v>#VALUE!</v>
      </c>
      <c r="V218" s="2110" t="e">
        <f t="shared" si="77"/>
        <v>#VALUE!</v>
      </c>
      <c r="W218" s="2110" t="e">
        <f t="shared" si="77"/>
        <v>#VALUE!</v>
      </c>
      <c r="X218" s="2110" t="e">
        <f t="shared" si="77"/>
        <v>#VALUE!</v>
      </c>
      <c r="Y218" s="2110" t="e">
        <f t="shared" si="77"/>
        <v>#VALUE!</v>
      </c>
      <c r="Z218" s="2110" t="e">
        <f t="shared" si="77"/>
        <v>#VALUE!</v>
      </c>
      <c r="AA218" s="2110" t="e">
        <f t="shared" si="77"/>
        <v>#VALUE!</v>
      </c>
      <c r="AB218" s="2110" t="e">
        <f t="shared" si="77"/>
        <v>#VALUE!</v>
      </c>
      <c r="AC218" s="2110" t="e">
        <f t="shared" si="77"/>
        <v>#VALUE!</v>
      </c>
      <c r="AD218" s="2110" t="e">
        <f t="shared" si="77"/>
        <v>#VALUE!</v>
      </c>
      <c r="AE218" s="2110" t="e">
        <f t="shared" si="77"/>
        <v>#VALUE!</v>
      </c>
      <c r="AF218" s="2110" t="e">
        <f t="shared" si="77"/>
        <v>#VALUE!</v>
      </c>
      <c r="AG218" s="2110" t="e">
        <f t="shared" si="77"/>
        <v>#VALUE!</v>
      </c>
      <c r="AH218" s="2110" t="e">
        <f t="shared" si="77"/>
        <v>#VALUE!</v>
      </c>
      <c r="AI218" s="2110" t="e">
        <f t="shared" si="77"/>
        <v>#VALUE!</v>
      </c>
      <c r="AJ218" s="2110" t="e">
        <f t="shared" si="77"/>
        <v>#VALUE!</v>
      </c>
      <c r="AK218" s="4480"/>
      <c r="AL218" s="4489"/>
      <c r="AM218" s="4480"/>
      <c r="AN218" s="4481"/>
      <c r="AO218" s="4480"/>
      <c r="AQ218" s="4619"/>
      <c r="AR218" s="4619"/>
    </row>
    <row r="219" spans="2:44">
      <c r="B219" s="4634"/>
      <c r="C219" s="4635"/>
      <c r="D219" s="4636"/>
      <c r="E219" s="1939" t="s">
        <v>1060</v>
      </c>
      <c r="F219" s="2153" t="str">
        <f t="shared" ref="F219:AJ219" si="78">IFERROR(TEXT(WEEKDAY(+F218),"aaa"),"")</f>
        <v/>
      </c>
      <c r="G219" s="2153" t="str">
        <f t="shared" si="78"/>
        <v/>
      </c>
      <c r="H219" s="2153" t="str">
        <f t="shared" si="78"/>
        <v/>
      </c>
      <c r="I219" s="2153" t="str">
        <f t="shared" si="78"/>
        <v/>
      </c>
      <c r="J219" s="2153" t="str">
        <f t="shared" si="78"/>
        <v/>
      </c>
      <c r="K219" s="2153" t="str">
        <f t="shared" si="78"/>
        <v/>
      </c>
      <c r="L219" s="2153" t="str">
        <f t="shared" si="78"/>
        <v/>
      </c>
      <c r="M219" s="2153" t="str">
        <f t="shared" si="78"/>
        <v/>
      </c>
      <c r="N219" s="2153" t="str">
        <f t="shared" si="78"/>
        <v/>
      </c>
      <c r="O219" s="2153" t="str">
        <f t="shared" si="78"/>
        <v/>
      </c>
      <c r="P219" s="2153" t="str">
        <f t="shared" si="78"/>
        <v/>
      </c>
      <c r="Q219" s="2153" t="str">
        <f t="shared" si="78"/>
        <v/>
      </c>
      <c r="R219" s="2153" t="str">
        <f t="shared" si="78"/>
        <v/>
      </c>
      <c r="S219" s="2153" t="str">
        <f t="shared" si="78"/>
        <v/>
      </c>
      <c r="T219" s="2153" t="str">
        <f t="shared" si="78"/>
        <v/>
      </c>
      <c r="U219" s="2153" t="str">
        <f t="shared" si="78"/>
        <v/>
      </c>
      <c r="V219" s="2153" t="str">
        <f t="shared" si="78"/>
        <v/>
      </c>
      <c r="W219" s="2153" t="str">
        <f t="shared" si="78"/>
        <v/>
      </c>
      <c r="X219" s="2153" t="str">
        <f t="shared" si="78"/>
        <v/>
      </c>
      <c r="Y219" s="2153" t="str">
        <f t="shared" si="78"/>
        <v/>
      </c>
      <c r="Z219" s="2153" t="str">
        <f t="shared" si="78"/>
        <v/>
      </c>
      <c r="AA219" s="2153" t="str">
        <f t="shared" si="78"/>
        <v/>
      </c>
      <c r="AB219" s="2153" t="str">
        <f t="shared" si="78"/>
        <v/>
      </c>
      <c r="AC219" s="2153" t="str">
        <f t="shared" si="78"/>
        <v/>
      </c>
      <c r="AD219" s="2153" t="str">
        <f t="shared" si="78"/>
        <v/>
      </c>
      <c r="AE219" s="2153" t="str">
        <f t="shared" si="78"/>
        <v/>
      </c>
      <c r="AF219" s="2153" t="str">
        <f t="shared" si="78"/>
        <v/>
      </c>
      <c r="AG219" s="2153" t="str">
        <f t="shared" si="78"/>
        <v/>
      </c>
      <c r="AH219" s="2153" t="str">
        <f t="shared" si="78"/>
        <v/>
      </c>
      <c r="AI219" s="2153" t="str">
        <f t="shared" si="78"/>
        <v/>
      </c>
      <c r="AJ219" s="2153" t="str">
        <f t="shared" si="78"/>
        <v/>
      </c>
      <c r="AK219" s="4480"/>
      <c r="AL219" s="4489"/>
      <c r="AM219" s="4480"/>
      <c r="AN219" s="4481"/>
      <c r="AO219" s="4480"/>
      <c r="AQ219" s="4619"/>
      <c r="AR219" s="4619"/>
    </row>
    <row r="220" spans="2:44" ht="21" customHeight="1">
      <c r="B220" s="2154" t="s">
        <v>2310</v>
      </c>
      <c r="C220" s="2155" t="s">
        <v>2280</v>
      </c>
      <c r="D220" s="2119" t="s">
        <v>2281</v>
      </c>
      <c r="E220" s="2120" t="s">
        <v>2270</v>
      </c>
      <c r="F220" s="2156" t="s">
        <v>2311</v>
      </c>
      <c r="G220" s="2122" t="s">
        <v>2311</v>
      </c>
      <c r="H220" s="2122" t="s">
        <v>2311</v>
      </c>
      <c r="I220" s="2122" t="s">
        <v>2311</v>
      </c>
      <c r="J220" s="2122" t="s">
        <v>2311</v>
      </c>
      <c r="K220" s="2122" t="s">
        <v>2311</v>
      </c>
      <c r="L220" s="2122" t="s">
        <v>2311</v>
      </c>
      <c r="M220" s="2122" t="s">
        <v>2311</v>
      </c>
      <c r="N220" s="2122" t="s">
        <v>2311</v>
      </c>
      <c r="O220" s="2122" t="s">
        <v>2311</v>
      </c>
      <c r="P220" s="2122" t="s">
        <v>2311</v>
      </c>
      <c r="Q220" s="2122" t="s">
        <v>2311</v>
      </c>
      <c r="R220" s="2122" t="s">
        <v>2311</v>
      </c>
      <c r="S220" s="2122" t="s">
        <v>2311</v>
      </c>
      <c r="T220" s="2122" t="s">
        <v>2311</v>
      </c>
      <c r="U220" s="2122" t="s">
        <v>2311</v>
      </c>
      <c r="V220" s="2122" t="s">
        <v>2311</v>
      </c>
      <c r="W220" s="2122" t="s">
        <v>2311</v>
      </c>
      <c r="X220" s="2122" t="s">
        <v>2311</v>
      </c>
      <c r="Y220" s="2122" t="s">
        <v>2311</v>
      </c>
      <c r="Z220" s="2122" t="s">
        <v>2311</v>
      </c>
      <c r="AA220" s="2122" t="s">
        <v>2311</v>
      </c>
      <c r="AB220" s="2122" t="s">
        <v>2311</v>
      </c>
      <c r="AC220" s="2122" t="s">
        <v>2311</v>
      </c>
      <c r="AD220" s="2122" t="s">
        <v>2311</v>
      </c>
      <c r="AE220" s="2122" t="s">
        <v>2311</v>
      </c>
      <c r="AF220" s="2122" t="s">
        <v>2311</v>
      </c>
      <c r="AG220" s="2122" t="s">
        <v>2311</v>
      </c>
      <c r="AH220" s="2122" t="s">
        <v>2311</v>
      </c>
      <c r="AI220" s="2122" t="s">
        <v>2311</v>
      </c>
      <c r="AJ220" s="2159" t="s">
        <v>2311</v>
      </c>
      <c r="AK220" s="1905" t="s">
        <v>2289</v>
      </c>
      <c r="AL220" s="1905" t="s">
        <v>2290</v>
      </c>
      <c r="AM220" s="1905" t="s">
        <v>2291</v>
      </c>
      <c r="AN220" s="1906" t="s">
        <v>2292</v>
      </c>
      <c r="AO220" s="1905" t="s">
        <v>2293</v>
      </c>
      <c r="AQ220" s="4620"/>
      <c r="AR220" s="4620"/>
    </row>
    <row r="221" spans="2:44" ht="13.5" customHeight="1">
      <c r="B221" s="4623" t="s">
        <v>2294</v>
      </c>
      <c r="C221" s="4485" t="str">
        <f>$AC$8</f>
        <v>A建設</v>
      </c>
      <c r="D221" s="1928" t="str">
        <f>$AG$8</f>
        <v>〇〇</v>
      </c>
      <c r="E221" s="2124"/>
      <c r="F221" s="2125"/>
      <c r="G221" s="2126"/>
      <c r="H221" s="2126"/>
      <c r="I221" s="2126"/>
      <c r="J221" s="2126"/>
      <c r="K221" s="2126"/>
      <c r="L221" s="2126"/>
      <c r="M221" s="2126"/>
      <c r="N221" s="2126"/>
      <c r="O221" s="2126"/>
      <c r="P221" s="2126"/>
      <c r="Q221" s="2126"/>
      <c r="R221" s="2126"/>
      <c r="S221" s="2126"/>
      <c r="T221" s="2126"/>
      <c r="U221" s="2126"/>
      <c r="V221" s="2126"/>
      <c r="W221" s="2126"/>
      <c r="X221" s="2126"/>
      <c r="Y221" s="2126"/>
      <c r="Z221" s="2126"/>
      <c r="AA221" s="2126"/>
      <c r="AB221" s="2126"/>
      <c r="AC221" s="2126"/>
      <c r="AD221" s="2126"/>
      <c r="AE221" s="2126"/>
      <c r="AF221" s="2126"/>
      <c r="AG221" s="2126"/>
      <c r="AH221" s="2126"/>
      <c r="AI221" s="2127"/>
      <c r="AJ221" s="2128"/>
      <c r="AK221" s="1933">
        <f t="shared" ref="AK221:AK226" si="79">IF(D221=0,"",COUNT($F$26:$AJ$26)-AL221)</f>
        <v>0</v>
      </c>
      <c r="AL221" s="1934">
        <f t="shared" ref="AL221:AL226" si="80">IF(D221=0,"",AQ221+AR221)</f>
        <v>0</v>
      </c>
      <c r="AM221" s="1934">
        <f t="shared" ref="AM221:AM226" si="81">IF(D221=0,"",COUNTIF(F221:AJ221,"休"))</f>
        <v>0</v>
      </c>
      <c r="AN221" s="1935" t="str">
        <f t="shared" ref="AN221:AN226" si="82">IF(D221="","",IFERROR(ROUND(AM221/AK221,3),""))</f>
        <v/>
      </c>
      <c r="AO221" s="4626" t="e">
        <f>ROUND(AVERAGE(AN221:AN236),3)</f>
        <v>#DIV/0!</v>
      </c>
      <c r="AQ221" s="1952">
        <f t="shared" ref="AQ221:AQ226" si="83">+COUNTIF(F221:AJ221,"－")</f>
        <v>0</v>
      </c>
      <c r="AR221" s="1952">
        <f t="shared" ref="AR221:AR226" si="84">+COUNTIF(F221:AJ221,"外")</f>
        <v>0</v>
      </c>
    </row>
    <row r="222" spans="2:44" ht="13.5" customHeight="1">
      <c r="B222" s="4624"/>
      <c r="C222" s="4466"/>
      <c r="D222" s="1928" t="str">
        <f>$AG$9</f>
        <v>●●</v>
      </c>
      <c r="E222" s="2124"/>
      <c r="F222" s="2129"/>
      <c r="G222" s="2130"/>
      <c r="H222" s="2130"/>
      <c r="I222" s="2130"/>
      <c r="J222" s="2130"/>
      <c r="K222" s="2130"/>
      <c r="L222" s="2130"/>
      <c r="M222" s="2130"/>
      <c r="N222" s="2130"/>
      <c r="O222" s="2130"/>
      <c r="P222" s="2130"/>
      <c r="Q222" s="2130"/>
      <c r="R222" s="2130"/>
      <c r="S222" s="2130"/>
      <c r="T222" s="2130"/>
      <c r="U222" s="2130"/>
      <c r="V222" s="2130"/>
      <c r="W222" s="2130"/>
      <c r="X222" s="2130"/>
      <c r="Y222" s="2130"/>
      <c r="Z222" s="2130"/>
      <c r="AA222" s="2130"/>
      <c r="AB222" s="2130"/>
      <c r="AC222" s="2130"/>
      <c r="AD222" s="2130"/>
      <c r="AE222" s="2130"/>
      <c r="AF222" s="2130"/>
      <c r="AG222" s="2130"/>
      <c r="AH222" s="2130"/>
      <c r="AI222" s="2130"/>
      <c r="AJ222" s="2131"/>
      <c r="AK222" s="1933">
        <f t="shared" si="79"/>
        <v>0</v>
      </c>
      <c r="AL222" s="1939">
        <f t="shared" si="80"/>
        <v>0</v>
      </c>
      <c r="AM222" s="1939">
        <f t="shared" si="81"/>
        <v>0</v>
      </c>
      <c r="AN222" s="1940" t="str">
        <f t="shared" si="82"/>
        <v/>
      </c>
      <c r="AO222" s="4627"/>
      <c r="AQ222" s="1952">
        <f t="shared" si="83"/>
        <v>0</v>
      </c>
      <c r="AR222" s="1952">
        <f t="shared" si="84"/>
        <v>0</v>
      </c>
    </row>
    <row r="223" spans="2:44">
      <c r="B223" s="4624"/>
      <c r="C223" s="4466"/>
      <c r="D223" s="1928" t="str">
        <f>$AG$10</f>
        <v>△△</v>
      </c>
      <c r="E223" s="2124"/>
      <c r="F223" s="2129"/>
      <c r="G223" s="2130"/>
      <c r="H223" s="2130"/>
      <c r="I223" s="2130"/>
      <c r="J223" s="2130"/>
      <c r="K223" s="2130"/>
      <c r="L223" s="2130"/>
      <c r="M223" s="2130"/>
      <c r="N223" s="2130"/>
      <c r="O223" s="2130"/>
      <c r="P223" s="2130"/>
      <c r="Q223" s="2130"/>
      <c r="R223" s="2130"/>
      <c r="S223" s="2130"/>
      <c r="T223" s="2130"/>
      <c r="U223" s="2130"/>
      <c r="V223" s="2130"/>
      <c r="W223" s="2130"/>
      <c r="X223" s="2130"/>
      <c r="Y223" s="2130"/>
      <c r="Z223" s="2130"/>
      <c r="AA223" s="2130"/>
      <c r="AB223" s="2130"/>
      <c r="AC223" s="2130"/>
      <c r="AD223" s="2130"/>
      <c r="AE223" s="2130"/>
      <c r="AF223" s="2130"/>
      <c r="AG223" s="2130"/>
      <c r="AH223" s="2130"/>
      <c r="AI223" s="2130"/>
      <c r="AJ223" s="2131"/>
      <c r="AK223" s="1933">
        <f t="shared" si="79"/>
        <v>0</v>
      </c>
      <c r="AL223" s="1939">
        <f t="shared" si="80"/>
        <v>0</v>
      </c>
      <c r="AM223" s="1939">
        <f t="shared" si="81"/>
        <v>0</v>
      </c>
      <c r="AN223" s="1940" t="str">
        <f t="shared" si="82"/>
        <v/>
      </c>
      <c r="AO223" s="4627"/>
      <c r="AQ223" s="1952">
        <f t="shared" si="83"/>
        <v>0</v>
      </c>
      <c r="AR223" s="1952">
        <f t="shared" si="84"/>
        <v>0</v>
      </c>
    </row>
    <row r="224" spans="2:44">
      <c r="B224" s="4624"/>
      <c r="C224" s="4466"/>
      <c r="D224" s="1928" t="str">
        <f>$AG$11</f>
        <v>■■</v>
      </c>
      <c r="E224" s="2105"/>
      <c r="F224" s="2129"/>
      <c r="G224" s="2130"/>
      <c r="H224" s="2130"/>
      <c r="I224" s="2130"/>
      <c r="J224" s="2130"/>
      <c r="K224" s="2130"/>
      <c r="L224" s="2130"/>
      <c r="M224" s="2130"/>
      <c r="N224" s="2130"/>
      <c r="O224" s="2130"/>
      <c r="P224" s="2130"/>
      <c r="Q224" s="2130"/>
      <c r="R224" s="2130"/>
      <c r="S224" s="2130"/>
      <c r="T224" s="2130"/>
      <c r="U224" s="2130"/>
      <c r="V224" s="2130"/>
      <c r="W224" s="2130"/>
      <c r="X224" s="2130"/>
      <c r="Y224" s="2130"/>
      <c r="Z224" s="2130"/>
      <c r="AA224" s="2130"/>
      <c r="AB224" s="2130"/>
      <c r="AC224" s="2130"/>
      <c r="AD224" s="2130"/>
      <c r="AE224" s="2130"/>
      <c r="AF224" s="2130"/>
      <c r="AG224" s="2130"/>
      <c r="AH224" s="2130"/>
      <c r="AI224" s="2130"/>
      <c r="AJ224" s="2131"/>
      <c r="AK224" s="1933">
        <f t="shared" si="79"/>
        <v>0</v>
      </c>
      <c r="AL224" s="1939">
        <f t="shared" si="80"/>
        <v>0</v>
      </c>
      <c r="AM224" s="1939">
        <f t="shared" si="81"/>
        <v>0</v>
      </c>
      <c r="AN224" s="1940" t="str">
        <f t="shared" si="82"/>
        <v/>
      </c>
      <c r="AO224" s="4627"/>
      <c r="AQ224" s="1952">
        <f t="shared" si="83"/>
        <v>0</v>
      </c>
      <c r="AR224" s="1952">
        <f t="shared" si="84"/>
        <v>0</v>
      </c>
    </row>
    <row r="225" spans="2:44">
      <c r="B225" s="4624"/>
      <c r="C225" s="4466"/>
      <c r="D225" s="1928" t="str">
        <f>$AG$12</f>
        <v>★★</v>
      </c>
      <c r="E225" s="2124"/>
      <c r="F225" s="2129"/>
      <c r="G225" s="2130"/>
      <c r="H225" s="2130"/>
      <c r="I225" s="2130"/>
      <c r="J225" s="2130"/>
      <c r="K225" s="2130"/>
      <c r="L225" s="2130"/>
      <c r="M225" s="2130"/>
      <c r="N225" s="2130"/>
      <c r="O225" s="2130"/>
      <c r="P225" s="2130"/>
      <c r="Q225" s="2130"/>
      <c r="R225" s="2130"/>
      <c r="S225" s="2130"/>
      <c r="T225" s="2130"/>
      <c r="U225" s="2130"/>
      <c r="V225" s="2130"/>
      <c r="W225" s="2130"/>
      <c r="X225" s="2130"/>
      <c r="Y225" s="2130"/>
      <c r="Z225" s="2130"/>
      <c r="AA225" s="2130"/>
      <c r="AB225" s="2130"/>
      <c r="AC225" s="2130"/>
      <c r="AD225" s="2130"/>
      <c r="AE225" s="2130"/>
      <c r="AF225" s="2130"/>
      <c r="AG225" s="2130"/>
      <c r="AH225" s="2130"/>
      <c r="AI225" s="2130"/>
      <c r="AJ225" s="2131"/>
      <c r="AK225" s="1933">
        <f t="shared" si="79"/>
        <v>0</v>
      </c>
      <c r="AL225" s="1939">
        <f t="shared" si="80"/>
        <v>0</v>
      </c>
      <c r="AM225" s="1939">
        <f t="shared" si="81"/>
        <v>0</v>
      </c>
      <c r="AN225" s="1940" t="str">
        <f t="shared" si="82"/>
        <v/>
      </c>
      <c r="AO225" s="4627"/>
      <c r="AQ225" s="1952">
        <f t="shared" si="83"/>
        <v>0</v>
      </c>
      <c r="AR225" s="1952">
        <f t="shared" si="84"/>
        <v>0</v>
      </c>
    </row>
    <row r="226" spans="2:44">
      <c r="B226" s="4625"/>
      <c r="C226" s="4467"/>
      <c r="D226" s="1941">
        <f>$AG$13</f>
        <v>0</v>
      </c>
      <c r="E226" s="2132"/>
      <c r="F226" s="2133"/>
      <c r="G226" s="2134"/>
      <c r="H226" s="2135"/>
      <c r="I226" s="2135"/>
      <c r="J226" s="2135"/>
      <c r="K226" s="2135"/>
      <c r="L226" s="2135"/>
      <c r="M226" s="2135"/>
      <c r="N226" s="2135"/>
      <c r="O226" s="2135"/>
      <c r="P226" s="2135"/>
      <c r="Q226" s="2135"/>
      <c r="R226" s="2135"/>
      <c r="S226" s="2135"/>
      <c r="T226" s="2135"/>
      <c r="U226" s="2135"/>
      <c r="V226" s="2135"/>
      <c r="W226" s="2135"/>
      <c r="X226" s="2135"/>
      <c r="Y226" s="2135"/>
      <c r="Z226" s="2135"/>
      <c r="AA226" s="2135"/>
      <c r="AB226" s="2135"/>
      <c r="AC226" s="2135"/>
      <c r="AD226" s="2135"/>
      <c r="AE226" s="2135"/>
      <c r="AF226" s="2135"/>
      <c r="AG226" s="2135"/>
      <c r="AH226" s="2135"/>
      <c r="AI226" s="2135"/>
      <c r="AJ226" s="2136"/>
      <c r="AK226" s="1933" t="str">
        <f t="shared" si="79"/>
        <v/>
      </c>
      <c r="AL226" s="1934" t="str">
        <f t="shared" si="80"/>
        <v/>
      </c>
      <c r="AM226" s="1947" t="str">
        <f t="shared" si="81"/>
        <v/>
      </c>
      <c r="AN226" s="1940" t="str">
        <f t="shared" si="82"/>
        <v/>
      </c>
      <c r="AO226" s="4627"/>
      <c r="AQ226" s="1952">
        <f t="shared" si="83"/>
        <v>0</v>
      </c>
      <c r="AR226" s="1952">
        <f t="shared" si="84"/>
        <v>0</v>
      </c>
    </row>
    <row r="227" spans="2:44">
      <c r="B227" s="4623" t="s">
        <v>2301</v>
      </c>
      <c r="C227" s="4465" t="str">
        <f>$AC$14</f>
        <v>B産業</v>
      </c>
      <c r="D227" s="1948" t="s">
        <v>2281</v>
      </c>
      <c r="E227" s="2137" t="s">
        <v>2270</v>
      </c>
      <c r="F227" s="2121"/>
      <c r="G227" s="2122"/>
      <c r="H227" s="2122"/>
      <c r="I227" s="2122"/>
      <c r="J227" s="2122"/>
      <c r="K227" s="2122"/>
      <c r="L227" s="2122"/>
      <c r="M227" s="2122"/>
      <c r="N227" s="2122"/>
      <c r="O227" s="2122"/>
      <c r="P227" s="2122"/>
      <c r="Q227" s="2122"/>
      <c r="R227" s="2122"/>
      <c r="S227" s="2122"/>
      <c r="T227" s="2122"/>
      <c r="U227" s="2122"/>
      <c r="V227" s="2122"/>
      <c r="W227" s="2122"/>
      <c r="X227" s="2122"/>
      <c r="Y227" s="2122"/>
      <c r="Z227" s="2122"/>
      <c r="AA227" s="2122"/>
      <c r="AB227" s="2122"/>
      <c r="AC227" s="2122"/>
      <c r="AD227" s="2122"/>
      <c r="AE227" s="2122"/>
      <c r="AF227" s="2122"/>
      <c r="AG227" s="2122"/>
      <c r="AH227" s="2122"/>
      <c r="AI227" s="2122"/>
      <c r="AJ227" s="2123"/>
      <c r="AK227" s="1951"/>
      <c r="AL227" s="1952"/>
      <c r="AM227" s="1953"/>
      <c r="AN227" s="1954"/>
      <c r="AO227" s="4627"/>
    </row>
    <row r="228" spans="2:44">
      <c r="B228" s="4624"/>
      <c r="C228" s="4466"/>
      <c r="D228" s="1928" t="str">
        <f>$AG$14</f>
        <v>〇〇</v>
      </c>
      <c r="E228" s="2124"/>
      <c r="F228" s="2125"/>
      <c r="G228" s="2126"/>
      <c r="H228" s="2126"/>
      <c r="I228" s="2126"/>
      <c r="J228" s="2126"/>
      <c r="K228" s="2126"/>
      <c r="L228" s="2126"/>
      <c r="M228" s="2126"/>
      <c r="N228" s="2126"/>
      <c r="O228" s="2126"/>
      <c r="P228" s="2126"/>
      <c r="Q228" s="2126"/>
      <c r="R228" s="2126"/>
      <c r="S228" s="2126"/>
      <c r="T228" s="2126"/>
      <c r="U228" s="2126"/>
      <c r="V228" s="2126"/>
      <c r="W228" s="2126"/>
      <c r="X228" s="2126"/>
      <c r="Y228" s="2126"/>
      <c r="Z228" s="2126"/>
      <c r="AA228" s="2126"/>
      <c r="AB228" s="2126"/>
      <c r="AC228" s="2126"/>
      <c r="AD228" s="2126"/>
      <c r="AE228" s="2126"/>
      <c r="AF228" s="2126"/>
      <c r="AG228" s="2126"/>
      <c r="AH228" s="2127"/>
      <c r="AI228" s="2127"/>
      <c r="AJ228" s="2131"/>
      <c r="AK228" s="1933">
        <f>IF(D228=0,"",COUNT($F$26:$AJ$26)-AL228)</f>
        <v>0</v>
      </c>
      <c r="AL228" s="1934">
        <f>IF(D228=0,"",AQ228+AR228)</f>
        <v>0</v>
      </c>
      <c r="AM228" s="1934">
        <f>IF(D228=0,"",COUNTIF(F228:AJ228,"休"))</f>
        <v>0</v>
      </c>
      <c r="AN228" s="1935" t="str">
        <f>IF(D228="","",IFERROR(ROUND(AM228/AK228,3),""))</f>
        <v/>
      </c>
      <c r="AO228" s="4627"/>
      <c r="AQ228" s="1952">
        <f>+COUNTIF(F228:AJ228,"－")</f>
        <v>0</v>
      </c>
      <c r="AR228" s="1952">
        <f>+COUNTIF(F228:AJ228,"外")</f>
        <v>0</v>
      </c>
    </row>
    <row r="229" spans="2:44">
      <c r="B229" s="4624"/>
      <c r="C229" s="4466"/>
      <c r="D229" s="1928" t="str">
        <f>$AG$15</f>
        <v>●●</v>
      </c>
      <c r="E229" s="2138"/>
      <c r="F229" s="2129"/>
      <c r="G229" s="2130"/>
      <c r="H229" s="2130"/>
      <c r="I229" s="2130"/>
      <c r="J229" s="2130"/>
      <c r="K229" s="2130"/>
      <c r="L229" s="2130"/>
      <c r="M229" s="2130"/>
      <c r="N229" s="2130"/>
      <c r="O229" s="2130"/>
      <c r="P229" s="2130"/>
      <c r="Q229" s="2130"/>
      <c r="R229" s="2130"/>
      <c r="S229" s="2130"/>
      <c r="T229" s="2130"/>
      <c r="U229" s="2130"/>
      <c r="V229" s="2130"/>
      <c r="W229" s="2130"/>
      <c r="X229" s="2130"/>
      <c r="Y229" s="2130"/>
      <c r="Z229" s="2130"/>
      <c r="AA229" s="2130"/>
      <c r="AB229" s="2130"/>
      <c r="AC229" s="2130"/>
      <c r="AD229" s="2130"/>
      <c r="AE229" s="2130"/>
      <c r="AF229" s="2130"/>
      <c r="AG229" s="2130"/>
      <c r="AH229" s="2130"/>
      <c r="AI229" s="2130"/>
      <c r="AJ229" s="2131"/>
      <c r="AK229" s="1933">
        <f>IF(D229=0,"",COUNT($F$26:$AJ$26)-AL229)</f>
        <v>0</v>
      </c>
      <c r="AL229" s="1939">
        <f>IF(D229=0,"",AQ229+AR229)</f>
        <v>0</v>
      </c>
      <c r="AM229" s="1939">
        <f>IF(D229=0,"",COUNTIF(F229:AJ229,"休"))</f>
        <v>0</v>
      </c>
      <c r="AN229" s="1940" t="str">
        <f>IF(D229="","",IFERROR(ROUND(AM229/AK229,3),""))</f>
        <v/>
      </c>
      <c r="AO229" s="4627"/>
      <c r="AQ229" s="1952">
        <f>+COUNTIF(F229:AJ229,"－")</f>
        <v>0</v>
      </c>
      <c r="AR229" s="1952">
        <f>+COUNTIF(F229:AJ229,"外")</f>
        <v>0</v>
      </c>
    </row>
    <row r="230" spans="2:44">
      <c r="B230" s="4624"/>
      <c r="C230" s="4466"/>
      <c r="D230" s="1928">
        <f>$AG$16</f>
        <v>0</v>
      </c>
      <c r="E230" s="2138"/>
      <c r="F230" s="2129"/>
      <c r="G230" s="2130"/>
      <c r="H230" s="2130"/>
      <c r="I230" s="2130"/>
      <c r="J230" s="2130"/>
      <c r="K230" s="2130"/>
      <c r="L230" s="2130"/>
      <c r="M230" s="2130"/>
      <c r="N230" s="2130"/>
      <c r="O230" s="2130"/>
      <c r="P230" s="2130"/>
      <c r="Q230" s="2130"/>
      <c r="R230" s="2130"/>
      <c r="S230" s="2130"/>
      <c r="T230" s="2130"/>
      <c r="U230" s="2130"/>
      <c r="V230" s="2130"/>
      <c r="W230" s="2130"/>
      <c r="X230" s="2130"/>
      <c r="Y230" s="2130"/>
      <c r="Z230" s="2130"/>
      <c r="AA230" s="2130"/>
      <c r="AB230" s="2130"/>
      <c r="AC230" s="2130"/>
      <c r="AD230" s="2130"/>
      <c r="AE230" s="2130"/>
      <c r="AF230" s="2130"/>
      <c r="AG230" s="2130"/>
      <c r="AH230" s="2130"/>
      <c r="AI230" s="2130"/>
      <c r="AJ230" s="2131"/>
      <c r="AK230" s="1933" t="str">
        <f>IF(D230=0,"",COUNT($F$26:$AJ$26)-AL230)</f>
        <v/>
      </c>
      <c r="AL230" s="1939" t="str">
        <f>IF(D230=0,"",AQ230+AR230)</f>
        <v/>
      </c>
      <c r="AM230" s="1939" t="str">
        <f>IF(D230=0,"",COUNTIF(F230:AJ230,"休"))</f>
        <v/>
      </c>
      <c r="AN230" s="1940" t="str">
        <f>IF(D230="","",IFERROR(ROUND(AM230/AK230,3),""))</f>
        <v/>
      </c>
      <c r="AO230" s="4627"/>
      <c r="AQ230" s="1952">
        <f>+COUNTIF(F230:AJ230,"－")</f>
        <v>0</v>
      </c>
      <c r="AR230" s="1952">
        <f>+COUNTIF(F230:AJ230,"外")</f>
        <v>0</v>
      </c>
    </row>
    <row r="231" spans="2:44">
      <c r="B231" s="4624"/>
      <c r="C231" s="4467"/>
      <c r="D231" s="1957">
        <f>$AG$17</f>
        <v>0</v>
      </c>
      <c r="E231" s="1947"/>
      <c r="F231" s="2129"/>
      <c r="G231" s="2127"/>
      <c r="H231" s="2127"/>
      <c r="I231" s="2127"/>
      <c r="J231" s="2127"/>
      <c r="K231" s="2127"/>
      <c r="L231" s="2127"/>
      <c r="M231" s="2127"/>
      <c r="N231" s="2127"/>
      <c r="O231" s="2127"/>
      <c r="P231" s="2127"/>
      <c r="Q231" s="2127"/>
      <c r="R231" s="2127"/>
      <c r="S231" s="2127"/>
      <c r="T231" s="2127"/>
      <c r="U231" s="2127"/>
      <c r="V231" s="2127"/>
      <c r="W231" s="2127"/>
      <c r="X231" s="2127"/>
      <c r="Y231" s="2127"/>
      <c r="Z231" s="2127"/>
      <c r="AA231" s="2127"/>
      <c r="AB231" s="2127"/>
      <c r="AC231" s="2127"/>
      <c r="AD231" s="2127"/>
      <c r="AE231" s="2127"/>
      <c r="AF231" s="2127"/>
      <c r="AG231" s="2127"/>
      <c r="AH231" s="2127"/>
      <c r="AI231" s="2127"/>
      <c r="AJ231" s="2136"/>
      <c r="AK231" s="1933" t="str">
        <f>IF(D231=0,"",COUNT($F$26:$AJ$26)-AL231)</f>
        <v/>
      </c>
      <c r="AL231" s="1934" t="str">
        <f>IF(D231=0,"",AQ231+AR231)</f>
        <v/>
      </c>
      <c r="AM231" s="1947" t="str">
        <f>IF(D231=0,"",COUNTIF(F231:AJ231,"休"))</f>
        <v/>
      </c>
      <c r="AN231" s="1940" t="str">
        <f>IF(D231="","",IFERROR(ROUND(AM231/AK231,3),""))</f>
        <v/>
      </c>
      <c r="AO231" s="4627"/>
      <c r="AQ231" s="1952">
        <f>+COUNTIF(F231:AJ231,"－")</f>
        <v>0</v>
      </c>
      <c r="AR231" s="1952">
        <f>+COUNTIF(F231:AJ231,"外")</f>
        <v>0</v>
      </c>
    </row>
    <row r="232" spans="2:44">
      <c r="B232" s="4624"/>
      <c r="C232" s="4465" t="str">
        <f>$AC$18</f>
        <v>C土木</v>
      </c>
      <c r="D232" s="1948" t="s">
        <v>2281</v>
      </c>
      <c r="E232" s="2139" t="s">
        <v>2270</v>
      </c>
      <c r="F232" s="2121"/>
      <c r="G232" s="2122"/>
      <c r="H232" s="2122"/>
      <c r="I232" s="2122"/>
      <c r="J232" s="2122"/>
      <c r="K232" s="2122"/>
      <c r="L232" s="2122"/>
      <c r="M232" s="2122"/>
      <c r="N232" s="2122"/>
      <c r="O232" s="2122"/>
      <c r="P232" s="2122"/>
      <c r="Q232" s="2122"/>
      <c r="R232" s="2122"/>
      <c r="S232" s="2122"/>
      <c r="T232" s="2122"/>
      <c r="U232" s="2122"/>
      <c r="V232" s="2122"/>
      <c r="W232" s="2122"/>
      <c r="X232" s="2122"/>
      <c r="Y232" s="2122"/>
      <c r="Z232" s="2122"/>
      <c r="AA232" s="2122"/>
      <c r="AB232" s="2122"/>
      <c r="AC232" s="2122"/>
      <c r="AD232" s="2122"/>
      <c r="AE232" s="2122"/>
      <c r="AF232" s="2122"/>
      <c r="AG232" s="2122"/>
      <c r="AH232" s="2122"/>
      <c r="AI232" s="2122"/>
      <c r="AJ232" s="2123"/>
      <c r="AK232" s="1951"/>
      <c r="AL232" s="1952"/>
      <c r="AM232" s="1960"/>
      <c r="AN232" s="1954"/>
      <c r="AO232" s="4627"/>
    </row>
    <row r="233" spans="2:44">
      <c r="B233" s="4624"/>
      <c r="C233" s="4466"/>
      <c r="D233" s="1928" t="str">
        <f>$AG$18</f>
        <v>●●</v>
      </c>
      <c r="E233" s="2124"/>
      <c r="F233" s="2125"/>
      <c r="G233" s="2126"/>
      <c r="H233" s="2126"/>
      <c r="I233" s="2126"/>
      <c r="J233" s="2126"/>
      <c r="K233" s="2126"/>
      <c r="L233" s="2126"/>
      <c r="M233" s="2126"/>
      <c r="N233" s="2126"/>
      <c r="O233" s="2126"/>
      <c r="P233" s="2126"/>
      <c r="Q233" s="2126"/>
      <c r="R233" s="2126"/>
      <c r="S233" s="2126"/>
      <c r="T233" s="2126"/>
      <c r="U233" s="2126"/>
      <c r="V233" s="2126"/>
      <c r="W233" s="2126"/>
      <c r="X233" s="2126"/>
      <c r="Y233" s="2126"/>
      <c r="Z233" s="2126"/>
      <c r="AA233" s="2126"/>
      <c r="AB233" s="2126"/>
      <c r="AC233" s="2126"/>
      <c r="AD233" s="2126"/>
      <c r="AE233" s="2126"/>
      <c r="AF233" s="2126"/>
      <c r="AG233" s="2126"/>
      <c r="AH233" s="2126"/>
      <c r="AI233" s="2126"/>
      <c r="AJ233" s="2140"/>
      <c r="AK233" s="1933">
        <f>IF(D233=0,"",COUNT($F$26:$AJ$26)-AL233)</f>
        <v>0</v>
      </c>
      <c r="AL233" s="1934">
        <f>IF(D233=0,"",AQ233+AR233)</f>
        <v>0</v>
      </c>
      <c r="AM233" s="1934">
        <f>IF(D233=0,"",COUNTIF(F233:AJ233,"休"))</f>
        <v>0</v>
      </c>
      <c r="AN233" s="1935" t="str">
        <f>IF(D233="","",IFERROR(ROUND(AM233/AK233,3),""))</f>
        <v/>
      </c>
      <c r="AO233" s="4627"/>
      <c r="AQ233" s="1952">
        <f>+COUNTIF(F233:AJ233,"－")</f>
        <v>0</v>
      </c>
      <c r="AR233" s="1952">
        <f>+COUNTIF(F233:AJ233,"外")</f>
        <v>0</v>
      </c>
    </row>
    <row r="234" spans="2:44">
      <c r="B234" s="4624"/>
      <c r="C234" s="4466"/>
      <c r="D234" s="1928">
        <f>$AG$19</f>
        <v>0</v>
      </c>
      <c r="E234" s="2138"/>
      <c r="F234" s="2129"/>
      <c r="G234" s="2130"/>
      <c r="H234" s="2130"/>
      <c r="I234" s="2130"/>
      <c r="J234" s="2130"/>
      <c r="K234" s="2130"/>
      <c r="L234" s="2130"/>
      <c r="M234" s="2130"/>
      <c r="N234" s="2130"/>
      <c r="O234" s="2130"/>
      <c r="P234" s="2130"/>
      <c r="Q234" s="2130"/>
      <c r="R234" s="2130"/>
      <c r="S234" s="2130"/>
      <c r="T234" s="2130"/>
      <c r="U234" s="2130"/>
      <c r="V234" s="2130"/>
      <c r="W234" s="2130"/>
      <c r="X234" s="2130"/>
      <c r="Y234" s="2130"/>
      <c r="Z234" s="2130"/>
      <c r="AA234" s="2130"/>
      <c r="AB234" s="2130"/>
      <c r="AC234" s="2130"/>
      <c r="AD234" s="2130"/>
      <c r="AE234" s="2130"/>
      <c r="AF234" s="2130"/>
      <c r="AG234" s="2130"/>
      <c r="AH234" s="2130"/>
      <c r="AI234" s="2130"/>
      <c r="AJ234" s="2131"/>
      <c r="AK234" s="1933" t="str">
        <f>IF(D234=0,"",COUNT($F$26:$AJ$26)-AL234)</f>
        <v/>
      </c>
      <c r="AL234" s="1939" t="str">
        <f>IF(D234=0,"",AQ234+AR234)</f>
        <v/>
      </c>
      <c r="AM234" s="1939" t="str">
        <f>IF(D234=0,"",COUNTIF(F234:AJ234,"休"))</f>
        <v/>
      </c>
      <c r="AN234" s="1940" t="str">
        <f>IF(D234="","",IFERROR(ROUND(AM234/AK234,3),""))</f>
        <v/>
      </c>
      <c r="AO234" s="4627"/>
      <c r="AQ234" s="1952">
        <f>+COUNTIF(F234:AJ234,"－")</f>
        <v>0</v>
      </c>
      <c r="AR234" s="1952">
        <f>+COUNTIF(F234:AJ234,"外")</f>
        <v>0</v>
      </c>
    </row>
    <row r="235" spans="2:44">
      <c r="B235" s="4624"/>
      <c r="C235" s="4466"/>
      <c r="D235" s="1928">
        <f>$AG$20</f>
        <v>0</v>
      </c>
      <c r="E235" s="2138"/>
      <c r="F235" s="2129"/>
      <c r="G235" s="2130"/>
      <c r="H235" s="2130"/>
      <c r="I235" s="2130"/>
      <c r="J235" s="2130"/>
      <c r="K235" s="2130"/>
      <c r="L235" s="2130"/>
      <c r="M235" s="2130"/>
      <c r="N235" s="2130"/>
      <c r="O235" s="2130"/>
      <c r="P235" s="2130"/>
      <c r="Q235" s="2130"/>
      <c r="R235" s="2130"/>
      <c r="S235" s="2130"/>
      <c r="T235" s="2130"/>
      <c r="U235" s="2130"/>
      <c r="V235" s="2130"/>
      <c r="W235" s="2130"/>
      <c r="X235" s="2130"/>
      <c r="Y235" s="2130"/>
      <c r="Z235" s="2130"/>
      <c r="AA235" s="2130"/>
      <c r="AB235" s="2130"/>
      <c r="AC235" s="2130"/>
      <c r="AD235" s="2130"/>
      <c r="AE235" s="2130"/>
      <c r="AF235" s="2130"/>
      <c r="AG235" s="2130"/>
      <c r="AH235" s="2130"/>
      <c r="AI235" s="2130"/>
      <c r="AJ235" s="2131"/>
      <c r="AK235" s="1933" t="str">
        <f>IF(D235=0,"",COUNT($F$26:$AJ$26)-AL235)</f>
        <v/>
      </c>
      <c r="AL235" s="1939" t="str">
        <f>IF(D235=0,"",AQ235+AR235)</f>
        <v/>
      </c>
      <c r="AM235" s="1939" t="str">
        <f>IF(D235=0,"",COUNTIF(F235:AJ235,"休"))</f>
        <v/>
      </c>
      <c r="AN235" s="1940" t="str">
        <f>IF(D235="","",IFERROR(ROUND(AM235/AK235,3),""))</f>
        <v/>
      </c>
      <c r="AO235" s="4627"/>
      <c r="AQ235" s="1952">
        <f>+COUNTIF(F235:AJ235,"－")</f>
        <v>0</v>
      </c>
      <c r="AR235" s="1952">
        <f>+COUNTIF(F235:AJ235,"外")</f>
        <v>0</v>
      </c>
    </row>
    <row r="236" spans="2:44" ht="13.8" thickBot="1">
      <c r="B236" s="4625"/>
      <c r="C236" s="4467"/>
      <c r="D236" s="1941">
        <f>$AG$21</f>
        <v>0</v>
      </c>
      <c r="E236" s="1947"/>
      <c r="F236" s="2141"/>
      <c r="G236" s="2134"/>
      <c r="H236" s="2134"/>
      <c r="I236" s="2134"/>
      <c r="J236" s="2134"/>
      <c r="K236" s="2134"/>
      <c r="L236" s="2134"/>
      <c r="M236" s="2134"/>
      <c r="N236" s="2134"/>
      <c r="O236" s="2134"/>
      <c r="P236" s="2134"/>
      <c r="Q236" s="2134"/>
      <c r="R236" s="2134"/>
      <c r="S236" s="2134"/>
      <c r="T236" s="2134"/>
      <c r="U236" s="2134"/>
      <c r="V236" s="2134"/>
      <c r="W236" s="2134"/>
      <c r="X236" s="2134"/>
      <c r="Y236" s="2134"/>
      <c r="Z236" s="2134"/>
      <c r="AA236" s="2134"/>
      <c r="AB236" s="2134"/>
      <c r="AC236" s="2134"/>
      <c r="AD236" s="2134"/>
      <c r="AE236" s="2134"/>
      <c r="AF236" s="2134"/>
      <c r="AG236" s="2134"/>
      <c r="AH236" s="2134"/>
      <c r="AI236" s="2134"/>
      <c r="AJ236" s="2142"/>
      <c r="AK236" s="1963" t="str">
        <f>IF(D236=0,"",COUNT($F$26:$AJ$26)-AL236)</f>
        <v/>
      </c>
      <c r="AL236" s="1964" t="str">
        <f>IF(D236=0,"",AQ236+AR236)</f>
        <v/>
      </c>
      <c r="AM236" s="1964" t="str">
        <f>IF(D236=0,"",COUNTIF(F236:AJ236,"休"))</f>
        <v/>
      </c>
      <c r="AN236" s="1940" t="str">
        <f>IF(D236="","",IFERROR(ROUND(AM236/AK236,3),""))</f>
        <v/>
      </c>
      <c r="AO236" s="4628"/>
      <c r="AQ236" s="1952">
        <f>+COUNTIF(F236:AJ236,"－")</f>
        <v>0</v>
      </c>
      <c r="AR236" s="1952">
        <f>+COUNTIF(F236:AJ236,"外")</f>
        <v>0</v>
      </c>
    </row>
    <row r="237" spans="2:44" ht="13.8" thickBot="1">
      <c r="B237" s="2143"/>
      <c r="C237" s="2116"/>
      <c r="F237" s="2144"/>
      <c r="G237" s="2144"/>
      <c r="H237" s="2144"/>
      <c r="I237" s="2144"/>
      <c r="J237" s="2144"/>
      <c r="K237" s="2144"/>
      <c r="L237" s="2144"/>
      <c r="M237" s="2144"/>
      <c r="N237" s="2144"/>
      <c r="O237" s="2144"/>
      <c r="P237" s="2144"/>
      <c r="Q237" s="2144"/>
      <c r="R237" s="2144"/>
      <c r="S237" s="2144"/>
      <c r="T237" s="2144"/>
      <c r="U237" s="2144"/>
      <c r="V237" s="2144"/>
      <c r="W237" s="2144"/>
      <c r="X237" s="2144"/>
      <c r="Y237" s="2144"/>
      <c r="Z237" s="2144"/>
      <c r="AA237" s="2144"/>
      <c r="AB237" s="2144"/>
      <c r="AC237" s="2144"/>
      <c r="AD237" s="2144"/>
      <c r="AE237" s="2144"/>
      <c r="AF237" s="2144"/>
      <c r="AG237" s="2144"/>
      <c r="AH237" s="2144"/>
      <c r="AI237" s="2144"/>
      <c r="AJ237" s="2144"/>
      <c r="AK237" s="2145"/>
      <c r="AN237" s="2146" t="s">
        <v>2271</v>
      </c>
      <c r="AO237" s="2147" t="e">
        <f>IF(AO221&gt;=0.285,"OK","NG")</f>
        <v>#DIV/0!</v>
      </c>
      <c r="AQ237" s="2061"/>
      <c r="AR237" s="2061"/>
    </row>
    <row r="238" spans="2:44" hidden="1">
      <c r="F238" s="2061" t="e">
        <f>YEAR(F242)</f>
        <v>#VALUE!</v>
      </c>
      <c r="G238" s="2061" t="e">
        <f>MONTH(F242)</f>
        <v>#VALUE!</v>
      </c>
    </row>
    <row r="240" spans="2:44" ht="13.2" customHeight="1">
      <c r="B240" s="4629"/>
      <c r="C240" s="4630"/>
      <c r="D240" s="4631"/>
      <c r="E240" s="2149" t="s">
        <v>2266</v>
      </c>
      <c r="F240" s="4637" t="e">
        <f>F242</f>
        <v>#VALUE!</v>
      </c>
      <c r="G240" s="4638"/>
      <c r="H240" s="4638"/>
      <c r="I240" s="4638"/>
      <c r="J240" s="4638"/>
      <c r="K240" s="4638"/>
      <c r="L240" s="4638"/>
      <c r="M240" s="4638"/>
      <c r="N240" s="4638"/>
      <c r="O240" s="4638"/>
      <c r="P240" s="4638"/>
      <c r="Q240" s="4638"/>
      <c r="R240" s="4638"/>
      <c r="S240" s="4638"/>
      <c r="T240" s="4638"/>
      <c r="U240" s="4638"/>
      <c r="V240" s="4638"/>
      <c r="W240" s="4638"/>
      <c r="X240" s="4638"/>
      <c r="Y240" s="4638"/>
      <c r="Z240" s="4638"/>
      <c r="AA240" s="4638"/>
      <c r="AB240" s="4638"/>
      <c r="AC240" s="4638"/>
      <c r="AD240" s="4638"/>
      <c r="AE240" s="4638"/>
      <c r="AF240" s="4638"/>
      <c r="AG240" s="4638"/>
      <c r="AH240" s="4638"/>
      <c r="AI240" s="4638"/>
      <c r="AJ240" s="4638"/>
      <c r="AK240" s="4480" t="s">
        <v>2304</v>
      </c>
      <c r="AL240" s="4489" t="s">
        <v>2305</v>
      </c>
      <c r="AM240" s="4480" t="s">
        <v>2283</v>
      </c>
      <c r="AN240" s="4481" t="s">
        <v>2306</v>
      </c>
      <c r="AO240" s="4480" t="s">
        <v>2307</v>
      </c>
      <c r="AQ240" s="4619" t="s">
        <v>2308</v>
      </c>
      <c r="AR240" s="4619" t="s">
        <v>2309</v>
      </c>
    </row>
    <row r="241" spans="2:44" ht="13.5" hidden="1" customHeight="1">
      <c r="B241" s="4632"/>
      <c r="C241" s="4622"/>
      <c r="D241" s="4633"/>
      <c r="E241" s="2150"/>
      <c r="F241" s="2110" t="e">
        <f>DATE($F238,$G238,1)</f>
        <v>#VALUE!</v>
      </c>
      <c r="G241" s="2110" t="e">
        <f t="shared" ref="G241:AJ241" si="85">F241+1</f>
        <v>#VALUE!</v>
      </c>
      <c r="H241" s="2110" t="e">
        <f t="shared" si="85"/>
        <v>#VALUE!</v>
      </c>
      <c r="I241" s="2110" t="e">
        <f t="shared" si="85"/>
        <v>#VALUE!</v>
      </c>
      <c r="J241" s="2110" t="e">
        <f t="shared" si="85"/>
        <v>#VALUE!</v>
      </c>
      <c r="K241" s="2110" t="e">
        <f t="shared" si="85"/>
        <v>#VALUE!</v>
      </c>
      <c r="L241" s="2110" t="e">
        <f t="shared" si="85"/>
        <v>#VALUE!</v>
      </c>
      <c r="M241" s="2110" t="e">
        <f t="shared" si="85"/>
        <v>#VALUE!</v>
      </c>
      <c r="N241" s="2110" t="e">
        <f t="shared" si="85"/>
        <v>#VALUE!</v>
      </c>
      <c r="O241" s="2110" t="e">
        <f t="shared" si="85"/>
        <v>#VALUE!</v>
      </c>
      <c r="P241" s="2110" t="e">
        <f t="shared" si="85"/>
        <v>#VALUE!</v>
      </c>
      <c r="Q241" s="2110" t="e">
        <f t="shared" si="85"/>
        <v>#VALUE!</v>
      </c>
      <c r="R241" s="2110" t="e">
        <f t="shared" si="85"/>
        <v>#VALUE!</v>
      </c>
      <c r="S241" s="2110" t="e">
        <f t="shared" si="85"/>
        <v>#VALUE!</v>
      </c>
      <c r="T241" s="2110" t="e">
        <f t="shared" si="85"/>
        <v>#VALUE!</v>
      </c>
      <c r="U241" s="2110" t="e">
        <f t="shared" si="85"/>
        <v>#VALUE!</v>
      </c>
      <c r="V241" s="2110" t="e">
        <f t="shared" si="85"/>
        <v>#VALUE!</v>
      </c>
      <c r="W241" s="2110" t="e">
        <f t="shared" si="85"/>
        <v>#VALUE!</v>
      </c>
      <c r="X241" s="2110" t="e">
        <f t="shared" si="85"/>
        <v>#VALUE!</v>
      </c>
      <c r="Y241" s="2110" t="e">
        <f t="shared" si="85"/>
        <v>#VALUE!</v>
      </c>
      <c r="Z241" s="2110" t="e">
        <f t="shared" si="85"/>
        <v>#VALUE!</v>
      </c>
      <c r="AA241" s="2110" t="e">
        <f t="shared" si="85"/>
        <v>#VALUE!</v>
      </c>
      <c r="AB241" s="2110" t="e">
        <f t="shared" si="85"/>
        <v>#VALUE!</v>
      </c>
      <c r="AC241" s="2110" t="e">
        <f t="shared" si="85"/>
        <v>#VALUE!</v>
      </c>
      <c r="AD241" s="2110" t="e">
        <f t="shared" si="85"/>
        <v>#VALUE!</v>
      </c>
      <c r="AE241" s="2110" t="e">
        <f t="shared" si="85"/>
        <v>#VALUE!</v>
      </c>
      <c r="AF241" s="2110" t="e">
        <f t="shared" si="85"/>
        <v>#VALUE!</v>
      </c>
      <c r="AG241" s="2110" t="e">
        <f t="shared" si="85"/>
        <v>#VALUE!</v>
      </c>
      <c r="AH241" s="2110" t="e">
        <f t="shared" si="85"/>
        <v>#VALUE!</v>
      </c>
      <c r="AI241" s="2110" t="e">
        <f t="shared" si="85"/>
        <v>#VALUE!</v>
      </c>
      <c r="AJ241" s="2110" t="e">
        <f t="shared" si="85"/>
        <v>#VALUE!</v>
      </c>
      <c r="AK241" s="4480"/>
      <c r="AL241" s="4489"/>
      <c r="AM241" s="4480"/>
      <c r="AN241" s="4481"/>
      <c r="AO241" s="4480"/>
      <c r="AQ241" s="4619"/>
      <c r="AR241" s="4619"/>
    </row>
    <row r="242" spans="2:44">
      <c r="B242" s="4632"/>
      <c r="C242" s="4622"/>
      <c r="D242" s="4633"/>
      <c r="E242" s="2151" t="s">
        <v>2267</v>
      </c>
      <c r="F242" s="2152" t="e">
        <f>IF(EDATE(F217,1)&gt;$F$7,"",EDATE(F217,1))</f>
        <v>#VALUE!</v>
      </c>
      <c r="G242" s="2110" t="e">
        <f t="shared" ref="G242:AJ242" si="86">IF(G241&gt;$F$7,"",IF(F242=EOMONTH(DATE($F238,$G238,1),0),"",IF(F242="","",F242+1)))</f>
        <v>#VALUE!</v>
      </c>
      <c r="H242" s="2110" t="e">
        <f t="shared" si="86"/>
        <v>#VALUE!</v>
      </c>
      <c r="I242" s="2110" t="e">
        <f t="shared" si="86"/>
        <v>#VALUE!</v>
      </c>
      <c r="J242" s="2110" t="e">
        <f t="shared" si="86"/>
        <v>#VALUE!</v>
      </c>
      <c r="K242" s="2110" t="e">
        <f t="shared" si="86"/>
        <v>#VALUE!</v>
      </c>
      <c r="L242" s="2110" t="e">
        <f t="shared" si="86"/>
        <v>#VALUE!</v>
      </c>
      <c r="M242" s="2110" t="e">
        <f t="shared" si="86"/>
        <v>#VALUE!</v>
      </c>
      <c r="N242" s="2110" t="e">
        <f t="shared" si="86"/>
        <v>#VALUE!</v>
      </c>
      <c r="O242" s="2110" t="e">
        <f t="shared" si="86"/>
        <v>#VALUE!</v>
      </c>
      <c r="P242" s="2110" t="e">
        <f t="shared" si="86"/>
        <v>#VALUE!</v>
      </c>
      <c r="Q242" s="2110" t="e">
        <f t="shared" si="86"/>
        <v>#VALUE!</v>
      </c>
      <c r="R242" s="2110" t="e">
        <f t="shared" si="86"/>
        <v>#VALUE!</v>
      </c>
      <c r="S242" s="2110" t="e">
        <f t="shared" si="86"/>
        <v>#VALUE!</v>
      </c>
      <c r="T242" s="2110" t="e">
        <f t="shared" si="86"/>
        <v>#VALUE!</v>
      </c>
      <c r="U242" s="2110" t="e">
        <f t="shared" si="86"/>
        <v>#VALUE!</v>
      </c>
      <c r="V242" s="2110" t="e">
        <f t="shared" si="86"/>
        <v>#VALUE!</v>
      </c>
      <c r="W242" s="2110" t="e">
        <f t="shared" si="86"/>
        <v>#VALUE!</v>
      </c>
      <c r="X242" s="2110" t="e">
        <f t="shared" si="86"/>
        <v>#VALUE!</v>
      </c>
      <c r="Y242" s="2110" t="e">
        <f t="shared" si="86"/>
        <v>#VALUE!</v>
      </c>
      <c r="Z242" s="2110" t="e">
        <f t="shared" si="86"/>
        <v>#VALUE!</v>
      </c>
      <c r="AA242" s="2110" t="e">
        <f t="shared" si="86"/>
        <v>#VALUE!</v>
      </c>
      <c r="AB242" s="2110" t="e">
        <f t="shared" si="86"/>
        <v>#VALUE!</v>
      </c>
      <c r="AC242" s="2110" t="e">
        <f t="shared" si="86"/>
        <v>#VALUE!</v>
      </c>
      <c r="AD242" s="2110" t="e">
        <f t="shared" si="86"/>
        <v>#VALUE!</v>
      </c>
      <c r="AE242" s="2110" t="e">
        <f t="shared" si="86"/>
        <v>#VALUE!</v>
      </c>
      <c r="AF242" s="2110" t="e">
        <f t="shared" si="86"/>
        <v>#VALUE!</v>
      </c>
      <c r="AG242" s="2110" t="e">
        <f t="shared" si="86"/>
        <v>#VALUE!</v>
      </c>
      <c r="AH242" s="2110" t="e">
        <f t="shared" si="86"/>
        <v>#VALUE!</v>
      </c>
      <c r="AI242" s="2110" t="e">
        <f t="shared" si="86"/>
        <v>#VALUE!</v>
      </c>
      <c r="AJ242" s="2110" t="e">
        <f t="shared" si="86"/>
        <v>#VALUE!</v>
      </c>
      <c r="AK242" s="4480"/>
      <c r="AL242" s="4489"/>
      <c r="AM242" s="4480"/>
      <c r="AN242" s="4481"/>
      <c r="AO242" s="4480"/>
      <c r="AQ242" s="4619"/>
      <c r="AR242" s="4619"/>
    </row>
    <row r="243" spans="2:44">
      <c r="B243" s="4634"/>
      <c r="C243" s="4635"/>
      <c r="D243" s="4636"/>
      <c r="E243" s="1939" t="s">
        <v>1060</v>
      </c>
      <c r="F243" s="2153" t="str">
        <f t="shared" ref="F243:AJ243" si="87">IFERROR(TEXT(WEEKDAY(+F242),"aaa"),"")</f>
        <v/>
      </c>
      <c r="G243" s="2153" t="str">
        <f t="shared" si="87"/>
        <v/>
      </c>
      <c r="H243" s="2153" t="str">
        <f t="shared" si="87"/>
        <v/>
      </c>
      <c r="I243" s="2153" t="str">
        <f t="shared" si="87"/>
        <v/>
      </c>
      <c r="J243" s="2153" t="str">
        <f t="shared" si="87"/>
        <v/>
      </c>
      <c r="K243" s="2153" t="str">
        <f t="shared" si="87"/>
        <v/>
      </c>
      <c r="L243" s="2153" t="str">
        <f t="shared" si="87"/>
        <v/>
      </c>
      <c r="M243" s="2153" t="str">
        <f t="shared" si="87"/>
        <v/>
      </c>
      <c r="N243" s="2153" t="str">
        <f t="shared" si="87"/>
        <v/>
      </c>
      <c r="O243" s="2153" t="str">
        <f t="shared" si="87"/>
        <v/>
      </c>
      <c r="P243" s="2153" t="str">
        <f t="shared" si="87"/>
        <v/>
      </c>
      <c r="Q243" s="2153" t="str">
        <f t="shared" si="87"/>
        <v/>
      </c>
      <c r="R243" s="2153" t="str">
        <f t="shared" si="87"/>
        <v/>
      </c>
      <c r="S243" s="2153" t="str">
        <f t="shared" si="87"/>
        <v/>
      </c>
      <c r="T243" s="2153" t="str">
        <f t="shared" si="87"/>
        <v/>
      </c>
      <c r="U243" s="2153" t="str">
        <f t="shared" si="87"/>
        <v/>
      </c>
      <c r="V243" s="2153" t="str">
        <f t="shared" si="87"/>
        <v/>
      </c>
      <c r="W243" s="2153" t="str">
        <f t="shared" si="87"/>
        <v/>
      </c>
      <c r="X243" s="2153" t="str">
        <f t="shared" si="87"/>
        <v/>
      </c>
      <c r="Y243" s="2153" t="str">
        <f t="shared" si="87"/>
        <v/>
      </c>
      <c r="Z243" s="2153" t="str">
        <f t="shared" si="87"/>
        <v/>
      </c>
      <c r="AA243" s="2153" t="str">
        <f t="shared" si="87"/>
        <v/>
      </c>
      <c r="AB243" s="2153" t="str">
        <f t="shared" si="87"/>
        <v/>
      </c>
      <c r="AC243" s="2153" t="str">
        <f t="shared" si="87"/>
        <v/>
      </c>
      <c r="AD243" s="2153" t="str">
        <f t="shared" si="87"/>
        <v/>
      </c>
      <c r="AE243" s="2153" t="str">
        <f t="shared" si="87"/>
        <v/>
      </c>
      <c r="AF243" s="2153" t="str">
        <f t="shared" si="87"/>
        <v/>
      </c>
      <c r="AG243" s="2153" t="str">
        <f t="shared" si="87"/>
        <v/>
      </c>
      <c r="AH243" s="2153" t="str">
        <f t="shared" si="87"/>
        <v/>
      </c>
      <c r="AI243" s="2153" t="str">
        <f t="shared" si="87"/>
        <v/>
      </c>
      <c r="AJ243" s="2153" t="str">
        <f t="shared" si="87"/>
        <v/>
      </c>
      <c r="AK243" s="4480"/>
      <c r="AL243" s="4489"/>
      <c r="AM243" s="4480"/>
      <c r="AN243" s="4481"/>
      <c r="AO243" s="4480"/>
      <c r="AQ243" s="4619"/>
      <c r="AR243" s="4619"/>
    </row>
    <row r="244" spans="2:44" ht="21" customHeight="1">
      <c r="B244" s="2154" t="s">
        <v>2310</v>
      </c>
      <c r="C244" s="2155" t="s">
        <v>2280</v>
      </c>
      <c r="D244" s="2119" t="s">
        <v>2281</v>
      </c>
      <c r="E244" s="2120" t="s">
        <v>2270</v>
      </c>
      <c r="F244" s="2156" t="s">
        <v>2311</v>
      </c>
      <c r="G244" s="2122" t="s">
        <v>2311</v>
      </c>
      <c r="H244" s="2122" t="s">
        <v>2311</v>
      </c>
      <c r="I244" s="2122" t="s">
        <v>2311</v>
      </c>
      <c r="J244" s="2122" t="s">
        <v>2311</v>
      </c>
      <c r="K244" s="2122" t="s">
        <v>2311</v>
      </c>
      <c r="L244" s="2122" t="s">
        <v>2311</v>
      </c>
      <c r="M244" s="2122" t="s">
        <v>2311</v>
      </c>
      <c r="N244" s="2122" t="s">
        <v>2311</v>
      </c>
      <c r="O244" s="2122" t="s">
        <v>2311</v>
      </c>
      <c r="P244" s="2122" t="s">
        <v>2311</v>
      </c>
      <c r="Q244" s="2122" t="s">
        <v>2311</v>
      </c>
      <c r="R244" s="2122" t="s">
        <v>2311</v>
      </c>
      <c r="S244" s="2122" t="s">
        <v>2311</v>
      </c>
      <c r="T244" s="2122" t="s">
        <v>2311</v>
      </c>
      <c r="U244" s="2122" t="s">
        <v>2311</v>
      </c>
      <c r="V244" s="2122" t="s">
        <v>2311</v>
      </c>
      <c r="W244" s="2122" t="s">
        <v>2311</v>
      </c>
      <c r="X244" s="2122" t="s">
        <v>2311</v>
      </c>
      <c r="Y244" s="2122" t="s">
        <v>2311</v>
      </c>
      <c r="Z244" s="2122" t="s">
        <v>2311</v>
      </c>
      <c r="AA244" s="2122" t="s">
        <v>2311</v>
      </c>
      <c r="AB244" s="2122" t="s">
        <v>2311</v>
      </c>
      <c r="AC244" s="2122" t="s">
        <v>2311</v>
      </c>
      <c r="AD244" s="2122" t="s">
        <v>2311</v>
      </c>
      <c r="AE244" s="2122" t="s">
        <v>2311</v>
      </c>
      <c r="AF244" s="2122" t="s">
        <v>2311</v>
      </c>
      <c r="AG244" s="2122" t="s">
        <v>2311</v>
      </c>
      <c r="AH244" s="2122" t="s">
        <v>2311</v>
      </c>
      <c r="AI244" s="2122" t="s">
        <v>2311</v>
      </c>
      <c r="AJ244" s="2159" t="s">
        <v>2311</v>
      </c>
      <c r="AK244" s="1905" t="s">
        <v>2289</v>
      </c>
      <c r="AL244" s="1905" t="s">
        <v>2290</v>
      </c>
      <c r="AM244" s="1905" t="s">
        <v>2291</v>
      </c>
      <c r="AN244" s="1906" t="s">
        <v>2292</v>
      </c>
      <c r="AO244" s="1905" t="s">
        <v>2293</v>
      </c>
      <c r="AQ244" s="4620"/>
      <c r="AR244" s="4620"/>
    </row>
    <row r="245" spans="2:44" ht="13.5" customHeight="1">
      <c r="B245" s="4623" t="s">
        <v>2294</v>
      </c>
      <c r="C245" s="4485" t="str">
        <f>$AC$8</f>
        <v>A建設</v>
      </c>
      <c r="D245" s="1928" t="str">
        <f>$AG$8</f>
        <v>〇〇</v>
      </c>
      <c r="E245" s="2124"/>
      <c r="F245" s="2125"/>
      <c r="G245" s="2126"/>
      <c r="H245" s="2126"/>
      <c r="I245" s="2126"/>
      <c r="J245" s="2126"/>
      <c r="K245" s="2126"/>
      <c r="L245" s="2126"/>
      <c r="M245" s="2126"/>
      <c r="N245" s="2126"/>
      <c r="O245" s="2126"/>
      <c r="P245" s="2126"/>
      <c r="Q245" s="2126"/>
      <c r="R245" s="2126"/>
      <c r="S245" s="2126"/>
      <c r="T245" s="2126"/>
      <c r="U245" s="2126"/>
      <c r="V245" s="2126"/>
      <c r="W245" s="2126"/>
      <c r="X245" s="2126"/>
      <c r="Y245" s="2126"/>
      <c r="Z245" s="2126"/>
      <c r="AA245" s="2126"/>
      <c r="AB245" s="2126"/>
      <c r="AC245" s="2126"/>
      <c r="AD245" s="2126"/>
      <c r="AE245" s="2126"/>
      <c r="AF245" s="2126"/>
      <c r="AG245" s="2126"/>
      <c r="AH245" s="2126"/>
      <c r="AI245" s="2127"/>
      <c r="AJ245" s="2128"/>
      <c r="AK245" s="1933">
        <f t="shared" ref="AK245:AK250" si="88">IF(D245=0,"",COUNT($F$26:$AJ$26)-AL245)</f>
        <v>0</v>
      </c>
      <c r="AL245" s="1934">
        <f t="shared" ref="AL245:AL250" si="89">IF(D245=0,"",AQ245+AR245)</f>
        <v>0</v>
      </c>
      <c r="AM245" s="1934">
        <f t="shared" ref="AM245:AM250" si="90">IF(D245=0,"",COUNTIF(F245:AJ245,"休"))</f>
        <v>0</v>
      </c>
      <c r="AN245" s="1935" t="str">
        <f t="shared" ref="AN245:AN250" si="91">IF(D245="","",IFERROR(ROUND(AM245/AK245,3),""))</f>
        <v/>
      </c>
      <c r="AO245" s="4626" t="e">
        <f>ROUND(AVERAGE(AN245:AN260),3)</f>
        <v>#DIV/0!</v>
      </c>
      <c r="AQ245" s="1952">
        <f t="shared" ref="AQ245:AQ250" si="92">+COUNTIF(F245:AJ245,"－")</f>
        <v>0</v>
      </c>
      <c r="AR245" s="1952">
        <f t="shared" ref="AR245:AR250" si="93">+COUNTIF(F245:AJ245,"外")</f>
        <v>0</v>
      </c>
    </row>
    <row r="246" spans="2:44" ht="13.5" customHeight="1">
      <c r="B246" s="4624"/>
      <c r="C246" s="4466"/>
      <c r="D246" s="1928" t="str">
        <f>$AG$9</f>
        <v>●●</v>
      </c>
      <c r="E246" s="2124"/>
      <c r="F246" s="2129"/>
      <c r="G246" s="2130"/>
      <c r="H246" s="2130"/>
      <c r="I246" s="2130"/>
      <c r="J246" s="2130"/>
      <c r="K246" s="2130"/>
      <c r="L246" s="2130"/>
      <c r="M246" s="2130"/>
      <c r="N246" s="2130"/>
      <c r="O246" s="2130"/>
      <c r="P246" s="2130"/>
      <c r="Q246" s="2130"/>
      <c r="R246" s="2130"/>
      <c r="S246" s="2130"/>
      <c r="T246" s="2130"/>
      <c r="U246" s="2130"/>
      <c r="V246" s="2130"/>
      <c r="W246" s="2130"/>
      <c r="X246" s="2130"/>
      <c r="Y246" s="2130"/>
      <c r="Z246" s="2130"/>
      <c r="AA246" s="2130"/>
      <c r="AB246" s="2130"/>
      <c r="AC246" s="2130"/>
      <c r="AD246" s="2130"/>
      <c r="AE246" s="2130"/>
      <c r="AF246" s="2130"/>
      <c r="AG246" s="2130"/>
      <c r="AH246" s="2130"/>
      <c r="AI246" s="2130"/>
      <c r="AJ246" s="2131"/>
      <c r="AK246" s="1933">
        <f t="shared" si="88"/>
        <v>0</v>
      </c>
      <c r="AL246" s="1939">
        <f t="shared" si="89"/>
        <v>0</v>
      </c>
      <c r="AM246" s="1939">
        <f t="shared" si="90"/>
        <v>0</v>
      </c>
      <c r="AN246" s="1940" t="str">
        <f t="shared" si="91"/>
        <v/>
      </c>
      <c r="AO246" s="4627"/>
      <c r="AQ246" s="1952">
        <f t="shared" si="92"/>
        <v>0</v>
      </c>
      <c r="AR246" s="1952">
        <f t="shared" si="93"/>
        <v>0</v>
      </c>
    </row>
    <row r="247" spans="2:44">
      <c r="B247" s="4624"/>
      <c r="C247" s="4466"/>
      <c r="D247" s="1928" t="str">
        <f>$AG$10</f>
        <v>△△</v>
      </c>
      <c r="E247" s="2124"/>
      <c r="F247" s="2129"/>
      <c r="G247" s="2130"/>
      <c r="H247" s="2130"/>
      <c r="I247" s="2130"/>
      <c r="J247" s="2130"/>
      <c r="K247" s="2130"/>
      <c r="L247" s="2130"/>
      <c r="M247" s="2130"/>
      <c r="N247" s="2130"/>
      <c r="O247" s="2130"/>
      <c r="P247" s="2130"/>
      <c r="Q247" s="2130"/>
      <c r="R247" s="2130"/>
      <c r="S247" s="2130"/>
      <c r="T247" s="2130"/>
      <c r="U247" s="2130"/>
      <c r="V247" s="2130"/>
      <c r="W247" s="2130"/>
      <c r="X247" s="2130"/>
      <c r="Y247" s="2130"/>
      <c r="Z247" s="2130"/>
      <c r="AA247" s="2130"/>
      <c r="AB247" s="2130"/>
      <c r="AC247" s="2130"/>
      <c r="AD247" s="2130"/>
      <c r="AE247" s="2130"/>
      <c r="AF247" s="2130"/>
      <c r="AG247" s="2130"/>
      <c r="AH247" s="2130"/>
      <c r="AI247" s="2130"/>
      <c r="AJ247" s="2131"/>
      <c r="AK247" s="1933">
        <f t="shared" si="88"/>
        <v>0</v>
      </c>
      <c r="AL247" s="1939">
        <f t="shared" si="89"/>
        <v>0</v>
      </c>
      <c r="AM247" s="1939">
        <f t="shared" si="90"/>
        <v>0</v>
      </c>
      <c r="AN247" s="1940" t="str">
        <f t="shared" si="91"/>
        <v/>
      </c>
      <c r="AO247" s="4627"/>
      <c r="AQ247" s="1952">
        <f t="shared" si="92"/>
        <v>0</v>
      </c>
      <c r="AR247" s="1952">
        <f t="shared" si="93"/>
        <v>0</v>
      </c>
    </row>
    <row r="248" spans="2:44">
      <c r="B248" s="4624"/>
      <c r="C248" s="4466"/>
      <c r="D248" s="1928" t="str">
        <f>$AG$11</f>
        <v>■■</v>
      </c>
      <c r="E248" s="2105"/>
      <c r="F248" s="2129"/>
      <c r="G248" s="2130"/>
      <c r="H248" s="2130"/>
      <c r="I248" s="2130"/>
      <c r="J248" s="2130"/>
      <c r="K248" s="2130"/>
      <c r="L248" s="2130"/>
      <c r="M248" s="2130"/>
      <c r="N248" s="2130"/>
      <c r="O248" s="2130"/>
      <c r="P248" s="2130"/>
      <c r="Q248" s="2130"/>
      <c r="R248" s="2130"/>
      <c r="S248" s="2130"/>
      <c r="T248" s="2130"/>
      <c r="U248" s="2130"/>
      <c r="V248" s="2130"/>
      <c r="W248" s="2130"/>
      <c r="X248" s="2130"/>
      <c r="Y248" s="2130"/>
      <c r="Z248" s="2130"/>
      <c r="AA248" s="2130"/>
      <c r="AB248" s="2130"/>
      <c r="AC248" s="2130"/>
      <c r="AD248" s="2130"/>
      <c r="AE248" s="2130"/>
      <c r="AF248" s="2130"/>
      <c r="AG248" s="2130"/>
      <c r="AH248" s="2130"/>
      <c r="AI248" s="2130"/>
      <c r="AJ248" s="2131"/>
      <c r="AK248" s="1933">
        <f t="shared" si="88"/>
        <v>0</v>
      </c>
      <c r="AL248" s="1939">
        <f t="shared" si="89"/>
        <v>0</v>
      </c>
      <c r="AM248" s="1939">
        <f t="shared" si="90"/>
        <v>0</v>
      </c>
      <c r="AN248" s="1940" t="str">
        <f t="shared" si="91"/>
        <v/>
      </c>
      <c r="AO248" s="4627"/>
      <c r="AQ248" s="1952">
        <f t="shared" si="92"/>
        <v>0</v>
      </c>
      <c r="AR248" s="1952">
        <f t="shared" si="93"/>
        <v>0</v>
      </c>
    </row>
    <row r="249" spans="2:44">
      <c r="B249" s="4624"/>
      <c r="C249" s="4466"/>
      <c r="D249" s="1928" t="str">
        <f>$AG$12</f>
        <v>★★</v>
      </c>
      <c r="E249" s="2124"/>
      <c r="F249" s="2129"/>
      <c r="G249" s="2130"/>
      <c r="H249" s="2130"/>
      <c r="I249" s="2130"/>
      <c r="J249" s="2130"/>
      <c r="K249" s="2130"/>
      <c r="L249" s="2130"/>
      <c r="M249" s="2130"/>
      <c r="N249" s="2130"/>
      <c r="O249" s="2130"/>
      <c r="P249" s="2130"/>
      <c r="Q249" s="2130"/>
      <c r="R249" s="2130"/>
      <c r="S249" s="2130"/>
      <c r="T249" s="2130"/>
      <c r="U249" s="2130"/>
      <c r="V249" s="2130"/>
      <c r="W249" s="2130"/>
      <c r="X249" s="2130"/>
      <c r="Y249" s="2130"/>
      <c r="Z249" s="2130"/>
      <c r="AA249" s="2130"/>
      <c r="AB249" s="2130"/>
      <c r="AC249" s="2130"/>
      <c r="AD249" s="2130"/>
      <c r="AE249" s="2130"/>
      <c r="AF249" s="2130"/>
      <c r="AG249" s="2130"/>
      <c r="AH249" s="2130"/>
      <c r="AI249" s="2130"/>
      <c r="AJ249" s="2131"/>
      <c r="AK249" s="1933">
        <f t="shared" si="88"/>
        <v>0</v>
      </c>
      <c r="AL249" s="1939">
        <f t="shared" si="89"/>
        <v>0</v>
      </c>
      <c r="AM249" s="1939">
        <f t="shared" si="90"/>
        <v>0</v>
      </c>
      <c r="AN249" s="1940" t="str">
        <f t="shared" si="91"/>
        <v/>
      </c>
      <c r="AO249" s="4627"/>
      <c r="AQ249" s="1952">
        <f t="shared" si="92"/>
        <v>0</v>
      </c>
      <c r="AR249" s="1952">
        <f t="shared" si="93"/>
        <v>0</v>
      </c>
    </row>
    <row r="250" spans="2:44">
      <c r="B250" s="4625"/>
      <c r="C250" s="4467"/>
      <c r="D250" s="1941">
        <f>$AG$13</f>
        <v>0</v>
      </c>
      <c r="E250" s="2132"/>
      <c r="F250" s="2133"/>
      <c r="G250" s="2134"/>
      <c r="H250" s="2135"/>
      <c r="I250" s="2135"/>
      <c r="J250" s="2135"/>
      <c r="K250" s="2135"/>
      <c r="L250" s="2135"/>
      <c r="M250" s="2135"/>
      <c r="N250" s="2135"/>
      <c r="O250" s="2135"/>
      <c r="P250" s="2135"/>
      <c r="Q250" s="2135"/>
      <c r="R250" s="2135"/>
      <c r="S250" s="2135"/>
      <c r="T250" s="2135"/>
      <c r="U250" s="2135"/>
      <c r="V250" s="2135"/>
      <c r="W250" s="2135"/>
      <c r="X250" s="2135"/>
      <c r="Y250" s="2135"/>
      <c r="Z250" s="2135"/>
      <c r="AA250" s="2135"/>
      <c r="AB250" s="2135"/>
      <c r="AC250" s="2135"/>
      <c r="AD250" s="2135"/>
      <c r="AE250" s="2135"/>
      <c r="AF250" s="2135"/>
      <c r="AG250" s="2135"/>
      <c r="AH250" s="2135"/>
      <c r="AI250" s="2135"/>
      <c r="AJ250" s="2136"/>
      <c r="AK250" s="1933" t="str">
        <f t="shared" si="88"/>
        <v/>
      </c>
      <c r="AL250" s="1934" t="str">
        <f t="shared" si="89"/>
        <v/>
      </c>
      <c r="AM250" s="1947" t="str">
        <f t="shared" si="90"/>
        <v/>
      </c>
      <c r="AN250" s="1940" t="str">
        <f t="shared" si="91"/>
        <v/>
      </c>
      <c r="AO250" s="4627"/>
      <c r="AQ250" s="1952">
        <f t="shared" si="92"/>
        <v>0</v>
      </c>
      <c r="AR250" s="1952">
        <f t="shared" si="93"/>
        <v>0</v>
      </c>
    </row>
    <row r="251" spans="2:44">
      <c r="B251" s="4623" t="s">
        <v>2301</v>
      </c>
      <c r="C251" s="4465" t="str">
        <f>$AC$14</f>
        <v>B産業</v>
      </c>
      <c r="D251" s="1948" t="s">
        <v>2281</v>
      </c>
      <c r="E251" s="2137" t="s">
        <v>2270</v>
      </c>
      <c r="F251" s="2121"/>
      <c r="G251" s="2122"/>
      <c r="H251" s="2122"/>
      <c r="I251" s="2122"/>
      <c r="J251" s="2122"/>
      <c r="K251" s="2122"/>
      <c r="L251" s="2122"/>
      <c r="M251" s="2122"/>
      <c r="N251" s="2122"/>
      <c r="O251" s="2122"/>
      <c r="P251" s="2122"/>
      <c r="Q251" s="2122"/>
      <c r="R251" s="2122"/>
      <c r="S251" s="2122"/>
      <c r="T251" s="2122"/>
      <c r="U251" s="2122"/>
      <c r="V251" s="2122"/>
      <c r="W251" s="2122"/>
      <c r="X251" s="2122"/>
      <c r="Y251" s="2122"/>
      <c r="Z251" s="2122"/>
      <c r="AA251" s="2122"/>
      <c r="AB251" s="2122"/>
      <c r="AC251" s="2122"/>
      <c r="AD251" s="2122"/>
      <c r="AE251" s="2122"/>
      <c r="AF251" s="2122"/>
      <c r="AG251" s="2122"/>
      <c r="AH251" s="2122"/>
      <c r="AI251" s="2122"/>
      <c r="AJ251" s="2123"/>
      <c r="AK251" s="1951"/>
      <c r="AL251" s="1952"/>
      <c r="AM251" s="1953"/>
      <c r="AN251" s="1954"/>
      <c r="AO251" s="4627"/>
    </row>
    <row r="252" spans="2:44">
      <c r="B252" s="4624"/>
      <c r="C252" s="4466"/>
      <c r="D252" s="1928" t="str">
        <f>$AG$14</f>
        <v>〇〇</v>
      </c>
      <c r="E252" s="2124"/>
      <c r="F252" s="2125"/>
      <c r="G252" s="2126"/>
      <c r="H252" s="2126"/>
      <c r="I252" s="2126"/>
      <c r="J252" s="2126"/>
      <c r="K252" s="2126"/>
      <c r="L252" s="2126"/>
      <c r="M252" s="2126"/>
      <c r="N252" s="2126"/>
      <c r="O252" s="2126"/>
      <c r="P252" s="2126"/>
      <c r="Q252" s="2126"/>
      <c r="R252" s="2126"/>
      <c r="S252" s="2126"/>
      <c r="T252" s="2126"/>
      <c r="U252" s="2126"/>
      <c r="V252" s="2126"/>
      <c r="W252" s="2126"/>
      <c r="X252" s="2126"/>
      <c r="Y252" s="2126"/>
      <c r="Z252" s="2126"/>
      <c r="AA252" s="2126"/>
      <c r="AB252" s="2126"/>
      <c r="AC252" s="2126"/>
      <c r="AD252" s="2126"/>
      <c r="AE252" s="2126"/>
      <c r="AF252" s="2126"/>
      <c r="AG252" s="2126"/>
      <c r="AH252" s="2127"/>
      <c r="AI252" s="2127"/>
      <c r="AJ252" s="2131"/>
      <c r="AK252" s="1933">
        <f>IF(D252=0,"",COUNT($F$26:$AJ$26)-AL252)</f>
        <v>0</v>
      </c>
      <c r="AL252" s="1934">
        <f>IF(D252=0,"",AQ252+AR252)</f>
        <v>0</v>
      </c>
      <c r="AM252" s="1934">
        <f>IF(D252=0,"",COUNTIF(F252:AJ252,"休"))</f>
        <v>0</v>
      </c>
      <c r="AN252" s="1935" t="str">
        <f>IF(D252="","",IFERROR(ROUND(AM252/AK252,3),""))</f>
        <v/>
      </c>
      <c r="AO252" s="4627"/>
      <c r="AQ252" s="1952">
        <f>+COUNTIF(F252:AJ252,"－")</f>
        <v>0</v>
      </c>
      <c r="AR252" s="1952">
        <f>+COUNTIF(F252:AJ252,"外")</f>
        <v>0</v>
      </c>
    </row>
    <row r="253" spans="2:44">
      <c r="B253" s="4624"/>
      <c r="C253" s="4466"/>
      <c r="D253" s="1928" t="str">
        <f>$AG$15</f>
        <v>●●</v>
      </c>
      <c r="E253" s="2138"/>
      <c r="F253" s="2129"/>
      <c r="G253" s="2130"/>
      <c r="H253" s="2130"/>
      <c r="I253" s="2130"/>
      <c r="J253" s="2130"/>
      <c r="K253" s="2130"/>
      <c r="L253" s="2130"/>
      <c r="M253" s="2130"/>
      <c r="N253" s="2130"/>
      <c r="O253" s="2130"/>
      <c r="P253" s="2130"/>
      <c r="Q253" s="2130"/>
      <c r="R253" s="2130"/>
      <c r="S253" s="2130"/>
      <c r="T253" s="2130"/>
      <c r="U253" s="2130"/>
      <c r="V253" s="2130"/>
      <c r="W253" s="2130"/>
      <c r="X253" s="2130"/>
      <c r="Y253" s="2130"/>
      <c r="Z253" s="2130"/>
      <c r="AA253" s="2130"/>
      <c r="AB253" s="2130"/>
      <c r="AC253" s="2130"/>
      <c r="AD253" s="2130"/>
      <c r="AE253" s="2130"/>
      <c r="AF253" s="2130"/>
      <c r="AG253" s="2130"/>
      <c r="AH253" s="2130"/>
      <c r="AI253" s="2130"/>
      <c r="AJ253" s="2131"/>
      <c r="AK253" s="1933">
        <f>IF(D253=0,"",COUNT($F$26:$AJ$26)-AL253)</f>
        <v>0</v>
      </c>
      <c r="AL253" s="1939">
        <f>IF(D253=0,"",AQ253+AR253)</f>
        <v>0</v>
      </c>
      <c r="AM253" s="1939">
        <f>IF(D253=0,"",COUNTIF(F253:AJ253,"休"))</f>
        <v>0</v>
      </c>
      <c r="AN253" s="1940" t="str">
        <f>IF(D253="","",IFERROR(ROUND(AM253/AK253,3),""))</f>
        <v/>
      </c>
      <c r="AO253" s="4627"/>
      <c r="AQ253" s="1952">
        <f>+COUNTIF(F253:AJ253,"－")</f>
        <v>0</v>
      </c>
      <c r="AR253" s="1952">
        <f>+COUNTIF(F253:AJ253,"外")</f>
        <v>0</v>
      </c>
    </row>
    <row r="254" spans="2:44">
      <c r="B254" s="4624"/>
      <c r="C254" s="4466"/>
      <c r="D254" s="1928">
        <f>$AG$16</f>
        <v>0</v>
      </c>
      <c r="E254" s="2138"/>
      <c r="F254" s="2129"/>
      <c r="G254" s="2130"/>
      <c r="H254" s="2130"/>
      <c r="I254" s="2130"/>
      <c r="J254" s="2130"/>
      <c r="K254" s="2130"/>
      <c r="L254" s="2130"/>
      <c r="M254" s="2130"/>
      <c r="N254" s="2130"/>
      <c r="O254" s="2130"/>
      <c r="P254" s="2130"/>
      <c r="Q254" s="2130"/>
      <c r="R254" s="2130"/>
      <c r="S254" s="2130"/>
      <c r="T254" s="2130"/>
      <c r="U254" s="2130"/>
      <c r="V254" s="2130"/>
      <c r="W254" s="2130"/>
      <c r="X254" s="2130"/>
      <c r="Y254" s="2130"/>
      <c r="Z254" s="2130"/>
      <c r="AA254" s="2130"/>
      <c r="AB254" s="2130"/>
      <c r="AC254" s="2130"/>
      <c r="AD254" s="2130"/>
      <c r="AE254" s="2130"/>
      <c r="AF254" s="2130"/>
      <c r="AG254" s="2130"/>
      <c r="AH254" s="2130"/>
      <c r="AI254" s="2130"/>
      <c r="AJ254" s="2131"/>
      <c r="AK254" s="1933" t="str">
        <f>IF(D254=0,"",COUNT($F$26:$AJ$26)-AL254)</f>
        <v/>
      </c>
      <c r="AL254" s="1939" t="str">
        <f>IF(D254=0,"",AQ254+AR254)</f>
        <v/>
      </c>
      <c r="AM254" s="1939" t="str">
        <f>IF(D254=0,"",COUNTIF(F254:AJ254,"休"))</f>
        <v/>
      </c>
      <c r="AN254" s="1940" t="str">
        <f>IF(D254="","",IFERROR(ROUND(AM254/AK254,3),""))</f>
        <v/>
      </c>
      <c r="AO254" s="4627"/>
      <c r="AQ254" s="1952">
        <f>+COUNTIF(F254:AJ254,"－")</f>
        <v>0</v>
      </c>
      <c r="AR254" s="1952">
        <f>+COUNTIF(F254:AJ254,"外")</f>
        <v>0</v>
      </c>
    </row>
    <row r="255" spans="2:44">
      <c r="B255" s="4624"/>
      <c r="C255" s="4467"/>
      <c r="D255" s="1957">
        <f>$AG$17</f>
        <v>0</v>
      </c>
      <c r="E255" s="1947"/>
      <c r="F255" s="2129"/>
      <c r="G255" s="2127"/>
      <c r="H255" s="2127"/>
      <c r="I255" s="2127"/>
      <c r="J255" s="2127"/>
      <c r="K255" s="2127"/>
      <c r="L255" s="2127"/>
      <c r="M255" s="2127"/>
      <c r="N255" s="2127"/>
      <c r="O255" s="2127"/>
      <c r="P255" s="2127"/>
      <c r="Q255" s="2127"/>
      <c r="R255" s="2127"/>
      <c r="S255" s="2127"/>
      <c r="T255" s="2127"/>
      <c r="U255" s="2127"/>
      <c r="V255" s="2127"/>
      <c r="W255" s="2127"/>
      <c r="X255" s="2127"/>
      <c r="Y255" s="2127"/>
      <c r="Z255" s="2127"/>
      <c r="AA255" s="2127"/>
      <c r="AB255" s="2127"/>
      <c r="AC255" s="2127"/>
      <c r="AD255" s="2127"/>
      <c r="AE255" s="2127"/>
      <c r="AF255" s="2127"/>
      <c r="AG255" s="2127"/>
      <c r="AH255" s="2127"/>
      <c r="AI255" s="2127"/>
      <c r="AJ255" s="2136"/>
      <c r="AK255" s="1933" t="str">
        <f>IF(D255=0,"",COUNT($F$26:$AJ$26)-AL255)</f>
        <v/>
      </c>
      <c r="AL255" s="1934" t="str">
        <f>IF(D255=0,"",AQ255+AR255)</f>
        <v/>
      </c>
      <c r="AM255" s="1947" t="str">
        <f>IF(D255=0,"",COUNTIF(F255:AJ255,"休"))</f>
        <v/>
      </c>
      <c r="AN255" s="1940" t="str">
        <f>IF(D255="","",IFERROR(ROUND(AM255/AK255,3),""))</f>
        <v/>
      </c>
      <c r="AO255" s="4627"/>
      <c r="AQ255" s="1952">
        <f>+COUNTIF(F255:AJ255,"－")</f>
        <v>0</v>
      </c>
      <c r="AR255" s="1952">
        <f>+COUNTIF(F255:AJ255,"外")</f>
        <v>0</v>
      </c>
    </row>
    <row r="256" spans="2:44">
      <c r="B256" s="4624"/>
      <c r="C256" s="4465" t="str">
        <f>$AC$18</f>
        <v>C土木</v>
      </c>
      <c r="D256" s="1948" t="s">
        <v>2281</v>
      </c>
      <c r="E256" s="2139" t="s">
        <v>2270</v>
      </c>
      <c r="F256" s="2121"/>
      <c r="G256" s="2122"/>
      <c r="H256" s="2122"/>
      <c r="I256" s="2122"/>
      <c r="J256" s="2122"/>
      <c r="K256" s="2122"/>
      <c r="L256" s="2122"/>
      <c r="M256" s="2122"/>
      <c r="N256" s="2122"/>
      <c r="O256" s="2122"/>
      <c r="P256" s="2122"/>
      <c r="Q256" s="2122"/>
      <c r="R256" s="2122"/>
      <c r="S256" s="2122"/>
      <c r="T256" s="2122"/>
      <c r="U256" s="2122"/>
      <c r="V256" s="2122"/>
      <c r="W256" s="2122"/>
      <c r="X256" s="2122"/>
      <c r="Y256" s="2122"/>
      <c r="Z256" s="2122"/>
      <c r="AA256" s="2122"/>
      <c r="AB256" s="2122"/>
      <c r="AC256" s="2122"/>
      <c r="AD256" s="2122"/>
      <c r="AE256" s="2122"/>
      <c r="AF256" s="2122"/>
      <c r="AG256" s="2122"/>
      <c r="AH256" s="2122"/>
      <c r="AI256" s="2122"/>
      <c r="AJ256" s="2123"/>
      <c r="AK256" s="1951"/>
      <c r="AL256" s="1952"/>
      <c r="AM256" s="1960"/>
      <c r="AN256" s="1954"/>
      <c r="AO256" s="4627"/>
    </row>
    <row r="257" spans="2:44">
      <c r="B257" s="4624"/>
      <c r="C257" s="4466"/>
      <c r="D257" s="1928" t="str">
        <f>$AG$18</f>
        <v>●●</v>
      </c>
      <c r="E257" s="2124"/>
      <c r="F257" s="2125"/>
      <c r="G257" s="2126"/>
      <c r="H257" s="2126"/>
      <c r="I257" s="2126"/>
      <c r="J257" s="2126"/>
      <c r="K257" s="2126"/>
      <c r="L257" s="2126"/>
      <c r="M257" s="2126"/>
      <c r="N257" s="2126"/>
      <c r="O257" s="2126"/>
      <c r="P257" s="2126"/>
      <c r="Q257" s="2126"/>
      <c r="R257" s="2126"/>
      <c r="S257" s="2126"/>
      <c r="T257" s="2126"/>
      <c r="U257" s="2126"/>
      <c r="V257" s="2126"/>
      <c r="W257" s="2126"/>
      <c r="X257" s="2126"/>
      <c r="Y257" s="2126"/>
      <c r="Z257" s="2126"/>
      <c r="AA257" s="2126"/>
      <c r="AB257" s="2126"/>
      <c r="AC257" s="2126"/>
      <c r="AD257" s="2126"/>
      <c r="AE257" s="2126"/>
      <c r="AF257" s="2126"/>
      <c r="AG257" s="2126"/>
      <c r="AH257" s="2126"/>
      <c r="AI257" s="2126"/>
      <c r="AJ257" s="2140"/>
      <c r="AK257" s="1933">
        <f>IF(D257=0,"",COUNT($F$26:$AJ$26)-AL257)</f>
        <v>0</v>
      </c>
      <c r="AL257" s="1934">
        <f>IF(D257=0,"",AQ257+AR257)</f>
        <v>0</v>
      </c>
      <c r="AM257" s="1934">
        <f>IF(D257=0,"",COUNTIF(F257:AJ257,"休"))</f>
        <v>0</v>
      </c>
      <c r="AN257" s="1935" t="str">
        <f>IF(D257="","",IFERROR(ROUND(AM257/AK257,3),""))</f>
        <v/>
      </c>
      <c r="AO257" s="4627"/>
      <c r="AQ257" s="1952">
        <f>+COUNTIF(F257:AJ257,"－")</f>
        <v>0</v>
      </c>
      <c r="AR257" s="1952">
        <f>+COUNTIF(F257:AJ257,"外")</f>
        <v>0</v>
      </c>
    </row>
    <row r="258" spans="2:44">
      <c r="B258" s="4624"/>
      <c r="C258" s="4466"/>
      <c r="D258" s="1928">
        <f>$AG$19</f>
        <v>0</v>
      </c>
      <c r="E258" s="2138"/>
      <c r="F258" s="2129"/>
      <c r="G258" s="2130"/>
      <c r="H258" s="2130"/>
      <c r="I258" s="2130"/>
      <c r="J258" s="2130"/>
      <c r="K258" s="2130"/>
      <c r="L258" s="2130"/>
      <c r="M258" s="2130"/>
      <c r="N258" s="2130"/>
      <c r="O258" s="2130"/>
      <c r="P258" s="2130"/>
      <c r="Q258" s="2130"/>
      <c r="R258" s="2130"/>
      <c r="S258" s="2130"/>
      <c r="T258" s="2130"/>
      <c r="U258" s="2130"/>
      <c r="V258" s="2130"/>
      <c r="W258" s="2130"/>
      <c r="X258" s="2130"/>
      <c r="Y258" s="2130"/>
      <c r="Z258" s="2130"/>
      <c r="AA258" s="2130"/>
      <c r="AB258" s="2130"/>
      <c r="AC258" s="2130"/>
      <c r="AD258" s="2130"/>
      <c r="AE258" s="2130"/>
      <c r="AF258" s="2130"/>
      <c r="AG258" s="2130"/>
      <c r="AH258" s="2130"/>
      <c r="AI258" s="2130"/>
      <c r="AJ258" s="2131"/>
      <c r="AK258" s="1933" t="str">
        <f>IF(D258=0,"",COUNT($F$26:$AJ$26)-AL258)</f>
        <v/>
      </c>
      <c r="AL258" s="1939" t="str">
        <f>IF(D258=0,"",AQ258+AR258)</f>
        <v/>
      </c>
      <c r="AM258" s="1939" t="str">
        <f>IF(D258=0,"",COUNTIF(F258:AJ258,"休"))</f>
        <v/>
      </c>
      <c r="AN258" s="1940" t="str">
        <f>IF(D258="","",IFERROR(ROUND(AM258/AK258,3),""))</f>
        <v/>
      </c>
      <c r="AO258" s="4627"/>
      <c r="AQ258" s="1952">
        <f>+COUNTIF(F258:AJ258,"－")</f>
        <v>0</v>
      </c>
      <c r="AR258" s="1952">
        <f>+COUNTIF(F258:AJ258,"外")</f>
        <v>0</v>
      </c>
    </row>
    <row r="259" spans="2:44">
      <c r="B259" s="4624"/>
      <c r="C259" s="4466"/>
      <c r="D259" s="1928">
        <f>$AG$20</f>
        <v>0</v>
      </c>
      <c r="E259" s="2138"/>
      <c r="F259" s="2129"/>
      <c r="G259" s="2130"/>
      <c r="H259" s="2130"/>
      <c r="I259" s="2130"/>
      <c r="J259" s="2130"/>
      <c r="K259" s="2130"/>
      <c r="L259" s="2130"/>
      <c r="M259" s="2130"/>
      <c r="N259" s="2130"/>
      <c r="O259" s="2130"/>
      <c r="P259" s="2130"/>
      <c r="Q259" s="2130"/>
      <c r="R259" s="2130"/>
      <c r="S259" s="2130"/>
      <c r="T259" s="2130"/>
      <c r="U259" s="2130"/>
      <c r="V259" s="2130"/>
      <c r="W259" s="2130"/>
      <c r="X259" s="2130"/>
      <c r="Y259" s="2130"/>
      <c r="Z259" s="2130"/>
      <c r="AA259" s="2130"/>
      <c r="AB259" s="2130"/>
      <c r="AC259" s="2130"/>
      <c r="AD259" s="2130"/>
      <c r="AE259" s="2130"/>
      <c r="AF259" s="2130"/>
      <c r="AG259" s="2130"/>
      <c r="AH259" s="2130"/>
      <c r="AI259" s="2130"/>
      <c r="AJ259" s="2131"/>
      <c r="AK259" s="1933" t="str">
        <f>IF(D259=0,"",COUNT($F$26:$AJ$26)-AL259)</f>
        <v/>
      </c>
      <c r="AL259" s="1939" t="str">
        <f>IF(D259=0,"",AQ259+AR259)</f>
        <v/>
      </c>
      <c r="AM259" s="1939" t="str">
        <f>IF(D259=0,"",COUNTIF(F259:AJ259,"休"))</f>
        <v/>
      </c>
      <c r="AN259" s="1940" t="str">
        <f>IF(D259="","",IFERROR(ROUND(AM259/AK259,3),""))</f>
        <v/>
      </c>
      <c r="AO259" s="4627"/>
      <c r="AQ259" s="1952">
        <f>+COUNTIF(F259:AJ259,"－")</f>
        <v>0</v>
      </c>
      <c r="AR259" s="1952">
        <f>+COUNTIF(F259:AJ259,"外")</f>
        <v>0</v>
      </c>
    </row>
    <row r="260" spans="2:44" ht="13.8" thickBot="1">
      <c r="B260" s="4625"/>
      <c r="C260" s="4467"/>
      <c r="D260" s="1941">
        <f>$AG$21</f>
        <v>0</v>
      </c>
      <c r="E260" s="1947"/>
      <c r="F260" s="2141"/>
      <c r="G260" s="2134"/>
      <c r="H260" s="2134"/>
      <c r="I260" s="2134"/>
      <c r="J260" s="2134"/>
      <c r="K260" s="2134"/>
      <c r="L260" s="2134"/>
      <c r="M260" s="2134"/>
      <c r="N260" s="2134"/>
      <c r="O260" s="2134"/>
      <c r="P260" s="2134"/>
      <c r="Q260" s="2134"/>
      <c r="R260" s="2134"/>
      <c r="S260" s="2134"/>
      <c r="T260" s="2134"/>
      <c r="U260" s="2134"/>
      <c r="V260" s="2134"/>
      <c r="W260" s="2134"/>
      <c r="X260" s="2134"/>
      <c r="Y260" s="2134"/>
      <c r="Z260" s="2134"/>
      <c r="AA260" s="2134"/>
      <c r="AB260" s="2134"/>
      <c r="AC260" s="2134"/>
      <c r="AD260" s="2134"/>
      <c r="AE260" s="2134"/>
      <c r="AF260" s="2134"/>
      <c r="AG260" s="2134"/>
      <c r="AH260" s="2134"/>
      <c r="AI260" s="2134"/>
      <c r="AJ260" s="2142"/>
      <c r="AK260" s="1963" t="str">
        <f>IF(D260=0,"",COUNT($F$26:$AJ$26)-AL260)</f>
        <v/>
      </c>
      <c r="AL260" s="1964" t="str">
        <f>IF(D260=0,"",AQ260+AR260)</f>
        <v/>
      </c>
      <c r="AM260" s="1964" t="str">
        <f>IF(D260=0,"",COUNTIF(F260:AJ260,"休"))</f>
        <v/>
      </c>
      <c r="AN260" s="1940" t="str">
        <f>IF(D260="","",IFERROR(ROUND(AM260/AK260,3),""))</f>
        <v/>
      </c>
      <c r="AO260" s="4628"/>
      <c r="AQ260" s="1952">
        <f>+COUNTIF(F260:AJ260,"－")</f>
        <v>0</v>
      </c>
      <c r="AR260" s="1952">
        <f>+COUNTIF(F260:AJ260,"外")</f>
        <v>0</v>
      </c>
    </row>
    <row r="261" spans="2:44" ht="13.8" thickBot="1">
      <c r="B261" s="2143"/>
      <c r="C261" s="2116"/>
      <c r="F261" s="2144"/>
      <c r="G261" s="2144"/>
      <c r="H261" s="2144"/>
      <c r="I261" s="2144"/>
      <c r="J261" s="2144"/>
      <c r="K261" s="2144"/>
      <c r="L261" s="2144"/>
      <c r="M261" s="2144"/>
      <c r="N261" s="2144"/>
      <c r="O261" s="2144"/>
      <c r="P261" s="2144"/>
      <c r="Q261" s="2144"/>
      <c r="R261" s="2144"/>
      <c r="S261" s="2144"/>
      <c r="T261" s="2144"/>
      <c r="U261" s="2144"/>
      <c r="V261" s="2144"/>
      <c r="W261" s="2144"/>
      <c r="X261" s="2144"/>
      <c r="Y261" s="2144"/>
      <c r="Z261" s="2144"/>
      <c r="AA261" s="2144"/>
      <c r="AB261" s="2144"/>
      <c r="AC261" s="2144"/>
      <c r="AD261" s="2144"/>
      <c r="AE261" s="2144"/>
      <c r="AF261" s="2144"/>
      <c r="AG261" s="2144"/>
      <c r="AH261" s="2144"/>
      <c r="AI261" s="2144"/>
      <c r="AJ261" s="2144"/>
      <c r="AK261" s="2145"/>
      <c r="AN261" s="2146" t="s">
        <v>2271</v>
      </c>
      <c r="AO261" s="2147" t="e">
        <f>IF(AO245&gt;=0.285,"OK","NG")</f>
        <v>#DIV/0!</v>
      </c>
      <c r="AQ261" s="2061"/>
      <c r="AR261" s="2061"/>
    </row>
    <row r="262" spans="2:44">
      <c r="B262" s="2143"/>
      <c r="C262" s="2116"/>
      <c r="F262" s="2144"/>
      <c r="G262" s="2144"/>
      <c r="H262" s="2144"/>
      <c r="I262" s="2144"/>
      <c r="J262" s="2144"/>
      <c r="K262" s="2144"/>
      <c r="L262" s="2144"/>
      <c r="M262" s="2144"/>
      <c r="N262" s="2144"/>
      <c r="O262" s="2144"/>
      <c r="P262" s="2144"/>
      <c r="Q262" s="2144"/>
      <c r="R262" s="2144"/>
      <c r="S262" s="2144"/>
      <c r="T262" s="2144"/>
      <c r="U262" s="2144"/>
      <c r="V262" s="2144"/>
      <c r="W262" s="2144"/>
      <c r="X262" s="2144"/>
      <c r="Y262" s="2144"/>
      <c r="Z262" s="2144"/>
      <c r="AA262" s="2144"/>
      <c r="AB262" s="2144"/>
      <c r="AC262" s="2144"/>
      <c r="AD262" s="2144"/>
      <c r="AE262" s="2144"/>
      <c r="AF262" s="2144"/>
      <c r="AG262" s="2144"/>
      <c r="AH262" s="2144"/>
      <c r="AI262" s="2144"/>
      <c r="AJ262" s="2144"/>
      <c r="AK262" s="2145"/>
      <c r="AN262" s="2158"/>
      <c r="AO262" s="1935"/>
      <c r="AQ262" s="2061"/>
      <c r="AR262" s="2061"/>
    </row>
    <row r="263" spans="2:44" hidden="1">
      <c r="F263" s="2061" t="e">
        <f>YEAR(F266)</f>
        <v>#VALUE!</v>
      </c>
      <c r="G263" s="2061" t="e">
        <f>MONTH(F266)</f>
        <v>#VALUE!</v>
      </c>
    </row>
    <row r="264" spans="2:44" ht="13.2" customHeight="1">
      <c r="B264" s="4629"/>
      <c r="C264" s="4630"/>
      <c r="D264" s="4631"/>
      <c r="E264" s="2149" t="s">
        <v>2266</v>
      </c>
      <c r="F264" s="4637" t="e">
        <f>F266</f>
        <v>#VALUE!</v>
      </c>
      <c r="G264" s="4638"/>
      <c r="H264" s="4638"/>
      <c r="I264" s="4638"/>
      <c r="J264" s="4638"/>
      <c r="K264" s="4638"/>
      <c r="L264" s="4638"/>
      <c r="M264" s="4638"/>
      <c r="N264" s="4638"/>
      <c r="O264" s="4638"/>
      <c r="P264" s="4638"/>
      <c r="Q264" s="4638"/>
      <c r="R264" s="4638"/>
      <c r="S264" s="4638"/>
      <c r="T264" s="4638"/>
      <c r="U264" s="4638"/>
      <c r="V264" s="4638"/>
      <c r="W264" s="4638"/>
      <c r="X264" s="4638"/>
      <c r="Y264" s="4638"/>
      <c r="Z264" s="4638"/>
      <c r="AA264" s="4638"/>
      <c r="AB264" s="4638"/>
      <c r="AC264" s="4638"/>
      <c r="AD264" s="4638"/>
      <c r="AE264" s="4638"/>
      <c r="AF264" s="4638"/>
      <c r="AG264" s="4638"/>
      <c r="AH264" s="4638"/>
      <c r="AI264" s="4638"/>
      <c r="AJ264" s="4638"/>
      <c r="AK264" s="4480" t="s">
        <v>2304</v>
      </c>
      <c r="AL264" s="4489" t="s">
        <v>2305</v>
      </c>
      <c r="AM264" s="4480" t="s">
        <v>2283</v>
      </c>
      <c r="AN264" s="4481" t="s">
        <v>2306</v>
      </c>
      <c r="AO264" s="4480" t="s">
        <v>2307</v>
      </c>
      <c r="AQ264" s="4619" t="s">
        <v>2308</v>
      </c>
      <c r="AR264" s="4619" t="s">
        <v>2309</v>
      </c>
    </row>
    <row r="265" spans="2:44" ht="13.5" hidden="1" customHeight="1">
      <c r="B265" s="4632"/>
      <c r="C265" s="4622"/>
      <c r="D265" s="4633"/>
      <c r="E265" s="2150"/>
      <c r="F265" s="2110" t="e">
        <f>DATE($F263,$G263,1)</f>
        <v>#VALUE!</v>
      </c>
      <c r="G265" s="2110" t="e">
        <f t="shared" ref="G265:AJ265" si="94">F265+1</f>
        <v>#VALUE!</v>
      </c>
      <c r="H265" s="2110" t="e">
        <f t="shared" si="94"/>
        <v>#VALUE!</v>
      </c>
      <c r="I265" s="2110" t="e">
        <f t="shared" si="94"/>
        <v>#VALUE!</v>
      </c>
      <c r="J265" s="2110" t="e">
        <f t="shared" si="94"/>
        <v>#VALUE!</v>
      </c>
      <c r="K265" s="2110" t="e">
        <f t="shared" si="94"/>
        <v>#VALUE!</v>
      </c>
      <c r="L265" s="2110" t="e">
        <f t="shared" si="94"/>
        <v>#VALUE!</v>
      </c>
      <c r="M265" s="2110" t="e">
        <f t="shared" si="94"/>
        <v>#VALUE!</v>
      </c>
      <c r="N265" s="2110" t="e">
        <f t="shared" si="94"/>
        <v>#VALUE!</v>
      </c>
      <c r="O265" s="2110" t="e">
        <f t="shared" si="94"/>
        <v>#VALUE!</v>
      </c>
      <c r="P265" s="2110" t="e">
        <f t="shared" si="94"/>
        <v>#VALUE!</v>
      </c>
      <c r="Q265" s="2110" t="e">
        <f t="shared" si="94"/>
        <v>#VALUE!</v>
      </c>
      <c r="R265" s="2110" t="e">
        <f t="shared" si="94"/>
        <v>#VALUE!</v>
      </c>
      <c r="S265" s="2110" t="e">
        <f t="shared" si="94"/>
        <v>#VALUE!</v>
      </c>
      <c r="T265" s="2110" t="e">
        <f t="shared" si="94"/>
        <v>#VALUE!</v>
      </c>
      <c r="U265" s="2110" t="e">
        <f t="shared" si="94"/>
        <v>#VALUE!</v>
      </c>
      <c r="V265" s="2110" t="e">
        <f t="shared" si="94"/>
        <v>#VALUE!</v>
      </c>
      <c r="W265" s="2110" t="e">
        <f t="shared" si="94"/>
        <v>#VALUE!</v>
      </c>
      <c r="X265" s="2110" t="e">
        <f t="shared" si="94"/>
        <v>#VALUE!</v>
      </c>
      <c r="Y265" s="2110" t="e">
        <f t="shared" si="94"/>
        <v>#VALUE!</v>
      </c>
      <c r="Z265" s="2110" t="e">
        <f t="shared" si="94"/>
        <v>#VALUE!</v>
      </c>
      <c r="AA265" s="2110" t="e">
        <f t="shared" si="94"/>
        <v>#VALUE!</v>
      </c>
      <c r="AB265" s="2110" t="e">
        <f t="shared" si="94"/>
        <v>#VALUE!</v>
      </c>
      <c r="AC265" s="2110" t="e">
        <f t="shared" si="94"/>
        <v>#VALUE!</v>
      </c>
      <c r="AD265" s="2110" t="e">
        <f t="shared" si="94"/>
        <v>#VALUE!</v>
      </c>
      <c r="AE265" s="2110" t="e">
        <f t="shared" si="94"/>
        <v>#VALUE!</v>
      </c>
      <c r="AF265" s="2110" t="e">
        <f t="shared" si="94"/>
        <v>#VALUE!</v>
      </c>
      <c r="AG265" s="2110" t="e">
        <f t="shared" si="94"/>
        <v>#VALUE!</v>
      </c>
      <c r="AH265" s="2110" t="e">
        <f t="shared" si="94"/>
        <v>#VALUE!</v>
      </c>
      <c r="AI265" s="2110" t="e">
        <f t="shared" si="94"/>
        <v>#VALUE!</v>
      </c>
      <c r="AJ265" s="2110" t="e">
        <f t="shared" si="94"/>
        <v>#VALUE!</v>
      </c>
      <c r="AK265" s="4480"/>
      <c r="AL265" s="4489"/>
      <c r="AM265" s="4480"/>
      <c r="AN265" s="4481"/>
      <c r="AO265" s="4480"/>
      <c r="AQ265" s="4619"/>
      <c r="AR265" s="4619"/>
    </row>
    <row r="266" spans="2:44">
      <c r="B266" s="4632"/>
      <c r="C266" s="4622"/>
      <c r="D266" s="4633"/>
      <c r="E266" s="2151" t="s">
        <v>2267</v>
      </c>
      <c r="F266" s="2152" t="e">
        <f>IF(EDATE(F241,1)&gt;$F$7,"",EDATE(F241,1))</f>
        <v>#VALUE!</v>
      </c>
      <c r="G266" s="2110" t="e">
        <f t="shared" ref="G266:AJ266" si="95">IF(G265&gt;$F$7,"",IF(F266=EOMONTH(DATE($F263,$G263,1),0),"",IF(F266="","",F266+1)))</f>
        <v>#VALUE!</v>
      </c>
      <c r="H266" s="2110" t="e">
        <f t="shared" si="95"/>
        <v>#VALUE!</v>
      </c>
      <c r="I266" s="2110" t="e">
        <f t="shared" si="95"/>
        <v>#VALUE!</v>
      </c>
      <c r="J266" s="2110" t="e">
        <f t="shared" si="95"/>
        <v>#VALUE!</v>
      </c>
      <c r="K266" s="2110" t="e">
        <f t="shared" si="95"/>
        <v>#VALUE!</v>
      </c>
      <c r="L266" s="2110" t="e">
        <f t="shared" si="95"/>
        <v>#VALUE!</v>
      </c>
      <c r="M266" s="2110" t="e">
        <f t="shared" si="95"/>
        <v>#VALUE!</v>
      </c>
      <c r="N266" s="2110" t="e">
        <f t="shared" si="95"/>
        <v>#VALUE!</v>
      </c>
      <c r="O266" s="2110" t="e">
        <f t="shared" si="95"/>
        <v>#VALUE!</v>
      </c>
      <c r="P266" s="2110" t="e">
        <f t="shared" si="95"/>
        <v>#VALUE!</v>
      </c>
      <c r="Q266" s="2110" t="e">
        <f t="shared" si="95"/>
        <v>#VALUE!</v>
      </c>
      <c r="R266" s="2110" t="e">
        <f t="shared" si="95"/>
        <v>#VALUE!</v>
      </c>
      <c r="S266" s="2110" t="e">
        <f t="shared" si="95"/>
        <v>#VALUE!</v>
      </c>
      <c r="T266" s="2110" t="e">
        <f t="shared" si="95"/>
        <v>#VALUE!</v>
      </c>
      <c r="U266" s="2110" t="e">
        <f t="shared" si="95"/>
        <v>#VALUE!</v>
      </c>
      <c r="V266" s="2110" t="e">
        <f t="shared" si="95"/>
        <v>#VALUE!</v>
      </c>
      <c r="W266" s="2110" t="e">
        <f t="shared" si="95"/>
        <v>#VALUE!</v>
      </c>
      <c r="X266" s="2110" t="e">
        <f t="shared" si="95"/>
        <v>#VALUE!</v>
      </c>
      <c r="Y266" s="2110" t="e">
        <f t="shared" si="95"/>
        <v>#VALUE!</v>
      </c>
      <c r="Z266" s="2110" t="e">
        <f t="shared" si="95"/>
        <v>#VALUE!</v>
      </c>
      <c r="AA266" s="2110" t="e">
        <f t="shared" si="95"/>
        <v>#VALUE!</v>
      </c>
      <c r="AB266" s="2110" t="e">
        <f t="shared" si="95"/>
        <v>#VALUE!</v>
      </c>
      <c r="AC266" s="2110" t="e">
        <f t="shared" si="95"/>
        <v>#VALUE!</v>
      </c>
      <c r="AD266" s="2110" t="e">
        <f t="shared" si="95"/>
        <v>#VALUE!</v>
      </c>
      <c r="AE266" s="2110" t="e">
        <f t="shared" si="95"/>
        <v>#VALUE!</v>
      </c>
      <c r="AF266" s="2110" t="e">
        <f t="shared" si="95"/>
        <v>#VALUE!</v>
      </c>
      <c r="AG266" s="2110" t="e">
        <f t="shared" si="95"/>
        <v>#VALUE!</v>
      </c>
      <c r="AH266" s="2110" t="e">
        <f t="shared" si="95"/>
        <v>#VALUE!</v>
      </c>
      <c r="AI266" s="2110" t="e">
        <f t="shared" si="95"/>
        <v>#VALUE!</v>
      </c>
      <c r="AJ266" s="2110" t="e">
        <f t="shared" si="95"/>
        <v>#VALUE!</v>
      </c>
      <c r="AK266" s="4480"/>
      <c r="AL266" s="4489"/>
      <c r="AM266" s="4480"/>
      <c r="AN266" s="4481"/>
      <c r="AO266" s="4480"/>
      <c r="AQ266" s="4619"/>
      <c r="AR266" s="4619"/>
    </row>
    <row r="267" spans="2:44">
      <c r="B267" s="4634"/>
      <c r="C267" s="4635"/>
      <c r="D267" s="4636"/>
      <c r="E267" s="1939" t="s">
        <v>1060</v>
      </c>
      <c r="F267" s="2153" t="str">
        <f t="shared" ref="F267:AJ267" si="96">IFERROR(TEXT(WEEKDAY(+F266),"aaa"),"")</f>
        <v/>
      </c>
      <c r="G267" s="2153" t="str">
        <f t="shared" si="96"/>
        <v/>
      </c>
      <c r="H267" s="2153" t="str">
        <f t="shared" si="96"/>
        <v/>
      </c>
      <c r="I267" s="2153" t="str">
        <f t="shared" si="96"/>
        <v/>
      </c>
      <c r="J267" s="2153" t="str">
        <f t="shared" si="96"/>
        <v/>
      </c>
      <c r="K267" s="2153" t="str">
        <f t="shared" si="96"/>
        <v/>
      </c>
      <c r="L267" s="2153" t="str">
        <f t="shared" si="96"/>
        <v/>
      </c>
      <c r="M267" s="2153" t="str">
        <f t="shared" si="96"/>
        <v/>
      </c>
      <c r="N267" s="2153" t="str">
        <f t="shared" si="96"/>
        <v/>
      </c>
      <c r="O267" s="2153" t="str">
        <f t="shared" si="96"/>
        <v/>
      </c>
      <c r="P267" s="2153" t="str">
        <f t="shared" si="96"/>
        <v/>
      </c>
      <c r="Q267" s="2153" t="str">
        <f t="shared" si="96"/>
        <v/>
      </c>
      <c r="R267" s="2153" t="str">
        <f t="shared" si="96"/>
        <v/>
      </c>
      <c r="S267" s="2153" t="str">
        <f t="shared" si="96"/>
        <v/>
      </c>
      <c r="T267" s="2153" t="str">
        <f t="shared" si="96"/>
        <v/>
      </c>
      <c r="U267" s="2153" t="str">
        <f t="shared" si="96"/>
        <v/>
      </c>
      <c r="V267" s="2153" t="str">
        <f t="shared" si="96"/>
        <v/>
      </c>
      <c r="W267" s="2153" t="str">
        <f t="shared" si="96"/>
        <v/>
      </c>
      <c r="X267" s="2153" t="str">
        <f t="shared" si="96"/>
        <v/>
      </c>
      <c r="Y267" s="2153" t="str">
        <f t="shared" si="96"/>
        <v/>
      </c>
      <c r="Z267" s="2153" t="str">
        <f t="shared" si="96"/>
        <v/>
      </c>
      <c r="AA267" s="2153" t="str">
        <f t="shared" si="96"/>
        <v/>
      </c>
      <c r="AB267" s="2153" t="str">
        <f t="shared" si="96"/>
        <v/>
      </c>
      <c r="AC267" s="2153" t="str">
        <f t="shared" si="96"/>
        <v/>
      </c>
      <c r="AD267" s="2153" t="str">
        <f t="shared" si="96"/>
        <v/>
      </c>
      <c r="AE267" s="2153" t="str">
        <f t="shared" si="96"/>
        <v/>
      </c>
      <c r="AF267" s="2153" t="str">
        <f t="shared" si="96"/>
        <v/>
      </c>
      <c r="AG267" s="2153" t="str">
        <f t="shared" si="96"/>
        <v/>
      </c>
      <c r="AH267" s="2153" t="str">
        <f t="shared" si="96"/>
        <v/>
      </c>
      <c r="AI267" s="2153" t="str">
        <f t="shared" si="96"/>
        <v/>
      </c>
      <c r="AJ267" s="2153" t="str">
        <f t="shared" si="96"/>
        <v/>
      </c>
      <c r="AK267" s="4480"/>
      <c r="AL267" s="4489"/>
      <c r="AM267" s="4480"/>
      <c r="AN267" s="4481"/>
      <c r="AO267" s="4480"/>
      <c r="AQ267" s="4619"/>
      <c r="AR267" s="4619"/>
    </row>
    <row r="268" spans="2:44" ht="21" customHeight="1">
      <c r="B268" s="2154" t="s">
        <v>2310</v>
      </c>
      <c r="C268" s="2155" t="s">
        <v>2280</v>
      </c>
      <c r="D268" s="2119" t="s">
        <v>2281</v>
      </c>
      <c r="E268" s="2120" t="s">
        <v>2270</v>
      </c>
      <c r="F268" s="2156" t="s">
        <v>2311</v>
      </c>
      <c r="G268" s="2122" t="s">
        <v>2311</v>
      </c>
      <c r="H268" s="2122" t="s">
        <v>2311</v>
      </c>
      <c r="I268" s="2122" t="s">
        <v>2311</v>
      </c>
      <c r="J268" s="2122" t="s">
        <v>2311</v>
      </c>
      <c r="K268" s="2122" t="s">
        <v>2311</v>
      </c>
      <c r="L268" s="2122" t="s">
        <v>2311</v>
      </c>
      <c r="M268" s="2122" t="s">
        <v>2311</v>
      </c>
      <c r="N268" s="2122" t="s">
        <v>2311</v>
      </c>
      <c r="O268" s="2122" t="s">
        <v>2311</v>
      </c>
      <c r="P268" s="2122" t="s">
        <v>2311</v>
      </c>
      <c r="Q268" s="2122" t="s">
        <v>2311</v>
      </c>
      <c r="R268" s="2122" t="s">
        <v>2311</v>
      </c>
      <c r="S268" s="2122" t="s">
        <v>2311</v>
      </c>
      <c r="T268" s="2122" t="s">
        <v>2311</v>
      </c>
      <c r="U268" s="2122" t="s">
        <v>2311</v>
      </c>
      <c r="V268" s="2122" t="s">
        <v>2311</v>
      </c>
      <c r="W268" s="2122" t="s">
        <v>2311</v>
      </c>
      <c r="X268" s="2122" t="s">
        <v>2311</v>
      </c>
      <c r="Y268" s="2122" t="s">
        <v>2311</v>
      </c>
      <c r="Z268" s="2122" t="s">
        <v>2311</v>
      </c>
      <c r="AA268" s="2122" t="s">
        <v>2311</v>
      </c>
      <c r="AB268" s="2122" t="s">
        <v>2311</v>
      </c>
      <c r="AC268" s="2122" t="s">
        <v>2311</v>
      </c>
      <c r="AD268" s="2122" t="s">
        <v>2311</v>
      </c>
      <c r="AE268" s="2122" t="s">
        <v>2311</v>
      </c>
      <c r="AF268" s="2122" t="s">
        <v>2311</v>
      </c>
      <c r="AG268" s="2122" t="s">
        <v>2311</v>
      </c>
      <c r="AH268" s="2122" t="s">
        <v>2311</v>
      </c>
      <c r="AI268" s="2122" t="s">
        <v>2311</v>
      </c>
      <c r="AJ268" s="2159" t="s">
        <v>2311</v>
      </c>
      <c r="AK268" s="1905" t="s">
        <v>2289</v>
      </c>
      <c r="AL268" s="1905" t="s">
        <v>2290</v>
      </c>
      <c r="AM268" s="1905" t="s">
        <v>2291</v>
      </c>
      <c r="AN268" s="1906" t="s">
        <v>2292</v>
      </c>
      <c r="AO268" s="1905" t="s">
        <v>2293</v>
      </c>
      <c r="AQ268" s="4620"/>
      <c r="AR268" s="4620"/>
    </row>
    <row r="269" spans="2:44" ht="13.5" customHeight="1">
      <c r="B269" s="4623" t="s">
        <v>2294</v>
      </c>
      <c r="C269" s="4485" t="str">
        <f>$AC$8</f>
        <v>A建設</v>
      </c>
      <c r="D269" s="1928" t="str">
        <f>$AG$8</f>
        <v>〇〇</v>
      </c>
      <c r="E269" s="2124"/>
      <c r="F269" s="2125"/>
      <c r="G269" s="2126"/>
      <c r="H269" s="2126"/>
      <c r="I269" s="2126"/>
      <c r="J269" s="2126"/>
      <c r="K269" s="2126"/>
      <c r="L269" s="2126"/>
      <c r="M269" s="2126"/>
      <c r="N269" s="2126"/>
      <c r="O269" s="2126"/>
      <c r="P269" s="2126"/>
      <c r="Q269" s="2126"/>
      <c r="R269" s="2126"/>
      <c r="S269" s="2126"/>
      <c r="T269" s="2126"/>
      <c r="U269" s="2126"/>
      <c r="V269" s="2126"/>
      <c r="W269" s="2126"/>
      <c r="X269" s="2126"/>
      <c r="Y269" s="2126"/>
      <c r="Z269" s="2126"/>
      <c r="AA269" s="2126"/>
      <c r="AB269" s="2126"/>
      <c r="AC269" s="2126"/>
      <c r="AD269" s="2126"/>
      <c r="AE269" s="2126"/>
      <c r="AF269" s="2126"/>
      <c r="AG269" s="2126"/>
      <c r="AH269" s="2126"/>
      <c r="AI269" s="2127"/>
      <c r="AJ269" s="2128"/>
      <c r="AK269" s="1933">
        <f t="shared" ref="AK269:AK274" si="97">IF(D269=0,"",COUNT($F$26:$AJ$26)-AL269)</f>
        <v>0</v>
      </c>
      <c r="AL269" s="1934">
        <f t="shared" ref="AL269:AL274" si="98">IF(D269=0,"",AQ269+AR269)</f>
        <v>0</v>
      </c>
      <c r="AM269" s="1934">
        <f t="shared" ref="AM269:AM274" si="99">IF(D269=0,"",COUNTIF(F269:AJ269,"休"))</f>
        <v>0</v>
      </c>
      <c r="AN269" s="1935" t="str">
        <f t="shared" ref="AN269:AN274" si="100">IF(D269="","",IFERROR(ROUND(AM269/AK269,3),""))</f>
        <v/>
      </c>
      <c r="AO269" s="4626" t="e">
        <f>ROUND(AVERAGE(AN269:AN284),3)</f>
        <v>#DIV/0!</v>
      </c>
      <c r="AQ269" s="1952">
        <f t="shared" ref="AQ269:AQ274" si="101">+COUNTIF(F269:AJ269,"－")</f>
        <v>0</v>
      </c>
      <c r="AR269" s="1952">
        <f t="shared" ref="AR269:AR274" si="102">+COUNTIF(F269:AJ269,"外")</f>
        <v>0</v>
      </c>
    </row>
    <row r="270" spans="2:44" ht="13.5" customHeight="1">
      <c r="B270" s="4624"/>
      <c r="C270" s="4466"/>
      <c r="D270" s="1928" t="str">
        <f>$AG$9</f>
        <v>●●</v>
      </c>
      <c r="E270" s="2124"/>
      <c r="F270" s="2129"/>
      <c r="G270" s="2130"/>
      <c r="H270" s="2130"/>
      <c r="I270" s="2130"/>
      <c r="J270" s="2130"/>
      <c r="K270" s="2130"/>
      <c r="L270" s="2130"/>
      <c r="M270" s="2130"/>
      <c r="N270" s="2130"/>
      <c r="O270" s="2130"/>
      <c r="P270" s="2130"/>
      <c r="Q270" s="2130"/>
      <c r="R270" s="2130"/>
      <c r="S270" s="2130"/>
      <c r="T270" s="2130"/>
      <c r="U270" s="2130"/>
      <c r="V270" s="2130"/>
      <c r="W270" s="2130"/>
      <c r="X270" s="2130"/>
      <c r="Y270" s="2130"/>
      <c r="Z270" s="2130"/>
      <c r="AA270" s="2130"/>
      <c r="AB270" s="2130"/>
      <c r="AC270" s="2130"/>
      <c r="AD270" s="2130"/>
      <c r="AE270" s="2130"/>
      <c r="AF270" s="2130"/>
      <c r="AG270" s="2130"/>
      <c r="AH270" s="2130"/>
      <c r="AI270" s="2130"/>
      <c r="AJ270" s="2131"/>
      <c r="AK270" s="1933">
        <f t="shared" si="97"/>
        <v>0</v>
      </c>
      <c r="AL270" s="1939">
        <f t="shared" si="98"/>
        <v>0</v>
      </c>
      <c r="AM270" s="1939">
        <f t="shared" si="99"/>
        <v>0</v>
      </c>
      <c r="AN270" s="1940" t="str">
        <f t="shared" si="100"/>
        <v/>
      </c>
      <c r="AO270" s="4627"/>
      <c r="AQ270" s="1952">
        <f t="shared" si="101"/>
        <v>0</v>
      </c>
      <c r="AR270" s="1952">
        <f t="shared" si="102"/>
        <v>0</v>
      </c>
    </row>
    <row r="271" spans="2:44">
      <c r="B271" s="4624"/>
      <c r="C271" s="4466"/>
      <c r="D271" s="1928" t="str">
        <f>$AG$10</f>
        <v>△△</v>
      </c>
      <c r="E271" s="2124"/>
      <c r="F271" s="2129"/>
      <c r="G271" s="2130"/>
      <c r="H271" s="2130"/>
      <c r="I271" s="2130"/>
      <c r="J271" s="2130"/>
      <c r="K271" s="2130"/>
      <c r="L271" s="2130"/>
      <c r="M271" s="2130"/>
      <c r="N271" s="2130"/>
      <c r="O271" s="2130"/>
      <c r="P271" s="2130"/>
      <c r="Q271" s="2130"/>
      <c r="R271" s="2130"/>
      <c r="S271" s="2130"/>
      <c r="T271" s="2130"/>
      <c r="U271" s="2130"/>
      <c r="V271" s="2130"/>
      <c r="W271" s="2130"/>
      <c r="X271" s="2130"/>
      <c r="Y271" s="2130"/>
      <c r="Z271" s="2130"/>
      <c r="AA271" s="2130"/>
      <c r="AB271" s="2130"/>
      <c r="AC271" s="2130"/>
      <c r="AD271" s="2130"/>
      <c r="AE271" s="2130"/>
      <c r="AF271" s="2130"/>
      <c r="AG271" s="2130"/>
      <c r="AH271" s="2130"/>
      <c r="AI271" s="2130"/>
      <c r="AJ271" s="2131"/>
      <c r="AK271" s="1933">
        <f t="shared" si="97"/>
        <v>0</v>
      </c>
      <c r="AL271" s="1939">
        <f t="shared" si="98"/>
        <v>0</v>
      </c>
      <c r="AM271" s="1939">
        <f t="shared" si="99"/>
        <v>0</v>
      </c>
      <c r="AN271" s="1940" t="str">
        <f t="shared" si="100"/>
        <v/>
      </c>
      <c r="AO271" s="4627"/>
      <c r="AQ271" s="1952">
        <f t="shared" si="101"/>
        <v>0</v>
      </c>
      <c r="AR271" s="1952">
        <f t="shared" si="102"/>
        <v>0</v>
      </c>
    </row>
    <row r="272" spans="2:44">
      <c r="B272" s="4624"/>
      <c r="C272" s="4466"/>
      <c r="D272" s="1928" t="str">
        <f>$AG$11</f>
        <v>■■</v>
      </c>
      <c r="E272" s="2105"/>
      <c r="F272" s="2129"/>
      <c r="G272" s="2130"/>
      <c r="H272" s="2130"/>
      <c r="I272" s="2130"/>
      <c r="J272" s="2130"/>
      <c r="K272" s="2130"/>
      <c r="L272" s="2130"/>
      <c r="M272" s="2130"/>
      <c r="N272" s="2130"/>
      <c r="O272" s="2130"/>
      <c r="P272" s="2130"/>
      <c r="Q272" s="2130"/>
      <c r="R272" s="2130"/>
      <c r="S272" s="2130"/>
      <c r="T272" s="2130"/>
      <c r="U272" s="2130"/>
      <c r="V272" s="2130"/>
      <c r="W272" s="2130"/>
      <c r="X272" s="2130"/>
      <c r="Y272" s="2130"/>
      <c r="Z272" s="2130"/>
      <c r="AA272" s="2130"/>
      <c r="AB272" s="2130"/>
      <c r="AC272" s="2130"/>
      <c r="AD272" s="2130"/>
      <c r="AE272" s="2130"/>
      <c r="AF272" s="2130"/>
      <c r="AG272" s="2130"/>
      <c r="AH272" s="2130"/>
      <c r="AI272" s="2130"/>
      <c r="AJ272" s="2131"/>
      <c r="AK272" s="1933">
        <f t="shared" si="97"/>
        <v>0</v>
      </c>
      <c r="AL272" s="1939">
        <f t="shared" si="98"/>
        <v>0</v>
      </c>
      <c r="AM272" s="1939">
        <f t="shared" si="99"/>
        <v>0</v>
      </c>
      <c r="AN272" s="1940" t="str">
        <f t="shared" si="100"/>
        <v/>
      </c>
      <c r="AO272" s="4627"/>
      <c r="AQ272" s="1952">
        <f t="shared" si="101"/>
        <v>0</v>
      </c>
      <c r="AR272" s="1952">
        <f t="shared" si="102"/>
        <v>0</v>
      </c>
    </row>
    <row r="273" spans="2:44">
      <c r="B273" s="4624"/>
      <c r="C273" s="4466"/>
      <c r="D273" s="1928" t="str">
        <f>$AG$12</f>
        <v>★★</v>
      </c>
      <c r="E273" s="2124"/>
      <c r="F273" s="2129"/>
      <c r="G273" s="2130"/>
      <c r="H273" s="2130"/>
      <c r="I273" s="2130"/>
      <c r="J273" s="2130"/>
      <c r="K273" s="2130"/>
      <c r="L273" s="2130"/>
      <c r="M273" s="2130"/>
      <c r="N273" s="2130"/>
      <c r="O273" s="2130"/>
      <c r="P273" s="2130"/>
      <c r="Q273" s="2130"/>
      <c r="R273" s="2130"/>
      <c r="S273" s="2130"/>
      <c r="T273" s="2130"/>
      <c r="U273" s="2130"/>
      <c r="V273" s="2130"/>
      <c r="W273" s="2130"/>
      <c r="X273" s="2130"/>
      <c r="Y273" s="2130"/>
      <c r="Z273" s="2130"/>
      <c r="AA273" s="2130"/>
      <c r="AB273" s="2130"/>
      <c r="AC273" s="2130"/>
      <c r="AD273" s="2130"/>
      <c r="AE273" s="2130"/>
      <c r="AF273" s="2130"/>
      <c r="AG273" s="2130"/>
      <c r="AH273" s="2130"/>
      <c r="AI273" s="2130"/>
      <c r="AJ273" s="2131"/>
      <c r="AK273" s="1933">
        <f t="shared" si="97"/>
        <v>0</v>
      </c>
      <c r="AL273" s="1939">
        <f t="shared" si="98"/>
        <v>0</v>
      </c>
      <c r="AM273" s="1939">
        <f t="shared" si="99"/>
        <v>0</v>
      </c>
      <c r="AN273" s="1940" t="str">
        <f t="shared" si="100"/>
        <v/>
      </c>
      <c r="AO273" s="4627"/>
      <c r="AQ273" s="1952">
        <f t="shared" si="101"/>
        <v>0</v>
      </c>
      <c r="AR273" s="1952">
        <f t="shared" si="102"/>
        <v>0</v>
      </c>
    </row>
    <row r="274" spans="2:44">
      <c r="B274" s="4625"/>
      <c r="C274" s="4467"/>
      <c r="D274" s="1941">
        <f>$AG$13</f>
        <v>0</v>
      </c>
      <c r="E274" s="2132"/>
      <c r="F274" s="2133"/>
      <c r="G274" s="2134"/>
      <c r="H274" s="2135"/>
      <c r="I274" s="2135"/>
      <c r="J274" s="2135"/>
      <c r="K274" s="2135"/>
      <c r="L274" s="2135"/>
      <c r="M274" s="2135"/>
      <c r="N274" s="2135"/>
      <c r="O274" s="2135"/>
      <c r="P274" s="2135"/>
      <c r="Q274" s="2135"/>
      <c r="R274" s="2135"/>
      <c r="S274" s="2135"/>
      <c r="T274" s="2135"/>
      <c r="U274" s="2135"/>
      <c r="V274" s="2135"/>
      <c r="W274" s="2135"/>
      <c r="X274" s="2135"/>
      <c r="Y274" s="2135"/>
      <c r="Z274" s="2135"/>
      <c r="AA274" s="2135"/>
      <c r="AB274" s="2135"/>
      <c r="AC274" s="2135"/>
      <c r="AD274" s="2135"/>
      <c r="AE274" s="2135"/>
      <c r="AF274" s="2135"/>
      <c r="AG274" s="2135"/>
      <c r="AH274" s="2135"/>
      <c r="AI274" s="2135"/>
      <c r="AJ274" s="2136"/>
      <c r="AK274" s="1933" t="str">
        <f t="shared" si="97"/>
        <v/>
      </c>
      <c r="AL274" s="1934" t="str">
        <f t="shared" si="98"/>
        <v/>
      </c>
      <c r="AM274" s="1947" t="str">
        <f t="shared" si="99"/>
        <v/>
      </c>
      <c r="AN274" s="1940" t="str">
        <f t="shared" si="100"/>
        <v/>
      </c>
      <c r="AO274" s="4627"/>
      <c r="AQ274" s="1952">
        <f t="shared" si="101"/>
        <v>0</v>
      </c>
      <c r="AR274" s="1952">
        <f t="shared" si="102"/>
        <v>0</v>
      </c>
    </row>
    <row r="275" spans="2:44">
      <c r="B275" s="4623" t="s">
        <v>2301</v>
      </c>
      <c r="C275" s="4465" t="str">
        <f>$AC$14</f>
        <v>B産業</v>
      </c>
      <c r="D275" s="1948" t="s">
        <v>2281</v>
      </c>
      <c r="E275" s="2137" t="s">
        <v>2270</v>
      </c>
      <c r="F275" s="2121"/>
      <c r="G275" s="2122"/>
      <c r="H275" s="2122"/>
      <c r="I275" s="2122"/>
      <c r="J275" s="2122"/>
      <c r="K275" s="2122"/>
      <c r="L275" s="2122"/>
      <c r="M275" s="2122"/>
      <c r="N275" s="2122"/>
      <c r="O275" s="2122"/>
      <c r="P275" s="2122"/>
      <c r="Q275" s="2122"/>
      <c r="R275" s="2122"/>
      <c r="S275" s="2122"/>
      <c r="T275" s="2122"/>
      <c r="U275" s="2122"/>
      <c r="V275" s="2122"/>
      <c r="W275" s="2122"/>
      <c r="X275" s="2122"/>
      <c r="Y275" s="2122"/>
      <c r="Z275" s="2122"/>
      <c r="AA275" s="2122"/>
      <c r="AB275" s="2122"/>
      <c r="AC275" s="2122"/>
      <c r="AD275" s="2122"/>
      <c r="AE275" s="2122"/>
      <c r="AF275" s="2122"/>
      <c r="AG275" s="2122"/>
      <c r="AH275" s="2122"/>
      <c r="AI275" s="2122"/>
      <c r="AJ275" s="2123"/>
      <c r="AK275" s="1951"/>
      <c r="AL275" s="1952"/>
      <c r="AM275" s="1953"/>
      <c r="AN275" s="1954"/>
      <c r="AO275" s="4627"/>
    </row>
    <row r="276" spans="2:44">
      <c r="B276" s="4624"/>
      <c r="C276" s="4466"/>
      <c r="D276" s="1928" t="str">
        <f>$AG$14</f>
        <v>〇〇</v>
      </c>
      <c r="E276" s="2124"/>
      <c r="F276" s="2125"/>
      <c r="G276" s="2126"/>
      <c r="H276" s="2126"/>
      <c r="I276" s="2126"/>
      <c r="J276" s="2126"/>
      <c r="K276" s="2126"/>
      <c r="L276" s="2126"/>
      <c r="M276" s="2126"/>
      <c r="N276" s="2126"/>
      <c r="O276" s="2126"/>
      <c r="P276" s="2126"/>
      <c r="Q276" s="2126"/>
      <c r="R276" s="2126"/>
      <c r="S276" s="2126"/>
      <c r="T276" s="2126"/>
      <c r="U276" s="2126"/>
      <c r="V276" s="2126"/>
      <c r="W276" s="2126"/>
      <c r="X276" s="2126"/>
      <c r="Y276" s="2126"/>
      <c r="Z276" s="2126"/>
      <c r="AA276" s="2126"/>
      <c r="AB276" s="2126"/>
      <c r="AC276" s="2126"/>
      <c r="AD276" s="2126"/>
      <c r="AE276" s="2126"/>
      <c r="AF276" s="2126"/>
      <c r="AG276" s="2126"/>
      <c r="AH276" s="2127"/>
      <c r="AI276" s="2127"/>
      <c r="AJ276" s="2131"/>
      <c r="AK276" s="1933">
        <f>IF(D276=0,"",COUNT($F$26:$AJ$26)-AL276)</f>
        <v>0</v>
      </c>
      <c r="AL276" s="1934">
        <f>IF(D276=0,"",AQ276+AR276)</f>
        <v>0</v>
      </c>
      <c r="AM276" s="1934">
        <f>IF(D276=0,"",COUNTIF(F276:AJ276,"休"))</f>
        <v>0</v>
      </c>
      <c r="AN276" s="1935" t="str">
        <f>IF(D276="","",IFERROR(ROUND(AM276/AK276,3),""))</f>
        <v/>
      </c>
      <c r="AO276" s="4627"/>
      <c r="AQ276" s="1952">
        <f>+COUNTIF(F276:AJ276,"－")</f>
        <v>0</v>
      </c>
      <c r="AR276" s="1952">
        <f>+COUNTIF(F276:AJ276,"外")</f>
        <v>0</v>
      </c>
    </row>
    <row r="277" spans="2:44">
      <c r="B277" s="4624"/>
      <c r="C277" s="4466"/>
      <c r="D277" s="1928" t="str">
        <f>$AG$15</f>
        <v>●●</v>
      </c>
      <c r="E277" s="2138"/>
      <c r="F277" s="2129"/>
      <c r="G277" s="2130"/>
      <c r="H277" s="2130"/>
      <c r="I277" s="2130"/>
      <c r="J277" s="2130"/>
      <c r="K277" s="2130"/>
      <c r="L277" s="2130"/>
      <c r="M277" s="2130"/>
      <c r="N277" s="2130"/>
      <c r="O277" s="2130"/>
      <c r="P277" s="2130"/>
      <c r="Q277" s="2130"/>
      <c r="R277" s="2130"/>
      <c r="S277" s="2130"/>
      <c r="T277" s="2130"/>
      <c r="U277" s="2130"/>
      <c r="V277" s="2130"/>
      <c r="W277" s="2130"/>
      <c r="X277" s="2130"/>
      <c r="Y277" s="2130"/>
      <c r="Z277" s="2130"/>
      <c r="AA277" s="2130"/>
      <c r="AB277" s="2130"/>
      <c r="AC277" s="2130"/>
      <c r="AD277" s="2130"/>
      <c r="AE277" s="2130"/>
      <c r="AF277" s="2130"/>
      <c r="AG277" s="2130"/>
      <c r="AH277" s="2130"/>
      <c r="AI277" s="2130"/>
      <c r="AJ277" s="2131"/>
      <c r="AK277" s="1933">
        <f>IF(D277=0,"",COUNT($F$26:$AJ$26)-AL277)</f>
        <v>0</v>
      </c>
      <c r="AL277" s="1939">
        <f>IF(D277=0,"",AQ277+AR277)</f>
        <v>0</v>
      </c>
      <c r="AM277" s="1939">
        <f>IF(D277=0,"",COUNTIF(F277:AJ277,"休"))</f>
        <v>0</v>
      </c>
      <c r="AN277" s="1940" t="str">
        <f>IF(D277="","",IFERROR(ROUND(AM277/AK277,3),""))</f>
        <v/>
      </c>
      <c r="AO277" s="4627"/>
      <c r="AQ277" s="1952">
        <f>+COUNTIF(F277:AJ277,"－")</f>
        <v>0</v>
      </c>
      <c r="AR277" s="1952">
        <f>+COUNTIF(F277:AJ277,"外")</f>
        <v>0</v>
      </c>
    </row>
    <row r="278" spans="2:44">
      <c r="B278" s="4624"/>
      <c r="C278" s="4466"/>
      <c r="D278" s="1928">
        <f>$AG$16</f>
        <v>0</v>
      </c>
      <c r="E278" s="2138"/>
      <c r="F278" s="2129"/>
      <c r="G278" s="2130"/>
      <c r="H278" s="2130"/>
      <c r="I278" s="2130"/>
      <c r="J278" s="2130"/>
      <c r="K278" s="2130"/>
      <c r="L278" s="2130"/>
      <c r="M278" s="2130"/>
      <c r="N278" s="2130"/>
      <c r="O278" s="2130"/>
      <c r="P278" s="2130"/>
      <c r="Q278" s="2130"/>
      <c r="R278" s="2130"/>
      <c r="S278" s="2130"/>
      <c r="T278" s="2130"/>
      <c r="U278" s="2130"/>
      <c r="V278" s="2130"/>
      <c r="W278" s="2130"/>
      <c r="X278" s="2130"/>
      <c r="Y278" s="2130"/>
      <c r="Z278" s="2130"/>
      <c r="AA278" s="2130"/>
      <c r="AB278" s="2130"/>
      <c r="AC278" s="2130"/>
      <c r="AD278" s="2130"/>
      <c r="AE278" s="2130"/>
      <c r="AF278" s="2130"/>
      <c r="AG278" s="2130"/>
      <c r="AH278" s="2130"/>
      <c r="AI278" s="2130"/>
      <c r="AJ278" s="2131"/>
      <c r="AK278" s="1933" t="str">
        <f>IF(D278=0,"",COUNT($F$26:$AJ$26)-AL278)</f>
        <v/>
      </c>
      <c r="AL278" s="1939" t="str">
        <f>IF(D278=0,"",AQ278+AR278)</f>
        <v/>
      </c>
      <c r="AM278" s="1939" t="str">
        <f>IF(D278=0,"",COUNTIF(F278:AJ278,"休"))</f>
        <v/>
      </c>
      <c r="AN278" s="1940" t="str">
        <f>IF(D278="","",IFERROR(ROUND(AM278/AK278,3),""))</f>
        <v/>
      </c>
      <c r="AO278" s="4627"/>
      <c r="AQ278" s="1952">
        <f>+COUNTIF(F278:AJ278,"－")</f>
        <v>0</v>
      </c>
      <c r="AR278" s="1952">
        <f>+COUNTIF(F278:AJ278,"外")</f>
        <v>0</v>
      </c>
    </row>
    <row r="279" spans="2:44">
      <c r="B279" s="4624"/>
      <c r="C279" s="4467"/>
      <c r="D279" s="1957">
        <f>$AG$17</f>
        <v>0</v>
      </c>
      <c r="E279" s="1947"/>
      <c r="F279" s="2129"/>
      <c r="G279" s="2127"/>
      <c r="H279" s="2127"/>
      <c r="I279" s="2127"/>
      <c r="J279" s="2127"/>
      <c r="K279" s="2127"/>
      <c r="L279" s="2127"/>
      <c r="M279" s="2127"/>
      <c r="N279" s="2127"/>
      <c r="O279" s="2127"/>
      <c r="P279" s="2127"/>
      <c r="Q279" s="2127"/>
      <c r="R279" s="2127"/>
      <c r="S279" s="2127"/>
      <c r="T279" s="2127"/>
      <c r="U279" s="2127"/>
      <c r="V279" s="2127"/>
      <c r="W279" s="2127"/>
      <c r="X279" s="2127"/>
      <c r="Y279" s="2127"/>
      <c r="Z279" s="2127"/>
      <c r="AA279" s="2127"/>
      <c r="AB279" s="2127"/>
      <c r="AC279" s="2127"/>
      <c r="AD279" s="2127"/>
      <c r="AE279" s="2127"/>
      <c r="AF279" s="2127"/>
      <c r="AG279" s="2127"/>
      <c r="AH279" s="2127"/>
      <c r="AI279" s="2127"/>
      <c r="AJ279" s="2136"/>
      <c r="AK279" s="1933" t="str">
        <f>IF(D279=0,"",COUNT($F$26:$AJ$26)-AL279)</f>
        <v/>
      </c>
      <c r="AL279" s="1934" t="str">
        <f>IF(D279=0,"",AQ279+AR279)</f>
        <v/>
      </c>
      <c r="AM279" s="1947" t="str">
        <f>IF(D279=0,"",COUNTIF(F279:AJ279,"休"))</f>
        <v/>
      </c>
      <c r="AN279" s="1940" t="str">
        <f>IF(D279="","",IFERROR(ROUND(AM279/AK279,3),""))</f>
        <v/>
      </c>
      <c r="AO279" s="4627"/>
      <c r="AQ279" s="1952">
        <f>+COUNTIF(F279:AJ279,"－")</f>
        <v>0</v>
      </c>
      <c r="AR279" s="1952">
        <f>+COUNTIF(F279:AJ279,"外")</f>
        <v>0</v>
      </c>
    </row>
    <row r="280" spans="2:44">
      <c r="B280" s="4624"/>
      <c r="C280" s="4465" t="str">
        <f>$AC$18</f>
        <v>C土木</v>
      </c>
      <c r="D280" s="1948" t="s">
        <v>2281</v>
      </c>
      <c r="E280" s="2139" t="s">
        <v>2270</v>
      </c>
      <c r="F280" s="2121"/>
      <c r="G280" s="2122"/>
      <c r="H280" s="2122"/>
      <c r="I280" s="2122"/>
      <c r="J280" s="2122"/>
      <c r="K280" s="2122"/>
      <c r="L280" s="2122"/>
      <c r="M280" s="2122"/>
      <c r="N280" s="2122"/>
      <c r="O280" s="2122"/>
      <c r="P280" s="2122"/>
      <c r="Q280" s="2122"/>
      <c r="R280" s="2122"/>
      <c r="S280" s="2122"/>
      <c r="T280" s="2122"/>
      <c r="U280" s="2122"/>
      <c r="V280" s="2122"/>
      <c r="W280" s="2122"/>
      <c r="X280" s="2122"/>
      <c r="Y280" s="2122"/>
      <c r="Z280" s="2122"/>
      <c r="AA280" s="2122"/>
      <c r="AB280" s="2122"/>
      <c r="AC280" s="2122"/>
      <c r="AD280" s="2122"/>
      <c r="AE280" s="2122"/>
      <c r="AF280" s="2122"/>
      <c r="AG280" s="2122"/>
      <c r="AH280" s="2122"/>
      <c r="AI280" s="2122"/>
      <c r="AJ280" s="2123"/>
      <c r="AK280" s="1951"/>
      <c r="AL280" s="1952"/>
      <c r="AM280" s="1960"/>
      <c r="AN280" s="1954"/>
      <c r="AO280" s="4627"/>
    </row>
    <row r="281" spans="2:44">
      <c r="B281" s="4624"/>
      <c r="C281" s="4466"/>
      <c r="D281" s="1928" t="str">
        <f>$AG$18</f>
        <v>●●</v>
      </c>
      <c r="E281" s="2124"/>
      <c r="F281" s="2125"/>
      <c r="G281" s="2126"/>
      <c r="H281" s="2126"/>
      <c r="I281" s="2126"/>
      <c r="J281" s="2126"/>
      <c r="K281" s="2126"/>
      <c r="L281" s="2126"/>
      <c r="M281" s="2126"/>
      <c r="N281" s="2126"/>
      <c r="O281" s="2126"/>
      <c r="P281" s="2126"/>
      <c r="Q281" s="2126"/>
      <c r="R281" s="2126"/>
      <c r="S281" s="2126"/>
      <c r="T281" s="2126"/>
      <c r="U281" s="2126"/>
      <c r="V281" s="2126"/>
      <c r="W281" s="2126"/>
      <c r="X281" s="2126"/>
      <c r="Y281" s="2126"/>
      <c r="Z281" s="2126"/>
      <c r="AA281" s="2126"/>
      <c r="AB281" s="2126"/>
      <c r="AC281" s="2126"/>
      <c r="AD281" s="2126"/>
      <c r="AE281" s="2126"/>
      <c r="AF281" s="2126"/>
      <c r="AG281" s="2126"/>
      <c r="AH281" s="2126"/>
      <c r="AI281" s="2126"/>
      <c r="AJ281" s="2140"/>
      <c r="AK281" s="1933">
        <f>IF(D281=0,"",COUNT($F$26:$AJ$26)-AL281)</f>
        <v>0</v>
      </c>
      <c r="AL281" s="1934">
        <f>IF(D281=0,"",AQ281+AR281)</f>
        <v>0</v>
      </c>
      <c r="AM281" s="1934">
        <f>IF(D281=0,"",COUNTIF(F281:AJ281,"休"))</f>
        <v>0</v>
      </c>
      <c r="AN281" s="1935" t="str">
        <f>IF(D281="","",IFERROR(ROUND(AM281/AK281,3),""))</f>
        <v/>
      </c>
      <c r="AO281" s="4627"/>
      <c r="AQ281" s="1952">
        <f>+COUNTIF(F281:AJ281,"－")</f>
        <v>0</v>
      </c>
      <c r="AR281" s="1952">
        <f>+COUNTIF(F281:AJ281,"外")</f>
        <v>0</v>
      </c>
    </row>
    <row r="282" spans="2:44">
      <c r="B282" s="4624"/>
      <c r="C282" s="4466"/>
      <c r="D282" s="1928">
        <f>$AG$19</f>
        <v>0</v>
      </c>
      <c r="E282" s="2138"/>
      <c r="F282" s="2129"/>
      <c r="G282" s="2130"/>
      <c r="H282" s="2130"/>
      <c r="I282" s="2130"/>
      <c r="J282" s="2130"/>
      <c r="K282" s="2130"/>
      <c r="L282" s="2130"/>
      <c r="M282" s="2130"/>
      <c r="N282" s="2130"/>
      <c r="O282" s="2130"/>
      <c r="P282" s="2130"/>
      <c r="Q282" s="2130"/>
      <c r="R282" s="2130"/>
      <c r="S282" s="2130"/>
      <c r="T282" s="2130"/>
      <c r="U282" s="2130"/>
      <c r="V282" s="2130"/>
      <c r="W282" s="2130"/>
      <c r="X282" s="2130"/>
      <c r="Y282" s="2130"/>
      <c r="Z282" s="2130"/>
      <c r="AA282" s="2130"/>
      <c r="AB282" s="2130"/>
      <c r="AC282" s="2130"/>
      <c r="AD282" s="2130"/>
      <c r="AE282" s="2130"/>
      <c r="AF282" s="2130"/>
      <c r="AG282" s="2130"/>
      <c r="AH282" s="2130"/>
      <c r="AI282" s="2130"/>
      <c r="AJ282" s="2131"/>
      <c r="AK282" s="1933" t="str">
        <f>IF(D282=0,"",COUNT($F$26:$AJ$26)-AL282)</f>
        <v/>
      </c>
      <c r="AL282" s="1939" t="str">
        <f>IF(D282=0,"",AQ282+AR282)</f>
        <v/>
      </c>
      <c r="AM282" s="1939" t="str">
        <f>IF(D282=0,"",COUNTIF(F282:AJ282,"休"))</f>
        <v/>
      </c>
      <c r="AN282" s="1940" t="str">
        <f>IF(D282="","",IFERROR(ROUND(AM282/AK282,3),""))</f>
        <v/>
      </c>
      <c r="AO282" s="4627"/>
      <c r="AQ282" s="1952">
        <f>+COUNTIF(F282:AJ282,"－")</f>
        <v>0</v>
      </c>
      <c r="AR282" s="1952">
        <f>+COUNTIF(F282:AJ282,"外")</f>
        <v>0</v>
      </c>
    </row>
    <row r="283" spans="2:44">
      <c r="B283" s="4624"/>
      <c r="C283" s="4466"/>
      <c r="D283" s="1928">
        <f>$AG$20</f>
        <v>0</v>
      </c>
      <c r="E283" s="2138"/>
      <c r="F283" s="2129"/>
      <c r="G283" s="2130"/>
      <c r="H283" s="2130"/>
      <c r="I283" s="2130"/>
      <c r="J283" s="2130"/>
      <c r="K283" s="2130"/>
      <c r="L283" s="2130"/>
      <c r="M283" s="2130"/>
      <c r="N283" s="2130"/>
      <c r="O283" s="2130"/>
      <c r="P283" s="2130"/>
      <c r="Q283" s="2130"/>
      <c r="R283" s="2130"/>
      <c r="S283" s="2130"/>
      <c r="T283" s="2130"/>
      <c r="U283" s="2130"/>
      <c r="V283" s="2130"/>
      <c r="W283" s="2130"/>
      <c r="X283" s="2130"/>
      <c r="Y283" s="2130"/>
      <c r="Z283" s="2130"/>
      <c r="AA283" s="2130"/>
      <c r="AB283" s="2130"/>
      <c r="AC283" s="2130"/>
      <c r="AD283" s="2130"/>
      <c r="AE283" s="2130"/>
      <c r="AF283" s="2130"/>
      <c r="AG283" s="2130"/>
      <c r="AH283" s="2130"/>
      <c r="AI283" s="2130"/>
      <c r="AJ283" s="2131"/>
      <c r="AK283" s="1933" t="str">
        <f>IF(D283=0,"",COUNT($F$26:$AJ$26)-AL283)</f>
        <v/>
      </c>
      <c r="AL283" s="1939" t="str">
        <f>IF(D283=0,"",AQ283+AR283)</f>
        <v/>
      </c>
      <c r="AM283" s="1939" t="str">
        <f>IF(D283=0,"",COUNTIF(F283:AJ283,"休"))</f>
        <v/>
      </c>
      <c r="AN283" s="1940" t="str">
        <f>IF(D283="","",IFERROR(ROUND(AM283/AK283,3),""))</f>
        <v/>
      </c>
      <c r="AO283" s="4627"/>
      <c r="AQ283" s="1952">
        <f>+COUNTIF(F283:AJ283,"－")</f>
        <v>0</v>
      </c>
      <c r="AR283" s="1952">
        <f>+COUNTIF(F283:AJ283,"外")</f>
        <v>0</v>
      </c>
    </row>
    <row r="284" spans="2:44" ht="13.8" thickBot="1">
      <c r="B284" s="4625"/>
      <c r="C284" s="4467"/>
      <c r="D284" s="1941">
        <f>$AG$21</f>
        <v>0</v>
      </c>
      <c r="E284" s="1947"/>
      <c r="F284" s="2141"/>
      <c r="G284" s="2134"/>
      <c r="H284" s="2134"/>
      <c r="I284" s="2134"/>
      <c r="J284" s="2134"/>
      <c r="K284" s="2134"/>
      <c r="L284" s="2134"/>
      <c r="M284" s="2134"/>
      <c r="N284" s="2134"/>
      <c r="O284" s="2134"/>
      <c r="P284" s="2134"/>
      <c r="Q284" s="2134"/>
      <c r="R284" s="2134"/>
      <c r="S284" s="2134"/>
      <c r="T284" s="2134"/>
      <c r="U284" s="2134"/>
      <c r="V284" s="2134"/>
      <c r="W284" s="2134"/>
      <c r="X284" s="2134"/>
      <c r="Y284" s="2134"/>
      <c r="Z284" s="2134"/>
      <c r="AA284" s="2134"/>
      <c r="AB284" s="2134"/>
      <c r="AC284" s="2134"/>
      <c r="AD284" s="2134"/>
      <c r="AE284" s="2134"/>
      <c r="AF284" s="2134"/>
      <c r="AG284" s="2134"/>
      <c r="AH284" s="2134"/>
      <c r="AI284" s="2134"/>
      <c r="AJ284" s="2142"/>
      <c r="AK284" s="1963" t="str">
        <f>IF(D284=0,"",COUNT($F$26:$AJ$26)-AL284)</f>
        <v/>
      </c>
      <c r="AL284" s="1964" t="str">
        <f>IF(D284=0,"",AQ284+AR284)</f>
        <v/>
      </c>
      <c r="AM284" s="1964" t="str">
        <f>IF(D284=0,"",COUNTIF(F284:AJ284,"休"))</f>
        <v/>
      </c>
      <c r="AN284" s="1940" t="str">
        <f>IF(D284="","",IFERROR(ROUND(AM284/AK284,3),""))</f>
        <v/>
      </c>
      <c r="AO284" s="4628"/>
      <c r="AQ284" s="1952">
        <f>+COUNTIF(F284:AJ284,"－")</f>
        <v>0</v>
      </c>
      <c r="AR284" s="1952">
        <f>+COUNTIF(F284:AJ284,"外")</f>
        <v>0</v>
      </c>
    </row>
    <row r="285" spans="2:44" ht="13.8" thickBot="1">
      <c r="B285" s="2143"/>
      <c r="C285" s="2116"/>
      <c r="F285" s="2144"/>
      <c r="G285" s="2144"/>
      <c r="H285" s="2144"/>
      <c r="I285" s="2144"/>
      <c r="J285" s="2144"/>
      <c r="K285" s="2144"/>
      <c r="L285" s="2144"/>
      <c r="M285" s="2144"/>
      <c r="N285" s="2144"/>
      <c r="O285" s="2144"/>
      <c r="P285" s="2144"/>
      <c r="Q285" s="2144"/>
      <c r="R285" s="2144"/>
      <c r="S285" s="2144"/>
      <c r="T285" s="2144"/>
      <c r="U285" s="2144"/>
      <c r="V285" s="2144"/>
      <c r="W285" s="2144"/>
      <c r="X285" s="2144"/>
      <c r="Y285" s="2144"/>
      <c r="Z285" s="2144"/>
      <c r="AA285" s="2144"/>
      <c r="AB285" s="2144"/>
      <c r="AC285" s="2144"/>
      <c r="AD285" s="2144"/>
      <c r="AE285" s="2144"/>
      <c r="AF285" s="2144"/>
      <c r="AG285" s="2144"/>
      <c r="AH285" s="2144"/>
      <c r="AI285" s="2144"/>
      <c r="AJ285" s="2144"/>
      <c r="AK285" s="2145"/>
      <c r="AN285" s="2146" t="s">
        <v>2271</v>
      </c>
      <c r="AO285" s="2147" t="e">
        <f>IF(AO269&gt;=0.285,"OK","NG")</f>
        <v>#DIV/0!</v>
      </c>
      <c r="AQ285" s="2061"/>
      <c r="AR285" s="2061"/>
    </row>
    <row r="286" spans="2:44">
      <c r="I286" s="2160"/>
    </row>
    <row r="287" spans="2:44" hidden="1">
      <c r="F287" s="2061" t="e">
        <f>YEAR(F290)</f>
        <v>#VALUE!</v>
      </c>
      <c r="G287" s="2061" t="e">
        <f>MONTH(F290)</f>
        <v>#VALUE!</v>
      </c>
    </row>
    <row r="288" spans="2:44" ht="13.2" customHeight="1">
      <c r="B288" s="4629"/>
      <c r="C288" s="4630"/>
      <c r="D288" s="4631"/>
      <c r="E288" s="2149" t="s">
        <v>2266</v>
      </c>
      <c r="F288" s="4637" t="e">
        <f>F290</f>
        <v>#VALUE!</v>
      </c>
      <c r="G288" s="4638"/>
      <c r="H288" s="4638"/>
      <c r="I288" s="4638"/>
      <c r="J288" s="4638"/>
      <c r="K288" s="4638"/>
      <c r="L288" s="4638"/>
      <c r="M288" s="4638"/>
      <c r="N288" s="4638"/>
      <c r="O288" s="4638"/>
      <c r="P288" s="4638"/>
      <c r="Q288" s="4638"/>
      <c r="R288" s="4638"/>
      <c r="S288" s="4638"/>
      <c r="T288" s="4638"/>
      <c r="U288" s="4638"/>
      <c r="V288" s="4638"/>
      <c r="W288" s="4638"/>
      <c r="X288" s="4638"/>
      <c r="Y288" s="4638"/>
      <c r="Z288" s="4638"/>
      <c r="AA288" s="4638"/>
      <c r="AB288" s="4638"/>
      <c r="AC288" s="4638"/>
      <c r="AD288" s="4638"/>
      <c r="AE288" s="4638"/>
      <c r="AF288" s="4638"/>
      <c r="AG288" s="4638"/>
      <c r="AH288" s="4638"/>
      <c r="AI288" s="4638"/>
      <c r="AJ288" s="4638"/>
      <c r="AK288" s="4480" t="s">
        <v>2304</v>
      </c>
      <c r="AL288" s="4489" t="s">
        <v>2305</v>
      </c>
      <c r="AM288" s="4480" t="s">
        <v>2283</v>
      </c>
      <c r="AN288" s="4481" t="s">
        <v>2306</v>
      </c>
      <c r="AO288" s="4480" t="s">
        <v>2307</v>
      </c>
      <c r="AQ288" s="4619" t="s">
        <v>2308</v>
      </c>
      <c r="AR288" s="4619" t="s">
        <v>2309</v>
      </c>
    </row>
    <row r="289" spans="2:44" ht="13.5" hidden="1" customHeight="1">
      <c r="B289" s="4632"/>
      <c r="C289" s="4622"/>
      <c r="D289" s="4633"/>
      <c r="E289" s="2150"/>
      <c r="F289" s="2110" t="e">
        <f>DATE($F287,$G287,1)</f>
        <v>#VALUE!</v>
      </c>
      <c r="G289" s="2110" t="e">
        <f t="shared" ref="G289:AJ289" si="103">F289+1</f>
        <v>#VALUE!</v>
      </c>
      <c r="H289" s="2110" t="e">
        <f t="shared" si="103"/>
        <v>#VALUE!</v>
      </c>
      <c r="I289" s="2110" t="e">
        <f t="shared" si="103"/>
        <v>#VALUE!</v>
      </c>
      <c r="J289" s="2110" t="e">
        <f t="shared" si="103"/>
        <v>#VALUE!</v>
      </c>
      <c r="K289" s="2110" t="e">
        <f t="shared" si="103"/>
        <v>#VALUE!</v>
      </c>
      <c r="L289" s="2110" t="e">
        <f t="shared" si="103"/>
        <v>#VALUE!</v>
      </c>
      <c r="M289" s="2110" t="e">
        <f t="shared" si="103"/>
        <v>#VALUE!</v>
      </c>
      <c r="N289" s="2110" t="e">
        <f t="shared" si="103"/>
        <v>#VALUE!</v>
      </c>
      <c r="O289" s="2110" t="e">
        <f t="shared" si="103"/>
        <v>#VALUE!</v>
      </c>
      <c r="P289" s="2110" t="e">
        <f t="shared" si="103"/>
        <v>#VALUE!</v>
      </c>
      <c r="Q289" s="2110" t="e">
        <f t="shared" si="103"/>
        <v>#VALUE!</v>
      </c>
      <c r="R289" s="2110" t="e">
        <f t="shared" si="103"/>
        <v>#VALUE!</v>
      </c>
      <c r="S289" s="2110" t="e">
        <f t="shared" si="103"/>
        <v>#VALUE!</v>
      </c>
      <c r="T289" s="2110" t="e">
        <f t="shared" si="103"/>
        <v>#VALUE!</v>
      </c>
      <c r="U289" s="2110" t="e">
        <f t="shared" si="103"/>
        <v>#VALUE!</v>
      </c>
      <c r="V289" s="2110" t="e">
        <f t="shared" si="103"/>
        <v>#VALUE!</v>
      </c>
      <c r="W289" s="2110" t="e">
        <f t="shared" si="103"/>
        <v>#VALUE!</v>
      </c>
      <c r="X289" s="2110" t="e">
        <f t="shared" si="103"/>
        <v>#VALUE!</v>
      </c>
      <c r="Y289" s="2110" t="e">
        <f t="shared" si="103"/>
        <v>#VALUE!</v>
      </c>
      <c r="Z289" s="2110" t="e">
        <f t="shared" si="103"/>
        <v>#VALUE!</v>
      </c>
      <c r="AA289" s="2110" t="e">
        <f t="shared" si="103"/>
        <v>#VALUE!</v>
      </c>
      <c r="AB289" s="2110" t="e">
        <f t="shared" si="103"/>
        <v>#VALUE!</v>
      </c>
      <c r="AC289" s="2110" t="e">
        <f t="shared" si="103"/>
        <v>#VALUE!</v>
      </c>
      <c r="AD289" s="2110" t="e">
        <f t="shared" si="103"/>
        <v>#VALUE!</v>
      </c>
      <c r="AE289" s="2110" t="e">
        <f t="shared" si="103"/>
        <v>#VALUE!</v>
      </c>
      <c r="AF289" s="2110" t="e">
        <f t="shared" si="103"/>
        <v>#VALUE!</v>
      </c>
      <c r="AG289" s="2110" t="e">
        <f t="shared" si="103"/>
        <v>#VALUE!</v>
      </c>
      <c r="AH289" s="2110" t="e">
        <f t="shared" si="103"/>
        <v>#VALUE!</v>
      </c>
      <c r="AI289" s="2110" t="e">
        <f t="shared" si="103"/>
        <v>#VALUE!</v>
      </c>
      <c r="AJ289" s="2110" t="e">
        <f t="shared" si="103"/>
        <v>#VALUE!</v>
      </c>
      <c r="AK289" s="4480"/>
      <c r="AL289" s="4489"/>
      <c r="AM289" s="4480"/>
      <c r="AN289" s="4481"/>
      <c r="AO289" s="4480"/>
      <c r="AQ289" s="4619"/>
      <c r="AR289" s="4619"/>
    </row>
    <row r="290" spans="2:44">
      <c r="B290" s="4632"/>
      <c r="C290" s="4622"/>
      <c r="D290" s="4633"/>
      <c r="E290" s="2151" t="s">
        <v>2267</v>
      </c>
      <c r="F290" s="2152" t="e">
        <f>IF(EDATE(F265,1)&gt;$F$7,"",EDATE(F265,1))</f>
        <v>#VALUE!</v>
      </c>
      <c r="G290" s="2110" t="e">
        <f t="shared" ref="G290:AJ290" si="104">IF(G289&gt;$F$7,"",IF(F290=EOMONTH(DATE($F287,$G287,1),0),"",IF(F290="","",F290+1)))</f>
        <v>#VALUE!</v>
      </c>
      <c r="H290" s="2110" t="e">
        <f t="shared" si="104"/>
        <v>#VALUE!</v>
      </c>
      <c r="I290" s="2110" t="e">
        <f t="shared" si="104"/>
        <v>#VALUE!</v>
      </c>
      <c r="J290" s="2110" t="e">
        <f t="shared" si="104"/>
        <v>#VALUE!</v>
      </c>
      <c r="K290" s="2110" t="e">
        <f t="shared" si="104"/>
        <v>#VALUE!</v>
      </c>
      <c r="L290" s="2110" t="e">
        <f t="shared" si="104"/>
        <v>#VALUE!</v>
      </c>
      <c r="M290" s="2110" t="e">
        <f t="shared" si="104"/>
        <v>#VALUE!</v>
      </c>
      <c r="N290" s="2110" t="e">
        <f t="shared" si="104"/>
        <v>#VALUE!</v>
      </c>
      <c r="O290" s="2110" t="e">
        <f t="shared" si="104"/>
        <v>#VALUE!</v>
      </c>
      <c r="P290" s="2110" t="e">
        <f t="shared" si="104"/>
        <v>#VALUE!</v>
      </c>
      <c r="Q290" s="2110" t="e">
        <f t="shared" si="104"/>
        <v>#VALUE!</v>
      </c>
      <c r="R290" s="2110" t="e">
        <f t="shared" si="104"/>
        <v>#VALUE!</v>
      </c>
      <c r="S290" s="2110" t="e">
        <f t="shared" si="104"/>
        <v>#VALUE!</v>
      </c>
      <c r="T290" s="2110" t="e">
        <f t="shared" si="104"/>
        <v>#VALUE!</v>
      </c>
      <c r="U290" s="2110" t="e">
        <f t="shared" si="104"/>
        <v>#VALUE!</v>
      </c>
      <c r="V290" s="2110" t="e">
        <f t="shared" si="104"/>
        <v>#VALUE!</v>
      </c>
      <c r="W290" s="2110" t="e">
        <f t="shared" si="104"/>
        <v>#VALUE!</v>
      </c>
      <c r="X290" s="2110" t="e">
        <f t="shared" si="104"/>
        <v>#VALUE!</v>
      </c>
      <c r="Y290" s="2110" t="e">
        <f t="shared" si="104"/>
        <v>#VALUE!</v>
      </c>
      <c r="Z290" s="2110" t="e">
        <f t="shared" si="104"/>
        <v>#VALUE!</v>
      </c>
      <c r="AA290" s="2110" t="e">
        <f t="shared" si="104"/>
        <v>#VALUE!</v>
      </c>
      <c r="AB290" s="2110" t="e">
        <f t="shared" si="104"/>
        <v>#VALUE!</v>
      </c>
      <c r="AC290" s="2110" t="e">
        <f t="shared" si="104"/>
        <v>#VALUE!</v>
      </c>
      <c r="AD290" s="2110" t="e">
        <f t="shared" si="104"/>
        <v>#VALUE!</v>
      </c>
      <c r="AE290" s="2110" t="e">
        <f t="shared" si="104"/>
        <v>#VALUE!</v>
      </c>
      <c r="AF290" s="2110" t="e">
        <f t="shared" si="104"/>
        <v>#VALUE!</v>
      </c>
      <c r="AG290" s="2110" t="e">
        <f t="shared" si="104"/>
        <v>#VALUE!</v>
      </c>
      <c r="AH290" s="2110" t="e">
        <f t="shared" si="104"/>
        <v>#VALUE!</v>
      </c>
      <c r="AI290" s="2110" t="e">
        <f t="shared" si="104"/>
        <v>#VALUE!</v>
      </c>
      <c r="AJ290" s="2110" t="e">
        <f t="shared" si="104"/>
        <v>#VALUE!</v>
      </c>
      <c r="AK290" s="4480"/>
      <c r="AL290" s="4489"/>
      <c r="AM290" s="4480"/>
      <c r="AN290" s="4481"/>
      <c r="AO290" s="4480"/>
      <c r="AQ290" s="4619"/>
      <c r="AR290" s="4619"/>
    </row>
    <row r="291" spans="2:44">
      <c r="B291" s="4634"/>
      <c r="C291" s="4635"/>
      <c r="D291" s="4636"/>
      <c r="E291" s="1939" t="s">
        <v>1060</v>
      </c>
      <c r="F291" s="2153" t="str">
        <f t="shared" ref="F291:AJ291" si="105">IFERROR(TEXT(WEEKDAY(+F290),"aaa"),"")</f>
        <v/>
      </c>
      <c r="G291" s="2153" t="str">
        <f t="shared" si="105"/>
        <v/>
      </c>
      <c r="H291" s="2153" t="str">
        <f t="shared" si="105"/>
        <v/>
      </c>
      <c r="I291" s="2153" t="str">
        <f t="shared" si="105"/>
        <v/>
      </c>
      <c r="J291" s="2153" t="str">
        <f t="shared" si="105"/>
        <v/>
      </c>
      <c r="K291" s="2153" t="str">
        <f t="shared" si="105"/>
        <v/>
      </c>
      <c r="L291" s="2153" t="str">
        <f t="shared" si="105"/>
        <v/>
      </c>
      <c r="M291" s="2153" t="str">
        <f t="shared" si="105"/>
        <v/>
      </c>
      <c r="N291" s="2153" t="str">
        <f t="shared" si="105"/>
        <v/>
      </c>
      <c r="O291" s="2153" t="str">
        <f t="shared" si="105"/>
        <v/>
      </c>
      <c r="P291" s="2153" t="str">
        <f t="shared" si="105"/>
        <v/>
      </c>
      <c r="Q291" s="2153" t="str">
        <f t="shared" si="105"/>
        <v/>
      </c>
      <c r="R291" s="2153" t="str">
        <f t="shared" si="105"/>
        <v/>
      </c>
      <c r="S291" s="2153" t="str">
        <f t="shared" si="105"/>
        <v/>
      </c>
      <c r="T291" s="2153" t="str">
        <f t="shared" si="105"/>
        <v/>
      </c>
      <c r="U291" s="2153" t="str">
        <f t="shared" si="105"/>
        <v/>
      </c>
      <c r="V291" s="2153" t="str">
        <f t="shared" si="105"/>
        <v/>
      </c>
      <c r="W291" s="2153" t="str">
        <f t="shared" si="105"/>
        <v/>
      </c>
      <c r="X291" s="2153" t="str">
        <f t="shared" si="105"/>
        <v/>
      </c>
      <c r="Y291" s="2153" t="str">
        <f t="shared" si="105"/>
        <v/>
      </c>
      <c r="Z291" s="2153" t="str">
        <f t="shared" si="105"/>
        <v/>
      </c>
      <c r="AA291" s="2153" t="str">
        <f t="shared" si="105"/>
        <v/>
      </c>
      <c r="AB291" s="2153" t="str">
        <f t="shared" si="105"/>
        <v/>
      </c>
      <c r="AC291" s="2153" t="str">
        <f t="shared" si="105"/>
        <v/>
      </c>
      <c r="AD291" s="2153" t="str">
        <f t="shared" si="105"/>
        <v/>
      </c>
      <c r="AE291" s="2153" t="str">
        <f t="shared" si="105"/>
        <v/>
      </c>
      <c r="AF291" s="2153" t="str">
        <f t="shared" si="105"/>
        <v/>
      </c>
      <c r="AG291" s="2153" t="str">
        <f t="shared" si="105"/>
        <v/>
      </c>
      <c r="AH291" s="2153" t="str">
        <f t="shared" si="105"/>
        <v/>
      </c>
      <c r="AI291" s="2153" t="str">
        <f t="shared" si="105"/>
        <v/>
      </c>
      <c r="AJ291" s="2153" t="str">
        <f t="shared" si="105"/>
        <v/>
      </c>
      <c r="AK291" s="4480"/>
      <c r="AL291" s="4489"/>
      <c r="AM291" s="4480"/>
      <c r="AN291" s="4481"/>
      <c r="AO291" s="4480"/>
      <c r="AQ291" s="4619"/>
      <c r="AR291" s="4619"/>
    </row>
    <row r="292" spans="2:44" ht="21" customHeight="1">
      <c r="B292" s="2154" t="s">
        <v>2310</v>
      </c>
      <c r="C292" s="2155" t="s">
        <v>2280</v>
      </c>
      <c r="D292" s="2119" t="s">
        <v>2281</v>
      </c>
      <c r="E292" s="2120" t="s">
        <v>2270</v>
      </c>
      <c r="F292" s="2156" t="s">
        <v>2311</v>
      </c>
      <c r="G292" s="2122" t="s">
        <v>2311</v>
      </c>
      <c r="H292" s="2122" t="s">
        <v>2311</v>
      </c>
      <c r="I292" s="2122" t="s">
        <v>2311</v>
      </c>
      <c r="J292" s="2122" t="s">
        <v>2311</v>
      </c>
      <c r="K292" s="2122" t="s">
        <v>2311</v>
      </c>
      <c r="L292" s="2122" t="s">
        <v>2311</v>
      </c>
      <c r="M292" s="2122" t="s">
        <v>2311</v>
      </c>
      <c r="N292" s="2122" t="s">
        <v>2311</v>
      </c>
      <c r="O292" s="2122" t="s">
        <v>2311</v>
      </c>
      <c r="P292" s="2122" t="s">
        <v>2311</v>
      </c>
      <c r="Q292" s="2122" t="s">
        <v>2311</v>
      </c>
      <c r="R292" s="2122" t="s">
        <v>2311</v>
      </c>
      <c r="S292" s="2122" t="s">
        <v>2311</v>
      </c>
      <c r="T292" s="2122" t="s">
        <v>2311</v>
      </c>
      <c r="U292" s="2122" t="s">
        <v>2311</v>
      </c>
      <c r="V292" s="2122" t="s">
        <v>2311</v>
      </c>
      <c r="W292" s="2122" t="s">
        <v>2311</v>
      </c>
      <c r="X292" s="2122" t="s">
        <v>2311</v>
      </c>
      <c r="Y292" s="2122" t="s">
        <v>2311</v>
      </c>
      <c r="Z292" s="2122" t="s">
        <v>2311</v>
      </c>
      <c r="AA292" s="2122" t="s">
        <v>2311</v>
      </c>
      <c r="AB292" s="2122" t="s">
        <v>2311</v>
      </c>
      <c r="AC292" s="2122" t="s">
        <v>2311</v>
      </c>
      <c r="AD292" s="2122" t="s">
        <v>2311</v>
      </c>
      <c r="AE292" s="2122" t="s">
        <v>2311</v>
      </c>
      <c r="AF292" s="2122" t="s">
        <v>2311</v>
      </c>
      <c r="AG292" s="2122" t="s">
        <v>2311</v>
      </c>
      <c r="AH292" s="2122" t="s">
        <v>2311</v>
      </c>
      <c r="AI292" s="2122" t="s">
        <v>2311</v>
      </c>
      <c r="AJ292" s="2159" t="s">
        <v>2311</v>
      </c>
      <c r="AK292" s="1905" t="s">
        <v>2289</v>
      </c>
      <c r="AL292" s="1905" t="s">
        <v>2290</v>
      </c>
      <c r="AM292" s="1905" t="s">
        <v>2291</v>
      </c>
      <c r="AN292" s="1906" t="s">
        <v>2292</v>
      </c>
      <c r="AO292" s="1905" t="s">
        <v>2293</v>
      </c>
      <c r="AQ292" s="4620"/>
      <c r="AR292" s="4620"/>
    </row>
    <row r="293" spans="2:44" ht="13.5" customHeight="1">
      <c r="B293" s="4623" t="s">
        <v>2294</v>
      </c>
      <c r="C293" s="4485" t="str">
        <f>$AC$8</f>
        <v>A建設</v>
      </c>
      <c r="D293" s="1928" t="str">
        <f>$AG$8</f>
        <v>〇〇</v>
      </c>
      <c r="E293" s="2124"/>
      <c r="F293" s="2125"/>
      <c r="G293" s="2126"/>
      <c r="H293" s="2126"/>
      <c r="I293" s="2126"/>
      <c r="J293" s="2126"/>
      <c r="K293" s="2126"/>
      <c r="L293" s="2126"/>
      <c r="M293" s="2126"/>
      <c r="N293" s="2126"/>
      <c r="O293" s="2126"/>
      <c r="P293" s="2126"/>
      <c r="Q293" s="2126"/>
      <c r="R293" s="2126"/>
      <c r="S293" s="2126"/>
      <c r="T293" s="2126"/>
      <c r="U293" s="2126"/>
      <c r="V293" s="2126"/>
      <c r="W293" s="2126"/>
      <c r="X293" s="2126"/>
      <c r="Y293" s="2126"/>
      <c r="Z293" s="2126"/>
      <c r="AA293" s="2126"/>
      <c r="AB293" s="2126"/>
      <c r="AC293" s="2126"/>
      <c r="AD293" s="2126"/>
      <c r="AE293" s="2126"/>
      <c r="AF293" s="2126"/>
      <c r="AG293" s="2126"/>
      <c r="AH293" s="2126"/>
      <c r="AI293" s="2127"/>
      <c r="AJ293" s="2128"/>
      <c r="AK293" s="1933">
        <f t="shared" ref="AK293:AK298" si="106">IF(D293=0,"",COUNT($F$26:$AJ$26)-AL293)</f>
        <v>0</v>
      </c>
      <c r="AL293" s="1934">
        <f t="shared" ref="AL293:AL298" si="107">IF(D293=0,"",AQ293+AR293)</f>
        <v>0</v>
      </c>
      <c r="AM293" s="1934">
        <f t="shared" ref="AM293:AM298" si="108">IF(D293=0,"",COUNTIF(F293:AJ293,"休"))</f>
        <v>0</v>
      </c>
      <c r="AN293" s="1935" t="str">
        <f t="shared" ref="AN293:AN298" si="109">IF(D293="","",IFERROR(ROUND(AM293/AK293,3),""))</f>
        <v/>
      </c>
      <c r="AO293" s="4626" t="e">
        <f>ROUND(AVERAGE(AN293:AN308),3)</f>
        <v>#DIV/0!</v>
      </c>
      <c r="AQ293" s="1952">
        <f t="shared" ref="AQ293:AQ298" si="110">+COUNTIF(F293:AJ293,"－")</f>
        <v>0</v>
      </c>
      <c r="AR293" s="1952">
        <f t="shared" ref="AR293:AR298" si="111">+COUNTIF(F293:AJ293,"外")</f>
        <v>0</v>
      </c>
    </row>
    <row r="294" spans="2:44" ht="13.5" customHeight="1">
      <c r="B294" s="4624"/>
      <c r="C294" s="4466"/>
      <c r="D294" s="1928" t="str">
        <f>$AG$9</f>
        <v>●●</v>
      </c>
      <c r="E294" s="2124"/>
      <c r="F294" s="2129"/>
      <c r="G294" s="2130"/>
      <c r="H294" s="2130"/>
      <c r="I294" s="2130"/>
      <c r="J294" s="2130"/>
      <c r="K294" s="2130"/>
      <c r="L294" s="2130"/>
      <c r="M294" s="2130"/>
      <c r="N294" s="2130"/>
      <c r="O294" s="2130"/>
      <c r="P294" s="2130"/>
      <c r="Q294" s="2130"/>
      <c r="R294" s="2130"/>
      <c r="S294" s="2130"/>
      <c r="T294" s="2130"/>
      <c r="U294" s="2130"/>
      <c r="V294" s="2130"/>
      <c r="W294" s="2130"/>
      <c r="X294" s="2130"/>
      <c r="Y294" s="2130"/>
      <c r="Z294" s="2130"/>
      <c r="AA294" s="2130"/>
      <c r="AB294" s="2130"/>
      <c r="AC294" s="2130"/>
      <c r="AD294" s="2130"/>
      <c r="AE294" s="2130"/>
      <c r="AF294" s="2130"/>
      <c r="AG294" s="2130"/>
      <c r="AH294" s="2130"/>
      <c r="AI294" s="2130"/>
      <c r="AJ294" s="2131"/>
      <c r="AK294" s="1933">
        <f t="shared" si="106"/>
        <v>0</v>
      </c>
      <c r="AL294" s="1939">
        <f t="shared" si="107"/>
        <v>0</v>
      </c>
      <c r="AM294" s="1939">
        <f t="shared" si="108"/>
        <v>0</v>
      </c>
      <c r="AN294" s="1940" t="str">
        <f t="shared" si="109"/>
        <v/>
      </c>
      <c r="AO294" s="4627"/>
      <c r="AQ294" s="1952">
        <f t="shared" si="110"/>
        <v>0</v>
      </c>
      <c r="AR294" s="1952">
        <f t="shared" si="111"/>
        <v>0</v>
      </c>
    </row>
    <row r="295" spans="2:44">
      <c r="B295" s="4624"/>
      <c r="C295" s="4466"/>
      <c r="D295" s="1928" t="str">
        <f>$AG$10</f>
        <v>△△</v>
      </c>
      <c r="E295" s="2124"/>
      <c r="F295" s="2129"/>
      <c r="G295" s="2130"/>
      <c r="H295" s="2130"/>
      <c r="I295" s="2130"/>
      <c r="J295" s="2130"/>
      <c r="K295" s="2130"/>
      <c r="L295" s="2130"/>
      <c r="M295" s="2130"/>
      <c r="N295" s="2130"/>
      <c r="O295" s="2130"/>
      <c r="P295" s="2130"/>
      <c r="Q295" s="2130"/>
      <c r="R295" s="2130"/>
      <c r="S295" s="2130"/>
      <c r="T295" s="2130"/>
      <c r="U295" s="2130"/>
      <c r="V295" s="2130"/>
      <c r="W295" s="2130"/>
      <c r="X295" s="2130"/>
      <c r="Y295" s="2130"/>
      <c r="Z295" s="2130"/>
      <c r="AA295" s="2130"/>
      <c r="AB295" s="2130"/>
      <c r="AC295" s="2130"/>
      <c r="AD295" s="2130"/>
      <c r="AE295" s="2130"/>
      <c r="AF295" s="2130"/>
      <c r="AG295" s="2130"/>
      <c r="AH295" s="2130"/>
      <c r="AI295" s="2130"/>
      <c r="AJ295" s="2131"/>
      <c r="AK295" s="1933">
        <f t="shared" si="106"/>
        <v>0</v>
      </c>
      <c r="AL295" s="1939">
        <f t="shared" si="107"/>
        <v>0</v>
      </c>
      <c r="AM295" s="1939">
        <f t="shared" si="108"/>
        <v>0</v>
      </c>
      <c r="AN295" s="1940" t="str">
        <f t="shared" si="109"/>
        <v/>
      </c>
      <c r="AO295" s="4627"/>
      <c r="AQ295" s="1952">
        <f t="shared" si="110"/>
        <v>0</v>
      </c>
      <c r="AR295" s="1952">
        <f t="shared" si="111"/>
        <v>0</v>
      </c>
    </row>
    <row r="296" spans="2:44">
      <c r="B296" s="4624"/>
      <c r="C296" s="4466"/>
      <c r="D296" s="1928" t="str">
        <f>$AG$11</f>
        <v>■■</v>
      </c>
      <c r="E296" s="2105"/>
      <c r="F296" s="2129"/>
      <c r="G296" s="2130"/>
      <c r="H296" s="2130"/>
      <c r="I296" s="2130"/>
      <c r="J296" s="2130"/>
      <c r="K296" s="2130"/>
      <c r="L296" s="2130"/>
      <c r="M296" s="2130"/>
      <c r="N296" s="2130"/>
      <c r="O296" s="2130"/>
      <c r="P296" s="2130"/>
      <c r="Q296" s="2130"/>
      <c r="R296" s="2130"/>
      <c r="S296" s="2130"/>
      <c r="T296" s="2130"/>
      <c r="U296" s="2130"/>
      <c r="V296" s="2130"/>
      <c r="W296" s="2130"/>
      <c r="X296" s="2130"/>
      <c r="Y296" s="2130"/>
      <c r="Z296" s="2130"/>
      <c r="AA296" s="2130"/>
      <c r="AB296" s="2130"/>
      <c r="AC296" s="2130"/>
      <c r="AD296" s="2130"/>
      <c r="AE296" s="2130"/>
      <c r="AF296" s="2130"/>
      <c r="AG296" s="2130"/>
      <c r="AH296" s="2130"/>
      <c r="AI296" s="2130"/>
      <c r="AJ296" s="2131"/>
      <c r="AK296" s="1933">
        <f t="shared" si="106"/>
        <v>0</v>
      </c>
      <c r="AL296" s="1939">
        <f t="shared" si="107"/>
        <v>0</v>
      </c>
      <c r="AM296" s="1939">
        <f t="shared" si="108"/>
        <v>0</v>
      </c>
      <c r="AN296" s="1940" t="str">
        <f t="shared" si="109"/>
        <v/>
      </c>
      <c r="AO296" s="4627"/>
      <c r="AQ296" s="1952">
        <f t="shared" si="110"/>
        <v>0</v>
      </c>
      <c r="AR296" s="1952">
        <f t="shared" si="111"/>
        <v>0</v>
      </c>
    </row>
    <row r="297" spans="2:44">
      <c r="B297" s="4624"/>
      <c r="C297" s="4466"/>
      <c r="D297" s="1928" t="str">
        <f>$AG$12</f>
        <v>★★</v>
      </c>
      <c r="E297" s="2124"/>
      <c r="F297" s="2129"/>
      <c r="G297" s="2130"/>
      <c r="H297" s="2130"/>
      <c r="I297" s="2130"/>
      <c r="J297" s="2130"/>
      <c r="K297" s="2130"/>
      <c r="L297" s="2130"/>
      <c r="M297" s="2130"/>
      <c r="N297" s="2130"/>
      <c r="O297" s="2130"/>
      <c r="P297" s="2130"/>
      <c r="Q297" s="2130"/>
      <c r="R297" s="2130"/>
      <c r="S297" s="2130"/>
      <c r="T297" s="2130"/>
      <c r="U297" s="2130"/>
      <c r="V297" s="2130"/>
      <c r="W297" s="2130"/>
      <c r="X297" s="2130"/>
      <c r="Y297" s="2130"/>
      <c r="Z297" s="2130"/>
      <c r="AA297" s="2130"/>
      <c r="AB297" s="2130"/>
      <c r="AC297" s="2130"/>
      <c r="AD297" s="2130"/>
      <c r="AE297" s="2130"/>
      <c r="AF297" s="2130"/>
      <c r="AG297" s="2130"/>
      <c r="AH297" s="2130"/>
      <c r="AI297" s="2130"/>
      <c r="AJ297" s="2131"/>
      <c r="AK297" s="1933">
        <f t="shared" si="106"/>
        <v>0</v>
      </c>
      <c r="AL297" s="1939">
        <f t="shared" si="107"/>
        <v>0</v>
      </c>
      <c r="AM297" s="1939">
        <f t="shared" si="108"/>
        <v>0</v>
      </c>
      <c r="AN297" s="1940" t="str">
        <f t="shared" si="109"/>
        <v/>
      </c>
      <c r="AO297" s="4627"/>
      <c r="AQ297" s="1952">
        <f t="shared" si="110"/>
        <v>0</v>
      </c>
      <c r="AR297" s="1952">
        <f t="shared" si="111"/>
        <v>0</v>
      </c>
    </row>
    <row r="298" spans="2:44">
      <c r="B298" s="4625"/>
      <c r="C298" s="4467"/>
      <c r="D298" s="1941">
        <f>$AG$13</f>
        <v>0</v>
      </c>
      <c r="E298" s="2132"/>
      <c r="F298" s="2133"/>
      <c r="G298" s="2134"/>
      <c r="H298" s="2135"/>
      <c r="I298" s="2135"/>
      <c r="J298" s="2135"/>
      <c r="K298" s="2135"/>
      <c r="L298" s="2135"/>
      <c r="M298" s="2135"/>
      <c r="N298" s="2135"/>
      <c r="O298" s="2135"/>
      <c r="P298" s="2135"/>
      <c r="Q298" s="2135"/>
      <c r="R298" s="2135"/>
      <c r="S298" s="2135"/>
      <c r="T298" s="2135"/>
      <c r="U298" s="2135"/>
      <c r="V298" s="2135"/>
      <c r="W298" s="2135"/>
      <c r="X298" s="2135"/>
      <c r="Y298" s="2135"/>
      <c r="Z298" s="2135"/>
      <c r="AA298" s="2135"/>
      <c r="AB298" s="2135"/>
      <c r="AC298" s="2135"/>
      <c r="AD298" s="2135"/>
      <c r="AE298" s="2135"/>
      <c r="AF298" s="2135"/>
      <c r="AG298" s="2135"/>
      <c r="AH298" s="2135"/>
      <c r="AI298" s="2135"/>
      <c r="AJ298" s="2136"/>
      <c r="AK298" s="1933" t="str">
        <f t="shared" si="106"/>
        <v/>
      </c>
      <c r="AL298" s="1934" t="str">
        <f t="shared" si="107"/>
        <v/>
      </c>
      <c r="AM298" s="1947" t="str">
        <f t="shared" si="108"/>
        <v/>
      </c>
      <c r="AN298" s="1940" t="str">
        <f t="shared" si="109"/>
        <v/>
      </c>
      <c r="AO298" s="4627"/>
      <c r="AQ298" s="1952">
        <f t="shared" si="110"/>
        <v>0</v>
      </c>
      <c r="AR298" s="1952">
        <f t="shared" si="111"/>
        <v>0</v>
      </c>
    </row>
    <row r="299" spans="2:44">
      <c r="B299" s="4623" t="s">
        <v>2301</v>
      </c>
      <c r="C299" s="4465" t="str">
        <f>$AC$14</f>
        <v>B産業</v>
      </c>
      <c r="D299" s="1948" t="s">
        <v>2281</v>
      </c>
      <c r="E299" s="2137" t="s">
        <v>2270</v>
      </c>
      <c r="F299" s="2121"/>
      <c r="G299" s="2122"/>
      <c r="H299" s="2122"/>
      <c r="I299" s="2122"/>
      <c r="J299" s="2122"/>
      <c r="K299" s="2122"/>
      <c r="L299" s="2122"/>
      <c r="M299" s="2122"/>
      <c r="N299" s="2122"/>
      <c r="O299" s="2122"/>
      <c r="P299" s="2122"/>
      <c r="Q299" s="2122"/>
      <c r="R299" s="2122"/>
      <c r="S299" s="2122"/>
      <c r="T299" s="2122"/>
      <c r="U299" s="2122"/>
      <c r="V299" s="2122"/>
      <c r="W299" s="2122"/>
      <c r="X299" s="2122"/>
      <c r="Y299" s="2122"/>
      <c r="Z299" s="2122"/>
      <c r="AA299" s="2122"/>
      <c r="AB299" s="2122"/>
      <c r="AC299" s="2122"/>
      <c r="AD299" s="2122"/>
      <c r="AE299" s="2122"/>
      <c r="AF299" s="2122"/>
      <c r="AG299" s="2122"/>
      <c r="AH299" s="2122"/>
      <c r="AI299" s="2122"/>
      <c r="AJ299" s="2123"/>
      <c r="AK299" s="1951"/>
      <c r="AL299" s="1952"/>
      <c r="AM299" s="1953"/>
      <c r="AN299" s="1954"/>
      <c r="AO299" s="4627"/>
    </row>
    <row r="300" spans="2:44">
      <c r="B300" s="4624"/>
      <c r="C300" s="4466"/>
      <c r="D300" s="1928" t="str">
        <f>$AG$14</f>
        <v>〇〇</v>
      </c>
      <c r="E300" s="2124"/>
      <c r="F300" s="2125"/>
      <c r="G300" s="2126"/>
      <c r="H300" s="2126"/>
      <c r="I300" s="2126"/>
      <c r="J300" s="2126"/>
      <c r="K300" s="2126"/>
      <c r="L300" s="2126"/>
      <c r="M300" s="2126"/>
      <c r="N300" s="2126"/>
      <c r="O300" s="2126"/>
      <c r="P300" s="2126"/>
      <c r="Q300" s="2126"/>
      <c r="R300" s="2126"/>
      <c r="S300" s="2126"/>
      <c r="T300" s="2126"/>
      <c r="U300" s="2126"/>
      <c r="V300" s="2126"/>
      <c r="W300" s="2126"/>
      <c r="X300" s="2126"/>
      <c r="Y300" s="2126"/>
      <c r="Z300" s="2126"/>
      <c r="AA300" s="2126"/>
      <c r="AB300" s="2126"/>
      <c r="AC300" s="2126"/>
      <c r="AD300" s="2126"/>
      <c r="AE300" s="2126"/>
      <c r="AF300" s="2126"/>
      <c r="AG300" s="2126"/>
      <c r="AH300" s="2127"/>
      <c r="AI300" s="2127"/>
      <c r="AJ300" s="2131"/>
      <c r="AK300" s="1933">
        <f>IF(D300=0,"",COUNT($F$26:$AJ$26)-AL300)</f>
        <v>0</v>
      </c>
      <c r="AL300" s="1934">
        <f>IF(D300=0,"",AQ300+AR300)</f>
        <v>0</v>
      </c>
      <c r="AM300" s="1934">
        <f>IF(D300=0,"",COUNTIF(F300:AJ300,"休"))</f>
        <v>0</v>
      </c>
      <c r="AN300" s="1935" t="str">
        <f>IF(D300="","",IFERROR(ROUND(AM300/AK300,3),""))</f>
        <v/>
      </c>
      <c r="AO300" s="4627"/>
      <c r="AQ300" s="1952">
        <f>+COUNTIF(F300:AJ300,"－")</f>
        <v>0</v>
      </c>
      <c r="AR300" s="1952">
        <f>+COUNTIF(F300:AJ300,"外")</f>
        <v>0</v>
      </c>
    </row>
    <row r="301" spans="2:44">
      <c r="B301" s="4624"/>
      <c r="C301" s="4466"/>
      <c r="D301" s="1928" t="str">
        <f>$AG$15</f>
        <v>●●</v>
      </c>
      <c r="E301" s="2138"/>
      <c r="F301" s="2129"/>
      <c r="G301" s="2130"/>
      <c r="H301" s="2130"/>
      <c r="I301" s="2130"/>
      <c r="J301" s="2130"/>
      <c r="K301" s="2130"/>
      <c r="L301" s="2130"/>
      <c r="M301" s="2130"/>
      <c r="N301" s="2130"/>
      <c r="O301" s="2130"/>
      <c r="P301" s="2130"/>
      <c r="Q301" s="2130"/>
      <c r="R301" s="2130"/>
      <c r="S301" s="2130"/>
      <c r="T301" s="2130"/>
      <c r="U301" s="2130"/>
      <c r="V301" s="2130"/>
      <c r="W301" s="2130"/>
      <c r="X301" s="2130"/>
      <c r="Y301" s="2130"/>
      <c r="Z301" s="2130"/>
      <c r="AA301" s="2130"/>
      <c r="AB301" s="2130"/>
      <c r="AC301" s="2130"/>
      <c r="AD301" s="2130"/>
      <c r="AE301" s="2130"/>
      <c r="AF301" s="2130"/>
      <c r="AG301" s="2130"/>
      <c r="AH301" s="2130"/>
      <c r="AI301" s="2130"/>
      <c r="AJ301" s="2131"/>
      <c r="AK301" s="1933">
        <f>IF(D301=0,"",COUNT($F$26:$AJ$26)-AL301)</f>
        <v>0</v>
      </c>
      <c r="AL301" s="1939">
        <f>IF(D301=0,"",AQ301+AR301)</f>
        <v>0</v>
      </c>
      <c r="AM301" s="1939">
        <f>IF(D301=0,"",COUNTIF(F301:AJ301,"休"))</f>
        <v>0</v>
      </c>
      <c r="AN301" s="1940" t="str">
        <f>IF(D301="","",IFERROR(ROUND(AM301/AK301,3),""))</f>
        <v/>
      </c>
      <c r="AO301" s="4627"/>
      <c r="AQ301" s="1952">
        <f>+COUNTIF(F301:AJ301,"－")</f>
        <v>0</v>
      </c>
      <c r="AR301" s="1952">
        <f>+COUNTIF(F301:AJ301,"外")</f>
        <v>0</v>
      </c>
    </row>
    <row r="302" spans="2:44">
      <c r="B302" s="4624"/>
      <c r="C302" s="4466"/>
      <c r="D302" s="1928">
        <f>$AG$16</f>
        <v>0</v>
      </c>
      <c r="E302" s="2138"/>
      <c r="F302" s="2129"/>
      <c r="G302" s="2130"/>
      <c r="H302" s="2130"/>
      <c r="I302" s="2130"/>
      <c r="J302" s="2130"/>
      <c r="K302" s="2130"/>
      <c r="L302" s="2130"/>
      <c r="M302" s="2130"/>
      <c r="N302" s="2130"/>
      <c r="O302" s="2130"/>
      <c r="P302" s="2130"/>
      <c r="Q302" s="2130"/>
      <c r="R302" s="2130"/>
      <c r="S302" s="2130"/>
      <c r="T302" s="2130"/>
      <c r="U302" s="2130"/>
      <c r="V302" s="2130"/>
      <c r="W302" s="2130"/>
      <c r="X302" s="2130"/>
      <c r="Y302" s="2130"/>
      <c r="Z302" s="2130"/>
      <c r="AA302" s="2130"/>
      <c r="AB302" s="2130"/>
      <c r="AC302" s="2130"/>
      <c r="AD302" s="2130"/>
      <c r="AE302" s="2130"/>
      <c r="AF302" s="2130"/>
      <c r="AG302" s="2130"/>
      <c r="AH302" s="2130"/>
      <c r="AI302" s="2130"/>
      <c r="AJ302" s="2131"/>
      <c r="AK302" s="1933" t="str">
        <f>IF(D302=0,"",COUNT($F$26:$AJ$26)-AL302)</f>
        <v/>
      </c>
      <c r="AL302" s="1939" t="str">
        <f>IF(D302=0,"",AQ302+AR302)</f>
        <v/>
      </c>
      <c r="AM302" s="1939" t="str">
        <f>IF(D302=0,"",COUNTIF(F302:AJ302,"休"))</f>
        <v/>
      </c>
      <c r="AN302" s="1940" t="str">
        <f>IF(D302="","",IFERROR(ROUND(AM302/AK302,3),""))</f>
        <v/>
      </c>
      <c r="AO302" s="4627"/>
      <c r="AQ302" s="1952">
        <f>+COUNTIF(F302:AJ302,"－")</f>
        <v>0</v>
      </c>
      <c r="AR302" s="1952">
        <f>+COUNTIF(F302:AJ302,"外")</f>
        <v>0</v>
      </c>
    </row>
    <row r="303" spans="2:44">
      <c r="B303" s="4624"/>
      <c r="C303" s="4467"/>
      <c r="D303" s="1957">
        <f>$AG$17</f>
        <v>0</v>
      </c>
      <c r="E303" s="1947"/>
      <c r="F303" s="2129"/>
      <c r="G303" s="2127"/>
      <c r="H303" s="2127"/>
      <c r="I303" s="2127"/>
      <c r="J303" s="2127"/>
      <c r="K303" s="2127"/>
      <c r="L303" s="2127"/>
      <c r="M303" s="2127"/>
      <c r="N303" s="2127"/>
      <c r="O303" s="2127"/>
      <c r="P303" s="2127"/>
      <c r="Q303" s="2127"/>
      <c r="R303" s="2127"/>
      <c r="S303" s="2127"/>
      <c r="T303" s="2127"/>
      <c r="U303" s="2127"/>
      <c r="V303" s="2127"/>
      <c r="W303" s="2127"/>
      <c r="X303" s="2127"/>
      <c r="Y303" s="2127"/>
      <c r="Z303" s="2127"/>
      <c r="AA303" s="2127"/>
      <c r="AB303" s="2127"/>
      <c r="AC303" s="2127"/>
      <c r="AD303" s="2127"/>
      <c r="AE303" s="2127"/>
      <c r="AF303" s="2127"/>
      <c r="AG303" s="2127"/>
      <c r="AH303" s="2127"/>
      <c r="AI303" s="2127"/>
      <c r="AJ303" s="2136"/>
      <c r="AK303" s="1933" t="str">
        <f>IF(D303=0,"",COUNT($F$26:$AJ$26)-AL303)</f>
        <v/>
      </c>
      <c r="AL303" s="1934" t="str">
        <f>IF(D303=0,"",AQ303+AR303)</f>
        <v/>
      </c>
      <c r="AM303" s="1947" t="str">
        <f>IF(D303=0,"",COUNTIF(F303:AJ303,"休"))</f>
        <v/>
      </c>
      <c r="AN303" s="1940" t="str">
        <f>IF(D303="","",IFERROR(ROUND(AM303/AK303,3),""))</f>
        <v/>
      </c>
      <c r="AO303" s="4627"/>
      <c r="AQ303" s="1952">
        <f>+COUNTIF(F303:AJ303,"－")</f>
        <v>0</v>
      </c>
      <c r="AR303" s="1952">
        <f>+COUNTIF(F303:AJ303,"外")</f>
        <v>0</v>
      </c>
    </row>
    <row r="304" spans="2:44">
      <c r="B304" s="4624"/>
      <c r="C304" s="4465" t="str">
        <f>$AC$18</f>
        <v>C土木</v>
      </c>
      <c r="D304" s="1948" t="s">
        <v>2281</v>
      </c>
      <c r="E304" s="2139" t="s">
        <v>2270</v>
      </c>
      <c r="F304" s="2121"/>
      <c r="G304" s="2122"/>
      <c r="H304" s="2122"/>
      <c r="I304" s="2122"/>
      <c r="J304" s="2122"/>
      <c r="K304" s="2122"/>
      <c r="L304" s="2122"/>
      <c r="M304" s="2122"/>
      <c r="N304" s="2122"/>
      <c r="O304" s="2122"/>
      <c r="P304" s="2122"/>
      <c r="Q304" s="2122"/>
      <c r="R304" s="2122"/>
      <c r="S304" s="2122"/>
      <c r="T304" s="2122"/>
      <c r="U304" s="2122"/>
      <c r="V304" s="2122"/>
      <c r="W304" s="2122"/>
      <c r="X304" s="2122"/>
      <c r="Y304" s="2122"/>
      <c r="Z304" s="2122"/>
      <c r="AA304" s="2122"/>
      <c r="AB304" s="2122"/>
      <c r="AC304" s="2122"/>
      <c r="AD304" s="2122"/>
      <c r="AE304" s="2122"/>
      <c r="AF304" s="2122"/>
      <c r="AG304" s="2122"/>
      <c r="AH304" s="2122"/>
      <c r="AI304" s="2122"/>
      <c r="AJ304" s="2123"/>
      <c r="AK304" s="1951"/>
      <c r="AL304" s="1952"/>
      <c r="AM304" s="1960"/>
      <c r="AN304" s="1954"/>
      <c r="AO304" s="4627"/>
    </row>
    <row r="305" spans="2:44">
      <c r="B305" s="4624"/>
      <c r="C305" s="4466"/>
      <c r="D305" s="1928" t="str">
        <f>$AG$18</f>
        <v>●●</v>
      </c>
      <c r="E305" s="2124"/>
      <c r="F305" s="2125"/>
      <c r="G305" s="2126"/>
      <c r="H305" s="2126"/>
      <c r="I305" s="2126"/>
      <c r="J305" s="2126"/>
      <c r="K305" s="2126"/>
      <c r="L305" s="2126"/>
      <c r="M305" s="2126"/>
      <c r="N305" s="2126"/>
      <c r="O305" s="2126"/>
      <c r="P305" s="2126"/>
      <c r="Q305" s="2126"/>
      <c r="R305" s="2126"/>
      <c r="S305" s="2126"/>
      <c r="T305" s="2126"/>
      <c r="U305" s="2126"/>
      <c r="V305" s="2126"/>
      <c r="W305" s="2126"/>
      <c r="X305" s="2126"/>
      <c r="Y305" s="2126"/>
      <c r="Z305" s="2126"/>
      <c r="AA305" s="2126"/>
      <c r="AB305" s="2126"/>
      <c r="AC305" s="2126"/>
      <c r="AD305" s="2126"/>
      <c r="AE305" s="2126"/>
      <c r="AF305" s="2126"/>
      <c r="AG305" s="2126"/>
      <c r="AH305" s="2126"/>
      <c r="AI305" s="2126"/>
      <c r="AJ305" s="2140"/>
      <c r="AK305" s="1933">
        <f>IF(D305=0,"",COUNT($F$26:$AJ$26)-AL305)</f>
        <v>0</v>
      </c>
      <c r="AL305" s="1934">
        <f>IF(D305=0,"",AQ305+AR305)</f>
        <v>0</v>
      </c>
      <c r="AM305" s="1934">
        <f>IF(D305=0,"",COUNTIF(F305:AJ305,"休"))</f>
        <v>0</v>
      </c>
      <c r="AN305" s="1935" t="str">
        <f>IF(D305="","",IFERROR(ROUND(AM305/AK305,3),""))</f>
        <v/>
      </c>
      <c r="AO305" s="4627"/>
      <c r="AQ305" s="1952">
        <f>+COUNTIF(F305:AJ305,"－")</f>
        <v>0</v>
      </c>
      <c r="AR305" s="1952">
        <f>+COUNTIF(F305:AJ305,"外")</f>
        <v>0</v>
      </c>
    </row>
    <row r="306" spans="2:44">
      <c r="B306" s="4624"/>
      <c r="C306" s="4466"/>
      <c r="D306" s="1928">
        <f>$AG$19</f>
        <v>0</v>
      </c>
      <c r="E306" s="2138"/>
      <c r="F306" s="2129"/>
      <c r="G306" s="2130"/>
      <c r="H306" s="2130"/>
      <c r="I306" s="2130"/>
      <c r="J306" s="2130"/>
      <c r="K306" s="2130"/>
      <c r="L306" s="2130"/>
      <c r="M306" s="2130"/>
      <c r="N306" s="2130"/>
      <c r="O306" s="2130"/>
      <c r="P306" s="2130"/>
      <c r="Q306" s="2130"/>
      <c r="R306" s="2130"/>
      <c r="S306" s="2130"/>
      <c r="T306" s="2130"/>
      <c r="U306" s="2130"/>
      <c r="V306" s="2130"/>
      <c r="W306" s="2130"/>
      <c r="X306" s="2130"/>
      <c r="Y306" s="2130"/>
      <c r="Z306" s="2130"/>
      <c r="AA306" s="2130"/>
      <c r="AB306" s="2130"/>
      <c r="AC306" s="2130"/>
      <c r="AD306" s="2130"/>
      <c r="AE306" s="2130"/>
      <c r="AF306" s="2130"/>
      <c r="AG306" s="2130"/>
      <c r="AH306" s="2130"/>
      <c r="AI306" s="2130"/>
      <c r="AJ306" s="2131"/>
      <c r="AK306" s="1933" t="str">
        <f>IF(D306=0,"",COUNT($F$26:$AJ$26)-AL306)</f>
        <v/>
      </c>
      <c r="AL306" s="1939" t="str">
        <f>IF(D306=0,"",AQ306+AR306)</f>
        <v/>
      </c>
      <c r="AM306" s="1939" t="str">
        <f>IF(D306=0,"",COUNTIF(F306:AJ306,"休"))</f>
        <v/>
      </c>
      <c r="AN306" s="1940" t="str">
        <f>IF(D306="","",IFERROR(ROUND(AM306/AK306,3),""))</f>
        <v/>
      </c>
      <c r="AO306" s="4627"/>
      <c r="AQ306" s="1952">
        <f>+COUNTIF(F306:AJ306,"－")</f>
        <v>0</v>
      </c>
      <c r="AR306" s="1952">
        <f>+COUNTIF(F306:AJ306,"外")</f>
        <v>0</v>
      </c>
    </row>
    <row r="307" spans="2:44">
      <c r="B307" s="4624"/>
      <c r="C307" s="4466"/>
      <c r="D307" s="1928">
        <f>$AG$20</f>
        <v>0</v>
      </c>
      <c r="E307" s="2138"/>
      <c r="F307" s="2129"/>
      <c r="G307" s="2130"/>
      <c r="H307" s="2130"/>
      <c r="I307" s="2130"/>
      <c r="J307" s="2130"/>
      <c r="K307" s="2130"/>
      <c r="L307" s="2130"/>
      <c r="M307" s="2130"/>
      <c r="N307" s="2130"/>
      <c r="O307" s="2130"/>
      <c r="P307" s="2130"/>
      <c r="Q307" s="2130"/>
      <c r="R307" s="2130"/>
      <c r="S307" s="2130"/>
      <c r="T307" s="2130"/>
      <c r="U307" s="2130"/>
      <c r="V307" s="2130"/>
      <c r="W307" s="2130"/>
      <c r="X307" s="2130"/>
      <c r="Y307" s="2130"/>
      <c r="Z307" s="2130"/>
      <c r="AA307" s="2130"/>
      <c r="AB307" s="2130"/>
      <c r="AC307" s="2130"/>
      <c r="AD307" s="2130"/>
      <c r="AE307" s="2130"/>
      <c r="AF307" s="2130"/>
      <c r="AG307" s="2130"/>
      <c r="AH307" s="2130"/>
      <c r="AI307" s="2130"/>
      <c r="AJ307" s="2131"/>
      <c r="AK307" s="1933" t="str">
        <f>IF(D307=0,"",COUNT($F$26:$AJ$26)-AL307)</f>
        <v/>
      </c>
      <c r="AL307" s="1939" t="str">
        <f>IF(D307=0,"",AQ307+AR307)</f>
        <v/>
      </c>
      <c r="AM307" s="1939" t="str">
        <f>IF(D307=0,"",COUNTIF(F307:AJ307,"休"))</f>
        <v/>
      </c>
      <c r="AN307" s="1940" t="str">
        <f>IF(D307="","",IFERROR(ROUND(AM307/AK307,3),""))</f>
        <v/>
      </c>
      <c r="AO307" s="4627"/>
      <c r="AQ307" s="1952">
        <f>+COUNTIF(F307:AJ307,"－")</f>
        <v>0</v>
      </c>
      <c r="AR307" s="1952">
        <f>+COUNTIF(F307:AJ307,"外")</f>
        <v>0</v>
      </c>
    </row>
    <row r="308" spans="2:44" ht="13.8" thickBot="1">
      <c r="B308" s="4625"/>
      <c r="C308" s="4467"/>
      <c r="D308" s="1941">
        <f>$AG$21</f>
        <v>0</v>
      </c>
      <c r="E308" s="1947"/>
      <c r="F308" s="2141"/>
      <c r="G308" s="2134"/>
      <c r="H308" s="2134"/>
      <c r="I308" s="2134"/>
      <c r="J308" s="2134"/>
      <c r="K308" s="2134"/>
      <c r="L308" s="2134"/>
      <c r="M308" s="2134"/>
      <c r="N308" s="2134"/>
      <c r="O308" s="2134"/>
      <c r="P308" s="2134"/>
      <c r="Q308" s="2134"/>
      <c r="R308" s="2134"/>
      <c r="S308" s="2134"/>
      <c r="T308" s="2134"/>
      <c r="U308" s="2134"/>
      <c r="V308" s="2134"/>
      <c r="W308" s="2134"/>
      <c r="X308" s="2134"/>
      <c r="Y308" s="2134"/>
      <c r="Z308" s="2134"/>
      <c r="AA308" s="2134"/>
      <c r="AB308" s="2134"/>
      <c r="AC308" s="2134"/>
      <c r="AD308" s="2134"/>
      <c r="AE308" s="2134"/>
      <c r="AF308" s="2134"/>
      <c r="AG308" s="2134"/>
      <c r="AH308" s="2134"/>
      <c r="AI308" s="2134"/>
      <c r="AJ308" s="2142"/>
      <c r="AK308" s="1963" t="str">
        <f>IF(D308=0,"",COUNT($F$26:$AJ$26)-AL308)</f>
        <v/>
      </c>
      <c r="AL308" s="1964" t="str">
        <f>IF(D308=0,"",AQ308+AR308)</f>
        <v/>
      </c>
      <c r="AM308" s="1964" t="str">
        <f>IF(D308=0,"",COUNTIF(F308:AJ308,"休"))</f>
        <v/>
      </c>
      <c r="AN308" s="1940" t="str">
        <f>IF(D308="","",IFERROR(ROUND(AM308/AK308,3),""))</f>
        <v/>
      </c>
      <c r="AO308" s="4628"/>
      <c r="AQ308" s="1952">
        <f>+COUNTIF(F308:AJ308,"－")</f>
        <v>0</v>
      </c>
      <c r="AR308" s="1952">
        <f>+COUNTIF(F308:AJ308,"外")</f>
        <v>0</v>
      </c>
    </row>
    <row r="309" spans="2:44" ht="13.8" thickBot="1">
      <c r="B309" s="2143"/>
      <c r="C309" s="2116"/>
      <c r="F309" s="2144"/>
      <c r="G309" s="2144"/>
      <c r="H309" s="2144"/>
      <c r="I309" s="2144"/>
      <c r="J309" s="2144"/>
      <c r="K309" s="2144"/>
      <c r="L309" s="2144"/>
      <c r="M309" s="2144"/>
      <c r="N309" s="2144"/>
      <c r="O309" s="2144"/>
      <c r="P309" s="2144"/>
      <c r="Q309" s="2144"/>
      <c r="R309" s="2144"/>
      <c r="S309" s="2144"/>
      <c r="T309" s="2144"/>
      <c r="U309" s="2144"/>
      <c r="V309" s="2144"/>
      <c r="W309" s="2144"/>
      <c r="X309" s="2144"/>
      <c r="Y309" s="2144"/>
      <c r="Z309" s="2144"/>
      <c r="AA309" s="2144"/>
      <c r="AB309" s="2144"/>
      <c r="AC309" s="2144"/>
      <c r="AD309" s="2144"/>
      <c r="AE309" s="2144"/>
      <c r="AF309" s="2144"/>
      <c r="AG309" s="2144"/>
      <c r="AH309" s="2144"/>
      <c r="AI309" s="2144"/>
      <c r="AJ309" s="2144"/>
      <c r="AK309" s="2145"/>
      <c r="AN309" s="2146" t="s">
        <v>2271</v>
      </c>
      <c r="AO309" s="2147" t="e">
        <f>IF(AO293&gt;=0.285,"OK","NG")</f>
        <v>#DIV/0!</v>
      </c>
      <c r="AQ309" s="2061"/>
      <c r="AR309" s="2061"/>
    </row>
    <row r="310" spans="2:44">
      <c r="B310" s="2143"/>
      <c r="C310" s="2116"/>
      <c r="F310" s="2144"/>
      <c r="G310" s="2144"/>
      <c r="H310" s="2144"/>
      <c r="I310" s="2144"/>
      <c r="J310" s="2144"/>
      <c r="K310" s="2144"/>
      <c r="L310" s="2144"/>
      <c r="M310" s="2144"/>
      <c r="N310" s="2144"/>
      <c r="O310" s="2144"/>
      <c r="P310" s="2144"/>
      <c r="Q310" s="2144"/>
      <c r="R310" s="2144"/>
      <c r="S310" s="2144"/>
      <c r="T310" s="2144"/>
      <c r="U310" s="2144"/>
      <c r="V310" s="2144"/>
      <c r="W310" s="2144"/>
      <c r="X310" s="2144"/>
      <c r="Y310" s="2144"/>
      <c r="Z310" s="2144"/>
      <c r="AA310" s="2144"/>
      <c r="AB310" s="2144"/>
      <c r="AC310" s="2144"/>
      <c r="AD310" s="2144"/>
      <c r="AE310" s="2144"/>
      <c r="AF310" s="2144"/>
      <c r="AG310" s="2144"/>
      <c r="AH310" s="2144"/>
      <c r="AI310" s="2144"/>
      <c r="AJ310" s="2144"/>
      <c r="AK310" s="2145"/>
      <c r="AN310" s="2158"/>
      <c r="AO310" s="1935"/>
      <c r="AQ310" s="2061"/>
      <c r="AR310" s="2061"/>
    </row>
    <row r="311" spans="2:44" hidden="1">
      <c r="F311" s="2061" t="e">
        <f>YEAR(F314)</f>
        <v>#VALUE!</v>
      </c>
      <c r="G311" s="2061" t="e">
        <f>MONTH(F314)</f>
        <v>#VALUE!</v>
      </c>
    </row>
    <row r="312" spans="2:44" ht="13.2" customHeight="1">
      <c r="B312" s="4629"/>
      <c r="C312" s="4630"/>
      <c r="D312" s="4631"/>
      <c r="E312" s="2149" t="s">
        <v>2266</v>
      </c>
      <c r="F312" s="4637" t="e">
        <f>F314</f>
        <v>#VALUE!</v>
      </c>
      <c r="G312" s="4638"/>
      <c r="H312" s="4638"/>
      <c r="I312" s="4638"/>
      <c r="J312" s="4638"/>
      <c r="K312" s="4638"/>
      <c r="L312" s="4638"/>
      <c r="M312" s="4638"/>
      <c r="N312" s="4638"/>
      <c r="O312" s="4638"/>
      <c r="P312" s="4638"/>
      <c r="Q312" s="4638"/>
      <c r="R312" s="4638"/>
      <c r="S312" s="4638"/>
      <c r="T312" s="4638"/>
      <c r="U312" s="4638"/>
      <c r="V312" s="4638"/>
      <c r="W312" s="4638"/>
      <c r="X312" s="4638"/>
      <c r="Y312" s="4638"/>
      <c r="Z312" s="4638"/>
      <c r="AA312" s="4638"/>
      <c r="AB312" s="4638"/>
      <c r="AC312" s="4638"/>
      <c r="AD312" s="4638"/>
      <c r="AE312" s="4638"/>
      <c r="AF312" s="4638"/>
      <c r="AG312" s="4638"/>
      <c r="AH312" s="4638"/>
      <c r="AI312" s="4638"/>
      <c r="AJ312" s="4638"/>
      <c r="AK312" s="4480" t="s">
        <v>2304</v>
      </c>
      <c r="AL312" s="4489" t="s">
        <v>2305</v>
      </c>
      <c r="AM312" s="4480" t="s">
        <v>2283</v>
      </c>
      <c r="AN312" s="4481" t="s">
        <v>2306</v>
      </c>
      <c r="AO312" s="4480" t="s">
        <v>2307</v>
      </c>
      <c r="AQ312" s="4619" t="s">
        <v>2308</v>
      </c>
      <c r="AR312" s="4619" t="s">
        <v>2309</v>
      </c>
    </row>
    <row r="313" spans="2:44" ht="13.2" hidden="1" customHeight="1">
      <c r="B313" s="4632"/>
      <c r="C313" s="4622"/>
      <c r="D313" s="4633"/>
      <c r="E313" s="2150"/>
      <c r="F313" s="2110" t="e">
        <f>DATE($F311,$G311,1)</f>
        <v>#VALUE!</v>
      </c>
      <c r="G313" s="2110" t="e">
        <f t="shared" ref="G313:AJ313" si="112">F313+1</f>
        <v>#VALUE!</v>
      </c>
      <c r="H313" s="2110" t="e">
        <f t="shared" si="112"/>
        <v>#VALUE!</v>
      </c>
      <c r="I313" s="2110" t="e">
        <f t="shared" si="112"/>
        <v>#VALUE!</v>
      </c>
      <c r="J313" s="2110" t="e">
        <f t="shared" si="112"/>
        <v>#VALUE!</v>
      </c>
      <c r="K313" s="2110" t="e">
        <f t="shared" si="112"/>
        <v>#VALUE!</v>
      </c>
      <c r="L313" s="2110" t="e">
        <f t="shared" si="112"/>
        <v>#VALUE!</v>
      </c>
      <c r="M313" s="2110" t="e">
        <f t="shared" si="112"/>
        <v>#VALUE!</v>
      </c>
      <c r="N313" s="2110" t="e">
        <f t="shared" si="112"/>
        <v>#VALUE!</v>
      </c>
      <c r="O313" s="2110" t="e">
        <f t="shared" si="112"/>
        <v>#VALUE!</v>
      </c>
      <c r="P313" s="2110" t="e">
        <f t="shared" si="112"/>
        <v>#VALUE!</v>
      </c>
      <c r="Q313" s="2110" t="e">
        <f t="shared" si="112"/>
        <v>#VALUE!</v>
      </c>
      <c r="R313" s="2110" t="e">
        <f t="shared" si="112"/>
        <v>#VALUE!</v>
      </c>
      <c r="S313" s="2110" t="e">
        <f t="shared" si="112"/>
        <v>#VALUE!</v>
      </c>
      <c r="T313" s="2110" t="e">
        <f t="shared" si="112"/>
        <v>#VALUE!</v>
      </c>
      <c r="U313" s="2110" t="e">
        <f t="shared" si="112"/>
        <v>#VALUE!</v>
      </c>
      <c r="V313" s="2110" t="e">
        <f t="shared" si="112"/>
        <v>#VALUE!</v>
      </c>
      <c r="W313" s="2110" t="e">
        <f t="shared" si="112"/>
        <v>#VALUE!</v>
      </c>
      <c r="X313" s="2110" t="e">
        <f t="shared" si="112"/>
        <v>#VALUE!</v>
      </c>
      <c r="Y313" s="2110" t="e">
        <f t="shared" si="112"/>
        <v>#VALUE!</v>
      </c>
      <c r="Z313" s="2110" t="e">
        <f t="shared" si="112"/>
        <v>#VALUE!</v>
      </c>
      <c r="AA313" s="2110" t="e">
        <f t="shared" si="112"/>
        <v>#VALUE!</v>
      </c>
      <c r="AB313" s="2110" t="e">
        <f t="shared" si="112"/>
        <v>#VALUE!</v>
      </c>
      <c r="AC313" s="2110" t="e">
        <f t="shared" si="112"/>
        <v>#VALUE!</v>
      </c>
      <c r="AD313" s="2110" t="e">
        <f t="shared" si="112"/>
        <v>#VALUE!</v>
      </c>
      <c r="AE313" s="2110" t="e">
        <f t="shared" si="112"/>
        <v>#VALUE!</v>
      </c>
      <c r="AF313" s="2110" t="e">
        <f t="shared" si="112"/>
        <v>#VALUE!</v>
      </c>
      <c r="AG313" s="2110" t="e">
        <f t="shared" si="112"/>
        <v>#VALUE!</v>
      </c>
      <c r="AH313" s="2110" t="e">
        <f t="shared" si="112"/>
        <v>#VALUE!</v>
      </c>
      <c r="AI313" s="2110" t="e">
        <f t="shared" si="112"/>
        <v>#VALUE!</v>
      </c>
      <c r="AJ313" s="2110" t="e">
        <f t="shared" si="112"/>
        <v>#VALUE!</v>
      </c>
      <c r="AK313" s="4480"/>
      <c r="AL313" s="4489"/>
      <c r="AM313" s="4480"/>
      <c r="AN313" s="4481"/>
      <c r="AO313" s="4480"/>
      <c r="AQ313" s="4619"/>
      <c r="AR313" s="4619"/>
    </row>
    <row r="314" spans="2:44">
      <c r="B314" s="4632"/>
      <c r="C314" s="4622"/>
      <c r="D314" s="4633"/>
      <c r="E314" s="2151" t="s">
        <v>2267</v>
      </c>
      <c r="F314" s="2152" t="e">
        <f>IF(EDATE(F289,1)&gt;$F$7,"",EDATE(F289,1))</f>
        <v>#VALUE!</v>
      </c>
      <c r="G314" s="2110" t="e">
        <f t="shared" ref="G314:AJ314" si="113">IF(G313&gt;$F$7,"",IF(F314=EOMONTH(DATE($F311,$G311,1),0),"",IF(F314="","",F314+1)))</f>
        <v>#VALUE!</v>
      </c>
      <c r="H314" s="2110" t="e">
        <f t="shared" si="113"/>
        <v>#VALUE!</v>
      </c>
      <c r="I314" s="2110" t="e">
        <f t="shared" si="113"/>
        <v>#VALUE!</v>
      </c>
      <c r="J314" s="2110" t="e">
        <f t="shared" si="113"/>
        <v>#VALUE!</v>
      </c>
      <c r="K314" s="2110" t="e">
        <f t="shared" si="113"/>
        <v>#VALUE!</v>
      </c>
      <c r="L314" s="2110" t="e">
        <f t="shared" si="113"/>
        <v>#VALUE!</v>
      </c>
      <c r="M314" s="2110" t="e">
        <f t="shared" si="113"/>
        <v>#VALUE!</v>
      </c>
      <c r="N314" s="2110" t="e">
        <f t="shared" si="113"/>
        <v>#VALUE!</v>
      </c>
      <c r="O314" s="2110" t="e">
        <f t="shared" si="113"/>
        <v>#VALUE!</v>
      </c>
      <c r="P314" s="2110" t="e">
        <f t="shared" si="113"/>
        <v>#VALUE!</v>
      </c>
      <c r="Q314" s="2110" t="e">
        <f t="shared" si="113"/>
        <v>#VALUE!</v>
      </c>
      <c r="R314" s="2110" t="e">
        <f t="shared" si="113"/>
        <v>#VALUE!</v>
      </c>
      <c r="S314" s="2110" t="e">
        <f t="shared" si="113"/>
        <v>#VALUE!</v>
      </c>
      <c r="T314" s="2110" t="e">
        <f t="shared" si="113"/>
        <v>#VALUE!</v>
      </c>
      <c r="U314" s="2110" t="e">
        <f t="shared" si="113"/>
        <v>#VALUE!</v>
      </c>
      <c r="V314" s="2110" t="e">
        <f t="shared" si="113"/>
        <v>#VALUE!</v>
      </c>
      <c r="W314" s="2110" t="e">
        <f t="shared" si="113"/>
        <v>#VALUE!</v>
      </c>
      <c r="X314" s="2110" t="e">
        <f t="shared" si="113"/>
        <v>#VALUE!</v>
      </c>
      <c r="Y314" s="2110" t="e">
        <f t="shared" si="113"/>
        <v>#VALUE!</v>
      </c>
      <c r="Z314" s="2110" t="e">
        <f t="shared" si="113"/>
        <v>#VALUE!</v>
      </c>
      <c r="AA314" s="2110" t="e">
        <f t="shared" si="113"/>
        <v>#VALUE!</v>
      </c>
      <c r="AB314" s="2110" t="e">
        <f t="shared" si="113"/>
        <v>#VALUE!</v>
      </c>
      <c r="AC314" s="2110" t="e">
        <f t="shared" si="113"/>
        <v>#VALUE!</v>
      </c>
      <c r="AD314" s="2110" t="e">
        <f t="shared" si="113"/>
        <v>#VALUE!</v>
      </c>
      <c r="AE314" s="2110" t="e">
        <f t="shared" si="113"/>
        <v>#VALUE!</v>
      </c>
      <c r="AF314" s="2110" t="e">
        <f t="shared" si="113"/>
        <v>#VALUE!</v>
      </c>
      <c r="AG314" s="2110" t="e">
        <f t="shared" si="113"/>
        <v>#VALUE!</v>
      </c>
      <c r="AH314" s="2110" t="e">
        <f t="shared" si="113"/>
        <v>#VALUE!</v>
      </c>
      <c r="AI314" s="2110" t="e">
        <f t="shared" si="113"/>
        <v>#VALUE!</v>
      </c>
      <c r="AJ314" s="2110" t="e">
        <f t="shared" si="113"/>
        <v>#VALUE!</v>
      </c>
      <c r="AK314" s="4480"/>
      <c r="AL314" s="4489"/>
      <c r="AM314" s="4480"/>
      <c r="AN314" s="4481"/>
      <c r="AO314" s="4480"/>
      <c r="AQ314" s="4619"/>
      <c r="AR314" s="4619"/>
    </row>
    <row r="315" spans="2:44">
      <c r="B315" s="4634"/>
      <c r="C315" s="4635"/>
      <c r="D315" s="4636"/>
      <c r="E315" s="1939" t="s">
        <v>1060</v>
      </c>
      <c r="F315" s="2153" t="str">
        <f t="shared" ref="F315:AJ315" si="114">IFERROR(TEXT(WEEKDAY(+F314),"aaa"),"")</f>
        <v/>
      </c>
      <c r="G315" s="2153" t="str">
        <f t="shared" si="114"/>
        <v/>
      </c>
      <c r="H315" s="2153" t="str">
        <f t="shared" si="114"/>
        <v/>
      </c>
      <c r="I315" s="2153" t="str">
        <f t="shared" si="114"/>
        <v/>
      </c>
      <c r="J315" s="2153" t="str">
        <f t="shared" si="114"/>
        <v/>
      </c>
      <c r="K315" s="2153" t="str">
        <f t="shared" si="114"/>
        <v/>
      </c>
      <c r="L315" s="2153" t="str">
        <f t="shared" si="114"/>
        <v/>
      </c>
      <c r="M315" s="2153" t="str">
        <f t="shared" si="114"/>
        <v/>
      </c>
      <c r="N315" s="2153" t="str">
        <f t="shared" si="114"/>
        <v/>
      </c>
      <c r="O315" s="2153" t="str">
        <f t="shared" si="114"/>
        <v/>
      </c>
      <c r="P315" s="2153" t="str">
        <f t="shared" si="114"/>
        <v/>
      </c>
      <c r="Q315" s="2153" t="str">
        <f t="shared" si="114"/>
        <v/>
      </c>
      <c r="R315" s="2153" t="str">
        <f t="shared" si="114"/>
        <v/>
      </c>
      <c r="S315" s="2153" t="str">
        <f t="shared" si="114"/>
        <v/>
      </c>
      <c r="T315" s="2153" t="str">
        <f t="shared" si="114"/>
        <v/>
      </c>
      <c r="U315" s="2153" t="str">
        <f t="shared" si="114"/>
        <v/>
      </c>
      <c r="V315" s="2153" t="str">
        <f t="shared" si="114"/>
        <v/>
      </c>
      <c r="W315" s="2153" t="str">
        <f t="shared" si="114"/>
        <v/>
      </c>
      <c r="X315" s="2153" t="str">
        <f t="shared" si="114"/>
        <v/>
      </c>
      <c r="Y315" s="2153" t="str">
        <f t="shared" si="114"/>
        <v/>
      </c>
      <c r="Z315" s="2153" t="str">
        <f t="shared" si="114"/>
        <v/>
      </c>
      <c r="AA315" s="2153" t="str">
        <f t="shared" si="114"/>
        <v/>
      </c>
      <c r="AB315" s="2153" t="str">
        <f t="shared" si="114"/>
        <v/>
      </c>
      <c r="AC315" s="2153" t="str">
        <f t="shared" si="114"/>
        <v/>
      </c>
      <c r="AD315" s="2153" t="str">
        <f t="shared" si="114"/>
        <v/>
      </c>
      <c r="AE315" s="2153" t="str">
        <f t="shared" si="114"/>
        <v/>
      </c>
      <c r="AF315" s="2153" t="str">
        <f t="shared" si="114"/>
        <v/>
      </c>
      <c r="AG315" s="2153" t="str">
        <f t="shared" si="114"/>
        <v/>
      </c>
      <c r="AH315" s="2153" t="str">
        <f t="shared" si="114"/>
        <v/>
      </c>
      <c r="AI315" s="2153" t="str">
        <f t="shared" si="114"/>
        <v/>
      </c>
      <c r="AJ315" s="2153" t="str">
        <f t="shared" si="114"/>
        <v/>
      </c>
      <c r="AK315" s="4480"/>
      <c r="AL315" s="4489"/>
      <c r="AM315" s="4480"/>
      <c r="AN315" s="4481"/>
      <c r="AO315" s="4480"/>
      <c r="AQ315" s="4619"/>
      <c r="AR315" s="4619"/>
    </row>
    <row r="316" spans="2:44" ht="21" customHeight="1">
      <c r="B316" s="2154" t="s">
        <v>2310</v>
      </c>
      <c r="C316" s="2155" t="s">
        <v>2280</v>
      </c>
      <c r="D316" s="2119" t="s">
        <v>2281</v>
      </c>
      <c r="E316" s="2120" t="s">
        <v>2270</v>
      </c>
      <c r="F316" s="2156" t="s">
        <v>2311</v>
      </c>
      <c r="G316" s="2122" t="s">
        <v>2311</v>
      </c>
      <c r="H316" s="2122" t="s">
        <v>2311</v>
      </c>
      <c r="I316" s="2122" t="s">
        <v>2311</v>
      </c>
      <c r="J316" s="2122" t="s">
        <v>2311</v>
      </c>
      <c r="K316" s="2122" t="s">
        <v>2311</v>
      </c>
      <c r="L316" s="2122" t="s">
        <v>2311</v>
      </c>
      <c r="M316" s="2122" t="s">
        <v>2311</v>
      </c>
      <c r="N316" s="2122" t="s">
        <v>2311</v>
      </c>
      <c r="O316" s="2122" t="s">
        <v>2311</v>
      </c>
      <c r="P316" s="2122" t="s">
        <v>2311</v>
      </c>
      <c r="Q316" s="2122" t="s">
        <v>2311</v>
      </c>
      <c r="R316" s="2122" t="s">
        <v>2311</v>
      </c>
      <c r="S316" s="2122" t="s">
        <v>2311</v>
      </c>
      <c r="T316" s="2122" t="s">
        <v>2311</v>
      </c>
      <c r="U316" s="2122" t="s">
        <v>2311</v>
      </c>
      <c r="V316" s="2122" t="s">
        <v>2311</v>
      </c>
      <c r="W316" s="2122" t="s">
        <v>2311</v>
      </c>
      <c r="X316" s="2122" t="s">
        <v>2311</v>
      </c>
      <c r="Y316" s="2122" t="s">
        <v>2311</v>
      </c>
      <c r="Z316" s="2122" t="s">
        <v>2311</v>
      </c>
      <c r="AA316" s="2122" t="s">
        <v>2311</v>
      </c>
      <c r="AB316" s="2122" t="s">
        <v>2311</v>
      </c>
      <c r="AC316" s="2122" t="s">
        <v>2311</v>
      </c>
      <c r="AD316" s="2122" t="s">
        <v>2311</v>
      </c>
      <c r="AE316" s="2122" t="s">
        <v>2311</v>
      </c>
      <c r="AF316" s="2122" t="s">
        <v>2311</v>
      </c>
      <c r="AG316" s="2122" t="s">
        <v>2311</v>
      </c>
      <c r="AH316" s="2122" t="s">
        <v>2311</v>
      </c>
      <c r="AI316" s="2122" t="s">
        <v>2311</v>
      </c>
      <c r="AJ316" s="2159" t="s">
        <v>2311</v>
      </c>
      <c r="AK316" s="1905" t="s">
        <v>2289</v>
      </c>
      <c r="AL316" s="1905" t="s">
        <v>2290</v>
      </c>
      <c r="AM316" s="1905" t="s">
        <v>2291</v>
      </c>
      <c r="AN316" s="1906" t="s">
        <v>2292</v>
      </c>
      <c r="AO316" s="1905" t="s">
        <v>2293</v>
      </c>
      <c r="AQ316" s="4620"/>
      <c r="AR316" s="4620"/>
    </row>
    <row r="317" spans="2:44" ht="13.5" customHeight="1">
      <c r="B317" s="4623" t="s">
        <v>2294</v>
      </c>
      <c r="C317" s="4485" t="str">
        <f>$AC$8</f>
        <v>A建設</v>
      </c>
      <c r="D317" s="1928" t="str">
        <f>$AG$8</f>
        <v>〇〇</v>
      </c>
      <c r="E317" s="2124"/>
      <c r="F317" s="2125"/>
      <c r="G317" s="2126"/>
      <c r="H317" s="2126"/>
      <c r="I317" s="2126"/>
      <c r="J317" s="2126"/>
      <c r="K317" s="2126"/>
      <c r="L317" s="2126"/>
      <c r="M317" s="2126"/>
      <c r="N317" s="2126"/>
      <c r="O317" s="2126"/>
      <c r="P317" s="2126"/>
      <c r="Q317" s="2126"/>
      <c r="R317" s="2126"/>
      <c r="S317" s="2126"/>
      <c r="T317" s="2126"/>
      <c r="U317" s="2126"/>
      <c r="V317" s="2126"/>
      <c r="W317" s="2126"/>
      <c r="X317" s="2126"/>
      <c r="Y317" s="2126"/>
      <c r="Z317" s="2126"/>
      <c r="AA317" s="2126"/>
      <c r="AB317" s="2126"/>
      <c r="AC317" s="2126"/>
      <c r="AD317" s="2126"/>
      <c r="AE317" s="2126"/>
      <c r="AF317" s="2126"/>
      <c r="AG317" s="2126"/>
      <c r="AH317" s="2126"/>
      <c r="AI317" s="2127"/>
      <c r="AJ317" s="2128"/>
      <c r="AK317" s="1933">
        <f t="shared" ref="AK317:AK322" si="115">IF(D317=0,"",COUNT($F$26:$AJ$26)-AL317)</f>
        <v>0</v>
      </c>
      <c r="AL317" s="1934">
        <f t="shared" ref="AL317:AL322" si="116">IF(D317=0,"",AQ317+AR317)</f>
        <v>0</v>
      </c>
      <c r="AM317" s="1934">
        <f t="shared" ref="AM317:AM322" si="117">IF(D317=0,"",COUNTIF(F317:AJ317,"休"))</f>
        <v>0</v>
      </c>
      <c r="AN317" s="1935" t="str">
        <f t="shared" ref="AN317:AN322" si="118">IF(D317="","",IFERROR(ROUND(AM317/AK317,3),""))</f>
        <v/>
      </c>
      <c r="AO317" s="4626" t="e">
        <f>ROUND(AVERAGE(AN317:AN332),3)</f>
        <v>#DIV/0!</v>
      </c>
      <c r="AQ317" s="1952">
        <f t="shared" ref="AQ317:AQ322" si="119">+COUNTIF(F317:AJ317,"－")</f>
        <v>0</v>
      </c>
      <c r="AR317" s="1952">
        <f t="shared" ref="AR317:AR322" si="120">+COUNTIF(F317:AJ317,"外")</f>
        <v>0</v>
      </c>
    </row>
    <row r="318" spans="2:44" ht="13.5" customHeight="1">
      <c r="B318" s="4624"/>
      <c r="C318" s="4466"/>
      <c r="D318" s="1928" t="str">
        <f>$AG$9</f>
        <v>●●</v>
      </c>
      <c r="E318" s="2124"/>
      <c r="F318" s="2129"/>
      <c r="G318" s="2130"/>
      <c r="H318" s="2130"/>
      <c r="I318" s="2130"/>
      <c r="J318" s="2130"/>
      <c r="K318" s="2130"/>
      <c r="L318" s="2130"/>
      <c r="M318" s="2130"/>
      <c r="N318" s="2130"/>
      <c r="O318" s="2130"/>
      <c r="P318" s="2130"/>
      <c r="Q318" s="2130"/>
      <c r="R318" s="2130"/>
      <c r="S318" s="2130"/>
      <c r="T318" s="2130"/>
      <c r="U318" s="2130"/>
      <c r="V318" s="2130"/>
      <c r="W318" s="2130"/>
      <c r="X318" s="2130"/>
      <c r="Y318" s="2130"/>
      <c r="Z318" s="2130"/>
      <c r="AA318" s="2130"/>
      <c r="AB318" s="2130"/>
      <c r="AC318" s="2130"/>
      <c r="AD318" s="2130"/>
      <c r="AE318" s="2130"/>
      <c r="AF318" s="2130"/>
      <c r="AG318" s="2130"/>
      <c r="AH318" s="2130"/>
      <c r="AI318" s="2130"/>
      <c r="AJ318" s="2131"/>
      <c r="AK318" s="1933">
        <f t="shared" si="115"/>
        <v>0</v>
      </c>
      <c r="AL318" s="1939">
        <f t="shared" si="116"/>
        <v>0</v>
      </c>
      <c r="AM318" s="1939">
        <f t="shared" si="117"/>
        <v>0</v>
      </c>
      <c r="AN318" s="1940" t="str">
        <f t="shared" si="118"/>
        <v/>
      </c>
      <c r="AO318" s="4627"/>
      <c r="AQ318" s="1952">
        <f t="shared" si="119"/>
        <v>0</v>
      </c>
      <c r="AR318" s="1952">
        <f t="shared" si="120"/>
        <v>0</v>
      </c>
    </row>
    <row r="319" spans="2:44">
      <c r="B319" s="4624"/>
      <c r="C319" s="4466"/>
      <c r="D319" s="1928" t="str">
        <f>$AG$10</f>
        <v>△△</v>
      </c>
      <c r="E319" s="2124"/>
      <c r="F319" s="2129"/>
      <c r="G319" s="2130"/>
      <c r="H319" s="2130"/>
      <c r="I319" s="2130"/>
      <c r="J319" s="2130"/>
      <c r="K319" s="2130"/>
      <c r="L319" s="2130"/>
      <c r="M319" s="2130"/>
      <c r="N319" s="2130"/>
      <c r="O319" s="2130"/>
      <c r="P319" s="2130"/>
      <c r="Q319" s="2130"/>
      <c r="R319" s="2130"/>
      <c r="S319" s="2130"/>
      <c r="T319" s="2130"/>
      <c r="U319" s="2130"/>
      <c r="V319" s="2130"/>
      <c r="W319" s="2130"/>
      <c r="X319" s="2130"/>
      <c r="Y319" s="2130"/>
      <c r="Z319" s="2130"/>
      <c r="AA319" s="2130"/>
      <c r="AB319" s="2130"/>
      <c r="AC319" s="2130"/>
      <c r="AD319" s="2130"/>
      <c r="AE319" s="2130"/>
      <c r="AF319" s="2130"/>
      <c r="AG319" s="2130"/>
      <c r="AH319" s="2130"/>
      <c r="AI319" s="2130"/>
      <c r="AJ319" s="2131"/>
      <c r="AK319" s="1933">
        <f t="shared" si="115"/>
        <v>0</v>
      </c>
      <c r="AL319" s="1939">
        <f t="shared" si="116"/>
        <v>0</v>
      </c>
      <c r="AM319" s="1939">
        <f t="shared" si="117"/>
        <v>0</v>
      </c>
      <c r="AN319" s="1940" t="str">
        <f t="shared" si="118"/>
        <v/>
      </c>
      <c r="AO319" s="4627"/>
      <c r="AQ319" s="1952">
        <f t="shared" si="119"/>
        <v>0</v>
      </c>
      <c r="AR319" s="1952">
        <f t="shared" si="120"/>
        <v>0</v>
      </c>
    </row>
    <row r="320" spans="2:44">
      <c r="B320" s="4624"/>
      <c r="C320" s="4466"/>
      <c r="D320" s="1928" t="str">
        <f>$AG$11</f>
        <v>■■</v>
      </c>
      <c r="E320" s="2105"/>
      <c r="F320" s="2129"/>
      <c r="G320" s="2130"/>
      <c r="H320" s="2130"/>
      <c r="I320" s="2130"/>
      <c r="J320" s="2130"/>
      <c r="K320" s="2130"/>
      <c r="L320" s="2130"/>
      <c r="M320" s="2130"/>
      <c r="N320" s="2130"/>
      <c r="O320" s="2130"/>
      <c r="P320" s="2130"/>
      <c r="Q320" s="2130"/>
      <c r="R320" s="2130"/>
      <c r="S320" s="2130"/>
      <c r="T320" s="2130"/>
      <c r="U320" s="2130"/>
      <c r="V320" s="2130"/>
      <c r="W320" s="2130"/>
      <c r="X320" s="2130"/>
      <c r="Y320" s="2130"/>
      <c r="Z320" s="2130"/>
      <c r="AA320" s="2130"/>
      <c r="AB320" s="2130"/>
      <c r="AC320" s="2130"/>
      <c r="AD320" s="2130"/>
      <c r="AE320" s="2130"/>
      <c r="AF320" s="2130"/>
      <c r="AG320" s="2130"/>
      <c r="AH320" s="2130"/>
      <c r="AI320" s="2130"/>
      <c r="AJ320" s="2131"/>
      <c r="AK320" s="1933">
        <f t="shared" si="115"/>
        <v>0</v>
      </c>
      <c r="AL320" s="1939">
        <f t="shared" si="116"/>
        <v>0</v>
      </c>
      <c r="AM320" s="1939">
        <f t="shared" si="117"/>
        <v>0</v>
      </c>
      <c r="AN320" s="1940" t="str">
        <f t="shared" si="118"/>
        <v/>
      </c>
      <c r="AO320" s="4627"/>
      <c r="AQ320" s="1952">
        <f t="shared" si="119"/>
        <v>0</v>
      </c>
      <c r="AR320" s="1952">
        <f t="shared" si="120"/>
        <v>0</v>
      </c>
    </row>
    <row r="321" spans="2:44">
      <c r="B321" s="4624"/>
      <c r="C321" s="4466"/>
      <c r="D321" s="1928" t="str">
        <f>$AG$12</f>
        <v>★★</v>
      </c>
      <c r="E321" s="2124"/>
      <c r="F321" s="2129"/>
      <c r="G321" s="2130"/>
      <c r="H321" s="2130"/>
      <c r="I321" s="2130"/>
      <c r="J321" s="2130"/>
      <c r="K321" s="2130"/>
      <c r="L321" s="2130"/>
      <c r="M321" s="2130"/>
      <c r="N321" s="2130"/>
      <c r="O321" s="2130"/>
      <c r="P321" s="2130"/>
      <c r="Q321" s="2130"/>
      <c r="R321" s="2130"/>
      <c r="S321" s="2130"/>
      <c r="T321" s="2130"/>
      <c r="U321" s="2130"/>
      <c r="V321" s="2130"/>
      <c r="W321" s="2130"/>
      <c r="X321" s="2130"/>
      <c r="Y321" s="2130"/>
      <c r="Z321" s="2130"/>
      <c r="AA321" s="2130"/>
      <c r="AB321" s="2130"/>
      <c r="AC321" s="2130"/>
      <c r="AD321" s="2130"/>
      <c r="AE321" s="2130"/>
      <c r="AF321" s="2130"/>
      <c r="AG321" s="2130"/>
      <c r="AH321" s="2130"/>
      <c r="AI321" s="2130"/>
      <c r="AJ321" s="2131"/>
      <c r="AK321" s="1933">
        <f t="shared" si="115"/>
        <v>0</v>
      </c>
      <c r="AL321" s="1939">
        <f t="shared" si="116"/>
        <v>0</v>
      </c>
      <c r="AM321" s="1939">
        <f t="shared" si="117"/>
        <v>0</v>
      </c>
      <c r="AN321" s="1940" t="str">
        <f t="shared" si="118"/>
        <v/>
      </c>
      <c r="AO321" s="4627"/>
      <c r="AQ321" s="1952">
        <f t="shared" si="119"/>
        <v>0</v>
      </c>
      <c r="AR321" s="1952">
        <f t="shared" si="120"/>
        <v>0</v>
      </c>
    </row>
    <row r="322" spans="2:44">
      <c r="B322" s="4625"/>
      <c r="C322" s="4467"/>
      <c r="D322" s="1941">
        <f>$AG$13</f>
        <v>0</v>
      </c>
      <c r="E322" s="2132"/>
      <c r="F322" s="2133"/>
      <c r="G322" s="2134"/>
      <c r="H322" s="2135"/>
      <c r="I322" s="2135"/>
      <c r="J322" s="2135"/>
      <c r="K322" s="2135"/>
      <c r="L322" s="2135"/>
      <c r="M322" s="2135"/>
      <c r="N322" s="2135"/>
      <c r="O322" s="2135"/>
      <c r="P322" s="2135"/>
      <c r="Q322" s="2135"/>
      <c r="R322" s="2135"/>
      <c r="S322" s="2135"/>
      <c r="T322" s="2135"/>
      <c r="U322" s="2135"/>
      <c r="V322" s="2135"/>
      <c r="W322" s="2135"/>
      <c r="X322" s="2135"/>
      <c r="Y322" s="2135"/>
      <c r="Z322" s="2135"/>
      <c r="AA322" s="2135"/>
      <c r="AB322" s="2135"/>
      <c r="AC322" s="2135"/>
      <c r="AD322" s="2135"/>
      <c r="AE322" s="2135"/>
      <c r="AF322" s="2135"/>
      <c r="AG322" s="2135"/>
      <c r="AH322" s="2135"/>
      <c r="AI322" s="2135"/>
      <c r="AJ322" s="2136"/>
      <c r="AK322" s="1933" t="str">
        <f t="shared" si="115"/>
        <v/>
      </c>
      <c r="AL322" s="1934" t="str">
        <f t="shared" si="116"/>
        <v/>
      </c>
      <c r="AM322" s="1947" t="str">
        <f t="shared" si="117"/>
        <v/>
      </c>
      <c r="AN322" s="1940" t="str">
        <f t="shared" si="118"/>
        <v/>
      </c>
      <c r="AO322" s="4627"/>
      <c r="AQ322" s="1952">
        <f t="shared" si="119"/>
        <v>0</v>
      </c>
      <c r="AR322" s="1952">
        <f t="shared" si="120"/>
        <v>0</v>
      </c>
    </row>
    <row r="323" spans="2:44">
      <c r="B323" s="4623" t="s">
        <v>2301</v>
      </c>
      <c r="C323" s="4465" t="str">
        <f>$AC$14</f>
        <v>B産業</v>
      </c>
      <c r="D323" s="1948" t="s">
        <v>2281</v>
      </c>
      <c r="E323" s="2137" t="s">
        <v>2270</v>
      </c>
      <c r="F323" s="2121"/>
      <c r="G323" s="2122"/>
      <c r="H323" s="2122"/>
      <c r="I323" s="2122"/>
      <c r="J323" s="2122"/>
      <c r="K323" s="2122"/>
      <c r="L323" s="2122"/>
      <c r="M323" s="2122"/>
      <c r="N323" s="2122"/>
      <c r="O323" s="2122"/>
      <c r="P323" s="2122"/>
      <c r="Q323" s="2122"/>
      <c r="R323" s="2122"/>
      <c r="S323" s="2122"/>
      <c r="T323" s="2122"/>
      <c r="U323" s="2122"/>
      <c r="V323" s="2122"/>
      <c r="W323" s="2122"/>
      <c r="X323" s="2122"/>
      <c r="Y323" s="2122"/>
      <c r="Z323" s="2122"/>
      <c r="AA323" s="2122"/>
      <c r="AB323" s="2122"/>
      <c r="AC323" s="2122"/>
      <c r="AD323" s="2122"/>
      <c r="AE323" s="2122"/>
      <c r="AF323" s="2122"/>
      <c r="AG323" s="2122"/>
      <c r="AH323" s="2122"/>
      <c r="AI323" s="2122"/>
      <c r="AJ323" s="2123"/>
      <c r="AK323" s="1951"/>
      <c r="AL323" s="1952"/>
      <c r="AM323" s="1953"/>
      <c r="AN323" s="1954"/>
      <c r="AO323" s="4627"/>
    </row>
    <row r="324" spans="2:44">
      <c r="B324" s="4624"/>
      <c r="C324" s="4466"/>
      <c r="D324" s="1928" t="str">
        <f>$AG$14</f>
        <v>〇〇</v>
      </c>
      <c r="E324" s="2124"/>
      <c r="F324" s="2125"/>
      <c r="G324" s="2126"/>
      <c r="H324" s="2126"/>
      <c r="I324" s="2126"/>
      <c r="J324" s="2126"/>
      <c r="K324" s="2126"/>
      <c r="L324" s="2126"/>
      <c r="M324" s="2126"/>
      <c r="N324" s="2126"/>
      <c r="O324" s="2126"/>
      <c r="P324" s="2126"/>
      <c r="Q324" s="2126"/>
      <c r="R324" s="2126"/>
      <c r="S324" s="2126"/>
      <c r="T324" s="2126"/>
      <c r="U324" s="2126"/>
      <c r="V324" s="2126"/>
      <c r="W324" s="2126"/>
      <c r="X324" s="2126"/>
      <c r="Y324" s="2126"/>
      <c r="Z324" s="2126"/>
      <c r="AA324" s="2126"/>
      <c r="AB324" s="2126"/>
      <c r="AC324" s="2126"/>
      <c r="AD324" s="2126"/>
      <c r="AE324" s="2126"/>
      <c r="AF324" s="2126"/>
      <c r="AG324" s="2126"/>
      <c r="AH324" s="2127"/>
      <c r="AI324" s="2127"/>
      <c r="AJ324" s="2131"/>
      <c r="AK324" s="1933">
        <f>IF(D324=0,"",COUNT($F$26:$AJ$26)-AL324)</f>
        <v>0</v>
      </c>
      <c r="AL324" s="1934">
        <f>IF(D324=0,"",AQ324+AR324)</f>
        <v>0</v>
      </c>
      <c r="AM324" s="1934">
        <f>IF(D324=0,"",COUNTIF(F324:AJ324,"休"))</f>
        <v>0</v>
      </c>
      <c r="AN324" s="1935" t="str">
        <f>IF(D324="","",IFERROR(ROUND(AM324/AK324,3),""))</f>
        <v/>
      </c>
      <c r="AO324" s="4627"/>
      <c r="AQ324" s="1952">
        <f>+COUNTIF(F324:AJ324,"－")</f>
        <v>0</v>
      </c>
      <c r="AR324" s="1952">
        <f>+COUNTIF(F324:AJ324,"外")</f>
        <v>0</v>
      </c>
    </row>
    <row r="325" spans="2:44">
      <c r="B325" s="4624"/>
      <c r="C325" s="4466"/>
      <c r="D325" s="1928" t="str">
        <f>$AG$15</f>
        <v>●●</v>
      </c>
      <c r="E325" s="2138"/>
      <c r="F325" s="2129"/>
      <c r="G325" s="2130"/>
      <c r="H325" s="2130"/>
      <c r="I325" s="2130"/>
      <c r="J325" s="2130"/>
      <c r="K325" s="2130"/>
      <c r="L325" s="2130"/>
      <c r="M325" s="2130"/>
      <c r="N325" s="2130"/>
      <c r="O325" s="2130"/>
      <c r="P325" s="2130"/>
      <c r="Q325" s="2130"/>
      <c r="R325" s="2130"/>
      <c r="S325" s="2130"/>
      <c r="T325" s="2130"/>
      <c r="U325" s="2130"/>
      <c r="V325" s="2130"/>
      <c r="W325" s="2130"/>
      <c r="X325" s="2130"/>
      <c r="Y325" s="2130"/>
      <c r="Z325" s="2130"/>
      <c r="AA325" s="2130"/>
      <c r="AB325" s="2130"/>
      <c r="AC325" s="2130"/>
      <c r="AD325" s="2130"/>
      <c r="AE325" s="2130"/>
      <c r="AF325" s="2130"/>
      <c r="AG325" s="2130"/>
      <c r="AH325" s="2130"/>
      <c r="AI325" s="2130"/>
      <c r="AJ325" s="2131"/>
      <c r="AK325" s="1933">
        <f>IF(D325=0,"",COUNT($F$26:$AJ$26)-AL325)</f>
        <v>0</v>
      </c>
      <c r="AL325" s="1939">
        <f>IF(D325=0,"",AQ325+AR325)</f>
        <v>0</v>
      </c>
      <c r="AM325" s="1939">
        <f>IF(D325=0,"",COUNTIF(F325:AJ325,"休"))</f>
        <v>0</v>
      </c>
      <c r="AN325" s="1940" t="str">
        <f>IF(D325="","",IFERROR(ROUND(AM325/AK325,3),""))</f>
        <v/>
      </c>
      <c r="AO325" s="4627"/>
      <c r="AQ325" s="1952">
        <f>+COUNTIF(F325:AJ325,"－")</f>
        <v>0</v>
      </c>
      <c r="AR325" s="1952">
        <f>+COUNTIF(F325:AJ325,"外")</f>
        <v>0</v>
      </c>
    </row>
    <row r="326" spans="2:44">
      <c r="B326" s="4624"/>
      <c r="C326" s="4466"/>
      <c r="D326" s="1928">
        <f>$AG$16</f>
        <v>0</v>
      </c>
      <c r="E326" s="2138"/>
      <c r="F326" s="2129"/>
      <c r="G326" s="2130"/>
      <c r="H326" s="2130"/>
      <c r="I326" s="2130"/>
      <c r="J326" s="2130"/>
      <c r="K326" s="2130"/>
      <c r="L326" s="2130"/>
      <c r="M326" s="2130"/>
      <c r="N326" s="2130"/>
      <c r="O326" s="2130"/>
      <c r="P326" s="2130"/>
      <c r="Q326" s="2130"/>
      <c r="R326" s="2130"/>
      <c r="S326" s="2130"/>
      <c r="T326" s="2130"/>
      <c r="U326" s="2130"/>
      <c r="V326" s="2130"/>
      <c r="W326" s="2130"/>
      <c r="X326" s="2130"/>
      <c r="Y326" s="2130"/>
      <c r="Z326" s="2130"/>
      <c r="AA326" s="2130"/>
      <c r="AB326" s="2130"/>
      <c r="AC326" s="2130"/>
      <c r="AD326" s="2130"/>
      <c r="AE326" s="2130"/>
      <c r="AF326" s="2130"/>
      <c r="AG326" s="2130"/>
      <c r="AH326" s="2130"/>
      <c r="AI326" s="2130"/>
      <c r="AJ326" s="2131"/>
      <c r="AK326" s="1933" t="str">
        <f>IF(D326=0,"",COUNT($F$26:$AJ$26)-AL326)</f>
        <v/>
      </c>
      <c r="AL326" s="1939" t="str">
        <f>IF(D326=0,"",AQ326+AR326)</f>
        <v/>
      </c>
      <c r="AM326" s="1939" t="str">
        <f>IF(D326=0,"",COUNTIF(F326:AJ326,"休"))</f>
        <v/>
      </c>
      <c r="AN326" s="1940" t="str">
        <f>IF(D326="","",IFERROR(ROUND(AM326/AK326,3),""))</f>
        <v/>
      </c>
      <c r="AO326" s="4627"/>
      <c r="AQ326" s="1952">
        <f>+COUNTIF(F326:AJ326,"－")</f>
        <v>0</v>
      </c>
      <c r="AR326" s="1952">
        <f>+COUNTIF(F326:AJ326,"外")</f>
        <v>0</v>
      </c>
    </row>
    <row r="327" spans="2:44">
      <c r="B327" s="4624"/>
      <c r="C327" s="4467"/>
      <c r="D327" s="1957">
        <f>$AG$17</f>
        <v>0</v>
      </c>
      <c r="E327" s="1947"/>
      <c r="F327" s="2129"/>
      <c r="G327" s="2127"/>
      <c r="H327" s="2127"/>
      <c r="I327" s="2127"/>
      <c r="J327" s="2127"/>
      <c r="K327" s="2127"/>
      <c r="L327" s="2127"/>
      <c r="M327" s="2127"/>
      <c r="N327" s="2127"/>
      <c r="O327" s="2127"/>
      <c r="P327" s="2127"/>
      <c r="Q327" s="2127"/>
      <c r="R327" s="2127"/>
      <c r="S327" s="2127"/>
      <c r="T327" s="2127"/>
      <c r="U327" s="2127"/>
      <c r="V327" s="2127"/>
      <c r="W327" s="2127"/>
      <c r="X327" s="2127"/>
      <c r="Y327" s="2127"/>
      <c r="Z327" s="2127"/>
      <c r="AA327" s="2127"/>
      <c r="AB327" s="2127"/>
      <c r="AC327" s="2127"/>
      <c r="AD327" s="2127"/>
      <c r="AE327" s="2127"/>
      <c r="AF327" s="2127"/>
      <c r="AG327" s="2127"/>
      <c r="AH327" s="2127"/>
      <c r="AI327" s="2127"/>
      <c r="AJ327" s="2136"/>
      <c r="AK327" s="1933" t="str">
        <f>IF(D327=0,"",COUNT($F$26:$AJ$26)-AL327)</f>
        <v/>
      </c>
      <c r="AL327" s="1934" t="str">
        <f>IF(D327=0,"",AQ327+AR327)</f>
        <v/>
      </c>
      <c r="AM327" s="1947" t="str">
        <f>IF(D327=0,"",COUNTIF(F327:AJ327,"休"))</f>
        <v/>
      </c>
      <c r="AN327" s="1940" t="str">
        <f>IF(D327="","",IFERROR(ROUND(AM327/AK327,3),""))</f>
        <v/>
      </c>
      <c r="AO327" s="4627"/>
      <c r="AQ327" s="1952">
        <f>+COUNTIF(F327:AJ327,"－")</f>
        <v>0</v>
      </c>
      <c r="AR327" s="1952">
        <f>+COUNTIF(F327:AJ327,"外")</f>
        <v>0</v>
      </c>
    </row>
    <row r="328" spans="2:44">
      <c r="B328" s="4624"/>
      <c r="C328" s="4465" t="str">
        <f>$AC$18</f>
        <v>C土木</v>
      </c>
      <c r="D328" s="1948" t="s">
        <v>2281</v>
      </c>
      <c r="E328" s="2139" t="s">
        <v>2270</v>
      </c>
      <c r="F328" s="2121"/>
      <c r="G328" s="2122"/>
      <c r="H328" s="2122"/>
      <c r="I328" s="2122"/>
      <c r="J328" s="2122"/>
      <c r="K328" s="2122"/>
      <c r="L328" s="2122"/>
      <c r="M328" s="2122"/>
      <c r="N328" s="2122"/>
      <c r="O328" s="2122"/>
      <c r="P328" s="2122"/>
      <c r="Q328" s="2122"/>
      <c r="R328" s="2122"/>
      <c r="S328" s="2122"/>
      <c r="T328" s="2122"/>
      <c r="U328" s="2122"/>
      <c r="V328" s="2122"/>
      <c r="W328" s="2122"/>
      <c r="X328" s="2122"/>
      <c r="Y328" s="2122"/>
      <c r="Z328" s="2122"/>
      <c r="AA328" s="2122"/>
      <c r="AB328" s="2122"/>
      <c r="AC328" s="2122"/>
      <c r="AD328" s="2122"/>
      <c r="AE328" s="2122"/>
      <c r="AF328" s="2122"/>
      <c r="AG328" s="2122"/>
      <c r="AH328" s="2122"/>
      <c r="AI328" s="2122"/>
      <c r="AJ328" s="2123"/>
      <c r="AK328" s="1951"/>
      <c r="AL328" s="1952"/>
      <c r="AM328" s="1960"/>
      <c r="AN328" s="1954"/>
      <c r="AO328" s="4627"/>
    </row>
    <row r="329" spans="2:44">
      <c r="B329" s="4624"/>
      <c r="C329" s="4466"/>
      <c r="D329" s="1928" t="str">
        <f>$AG$18</f>
        <v>●●</v>
      </c>
      <c r="E329" s="2124"/>
      <c r="F329" s="2125"/>
      <c r="G329" s="2126"/>
      <c r="H329" s="2126"/>
      <c r="I329" s="2126"/>
      <c r="J329" s="2126"/>
      <c r="K329" s="2126"/>
      <c r="L329" s="2126"/>
      <c r="M329" s="2126"/>
      <c r="N329" s="2126"/>
      <c r="O329" s="2126"/>
      <c r="P329" s="2126"/>
      <c r="Q329" s="2126"/>
      <c r="R329" s="2126"/>
      <c r="S329" s="2126"/>
      <c r="T329" s="2126"/>
      <c r="U329" s="2126"/>
      <c r="V329" s="2126"/>
      <c r="W329" s="2126"/>
      <c r="X329" s="2126"/>
      <c r="Y329" s="2126"/>
      <c r="Z329" s="2126"/>
      <c r="AA329" s="2126"/>
      <c r="AB329" s="2126"/>
      <c r="AC329" s="2126"/>
      <c r="AD329" s="2126"/>
      <c r="AE329" s="2126"/>
      <c r="AF329" s="2126"/>
      <c r="AG329" s="2126"/>
      <c r="AH329" s="2126"/>
      <c r="AI329" s="2126"/>
      <c r="AJ329" s="2140"/>
      <c r="AK329" s="1933">
        <f>IF(D329=0,"",COUNT($F$26:$AJ$26)-AL329)</f>
        <v>0</v>
      </c>
      <c r="AL329" s="1934">
        <f>IF(D329=0,"",AQ329+AR329)</f>
        <v>0</v>
      </c>
      <c r="AM329" s="1934">
        <f>IF(D329=0,"",COUNTIF(F329:AJ329,"休"))</f>
        <v>0</v>
      </c>
      <c r="AN329" s="1935" t="str">
        <f>IF(D329="","",IFERROR(ROUND(AM329/AK329,3),""))</f>
        <v/>
      </c>
      <c r="AO329" s="4627"/>
      <c r="AQ329" s="1952">
        <f>+COUNTIF(F329:AJ329,"－")</f>
        <v>0</v>
      </c>
      <c r="AR329" s="1952">
        <f>+COUNTIF(F329:AJ329,"外")</f>
        <v>0</v>
      </c>
    </row>
    <row r="330" spans="2:44">
      <c r="B330" s="4624"/>
      <c r="C330" s="4466"/>
      <c r="D330" s="1928">
        <f>$AG$19</f>
        <v>0</v>
      </c>
      <c r="E330" s="2138"/>
      <c r="F330" s="2129"/>
      <c r="G330" s="2130"/>
      <c r="H330" s="2130"/>
      <c r="I330" s="2130"/>
      <c r="J330" s="2130"/>
      <c r="K330" s="2130"/>
      <c r="L330" s="2130"/>
      <c r="M330" s="2130"/>
      <c r="N330" s="2130"/>
      <c r="O330" s="2130"/>
      <c r="P330" s="2130"/>
      <c r="Q330" s="2130"/>
      <c r="R330" s="2130"/>
      <c r="S330" s="2130"/>
      <c r="T330" s="2130"/>
      <c r="U330" s="2130"/>
      <c r="V330" s="2130"/>
      <c r="W330" s="2130"/>
      <c r="X330" s="2130"/>
      <c r="Y330" s="2130"/>
      <c r="Z330" s="2130"/>
      <c r="AA330" s="2130"/>
      <c r="AB330" s="2130"/>
      <c r="AC330" s="2130"/>
      <c r="AD330" s="2130"/>
      <c r="AE330" s="2130"/>
      <c r="AF330" s="2130"/>
      <c r="AG330" s="2130"/>
      <c r="AH330" s="2130"/>
      <c r="AI330" s="2130"/>
      <c r="AJ330" s="2131"/>
      <c r="AK330" s="1933" t="str">
        <f>IF(D330=0,"",COUNT($F$26:$AJ$26)-AL330)</f>
        <v/>
      </c>
      <c r="AL330" s="1939" t="str">
        <f>IF(D330=0,"",AQ330+AR330)</f>
        <v/>
      </c>
      <c r="AM330" s="1939" t="str">
        <f>IF(D330=0,"",COUNTIF(F330:AJ330,"休"))</f>
        <v/>
      </c>
      <c r="AN330" s="1940" t="str">
        <f>IF(D330="","",IFERROR(ROUND(AM330/AK330,3),""))</f>
        <v/>
      </c>
      <c r="AO330" s="4627"/>
      <c r="AQ330" s="1952">
        <f>+COUNTIF(F330:AJ330,"－")</f>
        <v>0</v>
      </c>
      <c r="AR330" s="1952">
        <f>+COUNTIF(F330:AJ330,"外")</f>
        <v>0</v>
      </c>
    </row>
    <row r="331" spans="2:44">
      <c r="B331" s="4624"/>
      <c r="C331" s="4466"/>
      <c r="D331" s="1928">
        <f>$AG$20</f>
        <v>0</v>
      </c>
      <c r="E331" s="2138"/>
      <c r="F331" s="2129"/>
      <c r="G331" s="2130"/>
      <c r="H331" s="2130"/>
      <c r="I331" s="2130"/>
      <c r="J331" s="2130"/>
      <c r="K331" s="2130"/>
      <c r="L331" s="2130"/>
      <c r="M331" s="2130"/>
      <c r="N331" s="2130"/>
      <c r="O331" s="2130"/>
      <c r="P331" s="2130"/>
      <c r="Q331" s="2130"/>
      <c r="R331" s="2130"/>
      <c r="S331" s="2130"/>
      <c r="T331" s="2130"/>
      <c r="U331" s="2130"/>
      <c r="V331" s="2130"/>
      <c r="W331" s="2130"/>
      <c r="X331" s="2130"/>
      <c r="Y331" s="2130"/>
      <c r="Z331" s="2130"/>
      <c r="AA331" s="2130"/>
      <c r="AB331" s="2130"/>
      <c r="AC331" s="2130"/>
      <c r="AD331" s="2130"/>
      <c r="AE331" s="2130"/>
      <c r="AF331" s="2130"/>
      <c r="AG331" s="2130"/>
      <c r="AH331" s="2130"/>
      <c r="AI331" s="2130"/>
      <c r="AJ331" s="2131"/>
      <c r="AK331" s="1933" t="str">
        <f>IF(D331=0,"",COUNT($F$26:$AJ$26)-AL331)</f>
        <v/>
      </c>
      <c r="AL331" s="1939" t="str">
        <f>IF(D331=0,"",AQ331+AR331)</f>
        <v/>
      </c>
      <c r="AM331" s="1939" t="str">
        <f>IF(D331=0,"",COUNTIF(F331:AJ331,"休"))</f>
        <v/>
      </c>
      <c r="AN331" s="1940" t="str">
        <f>IF(D331="","",IFERROR(ROUND(AM331/AK331,3),""))</f>
        <v/>
      </c>
      <c r="AO331" s="4627"/>
      <c r="AQ331" s="1952">
        <f>+COUNTIF(F331:AJ331,"－")</f>
        <v>0</v>
      </c>
      <c r="AR331" s="1952">
        <f>+COUNTIF(F331:AJ331,"外")</f>
        <v>0</v>
      </c>
    </row>
    <row r="332" spans="2:44" ht="13.8" thickBot="1">
      <c r="B332" s="4625"/>
      <c r="C332" s="4467"/>
      <c r="D332" s="1941">
        <f>$AG$21</f>
        <v>0</v>
      </c>
      <c r="E332" s="1947"/>
      <c r="F332" s="2141"/>
      <c r="G332" s="2134"/>
      <c r="H332" s="2134"/>
      <c r="I332" s="2134"/>
      <c r="J332" s="2134"/>
      <c r="K332" s="2134"/>
      <c r="L332" s="2134"/>
      <c r="M332" s="2134"/>
      <c r="N332" s="2134"/>
      <c r="O332" s="2134"/>
      <c r="P332" s="2134"/>
      <c r="Q332" s="2134"/>
      <c r="R332" s="2134"/>
      <c r="S332" s="2134"/>
      <c r="T332" s="2134"/>
      <c r="U332" s="2134"/>
      <c r="V332" s="2134"/>
      <c r="W332" s="2134"/>
      <c r="X332" s="2134"/>
      <c r="Y332" s="2134"/>
      <c r="Z332" s="2134"/>
      <c r="AA332" s="2134"/>
      <c r="AB332" s="2134"/>
      <c r="AC332" s="2134"/>
      <c r="AD332" s="2134"/>
      <c r="AE332" s="2134"/>
      <c r="AF332" s="2134"/>
      <c r="AG332" s="2134"/>
      <c r="AH332" s="2134"/>
      <c r="AI332" s="2134"/>
      <c r="AJ332" s="2142"/>
      <c r="AK332" s="1963" t="str">
        <f>IF(D332=0,"",COUNT($F$26:$AJ$26)-AL332)</f>
        <v/>
      </c>
      <c r="AL332" s="1964" t="str">
        <f>IF(D332=0,"",AQ332+AR332)</f>
        <v/>
      </c>
      <c r="AM332" s="1964" t="str">
        <f>IF(D332=0,"",COUNTIF(F332:AJ332,"休"))</f>
        <v/>
      </c>
      <c r="AN332" s="1940" t="str">
        <f>IF(D332="","",IFERROR(ROUND(AM332/AK332,3),""))</f>
        <v/>
      </c>
      <c r="AO332" s="4628"/>
      <c r="AQ332" s="1952">
        <f>+COUNTIF(F332:AJ332,"－")</f>
        <v>0</v>
      </c>
      <c r="AR332" s="1952">
        <f>+COUNTIF(F332:AJ332,"外")</f>
        <v>0</v>
      </c>
    </row>
    <row r="333" spans="2:44" ht="13.8" thickBot="1">
      <c r="B333" s="2143"/>
      <c r="C333" s="2116"/>
      <c r="F333" s="2144"/>
      <c r="G333" s="2144"/>
      <c r="H333" s="2144"/>
      <c r="I333" s="2144"/>
      <c r="J333" s="2144"/>
      <c r="K333" s="2144"/>
      <c r="L333" s="2144"/>
      <c r="M333" s="2144"/>
      <c r="N333" s="2144"/>
      <c r="O333" s="2144"/>
      <c r="P333" s="2144"/>
      <c r="Q333" s="2144"/>
      <c r="R333" s="2144"/>
      <c r="S333" s="2144"/>
      <c r="T333" s="2144"/>
      <c r="U333" s="2144"/>
      <c r="V333" s="2144"/>
      <c r="W333" s="2144"/>
      <c r="X333" s="2144"/>
      <c r="Y333" s="2144"/>
      <c r="Z333" s="2144"/>
      <c r="AA333" s="2144"/>
      <c r="AB333" s="2144"/>
      <c r="AC333" s="2144"/>
      <c r="AD333" s="2144"/>
      <c r="AE333" s="2144"/>
      <c r="AF333" s="2144"/>
      <c r="AG333" s="2144"/>
      <c r="AH333" s="2144"/>
      <c r="AI333" s="2144"/>
      <c r="AJ333" s="2144"/>
      <c r="AK333" s="2145"/>
      <c r="AN333" s="2146" t="s">
        <v>2271</v>
      </c>
      <c r="AO333" s="2147" t="e">
        <f>IF(AO317&gt;=0.285,"OK","NG")</f>
        <v>#DIV/0!</v>
      </c>
      <c r="AQ333" s="2061"/>
      <c r="AR333" s="2061"/>
    </row>
    <row r="334" spans="2:44">
      <c r="B334" s="2143"/>
      <c r="C334" s="2116"/>
      <c r="F334" s="2144"/>
      <c r="G334" s="2144"/>
      <c r="H334" s="2144"/>
      <c r="I334" s="2144"/>
      <c r="J334" s="2144"/>
      <c r="K334" s="2144"/>
      <c r="L334" s="2144"/>
      <c r="M334" s="2144"/>
      <c r="N334" s="2144"/>
      <c r="O334" s="2144"/>
      <c r="P334" s="2144"/>
      <c r="Q334" s="2144"/>
      <c r="R334" s="2144"/>
      <c r="S334" s="2144"/>
      <c r="T334" s="2144"/>
      <c r="U334" s="2144"/>
      <c r="V334" s="2144"/>
      <c r="W334" s="2144"/>
      <c r="X334" s="2144"/>
      <c r="Y334" s="2144"/>
      <c r="Z334" s="2144"/>
      <c r="AA334" s="2144"/>
      <c r="AB334" s="2144"/>
      <c r="AC334" s="2144"/>
      <c r="AD334" s="2144"/>
      <c r="AE334" s="2144"/>
      <c r="AF334" s="2144"/>
      <c r="AG334" s="2144"/>
      <c r="AH334" s="2144"/>
      <c r="AI334" s="2144"/>
      <c r="AJ334" s="2144"/>
      <c r="AK334" s="2145"/>
      <c r="AN334" s="2158"/>
      <c r="AO334" s="1935"/>
      <c r="AQ334" s="2061"/>
      <c r="AR334" s="2061"/>
    </row>
    <row r="335" spans="2:44" hidden="1">
      <c r="F335" s="2061" t="e">
        <f>YEAR(F338)</f>
        <v>#VALUE!</v>
      </c>
      <c r="G335" s="2061" t="e">
        <f>MONTH(F338)</f>
        <v>#VALUE!</v>
      </c>
    </row>
    <row r="336" spans="2:44" ht="13.5" customHeight="1">
      <c r="B336" s="4629"/>
      <c r="C336" s="4630"/>
      <c r="D336" s="4631"/>
      <c r="E336" s="2149" t="s">
        <v>2266</v>
      </c>
      <c r="F336" s="4637" t="e">
        <f>F338</f>
        <v>#VALUE!</v>
      </c>
      <c r="G336" s="4638"/>
      <c r="H336" s="4638"/>
      <c r="I336" s="4638"/>
      <c r="J336" s="4638"/>
      <c r="K336" s="4638"/>
      <c r="L336" s="4638"/>
      <c r="M336" s="4638"/>
      <c r="N336" s="4638"/>
      <c r="O336" s="4638"/>
      <c r="P336" s="4638"/>
      <c r="Q336" s="4638"/>
      <c r="R336" s="4638"/>
      <c r="S336" s="4638"/>
      <c r="T336" s="4638"/>
      <c r="U336" s="4638"/>
      <c r="V336" s="4638"/>
      <c r="W336" s="4638"/>
      <c r="X336" s="4638"/>
      <c r="Y336" s="4638"/>
      <c r="Z336" s="4638"/>
      <c r="AA336" s="4638"/>
      <c r="AB336" s="4638"/>
      <c r="AC336" s="4638"/>
      <c r="AD336" s="4638"/>
      <c r="AE336" s="4638"/>
      <c r="AF336" s="4638"/>
      <c r="AG336" s="4638"/>
      <c r="AH336" s="4638"/>
      <c r="AI336" s="4638"/>
      <c r="AJ336" s="4638"/>
      <c r="AK336" s="4480" t="s">
        <v>2304</v>
      </c>
      <c r="AL336" s="4489" t="s">
        <v>2305</v>
      </c>
      <c r="AM336" s="4480" t="s">
        <v>2283</v>
      </c>
      <c r="AN336" s="4481" t="s">
        <v>2306</v>
      </c>
      <c r="AO336" s="4480" t="s">
        <v>2307</v>
      </c>
      <c r="AQ336" s="4619" t="s">
        <v>2308</v>
      </c>
      <c r="AR336" s="4619" t="s">
        <v>2309</v>
      </c>
    </row>
    <row r="337" spans="2:44" ht="13.2" hidden="1" customHeight="1">
      <c r="B337" s="4632"/>
      <c r="C337" s="4622"/>
      <c r="D337" s="4633"/>
      <c r="E337" s="2150"/>
      <c r="F337" s="2110" t="e">
        <f>DATE($F335,$G335,1)</f>
        <v>#VALUE!</v>
      </c>
      <c r="G337" s="2110" t="e">
        <f t="shared" ref="G337:AJ337" si="121">F337+1</f>
        <v>#VALUE!</v>
      </c>
      <c r="H337" s="2110" t="e">
        <f t="shared" si="121"/>
        <v>#VALUE!</v>
      </c>
      <c r="I337" s="2110" t="e">
        <f t="shared" si="121"/>
        <v>#VALUE!</v>
      </c>
      <c r="J337" s="2110" t="e">
        <f t="shared" si="121"/>
        <v>#VALUE!</v>
      </c>
      <c r="K337" s="2110" t="e">
        <f t="shared" si="121"/>
        <v>#VALUE!</v>
      </c>
      <c r="L337" s="2110" t="e">
        <f t="shared" si="121"/>
        <v>#VALUE!</v>
      </c>
      <c r="M337" s="2110" t="e">
        <f t="shared" si="121"/>
        <v>#VALUE!</v>
      </c>
      <c r="N337" s="2110" t="e">
        <f t="shared" si="121"/>
        <v>#VALUE!</v>
      </c>
      <c r="O337" s="2110" t="e">
        <f t="shared" si="121"/>
        <v>#VALUE!</v>
      </c>
      <c r="P337" s="2110" t="e">
        <f t="shared" si="121"/>
        <v>#VALUE!</v>
      </c>
      <c r="Q337" s="2110" t="e">
        <f t="shared" si="121"/>
        <v>#VALUE!</v>
      </c>
      <c r="R337" s="2110" t="e">
        <f t="shared" si="121"/>
        <v>#VALUE!</v>
      </c>
      <c r="S337" s="2110" t="e">
        <f t="shared" si="121"/>
        <v>#VALUE!</v>
      </c>
      <c r="T337" s="2110" t="e">
        <f t="shared" si="121"/>
        <v>#VALUE!</v>
      </c>
      <c r="U337" s="2110" t="e">
        <f t="shared" si="121"/>
        <v>#VALUE!</v>
      </c>
      <c r="V337" s="2110" t="e">
        <f t="shared" si="121"/>
        <v>#VALUE!</v>
      </c>
      <c r="W337" s="2110" t="e">
        <f t="shared" si="121"/>
        <v>#VALUE!</v>
      </c>
      <c r="X337" s="2110" t="e">
        <f t="shared" si="121"/>
        <v>#VALUE!</v>
      </c>
      <c r="Y337" s="2110" t="e">
        <f t="shared" si="121"/>
        <v>#VALUE!</v>
      </c>
      <c r="Z337" s="2110" t="e">
        <f t="shared" si="121"/>
        <v>#VALUE!</v>
      </c>
      <c r="AA337" s="2110" t="e">
        <f t="shared" si="121"/>
        <v>#VALUE!</v>
      </c>
      <c r="AB337" s="2110" t="e">
        <f t="shared" si="121"/>
        <v>#VALUE!</v>
      </c>
      <c r="AC337" s="2110" t="e">
        <f t="shared" si="121"/>
        <v>#VALUE!</v>
      </c>
      <c r="AD337" s="2110" t="e">
        <f t="shared" si="121"/>
        <v>#VALUE!</v>
      </c>
      <c r="AE337" s="2110" t="e">
        <f t="shared" si="121"/>
        <v>#VALUE!</v>
      </c>
      <c r="AF337" s="2110" t="e">
        <f t="shared" si="121"/>
        <v>#VALUE!</v>
      </c>
      <c r="AG337" s="2110" t="e">
        <f t="shared" si="121"/>
        <v>#VALUE!</v>
      </c>
      <c r="AH337" s="2110" t="e">
        <f t="shared" si="121"/>
        <v>#VALUE!</v>
      </c>
      <c r="AI337" s="2110" t="e">
        <f t="shared" si="121"/>
        <v>#VALUE!</v>
      </c>
      <c r="AJ337" s="2110" t="e">
        <f t="shared" si="121"/>
        <v>#VALUE!</v>
      </c>
      <c r="AK337" s="4480"/>
      <c r="AL337" s="4489"/>
      <c r="AM337" s="4480"/>
      <c r="AN337" s="4481"/>
      <c r="AO337" s="4480"/>
      <c r="AQ337" s="4619"/>
      <c r="AR337" s="4619"/>
    </row>
    <row r="338" spans="2:44">
      <c r="B338" s="4632"/>
      <c r="C338" s="4622"/>
      <c r="D338" s="4633"/>
      <c r="E338" s="2151" t="s">
        <v>2267</v>
      </c>
      <c r="F338" s="2152" t="e">
        <f>IF(EDATE(F313,1)&gt;$F$7,"",EDATE(F313,1))</f>
        <v>#VALUE!</v>
      </c>
      <c r="G338" s="2110" t="e">
        <f t="shared" ref="G338:AJ338" si="122">IF(G337&gt;$F$7,"",IF(F338=EOMONTH(DATE($F335,$G335,1),0),"",IF(F338="","",F338+1)))</f>
        <v>#VALUE!</v>
      </c>
      <c r="H338" s="2110" t="e">
        <f t="shared" si="122"/>
        <v>#VALUE!</v>
      </c>
      <c r="I338" s="2110" t="e">
        <f t="shared" si="122"/>
        <v>#VALUE!</v>
      </c>
      <c r="J338" s="2110" t="e">
        <f t="shared" si="122"/>
        <v>#VALUE!</v>
      </c>
      <c r="K338" s="2110" t="e">
        <f t="shared" si="122"/>
        <v>#VALUE!</v>
      </c>
      <c r="L338" s="2110" t="e">
        <f t="shared" si="122"/>
        <v>#VALUE!</v>
      </c>
      <c r="M338" s="2110" t="e">
        <f t="shared" si="122"/>
        <v>#VALUE!</v>
      </c>
      <c r="N338" s="2110" t="e">
        <f t="shared" si="122"/>
        <v>#VALUE!</v>
      </c>
      <c r="O338" s="2110" t="e">
        <f t="shared" si="122"/>
        <v>#VALUE!</v>
      </c>
      <c r="P338" s="2110" t="e">
        <f t="shared" si="122"/>
        <v>#VALUE!</v>
      </c>
      <c r="Q338" s="2110" t="e">
        <f t="shared" si="122"/>
        <v>#VALUE!</v>
      </c>
      <c r="R338" s="2110" t="e">
        <f t="shared" si="122"/>
        <v>#VALUE!</v>
      </c>
      <c r="S338" s="2110" t="e">
        <f t="shared" si="122"/>
        <v>#VALUE!</v>
      </c>
      <c r="T338" s="2110" t="e">
        <f t="shared" si="122"/>
        <v>#VALUE!</v>
      </c>
      <c r="U338" s="2110" t="e">
        <f t="shared" si="122"/>
        <v>#VALUE!</v>
      </c>
      <c r="V338" s="2110" t="e">
        <f t="shared" si="122"/>
        <v>#VALUE!</v>
      </c>
      <c r="W338" s="2110" t="e">
        <f t="shared" si="122"/>
        <v>#VALUE!</v>
      </c>
      <c r="X338" s="2110" t="e">
        <f t="shared" si="122"/>
        <v>#VALUE!</v>
      </c>
      <c r="Y338" s="2110" t="e">
        <f t="shared" si="122"/>
        <v>#VALUE!</v>
      </c>
      <c r="Z338" s="2110" t="e">
        <f t="shared" si="122"/>
        <v>#VALUE!</v>
      </c>
      <c r="AA338" s="2110" t="e">
        <f t="shared" si="122"/>
        <v>#VALUE!</v>
      </c>
      <c r="AB338" s="2110" t="e">
        <f t="shared" si="122"/>
        <v>#VALUE!</v>
      </c>
      <c r="AC338" s="2110" t="e">
        <f t="shared" si="122"/>
        <v>#VALUE!</v>
      </c>
      <c r="AD338" s="2110" t="e">
        <f t="shared" si="122"/>
        <v>#VALUE!</v>
      </c>
      <c r="AE338" s="2110" t="e">
        <f t="shared" si="122"/>
        <v>#VALUE!</v>
      </c>
      <c r="AF338" s="2110" t="e">
        <f t="shared" si="122"/>
        <v>#VALUE!</v>
      </c>
      <c r="AG338" s="2110" t="e">
        <f t="shared" si="122"/>
        <v>#VALUE!</v>
      </c>
      <c r="AH338" s="2110" t="e">
        <f t="shared" si="122"/>
        <v>#VALUE!</v>
      </c>
      <c r="AI338" s="2110" t="e">
        <f t="shared" si="122"/>
        <v>#VALUE!</v>
      </c>
      <c r="AJ338" s="2110" t="e">
        <f t="shared" si="122"/>
        <v>#VALUE!</v>
      </c>
      <c r="AK338" s="4480"/>
      <c r="AL338" s="4489"/>
      <c r="AM338" s="4480"/>
      <c r="AN338" s="4481"/>
      <c r="AO338" s="4480"/>
      <c r="AQ338" s="4619"/>
      <c r="AR338" s="4619"/>
    </row>
    <row r="339" spans="2:44">
      <c r="B339" s="4634"/>
      <c r="C339" s="4635"/>
      <c r="D339" s="4636"/>
      <c r="E339" s="1939" t="s">
        <v>1060</v>
      </c>
      <c r="F339" s="2153" t="str">
        <f t="shared" ref="F339:AJ339" si="123">IFERROR(TEXT(WEEKDAY(+F338),"aaa"),"")</f>
        <v/>
      </c>
      <c r="G339" s="2153" t="str">
        <f t="shared" si="123"/>
        <v/>
      </c>
      <c r="H339" s="2153" t="str">
        <f t="shared" si="123"/>
        <v/>
      </c>
      <c r="I339" s="2153" t="str">
        <f t="shared" si="123"/>
        <v/>
      </c>
      <c r="J339" s="2153" t="str">
        <f t="shared" si="123"/>
        <v/>
      </c>
      <c r="K339" s="2153" t="str">
        <f t="shared" si="123"/>
        <v/>
      </c>
      <c r="L339" s="2153" t="str">
        <f t="shared" si="123"/>
        <v/>
      </c>
      <c r="M339" s="2153" t="str">
        <f t="shared" si="123"/>
        <v/>
      </c>
      <c r="N339" s="2153" t="str">
        <f t="shared" si="123"/>
        <v/>
      </c>
      <c r="O339" s="2153" t="str">
        <f t="shared" si="123"/>
        <v/>
      </c>
      <c r="P339" s="2153" t="str">
        <f t="shared" si="123"/>
        <v/>
      </c>
      <c r="Q339" s="2153" t="str">
        <f t="shared" si="123"/>
        <v/>
      </c>
      <c r="R339" s="2153" t="str">
        <f t="shared" si="123"/>
        <v/>
      </c>
      <c r="S339" s="2153" t="str">
        <f t="shared" si="123"/>
        <v/>
      </c>
      <c r="T339" s="2153" t="str">
        <f t="shared" si="123"/>
        <v/>
      </c>
      <c r="U339" s="2153" t="str">
        <f t="shared" si="123"/>
        <v/>
      </c>
      <c r="V339" s="2153" t="str">
        <f t="shared" si="123"/>
        <v/>
      </c>
      <c r="W339" s="2153" t="str">
        <f t="shared" si="123"/>
        <v/>
      </c>
      <c r="X339" s="2153" t="str">
        <f t="shared" si="123"/>
        <v/>
      </c>
      <c r="Y339" s="2153" t="str">
        <f t="shared" si="123"/>
        <v/>
      </c>
      <c r="Z339" s="2153" t="str">
        <f t="shared" si="123"/>
        <v/>
      </c>
      <c r="AA339" s="2153" t="str">
        <f t="shared" si="123"/>
        <v/>
      </c>
      <c r="AB339" s="2153" t="str">
        <f t="shared" si="123"/>
        <v/>
      </c>
      <c r="AC339" s="2153" t="str">
        <f t="shared" si="123"/>
        <v/>
      </c>
      <c r="AD339" s="2153" t="str">
        <f t="shared" si="123"/>
        <v/>
      </c>
      <c r="AE339" s="2153" t="str">
        <f t="shared" si="123"/>
        <v/>
      </c>
      <c r="AF339" s="2153" t="str">
        <f t="shared" si="123"/>
        <v/>
      </c>
      <c r="AG339" s="2153" t="str">
        <f t="shared" si="123"/>
        <v/>
      </c>
      <c r="AH339" s="2153" t="str">
        <f t="shared" si="123"/>
        <v/>
      </c>
      <c r="AI339" s="2153" t="str">
        <f t="shared" si="123"/>
        <v/>
      </c>
      <c r="AJ339" s="2153" t="str">
        <f t="shared" si="123"/>
        <v/>
      </c>
      <c r="AK339" s="4480"/>
      <c r="AL339" s="4489"/>
      <c r="AM339" s="4480"/>
      <c r="AN339" s="4481"/>
      <c r="AO339" s="4480"/>
      <c r="AQ339" s="4619"/>
      <c r="AR339" s="4619"/>
    </row>
    <row r="340" spans="2:44" ht="21" customHeight="1">
      <c r="B340" s="2154" t="s">
        <v>2310</v>
      </c>
      <c r="C340" s="2155" t="s">
        <v>2280</v>
      </c>
      <c r="D340" s="2119" t="s">
        <v>2281</v>
      </c>
      <c r="E340" s="2120" t="s">
        <v>2270</v>
      </c>
      <c r="F340" s="2156" t="s">
        <v>2311</v>
      </c>
      <c r="G340" s="2122" t="s">
        <v>2311</v>
      </c>
      <c r="H340" s="2122" t="s">
        <v>2311</v>
      </c>
      <c r="I340" s="2122" t="s">
        <v>2311</v>
      </c>
      <c r="J340" s="2122" t="s">
        <v>2311</v>
      </c>
      <c r="K340" s="2122" t="s">
        <v>2311</v>
      </c>
      <c r="L340" s="2122" t="s">
        <v>2311</v>
      </c>
      <c r="M340" s="2122" t="s">
        <v>2311</v>
      </c>
      <c r="N340" s="2122" t="s">
        <v>2311</v>
      </c>
      <c r="O340" s="2122" t="s">
        <v>2311</v>
      </c>
      <c r="P340" s="2122" t="s">
        <v>2311</v>
      </c>
      <c r="Q340" s="2122" t="s">
        <v>2311</v>
      </c>
      <c r="R340" s="2122" t="s">
        <v>2311</v>
      </c>
      <c r="S340" s="2122" t="s">
        <v>2311</v>
      </c>
      <c r="T340" s="2122" t="s">
        <v>2311</v>
      </c>
      <c r="U340" s="2122" t="s">
        <v>2311</v>
      </c>
      <c r="V340" s="2122" t="s">
        <v>2311</v>
      </c>
      <c r="W340" s="2122" t="s">
        <v>2311</v>
      </c>
      <c r="X340" s="2122" t="s">
        <v>2311</v>
      </c>
      <c r="Y340" s="2122" t="s">
        <v>2311</v>
      </c>
      <c r="Z340" s="2122" t="s">
        <v>2311</v>
      </c>
      <c r="AA340" s="2122" t="s">
        <v>2311</v>
      </c>
      <c r="AB340" s="2122" t="s">
        <v>2311</v>
      </c>
      <c r="AC340" s="2122" t="s">
        <v>2311</v>
      </c>
      <c r="AD340" s="2122" t="s">
        <v>2311</v>
      </c>
      <c r="AE340" s="2122" t="s">
        <v>2311</v>
      </c>
      <c r="AF340" s="2122" t="s">
        <v>2311</v>
      </c>
      <c r="AG340" s="2122" t="s">
        <v>2311</v>
      </c>
      <c r="AH340" s="2122" t="s">
        <v>2311</v>
      </c>
      <c r="AI340" s="2122" t="s">
        <v>2311</v>
      </c>
      <c r="AJ340" s="2159" t="s">
        <v>2311</v>
      </c>
      <c r="AK340" s="1905" t="s">
        <v>2289</v>
      </c>
      <c r="AL340" s="1905" t="s">
        <v>2290</v>
      </c>
      <c r="AM340" s="1905" t="s">
        <v>2291</v>
      </c>
      <c r="AN340" s="1906" t="s">
        <v>2292</v>
      </c>
      <c r="AO340" s="1905" t="s">
        <v>2293</v>
      </c>
      <c r="AQ340" s="4620"/>
      <c r="AR340" s="4620"/>
    </row>
    <row r="341" spans="2:44" ht="13.5" customHeight="1">
      <c r="B341" s="4623" t="s">
        <v>2294</v>
      </c>
      <c r="C341" s="4485" t="str">
        <f>$AC$8</f>
        <v>A建設</v>
      </c>
      <c r="D341" s="1928" t="str">
        <f>$AG$8</f>
        <v>〇〇</v>
      </c>
      <c r="E341" s="2124"/>
      <c r="F341" s="2125"/>
      <c r="G341" s="2126"/>
      <c r="H341" s="2126"/>
      <c r="I341" s="2126"/>
      <c r="J341" s="2126"/>
      <c r="K341" s="2126"/>
      <c r="L341" s="2126"/>
      <c r="M341" s="2126"/>
      <c r="N341" s="2126"/>
      <c r="O341" s="2126"/>
      <c r="P341" s="2126"/>
      <c r="Q341" s="2126"/>
      <c r="R341" s="2126"/>
      <c r="S341" s="2126"/>
      <c r="T341" s="2126"/>
      <c r="U341" s="2126"/>
      <c r="V341" s="2126"/>
      <c r="W341" s="2126"/>
      <c r="X341" s="2126"/>
      <c r="Y341" s="2126"/>
      <c r="Z341" s="2126"/>
      <c r="AA341" s="2126"/>
      <c r="AB341" s="2126"/>
      <c r="AC341" s="2126"/>
      <c r="AD341" s="2126"/>
      <c r="AE341" s="2126"/>
      <c r="AF341" s="2126"/>
      <c r="AG341" s="2126"/>
      <c r="AH341" s="2126"/>
      <c r="AI341" s="2127"/>
      <c r="AJ341" s="2128"/>
      <c r="AK341" s="1933">
        <f t="shared" ref="AK341:AK346" si="124">IF(D341=0,"",COUNT($F$26:$AJ$26)-AL341)</f>
        <v>0</v>
      </c>
      <c r="AL341" s="1934">
        <f t="shared" ref="AL341:AL346" si="125">IF(D341=0,"",AQ341+AR341)</f>
        <v>0</v>
      </c>
      <c r="AM341" s="1934">
        <f t="shared" ref="AM341:AM346" si="126">IF(D341=0,"",COUNTIF(F341:AJ341,"休"))</f>
        <v>0</v>
      </c>
      <c r="AN341" s="1935" t="str">
        <f t="shared" ref="AN341:AN346" si="127">IF(D341="","",IFERROR(ROUND(AM341/AK341,3),""))</f>
        <v/>
      </c>
      <c r="AO341" s="4626" t="e">
        <f>ROUND(AVERAGE(AN341:AN356),3)</f>
        <v>#DIV/0!</v>
      </c>
      <c r="AQ341" s="1952">
        <f t="shared" ref="AQ341:AQ346" si="128">+COUNTIF(F341:AJ341,"－")</f>
        <v>0</v>
      </c>
      <c r="AR341" s="1952">
        <f t="shared" ref="AR341:AR346" si="129">+COUNTIF(F341:AJ341,"外")</f>
        <v>0</v>
      </c>
    </row>
    <row r="342" spans="2:44" ht="13.5" customHeight="1">
      <c r="B342" s="4624"/>
      <c r="C342" s="4466"/>
      <c r="D342" s="1928" t="str">
        <f>$AG$9</f>
        <v>●●</v>
      </c>
      <c r="E342" s="2124"/>
      <c r="F342" s="2129"/>
      <c r="G342" s="2130"/>
      <c r="H342" s="2130"/>
      <c r="I342" s="2130"/>
      <c r="J342" s="2130"/>
      <c r="K342" s="2130"/>
      <c r="L342" s="2130"/>
      <c r="M342" s="2130"/>
      <c r="N342" s="2130"/>
      <c r="O342" s="2130"/>
      <c r="P342" s="2130"/>
      <c r="Q342" s="2130"/>
      <c r="R342" s="2130"/>
      <c r="S342" s="2130"/>
      <c r="T342" s="2130"/>
      <c r="U342" s="2130"/>
      <c r="V342" s="2130"/>
      <c r="W342" s="2130"/>
      <c r="X342" s="2130"/>
      <c r="Y342" s="2130"/>
      <c r="Z342" s="2130"/>
      <c r="AA342" s="2130"/>
      <c r="AB342" s="2130"/>
      <c r="AC342" s="2130"/>
      <c r="AD342" s="2130"/>
      <c r="AE342" s="2130"/>
      <c r="AF342" s="2130"/>
      <c r="AG342" s="2130"/>
      <c r="AH342" s="2130"/>
      <c r="AI342" s="2130"/>
      <c r="AJ342" s="2131"/>
      <c r="AK342" s="1933">
        <f t="shared" si="124"/>
        <v>0</v>
      </c>
      <c r="AL342" s="1939">
        <f t="shared" si="125"/>
        <v>0</v>
      </c>
      <c r="AM342" s="1939">
        <f t="shared" si="126"/>
        <v>0</v>
      </c>
      <c r="AN342" s="1940" t="str">
        <f t="shared" si="127"/>
        <v/>
      </c>
      <c r="AO342" s="4627"/>
      <c r="AQ342" s="1952">
        <f t="shared" si="128"/>
        <v>0</v>
      </c>
      <c r="AR342" s="1952">
        <f t="shared" si="129"/>
        <v>0</v>
      </c>
    </row>
    <row r="343" spans="2:44">
      <c r="B343" s="4624"/>
      <c r="C343" s="4466"/>
      <c r="D343" s="1928" t="str">
        <f>$AG$10</f>
        <v>△△</v>
      </c>
      <c r="E343" s="2124"/>
      <c r="F343" s="2129"/>
      <c r="G343" s="2130"/>
      <c r="H343" s="2130"/>
      <c r="I343" s="2130"/>
      <c r="J343" s="2130"/>
      <c r="K343" s="2130"/>
      <c r="L343" s="2130"/>
      <c r="M343" s="2130"/>
      <c r="N343" s="2130"/>
      <c r="O343" s="2130"/>
      <c r="P343" s="2130"/>
      <c r="Q343" s="2130"/>
      <c r="R343" s="2130"/>
      <c r="S343" s="2130"/>
      <c r="T343" s="2130"/>
      <c r="U343" s="2130"/>
      <c r="V343" s="2130"/>
      <c r="W343" s="2130"/>
      <c r="X343" s="2130"/>
      <c r="Y343" s="2130"/>
      <c r="Z343" s="2130"/>
      <c r="AA343" s="2130"/>
      <c r="AB343" s="2130"/>
      <c r="AC343" s="2130"/>
      <c r="AD343" s="2130"/>
      <c r="AE343" s="2130"/>
      <c r="AF343" s="2130"/>
      <c r="AG343" s="2130"/>
      <c r="AH343" s="2130"/>
      <c r="AI343" s="2130"/>
      <c r="AJ343" s="2131"/>
      <c r="AK343" s="1933">
        <f t="shared" si="124"/>
        <v>0</v>
      </c>
      <c r="AL343" s="1939">
        <f t="shared" si="125"/>
        <v>0</v>
      </c>
      <c r="AM343" s="1939">
        <f t="shared" si="126"/>
        <v>0</v>
      </c>
      <c r="AN343" s="1940" t="str">
        <f t="shared" si="127"/>
        <v/>
      </c>
      <c r="AO343" s="4627"/>
      <c r="AQ343" s="1952">
        <f t="shared" si="128"/>
        <v>0</v>
      </c>
      <c r="AR343" s="1952">
        <f t="shared" si="129"/>
        <v>0</v>
      </c>
    </row>
    <row r="344" spans="2:44">
      <c r="B344" s="4624"/>
      <c r="C344" s="4466"/>
      <c r="D344" s="1928" t="str">
        <f>$AG$11</f>
        <v>■■</v>
      </c>
      <c r="E344" s="2105"/>
      <c r="F344" s="2129"/>
      <c r="G344" s="2130"/>
      <c r="H344" s="2130"/>
      <c r="I344" s="2130"/>
      <c r="J344" s="2130"/>
      <c r="K344" s="2130"/>
      <c r="L344" s="2130"/>
      <c r="M344" s="2130"/>
      <c r="N344" s="2130"/>
      <c r="O344" s="2130"/>
      <c r="P344" s="2130"/>
      <c r="Q344" s="2130"/>
      <c r="R344" s="2130"/>
      <c r="S344" s="2130"/>
      <c r="T344" s="2130"/>
      <c r="U344" s="2130"/>
      <c r="V344" s="2130"/>
      <c r="W344" s="2130"/>
      <c r="X344" s="2130"/>
      <c r="Y344" s="2130"/>
      <c r="Z344" s="2130"/>
      <c r="AA344" s="2130"/>
      <c r="AB344" s="2130"/>
      <c r="AC344" s="2130"/>
      <c r="AD344" s="2130"/>
      <c r="AE344" s="2130"/>
      <c r="AF344" s="2130"/>
      <c r="AG344" s="2130"/>
      <c r="AH344" s="2130"/>
      <c r="AI344" s="2130"/>
      <c r="AJ344" s="2131"/>
      <c r="AK344" s="1933">
        <f t="shared" si="124"/>
        <v>0</v>
      </c>
      <c r="AL344" s="1939">
        <f t="shared" si="125"/>
        <v>0</v>
      </c>
      <c r="AM344" s="1939">
        <f t="shared" si="126"/>
        <v>0</v>
      </c>
      <c r="AN344" s="1940" t="str">
        <f t="shared" si="127"/>
        <v/>
      </c>
      <c r="AO344" s="4627"/>
      <c r="AQ344" s="1952">
        <f t="shared" si="128"/>
        <v>0</v>
      </c>
      <c r="AR344" s="1952">
        <f t="shared" si="129"/>
        <v>0</v>
      </c>
    </row>
    <row r="345" spans="2:44">
      <c r="B345" s="4624"/>
      <c r="C345" s="4466"/>
      <c r="D345" s="1928" t="str">
        <f>$AG$12</f>
        <v>★★</v>
      </c>
      <c r="E345" s="2124"/>
      <c r="F345" s="2129"/>
      <c r="G345" s="2130"/>
      <c r="H345" s="2130"/>
      <c r="I345" s="2130"/>
      <c r="J345" s="2130"/>
      <c r="K345" s="2130"/>
      <c r="L345" s="2130"/>
      <c r="M345" s="2130"/>
      <c r="N345" s="2130"/>
      <c r="O345" s="2130"/>
      <c r="P345" s="2130"/>
      <c r="Q345" s="2130"/>
      <c r="R345" s="2130"/>
      <c r="S345" s="2130"/>
      <c r="T345" s="2130"/>
      <c r="U345" s="2130"/>
      <c r="V345" s="2130"/>
      <c r="W345" s="2130"/>
      <c r="X345" s="2130"/>
      <c r="Y345" s="2130"/>
      <c r="Z345" s="2130"/>
      <c r="AA345" s="2130"/>
      <c r="AB345" s="2130"/>
      <c r="AC345" s="2130"/>
      <c r="AD345" s="2130"/>
      <c r="AE345" s="2130"/>
      <c r="AF345" s="2130"/>
      <c r="AG345" s="2130"/>
      <c r="AH345" s="2130"/>
      <c r="AI345" s="2130"/>
      <c r="AJ345" s="2131"/>
      <c r="AK345" s="1933">
        <f t="shared" si="124"/>
        <v>0</v>
      </c>
      <c r="AL345" s="1939">
        <f t="shared" si="125"/>
        <v>0</v>
      </c>
      <c r="AM345" s="1939">
        <f t="shared" si="126"/>
        <v>0</v>
      </c>
      <c r="AN345" s="1940" t="str">
        <f t="shared" si="127"/>
        <v/>
      </c>
      <c r="AO345" s="4627"/>
      <c r="AQ345" s="1952">
        <f t="shared" si="128"/>
        <v>0</v>
      </c>
      <c r="AR345" s="1952">
        <f t="shared" si="129"/>
        <v>0</v>
      </c>
    </row>
    <row r="346" spans="2:44">
      <c r="B346" s="4625"/>
      <c r="C346" s="4467"/>
      <c r="D346" s="1941">
        <f>$AG$13</f>
        <v>0</v>
      </c>
      <c r="E346" s="2132"/>
      <c r="F346" s="2133"/>
      <c r="G346" s="2134"/>
      <c r="H346" s="2135"/>
      <c r="I346" s="2135"/>
      <c r="J346" s="2135"/>
      <c r="K346" s="2135"/>
      <c r="L346" s="2135"/>
      <c r="M346" s="2135"/>
      <c r="N346" s="2135"/>
      <c r="O346" s="2135"/>
      <c r="P346" s="2135"/>
      <c r="Q346" s="2135"/>
      <c r="R346" s="2135"/>
      <c r="S346" s="2135"/>
      <c r="T346" s="2135"/>
      <c r="U346" s="2135"/>
      <c r="V346" s="2135"/>
      <c r="W346" s="2135"/>
      <c r="X346" s="2135"/>
      <c r="Y346" s="2135"/>
      <c r="Z346" s="2135"/>
      <c r="AA346" s="2135"/>
      <c r="AB346" s="2135"/>
      <c r="AC346" s="2135"/>
      <c r="AD346" s="2135"/>
      <c r="AE346" s="2135"/>
      <c r="AF346" s="2135"/>
      <c r="AG346" s="2135"/>
      <c r="AH346" s="2135"/>
      <c r="AI346" s="2135"/>
      <c r="AJ346" s="2136"/>
      <c r="AK346" s="1933" t="str">
        <f t="shared" si="124"/>
        <v/>
      </c>
      <c r="AL346" s="1934" t="str">
        <f t="shared" si="125"/>
        <v/>
      </c>
      <c r="AM346" s="1947" t="str">
        <f t="shared" si="126"/>
        <v/>
      </c>
      <c r="AN346" s="1940" t="str">
        <f t="shared" si="127"/>
        <v/>
      </c>
      <c r="AO346" s="4627"/>
      <c r="AQ346" s="1952">
        <f t="shared" si="128"/>
        <v>0</v>
      </c>
      <c r="AR346" s="1952">
        <f t="shared" si="129"/>
        <v>0</v>
      </c>
    </row>
    <row r="347" spans="2:44">
      <c r="B347" s="4623" t="s">
        <v>2301</v>
      </c>
      <c r="C347" s="4465" t="str">
        <f>$AC$14</f>
        <v>B産業</v>
      </c>
      <c r="D347" s="1948" t="s">
        <v>2281</v>
      </c>
      <c r="E347" s="2137" t="s">
        <v>2270</v>
      </c>
      <c r="F347" s="2121"/>
      <c r="G347" s="2122"/>
      <c r="H347" s="2122"/>
      <c r="I347" s="2122"/>
      <c r="J347" s="2122"/>
      <c r="K347" s="2122"/>
      <c r="L347" s="2122"/>
      <c r="M347" s="2122"/>
      <c r="N347" s="2122"/>
      <c r="O347" s="2122"/>
      <c r="P347" s="2122"/>
      <c r="Q347" s="2122"/>
      <c r="R347" s="2122"/>
      <c r="S347" s="2122"/>
      <c r="T347" s="2122"/>
      <c r="U347" s="2122"/>
      <c r="V347" s="2122"/>
      <c r="W347" s="2122"/>
      <c r="X347" s="2122"/>
      <c r="Y347" s="2122"/>
      <c r="Z347" s="2122"/>
      <c r="AA347" s="2122"/>
      <c r="AB347" s="2122"/>
      <c r="AC347" s="2122"/>
      <c r="AD347" s="2122"/>
      <c r="AE347" s="2122"/>
      <c r="AF347" s="2122"/>
      <c r="AG347" s="2122"/>
      <c r="AH347" s="2122"/>
      <c r="AI347" s="2122"/>
      <c r="AJ347" s="2123"/>
      <c r="AK347" s="1951"/>
      <c r="AL347" s="1952"/>
      <c r="AM347" s="1953"/>
      <c r="AN347" s="1954"/>
      <c r="AO347" s="4627"/>
    </row>
    <row r="348" spans="2:44">
      <c r="B348" s="4624"/>
      <c r="C348" s="4466"/>
      <c r="D348" s="1928" t="str">
        <f>$AG$14</f>
        <v>〇〇</v>
      </c>
      <c r="E348" s="2124"/>
      <c r="F348" s="2125"/>
      <c r="G348" s="2126"/>
      <c r="H348" s="2126"/>
      <c r="I348" s="2126"/>
      <c r="J348" s="2126"/>
      <c r="K348" s="2126"/>
      <c r="L348" s="2126"/>
      <c r="M348" s="2126"/>
      <c r="N348" s="2126"/>
      <c r="O348" s="2126"/>
      <c r="P348" s="2126"/>
      <c r="Q348" s="2126"/>
      <c r="R348" s="2126"/>
      <c r="S348" s="2126"/>
      <c r="T348" s="2126"/>
      <c r="U348" s="2126"/>
      <c r="V348" s="2126"/>
      <c r="W348" s="2126"/>
      <c r="X348" s="2126"/>
      <c r="Y348" s="2126"/>
      <c r="Z348" s="2126"/>
      <c r="AA348" s="2126"/>
      <c r="AB348" s="2126"/>
      <c r="AC348" s="2126"/>
      <c r="AD348" s="2126"/>
      <c r="AE348" s="2126"/>
      <c r="AF348" s="2126"/>
      <c r="AG348" s="2126"/>
      <c r="AH348" s="2127"/>
      <c r="AI348" s="2127"/>
      <c r="AJ348" s="2131"/>
      <c r="AK348" s="1933">
        <f>IF(D348=0,"",COUNT($F$26:$AJ$26)-AL348)</f>
        <v>0</v>
      </c>
      <c r="AL348" s="1934">
        <f>IF(D348=0,"",AQ348+AR348)</f>
        <v>0</v>
      </c>
      <c r="AM348" s="1934">
        <f>IF(D348=0,"",COUNTIF(F348:AJ348,"休"))</f>
        <v>0</v>
      </c>
      <c r="AN348" s="1935" t="str">
        <f>IF(D348="","",IFERROR(ROUND(AM348/AK348,3),""))</f>
        <v/>
      </c>
      <c r="AO348" s="4627"/>
      <c r="AQ348" s="1952">
        <f>+COUNTIF(F348:AJ348,"－")</f>
        <v>0</v>
      </c>
      <c r="AR348" s="1952">
        <f>+COUNTIF(F348:AJ348,"外")</f>
        <v>0</v>
      </c>
    </row>
    <row r="349" spans="2:44">
      <c r="B349" s="4624"/>
      <c r="C349" s="4466"/>
      <c r="D349" s="1928" t="str">
        <f>$AG$15</f>
        <v>●●</v>
      </c>
      <c r="E349" s="2138"/>
      <c r="F349" s="2129"/>
      <c r="G349" s="2130"/>
      <c r="H349" s="2130"/>
      <c r="I349" s="2130"/>
      <c r="J349" s="2130"/>
      <c r="K349" s="2130"/>
      <c r="L349" s="2130"/>
      <c r="M349" s="2130"/>
      <c r="N349" s="2130"/>
      <c r="O349" s="2130"/>
      <c r="P349" s="2130"/>
      <c r="Q349" s="2130"/>
      <c r="R349" s="2130"/>
      <c r="S349" s="2130"/>
      <c r="T349" s="2130"/>
      <c r="U349" s="2130"/>
      <c r="V349" s="2130"/>
      <c r="W349" s="2130"/>
      <c r="X349" s="2130"/>
      <c r="Y349" s="2130"/>
      <c r="Z349" s="2130"/>
      <c r="AA349" s="2130"/>
      <c r="AB349" s="2130"/>
      <c r="AC349" s="2130"/>
      <c r="AD349" s="2130"/>
      <c r="AE349" s="2130"/>
      <c r="AF349" s="2130"/>
      <c r="AG349" s="2130"/>
      <c r="AH349" s="2130"/>
      <c r="AI349" s="2130"/>
      <c r="AJ349" s="2131"/>
      <c r="AK349" s="1933">
        <f>IF(D349=0,"",COUNT($F$26:$AJ$26)-AL349)</f>
        <v>0</v>
      </c>
      <c r="AL349" s="1939">
        <f>IF(D349=0,"",AQ349+AR349)</f>
        <v>0</v>
      </c>
      <c r="AM349" s="1939">
        <f>IF(D349=0,"",COUNTIF(F349:AJ349,"休"))</f>
        <v>0</v>
      </c>
      <c r="AN349" s="1940" t="str">
        <f>IF(D349="","",IFERROR(ROUND(AM349/AK349,3),""))</f>
        <v/>
      </c>
      <c r="AO349" s="4627"/>
      <c r="AQ349" s="1952">
        <f>+COUNTIF(F349:AJ349,"－")</f>
        <v>0</v>
      </c>
      <c r="AR349" s="1952">
        <f>+COUNTIF(F349:AJ349,"外")</f>
        <v>0</v>
      </c>
    </row>
    <row r="350" spans="2:44">
      <c r="B350" s="4624"/>
      <c r="C350" s="4466"/>
      <c r="D350" s="1928">
        <f>$AG$16</f>
        <v>0</v>
      </c>
      <c r="E350" s="2138"/>
      <c r="F350" s="2129"/>
      <c r="G350" s="2130"/>
      <c r="H350" s="2130"/>
      <c r="I350" s="2130"/>
      <c r="J350" s="2130"/>
      <c r="K350" s="2130"/>
      <c r="L350" s="2130"/>
      <c r="M350" s="2130"/>
      <c r="N350" s="2130"/>
      <c r="O350" s="2130"/>
      <c r="P350" s="2130"/>
      <c r="Q350" s="2130"/>
      <c r="R350" s="2130"/>
      <c r="S350" s="2130"/>
      <c r="T350" s="2130"/>
      <c r="U350" s="2130"/>
      <c r="V350" s="2130"/>
      <c r="W350" s="2130"/>
      <c r="X350" s="2130"/>
      <c r="Y350" s="2130"/>
      <c r="Z350" s="2130"/>
      <c r="AA350" s="2130"/>
      <c r="AB350" s="2130"/>
      <c r="AC350" s="2130"/>
      <c r="AD350" s="2130"/>
      <c r="AE350" s="2130"/>
      <c r="AF350" s="2130"/>
      <c r="AG350" s="2130"/>
      <c r="AH350" s="2130"/>
      <c r="AI350" s="2130"/>
      <c r="AJ350" s="2131"/>
      <c r="AK350" s="1933" t="str">
        <f>IF(D350=0,"",COUNT($F$26:$AJ$26)-AL350)</f>
        <v/>
      </c>
      <c r="AL350" s="1939" t="str">
        <f>IF(D350=0,"",AQ350+AR350)</f>
        <v/>
      </c>
      <c r="AM350" s="1939" t="str">
        <f>IF(D350=0,"",COUNTIF(F350:AJ350,"休"))</f>
        <v/>
      </c>
      <c r="AN350" s="1940" t="str">
        <f>IF(D350="","",IFERROR(ROUND(AM350/AK350,3),""))</f>
        <v/>
      </c>
      <c r="AO350" s="4627"/>
      <c r="AQ350" s="1952">
        <f>+COUNTIF(F350:AJ350,"－")</f>
        <v>0</v>
      </c>
      <c r="AR350" s="1952">
        <f>+COUNTIF(F350:AJ350,"外")</f>
        <v>0</v>
      </c>
    </row>
    <row r="351" spans="2:44">
      <c r="B351" s="4624"/>
      <c r="C351" s="4467"/>
      <c r="D351" s="1957">
        <f>$AG$17</f>
        <v>0</v>
      </c>
      <c r="E351" s="1947"/>
      <c r="F351" s="2129"/>
      <c r="G351" s="2127"/>
      <c r="H351" s="2127"/>
      <c r="I351" s="2127"/>
      <c r="J351" s="2127"/>
      <c r="K351" s="2127"/>
      <c r="L351" s="2127"/>
      <c r="M351" s="2127"/>
      <c r="N351" s="2127"/>
      <c r="O351" s="2127"/>
      <c r="P351" s="2127"/>
      <c r="Q351" s="2127"/>
      <c r="R351" s="2127"/>
      <c r="S351" s="2127"/>
      <c r="T351" s="2127"/>
      <c r="U351" s="2127"/>
      <c r="V351" s="2127"/>
      <c r="W351" s="2127"/>
      <c r="X351" s="2127"/>
      <c r="Y351" s="2127"/>
      <c r="Z351" s="2127"/>
      <c r="AA351" s="2127"/>
      <c r="AB351" s="2127"/>
      <c r="AC351" s="2127"/>
      <c r="AD351" s="2127"/>
      <c r="AE351" s="2127"/>
      <c r="AF351" s="2127"/>
      <c r="AG351" s="2127"/>
      <c r="AH351" s="2127"/>
      <c r="AI351" s="2127"/>
      <c r="AJ351" s="2136"/>
      <c r="AK351" s="1933" t="str">
        <f>IF(D351=0,"",COUNT($F$26:$AJ$26)-AL351)</f>
        <v/>
      </c>
      <c r="AL351" s="1934" t="str">
        <f>IF(D351=0,"",AQ351+AR351)</f>
        <v/>
      </c>
      <c r="AM351" s="1947" t="str">
        <f>IF(D351=0,"",COUNTIF(F351:AJ351,"休"))</f>
        <v/>
      </c>
      <c r="AN351" s="1940" t="str">
        <f>IF(D351="","",IFERROR(ROUND(AM351/AK351,3),""))</f>
        <v/>
      </c>
      <c r="AO351" s="4627"/>
      <c r="AQ351" s="1952">
        <f>+COUNTIF(F351:AJ351,"－")</f>
        <v>0</v>
      </c>
      <c r="AR351" s="1952">
        <f>+COUNTIF(F351:AJ351,"外")</f>
        <v>0</v>
      </c>
    </row>
    <row r="352" spans="2:44">
      <c r="B352" s="4624"/>
      <c r="C352" s="4465" t="str">
        <f>$AC$18</f>
        <v>C土木</v>
      </c>
      <c r="D352" s="1948" t="s">
        <v>2281</v>
      </c>
      <c r="E352" s="2139" t="s">
        <v>2270</v>
      </c>
      <c r="F352" s="2121"/>
      <c r="G352" s="2122"/>
      <c r="H352" s="2122"/>
      <c r="I352" s="2122"/>
      <c r="J352" s="2122"/>
      <c r="K352" s="2122"/>
      <c r="L352" s="2122"/>
      <c r="M352" s="2122"/>
      <c r="N352" s="2122"/>
      <c r="O352" s="2122"/>
      <c r="P352" s="2122"/>
      <c r="Q352" s="2122"/>
      <c r="R352" s="2122"/>
      <c r="S352" s="2122"/>
      <c r="T352" s="2122"/>
      <c r="U352" s="2122"/>
      <c r="V352" s="2122"/>
      <c r="W352" s="2122"/>
      <c r="X352" s="2122"/>
      <c r="Y352" s="2122"/>
      <c r="Z352" s="2122"/>
      <c r="AA352" s="2122"/>
      <c r="AB352" s="2122"/>
      <c r="AC352" s="2122"/>
      <c r="AD352" s="2122"/>
      <c r="AE352" s="2122"/>
      <c r="AF352" s="2122"/>
      <c r="AG352" s="2122"/>
      <c r="AH352" s="2122"/>
      <c r="AI352" s="2122"/>
      <c r="AJ352" s="2123"/>
      <c r="AK352" s="1951"/>
      <c r="AL352" s="1952"/>
      <c r="AM352" s="1960"/>
      <c r="AN352" s="1954"/>
      <c r="AO352" s="4627"/>
    </row>
    <row r="353" spans="2:44">
      <c r="B353" s="4624"/>
      <c r="C353" s="4466"/>
      <c r="D353" s="1928" t="str">
        <f>$AG$18</f>
        <v>●●</v>
      </c>
      <c r="E353" s="2124"/>
      <c r="F353" s="2125"/>
      <c r="G353" s="2126"/>
      <c r="H353" s="2126"/>
      <c r="I353" s="2126"/>
      <c r="J353" s="2126"/>
      <c r="K353" s="2126"/>
      <c r="L353" s="2126"/>
      <c r="M353" s="2126"/>
      <c r="N353" s="2126"/>
      <c r="O353" s="2126"/>
      <c r="P353" s="2126"/>
      <c r="Q353" s="2126"/>
      <c r="R353" s="2126"/>
      <c r="S353" s="2126"/>
      <c r="T353" s="2126"/>
      <c r="U353" s="2126"/>
      <c r="V353" s="2126"/>
      <c r="W353" s="2126"/>
      <c r="X353" s="2126"/>
      <c r="Y353" s="2126"/>
      <c r="Z353" s="2126"/>
      <c r="AA353" s="2126"/>
      <c r="AB353" s="2126"/>
      <c r="AC353" s="2126"/>
      <c r="AD353" s="2126"/>
      <c r="AE353" s="2126"/>
      <c r="AF353" s="2126"/>
      <c r="AG353" s="2126"/>
      <c r="AH353" s="2126"/>
      <c r="AI353" s="2126"/>
      <c r="AJ353" s="2140"/>
      <c r="AK353" s="1933">
        <f>IF(D353=0,"",COUNT($F$26:$AJ$26)-AL353)</f>
        <v>0</v>
      </c>
      <c r="AL353" s="1934">
        <f>IF(D353=0,"",AQ353+AR353)</f>
        <v>0</v>
      </c>
      <c r="AM353" s="1934">
        <f>IF(D353=0,"",COUNTIF(F353:AJ353,"休"))</f>
        <v>0</v>
      </c>
      <c r="AN353" s="1935" t="str">
        <f>IF(D353="","",IFERROR(ROUND(AM353/AK353,3),""))</f>
        <v/>
      </c>
      <c r="AO353" s="4627"/>
      <c r="AQ353" s="1952">
        <f>+COUNTIF(F353:AJ353,"－")</f>
        <v>0</v>
      </c>
      <c r="AR353" s="1952">
        <f>+COUNTIF(F353:AJ353,"外")</f>
        <v>0</v>
      </c>
    </row>
    <row r="354" spans="2:44">
      <c r="B354" s="4624"/>
      <c r="C354" s="4466"/>
      <c r="D354" s="1928">
        <f>$AG$19</f>
        <v>0</v>
      </c>
      <c r="E354" s="2138"/>
      <c r="F354" s="2129"/>
      <c r="G354" s="2130"/>
      <c r="H354" s="2130"/>
      <c r="I354" s="2130"/>
      <c r="J354" s="2130"/>
      <c r="K354" s="2130"/>
      <c r="L354" s="2130"/>
      <c r="M354" s="2130"/>
      <c r="N354" s="2130"/>
      <c r="O354" s="2130"/>
      <c r="P354" s="2130"/>
      <c r="Q354" s="2130"/>
      <c r="R354" s="2130"/>
      <c r="S354" s="2130"/>
      <c r="T354" s="2130"/>
      <c r="U354" s="2130"/>
      <c r="V354" s="2130"/>
      <c r="W354" s="2130"/>
      <c r="X354" s="2130"/>
      <c r="Y354" s="2130"/>
      <c r="Z354" s="2130"/>
      <c r="AA354" s="2130"/>
      <c r="AB354" s="2130"/>
      <c r="AC354" s="2130"/>
      <c r="AD354" s="2130"/>
      <c r="AE354" s="2130"/>
      <c r="AF354" s="2130"/>
      <c r="AG354" s="2130"/>
      <c r="AH354" s="2130"/>
      <c r="AI354" s="2130"/>
      <c r="AJ354" s="2131"/>
      <c r="AK354" s="1933" t="str">
        <f>IF(D354=0,"",COUNT($F$26:$AJ$26)-AL354)</f>
        <v/>
      </c>
      <c r="AL354" s="1939" t="str">
        <f>IF(D354=0,"",AQ354+AR354)</f>
        <v/>
      </c>
      <c r="AM354" s="1939" t="str">
        <f>IF(D354=0,"",COUNTIF(F354:AJ354,"休"))</f>
        <v/>
      </c>
      <c r="AN354" s="1940" t="str">
        <f>IF(D354="","",IFERROR(ROUND(AM354/AK354,3),""))</f>
        <v/>
      </c>
      <c r="AO354" s="4627"/>
      <c r="AQ354" s="1952">
        <f>+COUNTIF(F354:AJ354,"－")</f>
        <v>0</v>
      </c>
      <c r="AR354" s="1952">
        <f>+COUNTIF(F354:AJ354,"外")</f>
        <v>0</v>
      </c>
    </row>
    <row r="355" spans="2:44">
      <c r="B355" s="4624"/>
      <c r="C355" s="4466"/>
      <c r="D355" s="1928">
        <f>$AG$20</f>
        <v>0</v>
      </c>
      <c r="E355" s="2138"/>
      <c r="F355" s="2129"/>
      <c r="G355" s="2130"/>
      <c r="H355" s="2130"/>
      <c r="I355" s="2130"/>
      <c r="J355" s="2130"/>
      <c r="K355" s="2130"/>
      <c r="L355" s="2130"/>
      <c r="M355" s="2130"/>
      <c r="N355" s="2130"/>
      <c r="O355" s="2130"/>
      <c r="P355" s="2130"/>
      <c r="Q355" s="2130"/>
      <c r="R355" s="2130"/>
      <c r="S355" s="2130"/>
      <c r="T355" s="2130"/>
      <c r="U355" s="2130"/>
      <c r="V355" s="2130"/>
      <c r="W355" s="2130"/>
      <c r="X355" s="2130"/>
      <c r="Y355" s="2130"/>
      <c r="Z355" s="2130"/>
      <c r="AA355" s="2130"/>
      <c r="AB355" s="2130"/>
      <c r="AC355" s="2130"/>
      <c r="AD355" s="2130"/>
      <c r="AE355" s="2130"/>
      <c r="AF355" s="2130"/>
      <c r="AG355" s="2130"/>
      <c r="AH355" s="2130"/>
      <c r="AI355" s="2130"/>
      <c r="AJ355" s="2131"/>
      <c r="AK355" s="1933" t="str">
        <f>IF(D355=0,"",COUNT($F$26:$AJ$26)-AL355)</f>
        <v/>
      </c>
      <c r="AL355" s="1939" t="str">
        <f>IF(D355=0,"",AQ355+AR355)</f>
        <v/>
      </c>
      <c r="AM355" s="1939" t="str">
        <f>IF(D355=0,"",COUNTIF(F355:AJ355,"休"))</f>
        <v/>
      </c>
      <c r="AN355" s="1940" t="str">
        <f>IF(D355="","",IFERROR(ROUND(AM355/AK355,3),""))</f>
        <v/>
      </c>
      <c r="AO355" s="4627"/>
      <c r="AQ355" s="1952">
        <f>+COUNTIF(F355:AJ355,"－")</f>
        <v>0</v>
      </c>
      <c r="AR355" s="1952">
        <f>+COUNTIF(F355:AJ355,"外")</f>
        <v>0</v>
      </c>
    </row>
    <row r="356" spans="2:44" ht="13.8" thickBot="1">
      <c r="B356" s="4625"/>
      <c r="C356" s="4467"/>
      <c r="D356" s="1941">
        <f>$AG$21</f>
        <v>0</v>
      </c>
      <c r="E356" s="1947"/>
      <c r="F356" s="2141"/>
      <c r="G356" s="2134"/>
      <c r="H356" s="2134"/>
      <c r="I356" s="2134"/>
      <c r="J356" s="2134"/>
      <c r="K356" s="2134"/>
      <c r="L356" s="2134"/>
      <c r="M356" s="2134"/>
      <c r="N356" s="2134"/>
      <c r="O356" s="2134"/>
      <c r="P356" s="2134"/>
      <c r="Q356" s="2134"/>
      <c r="R356" s="2134"/>
      <c r="S356" s="2134"/>
      <c r="T356" s="2134"/>
      <c r="U356" s="2134"/>
      <c r="V356" s="2134"/>
      <c r="W356" s="2134"/>
      <c r="X356" s="2134"/>
      <c r="Y356" s="2134"/>
      <c r="Z356" s="2134"/>
      <c r="AA356" s="2134"/>
      <c r="AB356" s="2134"/>
      <c r="AC356" s="2134"/>
      <c r="AD356" s="2134"/>
      <c r="AE356" s="2134"/>
      <c r="AF356" s="2134"/>
      <c r="AG356" s="2134"/>
      <c r="AH356" s="2134"/>
      <c r="AI356" s="2134"/>
      <c r="AJ356" s="2142"/>
      <c r="AK356" s="1963" t="str">
        <f>IF(D356=0,"",COUNT($F$26:$AJ$26)-AL356)</f>
        <v/>
      </c>
      <c r="AL356" s="1964" t="str">
        <f>IF(D356=0,"",AQ356+AR356)</f>
        <v/>
      </c>
      <c r="AM356" s="1964" t="str">
        <f>IF(D356=0,"",COUNTIF(F356:AJ356,"休"))</f>
        <v/>
      </c>
      <c r="AN356" s="1940" t="str">
        <f>IF(D356="","",IFERROR(ROUND(AM356/AK356,3),""))</f>
        <v/>
      </c>
      <c r="AO356" s="4628"/>
      <c r="AQ356" s="1952">
        <f>+COUNTIF(F356:AJ356,"－")</f>
        <v>0</v>
      </c>
      <c r="AR356" s="1952">
        <f>+COUNTIF(F356:AJ356,"外")</f>
        <v>0</v>
      </c>
    </row>
    <row r="357" spans="2:44" ht="13.8" thickBot="1">
      <c r="B357" s="2143"/>
      <c r="C357" s="2116"/>
      <c r="F357" s="2144"/>
      <c r="G357" s="2144"/>
      <c r="H357" s="2144"/>
      <c r="I357" s="2144"/>
      <c r="J357" s="2144"/>
      <c r="K357" s="2144"/>
      <c r="L357" s="2144"/>
      <c r="M357" s="2144"/>
      <c r="N357" s="2144"/>
      <c r="O357" s="2144"/>
      <c r="P357" s="2144"/>
      <c r="Q357" s="2144"/>
      <c r="R357" s="2144"/>
      <c r="S357" s="2144"/>
      <c r="T357" s="2144"/>
      <c r="U357" s="2144"/>
      <c r="V357" s="2144"/>
      <c r="W357" s="2144"/>
      <c r="X357" s="2144"/>
      <c r="Y357" s="2144"/>
      <c r="Z357" s="2144"/>
      <c r="AA357" s="2144"/>
      <c r="AB357" s="2144"/>
      <c r="AC357" s="2144"/>
      <c r="AD357" s="2144"/>
      <c r="AE357" s="2144"/>
      <c r="AF357" s="2144"/>
      <c r="AG357" s="2144"/>
      <c r="AH357" s="2144"/>
      <c r="AI357" s="2144"/>
      <c r="AJ357" s="2144"/>
      <c r="AK357" s="2145"/>
      <c r="AN357" s="2146" t="s">
        <v>2271</v>
      </c>
      <c r="AO357" s="2147" t="e">
        <f>IF(AO341&gt;=0.285,"OK","NG")</f>
        <v>#DIV/0!</v>
      </c>
      <c r="AQ357" s="2061"/>
      <c r="AR357" s="2061"/>
    </row>
    <row r="358" spans="2:44">
      <c r="B358" s="2143"/>
      <c r="C358" s="2116"/>
      <c r="F358" s="2144"/>
      <c r="G358" s="2144"/>
      <c r="H358" s="2144"/>
      <c r="I358" s="2144"/>
      <c r="J358" s="2144"/>
      <c r="K358" s="2144"/>
      <c r="L358" s="2144"/>
      <c r="M358" s="2144"/>
      <c r="N358" s="2144"/>
      <c r="O358" s="2144"/>
      <c r="P358" s="2144"/>
      <c r="Q358" s="2144"/>
      <c r="R358" s="2144"/>
      <c r="S358" s="2144"/>
      <c r="T358" s="2144"/>
      <c r="U358" s="2144"/>
      <c r="V358" s="2144"/>
      <c r="W358" s="2144"/>
      <c r="X358" s="2144"/>
      <c r="Y358" s="2144"/>
      <c r="Z358" s="2144"/>
      <c r="AA358" s="2144"/>
      <c r="AB358" s="2144"/>
      <c r="AC358" s="2144"/>
      <c r="AD358" s="2144"/>
      <c r="AE358" s="2144"/>
      <c r="AF358" s="2144"/>
      <c r="AG358" s="2144"/>
      <c r="AH358" s="2144"/>
      <c r="AI358" s="2144"/>
      <c r="AJ358" s="2144"/>
      <c r="AK358" s="2145"/>
      <c r="AN358" s="2158"/>
      <c r="AO358" s="1935"/>
      <c r="AQ358" s="2061"/>
      <c r="AR358" s="2061"/>
    </row>
    <row r="359" spans="2:44" hidden="1">
      <c r="F359" s="2061" t="e">
        <f>YEAR(F362)</f>
        <v>#VALUE!</v>
      </c>
      <c r="G359" s="2061" t="e">
        <f>MONTH(F362)</f>
        <v>#VALUE!</v>
      </c>
    </row>
    <row r="360" spans="2:44" ht="13.2" customHeight="1">
      <c r="B360" s="4629"/>
      <c r="C360" s="4630"/>
      <c r="D360" s="4631"/>
      <c r="E360" s="2149" t="s">
        <v>2266</v>
      </c>
      <c r="F360" s="4637" t="e">
        <f>F362</f>
        <v>#VALUE!</v>
      </c>
      <c r="G360" s="4638"/>
      <c r="H360" s="4638"/>
      <c r="I360" s="4638"/>
      <c r="J360" s="4638"/>
      <c r="K360" s="4638"/>
      <c r="L360" s="4638"/>
      <c r="M360" s="4638"/>
      <c r="N360" s="4638"/>
      <c r="O360" s="4638"/>
      <c r="P360" s="4638"/>
      <c r="Q360" s="4638"/>
      <c r="R360" s="4638"/>
      <c r="S360" s="4638"/>
      <c r="T360" s="4638"/>
      <c r="U360" s="4638"/>
      <c r="V360" s="4638"/>
      <c r="W360" s="4638"/>
      <c r="X360" s="4638"/>
      <c r="Y360" s="4638"/>
      <c r="Z360" s="4638"/>
      <c r="AA360" s="4638"/>
      <c r="AB360" s="4638"/>
      <c r="AC360" s="4638"/>
      <c r="AD360" s="4638"/>
      <c r="AE360" s="4638"/>
      <c r="AF360" s="4638"/>
      <c r="AG360" s="4638"/>
      <c r="AH360" s="4638"/>
      <c r="AI360" s="4638"/>
      <c r="AJ360" s="4638"/>
      <c r="AK360" s="4480" t="s">
        <v>2304</v>
      </c>
      <c r="AL360" s="4489" t="s">
        <v>2305</v>
      </c>
      <c r="AM360" s="4480" t="s">
        <v>2283</v>
      </c>
      <c r="AN360" s="4481" t="s">
        <v>2306</v>
      </c>
      <c r="AO360" s="4480" t="s">
        <v>2307</v>
      </c>
      <c r="AQ360" s="4619" t="s">
        <v>2308</v>
      </c>
      <c r="AR360" s="4619" t="s">
        <v>2309</v>
      </c>
    </row>
    <row r="361" spans="2:44" ht="13.2" hidden="1" customHeight="1">
      <c r="B361" s="4632"/>
      <c r="C361" s="4622"/>
      <c r="D361" s="4633"/>
      <c r="E361" s="2150"/>
      <c r="F361" s="2110" t="e">
        <f>DATE($F359,$G359,1)</f>
        <v>#VALUE!</v>
      </c>
      <c r="G361" s="2110" t="e">
        <f t="shared" ref="G361:AJ361" si="130">F361+1</f>
        <v>#VALUE!</v>
      </c>
      <c r="H361" s="2110" t="e">
        <f t="shared" si="130"/>
        <v>#VALUE!</v>
      </c>
      <c r="I361" s="2110" t="e">
        <f t="shared" si="130"/>
        <v>#VALUE!</v>
      </c>
      <c r="J361" s="2110" t="e">
        <f t="shared" si="130"/>
        <v>#VALUE!</v>
      </c>
      <c r="K361" s="2110" t="e">
        <f t="shared" si="130"/>
        <v>#VALUE!</v>
      </c>
      <c r="L361" s="2110" t="e">
        <f t="shared" si="130"/>
        <v>#VALUE!</v>
      </c>
      <c r="M361" s="2110" t="e">
        <f t="shared" si="130"/>
        <v>#VALUE!</v>
      </c>
      <c r="N361" s="2110" t="e">
        <f t="shared" si="130"/>
        <v>#VALUE!</v>
      </c>
      <c r="O361" s="2110" t="e">
        <f t="shared" si="130"/>
        <v>#VALUE!</v>
      </c>
      <c r="P361" s="2110" t="e">
        <f t="shared" si="130"/>
        <v>#VALUE!</v>
      </c>
      <c r="Q361" s="2110" t="e">
        <f t="shared" si="130"/>
        <v>#VALUE!</v>
      </c>
      <c r="R361" s="2110" t="e">
        <f t="shared" si="130"/>
        <v>#VALUE!</v>
      </c>
      <c r="S361" s="2110" t="e">
        <f t="shared" si="130"/>
        <v>#VALUE!</v>
      </c>
      <c r="T361" s="2110" t="e">
        <f t="shared" si="130"/>
        <v>#VALUE!</v>
      </c>
      <c r="U361" s="2110" t="e">
        <f t="shared" si="130"/>
        <v>#VALUE!</v>
      </c>
      <c r="V361" s="2110" t="e">
        <f t="shared" si="130"/>
        <v>#VALUE!</v>
      </c>
      <c r="W361" s="2110" t="e">
        <f t="shared" si="130"/>
        <v>#VALUE!</v>
      </c>
      <c r="X361" s="2110" t="e">
        <f t="shared" si="130"/>
        <v>#VALUE!</v>
      </c>
      <c r="Y361" s="2110" t="e">
        <f t="shared" si="130"/>
        <v>#VALUE!</v>
      </c>
      <c r="Z361" s="2110" t="e">
        <f t="shared" si="130"/>
        <v>#VALUE!</v>
      </c>
      <c r="AA361" s="2110" t="e">
        <f t="shared" si="130"/>
        <v>#VALUE!</v>
      </c>
      <c r="AB361" s="2110" t="e">
        <f t="shared" si="130"/>
        <v>#VALUE!</v>
      </c>
      <c r="AC361" s="2110" t="e">
        <f t="shared" si="130"/>
        <v>#VALUE!</v>
      </c>
      <c r="AD361" s="2110" t="e">
        <f t="shared" si="130"/>
        <v>#VALUE!</v>
      </c>
      <c r="AE361" s="2110" t="e">
        <f t="shared" si="130"/>
        <v>#VALUE!</v>
      </c>
      <c r="AF361" s="2110" t="e">
        <f t="shared" si="130"/>
        <v>#VALUE!</v>
      </c>
      <c r="AG361" s="2110" t="e">
        <f t="shared" si="130"/>
        <v>#VALUE!</v>
      </c>
      <c r="AH361" s="2110" t="e">
        <f t="shared" si="130"/>
        <v>#VALUE!</v>
      </c>
      <c r="AI361" s="2110" t="e">
        <f t="shared" si="130"/>
        <v>#VALUE!</v>
      </c>
      <c r="AJ361" s="2110" t="e">
        <f t="shared" si="130"/>
        <v>#VALUE!</v>
      </c>
      <c r="AK361" s="4480"/>
      <c r="AL361" s="4489"/>
      <c r="AM361" s="4480"/>
      <c r="AN361" s="4481"/>
      <c r="AO361" s="4480"/>
      <c r="AQ361" s="4619"/>
      <c r="AR361" s="4619"/>
    </row>
    <row r="362" spans="2:44">
      <c r="B362" s="4632"/>
      <c r="C362" s="4622"/>
      <c r="D362" s="4633"/>
      <c r="E362" s="2151" t="s">
        <v>2267</v>
      </c>
      <c r="F362" s="2152" t="e">
        <f>IF(EDATE(F337,1)&gt;$F$7,"",EDATE(F337,1))</f>
        <v>#VALUE!</v>
      </c>
      <c r="G362" s="2110" t="e">
        <f t="shared" ref="G362:AJ362" si="131">IF(G361&gt;$F$7,"",IF(F362=EOMONTH(DATE($F359,$G359,1),0),"",IF(F362="","",F362+1)))</f>
        <v>#VALUE!</v>
      </c>
      <c r="H362" s="2110" t="e">
        <f t="shared" si="131"/>
        <v>#VALUE!</v>
      </c>
      <c r="I362" s="2110" t="e">
        <f t="shared" si="131"/>
        <v>#VALUE!</v>
      </c>
      <c r="J362" s="2110" t="e">
        <f t="shared" si="131"/>
        <v>#VALUE!</v>
      </c>
      <c r="K362" s="2110" t="e">
        <f t="shared" si="131"/>
        <v>#VALUE!</v>
      </c>
      <c r="L362" s="2110" t="e">
        <f t="shared" si="131"/>
        <v>#VALUE!</v>
      </c>
      <c r="M362" s="2110" t="e">
        <f t="shared" si="131"/>
        <v>#VALUE!</v>
      </c>
      <c r="N362" s="2110" t="e">
        <f t="shared" si="131"/>
        <v>#VALUE!</v>
      </c>
      <c r="O362" s="2110" t="e">
        <f t="shared" si="131"/>
        <v>#VALUE!</v>
      </c>
      <c r="P362" s="2110" t="e">
        <f t="shared" si="131"/>
        <v>#VALUE!</v>
      </c>
      <c r="Q362" s="2110" t="e">
        <f t="shared" si="131"/>
        <v>#VALUE!</v>
      </c>
      <c r="R362" s="2110" t="e">
        <f t="shared" si="131"/>
        <v>#VALUE!</v>
      </c>
      <c r="S362" s="2110" t="e">
        <f t="shared" si="131"/>
        <v>#VALUE!</v>
      </c>
      <c r="T362" s="2110" t="e">
        <f t="shared" si="131"/>
        <v>#VALUE!</v>
      </c>
      <c r="U362" s="2110" t="e">
        <f t="shared" si="131"/>
        <v>#VALUE!</v>
      </c>
      <c r="V362" s="2110" t="e">
        <f t="shared" si="131"/>
        <v>#VALUE!</v>
      </c>
      <c r="W362" s="2110" t="e">
        <f t="shared" si="131"/>
        <v>#VALUE!</v>
      </c>
      <c r="X362" s="2110" t="e">
        <f t="shared" si="131"/>
        <v>#VALUE!</v>
      </c>
      <c r="Y362" s="2110" t="e">
        <f t="shared" si="131"/>
        <v>#VALUE!</v>
      </c>
      <c r="Z362" s="2110" t="e">
        <f t="shared" si="131"/>
        <v>#VALUE!</v>
      </c>
      <c r="AA362" s="2110" t="e">
        <f t="shared" si="131"/>
        <v>#VALUE!</v>
      </c>
      <c r="AB362" s="2110" t="e">
        <f t="shared" si="131"/>
        <v>#VALUE!</v>
      </c>
      <c r="AC362" s="2110" t="e">
        <f t="shared" si="131"/>
        <v>#VALUE!</v>
      </c>
      <c r="AD362" s="2110" t="e">
        <f t="shared" si="131"/>
        <v>#VALUE!</v>
      </c>
      <c r="AE362" s="2110" t="e">
        <f t="shared" si="131"/>
        <v>#VALUE!</v>
      </c>
      <c r="AF362" s="2110" t="e">
        <f t="shared" si="131"/>
        <v>#VALUE!</v>
      </c>
      <c r="AG362" s="2110" t="e">
        <f t="shared" si="131"/>
        <v>#VALUE!</v>
      </c>
      <c r="AH362" s="2110" t="e">
        <f t="shared" si="131"/>
        <v>#VALUE!</v>
      </c>
      <c r="AI362" s="2110" t="e">
        <f t="shared" si="131"/>
        <v>#VALUE!</v>
      </c>
      <c r="AJ362" s="2110" t="e">
        <f t="shared" si="131"/>
        <v>#VALUE!</v>
      </c>
      <c r="AK362" s="4480"/>
      <c r="AL362" s="4489"/>
      <c r="AM362" s="4480"/>
      <c r="AN362" s="4481"/>
      <c r="AO362" s="4480"/>
      <c r="AQ362" s="4619"/>
      <c r="AR362" s="4619"/>
    </row>
    <row r="363" spans="2:44">
      <c r="B363" s="4634"/>
      <c r="C363" s="4635"/>
      <c r="D363" s="4636"/>
      <c r="E363" s="1939" t="s">
        <v>1060</v>
      </c>
      <c r="F363" s="2153" t="str">
        <f t="shared" ref="F363:AJ363" si="132">IFERROR(TEXT(WEEKDAY(+F362),"aaa"),"")</f>
        <v/>
      </c>
      <c r="G363" s="2153" t="str">
        <f t="shared" si="132"/>
        <v/>
      </c>
      <c r="H363" s="2153" t="str">
        <f t="shared" si="132"/>
        <v/>
      </c>
      <c r="I363" s="2153" t="str">
        <f t="shared" si="132"/>
        <v/>
      </c>
      <c r="J363" s="2153" t="str">
        <f t="shared" si="132"/>
        <v/>
      </c>
      <c r="K363" s="2153" t="str">
        <f t="shared" si="132"/>
        <v/>
      </c>
      <c r="L363" s="2153" t="str">
        <f t="shared" si="132"/>
        <v/>
      </c>
      <c r="M363" s="2153" t="str">
        <f t="shared" si="132"/>
        <v/>
      </c>
      <c r="N363" s="2153" t="str">
        <f t="shared" si="132"/>
        <v/>
      </c>
      <c r="O363" s="2153" t="str">
        <f t="shared" si="132"/>
        <v/>
      </c>
      <c r="P363" s="2153" t="str">
        <f t="shared" si="132"/>
        <v/>
      </c>
      <c r="Q363" s="2153" t="str">
        <f t="shared" si="132"/>
        <v/>
      </c>
      <c r="R363" s="2153" t="str">
        <f t="shared" si="132"/>
        <v/>
      </c>
      <c r="S363" s="2153" t="str">
        <f t="shared" si="132"/>
        <v/>
      </c>
      <c r="T363" s="2153" t="str">
        <f t="shared" si="132"/>
        <v/>
      </c>
      <c r="U363" s="2153" t="str">
        <f t="shared" si="132"/>
        <v/>
      </c>
      <c r="V363" s="2153" t="str">
        <f t="shared" si="132"/>
        <v/>
      </c>
      <c r="W363" s="2153" t="str">
        <f t="shared" si="132"/>
        <v/>
      </c>
      <c r="X363" s="2153" t="str">
        <f t="shared" si="132"/>
        <v/>
      </c>
      <c r="Y363" s="2153" t="str">
        <f t="shared" si="132"/>
        <v/>
      </c>
      <c r="Z363" s="2153" t="str">
        <f t="shared" si="132"/>
        <v/>
      </c>
      <c r="AA363" s="2153" t="str">
        <f t="shared" si="132"/>
        <v/>
      </c>
      <c r="AB363" s="2153" t="str">
        <f t="shared" si="132"/>
        <v/>
      </c>
      <c r="AC363" s="2153" t="str">
        <f t="shared" si="132"/>
        <v/>
      </c>
      <c r="AD363" s="2153" t="str">
        <f t="shared" si="132"/>
        <v/>
      </c>
      <c r="AE363" s="2153" t="str">
        <f t="shared" si="132"/>
        <v/>
      </c>
      <c r="AF363" s="2153" t="str">
        <f t="shared" si="132"/>
        <v/>
      </c>
      <c r="AG363" s="2153" t="str">
        <f t="shared" si="132"/>
        <v/>
      </c>
      <c r="AH363" s="2153" t="str">
        <f t="shared" si="132"/>
        <v/>
      </c>
      <c r="AI363" s="2153" t="str">
        <f t="shared" si="132"/>
        <v/>
      </c>
      <c r="AJ363" s="2153" t="str">
        <f t="shared" si="132"/>
        <v/>
      </c>
      <c r="AK363" s="4480"/>
      <c r="AL363" s="4489"/>
      <c r="AM363" s="4480"/>
      <c r="AN363" s="4481"/>
      <c r="AO363" s="4480"/>
      <c r="AQ363" s="4619"/>
      <c r="AR363" s="4619"/>
    </row>
    <row r="364" spans="2:44" ht="21" customHeight="1">
      <c r="B364" s="2154" t="s">
        <v>2310</v>
      </c>
      <c r="C364" s="2155" t="s">
        <v>2280</v>
      </c>
      <c r="D364" s="2119" t="s">
        <v>2281</v>
      </c>
      <c r="E364" s="2120" t="s">
        <v>2270</v>
      </c>
      <c r="F364" s="2156" t="s">
        <v>2311</v>
      </c>
      <c r="G364" s="2122" t="s">
        <v>2311</v>
      </c>
      <c r="H364" s="2122" t="s">
        <v>2311</v>
      </c>
      <c r="I364" s="2122" t="s">
        <v>2311</v>
      </c>
      <c r="J364" s="2122" t="s">
        <v>2311</v>
      </c>
      <c r="K364" s="2122" t="s">
        <v>2311</v>
      </c>
      <c r="L364" s="2122" t="s">
        <v>2311</v>
      </c>
      <c r="M364" s="2122" t="s">
        <v>2311</v>
      </c>
      <c r="N364" s="2122" t="s">
        <v>2311</v>
      </c>
      <c r="O364" s="2122" t="s">
        <v>2311</v>
      </c>
      <c r="P364" s="2122" t="s">
        <v>2311</v>
      </c>
      <c r="Q364" s="2122" t="s">
        <v>2311</v>
      </c>
      <c r="R364" s="2122" t="s">
        <v>2311</v>
      </c>
      <c r="S364" s="2122" t="s">
        <v>2311</v>
      </c>
      <c r="T364" s="2122" t="s">
        <v>2311</v>
      </c>
      <c r="U364" s="2122" t="s">
        <v>2311</v>
      </c>
      <c r="V364" s="2122" t="s">
        <v>2311</v>
      </c>
      <c r="W364" s="2122" t="s">
        <v>2311</v>
      </c>
      <c r="X364" s="2122" t="s">
        <v>2311</v>
      </c>
      <c r="Y364" s="2122" t="s">
        <v>2311</v>
      </c>
      <c r="Z364" s="2122" t="s">
        <v>2311</v>
      </c>
      <c r="AA364" s="2122" t="s">
        <v>2311</v>
      </c>
      <c r="AB364" s="2122" t="s">
        <v>2311</v>
      </c>
      <c r="AC364" s="2122" t="s">
        <v>2311</v>
      </c>
      <c r="AD364" s="2122" t="s">
        <v>2311</v>
      </c>
      <c r="AE364" s="2122" t="s">
        <v>2311</v>
      </c>
      <c r="AF364" s="2122" t="s">
        <v>2311</v>
      </c>
      <c r="AG364" s="2122" t="s">
        <v>2311</v>
      </c>
      <c r="AH364" s="2122" t="s">
        <v>2311</v>
      </c>
      <c r="AI364" s="2122" t="s">
        <v>2311</v>
      </c>
      <c r="AJ364" s="2159" t="s">
        <v>2311</v>
      </c>
      <c r="AK364" s="1905" t="s">
        <v>2289</v>
      </c>
      <c r="AL364" s="1905" t="s">
        <v>2290</v>
      </c>
      <c r="AM364" s="1905" t="s">
        <v>2291</v>
      </c>
      <c r="AN364" s="1906" t="s">
        <v>2292</v>
      </c>
      <c r="AO364" s="1905" t="s">
        <v>2293</v>
      </c>
      <c r="AQ364" s="4620"/>
      <c r="AR364" s="4620"/>
    </row>
    <row r="365" spans="2:44" ht="13.5" customHeight="1">
      <c r="B365" s="4623" t="s">
        <v>2294</v>
      </c>
      <c r="C365" s="4485" t="str">
        <f>$AC$8</f>
        <v>A建設</v>
      </c>
      <c r="D365" s="1928" t="str">
        <f>$AG$8</f>
        <v>〇〇</v>
      </c>
      <c r="E365" s="2124"/>
      <c r="F365" s="2125"/>
      <c r="G365" s="2126"/>
      <c r="H365" s="2126"/>
      <c r="I365" s="2126"/>
      <c r="J365" s="2126"/>
      <c r="K365" s="2126"/>
      <c r="L365" s="2126"/>
      <c r="M365" s="2126"/>
      <c r="N365" s="2126"/>
      <c r="O365" s="2126"/>
      <c r="P365" s="2126"/>
      <c r="Q365" s="2126"/>
      <c r="R365" s="2126"/>
      <c r="S365" s="2126"/>
      <c r="T365" s="2126"/>
      <c r="U365" s="2126"/>
      <c r="V365" s="2126"/>
      <c r="W365" s="2126"/>
      <c r="X365" s="2126"/>
      <c r="Y365" s="2126"/>
      <c r="Z365" s="2126"/>
      <c r="AA365" s="2126"/>
      <c r="AB365" s="2126"/>
      <c r="AC365" s="2126"/>
      <c r="AD365" s="2126"/>
      <c r="AE365" s="2126"/>
      <c r="AF365" s="2126"/>
      <c r="AG365" s="2126"/>
      <c r="AH365" s="2126"/>
      <c r="AI365" s="2127"/>
      <c r="AJ365" s="2128"/>
      <c r="AK365" s="1933">
        <f t="shared" ref="AK365:AK370" si="133">IF(D365=0,"",COUNT($F$26:$AJ$26)-AL365)</f>
        <v>0</v>
      </c>
      <c r="AL365" s="1934">
        <f t="shared" ref="AL365:AL370" si="134">IF(D365=0,"",AQ365+AR365)</f>
        <v>0</v>
      </c>
      <c r="AM365" s="1934">
        <f t="shared" ref="AM365:AM370" si="135">IF(D365=0,"",COUNTIF(F365:AJ365,"休"))</f>
        <v>0</v>
      </c>
      <c r="AN365" s="1935" t="str">
        <f t="shared" ref="AN365:AN370" si="136">IF(D365="","",IFERROR(ROUND(AM365/AK365,3),""))</f>
        <v/>
      </c>
      <c r="AO365" s="4626" t="e">
        <f>ROUND(AVERAGE(AN365:AN380),3)</f>
        <v>#DIV/0!</v>
      </c>
      <c r="AQ365" s="1952">
        <f t="shared" ref="AQ365:AQ370" si="137">+COUNTIF(F365:AJ365,"－")</f>
        <v>0</v>
      </c>
      <c r="AR365" s="1952">
        <f t="shared" ref="AR365:AR370" si="138">+COUNTIF(F365:AJ365,"外")</f>
        <v>0</v>
      </c>
    </row>
    <row r="366" spans="2:44" ht="13.5" customHeight="1">
      <c r="B366" s="4624"/>
      <c r="C366" s="4466"/>
      <c r="D366" s="1928" t="str">
        <f>$AG$9</f>
        <v>●●</v>
      </c>
      <c r="E366" s="2124"/>
      <c r="F366" s="2129"/>
      <c r="G366" s="2130"/>
      <c r="H366" s="2130"/>
      <c r="I366" s="2130"/>
      <c r="J366" s="2130"/>
      <c r="K366" s="2130"/>
      <c r="L366" s="2130"/>
      <c r="M366" s="2130"/>
      <c r="N366" s="2130"/>
      <c r="O366" s="2130"/>
      <c r="P366" s="2130"/>
      <c r="Q366" s="2130"/>
      <c r="R366" s="2130"/>
      <c r="S366" s="2130"/>
      <c r="T366" s="2130"/>
      <c r="U366" s="2130"/>
      <c r="V366" s="2130"/>
      <c r="W366" s="2130"/>
      <c r="X366" s="2130"/>
      <c r="Y366" s="2130"/>
      <c r="Z366" s="2130"/>
      <c r="AA366" s="2130"/>
      <c r="AB366" s="2130"/>
      <c r="AC366" s="2130"/>
      <c r="AD366" s="2130"/>
      <c r="AE366" s="2130"/>
      <c r="AF366" s="2130"/>
      <c r="AG366" s="2130"/>
      <c r="AH366" s="2130"/>
      <c r="AI366" s="2130"/>
      <c r="AJ366" s="2131"/>
      <c r="AK366" s="1933">
        <f t="shared" si="133"/>
        <v>0</v>
      </c>
      <c r="AL366" s="1939">
        <f t="shared" si="134"/>
        <v>0</v>
      </c>
      <c r="AM366" s="1939">
        <f t="shared" si="135"/>
        <v>0</v>
      </c>
      <c r="AN366" s="1940" t="str">
        <f t="shared" si="136"/>
        <v/>
      </c>
      <c r="AO366" s="4627"/>
      <c r="AQ366" s="1952">
        <f t="shared" si="137"/>
        <v>0</v>
      </c>
      <c r="AR366" s="1952">
        <f t="shared" si="138"/>
        <v>0</v>
      </c>
    </row>
    <row r="367" spans="2:44">
      <c r="B367" s="4624"/>
      <c r="C367" s="4466"/>
      <c r="D367" s="1928" t="str">
        <f>$AG$10</f>
        <v>△△</v>
      </c>
      <c r="E367" s="2124"/>
      <c r="F367" s="2129"/>
      <c r="G367" s="2130"/>
      <c r="H367" s="2130"/>
      <c r="I367" s="2130"/>
      <c r="J367" s="2130"/>
      <c r="K367" s="2130"/>
      <c r="L367" s="2130"/>
      <c r="M367" s="2130"/>
      <c r="N367" s="2130"/>
      <c r="O367" s="2130"/>
      <c r="P367" s="2130"/>
      <c r="Q367" s="2130"/>
      <c r="R367" s="2130"/>
      <c r="S367" s="2130"/>
      <c r="T367" s="2130"/>
      <c r="U367" s="2130"/>
      <c r="V367" s="2130"/>
      <c r="W367" s="2130"/>
      <c r="X367" s="2130"/>
      <c r="Y367" s="2130"/>
      <c r="Z367" s="2130"/>
      <c r="AA367" s="2130"/>
      <c r="AB367" s="2130"/>
      <c r="AC367" s="2130"/>
      <c r="AD367" s="2130"/>
      <c r="AE367" s="2130"/>
      <c r="AF367" s="2130"/>
      <c r="AG367" s="2130"/>
      <c r="AH367" s="2130"/>
      <c r="AI367" s="2130"/>
      <c r="AJ367" s="2131"/>
      <c r="AK367" s="1933">
        <f t="shared" si="133"/>
        <v>0</v>
      </c>
      <c r="AL367" s="1939">
        <f t="shared" si="134"/>
        <v>0</v>
      </c>
      <c r="AM367" s="1939">
        <f t="shared" si="135"/>
        <v>0</v>
      </c>
      <c r="AN367" s="1940" t="str">
        <f t="shared" si="136"/>
        <v/>
      </c>
      <c r="AO367" s="4627"/>
      <c r="AQ367" s="1952">
        <f t="shared" si="137"/>
        <v>0</v>
      </c>
      <c r="AR367" s="1952">
        <f t="shared" si="138"/>
        <v>0</v>
      </c>
    </row>
    <row r="368" spans="2:44">
      <c r="B368" s="4624"/>
      <c r="C368" s="4466"/>
      <c r="D368" s="1928" t="str">
        <f>$AG$11</f>
        <v>■■</v>
      </c>
      <c r="E368" s="2105"/>
      <c r="F368" s="2129"/>
      <c r="G368" s="2130"/>
      <c r="H368" s="2130"/>
      <c r="I368" s="2130"/>
      <c r="J368" s="2130"/>
      <c r="K368" s="2130"/>
      <c r="L368" s="2130"/>
      <c r="M368" s="2130"/>
      <c r="N368" s="2130"/>
      <c r="O368" s="2130"/>
      <c r="P368" s="2130"/>
      <c r="Q368" s="2130"/>
      <c r="R368" s="2130"/>
      <c r="S368" s="2130"/>
      <c r="T368" s="2130"/>
      <c r="U368" s="2130"/>
      <c r="V368" s="2130"/>
      <c r="W368" s="2130"/>
      <c r="X368" s="2130"/>
      <c r="Y368" s="2130"/>
      <c r="Z368" s="2130"/>
      <c r="AA368" s="2130"/>
      <c r="AB368" s="2130"/>
      <c r="AC368" s="2130"/>
      <c r="AD368" s="2130"/>
      <c r="AE368" s="2130"/>
      <c r="AF368" s="2130"/>
      <c r="AG368" s="2130"/>
      <c r="AH368" s="2130"/>
      <c r="AI368" s="2130"/>
      <c r="AJ368" s="2131"/>
      <c r="AK368" s="1933">
        <f t="shared" si="133"/>
        <v>0</v>
      </c>
      <c r="AL368" s="1939">
        <f t="shared" si="134"/>
        <v>0</v>
      </c>
      <c r="AM368" s="1939">
        <f t="shared" si="135"/>
        <v>0</v>
      </c>
      <c r="AN368" s="1940" t="str">
        <f t="shared" si="136"/>
        <v/>
      </c>
      <c r="AO368" s="4627"/>
      <c r="AQ368" s="1952">
        <f t="shared" si="137"/>
        <v>0</v>
      </c>
      <c r="AR368" s="1952">
        <f t="shared" si="138"/>
        <v>0</v>
      </c>
    </row>
    <row r="369" spans="2:44">
      <c r="B369" s="4624"/>
      <c r="C369" s="4466"/>
      <c r="D369" s="1928" t="str">
        <f>$AG$12</f>
        <v>★★</v>
      </c>
      <c r="E369" s="2124"/>
      <c r="F369" s="2129"/>
      <c r="G369" s="2130"/>
      <c r="H369" s="2130"/>
      <c r="I369" s="2130"/>
      <c r="J369" s="2130"/>
      <c r="K369" s="2130"/>
      <c r="L369" s="2130"/>
      <c r="M369" s="2130"/>
      <c r="N369" s="2130"/>
      <c r="O369" s="2130"/>
      <c r="P369" s="2130"/>
      <c r="Q369" s="2130"/>
      <c r="R369" s="2130"/>
      <c r="S369" s="2130"/>
      <c r="T369" s="2130"/>
      <c r="U369" s="2130"/>
      <c r="V369" s="2130"/>
      <c r="W369" s="2130"/>
      <c r="X369" s="2130"/>
      <c r="Y369" s="2130"/>
      <c r="Z369" s="2130"/>
      <c r="AA369" s="2130"/>
      <c r="AB369" s="2130"/>
      <c r="AC369" s="2130"/>
      <c r="AD369" s="2130"/>
      <c r="AE369" s="2130"/>
      <c r="AF369" s="2130"/>
      <c r="AG369" s="2130"/>
      <c r="AH369" s="2130"/>
      <c r="AI369" s="2130"/>
      <c r="AJ369" s="2131"/>
      <c r="AK369" s="1933">
        <f t="shared" si="133"/>
        <v>0</v>
      </c>
      <c r="AL369" s="1939">
        <f t="shared" si="134"/>
        <v>0</v>
      </c>
      <c r="AM369" s="1939">
        <f t="shared" si="135"/>
        <v>0</v>
      </c>
      <c r="AN369" s="1940" t="str">
        <f t="shared" si="136"/>
        <v/>
      </c>
      <c r="AO369" s="4627"/>
      <c r="AQ369" s="1952">
        <f t="shared" si="137"/>
        <v>0</v>
      </c>
      <c r="AR369" s="1952">
        <f t="shared" si="138"/>
        <v>0</v>
      </c>
    </row>
    <row r="370" spans="2:44">
      <c r="B370" s="4625"/>
      <c r="C370" s="4467"/>
      <c r="D370" s="1941">
        <f>$AG$13</f>
        <v>0</v>
      </c>
      <c r="E370" s="2132"/>
      <c r="F370" s="2133"/>
      <c r="G370" s="2134"/>
      <c r="H370" s="2135"/>
      <c r="I370" s="2135"/>
      <c r="J370" s="2135"/>
      <c r="K370" s="2135"/>
      <c r="L370" s="2135"/>
      <c r="M370" s="2135"/>
      <c r="N370" s="2135"/>
      <c r="O370" s="2135"/>
      <c r="P370" s="2135"/>
      <c r="Q370" s="2135"/>
      <c r="R370" s="2135"/>
      <c r="S370" s="2135"/>
      <c r="T370" s="2135"/>
      <c r="U370" s="2135"/>
      <c r="V370" s="2135"/>
      <c r="W370" s="2135"/>
      <c r="X370" s="2135"/>
      <c r="Y370" s="2135"/>
      <c r="Z370" s="2135"/>
      <c r="AA370" s="2135"/>
      <c r="AB370" s="2135"/>
      <c r="AC370" s="2135"/>
      <c r="AD370" s="2135"/>
      <c r="AE370" s="2135"/>
      <c r="AF370" s="2135"/>
      <c r="AG370" s="2135"/>
      <c r="AH370" s="2135"/>
      <c r="AI370" s="2135"/>
      <c r="AJ370" s="2136"/>
      <c r="AK370" s="1933" t="str">
        <f t="shared" si="133"/>
        <v/>
      </c>
      <c r="AL370" s="1934" t="str">
        <f t="shared" si="134"/>
        <v/>
      </c>
      <c r="AM370" s="1947" t="str">
        <f t="shared" si="135"/>
        <v/>
      </c>
      <c r="AN370" s="1940" t="str">
        <f t="shared" si="136"/>
        <v/>
      </c>
      <c r="AO370" s="4627"/>
      <c r="AQ370" s="1952">
        <f t="shared" si="137"/>
        <v>0</v>
      </c>
      <c r="AR370" s="1952">
        <f t="shared" si="138"/>
        <v>0</v>
      </c>
    </row>
    <row r="371" spans="2:44">
      <c r="B371" s="4623" t="s">
        <v>2301</v>
      </c>
      <c r="C371" s="4465" t="str">
        <f>$AC$14</f>
        <v>B産業</v>
      </c>
      <c r="D371" s="1948" t="s">
        <v>2281</v>
      </c>
      <c r="E371" s="2137" t="s">
        <v>2270</v>
      </c>
      <c r="F371" s="2121"/>
      <c r="G371" s="2122"/>
      <c r="H371" s="2122"/>
      <c r="I371" s="2122"/>
      <c r="J371" s="2122"/>
      <c r="K371" s="2122"/>
      <c r="L371" s="2122"/>
      <c r="M371" s="2122"/>
      <c r="N371" s="2122"/>
      <c r="O371" s="2122"/>
      <c r="P371" s="2122"/>
      <c r="Q371" s="2122"/>
      <c r="R371" s="2122"/>
      <c r="S371" s="2122"/>
      <c r="T371" s="2122"/>
      <c r="U371" s="2122"/>
      <c r="V371" s="2122"/>
      <c r="W371" s="2122"/>
      <c r="X371" s="2122"/>
      <c r="Y371" s="2122"/>
      <c r="Z371" s="2122"/>
      <c r="AA371" s="2122"/>
      <c r="AB371" s="2122"/>
      <c r="AC371" s="2122"/>
      <c r="AD371" s="2122"/>
      <c r="AE371" s="2122"/>
      <c r="AF371" s="2122"/>
      <c r="AG371" s="2122"/>
      <c r="AH371" s="2122"/>
      <c r="AI371" s="2122"/>
      <c r="AJ371" s="2123"/>
      <c r="AK371" s="1951"/>
      <c r="AL371" s="1952"/>
      <c r="AM371" s="1953"/>
      <c r="AN371" s="1954"/>
      <c r="AO371" s="4627"/>
    </row>
    <row r="372" spans="2:44">
      <c r="B372" s="4624"/>
      <c r="C372" s="4466"/>
      <c r="D372" s="1928" t="str">
        <f>$AG$14</f>
        <v>〇〇</v>
      </c>
      <c r="E372" s="2124"/>
      <c r="F372" s="2125"/>
      <c r="G372" s="2126"/>
      <c r="H372" s="2126"/>
      <c r="I372" s="2126"/>
      <c r="J372" s="2126"/>
      <c r="K372" s="2126"/>
      <c r="L372" s="2126"/>
      <c r="M372" s="2126"/>
      <c r="N372" s="2126"/>
      <c r="O372" s="2126"/>
      <c r="P372" s="2126"/>
      <c r="Q372" s="2126"/>
      <c r="R372" s="2126"/>
      <c r="S372" s="2126"/>
      <c r="T372" s="2126"/>
      <c r="U372" s="2126"/>
      <c r="V372" s="2126"/>
      <c r="W372" s="2126"/>
      <c r="X372" s="2126"/>
      <c r="Y372" s="2126"/>
      <c r="Z372" s="2126"/>
      <c r="AA372" s="2126"/>
      <c r="AB372" s="2126"/>
      <c r="AC372" s="2126"/>
      <c r="AD372" s="2126"/>
      <c r="AE372" s="2126"/>
      <c r="AF372" s="2126"/>
      <c r="AG372" s="2126"/>
      <c r="AH372" s="2127"/>
      <c r="AI372" s="2127"/>
      <c r="AJ372" s="2131"/>
      <c r="AK372" s="1933">
        <f>IF(D372=0,"",COUNT($F$26:$AJ$26)-AL372)</f>
        <v>0</v>
      </c>
      <c r="AL372" s="1934">
        <f>IF(D372=0,"",AQ372+AR372)</f>
        <v>0</v>
      </c>
      <c r="AM372" s="1934">
        <f>IF(D372=0,"",COUNTIF(F372:AJ372,"休"))</f>
        <v>0</v>
      </c>
      <c r="AN372" s="1935" t="str">
        <f>IF(D372="","",IFERROR(ROUND(AM372/AK372,3),""))</f>
        <v/>
      </c>
      <c r="AO372" s="4627"/>
      <c r="AQ372" s="1952">
        <f>+COUNTIF(F372:AJ372,"－")</f>
        <v>0</v>
      </c>
      <c r="AR372" s="1952">
        <f>+COUNTIF(F372:AJ372,"外")</f>
        <v>0</v>
      </c>
    </row>
    <row r="373" spans="2:44">
      <c r="B373" s="4624"/>
      <c r="C373" s="4466"/>
      <c r="D373" s="1928" t="str">
        <f>$AG$15</f>
        <v>●●</v>
      </c>
      <c r="E373" s="2138"/>
      <c r="F373" s="2129"/>
      <c r="G373" s="2130"/>
      <c r="H373" s="2130"/>
      <c r="I373" s="2130"/>
      <c r="J373" s="2130"/>
      <c r="K373" s="2130"/>
      <c r="L373" s="2130"/>
      <c r="M373" s="2130"/>
      <c r="N373" s="2130"/>
      <c r="O373" s="2130"/>
      <c r="P373" s="2130"/>
      <c r="Q373" s="2130"/>
      <c r="R373" s="2130"/>
      <c r="S373" s="2130"/>
      <c r="T373" s="2130"/>
      <c r="U373" s="2130"/>
      <c r="V373" s="2130"/>
      <c r="W373" s="2130"/>
      <c r="X373" s="2130"/>
      <c r="Y373" s="2130"/>
      <c r="Z373" s="2130"/>
      <c r="AA373" s="2130"/>
      <c r="AB373" s="2130"/>
      <c r="AC373" s="2130"/>
      <c r="AD373" s="2130"/>
      <c r="AE373" s="2130"/>
      <c r="AF373" s="2130"/>
      <c r="AG373" s="2130"/>
      <c r="AH373" s="2130"/>
      <c r="AI373" s="2130"/>
      <c r="AJ373" s="2131"/>
      <c r="AK373" s="1933">
        <f>IF(D373=0,"",COUNT($F$26:$AJ$26)-AL373)</f>
        <v>0</v>
      </c>
      <c r="AL373" s="1939">
        <f>IF(D373=0,"",AQ373+AR373)</f>
        <v>0</v>
      </c>
      <c r="AM373" s="1939">
        <f>IF(D373=0,"",COUNTIF(F373:AJ373,"休"))</f>
        <v>0</v>
      </c>
      <c r="AN373" s="1940" t="str">
        <f>IF(D373="","",IFERROR(ROUND(AM373/AK373,3),""))</f>
        <v/>
      </c>
      <c r="AO373" s="4627"/>
      <c r="AQ373" s="1952">
        <f>+COUNTIF(F373:AJ373,"－")</f>
        <v>0</v>
      </c>
      <c r="AR373" s="1952">
        <f>+COUNTIF(F373:AJ373,"外")</f>
        <v>0</v>
      </c>
    </row>
    <row r="374" spans="2:44">
      <c r="B374" s="4624"/>
      <c r="C374" s="4466"/>
      <c r="D374" s="1928">
        <f>$AG$16</f>
        <v>0</v>
      </c>
      <c r="E374" s="2138"/>
      <c r="F374" s="2129"/>
      <c r="G374" s="2130"/>
      <c r="H374" s="2130"/>
      <c r="I374" s="2130"/>
      <c r="J374" s="2130"/>
      <c r="K374" s="2130"/>
      <c r="L374" s="2130"/>
      <c r="M374" s="2130"/>
      <c r="N374" s="2130"/>
      <c r="O374" s="2130"/>
      <c r="P374" s="2130"/>
      <c r="Q374" s="2130"/>
      <c r="R374" s="2130"/>
      <c r="S374" s="2130"/>
      <c r="T374" s="2130"/>
      <c r="U374" s="2130"/>
      <c r="V374" s="2130"/>
      <c r="W374" s="2130"/>
      <c r="X374" s="2130"/>
      <c r="Y374" s="2130"/>
      <c r="Z374" s="2130"/>
      <c r="AA374" s="2130"/>
      <c r="AB374" s="2130"/>
      <c r="AC374" s="2130"/>
      <c r="AD374" s="2130"/>
      <c r="AE374" s="2130"/>
      <c r="AF374" s="2130"/>
      <c r="AG374" s="2130"/>
      <c r="AH374" s="2130"/>
      <c r="AI374" s="2130"/>
      <c r="AJ374" s="2131"/>
      <c r="AK374" s="1933" t="str">
        <f>IF(D374=0,"",COUNT($F$26:$AJ$26)-AL374)</f>
        <v/>
      </c>
      <c r="AL374" s="1939" t="str">
        <f>IF(D374=0,"",AQ374+AR374)</f>
        <v/>
      </c>
      <c r="AM374" s="1939" t="str">
        <f>IF(D374=0,"",COUNTIF(F374:AJ374,"休"))</f>
        <v/>
      </c>
      <c r="AN374" s="1940" t="str">
        <f>IF(D374="","",IFERROR(ROUND(AM374/AK374,3),""))</f>
        <v/>
      </c>
      <c r="AO374" s="4627"/>
      <c r="AQ374" s="1952">
        <f>+COUNTIF(F374:AJ374,"－")</f>
        <v>0</v>
      </c>
      <c r="AR374" s="1952">
        <f>+COUNTIF(F374:AJ374,"外")</f>
        <v>0</v>
      </c>
    </row>
    <row r="375" spans="2:44">
      <c r="B375" s="4624"/>
      <c r="C375" s="4467"/>
      <c r="D375" s="1957">
        <f>$AG$17</f>
        <v>0</v>
      </c>
      <c r="E375" s="1947"/>
      <c r="F375" s="2129"/>
      <c r="G375" s="2127"/>
      <c r="H375" s="2127"/>
      <c r="I375" s="2127"/>
      <c r="J375" s="2127"/>
      <c r="K375" s="2127"/>
      <c r="L375" s="2127"/>
      <c r="M375" s="2127"/>
      <c r="N375" s="2127"/>
      <c r="O375" s="2127"/>
      <c r="P375" s="2127"/>
      <c r="Q375" s="2127"/>
      <c r="R375" s="2127"/>
      <c r="S375" s="2127"/>
      <c r="T375" s="2127"/>
      <c r="U375" s="2127"/>
      <c r="V375" s="2127"/>
      <c r="W375" s="2127"/>
      <c r="X375" s="2127"/>
      <c r="Y375" s="2127"/>
      <c r="Z375" s="2127"/>
      <c r="AA375" s="2127"/>
      <c r="AB375" s="2127"/>
      <c r="AC375" s="2127"/>
      <c r="AD375" s="2127"/>
      <c r="AE375" s="2127"/>
      <c r="AF375" s="2127"/>
      <c r="AG375" s="2127"/>
      <c r="AH375" s="2127"/>
      <c r="AI375" s="2127"/>
      <c r="AJ375" s="2136"/>
      <c r="AK375" s="1933" t="str">
        <f>IF(D375=0,"",COUNT($F$26:$AJ$26)-AL375)</f>
        <v/>
      </c>
      <c r="AL375" s="1934" t="str">
        <f>IF(D375=0,"",AQ375+AR375)</f>
        <v/>
      </c>
      <c r="AM375" s="1947" t="str">
        <f>IF(D375=0,"",COUNTIF(F375:AJ375,"休"))</f>
        <v/>
      </c>
      <c r="AN375" s="1940" t="str">
        <f>IF(D375="","",IFERROR(ROUND(AM375/AK375,3),""))</f>
        <v/>
      </c>
      <c r="AO375" s="4627"/>
      <c r="AQ375" s="1952">
        <f>+COUNTIF(F375:AJ375,"－")</f>
        <v>0</v>
      </c>
      <c r="AR375" s="1952">
        <f>+COUNTIF(F375:AJ375,"外")</f>
        <v>0</v>
      </c>
    </row>
    <row r="376" spans="2:44">
      <c r="B376" s="4624"/>
      <c r="C376" s="4465" t="str">
        <f>$AC$18</f>
        <v>C土木</v>
      </c>
      <c r="D376" s="1948" t="s">
        <v>2281</v>
      </c>
      <c r="E376" s="2139" t="s">
        <v>2270</v>
      </c>
      <c r="F376" s="2121"/>
      <c r="G376" s="2122"/>
      <c r="H376" s="2122"/>
      <c r="I376" s="2122"/>
      <c r="J376" s="2122"/>
      <c r="K376" s="2122"/>
      <c r="L376" s="2122"/>
      <c r="M376" s="2122"/>
      <c r="N376" s="2122"/>
      <c r="O376" s="2122"/>
      <c r="P376" s="2122"/>
      <c r="Q376" s="2122"/>
      <c r="R376" s="2122"/>
      <c r="S376" s="2122"/>
      <c r="T376" s="2122"/>
      <c r="U376" s="2122"/>
      <c r="V376" s="2122"/>
      <c r="W376" s="2122"/>
      <c r="X376" s="2122"/>
      <c r="Y376" s="2122"/>
      <c r="Z376" s="2122"/>
      <c r="AA376" s="2122"/>
      <c r="AB376" s="2122"/>
      <c r="AC376" s="2122"/>
      <c r="AD376" s="2122"/>
      <c r="AE376" s="2122"/>
      <c r="AF376" s="2122"/>
      <c r="AG376" s="2122"/>
      <c r="AH376" s="2122"/>
      <c r="AI376" s="2122"/>
      <c r="AJ376" s="2123"/>
      <c r="AK376" s="1951"/>
      <c r="AL376" s="1952"/>
      <c r="AM376" s="1960"/>
      <c r="AN376" s="1954"/>
      <c r="AO376" s="4627"/>
    </row>
    <row r="377" spans="2:44">
      <c r="B377" s="4624"/>
      <c r="C377" s="4466"/>
      <c r="D377" s="1928" t="str">
        <f>$AG$18</f>
        <v>●●</v>
      </c>
      <c r="E377" s="2124"/>
      <c r="F377" s="2125"/>
      <c r="G377" s="2126"/>
      <c r="H377" s="2126"/>
      <c r="I377" s="2126"/>
      <c r="J377" s="2126"/>
      <c r="K377" s="2126"/>
      <c r="L377" s="2126"/>
      <c r="M377" s="2126"/>
      <c r="N377" s="2126"/>
      <c r="O377" s="2126"/>
      <c r="P377" s="2126"/>
      <c r="Q377" s="2126"/>
      <c r="R377" s="2126"/>
      <c r="S377" s="2126"/>
      <c r="T377" s="2126"/>
      <c r="U377" s="2126"/>
      <c r="V377" s="2126"/>
      <c r="W377" s="2126"/>
      <c r="X377" s="2126"/>
      <c r="Y377" s="2126"/>
      <c r="Z377" s="2126"/>
      <c r="AA377" s="2126"/>
      <c r="AB377" s="2126"/>
      <c r="AC377" s="2126"/>
      <c r="AD377" s="2126"/>
      <c r="AE377" s="2126"/>
      <c r="AF377" s="2126"/>
      <c r="AG377" s="2126"/>
      <c r="AH377" s="2126"/>
      <c r="AI377" s="2126"/>
      <c r="AJ377" s="2140"/>
      <c r="AK377" s="1933">
        <f>IF(D377=0,"",COUNT($F$26:$AJ$26)-AL377)</f>
        <v>0</v>
      </c>
      <c r="AL377" s="1934">
        <f>IF(D377=0,"",AQ377+AR377)</f>
        <v>0</v>
      </c>
      <c r="AM377" s="1934">
        <f>IF(D377=0,"",COUNTIF(F377:AJ377,"休"))</f>
        <v>0</v>
      </c>
      <c r="AN377" s="1935" t="str">
        <f>IF(D377="","",IFERROR(ROUND(AM377/AK377,3),""))</f>
        <v/>
      </c>
      <c r="AO377" s="4627"/>
      <c r="AQ377" s="1952">
        <f>+COUNTIF(F377:AJ377,"－")</f>
        <v>0</v>
      </c>
      <c r="AR377" s="1952">
        <f>+COUNTIF(F377:AJ377,"外")</f>
        <v>0</v>
      </c>
    </row>
    <row r="378" spans="2:44">
      <c r="B378" s="4624"/>
      <c r="C378" s="4466"/>
      <c r="D378" s="1928">
        <f>$AG$19</f>
        <v>0</v>
      </c>
      <c r="E378" s="2138"/>
      <c r="F378" s="2129"/>
      <c r="G378" s="2130"/>
      <c r="H378" s="2130"/>
      <c r="I378" s="2130"/>
      <c r="J378" s="2130"/>
      <c r="K378" s="2130"/>
      <c r="L378" s="2130"/>
      <c r="M378" s="2130"/>
      <c r="N378" s="2130"/>
      <c r="O378" s="2130"/>
      <c r="P378" s="2130"/>
      <c r="Q378" s="2130"/>
      <c r="R378" s="2130"/>
      <c r="S378" s="2130"/>
      <c r="T378" s="2130"/>
      <c r="U378" s="2130"/>
      <c r="V378" s="2130"/>
      <c r="W378" s="2130"/>
      <c r="X378" s="2130"/>
      <c r="Y378" s="2130"/>
      <c r="Z378" s="2130"/>
      <c r="AA378" s="2130"/>
      <c r="AB378" s="2130"/>
      <c r="AC378" s="2130"/>
      <c r="AD378" s="2130"/>
      <c r="AE378" s="2130"/>
      <c r="AF378" s="2130"/>
      <c r="AG378" s="2130"/>
      <c r="AH378" s="2130"/>
      <c r="AI378" s="2130"/>
      <c r="AJ378" s="2131"/>
      <c r="AK378" s="1933" t="str">
        <f>IF(D378=0,"",COUNT($F$26:$AJ$26)-AL378)</f>
        <v/>
      </c>
      <c r="AL378" s="1939" t="str">
        <f>IF(D378=0,"",AQ378+AR378)</f>
        <v/>
      </c>
      <c r="AM378" s="1939" t="str">
        <f>IF(D378=0,"",COUNTIF(F378:AJ378,"休"))</f>
        <v/>
      </c>
      <c r="AN378" s="1940" t="str">
        <f>IF(D378="","",IFERROR(ROUND(AM378/AK378,3),""))</f>
        <v/>
      </c>
      <c r="AO378" s="4627"/>
      <c r="AQ378" s="1952">
        <f>+COUNTIF(F378:AJ378,"－")</f>
        <v>0</v>
      </c>
      <c r="AR378" s="1952">
        <f>+COUNTIF(F378:AJ378,"外")</f>
        <v>0</v>
      </c>
    </row>
    <row r="379" spans="2:44">
      <c r="B379" s="4624"/>
      <c r="C379" s="4466"/>
      <c r="D379" s="1928">
        <f>$AG$20</f>
        <v>0</v>
      </c>
      <c r="E379" s="2138"/>
      <c r="F379" s="2129"/>
      <c r="G379" s="2130"/>
      <c r="H379" s="2130"/>
      <c r="I379" s="2130"/>
      <c r="J379" s="2130"/>
      <c r="K379" s="2130"/>
      <c r="L379" s="2130"/>
      <c r="M379" s="2130"/>
      <c r="N379" s="2130"/>
      <c r="O379" s="2130"/>
      <c r="P379" s="2130"/>
      <c r="Q379" s="2130"/>
      <c r="R379" s="2130"/>
      <c r="S379" s="2130"/>
      <c r="T379" s="2130"/>
      <c r="U379" s="2130"/>
      <c r="V379" s="2130"/>
      <c r="W379" s="2130"/>
      <c r="X379" s="2130"/>
      <c r="Y379" s="2130"/>
      <c r="Z379" s="2130"/>
      <c r="AA379" s="2130"/>
      <c r="AB379" s="2130"/>
      <c r="AC379" s="2130"/>
      <c r="AD379" s="2130"/>
      <c r="AE379" s="2130"/>
      <c r="AF379" s="2130"/>
      <c r="AG379" s="2130"/>
      <c r="AH379" s="2130"/>
      <c r="AI379" s="2130"/>
      <c r="AJ379" s="2131"/>
      <c r="AK379" s="1933" t="str">
        <f>IF(D379=0,"",COUNT($F$26:$AJ$26)-AL379)</f>
        <v/>
      </c>
      <c r="AL379" s="1939" t="str">
        <f>IF(D379=0,"",AQ379+AR379)</f>
        <v/>
      </c>
      <c r="AM379" s="1939" t="str">
        <f>IF(D379=0,"",COUNTIF(F379:AJ379,"休"))</f>
        <v/>
      </c>
      <c r="AN379" s="1940" t="str">
        <f>IF(D379="","",IFERROR(ROUND(AM379/AK379,3),""))</f>
        <v/>
      </c>
      <c r="AO379" s="4627"/>
      <c r="AQ379" s="1952">
        <f>+COUNTIF(F379:AJ379,"－")</f>
        <v>0</v>
      </c>
      <c r="AR379" s="1952">
        <f>+COUNTIF(F379:AJ379,"外")</f>
        <v>0</v>
      </c>
    </row>
    <row r="380" spans="2:44" ht="13.8" thickBot="1">
      <c r="B380" s="4625"/>
      <c r="C380" s="4467"/>
      <c r="D380" s="1941">
        <f>$AG$21</f>
        <v>0</v>
      </c>
      <c r="E380" s="1947"/>
      <c r="F380" s="2141"/>
      <c r="G380" s="2134"/>
      <c r="H380" s="2134"/>
      <c r="I380" s="2134"/>
      <c r="J380" s="2134"/>
      <c r="K380" s="2134"/>
      <c r="L380" s="2134"/>
      <c r="M380" s="2134"/>
      <c r="N380" s="2134"/>
      <c r="O380" s="2134"/>
      <c r="P380" s="2134"/>
      <c r="Q380" s="2134"/>
      <c r="R380" s="2134"/>
      <c r="S380" s="2134"/>
      <c r="T380" s="2134"/>
      <c r="U380" s="2134"/>
      <c r="V380" s="2134"/>
      <c r="W380" s="2134"/>
      <c r="X380" s="2134"/>
      <c r="Y380" s="2134"/>
      <c r="Z380" s="2134"/>
      <c r="AA380" s="2134"/>
      <c r="AB380" s="2134"/>
      <c r="AC380" s="2134"/>
      <c r="AD380" s="2134"/>
      <c r="AE380" s="2134"/>
      <c r="AF380" s="2134"/>
      <c r="AG380" s="2134"/>
      <c r="AH380" s="2134"/>
      <c r="AI380" s="2134"/>
      <c r="AJ380" s="2142"/>
      <c r="AK380" s="1963" t="str">
        <f>IF(D380=0,"",COUNT($F$26:$AJ$26)-AL380)</f>
        <v/>
      </c>
      <c r="AL380" s="1964" t="str">
        <f>IF(D380=0,"",AQ380+AR380)</f>
        <v/>
      </c>
      <c r="AM380" s="1964" t="str">
        <f>IF(D380=0,"",COUNTIF(F380:AJ380,"休"))</f>
        <v/>
      </c>
      <c r="AN380" s="1940" t="str">
        <f>IF(D380="","",IFERROR(ROUND(AM380/AK380,3),""))</f>
        <v/>
      </c>
      <c r="AO380" s="4628"/>
      <c r="AQ380" s="1952">
        <f>+COUNTIF(F380:AJ380,"－")</f>
        <v>0</v>
      </c>
      <c r="AR380" s="1952">
        <f>+COUNTIF(F380:AJ380,"外")</f>
        <v>0</v>
      </c>
    </row>
    <row r="381" spans="2:44" ht="13.8" thickBot="1">
      <c r="B381" s="2143"/>
      <c r="C381" s="2116"/>
      <c r="F381" s="2144"/>
      <c r="G381" s="2144"/>
      <c r="H381" s="2144"/>
      <c r="I381" s="2144"/>
      <c r="J381" s="2144"/>
      <c r="K381" s="2144"/>
      <c r="L381" s="2144"/>
      <c r="M381" s="2144"/>
      <c r="N381" s="2144"/>
      <c r="O381" s="2144"/>
      <c r="P381" s="2144"/>
      <c r="Q381" s="2144"/>
      <c r="R381" s="2144"/>
      <c r="S381" s="2144"/>
      <c r="T381" s="2144"/>
      <c r="U381" s="2144"/>
      <c r="V381" s="2144"/>
      <c r="W381" s="2144"/>
      <c r="X381" s="2144"/>
      <c r="Y381" s="2144"/>
      <c r="Z381" s="2144"/>
      <c r="AA381" s="2144"/>
      <c r="AB381" s="2144"/>
      <c r="AC381" s="2144"/>
      <c r="AD381" s="2144"/>
      <c r="AE381" s="2144"/>
      <c r="AF381" s="2144"/>
      <c r="AG381" s="2144"/>
      <c r="AH381" s="2144"/>
      <c r="AI381" s="2144"/>
      <c r="AJ381" s="2144"/>
      <c r="AK381" s="2145"/>
      <c r="AN381" s="2146" t="s">
        <v>2271</v>
      </c>
      <c r="AO381" s="2147" t="e">
        <f>IF(AO365&gt;=0.285,"OK","NG")</f>
        <v>#DIV/0!</v>
      </c>
      <c r="AQ381" s="2061"/>
      <c r="AR381" s="2061"/>
    </row>
    <row r="383" spans="2:44" hidden="1">
      <c r="F383" s="2061" t="e">
        <f>YEAR(F386)</f>
        <v>#VALUE!</v>
      </c>
      <c r="G383" s="2061" t="e">
        <f>MONTH(F386)</f>
        <v>#VALUE!</v>
      </c>
    </row>
    <row r="384" spans="2:44" ht="13.2" customHeight="1">
      <c r="B384" s="4629"/>
      <c r="C384" s="4630"/>
      <c r="D384" s="4631"/>
      <c r="E384" s="2149" t="s">
        <v>2266</v>
      </c>
      <c r="F384" s="4637" t="e">
        <f>F386</f>
        <v>#VALUE!</v>
      </c>
      <c r="G384" s="4638"/>
      <c r="H384" s="4638"/>
      <c r="I384" s="4638"/>
      <c r="J384" s="4638"/>
      <c r="K384" s="4638"/>
      <c r="L384" s="4638"/>
      <c r="M384" s="4638"/>
      <c r="N384" s="4638"/>
      <c r="O384" s="4638"/>
      <c r="P384" s="4638"/>
      <c r="Q384" s="4638"/>
      <c r="R384" s="4638"/>
      <c r="S384" s="4638"/>
      <c r="T384" s="4638"/>
      <c r="U384" s="4638"/>
      <c r="V384" s="4638"/>
      <c r="W384" s="4638"/>
      <c r="X384" s="4638"/>
      <c r="Y384" s="4638"/>
      <c r="Z384" s="4638"/>
      <c r="AA384" s="4638"/>
      <c r="AB384" s="4638"/>
      <c r="AC384" s="4638"/>
      <c r="AD384" s="4638"/>
      <c r="AE384" s="4638"/>
      <c r="AF384" s="4638"/>
      <c r="AG384" s="4638"/>
      <c r="AH384" s="4638"/>
      <c r="AI384" s="4638"/>
      <c r="AJ384" s="4638"/>
      <c r="AK384" s="4480" t="s">
        <v>2304</v>
      </c>
      <c r="AL384" s="4489" t="s">
        <v>2305</v>
      </c>
      <c r="AM384" s="4480" t="s">
        <v>2283</v>
      </c>
      <c r="AN384" s="4481" t="s">
        <v>2306</v>
      </c>
      <c r="AO384" s="4480" t="s">
        <v>2307</v>
      </c>
      <c r="AQ384" s="4619" t="s">
        <v>2308</v>
      </c>
      <c r="AR384" s="4619" t="s">
        <v>2309</v>
      </c>
    </row>
    <row r="385" spans="2:44" ht="13.2" hidden="1" customHeight="1">
      <c r="B385" s="4632"/>
      <c r="C385" s="4622"/>
      <c r="D385" s="4633"/>
      <c r="E385" s="2150"/>
      <c r="F385" s="2110" t="e">
        <f>DATE($F383,$G383,1)</f>
        <v>#VALUE!</v>
      </c>
      <c r="G385" s="2110" t="e">
        <f t="shared" ref="G385:AJ385" si="139">F385+1</f>
        <v>#VALUE!</v>
      </c>
      <c r="H385" s="2110" t="e">
        <f t="shared" si="139"/>
        <v>#VALUE!</v>
      </c>
      <c r="I385" s="2110" t="e">
        <f t="shared" si="139"/>
        <v>#VALUE!</v>
      </c>
      <c r="J385" s="2110" t="e">
        <f t="shared" si="139"/>
        <v>#VALUE!</v>
      </c>
      <c r="K385" s="2110" t="e">
        <f t="shared" si="139"/>
        <v>#VALUE!</v>
      </c>
      <c r="L385" s="2110" t="e">
        <f t="shared" si="139"/>
        <v>#VALUE!</v>
      </c>
      <c r="M385" s="2110" t="e">
        <f t="shared" si="139"/>
        <v>#VALUE!</v>
      </c>
      <c r="N385" s="2110" t="e">
        <f t="shared" si="139"/>
        <v>#VALUE!</v>
      </c>
      <c r="O385" s="2110" t="e">
        <f t="shared" si="139"/>
        <v>#VALUE!</v>
      </c>
      <c r="P385" s="2110" t="e">
        <f t="shared" si="139"/>
        <v>#VALUE!</v>
      </c>
      <c r="Q385" s="2110" t="e">
        <f t="shared" si="139"/>
        <v>#VALUE!</v>
      </c>
      <c r="R385" s="2110" t="e">
        <f t="shared" si="139"/>
        <v>#VALUE!</v>
      </c>
      <c r="S385" s="2110" t="e">
        <f t="shared" si="139"/>
        <v>#VALUE!</v>
      </c>
      <c r="T385" s="2110" t="e">
        <f t="shared" si="139"/>
        <v>#VALUE!</v>
      </c>
      <c r="U385" s="2110" t="e">
        <f t="shared" si="139"/>
        <v>#VALUE!</v>
      </c>
      <c r="V385" s="2110" t="e">
        <f t="shared" si="139"/>
        <v>#VALUE!</v>
      </c>
      <c r="W385" s="2110" t="e">
        <f t="shared" si="139"/>
        <v>#VALUE!</v>
      </c>
      <c r="X385" s="2110" t="e">
        <f t="shared" si="139"/>
        <v>#VALUE!</v>
      </c>
      <c r="Y385" s="2110" t="e">
        <f t="shared" si="139"/>
        <v>#VALUE!</v>
      </c>
      <c r="Z385" s="2110" t="e">
        <f t="shared" si="139"/>
        <v>#VALUE!</v>
      </c>
      <c r="AA385" s="2110" t="e">
        <f t="shared" si="139"/>
        <v>#VALUE!</v>
      </c>
      <c r="AB385" s="2110" t="e">
        <f t="shared" si="139"/>
        <v>#VALUE!</v>
      </c>
      <c r="AC385" s="2110" t="e">
        <f t="shared" si="139"/>
        <v>#VALUE!</v>
      </c>
      <c r="AD385" s="2110" t="e">
        <f t="shared" si="139"/>
        <v>#VALUE!</v>
      </c>
      <c r="AE385" s="2110" t="e">
        <f t="shared" si="139"/>
        <v>#VALUE!</v>
      </c>
      <c r="AF385" s="2110" t="e">
        <f t="shared" si="139"/>
        <v>#VALUE!</v>
      </c>
      <c r="AG385" s="2110" t="e">
        <f t="shared" si="139"/>
        <v>#VALUE!</v>
      </c>
      <c r="AH385" s="2110" t="e">
        <f t="shared" si="139"/>
        <v>#VALUE!</v>
      </c>
      <c r="AI385" s="2110" t="e">
        <f t="shared" si="139"/>
        <v>#VALUE!</v>
      </c>
      <c r="AJ385" s="2110" t="e">
        <f t="shared" si="139"/>
        <v>#VALUE!</v>
      </c>
      <c r="AK385" s="4480"/>
      <c r="AL385" s="4489"/>
      <c r="AM385" s="4480"/>
      <c r="AN385" s="4481"/>
      <c r="AO385" s="4480"/>
      <c r="AQ385" s="4619"/>
      <c r="AR385" s="4619"/>
    </row>
    <row r="386" spans="2:44">
      <c r="B386" s="4632"/>
      <c r="C386" s="4622"/>
      <c r="D386" s="4633"/>
      <c r="E386" s="2151" t="s">
        <v>2267</v>
      </c>
      <c r="F386" s="2152" t="e">
        <f>IF(EDATE(F361,1)&gt;$F$7,"",EDATE(F361,1))</f>
        <v>#VALUE!</v>
      </c>
      <c r="G386" s="2110" t="e">
        <f t="shared" ref="G386:AJ386" si="140">IF(G385&gt;$F$7,"",IF(F386=EOMONTH(DATE($F383,$G383,1),0),"",IF(F386="","",F386+1)))</f>
        <v>#VALUE!</v>
      </c>
      <c r="H386" s="2110" t="e">
        <f t="shared" si="140"/>
        <v>#VALUE!</v>
      </c>
      <c r="I386" s="2110" t="e">
        <f t="shared" si="140"/>
        <v>#VALUE!</v>
      </c>
      <c r="J386" s="2110" t="e">
        <f t="shared" si="140"/>
        <v>#VALUE!</v>
      </c>
      <c r="K386" s="2110" t="e">
        <f t="shared" si="140"/>
        <v>#VALUE!</v>
      </c>
      <c r="L386" s="2110" t="e">
        <f t="shared" si="140"/>
        <v>#VALUE!</v>
      </c>
      <c r="M386" s="2110" t="e">
        <f t="shared" si="140"/>
        <v>#VALUE!</v>
      </c>
      <c r="N386" s="2110" t="e">
        <f t="shared" si="140"/>
        <v>#VALUE!</v>
      </c>
      <c r="O386" s="2110" t="e">
        <f t="shared" si="140"/>
        <v>#VALUE!</v>
      </c>
      <c r="P386" s="2110" t="e">
        <f t="shared" si="140"/>
        <v>#VALUE!</v>
      </c>
      <c r="Q386" s="2110" t="e">
        <f t="shared" si="140"/>
        <v>#VALUE!</v>
      </c>
      <c r="R386" s="2110" t="e">
        <f t="shared" si="140"/>
        <v>#VALUE!</v>
      </c>
      <c r="S386" s="2110" t="e">
        <f t="shared" si="140"/>
        <v>#VALUE!</v>
      </c>
      <c r="T386" s="2110" t="e">
        <f t="shared" si="140"/>
        <v>#VALUE!</v>
      </c>
      <c r="U386" s="2110" t="e">
        <f t="shared" si="140"/>
        <v>#VALUE!</v>
      </c>
      <c r="V386" s="2110" t="e">
        <f t="shared" si="140"/>
        <v>#VALUE!</v>
      </c>
      <c r="W386" s="2110" t="e">
        <f t="shared" si="140"/>
        <v>#VALUE!</v>
      </c>
      <c r="X386" s="2110" t="e">
        <f t="shared" si="140"/>
        <v>#VALUE!</v>
      </c>
      <c r="Y386" s="2110" t="e">
        <f t="shared" si="140"/>
        <v>#VALUE!</v>
      </c>
      <c r="Z386" s="2110" t="e">
        <f t="shared" si="140"/>
        <v>#VALUE!</v>
      </c>
      <c r="AA386" s="2110" t="e">
        <f t="shared" si="140"/>
        <v>#VALUE!</v>
      </c>
      <c r="AB386" s="2110" t="e">
        <f t="shared" si="140"/>
        <v>#VALUE!</v>
      </c>
      <c r="AC386" s="2110" t="e">
        <f t="shared" si="140"/>
        <v>#VALUE!</v>
      </c>
      <c r="AD386" s="2110" t="e">
        <f t="shared" si="140"/>
        <v>#VALUE!</v>
      </c>
      <c r="AE386" s="2110" t="e">
        <f t="shared" si="140"/>
        <v>#VALUE!</v>
      </c>
      <c r="AF386" s="2110" t="e">
        <f t="shared" si="140"/>
        <v>#VALUE!</v>
      </c>
      <c r="AG386" s="2110" t="e">
        <f t="shared" si="140"/>
        <v>#VALUE!</v>
      </c>
      <c r="AH386" s="2110" t="e">
        <f t="shared" si="140"/>
        <v>#VALUE!</v>
      </c>
      <c r="AI386" s="2110" t="e">
        <f t="shared" si="140"/>
        <v>#VALUE!</v>
      </c>
      <c r="AJ386" s="2110" t="e">
        <f t="shared" si="140"/>
        <v>#VALUE!</v>
      </c>
      <c r="AK386" s="4480"/>
      <c r="AL386" s="4489"/>
      <c r="AM386" s="4480"/>
      <c r="AN386" s="4481"/>
      <c r="AO386" s="4480"/>
      <c r="AQ386" s="4619"/>
      <c r="AR386" s="4619"/>
    </row>
    <row r="387" spans="2:44">
      <c r="B387" s="4634"/>
      <c r="C387" s="4635"/>
      <c r="D387" s="4636"/>
      <c r="E387" s="1939" t="s">
        <v>1060</v>
      </c>
      <c r="F387" s="2153" t="str">
        <f t="shared" ref="F387:AJ387" si="141">IFERROR(TEXT(WEEKDAY(+F386),"aaa"),"")</f>
        <v/>
      </c>
      <c r="G387" s="2153" t="str">
        <f t="shared" si="141"/>
        <v/>
      </c>
      <c r="H387" s="2153" t="str">
        <f t="shared" si="141"/>
        <v/>
      </c>
      <c r="I387" s="2153" t="str">
        <f t="shared" si="141"/>
        <v/>
      </c>
      <c r="J387" s="2153" t="str">
        <f t="shared" si="141"/>
        <v/>
      </c>
      <c r="K387" s="2153" t="str">
        <f t="shared" si="141"/>
        <v/>
      </c>
      <c r="L387" s="2153" t="str">
        <f t="shared" si="141"/>
        <v/>
      </c>
      <c r="M387" s="2153" t="str">
        <f t="shared" si="141"/>
        <v/>
      </c>
      <c r="N387" s="2153" t="str">
        <f t="shared" si="141"/>
        <v/>
      </c>
      <c r="O387" s="2153" t="str">
        <f t="shared" si="141"/>
        <v/>
      </c>
      <c r="P387" s="2153" t="str">
        <f t="shared" si="141"/>
        <v/>
      </c>
      <c r="Q387" s="2153" t="str">
        <f t="shared" si="141"/>
        <v/>
      </c>
      <c r="R387" s="2153" t="str">
        <f t="shared" si="141"/>
        <v/>
      </c>
      <c r="S387" s="2153" t="str">
        <f t="shared" si="141"/>
        <v/>
      </c>
      <c r="T387" s="2153" t="str">
        <f t="shared" si="141"/>
        <v/>
      </c>
      <c r="U387" s="2153" t="str">
        <f t="shared" si="141"/>
        <v/>
      </c>
      <c r="V387" s="2153" t="str">
        <f t="shared" si="141"/>
        <v/>
      </c>
      <c r="W387" s="2153" t="str">
        <f t="shared" si="141"/>
        <v/>
      </c>
      <c r="X387" s="2153" t="str">
        <f t="shared" si="141"/>
        <v/>
      </c>
      <c r="Y387" s="2153" t="str">
        <f t="shared" si="141"/>
        <v/>
      </c>
      <c r="Z387" s="2153" t="str">
        <f t="shared" si="141"/>
        <v/>
      </c>
      <c r="AA387" s="2153" t="str">
        <f t="shared" si="141"/>
        <v/>
      </c>
      <c r="AB387" s="2153" t="str">
        <f t="shared" si="141"/>
        <v/>
      </c>
      <c r="AC387" s="2153" t="str">
        <f t="shared" si="141"/>
        <v/>
      </c>
      <c r="AD387" s="2153" t="str">
        <f t="shared" si="141"/>
        <v/>
      </c>
      <c r="AE387" s="2153" t="str">
        <f t="shared" si="141"/>
        <v/>
      </c>
      <c r="AF387" s="2153" t="str">
        <f t="shared" si="141"/>
        <v/>
      </c>
      <c r="AG387" s="2153" t="str">
        <f t="shared" si="141"/>
        <v/>
      </c>
      <c r="AH387" s="2153" t="str">
        <f t="shared" si="141"/>
        <v/>
      </c>
      <c r="AI387" s="2153" t="str">
        <f t="shared" si="141"/>
        <v/>
      </c>
      <c r="AJ387" s="2153" t="str">
        <f t="shared" si="141"/>
        <v/>
      </c>
      <c r="AK387" s="4480"/>
      <c r="AL387" s="4489"/>
      <c r="AM387" s="4480"/>
      <c r="AN387" s="4481"/>
      <c r="AO387" s="4480"/>
      <c r="AQ387" s="4619"/>
      <c r="AR387" s="4619"/>
    </row>
    <row r="388" spans="2:44" ht="21" customHeight="1">
      <c r="B388" s="2154" t="s">
        <v>2310</v>
      </c>
      <c r="C388" s="2155" t="s">
        <v>2280</v>
      </c>
      <c r="D388" s="2119" t="s">
        <v>2281</v>
      </c>
      <c r="E388" s="2120" t="s">
        <v>2270</v>
      </c>
      <c r="F388" s="2156" t="s">
        <v>2311</v>
      </c>
      <c r="G388" s="2122" t="s">
        <v>2311</v>
      </c>
      <c r="H388" s="2122" t="s">
        <v>2311</v>
      </c>
      <c r="I388" s="2122" t="s">
        <v>2311</v>
      </c>
      <c r="J388" s="2122" t="s">
        <v>2311</v>
      </c>
      <c r="K388" s="2122" t="s">
        <v>2311</v>
      </c>
      <c r="L388" s="2122" t="s">
        <v>2311</v>
      </c>
      <c r="M388" s="2122" t="s">
        <v>2311</v>
      </c>
      <c r="N388" s="2122" t="s">
        <v>2311</v>
      </c>
      <c r="O388" s="2122" t="s">
        <v>2311</v>
      </c>
      <c r="P388" s="2122" t="s">
        <v>2311</v>
      </c>
      <c r="Q388" s="2122" t="s">
        <v>2311</v>
      </c>
      <c r="R388" s="2122" t="s">
        <v>2311</v>
      </c>
      <c r="S388" s="2122" t="s">
        <v>2311</v>
      </c>
      <c r="T388" s="2122" t="s">
        <v>2311</v>
      </c>
      <c r="U388" s="2122" t="s">
        <v>2311</v>
      </c>
      <c r="V388" s="2122" t="s">
        <v>2311</v>
      </c>
      <c r="W388" s="2122" t="s">
        <v>2311</v>
      </c>
      <c r="X388" s="2122" t="s">
        <v>2311</v>
      </c>
      <c r="Y388" s="2122" t="s">
        <v>2311</v>
      </c>
      <c r="Z388" s="2122" t="s">
        <v>2311</v>
      </c>
      <c r="AA388" s="2122" t="s">
        <v>2311</v>
      </c>
      <c r="AB388" s="2122" t="s">
        <v>2311</v>
      </c>
      <c r="AC388" s="2122" t="s">
        <v>2311</v>
      </c>
      <c r="AD388" s="2122" t="s">
        <v>2311</v>
      </c>
      <c r="AE388" s="2122" t="s">
        <v>2311</v>
      </c>
      <c r="AF388" s="2122" t="s">
        <v>2311</v>
      </c>
      <c r="AG388" s="2122" t="s">
        <v>2311</v>
      </c>
      <c r="AH388" s="2122" t="s">
        <v>2311</v>
      </c>
      <c r="AI388" s="2122" t="s">
        <v>2311</v>
      </c>
      <c r="AJ388" s="2159" t="s">
        <v>2311</v>
      </c>
      <c r="AK388" s="1905" t="s">
        <v>2289</v>
      </c>
      <c r="AL388" s="1905" t="s">
        <v>2290</v>
      </c>
      <c r="AM388" s="1905" t="s">
        <v>2291</v>
      </c>
      <c r="AN388" s="1906" t="s">
        <v>2292</v>
      </c>
      <c r="AO388" s="1905" t="s">
        <v>2293</v>
      </c>
      <c r="AQ388" s="4620"/>
      <c r="AR388" s="4620"/>
    </row>
    <row r="389" spans="2:44" ht="13.5" customHeight="1">
      <c r="B389" s="4623" t="s">
        <v>2294</v>
      </c>
      <c r="C389" s="4485" t="str">
        <f>$AC$8</f>
        <v>A建設</v>
      </c>
      <c r="D389" s="1928" t="str">
        <f>$AG$8</f>
        <v>〇〇</v>
      </c>
      <c r="E389" s="2124"/>
      <c r="F389" s="2125"/>
      <c r="G389" s="2126"/>
      <c r="H389" s="2126"/>
      <c r="I389" s="2126"/>
      <c r="J389" s="2126"/>
      <c r="K389" s="2126"/>
      <c r="L389" s="2126"/>
      <c r="M389" s="2126"/>
      <c r="N389" s="2126"/>
      <c r="O389" s="2126"/>
      <c r="P389" s="2126"/>
      <c r="Q389" s="2126"/>
      <c r="R389" s="2126"/>
      <c r="S389" s="2126"/>
      <c r="T389" s="2126"/>
      <c r="U389" s="2126"/>
      <c r="V389" s="2126"/>
      <c r="W389" s="2126"/>
      <c r="X389" s="2126"/>
      <c r="Y389" s="2126"/>
      <c r="Z389" s="2126"/>
      <c r="AA389" s="2126"/>
      <c r="AB389" s="2126"/>
      <c r="AC389" s="2126"/>
      <c r="AD389" s="2126"/>
      <c r="AE389" s="2126"/>
      <c r="AF389" s="2126"/>
      <c r="AG389" s="2126"/>
      <c r="AH389" s="2126"/>
      <c r="AI389" s="2127"/>
      <c r="AJ389" s="2128"/>
      <c r="AK389" s="1933">
        <f t="shared" ref="AK389:AK394" si="142">IF(D389=0,"",COUNT($F$26:$AJ$26)-AL389)</f>
        <v>0</v>
      </c>
      <c r="AL389" s="1934">
        <f t="shared" ref="AL389:AL394" si="143">IF(D389=0,"",AQ389+AR389)</f>
        <v>0</v>
      </c>
      <c r="AM389" s="1934">
        <f t="shared" ref="AM389:AM394" si="144">IF(D389=0,"",COUNTIF(F389:AJ389,"休"))</f>
        <v>0</v>
      </c>
      <c r="AN389" s="1935" t="str">
        <f t="shared" ref="AN389:AN394" si="145">IF(D389="","",IFERROR(ROUND(AM389/AK389,3),""))</f>
        <v/>
      </c>
      <c r="AO389" s="4626" t="e">
        <f>ROUND(AVERAGE(AN389:AN404),3)</f>
        <v>#DIV/0!</v>
      </c>
      <c r="AQ389" s="1952">
        <f t="shared" ref="AQ389:AQ394" si="146">+COUNTIF(F389:AJ389,"－")</f>
        <v>0</v>
      </c>
      <c r="AR389" s="1952">
        <f t="shared" ref="AR389:AR394" si="147">+COUNTIF(F389:AJ389,"外")</f>
        <v>0</v>
      </c>
    </row>
    <row r="390" spans="2:44" ht="13.5" customHeight="1">
      <c r="B390" s="4624"/>
      <c r="C390" s="4466"/>
      <c r="D390" s="1928" t="str">
        <f>$AG$9</f>
        <v>●●</v>
      </c>
      <c r="E390" s="2124"/>
      <c r="F390" s="2129"/>
      <c r="G390" s="2130"/>
      <c r="H390" s="2130"/>
      <c r="I390" s="2130"/>
      <c r="J390" s="2130"/>
      <c r="K390" s="2130"/>
      <c r="L390" s="2130"/>
      <c r="M390" s="2130"/>
      <c r="N390" s="2130"/>
      <c r="O390" s="2130"/>
      <c r="P390" s="2130"/>
      <c r="Q390" s="2130"/>
      <c r="R390" s="2130"/>
      <c r="S390" s="2130"/>
      <c r="T390" s="2130"/>
      <c r="U390" s="2130"/>
      <c r="V390" s="2130"/>
      <c r="W390" s="2130"/>
      <c r="X390" s="2130"/>
      <c r="Y390" s="2130"/>
      <c r="Z390" s="2130"/>
      <c r="AA390" s="2130"/>
      <c r="AB390" s="2130"/>
      <c r="AC390" s="2130"/>
      <c r="AD390" s="2130"/>
      <c r="AE390" s="2130"/>
      <c r="AF390" s="2130"/>
      <c r="AG390" s="2130"/>
      <c r="AH390" s="2130"/>
      <c r="AI390" s="2130"/>
      <c r="AJ390" s="2131"/>
      <c r="AK390" s="1933">
        <f t="shared" si="142"/>
        <v>0</v>
      </c>
      <c r="AL390" s="1939">
        <f t="shared" si="143"/>
        <v>0</v>
      </c>
      <c r="AM390" s="1939">
        <f t="shared" si="144"/>
        <v>0</v>
      </c>
      <c r="AN390" s="1940" t="str">
        <f t="shared" si="145"/>
        <v/>
      </c>
      <c r="AO390" s="4627"/>
      <c r="AQ390" s="1952">
        <f t="shared" si="146"/>
        <v>0</v>
      </c>
      <c r="AR390" s="1952">
        <f t="shared" si="147"/>
        <v>0</v>
      </c>
    </row>
    <row r="391" spans="2:44">
      <c r="B391" s="4624"/>
      <c r="C391" s="4466"/>
      <c r="D391" s="1928" t="str">
        <f>$AG$10</f>
        <v>△△</v>
      </c>
      <c r="E391" s="2124"/>
      <c r="F391" s="2129"/>
      <c r="G391" s="2130"/>
      <c r="H391" s="2130"/>
      <c r="I391" s="2130"/>
      <c r="J391" s="2130"/>
      <c r="K391" s="2130"/>
      <c r="L391" s="2130"/>
      <c r="M391" s="2130"/>
      <c r="N391" s="2130"/>
      <c r="O391" s="2130"/>
      <c r="P391" s="2130"/>
      <c r="Q391" s="2130"/>
      <c r="R391" s="2130"/>
      <c r="S391" s="2130"/>
      <c r="T391" s="2130"/>
      <c r="U391" s="2130"/>
      <c r="V391" s="2130"/>
      <c r="W391" s="2130"/>
      <c r="X391" s="2130"/>
      <c r="Y391" s="2130"/>
      <c r="Z391" s="2130"/>
      <c r="AA391" s="2130"/>
      <c r="AB391" s="2130"/>
      <c r="AC391" s="2130"/>
      <c r="AD391" s="2130"/>
      <c r="AE391" s="2130"/>
      <c r="AF391" s="2130"/>
      <c r="AG391" s="2130"/>
      <c r="AH391" s="2130"/>
      <c r="AI391" s="2130"/>
      <c r="AJ391" s="2131"/>
      <c r="AK391" s="1933">
        <f t="shared" si="142"/>
        <v>0</v>
      </c>
      <c r="AL391" s="1939">
        <f t="shared" si="143"/>
        <v>0</v>
      </c>
      <c r="AM391" s="1939">
        <f t="shared" si="144"/>
        <v>0</v>
      </c>
      <c r="AN391" s="1940" t="str">
        <f t="shared" si="145"/>
        <v/>
      </c>
      <c r="AO391" s="4627"/>
      <c r="AQ391" s="1952">
        <f t="shared" si="146"/>
        <v>0</v>
      </c>
      <c r="AR391" s="1952">
        <f t="shared" si="147"/>
        <v>0</v>
      </c>
    </row>
    <row r="392" spans="2:44">
      <c r="B392" s="4624"/>
      <c r="C392" s="4466"/>
      <c r="D392" s="1928" t="str">
        <f>$AG$11</f>
        <v>■■</v>
      </c>
      <c r="E392" s="2105"/>
      <c r="F392" s="2129"/>
      <c r="G392" s="2130"/>
      <c r="H392" s="2130"/>
      <c r="I392" s="2130"/>
      <c r="J392" s="2130"/>
      <c r="K392" s="2130"/>
      <c r="L392" s="2130"/>
      <c r="M392" s="2130"/>
      <c r="N392" s="2130"/>
      <c r="O392" s="2130"/>
      <c r="P392" s="2130"/>
      <c r="Q392" s="2130"/>
      <c r="R392" s="2130"/>
      <c r="S392" s="2130"/>
      <c r="T392" s="2130"/>
      <c r="U392" s="2130"/>
      <c r="V392" s="2130"/>
      <c r="W392" s="2130"/>
      <c r="X392" s="2130"/>
      <c r="Y392" s="2130"/>
      <c r="Z392" s="2130"/>
      <c r="AA392" s="2130"/>
      <c r="AB392" s="2130"/>
      <c r="AC392" s="2130"/>
      <c r="AD392" s="2130"/>
      <c r="AE392" s="2130"/>
      <c r="AF392" s="2130"/>
      <c r="AG392" s="2130"/>
      <c r="AH392" s="2130"/>
      <c r="AI392" s="2130"/>
      <c r="AJ392" s="2131"/>
      <c r="AK392" s="1933">
        <f t="shared" si="142"/>
        <v>0</v>
      </c>
      <c r="AL392" s="1939">
        <f t="shared" si="143"/>
        <v>0</v>
      </c>
      <c r="AM392" s="1939">
        <f t="shared" si="144"/>
        <v>0</v>
      </c>
      <c r="AN392" s="1940" t="str">
        <f t="shared" si="145"/>
        <v/>
      </c>
      <c r="AO392" s="4627"/>
      <c r="AQ392" s="1952">
        <f t="shared" si="146"/>
        <v>0</v>
      </c>
      <c r="AR392" s="1952">
        <f t="shared" si="147"/>
        <v>0</v>
      </c>
    </row>
    <row r="393" spans="2:44">
      <c r="B393" s="4624"/>
      <c r="C393" s="4466"/>
      <c r="D393" s="1928" t="str">
        <f>$AG$12</f>
        <v>★★</v>
      </c>
      <c r="E393" s="2124"/>
      <c r="F393" s="2129"/>
      <c r="G393" s="2130"/>
      <c r="H393" s="2130"/>
      <c r="I393" s="2130"/>
      <c r="J393" s="2130"/>
      <c r="K393" s="2130"/>
      <c r="L393" s="2130"/>
      <c r="M393" s="2130"/>
      <c r="N393" s="2130"/>
      <c r="O393" s="2130"/>
      <c r="P393" s="2130"/>
      <c r="Q393" s="2130"/>
      <c r="R393" s="2130"/>
      <c r="S393" s="2130"/>
      <c r="T393" s="2130"/>
      <c r="U393" s="2130"/>
      <c r="V393" s="2130"/>
      <c r="W393" s="2130"/>
      <c r="X393" s="2130"/>
      <c r="Y393" s="2130"/>
      <c r="Z393" s="2130"/>
      <c r="AA393" s="2130"/>
      <c r="AB393" s="2130"/>
      <c r="AC393" s="2130"/>
      <c r="AD393" s="2130"/>
      <c r="AE393" s="2130"/>
      <c r="AF393" s="2130"/>
      <c r="AG393" s="2130"/>
      <c r="AH393" s="2130"/>
      <c r="AI393" s="2130"/>
      <c r="AJ393" s="2131"/>
      <c r="AK393" s="1933">
        <f t="shared" si="142"/>
        <v>0</v>
      </c>
      <c r="AL393" s="1939">
        <f t="shared" si="143"/>
        <v>0</v>
      </c>
      <c r="AM393" s="1939">
        <f t="shared" si="144"/>
        <v>0</v>
      </c>
      <c r="AN393" s="1940" t="str">
        <f t="shared" si="145"/>
        <v/>
      </c>
      <c r="AO393" s="4627"/>
      <c r="AQ393" s="1952">
        <f t="shared" si="146"/>
        <v>0</v>
      </c>
      <c r="AR393" s="1952">
        <f t="shared" si="147"/>
        <v>0</v>
      </c>
    </row>
    <row r="394" spans="2:44">
      <c r="B394" s="4625"/>
      <c r="C394" s="4467"/>
      <c r="D394" s="1941">
        <f>$AG$13</f>
        <v>0</v>
      </c>
      <c r="E394" s="2132"/>
      <c r="F394" s="2133"/>
      <c r="G394" s="2134"/>
      <c r="H394" s="2135"/>
      <c r="I394" s="2135"/>
      <c r="J394" s="2135"/>
      <c r="K394" s="2135"/>
      <c r="L394" s="2135"/>
      <c r="M394" s="2135"/>
      <c r="N394" s="2135"/>
      <c r="O394" s="2135"/>
      <c r="P394" s="2135"/>
      <c r="Q394" s="2135"/>
      <c r="R394" s="2135"/>
      <c r="S394" s="2135"/>
      <c r="T394" s="2135"/>
      <c r="U394" s="2135"/>
      <c r="V394" s="2135"/>
      <c r="W394" s="2135"/>
      <c r="X394" s="2135"/>
      <c r="Y394" s="2135"/>
      <c r="Z394" s="2135"/>
      <c r="AA394" s="2135"/>
      <c r="AB394" s="2135"/>
      <c r="AC394" s="2135"/>
      <c r="AD394" s="2135"/>
      <c r="AE394" s="2135"/>
      <c r="AF394" s="2135"/>
      <c r="AG394" s="2135"/>
      <c r="AH394" s="2135"/>
      <c r="AI394" s="2135"/>
      <c r="AJ394" s="2136"/>
      <c r="AK394" s="1933" t="str">
        <f t="shared" si="142"/>
        <v/>
      </c>
      <c r="AL394" s="1934" t="str">
        <f t="shared" si="143"/>
        <v/>
      </c>
      <c r="AM394" s="1947" t="str">
        <f t="shared" si="144"/>
        <v/>
      </c>
      <c r="AN394" s="1940" t="str">
        <f t="shared" si="145"/>
        <v/>
      </c>
      <c r="AO394" s="4627"/>
      <c r="AQ394" s="1952">
        <f t="shared" si="146"/>
        <v>0</v>
      </c>
      <c r="AR394" s="1952">
        <f t="shared" si="147"/>
        <v>0</v>
      </c>
    </row>
    <row r="395" spans="2:44">
      <c r="B395" s="4623" t="s">
        <v>2301</v>
      </c>
      <c r="C395" s="4465" t="str">
        <f>$AC$14</f>
        <v>B産業</v>
      </c>
      <c r="D395" s="1948" t="s">
        <v>2281</v>
      </c>
      <c r="E395" s="2137" t="s">
        <v>2270</v>
      </c>
      <c r="F395" s="2121"/>
      <c r="G395" s="2122"/>
      <c r="H395" s="2122"/>
      <c r="I395" s="2122"/>
      <c r="J395" s="2122"/>
      <c r="K395" s="2122"/>
      <c r="L395" s="2122"/>
      <c r="M395" s="2122"/>
      <c r="N395" s="2122"/>
      <c r="O395" s="2122"/>
      <c r="P395" s="2122"/>
      <c r="Q395" s="2122"/>
      <c r="R395" s="2122"/>
      <c r="S395" s="2122"/>
      <c r="T395" s="2122"/>
      <c r="U395" s="2122"/>
      <c r="V395" s="2122"/>
      <c r="W395" s="2122"/>
      <c r="X395" s="2122"/>
      <c r="Y395" s="2122"/>
      <c r="Z395" s="2122"/>
      <c r="AA395" s="2122"/>
      <c r="AB395" s="2122"/>
      <c r="AC395" s="2122"/>
      <c r="AD395" s="2122"/>
      <c r="AE395" s="2122"/>
      <c r="AF395" s="2122"/>
      <c r="AG395" s="2122"/>
      <c r="AH395" s="2122"/>
      <c r="AI395" s="2122"/>
      <c r="AJ395" s="2123"/>
      <c r="AK395" s="1951"/>
      <c r="AL395" s="1952"/>
      <c r="AM395" s="1953"/>
      <c r="AN395" s="1954"/>
      <c r="AO395" s="4627"/>
    </row>
    <row r="396" spans="2:44">
      <c r="B396" s="4624"/>
      <c r="C396" s="4466"/>
      <c r="D396" s="1928" t="str">
        <f>$AG$14</f>
        <v>〇〇</v>
      </c>
      <c r="E396" s="2124"/>
      <c r="F396" s="2125"/>
      <c r="G396" s="2126"/>
      <c r="H396" s="2126"/>
      <c r="I396" s="2126"/>
      <c r="J396" s="2126"/>
      <c r="K396" s="2126"/>
      <c r="L396" s="2126"/>
      <c r="M396" s="2126"/>
      <c r="N396" s="2126"/>
      <c r="O396" s="2126"/>
      <c r="P396" s="2126"/>
      <c r="Q396" s="2126"/>
      <c r="R396" s="2126"/>
      <c r="S396" s="2126"/>
      <c r="T396" s="2126"/>
      <c r="U396" s="2126"/>
      <c r="V396" s="2126"/>
      <c r="W396" s="2126"/>
      <c r="X396" s="2126"/>
      <c r="Y396" s="2126"/>
      <c r="Z396" s="2126"/>
      <c r="AA396" s="2126"/>
      <c r="AB396" s="2126"/>
      <c r="AC396" s="2126"/>
      <c r="AD396" s="2126"/>
      <c r="AE396" s="2126"/>
      <c r="AF396" s="2126"/>
      <c r="AG396" s="2126"/>
      <c r="AH396" s="2127"/>
      <c r="AI396" s="2127"/>
      <c r="AJ396" s="2131"/>
      <c r="AK396" s="1933">
        <f>IF(D396=0,"",COUNT($F$26:$AJ$26)-AL396)</f>
        <v>0</v>
      </c>
      <c r="AL396" s="1934">
        <f>IF(D396=0,"",AQ396+AR396)</f>
        <v>0</v>
      </c>
      <c r="AM396" s="1934">
        <f>IF(D396=0,"",COUNTIF(F396:AJ396,"休"))</f>
        <v>0</v>
      </c>
      <c r="AN396" s="1935" t="str">
        <f>IF(D396="","",IFERROR(ROUND(AM396/AK396,3),""))</f>
        <v/>
      </c>
      <c r="AO396" s="4627"/>
      <c r="AQ396" s="1952">
        <f>+COUNTIF(F396:AJ396,"－")</f>
        <v>0</v>
      </c>
      <c r="AR396" s="1952">
        <f>+COUNTIF(F396:AJ396,"外")</f>
        <v>0</v>
      </c>
    </row>
    <row r="397" spans="2:44">
      <c r="B397" s="4624"/>
      <c r="C397" s="4466"/>
      <c r="D397" s="1928" t="str">
        <f>$AG$15</f>
        <v>●●</v>
      </c>
      <c r="E397" s="2138"/>
      <c r="F397" s="2129"/>
      <c r="G397" s="2130"/>
      <c r="H397" s="2130"/>
      <c r="I397" s="2130"/>
      <c r="J397" s="2130"/>
      <c r="K397" s="2130"/>
      <c r="L397" s="2130"/>
      <c r="M397" s="2130"/>
      <c r="N397" s="2130"/>
      <c r="O397" s="2130"/>
      <c r="P397" s="2130"/>
      <c r="Q397" s="2130"/>
      <c r="R397" s="2130"/>
      <c r="S397" s="2130"/>
      <c r="T397" s="2130"/>
      <c r="U397" s="2130"/>
      <c r="V397" s="2130"/>
      <c r="W397" s="2130"/>
      <c r="X397" s="2130"/>
      <c r="Y397" s="2130"/>
      <c r="Z397" s="2130"/>
      <c r="AA397" s="2130"/>
      <c r="AB397" s="2130"/>
      <c r="AC397" s="2130"/>
      <c r="AD397" s="2130"/>
      <c r="AE397" s="2130"/>
      <c r="AF397" s="2130"/>
      <c r="AG397" s="2130"/>
      <c r="AH397" s="2130"/>
      <c r="AI397" s="2130"/>
      <c r="AJ397" s="2131"/>
      <c r="AK397" s="1933">
        <f>IF(D397=0,"",COUNT($F$26:$AJ$26)-AL397)</f>
        <v>0</v>
      </c>
      <c r="AL397" s="1939">
        <f>IF(D397=0,"",AQ397+AR397)</f>
        <v>0</v>
      </c>
      <c r="AM397" s="1939">
        <f>IF(D397=0,"",COUNTIF(F397:AJ397,"休"))</f>
        <v>0</v>
      </c>
      <c r="AN397" s="1940" t="str">
        <f>IF(D397="","",IFERROR(ROUND(AM397/AK397,3),""))</f>
        <v/>
      </c>
      <c r="AO397" s="4627"/>
      <c r="AQ397" s="1952">
        <f>+COUNTIF(F397:AJ397,"－")</f>
        <v>0</v>
      </c>
      <c r="AR397" s="1952">
        <f>+COUNTIF(F397:AJ397,"外")</f>
        <v>0</v>
      </c>
    </row>
    <row r="398" spans="2:44">
      <c r="B398" s="4624"/>
      <c r="C398" s="4466"/>
      <c r="D398" s="1928">
        <f>$AG$16</f>
        <v>0</v>
      </c>
      <c r="E398" s="2138"/>
      <c r="F398" s="2129"/>
      <c r="G398" s="2130"/>
      <c r="H398" s="2130"/>
      <c r="I398" s="2130"/>
      <c r="J398" s="2130"/>
      <c r="K398" s="2130"/>
      <c r="L398" s="2130"/>
      <c r="M398" s="2130"/>
      <c r="N398" s="2130"/>
      <c r="O398" s="2130"/>
      <c r="P398" s="2130"/>
      <c r="Q398" s="2130"/>
      <c r="R398" s="2130"/>
      <c r="S398" s="2130"/>
      <c r="T398" s="2130"/>
      <c r="U398" s="2130"/>
      <c r="V398" s="2130"/>
      <c r="W398" s="2130"/>
      <c r="X398" s="2130"/>
      <c r="Y398" s="2130"/>
      <c r="Z398" s="2130"/>
      <c r="AA398" s="2130"/>
      <c r="AB398" s="2130"/>
      <c r="AC398" s="2130"/>
      <c r="AD398" s="2130"/>
      <c r="AE398" s="2130"/>
      <c r="AF398" s="2130"/>
      <c r="AG398" s="2130"/>
      <c r="AH398" s="2130"/>
      <c r="AI398" s="2130"/>
      <c r="AJ398" s="2131"/>
      <c r="AK398" s="1933" t="str">
        <f>IF(D398=0,"",COUNT($F$26:$AJ$26)-AL398)</f>
        <v/>
      </c>
      <c r="AL398" s="1939" t="str">
        <f>IF(D398=0,"",AQ398+AR398)</f>
        <v/>
      </c>
      <c r="AM398" s="1939" t="str">
        <f>IF(D398=0,"",COUNTIF(F398:AJ398,"休"))</f>
        <v/>
      </c>
      <c r="AN398" s="1940" t="str">
        <f>IF(D398="","",IFERROR(ROUND(AM398/AK398,3),""))</f>
        <v/>
      </c>
      <c r="AO398" s="4627"/>
      <c r="AQ398" s="1952">
        <f>+COUNTIF(F398:AJ398,"－")</f>
        <v>0</v>
      </c>
      <c r="AR398" s="1952">
        <f>+COUNTIF(F398:AJ398,"外")</f>
        <v>0</v>
      </c>
    </row>
    <row r="399" spans="2:44">
      <c r="B399" s="4624"/>
      <c r="C399" s="4467"/>
      <c r="D399" s="1957">
        <f>$AG$17</f>
        <v>0</v>
      </c>
      <c r="E399" s="1947"/>
      <c r="F399" s="2129"/>
      <c r="G399" s="2127"/>
      <c r="H399" s="2127"/>
      <c r="I399" s="2127"/>
      <c r="J399" s="2127"/>
      <c r="K399" s="2127"/>
      <c r="L399" s="2127"/>
      <c r="M399" s="2127"/>
      <c r="N399" s="2127"/>
      <c r="O399" s="2127"/>
      <c r="P399" s="2127"/>
      <c r="Q399" s="2127"/>
      <c r="R399" s="2127"/>
      <c r="S399" s="2127"/>
      <c r="T399" s="2127"/>
      <c r="U399" s="2127"/>
      <c r="V399" s="2127"/>
      <c r="W399" s="2127"/>
      <c r="X399" s="2127"/>
      <c r="Y399" s="2127"/>
      <c r="Z399" s="2127"/>
      <c r="AA399" s="2127"/>
      <c r="AB399" s="2127"/>
      <c r="AC399" s="2127"/>
      <c r="AD399" s="2127"/>
      <c r="AE399" s="2127"/>
      <c r="AF399" s="2127"/>
      <c r="AG399" s="2127"/>
      <c r="AH399" s="2127"/>
      <c r="AI399" s="2127"/>
      <c r="AJ399" s="2136"/>
      <c r="AK399" s="1933" t="str">
        <f>IF(D399=0,"",COUNT($F$26:$AJ$26)-AL399)</f>
        <v/>
      </c>
      <c r="AL399" s="1934" t="str">
        <f>IF(D399=0,"",AQ399+AR399)</f>
        <v/>
      </c>
      <c r="AM399" s="1947" t="str">
        <f>IF(D399=0,"",COUNTIF(F399:AJ399,"休"))</f>
        <v/>
      </c>
      <c r="AN399" s="1940" t="str">
        <f>IF(D399="","",IFERROR(ROUND(AM399/AK399,3),""))</f>
        <v/>
      </c>
      <c r="AO399" s="4627"/>
      <c r="AQ399" s="1952">
        <f>+COUNTIF(F399:AJ399,"－")</f>
        <v>0</v>
      </c>
      <c r="AR399" s="1952">
        <f>+COUNTIF(F399:AJ399,"外")</f>
        <v>0</v>
      </c>
    </row>
    <row r="400" spans="2:44">
      <c r="B400" s="4624"/>
      <c r="C400" s="4465" t="str">
        <f>$AC$18</f>
        <v>C土木</v>
      </c>
      <c r="D400" s="1948" t="s">
        <v>2281</v>
      </c>
      <c r="E400" s="2139" t="s">
        <v>2270</v>
      </c>
      <c r="F400" s="2121"/>
      <c r="G400" s="2122"/>
      <c r="H400" s="2122"/>
      <c r="I400" s="2122"/>
      <c r="J400" s="2122"/>
      <c r="K400" s="2122"/>
      <c r="L400" s="2122"/>
      <c r="M400" s="2122"/>
      <c r="N400" s="2122"/>
      <c r="O400" s="2122"/>
      <c r="P400" s="2122"/>
      <c r="Q400" s="2122"/>
      <c r="R400" s="2122"/>
      <c r="S400" s="2122"/>
      <c r="T400" s="2122"/>
      <c r="U400" s="2122"/>
      <c r="V400" s="2122"/>
      <c r="W400" s="2122"/>
      <c r="X400" s="2122"/>
      <c r="Y400" s="2122"/>
      <c r="Z400" s="2122"/>
      <c r="AA400" s="2122"/>
      <c r="AB400" s="2122"/>
      <c r="AC400" s="2122"/>
      <c r="AD400" s="2122"/>
      <c r="AE400" s="2122"/>
      <c r="AF400" s="2122"/>
      <c r="AG400" s="2122"/>
      <c r="AH400" s="2122"/>
      <c r="AI400" s="2122"/>
      <c r="AJ400" s="2123"/>
      <c r="AK400" s="1951"/>
      <c r="AL400" s="1952"/>
      <c r="AM400" s="1960"/>
      <c r="AN400" s="1954"/>
      <c r="AO400" s="4627"/>
    </row>
    <row r="401" spans="2:44">
      <c r="B401" s="4624"/>
      <c r="C401" s="4466"/>
      <c r="D401" s="1928" t="str">
        <f>$AG$18</f>
        <v>●●</v>
      </c>
      <c r="E401" s="2124"/>
      <c r="F401" s="2125"/>
      <c r="G401" s="2126"/>
      <c r="H401" s="2126"/>
      <c r="I401" s="2126"/>
      <c r="J401" s="2126"/>
      <c r="K401" s="2126"/>
      <c r="L401" s="2126"/>
      <c r="M401" s="2126"/>
      <c r="N401" s="2126"/>
      <c r="O401" s="2126"/>
      <c r="P401" s="2126"/>
      <c r="Q401" s="2126"/>
      <c r="R401" s="2126"/>
      <c r="S401" s="2126"/>
      <c r="T401" s="2126"/>
      <c r="U401" s="2126"/>
      <c r="V401" s="2126"/>
      <c r="W401" s="2126"/>
      <c r="X401" s="2126"/>
      <c r="Y401" s="2126"/>
      <c r="Z401" s="2126"/>
      <c r="AA401" s="2126"/>
      <c r="AB401" s="2126"/>
      <c r="AC401" s="2126"/>
      <c r="AD401" s="2126"/>
      <c r="AE401" s="2126"/>
      <c r="AF401" s="2126"/>
      <c r="AG401" s="2126"/>
      <c r="AH401" s="2126"/>
      <c r="AI401" s="2126"/>
      <c r="AJ401" s="2140"/>
      <c r="AK401" s="1933">
        <f>IF(D401=0,"",COUNT($F$26:$AJ$26)-AL401)</f>
        <v>0</v>
      </c>
      <c r="AL401" s="1934">
        <f>IF(D401=0,"",AQ401+AR401)</f>
        <v>0</v>
      </c>
      <c r="AM401" s="1934">
        <f>IF(D401=0,"",COUNTIF(F401:AJ401,"休"))</f>
        <v>0</v>
      </c>
      <c r="AN401" s="1935" t="str">
        <f>IF(D401="","",IFERROR(ROUND(AM401/AK401,3),""))</f>
        <v/>
      </c>
      <c r="AO401" s="4627"/>
      <c r="AQ401" s="1952">
        <f>+COUNTIF(F401:AJ401,"－")</f>
        <v>0</v>
      </c>
      <c r="AR401" s="1952">
        <f>+COUNTIF(F401:AJ401,"外")</f>
        <v>0</v>
      </c>
    </row>
    <row r="402" spans="2:44">
      <c r="B402" s="4624"/>
      <c r="C402" s="4466"/>
      <c r="D402" s="1928">
        <f>$AG$19</f>
        <v>0</v>
      </c>
      <c r="E402" s="2138"/>
      <c r="F402" s="2129"/>
      <c r="G402" s="2130"/>
      <c r="H402" s="2130"/>
      <c r="I402" s="2130"/>
      <c r="J402" s="2130"/>
      <c r="K402" s="2130"/>
      <c r="L402" s="2130"/>
      <c r="M402" s="2130"/>
      <c r="N402" s="2130"/>
      <c r="O402" s="2130"/>
      <c r="P402" s="2130"/>
      <c r="Q402" s="2130"/>
      <c r="R402" s="2130"/>
      <c r="S402" s="2130"/>
      <c r="T402" s="2130"/>
      <c r="U402" s="2130"/>
      <c r="V402" s="2130"/>
      <c r="W402" s="2130"/>
      <c r="X402" s="2130"/>
      <c r="Y402" s="2130"/>
      <c r="Z402" s="2130"/>
      <c r="AA402" s="2130"/>
      <c r="AB402" s="2130"/>
      <c r="AC402" s="2130"/>
      <c r="AD402" s="2130"/>
      <c r="AE402" s="2130"/>
      <c r="AF402" s="2130"/>
      <c r="AG402" s="2130"/>
      <c r="AH402" s="2130"/>
      <c r="AI402" s="2130"/>
      <c r="AJ402" s="2131"/>
      <c r="AK402" s="1933" t="str">
        <f>IF(D402=0,"",COUNT($F$26:$AJ$26)-AL402)</f>
        <v/>
      </c>
      <c r="AL402" s="1939" t="str">
        <f>IF(D402=0,"",AQ402+AR402)</f>
        <v/>
      </c>
      <c r="AM402" s="1939" t="str">
        <f>IF(D402=0,"",COUNTIF(F402:AJ402,"休"))</f>
        <v/>
      </c>
      <c r="AN402" s="1940" t="str">
        <f>IF(D402="","",IFERROR(ROUND(AM402/AK402,3),""))</f>
        <v/>
      </c>
      <c r="AO402" s="4627"/>
      <c r="AQ402" s="1952">
        <f>+COUNTIF(F402:AJ402,"－")</f>
        <v>0</v>
      </c>
      <c r="AR402" s="1952">
        <f>+COUNTIF(F402:AJ402,"外")</f>
        <v>0</v>
      </c>
    </row>
    <row r="403" spans="2:44">
      <c r="B403" s="4624"/>
      <c r="C403" s="4466"/>
      <c r="D403" s="1928">
        <f>$AG$20</f>
        <v>0</v>
      </c>
      <c r="E403" s="2138"/>
      <c r="F403" s="2129"/>
      <c r="G403" s="2130"/>
      <c r="H403" s="2130"/>
      <c r="I403" s="2130"/>
      <c r="J403" s="2130"/>
      <c r="K403" s="2130"/>
      <c r="L403" s="2130"/>
      <c r="M403" s="2130"/>
      <c r="N403" s="2130"/>
      <c r="O403" s="2130"/>
      <c r="P403" s="2130"/>
      <c r="Q403" s="2130"/>
      <c r="R403" s="2130"/>
      <c r="S403" s="2130"/>
      <c r="T403" s="2130"/>
      <c r="U403" s="2130"/>
      <c r="V403" s="2130"/>
      <c r="W403" s="2130"/>
      <c r="X403" s="2130"/>
      <c r="Y403" s="2130"/>
      <c r="Z403" s="2130"/>
      <c r="AA403" s="2130"/>
      <c r="AB403" s="2130"/>
      <c r="AC403" s="2130"/>
      <c r="AD403" s="2130"/>
      <c r="AE403" s="2130"/>
      <c r="AF403" s="2130"/>
      <c r="AG403" s="2130"/>
      <c r="AH403" s="2130"/>
      <c r="AI403" s="2130"/>
      <c r="AJ403" s="2131"/>
      <c r="AK403" s="1933" t="str">
        <f>IF(D403=0,"",COUNT($F$26:$AJ$26)-AL403)</f>
        <v/>
      </c>
      <c r="AL403" s="1939" t="str">
        <f>IF(D403=0,"",AQ403+AR403)</f>
        <v/>
      </c>
      <c r="AM403" s="1939" t="str">
        <f>IF(D403=0,"",COUNTIF(F403:AJ403,"休"))</f>
        <v/>
      </c>
      <c r="AN403" s="1940" t="str">
        <f>IF(D403="","",IFERROR(ROUND(AM403/AK403,3),""))</f>
        <v/>
      </c>
      <c r="AO403" s="4627"/>
      <c r="AQ403" s="1952">
        <f>+COUNTIF(F403:AJ403,"－")</f>
        <v>0</v>
      </c>
      <c r="AR403" s="1952">
        <f>+COUNTIF(F403:AJ403,"外")</f>
        <v>0</v>
      </c>
    </row>
    <row r="404" spans="2:44" ht="13.8" thickBot="1">
      <c r="B404" s="4625"/>
      <c r="C404" s="4467"/>
      <c r="D404" s="1941">
        <f>$AG$21</f>
        <v>0</v>
      </c>
      <c r="E404" s="1947"/>
      <c r="F404" s="2141"/>
      <c r="G404" s="2134"/>
      <c r="H404" s="2134"/>
      <c r="I404" s="2134"/>
      <c r="J404" s="2134"/>
      <c r="K404" s="2134"/>
      <c r="L404" s="2134"/>
      <c r="M404" s="2134"/>
      <c r="N404" s="2134"/>
      <c r="O404" s="2134"/>
      <c r="P404" s="2134"/>
      <c r="Q404" s="2134"/>
      <c r="R404" s="2134"/>
      <c r="S404" s="2134"/>
      <c r="T404" s="2134"/>
      <c r="U404" s="2134"/>
      <c r="V404" s="2134"/>
      <c r="W404" s="2134"/>
      <c r="X404" s="2134"/>
      <c r="Y404" s="2134"/>
      <c r="Z404" s="2134"/>
      <c r="AA404" s="2134"/>
      <c r="AB404" s="2134"/>
      <c r="AC404" s="2134"/>
      <c r="AD404" s="2134"/>
      <c r="AE404" s="2134"/>
      <c r="AF404" s="2134"/>
      <c r="AG404" s="2134"/>
      <c r="AH404" s="2134"/>
      <c r="AI404" s="2134"/>
      <c r="AJ404" s="2142"/>
      <c r="AK404" s="1963" t="str">
        <f>IF(D404=0,"",COUNT($F$26:$AJ$26)-AL404)</f>
        <v/>
      </c>
      <c r="AL404" s="1964" t="str">
        <f>IF(D404=0,"",AQ404+AR404)</f>
        <v/>
      </c>
      <c r="AM404" s="1964" t="str">
        <f>IF(D404=0,"",COUNTIF(F404:AJ404,"休"))</f>
        <v/>
      </c>
      <c r="AN404" s="1940" t="str">
        <f>IF(D404="","",IFERROR(ROUND(AM404/AK404,3),""))</f>
        <v/>
      </c>
      <c r="AO404" s="4628"/>
      <c r="AQ404" s="1952">
        <f>+COUNTIF(F404:AJ404,"－")</f>
        <v>0</v>
      </c>
      <c r="AR404" s="1952">
        <f>+COUNTIF(F404:AJ404,"外")</f>
        <v>0</v>
      </c>
    </row>
    <row r="405" spans="2:44" ht="13.8" thickBot="1">
      <c r="B405" s="2143"/>
      <c r="C405" s="2116"/>
      <c r="F405" s="2144"/>
      <c r="G405" s="2144"/>
      <c r="H405" s="2144"/>
      <c r="I405" s="2144"/>
      <c r="J405" s="2144"/>
      <c r="K405" s="2144"/>
      <c r="L405" s="2144"/>
      <c r="M405" s="2144"/>
      <c r="N405" s="2144"/>
      <c r="O405" s="2144"/>
      <c r="P405" s="2144"/>
      <c r="Q405" s="2144"/>
      <c r="R405" s="2144"/>
      <c r="S405" s="2144"/>
      <c r="T405" s="2144"/>
      <c r="U405" s="2144"/>
      <c r="V405" s="2144"/>
      <c r="W405" s="2144"/>
      <c r="X405" s="2144"/>
      <c r="Y405" s="2144"/>
      <c r="Z405" s="2144"/>
      <c r="AA405" s="2144"/>
      <c r="AB405" s="2144"/>
      <c r="AC405" s="2144"/>
      <c r="AD405" s="2144"/>
      <c r="AE405" s="2144"/>
      <c r="AF405" s="2144"/>
      <c r="AG405" s="2144"/>
      <c r="AH405" s="2144"/>
      <c r="AI405" s="2144"/>
      <c r="AJ405" s="2144"/>
      <c r="AK405" s="2145"/>
      <c r="AM405" s="2061"/>
      <c r="AN405" s="2146" t="s">
        <v>2271</v>
      </c>
      <c r="AO405" s="2147" t="e">
        <f>IF(AO389&gt;=0.285,"OK","NG")</f>
        <v>#DIV/0!</v>
      </c>
      <c r="AQ405" s="2061"/>
      <c r="AR405" s="2061"/>
    </row>
    <row r="407" spans="2:44" hidden="1">
      <c r="F407" s="2061" t="e">
        <f>YEAR(F410)</f>
        <v>#VALUE!</v>
      </c>
      <c r="G407" s="2061" t="e">
        <f>MONTH(F410)</f>
        <v>#VALUE!</v>
      </c>
    </row>
    <row r="408" spans="2:44" ht="13.2" customHeight="1">
      <c r="B408" s="4629"/>
      <c r="C408" s="4630"/>
      <c r="D408" s="4631"/>
      <c r="E408" s="2149" t="s">
        <v>2266</v>
      </c>
      <c r="F408" s="4637" t="e">
        <f>F410</f>
        <v>#VALUE!</v>
      </c>
      <c r="G408" s="4638"/>
      <c r="H408" s="4638"/>
      <c r="I408" s="4638"/>
      <c r="J408" s="4638"/>
      <c r="K408" s="4638"/>
      <c r="L408" s="4638"/>
      <c r="M408" s="4638"/>
      <c r="N408" s="4638"/>
      <c r="O408" s="4638"/>
      <c r="P408" s="4638"/>
      <c r="Q408" s="4638"/>
      <c r="R408" s="4638"/>
      <c r="S408" s="4638"/>
      <c r="T408" s="4638"/>
      <c r="U408" s="4638"/>
      <c r="V408" s="4638"/>
      <c r="W408" s="4638"/>
      <c r="X408" s="4638"/>
      <c r="Y408" s="4638"/>
      <c r="Z408" s="4638"/>
      <c r="AA408" s="4638"/>
      <c r="AB408" s="4638"/>
      <c r="AC408" s="4638"/>
      <c r="AD408" s="4638"/>
      <c r="AE408" s="4638"/>
      <c r="AF408" s="4638"/>
      <c r="AG408" s="4638"/>
      <c r="AH408" s="4638"/>
      <c r="AI408" s="4638"/>
      <c r="AJ408" s="4638"/>
      <c r="AK408" s="4480" t="s">
        <v>2304</v>
      </c>
      <c r="AL408" s="4489" t="s">
        <v>2305</v>
      </c>
      <c r="AM408" s="4480" t="s">
        <v>2283</v>
      </c>
      <c r="AN408" s="4481" t="s">
        <v>2306</v>
      </c>
      <c r="AO408" s="4480" t="s">
        <v>2307</v>
      </c>
      <c r="AQ408" s="4619" t="s">
        <v>2308</v>
      </c>
      <c r="AR408" s="4619" t="s">
        <v>2309</v>
      </c>
    </row>
    <row r="409" spans="2:44" ht="13.2" hidden="1" customHeight="1">
      <c r="B409" s="4632"/>
      <c r="C409" s="4622"/>
      <c r="D409" s="4633"/>
      <c r="E409" s="2150"/>
      <c r="F409" s="2110" t="e">
        <f>DATE($F407,$G407,1)</f>
        <v>#VALUE!</v>
      </c>
      <c r="G409" s="2110" t="e">
        <f t="shared" ref="G409:AJ409" si="148">F409+1</f>
        <v>#VALUE!</v>
      </c>
      <c r="H409" s="2110" t="e">
        <f t="shared" si="148"/>
        <v>#VALUE!</v>
      </c>
      <c r="I409" s="2110" t="e">
        <f t="shared" si="148"/>
        <v>#VALUE!</v>
      </c>
      <c r="J409" s="2110" t="e">
        <f t="shared" si="148"/>
        <v>#VALUE!</v>
      </c>
      <c r="K409" s="2110" t="e">
        <f t="shared" si="148"/>
        <v>#VALUE!</v>
      </c>
      <c r="L409" s="2110" t="e">
        <f t="shared" si="148"/>
        <v>#VALUE!</v>
      </c>
      <c r="M409" s="2110" t="e">
        <f t="shared" si="148"/>
        <v>#VALUE!</v>
      </c>
      <c r="N409" s="2110" t="e">
        <f t="shared" si="148"/>
        <v>#VALUE!</v>
      </c>
      <c r="O409" s="2110" t="e">
        <f t="shared" si="148"/>
        <v>#VALUE!</v>
      </c>
      <c r="P409" s="2110" t="e">
        <f t="shared" si="148"/>
        <v>#VALUE!</v>
      </c>
      <c r="Q409" s="2110" t="e">
        <f t="shared" si="148"/>
        <v>#VALUE!</v>
      </c>
      <c r="R409" s="2110" t="e">
        <f t="shared" si="148"/>
        <v>#VALUE!</v>
      </c>
      <c r="S409" s="2110" t="e">
        <f t="shared" si="148"/>
        <v>#VALUE!</v>
      </c>
      <c r="T409" s="2110" t="e">
        <f t="shared" si="148"/>
        <v>#VALUE!</v>
      </c>
      <c r="U409" s="2110" t="e">
        <f t="shared" si="148"/>
        <v>#VALUE!</v>
      </c>
      <c r="V409" s="2110" t="e">
        <f t="shared" si="148"/>
        <v>#VALUE!</v>
      </c>
      <c r="W409" s="2110" t="e">
        <f t="shared" si="148"/>
        <v>#VALUE!</v>
      </c>
      <c r="X409" s="2110" t="e">
        <f t="shared" si="148"/>
        <v>#VALUE!</v>
      </c>
      <c r="Y409" s="2110" t="e">
        <f t="shared" si="148"/>
        <v>#VALUE!</v>
      </c>
      <c r="Z409" s="2110" t="e">
        <f t="shared" si="148"/>
        <v>#VALUE!</v>
      </c>
      <c r="AA409" s="2110" t="e">
        <f t="shared" si="148"/>
        <v>#VALUE!</v>
      </c>
      <c r="AB409" s="2110" t="e">
        <f t="shared" si="148"/>
        <v>#VALUE!</v>
      </c>
      <c r="AC409" s="2110" t="e">
        <f t="shared" si="148"/>
        <v>#VALUE!</v>
      </c>
      <c r="AD409" s="2110" t="e">
        <f t="shared" si="148"/>
        <v>#VALUE!</v>
      </c>
      <c r="AE409" s="2110" t="e">
        <f t="shared" si="148"/>
        <v>#VALUE!</v>
      </c>
      <c r="AF409" s="2110" t="e">
        <f t="shared" si="148"/>
        <v>#VALUE!</v>
      </c>
      <c r="AG409" s="2110" t="e">
        <f t="shared" si="148"/>
        <v>#VALUE!</v>
      </c>
      <c r="AH409" s="2110" t="e">
        <f t="shared" si="148"/>
        <v>#VALUE!</v>
      </c>
      <c r="AI409" s="2110" t="e">
        <f t="shared" si="148"/>
        <v>#VALUE!</v>
      </c>
      <c r="AJ409" s="2110" t="e">
        <f t="shared" si="148"/>
        <v>#VALUE!</v>
      </c>
      <c r="AK409" s="4480"/>
      <c r="AL409" s="4489"/>
      <c r="AM409" s="4480"/>
      <c r="AN409" s="4481"/>
      <c r="AO409" s="4480"/>
      <c r="AQ409" s="4619"/>
      <c r="AR409" s="4619"/>
    </row>
    <row r="410" spans="2:44">
      <c r="B410" s="4632"/>
      <c r="C410" s="4622"/>
      <c r="D410" s="4633"/>
      <c r="E410" s="2151" t="s">
        <v>2267</v>
      </c>
      <c r="F410" s="2152" t="e">
        <f>IF(EDATE(F385,1)&gt;$F$7,"",EDATE(F385,1))</f>
        <v>#VALUE!</v>
      </c>
      <c r="G410" s="2110" t="e">
        <f t="shared" ref="G410:AJ410" si="149">IF(G409&gt;$F$7,"",IF(F410=EOMONTH(DATE($F407,$G407,1),0),"",IF(F410="","",F410+1)))</f>
        <v>#VALUE!</v>
      </c>
      <c r="H410" s="2110" t="e">
        <f t="shared" si="149"/>
        <v>#VALUE!</v>
      </c>
      <c r="I410" s="2110" t="e">
        <f t="shared" si="149"/>
        <v>#VALUE!</v>
      </c>
      <c r="J410" s="2110" t="e">
        <f t="shared" si="149"/>
        <v>#VALUE!</v>
      </c>
      <c r="K410" s="2110" t="e">
        <f t="shared" si="149"/>
        <v>#VALUE!</v>
      </c>
      <c r="L410" s="2110" t="e">
        <f t="shared" si="149"/>
        <v>#VALUE!</v>
      </c>
      <c r="M410" s="2110" t="e">
        <f t="shared" si="149"/>
        <v>#VALUE!</v>
      </c>
      <c r="N410" s="2110" t="e">
        <f t="shared" si="149"/>
        <v>#VALUE!</v>
      </c>
      <c r="O410" s="2110" t="e">
        <f t="shared" si="149"/>
        <v>#VALUE!</v>
      </c>
      <c r="P410" s="2110" t="e">
        <f t="shared" si="149"/>
        <v>#VALUE!</v>
      </c>
      <c r="Q410" s="2110" t="e">
        <f t="shared" si="149"/>
        <v>#VALUE!</v>
      </c>
      <c r="R410" s="2110" t="e">
        <f t="shared" si="149"/>
        <v>#VALUE!</v>
      </c>
      <c r="S410" s="2110" t="e">
        <f t="shared" si="149"/>
        <v>#VALUE!</v>
      </c>
      <c r="T410" s="2110" t="e">
        <f t="shared" si="149"/>
        <v>#VALUE!</v>
      </c>
      <c r="U410" s="2110" t="e">
        <f t="shared" si="149"/>
        <v>#VALUE!</v>
      </c>
      <c r="V410" s="2110" t="e">
        <f t="shared" si="149"/>
        <v>#VALUE!</v>
      </c>
      <c r="W410" s="2110" t="e">
        <f t="shared" si="149"/>
        <v>#VALUE!</v>
      </c>
      <c r="X410" s="2110" t="e">
        <f t="shared" si="149"/>
        <v>#VALUE!</v>
      </c>
      <c r="Y410" s="2110" t="e">
        <f t="shared" si="149"/>
        <v>#VALUE!</v>
      </c>
      <c r="Z410" s="2110" t="e">
        <f t="shared" si="149"/>
        <v>#VALUE!</v>
      </c>
      <c r="AA410" s="2110" t="e">
        <f t="shared" si="149"/>
        <v>#VALUE!</v>
      </c>
      <c r="AB410" s="2110" t="e">
        <f t="shared" si="149"/>
        <v>#VALUE!</v>
      </c>
      <c r="AC410" s="2110" t="e">
        <f t="shared" si="149"/>
        <v>#VALUE!</v>
      </c>
      <c r="AD410" s="2110" t="e">
        <f t="shared" si="149"/>
        <v>#VALUE!</v>
      </c>
      <c r="AE410" s="2110" t="e">
        <f t="shared" si="149"/>
        <v>#VALUE!</v>
      </c>
      <c r="AF410" s="2110" t="e">
        <f t="shared" si="149"/>
        <v>#VALUE!</v>
      </c>
      <c r="AG410" s="2110" t="e">
        <f t="shared" si="149"/>
        <v>#VALUE!</v>
      </c>
      <c r="AH410" s="2110" t="e">
        <f t="shared" si="149"/>
        <v>#VALUE!</v>
      </c>
      <c r="AI410" s="2110" t="e">
        <f t="shared" si="149"/>
        <v>#VALUE!</v>
      </c>
      <c r="AJ410" s="2110" t="e">
        <f t="shared" si="149"/>
        <v>#VALUE!</v>
      </c>
      <c r="AK410" s="4480"/>
      <c r="AL410" s="4489"/>
      <c r="AM410" s="4480"/>
      <c r="AN410" s="4481"/>
      <c r="AO410" s="4480"/>
      <c r="AQ410" s="4619"/>
      <c r="AR410" s="4619"/>
    </row>
    <row r="411" spans="2:44">
      <c r="B411" s="4634"/>
      <c r="C411" s="4635"/>
      <c r="D411" s="4636"/>
      <c r="E411" s="1939" t="s">
        <v>1060</v>
      </c>
      <c r="F411" s="2153" t="str">
        <f t="shared" ref="F411:AJ411" si="150">IFERROR(TEXT(WEEKDAY(+F410),"aaa"),"")</f>
        <v/>
      </c>
      <c r="G411" s="2153" t="str">
        <f t="shared" si="150"/>
        <v/>
      </c>
      <c r="H411" s="2153" t="str">
        <f t="shared" si="150"/>
        <v/>
      </c>
      <c r="I411" s="2153" t="str">
        <f t="shared" si="150"/>
        <v/>
      </c>
      <c r="J411" s="2153" t="str">
        <f t="shared" si="150"/>
        <v/>
      </c>
      <c r="K411" s="2153" t="str">
        <f t="shared" si="150"/>
        <v/>
      </c>
      <c r="L411" s="2153" t="str">
        <f t="shared" si="150"/>
        <v/>
      </c>
      <c r="M411" s="2153" t="str">
        <f t="shared" si="150"/>
        <v/>
      </c>
      <c r="N411" s="2153" t="str">
        <f t="shared" si="150"/>
        <v/>
      </c>
      <c r="O411" s="2153" t="str">
        <f t="shared" si="150"/>
        <v/>
      </c>
      <c r="P411" s="2153" t="str">
        <f t="shared" si="150"/>
        <v/>
      </c>
      <c r="Q411" s="2153" t="str">
        <f t="shared" si="150"/>
        <v/>
      </c>
      <c r="R411" s="2153" t="str">
        <f t="shared" si="150"/>
        <v/>
      </c>
      <c r="S411" s="2153" t="str">
        <f t="shared" si="150"/>
        <v/>
      </c>
      <c r="T411" s="2153" t="str">
        <f t="shared" si="150"/>
        <v/>
      </c>
      <c r="U411" s="2153" t="str">
        <f t="shared" si="150"/>
        <v/>
      </c>
      <c r="V411" s="2153" t="str">
        <f t="shared" si="150"/>
        <v/>
      </c>
      <c r="W411" s="2153" t="str">
        <f t="shared" si="150"/>
        <v/>
      </c>
      <c r="X411" s="2153" t="str">
        <f t="shared" si="150"/>
        <v/>
      </c>
      <c r="Y411" s="2153" t="str">
        <f t="shared" si="150"/>
        <v/>
      </c>
      <c r="Z411" s="2153" t="str">
        <f t="shared" si="150"/>
        <v/>
      </c>
      <c r="AA411" s="2153" t="str">
        <f t="shared" si="150"/>
        <v/>
      </c>
      <c r="AB411" s="2153" t="str">
        <f t="shared" si="150"/>
        <v/>
      </c>
      <c r="AC411" s="2153" t="str">
        <f t="shared" si="150"/>
        <v/>
      </c>
      <c r="AD411" s="2153" t="str">
        <f t="shared" si="150"/>
        <v/>
      </c>
      <c r="AE411" s="2153" t="str">
        <f t="shared" si="150"/>
        <v/>
      </c>
      <c r="AF411" s="2153" t="str">
        <f t="shared" si="150"/>
        <v/>
      </c>
      <c r="AG411" s="2153" t="str">
        <f t="shared" si="150"/>
        <v/>
      </c>
      <c r="AH411" s="2153" t="str">
        <f t="shared" si="150"/>
        <v/>
      </c>
      <c r="AI411" s="2153" t="str">
        <f t="shared" si="150"/>
        <v/>
      </c>
      <c r="AJ411" s="2153" t="str">
        <f t="shared" si="150"/>
        <v/>
      </c>
      <c r="AK411" s="4480"/>
      <c r="AL411" s="4489"/>
      <c r="AM411" s="4480"/>
      <c r="AN411" s="4481"/>
      <c r="AO411" s="4480"/>
      <c r="AQ411" s="4619"/>
      <c r="AR411" s="4619"/>
    </row>
    <row r="412" spans="2:44" ht="21" customHeight="1">
      <c r="B412" s="2154" t="s">
        <v>2310</v>
      </c>
      <c r="C412" s="2155" t="s">
        <v>2280</v>
      </c>
      <c r="D412" s="2119" t="s">
        <v>2281</v>
      </c>
      <c r="E412" s="2120" t="s">
        <v>2270</v>
      </c>
      <c r="F412" s="2156" t="s">
        <v>2311</v>
      </c>
      <c r="G412" s="2122" t="s">
        <v>2311</v>
      </c>
      <c r="H412" s="2122" t="s">
        <v>2311</v>
      </c>
      <c r="I412" s="2122" t="s">
        <v>2311</v>
      </c>
      <c r="J412" s="2122" t="s">
        <v>2311</v>
      </c>
      <c r="K412" s="2122" t="s">
        <v>2311</v>
      </c>
      <c r="L412" s="2122" t="s">
        <v>2311</v>
      </c>
      <c r="M412" s="2122" t="s">
        <v>2311</v>
      </c>
      <c r="N412" s="2122" t="s">
        <v>2311</v>
      </c>
      <c r="O412" s="2122" t="s">
        <v>2311</v>
      </c>
      <c r="P412" s="2122" t="s">
        <v>2311</v>
      </c>
      <c r="Q412" s="2122" t="s">
        <v>2311</v>
      </c>
      <c r="R412" s="2122" t="s">
        <v>2311</v>
      </c>
      <c r="S412" s="2122" t="s">
        <v>2311</v>
      </c>
      <c r="T412" s="2122" t="s">
        <v>2311</v>
      </c>
      <c r="U412" s="2122" t="s">
        <v>2311</v>
      </c>
      <c r="V412" s="2122" t="s">
        <v>2311</v>
      </c>
      <c r="W412" s="2122" t="s">
        <v>2311</v>
      </c>
      <c r="X412" s="2122" t="s">
        <v>2311</v>
      </c>
      <c r="Y412" s="2122" t="s">
        <v>2311</v>
      </c>
      <c r="Z412" s="2122" t="s">
        <v>2311</v>
      </c>
      <c r="AA412" s="2122" t="s">
        <v>2311</v>
      </c>
      <c r="AB412" s="2122" t="s">
        <v>2311</v>
      </c>
      <c r="AC412" s="2122" t="s">
        <v>2311</v>
      </c>
      <c r="AD412" s="2122" t="s">
        <v>2311</v>
      </c>
      <c r="AE412" s="2122" t="s">
        <v>2311</v>
      </c>
      <c r="AF412" s="2122" t="s">
        <v>2311</v>
      </c>
      <c r="AG412" s="2122" t="s">
        <v>2311</v>
      </c>
      <c r="AH412" s="2122" t="s">
        <v>2311</v>
      </c>
      <c r="AI412" s="2122" t="s">
        <v>2311</v>
      </c>
      <c r="AJ412" s="2159" t="s">
        <v>2311</v>
      </c>
      <c r="AK412" s="1905" t="s">
        <v>2289</v>
      </c>
      <c r="AL412" s="1905" t="s">
        <v>2290</v>
      </c>
      <c r="AM412" s="1905" t="s">
        <v>2291</v>
      </c>
      <c r="AN412" s="1906" t="s">
        <v>2292</v>
      </c>
      <c r="AO412" s="1905" t="s">
        <v>2293</v>
      </c>
      <c r="AQ412" s="4620"/>
      <c r="AR412" s="4620"/>
    </row>
    <row r="413" spans="2:44" ht="13.5" customHeight="1">
      <c r="B413" s="4623" t="s">
        <v>2294</v>
      </c>
      <c r="C413" s="4485" t="str">
        <f>$AC$8</f>
        <v>A建設</v>
      </c>
      <c r="D413" s="1928" t="str">
        <f>$AG$8</f>
        <v>〇〇</v>
      </c>
      <c r="E413" s="2124"/>
      <c r="F413" s="2125"/>
      <c r="G413" s="2126"/>
      <c r="H413" s="2126"/>
      <c r="I413" s="2126"/>
      <c r="J413" s="2126"/>
      <c r="K413" s="2126"/>
      <c r="L413" s="2126"/>
      <c r="M413" s="2126"/>
      <c r="N413" s="2126"/>
      <c r="O413" s="2126"/>
      <c r="P413" s="2126"/>
      <c r="Q413" s="2126"/>
      <c r="R413" s="2126"/>
      <c r="S413" s="2126"/>
      <c r="T413" s="2126"/>
      <c r="U413" s="2126"/>
      <c r="V413" s="2126"/>
      <c r="W413" s="2126"/>
      <c r="X413" s="2126"/>
      <c r="Y413" s="2126"/>
      <c r="Z413" s="2126"/>
      <c r="AA413" s="2126"/>
      <c r="AB413" s="2126"/>
      <c r="AC413" s="2126"/>
      <c r="AD413" s="2126"/>
      <c r="AE413" s="2126"/>
      <c r="AF413" s="2126"/>
      <c r="AG413" s="2126"/>
      <c r="AH413" s="2126"/>
      <c r="AI413" s="2127"/>
      <c r="AJ413" s="2128"/>
      <c r="AK413" s="1933">
        <f t="shared" ref="AK413:AK418" si="151">IF(D413=0,"",COUNT($F$26:$AJ$26)-AL413)</f>
        <v>0</v>
      </c>
      <c r="AL413" s="1934">
        <f t="shared" ref="AL413:AL418" si="152">IF(D413=0,"",AQ413+AR413)</f>
        <v>0</v>
      </c>
      <c r="AM413" s="1934">
        <f t="shared" ref="AM413:AM418" si="153">IF(D413=0,"",COUNTIF(F413:AJ413,"休"))</f>
        <v>0</v>
      </c>
      <c r="AN413" s="1935" t="str">
        <f t="shared" ref="AN413:AN418" si="154">IF(D413="","",IFERROR(ROUND(AM413/AK413,3),""))</f>
        <v/>
      </c>
      <c r="AO413" s="4626" t="e">
        <f>ROUND(AVERAGE(AN413:AN428),3)</f>
        <v>#DIV/0!</v>
      </c>
      <c r="AQ413" s="1952">
        <f t="shared" ref="AQ413:AQ418" si="155">+COUNTIF(F413:AJ413,"－")</f>
        <v>0</v>
      </c>
      <c r="AR413" s="1952">
        <f t="shared" ref="AR413:AR418" si="156">+COUNTIF(F413:AJ413,"外")</f>
        <v>0</v>
      </c>
    </row>
    <row r="414" spans="2:44" ht="13.5" customHeight="1">
      <c r="B414" s="4624"/>
      <c r="C414" s="4466"/>
      <c r="D414" s="1928" t="str">
        <f>$AG$9</f>
        <v>●●</v>
      </c>
      <c r="E414" s="2124"/>
      <c r="F414" s="2129"/>
      <c r="G414" s="2130"/>
      <c r="H414" s="2130"/>
      <c r="I414" s="2130"/>
      <c r="J414" s="2130"/>
      <c r="K414" s="2130"/>
      <c r="L414" s="2130"/>
      <c r="M414" s="2130"/>
      <c r="N414" s="2130"/>
      <c r="O414" s="2130"/>
      <c r="P414" s="2130"/>
      <c r="Q414" s="2130"/>
      <c r="R414" s="2130"/>
      <c r="S414" s="2130"/>
      <c r="T414" s="2130"/>
      <c r="U414" s="2130"/>
      <c r="V414" s="2130"/>
      <c r="W414" s="2130"/>
      <c r="X414" s="2130"/>
      <c r="Y414" s="2130"/>
      <c r="Z414" s="2130"/>
      <c r="AA414" s="2130"/>
      <c r="AB414" s="2130"/>
      <c r="AC414" s="2130"/>
      <c r="AD414" s="2130"/>
      <c r="AE414" s="2130"/>
      <c r="AF414" s="2130"/>
      <c r="AG414" s="2130"/>
      <c r="AH414" s="2130"/>
      <c r="AI414" s="2130"/>
      <c r="AJ414" s="2131"/>
      <c r="AK414" s="1933">
        <f t="shared" si="151"/>
        <v>0</v>
      </c>
      <c r="AL414" s="1939">
        <f t="shared" si="152"/>
        <v>0</v>
      </c>
      <c r="AM414" s="1939">
        <f t="shared" si="153"/>
        <v>0</v>
      </c>
      <c r="AN414" s="1940" t="str">
        <f t="shared" si="154"/>
        <v/>
      </c>
      <c r="AO414" s="4627"/>
      <c r="AQ414" s="1952">
        <f t="shared" si="155"/>
        <v>0</v>
      </c>
      <c r="AR414" s="1952">
        <f t="shared" si="156"/>
        <v>0</v>
      </c>
    </row>
    <row r="415" spans="2:44">
      <c r="B415" s="4624"/>
      <c r="C415" s="4466"/>
      <c r="D415" s="1928" t="str">
        <f>$AG$10</f>
        <v>△△</v>
      </c>
      <c r="E415" s="2124"/>
      <c r="F415" s="2129"/>
      <c r="G415" s="2130"/>
      <c r="H415" s="2130"/>
      <c r="I415" s="2130"/>
      <c r="J415" s="2130"/>
      <c r="K415" s="2130"/>
      <c r="L415" s="2130"/>
      <c r="M415" s="2130"/>
      <c r="N415" s="2130"/>
      <c r="O415" s="2130"/>
      <c r="P415" s="2130"/>
      <c r="Q415" s="2130"/>
      <c r="R415" s="2130"/>
      <c r="S415" s="2130"/>
      <c r="T415" s="2130"/>
      <c r="U415" s="2130"/>
      <c r="V415" s="2130"/>
      <c r="W415" s="2130"/>
      <c r="X415" s="2130"/>
      <c r="Y415" s="2130"/>
      <c r="Z415" s="2130"/>
      <c r="AA415" s="2130"/>
      <c r="AB415" s="2130"/>
      <c r="AC415" s="2130"/>
      <c r="AD415" s="2130"/>
      <c r="AE415" s="2130"/>
      <c r="AF415" s="2130"/>
      <c r="AG415" s="2130"/>
      <c r="AH415" s="2130"/>
      <c r="AI415" s="2130"/>
      <c r="AJ415" s="2131"/>
      <c r="AK415" s="1933">
        <f t="shared" si="151"/>
        <v>0</v>
      </c>
      <c r="AL415" s="1939">
        <f t="shared" si="152"/>
        <v>0</v>
      </c>
      <c r="AM415" s="1939">
        <f t="shared" si="153"/>
        <v>0</v>
      </c>
      <c r="AN415" s="1940" t="str">
        <f t="shared" si="154"/>
        <v/>
      </c>
      <c r="AO415" s="4627"/>
      <c r="AQ415" s="1952">
        <f t="shared" si="155"/>
        <v>0</v>
      </c>
      <c r="AR415" s="1952">
        <f t="shared" si="156"/>
        <v>0</v>
      </c>
    </row>
    <row r="416" spans="2:44">
      <c r="B416" s="4624"/>
      <c r="C416" s="4466"/>
      <c r="D416" s="1928" t="str">
        <f>$AG$11</f>
        <v>■■</v>
      </c>
      <c r="E416" s="2105"/>
      <c r="F416" s="2129"/>
      <c r="G416" s="2130"/>
      <c r="H416" s="2130"/>
      <c r="I416" s="2130"/>
      <c r="J416" s="2130"/>
      <c r="K416" s="2130"/>
      <c r="L416" s="2130"/>
      <c r="M416" s="2130"/>
      <c r="N416" s="2130"/>
      <c r="O416" s="2130"/>
      <c r="P416" s="2130"/>
      <c r="Q416" s="2130"/>
      <c r="R416" s="2130"/>
      <c r="S416" s="2130"/>
      <c r="T416" s="2130"/>
      <c r="U416" s="2130"/>
      <c r="V416" s="2130"/>
      <c r="W416" s="2130"/>
      <c r="X416" s="2130"/>
      <c r="Y416" s="2130"/>
      <c r="Z416" s="2130"/>
      <c r="AA416" s="2130"/>
      <c r="AB416" s="2130"/>
      <c r="AC416" s="2130"/>
      <c r="AD416" s="2130"/>
      <c r="AE416" s="2130"/>
      <c r="AF416" s="2130"/>
      <c r="AG416" s="2130"/>
      <c r="AH416" s="2130"/>
      <c r="AI416" s="2130"/>
      <c r="AJ416" s="2131"/>
      <c r="AK416" s="1933">
        <f t="shared" si="151"/>
        <v>0</v>
      </c>
      <c r="AL416" s="1939">
        <f t="shared" si="152"/>
        <v>0</v>
      </c>
      <c r="AM416" s="1939">
        <f t="shared" si="153"/>
        <v>0</v>
      </c>
      <c r="AN416" s="1940" t="str">
        <f t="shared" si="154"/>
        <v/>
      </c>
      <c r="AO416" s="4627"/>
      <c r="AQ416" s="1952">
        <f t="shared" si="155"/>
        <v>0</v>
      </c>
      <c r="AR416" s="1952">
        <f t="shared" si="156"/>
        <v>0</v>
      </c>
    </row>
    <row r="417" spans="2:44">
      <c r="B417" s="4624"/>
      <c r="C417" s="4466"/>
      <c r="D417" s="1928" t="str">
        <f>$AG$12</f>
        <v>★★</v>
      </c>
      <c r="E417" s="2124"/>
      <c r="F417" s="2129"/>
      <c r="G417" s="2130"/>
      <c r="H417" s="2130"/>
      <c r="I417" s="2130"/>
      <c r="J417" s="2130"/>
      <c r="K417" s="2130"/>
      <c r="L417" s="2130"/>
      <c r="M417" s="2130"/>
      <c r="N417" s="2130"/>
      <c r="O417" s="2130"/>
      <c r="P417" s="2130"/>
      <c r="Q417" s="2130"/>
      <c r="R417" s="2130"/>
      <c r="S417" s="2130"/>
      <c r="T417" s="2130"/>
      <c r="U417" s="2130"/>
      <c r="V417" s="2130"/>
      <c r="W417" s="2130"/>
      <c r="X417" s="2130"/>
      <c r="Y417" s="2130"/>
      <c r="Z417" s="2130"/>
      <c r="AA417" s="2130"/>
      <c r="AB417" s="2130"/>
      <c r="AC417" s="2130"/>
      <c r="AD417" s="2130"/>
      <c r="AE417" s="2130"/>
      <c r="AF417" s="2130"/>
      <c r="AG417" s="2130"/>
      <c r="AH417" s="2130"/>
      <c r="AI417" s="2130"/>
      <c r="AJ417" s="2131"/>
      <c r="AK417" s="1933">
        <f t="shared" si="151"/>
        <v>0</v>
      </c>
      <c r="AL417" s="1939">
        <f t="shared" si="152"/>
        <v>0</v>
      </c>
      <c r="AM417" s="1939">
        <f t="shared" si="153"/>
        <v>0</v>
      </c>
      <c r="AN417" s="1940" t="str">
        <f t="shared" si="154"/>
        <v/>
      </c>
      <c r="AO417" s="4627"/>
      <c r="AQ417" s="1952">
        <f t="shared" si="155"/>
        <v>0</v>
      </c>
      <c r="AR417" s="1952">
        <f t="shared" si="156"/>
        <v>0</v>
      </c>
    </row>
    <row r="418" spans="2:44">
      <c r="B418" s="4625"/>
      <c r="C418" s="4467"/>
      <c r="D418" s="1941">
        <f>$AG$13</f>
        <v>0</v>
      </c>
      <c r="E418" s="2132"/>
      <c r="F418" s="2133"/>
      <c r="G418" s="2134"/>
      <c r="H418" s="2135"/>
      <c r="I418" s="2135"/>
      <c r="J418" s="2135"/>
      <c r="K418" s="2135"/>
      <c r="L418" s="2135"/>
      <c r="M418" s="2135"/>
      <c r="N418" s="2135"/>
      <c r="O418" s="2135"/>
      <c r="P418" s="2135"/>
      <c r="Q418" s="2135"/>
      <c r="R418" s="2135"/>
      <c r="S418" s="2135"/>
      <c r="T418" s="2135"/>
      <c r="U418" s="2135"/>
      <c r="V418" s="2135"/>
      <c r="W418" s="2135"/>
      <c r="X418" s="2135"/>
      <c r="Y418" s="2135"/>
      <c r="Z418" s="2135"/>
      <c r="AA418" s="2135"/>
      <c r="AB418" s="2135"/>
      <c r="AC418" s="2135"/>
      <c r="AD418" s="2135"/>
      <c r="AE418" s="2135"/>
      <c r="AF418" s="2135"/>
      <c r="AG418" s="2135"/>
      <c r="AH418" s="2135"/>
      <c r="AI418" s="2135"/>
      <c r="AJ418" s="2136"/>
      <c r="AK418" s="1933" t="str">
        <f t="shared" si="151"/>
        <v/>
      </c>
      <c r="AL418" s="1934" t="str">
        <f t="shared" si="152"/>
        <v/>
      </c>
      <c r="AM418" s="1947" t="str">
        <f t="shared" si="153"/>
        <v/>
      </c>
      <c r="AN418" s="1940" t="str">
        <f t="shared" si="154"/>
        <v/>
      </c>
      <c r="AO418" s="4627"/>
      <c r="AQ418" s="1952">
        <f t="shared" si="155"/>
        <v>0</v>
      </c>
      <c r="AR418" s="1952">
        <f t="shared" si="156"/>
        <v>0</v>
      </c>
    </row>
    <row r="419" spans="2:44">
      <c r="B419" s="4623" t="s">
        <v>2301</v>
      </c>
      <c r="C419" s="4465" t="str">
        <f>$AC$14</f>
        <v>B産業</v>
      </c>
      <c r="D419" s="1948" t="s">
        <v>2281</v>
      </c>
      <c r="E419" s="2137" t="s">
        <v>2270</v>
      </c>
      <c r="F419" s="2121"/>
      <c r="G419" s="2122"/>
      <c r="H419" s="2122"/>
      <c r="I419" s="2122"/>
      <c r="J419" s="2122"/>
      <c r="K419" s="2122"/>
      <c r="L419" s="2122"/>
      <c r="M419" s="2122"/>
      <c r="N419" s="2122"/>
      <c r="O419" s="2122"/>
      <c r="P419" s="2122"/>
      <c r="Q419" s="2122"/>
      <c r="R419" s="2122"/>
      <c r="S419" s="2122"/>
      <c r="T419" s="2122"/>
      <c r="U419" s="2122"/>
      <c r="V419" s="2122"/>
      <c r="W419" s="2122"/>
      <c r="X419" s="2122"/>
      <c r="Y419" s="2122"/>
      <c r="Z419" s="2122"/>
      <c r="AA419" s="2122"/>
      <c r="AB419" s="2122"/>
      <c r="AC419" s="2122"/>
      <c r="AD419" s="2122"/>
      <c r="AE419" s="2122"/>
      <c r="AF419" s="2122"/>
      <c r="AG419" s="2122"/>
      <c r="AH419" s="2122"/>
      <c r="AI419" s="2122"/>
      <c r="AJ419" s="2123"/>
      <c r="AK419" s="1951"/>
      <c r="AL419" s="1952"/>
      <c r="AM419" s="1953"/>
      <c r="AN419" s="1954"/>
      <c r="AO419" s="4627"/>
    </row>
    <row r="420" spans="2:44">
      <c r="B420" s="4624"/>
      <c r="C420" s="4466"/>
      <c r="D420" s="1928" t="str">
        <f>$AG$14</f>
        <v>〇〇</v>
      </c>
      <c r="E420" s="2124"/>
      <c r="F420" s="2125"/>
      <c r="G420" s="2126"/>
      <c r="H420" s="2126"/>
      <c r="I420" s="2126"/>
      <c r="J420" s="2126"/>
      <c r="K420" s="2126"/>
      <c r="L420" s="2126"/>
      <c r="M420" s="2126"/>
      <c r="N420" s="2126"/>
      <c r="O420" s="2126"/>
      <c r="P420" s="2126"/>
      <c r="Q420" s="2126"/>
      <c r="R420" s="2126"/>
      <c r="S420" s="2126"/>
      <c r="T420" s="2126"/>
      <c r="U420" s="2126"/>
      <c r="V420" s="2126"/>
      <c r="W420" s="2126"/>
      <c r="X420" s="2126"/>
      <c r="Y420" s="2126"/>
      <c r="Z420" s="2126"/>
      <c r="AA420" s="2126"/>
      <c r="AB420" s="2126"/>
      <c r="AC420" s="2126"/>
      <c r="AD420" s="2126"/>
      <c r="AE420" s="2126"/>
      <c r="AF420" s="2126"/>
      <c r="AG420" s="2126"/>
      <c r="AH420" s="2127"/>
      <c r="AI420" s="2127"/>
      <c r="AJ420" s="2131"/>
      <c r="AK420" s="1933">
        <f>IF(D420=0,"",COUNT($F$26:$AJ$26)-AL420)</f>
        <v>0</v>
      </c>
      <c r="AL420" s="1934">
        <f>IF(D420=0,"",AQ420+AR420)</f>
        <v>0</v>
      </c>
      <c r="AM420" s="1934">
        <f>IF(D420=0,"",COUNTIF(F420:AJ420,"休"))</f>
        <v>0</v>
      </c>
      <c r="AN420" s="1935" t="str">
        <f>IF(D420="","",IFERROR(ROUND(AM420/AK420,3),""))</f>
        <v/>
      </c>
      <c r="AO420" s="4627"/>
      <c r="AQ420" s="1952">
        <f>+COUNTIF(F420:AJ420,"－")</f>
        <v>0</v>
      </c>
      <c r="AR420" s="1952">
        <f>+COUNTIF(F420:AJ420,"外")</f>
        <v>0</v>
      </c>
    </row>
    <row r="421" spans="2:44">
      <c r="B421" s="4624"/>
      <c r="C421" s="4466"/>
      <c r="D421" s="1928" t="str">
        <f>$AG$15</f>
        <v>●●</v>
      </c>
      <c r="E421" s="2138"/>
      <c r="F421" s="2129"/>
      <c r="G421" s="2130"/>
      <c r="H421" s="2130"/>
      <c r="I421" s="2130"/>
      <c r="J421" s="2130"/>
      <c r="K421" s="2130"/>
      <c r="L421" s="2130"/>
      <c r="M421" s="2130"/>
      <c r="N421" s="2130"/>
      <c r="O421" s="2130"/>
      <c r="P421" s="2130"/>
      <c r="Q421" s="2130"/>
      <c r="R421" s="2130"/>
      <c r="S421" s="2130"/>
      <c r="T421" s="2130"/>
      <c r="U421" s="2130"/>
      <c r="V421" s="2130"/>
      <c r="W421" s="2130"/>
      <c r="X421" s="2130"/>
      <c r="Y421" s="2130"/>
      <c r="Z421" s="2130"/>
      <c r="AA421" s="2130"/>
      <c r="AB421" s="2130"/>
      <c r="AC421" s="2130"/>
      <c r="AD421" s="2130"/>
      <c r="AE421" s="2130"/>
      <c r="AF421" s="2130"/>
      <c r="AG421" s="2130"/>
      <c r="AH421" s="2130"/>
      <c r="AI421" s="2130"/>
      <c r="AJ421" s="2131"/>
      <c r="AK421" s="1933">
        <f>IF(D421=0,"",COUNT($F$26:$AJ$26)-AL421)</f>
        <v>0</v>
      </c>
      <c r="AL421" s="1939">
        <f>IF(D421=0,"",AQ421+AR421)</f>
        <v>0</v>
      </c>
      <c r="AM421" s="1939">
        <f>IF(D421=0,"",COUNTIF(F421:AJ421,"休"))</f>
        <v>0</v>
      </c>
      <c r="AN421" s="1940" t="str">
        <f>IF(D421="","",IFERROR(ROUND(AM421/AK421,3),""))</f>
        <v/>
      </c>
      <c r="AO421" s="4627"/>
      <c r="AQ421" s="1952">
        <f>+COUNTIF(F421:AJ421,"－")</f>
        <v>0</v>
      </c>
      <c r="AR421" s="1952">
        <f>+COUNTIF(F421:AJ421,"外")</f>
        <v>0</v>
      </c>
    </row>
    <row r="422" spans="2:44">
      <c r="B422" s="4624"/>
      <c r="C422" s="4466"/>
      <c r="D422" s="1928">
        <f>$AG$16</f>
        <v>0</v>
      </c>
      <c r="E422" s="2138"/>
      <c r="F422" s="2129"/>
      <c r="G422" s="2130"/>
      <c r="H422" s="2130"/>
      <c r="I422" s="2130"/>
      <c r="J422" s="2130"/>
      <c r="K422" s="2130"/>
      <c r="L422" s="2130"/>
      <c r="M422" s="2130"/>
      <c r="N422" s="2130"/>
      <c r="O422" s="2130"/>
      <c r="P422" s="2130"/>
      <c r="Q422" s="2130"/>
      <c r="R422" s="2130"/>
      <c r="S422" s="2130"/>
      <c r="T422" s="2130"/>
      <c r="U422" s="2130"/>
      <c r="V422" s="2130"/>
      <c r="W422" s="2130"/>
      <c r="X422" s="2130"/>
      <c r="Y422" s="2130"/>
      <c r="Z422" s="2130"/>
      <c r="AA422" s="2130"/>
      <c r="AB422" s="2130"/>
      <c r="AC422" s="2130"/>
      <c r="AD422" s="2130"/>
      <c r="AE422" s="2130"/>
      <c r="AF422" s="2130"/>
      <c r="AG422" s="2130"/>
      <c r="AH422" s="2130"/>
      <c r="AI422" s="2130"/>
      <c r="AJ422" s="2131"/>
      <c r="AK422" s="1933" t="str">
        <f>IF(D422=0,"",COUNT($F$26:$AJ$26)-AL422)</f>
        <v/>
      </c>
      <c r="AL422" s="1939" t="str">
        <f>IF(D422=0,"",AQ422+AR422)</f>
        <v/>
      </c>
      <c r="AM422" s="1939" t="str">
        <f>IF(D422=0,"",COUNTIF(F422:AJ422,"休"))</f>
        <v/>
      </c>
      <c r="AN422" s="1940" t="str">
        <f>IF(D422="","",IFERROR(ROUND(AM422/AK422,3),""))</f>
        <v/>
      </c>
      <c r="AO422" s="4627"/>
      <c r="AQ422" s="1952">
        <f>+COUNTIF(F422:AJ422,"－")</f>
        <v>0</v>
      </c>
      <c r="AR422" s="1952">
        <f>+COUNTIF(F422:AJ422,"外")</f>
        <v>0</v>
      </c>
    </row>
    <row r="423" spans="2:44">
      <c r="B423" s="4624"/>
      <c r="C423" s="4467"/>
      <c r="D423" s="1957">
        <f>$AG$17</f>
        <v>0</v>
      </c>
      <c r="E423" s="1947"/>
      <c r="F423" s="2129"/>
      <c r="G423" s="2127"/>
      <c r="H423" s="2127"/>
      <c r="I423" s="2127"/>
      <c r="J423" s="2127"/>
      <c r="K423" s="2127"/>
      <c r="L423" s="2127"/>
      <c r="M423" s="2127"/>
      <c r="N423" s="2127"/>
      <c r="O423" s="2127"/>
      <c r="P423" s="2127"/>
      <c r="Q423" s="2127"/>
      <c r="R423" s="2127"/>
      <c r="S423" s="2127"/>
      <c r="T423" s="2127"/>
      <c r="U423" s="2127"/>
      <c r="V423" s="2127"/>
      <c r="W423" s="2127"/>
      <c r="X423" s="2127"/>
      <c r="Y423" s="2127"/>
      <c r="Z423" s="2127"/>
      <c r="AA423" s="2127"/>
      <c r="AB423" s="2127"/>
      <c r="AC423" s="2127"/>
      <c r="AD423" s="2127"/>
      <c r="AE423" s="2127"/>
      <c r="AF423" s="2127"/>
      <c r="AG423" s="2127"/>
      <c r="AH423" s="2127"/>
      <c r="AI423" s="2127"/>
      <c r="AJ423" s="2136"/>
      <c r="AK423" s="1933" t="str">
        <f>IF(D423=0,"",COUNT($F$26:$AJ$26)-AL423)</f>
        <v/>
      </c>
      <c r="AL423" s="1934" t="str">
        <f>IF(D423=0,"",AQ423+AR423)</f>
        <v/>
      </c>
      <c r="AM423" s="1947" t="str">
        <f>IF(D423=0,"",COUNTIF(F423:AJ423,"休"))</f>
        <v/>
      </c>
      <c r="AN423" s="1940" t="str">
        <f>IF(D423="","",IFERROR(ROUND(AM423/AK423,3),""))</f>
        <v/>
      </c>
      <c r="AO423" s="4627"/>
      <c r="AQ423" s="1952">
        <f>+COUNTIF(F423:AJ423,"－")</f>
        <v>0</v>
      </c>
      <c r="AR423" s="1952">
        <f>+COUNTIF(F423:AJ423,"外")</f>
        <v>0</v>
      </c>
    </row>
    <row r="424" spans="2:44">
      <c r="B424" s="4624"/>
      <c r="C424" s="4465" t="str">
        <f>$AC$18</f>
        <v>C土木</v>
      </c>
      <c r="D424" s="1948" t="s">
        <v>2281</v>
      </c>
      <c r="E424" s="2139" t="s">
        <v>2270</v>
      </c>
      <c r="F424" s="2121"/>
      <c r="G424" s="2122"/>
      <c r="H424" s="2122"/>
      <c r="I424" s="2122"/>
      <c r="J424" s="2122"/>
      <c r="K424" s="2122"/>
      <c r="L424" s="2122"/>
      <c r="M424" s="2122"/>
      <c r="N424" s="2122"/>
      <c r="O424" s="2122"/>
      <c r="P424" s="2122"/>
      <c r="Q424" s="2122"/>
      <c r="R424" s="2122"/>
      <c r="S424" s="2122"/>
      <c r="T424" s="2122"/>
      <c r="U424" s="2122"/>
      <c r="V424" s="2122"/>
      <c r="W424" s="2122"/>
      <c r="X424" s="2122"/>
      <c r="Y424" s="2122"/>
      <c r="Z424" s="2122"/>
      <c r="AA424" s="2122"/>
      <c r="AB424" s="2122"/>
      <c r="AC424" s="2122"/>
      <c r="AD424" s="2122"/>
      <c r="AE424" s="2122"/>
      <c r="AF424" s="2122"/>
      <c r="AG424" s="2122"/>
      <c r="AH424" s="2122"/>
      <c r="AI424" s="2122"/>
      <c r="AJ424" s="2123"/>
      <c r="AK424" s="1951"/>
      <c r="AL424" s="1952"/>
      <c r="AM424" s="1960"/>
      <c r="AN424" s="1954"/>
      <c r="AO424" s="4627"/>
    </row>
    <row r="425" spans="2:44">
      <c r="B425" s="4624"/>
      <c r="C425" s="4466"/>
      <c r="D425" s="1928" t="str">
        <f>$AG$18</f>
        <v>●●</v>
      </c>
      <c r="E425" s="2124"/>
      <c r="F425" s="2125"/>
      <c r="G425" s="2126"/>
      <c r="H425" s="2126"/>
      <c r="I425" s="2126"/>
      <c r="J425" s="2126"/>
      <c r="K425" s="2126"/>
      <c r="L425" s="2126"/>
      <c r="M425" s="2126"/>
      <c r="N425" s="2126"/>
      <c r="O425" s="2126"/>
      <c r="P425" s="2126"/>
      <c r="Q425" s="2126"/>
      <c r="R425" s="2126"/>
      <c r="S425" s="2126"/>
      <c r="T425" s="2126"/>
      <c r="U425" s="2126"/>
      <c r="V425" s="2126"/>
      <c r="W425" s="2126"/>
      <c r="X425" s="2126"/>
      <c r="Y425" s="2126"/>
      <c r="Z425" s="2126"/>
      <c r="AA425" s="2126"/>
      <c r="AB425" s="2126"/>
      <c r="AC425" s="2126"/>
      <c r="AD425" s="2126"/>
      <c r="AE425" s="2126"/>
      <c r="AF425" s="2126"/>
      <c r="AG425" s="2126"/>
      <c r="AH425" s="2126"/>
      <c r="AI425" s="2126"/>
      <c r="AJ425" s="2140"/>
      <c r="AK425" s="1933">
        <f>IF(D425=0,"",COUNT($F$26:$AJ$26)-AL425)</f>
        <v>0</v>
      </c>
      <c r="AL425" s="1934">
        <f>IF(D425=0,"",AQ425+AR425)</f>
        <v>0</v>
      </c>
      <c r="AM425" s="1934">
        <f>IF(D425=0,"",COUNTIF(F425:AJ425,"休"))</f>
        <v>0</v>
      </c>
      <c r="AN425" s="1935" t="str">
        <f>IF(D425="","",IFERROR(ROUND(AM425/AK425,3),""))</f>
        <v/>
      </c>
      <c r="AO425" s="4627"/>
      <c r="AQ425" s="1952">
        <f>+COUNTIF(F425:AJ425,"－")</f>
        <v>0</v>
      </c>
      <c r="AR425" s="1952">
        <f>+COUNTIF(F425:AJ425,"外")</f>
        <v>0</v>
      </c>
    </row>
    <row r="426" spans="2:44">
      <c r="B426" s="4624"/>
      <c r="C426" s="4466"/>
      <c r="D426" s="1928">
        <f>$AG$19</f>
        <v>0</v>
      </c>
      <c r="E426" s="2138"/>
      <c r="F426" s="2129"/>
      <c r="G426" s="2130"/>
      <c r="H426" s="2130"/>
      <c r="I426" s="2130"/>
      <c r="J426" s="2130"/>
      <c r="K426" s="2130"/>
      <c r="L426" s="2130"/>
      <c r="M426" s="2130"/>
      <c r="N426" s="2130"/>
      <c r="O426" s="2130"/>
      <c r="P426" s="2130"/>
      <c r="Q426" s="2130"/>
      <c r="R426" s="2130"/>
      <c r="S426" s="2130"/>
      <c r="T426" s="2130"/>
      <c r="U426" s="2130"/>
      <c r="V426" s="2130"/>
      <c r="W426" s="2130"/>
      <c r="X426" s="2130"/>
      <c r="Y426" s="2130"/>
      <c r="Z426" s="2130"/>
      <c r="AA426" s="2130"/>
      <c r="AB426" s="2130"/>
      <c r="AC426" s="2130"/>
      <c r="AD426" s="2130"/>
      <c r="AE426" s="2130"/>
      <c r="AF426" s="2130"/>
      <c r="AG426" s="2130"/>
      <c r="AH426" s="2130"/>
      <c r="AI426" s="2130"/>
      <c r="AJ426" s="2131"/>
      <c r="AK426" s="1933" t="str">
        <f>IF(D426=0,"",COUNT($F$26:$AJ$26)-AL426)</f>
        <v/>
      </c>
      <c r="AL426" s="1939" t="str">
        <f>IF(D426=0,"",AQ426+AR426)</f>
        <v/>
      </c>
      <c r="AM426" s="1939" t="str">
        <f>IF(D426=0,"",COUNTIF(F426:AJ426,"休"))</f>
        <v/>
      </c>
      <c r="AN426" s="1940" t="str">
        <f>IF(D426="","",IFERROR(ROUND(AM426/AK426,3),""))</f>
        <v/>
      </c>
      <c r="AO426" s="4627"/>
      <c r="AQ426" s="1952">
        <f>+COUNTIF(F426:AJ426,"－")</f>
        <v>0</v>
      </c>
      <c r="AR426" s="1952">
        <f>+COUNTIF(F426:AJ426,"外")</f>
        <v>0</v>
      </c>
    </row>
    <row r="427" spans="2:44">
      <c r="B427" s="4624"/>
      <c r="C427" s="4466"/>
      <c r="D427" s="1928">
        <f>$AG$20</f>
        <v>0</v>
      </c>
      <c r="E427" s="2138"/>
      <c r="F427" s="2129"/>
      <c r="G427" s="2130"/>
      <c r="H427" s="2130"/>
      <c r="I427" s="2130"/>
      <c r="J427" s="2130"/>
      <c r="K427" s="2130"/>
      <c r="L427" s="2130"/>
      <c r="M427" s="2130"/>
      <c r="N427" s="2130"/>
      <c r="O427" s="2130"/>
      <c r="P427" s="2130"/>
      <c r="Q427" s="2130"/>
      <c r="R427" s="2130"/>
      <c r="S427" s="2130"/>
      <c r="T427" s="2130"/>
      <c r="U427" s="2130"/>
      <c r="V427" s="2130"/>
      <c r="W427" s="2130"/>
      <c r="X427" s="2130"/>
      <c r="Y427" s="2130"/>
      <c r="Z427" s="2130"/>
      <c r="AA427" s="2130"/>
      <c r="AB427" s="2130"/>
      <c r="AC427" s="2130"/>
      <c r="AD427" s="2130"/>
      <c r="AE427" s="2130"/>
      <c r="AF427" s="2130"/>
      <c r="AG427" s="2130"/>
      <c r="AH427" s="2130"/>
      <c r="AI427" s="2130"/>
      <c r="AJ427" s="2131"/>
      <c r="AK427" s="1933" t="str">
        <f>IF(D427=0,"",COUNT($F$26:$AJ$26)-AL427)</f>
        <v/>
      </c>
      <c r="AL427" s="1939" t="str">
        <f>IF(D427=0,"",AQ427+AR427)</f>
        <v/>
      </c>
      <c r="AM427" s="1939" t="str">
        <f>IF(D427=0,"",COUNTIF(F427:AJ427,"休"))</f>
        <v/>
      </c>
      <c r="AN427" s="1940" t="str">
        <f>IF(D427="","",IFERROR(ROUND(AM427/AK427,3),""))</f>
        <v/>
      </c>
      <c r="AO427" s="4627"/>
      <c r="AQ427" s="1952">
        <f>+COUNTIF(F427:AJ427,"－")</f>
        <v>0</v>
      </c>
      <c r="AR427" s="1952">
        <f>+COUNTIF(F427:AJ427,"外")</f>
        <v>0</v>
      </c>
    </row>
    <row r="428" spans="2:44" ht="13.8" thickBot="1">
      <c r="B428" s="4625"/>
      <c r="C428" s="4467"/>
      <c r="D428" s="1941">
        <f>$AG$21</f>
        <v>0</v>
      </c>
      <c r="E428" s="1947"/>
      <c r="F428" s="2141"/>
      <c r="G428" s="2134"/>
      <c r="H428" s="2134"/>
      <c r="I428" s="2134"/>
      <c r="J428" s="2134"/>
      <c r="K428" s="2134"/>
      <c r="L428" s="2134"/>
      <c r="M428" s="2134"/>
      <c r="N428" s="2134"/>
      <c r="O428" s="2134"/>
      <c r="P428" s="2134"/>
      <c r="Q428" s="2134"/>
      <c r="R428" s="2134"/>
      <c r="S428" s="2134"/>
      <c r="T428" s="2134"/>
      <c r="U428" s="2134"/>
      <c r="V428" s="2134"/>
      <c r="W428" s="2134"/>
      <c r="X428" s="2134"/>
      <c r="Y428" s="2134"/>
      <c r="Z428" s="2134"/>
      <c r="AA428" s="2134"/>
      <c r="AB428" s="2134"/>
      <c r="AC428" s="2134"/>
      <c r="AD428" s="2134"/>
      <c r="AE428" s="2134"/>
      <c r="AF428" s="2134"/>
      <c r="AG428" s="2134"/>
      <c r="AH428" s="2134"/>
      <c r="AI428" s="2134"/>
      <c r="AJ428" s="2142"/>
      <c r="AK428" s="1963" t="str">
        <f>IF(D428=0,"",COUNT($F$26:$AJ$26)-AL428)</f>
        <v/>
      </c>
      <c r="AL428" s="1964" t="str">
        <f>IF(D428=0,"",AQ428+AR428)</f>
        <v/>
      </c>
      <c r="AM428" s="1964" t="str">
        <f>IF(D428=0,"",COUNTIF(F428:AJ428,"休"))</f>
        <v/>
      </c>
      <c r="AN428" s="1940" t="str">
        <f>IF(D428="","",IFERROR(ROUND(AM428/AK428,3),""))</f>
        <v/>
      </c>
      <c r="AO428" s="4628"/>
      <c r="AQ428" s="1952">
        <f>+COUNTIF(F428:AJ428,"－")</f>
        <v>0</v>
      </c>
      <c r="AR428" s="1952">
        <f>+COUNTIF(F428:AJ428,"外")</f>
        <v>0</v>
      </c>
    </row>
    <row r="429" spans="2:44" ht="13.8" thickBot="1">
      <c r="B429" s="2143"/>
      <c r="C429" s="2116"/>
      <c r="F429" s="2144"/>
      <c r="G429" s="2144"/>
      <c r="H429" s="2144"/>
      <c r="I429" s="2144"/>
      <c r="J429" s="2144"/>
      <c r="K429" s="2144"/>
      <c r="L429" s="2144"/>
      <c r="M429" s="2144"/>
      <c r="N429" s="2144"/>
      <c r="O429" s="2144"/>
      <c r="P429" s="2144"/>
      <c r="Q429" s="2144"/>
      <c r="R429" s="2144"/>
      <c r="S429" s="2144"/>
      <c r="T429" s="2144"/>
      <c r="U429" s="2144"/>
      <c r="V429" s="2144"/>
      <c r="W429" s="2144"/>
      <c r="X429" s="2144"/>
      <c r="Y429" s="2144"/>
      <c r="Z429" s="2144"/>
      <c r="AA429" s="2144"/>
      <c r="AB429" s="2144"/>
      <c r="AC429" s="2144"/>
      <c r="AD429" s="2144"/>
      <c r="AE429" s="2144"/>
      <c r="AF429" s="2144"/>
      <c r="AG429" s="2144"/>
      <c r="AH429" s="2144"/>
      <c r="AI429" s="2144"/>
      <c r="AJ429" s="2144"/>
      <c r="AK429" s="2145"/>
      <c r="AM429" s="2061"/>
      <c r="AN429" s="2146" t="s">
        <v>2271</v>
      </c>
      <c r="AO429" s="2147" t="e">
        <f>IF(AO413&gt;=0.285,"OK","NG")</f>
        <v>#DIV/0!</v>
      </c>
      <c r="AQ429" s="2061"/>
      <c r="AR429" s="2061"/>
    </row>
    <row r="431" spans="2:44" hidden="1">
      <c r="F431" s="2061" t="e">
        <f>YEAR(F434)</f>
        <v>#VALUE!</v>
      </c>
      <c r="G431" s="2061" t="e">
        <f>MONTH(F434)</f>
        <v>#VALUE!</v>
      </c>
    </row>
    <row r="432" spans="2:44" ht="13.2" customHeight="1">
      <c r="B432" s="4629"/>
      <c r="C432" s="4630"/>
      <c r="D432" s="4631"/>
      <c r="E432" s="2149" t="s">
        <v>2266</v>
      </c>
      <c r="F432" s="4637" t="e">
        <f>F434</f>
        <v>#VALUE!</v>
      </c>
      <c r="G432" s="4638"/>
      <c r="H432" s="4638"/>
      <c r="I432" s="4638"/>
      <c r="J432" s="4638"/>
      <c r="K432" s="4638"/>
      <c r="L432" s="4638"/>
      <c r="M432" s="4638"/>
      <c r="N432" s="4638"/>
      <c r="O432" s="4638"/>
      <c r="P432" s="4638"/>
      <c r="Q432" s="4638"/>
      <c r="R432" s="4638"/>
      <c r="S432" s="4638"/>
      <c r="T432" s="4638"/>
      <c r="U432" s="4638"/>
      <c r="V432" s="4638"/>
      <c r="W432" s="4638"/>
      <c r="X432" s="4638"/>
      <c r="Y432" s="4638"/>
      <c r="Z432" s="4638"/>
      <c r="AA432" s="4638"/>
      <c r="AB432" s="4638"/>
      <c r="AC432" s="4638"/>
      <c r="AD432" s="4638"/>
      <c r="AE432" s="4638"/>
      <c r="AF432" s="4638"/>
      <c r="AG432" s="4638"/>
      <c r="AH432" s="4638"/>
      <c r="AI432" s="4638"/>
      <c r="AJ432" s="4638"/>
      <c r="AK432" s="4480" t="s">
        <v>2304</v>
      </c>
      <c r="AL432" s="4489" t="s">
        <v>2305</v>
      </c>
      <c r="AM432" s="4480" t="s">
        <v>2283</v>
      </c>
      <c r="AN432" s="4481" t="s">
        <v>2306</v>
      </c>
      <c r="AO432" s="4480" t="s">
        <v>2307</v>
      </c>
      <c r="AQ432" s="4619" t="s">
        <v>2308</v>
      </c>
      <c r="AR432" s="4619" t="s">
        <v>2309</v>
      </c>
    </row>
    <row r="433" spans="2:44" ht="13.2" hidden="1" customHeight="1">
      <c r="B433" s="4632"/>
      <c r="C433" s="4622"/>
      <c r="D433" s="4633"/>
      <c r="E433" s="2150"/>
      <c r="F433" s="2110" t="e">
        <f>DATE($F431,$G431,1)</f>
        <v>#VALUE!</v>
      </c>
      <c r="G433" s="2110" t="e">
        <f t="shared" ref="G433:AJ433" si="157">F433+1</f>
        <v>#VALUE!</v>
      </c>
      <c r="H433" s="2110" t="e">
        <f t="shared" si="157"/>
        <v>#VALUE!</v>
      </c>
      <c r="I433" s="2110" t="e">
        <f t="shared" si="157"/>
        <v>#VALUE!</v>
      </c>
      <c r="J433" s="2110" t="e">
        <f t="shared" si="157"/>
        <v>#VALUE!</v>
      </c>
      <c r="K433" s="2110" t="e">
        <f t="shared" si="157"/>
        <v>#VALUE!</v>
      </c>
      <c r="L433" s="2110" t="e">
        <f t="shared" si="157"/>
        <v>#VALUE!</v>
      </c>
      <c r="M433" s="2110" t="e">
        <f t="shared" si="157"/>
        <v>#VALUE!</v>
      </c>
      <c r="N433" s="2110" t="e">
        <f t="shared" si="157"/>
        <v>#VALUE!</v>
      </c>
      <c r="O433" s="2110" t="e">
        <f t="shared" si="157"/>
        <v>#VALUE!</v>
      </c>
      <c r="P433" s="2110" t="e">
        <f t="shared" si="157"/>
        <v>#VALUE!</v>
      </c>
      <c r="Q433" s="2110" t="e">
        <f t="shared" si="157"/>
        <v>#VALUE!</v>
      </c>
      <c r="R433" s="2110" t="e">
        <f t="shared" si="157"/>
        <v>#VALUE!</v>
      </c>
      <c r="S433" s="2110" t="e">
        <f t="shared" si="157"/>
        <v>#VALUE!</v>
      </c>
      <c r="T433" s="2110" t="e">
        <f t="shared" si="157"/>
        <v>#VALUE!</v>
      </c>
      <c r="U433" s="2110" t="e">
        <f t="shared" si="157"/>
        <v>#VALUE!</v>
      </c>
      <c r="V433" s="2110" t="e">
        <f t="shared" si="157"/>
        <v>#VALUE!</v>
      </c>
      <c r="W433" s="2110" t="e">
        <f t="shared" si="157"/>
        <v>#VALUE!</v>
      </c>
      <c r="X433" s="2110" t="e">
        <f t="shared" si="157"/>
        <v>#VALUE!</v>
      </c>
      <c r="Y433" s="2110" t="e">
        <f t="shared" si="157"/>
        <v>#VALUE!</v>
      </c>
      <c r="Z433" s="2110" t="e">
        <f t="shared" si="157"/>
        <v>#VALUE!</v>
      </c>
      <c r="AA433" s="2110" t="e">
        <f t="shared" si="157"/>
        <v>#VALUE!</v>
      </c>
      <c r="AB433" s="2110" t="e">
        <f t="shared" si="157"/>
        <v>#VALUE!</v>
      </c>
      <c r="AC433" s="2110" t="e">
        <f t="shared" si="157"/>
        <v>#VALUE!</v>
      </c>
      <c r="AD433" s="2110" t="e">
        <f t="shared" si="157"/>
        <v>#VALUE!</v>
      </c>
      <c r="AE433" s="2110" t="e">
        <f t="shared" si="157"/>
        <v>#VALUE!</v>
      </c>
      <c r="AF433" s="2110" t="e">
        <f t="shared" si="157"/>
        <v>#VALUE!</v>
      </c>
      <c r="AG433" s="2110" t="e">
        <f t="shared" si="157"/>
        <v>#VALUE!</v>
      </c>
      <c r="AH433" s="2110" t="e">
        <f t="shared" si="157"/>
        <v>#VALUE!</v>
      </c>
      <c r="AI433" s="2110" t="e">
        <f t="shared" si="157"/>
        <v>#VALUE!</v>
      </c>
      <c r="AJ433" s="2110" t="e">
        <f t="shared" si="157"/>
        <v>#VALUE!</v>
      </c>
      <c r="AK433" s="4480"/>
      <c r="AL433" s="4489"/>
      <c r="AM433" s="4480"/>
      <c r="AN433" s="4481"/>
      <c r="AO433" s="4480"/>
      <c r="AQ433" s="4619"/>
      <c r="AR433" s="4619"/>
    </row>
    <row r="434" spans="2:44">
      <c r="B434" s="4632"/>
      <c r="C434" s="4622"/>
      <c r="D434" s="4633"/>
      <c r="E434" s="2151" t="s">
        <v>2267</v>
      </c>
      <c r="F434" s="2152" t="e">
        <f>IF(EDATE(F409,1)&gt;$F$7,"",EDATE(F409,1))</f>
        <v>#VALUE!</v>
      </c>
      <c r="G434" s="2110" t="e">
        <f t="shared" ref="G434:AJ434" si="158">IF(G433&gt;$F$7,"",IF(F434=EOMONTH(DATE($F431,$G431,1),0),"",IF(F434="","",F434+1)))</f>
        <v>#VALUE!</v>
      </c>
      <c r="H434" s="2110" t="e">
        <f t="shared" si="158"/>
        <v>#VALUE!</v>
      </c>
      <c r="I434" s="2110" t="e">
        <f t="shared" si="158"/>
        <v>#VALUE!</v>
      </c>
      <c r="J434" s="2110" t="e">
        <f t="shared" si="158"/>
        <v>#VALUE!</v>
      </c>
      <c r="K434" s="2110" t="e">
        <f t="shared" si="158"/>
        <v>#VALUE!</v>
      </c>
      <c r="L434" s="2110" t="e">
        <f t="shared" si="158"/>
        <v>#VALUE!</v>
      </c>
      <c r="M434" s="2110" t="e">
        <f t="shared" si="158"/>
        <v>#VALUE!</v>
      </c>
      <c r="N434" s="2110" t="e">
        <f t="shared" si="158"/>
        <v>#VALUE!</v>
      </c>
      <c r="O434" s="2110" t="e">
        <f t="shared" si="158"/>
        <v>#VALUE!</v>
      </c>
      <c r="P434" s="2110" t="e">
        <f t="shared" si="158"/>
        <v>#VALUE!</v>
      </c>
      <c r="Q434" s="2110" t="e">
        <f t="shared" si="158"/>
        <v>#VALUE!</v>
      </c>
      <c r="R434" s="2110" t="e">
        <f t="shared" si="158"/>
        <v>#VALUE!</v>
      </c>
      <c r="S434" s="2110" t="e">
        <f t="shared" si="158"/>
        <v>#VALUE!</v>
      </c>
      <c r="T434" s="2110" t="e">
        <f t="shared" si="158"/>
        <v>#VALUE!</v>
      </c>
      <c r="U434" s="2110" t="e">
        <f t="shared" si="158"/>
        <v>#VALUE!</v>
      </c>
      <c r="V434" s="2110" t="e">
        <f t="shared" si="158"/>
        <v>#VALUE!</v>
      </c>
      <c r="W434" s="2110" t="e">
        <f t="shared" si="158"/>
        <v>#VALUE!</v>
      </c>
      <c r="X434" s="2110" t="e">
        <f t="shared" si="158"/>
        <v>#VALUE!</v>
      </c>
      <c r="Y434" s="2110" t="e">
        <f t="shared" si="158"/>
        <v>#VALUE!</v>
      </c>
      <c r="Z434" s="2110" t="e">
        <f t="shared" si="158"/>
        <v>#VALUE!</v>
      </c>
      <c r="AA434" s="2110" t="e">
        <f t="shared" si="158"/>
        <v>#VALUE!</v>
      </c>
      <c r="AB434" s="2110" t="e">
        <f t="shared" si="158"/>
        <v>#VALUE!</v>
      </c>
      <c r="AC434" s="2110" t="e">
        <f t="shared" si="158"/>
        <v>#VALUE!</v>
      </c>
      <c r="AD434" s="2110" t="e">
        <f t="shared" si="158"/>
        <v>#VALUE!</v>
      </c>
      <c r="AE434" s="2110" t="e">
        <f t="shared" si="158"/>
        <v>#VALUE!</v>
      </c>
      <c r="AF434" s="2110" t="e">
        <f t="shared" si="158"/>
        <v>#VALUE!</v>
      </c>
      <c r="AG434" s="2110" t="e">
        <f t="shared" si="158"/>
        <v>#VALUE!</v>
      </c>
      <c r="AH434" s="2110" t="e">
        <f t="shared" si="158"/>
        <v>#VALUE!</v>
      </c>
      <c r="AI434" s="2110" t="e">
        <f t="shared" si="158"/>
        <v>#VALUE!</v>
      </c>
      <c r="AJ434" s="2110" t="e">
        <f t="shared" si="158"/>
        <v>#VALUE!</v>
      </c>
      <c r="AK434" s="4480"/>
      <c r="AL434" s="4489"/>
      <c r="AM434" s="4480"/>
      <c r="AN434" s="4481"/>
      <c r="AO434" s="4480"/>
      <c r="AQ434" s="4619"/>
      <c r="AR434" s="4619"/>
    </row>
    <row r="435" spans="2:44">
      <c r="B435" s="4634"/>
      <c r="C435" s="4635"/>
      <c r="D435" s="4636"/>
      <c r="E435" s="1939" t="s">
        <v>1060</v>
      </c>
      <c r="F435" s="2153" t="str">
        <f t="shared" ref="F435:AJ435" si="159">IFERROR(TEXT(WEEKDAY(+F434),"aaa"),"")</f>
        <v/>
      </c>
      <c r="G435" s="2153" t="str">
        <f t="shared" si="159"/>
        <v/>
      </c>
      <c r="H435" s="2153" t="str">
        <f t="shared" si="159"/>
        <v/>
      </c>
      <c r="I435" s="2153" t="str">
        <f t="shared" si="159"/>
        <v/>
      </c>
      <c r="J435" s="2153" t="str">
        <f t="shared" si="159"/>
        <v/>
      </c>
      <c r="K435" s="2153" t="str">
        <f t="shared" si="159"/>
        <v/>
      </c>
      <c r="L435" s="2153" t="str">
        <f t="shared" si="159"/>
        <v/>
      </c>
      <c r="M435" s="2153" t="str">
        <f t="shared" si="159"/>
        <v/>
      </c>
      <c r="N435" s="2153" t="str">
        <f t="shared" si="159"/>
        <v/>
      </c>
      <c r="O435" s="2153" t="str">
        <f t="shared" si="159"/>
        <v/>
      </c>
      <c r="P435" s="2153" t="str">
        <f t="shared" si="159"/>
        <v/>
      </c>
      <c r="Q435" s="2153" t="str">
        <f t="shared" si="159"/>
        <v/>
      </c>
      <c r="R435" s="2153" t="str">
        <f t="shared" si="159"/>
        <v/>
      </c>
      <c r="S435" s="2153" t="str">
        <f t="shared" si="159"/>
        <v/>
      </c>
      <c r="T435" s="2153" t="str">
        <f t="shared" si="159"/>
        <v/>
      </c>
      <c r="U435" s="2153" t="str">
        <f t="shared" si="159"/>
        <v/>
      </c>
      <c r="V435" s="2153" t="str">
        <f t="shared" si="159"/>
        <v/>
      </c>
      <c r="W435" s="2153" t="str">
        <f t="shared" si="159"/>
        <v/>
      </c>
      <c r="X435" s="2153" t="str">
        <f t="shared" si="159"/>
        <v/>
      </c>
      <c r="Y435" s="2153" t="str">
        <f t="shared" si="159"/>
        <v/>
      </c>
      <c r="Z435" s="2153" t="str">
        <f t="shared" si="159"/>
        <v/>
      </c>
      <c r="AA435" s="2153" t="str">
        <f t="shared" si="159"/>
        <v/>
      </c>
      <c r="AB435" s="2153" t="str">
        <f t="shared" si="159"/>
        <v/>
      </c>
      <c r="AC435" s="2153" t="str">
        <f t="shared" si="159"/>
        <v/>
      </c>
      <c r="AD435" s="2153" t="str">
        <f t="shared" si="159"/>
        <v/>
      </c>
      <c r="AE435" s="2153" t="str">
        <f t="shared" si="159"/>
        <v/>
      </c>
      <c r="AF435" s="2153" t="str">
        <f t="shared" si="159"/>
        <v/>
      </c>
      <c r="AG435" s="2153" t="str">
        <f t="shared" si="159"/>
        <v/>
      </c>
      <c r="AH435" s="2153" t="str">
        <f t="shared" si="159"/>
        <v/>
      </c>
      <c r="AI435" s="2153" t="str">
        <f t="shared" si="159"/>
        <v/>
      </c>
      <c r="AJ435" s="2153" t="str">
        <f t="shared" si="159"/>
        <v/>
      </c>
      <c r="AK435" s="4480"/>
      <c r="AL435" s="4489"/>
      <c r="AM435" s="4480"/>
      <c r="AN435" s="4481"/>
      <c r="AO435" s="4480"/>
      <c r="AQ435" s="4619"/>
      <c r="AR435" s="4619"/>
    </row>
    <row r="436" spans="2:44" ht="21" customHeight="1">
      <c r="B436" s="2154" t="s">
        <v>2310</v>
      </c>
      <c r="C436" s="2155" t="s">
        <v>2280</v>
      </c>
      <c r="D436" s="2119" t="s">
        <v>2281</v>
      </c>
      <c r="E436" s="2120" t="s">
        <v>2270</v>
      </c>
      <c r="F436" s="2156" t="s">
        <v>2311</v>
      </c>
      <c r="G436" s="2122" t="s">
        <v>2311</v>
      </c>
      <c r="H436" s="2122" t="s">
        <v>2311</v>
      </c>
      <c r="I436" s="2122" t="s">
        <v>2311</v>
      </c>
      <c r="J436" s="2122" t="s">
        <v>2311</v>
      </c>
      <c r="K436" s="2122" t="s">
        <v>2311</v>
      </c>
      <c r="L436" s="2122" t="s">
        <v>2311</v>
      </c>
      <c r="M436" s="2122" t="s">
        <v>2311</v>
      </c>
      <c r="N436" s="2122" t="s">
        <v>2311</v>
      </c>
      <c r="O436" s="2122" t="s">
        <v>2311</v>
      </c>
      <c r="P436" s="2122" t="s">
        <v>2311</v>
      </c>
      <c r="Q436" s="2122" t="s">
        <v>2311</v>
      </c>
      <c r="R436" s="2122" t="s">
        <v>2311</v>
      </c>
      <c r="S436" s="2122" t="s">
        <v>2311</v>
      </c>
      <c r="T436" s="2122" t="s">
        <v>2311</v>
      </c>
      <c r="U436" s="2122" t="s">
        <v>2311</v>
      </c>
      <c r="V436" s="2122" t="s">
        <v>2311</v>
      </c>
      <c r="W436" s="2122" t="s">
        <v>2311</v>
      </c>
      <c r="X436" s="2122" t="s">
        <v>2311</v>
      </c>
      <c r="Y436" s="2122" t="s">
        <v>2311</v>
      </c>
      <c r="Z436" s="2122" t="s">
        <v>2311</v>
      </c>
      <c r="AA436" s="2122" t="s">
        <v>2311</v>
      </c>
      <c r="AB436" s="2122" t="s">
        <v>2311</v>
      </c>
      <c r="AC436" s="2122" t="s">
        <v>2311</v>
      </c>
      <c r="AD436" s="2122" t="s">
        <v>2311</v>
      </c>
      <c r="AE436" s="2122" t="s">
        <v>2311</v>
      </c>
      <c r="AF436" s="2122" t="s">
        <v>2311</v>
      </c>
      <c r="AG436" s="2122" t="s">
        <v>2311</v>
      </c>
      <c r="AH436" s="2122" t="s">
        <v>2311</v>
      </c>
      <c r="AI436" s="2122" t="s">
        <v>2311</v>
      </c>
      <c r="AJ436" s="2159" t="s">
        <v>2311</v>
      </c>
      <c r="AK436" s="1905" t="s">
        <v>2289</v>
      </c>
      <c r="AL436" s="1905" t="s">
        <v>2290</v>
      </c>
      <c r="AM436" s="1905" t="s">
        <v>2291</v>
      </c>
      <c r="AN436" s="1906" t="s">
        <v>2292</v>
      </c>
      <c r="AO436" s="1905" t="s">
        <v>2293</v>
      </c>
      <c r="AQ436" s="4620"/>
      <c r="AR436" s="4620"/>
    </row>
    <row r="437" spans="2:44" ht="13.5" customHeight="1">
      <c r="B437" s="4623" t="s">
        <v>2294</v>
      </c>
      <c r="C437" s="4485" t="str">
        <f>$AC$8</f>
        <v>A建設</v>
      </c>
      <c r="D437" s="1928" t="str">
        <f>$AG$8</f>
        <v>〇〇</v>
      </c>
      <c r="E437" s="2124"/>
      <c r="F437" s="2125"/>
      <c r="G437" s="2126"/>
      <c r="H437" s="2126"/>
      <c r="I437" s="2126"/>
      <c r="J437" s="2126"/>
      <c r="K437" s="2126"/>
      <c r="L437" s="2126"/>
      <c r="M437" s="2126"/>
      <c r="N437" s="2126"/>
      <c r="O437" s="2126"/>
      <c r="P437" s="2126"/>
      <c r="Q437" s="2126"/>
      <c r="R437" s="2126"/>
      <c r="S437" s="2126"/>
      <c r="T437" s="2126"/>
      <c r="U437" s="2126"/>
      <c r="V437" s="2126"/>
      <c r="W437" s="2126"/>
      <c r="X437" s="2126"/>
      <c r="Y437" s="2126"/>
      <c r="Z437" s="2126"/>
      <c r="AA437" s="2126"/>
      <c r="AB437" s="2126"/>
      <c r="AC437" s="2126"/>
      <c r="AD437" s="2126"/>
      <c r="AE437" s="2126"/>
      <c r="AF437" s="2126"/>
      <c r="AG437" s="2126"/>
      <c r="AH437" s="2126"/>
      <c r="AI437" s="2127"/>
      <c r="AJ437" s="2128"/>
      <c r="AK437" s="1933">
        <f t="shared" ref="AK437:AK442" si="160">IF(D437=0,"",COUNT($F$26:$AJ$26)-AL437)</f>
        <v>0</v>
      </c>
      <c r="AL437" s="1934">
        <f t="shared" ref="AL437:AL442" si="161">IF(D437=0,"",AQ437+AR437)</f>
        <v>0</v>
      </c>
      <c r="AM437" s="1934">
        <f t="shared" ref="AM437:AM442" si="162">IF(D437=0,"",COUNTIF(F437:AJ437,"休"))</f>
        <v>0</v>
      </c>
      <c r="AN437" s="1935" t="str">
        <f t="shared" ref="AN437:AN442" si="163">IF(D437="","",IFERROR(ROUND(AM437/AK437,3),""))</f>
        <v/>
      </c>
      <c r="AO437" s="4626" t="e">
        <f>ROUND(AVERAGE(AN437:AN452),3)</f>
        <v>#DIV/0!</v>
      </c>
      <c r="AQ437" s="1952">
        <f t="shared" ref="AQ437:AQ442" si="164">+COUNTIF(F437:AJ437,"－")</f>
        <v>0</v>
      </c>
      <c r="AR437" s="1952">
        <f t="shared" ref="AR437:AR442" si="165">+COUNTIF(F437:AJ437,"外")</f>
        <v>0</v>
      </c>
    </row>
    <row r="438" spans="2:44" ht="13.5" customHeight="1">
      <c r="B438" s="4624"/>
      <c r="C438" s="4466"/>
      <c r="D438" s="1928" t="str">
        <f>$AG$9</f>
        <v>●●</v>
      </c>
      <c r="E438" s="2124"/>
      <c r="F438" s="2129"/>
      <c r="G438" s="2130"/>
      <c r="H438" s="2130"/>
      <c r="I438" s="2130"/>
      <c r="J438" s="2130"/>
      <c r="K438" s="2130"/>
      <c r="L438" s="2130"/>
      <c r="M438" s="2130"/>
      <c r="N438" s="2130"/>
      <c r="O438" s="2130"/>
      <c r="P438" s="2130"/>
      <c r="Q438" s="2130"/>
      <c r="R438" s="2130"/>
      <c r="S438" s="2130"/>
      <c r="T438" s="2130"/>
      <c r="U438" s="2130"/>
      <c r="V438" s="2130"/>
      <c r="W438" s="2130"/>
      <c r="X438" s="2130"/>
      <c r="Y438" s="2130"/>
      <c r="Z438" s="2130"/>
      <c r="AA438" s="2130"/>
      <c r="AB438" s="2130"/>
      <c r="AC438" s="2130"/>
      <c r="AD438" s="2130"/>
      <c r="AE438" s="2130"/>
      <c r="AF438" s="2130"/>
      <c r="AG438" s="2130"/>
      <c r="AH438" s="2130"/>
      <c r="AI438" s="2130"/>
      <c r="AJ438" s="2131"/>
      <c r="AK438" s="1933">
        <f t="shared" si="160"/>
        <v>0</v>
      </c>
      <c r="AL438" s="1939">
        <f t="shared" si="161"/>
        <v>0</v>
      </c>
      <c r="AM438" s="1939">
        <f t="shared" si="162"/>
        <v>0</v>
      </c>
      <c r="AN438" s="1940" t="str">
        <f t="shared" si="163"/>
        <v/>
      </c>
      <c r="AO438" s="4627"/>
      <c r="AQ438" s="1952">
        <f t="shared" si="164"/>
        <v>0</v>
      </c>
      <c r="AR438" s="1952">
        <f t="shared" si="165"/>
        <v>0</v>
      </c>
    </row>
    <row r="439" spans="2:44">
      <c r="B439" s="4624"/>
      <c r="C439" s="4466"/>
      <c r="D439" s="1928" t="str">
        <f>$AG$10</f>
        <v>△△</v>
      </c>
      <c r="E439" s="2124"/>
      <c r="F439" s="2129"/>
      <c r="G439" s="2130"/>
      <c r="H439" s="2130"/>
      <c r="I439" s="2130"/>
      <c r="J439" s="2130"/>
      <c r="K439" s="2130"/>
      <c r="L439" s="2130"/>
      <c r="M439" s="2130"/>
      <c r="N439" s="2130"/>
      <c r="O439" s="2130"/>
      <c r="P439" s="2130"/>
      <c r="Q439" s="2130"/>
      <c r="R439" s="2130"/>
      <c r="S439" s="2130"/>
      <c r="T439" s="2130"/>
      <c r="U439" s="2130"/>
      <c r="V439" s="2130"/>
      <c r="W439" s="2130"/>
      <c r="X439" s="2130"/>
      <c r="Y439" s="2130"/>
      <c r="Z439" s="2130"/>
      <c r="AA439" s="2130"/>
      <c r="AB439" s="2130"/>
      <c r="AC439" s="2130"/>
      <c r="AD439" s="2130"/>
      <c r="AE439" s="2130"/>
      <c r="AF439" s="2130"/>
      <c r="AG439" s="2130"/>
      <c r="AH439" s="2130"/>
      <c r="AI439" s="2130"/>
      <c r="AJ439" s="2131"/>
      <c r="AK439" s="1933">
        <f t="shared" si="160"/>
        <v>0</v>
      </c>
      <c r="AL439" s="1939">
        <f t="shared" si="161"/>
        <v>0</v>
      </c>
      <c r="AM439" s="1939">
        <f t="shared" si="162"/>
        <v>0</v>
      </c>
      <c r="AN439" s="1940" t="str">
        <f t="shared" si="163"/>
        <v/>
      </c>
      <c r="AO439" s="4627"/>
      <c r="AQ439" s="1952">
        <f t="shared" si="164"/>
        <v>0</v>
      </c>
      <c r="AR439" s="1952">
        <f t="shared" si="165"/>
        <v>0</v>
      </c>
    </row>
    <row r="440" spans="2:44">
      <c r="B440" s="4624"/>
      <c r="C440" s="4466"/>
      <c r="D440" s="1928" t="str">
        <f>$AG$11</f>
        <v>■■</v>
      </c>
      <c r="E440" s="2105"/>
      <c r="F440" s="2129"/>
      <c r="G440" s="2130"/>
      <c r="H440" s="2130"/>
      <c r="I440" s="2130"/>
      <c r="J440" s="2130"/>
      <c r="K440" s="2130"/>
      <c r="L440" s="2130"/>
      <c r="M440" s="2130"/>
      <c r="N440" s="2130"/>
      <c r="O440" s="2130"/>
      <c r="P440" s="2130"/>
      <c r="Q440" s="2130"/>
      <c r="R440" s="2130"/>
      <c r="S440" s="2130"/>
      <c r="T440" s="2130"/>
      <c r="U440" s="2130"/>
      <c r="V440" s="2130"/>
      <c r="W440" s="2130"/>
      <c r="X440" s="2130"/>
      <c r="Y440" s="2130"/>
      <c r="Z440" s="2130"/>
      <c r="AA440" s="2130"/>
      <c r="AB440" s="2130"/>
      <c r="AC440" s="2130"/>
      <c r="AD440" s="2130"/>
      <c r="AE440" s="2130"/>
      <c r="AF440" s="2130"/>
      <c r="AG440" s="2130"/>
      <c r="AH440" s="2130"/>
      <c r="AI440" s="2130"/>
      <c r="AJ440" s="2131"/>
      <c r="AK440" s="1933">
        <f t="shared" si="160"/>
        <v>0</v>
      </c>
      <c r="AL440" s="1939">
        <f t="shared" si="161"/>
        <v>0</v>
      </c>
      <c r="AM440" s="1939">
        <f t="shared" si="162"/>
        <v>0</v>
      </c>
      <c r="AN440" s="1940" t="str">
        <f t="shared" si="163"/>
        <v/>
      </c>
      <c r="AO440" s="4627"/>
      <c r="AQ440" s="1952">
        <f t="shared" si="164"/>
        <v>0</v>
      </c>
      <c r="AR440" s="1952">
        <f t="shared" si="165"/>
        <v>0</v>
      </c>
    </row>
    <row r="441" spans="2:44">
      <c r="B441" s="4624"/>
      <c r="C441" s="4466"/>
      <c r="D441" s="1928" t="str">
        <f>$AG$12</f>
        <v>★★</v>
      </c>
      <c r="E441" s="2124"/>
      <c r="F441" s="2129"/>
      <c r="G441" s="2130"/>
      <c r="H441" s="2130"/>
      <c r="I441" s="2130"/>
      <c r="J441" s="2130"/>
      <c r="K441" s="2130"/>
      <c r="L441" s="2130"/>
      <c r="M441" s="2130"/>
      <c r="N441" s="2130"/>
      <c r="O441" s="2130"/>
      <c r="P441" s="2130"/>
      <c r="Q441" s="2130"/>
      <c r="R441" s="2130"/>
      <c r="S441" s="2130"/>
      <c r="T441" s="2130"/>
      <c r="U441" s="2130"/>
      <c r="V441" s="2130"/>
      <c r="W441" s="2130"/>
      <c r="X441" s="2130"/>
      <c r="Y441" s="2130"/>
      <c r="Z441" s="2130"/>
      <c r="AA441" s="2130"/>
      <c r="AB441" s="2130"/>
      <c r="AC441" s="2130"/>
      <c r="AD441" s="2130"/>
      <c r="AE441" s="2130"/>
      <c r="AF441" s="2130"/>
      <c r="AG441" s="2130"/>
      <c r="AH441" s="2130"/>
      <c r="AI441" s="2130"/>
      <c r="AJ441" s="2131"/>
      <c r="AK441" s="1933">
        <f t="shared" si="160"/>
        <v>0</v>
      </c>
      <c r="AL441" s="1939">
        <f t="shared" si="161"/>
        <v>0</v>
      </c>
      <c r="AM441" s="1939">
        <f t="shared" si="162"/>
        <v>0</v>
      </c>
      <c r="AN441" s="1940" t="str">
        <f t="shared" si="163"/>
        <v/>
      </c>
      <c r="AO441" s="4627"/>
      <c r="AQ441" s="1952">
        <f t="shared" si="164"/>
        <v>0</v>
      </c>
      <c r="AR441" s="1952">
        <f t="shared" si="165"/>
        <v>0</v>
      </c>
    </row>
    <row r="442" spans="2:44">
      <c r="B442" s="4625"/>
      <c r="C442" s="4467"/>
      <c r="D442" s="1941">
        <f>$AG$13</f>
        <v>0</v>
      </c>
      <c r="E442" s="2132"/>
      <c r="F442" s="2133"/>
      <c r="G442" s="2134"/>
      <c r="H442" s="2135"/>
      <c r="I442" s="2135"/>
      <c r="J442" s="2135"/>
      <c r="K442" s="2135"/>
      <c r="L442" s="2135"/>
      <c r="M442" s="2135"/>
      <c r="N442" s="2135"/>
      <c r="O442" s="2135"/>
      <c r="P442" s="2135"/>
      <c r="Q442" s="2135"/>
      <c r="R442" s="2135"/>
      <c r="S442" s="2135"/>
      <c r="T442" s="2135"/>
      <c r="U442" s="2135"/>
      <c r="V442" s="2135"/>
      <c r="W442" s="2135"/>
      <c r="X442" s="2135"/>
      <c r="Y442" s="2135"/>
      <c r="Z442" s="2135"/>
      <c r="AA442" s="2135"/>
      <c r="AB442" s="2135"/>
      <c r="AC442" s="2135"/>
      <c r="AD442" s="2135"/>
      <c r="AE442" s="2135"/>
      <c r="AF442" s="2135"/>
      <c r="AG442" s="2135"/>
      <c r="AH442" s="2135"/>
      <c r="AI442" s="2135"/>
      <c r="AJ442" s="2136"/>
      <c r="AK442" s="1933" t="str">
        <f t="shared" si="160"/>
        <v/>
      </c>
      <c r="AL442" s="1934" t="str">
        <f t="shared" si="161"/>
        <v/>
      </c>
      <c r="AM442" s="1947" t="str">
        <f t="shared" si="162"/>
        <v/>
      </c>
      <c r="AN442" s="1940" t="str">
        <f t="shared" si="163"/>
        <v/>
      </c>
      <c r="AO442" s="4627"/>
      <c r="AQ442" s="1952">
        <f t="shared" si="164"/>
        <v>0</v>
      </c>
      <c r="AR442" s="1952">
        <f t="shared" si="165"/>
        <v>0</v>
      </c>
    </row>
    <row r="443" spans="2:44">
      <c r="B443" s="4623" t="s">
        <v>2301</v>
      </c>
      <c r="C443" s="4465" t="str">
        <f>$AC$14</f>
        <v>B産業</v>
      </c>
      <c r="D443" s="1948" t="s">
        <v>2281</v>
      </c>
      <c r="E443" s="2137" t="s">
        <v>2270</v>
      </c>
      <c r="F443" s="2121"/>
      <c r="G443" s="2122"/>
      <c r="H443" s="2122"/>
      <c r="I443" s="2122"/>
      <c r="J443" s="2122"/>
      <c r="K443" s="2122"/>
      <c r="L443" s="2122"/>
      <c r="M443" s="2122"/>
      <c r="N443" s="2122"/>
      <c r="O443" s="2122"/>
      <c r="P443" s="2122"/>
      <c r="Q443" s="2122"/>
      <c r="R443" s="2122"/>
      <c r="S443" s="2122"/>
      <c r="T443" s="2122"/>
      <c r="U443" s="2122"/>
      <c r="V443" s="2122"/>
      <c r="W443" s="2122"/>
      <c r="X443" s="2122"/>
      <c r="Y443" s="2122"/>
      <c r="Z443" s="2122"/>
      <c r="AA443" s="2122"/>
      <c r="AB443" s="2122"/>
      <c r="AC443" s="2122"/>
      <c r="AD443" s="2122"/>
      <c r="AE443" s="2122"/>
      <c r="AF443" s="2122"/>
      <c r="AG443" s="2122"/>
      <c r="AH443" s="2122"/>
      <c r="AI443" s="2122"/>
      <c r="AJ443" s="2123"/>
      <c r="AK443" s="1951"/>
      <c r="AL443" s="1952"/>
      <c r="AM443" s="1953"/>
      <c r="AN443" s="1954"/>
      <c r="AO443" s="4627"/>
    </row>
    <row r="444" spans="2:44">
      <c r="B444" s="4624"/>
      <c r="C444" s="4466"/>
      <c r="D444" s="1928" t="str">
        <f>$AG$14</f>
        <v>〇〇</v>
      </c>
      <c r="E444" s="2124"/>
      <c r="F444" s="2125"/>
      <c r="G444" s="2126"/>
      <c r="H444" s="2126"/>
      <c r="I444" s="2126"/>
      <c r="J444" s="2126"/>
      <c r="K444" s="2126"/>
      <c r="L444" s="2126"/>
      <c r="M444" s="2126"/>
      <c r="N444" s="2126"/>
      <c r="O444" s="2126"/>
      <c r="P444" s="2126"/>
      <c r="Q444" s="2126"/>
      <c r="R444" s="2126"/>
      <c r="S444" s="2126"/>
      <c r="T444" s="2126"/>
      <c r="U444" s="2126"/>
      <c r="V444" s="2126"/>
      <c r="W444" s="2126"/>
      <c r="X444" s="2126"/>
      <c r="Y444" s="2126"/>
      <c r="Z444" s="2126"/>
      <c r="AA444" s="2126"/>
      <c r="AB444" s="2126"/>
      <c r="AC444" s="2126"/>
      <c r="AD444" s="2126"/>
      <c r="AE444" s="2126"/>
      <c r="AF444" s="2126"/>
      <c r="AG444" s="2126"/>
      <c r="AH444" s="2127"/>
      <c r="AI444" s="2127"/>
      <c r="AJ444" s="2131"/>
      <c r="AK444" s="1933">
        <f>IF(D444=0,"",COUNT($F$26:$AJ$26)-AL444)</f>
        <v>0</v>
      </c>
      <c r="AL444" s="1934">
        <f>IF(D444=0,"",AQ444+AR444)</f>
        <v>0</v>
      </c>
      <c r="AM444" s="1934">
        <f>IF(D444=0,"",COUNTIF(F444:AJ444,"休"))</f>
        <v>0</v>
      </c>
      <c r="AN444" s="1935" t="str">
        <f>IF(D444="","",IFERROR(ROUND(AM444/AK444,3),""))</f>
        <v/>
      </c>
      <c r="AO444" s="4627"/>
      <c r="AQ444" s="1952">
        <f>+COUNTIF(F444:AJ444,"－")</f>
        <v>0</v>
      </c>
      <c r="AR444" s="1952">
        <f>+COUNTIF(F444:AJ444,"外")</f>
        <v>0</v>
      </c>
    </row>
    <row r="445" spans="2:44">
      <c r="B445" s="4624"/>
      <c r="C445" s="4466"/>
      <c r="D445" s="1928" t="str">
        <f>$AG$15</f>
        <v>●●</v>
      </c>
      <c r="E445" s="2138"/>
      <c r="F445" s="2129"/>
      <c r="G445" s="2130"/>
      <c r="H445" s="2130"/>
      <c r="I445" s="2130"/>
      <c r="J445" s="2130"/>
      <c r="K445" s="2130"/>
      <c r="L445" s="2130"/>
      <c r="M445" s="2130"/>
      <c r="N445" s="2130"/>
      <c r="O445" s="2130"/>
      <c r="P445" s="2130"/>
      <c r="Q445" s="2130"/>
      <c r="R445" s="2130"/>
      <c r="S445" s="2130"/>
      <c r="T445" s="2130"/>
      <c r="U445" s="2130"/>
      <c r="V445" s="2130"/>
      <c r="W445" s="2130"/>
      <c r="X445" s="2130"/>
      <c r="Y445" s="2130"/>
      <c r="Z445" s="2130"/>
      <c r="AA445" s="2130"/>
      <c r="AB445" s="2130"/>
      <c r="AC445" s="2130"/>
      <c r="AD445" s="2130"/>
      <c r="AE445" s="2130"/>
      <c r="AF445" s="2130"/>
      <c r="AG445" s="2130"/>
      <c r="AH445" s="2130"/>
      <c r="AI445" s="2130"/>
      <c r="AJ445" s="2131"/>
      <c r="AK445" s="1933">
        <f>IF(D445=0,"",COUNT($F$26:$AJ$26)-AL445)</f>
        <v>0</v>
      </c>
      <c r="AL445" s="1939">
        <f>IF(D445=0,"",AQ445+AR445)</f>
        <v>0</v>
      </c>
      <c r="AM445" s="1939">
        <f>IF(D445=0,"",COUNTIF(F445:AJ445,"休"))</f>
        <v>0</v>
      </c>
      <c r="AN445" s="1940" t="str">
        <f>IF(D445="","",IFERROR(ROUND(AM445/AK445,3),""))</f>
        <v/>
      </c>
      <c r="AO445" s="4627"/>
      <c r="AQ445" s="1952">
        <f>+COUNTIF(F445:AJ445,"－")</f>
        <v>0</v>
      </c>
      <c r="AR445" s="1952">
        <f>+COUNTIF(F445:AJ445,"外")</f>
        <v>0</v>
      </c>
    </row>
    <row r="446" spans="2:44">
      <c r="B446" s="4624"/>
      <c r="C446" s="4466"/>
      <c r="D446" s="1928">
        <f>$AG$16</f>
        <v>0</v>
      </c>
      <c r="E446" s="2138"/>
      <c r="F446" s="2129"/>
      <c r="G446" s="2130"/>
      <c r="H446" s="2130"/>
      <c r="I446" s="2130"/>
      <c r="J446" s="2130"/>
      <c r="K446" s="2130"/>
      <c r="L446" s="2130"/>
      <c r="M446" s="2130"/>
      <c r="N446" s="2130"/>
      <c r="O446" s="2130"/>
      <c r="P446" s="2130"/>
      <c r="Q446" s="2130"/>
      <c r="R446" s="2130"/>
      <c r="S446" s="2130"/>
      <c r="T446" s="2130"/>
      <c r="U446" s="2130"/>
      <c r="V446" s="2130"/>
      <c r="W446" s="2130"/>
      <c r="X446" s="2130"/>
      <c r="Y446" s="2130"/>
      <c r="Z446" s="2130"/>
      <c r="AA446" s="2130"/>
      <c r="AB446" s="2130"/>
      <c r="AC446" s="2130"/>
      <c r="AD446" s="2130"/>
      <c r="AE446" s="2130"/>
      <c r="AF446" s="2130"/>
      <c r="AG446" s="2130"/>
      <c r="AH446" s="2130"/>
      <c r="AI446" s="2130"/>
      <c r="AJ446" s="2131"/>
      <c r="AK446" s="1933" t="str">
        <f>IF(D446=0,"",COUNT($F$26:$AJ$26)-AL446)</f>
        <v/>
      </c>
      <c r="AL446" s="1939" t="str">
        <f>IF(D446=0,"",AQ446+AR446)</f>
        <v/>
      </c>
      <c r="AM446" s="1939" t="str">
        <f>IF(D446=0,"",COUNTIF(F446:AJ446,"休"))</f>
        <v/>
      </c>
      <c r="AN446" s="1940" t="str">
        <f>IF(D446="","",IFERROR(ROUND(AM446/AK446,3),""))</f>
        <v/>
      </c>
      <c r="AO446" s="4627"/>
      <c r="AQ446" s="1952">
        <f>+COUNTIF(F446:AJ446,"－")</f>
        <v>0</v>
      </c>
      <c r="AR446" s="1952">
        <f>+COUNTIF(F446:AJ446,"外")</f>
        <v>0</v>
      </c>
    </row>
    <row r="447" spans="2:44">
      <c r="B447" s="4624"/>
      <c r="C447" s="4467"/>
      <c r="D447" s="1957">
        <f>$AG$17</f>
        <v>0</v>
      </c>
      <c r="E447" s="1947"/>
      <c r="F447" s="2129"/>
      <c r="G447" s="2127"/>
      <c r="H447" s="2127"/>
      <c r="I447" s="2127"/>
      <c r="J447" s="2127"/>
      <c r="K447" s="2127"/>
      <c r="L447" s="2127"/>
      <c r="M447" s="2127"/>
      <c r="N447" s="2127"/>
      <c r="O447" s="2127"/>
      <c r="P447" s="2127"/>
      <c r="Q447" s="2127"/>
      <c r="R447" s="2127"/>
      <c r="S447" s="2127"/>
      <c r="T447" s="2127"/>
      <c r="U447" s="2127"/>
      <c r="V447" s="2127"/>
      <c r="W447" s="2127"/>
      <c r="X447" s="2127"/>
      <c r="Y447" s="2127"/>
      <c r="Z447" s="2127"/>
      <c r="AA447" s="2127"/>
      <c r="AB447" s="2127"/>
      <c r="AC447" s="2127"/>
      <c r="AD447" s="2127"/>
      <c r="AE447" s="2127"/>
      <c r="AF447" s="2127"/>
      <c r="AG447" s="2127"/>
      <c r="AH447" s="2127"/>
      <c r="AI447" s="2127"/>
      <c r="AJ447" s="2136"/>
      <c r="AK447" s="1933" t="str">
        <f>IF(D447=0,"",COUNT($F$26:$AJ$26)-AL447)</f>
        <v/>
      </c>
      <c r="AL447" s="1934" t="str">
        <f>IF(D447=0,"",AQ447+AR447)</f>
        <v/>
      </c>
      <c r="AM447" s="1947" t="str">
        <f>IF(D447=0,"",COUNTIF(F447:AJ447,"休"))</f>
        <v/>
      </c>
      <c r="AN447" s="1940" t="str">
        <f>IF(D447="","",IFERROR(ROUND(AM447/AK447,3),""))</f>
        <v/>
      </c>
      <c r="AO447" s="4627"/>
      <c r="AQ447" s="1952">
        <f>+COUNTIF(F447:AJ447,"－")</f>
        <v>0</v>
      </c>
      <c r="AR447" s="1952">
        <f>+COUNTIF(F447:AJ447,"外")</f>
        <v>0</v>
      </c>
    </row>
    <row r="448" spans="2:44">
      <c r="B448" s="4624"/>
      <c r="C448" s="4465" t="str">
        <f>$AC$18</f>
        <v>C土木</v>
      </c>
      <c r="D448" s="1948" t="s">
        <v>2281</v>
      </c>
      <c r="E448" s="2139" t="s">
        <v>2270</v>
      </c>
      <c r="F448" s="2121"/>
      <c r="G448" s="2122"/>
      <c r="H448" s="2122"/>
      <c r="I448" s="2122"/>
      <c r="J448" s="2122"/>
      <c r="K448" s="2122"/>
      <c r="L448" s="2122"/>
      <c r="M448" s="2122"/>
      <c r="N448" s="2122"/>
      <c r="O448" s="2122"/>
      <c r="P448" s="2122"/>
      <c r="Q448" s="2122"/>
      <c r="R448" s="2122"/>
      <c r="S448" s="2122"/>
      <c r="T448" s="2122"/>
      <c r="U448" s="2122"/>
      <c r="V448" s="2122"/>
      <c r="W448" s="2122"/>
      <c r="X448" s="2122"/>
      <c r="Y448" s="2122"/>
      <c r="Z448" s="2122"/>
      <c r="AA448" s="2122"/>
      <c r="AB448" s="2122"/>
      <c r="AC448" s="2122"/>
      <c r="AD448" s="2122"/>
      <c r="AE448" s="2122"/>
      <c r="AF448" s="2122"/>
      <c r="AG448" s="2122"/>
      <c r="AH448" s="2122"/>
      <c r="AI448" s="2122"/>
      <c r="AJ448" s="2123"/>
      <c r="AK448" s="1951"/>
      <c r="AL448" s="1952"/>
      <c r="AM448" s="1960"/>
      <c r="AN448" s="1954"/>
      <c r="AO448" s="4627"/>
    </row>
    <row r="449" spans="2:44">
      <c r="B449" s="4624"/>
      <c r="C449" s="4466"/>
      <c r="D449" s="1928" t="str">
        <f>$AG$18</f>
        <v>●●</v>
      </c>
      <c r="E449" s="2124"/>
      <c r="F449" s="2125"/>
      <c r="G449" s="2126"/>
      <c r="H449" s="2126"/>
      <c r="I449" s="2126"/>
      <c r="J449" s="2126"/>
      <c r="K449" s="2126"/>
      <c r="L449" s="2126"/>
      <c r="M449" s="2126"/>
      <c r="N449" s="2126"/>
      <c r="O449" s="2126"/>
      <c r="P449" s="2126"/>
      <c r="Q449" s="2126"/>
      <c r="R449" s="2126"/>
      <c r="S449" s="2126"/>
      <c r="T449" s="2126"/>
      <c r="U449" s="2126"/>
      <c r="V449" s="2126"/>
      <c r="W449" s="2126"/>
      <c r="X449" s="2126"/>
      <c r="Y449" s="2126"/>
      <c r="Z449" s="2126"/>
      <c r="AA449" s="2126"/>
      <c r="AB449" s="2126"/>
      <c r="AC449" s="2126"/>
      <c r="AD449" s="2126"/>
      <c r="AE449" s="2126"/>
      <c r="AF449" s="2126"/>
      <c r="AG449" s="2126"/>
      <c r="AH449" s="2126"/>
      <c r="AI449" s="2126"/>
      <c r="AJ449" s="2140"/>
      <c r="AK449" s="1933">
        <f>IF(D449=0,"",COUNT($F$26:$AJ$26)-AL449)</f>
        <v>0</v>
      </c>
      <c r="AL449" s="1934">
        <f>IF(D449=0,"",AQ449+AR449)</f>
        <v>0</v>
      </c>
      <c r="AM449" s="1934">
        <f>IF(D449=0,"",COUNTIF(F449:AJ449,"休"))</f>
        <v>0</v>
      </c>
      <c r="AN449" s="1935" t="str">
        <f>IF(D449="","",IFERROR(ROUND(AM449/AK449,3),""))</f>
        <v/>
      </c>
      <c r="AO449" s="4627"/>
      <c r="AQ449" s="1952">
        <f>+COUNTIF(F449:AJ449,"－")</f>
        <v>0</v>
      </c>
      <c r="AR449" s="1952">
        <f>+COUNTIF(F449:AJ449,"外")</f>
        <v>0</v>
      </c>
    </row>
    <row r="450" spans="2:44">
      <c r="B450" s="4624"/>
      <c r="C450" s="4466"/>
      <c r="D450" s="1928">
        <f>$AG$19</f>
        <v>0</v>
      </c>
      <c r="E450" s="2138"/>
      <c r="F450" s="2129"/>
      <c r="G450" s="2130"/>
      <c r="H450" s="2130"/>
      <c r="I450" s="2130"/>
      <c r="J450" s="2130"/>
      <c r="K450" s="2130"/>
      <c r="L450" s="2130"/>
      <c r="M450" s="2130"/>
      <c r="N450" s="2130"/>
      <c r="O450" s="2130"/>
      <c r="P450" s="2130"/>
      <c r="Q450" s="2130"/>
      <c r="R450" s="2130"/>
      <c r="S450" s="2130"/>
      <c r="T450" s="2130"/>
      <c r="U450" s="2130"/>
      <c r="V450" s="2130"/>
      <c r="W450" s="2130"/>
      <c r="X450" s="2130"/>
      <c r="Y450" s="2130"/>
      <c r="Z450" s="2130"/>
      <c r="AA450" s="2130"/>
      <c r="AB450" s="2130"/>
      <c r="AC450" s="2130"/>
      <c r="AD450" s="2130"/>
      <c r="AE450" s="2130"/>
      <c r="AF450" s="2130"/>
      <c r="AG450" s="2130"/>
      <c r="AH450" s="2130"/>
      <c r="AI450" s="2130"/>
      <c r="AJ450" s="2131"/>
      <c r="AK450" s="1933" t="str">
        <f>IF(D450=0,"",COUNT($F$26:$AJ$26)-AL450)</f>
        <v/>
      </c>
      <c r="AL450" s="1939" t="str">
        <f>IF(D450=0,"",AQ450+AR450)</f>
        <v/>
      </c>
      <c r="AM450" s="1939" t="str">
        <f>IF(D450=0,"",COUNTIF(F450:AJ450,"休"))</f>
        <v/>
      </c>
      <c r="AN450" s="1940" t="str">
        <f>IF(D450="","",IFERROR(ROUND(AM450/AK450,3),""))</f>
        <v/>
      </c>
      <c r="AO450" s="4627"/>
      <c r="AQ450" s="1952">
        <f>+COUNTIF(F450:AJ450,"－")</f>
        <v>0</v>
      </c>
      <c r="AR450" s="1952">
        <f>+COUNTIF(F450:AJ450,"外")</f>
        <v>0</v>
      </c>
    </row>
    <row r="451" spans="2:44">
      <c r="B451" s="4624"/>
      <c r="C451" s="4466"/>
      <c r="D451" s="1928">
        <f>$AG$20</f>
        <v>0</v>
      </c>
      <c r="E451" s="2138"/>
      <c r="F451" s="2129"/>
      <c r="G451" s="2130"/>
      <c r="H451" s="2130"/>
      <c r="I451" s="2130"/>
      <c r="J451" s="2130"/>
      <c r="K451" s="2130"/>
      <c r="L451" s="2130"/>
      <c r="M451" s="2130"/>
      <c r="N451" s="2130"/>
      <c r="O451" s="2130"/>
      <c r="P451" s="2130"/>
      <c r="Q451" s="2130"/>
      <c r="R451" s="2130"/>
      <c r="S451" s="2130"/>
      <c r="T451" s="2130"/>
      <c r="U451" s="2130"/>
      <c r="V451" s="2130"/>
      <c r="W451" s="2130"/>
      <c r="X451" s="2130"/>
      <c r="Y451" s="2130"/>
      <c r="Z451" s="2130"/>
      <c r="AA451" s="2130"/>
      <c r="AB451" s="2130"/>
      <c r="AC451" s="2130"/>
      <c r="AD451" s="2130"/>
      <c r="AE451" s="2130"/>
      <c r="AF451" s="2130"/>
      <c r="AG451" s="2130"/>
      <c r="AH451" s="2130"/>
      <c r="AI451" s="2130"/>
      <c r="AJ451" s="2131"/>
      <c r="AK451" s="1933" t="str">
        <f>IF(D451=0,"",COUNT($F$26:$AJ$26)-AL451)</f>
        <v/>
      </c>
      <c r="AL451" s="1939" t="str">
        <f>IF(D451=0,"",AQ451+AR451)</f>
        <v/>
      </c>
      <c r="AM451" s="1939" t="str">
        <f>IF(D451=0,"",COUNTIF(F451:AJ451,"休"))</f>
        <v/>
      </c>
      <c r="AN451" s="1940" t="str">
        <f>IF(D451="","",IFERROR(ROUND(AM451/AK451,3),""))</f>
        <v/>
      </c>
      <c r="AO451" s="4627"/>
      <c r="AQ451" s="1952">
        <f>+COUNTIF(F451:AJ451,"－")</f>
        <v>0</v>
      </c>
      <c r="AR451" s="1952">
        <f>+COUNTIF(F451:AJ451,"外")</f>
        <v>0</v>
      </c>
    </row>
    <row r="452" spans="2:44" ht="13.8" thickBot="1">
      <c r="B452" s="4625"/>
      <c r="C452" s="4467"/>
      <c r="D452" s="1941">
        <f>$AG$21</f>
        <v>0</v>
      </c>
      <c r="E452" s="1947"/>
      <c r="F452" s="2141"/>
      <c r="G452" s="2134"/>
      <c r="H452" s="2134"/>
      <c r="I452" s="2134"/>
      <c r="J452" s="2134"/>
      <c r="K452" s="2134"/>
      <c r="L452" s="2134"/>
      <c r="M452" s="2134"/>
      <c r="N452" s="2134"/>
      <c r="O452" s="2134"/>
      <c r="P452" s="2134"/>
      <c r="Q452" s="2134"/>
      <c r="R452" s="2134"/>
      <c r="S452" s="2134"/>
      <c r="T452" s="2134"/>
      <c r="U452" s="2134"/>
      <c r="V452" s="2134"/>
      <c r="W452" s="2134"/>
      <c r="X452" s="2134"/>
      <c r="Y452" s="2134"/>
      <c r="Z452" s="2134"/>
      <c r="AA452" s="2134"/>
      <c r="AB452" s="2134"/>
      <c r="AC452" s="2134"/>
      <c r="AD452" s="2134"/>
      <c r="AE452" s="2134"/>
      <c r="AF452" s="2134"/>
      <c r="AG452" s="2134"/>
      <c r="AH452" s="2134"/>
      <c r="AI452" s="2134"/>
      <c r="AJ452" s="2142"/>
      <c r="AK452" s="1963" t="str">
        <f>IF(D452=0,"",COUNT($F$26:$AJ$26)-AL452)</f>
        <v/>
      </c>
      <c r="AL452" s="1964" t="str">
        <f>IF(D452=0,"",AQ452+AR452)</f>
        <v/>
      </c>
      <c r="AM452" s="1964" t="str">
        <f>IF(D452=0,"",COUNTIF(F452:AJ452,"休"))</f>
        <v/>
      </c>
      <c r="AN452" s="1940" t="str">
        <f>IF(D452="","",IFERROR(ROUND(AM452/AK452,3),""))</f>
        <v/>
      </c>
      <c r="AO452" s="4628"/>
      <c r="AQ452" s="1952">
        <f>+COUNTIF(F452:AJ452,"－")</f>
        <v>0</v>
      </c>
      <c r="AR452" s="1952">
        <f>+COUNTIF(F452:AJ452,"外")</f>
        <v>0</v>
      </c>
    </row>
    <row r="453" spans="2:44" ht="13.8" thickBot="1">
      <c r="B453" s="2143"/>
      <c r="C453" s="2116"/>
      <c r="F453" s="2144"/>
      <c r="G453" s="2144"/>
      <c r="H453" s="2144"/>
      <c r="I453" s="2144"/>
      <c r="J453" s="2144"/>
      <c r="K453" s="2144"/>
      <c r="L453" s="2144"/>
      <c r="M453" s="2144"/>
      <c r="N453" s="2144"/>
      <c r="O453" s="2144"/>
      <c r="P453" s="2144"/>
      <c r="Q453" s="2144"/>
      <c r="R453" s="2144"/>
      <c r="S453" s="2144"/>
      <c r="T453" s="2144"/>
      <c r="U453" s="2144"/>
      <c r="V453" s="2144"/>
      <c r="W453" s="2144"/>
      <c r="X453" s="2144"/>
      <c r="Y453" s="2144"/>
      <c r="Z453" s="2144"/>
      <c r="AA453" s="2144"/>
      <c r="AB453" s="2144"/>
      <c r="AC453" s="2144"/>
      <c r="AD453" s="2144"/>
      <c r="AE453" s="2144"/>
      <c r="AF453" s="2144"/>
      <c r="AG453" s="2144"/>
      <c r="AH453" s="2144"/>
      <c r="AI453" s="2144"/>
      <c r="AJ453" s="2144"/>
      <c r="AK453" s="2145"/>
      <c r="AM453" s="2061"/>
      <c r="AN453" s="2146" t="s">
        <v>2271</v>
      </c>
      <c r="AO453" s="2147" t="e">
        <f>IF(AO437&gt;=0.285,"OK","NG")</f>
        <v>#DIV/0!</v>
      </c>
      <c r="AQ453" s="2061"/>
      <c r="AR453" s="2061"/>
    </row>
    <row r="455" spans="2:44" hidden="1">
      <c r="F455" s="2061" t="e">
        <f>YEAR(F458)</f>
        <v>#VALUE!</v>
      </c>
      <c r="G455" s="2061" t="e">
        <f>MONTH(F458)</f>
        <v>#VALUE!</v>
      </c>
    </row>
    <row r="456" spans="2:44" ht="13.2" customHeight="1">
      <c r="B456" s="4629"/>
      <c r="C456" s="4630"/>
      <c r="D456" s="4631"/>
      <c r="E456" s="2149" t="s">
        <v>2266</v>
      </c>
      <c r="F456" s="4637" t="e">
        <f>F458</f>
        <v>#VALUE!</v>
      </c>
      <c r="G456" s="4638"/>
      <c r="H456" s="4638"/>
      <c r="I456" s="4638"/>
      <c r="J456" s="4638"/>
      <c r="K456" s="4638"/>
      <c r="L456" s="4638"/>
      <c r="M456" s="4638"/>
      <c r="N456" s="4638"/>
      <c r="O456" s="4638"/>
      <c r="P456" s="4638"/>
      <c r="Q456" s="4638"/>
      <c r="R456" s="4638"/>
      <c r="S456" s="4638"/>
      <c r="T456" s="4638"/>
      <c r="U456" s="4638"/>
      <c r="V456" s="4638"/>
      <c r="W456" s="4638"/>
      <c r="X456" s="4638"/>
      <c r="Y456" s="4638"/>
      <c r="Z456" s="4638"/>
      <c r="AA456" s="4638"/>
      <c r="AB456" s="4638"/>
      <c r="AC456" s="4638"/>
      <c r="AD456" s="4638"/>
      <c r="AE456" s="4638"/>
      <c r="AF456" s="4638"/>
      <c r="AG456" s="4638"/>
      <c r="AH456" s="4638"/>
      <c r="AI456" s="4638"/>
      <c r="AJ456" s="4638"/>
      <c r="AK456" s="4480" t="s">
        <v>2304</v>
      </c>
      <c r="AL456" s="4489" t="s">
        <v>2305</v>
      </c>
      <c r="AM456" s="4480" t="s">
        <v>2283</v>
      </c>
      <c r="AN456" s="4481" t="s">
        <v>2306</v>
      </c>
      <c r="AO456" s="4480" t="s">
        <v>2307</v>
      </c>
      <c r="AQ456" s="4619" t="s">
        <v>2308</v>
      </c>
      <c r="AR456" s="4619" t="s">
        <v>2309</v>
      </c>
    </row>
    <row r="457" spans="2:44" ht="13.2" hidden="1" customHeight="1">
      <c r="B457" s="4632"/>
      <c r="C457" s="4622"/>
      <c r="D457" s="4633"/>
      <c r="E457" s="2150"/>
      <c r="F457" s="2110" t="e">
        <f>DATE($F455,$G455,1)</f>
        <v>#VALUE!</v>
      </c>
      <c r="G457" s="2110" t="e">
        <f t="shared" ref="G457:AJ457" si="166">F457+1</f>
        <v>#VALUE!</v>
      </c>
      <c r="H457" s="2110" t="e">
        <f t="shared" si="166"/>
        <v>#VALUE!</v>
      </c>
      <c r="I457" s="2110" t="e">
        <f t="shared" si="166"/>
        <v>#VALUE!</v>
      </c>
      <c r="J457" s="2110" t="e">
        <f t="shared" si="166"/>
        <v>#VALUE!</v>
      </c>
      <c r="K457" s="2110" t="e">
        <f t="shared" si="166"/>
        <v>#VALUE!</v>
      </c>
      <c r="L457" s="2110" t="e">
        <f t="shared" si="166"/>
        <v>#VALUE!</v>
      </c>
      <c r="M457" s="2110" t="e">
        <f t="shared" si="166"/>
        <v>#VALUE!</v>
      </c>
      <c r="N457" s="2110" t="e">
        <f t="shared" si="166"/>
        <v>#VALUE!</v>
      </c>
      <c r="O457" s="2110" t="e">
        <f t="shared" si="166"/>
        <v>#VALUE!</v>
      </c>
      <c r="P457" s="2110" t="e">
        <f t="shared" si="166"/>
        <v>#VALUE!</v>
      </c>
      <c r="Q457" s="2110" t="e">
        <f t="shared" si="166"/>
        <v>#VALUE!</v>
      </c>
      <c r="R457" s="2110" t="e">
        <f t="shared" si="166"/>
        <v>#VALUE!</v>
      </c>
      <c r="S457" s="2110" t="e">
        <f t="shared" si="166"/>
        <v>#VALUE!</v>
      </c>
      <c r="T457" s="2110" t="e">
        <f t="shared" si="166"/>
        <v>#VALUE!</v>
      </c>
      <c r="U457" s="2110" t="e">
        <f t="shared" si="166"/>
        <v>#VALUE!</v>
      </c>
      <c r="V457" s="2110" t="e">
        <f t="shared" si="166"/>
        <v>#VALUE!</v>
      </c>
      <c r="W457" s="2110" t="e">
        <f t="shared" si="166"/>
        <v>#VALUE!</v>
      </c>
      <c r="X457" s="2110" t="e">
        <f t="shared" si="166"/>
        <v>#VALUE!</v>
      </c>
      <c r="Y457" s="2110" t="e">
        <f t="shared" si="166"/>
        <v>#VALUE!</v>
      </c>
      <c r="Z457" s="2110" t="e">
        <f t="shared" si="166"/>
        <v>#VALUE!</v>
      </c>
      <c r="AA457" s="2110" t="e">
        <f t="shared" si="166"/>
        <v>#VALUE!</v>
      </c>
      <c r="AB457" s="2110" t="e">
        <f t="shared" si="166"/>
        <v>#VALUE!</v>
      </c>
      <c r="AC457" s="2110" t="e">
        <f t="shared" si="166"/>
        <v>#VALUE!</v>
      </c>
      <c r="AD457" s="2110" t="e">
        <f t="shared" si="166"/>
        <v>#VALUE!</v>
      </c>
      <c r="AE457" s="2110" t="e">
        <f t="shared" si="166"/>
        <v>#VALUE!</v>
      </c>
      <c r="AF457" s="2110" t="e">
        <f t="shared" si="166"/>
        <v>#VALUE!</v>
      </c>
      <c r="AG457" s="2110" t="e">
        <f t="shared" si="166"/>
        <v>#VALUE!</v>
      </c>
      <c r="AH457" s="2110" t="e">
        <f t="shared" si="166"/>
        <v>#VALUE!</v>
      </c>
      <c r="AI457" s="2110" t="e">
        <f t="shared" si="166"/>
        <v>#VALUE!</v>
      </c>
      <c r="AJ457" s="2110" t="e">
        <f t="shared" si="166"/>
        <v>#VALUE!</v>
      </c>
      <c r="AK457" s="4480"/>
      <c r="AL457" s="4489"/>
      <c r="AM457" s="4480"/>
      <c r="AN457" s="4481"/>
      <c r="AO457" s="4480"/>
      <c r="AQ457" s="4619"/>
      <c r="AR457" s="4619"/>
    </row>
    <row r="458" spans="2:44">
      <c r="B458" s="4632"/>
      <c r="C458" s="4622"/>
      <c r="D458" s="4633"/>
      <c r="E458" s="2151" t="s">
        <v>2267</v>
      </c>
      <c r="F458" s="2152" t="e">
        <f>IF(EDATE(F433,1)&gt;$F$7,"",EDATE(F433,1))</f>
        <v>#VALUE!</v>
      </c>
      <c r="G458" s="2110" t="e">
        <f t="shared" ref="G458:AJ458" si="167">IF(G457&gt;$F$7,"",IF(F458=EOMONTH(DATE($F455,$G455,1),0),"",IF(F458="","",F458+1)))</f>
        <v>#VALUE!</v>
      </c>
      <c r="H458" s="2110" t="e">
        <f t="shared" si="167"/>
        <v>#VALUE!</v>
      </c>
      <c r="I458" s="2110" t="e">
        <f t="shared" si="167"/>
        <v>#VALUE!</v>
      </c>
      <c r="J458" s="2110" t="e">
        <f t="shared" si="167"/>
        <v>#VALUE!</v>
      </c>
      <c r="K458" s="2110" t="e">
        <f t="shared" si="167"/>
        <v>#VALUE!</v>
      </c>
      <c r="L458" s="2110" t="e">
        <f t="shared" si="167"/>
        <v>#VALUE!</v>
      </c>
      <c r="M458" s="2110" t="e">
        <f t="shared" si="167"/>
        <v>#VALUE!</v>
      </c>
      <c r="N458" s="2110" t="e">
        <f t="shared" si="167"/>
        <v>#VALUE!</v>
      </c>
      <c r="O458" s="2110" t="e">
        <f t="shared" si="167"/>
        <v>#VALUE!</v>
      </c>
      <c r="P458" s="2110" t="e">
        <f t="shared" si="167"/>
        <v>#VALUE!</v>
      </c>
      <c r="Q458" s="2110" t="e">
        <f t="shared" si="167"/>
        <v>#VALUE!</v>
      </c>
      <c r="R458" s="2110" t="e">
        <f t="shared" si="167"/>
        <v>#VALUE!</v>
      </c>
      <c r="S458" s="2110" t="e">
        <f t="shared" si="167"/>
        <v>#VALUE!</v>
      </c>
      <c r="T458" s="2110" t="e">
        <f t="shared" si="167"/>
        <v>#VALUE!</v>
      </c>
      <c r="U458" s="2110" t="e">
        <f t="shared" si="167"/>
        <v>#VALUE!</v>
      </c>
      <c r="V458" s="2110" t="e">
        <f t="shared" si="167"/>
        <v>#VALUE!</v>
      </c>
      <c r="W458" s="2110" t="e">
        <f t="shared" si="167"/>
        <v>#VALUE!</v>
      </c>
      <c r="X458" s="2110" t="e">
        <f t="shared" si="167"/>
        <v>#VALUE!</v>
      </c>
      <c r="Y458" s="2110" t="e">
        <f t="shared" si="167"/>
        <v>#VALUE!</v>
      </c>
      <c r="Z458" s="2110" t="e">
        <f t="shared" si="167"/>
        <v>#VALUE!</v>
      </c>
      <c r="AA458" s="2110" t="e">
        <f t="shared" si="167"/>
        <v>#VALUE!</v>
      </c>
      <c r="AB458" s="2110" t="e">
        <f t="shared" si="167"/>
        <v>#VALUE!</v>
      </c>
      <c r="AC458" s="2110" t="e">
        <f t="shared" si="167"/>
        <v>#VALUE!</v>
      </c>
      <c r="AD458" s="2110" t="e">
        <f t="shared" si="167"/>
        <v>#VALUE!</v>
      </c>
      <c r="AE458" s="2110" t="e">
        <f t="shared" si="167"/>
        <v>#VALUE!</v>
      </c>
      <c r="AF458" s="2110" t="e">
        <f t="shared" si="167"/>
        <v>#VALUE!</v>
      </c>
      <c r="AG458" s="2110" t="e">
        <f t="shared" si="167"/>
        <v>#VALUE!</v>
      </c>
      <c r="AH458" s="2110" t="e">
        <f t="shared" si="167"/>
        <v>#VALUE!</v>
      </c>
      <c r="AI458" s="2110" t="e">
        <f t="shared" si="167"/>
        <v>#VALUE!</v>
      </c>
      <c r="AJ458" s="2110" t="e">
        <f t="shared" si="167"/>
        <v>#VALUE!</v>
      </c>
      <c r="AK458" s="4480"/>
      <c r="AL458" s="4489"/>
      <c r="AM458" s="4480"/>
      <c r="AN458" s="4481"/>
      <c r="AO458" s="4480"/>
      <c r="AQ458" s="4619"/>
      <c r="AR458" s="4619"/>
    </row>
    <row r="459" spans="2:44">
      <c r="B459" s="4634"/>
      <c r="C459" s="4635"/>
      <c r="D459" s="4636"/>
      <c r="E459" s="1939" t="s">
        <v>1060</v>
      </c>
      <c r="F459" s="2153" t="str">
        <f t="shared" ref="F459:AJ459" si="168">IFERROR(TEXT(WEEKDAY(+F458),"aaa"),"")</f>
        <v/>
      </c>
      <c r="G459" s="2153" t="str">
        <f t="shared" si="168"/>
        <v/>
      </c>
      <c r="H459" s="2153" t="str">
        <f t="shared" si="168"/>
        <v/>
      </c>
      <c r="I459" s="2153" t="str">
        <f t="shared" si="168"/>
        <v/>
      </c>
      <c r="J459" s="2153" t="str">
        <f t="shared" si="168"/>
        <v/>
      </c>
      <c r="K459" s="2153" t="str">
        <f t="shared" si="168"/>
        <v/>
      </c>
      <c r="L459" s="2153" t="str">
        <f t="shared" si="168"/>
        <v/>
      </c>
      <c r="M459" s="2153" t="str">
        <f t="shared" si="168"/>
        <v/>
      </c>
      <c r="N459" s="2153" t="str">
        <f t="shared" si="168"/>
        <v/>
      </c>
      <c r="O459" s="2153" t="str">
        <f t="shared" si="168"/>
        <v/>
      </c>
      <c r="P459" s="2153" t="str">
        <f t="shared" si="168"/>
        <v/>
      </c>
      <c r="Q459" s="2153" t="str">
        <f t="shared" si="168"/>
        <v/>
      </c>
      <c r="R459" s="2153" t="str">
        <f t="shared" si="168"/>
        <v/>
      </c>
      <c r="S459" s="2153" t="str">
        <f t="shared" si="168"/>
        <v/>
      </c>
      <c r="T459" s="2153" t="str">
        <f t="shared" si="168"/>
        <v/>
      </c>
      <c r="U459" s="2153" t="str">
        <f t="shared" si="168"/>
        <v/>
      </c>
      <c r="V459" s="2153" t="str">
        <f t="shared" si="168"/>
        <v/>
      </c>
      <c r="W459" s="2153" t="str">
        <f t="shared" si="168"/>
        <v/>
      </c>
      <c r="X459" s="2153" t="str">
        <f t="shared" si="168"/>
        <v/>
      </c>
      <c r="Y459" s="2153" t="str">
        <f t="shared" si="168"/>
        <v/>
      </c>
      <c r="Z459" s="2153" t="str">
        <f t="shared" si="168"/>
        <v/>
      </c>
      <c r="AA459" s="2153" t="str">
        <f t="shared" si="168"/>
        <v/>
      </c>
      <c r="AB459" s="2153" t="str">
        <f t="shared" si="168"/>
        <v/>
      </c>
      <c r="AC459" s="2153" t="str">
        <f t="shared" si="168"/>
        <v/>
      </c>
      <c r="AD459" s="2153" t="str">
        <f t="shared" si="168"/>
        <v/>
      </c>
      <c r="AE459" s="2153" t="str">
        <f t="shared" si="168"/>
        <v/>
      </c>
      <c r="AF459" s="2153" t="str">
        <f t="shared" si="168"/>
        <v/>
      </c>
      <c r="AG459" s="2153" t="str">
        <f t="shared" si="168"/>
        <v/>
      </c>
      <c r="AH459" s="2153" t="str">
        <f t="shared" si="168"/>
        <v/>
      </c>
      <c r="AI459" s="2153" t="str">
        <f t="shared" si="168"/>
        <v/>
      </c>
      <c r="AJ459" s="2153" t="str">
        <f t="shared" si="168"/>
        <v/>
      </c>
      <c r="AK459" s="4480"/>
      <c r="AL459" s="4489"/>
      <c r="AM459" s="4480"/>
      <c r="AN459" s="4481"/>
      <c r="AO459" s="4480"/>
      <c r="AQ459" s="4619"/>
      <c r="AR459" s="4619"/>
    </row>
    <row r="460" spans="2:44" ht="21" customHeight="1">
      <c r="B460" s="2154" t="s">
        <v>2310</v>
      </c>
      <c r="C460" s="2155" t="s">
        <v>2280</v>
      </c>
      <c r="D460" s="2119" t="s">
        <v>2281</v>
      </c>
      <c r="E460" s="2120" t="s">
        <v>2270</v>
      </c>
      <c r="F460" s="2156" t="s">
        <v>2311</v>
      </c>
      <c r="G460" s="2122" t="s">
        <v>2311</v>
      </c>
      <c r="H460" s="2122" t="s">
        <v>2311</v>
      </c>
      <c r="I460" s="2122" t="s">
        <v>2311</v>
      </c>
      <c r="J460" s="2122" t="s">
        <v>2311</v>
      </c>
      <c r="K460" s="2122" t="s">
        <v>2311</v>
      </c>
      <c r="L460" s="2122" t="s">
        <v>2311</v>
      </c>
      <c r="M460" s="2122" t="s">
        <v>2311</v>
      </c>
      <c r="N460" s="2122" t="s">
        <v>2311</v>
      </c>
      <c r="O460" s="2122" t="s">
        <v>2311</v>
      </c>
      <c r="P460" s="2122" t="s">
        <v>2311</v>
      </c>
      <c r="Q460" s="2122" t="s">
        <v>2311</v>
      </c>
      <c r="R460" s="2122" t="s">
        <v>2311</v>
      </c>
      <c r="S460" s="2122" t="s">
        <v>2311</v>
      </c>
      <c r="T460" s="2122" t="s">
        <v>2311</v>
      </c>
      <c r="U460" s="2122" t="s">
        <v>2311</v>
      </c>
      <c r="V460" s="2122" t="s">
        <v>2311</v>
      </c>
      <c r="W460" s="2122" t="s">
        <v>2311</v>
      </c>
      <c r="X460" s="2122" t="s">
        <v>2311</v>
      </c>
      <c r="Y460" s="2122" t="s">
        <v>2311</v>
      </c>
      <c r="Z460" s="2122" t="s">
        <v>2311</v>
      </c>
      <c r="AA460" s="2122" t="s">
        <v>2311</v>
      </c>
      <c r="AB460" s="2122" t="s">
        <v>2311</v>
      </c>
      <c r="AC460" s="2122" t="s">
        <v>2311</v>
      </c>
      <c r="AD460" s="2122" t="s">
        <v>2311</v>
      </c>
      <c r="AE460" s="2122" t="s">
        <v>2311</v>
      </c>
      <c r="AF460" s="2122" t="s">
        <v>2311</v>
      </c>
      <c r="AG460" s="2122" t="s">
        <v>2311</v>
      </c>
      <c r="AH460" s="2122" t="s">
        <v>2311</v>
      </c>
      <c r="AI460" s="2122" t="s">
        <v>2311</v>
      </c>
      <c r="AJ460" s="2159" t="s">
        <v>2311</v>
      </c>
      <c r="AK460" s="1905" t="s">
        <v>2289</v>
      </c>
      <c r="AL460" s="1905" t="s">
        <v>2290</v>
      </c>
      <c r="AM460" s="1905" t="s">
        <v>2291</v>
      </c>
      <c r="AN460" s="1906" t="s">
        <v>2292</v>
      </c>
      <c r="AO460" s="1905" t="s">
        <v>2293</v>
      </c>
      <c r="AQ460" s="4620"/>
      <c r="AR460" s="4620"/>
    </row>
    <row r="461" spans="2:44" ht="13.5" customHeight="1">
      <c r="B461" s="4623" t="s">
        <v>2294</v>
      </c>
      <c r="C461" s="4485" t="str">
        <f>$AC$8</f>
        <v>A建設</v>
      </c>
      <c r="D461" s="1928" t="str">
        <f>$AG$8</f>
        <v>〇〇</v>
      </c>
      <c r="E461" s="2124"/>
      <c r="F461" s="2125"/>
      <c r="G461" s="2126"/>
      <c r="H461" s="2126"/>
      <c r="I461" s="2126"/>
      <c r="J461" s="2126"/>
      <c r="K461" s="2126"/>
      <c r="L461" s="2126"/>
      <c r="M461" s="2126"/>
      <c r="N461" s="2126"/>
      <c r="O461" s="2126"/>
      <c r="P461" s="2126"/>
      <c r="Q461" s="2126"/>
      <c r="R461" s="2126"/>
      <c r="S461" s="2126"/>
      <c r="T461" s="2126"/>
      <c r="U461" s="2126"/>
      <c r="V461" s="2126"/>
      <c r="W461" s="2126"/>
      <c r="X461" s="2126"/>
      <c r="Y461" s="2126"/>
      <c r="Z461" s="2126"/>
      <c r="AA461" s="2126"/>
      <c r="AB461" s="2126"/>
      <c r="AC461" s="2126"/>
      <c r="AD461" s="2126"/>
      <c r="AE461" s="2126"/>
      <c r="AF461" s="2126"/>
      <c r="AG461" s="2126"/>
      <c r="AH461" s="2126"/>
      <c r="AI461" s="2127"/>
      <c r="AJ461" s="2128"/>
      <c r="AK461" s="1933">
        <f t="shared" ref="AK461:AK466" si="169">IF(D461=0,"",COUNT($F$26:$AJ$26)-AL461)</f>
        <v>0</v>
      </c>
      <c r="AL461" s="1934">
        <f t="shared" ref="AL461:AL466" si="170">IF(D461=0,"",AQ461+AR461)</f>
        <v>0</v>
      </c>
      <c r="AM461" s="1934">
        <f t="shared" ref="AM461:AM466" si="171">IF(D461=0,"",COUNTIF(F461:AJ461,"休"))</f>
        <v>0</v>
      </c>
      <c r="AN461" s="1935" t="str">
        <f t="shared" ref="AN461:AN466" si="172">IF(D461="","",IFERROR(ROUND(AM461/AK461,3),""))</f>
        <v/>
      </c>
      <c r="AO461" s="4626" t="e">
        <f>ROUND(AVERAGE(AN461:AN476),3)</f>
        <v>#DIV/0!</v>
      </c>
      <c r="AQ461" s="1952">
        <f t="shared" ref="AQ461:AQ466" si="173">+COUNTIF(F461:AJ461,"－")</f>
        <v>0</v>
      </c>
      <c r="AR461" s="1952">
        <f t="shared" ref="AR461:AR466" si="174">+COUNTIF(F461:AJ461,"外")</f>
        <v>0</v>
      </c>
    </row>
    <row r="462" spans="2:44" ht="13.5" customHeight="1">
      <c r="B462" s="4624"/>
      <c r="C462" s="4466"/>
      <c r="D462" s="1928" t="str">
        <f>$AG$9</f>
        <v>●●</v>
      </c>
      <c r="E462" s="2124"/>
      <c r="F462" s="2129"/>
      <c r="G462" s="2130"/>
      <c r="H462" s="2130"/>
      <c r="I462" s="2130"/>
      <c r="J462" s="2130"/>
      <c r="K462" s="2130"/>
      <c r="L462" s="2130"/>
      <c r="M462" s="2130"/>
      <c r="N462" s="2130"/>
      <c r="O462" s="2130"/>
      <c r="P462" s="2130"/>
      <c r="Q462" s="2130"/>
      <c r="R462" s="2130"/>
      <c r="S462" s="2130"/>
      <c r="T462" s="2130"/>
      <c r="U462" s="2130"/>
      <c r="V462" s="2130"/>
      <c r="W462" s="2130"/>
      <c r="X462" s="2130"/>
      <c r="Y462" s="2130"/>
      <c r="Z462" s="2130"/>
      <c r="AA462" s="2130"/>
      <c r="AB462" s="2130"/>
      <c r="AC462" s="2130"/>
      <c r="AD462" s="2130"/>
      <c r="AE462" s="2130"/>
      <c r="AF462" s="2130"/>
      <c r="AG462" s="2130"/>
      <c r="AH462" s="2130"/>
      <c r="AI462" s="2130"/>
      <c r="AJ462" s="2131"/>
      <c r="AK462" s="1933">
        <f t="shared" si="169"/>
        <v>0</v>
      </c>
      <c r="AL462" s="1939">
        <f t="shared" si="170"/>
        <v>0</v>
      </c>
      <c r="AM462" s="1939">
        <f t="shared" si="171"/>
        <v>0</v>
      </c>
      <c r="AN462" s="1940" t="str">
        <f t="shared" si="172"/>
        <v/>
      </c>
      <c r="AO462" s="4627"/>
      <c r="AQ462" s="1952">
        <f t="shared" si="173"/>
        <v>0</v>
      </c>
      <c r="AR462" s="1952">
        <f t="shared" si="174"/>
        <v>0</v>
      </c>
    </row>
    <row r="463" spans="2:44">
      <c r="B463" s="4624"/>
      <c r="C463" s="4466"/>
      <c r="D463" s="1928" t="str">
        <f>$AG$10</f>
        <v>△△</v>
      </c>
      <c r="E463" s="2124"/>
      <c r="F463" s="2129"/>
      <c r="G463" s="2130"/>
      <c r="H463" s="2130"/>
      <c r="I463" s="2130"/>
      <c r="J463" s="2130"/>
      <c r="K463" s="2130"/>
      <c r="L463" s="2130"/>
      <c r="M463" s="2130"/>
      <c r="N463" s="2130"/>
      <c r="O463" s="2130"/>
      <c r="P463" s="2130"/>
      <c r="Q463" s="2130"/>
      <c r="R463" s="2130"/>
      <c r="S463" s="2130"/>
      <c r="T463" s="2130"/>
      <c r="U463" s="2130"/>
      <c r="V463" s="2130"/>
      <c r="W463" s="2130"/>
      <c r="X463" s="2130"/>
      <c r="Y463" s="2130"/>
      <c r="Z463" s="2130"/>
      <c r="AA463" s="2130"/>
      <c r="AB463" s="2130"/>
      <c r="AC463" s="2130"/>
      <c r="AD463" s="2130"/>
      <c r="AE463" s="2130"/>
      <c r="AF463" s="2130"/>
      <c r="AG463" s="2130"/>
      <c r="AH463" s="2130"/>
      <c r="AI463" s="2130"/>
      <c r="AJ463" s="2131"/>
      <c r="AK463" s="1933">
        <f t="shared" si="169"/>
        <v>0</v>
      </c>
      <c r="AL463" s="1939">
        <f t="shared" si="170"/>
        <v>0</v>
      </c>
      <c r="AM463" s="1939">
        <f t="shared" si="171"/>
        <v>0</v>
      </c>
      <c r="AN463" s="1940" t="str">
        <f t="shared" si="172"/>
        <v/>
      </c>
      <c r="AO463" s="4627"/>
      <c r="AQ463" s="1952">
        <f t="shared" si="173"/>
        <v>0</v>
      </c>
      <c r="AR463" s="1952">
        <f t="shared" si="174"/>
        <v>0</v>
      </c>
    </row>
    <row r="464" spans="2:44">
      <c r="B464" s="4624"/>
      <c r="C464" s="4466"/>
      <c r="D464" s="1928" t="str">
        <f>$AG$11</f>
        <v>■■</v>
      </c>
      <c r="E464" s="2105"/>
      <c r="F464" s="2129"/>
      <c r="G464" s="2130"/>
      <c r="H464" s="2130"/>
      <c r="I464" s="2130"/>
      <c r="J464" s="2130"/>
      <c r="K464" s="2130"/>
      <c r="L464" s="2130"/>
      <c r="M464" s="2130"/>
      <c r="N464" s="2130"/>
      <c r="O464" s="2130"/>
      <c r="P464" s="2130"/>
      <c r="Q464" s="2130"/>
      <c r="R464" s="2130"/>
      <c r="S464" s="2130"/>
      <c r="T464" s="2130"/>
      <c r="U464" s="2130"/>
      <c r="V464" s="2130"/>
      <c r="W464" s="2130"/>
      <c r="X464" s="2130"/>
      <c r="Y464" s="2130"/>
      <c r="Z464" s="2130"/>
      <c r="AA464" s="2130"/>
      <c r="AB464" s="2130"/>
      <c r="AC464" s="2130"/>
      <c r="AD464" s="2130"/>
      <c r="AE464" s="2130"/>
      <c r="AF464" s="2130"/>
      <c r="AG464" s="2130"/>
      <c r="AH464" s="2130"/>
      <c r="AI464" s="2130"/>
      <c r="AJ464" s="2131"/>
      <c r="AK464" s="1933">
        <f t="shared" si="169"/>
        <v>0</v>
      </c>
      <c r="AL464" s="1939">
        <f t="shared" si="170"/>
        <v>0</v>
      </c>
      <c r="AM464" s="1939">
        <f t="shared" si="171"/>
        <v>0</v>
      </c>
      <c r="AN464" s="1940" t="str">
        <f t="shared" si="172"/>
        <v/>
      </c>
      <c r="AO464" s="4627"/>
      <c r="AQ464" s="1952">
        <f t="shared" si="173"/>
        <v>0</v>
      </c>
      <c r="AR464" s="1952">
        <f t="shared" si="174"/>
        <v>0</v>
      </c>
    </row>
    <row r="465" spans="2:44">
      <c r="B465" s="4624"/>
      <c r="C465" s="4466"/>
      <c r="D465" s="1928" t="str">
        <f>$AG$12</f>
        <v>★★</v>
      </c>
      <c r="E465" s="2124"/>
      <c r="F465" s="2129"/>
      <c r="G465" s="2130"/>
      <c r="H465" s="2130"/>
      <c r="I465" s="2130"/>
      <c r="J465" s="2130"/>
      <c r="K465" s="2130"/>
      <c r="L465" s="2130"/>
      <c r="M465" s="2130"/>
      <c r="N465" s="2130"/>
      <c r="O465" s="2130"/>
      <c r="P465" s="2130"/>
      <c r="Q465" s="2130"/>
      <c r="R465" s="2130"/>
      <c r="S465" s="2130"/>
      <c r="T465" s="2130"/>
      <c r="U465" s="2130"/>
      <c r="V465" s="2130"/>
      <c r="W465" s="2130"/>
      <c r="X465" s="2130"/>
      <c r="Y465" s="2130"/>
      <c r="Z465" s="2130"/>
      <c r="AA465" s="2130"/>
      <c r="AB465" s="2130"/>
      <c r="AC465" s="2130"/>
      <c r="AD465" s="2130"/>
      <c r="AE465" s="2130"/>
      <c r="AF465" s="2130"/>
      <c r="AG465" s="2130"/>
      <c r="AH465" s="2130"/>
      <c r="AI465" s="2130"/>
      <c r="AJ465" s="2131"/>
      <c r="AK465" s="1933">
        <f t="shared" si="169"/>
        <v>0</v>
      </c>
      <c r="AL465" s="1939">
        <f t="shared" si="170"/>
        <v>0</v>
      </c>
      <c r="AM465" s="1939">
        <f t="shared" si="171"/>
        <v>0</v>
      </c>
      <c r="AN465" s="1940" t="str">
        <f t="shared" si="172"/>
        <v/>
      </c>
      <c r="AO465" s="4627"/>
      <c r="AQ465" s="1952">
        <f t="shared" si="173"/>
        <v>0</v>
      </c>
      <c r="AR465" s="1952">
        <f t="shared" si="174"/>
        <v>0</v>
      </c>
    </row>
    <row r="466" spans="2:44">
      <c r="B466" s="4625"/>
      <c r="C466" s="4467"/>
      <c r="D466" s="1941">
        <f>$AG$13</f>
        <v>0</v>
      </c>
      <c r="E466" s="2132"/>
      <c r="F466" s="2133"/>
      <c r="G466" s="2134"/>
      <c r="H466" s="2135"/>
      <c r="I466" s="2135"/>
      <c r="J466" s="2135"/>
      <c r="K466" s="2135"/>
      <c r="L466" s="2135"/>
      <c r="M466" s="2135"/>
      <c r="N466" s="2135"/>
      <c r="O466" s="2135"/>
      <c r="P466" s="2135"/>
      <c r="Q466" s="2135"/>
      <c r="R466" s="2135"/>
      <c r="S466" s="2135"/>
      <c r="T466" s="2135"/>
      <c r="U466" s="2135"/>
      <c r="V466" s="2135"/>
      <c r="W466" s="2135"/>
      <c r="X466" s="2135"/>
      <c r="Y466" s="2135"/>
      <c r="Z466" s="2135"/>
      <c r="AA466" s="2135"/>
      <c r="AB466" s="2135"/>
      <c r="AC466" s="2135"/>
      <c r="AD466" s="2135"/>
      <c r="AE466" s="2135"/>
      <c r="AF466" s="2135"/>
      <c r="AG466" s="2135"/>
      <c r="AH466" s="2135"/>
      <c r="AI466" s="2135"/>
      <c r="AJ466" s="2136"/>
      <c r="AK466" s="1933" t="str">
        <f t="shared" si="169"/>
        <v/>
      </c>
      <c r="AL466" s="1934" t="str">
        <f t="shared" si="170"/>
        <v/>
      </c>
      <c r="AM466" s="1947" t="str">
        <f t="shared" si="171"/>
        <v/>
      </c>
      <c r="AN466" s="1940" t="str">
        <f t="shared" si="172"/>
        <v/>
      </c>
      <c r="AO466" s="4627"/>
      <c r="AQ466" s="1952">
        <f t="shared" si="173"/>
        <v>0</v>
      </c>
      <c r="AR466" s="1952">
        <f t="shared" si="174"/>
        <v>0</v>
      </c>
    </row>
    <row r="467" spans="2:44">
      <c r="B467" s="4623" t="s">
        <v>2301</v>
      </c>
      <c r="C467" s="4465" t="str">
        <f>$AC$14</f>
        <v>B産業</v>
      </c>
      <c r="D467" s="1948" t="s">
        <v>2281</v>
      </c>
      <c r="E467" s="2137" t="s">
        <v>2270</v>
      </c>
      <c r="F467" s="2121"/>
      <c r="G467" s="2122"/>
      <c r="H467" s="2122"/>
      <c r="I467" s="2122"/>
      <c r="J467" s="2122"/>
      <c r="K467" s="2122"/>
      <c r="L467" s="2122"/>
      <c r="M467" s="2122"/>
      <c r="N467" s="2122"/>
      <c r="O467" s="2122"/>
      <c r="P467" s="2122"/>
      <c r="Q467" s="2122"/>
      <c r="R467" s="2122"/>
      <c r="S467" s="2122"/>
      <c r="T467" s="2122"/>
      <c r="U467" s="2122"/>
      <c r="V467" s="2122"/>
      <c r="W467" s="2122"/>
      <c r="X467" s="2122"/>
      <c r="Y467" s="2122"/>
      <c r="Z467" s="2122"/>
      <c r="AA467" s="2122"/>
      <c r="AB467" s="2122"/>
      <c r="AC467" s="2122"/>
      <c r="AD467" s="2122"/>
      <c r="AE467" s="2122"/>
      <c r="AF467" s="2122"/>
      <c r="AG467" s="2122"/>
      <c r="AH467" s="2122"/>
      <c r="AI467" s="2122"/>
      <c r="AJ467" s="2123"/>
      <c r="AK467" s="1951"/>
      <c r="AL467" s="1952"/>
      <c r="AM467" s="1953"/>
      <c r="AN467" s="1954"/>
      <c r="AO467" s="4627"/>
    </row>
    <row r="468" spans="2:44">
      <c r="B468" s="4624"/>
      <c r="C468" s="4466"/>
      <c r="D468" s="1928" t="str">
        <f>$AG$14</f>
        <v>〇〇</v>
      </c>
      <c r="E468" s="2124"/>
      <c r="F468" s="2125"/>
      <c r="G468" s="2126"/>
      <c r="H468" s="2126"/>
      <c r="I468" s="2126"/>
      <c r="J468" s="2126"/>
      <c r="K468" s="2126"/>
      <c r="L468" s="2126"/>
      <c r="M468" s="2126"/>
      <c r="N468" s="2126"/>
      <c r="O468" s="2126"/>
      <c r="P468" s="2126"/>
      <c r="Q468" s="2126"/>
      <c r="R468" s="2126"/>
      <c r="S468" s="2126"/>
      <c r="T468" s="2126"/>
      <c r="U468" s="2126"/>
      <c r="V468" s="2126"/>
      <c r="W468" s="2126"/>
      <c r="X468" s="2126"/>
      <c r="Y468" s="2126"/>
      <c r="Z468" s="2126"/>
      <c r="AA468" s="2126"/>
      <c r="AB468" s="2126"/>
      <c r="AC468" s="2126"/>
      <c r="AD468" s="2126"/>
      <c r="AE468" s="2126"/>
      <c r="AF468" s="2126"/>
      <c r="AG468" s="2126"/>
      <c r="AH468" s="2127"/>
      <c r="AI468" s="2127"/>
      <c r="AJ468" s="2131"/>
      <c r="AK468" s="1933">
        <f>IF(D468=0,"",COUNT($F$26:$AJ$26)-AL468)</f>
        <v>0</v>
      </c>
      <c r="AL468" s="1934">
        <f>IF(D468=0,"",AQ468+AR468)</f>
        <v>0</v>
      </c>
      <c r="AM468" s="1934">
        <f>IF(D468=0,"",COUNTIF(F468:AJ468,"休"))</f>
        <v>0</v>
      </c>
      <c r="AN468" s="1935" t="str">
        <f>IF(D468="","",IFERROR(ROUND(AM468/AK468,3),""))</f>
        <v/>
      </c>
      <c r="AO468" s="4627"/>
      <c r="AQ468" s="1952">
        <f>+COUNTIF(F468:AJ468,"－")</f>
        <v>0</v>
      </c>
      <c r="AR468" s="1952">
        <f>+COUNTIF(F468:AJ468,"外")</f>
        <v>0</v>
      </c>
    </row>
    <row r="469" spans="2:44">
      <c r="B469" s="4624"/>
      <c r="C469" s="4466"/>
      <c r="D469" s="1928" t="str">
        <f>$AG$15</f>
        <v>●●</v>
      </c>
      <c r="E469" s="2138"/>
      <c r="F469" s="2129"/>
      <c r="G469" s="2130"/>
      <c r="H469" s="2130"/>
      <c r="I469" s="2130"/>
      <c r="J469" s="2130"/>
      <c r="K469" s="2130"/>
      <c r="L469" s="2130"/>
      <c r="M469" s="2130"/>
      <c r="N469" s="2130"/>
      <c r="O469" s="2130"/>
      <c r="P469" s="2130"/>
      <c r="Q469" s="2130"/>
      <c r="R469" s="2130"/>
      <c r="S469" s="2130"/>
      <c r="T469" s="2130"/>
      <c r="U469" s="2130"/>
      <c r="V469" s="2130"/>
      <c r="W469" s="2130"/>
      <c r="X469" s="2130"/>
      <c r="Y469" s="2130"/>
      <c r="Z469" s="2130"/>
      <c r="AA469" s="2130"/>
      <c r="AB469" s="2130"/>
      <c r="AC469" s="2130"/>
      <c r="AD469" s="2130"/>
      <c r="AE469" s="2130"/>
      <c r="AF469" s="2130"/>
      <c r="AG469" s="2130"/>
      <c r="AH469" s="2130"/>
      <c r="AI469" s="2130"/>
      <c r="AJ469" s="2131"/>
      <c r="AK469" s="1933">
        <f>IF(D469=0,"",COUNT($F$26:$AJ$26)-AL469)</f>
        <v>0</v>
      </c>
      <c r="AL469" s="1939">
        <f>IF(D469=0,"",AQ469+AR469)</f>
        <v>0</v>
      </c>
      <c r="AM469" s="1939">
        <f>IF(D469=0,"",COUNTIF(F469:AJ469,"休"))</f>
        <v>0</v>
      </c>
      <c r="AN469" s="1940" t="str">
        <f>IF(D469="","",IFERROR(ROUND(AM469/AK469,3),""))</f>
        <v/>
      </c>
      <c r="AO469" s="4627"/>
      <c r="AQ469" s="1952">
        <f>+COUNTIF(F469:AJ469,"－")</f>
        <v>0</v>
      </c>
      <c r="AR469" s="1952">
        <f>+COUNTIF(F469:AJ469,"外")</f>
        <v>0</v>
      </c>
    </row>
    <row r="470" spans="2:44">
      <c r="B470" s="4624"/>
      <c r="C470" s="4466"/>
      <c r="D470" s="1928">
        <f>$AG$16</f>
        <v>0</v>
      </c>
      <c r="E470" s="2138"/>
      <c r="F470" s="2129"/>
      <c r="G470" s="2130"/>
      <c r="H470" s="2130"/>
      <c r="I470" s="2130"/>
      <c r="J470" s="2130"/>
      <c r="K470" s="2130"/>
      <c r="L470" s="2130"/>
      <c r="M470" s="2130"/>
      <c r="N470" s="2130"/>
      <c r="O470" s="2130"/>
      <c r="P470" s="2130"/>
      <c r="Q470" s="2130"/>
      <c r="R470" s="2130"/>
      <c r="S470" s="2130"/>
      <c r="T470" s="2130"/>
      <c r="U470" s="2130"/>
      <c r="V470" s="2130"/>
      <c r="W470" s="2130"/>
      <c r="X470" s="2130"/>
      <c r="Y470" s="2130"/>
      <c r="Z470" s="2130"/>
      <c r="AA470" s="2130"/>
      <c r="AB470" s="2130"/>
      <c r="AC470" s="2130"/>
      <c r="AD470" s="2130"/>
      <c r="AE470" s="2130"/>
      <c r="AF470" s="2130"/>
      <c r="AG470" s="2130"/>
      <c r="AH470" s="2130"/>
      <c r="AI470" s="2130"/>
      <c r="AJ470" s="2131"/>
      <c r="AK470" s="1933" t="str">
        <f>IF(D470=0,"",COUNT($F$26:$AJ$26)-AL470)</f>
        <v/>
      </c>
      <c r="AL470" s="1939" t="str">
        <f>IF(D470=0,"",AQ470+AR470)</f>
        <v/>
      </c>
      <c r="AM470" s="1939" t="str">
        <f>IF(D470=0,"",COUNTIF(F470:AJ470,"休"))</f>
        <v/>
      </c>
      <c r="AN470" s="1940" t="str">
        <f>IF(D470="","",IFERROR(ROUND(AM470/AK470,3),""))</f>
        <v/>
      </c>
      <c r="AO470" s="4627"/>
      <c r="AQ470" s="1952">
        <f>+COUNTIF(F470:AJ470,"－")</f>
        <v>0</v>
      </c>
      <c r="AR470" s="1952">
        <f>+COUNTIF(F470:AJ470,"外")</f>
        <v>0</v>
      </c>
    </row>
    <row r="471" spans="2:44">
      <c r="B471" s="4624"/>
      <c r="C471" s="4467"/>
      <c r="D471" s="1957">
        <f>$AG$17</f>
        <v>0</v>
      </c>
      <c r="E471" s="1947"/>
      <c r="F471" s="2129"/>
      <c r="G471" s="2127"/>
      <c r="H471" s="2127"/>
      <c r="I471" s="2127"/>
      <c r="J471" s="2127"/>
      <c r="K471" s="2127"/>
      <c r="L471" s="2127"/>
      <c r="M471" s="2127"/>
      <c r="N471" s="2127"/>
      <c r="O471" s="2127"/>
      <c r="P471" s="2127"/>
      <c r="Q471" s="2127"/>
      <c r="R471" s="2127"/>
      <c r="S471" s="2127"/>
      <c r="T471" s="2127"/>
      <c r="U471" s="2127"/>
      <c r="V471" s="2127"/>
      <c r="W471" s="2127"/>
      <c r="X471" s="2127"/>
      <c r="Y471" s="2127"/>
      <c r="Z471" s="2127"/>
      <c r="AA471" s="2127"/>
      <c r="AB471" s="2127"/>
      <c r="AC471" s="2127"/>
      <c r="AD471" s="2127"/>
      <c r="AE471" s="2127"/>
      <c r="AF471" s="2127"/>
      <c r="AG471" s="2127"/>
      <c r="AH471" s="2127"/>
      <c r="AI471" s="2127"/>
      <c r="AJ471" s="2136"/>
      <c r="AK471" s="1933" t="str">
        <f>IF(D471=0,"",COUNT($F$26:$AJ$26)-AL471)</f>
        <v/>
      </c>
      <c r="AL471" s="1934" t="str">
        <f>IF(D471=0,"",AQ471+AR471)</f>
        <v/>
      </c>
      <c r="AM471" s="1947" t="str">
        <f>IF(D471=0,"",COUNTIF(F471:AJ471,"休"))</f>
        <v/>
      </c>
      <c r="AN471" s="1940" t="str">
        <f>IF(D471="","",IFERROR(ROUND(AM471/AK471,3),""))</f>
        <v/>
      </c>
      <c r="AO471" s="4627"/>
      <c r="AQ471" s="1952">
        <f>+COUNTIF(F471:AJ471,"－")</f>
        <v>0</v>
      </c>
      <c r="AR471" s="1952">
        <f>+COUNTIF(F471:AJ471,"外")</f>
        <v>0</v>
      </c>
    </row>
    <row r="472" spans="2:44">
      <c r="B472" s="4624"/>
      <c r="C472" s="4465" t="str">
        <f>$AC$18</f>
        <v>C土木</v>
      </c>
      <c r="D472" s="1948" t="s">
        <v>2281</v>
      </c>
      <c r="E472" s="2139" t="s">
        <v>2270</v>
      </c>
      <c r="F472" s="2121"/>
      <c r="G472" s="2122"/>
      <c r="H472" s="2122"/>
      <c r="I472" s="2122"/>
      <c r="J472" s="2122"/>
      <c r="K472" s="2122"/>
      <c r="L472" s="2122"/>
      <c r="M472" s="2122"/>
      <c r="N472" s="2122"/>
      <c r="O472" s="2122"/>
      <c r="P472" s="2122"/>
      <c r="Q472" s="2122"/>
      <c r="R472" s="2122"/>
      <c r="S472" s="2122"/>
      <c r="T472" s="2122"/>
      <c r="U472" s="2122"/>
      <c r="V472" s="2122"/>
      <c r="W472" s="2122"/>
      <c r="X472" s="2122"/>
      <c r="Y472" s="2122"/>
      <c r="Z472" s="2122"/>
      <c r="AA472" s="2122"/>
      <c r="AB472" s="2122"/>
      <c r="AC472" s="2122"/>
      <c r="AD472" s="2122"/>
      <c r="AE472" s="2122"/>
      <c r="AF472" s="2122"/>
      <c r="AG472" s="2122"/>
      <c r="AH472" s="2122"/>
      <c r="AI472" s="2122"/>
      <c r="AJ472" s="2123"/>
      <c r="AK472" s="1951"/>
      <c r="AL472" s="1952"/>
      <c r="AM472" s="1960"/>
      <c r="AN472" s="1954"/>
      <c r="AO472" s="4627"/>
    </row>
    <row r="473" spans="2:44">
      <c r="B473" s="4624"/>
      <c r="C473" s="4466"/>
      <c r="D473" s="1928" t="str">
        <f>$AG$18</f>
        <v>●●</v>
      </c>
      <c r="E473" s="2124"/>
      <c r="F473" s="2125"/>
      <c r="G473" s="2126"/>
      <c r="H473" s="2126"/>
      <c r="I473" s="2126"/>
      <c r="J473" s="2126"/>
      <c r="K473" s="2126"/>
      <c r="L473" s="2126"/>
      <c r="M473" s="2126"/>
      <c r="N473" s="2126"/>
      <c r="O473" s="2126"/>
      <c r="P473" s="2126"/>
      <c r="Q473" s="2126"/>
      <c r="R473" s="2126"/>
      <c r="S473" s="2126"/>
      <c r="T473" s="2126"/>
      <c r="U473" s="2126"/>
      <c r="V473" s="2126"/>
      <c r="W473" s="2126"/>
      <c r="X473" s="2126"/>
      <c r="Y473" s="2126"/>
      <c r="Z473" s="2126"/>
      <c r="AA473" s="2126"/>
      <c r="AB473" s="2126"/>
      <c r="AC473" s="2126"/>
      <c r="AD473" s="2126"/>
      <c r="AE473" s="2126"/>
      <c r="AF473" s="2126"/>
      <c r="AG473" s="2126"/>
      <c r="AH473" s="2126"/>
      <c r="AI473" s="2126"/>
      <c r="AJ473" s="2140"/>
      <c r="AK473" s="1933">
        <f>IF(D473=0,"",COUNT($F$26:$AJ$26)-AL473)</f>
        <v>0</v>
      </c>
      <c r="AL473" s="1934">
        <f>IF(D473=0,"",AQ473+AR473)</f>
        <v>0</v>
      </c>
      <c r="AM473" s="1934">
        <f>IF(D473=0,"",COUNTIF(F473:AJ473,"休"))</f>
        <v>0</v>
      </c>
      <c r="AN473" s="1935" t="str">
        <f>IF(D473="","",IFERROR(ROUND(AM473/AK473,3),""))</f>
        <v/>
      </c>
      <c r="AO473" s="4627"/>
      <c r="AQ473" s="1952">
        <f>+COUNTIF(F473:AJ473,"－")</f>
        <v>0</v>
      </c>
      <c r="AR473" s="1952">
        <f>+COUNTIF(F473:AJ473,"外")</f>
        <v>0</v>
      </c>
    </row>
    <row r="474" spans="2:44">
      <c r="B474" s="4624"/>
      <c r="C474" s="4466"/>
      <c r="D474" s="1928">
        <f>$AG$19</f>
        <v>0</v>
      </c>
      <c r="E474" s="2138"/>
      <c r="F474" s="2129"/>
      <c r="G474" s="2130"/>
      <c r="H474" s="2130"/>
      <c r="I474" s="2130"/>
      <c r="J474" s="2130"/>
      <c r="K474" s="2130"/>
      <c r="L474" s="2130"/>
      <c r="M474" s="2130"/>
      <c r="N474" s="2130"/>
      <c r="O474" s="2130"/>
      <c r="P474" s="2130"/>
      <c r="Q474" s="2130"/>
      <c r="R474" s="2130"/>
      <c r="S474" s="2130"/>
      <c r="T474" s="2130"/>
      <c r="U474" s="2130"/>
      <c r="V474" s="2130"/>
      <c r="W474" s="2130"/>
      <c r="X474" s="2130"/>
      <c r="Y474" s="2130"/>
      <c r="Z474" s="2130"/>
      <c r="AA474" s="2130"/>
      <c r="AB474" s="2130"/>
      <c r="AC474" s="2130"/>
      <c r="AD474" s="2130"/>
      <c r="AE474" s="2130"/>
      <c r="AF474" s="2130"/>
      <c r="AG474" s="2130"/>
      <c r="AH474" s="2130"/>
      <c r="AI474" s="2130"/>
      <c r="AJ474" s="2131"/>
      <c r="AK474" s="1933" t="str">
        <f>IF(D474=0,"",COUNT($F$26:$AJ$26)-AL474)</f>
        <v/>
      </c>
      <c r="AL474" s="1939" t="str">
        <f>IF(D474=0,"",AQ474+AR474)</f>
        <v/>
      </c>
      <c r="AM474" s="1939" t="str">
        <f>IF(D474=0,"",COUNTIF(F474:AJ474,"休"))</f>
        <v/>
      </c>
      <c r="AN474" s="1940" t="str">
        <f>IF(D474="","",IFERROR(ROUND(AM474/AK474,3),""))</f>
        <v/>
      </c>
      <c r="AO474" s="4627"/>
      <c r="AQ474" s="1952">
        <f>+COUNTIF(F474:AJ474,"－")</f>
        <v>0</v>
      </c>
      <c r="AR474" s="1952">
        <f>+COUNTIF(F474:AJ474,"外")</f>
        <v>0</v>
      </c>
    </row>
    <row r="475" spans="2:44">
      <c r="B475" s="4624"/>
      <c r="C475" s="4466"/>
      <c r="D475" s="1928">
        <f>$AG$20</f>
        <v>0</v>
      </c>
      <c r="E475" s="2138"/>
      <c r="F475" s="2129"/>
      <c r="G475" s="2130"/>
      <c r="H475" s="2130"/>
      <c r="I475" s="2130"/>
      <c r="J475" s="2130"/>
      <c r="K475" s="2130"/>
      <c r="L475" s="2130"/>
      <c r="M475" s="2130"/>
      <c r="N475" s="2130"/>
      <c r="O475" s="2130"/>
      <c r="P475" s="2130"/>
      <c r="Q475" s="2130"/>
      <c r="R475" s="2130"/>
      <c r="S475" s="2130"/>
      <c r="T475" s="2130"/>
      <c r="U475" s="2130"/>
      <c r="V475" s="2130"/>
      <c r="W475" s="2130"/>
      <c r="X475" s="2130"/>
      <c r="Y475" s="2130"/>
      <c r="Z475" s="2130"/>
      <c r="AA475" s="2130"/>
      <c r="AB475" s="2130"/>
      <c r="AC475" s="2130"/>
      <c r="AD475" s="2130"/>
      <c r="AE475" s="2130"/>
      <c r="AF475" s="2130"/>
      <c r="AG475" s="2130"/>
      <c r="AH475" s="2130"/>
      <c r="AI475" s="2130"/>
      <c r="AJ475" s="2131"/>
      <c r="AK475" s="1933" t="str">
        <f>IF(D475=0,"",COUNT($F$26:$AJ$26)-AL475)</f>
        <v/>
      </c>
      <c r="AL475" s="1939" t="str">
        <f>IF(D475=0,"",AQ475+AR475)</f>
        <v/>
      </c>
      <c r="AM475" s="1939" t="str">
        <f>IF(D475=0,"",COUNTIF(F475:AJ475,"休"))</f>
        <v/>
      </c>
      <c r="AN475" s="1940" t="str">
        <f>IF(D475="","",IFERROR(ROUND(AM475/AK475,3),""))</f>
        <v/>
      </c>
      <c r="AO475" s="4627"/>
      <c r="AQ475" s="1952">
        <f>+COUNTIF(F475:AJ475,"－")</f>
        <v>0</v>
      </c>
      <c r="AR475" s="1952">
        <f>+COUNTIF(F475:AJ475,"外")</f>
        <v>0</v>
      </c>
    </row>
    <row r="476" spans="2:44" ht="13.8" thickBot="1">
      <c r="B476" s="4625"/>
      <c r="C476" s="4467"/>
      <c r="D476" s="1941">
        <f>$AG$21</f>
        <v>0</v>
      </c>
      <c r="E476" s="1947"/>
      <c r="F476" s="2141"/>
      <c r="G476" s="2134"/>
      <c r="H476" s="2134"/>
      <c r="I476" s="2134"/>
      <c r="J476" s="2134"/>
      <c r="K476" s="2134"/>
      <c r="L476" s="2134"/>
      <c r="M476" s="2134"/>
      <c r="N476" s="2134"/>
      <c r="O476" s="2134"/>
      <c r="P476" s="2134"/>
      <c r="Q476" s="2134"/>
      <c r="R476" s="2134"/>
      <c r="S476" s="2134"/>
      <c r="T476" s="2134"/>
      <c r="U476" s="2134"/>
      <c r="V476" s="2134"/>
      <c r="W476" s="2134"/>
      <c r="X476" s="2134"/>
      <c r="Y476" s="2134"/>
      <c r="Z476" s="2134"/>
      <c r="AA476" s="2134"/>
      <c r="AB476" s="2134"/>
      <c r="AC476" s="2134"/>
      <c r="AD476" s="2134"/>
      <c r="AE476" s="2134"/>
      <c r="AF476" s="2134"/>
      <c r="AG476" s="2134"/>
      <c r="AH476" s="2134"/>
      <c r="AI476" s="2134"/>
      <c r="AJ476" s="2142"/>
      <c r="AK476" s="1963" t="str">
        <f>IF(D476=0,"",COUNT($F$26:$AJ$26)-AL476)</f>
        <v/>
      </c>
      <c r="AL476" s="1964" t="str">
        <f>IF(D476=0,"",AQ476+AR476)</f>
        <v/>
      </c>
      <c r="AM476" s="1964" t="str">
        <f>IF(D476=0,"",COUNTIF(F476:AJ476,"休"))</f>
        <v/>
      </c>
      <c r="AN476" s="1940" t="str">
        <f>IF(D476="","",IFERROR(ROUND(AM476/AK476,3),""))</f>
        <v/>
      </c>
      <c r="AO476" s="4628"/>
      <c r="AQ476" s="1952">
        <f>+COUNTIF(F476:AJ476,"－")</f>
        <v>0</v>
      </c>
      <c r="AR476" s="1952">
        <f>+COUNTIF(F476:AJ476,"外")</f>
        <v>0</v>
      </c>
    </row>
    <row r="477" spans="2:44" ht="13.8" thickBot="1">
      <c r="B477" s="2143"/>
      <c r="C477" s="2116"/>
      <c r="F477" s="2144"/>
      <c r="G477" s="2144"/>
      <c r="H477" s="2144"/>
      <c r="I477" s="2144"/>
      <c r="J477" s="2144"/>
      <c r="K477" s="2144"/>
      <c r="L477" s="2144"/>
      <c r="M477" s="2144"/>
      <c r="N477" s="2144"/>
      <c r="O477" s="2144"/>
      <c r="P477" s="2144"/>
      <c r="Q477" s="2144"/>
      <c r="R477" s="2144"/>
      <c r="S477" s="2144"/>
      <c r="T477" s="2144"/>
      <c r="U477" s="2144"/>
      <c r="V477" s="2144"/>
      <c r="W477" s="2144"/>
      <c r="X477" s="2144"/>
      <c r="Y477" s="2144"/>
      <c r="Z477" s="2144"/>
      <c r="AA477" s="2144"/>
      <c r="AB477" s="2144"/>
      <c r="AC477" s="2144"/>
      <c r="AD477" s="2144"/>
      <c r="AE477" s="2144"/>
      <c r="AF477" s="2144"/>
      <c r="AG477" s="2144"/>
      <c r="AH477" s="2144"/>
      <c r="AI477" s="2144"/>
      <c r="AJ477" s="2144"/>
      <c r="AK477" s="2145"/>
      <c r="AM477" s="2061"/>
      <c r="AN477" s="2146" t="s">
        <v>2271</v>
      </c>
      <c r="AO477" s="2147" t="e">
        <f>IF(AO461&gt;=0.285,"OK","NG")</f>
        <v>#DIV/0!</v>
      </c>
      <c r="AQ477" s="2061"/>
      <c r="AR477" s="2061"/>
    </row>
    <row r="479" spans="2:44" hidden="1">
      <c r="F479" s="2061" t="e">
        <f>YEAR(F482)</f>
        <v>#VALUE!</v>
      </c>
      <c r="G479" s="2061" t="e">
        <f>MONTH(F482)</f>
        <v>#VALUE!</v>
      </c>
    </row>
    <row r="480" spans="2:44" ht="13.2" customHeight="1">
      <c r="B480" s="4629"/>
      <c r="C480" s="4630"/>
      <c r="D480" s="4631"/>
      <c r="E480" s="2149" t="s">
        <v>2266</v>
      </c>
      <c r="F480" s="4637" t="e">
        <f>F482</f>
        <v>#VALUE!</v>
      </c>
      <c r="G480" s="4638"/>
      <c r="H480" s="4638"/>
      <c r="I480" s="4638"/>
      <c r="J480" s="4638"/>
      <c r="K480" s="4638"/>
      <c r="L480" s="4638"/>
      <c r="M480" s="4638"/>
      <c r="N480" s="4638"/>
      <c r="O480" s="4638"/>
      <c r="P480" s="4638"/>
      <c r="Q480" s="4638"/>
      <c r="R480" s="4638"/>
      <c r="S480" s="4638"/>
      <c r="T480" s="4638"/>
      <c r="U480" s="4638"/>
      <c r="V480" s="4638"/>
      <c r="W480" s="4638"/>
      <c r="X480" s="4638"/>
      <c r="Y480" s="4638"/>
      <c r="Z480" s="4638"/>
      <c r="AA480" s="4638"/>
      <c r="AB480" s="4638"/>
      <c r="AC480" s="4638"/>
      <c r="AD480" s="4638"/>
      <c r="AE480" s="4638"/>
      <c r="AF480" s="4638"/>
      <c r="AG480" s="4638"/>
      <c r="AH480" s="4638"/>
      <c r="AI480" s="4638"/>
      <c r="AJ480" s="4638"/>
      <c r="AK480" s="4480" t="s">
        <v>2304</v>
      </c>
      <c r="AL480" s="4489" t="s">
        <v>2305</v>
      </c>
      <c r="AM480" s="4480" t="s">
        <v>2283</v>
      </c>
      <c r="AN480" s="4481" t="s">
        <v>2306</v>
      </c>
      <c r="AO480" s="4480" t="s">
        <v>2307</v>
      </c>
      <c r="AQ480" s="4619" t="s">
        <v>2308</v>
      </c>
      <c r="AR480" s="4619" t="s">
        <v>2309</v>
      </c>
    </row>
    <row r="481" spans="2:44" ht="13.2" hidden="1" customHeight="1">
      <c r="B481" s="4632"/>
      <c r="C481" s="4622"/>
      <c r="D481" s="4633"/>
      <c r="E481" s="2150"/>
      <c r="F481" s="2110" t="e">
        <f>DATE($F479,$G479,1)</f>
        <v>#VALUE!</v>
      </c>
      <c r="G481" s="2110" t="e">
        <f t="shared" ref="G481:AJ481" si="175">F481+1</f>
        <v>#VALUE!</v>
      </c>
      <c r="H481" s="2110" t="e">
        <f t="shared" si="175"/>
        <v>#VALUE!</v>
      </c>
      <c r="I481" s="2110" t="e">
        <f t="shared" si="175"/>
        <v>#VALUE!</v>
      </c>
      <c r="J481" s="2110" t="e">
        <f t="shared" si="175"/>
        <v>#VALUE!</v>
      </c>
      <c r="K481" s="2110" t="e">
        <f t="shared" si="175"/>
        <v>#VALUE!</v>
      </c>
      <c r="L481" s="2110" t="e">
        <f t="shared" si="175"/>
        <v>#VALUE!</v>
      </c>
      <c r="M481" s="2110" t="e">
        <f t="shared" si="175"/>
        <v>#VALUE!</v>
      </c>
      <c r="N481" s="2110" t="e">
        <f t="shared" si="175"/>
        <v>#VALUE!</v>
      </c>
      <c r="O481" s="2110" t="e">
        <f t="shared" si="175"/>
        <v>#VALUE!</v>
      </c>
      <c r="P481" s="2110" t="e">
        <f t="shared" si="175"/>
        <v>#VALUE!</v>
      </c>
      <c r="Q481" s="2110" t="e">
        <f t="shared" si="175"/>
        <v>#VALUE!</v>
      </c>
      <c r="R481" s="2110" t="e">
        <f t="shared" si="175"/>
        <v>#VALUE!</v>
      </c>
      <c r="S481" s="2110" t="e">
        <f t="shared" si="175"/>
        <v>#VALUE!</v>
      </c>
      <c r="T481" s="2110" t="e">
        <f t="shared" si="175"/>
        <v>#VALUE!</v>
      </c>
      <c r="U481" s="2110" t="e">
        <f t="shared" si="175"/>
        <v>#VALUE!</v>
      </c>
      <c r="V481" s="2110" t="e">
        <f t="shared" si="175"/>
        <v>#VALUE!</v>
      </c>
      <c r="W481" s="2110" t="e">
        <f t="shared" si="175"/>
        <v>#VALUE!</v>
      </c>
      <c r="X481" s="2110" t="e">
        <f t="shared" si="175"/>
        <v>#VALUE!</v>
      </c>
      <c r="Y481" s="2110" t="e">
        <f t="shared" si="175"/>
        <v>#VALUE!</v>
      </c>
      <c r="Z481" s="2110" t="e">
        <f t="shared" si="175"/>
        <v>#VALUE!</v>
      </c>
      <c r="AA481" s="2110" t="e">
        <f t="shared" si="175"/>
        <v>#VALUE!</v>
      </c>
      <c r="AB481" s="2110" t="e">
        <f t="shared" si="175"/>
        <v>#VALUE!</v>
      </c>
      <c r="AC481" s="2110" t="e">
        <f t="shared" si="175"/>
        <v>#VALUE!</v>
      </c>
      <c r="AD481" s="2110" t="e">
        <f t="shared" si="175"/>
        <v>#VALUE!</v>
      </c>
      <c r="AE481" s="2110" t="e">
        <f t="shared" si="175"/>
        <v>#VALUE!</v>
      </c>
      <c r="AF481" s="2110" t="e">
        <f t="shared" si="175"/>
        <v>#VALUE!</v>
      </c>
      <c r="AG481" s="2110" t="e">
        <f t="shared" si="175"/>
        <v>#VALUE!</v>
      </c>
      <c r="AH481" s="2110" t="e">
        <f t="shared" si="175"/>
        <v>#VALUE!</v>
      </c>
      <c r="AI481" s="2110" t="e">
        <f t="shared" si="175"/>
        <v>#VALUE!</v>
      </c>
      <c r="AJ481" s="2110" t="e">
        <f t="shared" si="175"/>
        <v>#VALUE!</v>
      </c>
      <c r="AK481" s="4480"/>
      <c r="AL481" s="4489"/>
      <c r="AM481" s="4480"/>
      <c r="AN481" s="4481"/>
      <c r="AO481" s="4480"/>
      <c r="AQ481" s="4619"/>
      <c r="AR481" s="4619"/>
    </row>
    <row r="482" spans="2:44">
      <c r="B482" s="4632"/>
      <c r="C482" s="4622"/>
      <c r="D482" s="4633"/>
      <c r="E482" s="2151" t="s">
        <v>2267</v>
      </c>
      <c r="F482" s="2152" t="e">
        <f>IF(EDATE(F457,1)&gt;$F$7,"",EDATE(F457,1))</f>
        <v>#VALUE!</v>
      </c>
      <c r="G482" s="2110" t="e">
        <f t="shared" ref="G482:AJ482" si="176">IF(G481&gt;$F$7,"",IF(F482=EOMONTH(DATE($F479,$G479,1),0),"",IF(F482="","",F482+1)))</f>
        <v>#VALUE!</v>
      </c>
      <c r="H482" s="2110" t="e">
        <f t="shared" si="176"/>
        <v>#VALUE!</v>
      </c>
      <c r="I482" s="2110" t="e">
        <f t="shared" si="176"/>
        <v>#VALUE!</v>
      </c>
      <c r="J482" s="2110" t="e">
        <f t="shared" si="176"/>
        <v>#VALUE!</v>
      </c>
      <c r="K482" s="2110" t="e">
        <f t="shared" si="176"/>
        <v>#VALUE!</v>
      </c>
      <c r="L482" s="2110" t="e">
        <f t="shared" si="176"/>
        <v>#VALUE!</v>
      </c>
      <c r="M482" s="2110" t="e">
        <f t="shared" si="176"/>
        <v>#VALUE!</v>
      </c>
      <c r="N482" s="2110" t="e">
        <f t="shared" si="176"/>
        <v>#VALUE!</v>
      </c>
      <c r="O482" s="2110" t="e">
        <f t="shared" si="176"/>
        <v>#VALUE!</v>
      </c>
      <c r="P482" s="2110" t="e">
        <f t="shared" si="176"/>
        <v>#VALUE!</v>
      </c>
      <c r="Q482" s="2110" t="e">
        <f t="shared" si="176"/>
        <v>#VALUE!</v>
      </c>
      <c r="R482" s="2110" t="e">
        <f t="shared" si="176"/>
        <v>#VALUE!</v>
      </c>
      <c r="S482" s="2110" t="e">
        <f t="shared" si="176"/>
        <v>#VALUE!</v>
      </c>
      <c r="T482" s="2110" t="e">
        <f t="shared" si="176"/>
        <v>#VALUE!</v>
      </c>
      <c r="U482" s="2110" t="e">
        <f t="shared" si="176"/>
        <v>#VALUE!</v>
      </c>
      <c r="V482" s="2110" t="e">
        <f t="shared" si="176"/>
        <v>#VALUE!</v>
      </c>
      <c r="W482" s="2110" t="e">
        <f t="shared" si="176"/>
        <v>#VALUE!</v>
      </c>
      <c r="X482" s="2110" t="e">
        <f t="shared" si="176"/>
        <v>#VALUE!</v>
      </c>
      <c r="Y482" s="2110" t="e">
        <f t="shared" si="176"/>
        <v>#VALUE!</v>
      </c>
      <c r="Z482" s="2110" t="e">
        <f t="shared" si="176"/>
        <v>#VALUE!</v>
      </c>
      <c r="AA482" s="2110" t="e">
        <f t="shared" si="176"/>
        <v>#VALUE!</v>
      </c>
      <c r="AB482" s="2110" t="e">
        <f t="shared" si="176"/>
        <v>#VALUE!</v>
      </c>
      <c r="AC482" s="2110" t="e">
        <f t="shared" si="176"/>
        <v>#VALUE!</v>
      </c>
      <c r="AD482" s="2110" t="e">
        <f t="shared" si="176"/>
        <v>#VALUE!</v>
      </c>
      <c r="AE482" s="2110" t="e">
        <f t="shared" si="176"/>
        <v>#VALUE!</v>
      </c>
      <c r="AF482" s="2110" t="e">
        <f t="shared" si="176"/>
        <v>#VALUE!</v>
      </c>
      <c r="AG482" s="2110" t="e">
        <f t="shared" si="176"/>
        <v>#VALUE!</v>
      </c>
      <c r="AH482" s="2110" t="e">
        <f t="shared" si="176"/>
        <v>#VALUE!</v>
      </c>
      <c r="AI482" s="2110" t="e">
        <f t="shared" si="176"/>
        <v>#VALUE!</v>
      </c>
      <c r="AJ482" s="2110" t="e">
        <f t="shared" si="176"/>
        <v>#VALUE!</v>
      </c>
      <c r="AK482" s="4480"/>
      <c r="AL482" s="4489"/>
      <c r="AM482" s="4480"/>
      <c r="AN482" s="4481"/>
      <c r="AO482" s="4480"/>
      <c r="AQ482" s="4619"/>
      <c r="AR482" s="4619"/>
    </row>
    <row r="483" spans="2:44">
      <c r="B483" s="4634"/>
      <c r="C483" s="4635"/>
      <c r="D483" s="4636"/>
      <c r="E483" s="1939" t="s">
        <v>1060</v>
      </c>
      <c r="F483" s="2153" t="str">
        <f t="shared" ref="F483:AJ483" si="177">IFERROR(TEXT(WEEKDAY(+F482),"aaa"),"")</f>
        <v/>
      </c>
      <c r="G483" s="2153" t="str">
        <f t="shared" si="177"/>
        <v/>
      </c>
      <c r="H483" s="2153" t="str">
        <f t="shared" si="177"/>
        <v/>
      </c>
      <c r="I483" s="2153" t="str">
        <f t="shared" si="177"/>
        <v/>
      </c>
      <c r="J483" s="2153" t="str">
        <f t="shared" si="177"/>
        <v/>
      </c>
      <c r="K483" s="2153" t="str">
        <f t="shared" si="177"/>
        <v/>
      </c>
      <c r="L483" s="2153" t="str">
        <f t="shared" si="177"/>
        <v/>
      </c>
      <c r="M483" s="2153" t="str">
        <f t="shared" si="177"/>
        <v/>
      </c>
      <c r="N483" s="2153" t="str">
        <f t="shared" si="177"/>
        <v/>
      </c>
      <c r="O483" s="2153" t="str">
        <f t="shared" si="177"/>
        <v/>
      </c>
      <c r="P483" s="2153" t="str">
        <f t="shared" si="177"/>
        <v/>
      </c>
      <c r="Q483" s="2153" t="str">
        <f t="shared" si="177"/>
        <v/>
      </c>
      <c r="R483" s="2153" t="str">
        <f t="shared" si="177"/>
        <v/>
      </c>
      <c r="S483" s="2153" t="str">
        <f t="shared" si="177"/>
        <v/>
      </c>
      <c r="T483" s="2153" t="str">
        <f t="shared" si="177"/>
        <v/>
      </c>
      <c r="U483" s="2153" t="str">
        <f t="shared" si="177"/>
        <v/>
      </c>
      <c r="V483" s="2153" t="str">
        <f t="shared" si="177"/>
        <v/>
      </c>
      <c r="W483" s="2153" t="str">
        <f t="shared" si="177"/>
        <v/>
      </c>
      <c r="X483" s="2153" t="str">
        <f t="shared" si="177"/>
        <v/>
      </c>
      <c r="Y483" s="2153" t="str">
        <f t="shared" si="177"/>
        <v/>
      </c>
      <c r="Z483" s="2153" t="str">
        <f t="shared" si="177"/>
        <v/>
      </c>
      <c r="AA483" s="2153" t="str">
        <f t="shared" si="177"/>
        <v/>
      </c>
      <c r="AB483" s="2153" t="str">
        <f t="shared" si="177"/>
        <v/>
      </c>
      <c r="AC483" s="2153" t="str">
        <f t="shared" si="177"/>
        <v/>
      </c>
      <c r="AD483" s="2153" t="str">
        <f t="shared" si="177"/>
        <v/>
      </c>
      <c r="AE483" s="2153" t="str">
        <f t="shared" si="177"/>
        <v/>
      </c>
      <c r="AF483" s="2153" t="str">
        <f t="shared" si="177"/>
        <v/>
      </c>
      <c r="AG483" s="2153" t="str">
        <f t="shared" si="177"/>
        <v/>
      </c>
      <c r="AH483" s="2153" t="str">
        <f t="shared" si="177"/>
        <v/>
      </c>
      <c r="AI483" s="2153" t="str">
        <f t="shared" si="177"/>
        <v/>
      </c>
      <c r="AJ483" s="2153" t="str">
        <f t="shared" si="177"/>
        <v/>
      </c>
      <c r="AK483" s="4480"/>
      <c r="AL483" s="4489"/>
      <c r="AM483" s="4480"/>
      <c r="AN483" s="4481"/>
      <c r="AO483" s="4480"/>
      <c r="AQ483" s="4619"/>
      <c r="AR483" s="4619"/>
    </row>
    <row r="484" spans="2:44" ht="21" customHeight="1">
      <c r="B484" s="2154" t="s">
        <v>2310</v>
      </c>
      <c r="C484" s="2155" t="s">
        <v>2280</v>
      </c>
      <c r="D484" s="2119" t="s">
        <v>2281</v>
      </c>
      <c r="E484" s="2120" t="s">
        <v>2270</v>
      </c>
      <c r="F484" s="2156" t="s">
        <v>2311</v>
      </c>
      <c r="G484" s="2122" t="s">
        <v>2311</v>
      </c>
      <c r="H484" s="2122" t="s">
        <v>2311</v>
      </c>
      <c r="I484" s="2122" t="s">
        <v>2311</v>
      </c>
      <c r="J484" s="2122" t="s">
        <v>2311</v>
      </c>
      <c r="K484" s="2122" t="s">
        <v>2311</v>
      </c>
      <c r="L484" s="2122" t="s">
        <v>2311</v>
      </c>
      <c r="M484" s="2122" t="s">
        <v>2311</v>
      </c>
      <c r="N484" s="2122" t="s">
        <v>2311</v>
      </c>
      <c r="O484" s="2122" t="s">
        <v>2311</v>
      </c>
      <c r="P484" s="2122" t="s">
        <v>2311</v>
      </c>
      <c r="Q484" s="2122" t="s">
        <v>2311</v>
      </c>
      <c r="R484" s="2122" t="s">
        <v>2311</v>
      </c>
      <c r="S484" s="2122" t="s">
        <v>2311</v>
      </c>
      <c r="T484" s="2122" t="s">
        <v>2311</v>
      </c>
      <c r="U484" s="2122" t="s">
        <v>2311</v>
      </c>
      <c r="V484" s="2122" t="s">
        <v>2311</v>
      </c>
      <c r="W484" s="2122" t="s">
        <v>2311</v>
      </c>
      <c r="X484" s="2122" t="s">
        <v>2311</v>
      </c>
      <c r="Y484" s="2122" t="s">
        <v>2311</v>
      </c>
      <c r="Z484" s="2122" t="s">
        <v>2311</v>
      </c>
      <c r="AA484" s="2122" t="s">
        <v>2311</v>
      </c>
      <c r="AB484" s="2122" t="s">
        <v>2311</v>
      </c>
      <c r="AC484" s="2122" t="s">
        <v>2311</v>
      </c>
      <c r="AD484" s="2122" t="s">
        <v>2311</v>
      </c>
      <c r="AE484" s="2122" t="s">
        <v>2311</v>
      </c>
      <c r="AF484" s="2122" t="s">
        <v>2311</v>
      </c>
      <c r="AG484" s="2122" t="s">
        <v>2311</v>
      </c>
      <c r="AH484" s="2122" t="s">
        <v>2311</v>
      </c>
      <c r="AI484" s="2122" t="s">
        <v>2311</v>
      </c>
      <c r="AJ484" s="2159" t="s">
        <v>2311</v>
      </c>
      <c r="AK484" s="1905" t="s">
        <v>2289</v>
      </c>
      <c r="AL484" s="1905" t="s">
        <v>2290</v>
      </c>
      <c r="AM484" s="1905" t="s">
        <v>2291</v>
      </c>
      <c r="AN484" s="1906" t="s">
        <v>2292</v>
      </c>
      <c r="AO484" s="1905" t="s">
        <v>2293</v>
      </c>
      <c r="AQ484" s="4620"/>
      <c r="AR484" s="4620"/>
    </row>
    <row r="485" spans="2:44" ht="13.5" customHeight="1">
      <c r="B485" s="4623" t="s">
        <v>2294</v>
      </c>
      <c r="C485" s="4485" t="str">
        <f>$AC$8</f>
        <v>A建設</v>
      </c>
      <c r="D485" s="1928" t="str">
        <f>$AG$8</f>
        <v>〇〇</v>
      </c>
      <c r="E485" s="2124"/>
      <c r="F485" s="2125"/>
      <c r="G485" s="2126"/>
      <c r="H485" s="2126"/>
      <c r="I485" s="2126"/>
      <c r="J485" s="2126"/>
      <c r="K485" s="2126"/>
      <c r="L485" s="2126"/>
      <c r="M485" s="2126"/>
      <c r="N485" s="2126"/>
      <c r="O485" s="2126"/>
      <c r="P485" s="2126"/>
      <c r="Q485" s="2126"/>
      <c r="R485" s="2126"/>
      <c r="S485" s="2126"/>
      <c r="T485" s="2126"/>
      <c r="U485" s="2126"/>
      <c r="V485" s="2126"/>
      <c r="W485" s="2126"/>
      <c r="X485" s="2126"/>
      <c r="Y485" s="2126"/>
      <c r="Z485" s="2126"/>
      <c r="AA485" s="2126"/>
      <c r="AB485" s="2126"/>
      <c r="AC485" s="2126"/>
      <c r="AD485" s="2126"/>
      <c r="AE485" s="2126"/>
      <c r="AF485" s="2126"/>
      <c r="AG485" s="2126"/>
      <c r="AH485" s="2126"/>
      <c r="AI485" s="2127"/>
      <c r="AJ485" s="2128"/>
      <c r="AK485" s="1933">
        <f t="shared" ref="AK485:AK490" si="178">IF(D485=0,"",COUNT($F$26:$AJ$26)-AL485)</f>
        <v>0</v>
      </c>
      <c r="AL485" s="1934">
        <f t="shared" ref="AL485:AL490" si="179">IF(D485=0,"",AQ485+AR485)</f>
        <v>0</v>
      </c>
      <c r="AM485" s="1934">
        <f t="shared" ref="AM485:AM490" si="180">IF(D485=0,"",COUNTIF(F485:AJ485,"休"))</f>
        <v>0</v>
      </c>
      <c r="AN485" s="1935" t="str">
        <f t="shared" ref="AN485:AN490" si="181">IF(D485="","",IFERROR(ROUND(AM485/AK485,3),""))</f>
        <v/>
      </c>
      <c r="AO485" s="4626" t="e">
        <f>ROUND(AVERAGE(AN485:AN500),3)</f>
        <v>#DIV/0!</v>
      </c>
      <c r="AQ485" s="1952">
        <f t="shared" ref="AQ485:AQ490" si="182">+COUNTIF(F485:AJ485,"－")</f>
        <v>0</v>
      </c>
      <c r="AR485" s="1952">
        <f t="shared" ref="AR485:AR490" si="183">+COUNTIF(F485:AJ485,"外")</f>
        <v>0</v>
      </c>
    </row>
    <row r="486" spans="2:44" ht="13.5" customHeight="1">
      <c r="B486" s="4624"/>
      <c r="C486" s="4466"/>
      <c r="D486" s="1928" t="str">
        <f>$AG$9</f>
        <v>●●</v>
      </c>
      <c r="E486" s="2124"/>
      <c r="F486" s="2129"/>
      <c r="G486" s="2130"/>
      <c r="H486" s="2130"/>
      <c r="I486" s="2130"/>
      <c r="J486" s="2130"/>
      <c r="K486" s="2130"/>
      <c r="L486" s="2130"/>
      <c r="M486" s="2130"/>
      <c r="N486" s="2130"/>
      <c r="O486" s="2130"/>
      <c r="P486" s="2130"/>
      <c r="Q486" s="2130"/>
      <c r="R486" s="2130"/>
      <c r="S486" s="2130"/>
      <c r="T486" s="2130"/>
      <c r="U486" s="2130"/>
      <c r="V486" s="2130"/>
      <c r="W486" s="2130"/>
      <c r="X486" s="2130"/>
      <c r="Y486" s="2130"/>
      <c r="Z486" s="2130"/>
      <c r="AA486" s="2130"/>
      <c r="AB486" s="2130"/>
      <c r="AC486" s="2130"/>
      <c r="AD486" s="2130"/>
      <c r="AE486" s="2130"/>
      <c r="AF486" s="2130"/>
      <c r="AG486" s="2130"/>
      <c r="AH486" s="2130"/>
      <c r="AI486" s="2130"/>
      <c r="AJ486" s="2131"/>
      <c r="AK486" s="1933">
        <f t="shared" si="178"/>
        <v>0</v>
      </c>
      <c r="AL486" s="1939">
        <f t="shared" si="179"/>
        <v>0</v>
      </c>
      <c r="AM486" s="1939">
        <f t="shared" si="180"/>
        <v>0</v>
      </c>
      <c r="AN486" s="1940" t="str">
        <f t="shared" si="181"/>
        <v/>
      </c>
      <c r="AO486" s="4627"/>
      <c r="AQ486" s="1952">
        <f t="shared" si="182"/>
        <v>0</v>
      </c>
      <c r="AR486" s="1952">
        <f t="shared" si="183"/>
        <v>0</v>
      </c>
    </row>
    <row r="487" spans="2:44">
      <c r="B487" s="4624"/>
      <c r="C487" s="4466"/>
      <c r="D487" s="1928" t="str">
        <f>$AG$10</f>
        <v>△△</v>
      </c>
      <c r="E487" s="2124"/>
      <c r="F487" s="2129"/>
      <c r="G487" s="2130"/>
      <c r="H487" s="2130"/>
      <c r="I487" s="2130"/>
      <c r="J487" s="2130"/>
      <c r="K487" s="2130"/>
      <c r="L487" s="2130"/>
      <c r="M487" s="2130"/>
      <c r="N487" s="2130"/>
      <c r="O487" s="2130"/>
      <c r="P487" s="2130"/>
      <c r="Q487" s="2130"/>
      <c r="R487" s="2130"/>
      <c r="S487" s="2130"/>
      <c r="T487" s="2130"/>
      <c r="U487" s="2130"/>
      <c r="V487" s="2130"/>
      <c r="W487" s="2130"/>
      <c r="X487" s="2130"/>
      <c r="Y487" s="2130"/>
      <c r="Z487" s="2130"/>
      <c r="AA487" s="2130"/>
      <c r="AB487" s="2130"/>
      <c r="AC487" s="2130"/>
      <c r="AD487" s="2130"/>
      <c r="AE487" s="2130"/>
      <c r="AF487" s="2130"/>
      <c r="AG487" s="2130"/>
      <c r="AH487" s="2130"/>
      <c r="AI487" s="2130"/>
      <c r="AJ487" s="2131"/>
      <c r="AK487" s="1933">
        <f t="shared" si="178"/>
        <v>0</v>
      </c>
      <c r="AL487" s="1939">
        <f t="shared" si="179"/>
        <v>0</v>
      </c>
      <c r="AM487" s="1939">
        <f t="shared" si="180"/>
        <v>0</v>
      </c>
      <c r="AN487" s="1940" t="str">
        <f t="shared" si="181"/>
        <v/>
      </c>
      <c r="AO487" s="4627"/>
      <c r="AQ487" s="1952">
        <f t="shared" si="182"/>
        <v>0</v>
      </c>
      <c r="AR487" s="1952">
        <f t="shared" si="183"/>
        <v>0</v>
      </c>
    </row>
    <row r="488" spans="2:44">
      <c r="B488" s="4624"/>
      <c r="C488" s="4466"/>
      <c r="D488" s="1928" t="str">
        <f>$AG$11</f>
        <v>■■</v>
      </c>
      <c r="E488" s="2105"/>
      <c r="F488" s="2129"/>
      <c r="G488" s="2130"/>
      <c r="H488" s="2130"/>
      <c r="I488" s="2130"/>
      <c r="J488" s="2130"/>
      <c r="K488" s="2130"/>
      <c r="L488" s="2130"/>
      <c r="M488" s="2130"/>
      <c r="N488" s="2130"/>
      <c r="O488" s="2130"/>
      <c r="P488" s="2130"/>
      <c r="Q488" s="2130"/>
      <c r="R488" s="2130"/>
      <c r="S488" s="2130"/>
      <c r="T488" s="2130"/>
      <c r="U488" s="2130"/>
      <c r="V488" s="2130"/>
      <c r="W488" s="2130"/>
      <c r="X488" s="2130"/>
      <c r="Y488" s="2130"/>
      <c r="Z488" s="2130"/>
      <c r="AA488" s="2130"/>
      <c r="AB488" s="2130"/>
      <c r="AC488" s="2130"/>
      <c r="AD488" s="2130"/>
      <c r="AE488" s="2130"/>
      <c r="AF488" s="2130"/>
      <c r="AG488" s="2130"/>
      <c r="AH488" s="2130"/>
      <c r="AI488" s="2130"/>
      <c r="AJ488" s="2131"/>
      <c r="AK488" s="1933">
        <f t="shared" si="178"/>
        <v>0</v>
      </c>
      <c r="AL488" s="1939">
        <f t="shared" si="179"/>
        <v>0</v>
      </c>
      <c r="AM488" s="1939">
        <f t="shared" si="180"/>
        <v>0</v>
      </c>
      <c r="AN488" s="1940" t="str">
        <f t="shared" si="181"/>
        <v/>
      </c>
      <c r="AO488" s="4627"/>
      <c r="AQ488" s="1952">
        <f t="shared" si="182"/>
        <v>0</v>
      </c>
      <c r="AR488" s="1952">
        <f t="shared" si="183"/>
        <v>0</v>
      </c>
    </row>
    <row r="489" spans="2:44">
      <c r="B489" s="4624"/>
      <c r="C489" s="4466"/>
      <c r="D489" s="1928" t="str">
        <f>$AG$12</f>
        <v>★★</v>
      </c>
      <c r="E489" s="2124"/>
      <c r="F489" s="2129"/>
      <c r="G489" s="2130"/>
      <c r="H489" s="2130"/>
      <c r="I489" s="2130"/>
      <c r="J489" s="2130"/>
      <c r="K489" s="2130"/>
      <c r="L489" s="2130"/>
      <c r="M489" s="2130"/>
      <c r="N489" s="2130"/>
      <c r="O489" s="2130"/>
      <c r="P489" s="2130"/>
      <c r="Q489" s="2130"/>
      <c r="R489" s="2130"/>
      <c r="S489" s="2130"/>
      <c r="T489" s="2130"/>
      <c r="U489" s="2130"/>
      <c r="V489" s="2130"/>
      <c r="W489" s="2130"/>
      <c r="X489" s="2130"/>
      <c r="Y489" s="2130"/>
      <c r="Z489" s="2130"/>
      <c r="AA489" s="2130"/>
      <c r="AB489" s="2130"/>
      <c r="AC489" s="2130"/>
      <c r="AD489" s="2130"/>
      <c r="AE489" s="2130"/>
      <c r="AF489" s="2130"/>
      <c r="AG489" s="2130"/>
      <c r="AH489" s="2130"/>
      <c r="AI489" s="2130"/>
      <c r="AJ489" s="2131"/>
      <c r="AK489" s="1933">
        <f t="shared" si="178"/>
        <v>0</v>
      </c>
      <c r="AL489" s="1939">
        <f t="shared" si="179"/>
        <v>0</v>
      </c>
      <c r="AM489" s="1939">
        <f t="shared" si="180"/>
        <v>0</v>
      </c>
      <c r="AN489" s="1940" t="str">
        <f t="shared" si="181"/>
        <v/>
      </c>
      <c r="AO489" s="4627"/>
      <c r="AQ489" s="1952">
        <f t="shared" si="182"/>
        <v>0</v>
      </c>
      <c r="AR489" s="1952">
        <f t="shared" si="183"/>
        <v>0</v>
      </c>
    </row>
    <row r="490" spans="2:44">
      <c r="B490" s="4625"/>
      <c r="C490" s="4467"/>
      <c r="D490" s="1941">
        <f>$AG$13</f>
        <v>0</v>
      </c>
      <c r="E490" s="2132"/>
      <c r="F490" s="2133"/>
      <c r="G490" s="2134"/>
      <c r="H490" s="2135"/>
      <c r="I490" s="2135"/>
      <c r="J490" s="2135"/>
      <c r="K490" s="2135"/>
      <c r="L490" s="2135"/>
      <c r="M490" s="2135"/>
      <c r="N490" s="2135"/>
      <c r="O490" s="2135"/>
      <c r="P490" s="2135"/>
      <c r="Q490" s="2135"/>
      <c r="R490" s="2135"/>
      <c r="S490" s="2135"/>
      <c r="T490" s="2135"/>
      <c r="U490" s="2135"/>
      <c r="V490" s="2135"/>
      <c r="W490" s="2135"/>
      <c r="X490" s="2135"/>
      <c r="Y490" s="2135"/>
      <c r="Z490" s="2135"/>
      <c r="AA490" s="2135"/>
      <c r="AB490" s="2135"/>
      <c r="AC490" s="2135"/>
      <c r="AD490" s="2135"/>
      <c r="AE490" s="2135"/>
      <c r="AF490" s="2135"/>
      <c r="AG490" s="2135"/>
      <c r="AH490" s="2135"/>
      <c r="AI490" s="2135"/>
      <c r="AJ490" s="2136"/>
      <c r="AK490" s="1933" t="str">
        <f t="shared" si="178"/>
        <v/>
      </c>
      <c r="AL490" s="1934" t="str">
        <f t="shared" si="179"/>
        <v/>
      </c>
      <c r="AM490" s="1947" t="str">
        <f t="shared" si="180"/>
        <v/>
      </c>
      <c r="AN490" s="1940" t="str">
        <f t="shared" si="181"/>
        <v/>
      </c>
      <c r="AO490" s="4627"/>
      <c r="AQ490" s="1952">
        <f t="shared" si="182"/>
        <v>0</v>
      </c>
      <c r="AR490" s="1952">
        <f t="shared" si="183"/>
        <v>0</v>
      </c>
    </row>
    <row r="491" spans="2:44">
      <c r="B491" s="4623" t="s">
        <v>2301</v>
      </c>
      <c r="C491" s="4465" t="str">
        <f>$AC$14</f>
        <v>B産業</v>
      </c>
      <c r="D491" s="1948" t="s">
        <v>2281</v>
      </c>
      <c r="E491" s="2137" t="s">
        <v>2270</v>
      </c>
      <c r="F491" s="2121"/>
      <c r="G491" s="2122"/>
      <c r="H491" s="2122"/>
      <c r="I491" s="2122"/>
      <c r="J491" s="2122"/>
      <c r="K491" s="2122"/>
      <c r="L491" s="2122"/>
      <c r="M491" s="2122"/>
      <c r="N491" s="2122"/>
      <c r="O491" s="2122"/>
      <c r="P491" s="2122"/>
      <c r="Q491" s="2122"/>
      <c r="R491" s="2122"/>
      <c r="S491" s="2122"/>
      <c r="T491" s="2122"/>
      <c r="U491" s="2122"/>
      <c r="V491" s="2122"/>
      <c r="W491" s="2122"/>
      <c r="X491" s="2122"/>
      <c r="Y491" s="2122"/>
      <c r="Z491" s="2122"/>
      <c r="AA491" s="2122"/>
      <c r="AB491" s="2122"/>
      <c r="AC491" s="2122"/>
      <c r="AD491" s="2122"/>
      <c r="AE491" s="2122"/>
      <c r="AF491" s="2122"/>
      <c r="AG491" s="2122"/>
      <c r="AH491" s="2122"/>
      <c r="AI491" s="2122"/>
      <c r="AJ491" s="2123"/>
      <c r="AK491" s="1951"/>
      <c r="AL491" s="1952"/>
      <c r="AM491" s="1953"/>
      <c r="AN491" s="1954"/>
      <c r="AO491" s="4627"/>
    </row>
    <row r="492" spans="2:44">
      <c r="B492" s="4624"/>
      <c r="C492" s="4466"/>
      <c r="D492" s="1928" t="str">
        <f>$AG$14</f>
        <v>〇〇</v>
      </c>
      <c r="E492" s="2124"/>
      <c r="F492" s="2125"/>
      <c r="G492" s="2126"/>
      <c r="H492" s="2126"/>
      <c r="I492" s="2126"/>
      <c r="J492" s="2126"/>
      <c r="K492" s="2126"/>
      <c r="L492" s="2126"/>
      <c r="M492" s="2126"/>
      <c r="N492" s="2126"/>
      <c r="O492" s="2126"/>
      <c r="P492" s="2126"/>
      <c r="Q492" s="2126"/>
      <c r="R492" s="2126"/>
      <c r="S492" s="2126"/>
      <c r="T492" s="2126"/>
      <c r="U492" s="2126"/>
      <c r="V492" s="2126"/>
      <c r="W492" s="2126"/>
      <c r="X492" s="2126"/>
      <c r="Y492" s="2126"/>
      <c r="Z492" s="2126"/>
      <c r="AA492" s="2126"/>
      <c r="AB492" s="2126"/>
      <c r="AC492" s="2126"/>
      <c r="AD492" s="2126"/>
      <c r="AE492" s="2126"/>
      <c r="AF492" s="2126"/>
      <c r="AG492" s="2126"/>
      <c r="AH492" s="2127"/>
      <c r="AI492" s="2127"/>
      <c r="AJ492" s="2131"/>
      <c r="AK492" s="1933">
        <f>IF(D492=0,"",COUNT($F$26:$AJ$26)-AL492)</f>
        <v>0</v>
      </c>
      <c r="AL492" s="1934">
        <f>IF(D492=0,"",AQ492+AR492)</f>
        <v>0</v>
      </c>
      <c r="AM492" s="1934">
        <f>IF(D492=0,"",COUNTIF(F492:AJ492,"休"))</f>
        <v>0</v>
      </c>
      <c r="AN492" s="1935" t="str">
        <f>IF(D492="","",IFERROR(ROUND(AM492/AK492,3),""))</f>
        <v/>
      </c>
      <c r="AO492" s="4627"/>
      <c r="AQ492" s="1952">
        <f>+COUNTIF(F492:AJ492,"－")</f>
        <v>0</v>
      </c>
      <c r="AR492" s="1952">
        <f>+COUNTIF(F492:AJ492,"外")</f>
        <v>0</v>
      </c>
    </row>
    <row r="493" spans="2:44">
      <c r="B493" s="4624"/>
      <c r="C493" s="4466"/>
      <c r="D493" s="1928" t="str">
        <f>$AG$15</f>
        <v>●●</v>
      </c>
      <c r="E493" s="2138"/>
      <c r="F493" s="2129"/>
      <c r="G493" s="2130"/>
      <c r="H493" s="2130"/>
      <c r="I493" s="2130"/>
      <c r="J493" s="2130"/>
      <c r="K493" s="2130"/>
      <c r="L493" s="2130"/>
      <c r="M493" s="2130"/>
      <c r="N493" s="2130"/>
      <c r="O493" s="2130"/>
      <c r="P493" s="2130"/>
      <c r="Q493" s="2130"/>
      <c r="R493" s="2130"/>
      <c r="S493" s="2130"/>
      <c r="T493" s="2130"/>
      <c r="U493" s="2130"/>
      <c r="V493" s="2130"/>
      <c r="W493" s="2130"/>
      <c r="X493" s="2130"/>
      <c r="Y493" s="2130"/>
      <c r="Z493" s="2130"/>
      <c r="AA493" s="2130"/>
      <c r="AB493" s="2130"/>
      <c r="AC493" s="2130"/>
      <c r="AD493" s="2130"/>
      <c r="AE493" s="2130"/>
      <c r="AF493" s="2130"/>
      <c r="AG493" s="2130"/>
      <c r="AH493" s="2130"/>
      <c r="AI493" s="2130"/>
      <c r="AJ493" s="2131"/>
      <c r="AK493" s="1933">
        <f>IF(D493=0,"",COUNT($F$26:$AJ$26)-AL493)</f>
        <v>0</v>
      </c>
      <c r="AL493" s="1939">
        <f>IF(D493=0,"",AQ493+AR493)</f>
        <v>0</v>
      </c>
      <c r="AM493" s="1939">
        <f>IF(D493=0,"",COUNTIF(F493:AJ493,"休"))</f>
        <v>0</v>
      </c>
      <c r="AN493" s="1940" t="str">
        <f>IF(D493="","",IFERROR(ROUND(AM493/AK493,3),""))</f>
        <v/>
      </c>
      <c r="AO493" s="4627"/>
      <c r="AQ493" s="1952">
        <f>+COUNTIF(F493:AJ493,"－")</f>
        <v>0</v>
      </c>
      <c r="AR493" s="1952">
        <f>+COUNTIF(F493:AJ493,"外")</f>
        <v>0</v>
      </c>
    </row>
    <row r="494" spans="2:44">
      <c r="B494" s="4624"/>
      <c r="C494" s="4466"/>
      <c r="D494" s="1928">
        <f>$AG$16</f>
        <v>0</v>
      </c>
      <c r="E494" s="2138"/>
      <c r="F494" s="2129"/>
      <c r="G494" s="2130"/>
      <c r="H494" s="2130"/>
      <c r="I494" s="2130"/>
      <c r="J494" s="2130"/>
      <c r="K494" s="2130"/>
      <c r="L494" s="2130"/>
      <c r="M494" s="2130"/>
      <c r="N494" s="2130"/>
      <c r="O494" s="2130"/>
      <c r="P494" s="2130"/>
      <c r="Q494" s="2130"/>
      <c r="R494" s="2130"/>
      <c r="S494" s="2130"/>
      <c r="T494" s="2130"/>
      <c r="U494" s="2130"/>
      <c r="V494" s="2130"/>
      <c r="W494" s="2130"/>
      <c r="X494" s="2130"/>
      <c r="Y494" s="2130"/>
      <c r="Z494" s="2130"/>
      <c r="AA494" s="2130"/>
      <c r="AB494" s="2130"/>
      <c r="AC494" s="2130"/>
      <c r="AD494" s="2130"/>
      <c r="AE494" s="2130"/>
      <c r="AF494" s="2130"/>
      <c r="AG494" s="2130"/>
      <c r="AH494" s="2130"/>
      <c r="AI494" s="2130"/>
      <c r="AJ494" s="2131"/>
      <c r="AK494" s="1933" t="str">
        <f>IF(D494=0,"",COUNT($F$26:$AJ$26)-AL494)</f>
        <v/>
      </c>
      <c r="AL494" s="1939" t="str">
        <f>IF(D494=0,"",AQ494+AR494)</f>
        <v/>
      </c>
      <c r="AM494" s="1939" t="str">
        <f>IF(D494=0,"",COUNTIF(F494:AJ494,"休"))</f>
        <v/>
      </c>
      <c r="AN494" s="1940" t="str">
        <f>IF(D494="","",IFERROR(ROUND(AM494/AK494,3),""))</f>
        <v/>
      </c>
      <c r="AO494" s="4627"/>
      <c r="AQ494" s="1952">
        <f>+COUNTIF(F494:AJ494,"－")</f>
        <v>0</v>
      </c>
      <c r="AR494" s="1952">
        <f>+COUNTIF(F494:AJ494,"外")</f>
        <v>0</v>
      </c>
    </row>
    <row r="495" spans="2:44">
      <c r="B495" s="4624"/>
      <c r="C495" s="4467"/>
      <c r="D495" s="1957">
        <f>$AG$17</f>
        <v>0</v>
      </c>
      <c r="E495" s="1947"/>
      <c r="F495" s="2129"/>
      <c r="G495" s="2127"/>
      <c r="H495" s="2127"/>
      <c r="I495" s="2127"/>
      <c r="J495" s="2127"/>
      <c r="K495" s="2127"/>
      <c r="L495" s="2127"/>
      <c r="M495" s="2127"/>
      <c r="N495" s="2127"/>
      <c r="O495" s="2127"/>
      <c r="P495" s="2127"/>
      <c r="Q495" s="2127"/>
      <c r="R495" s="2127"/>
      <c r="S495" s="2127"/>
      <c r="T495" s="2127"/>
      <c r="U495" s="2127"/>
      <c r="V495" s="2127"/>
      <c r="W495" s="2127"/>
      <c r="X495" s="2127"/>
      <c r="Y495" s="2127"/>
      <c r="Z495" s="2127"/>
      <c r="AA495" s="2127"/>
      <c r="AB495" s="2127"/>
      <c r="AC495" s="2127"/>
      <c r="AD495" s="2127"/>
      <c r="AE495" s="2127"/>
      <c r="AF495" s="2127"/>
      <c r="AG495" s="2127"/>
      <c r="AH495" s="2127"/>
      <c r="AI495" s="2127"/>
      <c r="AJ495" s="2136"/>
      <c r="AK495" s="1933" t="str">
        <f>IF(D495=0,"",COUNT($F$26:$AJ$26)-AL495)</f>
        <v/>
      </c>
      <c r="AL495" s="1934" t="str">
        <f>IF(D495=0,"",AQ495+AR495)</f>
        <v/>
      </c>
      <c r="AM495" s="1947" t="str">
        <f>IF(D495=0,"",COUNTIF(F495:AJ495,"休"))</f>
        <v/>
      </c>
      <c r="AN495" s="1940" t="str">
        <f>IF(D495="","",IFERROR(ROUND(AM495/AK495,3),""))</f>
        <v/>
      </c>
      <c r="AO495" s="4627"/>
      <c r="AQ495" s="1952">
        <f>+COUNTIF(F495:AJ495,"－")</f>
        <v>0</v>
      </c>
      <c r="AR495" s="1952">
        <f>+COUNTIF(F495:AJ495,"外")</f>
        <v>0</v>
      </c>
    </row>
    <row r="496" spans="2:44">
      <c r="B496" s="4624"/>
      <c r="C496" s="4465" t="str">
        <f>$AC$18</f>
        <v>C土木</v>
      </c>
      <c r="D496" s="1948" t="s">
        <v>2281</v>
      </c>
      <c r="E496" s="2139" t="s">
        <v>2270</v>
      </c>
      <c r="F496" s="2121"/>
      <c r="G496" s="2122"/>
      <c r="H496" s="2122"/>
      <c r="I496" s="2122"/>
      <c r="J496" s="2122"/>
      <c r="K496" s="2122"/>
      <c r="L496" s="2122"/>
      <c r="M496" s="2122"/>
      <c r="N496" s="2122"/>
      <c r="O496" s="2122"/>
      <c r="P496" s="2122"/>
      <c r="Q496" s="2122"/>
      <c r="R496" s="2122"/>
      <c r="S496" s="2122"/>
      <c r="T496" s="2122"/>
      <c r="U496" s="2122"/>
      <c r="V496" s="2122"/>
      <c r="W496" s="2122"/>
      <c r="X496" s="2122"/>
      <c r="Y496" s="2122"/>
      <c r="Z496" s="2122"/>
      <c r="AA496" s="2122"/>
      <c r="AB496" s="2122"/>
      <c r="AC496" s="2122"/>
      <c r="AD496" s="2122"/>
      <c r="AE496" s="2122"/>
      <c r="AF496" s="2122"/>
      <c r="AG496" s="2122"/>
      <c r="AH496" s="2122"/>
      <c r="AI496" s="2122"/>
      <c r="AJ496" s="2123"/>
      <c r="AK496" s="1951"/>
      <c r="AL496" s="1952"/>
      <c r="AM496" s="1960"/>
      <c r="AN496" s="1954"/>
      <c r="AO496" s="4627"/>
    </row>
    <row r="497" spans="2:44">
      <c r="B497" s="4624"/>
      <c r="C497" s="4466"/>
      <c r="D497" s="1928" t="str">
        <f>$AG$18</f>
        <v>●●</v>
      </c>
      <c r="E497" s="2124"/>
      <c r="F497" s="2125"/>
      <c r="G497" s="2126"/>
      <c r="H497" s="2126"/>
      <c r="I497" s="2126"/>
      <c r="J497" s="2126"/>
      <c r="K497" s="2126"/>
      <c r="L497" s="2126"/>
      <c r="M497" s="2126"/>
      <c r="N497" s="2126"/>
      <c r="O497" s="2126"/>
      <c r="P497" s="2126"/>
      <c r="Q497" s="2126"/>
      <c r="R497" s="2126"/>
      <c r="S497" s="2126"/>
      <c r="T497" s="2126"/>
      <c r="U497" s="2126"/>
      <c r="V497" s="2126"/>
      <c r="W497" s="2126"/>
      <c r="X497" s="2126"/>
      <c r="Y497" s="2126"/>
      <c r="Z497" s="2126"/>
      <c r="AA497" s="2126"/>
      <c r="AB497" s="2126"/>
      <c r="AC497" s="2126"/>
      <c r="AD497" s="2126"/>
      <c r="AE497" s="2126"/>
      <c r="AF497" s="2126"/>
      <c r="AG497" s="2126"/>
      <c r="AH497" s="2126"/>
      <c r="AI497" s="2126"/>
      <c r="AJ497" s="2140"/>
      <c r="AK497" s="1933">
        <f>IF(D497=0,"",COUNT($F$26:$AJ$26)-AL497)</f>
        <v>0</v>
      </c>
      <c r="AL497" s="1934">
        <f>IF(D497=0,"",AQ497+AR497)</f>
        <v>0</v>
      </c>
      <c r="AM497" s="1934">
        <f>IF(D497=0,"",COUNTIF(F497:AJ497,"休"))</f>
        <v>0</v>
      </c>
      <c r="AN497" s="1935" t="str">
        <f>IF(D497="","",IFERROR(ROUND(AM497/AK497,3),""))</f>
        <v/>
      </c>
      <c r="AO497" s="4627"/>
      <c r="AQ497" s="1952">
        <f>+COUNTIF(F497:AJ497,"－")</f>
        <v>0</v>
      </c>
      <c r="AR497" s="1952">
        <f>+COUNTIF(F497:AJ497,"外")</f>
        <v>0</v>
      </c>
    </row>
    <row r="498" spans="2:44">
      <c r="B498" s="4624"/>
      <c r="C498" s="4466"/>
      <c r="D498" s="1928">
        <f>$AG$19</f>
        <v>0</v>
      </c>
      <c r="E498" s="2138"/>
      <c r="F498" s="2129"/>
      <c r="G498" s="2130"/>
      <c r="H498" s="2130"/>
      <c r="I498" s="2130"/>
      <c r="J498" s="2130"/>
      <c r="K498" s="2130"/>
      <c r="L498" s="2130"/>
      <c r="M498" s="2130"/>
      <c r="N498" s="2130"/>
      <c r="O498" s="2130"/>
      <c r="P498" s="2130"/>
      <c r="Q498" s="2130"/>
      <c r="R498" s="2130"/>
      <c r="S498" s="2130"/>
      <c r="T498" s="2130"/>
      <c r="U498" s="2130"/>
      <c r="V498" s="2130"/>
      <c r="W498" s="2130"/>
      <c r="X498" s="2130"/>
      <c r="Y498" s="2130"/>
      <c r="Z498" s="2130"/>
      <c r="AA498" s="2130"/>
      <c r="AB498" s="2130"/>
      <c r="AC498" s="2130"/>
      <c r="AD498" s="2130"/>
      <c r="AE498" s="2130"/>
      <c r="AF498" s="2130"/>
      <c r="AG498" s="2130"/>
      <c r="AH498" s="2130"/>
      <c r="AI498" s="2130"/>
      <c r="AJ498" s="2131"/>
      <c r="AK498" s="1933" t="str">
        <f>IF(D498=0,"",COUNT($F$26:$AJ$26)-AL498)</f>
        <v/>
      </c>
      <c r="AL498" s="1939" t="str">
        <f>IF(D498=0,"",AQ498+AR498)</f>
        <v/>
      </c>
      <c r="AM498" s="1939" t="str">
        <f>IF(D498=0,"",COUNTIF(F498:AJ498,"休"))</f>
        <v/>
      </c>
      <c r="AN498" s="1940" t="str">
        <f>IF(D498="","",IFERROR(ROUND(AM498/AK498,3),""))</f>
        <v/>
      </c>
      <c r="AO498" s="4627"/>
      <c r="AQ498" s="1952">
        <f>+COUNTIF(F498:AJ498,"－")</f>
        <v>0</v>
      </c>
      <c r="AR498" s="1952">
        <f>+COUNTIF(F498:AJ498,"外")</f>
        <v>0</v>
      </c>
    </row>
    <row r="499" spans="2:44">
      <c r="B499" s="4624"/>
      <c r="C499" s="4466"/>
      <c r="D499" s="1928">
        <f>$AG$20</f>
        <v>0</v>
      </c>
      <c r="E499" s="2138"/>
      <c r="F499" s="2129"/>
      <c r="G499" s="2130"/>
      <c r="H499" s="2130"/>
      <c r="I499" s="2130"/>
      <c r="J499" s="2130"/>
      <c r="K499" s="2130"/>
      <c r="L499" s="2130"/>
      <c r="M499" s="2130"/>
      <c r="N499" s="2130"/>
      <c r="O499" s="2130"/>
      <c r="P499" s="2130"/>
      <c r="Q499" s="2130"/>
      <c r="R499" s="2130"/>
      <c r="S499" s="2130"/>
      <c r="T499" s="2130"/>
      <c r="U499" s="2130"/>
      <c r="V499" s="2130"/>
      <c r="W499" s="2130"/>
      <c r="X499" s="2130"/>
      <c r="Y499" s="2130"/>
      <c r="Z499" s="2130"/>
      <c r="AA499" s="2130"/>
      <c r="AB499" s="2130"/>
      <c r="AC499" s="2130"/>
      <c r="AD499" s="2130"/>
      <c r="AE499" s="2130"/>
      <c r="AF499" s="2130"/>
      <c r="AG499" s="2130"/>
      <c r="AH499" s="2130"/>
      <c r="AI499" s="2130"/>
      <c r="AJ499" s="2131"/>
      <c r="AK499" s="1933" t="str">
        <f>IF(D499=0,"",COUNT($F$26:$AJ$26)-AL499)</f>
        <v/>
      </c>
      <c r="AL499" s="1939" t="str">
        <f>IF(D499=0,"",AQ499+AR499)</f>
        <v/>
      </c>
      <c r="AM499" s="1939" t="str">
        <f>IF(D499=0,"",COUNTIF(F499:AJ499,"休"))</f>
        <v/>
      </c>
      <c r="AN499" s="1940" t="str">
        <f>IF(D499="","",IFERROR(ROUND(AM499/AK499,3),""))</f>
        <v/>
      </c>
      <c r="AO499" s="4627"/>
      <c r="AQ499" s="1952">
        <f>+COUNTIF(F499:AJ499,"－")</f>
        <v>0</v>
      </c>
      <c r="AR499" s="1952">
        <f>+COUNTIF(F499:AJ499,"外")</f>
        <v>0</v>
      </c>
    </row>
    <row r="500" spans="2:44" ht="13.8" thickBot="1">
      <c r="B500" s="4625"/>
      <c r="C500" s="4467"/>
      <c r="D500" s="1941">
        <f>$AG$21</f>
        <v>0</v>
      </c>
      <c r="E500" s="1947"/>
      <c r="F500" s="2141"/>
      <c r="G500" s="2134"/>
      <c r="H500" s="2134"/>
      <c r="I500" s="2134"/>
      <c r="J500" s="2134"/>
      <c r="K500" s="2134"/>
      <c r="L500" s="2134"/>
      <c r="M500" s="2134"/>
      <c r="N500" s="2134"/>
      <c r="O500" s="2134"/>
      <c r="P500" s="2134"/>
      <c r="Q500" s="2134"/>
      <c r="R500" s="2134"/>
      <c r="S500" s="2134"/>
      <c r="T500" s="2134"/>
      <c r="U500" s="2134"/>
      <c r="V500" s="2134"/>
      <c r="W500" s="2134"/>
      <c r="X500" s="2134"/>
      <c r="Y500" s="2134"/>
      <c r="Z500" s="2134"/>
      <c r="AA500" s="2134"/>
      <c r="AB500" s="2134"/>
      <c r="AC500" s="2134"/>
      <c r="AD500" s="2134"/>
      <c r="AE500" s="2134"/>
      <c r="AF500" s="2134"/>
      <c r="AG500" s="2134"/>
      <c r="AH500" s="2134"/>
      <c r="AI500" s="2134"/>
      <c r="AJ500" s="2142"/>
      <c r="AK500" s="1963" t="str">
        <f>IF(D500=0,"",COUNT($F$26:$AJ$26)-AL500)</f>
        <v/>
      </c>
      <c r="AL500" s="1964" t="str">
        <f>IF(D500=0,"",AQ500+AR500)</f>
        <v/>
      </c>
      <c r="AM500" s="1964" t="str">
        <f>IF(D500=0,"",COUNTIF(F500:AJ500,"休"))</f>
        <v/>
      </c>
      <c r="AN500" s="1940" t="str">
        <f>IF(D500="","",IFERROR(ROUND(AM500/AK500,3),""))</f>
        <v/>
      </c>
      <c r="AO500" s="4628"/>
      <c r="AQ500" s="1952">
        <f>+COUNTIF(F500:AJ500,"－")</f>
        <v>0</v>
      </c>
      <c r="AR500" s="1952">
        <f>+COUNTIF(F500:AJ500,"外")</f>
        <v>0</v>
      </c>
    </row>
    <row r="501" spans="2:44" ht="13.8" thickBot="1">
      <c r="B501" s="2143"/>
      <c r="C501" s="2116"/>
      <c r="F501" s="2144"/>
      <c r="G501" s="2144"/>
      <c r="H501" s="2144"/>
      <c r="I501" s="2144"/>
      <c r="J501" s="2144"/>
      <c r="K501" s="2144"/>
      <c r="L501" s="2144"/>
      <c r="M501" s="2144"/>
      <c r="N501" s="2144"/>
      <c r="O501" s="2144"/>
      <c r="P501" s="2144"/>
      <c r="Q501" s="2144"/>
      <c r="R501" s="2144"/>
      <c r="S501" s="2144"/>
      <c r="T501" s="2144"/>
      <c r="U501" s="2144"/>
      <c r="V501" s="2144"/>
      <c r="W501" s="2144"/>
      <c r="X501" s="2144"/>
      <c r="Y501" s="2144"/>
      <c r="Z501" s="2144"/>
      <c r="AA501" s="2144"/>
      <c r="AB501" s="2144"/>
      <c r="AC501" s="2144"/>
      <c r="AD501" s="2144"/>
      <c r="AE501" s="2144"/>
      <c r="AF501" s="2144"/>
      <c r="AG501" s="2144"/>
      <c r="AH501" s="2144"/>
      <c r="AI501" s="2144"/>
      <c r="AJ501" s="2144"/>
      <c r="AK501" s="2145"/>
      <c r="AM501" s="2061"/>
      <c r="AN501" s="2146" t="s">
        <v>2271</v>
      </c>
      <c r="AO501" s="2147" t="e">
        <f>IF(AO485&gt;=0.285,"OK","NG")</f>
        <v>#DIV/0!</v>
      </c>
      <c r="AQ501" s="2061"/>
      <c r="AR501" s="2061"/>
    </row>
    <row r="503" spans="2:44" hidden="1">
      <c r="F503" s="2061" t="e">
        <f>YEAR(F506)</f>
        <v>#VALUE!</v>
      </c>
      <c r="G503" s="2061" t="e">
        <f>MONTH(F506)</f>
        <v>#VALUE!</v>
      </c>
    </row>
    <row r="504" spans="2:44" ht="13.2" customHeight="1">
      <c r="B504" s="4629"/>
      <c r="C504" s="4630"/>
      <c r="D504" s="4631"/>
      <c r="E504" s="2149" t="s">
        <v>2266</v>
      </c>
      <c r="F504" s="4637" t="e">
        <f>F506</f>
        <v>#VALUE!</v>
      </c>
      <c r="G504" s="4638"/>
      <c r="H504" s="4638"/>
      <c r="I504" s="4638"/>
      <c r="J504" s="4638"/>
      <c r="K504" s="4638"/>
      <c r="L504" s="4638"/>
      <c r="M504" s="4638"/>
      <c r="N504" s="4638"/>
      <c r="O504" s="4638"/>
      <c r="P504" s="4638"/>
      <c r="Q504" s="4638"/>
      <c r="R504" s="4638"/>
      <c r="S504" s="4638"/>
      <c r="T504" s="4638"/>
      <c r="U504" s="4638"/>
      <c r="V504" s="4638"/>
      <c r="W504" s="4638"/>
      <c r="X504" s="4638"/>
      <c r="Y504" s="4638"/>
      <c r="Z504" s="4638"/>
      <c r="AA504" s="4638"/>
      <c r="AB504" s="4638"/>
      <c r="AC504" s="4638"/>
      <c r="AD504" s="4638"/>
      <c r="AE504" s="4638"/>
      <c r="AF504" s="4638"/>
      <c r="AG504" s="4638"/>
      <c r="AH504" s="4638"/>
      <c r="AI504" s="4638"/>
      <c r="AJ504" s="4638"/>
      <c r="AK504" s="4480" t="s">
        <v>2304</v>
      </c>
      <c r="AL504" s="4489" t="s">
        <v>2305</v>
      </c>
      <c r="AM504" s="4480" t="s">
        <v>2283</v>
      </c>
      <c r="AN504" s="4481" t="s">
        <v>2306</v>
      </c>
      <c r="AO504" s="4480" t="s">
        <v>2307</v>
      </c>
      <c r="AQ504" s="4619" t="s">
        <v>2308</v>
      </c>
      <c r="AR504" s="4619" t="s">
        <v>2309</v>
      </c>
    </row>
    <row r="505" spans="2:44" ht="13.2" hidden="1" customHeight="1">
      <c r="B505" s="4632"/>
      <c r="C505" s="4622"/>
      <c r="D505" s="4633"/>
      <c r="E505" s="2150"/>
      <c r="F505" s="2110" t="e">
        <f>DATE($F503,$G503,1)</f>
        <v>#VALUE!</v>
      </c>
      <c r="G505" s="2110" t="e">
        <f t="shared" ref="G505:AJ505" si="184">F505+1</f>
        <v>#VALUE!</v>
      </c>
      <c r="H505" s="2110" t="e">
        <f t="shared" si="184"/>
        <v>#VALUE!</v>
      </c>
      <c r="I505" s="2110" t="e">
        <f t="shared" si="184"/>
        <v>#VALUE!</v>
      </c>
      <c r="J505" s="2110" t="e">
        <f t="shared" si="184"/>
        <v>#VALUE!</v>
      </c>
      <c r="K505" s="2110" t="e">
        <f t="shared" si="184"/>
        <v>#VALUE!</v>
      </c>
      <c r="L505" s="2110" t="e">
        <f t="shared" si="184"/>
        <v>#VALUE!</v>
      </c>
      <c r="M505" s="2110" t="e">
        <f t="shared" si="184"/>
        <v>#VALUE!</v>
      </c>
      <c r="N505" s="2110" t="e">
        <f t="shared" si="184"/>
        <v>#VALUE!</v>
      </c>
      <c r="O505" s="2110" t="e">
        <f t="shared" si="184"/>
        <v>#VALUE!</v>
      </c>
      <c r="P505" s="2110" t="e">
        <f t="shared" si="184"/>
        <v>#VALUE!</v>
      </c>
      <c r="Q505" s="2110" t="e">
        <f t="shared" si="184"/>
        <v>#VALUE!</v>
      </c>
      <c r="R505" s="2110" t="e">
        <f t="shared" si="184"/>
        <v>#VALUE!</v>
      </c>
      <c r="S505" s="2110" t="e">
        <f t="shared" si="184"/>
        <v>#VALUE!</v>
      </c>
      <c r="T505" s="2110" t="e">
        <f t="shared" si="184"/>
        <v>#VALUE!</v>
      </c>
      <c r="U505" s="2110" t="e">
        <f t="shared" si="184"/>
        <v>#VALUE!</v>
      </c>
      <c r="V505" s="2110" t="e">
        <f t="shared" si="184"/>
        <v>#VALUE!</v>
      </c>
      <c r="W505" s="2110" t="e">
        <f t="shared" si="184"/>
        <v>#VALUE!</v>
      </c>
      <c r="X505" s="2110" t="e">
        <f t="shared" si="184"/>
        <v>#VALUE!</v>
      </c>
      <c r="Y505" s="2110" t="e">
        <f t="shared" si="184"/>
        <v>#VALUE!</v>
      </c>
      <c r="Z505" s="2110" t="e">
        <f t="shared" si="184"/>
        <v>#VALUE!</v>
      </c>
      <c r="AA505" s="2110" t="e">
        <f t="shared" si="184"/>
        <v>#VALUE!</v>
      </c>
      <c r="AB505" s="2110" t="e">
        <f t="shared" si="184"/>
        <v>#VALUE!</v>
      </c>
      <c r="AC505" s="2110" t="e">
        <f t="shared" si="184"/>
        <v>#VALUE!</v>
      </c>
      <c r="AD505" s="2110" t="e">
        <f t="shared" si="184"/>
        <v>#VALUE!</v>
      </c>
      <c r="AE505" s="2110" t="e">
        <f t="shared" si="184"/>
        <v>#VALUE!</v>
      </c>
      <c r="AF505" s="2110" t="e">
        <f t="shared" si="184"/>
        <v>#VALUE!</v>
      </c>
      <c r="AG505" s="2110" t="e">
        <f t="shared" si="184"/>
        <v>#VALUE!</v>
      </c>
      <c r="AH505" s="2110" t="e">
        <f t="shared" si="184"/>
        <v>#VALUE!</v>
      </c>
      <c r="AI505" s="2110" t="e">
        <f t="shared" si="184"/>
        <v>#VALUE!</v>
      </c>
      <c r="AJ505" s="2110" t="e">
        <f t="shared" si="184"/>
        <v>#VALUE!</v>
      </c>
      <c r="AK505" s="4480"/>
      <c r="AL505" s="4489"/>
      <c r="AM505" s="4480"/>
      <c r="AN505" s="4481"/>
      <c r="AO505" s="4480"/>
      <c r="AQ505" s="4619"/>
      <c r="AR505" s="4619"/>
    </row>
    <row r="506" spans="2:44">
      <c r="B506" s="4632"/>
      <c r="C506" s="4622"/>
      <c r="D506" s="4633"/>
      <c r="E506" s="2151" t="s">
        <v>2267</v>
      </c>
      <c r="F506" s="2152" t="e">
        <f>IF(EDATE(F481,1)&gt;$F$7,"",EDATE(F481,1))</f>
        <v>#VALUE!</v>
      </c>
      <c r="G506" s="2110" t="e">
        <f t="shared" ref="G506:AJ506" si="185">IF(G505&gt;$F$7,"",IF(F506=EOMONTH(DATE($F503,$G503,1),0),"",IF(F506="","",F506+1)))</f>
        <v>#VALUE!</v>
      </c>
      <c r="H506" s="2110" t="e">
        <f t="shared" si="185"/>
        <v>#VALUE!</v>
      </c>
      <c r="I506" s="2110" t="e">
        <f t="shared" si="185"/>
        <v>#VALUE!</v>
      </c>
      <c r="J506" s="2110" t="e">
        <f t="shared" si="185"/>
        <v>#VALUE!</v>
      </c>
      <c r="K506" s="2110" t="e">
        <f t="shared" si="185"/>
        <v>#VALUE!</v>
      </c>
      <c r="L506" s="2110" t="e">
        <f t="shared" si="185"/>
        <v>#VALUE!</v>
      </c>
      <c r="M506" s="2110" t="e">
        <f t="shared" si="185"/>
        <v>#VALUE!</v>
      </c>
      <c r="N506" s="2110" t="e">
        <f t="shared" si="185"/>
        <v>#VALUE!</v>
      </c>
      <c r="O506" s="2110" t="e">
        <f t="shared" si="185"/>
        <v>#VALUE!</v>
      </c>
      <c r="P506" s="2110" t="e">
        <f t="shared" si="185"/>
        <v>#VALUE!</v>
      </c>
      <c r="Q506" s="2110" t="e">
        <f t="shared" si="185"/>
        <v>#VALUE!</v>
      </c>
      <c r="R506" s="2110" t="e">
        <f t="shared" si="185"/>
        <v>#VALUE!</v>
      </c>
      <c r="S506" s="2110" t="e">
        <f t="shared" si="185"/>
        <v>#VALUE!</v>
      </c>
      <c r="T506" s="2110" t="e">
        <f t="shared" si="185"/>
        <v>#VALUE!</v>
      </c>
      <c r="U506" s="2110" t="e">
        <f t="shared" si="185"/>
        <v>#VALUE!</v>
      </c>
      <c r="V506" s="2110" t="e">
        <f t="shared" si="185"/>
        <v>#VALUE!</v>
      </c>
      <c r="W506" s="2110" t="e">
        <f t="shared" si="185"/>
        <v>#VALUE!</v>
      </c>
      <c r="X506" s="2110" t="e">
        <f t="shared" si="185"/>
        <v>#VALUE!</v>
      </c>
      <c r="Y506" s="2110" t="e">
        <f t="shared" si="185"/>
        <v>#VALUE!</v>
      </c>
      <c r="Z506" s="2110" t="e">
        <f t="shared" si="185"/>
        <v>#VALUE!</v>
      </c>
      <c r="AA506" s="2110" t="e">
        <f t="shared" si="185"/>
        <v>#VALUE!</v>
      </c>
      <c r="AB506" s="2110" t="e">
        <f t="shared" si="185"/>
        <v>#VALUE!</v>
      </c>
      <c r="AC506" s="2110" t="e">
        <f t="shared" si="185"/>
        <v>#VALUE!</v>
      </c>
      <c r="AD506" s="2110" t="e">
        <f t="shared" si="185"/>
        <v>#VALUE!</v>
      </c>
      <c r="AE506" s="2110" t="e">
        <f t="shared" si="185"/>
        <v>#VALUE!</v>
      </c>
      <c r="AF506" s="2110" t="e">
        <f t="shared" si="185"/>
        <v>#VALUE!</v>
      </c>
      <c r="AG506" s="2110" t="e">
        <f t="shared" si="185"/>
        <v>#VALUE!</v>
      </c>
      <c r="AH506" s="2110" t="e">
        <f t="shared" si="185"/>
        <v>#VALUE!</v>
      </c>
      <c r="AI506" s="2110" t="e">
        <f t="shared" si="185"/>
        <v>#VALUE!</v>
      </c>
      <c r="AJ506" s="2110" t="e">
        <f t="shared" si="185"/>
        <v>#VALUE!</v>
      </c>
      <c r="AK506" s="4480"/>
      <c r="AL506" s="4489"/>
      <c r="AM506" s="4480"/>
      <c r="AN506" s="4481"/>
      <c r="AO506" s="4480"/>
      <c r="AQ506" s="4619"/>
      <c r="AR506" s="4619"/>
    </row>
    <row r="507" spans="2:44">
      <c r="B507" s="4634"/>
      <c r="C507" s="4635"/>
      <c r="D507" s="4636"/>
      <c r="E507" s="1939" t="s">
        <v>1060</v>
      </c>
      <c r="F507" s="2153" t="str">
        <f t="shared" ref="F507:AJ507" si="186">IFERROR(TEXT(WEEKDAY(+F506),"aaa"),"")</f>
        <v/>
      </c>
      <c r="G507" s="2153" t="str">
        <f t="shared" si="186"/>
        <v/>
      </c>
      <c r="H507" s="2153" t="str">
        <f t="shared" si="186"/>
        <v/>
      </c>
      <c r="I507" s="2153" t="str">
        <f t="shared" si="186"/>
        <v/>
      </c>
      <c r="J507" s="2153" t="str">
        <f t="shared" si="186"/>
        <v/>
      </c>
      <c r="K507" s="2153" t="str">
        <f t="shared" si="186"/>
        <v/>
      </c>
      <c r="L507" s="2153" t="str">
        <f t="shared" si="186"/>
        <v/>
      </c>
      <c r="M507" s="2153" t="str">
        <f t="shared" si="186"/>
        <v/>
      </c>
      <c r="N507" s="2153" t="str">
        <f t="shared" si="186"/>
        <v/>
      </c>
      <c r="O507" s="2153" t="str">
        <f t="shared" si="186"/>
        <v/>
      </c>
      <c r="P507" s="2153" t="str">
        <f t="shared" si="186"/>
        <v/>
      </c>
      <c r="Q507" s="2153" t="str">
        <f t="shared" si="186"/>
        <v/>
      </c>
      <c r="R507" s="2153" t="str">
        <f t="shared" si="186"/>
        <v/>
      </c>
      <c r="S507" s="2153" t="str">
        <f t="shared" si="186"/>
        <v/>
      </c>
      <c r="T507" s="2153" t="str">
        <f t="shared" si="186"/>
        <v/>
      </c>
      <c r="U507" s="2153" t="str">
        <f t="shared" si="186"/>
        <v/>
      </c>
      <c r="V507" s="2153" t="str">
        <f t="shared" si="186"/>
        <v/>
      </c>
      <c r="W507" s="2153" t="str">
        <f t="shared" si="186"/>
        <v/>
      </c>
      <c r="X507" s="2153" t="str">
        <f t="shared" si="186"/>
        <v/>
      </c>
      <c r="Y507" s="2153" t="str">
        <f t="shared" si="186"/>
        <v/>
      </c>
      <c r="Z507" s="2153" t="str">
        <f t="shared" si="186"/>
        <v/>
      </c>
      <c r="AA507" s="2153" t="str">
        <f t="shared" si="186"/>
        <v/>
      </c>
      <c r="AB507" s="2153" t="str">
        <f t="shared" si="186"/>
        <v/>
      </c>
      <c r="AC507" s="2153" t="str">
        <f t="shared" si="186"/>
        <v/>
      </c>
      <c r="AD507" s="2153" t="str">
        <f t="shared" si="186"/>
        <v/>
      </c>
      <c r="AE507" s="2153" t="str">
        <f t="shared" si="186"/>
        <v/>
      </c>
      <c r="AF507" s="2153" t="str">
        <f t="shared" si="186"/>
        <v/>
      </c>
      <c r="AG507" s="2153" t="str">
        <f t="shared" si="186"/>
        <v/>
      </c>
      <c r="AH507" s="2153" t="str">
        <f t="shared" si="186"/>
        <v/>
      </c>
      <c r="AI507" s="2153" t="str">
        <f t="shared" si="186"/>
        <v/>
      </c>
      <c r="AJ507" s="2153" t="str">
        <f t="shared" si="186"/>
        <v/>
      </c>
      <c r="AK507" s="4480"/>
      <c r="AL507" s="4489"/>
      <c r="AM507" s="4480"/>
      <c r="AN507" s="4481"/>
      <c r="AO507" s="4480"/>
      <c r="AQ507" s="4619"/>
      <c r="AR507" s="4619"/>
    </row>
    <row r="508" spans="2:44" ht="21" customHeight="1">
      <c r="B508" s="2154" t="s">
        <v>2310</v>
      </c>
      <c r="C508" s="2155" t="s">
        <v>2280</v>
      </c>
      <c r="D508" s="2119" t="s">
        <v>2281</v>
      </c>
      <c r="E508" s="2120" t="s">
        <v>2270</v>
      </c>
      <c r="F508" s="2156" t="s">
        <v>2311</v>
      </c>
      <c r="G508" s="2122" t="s">
        <v>2311</v>
      </c>
      <c r="H508" s="2122" t="s">
        <v>2311</v>
      </c>
      <c r="I508" s="2122" t="s">
        <v>2311</v>
      </c>
      <c r="J508" s="2122" t="s">
        <v>2311</v>
      </c>
      <c r="K508" s="2122" t="s">
        <v>2311</v>
      </c>
      <c r="L508" s="2122" t="s">
        <v>2311</v>
      </c>
      <c r="M508" s="2122" t="s">
        <v>2311</v>
      </c>
      <c r="N508" s="2122" t="s">
        <v>2311</v>
      </c>
      <c r="O508" s="2122" t="s">
        <v>2311</v>
      </c>
      <c r="P508" s="2122" t="s">
        <v>2311</v>
      </c>
      <c r="Q508" s="2122" t="s">
        <v>2311</v>
      </c>
      <c r="R508" s="2122" t="s">
        <v>2311</v>
      </c>
      <c r="S508" s="2122" t="s">
        <v>2311</v>
      </c>
      <c r="T508" s="2122" t="s">
        <v>2311</v>
      </c>
      <c r="U508" s="2122" t="s">
        <v>2311</v>
      </c>
      <c r="V508" s="2122" t="s">
        <v>2311</v>
      </c>
      <c r="W508" s="2122" t="s">
        <v>2311</v>
      </c>
      <c r="X508" s="2122" t="s">
        <v>2311</v>
      </c>
      <c r="Y508" s="2122" t="s">
        <v>2311</v>
      </c>
      <c r="Z508" s="2122" t="s">
        <v>2311</v>
      </c>
      <c r="AA508" s="2122" t="s">
        <v>2311</v>
      </c>
      <c r="AB508" s="2122" t="s">
        <v>2311</v>
      </c>
      <c r="AC508" s="2122" t="s">
        <v>2311</v>
      </c>
      <c r="AD508" s="2122" t="s">
        <v>2311</v>
      </c>
      <c r="AE508" s="2122" t="s">
        <v>2311</v>
      </c>
      <c r="AF508" s="2122" t="s">
        <v>2311</v>
      </c>
      <c r="AG508" s="2122" t="s">
        <v>2311</v>
      </c>
      <c r="AH508" s="2122" t="s">
        <v>2311</v>
      </c>
      <c r="AI508" s="2122" t="s">
        <v>2311</v>
      </c>
      <c r="AJ508" s="2159" t="s">
        <v>2311</v>
      </c>
      <c r="AK508" s="1905" t="s">
        <v>2289</v>
      </c>
      <c r="AL508" s="1905" t="s">
        <v>2290</v>
      </c>
      <c r="AM508" s="1905" t="s">
        <v>2291</v>
      </c>
      <c r="AN508" s="1906" t="s">
        <v>2292</v>
      </c>
      <c r="AO508" s="1905" t="s">
        <v>2293</v>
      </c>
      <c r="AQ508" s="4620"/>
      <c r="AR508" s="4620"/>
    </row>
    <row r="509" spans="2:44" ht="13.5" customHeight="1">
      <c r="B509" s="4623" t="s">
        <v>2294</v>
      </c>
      <c r="C509" s="4485" t="str">
        <f>$AC$8</f>
        <v>A建設</v>
      </c>
      <c r="D509" s="1928" t="str">
        <f>$AG$8</f>
        <v>〇〇</v>
      </c>
      <c r="E509" s="2124"/>
      <c r="F509" s="2125"/>
      <c r="G509" s="2126"/>
      <c r="H509" s="2126"/>
      <c r="I509" s="2126"/>
      <c r="J509" s="2126"/>
      <c r="K509" s="2126"/>
      <c r="L509" s="2126"/>
      <c r="M509" s="2126"/>
      <c r="N509" s="2126"/>
      <c r="O509" s="2126"/>
      <c r="P509" s="2126"/>
      <c r="Q509" s="2126"/>
      <c r="R509" s="2126"/>
      <c r="S509" s="2126"/>
      <c r="T509" s="2126"/>
      <c r="U509" s="2126"/>
      <c r="V509" s="2126"/>
      <c r="W509" s="2126"/>
      <c r="X509" s="2126"/>
      <c r="Y509" s="2126"/>
      <c r="Z509" s="2126"/>
      <c r="AA509" s="2126"/>
      <c r="AB509" s="2126"/>
      <c r="AC509" s="2126"/>
      <c r="AD509" s="2126"/>
      <c r="AE509" s="2126"/>
      <c r="AF509" s="2126"/>
      <c r="AG509" s="2126"/>
      <c r="AH509" s="2126"/>
      <c r="AI509" s="2127"/>
      <c r="AJ509" s="2128"/>
      <c r="AK509" s="1933">
        <f t="shared" ref="AK509:AK514" si="187">IF(D509=0,"",COUNT($F$26:$AJ$26)-AL509)</f>
        <v>0</v>
      </c>
      <c r="AL509" s="1934">
        <f t="shared" ref="AL509:AL514" si="188">IF(D509=0,"",AQ509+AR509)</f>
        <v>0</v>
      </c>
      <c r="AM509" s="1934">
        <f t="shared" ref="AM509:AM514" si="189">IF(D509=0,"",COUNTIF(F509:AJ509,"休"))</f>
        <v>0</v>
      </c>
      <c r="AN509" s="1935" t="str">
        <f t="shared" ref="AN509:AN514" si="190">IF(D509="","",IFERROR(ROUND(AM509/AK509,3),""))</f>
        <v/>
      </c>
      <c r="AO509" s="4626" t="e">
        <f>ROUND(AVERAGE(AN509:AN524),3)</f>
        <v>#DIV/0!</v>
      </c>
      <c r="AQ509" s="1952">
        <f t="shared" ref="AQ509:AQ514" si="191">+COUNTIF(F509:AJ509,"－")</f>
        <v>0</v>
      </c>
      <c r="AR509" s="1952">
        <f t="shared" ref="AR509:AR514" si="192">+COUNTIF(F509:AJ509,"外")</f>
        <v>0</v>
      </c>
    </row>
    <row r="510" spans="2:44" ht="13.5" customHeight="1">
      <c r="B510" s="4624"/>
      <c r="C510" s="4466"/>
      <c r="D510" s="1928" t="str">
        <f>$AG$9</f>
        <v>●●</v>
      </c>
      <c r="E510" s="2124"/>
      <c r="F510" s="2129"/>
      <c r="G510" s="2130"/>
      <c r="H510" s="2130"/>
      <c r="I510" s="2130"/>
      <c r="J510" s="2130"/>
      <c r="K510" s="2130"/>
      <c r="L510" s="2130"/>
      <c r="M510" s="2130"/>
      <c r="N510" s="2130"/>
      <c r="O510" s="2130"/>
      <c r="P510" s="2130"/>
      <c r="Q510" s="2130"/>
      <c r="R510" s="2130"/>
      <c r="S510" s="2130"/>
      <c r="T510" s="2130"/>
      <c r="U510" s="2130"/>
      <c r="V510" s="2130"/>
      <c r="W510" s="2130"/>
      <c r="X510" s="2130"/>
      <c r="Y510" s="2130"/>
      <c r="Z510" s="2130"/>
      <c r="AA510" s="2130"/>
      <c r="AB510" s="2130"/>
      <c r="AC510" s="2130"/>
      <c r="AD510" s="2130"/>
      <c r="AE510" s="2130"/>
      <c r="AF510" s="2130"/>
      <c r="AG510" s="2130"/>
      <c r="AH510" s="2130"/>
      <c r="AI510" s="2130"/>
      <c r="AJ510" s="2131"/>
      <c r="AK510" s="1933">
        <f t="shared" si="187"/>
        <v>0</v>
      </c>
      <c r="AL510" s="1939">
        <f t="shared" si="188"/>
        <v>0</v>
      </c>
      <c r="AM510" s="1939">
        <f t="shared" si="189"/>
        <v>0</v>
      </c>
      <c r="AN510" s="1940" t="str">
        <f t="shared" si="190"/>
        <v/>
      </c>
      <c r="AO510" s="4627"/>
      <c r="AQ510" s="1952">
        <f t="shared" si="191"/>
        <v>0</v>
      </c>
      <c r="AR510" s="1952">
        <f t="shared" si="192"/>
        <v>0</v>
      </c>
    </row>
    <row r="511" spans="2:44">
      <c r="B511" s="4624"/>
      <c r="C511" s="4466"/>
      <c r="D511" s="1928" t="str">
        <f>$AG$10</f>
        <v>△△</v>
      </c>
      <c r="E511" s="2124"/>
      <c r="F511" s="2129"/>
      <c r="G511" s="2130"/>
      <c r="H511" s="2130"/>
      <c r="I511" s="2130"/>
      <c r="J511" s="2130"/>
      <c r="K511" s="2130"/>
      <c r="L511" s="2130"/>
      <c r="M511" s="2130"/>
      <c r="N511" s="2130"/>
      <c r="O511" s="2130"/>
      <c r="P511" s="2130"/>
      <c r="Q511" s="2130"/>
      <c r="R511" s="2130"/>
      <c r="S511" s="2130"/>
      <c r="T511" s="2130"/>
      <c r="U511" s="2130"/>
      <c r="V511" s="2130"/>
      <c r="W511" s="2130"/>
      <c r="X511" s="2130"/>
      <c r="Y511" s="2130"/>
      <c r="Z511" s="2130"/>
      <c r="AA511" s="2130"/>
      <c r="AB511" s="2130"/>
      <c r="AC511" s="2130"/>
      <c r="AD511" s="2130"/>
      <c r="AE511" s="2130"/>
      <c r="AF511" s="2130"/>
      <c r="AG511" s="2130"/>
      <c r="AH511" s="2130"/>
      <c r="AI511" s="2130"/>
      <c r="AJ511" s="2131"/>
      <c r="AK511" s="1933">
        <f t="shared" si="187"/>
        <v>0</v>
      </c>
      <c r="AL511" s="1939">
        <f t="shared" si="188"/>
        <v>0</v>
      </c>
      <c r="AM511" s="1939">
        <f t="shared" si="189"/>
        <v>0</v>
      </c>
      <c r="AN511" s="1940" t="str">
        <f t="shared" si="190"/>
        <v/>
      </c>
      <c r="AO511" s="4627"/>
      <c r="AQ511" s="1952">
        <f t="shared" si="191"/>
        <v>0</v>
      </c>
      <c r="AR511" s="1952">
        <f t="shared" si="192"/>
        <v>0</v>
      </c>
    </row>
    <row r="512" spans="2:44">
      <c r="B512" s="4624"/>
      <c r="C512" s="4466"/>
      <c r="D512" s="1928" t="str">
        <f>$AG$11</f>
        <v>■■</v>
      </c>
      <c r="E512" s="2105"/>
      <c r="F512" s="2129"/>
      <c r="G512" s="2130"/>
      <c r="H512" s="2130"/>
      <c r="I512" s="2130"/>
      <c r="J512" s="2130"/>
      <c r="K512" s="2130"/>
      <c r="L512" s="2130"/>
      <c r="M512" s="2130"/>
      <c r="N512" s="2130"/>
      <c r="O512" s="2130"/>
      <c r="P512" s="2130"/>
      <c r="Q512" s="2130"/>
      <c r="R512" s="2130"/>
      <c r="S512" s="2130"/>
      <c r="T512" s="2130"/>
      <c r="U512" s="2130"/>
      <c r="V512" s="2130"/>
      <c r="W512" s="2130"/>
      <c r="X512" s="2130"/>
      <c r="Y512" s="2130"/>
      <c r="Z512" s="2130"/>
      <c r="AA512" s="2130"/>
      <c r="AB512" s="2130"/>
      <c r="AC512" s="2130"/>
      <c r="AD512" s="2130"/>
      <c r="AE512" s="2130"/>
      <c r="AF512" s="2130"/>
      <c r="AG512" s="2130"/>
      <c r="AH512" s="2130"/>
      <c r="AI512" s="2130"/>
      <c r="AJ512" s="2131"/>
      <c r="AK512" s="1933">
        <f t="shared" si="187"/>
        <v>0</v>
      </c>
      <c r="AL512" s="1939">
        <f t="shared" si="188"/>
        <v>0</v>
      </c>
      <c r="AM512" s="1939">
        <f t="shared" si="189"/>
        <v>0</v>
      </c>
      <c r="AN512" s="1940" t="str">
        <f t="shared" si="190"/>
        <v/>
      </c>
      <c r="AO512" s="4627"/>
      <c r="AQ512" s="1952">
        <f t="shared" si="191"/>
        <v>0</v>
      </c>
      <c r="AR512" s="1952">
        <f t="shared" si="192"/>
        <v>0</v>
      </c>
    </row>
    <row r="513" spans="2:44">
      <c r="B513" s="4624"/>
      <c r="C513" s="4466"/>
      <c r="D513" s="1928" t="str">
        <f>$AG$12</f>
        <v>★★</v>
      </c>
      <c r="E513" s="2124"/>
      <c r="F513" s="2129"/>
      <c r="G513" s="2130"/>
      <c r="H513" s="2130"/>
      <c r="I513" s="2130"/>
      <c r="J513" s="2130"/>
      <c r="K513" s="2130"/>
      <c r="L513" s="2130"/>
      <c r="M513" s="2130"/>
      <c r="N513" s="2130"/>
      <c r="O513" s="2130"/>
      <c r="P513" s="2130"/>
      <c r="Q513" s="2130"/>
      <c r="R513" s="2130"/>
      <c r="S513" s="2130"/>
      <c r="T513" s="2130"/>
      <c r="U513" s="2130"/>
      <c r="V513" s="2130"/>
      <c r="W513" s="2130"/>
      <c r="X513" s="2130"/>
      <c r="Y513" s="2130"/>
      <c r="Z513" s="2130"/>
      <c r="AA513" s="2130"/>
      <c r="AB513" s="2130"/>
      <c r="AC513" s="2130"/>
      <c r="AD513" s="2130"/>
      <c r="AE513" s="2130"/>
      <c r="AF513" s="2130"/>
      <c r="AG513" s="2130"/>
      <c r="AH513" s="2130"/>
      <c r="AI513" s="2130"/>
      <c r="AJ513" s="2131"/>
      <c r="AK513" s="1933">
        <f t="shared" si="187"/>
        <v>0</v>
      </c>
      <c r="AL513" s="1939">
        <f t="shared" si="188"/>
        <v>0</v>
      </c>
      <c r="AM513" s="1939">
        <f t="shared" si="189"/>
        <v>0</v>
      </c>
      <c r="AN513" s="1940" t="str">
        <f t="shared" si="190"/>
        <v/>
      </c>
      <c r="AO513" s="4627"/>
      <c r="AQ513" s="1952">
        <f t="shared" si="191"/>
        <v>0</v>
      </c>
      <c r="AR513" s="1952">
        <f t="shared" si="192"/>
        <v>0</v>
      </c>
    </row>
    <row r="514" spans="2:44">
      <c r="B514" s="4625"/>
      <c r="C514" s="4467"/>
      <c r="D514" s="1941">
        <f>$AG$13</f>
        <v>0</v>
      </c>
      <c r="E514" s="2132"/>
      <c r="F514" s="2133"/>
      <c r="G514" s="2134"/>
      <c r="H514" s="2135"/>
      <c r="I514" s="2135"/>
      <c r="J514" s="2135"/>
      <c r="K514" s="2135"/>
      <c r="L514" s="2135"/>
      <c r="M514" s="2135"/>
      <c r="N514" s="2135"/>
      <c r="O514" s="2135"/>
      <c r="P514" s="2135"/>
      <c r="Q514" s="2135"/>
      <c r="R514" s="2135"/>
      <c r="S514" s="2135"/>
      <c r="T514" s="2135"/>
      <c r="U514" s="2135"/>
      <c r="V514" s="2135"/>
      <c r="W514" s="2135"/>
      <c r="X514" s="2135"/>
      <c r="Y514" s="2135"/>
      <c r="Z514" s="2135"/>
      <c r="AA514" s="2135"/>
      <c r="AB514" s="2135"/>
      <c r="AC514" s="2135"/>
      <c r="AD514" s="2135"/>
      <c r="AE514" s="2135"/>
      <c r="AF514" s="2135"/>
      <c r="AG514" s="2135"/>
      <c r="AH514" s="2135"/>
      <c r="AI514" s="2135"/>
      <c r="AJ514" s="2136"/>
      <c r="AK514" s="1933" t="str">
        <f t="shared" si="187"/>
        <v/>
      </c>
      <c r="AL514" s="1934" t="str">
        <f t="shared" si="188"/>
        <v/>
      </c>
      <c r="AM514" s="1947" t="str">
        <f t="shared" si="189"/>
        <v/>
      </c>
      <c r="AN514" s="1940" t="str">
        <f t="shared" si="190"/>
        <v/>
      </c>
      <c r="AO514" s="4627"/>
      <c r="AQ514" s="1952">
        <f t="shared" si="191"/>
        <v>0</v>
      </c>
      <c r="AR514" s="1952">
        <f t="shared" si="192"/>
        <v>0</v>
      </c>
    </row>
    <row r="515" spans="2:44">
      <c r="B515" s="4623" t="s">
        <v>2301</v>
      </c>
      <c r="C515" s="4465" t="str">
        <f>$AC$14</f>
        <v>B産業</v>
      </c>
      <c r="D515" s="1948" t="s">
        <v>2281</v>
      </c>
      <c r="E515" s="2137" t="s">
        <v>2270</v>
      </c>
      <c r="F515" s="2121"/>
      <c r="G515" s="2122"/>
      <c r="H515" s="2122"/>
      <c r="I515" s="2122"/>
      <c r="J515" s="2122"/>
      <c r="K515" s="2122"/>
      <c r="L515" s="2122"/>
      <c r="M515" s="2122"/>
      <c r="N515" s="2122"/>
      <c r="O515" s="2122"/>
      <c r="P515" s="2122"/>
      <c r="Q515" s="2122"/>
      <c r="R515" s="2122"/>
      <c r="S515" s="2122"/>
      <c r="T515" s="2122"/>
      <c r="U515" s="2122"/>
      <c r="V515" s="2122"/>
      <c r="W515" s="2122"/>
      <c r="X515" s="2122"/>
      <c r="Y515" s="2122"/>
      <c r="Z515" s="2122"/>
      <c r="AA515" s="2122"/>
      <c r="AB515" s="2122"/>
      <c r="AC515" s="2122"/>
      <c r="AD515" s="2122"/>
      <c r="AE515" s="2122"/>
      <c r="AF515" s="2122"/>
      <c r="AG515" s="2122"/>
      <c r="AH515" s="2122"/>
      <c r="AI515" s="2122"/>
      <c r="AJ515" s="2123"/>
      <c r="AK515" s="1951"/>
      <c r="AL515" s="1952"/>
      <c r="AM515" s="1953"/>
      <c r="AN515" s="1954"/>
      <c r="AO515" s="4627"/>
    </row>
    <row r="516" spans="2:44">
      <c r="B516" s="4624"/>
      <c r="C516" s="4466"/>
      <c r="D516" s="1928" t="str">
        <f>$AG$14</f>
        <v>〇〇</v>
      </c>
      <c r="E516" s="2124"/>
      <c r="F516" s="2125"/>
      <c r="G516" s="2126"/>
      <c r="H516" s="2126"/>
      <c r="I516" s="2126"/>
      <c r="J516" s="2126"/>
      <c r="K516" s="2126"/>
      <c r="L516" s="2126"/>
      <c r="M516" s="2126"/>
      <c r="N516" s="2126"/>
      <c r="O516" s="2126"/>
      <c r="P516" s="2126"/>
      <c r="Q516" s="2126"/>
      <c r="R516" s="2126"/>
      <c r="S516" s="2126"/>
      <c r="T516" s="2126"/>
      <c r="U516" s="2126"/>
      <c r="V516" s="2126"/>
      <c r="W516" s="2126"/>
      <c r="X516" s="2126"/>
      <c r="Y516" s="2126"/>
      <c r="Z516" s="2126"/>
      <c r="AA516" s="2126"/>
      <c r="AB516" s="2126"/>
      <c r="AC516" s="2126"/>
      <c r="AD516" s="2126"/>
      <c r="AE516" s="2126"/>
      <c r="AF516" s="2126"/>
      <c r="AG516" s="2126"/>
      <c r="AH516" s="2127"/>
      <c r="AI516" s="2127"/>
      <c r="AJ516" s="2131"/>
      <c r="AK516" s="1933">
        <f>IF(D516=0,"",COUNT($F$26:$AJ$26)-AL516)</f>
        <v>0</v>
      </c>
      <c r="AL516" s="1934">
        <f>IF(D516=0,"",AQ516+AR516)</f>
        <v>0</v>
      </c>
      <c r="AM516" s="1934">
        <f>IF(D516=0,"",COUNTIF(F516:AJ516,"休"))</f>
        <v>0</v>
      </c>
      <c r="AN516" s="1935" t="str">
        <f>IF(D516="","",IFERROR(ROUND(AM516/AK516,3),""))</f>
        <v/>
      </c>
      <c r="AO516" s="4627"/>
      <c r="AQ516" s="1952">
        <f>+COUNTIF(F516:AJ516,"－")</f>
        <v>0</v>
      </c>
      <c r="AR516" s="1952">
        <f>+COUNTIF(F516:AJ516,"外")</f>
        <v>0</v>
      </c>
    </row>
    <row r="517" spans="2:44">
      <c r="B517" s="4624"/>
      <c r="C517" s="4466"/>
      <c r="D517" s="1928" t="str">
        <f>$AG$15</f>
        <v>●●</v>
      </c>
      <c r="E517" s="2138"/>
      <c r="F517" s="2129"/>
      <c r="G517" s="2130"/>
      <c r="H517" s="2130"/>
      <c r="I517" s="2130"/>
      <c r="J517" s="2130"/>
      <c r="K517" s="2130"/>
      <c r="L517" s="2130"/>
      <c r="M517" s="2130"/>
      <c r="N517" s="2130"/>
      <c r="O517" s="2130"/>
      <c r="P517" s="2130"/>
      <c r="Q517" s="2130"/>
      <c r="R517" s="2130"/>
      <c r="S517" s="2130"/>
      <c r="T517" s="2130"/>
      <c r="U517" s="2130"/>
      <c r="V517" s="2130"/>
      <c r="W517" s="2130"/>
      <c r="X517" s="2130"/>
      <c r="Y517" s="2130"/>
      <c r="Z517" s="2130"/>
      <c r="AA517" s="2130"/>
      <c r="AB517" s="2130"/>
      <c r="AC517" s="2130"/>
      <c r="AD517" s="2130"/>
      <c r="AE517" s="2130"/>
      <c r="AF517" s="2130"/>
      <c r="AG517" s="2130"/>
      <c r="AH517" s="2130"/>
      <c r="AI517" s="2130"/>
      <c r="AJ517" s="2131"/>
      <c r="AK517" s="1933">
        <f>IF(D517=0,"",COUNT($F$26:$AJ$26)-AL517)</f>
        <v>0</v>
      </c>
      <c r="AL517" s="1939">
        <f>IF(D517=0,"",AQ517+AR517)</f>
        <v>0</v>
      </c>
      <c r="AM517" s="1939">
        <f>IF(D517=0,"",COUNTIF(F517:AJ517,"休"))</f>
        <v>0</v>
      </c>
      <c r="AN517" s="1940" t="str">
        <f>IF(D517="","",IFERROR(ROUND(AM517/AK517,3),""))</f>
        <v/>
      </c>
      <c r="AO517" s="4627"/>
      <c r="AQ517" s="1952">
        <f>+COUNTIF(F517:AJ517,"－")</f>
        <v>0</v>
      </c>
      <c r="AR517" s="1952">
        <f>+COUNTIF(F517:AJ517,"外")</f>
        <v>0</v>
      </c>
    </row>
    <row r="518" spans="2:44">
      <c r="B518" s="4624"/>
      <c r="C518" s="4466"/>
      <c r="D518" s="1928">
        <f>$AG$16</f>
        <v>0</v>
      </c>
      <c r="E518" s="2138"/>
      <c r="F518" s="2129"/>
      <c r="G518" s="2130"/>
      <c r="H518" s="2130"/>
      <c r="I518" s="2130"/>
      <c r="J518" s="2130"/>
      <c r="K518" s="2130"/>
      <c r="L518" s="2130"/>
      <c r="M518" s="2130"/>
      <c r="N518" s="2130"/>
      <c r="O518" s="2130"/>
      <c r="P518" s="2130"/>
      <c r="Q518" s="2130"/>
      <c r="R518" s="2130"/>
      <c r="S518" s="2130"/>
      <c r="T518" s="2130"/>
      <c r="U518" s="2130"/>
      <c r="V518" s="2130"/>
      <c r="W518" s="2130"/>
      <c r="X518" s="2130"/>
      <c r="Y518" s="2130"/>
      <c r="Z518" s="2130"/>
      <c r="AA518" s="2130"/>
      <c r="AB518" s="2130"/>
      <c r="AC518" s="2130"/>
      <c r="AD518" s="2130"/>
      <c r="AE518" s="2130"/>
      <c r="AF518" s="2130"/>
      <c r="AG518" s="2130"/>
      <c r="AH518" s="2130"/>
      <c r="AI518" s="2130"/>
      <c r="AJ518" s="2131"/>
      <c r="AK518" s="1933" t="str">
        <f>IF(D518=0,"",COUNT($F$26:$AJ$26)-AL518)</f>
        <v/>
      </c>
      <c r="AL518" s="1939" t="str">
        <f>IF(D518=0,"",AQ518+AR518)</f>
        <v/>
      </c>
      <c r="AM518" s="1939" t="str">
        <f>IF(D518=0,"",COUNTIF(F518:AJ518,"休"))</f>
        <v/>
      </c>
      <c r="AN518" s="1940" t="str">
        <f>IF(D518="","",IFERROR(ROUND(AM518/AK518,3),""))</f>
        <v/>
      </c>
      <c r="AO518" s="4627"/>
      <c r="AQ518" s="1952">
        <f>+COUNTIF(F518:AJ518,"－")</f>
        <v>0</v>
      </c>
      <c r="AR518" s="1952">
        <f>+COUNTIF(F518:AJ518,"外")</f>
        <v>0</v>
      </c>
    </row>
    <row r="519" spans="2:44">
      <c r="B519" s="4624"/>
      <c r="C519" s="4467"/>
      <c r="D519" s="1957">
        <f>$AG$17</f>
        <v>0</v>
      </c>
      <c r="E519" s="1947"/>
      <c r="F519" s="2129"/>
      <c r="G519" s="2127"/>
      <c r="H519" s="2127"/>
      <c r="I519" s="2127"/>
      <c r="J519" s="2127"/>
      <c r="K519" s="2127"/>
      <c r="L519" s="2127"/>
      <c r="M519" s="2127"/>
      <c r="N519" s="2127"/>
      <c r="O519" s="2127"/>
      <c r="P519" s="2127"/>
      <c r="Q519" s="2127"/>
      <c r="R519" s="2127"/>
      <c r="S519" s="2127"/>
      <c r="T519" s="2127"/>
      <c r="U519" s="2127"/>
      <c r="V519" s="2127"/>
      <c r="W519" s="2127"/>
      <c r="X519" s="2127"/>
      <c r="Y519" s="2127"/>
      <c r="Z519" s="2127"/>
      <c r="AA519" s="2127"/>
      <c r="AB519" s="2127"/>
      <c r="AC519" s="2127"/>
      <c r="AD519" s="2127"/>
      <c r="AE519" s="2127"/>
      <c r="AF519" s="2127"/>
      <c r="AG519" s="2127"/>
      <c r="AH519" s="2127"/>
      <c r="AI519" s="2127"/>
      <c r="AJ519" s="2136"/>
      <c r="AK519" s="1933" t="str">
        <f>IF(D519=0,"",COUNT($F$26:$AJ$26)-AL519)</f>
        <v/>
      </c>
      <c r="AL519" s="1934" t="str">
        <f>IF(D519=0,"",AQ519+AR519)</f>
        <v/>
      </c>
      <c r="AM519" s="1947" t="str">
        <f>IF(D519=0,"",COUNTIF(F519:AJ519,"休"))</f>
        <v/>
      </c>
      <c r="AN519" s="1940" t="str">
        <f>IF(D519="","",IFERROR(ROUND(AM519/AK519,3),""))</f>
        <v/>
      </c>
      <c r="AO519" s="4627"/>
      <c r="AQ519" s="1952">
        <f>+COUNTIF(F519:AJ519,"－")</f>
        <v>0</v>
      </c>
      <c r="AR519" s="1952">
        <f>+COUNTIF(F519:AJ519,"外")</f>
        <v>0</v>
      </c>
    </row>
    <row r="520" spans="2:44">
      <c r="B520" s="4624"/>
      <c r="C520" s="4465" t="str">
        <f>$AC$18</f>
        <v>C土木</v>
      </c>
      <c r="D520" s="1948" t="s">
        <v>2281</v>
      </c>
      <c r="E520" s="2139" t="s">
        <v>2270</v>
      </c>
      <c r="F520" s="2121"/>
      <c r="G520" s="2122"/>
      <c r="H520" s="2122"/>
      <c r="I520" s="2122"/>
      <c r="J520" s="2122"/>
      <c r="K520" s="2122"/>
      <c r="L520" s="2122"/>
      <c r="M520" s="2122"/>
      <c r="N520" s="2122"/>
      <c r="O520" s="2122"/>
      <c r="P520" s="2122"/>
      <c r="Q520" s="2122"/>
      <c r="R520" s="2122"/>
      <c r="S520" s="2122"/>
      <c r="T520" s="2122"/>
      <c r="U520" s="2122"/>
      <c r="V520" s="2122"/>
      <c r="W520" s="2122"/>
      <c r="X520" s="2122"/>
      <c r="Y520" s="2122"/>
      <c r="Z520" s="2122"/>
      <c r="AA520" s="2122"/>
      <c r="AB520" s="2122"/>
      <c r="AC520" s="2122"/>
      <c r="AD520" s="2122"/>
      <c r="AE520" s="2122"/>
      <c r="AF520" s="2122"/>
      <c r="AG520" s="2122"/>
      <c r="AH520" s="2122"/>
      <c r="AI520" s="2122"/>
      <c r="AJ520" s="2123"/>
      <c r="AK520" s="1951"/>
      <c r="AL520" s="1952"/>
      <c r="AM520" s="1960"/>
      <c r="AN520" s="1954"/>
      <c r="AO520" s="4627"/>
    </row>
    <row r="521" spans="2:44">
      <c r="B521" s="4624"/>
      <c r="C521" s="4466"/>
      <c r="D521" s="1928" t="str">
        <f>$AG$18</f>
        <v>●●</v>
      </c>
      <c r="E521" s="2124"/>
      <c r="F521" s="2125"/>
      <c r="G521" s="2126"/>
      <c r="H521" s="2126"/>
      <c r="I521" s="2126"/>
      <c r="J521" s="2126"/>
      <c r="K521" s="2126"/>
      <c r="L521" s="2126"/>
      <c r="M521" s="2126"/>
      <c r="N521" s="2126"/>
      <c r="O521" s="2126"/>
      <c r="P521" s="2126"/>
      <c r="Q521" s="2126"/>
      <c r="R521" s="2126"/>
      <c r="S521" s="2126"/>
      <c r="T521" s="2126"/>
      <c r="U521" s="2126"/>
      <c r="V521" s="2126"/>
      <c r="W521" s="2126"/>
      <c r="X521" s="2126"/>
      <c r="Y521" s="2126"/>
      <c r="Z521" s="2126"/>
      <c r="AA521" s="2126"/>
      <c r="AB521" s="2126"/>
      <c r="AC521" s="2126"/>
      <c r="AD521" s="2126"/>
      <c r="AE521" s="2126"/>
      <c r="AF521" s="2126"/>
      <c r="AG521" s="2126"/>
      <c r="AH521" s="2126"/>
      <c r="AI521" s="2126"/>
      <c r="AJ521" s="2140"/>
      <c r="AK521" s="1933">
        <f>IF(D521=0,"",COUNT($F$26:$AJ$26)-AL521)</f>
        <v>0</v>
      </c>
      <c r="AL521" s="1934">
        <f>IF(D521=0,"",AQ521+AR521)</f>
        <v>0</v>
      </c>
      <c r="AM521" s="1934">
        <f>IF(D521=0,"",COUNTIF(F521:AJ521,"休"))</f>
        <v>0</v>
      </c>
      <c r="AN521" s="1935" t="str">
        <f>IF(D521="","",IFERROR(ROUND(AM521/AK521,3),""))</f>
        <v/>
      </c>
      <c r="AO521" s="4627"/>
      <c r="AQ521" s="1952">
        <f>+COUNTIF(F521:AJ521,"－")</f>
        <v>0</v>
      </c>
      <c r="AR521" s="1952">
        <f>+COUNTIF(F521:AJ521,"外")</f>
        <v>0</v>
      </c>
    </row>
    <row r="522" spans="2:44">
      <c r="B522" s="4624"/>
      <c r="C522" s="4466"/>
      <c r="D522" s="1928">
        <f>$AG$19</f>
        <v>0</v>
      </c>
      <c r="E522" s="2138"/>
      <c r="F522" s="2129"/>
      <c r="G522" s="2130"/>
      <c r="H522" s="2130"/>
      <c r="I522" s="2130"/>
      <c r="J522" s="2130"/>
      <c r="K522" s="2130"/>
      <c r="L522" s="2130"/>
      <c r="M522" s="2130"/>
      <c r="N522" s="2130"/>
      <c r="O522" s="2130"/>
      <c r="P522" s="2130"/>
      <c r="Q522" s="2130"/>
      <c r="R522" s="2130"/>
      <c r="S522" s="2130"/>
      <c r="T522" s="2130"/>
      <c r="U522" s="2130"/>
      <c r="V522" s="2130"/>
      <c r="W522" s="2130"/>
      <c r="X522" s="2130"/>
      <c r="Y522" s="2130"/>
      <c r="Z522" s="2130"/>
      <c r="AA522" s="2130"/>
      <c r="AB522" s="2130"/>
      <c r="AC522" s="2130"/>
      <c r="AD522" s="2130"/>
      <c r="AE522" s="2130"/>
      <c r="AF522" s="2130"/>
      <c r="AG522" s="2130"/>
      <c r="AH522" s="2130"/>
      <c r="AI522" s="2130"/>
      <c r="AJ522" s="2131"/>
      <c r="AK522" s="1933" t="str">
        <f>IF(D522=0,"",COUNT($F$26:$AJ$26)-AL522)</f>
        <v/>
      </c>
      <c r="AL522" s="1939" t="str">
        <f>IF(D522=0,"",AQ522+AR522)</f>
        <v/>
      </c>
      <c r="AM522" s="1939" t="str">
        <f>IF(D522=0,"",COUNTIF(F522:AJ522,"休"))</f>
        <v/>
      </c>
      <c r="AN522" s="1940" t="str">
        <f>IF(D522="","",IFERROR(ROUND(AM522/AK522,3),""))</f>
        <v/>
      </c>
      <c r="AO522" s="4627"/>
      <c r="AQ522" s="1952">
        <f>+COUNTIF(F522:AJ522,"－")</f>
        <v>0</v>
      </c>
      <c r="AR522" s="1952">
        <f>+COUNTIF(F522:AJ522,"外")</f>
        <v>0</v>
      </c>
    </row>
    <row r="523" spans="2:44">
      <c r="B523" s="4624"/>
      <c r="C523" s="4466"/>
      <c r="D523" s="1928">
        <f>$AG$20</f>
        <v>0</v>
      </c>
      <c r="E523" s="2138"/>
      <c r="F523" s="2129"/>
      <c r="G523" s="2130"/>
      <c r="H523" s="2130"/>
      <c r="I523" s="2130"/>
      <c r="J523" s="2130"/>
      <c r="K523" s="2130"/>
      <c r="L523" s="2130"/>
      <c r="M523" s="2130"/>
      <c r="N523" s="2130"/>
      <c r="O523" s="2130"/>
      <c r="P523" s="2130"/>
      <c r="Q523" s="2130"/>
      <c r="R523" s="2130"/>
      <c r="S523" s="2130"/>
      <c r="T523" s="2130"/>
      <c r="U523" s="2130"/>
      <c r="V523" s="2130"/>
      <c r="W523" s="2130"/>
      <c r="X523" s="2130"/>
      <c r="Y523" s="2130"/>
      <c r="Z523" s="2130"/>
      <c r="AA523" s="2130"/>
      <c r="AB523" s="2130"/>
      <c r="AC523" s="2130"/>
      <c r="AD523" s="2130"/>
      <c r="AE523" s="2130"/>
      <c r="AF523" s="2130"/>
      <c r="AG523" s="2130"/>
      <c r="AH523" s="2130"/>
      <c r="AI523" s="2130"/>
      <c r="AJ523" s="2131"/>
      <c r="AK523" s="1933" t="str">
        <f>IF(D523=0,"",COUNT($F$26:$AJ$26)-AL523)</f>
        <v/>
      </c>
      <c r="AL523" s="1939" t="str">
        <f>IF(D523=0,"",AQ523+AR523)</f>
        <v/>
      </c>
      <c r="AM523" s="1939" t="str">
        <f>IF(D523=0,"",COUNTIF(F523:AJ523,"休"))</f>
        <v/>
      </c>
      <c r="AN523" s="1940" t="str">
        <f>IF(D523="","",IFERROR(ROUND(AM523/AK523,3),""))</f>
        <v/>
      </c>
      <c r="AO523" s="4627"/>
      <c r="AQ523" s="1952">
        <f>+COUNTIF(F523:AJ523,"－")</f>
        <v>0</v>
      </c>
      <c r="AR523" s="1952">
        <f>+COUNTIF(F523:AJ523,"外")</f>
        <v>0</v>
      </c>
    </row>
    <row r="524" spans="2:44" ht="13.8" thickBot="1">
      <c r="B524" s="4625"/>
      <c r="C524" s="4467"/>
      <c r="D524" s="1941">
        <f>$AG$21</f>
        <v>0</v>
      </c>
      <c r="E524" s="1947"/>
      <c r="F524" s="2141"/>
      <c r="G524" s="2134"/>
      <c r="H524" s="2134"/>
      <c r="I524" s="2134"/>
      <c r="J524" s="2134"/>
      <c r="K524" s="2134"/>
      <c r="L524" s="2134"/>
      <c r="M524" s="2134"/>
      <c r="N524" s="2134"/>
      <c r="O524" s="2134"/>
      <c r="P524" s="2134"/>
      <c r="Q524" s="2134"/>
      <c r="R524" s="2134"/>
      <c r="S524" s="2134"/>
      <c r="T524" s="2134"/>
      <c r="U524" s="2134"/>
      <c r="V524" s="2134"/>
      <c r="W524" s="2134"/>
      <c r="X524" s="2134"/>
      <c r="Y524" s="2134"/>
      <c r="Z524" s="2134"/>
      <c r="AA524" s="2134"/>
      <c r="AB524" s="2134"/>
      <c r="AC524" s="2134"/>
      <c r="AD524" s="2134"/>
      <c r="AE524" s="2134"/>
      <c r="AF524" s="2134"/>
      <c r="AG524" s="2134"/>
      <c r="AH524" s="2134"/>
      <c r="AI524" s="2134"/>
      <c r="AJ524" s="2142"/>
      <c r="AK524" s="1963" t="str">
        <f>IF(D524=0,"",COUNT($F$26:$AJ$26)-AL524)</f>
        <v/>
      </c>
      <c r="AL524" s="1964" t="str">
        <f>IF(D524=0,"",AQ524+AR524)</f>
        <v/>
      </c>
      <c r="AM524" s="1964" t="str">
        <f>IF(D524=0,"",COUNTIF(F524:AJ524,"休"))</f>
        <v/>
      </c>
      <c r="AN524" s="1940" t="str">
        <f>IF(D524="","",IFERROR(ROUND(AM524/AK524,3),""))</f>
        <v/>
      </c>
      <c r="AO524" s="4628"/>
      <c r="AQ524" s="1952">
        <f>+COUNTIF(F524:AJ524,"－")</f>
        <v>0</v>
      </c>
      <c r="AR524" s="1952">
        <f>+COUNTIF(F524:AJ524,"外")</f>
        <v>0</v>
      </c>
    </row>
    <row r="525" spans="2:44" ht="13.8" thickBot="1">
      <c r="AN525" s="2146" t="s">
        <v>2271</v>
      </c>
      <c r="AO525" s="2147" t="e">
        <f>IF(AO509&gt;=0.285,"OK","NG")</f>
        <v>#DIV/0!</v>
      </c>
    </row>
    <row r="526" spans="2:44" ht="6" customHeight="1">
      <c r="B526" s="2161"/>
      <c r="C526" s="2162"/>
      <c r="D526" s="2162"/>
      <c r="E526" s="2103"/>
      <c r="F526" s="2163"/>
      <c r="G526" s="2163"/>
      <c r="H526" s="2163"/>
      <c r="I526" s="2163"/>
      <c r="J526" s="2163"/>
      <c r="K526" s="2163"/>
      <c r="L526" s="2163"/>
      <c r="M526" s="2163"/>
      <c r="N526" s="2163"/>
      <c r="O526" s="2163"/>
      <c r="P526" s="2163"/>
      <c r="Q526" s="2163"/>
      <c r="R526" s="2163"/>
      <c r="S526" s="2163"/>
      <c r="T526" s="2163"/>
      <c r="U526" s="2163"/>
      <c r="V526" s="2163"/>
      <c r="W526" s="2163"/>
      <c r="X526" s="2163"/>
      <c r="Y526" s="2163"/>
      <c r="Z526" s="2163"/>
      <c r="AA526" s="2163"/>
      <c r="AB526" s="2163"/>
      <c r="AC526" s="2163"/>
      <c r="AD526" s="2163"/>
      <c r="AE526" s="2163"/>
      <c r="AF526" s="2163"/>
      <c r="AG526" s="2163"/>
      <c r="AH526" s="2162"/>
      <c r="AI526" s="2162"/>
      <c r="AJ526" s="2164"/>
      <c r="AL526" s="2060"/>
    </row>
    <row r="527" spans="2:44">
      <c r="B527" s="2124"/>
      <c r="C527" s="2060" t="s">
        <v>2313</v>
      </c>
      <c r="E527" s="2165" t="s">
        <v>2314</v>
      </c>
      <c r="H527" s="2166"/>
      <c r="I527" s="2166"/>
      <c r="J527" s="2166"/>
      <c r="K527" s="2166"/>
      <c r="L527" s="2166"/>
      <c r="M527" s="2166"/>
      <c r="N527" s="2166"/>
      <c r="O527" s="2166"/>
      <c r="P527" s="2166"/>
      <c r="Q527" s="2166"/>
      <c r="R527" s="2166"/>
      <c r="S527" s="2166"/>
      <c r="T527" s="2166"/>
      <c r="U527" s="2166"/>
      <c r="V527" s="2166"/>
      <c r="W527" s="2166"/>
      <c r="X527" s="2166"/>
      <c r="Y527" s="2166"/>
      <c r="Z527" s="2166"/>
      <c r="AA527" s="2166"/>
      <c r="AB527" s="2166"/>
      <c r="AC527" s="2166"/>
      <c r="AD527" s="2166"/>
      <c r="AE527" s="2166"/>
      <c r="AF527" s="2166"/>
      <c r="AG527" s="2166"/>
      <c r="AH527" s="2060"/>
      <c r="AI527" s="2060"/>
      <c r="AJ527" s="2167"/>
      <c r="AL527" s="2060"/>
    </row>
    <row r="528" spans="2:44" s="2065" customFormat="1" ht="24" customHeight="1">
      <c r="B528" s="2168"/>
      <c r="E528" s="2169"/>
      <c r="F528" s="2170" t="s">
        <v>2315</v>
      </c>
      <c r="G528" s="4642" t="s">
        <v>2316</v>
      </c>
      <c r="H528" s="4643"/>
      <c r="I528" s="4643"/>
      <c r="J528" s="4643"/>
      <c r="K528" s="2170" t="s">
        <v>2317</v>
      </c>
      <c r="L528" s="4642" t="s">
        <v>2318</v>
      </c>
      <c r="M528" s="4643"/>
      <c r="N528" s="4643"/>
      <c r="O528" s="4643"/>
      <c r="P528" s="2170" t="s">
        <v>1066</v>
      </c>
      <c r="Q528" s="4642" t="s">
        <v>2319</v>
      </c>
      <c r="R528" s="4643"/>
      <c r="S528" s="4643"/>
      <c r="T528" s="4643"/>
      <c r="U528" s="2170" t="s">
        <v>1068</v>
      </c>
      <c r="V528" s="4642" t="s">
        <v>2320</v>
      </c>
      <c r="W528" s="4643"/>
      <c r="X528" s="4643"/>
      <c r="Y528" s="4643"/>
      <c r="Z528" s="2170" t="s">
        <v>914</v>
      </c>
      <c r="AA528" s="4642" t="s">
        <v>2321</v>
      </c>
      <c r="AB528" s="4643"/>
      <c r="AC528" s="4643"/>
      <c r="AD528" s="4643"/>
      <c r="AE528" s="2144"/>
      <c r="AF528" s="2144"/>
      <c r="AG528" s="2144"/>
      <c r="AJ528" s="2171"/>
      <c r="AN528" s="2172"/>
    </row>
    <row r="529" spans="2:38">
      <c r="B529" s="2124"/>
      <c r="E529" s="2061" t="s">
        <v>2322</v>
      </c>
      <c r="G529" s="2166"/>
      <c r="H529" s="2166"/>
      <c r="I529" s="2166"/>
      <c r="J529" s="2166"/>
      <c r="K529" s="2166"/>
      <c r="L529" s="2166"/>
      <c r="M529" s="2166"/>
      <c r="N529" s="2166"/>
      <c r="O529" s="2166"/>
      <c r="P529" s="2166"/>
      <c r="Q529" s="2166"/>
      <c r="R529" s="2166"/>
      <c r="S529" s="2166"/>
      <c r="T529" s="2166"/>
      <c r="U529" s="2166"/>
      <c r="V529" s="2166"/>
      <c r="W529" s="2166"/>
      <c r="X529" s="2166"/>
      <c r="Y529" s="2166"/>
      <c r="Z529" s="2166"/>
      <c r="AA529" s="2166"/>
      <c r="AB529" s="2166"/>
      <c r="AC529" s="2166"/>
      <c r="AD529" s="2166"/>
      <c r="AE529" s="2166"/>
      <c r="AF529" s="2166"/>
      <c r="AG529" s="2166"/>
      <c r="AH529" s="2060"/>
      <c r="AI529" s="2060"/>
      <c r="AJ529" s="2167"/>
      <c r="AL529" s="2060"/>
    </row>
    <row r="530" spans="2:38" ht="13.5" customHeight="1">
      <c r="B530" s="2124"/>
      <c r="F530" s="2173" t="s">
        <v>1067</v>
      </c>
      <c r="G530" s="4642" t="s">
        <v>2323</v>
      </c>
      <c r="H530" s="4643"/>
      <c r="I530" s="4643"/>
      <c r="J530" s="4643"/>
      <c r="K530" s="2173" t="s">
        <v>2324</v>
      </c>
      <c r="L530" s="4642" t="s">
        <v>2325</v>
      </c>
      <c r="M530" s="4643"/>
      <c r="N530" s="4643"/>
      <c r="O530" s="4643"/>
      <c r="P530" s="2173" t="s">
        <v>2326</v>
      </c>
      <c r="Q530" s="4642" t="s">
        <v>2327</v>
      </c>
      <c r="R530" s="4643"/>
      <c r="S530" s="4643"/>
      <c r="T530" s="4643"/>
      <c r="U530" s="2173" t="s">
        <v>2328</v>
      </c>
      <c r="V530" s="4642" t="s">
        <v>2329</v>
      </c>
      <c r="W530" s="4643"/>
      <c r="X530" s="4643"/>
      <c r="Y530" s="4643"/>
      <c r="Z530" s="2173" t="s">
        <v>2330</v>
      </c>
      <c r="AA530" s="4642" t="s">
        <v>2331</v>
      </c>
      <c r="AB530" s="4643"/>
      <c r="AC530" s="4643"/>
      <c r="AD530" s="4643"/>
      <c r="AE530" s="2173"/>
      <c r="AF530" s="4639" t="s">
        <v>2332</v>
      </c>
      <c r="AG530" s="4640"/>
      <c r="AH530" s="4640"/>
      <c r="AI530" s="4640"/>
      <c r="AJ530" s="4641"/>
      <c r="AL530" s="2060"/>
    </row>
    <row r="531" spans="2:38" ht="6" customHeight="1">
      <c r="B531" s="2132"/>
      <c r="C531" s="2174"/>
      <c r="D531" s="2174"/>
      <c r="E531" s="2113"/>
      <c r="F531" s="2113"/>
      <c r="G531" s="2175"/>
      <c r="H531" s="2175"/>
      <c r="I531" s="2175"/>
      <c r="J531" s="2175"/>
      <c r="K531" s="2175"/>
      <c r="L531" s="2175"/>
      <c r="M531" s="2175"/>
      <c r="N531" s="2175"/>
      <c r="O531" s="2175"/>
      <c r="P531" s="2175"/>
      <c r="Q531" s="2175"/>
      <c r="R531" s="2175"/>
      <c r="S531" s="2175"/>
      <c r="T531" s="2175"/>
      <c r="U531" s="2175"/>
      <c r="V531" s="2175"/>
      <c r="W531" s="2175"/>
      <c r="X531" s="2175"/>
      <c r="Y531" s="2175"/>
      <c r="Z531" s="2175"/>
      <c r="AA531" s="2175"/>
      <c r="AB531" s="2175"/>
      <c r="AC531" s="2175"/>
      <c r="AD531" s="2175"/>
      <c r="AE531" s="2175"/>
      <c r="AF531" s="2175"/>
      <c r="AG531" s="2175"/>
      <c r="AH531" s="2174"/>
      <c r="AI531" s="2174"/>
      <c r="AJ531" s="2119"/>
      <c r="AL531" s="2060"/>
    </row>
  </sheetData>
  <mergeCells count="368">
    <mergeCell ref="AF530:AJ530"/>
    <mergeCell ref="G528:J528"/>
    <mergeCell ref="L528:O528"/>
    <mergeCell ref="Q528:T528"/>
    <mergeCell ref="V528:Y528"/>
    <mergeCell ref="AA528:AD528"/>
    <mergeCell ref="G530:J530"/>
    <mergeCell ref="L530:O530"/>
    <mergeCell ref="Q530:T530"/>
    <mergeCell ref="V530:Y530"/>
    <mergeCell ref="AA530:AD530"/>
    <mergeCell ref="AO504:AO507"/>
    <mergeCell ref="AQ504:AQ508"/>
    <mergeCell ref="AR504:AR508"/>
    <mergeCell ref="B509:B514"/>
    <mergeCell ref="C509:C514"/>
    <mergeCell ref="AO509:AO524"/>
    <mergeCell ref="B515:B524"/>
    <mergeCell ref="C515:C519"/>
    <mergeCell ref="C520:C524"/>
    <mergeCell ref="B504:D507"/>
    <mergeCell ref="F504:AJ504"/>
    <mergeCell ref="AK504:AK507"/>
    <mergeCell ref="AL504:AL507"/>
    <mergeCell ref="AM504:AM507"/>
    <mergeCell ref="AN504:AN507"/>
    <mergeCell ref="AO480:AO483"/>
    <mergeCell ref="AQ480:AQ484"/>
    <mergeCell ref="AR480:AR484"/>
    <mergeCell ref="B485:B490"/>
    <mergeCell ref="C485:C490"/>
    <mergeCell ref="AO485:AO500"/>
    <mergeCell ref="B491:B500"/>
    <mergeCell ref="C491:C495"/>
    <mergeCell ref="C496:C500"/>
    <mergeCell ref="B480:D483"/>
    <mergeCell ref="F480:AJ480"/>
    <mergeCell ref="AK480:AK483"/>
    <mergeCell ref="AL480:AL483"/>
    <mergeCell ref="AM480:AM483"/>
    <mergeCell ref="AN480:AN483"/>
    <mergeCell ref="AO456:AO459"/>
    <mergeCell ref="AQ456:AQ460"/>
    <mergeCell ref="AR456:AR460"/>
    <mergeCell ref="B461:B466"/>
    <mergeCell ref="C461:C466"/>
    <mergeCell ref="AO461:AO476"/>
    <mergeCell ref="B467:B476"/>
    <mergeCell ref="C467:C471"/>
    <mergeCell ref="C472:C476"/>
    <mergeCell ref="B456:D459"/>
    <mergeCell ref="F456:AJ456"/>
    <mergeCell ref="AK456:AK459"/>
    <mergeCell ref="AL456:AL459"/>
    <mergeCell ref="AM456:AM459"/>
    <mergeCell ref="AN456:AN459"/>
    <mergeCell ref="AO432:AO435"/>
    <mergeCell ref="AQ432:AQ436"/>
    <mergeCell ref="AR432:AR436"/>
    <mergeCell ref="B437:B442"/>
    <mergeCell ref="C437:C442"/>
    <mergeCell ref="AO437:AO452"/>
    <mergeCell ref="B443:B452"/>
    <mergeCell ref="C443:C447"/>
    <mergeCell ref="C448:C452"/>
    <mergeCell ref="B432:D435"/>
    <mergeCell ref="F432:AJ432"/>
    <mergeCell ref="AK432:AK435"/>
    <mergeCell ref="AL432:AL435"/>
    <mergeCell ref="AM432:AM435"/>
    <mergeCell ref="AN432:AN435"/>
    <mergeCell ref="AO408:AO411"/>
    <mergeCell ref="AQ408:AQ412"/>
    <mergeCell ref="AR408:AR412"/>
    <mergeCell ref="B413:B418"/>
    <mergeCell ref="C413:C418"/>
    <mergeCell ref="AO413:AO428"/>
    <mergeCell ref="B419:B428"/>
    <mergeCell ref="C419:C423"/>
    <mergeCell ref="C424:C428"/>
    <mergeCell ref="B408:D411"/>
    <mergeCell ref="F408:AJ408"/>
    <mergeCell ref="AK408:AK411"/>
    <mergeCell ref="AL408:AL411"/>
    <mergeCell ref="AM408:AM411"/>
    <mergeCell ref="AN408:AN411"/>
    <mergeCell ref="AO384:AO387"/>
    <mergeCell ref="AQ384:AQ388"/>
    <mergeCell ref="AR384:AR388"/>
    <mergeCell ref="B389:B394"/>
    <mergeCell ref="C389:C394"/>
    <mergeCell ref="AO389:AO404"/>
    <mergeCell ref="B395:B404"/>
    <mergeCell ref="C395:C399"/>
    <mergeCell ref="C400:C404"/>
    <mergeCell ref="B384:D387"/>
    <mergeCell ref="F384:AJ384"/>
    <mergeCell ref="AK384:AK387"/>
    <mergeCell ref="AL384:AL387"/>
    <mergeCell ref="AM384:AM387"/>
    <mergeCell ref="AN384:AN387"/>
    <mergeCell ref="AO360:AO363"/>
    <mergeCell ref="AQ360:AQ364"/>
    <mergeCell ref="AR360:AR364"/>
    <mergeCell ref="B365:B370"/>
    <mergeCell ref="C365:C370"/>
    <mergeCell ref="AO365:AO380"/>
    <mergeCell ref="B371:B380"/>
    <mergeCell ref="C371:C375"/>
    <mergeCell ref="C376:C380"/>
    <mergeCell ref="B360:D363"/>
    <mergeCell ref="F360:AJ360"/>
    <mergeCell ref="AK360:AK363"/>
    <mergeCell ref="AL360:AL363"/>
    <mergeCell ref="AM360:AM363"/>
    <mergeCell ref="AN360:AN363"/>
    <mergeCell ref="AO336:AO339"/>
    <mergeCell ref="AQ336:AQ340"/>
    <mergeCell ref="AR336:AR340"/>
    <mergeCell ref="B341:B346"/>
    <mergeCell ref="C341:C346"/>
    <mergeCell ref="AO341:AO356"/>
    <mergeCell ref="B347:B356"/>
    <mergeCell ref="C347:C351"/>
    <mergeCell ref="C352:C356"/>
    <mergeCell ref="B336:D339"/>
    <mergeCell ref="F336:AJ336"/>
    <mergeCell ref="AK336:AK339"/>
    <mergeCell ref="AL336:AL339"/>
    <mergeCell ref="AM336:AM339"/>
    <mergeCell ref="AN336:AN339"/>
    <mergeCell ref="AO312:AO315"/>
    <mergeCell ref="AQ312:AQ316"/>
    <mergeCell ref="AR312:AR316"/>
    <mergeCell ref="B317:B322"/>
    <mergeCell ref="C317:C322"/>
    <mergeCell ref="AO317:AO332"/>
    <mergeCell ref="B323:B332"/>
    <mergeCell ref="C323:C327"/>
    <mergeCell ref="C328:C332"/>
    <mergeCell ref="B312:D315"/>
    <mergeCell ref="F312:AJ312"/>
    <mergeCell ref="AK312:AK315"/>
    <mergeCell ref="AL312:AL315"/>
    <mergeCell ref="AM312:AM315"/>
    <mergeCell ref="AN312:AN315"/>
    <mergeCell ref="AO288:AO291"/>
    <mergeCell ref="AQ288:AQ292"/>
    <mergeCell ref="AR288:AR292"/>
    <mergeCell ref="B293:B298"/>
    <mergeCell ref="C293:C298"/>
    <mergeCell ref="AO293:AO308"/>
    <mergeCell ref="B299:B308"/>
    <mergeCell ref="C299:C303"/>
    <mergeCell ref="C304:C308"/>
    <mergeCell ref="B288:D291"/>
    <mergeCell ref="F288:AJ288"/>
    <mergeCell ref="AK288:AK291"/>
    <mergeCell ref="AL288:AL291"/>
    <mergeCell ref="AM288:AM291"/>
    <mergeCell ref="AN288:AN291"/>
    <mergeCell ref="AO264:AO267"/>
    <mergeCell ref="AQ264:AQ268"/>
    <mergeCell ref="AR264:AR268"/>
    <mergeCell ref="B269:B274"/>
    <mergeCell ref="C269:C274"/>
    <mergeCell ref="AO269:AO284"/>
    <mergeCell ref="B275:B284"/>
    <mergeCell ref="C275:C279"/>
    <mergeCell ref="C280:C284"/>
    <mergeCell ref="B264:D267"/>
    <mergeCell ref="F264:AJ264"/>
    <mergeCell ref="AK264:AK267"/>
    <mergeCell ref="AL264:AL267"/>
    <mergeCell ref="AM264:AM267"/>
    <mergeCell ref="AN264:AN267"/>
    <mergeCell ref="AO240:AO243"/>
    <mergeCell ref="AQ240:AQ244"/>
    <mergeCell ref="AR240:AR244"/>
    <mergeCell ref="B245:B250"/>
    <mergeCell ref="C245:C250"/>
    <mergeCell ref="AO245:AO260"/>
    <mergeCell ref="B251:B260"/>
    <mergeCell ref="C251:C255"/>
    <mergeCell ref="C256:C260"/>
    <mergeCell ref="B240:D243"/>
    <mergeCell ref="F240:AJ240"/>
    <mergeCell ref="AK240:AK243"/>
    <mergeCell ref="AL240:AL243"/>
    <mergeCell ref="AM240:AM243"/>
    <mergeCell ref="AN240:AN243"/>
    <mergeCell ref="AO216:AO219"/>
    <mergeCell ref="AQ216:AQ220"/>
    <mergeCell ref="AR216:AR220"/>
    <mergeCell ref="B221:B226"/>
    <mergeCell ref="C221:C226"/>
    <mergeCell ref="AO221:AO236"/>
    <mergeCell ref="B227:B236"/>
    <mergeCell ref="C227:C231"/>
    <mergeCell ref="C232:C236"/>
    <mergeCell ref="B216:D219"/>
    <mergeCell ref="F216:AJ216"/>
    <mergeCell ref="AK216:AK219"/>
    <mergeCell ref="AL216:AL219"/>
    <mergeCell ref="AM216:AM219"/>
    <mergeCell ref="AN216:AN219"/>
    <mergeCell ref="AO192:AO195"/>
    <mergeCell ref="AQ192:AQ196"/>
    <mergeCell ref="AR192:AR196"/>
    <mergeCell ref="B197:B202"/>
    <mergeCell ref="C197:C202"/>
    <mergeCell ref="AO197:AO212"/>
    <mergeCell ref="B203:B212"/>
    <mergeCell ref="C203:C207"/>
    <mergeCell ref="C208:C212"/>
    <mergeCell ref="B192:D195"/>
    <mergeCell ref="F192:AJ192"/>
    <mergeCell ref="AK192:AK195"/>
    <mergeCell ref="AL192:AL195"/>
    <mergeCell ref="AM192:AM195"/>
    <mergeCell ref="AN192:AN195"/>
    <mergeCell ref="AO168:AO171"/>
    <mergeCell ref="AQ168:AQ172"/>
    <mergeCell ref="AR168:AR172"/>
    <mergeCell ref="B173:B178"/>
    <mergeCell ref="C173:C178"/>
    <mergeCell ref="AO173:AO188"/>
    <mergeCell ref="B179:B188"/>
    <mergeCell ref="C179:C183"/>
    <mergeCell ref="C184:C188"/>
    <mergeCell ref="B168:D171"/>
    <mergeCell ref="F168:AJ168"/>
    <mergeCell ref="AK168:AK171"/>
    <mergeCell ref="AL168:AL171"/>
    <mergeCell ref="AM168:AM171"/>
    <mergeCell ref="AN168:AN171"/>
    <mergeCell ref="AO144:AO147"/>
    <mergeCell ref="AQ144:AQ148"/>
    <mergeCell ref="AR144:AR148"/>
    <mergeCell ref="B149:B154"/>
    <mergeCell ref="C149:C154"/>
    <mergeCell ref="AO149:AO164"/>
    <mergeCell ref="B155:B164"/>
    <mergeCell ref="C155:C159"/>
    <mergeCell ref="C160:C164"/>
    <mergeCell ref="B144:D147"/>
    <mergeCell ref="F144:AJ144"/>
    <mergeCell ref="AK144:AK147"/>
    <mergeCell ref="AL144:AL147"/>
    <mergeCell ref="AM144:AM147"/>
    <mergeCell ref="AN144:AN147"/>
    <mergeCell ref="AO120:AO123"/>
    <mergeCell ref="AQ120:AQ124"/>
    <mergeCell ref="AR120:AR124"/>
    <mergeCell ref="B125:B130"/>
    <mergeCell ref="C125:C130"/>
    <mergeCell ref="AO125:AO140"/>
    <mergeCell ref="B131:B140"/>
    <mergeCell ref="C131:C135"/>
    <mergeCell ref="C136:C140"/>
    <mergeCell ref="B120:D123"/>
    <mergeCell ref="F120:AJ120"/>
    <mergeCell ref="AK120:AK123"/>
    <mergeCell ref="AL120:AL123"/>
    <mergeCell ref="AM120:AM123"/>
    <mergeCell ref="AN120:AN123"/>
    <mergeCell ref="B101:B106"/>
    <mergeCell ref="C101:C106"/>
    <mergeCell ref="AO101:AO116"/>
    <mergeCell ref="B107:B116"/>
    <mergeCell ref="C107:C111"/>
    <mergeCell ref="C112:C116"/>
    <mergeCell ref="B96:D99"/>
    <mergeCell ref="F96:AJ96"/>
    <mergeCell ref="AK96:AK99"/>
    <mergeCell ref="AL96:AL99"/>
    <mergeCell ref="AM96:AM99"/>
    <mergeCell ref="AN96:AN99"/>
    <mergeCell ref="B77:B82"/>
    <mergeCell ref="C77:C82"/>
    <mergeCell ref="AO77:AO92"/>
    <mergeCell ref="B83:B92"/>
    <mergeCell ref="C83:C87"/>
    <mergeCell ref="C88:C92"/>
    <mergeCell ref="AO96:AO99"/>
    <mergeCell ref="AQ96:AQ100"/>
    <mergeCell ref="AR96:AR100"/>
    <mergeCell ref="AN72:AN75"/>
    <mergeCell ref="AO72:AO75"/>
    <mergeCell ref="AQ48:AQ52"/>
    <mergeCell ref="AR48:AR52"/>
    <mergeCell ref="B53:B58"/>
    <mergeCell ref="C53:C58"/>
    <mergeCell ref="AO53:AO68"/>
    <mergeCell ref="B59:B68"/>
    <mergeCell ref="C59:C63"/>
    <mergeCell ref="AQ72:AQ76"/>
    <mergeCell ref="AR72:AR76"/>
    <mergeCell ref="B72:D75"/>
    <mergeCell ref="F72:AJ72"/>
    <mergeCell ref="AK72:AK75"/>
    <mergeCell ref="AL72:AL75"/>
    <mergeCell ref="AM72:AM75"/>
    <mergeCell ref="B48:D51"/>
    <mergeCell ref="F48:AJ48"/>
    <mergeCell ref="AK48:AK51"/>
    <mergeCell ref="AL48:AL51"/>
    <mergeCell ref="C64:C68"/>
    <mergeCell ref="AO24:AO27"/>
    <mergeCell ref="AQ24:AQ28"/>
    <mergeCell ref="AM48:AM51"/>
    <mergeCell ref="AN48:AN51"/>
    <mergeCell ref="AO48:AO51"/>
    <mergeCell ref="AR24:AR28"/>
    <mergeCell ref="A28:A29"/>
    <mergeCell ref="B29:B34"/>
    <mergeCell ref="C29:C34"/>
    <mergeCell ref="AO29:AO44"/>
    <mergeCell ref="A35:A36"/>
    <mergeCell ref="B35:B44"/>
    <mergeCell ref="C35:C39"/>
    <mergeCell ref="B24:D27"/>
    <mergeCell ref="F24:AJ24"/>
    <mergeCell ref="AK24:AK27"/>
    <mergeCell ref="AL24:AL27"/>
    <mergeCell ref="AM24:AM27"/>
    <mergeCell ref="AN24:AN27"/>
    <mergeCell ref="A40:A41"/>
    <mergeCell ref="C40:C44"/>
    <mergeCell ref="B9:C9"/>
    <mergeCell ref="F9:H9"/>
    <mergeCell ref="AG9:AJ9"/>
    <mergeCell ref="AG10:AJ10"/>
    <mergeCell ref="AG11:AJ11"/>
    <mergeCell ref="AG12:AJ12"/>
    <mergeCell ref="AG13:AJ13"/>
    <mergeCell ref="AA14:AB21"/>
    <mergeCell ref="AC14:AF17"/>
    <mergeCell ref="AG14:AJ14"/>
    <mergeCell ref="AG15:AJ15"/>
    <mergeCell ref="AG16:AJ16"/>
    <mergeCell ref="AG17:AJ17"/>
    <mergeCell ref="AC18:AF21"/>
    <mergeCell ref="AG18:AJ18"/>
    <mergeCell ref="AG19:AJ19"/>
    <mergeCell ref="AG20:AJ20"/>
    <mergeCell ref="AG21:AJ21"/>
    <mergeCell ref="AM2:AO2"/>
    <mergeCell ref="AM4:AO4"/>
    <mergeCell ref="F5:M5"/>
    <mergeCell ref="P5:T6"/>
    <mergeCell ref="U5:X6"/>
    <mergeCell ref="AA5:AB7"/>
    <mergeCell ref="AC5:AF7"/>
    <mergeCell ref="AG5:AJ7"/>
    <mergeCell ref="AK5:AK6"/>
    <mergeCell ref="AL5:AL6"/>
    <mergeCell ref="AM5:AM6"/>
    <mergeCell ref="AN5:AN6"/>
    <mergeCell ref="AO5:AO6"/>
    <mergeCell ref="F6:I6"/>
    <mergeCell ref="F7:I7"/>
    <mergeCell ref="P7:T8"/>
    <mergeCell ref="U7:X8"/>
    <mergeCell ref="AA8:AB13"/>
    <mergeCell ref="AC8:AF13"/>
    <mergeCell ref="AG8:AJ8"/>
    <mergeCell ref="AO8:AO21"/>
  </mergeCells>
  <phoneticPr fontId="18"/>
  <conditionalFormatting sqref="D29:D34">
    <cfRule type="cellIs" dxfId="1702" priority="282" operator="equal">
      <formula>0</formula>
    </cfRule>
  </conditionalFormatting>
  <conditionalFormatting sqref="D36:D39">
    <cfRule type="cellIs" dxfId="1701" priority="281" operator="equal">
      <formula>0</formula>
    </cfRule>
  </conditionalFormatting>
  <conditionalFormatting sqref="D41:D44">
    <cfRule type="cellIs" dxfId="1700" priority="288" operator="equal">
      <formula>0</formula>
    </cfRule>
  </conditionalFormatting>
  <conditionalFormatting sqref="D53:D58">
    <cfRule type="cellIs" dxfId="1699" priority="268" operator="equal">
      <formula>0</formula>
    </cfRule>
  </conditionalFormatting>
  <conditionalFormatting sqref="D60:D63">
    <cfRule type="cellIs" dxfId="1698" priority="267" operator="equal">
      <formula>0</formula>
    </cfRule>
  </conditionalFormatting>
  <conditionalFormatting sqref="D65:D68">
    <cfRule type="cellIs" dxfId="1697" priority="274" operator="equal">
      <formula>0</formula>
    </cfRule>
  </conditionalFormatting>
  <conditionalFormatting sqref="D77:D82">
    <cfRule type="cellIs" dxfId="1696" priority="254" operator="equal">
      <formula>0</formula>
    </cfRule>
  </conditionalFormatting>
  <conditionalFormatting sqref="D84:D87">
    <cfRule type="cellIs" dxfId="1695" priority="253" operator="equal">
      <formula>0</formula>
    </cfRule>
  </conditionalFormatting>
  <conditionalFormatting sqref="D89:D92">
    <cfRule type="cellIs" dxfId="1694" priority="260" operator="equal">
      <formula>0</formula>
    </cfRule>
  </conditionalFormatting>
  <conditionalFormatting sqref="D101:D106">
    <cfRule type="cellIs" dxfId="1693" priority="240" operator="equal">
      <formula>0</formula>
    </cfRule>
  </conditionalFormatting>
  <conditionalFormatting sqref="D108:D111">
    <cfRule type="cellIs" dxfId="1692" priority="239" operator="equal">
      <formula>0</formula>
    </cfRule>
  </conditionalFormatting>
  <conditionalFormatting sqref="D113:D116">
    <cfRule type="cellIs" dxfId="1691" priority="246" operator="equal">
      <formula>0</formula>
    </cfRule>
  </conditionalFormatting>
  <conditionalFormatting sqref="D125:D130">
    <cfRule type="cellIs" dxfId="1690" priority="226" operator="equal">
      <formula>0</formula>
    </cfRule>
  </conditionalFormatting>
  <conditionalFormatting sqref="D132:D135">
    <cfRule type="cellIs" dxfId="1689" priority="225" operator="equal">
      <formula>0</formula>
    </cfRule>
  </conditionalFormatting>
  <conditionalFormatting sqref="D137:D140">
    <cfRule type="cellIs" dxfId="1688" priority="232" operator="equal">
      <formula>0</formula>
    </cfRule>
  </conditionalFormatting>
  <conditionalFormatting sqref="D149:D154">
    <cfRule type="cellIs" dxfId="1687" priority="212" operator="equal">
      <formula>0</formula>
    </cfRule>
  </conditionalFormatting>
  <conditionalFormatting sqref="D156:D159">
    <cfRule type="cellIs" dxfId="1686" priority="211" operator="equal">
      <formula>0</formula>
    </cfRule>
  </conditionalFormatting>
  <conditionalFormatting sqref="D161:D164">
    <cfRule type="cellIs" dxfId="1685" priority="218" operator="equal">
      <formula>0</formula>
    </cfRule>
  </conditionalFormatting>
  <conditionalFormatting sqref="D173:D178">
    <cfRule type="cellIs" dxfId="1684" priority="198" operator="equal">
      <formula>0</formula>
    </cfRule>
  </conditionalFormatting>
  <conditionalFormatting sqref="D180:D183">
    <cfRule type="cellIs" dxfId="1683" priority="197" operator="equal">
      <formula>0</formula>
    </cfRule>
  </conditionalFormatting>
  <conditionalFormatting sqref="D185:D188">
    <cfRule type="cellIs" dxfId="1682" priority="204" operator="equal">
      <formula>0</formula>
    </cfRule>
  </conditionalFormatting>
  <conditionalFormatting sqref="D197:D202">
    <cfRule type="cellIs" dxfId="1681" priority="184" operator="equal">
      <formula>0</formula>
    </cfRule>
  </conditionalFormatting>
  <conditionalFormatting sqref="D204:D207">
    <cfRule type="cellIs" dxfId="1680" priority="183" operator="equal">
      <formula>0</formula>
    </cfRule>
  </conditionalFormatting>
  <conditionalFormatting sqref="D209:D212">
    <cfRule type="cellIs" dxfId="1679" priority="190" operator="equal">
      <formula>0</formula>
    </cfRule>
  </conditionalFormatting>
  <conditionalFormatting sqref="D221:D226">
    <cfRule type="cellIs" dxfId="1678" priority="170" operator="equal">
      <formula>0</formula>
    </cfRule>
  </conditionalFormatting>
  <conditionalFormatting sqref="D228:D231">
    <cfRule type="cellIs" dxfId="1677" priority="169" operator="equal">
      <formula>0</formula>
    </cfRule>
  </conditionalFormatting>
  <conditionalFormatting sqref="D233:D236">
    <cfRule type="cellIs" dxfId="1676" priority="176" operator="equal">
      <formula>0</formula>
    </cfRule>
  </conditionalFormatting>
  <conditionalFormatting sqref="D245:D250">
    <cfRule type="cellIs" dxfId="1675" priority="156" operator="equal">
      <formula>0</formula>
    </cfRule>
  </conditionalFormatting>
  <conditionalFormatting sqref="D252:D255">
    <cfRule type="cellIs" dxfId="1674" priority="155" operator="equal">
      <formula>0</formula>
    </cfRule>
  </conditionalFormatting>
  <conditionalFormatting sqref="D257:D260">
    <cfRule type="cellIs" dxfId="1673" priority="162" operator="equal">
      <formula>0</formula>
    </cfRule>
  </conditionalFormatting>
  <conditionalFormatting sqref="D269:D274">
    <cfRule type="cellIs" dxfId="1672" priority="142" operator="equal">
      <formula>0</formula>
    </cfRule>
  </conditionalFormatting>
  <conditionalFormatting sqref="D276:D279">
    <cfRule type="cellIs" dxfId="1671" priority="141" operator="equal">
      <formula>0</formula>
    </cfRule>
  </conditionalFormatting>
  <conditionalFormatting sqref="D281:D284">
    <cfRule type="cellIs" dxfId="1670" priority="148" operator="equal">
      <formula>0</formula>
    </cfRule>
  </conditionalFormatting>
  <conditionalFormatting sqref="D293:D298">
    <cfRule type="cellIs" dxfId="1669" priority="128" operator="equal">
      <formula>0</formula>
    </cfRule>
  </conditionalFormatting>
  <conditionalFormatting sqref="D300:D303">
    <cfRule type="cellIs" dxfId="1668" priority="127" operator="equal">
      <formula>0</formula>
    </cfRule>
  </conditionalFormatting>
  <conditionalFormatting sqref="D305:D308">
    <cfRule type="cellIs" dxfId="1667" priority="134" operator="equal">
      <formula>0</formula>
    </cfRule>
  </conditionalFormatting>
  <conditionalFormatting sqref="D317:D322">
    <cfRule type="cellIs" dxfId="1666" priority="114" operator="equal">
      <formula>0</formula>
    </cfRule>
  </conditionalFormatting>
  <conditionalFormatting sqref="D324:D327">
    <cfRule type="cellIs" dxfId="1665" priority="113" operator="equal">
      <formula>0</formula>
    </cfRule>
  </conditionalFormatting>
  <conditionalFormatting sqref="D329:D332">
    <cfRule type="cellIs" dxfId="1664" priority="120" operator="equal">
      <formula>0</formula>
    </cfRule>
  </conditionalFormatting>
  <conditionalFormatting sqref="D341:D346">
    <cfRule type="cellIs" dxfId="1663" priority="100" operator="equal">
      <formula>0</formula>
    </cfRule>
  </conditionalFormatting>
  <conditionalFormatting sqref="D348:D351">
    <cfRule type="cellIs" dxfId="1662" priority="99" operator="equal">
      <formula>0</formula>
    </cfRule>
  </conditionalFormatting>
  <conditionalFormatting sqref="D353:D356">
    <cfRule type="cellIs" dxfId="1661" priority="106" operator="equal">
      <formula>0</formula>
    </cfRule>
  </conditionalFormatting>
  <conditionalFormatting sqref="D365:D370">
    <cfRule type="cellIs" dxfId="1660" priority="86" operator="equal">
      <formula>0</formula>
    </cfRule>
  </conditionalFormatting>
  <conditionalFormatting sqref="D372:D375">
    <cfRule type="cellIs" dxfId="1659" priority="85" operator="equal">
      <formula>0</formula>
    </cfRule>
  </conditionalFormatting>
  <conditionalFormatting sqref="D377:D380">
    <cfRule type="cellIs" dxfId="1658" priority="92" operator="equal">
      <formula>0</formula>
    </cfRule>
  </conditionalFormatting>
  <conditionalFormatting sqref="D389:D394">
    <cfRule type="cellIs" dxfId="1657" priority="72" operator="equal">
      <formula>0</formula>
    </cfRule>
  </conditionalFormatting>
  <conditionalFormatting sqref="D396:D399">
    <cfRule type="cellIs" dxfId="1656" priority="71" operator="equal">
      <formula>0</formula>
    </cfRule>
  </conditionalFormatting>
  <conditionalFormatting sqref="D401:D404">
    <cfRule type="cellIs" dxfId="1655" priority="78" operator="equal">
      <formula>0</formula>
    </cfRule>
  </conditionalFormatting>
  <conditionalFormatting sqref="D413:D418">
    <cfRule type="cellIs" dxfId="1654" priority="58" operator="equal">
      <formula>0</formula>
    </cfRule>
  </conditionalFormatting>
  <conditionalFormatting sqref="D420:D423">
    <cfRule type="cellIs" dxfId="1653" priority="57" operator="equal">
      <formula>0</formula>
    </cfRule>
  </conditionalFormatting>
  <conditionalFormatting sqref="D425:D428">
    <cfRule type="cellIs" dxfId="1652" priority="64" operator="equal">
      <formula>0</formula>
    </cfRule>
  </conditionalFormatting>
  <conditionalFormatting sqref="D437:D442">
    <cfRule type="cellIs" dxfId="1651" priority="44" operator="equal">
      <formula>0</formula>
    </cfRule>
  </conditionalFormatting>
  <conditionalFormatting sqref="D444:D447">
    <cfRule type="cellIs" dxfId="1650" priority="43" operator="equal">
      <formula>0</formula>
    </cfRule>
  </conditionalFormatting>
  <conditionalFormatting sqref="D449:D452">
    <cfRule type="cellIs" dxfId="1649" priority="50" operator="equal">
      <formula>0</formula>
    </cfRule>
  </conditionalFormatting>
  <conditionalFormatting sqref="D461:D466">
    <cfRule type="cellIs" dxfId="1648" priority="30" operator="equal">
      <formula>0</formula>
    </cfRule>
  </conditionalFormatting>
  <conditionalFormatting sqref="D468:D471">
    <cfRule type="cellIs" dxfId="1647" priority="29" operator="equal">
      <formula>0</formula>
    </cfRule>
  </conditionalFormatting>
  <conditionalFormatting sqref="D473:D476">
    <cfRule type="cellIs" dxfId="1646" priority="36" operator="equal">
      <formula>0</formula>
    </cfRule>
  </conditionalFormatting>
  <conditionalFormatting sqref="D485:D490">
    <cfRule type="cellIs" dxfId="1645" priority="16" operator="equal">
      <formula>0</formula>
    </cfRule>
  </conditionalFormatting>
  <conditionalFormatting sqref="D492:D495">
    <cfRule type="cellIs" dxfId="1644" priority="15" operator="equal">
      <formula>0</formula>
    </cfRule>
  </conditionalFormatting>
  <conditionalFormatting sqref="D497:D500">
    <cfRule type="cellIs" dxfId="1643" priority="22" operator="equal">
      <formula>0</formula>
    </cfRule>
  </conditionalFormatting>
  <conditionalFormatting sqref="D509:D514">
    <cfRule type="cellIs" dxfId="1642" priority="2" operator="equal">
      <formula>0</formula>
    </cfRule>
  </conditionalFormatting>
  <conditionalFormatting sqref="D516:D519">
    <cfRule type="cellIs" dxfId="1641" priority="1" operator="equal">
      <formula>0</formula>
    </cfRule>
  </conditionalFormatting>
  <conditionalFormatting sqref="D521:D524">
    <cfRule type="cellIs" dxfId="1640" priority="8" operator="equal">
      <formula>0</formula>
    </cfRule>
  </conditionalFormatting>
  <conditionalFormatting sqref="F528 K528 P528 U528 Z528">
    <cfRule type="containsText" dxfId="1639" priority="1315" operator="containsText" text="日">
      <formula>NOT(ISERROR(SEARCH("日",F528)))</formula>
    </cfRule>
    <cfRule type="containsText" dxfId="1638" priority="1316" operator="containsText" text="土">
      <formula>NOT(ISERROR(SEARCH("土",F528)))</formula>
    </cfRule>
  </conditionalFormatting>
  <conditionalFormatting sqref="F528">
    <cfRule type="containsText" dxfId="1637" priority="1314" operator="containsText" text="中止">
      <formula>NOT(ISERROR(SEARCH("中止",F528)))</formula>
    </cfRule>
    <cfRule type="cellIs" dxfId="1636" priority="1312" operator="equal">
      <formula>"中止,製作"</formula>
    </cfRule>
    <cfRule type="containsText" dxfId="1635" priority="1313" operator="containsText" text="中止,製作,夏休,冬休,その他">
      <formula>NOT(ISERROR(SEARCH("中止,製作,夏休,冬休,その他",F528)))</formula>
    </cfRule>
    <cfRule type="containsText" dxfId="1634" priority="1311" operator="containsText" text="製作">
      <formula>NOT(ISERROR(SEARCH("製作",F528)))</formula>
    </cfRule>
    <cfRule type="containsText" dxfId="1633" priority="1310" operator="containsText" text="夏休">
      <formula>NOT(ISERROR(SEARCH("夏休",F528)))</formula>
    </cfRule>
    <cfRule type="containsText" dxfId="1632" priority="1309" operator="containsText" text="冬休">
      <formula>NOT(ISERROR(SEARCH("冬休",F528)))</formula>
    </cfRule>
    <cfRule type="containsText" dxfId="1631" priority="1308" operator="containsText" text="その他">
      <formula>NOT(ISERROR(SEARCH("その他",F528)))</formula>
    </cfRule>
  </conditionalFormatting>
  <conditionalFormatting sqref="F530">
    <cfRule type="containsText" dxfId="1630" priority="1262" operator="containsText" text="退">
      <formula>NOT(ISERROR(SEARCH("退",F530)))</formula>
    </cfRule>
    <cfRule type="containsText" dxfId="1629" priority="1264" operator="containsText" text="入,退">
      <formula>NOT(ISERROR(SEARCH("入,退",F530)))</formula>
    </cfRule>
    <cfRule type="cellIs" dxfId="1628" priority="1265" operator="equal">
      <formula>"休"</formula>
    </cfRule>
    <cfRule type="containsText" dxfId="1627" priority="1260" operator="containsText" text="－">
      <formula>NOT(ISERROR(SEARCH("－",F530)))</formula>
    </cfRule>
    <cfRule type="containsText" dxfId="1626" priority="1261" operator="containsText" text="外">
      <formula>NOT(ISERROR(SEARCH("外",F530)))</formula>
    </cfRule>
    <cfRule type="containsText" dxfId="1625" priority="1263" operator="containsText" text="入">
      <formula>NOT(ISERROR(SEARCH("入",F530)))</formula>
    </cfRule>
  </conditionalFormatting>
  <conditionalFormatting sqref="F29:G34 V31:W32 H31:U33 V33:AJ33">
    <cfRule type="containsText" dxfId="1624" priority="1327" operator="containsText" text="－">
      <formula>NOT(ISERROR(SEARCH("－",F29)))</formula>
    </cfRule>
  </conditionalFormatting>
  <conditionalFormatting sqref="F53:G58 V55:W56 H55:U57 V57:AJ57">
    <cfRule type="containsText" dxfId="1623" priority="1148" operator="containsText" text="－">
      <formula>NOT(ISERROR(SEARCH("－",F53)))</formula>
    </cfRule>
  </conditionalFormatting>
  <conditionalFormatting sqref="F77:G82 V79:W80 H79:U81 V81:AJ81">
    <cfRule type="containsText" dxfId="1622" priority="1105" operator="containsText" text="－">
      <formula>NOT(ISERROR(SEARCH("－",F77)))</formula>
    </cfRule>
  </conditionalFormatting>
  <conditionalFormatting sqref="F101:G106 V103:W104 H103:U105 V105:AJ105">
    <cfRule type="containsText" dxfId="1621" priority="1062" operator="containsText" text="－">
      <formula>NOT(ISERROR(SEARCH("－",F101)))</formula>
    </cfRule>
  </conditionalFormatting>
  <conditionalFormatting sqref="F125:G130 V127:W128 H127:U129 V129:AJ129">
    <cfRule type="containsText" dxfId="1620" priority="1019" operator="containsText" text="－">
      <formula>NOT(ISERROR(SEARCH("－",F125)))</formula>
    </cfRule>
  </conditionalFormatting>
  <conditionalFormatting sqref="F149:G154 V151:W152 H151:U153 V153:AJ153">
    <cfRule type="containsText" dxfId="1619" priority="976" operator="containsText" text="－">
      <formula>NOT(ISERROR(SEARCH("－",F149)))</formula>
    </cfRule>
  </conditionalFormatting>
  <conditionalFormatting sqref="F173:G178 V175:W176 H175:U177 V177:AJ177">
    <cfRule type="containsText" dxfId="1618" priority="933" operator="containsText" text="－">
      <formula>NOT(ISERROR(SEARCH("－",F173)))</formula>
    </cfRule>
  </conditionalFormatting>
  <conditionalFormatting sqref="F197:G202 V199:W200 H199:U201 V201:AJ201">
    <cfRule type="containsText" dxfId="1617" priority="890" operator="containsText" text="－">
      <formula>NOT(ISERROR(SEARCH("－",F197)))</formula>
    </cfRule>
  </conditionalFormatting>
  <conditionalFormatting sqref="F221:G226 V223:W224 H223:U225 V225:AJ225">
    <cfRule type="containsText" dxfId="1616" priority="847" operator="containsText" text="－">
      <formula>NOT(ISERROR(SEARCH("－",F221)))</formula>
    </cfRule>
  </conditionalFormatting>
  <conditionalFormatting sqref="F245:G250 V247:W248 H247:U249 V249:AJ249">
    <cfRule type="containsText" dxfId="1615" priority="804" operator="containsText" text="－">
      <formula>NOT(ISERROR(SEARCH("－",F245)))</formula>
    </cfRule>
  </conditionalFormatting>
  <conditionalFormatting sqref="F269:G274 V271:W272 H271:U273 V273:AJ273">
    <cfRule type="containsText" dxfId="1614" priority="761" operator="containsText" text="－">
      <formula>NOT(ISERROR(SEARCH("－",F269)))</formula>
    </cfRule>
  </conditionalFormatting>
  <conditionalFormatting sqref="F293:G298 V295:W296 H295:U297 V297:AJ297">
    <cfRule type="containsText" dxfId="1613" priority="718" operator="containsText" text="－">
      <formula>NOT(ISERROR(SEARCH("－",F293)))</formula>
    </cfRule>
  </conditionalFormatting>
  <conditionalFormatting sqref="F317:G322 V319:W320 H319:U321 V321:AJ321">
    <cfRule type="containsText" dxfId="1612" priority="675" operator="containsText" text="－">
      <formula>NOT(ISERROR(SEARCH("－",F317)))</formula>
    </cfRule>
  </conditionalFormatting>
  <conditionalFormatting sqref="F341:G346 V343:W344 H343:U345 V345:AJ345">
    <cfRule type="containsText" dxfId="1611" priority="632" operator="containsText" text="－">
      <formula>NOT(ISERROR(SEARCH("－",F341)))</formula>
    </cfRule>
  </conditionalFormatting>
  <conditionalFormatting sqref="F365:G370 V367:W368 H367:U369 V369:AJ369">
    <cfRule type="containsText" dxfId="1610" priority="589" operator="containsText" text="－">
      <formula>NOT(ISERROR(SEARCH("－",F365)))</formula>
    </cfRule>
  </conditionalFormatting>
  <conditionalFormatting sqref="F389:G394 V391:W392 H391:U393 V393:AJ393">
    <cfRule type="containsText" dxfId="1609" priority="546" operator="containsText" text="－">
      <formula>NOT(ISERROR(SEARCH("－",F389)))</formula>
    </cfRule>
  </conditionalFormatting>
  <conditionalFormatting sqref="F413:G418 V415:W416 H415:U417 V417:AJ417">
    <cfRule type="containsText" dxfId="1608" priority="503" operator="containsText" text="－">
      <formula>NOT(ISERROR(SEARCH("－",F413)))</formula>
    </cfRule>
  </conditionalFormatting>
  <conditionalFormatting sqref="F437:G442 V439:W440 H439:U441 V441:AJ441">
    <cfRule type="containsText" dxfId="1607" priority="460" operator="containsText" text="－">
      <formula>NOT(ISERROR(SEARCH("－",F437)))</formula>
    </cfRule>
  </conditionalFormatting>
  <conditionalFormatting sqref="F461:G466 V463:W464 H463:U465 V465:AJ465">
    <cfRule type="containsText" dxfId="1606" priority="417" operator="containsText" text="－">
      <formula>NOT(ISERROR(SEARCH("－",F461)))</formula>
    </cfRule>
  </conditionalFormatting>
  <conditionalFormatting sqref="F485:G490 V487:W488 H487:U489 V489:AJ489">
    <cfRule type="containsText" dxfId="1605" priority="374" operator="containsText" text="－">
      <formula>NOT(ISERROR(SEARCH("－",F485)))</formula>
    </cfRule>
  </conditionalFormatting>
  <conditionalFormatting sqref="F509:G514 V511:W512 H511:U513 V513:AJ513">
    <cfRule type="containsText" dxfId="1604" priority="331" operator="containsText" text="－">
      <formula>NOT(ISERROR(SEARCH("－",F509)))</formula>
    </cfRule>
  </conditionalFormatting>
  <conditionalFormatting sqref="F36:AI39">
    <cfRule type="cellIs" dxfId="1603" priority="1241" operator="equal">
      <formula>"休"</formula>
    </cfRule>
    <cfRule type="containsText" dxfId="1602" priority="1240" operator="containsText" text="入,退">
      <formula>NOT(ISERROR(SEARCH("入,退",F36)))</formula>
    </cfRule>
    <cfRule type="containsText" dxfId="1601" priority="1239" operator="containsText" text="入">
      <formula>NOT(ISERROR(SEARCH("入",F36)))</formula>
    </cfRule>
    <cfRule type="containsText" dxfId="1600" priority="1238" operator="containsText" text="退">
      <formula>NOT(ISERROR(SEARCH("退",F36)))</formula>
    </cfRule>
  </conditionalFormatting>
  <conditionalFormatting sqref="F38:AI39">
    <cfRule type="containsText" dxfId="1599" priority="1237" operator="containsText" text="－">
      <formula>NOT(ISERROR(SEARCH("－",F38)))</formula>
    </cfRule>
  </conditionalFormatting>
  <conditionalFormatting sqref="F60:AI63">
    <cfRule type="cellIs" dxfId="1598" priority="1128" operator="equal">
      <formula>"休"</formula>
    </cfRule>
    <cfRule type="containsText" dxfId="1597" priority="1127" operator="containsText" text="入,退">
      <formula>NOT(ISERROR(SEARCH("入,退",F60)))</formula>
    </cfRule>
    <cfRule type="containsText" dxfId="1596" priority="1126" operator="containsText" text="入">
      <formula>NOT(ISERROR(SEARCH("入",F60)))</formula>
    </cfRule>
    <cfRule type="containsText" dxfId="1595" priority="1125" operator="containsText" text="退">
      <formula>NOT(ISERROR(SEARCH("退",F60)))</formula>
    </cfRule>
  </conditionalFormatting>
  <conditionalFormatting sqref="F62:AI63">
    <cfRule type="containsText" dxfId="1594" priority="1124" operator="containsText" text="－">
      <formula>NOT(ISERROR(SEARCH("－",F62)))</formula>
    </cfRule>
  </conditionalFormatting>
  <conditionalFormatting sqref="F84:AI87">
    <cfRule type="cellIs" dxfId="1593" priority="1085" operator="equal">
      <formula>"休"</formula>
    </cfRule>
    <cfRule type="containsText" dxfId="1592" priority="1084" operator="containsText" text="入,退">
      <formula>NOT(ISERROR(SEARCH("入,退",F84)))</formula>
    </cfRule>
    <cfRule type="containsText" dxfId="1591" priority="1083" operator="containsText" text="入">
      <formula>NOT(ISERROR(SEARCH("入",F84)))</formula>
    </cfRule>
    <cfRule type="containsText" dxfId="1590" priority="1082" operator="containsText" text="退">
      <formula>NOT(ISERROR(SEARCH("退",F84)))</formula>
    </cfRule>
  </conditionalFormatting>
  <conditionalFormatting sqref="F86:AI87">
    <cfRule type="containsText" dxfId="1589" priority="1081" operator="containsText" text="－">
      <formula>NOT(ISERROR(SEARCH("－",F86)))</formula>
    </cfRule>
  </conditionalFormatting>
  <conditionalFormatting sqref="F108:AI111">
    <cfRule type="containsText" dxfId="1588" priority="1040" operator="containsText" text="入">
      <formula>NOT(ISERROR(SEARCH("入",F108)))</formula>
    </cfRule>
    <cfRule type="containsText" dxfId="1587" priority="1041" operator="containsText" text="入,退">
      <formula>NOT(ISERROR(SEARCH("入,退",F108)))</formula>
    </cfRule>
    <cfRule type="cellIs" dxfId="1586" priority="1042" operator="equal">
      <formula>"休"</formula>
    </cfRule>
    <cfRule type="containsText" dxfId="1585" priority="1039" operator="containsText" text="退">
      <formula>NOT(ISERROR(SEARCH("退",F108)))</formula>
    </cfRule>
  </conditionalFormatting>
  <conditionalFormatting sqref="F110:AI111">
    <cfRule type="containsText" dxfId="1584" priority="1038" operator="containsText" text="－">
      <formula>NOT(ISERROR(SEARCH("－",F110)))</formula>
    </cfRule>
  </conditionalFormatting>
  <conditionalFormatting sqref="F132:AI135">
    <cfRule type="containsText" dxfId="1583" priority="997" operator="containsText" text="入">
      <formula>NOT(ISERROR(SEARCH("入",F132)))</formula>
    </cfRule>
    <cfRule type="containsText" dxfId="1582" priority="998" operator="containsText" text="入,退">
      <formula>NOT(ISERROR(SEARCH("入,退",F132)))</formula>
    </cfRule>
    <cfRule type="cellIs" dxfId="1581" priority="999" operator="equal">
      <formula>"休"</formula>
    </cfRule>
    <cfRule type="containsText" dxfId="1580" priority="996" operator="containsText" text="退">
      <formula>NOT(ISERROR(SEARCH("退",F132)))</formula>
    </cfRule>
  </conditionalFormatting>
  <conditionalFormatting sqref="F134:AI135">
    <cfRule type="containsText" dxfId="1579" priority="995" operator="containsText" text="－">
      <formula>NOT(ISERROR(SEARCH("－",F134)))</formula>
    </cfRule>
  </conditionalFormatting>
  <conditionalFormatting sqref="F156:AI159">
    <cfRule type="containsText" dxfId="1578" priority="953" operator="containsText" text="退">
      <formula>NOT(ISERROR(SEARCH("退",F156)))</formula>
    </cfRule>
    <cfRule type="containsText" dxfId="1577" priority="954" operator="containsText" text="入">
      <formula>NOT(ISERROR(SEARCH("入",F156)))</formula>
    </cfRule>
    <cfRule type="containsText" dxfId="1576" priority="955" operator="containsText" text="入,退">
      <formula>NOT(ISERROR(SEARCH("入,退",F156)))</formula>
    </cfRule>
    <cfRule type="cellIs" dxfId="1575" priority="956" operator="equal">
      <formula>"休"</formula>
    </cfRule>
  </conditionalFormatting>
  <conditionalFormatting sqref="F158:AI159">
    <cfRule type="containsText" dxfId="1574" priority="952" operator="containsText" text="－">
      <formula>NOT(ISERROR(SEARCH("－",F158)))</formula>
    </cfRule>
  </conditionalFormatting>
  <conditionalFormatting sqref="F180:AI183">
    <cfRule type="cellIs" dxfId="1573" priority="913" operator="equal">
      <formula>"休"</formula>
    </cfRule>
    <cfRule type="containsText" dxfId="1572" priority="911" operator="containsText" text="入">
      <formula>NOT(ISERROR(SEARCH("入",F180)))</formula>
    </cfRule>
    <cfRule type="containsText" dxfId="1571" priority="912" operator="containsText" text="入,退">
      <formula>NOT(ISERROR(SEARCH("入,退",F180)))</formula>
    </cfRule>
    <cfRule type="containsText" dxfId="1570" priority="910" operator="containsText" text="退">
      <formula>NOT(ISERROR(SEARCH("退",F180)))</formula>
    </cfRule>
  </conditionalFormatting>
  <conditionalFormatting sqref="F182:AI183">
    <cfRule type="containsText" dxfId="1569" priority="909" operator="containsText" text="－">
      <formula>NOT(ISERROR(SEARCH("－",F182)))</formula>
    </cfRule>
  </conditionalFormatting>
  <conditionalFormatting sqref="F204:AI207">
    <cfRule type="containsText" dxfId="1568" priority="869" operator="containsText" text="入,退">
      <formula>NOT(ISERROR(SEARCH("入,退",F204)))</formula>
    </cfRule>
    <cfRule type="containsText" dxfId="1567" priority="868" operator="containsText" text="入">
      <formula>NOT(ISERROR(SEARCH("入",F204)))</formula>
    </cfRule>
    <cfRule type="containsText" dxfId="1566" priority="867" operator="containsText" text="退">
      <formula>NOT(ISERROR(SEARCH("退",F204)))</formula>
    </cfRule>
    <cfRule type="cellIs" dxfId="1565" priority="870" operator="equal">
      <formula>"休"</formula>
    </cfRule>
  </conditionalFormatting>
  <conditionalFormatting sqref="F206:AI207">
    <cfRule type="containsText" dxfId="1564" priority="866" operator="containsText" text="－">
      <formula>NOT(ISERROR(SEARCH("－",F206)))</formula>
    </cfRule>
  </conditionalFormatting>
  <conditionalFormatting sqref="F228:AI231">
    <cfRule type="containsText" dxfId="1563" priority="826" operator="containsText" text="入,退">
      <formula>NOT(ISERROR(SEARCH("入,退",F228)))</formula>
    </cfRule>
    <cfRule type="cellIs" dxfId="1562" priority="827" operator="equal">
      <formula>"休"</formula>
    </cfRule>
    <cfRule type="containsText" dxfId="1561" priority="825" operator="containsText" text="入">
      <formula>NOT(ISERROR(SEARCH("入",F228)))</formula>
    </cfRule>
    <cfRule type="containsText" dxfId="1560" priority="824" operator="containsText" text="退">
      <formula>NOT(ISERROR(SEARCH("退",F228)))</formula>
    </cfRule>
  </conditionalFormatting>
  <conditionalFormatting sqref="F230:AI231">
    <cfRule type="containsText" dxfId="1559" priority="823" operator="containsText" text="－">
      <formula>NOT(ISERROR(SEARCH("－",F230)))</formula>
    </cfRule>
  </conditionalFormatting>
  <conditionalFormatting sqref="F252:AI255">
    <cfRule type="containsText" dxfId="1558" priority="783" operator="containsText" text="入,退">
      <formula>NOT(ISERROR(SEARCH("入,退",F252)))</formula>
    </cfRule>
    <cfRule type="cellIs" dxfId="1557" priority="784" operator="equal">
      <formula>"休"</formula>
    </cfRule>
    <cfRule type="containsText" dxfId="1556" priority="782" operator="containsText" text="入">
      <formula>NOT(ISERROR(SEARCH("入",F252)))</formula>
    </cfRule>
    <cfRule type="containsText" dxfId="1555" priority="781" operator="containsText" text="退">
      <formula>NOT(ISERROR(SEARCH("退",F252)))</formula>
    </cfRule>
  </conditionalFormatting>
  <conditionalFormatting sqref="F254:AI255">
    <cfRule type="containsText" dxfId="1554" priority="780" operator="containsText" text="－">
      <formula>NOT(ISERROR(SEARCH("－",F254)))</formula>
    </cfRule>
  </conditionalFormatting>
  <conditionalFormatting sqref="F276:AI279">
    <cfRule type="cellIs" dxfId="1553" priority="741" operator="equal">
      <formula>"休"</formula>
    </cfRule>
    <cfRule type="containsText" dxfId="1552" priority="740" operator="containsText" text="入,退">
      <formula>NOT(ISERROR(SEARCH("入,退",F276)))</formula>
    </cfRule>
    <cfRule type="containsText" dxfId="1551" priority="739" operator="containsText" text="入">
      <formula>NOT(ISERROR(SEARCH("入",F276)))</formula>
    </cfRule>
    <cfRule type="containsText" dxfId="1550" priority="738" operator="containsText" text="退">
      <formula>NOT(ISERROR(SEARCH("退",F276)))</formula>
    </cfRule>
  </conditionalFormatting>
  <conditionalFormatting sqref="F278:AI279">
    <cfRule type="containsText" dxfId="1549" priority="737" operator="containsText" text="－">
      <formula>NOT(ISERROR(SEARCH("－",F278)))</formula>
    </cfRule>
  </conditionalFormatting>
  <conditionalFormatting sqref="F300:AI303">
    <cfRule type="cellIs" dxfId="1548" priority="698" operator="equal">
      <formula>"休"</formula>
    </cfRule>
    <cfRule type="containsText" dxfId="1547" priority="695" operator="containsText" text="退">
      <formula>NOT(ISERROR(SEARCH("退",F300)))</formula>
    </cfRule>
    <cfRule type="containsText" dxfId="1546" priority="696" operator="containsText" text="入">
      <formula>NOT(ISERROR(SEARCH("入",F300)))</formula>
    </cfRule>
    <cfRule type="containsText" dxfId="1545" priority="697" operator="containsText" text="入,退">
      <formula>NOT(ISERROR(SEARCH("入,退",F300)))</formula>
    </cfRule>
  </conditionalFormatting>
  <conditionalFormatting sqref="F302:AI303">
    <cfRule type="containsText" dxfId="1544" priority="694" operator="containsText" text="－">
      <formula>NOT(ISERROR(SEARCH("－",F302)))</formula>
    </cfRule>
  </conditionalFormatting>
  <conditionalFormatting sqref="F324:AI327">
    <cfRule type="cellIs" dxfId="1543" priority="655" operator="equal">
      <formula>"休"</formula>
    </cfRule>
    <cfRule type="containsText" dxfId="1542" priority="652" operator="containsText" text="退">
      <formula>NOT(ISERROR(SEARCH("退",F324)))</formula>
    </cfRule>
    <cfRule type="containsText" dxfId="1541" priority="653" operator="containsText" text="入">
      <formula>NOT(ISERROR(SEARCH("入",F324)))</formula>
    </cfRule>
    <cfRule type="containsText" dxfId="1540" priority="654" operator="containsText" text="入,退">
      <formula>NOT(ISERROR(SEARCH("入,退",F324)))</formula>
    </cfRule>
  </conditionalFormatting>
  <conditionalFormatting sqref="F326:AI327">
    <cfRule type="containsText" dxfId="1539" priority="651" operator="containsText" text="－">
      <formula>NOT(ISERROR(SEARCH("－",F326)))</formula>
    </cfRule>
  </conditionalFormatting>
  <conditionalFormatting sqref="F348:AI351">
    <cfRule type="cellIs" dxfId="1538" priority="612" operator="equal">
      <formula>"休"</formula>
    </cfRule>
    <cfRule type="containsText" dxfId="1537" priority="611" operator="containsText" text="入,退">
      <formula>NOT(ISERROR(SEARCH("入,退",F348)))</formula>
    </cfRule>
    <cfRule type="containsText" dxfId="1536" priority="610" operator="containsText" text="入">
      <formula>NOT(ISERROR(SEARCH("入",F348)))</formula>
    </cfRule>
    <cfRule type="containsText" dxfId="1535" priority="609" operator="containsText" text="退">
      <formula>NOT(ISERROR(SEARCH("退",F348)))</formula>
    </cfRule>
  </conditionalFormatting>
  <conditionalFormatting sqref="F350:AI351">
    <cfRule type="containsText" dxfId="1534" priority="608" operator="containsText" text="－">
      <formula>NOT(ISERROR(SEARCH("－",F350)))</formula>
    </cfRule>
  </conditionalFormatting>
  <conditionalFormatting sqref="F372:AI375">
    <cfRule type="cellIs" dxfId="1533" priority="569" operator="equal">
      <formula>"休"</formula>
    </cfRule>
    <cfRule type="containsText" dxfId="1532" priority="566" operator="containsText" text="退">
      <formula>NOT(ISERROR(SEARCH("退",F372)))</formula>
    </cfRule>
    <cfRule type="containsText" dxfId="1531" priority="567" operator="containsText" text="入">
      <formula>NOT(ISERROR(SEARCH("入",F372)))</formula>
    </cfRule>
    <cfRule type="containsText" dxfId="1530" priority="568" operator="containsText" text="入,退">
      <formula>NOT(ISERROR(SEARCH("入,退",F372)))</formula>
    </cfRule>
  </conditionalFormatting>
  <conditionalFormatting sqref="F374:AI375">
    <cfRule type="containsText" dxfId="1529" priority="565" operator="containsText" text="－">
      <formula>NOT(ISERROR(SEARCH("－",F374)))</formula>
    </cfRule>
  </conditionalFormatting>
  <conditionalFormatting sqref="F396:AI399">
    <cfRule type="containsText" dxfId="1528" priority="525" operator="containsText" text="入,退">
      <formula>NOT(ISERROR(SEARCH("入,退",F396)))</formula>
    </cfRule>
    <cfRule type="cellIs" dxfId="1527" priority="526" operator="equal">
      <formula>"休"</formula>
    </cfRule>
    <cfRule type="containsText" dxfId="1526" priority="523" operator="containsText" text="退">
      <formula>NOT(ISERROR(SEARCH("退",F396)))</formula>
    </cfRule>
    <cfRule type="containsText" dxfId="1525" priority="524" operator="containsText" text="入">
      <formula>NOT(ISERROR(SEARCH("入",F396)))</formula>
    </cfRule>
  </conditionalFormatting>
  <conditionalFormatting sqref="F398:AI399">
    <cfRule type="containsText" dxfId="1524" priority="522" operator="containsText" text="－">
      <formula>NOT(ISERROR(SEARCH("－",F398)))</formula>
    </cfRule>
  </conditionalFormatting>
  <conditionalFormatting sqref="F420:AI423">
    <cfRule type="containsText" dxfId="1523" priority="480" operator="containsText" text="退">
      <formula>NOT(ISERROR(SEARCH("退",F420)))</formula>
    </cfRule>
    <cfRule type="containsText" dxfId="1522" priority="481" operator="containsText" text="入">
      <formula>NOT(ISERROR(SEARCH("入",F420)))</formula>
    </cfRule>
    <cfRule type="containsText" dxfId="1521" priority="482" operator="containsText" text="入,退">
      <formula>NOT(ISERROR(SEARCH("入,退",F420)))</formula>
    </cfRule>
    <cfRule type="cellIs" dxfId="1520" priority="483" operator="equal">
      <formula>"休"</formula>
    </cfRule>
  </conditionalFormatting>
  <conditionalFormatting sqref="F422:AI423">
    <cfRule type="containsText" dxfId="1519" priority="479" operator="containsText" text="－">
      <formula>NOT(ISERROR(SEARCH("－",F422)))</formula>
    </cfRule>
  </conditionalFormatting>
  <conditionalFormatting sqref="F444:AI447">
    <cfRule type="cellIs" dxfId="1518" priority="440" operator="equal">
      <formula>"休"</formula>
    </cfRule>
    <cfRule type="containsText" dxfId="1517" priority="439" operator="containsText" text="入,退">
      <formula>NOT(ISERROR(SEARCH("入,退",F444)))</formula>
    </cfRule>
    <cfRule type="containsText" dxfId="1516" priority="437" operator="containsText" text="退">
      <formula>NOT(ISERROR(SEARCH("退",F444)))</formula>
    </cfRule>
    <cfRule type="containsText" dxfId="1515" priority="438" operator="containsText" text="入">
      <formula>NOT(ISERROR(SEARCH("入",F444)))</formula>
    </cfRule>
  </conditionalFormatting>
  <conditionalFormatting sqref="F446:AI447">
    <cfRule type="containsText" dxfId="1514" priority="436" operator="containsText" text="－">
      <formula>NOT(ISERROR(SEARCH("－",F446)))</formula>
    </cfRule>
  </conditionalFormatting>
  <conditionalFormatting sqref="F468:AI471">
    <cfRule type="containsText" dxfId="1513" priority="396" operator="containsText" text="入,退">
      <formula>NOT(ISERROR(SEARCH("入,退",F468)))</formula>
    </cfRule>
    <cfRule type="cellIs" dxfId="1512" priority="397" operator="equal">
      <formula>"休"</formula>
    </cfRule>
    <cfRule type="containsText" dxfId="1511" priority="395" operator="containsText" text="入">
      <formula>NOT(ISERROR(SEARCH("入",F468)))</formula>
    </cfRule>
    <cfRule type="containsText" dxfId="1510" priority="394" operator="containsText" text="退">
      <formula>NOT(ISERROR(SEARCH("退",F468)))</formula>
    </cfRule>
  </conditionalFormatting>
  <conditionalFormatting sqref="F470:AI471">
    <cfRule type="containsText" dxfId="1509" priority="393" operator="containsText" text="－">
      <formula>NOT(ISERROR(SEARCH("－",F470)))</formula>
    </cfRule>
  </conditionalFormatting>
  <conditionalFormatting sqref="F492:AI495">
    <cfRule type="cellIs" dxfId="1508" priority="354" operator="equal">
      <formula>"休"</formula>
    </cfRule>
    <cfRule type="containsText" dxfId="1507" priority="353" operator="containsText" text="入,退">
      <formula>NOT(ISERROR(SEARCH("入,退",F492)))</formula>
    </cfRule>
    <cfRule type="containsText" dxfId="1506" priority="351" operator="containsText" text="退">
      <formula>NOT(ISERROR(SEARCH("退",F492)))</formula>
    </cfRule>
    <cfRule type="containsText" dxfId="1505" priority="352" operator="containsText" text="入">
      <formula>NOT(ISERROR(SEARCH("入",F492)))</formula>
    </cfRule>
  </conditionalFormatting>
  <conditionalFormatting sqref="F494:AI495">
    <cfRule type="containsText" dxfId="1504" priority="350" operator="containsText" text="－">
      <formula>NOT(ISERROR(SEARCH("－",F494)))</formula>
    </cfRule>
  </conditionalFormatting>
  <conditionalFormatting sqref="F516:AI519">
    <cfRule type="containsText" dxfId="1503" priority="309" operator="containsText" text="入">
      <formula>NOT(ISERROR(SEARCH("入",F516)))</formula>
    </cfRule>
    <cfRule type="cellIs" dxfId="1502" priority="311" operator="equal">
      <formula>"休"</formula>
    </cfRule>
    <cfRule type="containsText" dxfId="1501" priority="310" operator="containsText" text="入,退">
      <formula>NOT(ISERROR(SEARCH("入,退",F516)))</formula>
    </cfRule>
    <cfRule type="containsText" dxfId="1500" priority="308" operator="containsText" text="退">
      <formula>NOT(ISERROR(SEARCH("退",F516)))</formula>
    </cfRule>
  </conditionalFormatting>
  <conditionalFormatting sqref="F518:AI519">
    <cfRule type="containsText" dxfId="1499" priority="307" operator="containsText" text="－">
      <formula>NOT(ISERROR(SEARCH("－",F518)))</formula>
    </cfRule>
  </conditionalFormatting>
  <conditionalFormatting sqref="F26:AJ27">
    <cfRule type="expression" dxfId="1498" priority="1391">
      <formula>WEEKDAY(F$26)=1</formula>
    </cfRule>
    <cfRule type="expression" dxfId="1497" priority="1390">
      <formula>WEEKDAY(F$26)=7</formula>
    </cfRule>
  </conditionalFormatting>
  <conditionalFormatting sqref="F28:AJ28">
    <cfRule type="cellIs" dxfId="1496" priority="1321" operator="equal">
      <formula>"中止,製作"</formula>
    </cfRule>
    <cfRule type="containsText" dxfId="1495" priority="1322" operator="containsText" text="中止,製作,夏休,冬休,その他">
      <formula>NOT(ISERROR(SEARCH("中止,製作,夏休,冬休,その他",F28)))</formula>
    </cfRule>
    <cfRule type="containsText" dxfId="1494" priority="1323" operator="containsText" text="中止">
      <formula>NOT(ISERROR(SEARCH("中止",F28)))</formula>
    </cfRule>
    <cfRule type="containsText" dxfId="1493" priority="1324" operator="containsText" text="日">
      <formula>NOT(ISERROR(SEARCH("日",F28)))</formula>
    </cfRule>
    <cfRule type="containsText" dxfId="1492" priority="1325" operator="containsText" text="土">
      <formula>NOT(ISERROR(SEARCH("土",F28)))</formula>
    </cfRule>
    <cfRule type="containsText" dxfId="1491" priority="1319" operator="containsText" text="夏休">
      <formula>NOT(ISERROR(SEARCH("夏休",F28)))</formula>
    </cfRule>
    <cfRule type="containsText" dxfId="1490" priority="1320" operator="containsText" text="製作">
      <formula>NOT(ISERROR(SEARCH("製作",F28)))</formula>
    </cfRule>
    <cfRule type="containsText" dxfId="1489" priority="1318" operator="containsText" text="冬休">
      <formula>NOT(ISERROR(SEARCH("冬休",F28)))</formula>
    </cfRule>
    <cfRule type="containsText" dxfId="1488" priority="1317" operator="containsText" text="その他">
      <formula>NOT(ISERROR(SEARCH("その他",F28)))</formula>
    </cfRule>
  </conditionalFormatting>
  <conditionalFormatting sqref="F29:AJ34">
    <cfRule type="containsText" dxfId="1487" priority="1328" operator="containsText" text="外">
      <formula>NOT(ISERROR(SEARCH("外",F29)))</formula>
    </cfRule>
    <cfRule type="containsText" dxfId="1486" priority="1330" operator="containsText" text="入">
      <formula>NOT(ISERROR(SEARCH("入",F29)))</formula>
    </cfRule>
    <cfRule type="containsText" dxfId="1485" priority="1329" operator="containsText" text="退">
      <formula>NOT(ISERROR(SEARCH("退",F29)))</formula>
    </cfRule>
    <cfRule type="containsText" dxfId="1484" priority="1331" operator="containsText" text="入,退">
      <formula>NOT(ISERROR(SEARCH("入,退",F29)))</formula>
    </cfRule>
    <cfRule type="cellIs" dxfId="1483" priority="1332" operator="equal">
      <formula>"休"</formula>
    </cfRule>
  </conditionalFormatting>
  <conditionalFormatting sqref="F35:AJ35">
    <cfRule type="containsText" dxfId="1482" priority="1254" operator="containsText" text="製作">
      <formula>NOT(ISERROR(SEARCH("製作",F35)))</formula>
    </cfRule>
    <cfRule type="containsText" dxfId="1481" priority="1253" operator="containsText" text="夏休">
      <formula>NOT(ISERROR(SEARCH("夏休",F35)))</formula>
    </cfRule>
    <cfRule type="cellIs" dxfId="1480" priority="1255" operator="equal">
      <formula>"中止,製作"</formula>
    </cfRule>
    <cfRule type="containsText" dxfId="1479" priority="1256" operator="containsText" text="中止,製作,夏休,冬休,その他">
      <formula>NOT(ISERROR(SEARCH("中止,製作,夏休,冬休,その他",F35)))</formula>
    </cfRule>
    <cfRule type="containsText" dxfId="1478" priority="1257" operator="containsText" text="中止">
      <formula>NOT(ISERROR(SEARCH("中止",F35)))</formula>
    </cfRule>
    <cfRule type="containsText" dxfId="1477" priority="1258" operator="containsText" text="日">
      <formula>NOT(ISERROR(SEARCH("日",F35)))</formula>
    </cfRule>
    <cfRule type="containsText" dxfId="1476" priority="1251" operator="containsText" text="その他">
      <formula>NOT(ISERROR(SEARCH("その他",F35)))</formula>
    </cfRule>
    <cfRule type="containsText" dxfId="1475" priority="1252" operator="containsText" text="冬休">
      <formula>NOT(ISERROR(SEARCH("冬休",F35)))</formula>
    </cfRule>
    <cfRule type="containsText" dxfId="1474" priority="1259" operator="containsText" text="土">
      <formula>NOT(ISERROR(SEARCH("土",F35)))</formula>
    </cfRule>
  </conditionalFormatting>
  <conditionalFormatting sqref="F36:AJ39">
    <cfRule type="containsText" dxfId="1473" priority="1207" operator="containsText" text="外">
      <formula>NOT(ISERROR(SEARCH("外",F36)))</formula>
    </cfRule>
  </conditionalFormatting>
  <conditionalFormatting sqref="F40:AJ40">
    <cfRule type="containsText" dxfId="1472" priority="1248" operator="containsText" text="中止">
      <formula>NOT(ISERROR(SEARCH("中止",F40)))</formula>
    </cfRule>
    <cfRule type="containsText" dxfId="1471" priority="1249" operator="containsText" text="日">
      <formula>NOT(ISERROR(SEARCH("日",F40)))</formula>
    </cfRule>
    <cfRule type="containsText" dxfId="1470" priority="1250" operator="containsText" text="土">
      <formula>NOT(ISERROR(SEARCH("土",F40)))</formula>
    </cfRule>
    <cfRule type="cellIs" dxfId="1469" priority="1246" operator="equal">
      <formula>"中止,製作"</formula>
    </cfRule>
    <cfRule type="containsText" dxfId="1468" priority="1242" operator="containsText" text="その他">
      <formula>NOT(ISERROR(SEARCH("その他",F40)))</formula>
    </cfRule>
    <cfRule type="containsText" dxfId="1467" priority="1243" operator="containsText" text="冬休">
      <formula>NOT(ISERROR(SEARCH("冬休",F40)))</formula>
    </cfRule>
    <cfRule type="containsText" dxfId="1466" priority="1244" operator="containsText" text="夏休">
      <formula>NOT(ISERROR(SEARCH("夏休",F40)))</formula>
    </cfRule>
    <cfRule type="containsText" dxfId="1465" priority="1245" operator="containsText" text="製作">
      <formula>NOT(ISERROR(SEARCH("製作",F40)))</formula>
    </cfRule>
    <cfRule type="containsText" dxfId="1464" priority="1247" operator="containsText" text="中止,製作,夏休,冬休,その他">
      <formula>NOT(ISERROR(SEARCH("中止,製作,夏休,冬休,その他",F40)))</formula>
    </cfRule>
  </conditionalFormatting>
  <conditionalFormatting sqref="F41:AJ44">
    <cfRule type="cellIs" dxfId="1463" priority="1236" operator="equal">
      <formula>"休"</formula>
    </cfRule>
    <cfRule type="containsText" dxfId="1462" priority="1235" operator="containsText" text="入,退">
      <formula>NOT(ISERROR(SEARCH("入,退",F41)))</formula>
    </cfRule>
    <cfRule type="containsText" dxfId="1461" priority="1234" operator="containsText" text="入">
      <formula>NOT(ISERROR(SEARCH("入",F41)))</formula>
    </cfRule>
    <cfRule type="containsText" dxfId="1460" priority="1232" operator="containsText" text="外">
      <formula>NOT(ISERROR(SEARCH("外",F41)))</formula>
    </cfRule>
    <cfRule type="containsText" dxfId="1459" priority="1233" operator="containsText" text="退">
      <formula>NOT(ISERROR(SEARCH("退",F41)))</formula>
    </cfRule>
  </conditionalFormatting>
  <conditionalFormatting sqref="F50:AJ51">
    <cfRule type="expression" dxfId="1458" priority="1388">
      <formula>WEEKDAY(F$50)=7</formula>
    </cfRule>
    <cfRule type="expression" dxfId="1457" priority="1389">
      <formula>WEEKDAY(F$50)=1</formula>
    </cfRule>
  </conditionalFormatting>
  <conditionalFormatting sqref="F52:AJ52">
    <cfRule type="containsText" dxfId="1456" priority="1223" operator="containsText" text="冬休">
      <formula>NOT(ISERROR(SEARCH("冬休",F52)))</formula>
    </cfRule>
    <cfRule type="containsText" dxfId="1455" priority="1229" operator="containsText" text="日">
      <formula>NOT(ISERROR(SEARCH("日",F52)))</formula>
    </cfRule>
    <cfRule type="containsText" dxfId="1454" priority="1228" operator="containsText" text="中止">
      <formula>NOT(ISERROR(SEARCH("中止",F52)))</formula>
    </cfRule>
    <cfRule type="containsText" dxfId="1453" priority="1227" operator="containsText" text="中止,製作,夏休,冬休,その他">
      <formula>NOT(ISERROR(SEARCH("中止,製作,夏休,冬休,その他",F52)))</formula>
    </cfRule>
    <cfRule type="cellIs" dxfId="1452" priority="1226" operator="equal">
      <formula>"中止,製作"</formula>
    </cfRule>
    <cfRule type="containsText" dxfId="1451" priority="1225" operator="containsText" text="製作">
      <formula>NOT(ISERROR(SEARCH("製作",F52)))</formula>
    </cfRule>
    <cfRule type="containsText" dxfId="1450" priority="1230" operator="containsText" text="土">
      <formula>NOT(ISERROR(SEARCH("土",F52)))</formula>
    </cfRule>
    <cfRule type="containsText" dxfId="1449" priority="1222" operator="containsText" text="その他">
      <formula>NOT(ISERROR(SEARCH("その他",F52)))</formula>
    </cfRule>
    <cfRule type="containsText" dxfId="1448" priority="1224" operator="containsText" text="夏休">
      <formula>NOT(ISERROR(SEARCH("夏休",F52)))</formula>
    </cfRule>
  </conditionalFormatting>
  <conditionalFormatting sqref="F53:AJ58">
    <cfRule type="containsText" dxfId="1447" priority="1151" operator="containsText" text="入">
      <formula>NOT(ISERROR(SEARCH("入",F53)))</formula>
    </cfRule>
    <cfRule type="containsText" dxfId="1446" priority="1152" operator="containsText" text="入,退">
      <formula>NOT(ISERROR(SEARCH("入,退",F53)))</formula>
    </cfRule>
    <cfRule type="cellIs" dxfId="1445" priority="1153" operator="equal">
      <formula>"休"</formula>
    </cfRule>
    <cfRule type="containsText" dxfId="1444" priority="1150" operator="containsText" text="退">
      <formula>NOT(ISERROR(SEARCH("退",F53)))</formula>
    </cfRule>
    <cfRule type="containsText" dxfId="1443" priority="1149" operator="containsText" text="外">
      <formula>NOT(ISERROR(SEARCH("外",F53)))</formula>
    </cfRule>
  </conditionalFormatting>
  <conditionalFormatting sqref="F59:AJ59">
    <cfRule type="cellIs" dxfId="1442" priority="1142" operator="equal">
      <formula>"中止,製作"</formula>
    </cfRule>
    <cfRule type="containsText" dxfId="1441" priority="1141" operator="containsText" text="製作">
      <formula>NOT(ISERROR(SEARCH("製作",F59)))</formula>
    </cfRule>
    <cfRule type="containsText" dxfId="1440" priority="1140" operator="containsText" text="夏休">
      <formula>NOT(ISERROR(SEARCH("夏休",F59)))</formula>
    </cfRule>
    <cfRule type="containsText" dxfId="1439" priority="1139" operator="containsText" text="冬休">
      <formula>NOT(ISERROR(SEARCH("冬休",F59)))</formula>
    </cfRule>
    <cfRule type="containsText" dxfId="1438" priority="1138" operator="containsText" text="その他">
      <formula>NOT(ISERROR(SEARCH("その他",F59)))</formula>
    </cfRule>
    <cfRule type="containsText" dxfId="1437" priority="1146" operator="containsText" text="土">
      <formula>NOT(ISERROR(SEARCH("土",F59)))</formula>
    </cfRule>
    <cfRule type="containsText" dxfId="1436" priority="1145" operator="containsText" text="日">
      <formula>NOT(ISERROR(SEARCH("日",F59)))</formula>
    </cfRule>
    <cfRule type="containsText" dxfId="1435" priority="1144" operator="containsText" text="中止">
      <formula>NOT(ISERROR(SEARCH("中止",F59)))</formula>
    </cfRule>
    <cfRule type="containsText" dxfId="1434" priority="1143" operator="containsText" text="中止,製作,夏休,冬休,その他">
      <formula>NOT(ISERROR(SEARCH("中止,製作,夏休,冬休,その他",F59)))</formula>
    </cfRule>
  </conditionalFormatting>
  <conditionalFormatting sqref="F60:AJ63">
    <cfRule type="containsText" dxfId="1433" priority="1113" operator="containsText" text="外">
      <formula>NOT(ISERROR(SEARCH("外",F60)))</formula>
    </cfRule>
  </conditionalFormatting>
  <conditionalFormatting sqref="F64:AJ64">
    <cfRule type="containsText" dxfId="1432" priority="1131" operator="containsText" text="夏休">
      <formula>NOT(ISERROR(SEARCH("夏休",F64)))</formula>
    </cfRule>
    <cfRule type="containsText" dxfId="1431" priority="1137" operator="containsText" text="土">
      <formula>NOT(ISERROR(SEARCH("土",F64)))</formula>
    </cfRule>
    <cfRule type="containsText" dxfId="1430" priority="1136" operator="containsText" text="日">
      <formula>NOT(ISERROR(SEARCH("日",F64)))</formula>
    </cfRule>
    <cfRule type="containsText" dxfId="1429" priority="1135" operator="containsText" text="中止">
      <formula>NOT(ISERROR(SEARCH("中止",F64)))</formula>
    </cfRule>
    <cfRule type="containsText" dxfId="1428" priority="1134" operator="containsText" text="中止,製作,夏休,冬休,その他">
      <formula>NOT(ISERROR(SEARCH("中止,製作,夏休,冬休,その他",F64)))</formula>
    </cfRule>
    <cfRule type="cellIs" dxfId="1427" priority="1133" operator="equal">
      <formula>"中止,製作"</formula>
    </cfRule>
    <cfRule type="containsText" dxfId="1426" priority="1132" operator="containsText" text="製作">
      <formula>NOT(ISERROR(SEARCH("製作",F64)))</formula>
    </cfRule>
    <cfRule type="containsText" dxfId="1425" priority="1130" operator="containsText" text="冬休">
      <formula>NOT(ISERROR(SEARCH("冬休",F64)))</formula>
    </cfRule>
    <cfRule type="containsText" dxfId="1424" priority="1129" operator="containsText" text="その他">
      <formula>NOT(ISERROR(SEARCH("その他",F64)))</formula>
    </cfRule>
  </conditionalFormatting>
  <conditionalFormatting sqref="F65:AJ68">
    <cfRule type="cellIs" dxfId="1423" priority="1123" operator="equal">
      <formula>"休"</formula>
    </cfRule>
    <cfRule type="containsText" dxfId="1422" priority="1122" operator="containsText" text="入,退">
      <formula>NOT(ISERROR(SEARCH("入,退",F65)))</formula>
    </cfRule>
    <cfRule type="containsText" dxfId="1421" priority="1121" operator="containsText" text="入">
      <formula>NOT(ISERROR(SEARCH("入",F65)))</formula>
    </cfRule>
    <cfRule type="containsText" dxfId="1420" priority="1119" operator="containsText" text="外">
      <formula>NOT(ISERROR(SEARCH("外",F65)))</formula>
    </cfRule>
    <cfRule type="containsText" dxfId="1419" priority="1120" operator="containsText" text="退">
      <formula>NOT(ISERROR(SEARCH("退",F65)))</formula>
    </cfRule>
  </conditionalFormatting>
  <conditionalFormatting sqref="F74:AJ75">
    <cfRule type="expression" dxfId="1418" priority="1386">
      <formula>WEEKDAY(F$74)=7</formula>
    </cfRule>
    <cfRule type="expression" dxfId="1417" priority="1387">
      <formula>WEEKDAY(F$74)=1</formula>
    </cfRule>
  </conditionalFormatting>
  <conditionalFormatting sqref="F76:AJ76">
    <cfRule type="containsText" dxfId="1416" priority="1216" operator="containsText" text="製作">
      <formula>NOT(ISERROR(SEARCH("製作",F76)))</formula>
    </cfRule>
    <cfRule type="cellIs" dxfId="1415" priority="1217" operator="equal">
      <formula>"中止,製作"</formula>
    </cfRule>
    <cfRule type="containsText" dxfId="1414" priority="1218" operator="containsText" text="中止,製作,夏休,冬休,その他">
      <formula>NOT(ISERROR(SEARCH("中止,製作,夏休,冬休,その他",F76)))</formula>
    </cfRule>
    <cfRule type="containsText" dxfId="1413" priority="1219" operator="containsText" text="中止">
      <formula>NOT(ISERROR(SEARCH("中止",F76)))</formula>
    </cfRule>
    <cfRule type="containsText" dxfId="1412" priority="1220" operator="containsText" text="日">
      <formula>NOT(ISERROR(SEARCH("日",F76)))</formula>
    </cfRule>
    <cfRule type="containsText" dxfId="1411" priority="1221" operator="containsText" text="土">
      <formula>NOT(ISERROR(SEARCH("土",F76)))</formula>
    </cfRule>
    <cfRule type="containsText" dxfId="1410" priority="1215" operator="containsText" text="夏休">
      <formula>NOT(ISERROR(SEARCH("夏休",F76)))</formula>
    </cfRule>
    <cfRule type="containsText" dxfId="1409" priority="1214" operator="containsText" text="冬休">
      <formula>NOT(ISERROR(SEARCH("冬休",F76)))</formula>
    </cfRule>
    <cfRule type="containsText" dxfId="1408" priority="1213" operator="containsText" text="その他">
      <formula>NOT(ISERROR(SEARCH("その他",F76)))</formula>
    </cfRule>
  </conditionalFormatting>
  <conditionalFormatting sqref="F77:AJ82">
    <cfRule type="containsText" dxfId="1407" priority="1108" operator="containsText" text="入">
      <formula>NOT(ISERROR(SEARCH("入",F77)))</formula>
    </cfRule>
    <cfRule type="cellIs" dxfId="1406" priority="1110" operator="equal">
      <formula>"休"</formula>
    </cfRule>
    <cfRule type="containsText" dxfId="1405" priority="1109" operator="containsText" text="入,退">
      <formula>NOT(ISERROR(SEARCH("入,退",F77)))</formula>
    </cfRule>
    <cfRule type="containsText" dxfId="1404" priority="1107" operator="containsText" text="退">
      <formula>NOT(ISERROR(SEARCH("退",F77)))</formula>
    </cfRule>
    <cfRule type="containsText" dxfId="1403" priority="1106" operator="containsText" text="外">
      <formula>NOT(ISERROR(SEARCH("外",F77)))</formula>
    </cfRule>
  </conditionalFormatting>
  <conditionalFormatting sqref="F83:AJ83">
    <cfRule type="containsText" dxfId="1402" priority="1100" operator="containsText" text="中止,製作,夏休,冬休,その他">
      <formula>NOT(ISERROR(SEARCH("中止,製作,夏休,冬休,その他",F83)))</formula>
    </cfRule>
    <cfRule type="cellIs" dxfId="1401" priority="1099" operator="equal">
      <formula>"中止,製作"</formula>
    </cfRule>
    <cfRule type="containsText" dxfId="1400" priority="1098" operator="containsText" text="製作">
      <formula>NOT(ISERROR(SEARCH("製作",F83)))</formula>
    </cfRule>
    <cfRule type="containsText" dxfId="1399" priority="1097" operator="containsText" text="夏休">
      <formula>NOT(ISERROR(SEARCH("夏休",F83)))</formula>
    </cfRule>
    <cfRule type="containsText" dxfId="1398" priority="1096" operator="containsText" text="冬休">
      <formula>NOT(ISERROR(SEARCH("冬休",F83)))</formula>
    </cfRule>
    <cfRule type="containsText" dxfId="1397" priority="1095" operator="containsText" text="その他">
      <formula>NOT(ISERROR(SEARCH("その他",F83)))</formula>
    </cfRule>
    <cfRule type="containsText" dxfId="1396" priority="1103" operator="containsText" text="土">
      <formula>NOT(ISERROR(SEARCH("土",F83)))</formula>
    </cfRule>
    <cfRule type="containsText" dxfId="1395" priority="1102" operator="containsText" text="日">
      <formula>NOT(ISERROR(SEARCH("日",F83)))</formula>
    </cfRule>
    <cfRule type="containsText" dxfId="1394" priority="1101" operator="containsText" text="中止">
      <formula>NOT(ISERROR(SEARCH("中止",F83)))</formula>
    </cfRule>
  </conditionalFormatting>
  <conditionalFormatting sqref="F84:AJ87">
    <cfRule type="containsText" dxfId="1393" priority="1070" operator="containsText" text="外">
      <formula>NOT(ISERROR(SEARCH("外",F84)))</formula>
    </cfRule>
  </conditionalFormatting>
  <conditionalFormatting sqref="F88:AJ88">
    <cfRule type="cellIs" dxfId="1392" priority="1090" operator="equal">
      <formula>"中止,製作"</formula>
    </cfRule>
    <cfRule type="containsText" dxfId="1391" priority="1089" operator="containsText" text="製作">
      <formula>NOT(ISERROR(SEARCH("製作",F88)))</formula>
    </cfRule>
    <cfRule type="containsText" dxfId="1390" priority="1087" operator="containsText" text="冬休">
      <formula>NOT(ISERROR(SEARCH("冬休",F88)))</formula>
    </cfRule>
    <cfRule type="containsText" dxfId="1389" priority="1088" operator="containsText" text="夏休">
      <formula>NOT(ISERROR(SEARCH("夏休",F88)))</formula>
    </cfRule>
    <cfRule type="containsText" dxfId="1388" priority="1086" operator="containsText" text="その他">
      <formula>NOT(ISERROR(SEARCH("その他",F88)))</formula>
    </cfRule>
    <cfRule type="containsText" dxfId="1387" priority="1094" operator="containsText" text="土">
      <formula>NOT(ISERROR(SEARCH("土",F88)))</formula>
    </cfRule>
    <cfRule type="containsText" dxfId="1386" priority="1093" operator="containsText" text="日">
      <formula>NOT(ISERROR(SEARCH("日",F88)))</formula>
    </cfRule>
    <cfRule type="containsText" dxfId="1385" priority="1092" operator="containsText" text="中止">
      <formula>NOT(ISERROR(SEARCH("中止",F88)))</formula>
    </cfRule>
    <cfRule type="containsText" dxfId="1384" priority="1091" operator="containsText" text="中止,製作,夏休,冬休,その他">
      <formula>NOT(ISERROR(SEARCH("中止,製作,夏休,冬休,その他",F88)))</formula>
    </cfRule>
  </conditionalFormatting>
  <conditionalFormatting sqref="F89:AJ92">
    <cfRule type="containsText" dxfId="1383" priority="1078" operator="containsText" text="入">
      <formula>NOT(ISERROR(SEARCH("入",F89)))</formula>
    </cfRule>
    <cfRule type="containsText" dxfId="1382" priority="1079" operator="containsText" text="入,退">
      <formula>NOT(ISERROR(SEARCH("入,退",F89)))</formula>
    </cfRule>
    <cfRule type="containsText" dxfId="1381" priority="1077" operator="containsText" text="退">
      <formula>NOT(ISERROR(SEARCH("退",F89)))</formula>
    </cfRule>
    <cfRule type="cellIs" dxfId="1380" priority="1080" operator="equal">
      <formula>"休"</formula>
    </cfRule>
    <cfRule type="containsText" dxfId="1379" priority="1076" operator="containsText" text="外">
      <formula>NOT(ISERROR(SEARCH("外",F89)))</formula>
    </cfRule>
  </conditionalFormatting>
  <conditionalFormatting sqref="F98:AJ99">
    <cfRule type="expression" dxfId="1378" priority="1385">
      <formula>WEEKDAY(F$98)=1</formula>
    </cfRule>
    <cfRule type="expression" dxfId="1377" priority="1384">
      <formula>WEEKDAY(F$98)=7</formula>
    </cfRule>
  </conditionalFormatting>
  <conditionalFormatting sqref="F100:AJ100">
    <cfRule type="containsText" dxfId="1376" priority="1204" operator="containsText" text="土">
      <formula>NOT(ISERROR(SEARCH("土",F100)))</formula>
    </cfRule>
    <cfRule type="containsText" dxfId="1375" priority="1203" operator="containsText" text="日">
      <formula>NOT(ISERROR(SEARCH("日",F100)))</formula>
    </cfRule>
    <cfRule type="containsText" dxfId="1374" priority="1202" operator="containsText" text="中止">
      <formula>NOT(ISERROR(SEARCH("中止",F100)))</formula>
    </cfRule>
    <cfRule type="containsText" dxfId="1373" priority="1201" operator="containsText" text="中止,製作,夏休,冬休,その他">
      <formula>NOT(ISERROR(SEARCH("中止,製作,夏休,冬休,その他",F100)))</formula>
    </cfRule>
    <cfRule type="cellIs" dxfId="1372" priority="1200" operator="equal">
      <formula>"中止,製作"</formula>
    </cfRule>
    <cfRule type="containsText" dxfId="1371" priority="1199" operator="containsText" text="製作">
      <formula>NOT(ISERROR(SEARCH("製作",F100)))</formula>
    </cfRule>
    <cfRule type="containsText" dxfId="1370" priority="1198" operator="containsText" text="夏休">
      <formula>NOT(ISERROR(SEARCH("夏休",F100)))</formula>
    </cfRule>
    <cfRule type="containsText" dxfId="1369" priority="1197" operator="containsText" text="冬休">
      <formula>NOT(ISERROR(SEARCH("冬休",F100)))</formula>
    </cfRule>
    <cfRule type="containsText" dxfId="1368" priority="1196" operator="containsText" text="その他">
      <formula>NOT(ISERROR(SEARCH("その他",F100)))</formula>
    </cfRule>
  </conditionalFormatting>
  <conditionalFormatting sqref="F101:AJ106">
    <cfRule type="containsText" dxfId="1367" priority="1065" operator="containsText" text="入">
      <formula>NOT(ISERROR(SEARCH("入",F101)))</formula>
    </cfRule>
    <cfRule type="containsText" dxfId="1366" priority="1064" operator="containsText" text="退">
      <formula>NOT(ISERROR(SEARCH("退",F101)))</formula>
    </cfRule>
    <cfRule type="containsText" dxfId="1365" priority="1063" operator="containsText" text="外">
      <formula>NOT(ISERROR(SEARCH("外",F101)))</formula>
    </cfRule>
    <cfRule type="cellIs" dxfId="1364" priority="1067" operator="equal">
      <formula>"休"</formula>
    </cfRule>
    <cfRule type="containsText" dxfId="1363" priority="1066" operator="containsText" text="入,退">
      <formula>NOT(ISERROR(SEARCH("入,退",F101)))</formula>
    </cfRule>
  </conditionalFormatting>
  <conditionalFormatting sqref="F107:AJ107">
    <cfRule type="containsText" dxfId="1362" priority="1059" operator="containsText" text="日">
      <formula>NOT(ISERROR(SEARCH("日",F107)))</formula>
    </cfRule>
    <cfRule type="containsText" dxfId="1361" priority="1060" operator="containsText" text="土">
      <formula>NOT(ISERROR(SEARCH("土",F107)))</formula>
    </cfRule>
    <cfRule type="containsText" dxfId="1360" priority="1052" operator="containsText" text="その他">
      <formula>NOT(ISERROR(SEARCH("その他",F107)))</formula>
    </cfRule>
    <cfRule type="containsText" dxfId="1359" priority="1053" operator="containsText" text="冬休">
      <formula>NOT(ISERROR(SEARCH("冬休",F107)))</formula>
    </cfRule>
    <cfRule type="containsText" dxfId="1358" priority="1054" operator="containsText" text="夏休">
      <formula>NOT(ISERROR(SEARCH("夏休",F107)))</formula>
    </cfRule>
    <cfRule type="containsText" dxfId="1357" priority="1055" operator="containsText" text="製作">
      <formula>NOT(ISERROR(SEARCH("製作",F107)))</formula>
    </cfRule>
    <cfRule type="cellIs" dxfId="1356" priority="1056" operator="equal">
      <formula>"中止,製作"</formula>
    </cfRule>
    <cfRule type="containsText" dxfId="1355" priority="1057" operator="containsText" text="中止,製作,夏休,冬休,その他">
      <formula>NOT(ISERROR(SEARCH("中止,製作,夏休,冬休,その他",F107)))</formula>
    </cfRule>
    <cfRule type="containsText" dxfId="1354" priority="1058" operator="containsText" text="中止">
      <formula>NOT(ISERROR(SEARCH("中止",F107)))</formula>
    </cfRule>
  </conditionalFormatting>
  <conditionalFormatting sqref="F108:AJ111">
    <cfRule type="containsText" dxfId="1353" priority="1027" operator="containsText" text="外">
      <formula>NOT(ISERROR(SEARCH("外",F108)))</formula>
    </cfRule>
  </conditionalFormatting>
  <conditionalFormatting sqref="F112:AJ112">
    <cfRule type="containsText" dxfId="1352" priority="1043" operator="containsText" text="その他">
      <formula>NOT(ISERROR(SEARCH("その他",F112)))</formula>
    </cfRule>
    <cfRule type="containsText" dxfId="1351" priority="1044" operator="containsText" text="冬休">
      <formula>NOT(ISERROR(SEARCH("冬休",F112)))</formula>
    </cfRule>
    <cfRule type="containsText" dxfId="1350" priority="1045" operator="containsText" text="夏休">
      <formula>NOT(ISERROR(SEARCH("夏休",F112)))</formula>
    </cfRule>
    <cfRule type="containsText" dxfId="1349" priority="1046" operator="containsText" text="製作">
      <formula>NOT(ISERROR(SEARCH("製作",F112)))</formula>
    </cfRule>
    <cfRule type="cellIs" dxfId="1348" priority="1047" operator="equal">
      <formula>"中止,製作"</formula>
    </cfRule>
    <cfRule type="containsText" dxfId="1347" priority="1048" operator="containsText" text="中止,製作,夏休,冬休,その他">
      <formula>NOT(ISERROR(SEARCH("中止,製作,夏休,冬休,その他",F112)))</formula>
    </cfRule>
    <cfRule type="containsText" dxfId="1346" priority="1049" operator="containsText" text="中止">
      <formula>NOT(ISERROR(SEARCH("中止",F112)))</formula>
    </cfRule>
    <cfRule type="containsText" dxfId="1345" priority="1050" operator="containsText" text="日">
      <formula>NOT(ISERROR(SEARCH("日",F112)))</formula>
    </cfRule>
    <cfRule type="containsText" dxfId="1344" priority="1051" operator="containsText" text="土">
      <formula>NOT(ISERROR(SEARCH("土",F112)))</formula>
    </cfRule>
  </conditionalFormatting>
  <conditionalFormatting sqref="F113:AJ116">
    <cfRule type="containsText" dxfId="1343" priority="1033" operator="containsText" text="外">
      <formula>NOT(ISERROR(SEARCH("外",F113)))</formula>
    </cfRule>
    <cfRule type="containsText" dxfId="1342" priority="1034" operator="containsText" text="退">
      <formula>NOT(ISERROR(SEARCH("退",F113)))</formula>
    </cfRule>
    <cfRule type="containsText" dxfId="1341" priority="1035" operator="containsText" text="入">
      <formula>NOT(ISERROR(SEARCH("入",F113)))</formula>
    </cfRule>
    <cfRule type="containsText" dxfId="1340" priority="1036" operator="containsText" text="入,退">
      <formula>NOT(ISERROR(SEARCH("入,退",F113)))</formula>
    </cfRule>
    <cfRule type="cellIs" dxfId="1339" priority="1037" operator="equal">
      <formula>"休"</formula>
    </cfRule>
  </conditionalFormatting>
  <conditionalFormatting sqref="F122:AJ123">
    <cfRule type="expression" dxfId="1338" priority="1383">
      <formula>WEEKDAY(F$122)=1</formula>
    </cfRule>
    <cfRule type="expression" dxfId="1337" priority="1382">
      <formula>WEEKDAY(F$122)=7</formula>
    </cfRule>
  </conditionalFormatting>
  <conditionalFormatting sqref="F124:AJ124">
    <cfRule type="containsText" dxfId="1336" priority="1192" operator="containsText" text="日">
      <formula>NOT(ISERROR(SEARCH("日",F124)))</formula>
    </cfRule>
    <cfRule type="containsText" dxfId="1335" priority="1190" operator="containsText" text="中止,製作,夏休,冬休,その他">
      <formula>NOT(ISERROR(SEARCH("中止,製作,夏休,冬休,その他",F124)))</formula>
    </cfRule>
    <cfRule type="cellIs" dxfId="1334" priority="1189" operator="equal">
      <formula>"中止,製作"</formula>
    </cfRule>
    <cfRule type="containsText" dxfId="1333" priority="1188" operator="containsText" text="製作">
      <formula>NOT(ISERROR(SEARCH("製作",F124)))</formula>
    </cfRule>
    <cfRule type="containsText" dxfId="1332" priority="1187" operator="containsText" text="夏休">
      <formula>NOT(ISERROR(SEARCH("夏休",F124)))</formula>
    </cfRule>
    <cfRule type="containsText" dxfId="1331" priority="1186" operator="containsText" text="冬休">
      <formula>NOT(ISERROR(SEARCH("冬休",F124)))</formula>
    </cfRule>
    <cfRule type="containsText" dxfId="1330" priority="1185" operator="containsText" text="その他">
      <formula>NOT(ISERROR(SEARCH("その他",F124)))</formula>
    </cfRule>
    <cfRule type="containsText" dxfId="1329" priority="1191" operator="containsText" text="中止">
      <formula>NOT(ISERROR(SEARCH("中止",F124)))</formula>
    </cfRule>
    <cfRule type="containsText" dxfId="1328" priority="1193" operator="containsText" text="土">
      <formula>NOT(ISERROR(SEARCH("土",F124)))</formula>
    </cfRule>
  </conditionalFormatting>
  <conditionalFormatting sqref="F125:AJ130">
    <cfRule type="containsText" dxfId="1327" priority="1023" operator="containsText" text="入,退">
      <formula>NOT(ISERROR(SEARCH("入,退",F125)))</formula>
    </cfRule>
    <cfRule type="containsText" dxfId="1326" priority="1022" operator="containsText" text="入">
      <formula>NOT(ISERROR(SEARCH("入",F125)))</formula>
    </cfRule>
    <cfRule type="containsText" dxfId="1325" priority="1020" operator="containsText" text="外">
      <formula>NOT(ISERROR(SEARCH("外",F125)))</formula>
    </cfRule>
    <cfRule type="cellIs" dxfId="1324" priority="1024" operator="equal">
      <formula>"休"</formula>
    </cfRule>
    <cfRule type="containsText" dxfId="1323" priority="1021" operator="containsText" text="退">
      <formula>NOT(ISERROR(SEARCH("退",F125)))</formula>
    </cfRule>
  </conditionalFormatting>
  <conditionalFormatting sqref="F131:AJ131">
    <cfRule type="containsText" dxfId="1322" priority="1017" operator="containsText" text="土">
      <formula>NOT(ISERROR(SEARCH("土",F131)))</formula>
    </cfRule>
    <cfRule type="containsText" dxfId="1321" priority="1016" operator="containsText" text="日">
      <formula>NOT(ISERROR(SEARCH("日",F131)))</formula>
    </cfRule>
    <cfRule type="containsText" dxfId="1320" priority="1015" operator="containsText" text="中止">
      <formula>NOT(ISERROR(SEARCH("中止",F131)))</formula>
    </cfRule>
    <cfRule type="containsText" dxfId="1319" priority="1012" operator="containsText" text="製作">
      <formula>NOT(ISERROR(SEARCH("製作",F131)))</formula>
    </cfRule>
    <cfRule type="containsText" dxfId="1318" priority="1014" operator="containsText" text="中止,製作,夏休,冬休,その他">
      <formula>NOT(ISERROR(SEARCH("中止,製作,夏休,冬休,その他",F131)))</formula>
    </cfRule>
    <cfRule type="cellIs" dxfId="1317" priority="1013" operator="equal">
      <formula>"中止,製作"</formula>
    </cfRule>
    <cfRule type="containsText" dxfId="1316" priority="1011" operator="containsText" text="夏休">
      <formula>NOT(ISERROR(SEARCH("夏休",F131)))</formula>
    </cfRule>
    <cfRule type="containsText" dxfId="1315" priority="1010" operator="containsText" text="冬休">
      <formula>NOT(ISERROR(SEARCH("冬休",F131)))</formula>
    </cfRule>
    <cfRule type="containsText" dxfId="1314" priority="1009" operator="containsText" text="その他">
      <formula>NOT(ISERROR(SEARCH("その他",F131)))</formula>
    </cfRule>
  </conditionalFormatting>
  <conditionalFormatting sqref="F132:AJ135">
    <cfRule type="containsText" dxfId="1313" priority="984" operator="containsText" text="外">
      <formula>NOT(ISERROR(SEARCH("外",F132)))</formula>
    </cfRule>
  </conditionalFormatting>
  <conditionalFormatting sqref="F136:AJ136">
    <cfRule type="containsText" dxfId="1312" priority="1000" operator="containsText" text="その他">
      <formula>NOT(ISERROR(SEARCH("その他",F136)))</formula>
    </cfRule>
    <cfRule type="containsText" dxfId="1311" priority="1008" operator="containsText" text="土">
      <formula>NOT(ISERROR(SEARCH("土",F136)))</formula>
    </cfRule>
    <cfRule type="containsText" dxfId="1310" priority="1007" operator="containsText" text="日">
      <formula>NOT(ISERROR(SEARCH("日",F136)))</formula>
    </cfRule>
    <cfRule type="containsText" dxfId="1309" priority="1006" operator="containsText" text="中止">
      <formula>NOT(ISERROR(SEARCH("中止",F136)))</formula>
    </cfRule>
    <cfRule type="containsText" dxfId="1308" priority="1001" operator="containsText" text="冬休">
      <formula>NOT(ISERROR(SEARCH("冬休",F136)))</formula>
    </cfRule>
    <cfRule type="containsText" dxfId="1307" priority="1005" operator="containsText" text="中止,製作,夏休,冬休,その他">
      <formula>NOT(ISERROR(SEARCH("中止,製作,夏休,冬休,その他",F136)))</formula>
    </cfRule>
    <cfRule type="cellIs" dxfId="1306" priority="1004" operator="equal">
      <formula>"中止,製作"</formula>
    </cfRule>
    <cfRule type="containsText" dxfId="1305" priority="1003" operator="containsText" text="製作">
      <formula>NOT(ISERROR(SEARCH("製作",F136)))</formula>
    </cfRule>
    <cfRule type="containsText" dxfId="1304" priority="1002" operator="containsText" text="夏休">
      <formula>NOT(ISERROR(SEARCH("夏休",F136)))</formula>
    </cfRule>
  </conditionalFormatting>
  <conditionalFormatting sqref="F137:AJ140">
    <cfRule type="containsText" dxfId="1303" priority="990" operator="containsText" text="外">
      <formula>NOT(ISERROR(SEARCH("外",F137)))</formula>
    </cfRule>
    <cfRule type="containsText" dxfId="1302" priority="991" operator="containsText" text="退">
      <formula>NOT(ISERROR(SEARCH("退",F137)))</formula>
    </cfRule>
    <cfRule type="containsText" dxfId="1301" priority="992" operator="containsText" text="入">
      <formula>NOT(ISERROR(SEARCH("入",F137)))</formula>
    </cfRule>
    <cfRule type="containsText" dxfId="1300" priority="993" operator="containsText" text="入,退">
      <formula>NOT(ISERROR(SEARCH("入,退",F137)))</formula>
    </cfRule>
    <cfRule type="cellIs" dxfId="1299" priority="994" operator="equal">
      <formula>"休"</formula>
    </cfRule>
  </conditionalFormatting>
  <conditionalFormatting sqref="F146:AJ147">
    <cfRule type="expression" dxfId="1298" priority="1381">
      <formula>WEEKDAY(F$146)=1</formula>
    </cfRule>
    <cfRule type="expression" dxfId="1297" priority="1380">
      <formula>WEEKDAY(F$146)=7</formula>
    </cfRule>
  </conditionalFormatting>
  <conditionalFormatting sqref="F148:AJ148">
    <cfRule type="containsText" dxfId="1296" priority="1180" operator="containsText" text="中止,製作,夏休,冬休,その他">
      <formula>NOT(ISERROR(SEARCH("中止,製作,夏休,冬休,その他",F148)))</formula>
    </cfRule>
    <cfRule type="containsText" dxfId="1295" priority="1182" operator="containsText" text="日">
      <formula>NOT(ISERROR(SEARCH("日",F148)))</formula>
    </cfRule>
    <cfRule type="containsText" dxfId="1294" priority="1181" operator="containsText" text="中止">
      <formula>NOT(ISERROR(SEARCH("中止",F148)))</formula>
    </cfRule>
    <cfRule type="containsText" dxfId="1293" priority="1176" operator="containsText" text="冬休">
      <formula>NOT(ISERROR(SEARCH("冬休",F148)))</formula>
    </cfRule>
    <cfRule type="containsText" dxfId="1292" priority="1183" operator="containsText" text="土">
      <formula>NOT(ISERROR(SEARCH("土",F148)))</formula>
    </cfRule>
    <cfRule type="containsText" dxfId="1291" priority="1175" operator="containsText" text="その他">
      <formula>NOT(ISERROR(SEARCH("その他",F148)))</formula>
    </cfRule>
    <cfRule type="cellIs" dxfId="1290" priority="1179" operator="equal">
      <formula>"中止,製作"</formula>
    </cfRule>
    <cfRule type="containsText" dxfId="1289" priority="1177" operator="containsText" text="夏休">
      <formula>NOT(ISERROR(SEARCH("夏休",F148)))</formula>
    </cfRule>
    <cfRule type="containsText" dxfId="1288" priority="1178" operator="containsText" text="製作">
      <formula>NOT(ISERROR(SEARCH("製作",F148)))</formula>
    </cfRule>
  </conditionalFormatting>
  <conditionalFormatting sqref="F149:AJ154">
    <cfRule type="containsText" dxfId="1287" priority="980" operator="containsText" text="入,退">
      <formula>NOT(ISERROR(SEARCH("入,退",F149)))</formula>
    </cfRule>
    <cfRule type="containsText" dxfId="1286" priority="979" operator="containsText" text="入">
      <formula>NOT(ISERROR(SEARCH("入",F149)))</formula>
    </cfRule>
    <cfRule type="containsText" dxfId="1285" priority="978" operator="containsText" text="退">
      <formula>NOT(ISERROR(SEARCH("退",F149)))</formula>
    </cfRule>
    <cfRule type="containsText" dxfId="1284" priority="977" operator="containsText" text="外">
      <formula>NOT(ISERROR(SEARCH("外",F149)))</formula>
    </cfRule>
    <cfRule type="cellIs" dxfId="1283" priority="981" operator="equal">
      <formula>"休"</formula>
    </cfRule>
  </conditionalFormatting>
  <conditionalFormatting sqref="F155:AJ155">
    <cfRule type="containsText" dxfId="1282" priority="973" operator="containsText" text="日">
      <formula>NOT(ISERROR(SEARCH("日",F155)))</formula>
    </cfRule>
    <cfRule type="containsText" dxfId="1281" priority="974" operator="containsText" text="土">
      <formula>NOT(ISERROR(SEARCH("土",F155)))</formula>
    </cfRule>
    <cfRule type="containsText" dxfId="1280" priority="972" operator="containsText" text="中止">
      <formula>NOT(ISERROR(SEARCH("中止",F155)))</formula>
    </cfRule>
    <cfRule type="containsText" dxfId="1279" priority="971" operator="containsText" text="中止,製作,夏休,冬休,その他">
      <formula>NOT(ISERROR(SEARCH("中止,製作,夏休,冬休,その他",F155)))</formula>
    </cfRule>
    <cfRule type="cellIs" dxfId="1278" priority="970" operator="equal">
      <formula>"中止,製作"</formula>
    </cfRule>
    <cfRule type="containsText" dxfId="1277" priority="969" operator="containsText" text="製作">
      <formula>NOT(ISERROR(SEARCH("製作",F155)))</formula>
    </cfRule>
    <cfRule type="containsText" dxfId="1276" priority="968" operator="containsText" text="夏休">
      <formula>NOT(ISERROR(SEARCH("夏休",F155)))</formula>
    </cfRule>
    <cfRule type="containsText" dxfId="1275" priority="967" operator="containsText" text="冬休">
      <formula>NOT(ISERROR(SEARCH("冬休",F155)))</formula>
    </cfRule>
    <cfRule type="containsText" dxfId="1274" priority="966" operator="containsText" text="その他">
      <formula>NOT(ISERROR(SEARCH("その他",F155)))</formula>
    </cfRule>
  </conditionalFormatting>
  <conditionalFormatting sqref="F156:AJ159">
    <cfRule type="containsText" dxfId="1273" priority="941" operator="containsText" text="外">
      <formula>NOT(ISERROR(SEARCH("外",F156)))</formula>
    </cfRule>
  </conditionalFormatting>
  <conditionalFormatting sqref="F160:AJ160">
    <cfRule type="containsText" dxfId="1272" priority="958" operator="containsText" text="冬休">
      <formula>NOT(ISERROR(SEARCH("冬休",F160)))</formula>
    </cfRule>
    <cfRule type="containsText" dxfId="1271" priority="959" operator="containsText" text="夏休">
      <formula>NOT(ISERROR(SEARCH("夏休",F160)))</formula>
    </cfRule>
    <cfRule type="containsText" dxfId="1270" priority="960" operator="containsText" text="製作">
      <formula>NOT(ISERROR(SEARCH("製作",F160)))</formula>
    </cfRule>
    <cfRule type="cellIs" dxfId="1269" priority="961" operator="equal">
      <formula>"中止,製作"</formula>
    </cfRule>
    <cfRule type="containsText" dxfId="1268" priority="962" operator="containsText" text="中止,製作,夏休,冬休,その他">
      <formula>NOT(ISERROR(SEARCH("中止,製作,夏休,冬休,その他",F160)))</formula>
    </cfRule>
    <cfRule type="containsText" dxfId="1267" priority="957" operator="containsText" text="その他">
      <formula>NOT(ISERROR(SEARCH("その他",F160)))</formula>
    </cfRule>
    <cfRule type="containsText" dxfId="1266" priority="963" operator="containsText" text="中止">
      <formula>NOT(ISERROR(SEARCH("中止",F160)))</formula>
    </cfRule>
    <cfRule type="containsText" dxfId="1265" priority="964" operator="containsText" text="日">
      <formula>NOT(ISERROR(SEARCH("日",F160)))</formula>
    </cfRule>
    <cfRule type="containsText" dxfId="1264" priority="965" operator="containsText" text="土">
      <formula>NOT(ISERROR(SEARCH("土",F160)))</formula>
    </cfRule>
  </conditionalFormatting>
  <conditionalFormatting sqref="F161:AJ164">
    <cfRule type="containsText" dxfId="1263" priority="947" operator="containsText" text="外">
      <formula>NOT(ISERROR(SEARCH("外",F161)))</formula>
    </cfRule>
    <cfRule type="containsText" dxfId="1262" priority="948" operator="containsText" text="退">
      <formula>NOT(ISERROR(SEARCH("退",F161)))</formula>
    </cfRule>
    <cfRule type="containsText" dxfId="1261" priority="949" operator="containsText" text="入">
      <formula>NOT(ISERROR(SEARCH("入",F161)))</formula>
    </cfRule>
    <cfRule type="containsText" dxfId="1260" priority="950" operator="containsText" text="入,退">
      <formula>NOT(ISERROR(SEARCH("入,退",F161)))</formula>
    </cfRule>
    <cfRule type="cellIs" dxfId="1259" priority="951" operator="equal">
      <formula>"休"</formula>
    </cfRule>
  </conditionalFormatting>
  <conditionalFormatting sqref="F170:AJ171">
    <cfRule type="expression" dxfId="1258" priority="1378">
      <formula>WEEKDAY(F$170)=7</formula>
    </cfRule>
    <cfRule type="expression" dxfId="1257" priority="1379">
      <formula>WEEKDAY(F$170)=1</formula>
    </cfRule>
  </conditionalFormatting>
  <conditionalFormatting sqref="F172:AJ172">
    <cfRule type="cellIs" dxfId="1256" priority="1169" operator="equal">
      <formula>"中止,製作"</formula>
    </cfRule>
    <cfRule type="containsText" dxfId="1255" priority="1170" operator="containsText" text="中止,製作,夏休,冬休,その他">
      <formula>NOT(ISERROR(SEARCH("中止,製作,夏休,冬休,その他",F172)))</formula>
    </cfRule>
    <cfRule type="containsText" dxfId="1254" priority="1171" operator="containsText" text="中止">
      <formula>NOT(ISERROR(SEARCH("中止",F172)))</formula>
    </cfRule>
    <cfRule type="containsText" dxfId="1253" priority="1172" operator="containsText" text="日">
      <formula>NOT(ISERROR(SEARCH("日",F172)))</formula>
    </cfRule>
    <cfRule type="containsText" dxfId="1252" priority="1173" operator="containsText" text="土">
      <formula>NOT(ISERROR(SEARCH("土",F172)))</formula>
    </cfRule>
    <cfRule type="containsText" dxfId="1251" priority="1166" operator="containsText" text="冬休">
      <formula>NOT(ISERROR(SEARCH("冬休",F172)))</formula>
    </cfRule>
    <cfRule type="containsText" dxfId="1250" priority="1167" operator="containsText" text="夏休">
      <formula>NOT(ISERROR(SEARCH("夏休",F172)))</formula>
    </cfRule>
    <cfRule type="containsText" dxfId="1249" priority="1165" operator="containsText" text="その他">
      <formula>NOT(ISERROR(SEARCH("その他",F172)))</formula>
    </cfRule>
    <cfRule type="containsText" dxfId="1248" priority="1168" operator="containsText" text="製作">
      <formula>NOT(ISERROR(SEARCH("製作",F172)))</formula>
    </cfRule>
  </conditionalFormatting>
  <conditionalFormatting sqref="F173:AJ178">
    <cfRule type="containsText" dxfId="1247" priority="934" operator="containsText" text="外">
      <formula>NOT(ISERROR(SEARCH("外",F173)))</formula>
    </cfRule>
    <cfRule type="containsText" dxfId="1246" priority="935" operator="containsText" text="退">
      <formula>NOT(ISERROR(SEARCH("退",F173)))</formula>
    </cfRule>
    <cfRule type="containsText" dxfId="1245" priority="936" operator="containsText" text="入">
      <formula>NOT(ISERROR(SEARCH("入",F173)))</formula>
    </cfRule>
    <cfRule type="cellIs" dxfId="1244" priority="938" operator="equal">
      <formula>"休"</formula>
    </cfRule>
    <cfRule type="containsText" dxfId="1243" priority="937" operator="containsText" text="入,退">
      <formula>NOT(ISERROR(SEARCH("入,退",F173)))</formula>
    </cfRule>
  </conditionalFormatting>
  <conditionalFormatting sqref="F179:AJ179">
    <cfRule type="containsText" dxfId="1242" priority="924" operator="containsText" text="冬休">
      <formula>NOT(ISERROR(SEARCH("冬休",F179)))</formula>
    </cfRule>
    <cfRule type="containsText" dxfId="1241" priority="930" operator="containsText" text="日">
      <formula>NOT(ISERROR(SEARCH("日",F179)))</formula>
    </cfRule>
    <cfRule type="containsText" dxfId="1240" priority="931" operator="containsText" text="土">
      <formula>NOT(ISERROR(SEARCH("土",F179)))</formula>
    </cfRule>
    <cfRule type="containsText" dxfId="1239" priority="928" operator="containsText" text="中止,製作,夏休,冬休,その他">
      <formula>NOT(ISERROR(SEARCH("中止,製作,夏休,冬休,その他",F179)))</formula>
    </cfRule>
    <cfRule type="cellIs" dxfId="1238" priority="927" operator="equal">
      <formula>"中止,製作"</formula>
    </cfRule>
    <cfRule type="containsText" dxfId="1237" priority="926" operator="containsText" text="製作">
      <formula>NOT(ISERROR(SEARCH("製作",F179)))</formula>
    </cfRule>
    <cfRule type="containsText" dxfId="1236" priority="925" operator="containsText" text="夏休">
      <formula>NOT(ISERROR(SEARCH("夏休",F179)))</formula>
    </cfRule>
    <cfRule type="containsText" dxfId="1235" priority="923" operator="containsText" text="その他">
      <formula>NOT(ISERROR(SEARCH("その他",F179)))</formula>
    </cfRule>
    <cfRule type="containsText" dxfId="1234" priority="929" operator="containsText" text="中止">
      <formula>NOT(ISERROR(SEARCH("中止",F179)))</formula>
    </cfRule>
  </conditionalFormatting>
  <conditionalFormatting sqref="F180:AJ183">
    <cfRule type="containsText" dxfId="1233" priority="898" operator="containsText" text="外">
      <formula>NOT(ISERROR(SEARCH("外",F180)))</formula>
    </cfRule>
  </conditionalFormatting>
  <conditionalFormatting sqref="F184:AJ184">
    <cfRule type="containsText" dxfId="1232" priority="914" operator="containsText" text="その他">
      <formula>NOT(ISERROR(SEARCH("その他",F184)))</formula>
    </cfRule>
    <cfRule type="containsText" dxfId="1231" priority="922" operator="containsText" text="土">
      <formula>NOT(ISERROR(SEARCH("土",F184)))</formula>
    </cfRule>
    <cfRule type="containsText" dxfId="1230" priority="921" operator="containsText" text="日">
      <formula>NOT(ISERROR(SEARCH("日",F184)))</formula>
    </cfRule>
    <cfRule type="containsText" dxfId="1229" priority="920" operator="containsText" text="中止">
      <formula>NOT(ISERROR(SEARCH("中止",F184)))</formula>
    </cfRule>
    <cfRule type="containsText" dxfId="1228" priority="919" operator="containsText" text="中止,製作,夏休,冬休,その他">
      <formula>NOT(ISERROR(SEARCH("中止,製作,夏休,冬休,その他",F184)))</formula>
    </cfRule>
    <cfRule type="cellIs" dxfId="1227" priority="918" operator="equal">
      <formula>"中止,製作"</formula>
    </cfRule>
    <cfRule type="containsText" dxfId="1226" priority="917" operator="containsText" text="製作">
      <formula>NOT(ISERROR(SEARCH("製作",F184)))</formula>
    </cfRule>
    <cfRule type="containsText" dxfId="1225" priority="916" operator="containsText" text="夏休">
      <formula>NOT(ISERROR(SEARCH("夏休",F184)))</formula>
    </cfRule>
    <cfRule type="containsText" dxfId="1224" priority="915" operator="containsText" text="冬休">
      <formula>NOT(ISERROR(SEARCH("冬休",F184)))</formula>
    </cfRule>
  </conditionalFormatting>
  <conditionalFormatting sqref="F185:AJ188">
    <cfRule type="containsText" dxfId="1223" priority="906" operator="containsText" text="入">
      <formula>NOT(ISERROR(SEARCH("入",F185)))</formula>
    </cfRule>
    <cfRule type="containsText" dxfId="1222" priority="907" operator="containsText" text="入,退">
      <formula>NOT(ISERROR(SEARCH("入,退",F185)))</formula>
    </cfRule>
    <cfRule type="cellIs" dxfId="1221" priority="908" operator="equal">
      <formula>"休"</formula>
    </cfRule>
    <cfRule type="containsText" dxfId="1220" priority="904" operator="containsText" text="外">
      <formula>NOT(ISERROR(SEARCH("外",F185)))</formula>
    </cfRule>
    <cfRule type="containsText" dxfId="1219" priority="905" operator="containsText" text="退">
      <formula>NOT(ISERROR(SEARCH("退",F185)))</formula>
    </cfRule>
  </conditionalFormatting>
  <conditionalFormatting sqref="F194:AJ195">
    <cfRule type="expression" dxfId="1218" priority="1376">
      <formula>WEEKDAY(F$194)=7</formula>
    </cfRule>
    <cfRule type="expression" dxfId="1217" priority="1377">
      <formula>WEEKDAY(F$194)=1</formula>
    </cfRule>
  </conditionalFormatting>
  <conditionalFormatting sqref="F196:AJ196">
    <cfRule type="containsText" dxfId="1216" priority="1161" operator="containsText" text="中止">
      <formula>NOT(ISERROR(SEARCH("中止",F196)))</formula>
    </cfRule>
    <cfRule type="cellIs" dxfId="1215" priority="1159" operator="equal">
      <formula>"中止,製作"</formula>
    </cfRule>
    <cfRule type="containsText" dxfId="1214" priority="1160" operator="containsText" text="中止,製作,夏休,冬休,その他">
      <formula>NOT(ISERROR(SEARCH("中止,製作,夏休,冬休,その他",F196)))</formula>
    </cfRule>
    <cfRule type="containsText" dxfId="1213" priority="1158" operator="containsText" text="製作">
      <formula>NOT(ISERROR(SEARCH("製作",F196)))</formula>
    </cfRule>
    <cfRule type="containsText" dxfId="1212" priority="1162" operator="containsText" text="日">
      <formula>NOT(ISERROR(SEARCH("日",F196)))</formula>
    </cfRule>
    <cfRule type="containsText" dxfId="1211" priority="1163" operator="containsText" text="土">
      <formula>NOT(ISERROR(SEARCH("土",F196)))</formula>
    </cfRule>
    <cfRule type="containsText" dxfId="1210" priority="1157" operator="containsText" text="夏休">
      <formula>NOT(ISERROR(SEARCH("夏休",F196)))</formula>
    </cfRule>
    <cfRule type="containsText" dxfId="1209" priority="1155" operator="containsText" text="その他">
      <formula>NOT(ISERROR(SEARCH("その他",F196)))</formula>
    </cfRule>
    <cfRule type="containsText" dxfId="1208" priority="1156" operator="containsText" text="冬休">
      <formula>NOT(ISERROR(SEARCH("冬休",F196)))</formula>
    </cfRule>
  </conditionalFormatting>
  <conditionalFormatting sqref="F197:AJ202">
    <cfRule type="containsText" dxfId="1207" priority="892" operator="containsText" text="退">
      <formula>NOT(ISERROR(SEARCH("退",F197)))</formula>
    </cfRule>
    <cfRule type="containsText" dxfId="1206" priority="894" operator="containsText" text="入,退">
      <formula>NOT(ISERROR(SEARCH("入,退",F197)))</formula>
    </cfRule>
    <cfRule type="containsText" dxfId="1205" priority="893" operator="containsText" text="入">
      <formula>NOT(ISERROR(SEARCH("入",F197)))</formula>
    </cfRule>
    <cfRule type="containsText" dxfId="1204" priority="891" operator="containsText" text="外">
      <formula>NOT(ISERROR(SEARCH("外",F197)))</formula>
    </cfRule>
    <cfRule type="cellIs" dxfId="1203" priority="895" operator="equal">
      <formula>"休"</formula>
    </cfRule>
  </conditionalFormatting>
  <conditionalFormatting sqref="F203:AJ203">
    <cfRule type="containsText" dxfId="1202" priority="888" operator="containsText" text="土">
      <formula>NOT(ISERROR(SEARCH("土",F203)))</formula>
    </cfRule>
    <cfRule type="containsText" dxfId="1201" priority="887" operator="containsText" text="日">
      <formula>NOT(ISERROR(SEARCH("日",F203)))</formula>
    </cfRule>
    <cfRule type="containsText" dxfId="1200" priority="886" operator="containsText" text="中止">
      <formula>NOT(ISERROR(SEARCH("中止",F203)))</formula>
    </cfRule>
    <cfRule type="containsText" dxfId="1199" priority="885" operator="containsText" text="中止,製作,夏休,冬休,その他">
      <formula>NOT(ISERROR(SEARCH("中止,製作,夏休,冬休,その他",F203)))</formula>
    </cfRule>
    <cfRule type="containsText" dxfId="1198" priority="881" operator="containsText" text="冬休">
      <formula>NOT(ISERROR(SEARCH("冬休",F203)))</formula>
    </cfRule>
    <cfRule type="containsText" dxfId="1197" priority="880" operator="containsText" text="その他">
      <formula>NOT(ISERROR(SEARCH("その他",F203)))</formula>
    </cfRule>
    <cfRule type="containsText" dxfId="1196" priority="882" operator="containsText" text="夏休">
      <formula>NOT(ISERROR(SEARCH("夏休",F203)))</formula>
    </cfRule>
    <cfRule type="cellIs" dxfId="1195" priority="884" operator="equal">
      <formula>"中止,製作"</formula>
    </cfRule>
    <cfRule type="containsText" dxfId="1194" priority="883" operator="containsText" text="製作">
      <formula>NOT(ISERROR(SEARCH("製作",F203)))</formula>
    </cfRule>
  </conditionalFormatting>
  <conditionalFormatting sqref="F204:AJ207">
    <cfRule type="containsText" dxfId="1193" priority="855" operator="containsText" text="外">
      <formula>NOT(ISERROR(SEARCH("外",F204)))</formula>
    </cfRule>
  </conditionalFormatting>
  <conditionalFormatting sqref="F208:AJ208">
    <cfRule type="containsText" dxfId="1192" priority="877" operator="containsText" text="中止">
      <formula>NOT(ISERROR(SEARCH("中止",F208)))</formula>
    </cfRule>
    <cfRule type="containsText" dxfId="1191" priority="876" operator="containsText" text="中止,製作,夏休,冬休,その他">
      <formula>NOT(ISERROR(SEARCH("中止,製作,夏休,冬休,その他",F208)))</formula>
    </cfRule>
    <cfRule type="cellIs" dxfId="1190" priority="875" operator="equal">
      <formula>"中止,製作"</formula>
    </cfRule>
    <cfRule type="containsText" dxfId="1189" priority="874" operator="containsText" text="製作">
      <formula>NOT(ISERROR(SEARCH("製作",F208)))</formula>
    </cfRule>
    <cfRule type="containsText" dxfId="1188" priority="873" operator="containsText" text="夏休">
      <formula>NOT(ISERROR(SEARCH("夏休",F208)))</formula>
    </cfRule>
    <cfRule type="containsText" dxfId="1187" priority="872" operator="containsText" text="冬休">
      <formula>NOT(ISERROR(SEARCH("冬休",F208)))</formula>
    </cfRule>
    <cfRule type="containsText" dxfId="1186" priority="879" operator="containsText" text="土">
      <formula>NOT(ISERROR(SEARCH("土",F208)))</formula>
    </cfRule>
    <cfRule type="containsText" dxfId="1185" priority="871" operator="containsText" text="その他">
      <formula>NOT(ISERROR(SEARCH("その他",F208)))</formula>
    </cfRule>
    <cfRule type="containsText" dxfId="1184" priority="878" operator="containsText" text="日">
      <formula>NOT(ISERROR(SEARCH("日",F208)))</formula>
    </cfRule>
  </conditionalFormatting>
  <conditionalFormatting sqref="F209:AJ212">
    <cfRule type="containsText" dxfId="1183" priority="861" operator="containsText" text="外">
      <formula>NOT(ISERROR(SEARCH("外",F209)))</formula>
    </cfRule>
    <cfRule type="containsText" dxfId="1182" priority="862" operator="containsText" text="退">
      <formula>NOT(ISERROR(SEARCH("退",F209)))</formula>
    </cfRule>
    <cfRule type="containsText" dxfId="1181" priority="863" operator="containsText" text="入">
      <formula>NOT(ISERROR(SEARCH("入",F209)))</formula>
    </cfRule>
    <cfRule type="cellIs" dxfId="1180" priority="865" operator="equal">
      <formula>"休"</formula>
    </cfRule>
    <cfRule type="containsText" dxfId="1179" priority="864" operator="containsText" text="入,退">
      <formula>NOT(ISERROR(SEARCH("入,退",F209)))</formula>
    </cfRule>
  </conditionalFormatting>
  <conditionalFormatting sqref="F218:AJ219">
    <cfRule type="expression" dxfId="1178" priority="1375">
      <formula>WEEKDAY(F$218)=1</formula>
    </cfRule>
    <cfRule type="expression" dxfId="1177" priority="1374">
      <formula>WEEKDAY(F$218)=7</formula>
    </cfRule>
  </conditionalFormatting>
  <conditionalFormatting sqref="F221:AJ226">
    <cfRule type="containsText" dxfId="1176" priority="850" operator="containsText" text="入">
      <formula>NOT(ISERROR(SEARCH("入",F221)))</formula>
    </cfRule>
    <cfRule type="containsText" dxfId="1175" priority="848" operator="containsText" text="外">
      <formula>NOT(ISERROR(SEARCH("外",F221)))</formula>
    </cfRule>
    <cfRule type="containsText" dxfId="1174" priority="849" operator="containsText" text="退">
      <formula>NOT(ISERROR(SEARCH("退",F221)))</formula>
    </cfRule>
    <cfRule type="cellIs" dxfId="1173" priority="852" operator="equal">
      <formula>"休"</formula>
    </cfRule>
    <cfRule type="containsText" dxfId="1172" priority="851" operator="containsText" text="入,退">
      <formula>NOT(ISERROR(SEARCH("入,退",F221)))</formula>
    </cfRule>
  </conditionalFormatting>
  <conditionalFormatting sqref="F227:AJ227">
    <cfRule type="cellIs" dxfId="1171" priority="841" operator="equal">
      <formula>"中止,製作"</formula>
    </cfRule>
    <cfRule type="containsText" dxfId="1170" priority="840" operator="containsText" text="製作">
      <formula>NOT(ISERROR(SEARCH("製作",F227)))</formula>
    </cfRule>
    <cfRule type="containsText" dxfId="1169" priority="839" operator="containsText" text="夏休">
      <formula>NOT(ISERROR(SEARCH("夏休",F227)))</formula>
    </cfRule>
    <cfRule type="containsText" dxfId="1168" priority="838" operator="containsText" text="冬休">
      <formula>NOT(ISERROR(SEARCH("冬休",F227)))</formula>
    </cfRule>
    <cfRule type="containsText" dxfId="1167" priority="837" operator="containsText" text="その他">
      <formula>NOT(ISERROR(SEARCH("その他",F227)))</formula>
    </cfRule>
    <cfRule type="containsText" dxfId="1166" priority="843" operator="containsText" text="中止">
      <formula>NOT(ISERROR(SEARCH("中止",F227)))</formula>
    </cfRule>
    <cfRule type="containsText" dxfId="1165" priority="845" operator="containsText" text="土">
      <formula>NOT(ISERROR(SEARCH("土",F227)))</formula>
    </cfRule>
    <cfRule type="containsText" dxfId="1164" priority="844" operator="containsText" text="日">
      <formula>NOT(ISERROR(SEARCH("日",F227)))</formula>
    </cfRule>
    <cfRule type="containsText" dxfId="1163" priority="842" operator="containsText" text="中止,製作,夏休,冬休,その他">
      <formula>NOT(ISERROR(SEARCH("中止,製作,夏休,冬休,その他",F227)))</formula>
    </cfRule>
  </conditionalFormatting>
  <conditionalFormatting sqref="F228:AJ231">
    <cfRule type="containsText" dxfId="1162" priority="812" operator="containsText" text="外">
      <formula>NOT(ISERROR(SEARCH("外",F228)))</formula>
    </cfRule>
  </conditionalFormatting>
  <conditionalFormatting sqref="F232:AJ232">
    <cfRule type="cellIs" dxfId="1161" priority="832" operator="equal">
      <formula>"中止,製作"</formula>
    </cfRule>
    <cfRule type="containsText" dxfId="1160" priority="833" operator="containsText" text="中止,製作,夏休,冬休,その他">
      <formula>NOT(ISERROR(SEARCH("中止,製作,夏休,冬休,その他",F232)))</formula>
    </cfRule>
    <cfRule type="containsText" dxfId="1159" priority="834" operator="containsText" text="中止">
      <formula>NOT(ISERROR(SEARCH("中止",F232)))</formula>
    </cfRule>
    <cfRule type="containsText" dxfId="1158" priority="835" operator="containsText" text="日">
      <formula>NOT(ISERROR(SEARCH("日",F232)))</formula>
    </cfRule>
    <cfRule type="containsText" dxfId="1157" priority="836" operator="containsText" text="土">
      <formula>NOT(ISERROR(SEARCH("土",F232)))</formula>
    </cfRule>
    <cfRule type="containsText" dxfId="1156" priority="828" operator="containsText" text="その他">
      <formula>NOT(ISERROR(SEARCH("その他",F232)))</formula>
    </cfRule>
    <cfRule type="containsText" dxfId="1155" priority="829" operator="containsText" text="冬休">
      <formula>NOT(ISERROR(SEARCH("冬休",F232)))</formula>
    </cfRule>
    <cfRule type="containsText" dxfId="1154" priority="830" operator="containsText" text="夏休">
      <formula>NOT(ISERROR(SEARCH("夏休",F232)))</formula>
    </cfRule>
    <cfRule type="containsText" dxfId="1153" priority="831" operator="containsText" text="製作">
      <formula>NOT(ISERROR(SEARCH("製作",F232)))</formula>
    </cfRule>
  </conditionalFormatting>
  <conditionalFormatting sqref="F233:AJ236">
    <cfRule type="cellIs" dxfId="1152" priority="822" operator="equal">
      <formula>"休"</formula>
    </cfRule>
    <cfRule type="containsText" dxfId="1151" priority="821" operator="containsText" text="入,退">
      <formula>NOT(ISERROR(SEARCH("入,退",F233)))</formula>
    </cfRule>
    <cfRule type="containsText" dxfId="1150" priority="820" operator="containsText" text="入">
      <formula>NOT(ISERROR(SEARCH("入",F233)))</formula>
    </cfRule>
    <cfRule type="containsText" dxfId="1149" priority="819" operator="containsText" text="退">
      <formula>NOT(ISERROR(SEARCH("退",F233)))</formula>
    </cfRule>
    <cfRule type="containsText" dxfId="1148" priority="818" operator="containsText" text="外">
      <formula>NOT(ISERROR(SEARCH("外",F233)))</formula>
    </cfRule>
  </conditionalFormatting>
  <conditionalFormatting sqref="F242:AJ243">
    <cfRule type="expression" dxfId="1147" priority="1373">
      <formula>WEEKDAY(F$242)=1</formula>
    </cfRule>
    <cfRule type="expression" dxfId="1146" priority="1372">
      <formula>WEEKDAY(F$242)=7</formula>
    </cfRule>
  </conditionalFormatting>
  <conditionalFormatting sqref="F245:AJ250">
    <cfRule type="containsText" dxfId="1145" priority="807" operator="containsText" text="入">
      <formula>NOT(ISERROR(SEARCH("入",F245)))</formula>
    </cfRule>
    <cfRule type="cellIs" dxfId="1144" priority="809" operator="equal">
      <formula>"休"</formula>
    </cfRule>
    <cfRule type="containsText" dxfId="1143" priority="805" operator="containsText" text="外">
      <formula>NOT(ISERROR(SEARCH("外",F245)))</formula>
    </cfRule>
    <cfRule type="containsText" dxfId="1142" priority="806" operator="containsText" text="退">
      <formula>NOT(ISERROR(SEARCH("退",F245)))</formula>
    </cfRule>
    <cfRule type="containsText" dxfId="1141" priority="808" operator="containsText" text="入,退">
      <formula>NOT(ISERROR(SEARCH("入,退",F245)))</formula>
    </cfRule>
  </conditionalFormatting>
  <conditionalFormatting sqref="F251:AJ251">
    <cfRule type="containsText" dxfId="1140" priority="799" operator="containsText" text="中止,製作,夏休,冬休,その他">
      <formula>NOT(ISERROR(SEARCH("中止,製作,夏休,冬休,その他",F251)))</formula>
    </cfRule>
    <cfRule type="containsText" dxfId="1139" priority="800" operator="containsText" text="中止">
      <formula>NOT(ISERROR(SEARCH("中止",F251)))</formula>
    </cfRule>
    <cfRule type="containsText" dxfId="1138" priority="797" operator="containsText" text="製作">
      <formula>NOT(ISERROR(SEARCH("製作",F251)))</formula>
    </cfRule>
    <cfRule type="containsText" dxfId="1137" priority="801" operator="containsText" text="日">
      <formula>NOT(ISERROR(SEARCH("日",F251)))</formula>
    </cfRule>
    <cfRule type="cellIs" dxfId="1136" priority="798" operator="equal">
      <formula>"中止,製作"</formula>
    </cfRule>
    <cfRule type="containsText" dxfId="1135" priority="795" operator="containsText" text="冬休">
      <formula>NOT(ISERROR(SEARCH("冬休",F251)))</formula>
    </cfRule>
    <cfRule type="containsText" dxfId="1134" priority="794" operator="containsText" text="その他">
      <formula>NOT(ISERROR(SEARCH("その他",F251)))</formula>
    </cfRule>
    <cfRule type="containsText" dxfId="1133" priority="796" operator="containsText" text="夏休">
      <formula>NOT(ISERROR(SEARCH("夏休",F251)))</formula>
    </cfRule>
    <cfRule type="containsText" dxfId="1132" priority="802" operator="containsText" text="土">
      <formula>NOT(ISERROR(SEARCH("土",F251)))</formula>
    </cfRule>
  </conditionalFormatting>
  <conditionalFormatting sqref="F252:AJ255">
    <cfRule type="containsText" dxfId="1131" priority="769" operator="containsText" text="外">
      <formula>NOT(ISERROR(SEARCH("外",F252)))</formula>
    </cfRule>
  </conditionalFormatting>
  <conditionalFormatting sqref="F256:AJ256">
    <cfRule type="containsText" dxfId="1130" priority="790" operator="containsText" text="中止,製作,夏休,冬休,その他">
      <formula>NOT(ISERROR(SEARCH("中止,製作,夏休,冬休,その他",F256)))</formula>
    </cfRule>
    <cfRule type="cellIs" dxfId="1129" priority="789" operator="equal">
      <formula>"中止,製作"</formula>
    </cfRule>
    <cfRule type="containsText" dxfId="1128" priority="785" operator="containsText" text="その他">
      <formula>NOT(ISERROR(SEARCH("その他",F256)))</formula>
    </cfRule>
    <cfRule type="containsText" dxfId="1127" priority="788" operator="containsText" text="製作">
      <formula>NOT(ISERROR(SEARCH("製作",F256)))</formula>
    </cfRule>
    <cfRule type="containsText" dxfId="1126" priority="786" operator="containsText" text="冬休">
      <formula>NOT(ISERROR(SEARCH("冬休",F256)))</formula>
    </cfRule>
    <cfRule type="containsText" dxfId="1125" priority="791" operator="containsText" text="中止">
      <formula>NOT(ISERROR(SEARCH("中止",F256)))</formula>
    </cfRule>
    <cfRule type="containsText" dxfId="1124" priority="792" operator="containsText" text="日">
      <formula>NOT(ISERROR(SEARCH("日",F256)))</formula>
    </cfRule>
    <cfRule type="containsText" dxfId="1123" priority="793" operator="containsText" text="土">
      <formula>NOT(ISERROR(SEARCH("土",F256)))</formula>
    </cfRule>
    <cfRule type="containsText" dxfId="1122" priority="787" operator="containsText" text="夏休">
      <formula>NOT(ISERROR(SEARCH("夏休",F256)))</formula>
    </cfRule>
  </conditionalFormatting>
  <conditionalFormatting sqref="F257:AJ260">
    <cfRule type="cellIs" dxfId="1121" priority="779" operator="equal">
      <formula>"休"</formula>
    </cfRule>
    <cfRule type="containsText" dxfId="1120" priority="776" operator="containsText" text="退">
      <formula>NOT(ISERROR(SEARCH("退",F257)))</formula>
    </cfRule>
    <cfRule type="containsText" dxfId="1119" priority="775" operator="containsText" text="外">
      <formula>NOT(ISERROR(SEARCH("外",F257)))</formula>
    </cfRule>
    <cfRule type="containsText" dxfId="1118" priority="777" operator="containsText" text="入">
      <formula>NOT(ISERROR(SEARCH("入",F257)))</formula>
    </cfRule>
    <cfRule type="containsText" dxfId="1117" priority="778" operator="containsText" text="入,退">
      <formula>NOT(ISERROR(SEARCH("入,退",F257)))</formula>
    </cfRule>
  </conditionalFormatting>
  <conditionalFormatting sqref="F266:AJ267">
    <cfRule type="expression" dxfId="1116" priority="1371">
      <formula>WEEKDAY(F$266)=1</formula>
    </cfRule>
    <cfRule type="expression" dxfId="1115" priority="1370">
      <formula>WEEKDAY(F$266)=7</formula>
    </cfRule>
  </conditionalFormatting>
  <conditionalFormatting sqref="F269:AJ274">
    <cfRule type="cellIs" dxfId="1114" priority="766" operator="equal">
      <formula>"休"</formula>
    </cfRule>
    <cfRule type="containsText" dxfId="1113" priority="762" operator="containsText" text="外">
      <formula>NOT(ISERROR(SEARCH("外",F269)))</formula>
    </cfRule>
    <cfRule type="containsText" dxfId="1112" priority="763" operator="containsText" text="退">
      <formula>NOT(ISERROR(SEARCH("退",F269)))</formula>
    </cfRule>
    <cfRule type="containsText" dxfId="1111" priority="764" operator="containsText" text="入">
      <formula>NOT(ISERROR(SEARCH("入",F269)))</formula>
    </cfRule>
    <cfRule type="containsText" dxfId="1110" priority="765" operator="containsText" text="入,退">
      <formula>NOT(ISERROR(SEARCH("入,退",F269)))</formula>
    </cfRule>
  </conditionalFormatting>
  <conditionalFormatting sqref="F275:AJ275">
    <cfRule type="containsText" dxfId="1109" priority="757" operator="containsText" text="中止">
      <formula>NOT(ISERROR(SEARCH("中止",F275)))</formula>
    </cfRule>
    <cfRule type="containsText" dxfId="1108" priority="753" operator="containsText" text="夏休">
      <formula>NOT(ISERROR(SEARCH("夏休",F275)))</formula>
    </cfRule>
    <cfRule type="containsText" dxfId="1107" priority="754" operator="containsText" text="製作">
      <formula>NOT(ISERROR(SEARCH("製作",F275)))</formula>
    </cfRule>
    <cfRule type="cellIs" dxfId="1106" priority="755" operator="equal">
      <formula>"中止,製作"</formula>
    </cfRule>
    <cfRule type="containsText" dxfId="1105" priority="756" operator="containsText" text="中止,製作,夏休,冬休,その他">
      <formula>NOT(ISERROR(SEARCH("中止,製作,夏休,冬休,その他",F275)))</formula>
    </cfRule>
    <cfRule type="containsText" dxfId="1104" priority="759" operator="containsText" text="土">
      <formula>NOT(ISERROR(SEARCH("土",F275)))</formula>
    </cfRule>
    <cfRule type="containsText" dxfId="1103" priority="752" operator="containsText" text="冬休">
      <formula>NOT(ISERROR(SEARCH("冬休",F275)))</formula>
    </cfRule>
    <cfRule type="containsText" dxfId="1102" priority="751" operator="containsText" text="その他">
      <formula>NOT(ISERROR(SEARCH("その他",F275)))</formula>
    </cfRule>
    <cfRule type="containsText" dxfId="1101" priority="758" operator="containsText" text="日">
      <formula>NOT(ISERROR(SEARCH("日",F275)))</formula>
    </cfRule>
  </conditionalFormatting>
  <conditionalFormatting sqref="F276:AJ279">
    <cfRule type="containsText" dxfId="1100" priority="726" operator="containsText" text="外">
      <formula>NOT(ISERROR(SEARCH("外",F276)))</formula>
    </cfRule>
  </conditionalFormatting>
  <conditionalFormatting sqref="F280:AJ280">
    <cfRule type="cellIs" dxfId="1099" priority="746" operator="equal">
      <formula>"中止,製作"</formula>
    </cfRule>
    <cfRule type="containsText" dxfId="1098" priority="747" operator="containsText" text="中止,製作,夏休,冬休,その他">
      <formula>NOT(ISERROR(SEARCH("中止,製作,夏休,冬休,その他",F280)))</formula>
    </cfRule>
    <cfRule type="containsText" dxfId="1097" priority="750" operator="containsText" text="土">
      <formula>NOT(ISERROR(SEARCH("土",F280)))</formula>
    </cfRule>
    <cfRule type="containsText" dxfId="1096" priority="743" operator="containsText" text="冬休">
      <formula>NOT(ISERROR(SEARCH("冬休",F280)))</formula>
    </cfRule>
    <cfRule type="containsText" dxfId="1095" priority="742" operator="containsText" text="その他">
      <formula>NOT(ISERROR(SEARCH("その他",F280)))</formula>
    </cfRule>
    <cfRule type="containsText" dxfId="1094" priority="748" operator="containsText" text="中止">
      <formula>NOT(ISERROR(SEARCH("中止",F280)))</formula>
    </cfRule>
    <cfRule type="containsText" dxfId="1093" priority="745" operator="containsText" text="製作">
      <formula>NOT(ISERROR(SEARCH("製作",F280)))</formula>
    </cfRule>
    <cfRule type="containsText" dxfId="1092" priority="749" operator="containsText" text="日">
      <formula>NOT(ISERROR(SEARCH("日",F280)))</formula>
    </cfRule>
    <cfRule type="containsText" dxfId="1091" priority="744" operator="containsText" text="夏休">
      <formula>NOT(ISERROR(SEARCH("夏休",F280)))</formula>
    </cfRule>
  </conditionalFormatting>
  <conditionalFormatting sqref="F281:AJ284">
    <cfRule type="containsText" dxfId="1090" priority="733" operator="containsText" text="退">
      <formula>NOT(ISERROR(SEARCH("退",F281)))</formula>
    </cfRule>
    <cfRule type="containsText" dxfId="1089" priority="735" operator="containsText" text="入,退">
      <formula>NOT(ISERROR(SEARCH("入,退",F281)))</formula>
    </cfRule>
    <cfRule type="containsText" dxfId="1088" priority="734" operator="containsText" text="入">
      <formula>NOT(ISERROR(SEARCH("入",F281)))</formula>
    </cfRule>
    <cfRule type="containsText" dxfId="1087" priority="732" operator="containsText" text="外">
      <formula>NOT(ISERROR(SEARCH("外",F281)))</formula>
    </cfRule>
    <cfRule type="cellIs" dxfId="1086" priority="736" operator="equal">
      <formula>"休"</formula>
    </cfRule>
  </conditionalFormatting>
  <conditionalFormatting sqref="F290:AJ291">
    <cfRule type="expression" dxfId="1085" priority="1368">
      <formula>WEEKDAY(F$290)=7</formula>
    </cfRule>
    <cfRule type="expression" dxfId="1084" priority="1369">
      <formula>WEEKDAY(F$290)=1</formula>
    </cfRule>
  </conditionalFormatting>
  <conditionalFormatting sqref="F293:AJ298">
    <cfRule type="containsText" dxfId="1083" priority="719" operator="containsText" text="外">
      <formula>NOT(ISERROR(SEARCH("外",F293)))</formula>
    </cfRule>
    <cfRule type="cellIs" dxfId="1082" priority="723" operator="equal">
      <formula>"休"</formula>
    </cfRule>
    <cfRule type="containsText" dxfId="1081" priority="720" operator="containsText" text="退">
      <formula>NOT(ISERROR(SEARCH("退",F293)))</formula>
    </cfRule>
    <cfRule type="containsText" dxfId="1080" priority="722" operator="containsText" text="入,退">
      <formula>NOT(ISERROR(SEARCH("入,退",F293)))</formula>
    </cfRule>
    <cfRule type="containsText" dxfId="1079" priority="721" operator="containsText" text="入">
      <formula>NOT(ISERROR(SEARCH("入",F293)))</formula>
    </cfRule>
  </conditionalFormatting>
  <conditionalFormatting sqref="F299:AJ299">
    <cfRule type="containsText" dxfId="1078" priority="709" operator="containsText" text="冬休">
      <formula>NOT(ISERROR(SEARCH("冬休",F299)))</formula>
    </cfRule>
    <cfRule type="cellIs" dxfId="1077" priority="712" operator="equal">
      <formula>"中止,製作"</formula>
    </cfRule>
    <cfRule type="containsText" dxfId="1076" priority="713" operator="containsText" text="中止,製作,夏休,冬休,その他">
      <formula>NOT(ISERROR(SEARCH("中止,製作,夏休,冬休,その他",F299)))</formula>
    </cfRule>
    <cfRule type="containsText" dxfId="1075" priority="708" operator="containsText" text="その他">
      <formula>NOT(ISERROR(SEARCH("その他",F299)))</formula>
    </cfRule>
    <cfRule type="containsText" dxfId="1074" priority="714" operator="containsText" text="中止">
      <formula>NOT(ISERROR(SEARCH("中止",F299)))</formula>
    </cfRule>
    <cfRule type="containsText" dxfId="1073" priority="716" operator="containsText" text="土">
      <formula>NOT(ISERROR(SEARCH("土",F299)))</formula>
    </cfRule>
    <cfRule type="containsText" dxfId="1072" priority="710" operator="containsText" text="夏休">
      <formula>NOT(ISERROR(SEARCH("夏休",F299)))</formula>
    </cfRule>
    <cfRule type="containsText" dxfId="1071" priority="715" operator="containsText" text="日">
      <formula>NOT(ISERROR(SEARCH("日",F299)))</formula>
    </cfRule>
    <cfRule type="containsText" dxfId="1070" priority="711" operator="containsText" text="製作">
      <formula>NOT(ISERROR(SEARCH("製作",F299)))</formula>
    </cfRule>
  </conditionalFormatting>
  <conditionalFormatting sqref="F300:AJ303">
    <cfRule type="containsText" dxfId="1069" priority="683" operator="containsText" text="外">
      <formula>NOT(ISERROR(SEARCH("外",F300)))</formula>
    </cfRule>
  </conditionalFormatting>
  <conditionalFormatting sqref="F304:AJ304">
    <cfRule type="containsText" dxfId="1068" priority="699" operator="containsText" text="その他">
      <formula>NOT(ISERROR(SEARCH("その他",F304)))</formula>
    </cfRule>
    <cfRule type="containsText" dxfId="1067" priority="700" operator="containsText" text="冬休">
      <formula>NOT(ISERROR(SEARCH("冬休",F304)))</formula>
    </cfRule>
    <cfRule type="containsText" dxfId="1066" priority="702" operator="containsText" text="製作">
      <formula>NOT(ISERROR(SEARCH("製作",F304)))</formula>
    </cfRule>
    <cfRule type="containsText" dxfId="1065" priority="701" operator="containsText" text="夏休">
      <formula>NOT(ISERROR(SEARCH("夏休",F304)))</formula>
    </cfRule>
    <cfRule type="cellIs" dxfId="1064" priority="703" operator="equal">
      <formula>"中止,製作"</formula>
    </cfRule>
    <cfRule type="containsText" dxfId="1063" priority="706" operator="containsText" text="日">
      <formula>NOT(ISERROR(SEARCH("日",F304)))</formula>
    </cfRule>
    <cfRule type="containsText" dxfId="1062" priority="707" operator="containsText" text="土">
      <formula>NOT(ISERROR(SEARCH("土",F304)))</formula>
    </cfRule>
    <cfRule type="containsText" dxfId="1061" priority="705" operator="containsText" text="中止">
      <formula>NOT(ISERROR(SEARCH("中止",F304)))</formula>
    </cfRule>
    <cfRule type="containsText" dxfId="1060" priority="704" operator="containsText" text="中止,製作,夏休,冬休,その他">
      <formula>NOT(ISERROR(SEARCH("中止,製作,夏休,冬休,その他",F304)))</formula>
    </cfRule>
  </conditionalFormatting>
  <conditionalFormatting sqref="F305:AJ308">
    <cfRule type="containsText" dxfId="1059" priority="691" operator="containsText" text="入">
      <formula>NOT(ISERROR(SEARCH("入",F305)))</formula>
    </cfRule>
    <cfRule type="containsText" dxfId="1058" priority="692" operator="containsText" text="入,退">
      <formula>NOT(ISERROR(SEARCH("入,退",F305)))</formula>
    </cfRule>
    <cfRule type="cellIs" dxfId="1057" priority="693" operator="equal">
      <formula>"休"</formula>
    </cfRule>
    <cfRule type="containsText" dxfId="1056" priority="689" operator="containsText" text="外">
      <formula>NOT(ISERROR(SEARCH("外",F305)))</formula>
    </cfRule>
    <cfRule type="containsText" dxfId="1055" priority="690" operator="containsText" text="退">
      <formula>NOT(ISERROR(SEARCH("退",F305)))</formula>
    </cfRule>
  </conditionalFormatting>
  <conditionalFormatting sqref="F314:AJ315">
    <cfRule type="expression" dxfId="1054" priority="1367">
      <formula>WEEKDAY(F$314)=1</formula>
    </cfRule>
    <cfRule type="expression" dxfId="1053" priority="1366">
      <formula>WEEKDAY(F$314)=7</formula>
    </cfRule>
  </conditionalFormatting>
  <conditionalFormatting sqref="F317:AJ322">
    <cfRule type="containsText" dxfId="1052" priority="679" operator="containsText" text="入,退">
      <formula>NOT(ISERROR(SEARCH("入,退",F317)))</formula>
    </cfRule>
    <cfRule type="containsText" dxfId="1051" priority="678" operator="containsText" text="入">
      <formula>NOT(ISERROR(SEARCH("入",F317)))</formula>
    </cfRule>
    <cfRule type="cellIs" dxfId="1050" priority="680" operator="equal">
      <formula>"休"</formula>
    </cfRule>
    <cfRule type="containsText" dxfId="1049" priority="677" operator="containsText" text="退">
      <formula>NOT(ISERROR(SEARCH("退",F317)))</formula>
    </cfRule>
    <cfRule type="containsText" dxfId="1048" priority="676" operator="containsText" text="外">
      <formula>NOT(ISERROR(SEARCH("外",F317)))</formula>
    </cfRule>
  </conditionalFormatting>
  <conditionalFormatting sqref="F323:AJ323">
    <cfRule type="containsText" dxfId="1047" priority="668" operator="containsText" text="製作">
      <formula>NOT(ISERROR(SEARCH("製作",F323)))</formula>
    </cfRule>
    <cfRule type="containsText" dxfId="1046" priority="667" operator="containsText" text="夏休">
      <formula>NOT(ISERROR(SEARCH("夏休",F323)))</formula>
    </cfRule>
    <cfRule type="containsText" dxfId="1045" priority="666" operator="containsText" text="冬休">
      <formula>NOT(ISERROR(SEARCH("冬休",F323)))</formula>
    </cfRule>
    <cfRule type="containsText" dxfId="1044" priority="665" operator="containsText" text="その他">
      <formula>NOT(ISERROR(SEARCH("その他",F323)))</formula>
    </cfRule>
    <cfRule type="containsText" dxfId="1043" priority="673" operator="containsText" text="土">
      <formula>NOT(ISERROR(SEARCH("土",F323)))</formula>
    </cfRule>
    <cfRule type="containsText" dxfId="1042" priority="672" operator="containsText" text="日">
      <formula>NOT(ISERROR(SEARCH("日",F323)))</formula>
    </cfRule>
    <cfRule type="containsText" dxfId="1041" priority="671" operator="containsText" text="中止">
      <formula>NOT(ISERROR(SEARCH("中止",F323)))</formula>
    </cfRule>
    <cfRule type="containsText" dxfId="1040" priority="670" operator="containsText" text="中止,製作,夏休,冬休,その他">
      <formula>NOT(ISERROR(SEARCH("中止,製作,夏休,冬休,その他",F323)))</formula>
    </cfRule>
    <cfRule type="cellIs" dxfId="1039" priority="669" operator="equal">
      <formula>"中止,製作"</formula>
    </cfRule>
  </conditionalFormatting>
  <conditionalFormatting sqref="F324:AJ327">
    <cfRule type="containsText" dxfId="1038" priority="640" operator="containsText" text="外">
      <formula>NOT(ISERROR(SEARCH("外",F324)))</formula>
    </cfRule>
  </conditionalFormatting>
  <conditionalFormatting sqref="F328:AJ328">
    <cfRule type="containsText" dxfId="1037" priority="659" operator="containsText" text="製作">
      <formula>NOT(ISERROR(SEARCH("製作",F328)))</formula>
    </cfRule>
    <cfRule type="containsText" dxfId="1036" priority="661" operator="containsText" text="中止,製作,夏休,冬休,その他">
      <formula>NOT(ISERROR(SEARCH("中止,製作,夏休,冬休,その他",F328)))</formula>
    </cfRule>
    <cfRule type="containsText" dxfId="1035" priority="662" operator="containsText" text="中止">
      <formula>NOT(ISERROR(SEARCH("中止",F328)))</formula>
    </cfRule>
    <cfRule type="containsText" dxfId="1034" priority="663" operator="containsText" text="日">
      <formula>NOT(ISERROR(SEARCH("日",F328)))</formula>
    </cfRule>
    <cfRule type="containsText" dxfId="1033" priority="664" operator="containsText" text="土">
      <formula>NOT(ISERROR(SEARCH("土",F328)))</formula>
    </cfRule>
    <cfRule type="cellIs" dxfId="1032" priority="660" operator="equal">
      <formula>"中止,製作"</formula>
    </cfRule>
    <cfRule type="containsText" dxfId="1031" priority="656" operator="containsText" text="その他">
      <formula>NOT(ISERROR(SEARCH("その他",F328)))</formula>
    </cfRule>
    <cfRule type="containsText" dxfId="1030" priority="657" operator="containsText" text="冬休">
      <formula>NOT(ISERROR(SEARCH("冬休",F328)))</formula>
    </cfRule>
    <cfRule type="containsText" dxfId="1029" priority="658" operator="containsText" text="夏休">
      <formula>NOT(ISERROR(SEARCH("夏休",F328)))</formula>
    </cfRule>
  </conditionalFormatting>
  <conditionalFormatting sqref="F329:AJ332">
    <cfRule type="containsText" dxfId="1028" priority="649" operator="containsText" text="入,退">
      <formula>NOT(ISERROR(SEARCH("入,退",F329)))</formula>
    </cfRule>
    <cfRule type="cellIs" dxfId="1027" priority="650" operator="equal">
      <formula>"休"</formula>
    </cfRule>
    <cfRule type="containsText" dxfId="1026" priority="646" operator="containsText" text="外">
      <formula>NOT(ISERROR(SEARCH("外",F329)))</formula>
    </cfRule>
    <cfRule type="containsText" dxfId="1025" priority="647" operator="containsText" text="退">
      <formula>NOT(ISERROR(SEARCH("退",F329)))</formula>
    </cfRule>
    <cfRule type="containsText" dxfId="1024" priority="648" operator="containsText" text="入">
      <formula>NOT(ISERROR(SEARCH("入",F329)))</formula>
    </cfRule>
  </conditionalFormatting>
  <conditionalFormatting sqref="F338:AJ339">
    <cfRule type="expression" dxfId="1023" priority="1365">
      <formula>WEEKDAY(F$338)=1</formula>
    </cfRule>
    <cfRule type="expression" dxfId="1022" priority="1364">
      <formula>WEEKDAY(F$338)=7</formula>
    </cfRule>
  </conditionalFormatting>
  <conditionalFormatting sqref="F341:AJ346">
    <cfRule type="containsText" dxfId="1021" priority="633" operator="containsText" text="外">
      <formula>NOT(ISERROR(SEARCH("外",F341)))</formula>
    </cfRule>
    <cfRule type="containsText" dxfId="1020" priority="634" operator="containsText" text="退">
      <formula>NOT(ISERROR(SEARCH("退",F341)))</formula>
    </cfRule>
    <cfRule type="containsText" dxfId="1019" priority="635" operator="containsText" text="入">
      <formula>NOT(ISERROR(SEARCH("入",F341)))</formula>
    </cfRule>
    <cfRule type="containsText" dxfId="1018" priority="636" operator="containsText" text="入,退">
      <formula>NOT(ISERROR(SEARCH("入,退",F341)))</formula>
    </cfRule>
    <cfRule type="cellIs" dxfId="1017" priority="637" operator="equal">
      <formula>"休"</formula>
    </cfRule>
  </conditionalFormatting>
  <conditionalFormatting sqref="F347:AJ347">
    <cfRule type="containsText" dxfId="1016" priority="625" operator="containsText" text="製作">
      <formula>NOT(ISERROR(SEARCH("製作",F347)))</formula>
    </cfRule>
    <cfRule type="containsText" dxfId="1015" priority="624" operator="containsText" text="夏休">
      <formula>NOT(ISERROR(SEARCH("夏休",F347)))</formula>
    </cfRule>
    <cfRule type="containsText" dxfId="1014" priority="623" operator="containsText" text="冬休">
      <formula>NOT(ISERROR(SEARCH("冬休",F347)))</formula>
    </cfRule>
    <cfRule type="containsText" dxfId="1013" priority="622" operator="containsText" text="その他">
      <formula>NOT(ISERROR(SEARCH("その他",F347)))</formula>
    </cfRule>
    <cfRule type="containsText" dxfId="1012" priority="627" operator="containsText" text="中止,製作,夏休,冬休,その他">
      <formula>NOT(ISERROR(SEARCH("中止,製作,夏休,冬休,その他",F347)))</formula>
    </cfRule>
    <cfRule type="containsText" dxfId="1011" priority="628" operator="containsText" text="中止">
      <formula>NOT(ISERROR(SEARCH("中止",F347)))</formula>
    </cfRule>
    <cfRule type="containsText" dxfId="1010" priority="629" operator="containsText" text="日">
      <formula>NOT(ISERROR(SEARCH("日",F347)))</formula>
    </cfRule>
    <cfRule type="containsText" dxfId="1009" priority="630" operator="containsText" text="土">
      <formula>NOT(ISERROR(SEARCH("土",F347)))</formula>
    </cfRule>
    <cfRule type="cellIs" dxfId="1008" priority="626" operator="equal">
      <formula>"中止,製作"</formula>
    </cfRule>
  </conditionalFormatting>
  <conditionalFormatting sqref="F348:AJ351">
    <cfRule type="containsText" dxfId="1007" priority="597" operator="containsText" text="外">
      <formula>NOT(ISERROR(SEARCH("外",F348)))</formula>
    </cfRule>
  </conditionalFormatting>
  <conditionalFormatting sqref="F352:AJ352">
    <cfRule type="containsText" dxfId="1006" priority="616" operator="containsText" text="製作">
      <formula>NOT(ISERROR(SEARCH("製作",F352)))</formula>
    </cfRule>
    <cfRule type="containsText" dxfId="1005" priority="614" operator="containsText" text="冬休">
      <formula>NOT(ISERROR(SEARCH("冬休",F352)))</formula>
    </cfRule>
    <cfRule type="containsText" dxfId="1004" priority="613" operator="containsText" text="その他">
      <formula>NOT(ISERROR(SEARCH("その他",F352)))</formula>
    </cfRule>
    <cfRule type="containsText" dxfId="1003" priority="621" operator="containsText" text="土">
      <formula>NOT(ISERROR(SEARCH("土",F352)))</formula>
    </cfRule>
    <cfRule type="containsText" dxfId="1002" priority="620" operator="containsText" text="日">
      <formula>NOT(ISERROR(SEARCH("日",F352)))</formula>
    </cfRule>
    <cfRule type="containsText" dxfId="1001" priority="619" operator="containsText" text="中止">
      <formula>NOT(ISERROR(SEARCH("中止",F352)))</formula>
    </cfRule>
    <cfRule type="containsText" dxfId="1000" priority="618" operator="containsText" text="中止,製作,夏休,冬休,その他">
      <formula>NOT(ISERROR(SEARCH("中止,製作,夏休,冬休,その他",F352)))</formula>
    </cfRule>
    <cfRule type="cellIs" dxfId="999" priority="617" operator="equal">
      <formula>"中止,製作"</formula>
    </cfRule>
    <cfRule type="containsText" dxfId="998" priority="615" operator="containsText" text="夏休">
      <formula>NOT(ISERROR(SEARCH("夏休",F352)))</formula>
    </cfRule>
  </conditionalFormatting>
  <conditionalFormatting sqref="F353:AJ356">
    <cfRule type="cellIs" dxfId="997" priority="607" operator="equal">
      <formula>"休"</formula>
    </cfRule>
    <cfRule type="containsText" dxfId="996" priority="606" operator="containsText" text="入,退">
      <formula>NOT(ISERROR(SEARCH("入,退",F353)))</formula>
    </cfRule>
    <cfRule type="containsText" dxfId="995" priority="605" operator="containsText" text="入">
      <formula>NOT(ISERROR(SEARCH("入",F353)))</formula>
    </cfRule>
    <cfRule type="containsText" dxfId="994" priority="604" operator="containsText" text="退">
      <formula>NOT(ISERROR(SEARCH("退",F353)))</formula>
    </cfRule>
    <cfRule type="containsText" dxfId="993" priority="603" operator="containsText" text="外">
      <formula>NOT(ISERROR(SEARCH("外",F353)))</formula>
    </cfRule>
  </conditionalFormatting>
  <conditionalFormatting sqref="F362:AJ363">
    <cfRule type="expression" dxfId="992" priority="1363">
      <formula>WEEKDAY(F$362)=1</formula>
    </cfRule>
    <cfRule type="expression" dxfId="991" priority="1362">
      <formula>WEEKDAY(F$362)=7</formula>
    </cfRule>
  </conditionalFormatting>
  <conditionalFormatting sqref="F365:AJ370">
    <cfRule type="containsText" dxfId="990" priority="591" operator="containsText" text="退">
      <formula>NOT(ISERROR(SEARCH("退",F365)))</formula>
    </cfRule>
    <cfRule type="cellIs" dxfId="989" priority="594" operator="equal">
      <formula>"休"</formula>
    </cfRule>
    <cfRule type="containsText" dxfId="988" priority="593" operator="containsText" text="入,退">
      <formula>NOT(ISERROR(SEARCH("入,退",F365)))</formula>
    </cfRule>
    <cfRule type="containsText" dxfId="987" priority="592" operator="containsText" text="入">
      <formula>NOT(ISERROR(SEARCH("入",F365)))</formula>
    </cfRule>
    <cfRule type="containsText" dxfId="986" priority="590" operator="containsText" text="外">
      <formula>NOT(ISERROR(SEARCH("外",F365)))</formula>
    </cfRule>
  </conditionalFormatting>
  <conditionalFormatting sqref="F371:AJ371">
    <cfRule type="containsText" dxfId="985" priority="587" operator="containsText" text="土">
      <formula>NOT(ISERROR(SEARCH("土",F371)))</formula>
    </cfRule>
    <cfRule type="containsText" dxfId="984" priority="586" operator="containsText" text="日">
      <formula>NOT(ISERROR(SEARCH("日",F371)))</formula>
    </cfRule>
    <cfRule type="containsText" dxfId="983" priority="585" operator="containsText" text="中止">
      <formula>NOT(ISERROR(SEARCH("中止",F371)))</formula>
    </cfRule>
    <cfRule type="containsText" dxfId="982" priority="584" operator="containsText" text="中止,製作,夏休,冬休,その他">
      <formula>NOT(ISERROR(SEARCH("中止,製作,夏休,冬休,その他",F371)))</formula>
    </cfRule>
    <cfRule type="cellIs" dxfId="981" priority="583" operator="equal">
      <formula>"中止,製作"</formula>
    </cfRule>
    <cfRule type="containsText" dxfId="980" priority="582" operator="containsText" text="製作">
      <formula>NOT(ISERROR(SEARCH("製作",F371)))</formula>
    </cfRule>
    <cfRule type="containsText" dxfId="979" priority="581" operator="containsText" text="夏休">
      <formula>NOT(ISERROR(SEARCH("夏休",F371)))</formula>
    </cfRule>
    <cfRule type="containsText" dxfId="978" priority="580" operator="containsText" text="冬休">
      <formula>NOT(ISERROR(SEARCH("冬休",F371)))</formula>
    </cfRule>
    <cfRule type="containsText" dxfId="977" priority="579" operator="containsText" text="その他">
      <formula>NOT(ISERROR(SEARCH("その他",F371)))</formula>
    </cfRule>
  </conditionalFormatting>
  <conditionalFormatting sqref="F372:AJ375">
    <cfRule type="containsText" dxfId="976" priority="554" operator="containsText" text="外">
      <formula>NOT(ISERROR(SEARCH("外",F372)))</formula>
    </cfRule>
  </conditionalFormatting>
  <conditionalFormatting sqref="F376:AJ376">
    <cfRule type="containsText" dxfId="975" priority="578" operator="containsText" text="土">
      <formula>NOT(ISERROR(SEARCH("土",F376)))</formula>
    </cfRule>
    <cfRule type="containsText" dxfId="974" priority="577" operator="containsText" text="日">
      <formula>NOT(ISERROR(SEARCH("日",F376)))</formula>
    </cfRule>
    <cfRule type="containsText" dxfId="973" priority="576" operator="containsText" text="中止">
      <formula>NOT(ISERROR(SEARCH("中止",F376)))</formula>
    </cfRule>
    <cfRule type="containsText" dxfId="972" priority="575" operator="containsText" text="中止,製作,夏休,冬休,その他">
      <formula>NOT(ISERROR(SEARCH("中止,製作,夏休,冬休,その他",F376)))</formula>
    </cfRule>
    <cfRule type="cellIs" dxfId="971" priority="574" operator="equal">
      <formula>"中止,製作"</formula>
    </cfRule>
    <cfRule type="containsText" dxfId="970" priority="573" operator="containsText" text="製作">
      <formula>NOT(ISERROR(SEARCH("製作",F376)))</formula>
    </cfRule>
    <cfRule type="containsText" dxfId="969" priority="572" operator="containsText" text="夏休">
      <formula>NOT(ISERROR(SEARCH("夏休",F376)))</formula>
    </cfRule>
    <cfRule type="containsText" dxfId="968" priority="571" operator="containsText" text="冬休">
      <formula>NOT(ISERROR(SEARCH("冬休",F376)))</formula>
    </cfRule>
    <cfRule type="containsText" dxfId="967" priority="570" operator="containsText" text="その他">
      <formula>NOT(ISERROR(SEARCH("その他",F376)))</formula>
    </cfRule>
  </conditionalFormatting>
  <conditionalFormatting sqref="F377:AJ380">
    <cfRule type="containsText" dxfId="966" priority="560" operator="containsText" text="外">
      <formula>NOT(ISERROR(SEARCH("外",F377)))</formula>
    </cfRule>
    <cfRule type="containsText" dxfId="965" priority="561" operator="containsText" text="退">
      <formula>NOT(ISERROR(SEARCH("退",F377)))</formula>
    </cfRule>
    <cfRule type="containsText" dxfId="964" priority="562" operator="containsText" text="入">
      <formula>NOT(ISERROR(SEARCH("入",F377)))</formula>
    </cfRule>
    <cfRule type="cellIs" dxfId="963" priority="564" operator="equal">
      <formula>"休"</formula>
    </cfRule>
    <cfRule type="containsText" dxfId="962" priority="563" operator="containsText" text="入,退">
      <formula>NOT(ISERROR(SEARCH("入,退",F377)))</formula>
    </cfRule>
  </conditionalFormatting>
  <conditionalFormatting sqref="F386:AJ387">
    <cfRule type="expression" dxfId="961" priority="1361">
      <formula>WEEKDAY(F$386)=1</formula>
    </cfRule>
    <cfRule type="expression" dxfId="960" priority="1360">
      <formula>WEEKDAY(F$386)=7</formula>
    </cfRule>
  </conditionalFormatting>
  <conditionalFormatting sqref="F389:AJ394">
    <cfRule type="containsText" dxfId="959" priority="549" operator="containsText" text="入">
      <formula>NOT(ISERROR(SEARCH("入",F389)))</formula>
    </cfRule>
    <cfRule type="containsText" dxfId="958" priority="550" operator="containsText" text="入,退">
      <formula>NOT(ISERROR(SEARCH("入,退",F389)))</formula>
    </cfRule>
    <cfRule type="cellIs" dxfId="957" priority="551" operator="equal">
      <formula>"休"</formula>
    </cfRule>
    <cfRule type="containsText" dxfId="956" priority="547" operator="containsText" text="外">
      <formula>NOT(ISERROR(SEARCH("外",F389)))</formula>
    </cfRule>
    <cfRule type="containsText" dxfId="955" priority="548" operator="containsText" text="退">
      <formula>NOT(ISERROR(SEARCH("退",F389)))</formula>
    </cfRule>
  </conditionalFormatting>
  <conditionalFormatting sqref="F395:AJ395">
    <cfRule type="containsText" dxfId="954" priority="544" operator="containsText" text="土">
      <formula>NOT(ISERROR(SEARCH("土",F395)))</formula>
    </cfRule>
    <cfRule type="containsText" dxfId="953" priority="537" operator="containsText" text="冬休">
      <formula>NOT(ISERROR(SEARCH("冬休",F395)))</formula>
    </cfRule>
    <cfRule type="containsText" dxfId="952" priority="538" operator="containsText" text="夏休">
      <formula>NOT(ISERROR(SEARCH("夏休",F395)))</formula>
    </cfRule>
    <cfRule type="containsText" dxfId="951" priority="539" operator="containsText" text="製作">
      <formula>NOT(ISERROR(SEARCH("製作",F395)))</formula>
    </cfRule>
    <cfRule type="cellIs" dxfId="950" priority="540" operator="equal">
      <formula>"中止,製作"</formula>
    </cfRule>
    <cfRule type="containsText" dxfId="949" priority="536" operator="containsText" text="その他">
      <formula>NOT(ISERROR(SEARCH("その他",F395)))</formula>
    </cfRule>
    <cfRule type="containsText" dxfId="948" priority="542" operator="containsText" text="中止">
      <formula>NOT(ISERROR(SEARCH("中止",F395)))</formula>
    </cfRule>
    <cfRule type="containsText" dxfId="947" priority="543" operator="containsText" text="日">
      <formula>NOT(ISERROR(SEARCH("日",F395)))</formula>
    </cfRule>
    <cfRule type="containsText" dxfId="946" priority="541" operator="containsText" text="中止,製作,夏休,冬休,その他">
      <formula>NOT(ISERROR(SEARCH("中止,製作,夏休,冬休,その他",F395)))</formula>
    </cfRule>
  </conditionalFormatting>
  <conditionalFormatting sqref="F396:AJ399">
    <cfRule type="containsText" dxfId="945" priority="511" operator="containsText" text="外">
      <formula>NOT(ISERROR(SEARCH("外",F396)))</formula>
    </cfRule>
  </conditionalFormatting>
  <conditionalFormatting sqref="F400:AJ400">
    <cfRule type="containsText" dxfId="944" priority="529" operator="containsText" text="夏休">
      <formula>NOT(ISERROR(SEARCH("夏休",F400)))</formula>
    </cfRule>
    <cfRule type="containsText" dxfId="943" priority="528" operator="containsText" text="冬休">
      <formula>NOT(ISERROR(SEARCH("冬休",F400)))</formula>
    </cfRule>
    <cfRule type="containsText" dxfId="942" priority="527" operator="containsText" text="その他">
      <formula>NOT(ISERROR(SEARCH("その他",F400)))</formula>
    </cfRule>
    <cfRule type="containsText" dxfId="941" priority="535" operator="containsText" text="土">
      <formula>NOT(ISERROR(SEARCH("土",F400)))</formula>
    </cfRule>
    <cfRule type="containsText" dxfId="940" priority="533" operator="containsText" text="中止">
      <formula>NOT(ISERROR(SEARCH("中止",F400)))</formula>
    </cfRule>
    <cfRule type="containsText" dxfId="939" priority="532" operator="containsText" text="中止,製作,夏休,冬休,その他">
      <formula>NOT(ISERROR(SEARCH("中止,製作,夏休,冬休,その他",F400)))</formula>
    </cfRule>
    <cfRule type="cellIs" dxfId="938" priority="531" operator="equal">
      <formula>"中止,製作"</formula>
    </cfRule>
    <cfRule type="containsText" dxfId="937" priority="534" operator="containsText" text="日">
      <formula>NOT(ISERROR(SEARCH("日",F400)))</formula>
    </cfRule>
    <cfRule type="containsText" dxfId="936" priority="530" operator="containsText" text="製作">
      <formula>NOT(ISERROR(SEARCH("製作",F400)))</formula>
    </cfRule>
  </conditionalFormatting>
  <conditionalFormatting sqref="F401:AJ404">
    <cfRule type="containsText" dxfId="935" priority="517" operator="containsText" text="外">
      <formula>NOT(ISERROR(SEARCH("外",F401)))</formula>
    </cfRule>
    <cfRule type="containsText" dxfId="934" priority="519" operator="containsText" text="入">
      <formula>NOT(ISERROR(SEARCH("入",F401)))</formula>
    </cfRule>
    <cfRule type="cellIs" dxfId="933" priority="521" operator="equal">
      <formula>"休"</formula>
    </cfRule>
    <cfRule type="containsText" dxfId="932" priority="520" operator="containsText" text="入,退">
      <formula>NOT(ISERROR(SEARCH("入,退",F401)))</formula>
    </cfRule>
    <cfRule type="containsText" dxfId="931" priority="518" operator="containsText" text="退">
      <formula>NOT(ISERROR(SEARCH("退",F401)))</formula>
    </cfRule>
  </conditionalFormatting>
  <conditionalFormatting sqref="F410:AJ411">
    <cfRule type="expression" dxfId="930" priority="1359">
      <formula>WEEKDAY(F$410)=1</formula>
    </cfRule>
    <cfRule type="expression" dxfId="929" priority="1358">
      <formula>WEEKDAY(F$410)=7</formula>
    </cfRule>
  </conditionalFormatting>
  <conditionalFormatting sqref="F413:AJ418">
    <cfRule type="containsText" dxfId="928" priority="504" operator="containsText" text="外">
      <formula>NOT(ISERROR(SEARCH("外",F413)))</formula>
    </cfRule>
    <cfRule type="containsText" dxfId="927" priority="506" operator="containsText" text="入">
      <formula>NOT(ISERROR(SEARCH("入",F413)))</formula>
    </cfRule>
    <cfRule type="containsText" dxfId="926" priority="507" operator="containsText" text="入,退">
      <formula>NOT(ISERROR(SEARCH("入,退",F413)))</formula>
    </cfRule>
    <cfRule type="cellIs" dxfId="925" priority="508" operator="equal">
      <formula>"休"</formula>
    </cfRule>
    <cfRule type="containsText" dxfId="924" priority="505" operator="containsText" text="退">
      <formula>NOT(ISERROR(SEARCH("退",F413)))</formula>
    </cfRule>
  </conditionalFormatting>
  <conditionalFormatting sqref="F419:AJ419">
    <cfRule type="containsText" dxfId="923" priority="498" operator="containsText" text="中止,製作,夏休,冬休,その他">
      <formula>NOT(ISERROR(SEARCH("中止,製作,夏休,冬休,その他",F419)))</formula>
    </cfRule>
    <cfRule type="containsText" dxfId="922" priority="499" operator="containsText" text="中止">
      <formula>NOT(ISERROR(SEARCH("中止",F419)))</formula>
    </cfRule>
    <cfRule type="containsText" dxfId="921" priority="501" operator="containsText" text="土">
      <formula>NOT(ISERROR(SEARCH("土",F419)))</formula>
    </cfRule>
    <cfRule type="containsText" dxfId="920" priority="494" operator="containsText" text="冬休">
      <formula>NOT(ISERROR(SEARCH("冬休",F419)))</formula>
    </cfRule>
    <cfRule type="containsText" dxfId="919" priority="493" operator="containsText" text="その他">
      <formula>NOT(ISERROR(SEARCH("その他",F419)))</formula>
    </cfRule>
    <cfRule type="containsText" dxfId="918" priority="495" operator="containsText" text="夏休">
      <formula>NOT(ISERROR(SEARCH("夏休",F419)))</formula>
    </cfRule>
    <cfRule type="containsText" dxfId="917" priority="496" operator="containsText" text="製作">
      <formula>NOT(ISERROR(SEARCH("製作",F419)))</formula>
    </cfRule>
    <cfRule type="cellIs" dxfId="916" priority="497" operator="equal">
      <formula>"中止,製作"</formula>
    </cfRule>
    <cfRule type="containsText" dxfId="915" priority="500" operator="containsText" text="日">
      <formula>NOT(ISERROR(SEARCH("日",F419)))</formula>
    </cfRule>
  </conditionalFormatting>
  <conditionalFormatting sqref="F420:AJ423">
    <cfRule type="containsText" dxfId="914" priority="468" operator="containsText" text="外">
      <formula>NOT(ISERROR(SEARCH("外",F420)))</formula>
    </cfRule>
  </conditionalFormatting>
  <conditionalFormatting sqref="F424:AJ424">
    <cfRule type="containsText" dxfId="913" priority="487" operator="containsText" text="製作">
      <formula>NOT(ISERROR(SEARCH("製作",F424)))</formula>
    </cfRule>
    <cfRule type="cellIs" dxfId="912" priority="488" operator="equal">
      <formula>"中止,製作"</formula>
    </cfRule>
    <cfRule type="containsText" dxfId="911" priority="490" operator="containsText" text="中止">
      <formula>NOT(ISERROR(SEARCH("中止",F424)))</formula>
    </cfRule>
    <cfRule type="containsText" dxfId="910" priority="491" operator="containsText" text="日">
      <formula>NOT(ISERROR(SEARCH("日",F424)))</formula>
    </cfRule>
    <cfRule type="containsText" dxfId="909" priority="492" operator="containsText" text="土">
      <formula>NOT(ISERROR(SEARCH("土",F424)))</formula>
    </cfRule>
    <cfRule type="containsText" dxfId="908" priority="489" operator="containsText" text="中止,製作,夏休,冬休,その他">
      <formula>NOT(ISERROR(SEARCH("中止,製作,夏休,冬休,その他",F424)))</formula>
    </cfRule>
    <cfRule type="containsText" dxfId="907" priority="484" operator="containsText" text="その他">
      <formula>NOT(ISERROR(SEARCH("その他",F424)))</formula>
    </cfRule>
    <cfRule type="containsText" dxfId="906" priority="485" operator="containsText" text="冬休">
      <formula>NOT(ISERROR(SEARCH("冬休",F424)))</formula>
    </cfRule>
    <cfRule type="containsText" dxfId="905" priority="486" operator="containsText" text="夏休">
      <formula>NOT(ISERROR(SEARCH("夏休",F424)))</formula>
    </cfRule>
  </conditionalFormatting>
  <conditionalFormatting sqref="F425:AJ428">
    <cfRule type="containsText" dxfId="904" priority="475" operator="containsText" text="退">
      <formula>NOT(ISERROR(SEARCH("退",F425)))</formula>
    </cfRule>
    <cfRule type="containsText" dxfId="903" priority="474" operator="containsText" text="外">
      <formula>NOT(ISERROR(SEARCH("外",F425)))</formula>
    </cfRule>
    <cfRule type="cellIs" dxfId="902" priority="478" operator="equal">
      <formula>"休"</formula>
    </cfRule>
    <cfRule type="containsText" dxfId="901" priority="477" operator="containsText" text="入,退">
      <formula>NOT(ISERROR(SEARCH("入,退",F425)))</formula>
    </cfRule>
    <cfRule type="containsText" dxfId="900" priority="476" operator="containsText" text="入">
      <formula>NOT(ISERROR(SEARCH("入",F425)))</formula>
    </cfRule>
  </conditionalFormatting>
  <conditionalFormatting sqref="F434:AJ435">
    <cfRule type="expression" dxfId="899" priority="1356">
      <formula>WEEKDAY(F$434)=7</formula>
    </cfRule>
    <cfRule type="expression" dxfId="898" priority="1357">
      <formula>WEEKDAY(F$434)=1</formula>
    </cfRule>
  </conditionalFormatting>
  <conditionalFormatting sqref="F437:AJ442">
    <cfRule type="cellIs" dxfId="897" priority="465" operator="equal">
      <formula>"休"</formula>
    </cfRule>
    <cfRule type="containsText" dxfId="896" priority="464" operator="containsText" text="入,退">
      <formula>NOT(ISERROR(SEARCH("入,退",F437)))</formula>
    </cfRule>
    <cfRule type="containsText" dxfId="895" priority="461" operator="containsText" text="外">
      <formula>NOT(ISERROR(SEARCH("外",F437)))</formula>
    </cfRule>
    <cfRule type="containsText" dxfId="894" priority="462" operator="containsText" text="退">
      <formula>NOT(ISERROR(SEARCH("退",F437)))</formula>
    </cfRule>
    <cfRule type="containsText" dxfId="893" priority="463" operator="containsText" text="入">
      <formula>NOT(ISERROR(SEARCH("入",F437)))</formula>
    </cfRule>
  </conditionalFormatting>
  <conditionalFormatting sqref="F443:AJ443">
    <cfRule type="containsText" dxfId="892" priority="452" operator="containsText" text="夏休">
      <formula>NOT(ISERROR(SEARCH("夏休",F443)))</formula>
    </cfRule>
    <cfRule type="containsText" dxfId="891" priority="451" operator="containsText" text="冬休">
      <formula>NOT(ISERROR(SEARCH("冬休",F443)))</formula>
    </cfRule>
    <cfRule type="containsText" dxfId="890" priority="450" operator="containsText" text="その他">
      <formula>NOT(ISERROR(SEARCH("その他",F443)))</formula>
    </cfRule>
    <cfRule type="containsText" dxfId="889" priority="453" operator="containsText" text="製作">
      <formula>NOT(ISERROR(SEARCH("製作",F443)))</formula>
    </cfRule>
    <cfRule type="cellIs" dxfId="888" priority="454" operator="equal">
      <formula>"中止,製作"</formula>
    </cfRule>
    <cfRule type="containsText" dxfId="887" priority="455" operator="containsText" text="中止,製作,夏休,冬休,その他">
      <formula>NOT(ISERROR(SEARCH("中止,製作,夏休,冬休,その他",F443)))</formula>
    </cfRule>
    <cfRule type="containsText" dxfId="886" priority="456" operator="containsText" text="中止">
      <formula>NOT(ISERROR(SEARCH("中止",F443)))</formula>
    </cfRule>
    <cfRule type="containsText" dxfId="885" priority="457" operator="containsText" text="日">
      <formula>NOT(ISERROR(SEARCH("日",F443)))</formula>
    </cfRule>
    <cfRule type="containsText" dxfId="884" priority="458" operator="containsText" text="土">
      <formula>NOT(ISERROR(SEARCH("土",F443)))</formula>
    </cfRule>
  </conditionalFormatting>
  <conditionalFormatting sqref="F444:AJ447">
    <cfRule type="containsText" dxfId="883" priority="425" operator="containsText" text="外">
      <formula>NOT(ISERROR(SEARCH("外",F444)))</formula>
    </cfRule>
  </conditionalFormatting>
  <conditionalFormatting sqref="F448:AJ448">
    <cfRule type="containsText" dxfId="882" priority="443" operator="containsText" text="夏休">
      <formula>NOT(ISERROR(SEARCH("夏休",F448)))</formula>
    </cfRule>
    <cfRule type="containsText" dxfId="881" priority="444" operator="containsText" text="製作">
      <formula>NOT(ISERROR(SEARCH("製作",F448)))</formula>
    </cfRule>
    <cfRule type="cellIs" dxfId="880" priority="445" operator="equal">
      <formula>"中止,製作"</formula>
    </cfRule>
    <cfRule type="containsText" dxfId="879" priority="447" operator="containsText" text="中止">
      <formula>NOT(ISERROR(SEARCH("中止",F448)))</formula>
    </cfRule>
    <cfRule type="containsText" dxfId="878" priority="448" operator="containsText" text="日">
      <formula>NOT(ISERROR(SEARCH("日",F448)))</formula>
    </cfRule>
    <cfRule type="containsText" dxfId="877" priority="449" operator="containsText" text="土">
      <formula>NOT(ISERROR(SEARCH("土",F448)))</formula>
    </cfRule>
    <cfRule type="containsText" dxfId="876" priority="442" operator="containsText" text="冬休">
      <formula>NOT(ISERROR(SEARCH("冬休",F448)))</formula>
    </cfRule>
    <cfRule type="containsText" dxfId="875" priority="441" operator="containsText" text="その他">
      <formula>NOT(ISERROR(SEARCH("その他",F448)))</formula>
    </cfRule>
    <cfRule type="containsText" dxfId="874" priority="446" operator="containsText" text="中止,製作,夏休,冬休,その他">
      <formula>NOT(ISERROR(SEARCH("中止,製作,夏休,冬休,その他",F448)))</formula>
    </cfRule>
  </conditionalFormatting>
  <conditionalFormatting sqref="F449:AJ452">
    <cfRule type="containsText" dxfId="873" priority="432" operator="containsText" text="退">
      <formula>NOT(ISERROR(SEARCH("退",F449)))</formula>
    </cfRule>
    <cfRule type="cellIs" dxfId="872" priority="435" operator="equal">
      <formula>"休"</formula>
    </cfRule>
    <cfRule type="containsText" dxfId="871" priority="434" operator="containsText" text="入,退">
      <formula>NOT(ISERROR(SEARCH("入,退",F449)))</formula>
    </cfRule>
    <cfRule type="containsText" dxfId="870" priority="433" operator="containsText" text="入">
      <formula>NOT(ISERROR(SEARCH("入",F449)))</formula>
    </cfRule>
    <cfRule type="containsText" dxfId="869" priority="431" operator="containsText" text="外">
      <formula>NOT(ISERROR(SEARCH("外",F449)))</formula>
    </cfRule>
  </conditionalFormatting>
  <conditionalFormatting sqref="F458:AJ459">
    <cfRule type="expression" dxfId="868" priority="1354">
      <formula>WEEKDAY(F$458)=7</formula>
    </cfRule>
    <cfRule type="expression" dxfId="867" priority="1355">
      <formula>WEEKDAY(F$458)=1</formula>
    </cfRule>
  </conditionalFormatting>
  <conditionalFormatting sqref="F461:AJ466">
    <cfRule type="containsText" dxfId="866" priority="419" operator="containsText" text="退">
      <formula>NOT(ISERROR(SEARCH("退",F461)))</formula>
    </cfRule>
    <cfRule type="containsText" dxfId="865" priority="421" operator="containsText" text="入,退">
      <formula>NOT(ISERROR(SEARCH("入,退",F461)))</formula>
    </cfRule>
    <cfRule type="containsText" dxfId="864" priority="420" operator="containsText" text="入">
      <formula>NOT(ISERROR(SEARCH("入",F461)))</formula>
    </cfRule>
    <cfRule type="cellIs" dxfId="863" priority="422" operator="equal">
      <formula>"休"</formula>
    </cfRule>
    <cfRule type="containsText" dxfId="862" priority="418" operator="containsText" text="外">
      <formula>NOT(ISERROR(SEARCH("外",F461)))</formula>
    </cfRule>
  </conditionalFormatting>
  <conditionalFormatting sqref="F467:AJ467">
    <cfRule type="cellIs" dxfId="861" priority="411" operator="equal">
      <formula>"中止,製作"</formula>
    </cfRule>
    <cfRule type="containsText" dxfId="860" priority="412" operator="containsText" text="中止,製作,夏休,冬休,その他">
      <formula>NOT(ISERROR(SEARCH("中止,製作,夏休,冬休,その他",F467)))</formula>
    </cfRule>
    <cfRule type="containsText" dxfId="859" priority="413" operator="containsText" text="中止">
      <formula>NOT(ISERROR(SEARCH("中止",F467)))</formula>
    </cfRule>
    <cfRule type="containsText" dxfId="858" priority="414" operator="containsText" text="日">
      <formula>NOT(ISERROR(SEARCH("日",F467)))</formula>
    </cfRule>
    <cfRule type="containsText" dxfId="857" priority="415" operator="containsText" text="土">
      <formula>NOT(ISERROR(SEARCH("土",F467)))</formula>
    </cfRule>
    <cfRule type="containsText" dxfId="856" priority="408" operator="containsText" text="冬休">
      <formula>NOT(ISERROR(SEARCH("冬休",F467)))</formula>
    </cfRule>
    <cfRule type="containsText" dxfId="855" priority="407" operator="containsText" text="その他">
      <formula>NOT(ISERROR(SEARCH("その他",F467)))</formula>
    </cfRule>
    <cfRule type="containsText" dxfId="854" priority="409" operator="containsText" text="夏休">
      <formula>NOT(ISERROR(SEARCH("夏休",F467)))</formula>
    </cfRule>
    <cfRule type="containsText" dxfId="853" priority="410" operator="containsText" text="製作">
      <formula>NOT(ISERROR(SEARCH("製作",F467)))</formula>
    </cfRule>
  </conditionalFormatting>
  <conditionalFormatting sqref="F468:AJ471">
    <cfRule type="containsText" dxfId="852" priority="382" operator="containsText" text="外">
      <formula>NOT(ISERROR(SEARCH("外",F468)))</formula>
    </cfRule>
  </conditionalFormatting>
  <conditionalFormatting sqref="F472:AJ472">
    <cfRule type="containsText" dxfId="851" priority="405" operator="containsText" text="日">
      <formula>NOT(ISERROR(SEARCH("日",F472)))</formula>
    </cfRule>
    <cfRule type="containsText" dxfId="850" priority="406" operator="containsText" text="土">
      <formula>NOT(ISERROR(SEARCH("土",F472)))</formula>
    </cfRule>
    <cfRule type="containsText" dxfId="849" priority="398" operator="containsText" text="その他">
      <formula>NOT(ISERROR(SEARCH("その他",F472)))</formula>
    </cfRule>
    <cfRule type="containsText" dxfId="848" priority="399" operator="containsText" text="冬休">
      <formula>NOT(ISERROR(SEARCH("冬休",F472)))</formula>
    </cfRule>
    <cfRule type="containsText" dxfId="847" priority="400" operator="containsText" text="夏休">
      <formula>NOT(ISERROR(SEARCH("夏休",F472)))</formula>
    </cfRule>
    <cfRule type="containsText" dxfId="846" priority="401" operator="containsText" text="製作">
      <formula>NOT(ISERROR(SEARCH("製作",F472)))</formula>
    </cfRule>
    <cfRule type="containsText" dxfId="845" priority="403" operator="containsText" text="中止,製作,夏休,冬休,その他">
      <formula>NOT(ISERROR(SEARCH("中止,製作,夏休,冬休,その他",F472)))</formula>
    </cfRule>
    <cfRule type="containsText" dxfId="844" priority="404" operator="containsText" text="中止">
      <formula>NOT(ISERROR(SEARCH("中止",F472)))</formula>
    </cfRule>
    <cfRule type="cellIs" dxfId="843" priority="402" operator="equal">
      <formula>"中止,製作"</formula>
    </cfRule>
  </conditionalFormatting>
  <conditionalFormatting sqref="F473:AJ476">
    <cfRule type="containsText" dxfId="842" priority="391" operator="containsText" text="入,退">
      <formula>NOT(ISERROR(SEARCH("入,退",F473)))</formula>
    </cfRule>
    <cfRule type="containsText" dxfId="841" priority="389" operator="containsText" text="退">
      <formula>NOT(ISERROR(SEARCH("退",F473)))</formula>
    </cfRule>
    <cfRule type="containsText" dxfId="840" priority="388" operator="containsText" text="外">
      <formula>NOT(ISERROR(SEARCH("外",F473)))</formula>
    </cfRule>
    <cfRule type="cellIs" dxfId="839" priority="392" operator="equal">
      <formula>"休"</formula>
    </cfRule>
    <cfRule type="containsText" dxfId="838" priority="390" operator="containsText" text="入">
      <formula>NOT(ISERROR(SEARCH("入",F473)))</formula>
    </cfRule>
  </conditionalFormatting>
  <conditionalFormatting sqref="F482:AJ483">
    <cfRule type="expression" dxfId="837" priority="1352">
      <formula>WEEKDAY(F$482)=7</formula>
    </cfRule>
    <cfRule type="expression" dxfId="836" priority="1353">
      <formula>WEEKDAY(F$482)=1</formula>
    </cfRule>
  </conditionalFormatting>
  <conditionalFormatting sqref="F485:AJ490">
    <cfRule type="containsText" dxfId="835" priority="376" operator="containsText" text="退">
      <formula>NOT(ISERROR(SEARCH("退",F485)))</formula>
    </cfRule>
    <cfRule type="containsText" dxfId="834" priority="375" operator="containsText" text="外">
      <formula>NOT(ISERROR(SEARCH("外",F485)))</formula>
    </cfRule>
    <cfRule type="cellIs" dxfId="833" priority="379" operator="equal">
      <formula>"休"</formula>
    </cfRule>
    <cfRule type="containsText" dxfId="832" priority="377" operator="containsText" text="入">
      <formula>NOT(ISERROR(SEARCH("入",F485)))</formula>
    </cfRule>
    <cfRule type="containsText" dxfId="831" priority="378" operator="containsText" text="入,退">
      <formula>NOT(ISERROR(SEARCH("入,退",F485)))</formula>
    </cfRule>
  </conditionalFormatting>
  <conditionalFormatting sqref="F491:AJ491">
    <cfRule type="containsText" dxfId="830" priority="372" operator="containsText" text="土">
      <formula>NOT(ISERROR(SEARCH("土",F491)))</formula>
    </cfRule>
    <cfRule type="containsText" dxfId="829" priority="371" operator="containsText" text="日">
      <formula>NOT(ISERROR(SEARCH("日",F491)))</formula>
    </cfRule>
    <cfRule type="containsText" dxfId="828" priority="364" operator="containsText" text="その他">
      <formula>NOT(ISERROR(SEARCH("その他",F491)))</formula>
    </cfRule>
    <cfRule type="containsText" dxfId="827" priority="365" operator="containsText" text="冬休">
      <formula>NOT(ISERROR(SEARCH("冬休",F491)))</formula>
    </cfRule>
    <cfRule type="containsText" dxfId="826" priority="366" operator="containsText" text="夏休">
      <formula>NOT(ISERROR(SEARCH("夏休",F491)))</formula>
    </cfRule>
    <cfRule type="containsText" dxfId="825" priority="367" operator="containsText" text="製作">
      <formula>NOT(ISERROR(SEARCH("製作",F491)))</formula>
    </cfRule>
    <cfRule type="cellIs" dxfId="824" priority="368" operator="equal">
      <formula>"中止,製作"</formula>
    </cfRule>
    <cfRule type="containsText" dxfId="823" priority="369" operator="containsText" text="中止,製作,夏休,冬休,その他">
      <formula>NOT(ISERROR(SEARCH("中止,製作,夏休,冬休,その他",F491)))</formula>
    </cfRule>
    <cfRule type="containsText" dxfId="822" priority="370" operator="containsText" text="中止">
      <formula>NOT(ISERROR(SEARCH("中止",F491)))</formula>
    </cfRule>
  </conditionalFormatting>
  <conditionalFormatting sqref="F492:AJ495">
    <cfRule type="containsText" dxfId="821" priority="339" operator="containsText" text="外">
      <formula>NOT(ISERROR(SEARCH("外",F492)))</formula>
    </cfRule>
  </conditionalFormatting>
  <conditionalFormatting sqref="F496:AJ496">
    <cfRule type="containsText" dxfId="820" priority="356" operator="containsText" text="冬休">
      <formula>NOT(ISERROR(SEARCH("冬休",F496)))</formula>
    </cfRule>
    <cfRule type="containsText" dxfId="819" priority="357" operator="containsText" text="夏休">
      <formula>NOT(ISERROR(SEARCH("夏休",F496)))</formula>
    </cfRule>
    <cfRule type="cellIs" dxfId="818" priority="359" operator="equal">
      <formula>"中止,製作"</formula>
    </cfRule>
    <cfRule type="containsText" dxfId="817" priority="360" operator="containsText" text="中止,製作,夏休,冬休,その他">
      <formula>NOT(ISERROR(SEARCH("中止,製作,夏休,冬休,その他",F496)))</formula>
    </cfRule>
    <cfRule type="containsText" dxfId="816" priority="361" operator="containsText" text="中止">
      <formula>NOT(ISERROR(SEARCH("中止",F496)))</formula>
    </cfRule>
    <cfRule type="containsText" dxfId="815" priority="362" operator="containsText" text="日">
      <formula>NOT(ISERROR(SEARCH("日",F496)))</formula>
    </cfRule>
    <cfRule type="containsText" dxfId="814" priority="363" operator="containsText" text="土">
      <formula>NOT(ISERROR(SEARCH("土",F496)))</formula>
    </cfRule>
    <cfRule type="containsText" dxfId="813" priority="358" operator="containsText" text="製作">
      <formula>NOT(ISERROR(SEARCH("製作",F496)))</formula>
    </cfRule>
    <cfRule type="containsText" dxfId="812" priority="355" operator="containsText" text="その他">
      <formula>NOT(ISERROR(SEARCH("その他",F496)))</formula>
    </cfRule>
  </conditionalFormatting>
  <conditionalFormatting sqref="F497:AJ500">
    <cfRule type="cellIs" dxfId="811" priority="349" operator="equal">
      <formula>"休"</formula>
    </cfRule>
    <cfRule type="containsText" dxfId="810" priority="348" operator="containsText" text="入,退">
      <formula>NOT(ISERROR(SEARCH("入,退",F497)))</formula>
    </cfRule>
    <cfRule type="containsText" dxfId="809" priority="347" operator="containsText" text="入">
      <formula>NOT(ISERROR(SEARCH("入",F497)))</formula>
    </cfRule>
    <cfRule type="containsText" dxfId="808" priority="346" operator="containsText" text="退">
      <formula>NOT(ISERROR(SEARCH("退",F497)))</formula>
    </cfRule>
    <cfRule type="containsText" dxfId="807" priority="345" operator="containsText" text="外">
      <formula>NOT(ISERROR(SEARCH("外",F497)))</formula>
    </cfRule>
  </conditionalFormatting>
  <conditionalFormatting sqref="F506:AJ507">
    <cfRule type="expression" dxfId="806" priority="1351">
      <formula>WEEKDAY(F$506)=1</formula>
    </cfRule>
    <cfRule type="expression" dxfId="805" priority="1350">
      <formula>WEEKDAY(F$506)=7</formula>
    </cfRule>
  </conditionalFormatting>
  <conditionalFormatting sqref="F509:AJ514">
    <cfRule type="containsText" dxfId="804" priority="333" operator="containsText" text="退">
      <formula>NOT(ISERROR(SEARCH("退",F509)))</formula>
    </cfRule>
    <cfRule type="containsText" dxfId="803" priority="334" operator="containsText" text="入">
      <formula>NOT(ISERROR(SEARCH("入",F509)))</formula>
    </cfRule>
    <cfRule type="containsText" dxfId="802" priority="335" operator="containsText" text="入,退">
      <formula>NOT(ISERROR(SEARCH("入,退",F509)))</formula>
    </cfRule>
    <cfRule type="cellIs" dxfId="801" priority="336" operator="equal">
      <formula>"休"</formula>
    </cfRule>
    <cfRule type="containsText" dxfId="800" priority="332" operator="containsText" text="外">
      <formula>NOT(ISERROR(SEARCH("外",F509)))</formula>
    </cfRule>
  </conditionalFormatting>
  <conditionalFormatting sqref="F515:AJ515">
    <cfRule type="containsText" dxfId="799" priority="328" operator="containsText" text="日">
      <formula>NOT(ISERROR(SEARCH("日",F515)))</formula>
    </cfRule>
    <cfRule type="containsText" dxfId="798" priority="322" operator="containsText" text="冬休">
      <formula>NOT(ISERROR(SEARCH("冬休",F515)))</formula>
    </cfRule>
    <cfRule type="containsText" dxfId="797" priority="329" operator="containsText" text="土">
      <formula>NOT(ISERROR(SEARCH("土",F515)))</formula>
    </cfRule>
    <cfRule type="containsText" dxfId="796" priority="321" operator="containsText" text="その他">
      <formula>NOT(ISERROR(SEARCH("その他",F515)))</formula>
    </cfRule>
    <cfRule type="containsText" dxfId="795" priority="323" operator="containsText" text="夏休">
      <formula>NOT(ISERROR(SEARCH("夏休",F515)))</formula>
    </cfRule>
    <cfRule type="containsText" dxfId="794" priority="327" operator="containsText" text="中止">
      <formula>NOT(ISERROR(SEARCH("中止",F515)))</formula>
    </cfRule>
    <cfRule type="containsText" dxfId="793" priority="324" operator="containsText" text="製作">
      <formula>NOT(ISERROR(SEARCH("製作",F515)))</formula>
    </cfRule>
    <cfRule type="cellIs" dxfId="792" priority="325" operator="equal">
      <formula>"中止,製作"</formula>
    </cfRule>
    <cfRule type="containsText" dxfId="791" priority="326" operator="containsText" text="中止,製作,夏休,冬休,その他">
      <formula>NOT(ISERROR(SEARCH("中止,製作,夏休,冬休,その他",F515)))</formula>
    </cfRule>
  </conditionalFormatting>
  <conditionalFormatting sqref="F516:AJ519">
    <cfRule type="containsText" dxfId="790" priority="296" operator="containsText" text="外">
      <formula>NOT(ISERROR(SEARCH("外",F516)))</formula>
    </cfRule>
  </conditionalFormatting>
  <conditionalFormatting sqref="F520:AJ520">
    <cfRule type="containsText" dxfId="789" priority="320" operator="containsText" text="土">
      <formula>NOT(ISERROR(SEARCH("土",F520)))</formula>
    </cfRule>
    <cfRule type="cellIs" dxfId="788" priority="316" operator="equal">
      <formula>"中止,製作"</formula>
    </cfRule>
    <cfRule type="containsText" dxfId="787" priority="317" operator="containsText" text="中止,製作,夏休,冬休,その他">
      <formula>NOT(ISERROR(SEARCH("中止,製作,夏休,冬休,その他",F520)))</formula>
    </cfRule>
    <cfRule type="containsText" dxfId="786" priority="319" operator="containsText" text="日">
      <formula>NOT(ISERROR(SEARCH("日",F520)))</formula>
    </cfRule>
    <cfRule type="containsText" dxfId="785" priority="315" operator="containsText" text="製作">
      <formula>NOT(ISERROR(SEARCH("製作",F520)))</formula>
    </cfRule>
    <cfRule type="containsText" dxfId="784" priority="318" operator="containsText" text="中止">
      <formula>NOT(ISERROR(SEARCH("中止",F520)))</formula>
    </cfRule>
    <cfRule type="containsText" dxfId="783" priority="314" operator="containsText" text="夏休">
      <formula>NOT(ISERROR(SEARCH("夏休",F520)))</formula>
    </cfRule>
    <cfRule type="containsText" dxfId="782" priority="313" operator="containsText" text="冬休">
      <formula>NOT(ISERROR(SEARCH("冬休",F520)))</formula>
    </cfRule>
    <cfRule type="containsText" dxfId="781" priority="312" operator="containsText" text="その他">
      <formula>NOT(ISERROR(SEARCH("その他",F520)))</formula>
    </cfRule>
  </conditionalFormatting>
  <conditionalFormatting sqref="F521:AJ524">
    <cfRule type="containsText" dxfId="780" priority="305" operator="containsText" text="入,退">
      <formula>NOT(ISERROR(SEARCH("入,退",F521)))</formula>
    </cfRule>
    <cfRule type="containsText" dxfId="779" priority="304" operator="containsText" text="入">
      <formula>NOT(ISERROR(SEARCH("入",F521)))</formula>
    </cfRule>
    <cfRule type="containsText" dxfId="778" priority="303" operator="containsText" text="退">
      <formula>NOT(ISERROR(SEARCH("退",F521)))</formula>
    </cfRule>
    <cfRule type="containsText" dxfId="777" priority="302" operator="containsText" text="外">
      <formula>NOT(ISERROR(SEARCH("外",F521)))</formula>
    </cfRule>
    <cfRule type="cellIs" dxfId="776" priority="306" operator="equal">
      <formula>"休"</formula>
    </cfRule>
  </conditionalFormatting>
  <conditionalFormatting sqref="G29:AI30 G31:AG32 F36:AI37 F41:AG41 G53:AI54 G55:AG56 F60:AI61 F65:AG65">
    <cfRule type="containsText" dxfId="775" priority="1348" operator="containsText" text="－">
      <formula>NOT(ISERROR(SEARCH("－",F29)))</formula>
    </cfRule>
  </conditionalFormatting>
  <conditionalFormatting sqref="G77:AI78 G79:AG80 F84:AI85 F89:AG89">
    <cfRule type="containsText" dxfId="774" priority="1111" operator="containsText" text="－">
      <formula>NOT(ISERROR(SEARCH("－",F77)))</formula>
    </cfRule>
  </conditionalFormatting>
  <conditionalFormatting sqref="G101:AI102 G103:AG104 F108:AI109 F113:AG113">
    <cfRule type="containsText" dxfId="773" priority="1068" operator="containsText" text="－">
      <formula>NOT(ISERROR(SEARCH("－",F101)))</formula>
    </cfRule>
  </conditionalFormatting>
  <conditionalFormatting sqref="G125:AI126 G127:AG128 F132:AI133 F137:AG137">
    <cfRule type="containsText" dxfId="772" priority="1025" operator="containsText" text="－">
      <formula>NOT(ISERROR(SEARCH("－",F125)))</formula>
    </cfRule>
  </conditionalFormatting>
  <conditionalFormatting sqref="G149:AI150 G151:AG152 F156:AI157 F161:AG161">
    <cfRule type="containsText" dxfId="771" priority="982" operator="containsText" text="－">
      <formula>NOT(ISERROR(SEARCH("－",F149)))</formula>
    </cfRule>
  </conditionalFormatting>
  <conditionalFormatting sqref="G173:AI174 G175:AG176 F180:AI181 F185:AG185">
    <cfRule type="containsText" dxfId="770" priority="939" operator="containsText" text="－">
      <formula>NOT(ISERROR(SEARCH("－",F173)))</formula>
    </cfRule>
  </conditionalFormatting>
  <conditionalFormatting sqref="G197:AI198 G199:AG200 F204:AI205 F209:AG209">
    <cfRule type="containsText" dxfId="769" priority="896" operator="containsText" text="－">
      <formula>NOT(ISERROR(SEARCH("－",F197)))</formula>
    </cfRule>
  </conditionalFormatting>
  <conditionalFormatting sqref="G221:AI222 G223:AG224 F228:AI229 F233:AG233">
    <cfRule type="containsText" dxfId="768" priority="853" operator="containsText" text="－">
      <formula>NOT(ISERROR(SEARCH("－",F221)))</formula>
    </cfRule>
  </conditionalFormatting>
  <conditionalFormatting sqref="G245:AI246 G247:AG248 F252:AI253 F257:AG257">
    <cfRule type="containsText" dxfId="767" priority="810" operator="containsText" text="－">
      <formula>NOT(ISERROR(SEARCH("－",F245)))</formula>
    </cfRule>
  </conditionalFormatting>
  <conditionalFormatting sqref="G269:AI270 G271:AG272 F276:AI277 F281:AG281">
    <cfRule type="containsText" dxfId="766" priority="767" operator="containsText" text="－">
      <formula>NOT(ISERROR(SEARCH("－",F269)))</formula>
    </cfRule>
  </conditionalFormatting>
  <conditionalFormatting sqref="G293:AI294 G295:AG296 F300:AI301 F305:AG305">
    <cfRule type="containsText" dxfId="765" priority="724" operator="containsText" text="－">
      <formula>NOT(ISERROR(SEARCH("－",F293)))</formula>
    </cfRule>
  </conditionalFormatting>
  <conditionalFormatting sqref="G317:AI318 G319:AG320 F324:AI325 F329:AG329">
    <cfRule type="containsText" dxfId="764" priority="681" operator="containsText" text="－">
      <formula>NOT(ISERROR(SEARCH("－",F317)))</formula>
    </cfRule>
  </conditionalFormatting>
  <conditionalFormatting sqref="G341:AI342 G343:AG344 F348:AI349 F353:AG353">
    <cfRule type="containsText" dxfId="763" priority="638" operator="containsText" text="－">
      <formula>NOT(ISERROR(SEARCH("－",F341)))</formula>
    </cfRule>
  </conditionalFormatting>
  <conditionalFormatting sqref="G365:AI366 G367:AG368 F372:AI373 F377:AG377">
    <cfRule type="containsText" dxfId="762" priority="595" operator="containsText" text="－">
      <formula>NOT(ISERROR(SEARCH("－",F365)))</formula>
    </cfRule>
  </conditionalFormatting>
  <conditionalFormatting sqref="G389:AI390 G391:AG392 F396:AI397 F401:AG401">
    <cfRule type="containsText" dxfId="761" priority="552" operator="containsText" text="－">
      <formula>NOT(ISERROR(SEARCH("－",F389)))</formula>
    </cfRule>
  </conditionalFormatting>
  <conditionalFormatting sqref="G413:AI414 G415:AG416 F420:AI421 F425:AG425">
    <cfRule type="containsText" dxfId="760" priority="509" operator="containsText" text="－">
      <formula>NOT(ISERROR(SEARCH("－",F413)))</formula>
    </cfRule>
  </conditionalFormatting>
  <conditionalFormatting sqref="G437:AI438 G439:AG440 F444:AI445 F449:AG449">
    <cfRule type="containsText" dxfId="759" priority="466" operator="containsText" text="－">
      <formula>NOT(ISERROR(SEARCH("－",F437)))</formula>
    </cfRule>
  </conditionalFormatting>
  <conditionalFormatting sqref="G461:AI462 G463:AG464 F468:AI469 F473:AG473">
    <cfRule type="containsText" dxfId="758" priority="423" operator="containsText" text="－">
      <formula>NOT(ISERROR(SEARCH("－",F461)))</formula>
    </cfRule>
  </conditionalFormatting>
  <conditionalFormatting sqref="G485:AI486 G487:AG488 F492:AI493 F497:AG497">
    <cfRule type="containsText" dxfId="757" priority="380" operator="containsText" text="－">
      <formula>NOT(ISERROR(SEARCH("－",F485)))</formula>
    </cfRule>
  </conditionalFormatting>
  <conditionalFormatting sqref="G509:AI510 G511:AG512 F516:AI517 F521:AG521">
    <cfRule type="containsText" dxfId="756" priority="337" operator="containsText" text="－">
      <formula>NOT(ISERROR(SEARCH("－",F509)))</formula>
    </cfRule>
  </conditionalFormatting>
  <conditionalFormatting sqref="K528">
    <cfRule type="cellIs" dxfId="755" priority="1305" operator="equal">
      <formula>"中止,製作"</formula>
    </cfRule>
    <cfRule type="containsText" dxfId="754" priority="1307" operator="containsText" text="中止">
      <formula>NOT(ISERROR(SEARCH("中止",K528)))</formula>
    </cfRule>
    <cfRule type="containsText" dxfId="753" priority="1304" operator="containsText" text="製作">
      <formula>NOT(ISERROR(SEARCH("製作",K528)))</formula>
    </cfRule>
    <cfRule type="containsText" dxfId="752" priority="1303" operator="containsText" text="夏休">
      <formula>NOT(ISERROR(SEARCH("夏休",K528)))</formula>
    </cfRule>
    <cfRule type="containsText" dxfId="751" priority="1302" operator="containsText" text="冬休">
      <formula>NOT(ISERROR(SEARCH("冬休",K528)))</formula>
    </cfRule>
    <cfRule type="containsText" dxfId="750" priority="1301" operator="containsText" text="その他">
      <formula>NOT(ISERROR(SEARCH("その他",K528)))</formula>
    </cfRule>
    <cfRule type="containsText" dxfId="749" priority="1306" operator="containsText" text="中止,製作,夏休,冬休,その他">
      <formula>NOT(ISERROR(SEARCH("中止,製作,夏休,冬休,その他",K528)))</formula>
    </cfRule>
  </conditionalFormatting>
  <conditionalFormatting sqref="K530 P530 U530 AE530">
    <cfRule type="containsText" dxfId="748" priority="1266" operator="containsText" text="－">
      <formula>NOT(ISERROR(SEARCH("－",K530)))</formula>
    </cfRule>
    <cfRule type="containsText" dxfId="747" priority="1267" operator="containsText" text="外">
      <formula>NOT(ISERROR(SEARCH("外",K530)))</formula>
    </cfRule>
    <cfRule type="containsText" dxfId="746" priority="1268" operator="containsText" text="退">
      <formula>NOT(ISERROR(SEARCH("退",K530)))</formula>
    </cfRule>
    <cfRule type="cellIs" dxfId="745" priority="1272" operator="equal">
      <formula>"休"</formula>
    </cfRule>
    <cfRule type="containsText" dxfId="744" priority="1271" operator="containsText" text="休">
      <formula>NOT(ISERROR(SEARCH("休",K530)))</formula>
    </cfRule>
    <cfRule type="containsText" dxfId="743" priority="1270" operator="containsText" text="入,退">
      <formula>NOT(ISERROR(SEARCH("入,退",K530)))</formula>
    </cfRule>
    <cfRule type="containsText" dxfId="742" priority="1269" operator="containsText" text="入">
      <formula>NOT(ISERROR(SEARCH("入",K530)))</formula>
    </cfRule>
  </conditionalFormatting>
  <conditionalFormatting sqref="P5">
    <cfRule type="expression" dxfId="741" priority="1349">
      <formula>#REF!="未達成"</formula>
    </cfRule>
  </conditionalFormatting>
  <conditionalFormatting sqref="P528">
    <cfRule type="containsText" dxfId="740" priority="1295" operator="containsText" text="冬休">
      <formula>NOT(ISERROR(SEARCH("冬休",P528)))</formula>
    </cfRule>
    <cfRule type="containsText" dxfId="739" priority="1294" operator="containsText" text="その他">
      <formula>NOT(ISERROR(SEARCH("その他",P528)))</formula>
    </cfRule>
    <cfRule type="containsText" dxfId="738" priority="1296" operator="containsText" text="夏休">
      <formula>NOT(ISERROR(SEARCH("夏休",P528)))</formula>
    </cfRule>
    <cfRule type="cellIs" dxfId="737" priority="1298" operator="equal">
      <formula>"中止,製作"</formula>
    </cfRule>
    <cfRule type="containsText" dxfId="736" priority="1299" operator="containsText" text="中止,製作,夏休,冬休,その他">
      <formula>NOT(ISERROR(SEARCH("中止,製作,夏休,冬休,その他",P528)))</formula>
    </cfRule>
    <cfRule type="containsText" dxfId="735" priority="1300" operator="containsText" text="中止">
      <formula>NOT(ISERROR(SEARCH("中止",P528)))</formula>
    </cfRule>
    <cfRule type="containsText" dxfId="734" priority="1297" operator="containsText" text="製作">
      <formula>NOT(ISERROR(SEARCH("製作",P528)))</formula>
    </cfRule>
  </conditionalFormatting>
  <conditionalFormatting sqref="U528">
    <cfRule type="containsText" dxfId="733" priority="1290" operator="containsText" text="製作">
      <formula>NOT(ISERROR(SEARCH("製作",U528)))</formula>
    </cfRule>
    <cfRule type="containsText" dxfId="732" priority="1292" operator="containsText" text="中止,製作,夏休,冬休,その他">
      <formula>NOT(ISERROR(SEARCH("中止,製作,夏休,冬休,その他",U528)))</formula>
    </cfRule>
    <cfRule type="containsText" dxfId="731" priority="1293" operator="containsText" text="中止">
      <formula>NOT(ISERROR(SEARCH("中止",U528)))</formula>
    </cfRule>
    <cfRule type="cellIs" dxfId="730" priority="1291" operator="equal">
      <formula>"中止,製作"</formula>
    </cfRule>
    <cfRule type="containsText" dxfId="729" priority="1288" operator="containsText" text="冬休">
      <formula>NOT(ISERROR(SEARCH("冬休",U528)))</formula>
    </cfRule>
    <cfRule type="containsText" dxfId="728" priority="1289" operator="containsText" text="夏休">
      <formula>NOT(ISERROR(SEARCH("夏休",U528)))</formula>
    </cfRule>
    <cfRule type="containsText" dxfId="727" priority="1287" operator="containsText" text="その他">
      <formula>NOT(ISERROR(SEARCH("その他",U528)))</formula>
    </cfRule>
  </conditionalFormatting>
  <conditionalFormatting sqref="W20">
    <cfRule type="containsText" dxfId="726" priority="1341" operator="containsText" text="対象外">
      <formula>NOT(ISERROR(SEARCH("対象外",W20)))</formula>
    </cfRule>
    <cfRule type="containsText" dxfId="725" priority="1340" operator="containsText" text="補正無し">
      <formula>NOT(ISERROR(SEARCH("補正無し",W20)))</formula>
    </cfRule>
  </conditionalFormatting>
  <conditionalFormatting sqref="Z528">
    <cfRule type="containsText" dxfId="724" priority="1283" operator="containsText" text="製作">
      <formula>NOT(ISERROR(SEARCH("製作",Z528)))</formula>
    </cfRule>
    <cfRule type="containsText" dxfId="723" priority="1282" operator="containsText" text="夏休">
      <formula>NOT(ISERROR(SEARCH("夏休",Z528)))</formula>
    </cfRule>
    <cfRule type="containsText" dxfId="722" priority="1281" operator="containsText" text="冬休">
      <formula>NOT(ISERROR(SEARCH("冬休",Z528)))</formula>
    </cfRule>
    <cfRule type="containsText" dxfId="721" priority="1280" operator="containsText" text="その他">
      <formula>NOT(ISERROR(SEARCH("その他",Z528)))</formula>
    </cfRule>
    <cfRule type="cellIs" dxfId="720" priority="1284" operator="equal">
      <formula>"中止,製作"</formula>
    </cfRule>
    <cfRule type="containsText" dxfId="719" priority="1285" operator="containsText" text="中止,製作,夏休,冬休,その他">
      <formula>NOT(ISERROR(SEARCH("中止,製作,夏休,冬休,その他",Z528)))</formula>
    </cfRule>
    <cfRule type="containsText" dxfId="718" priority="1286" operator="containsText" text="中止">
      <formula>NOT(ISERROR(SEARCH("中止",Z528)))</formula>
    </cfRule>
  </conditionalFormatting>
  <conditionalFormatting sqref="Z530">
    <cfRule type="cellIs" dxfId="717" priority="1279" operator="equal">
      <formula>"休"</formula>
    </cfRule>
    <cfRule type="containsText" dxfId="716" priority="1277" operator="containsText" text="入,退">
      <formula>NOT(ISERROR(SEARCH("入,退",Z530)))</formula>
    </cfRule>
    <cfRule type="containsText" dxfId="715" priority="1273" operator="containsText" text="－">
      <formula>NOT(ISERROR(SEARCH("－",Z530)))</formula>
    </cfRule>
    <cfRule type="containsText" dxfId="714" priority="1274" operator="containsText" text="外">
      <formula>NOT(ISERROR(SEARCH("外",Z530)))</formula>
    </cfRule>
    <cfRule type="containsText" dxfId="713" priority="1275" operator="containsText" text="退">
      <formula>NOT(ISERROR(SEARCH("退",Z530)))</formula>
    </cfRule>
    <cfRule type="containsText" dxfId="712" priority="1276" operator="containsText" text="入">
      <formula>NOT(ISERROR(SEARCH("入",Z530)))</formula>
    </cfRule>
    <cfRule type="containsText" dxfId="711" priority="1278" operator="containsText" text="休">
      <formula>NOT(ISERROR(SEARCH("休",Z530)))</formula>
    </cfRule>
  </conditionalFormatting>
  <conditionalFormatting sqref="AH41:AJ41 F42:AJ45">
    <cfRule type="containsText" dxfId="710" priority="1231" operator="containsText" text="－">
      <formula>NOT(ISERROR(SEARCH("－",F41)))</formula>
    </cfRule>
  </conditionalFormatting>
  <conditionalFormatting sqref="AH65:AJ65 F66:AJ69">
    <cfRule type="containsText" dxfId="709" priority="1118" operator="containsText" text="－">
      <formula>NOT(ISERROR(SEARCH("－",F65)))</formula>
    </cfRule>
  </conditionalFormatting>
  <conditionalFormatting sqref="AH89:AJ89 F90:AJ93">
    <cfRule type="containsText" dxfId="708" priority="1075" operator="containsText" text="－">
      <formula>NOT(ISERROR(SEARCH("－",F89)))</formula>
    </cfRule>
  </conditionalFormatting>
  <conditionalFormatting sqref="AH113:AJ113 F114:AJ117">
    <cfRule type="containsText" dxfId="707" priority="1032" operator="containsText" text="－">
      <formula>NOT(ISERROR(SEARCH("－",F113)))</formula>
    </cfRule>
  </conditionalFormatting>
  <conditionalFormatting sqref="AH137:AJ137 F138:AJ142">
    <cfRule type="containsText" dxfId="706" priority="989" operator="containsText" text="－">
      <formula>NOT(ISERROR(SEARCH("－",F137)))</formula>
    </cfRule>
  </conditionalFormatting>
  <conditionalFormatting sqref="AH161:AJ161 F162:AJ166">
    <cfRule type="containsText" dxfId="705" priority="946" operator="containsText" text="－">
      <formula>NOT(ISERROR(SEARCH("－",F161)))</formula>
    </cfRule>
  </conditionalFormatting>
  <conditionalFormatting sqref="AH185:AJ185 F186:AJ190">
    <cfRule type="containsText" dxfId="704" priority="903" operator="containsText" text="－">
      <formula>NOT(ISERROR(SEARCH("－",F185)))</formula>
    </cfRule>
  </conditionalFormatting>
  <conditionalFormatting sqref="AH209:AJ209 F210:AJ214">
    <cfRule type="containsText" dxfId="703" priority="860" operator="containsText" text="－">
      <formula>NOT(ISERROR(SEARCH("－",F209)))</formula>
    </cfRule>
  </conditionalFormatting>
  <conditionalFormatting sqref="AH233:AJ233 F234:AJ237">
    <cfRule type="containsText" dxfId="702" priority="817" operator="containsText" text="－">
      <formula>NOT(ISERROR(SEARCH("－",F233)))</formula>
    </cfRule>
  </conditionalFormatting>
  <conditionalFormatting sqref="AH257:AJ257 F258:AJ262">
    <cfRule type="containsText" dxfId="701" priority="774" operator="containsText" text="－">
      <formula>NOT(ISERROR(SEARCH("－",F257)))</formula>
    </cfRule>
  </conditionalFormatting>
  <conditionalFormatting sqref="AH281:AJ281 F282:AJ285">
    <cfRule type="containsText" dxfId="700" priority="731" operator="containsText" text="－">
      <formula>NOT(ISERROR(SEARCH("－",F281)))</formula>
    </cfRule>
  </conditionalFormatting>
  <conditionalFormatting sqref="AH305:AJ305 F306:AJ310">
    <cfRule type="containsText" dxfId="699" priority="688" operator="containsText" text="－">
      <formula>NOT(ISERROR(SEARCH("－",F305)))</formula>
    </cfRule>
  </conditionalFormatting>
  <conditionalFormatting sqref="AH329:AJ329 F330:AJ334">
    <cfRule type="containsText" dxfId="698" priority="645" operator="containsText" text="－">
      <formula>NOT(ISERROR(SEARCH("－",F329)))</formula>
    </cfRule>
  </conditionalFormatting>
  <conditionalFormatting sqref="AH353:AJ353 F354:AJ358">
    <cfRule type="containsText" dxfId="697" priority="602" operator="containsText" text="－">
      <formula>NOT(ISERROR(SEARCH("－",F353)))</formula>
    </cfRule>
  </conditionalFormatting>
  <conditionalFormatting sqref="AH377:AJ377 F378:AJ381">
    <cfRule type="containsText" dxfId="696" priority="559" operator="containsText" text="－">
      <formula>NOT(ISERROR(SEARCH("－",F377)))</formula>
    </cfRule>
  </conditionalFormatting>
  <conditionalFormatting sqref="AH401:AJ401 F402:AJ405">
    <cfRule type="containsText" dxfId="695" priority="516" operator="containsText" text="－">
      <formula>NOT(ISERROR(SEARCH("－",F401)))</formula>
    </cfRule>
  </conditionalFormatting>
  <conditionalFormatting sqref="AH425:AJ425 F426:AJ429">
    <cfRule type="containsText" dxfId="694" priority="473" operator="containsText" text="－">
      <formula>NOT(ISERROR(SEARCH("－",F425)))</formula>
    </cfRule>
  </conditionalFormatting>
  <conditionalFormatting sqref="AH449:AJ449 F450:AJ453">
    <cfRule type="containsText" dxfId="693" priority="430" operator="containsText" text="－">
      <formula>NOT(ISERROR(SEARCH("－",F449)))</formula>
    </cfRule>
  </conditionalFormatting>
  <conditionalFormatting sqref="AH473:AJ473 F474:AJ477">
    <cfRule type="containsText" dxfId="692" priority="387" operator="containsText" text="－">
      <formula>NOT(ISERROR(SEARCH("－",F473)))</formula>
    </cfRule>
  </conditionalFormatting>
  <conditionalFormatting sqref="AH497:AJ497 F498:AJ501">
    <cfRule type="containsText" dxfId="691" priority="344" operator="containsText" text="－">
      <formula>NOT(ISERROR(SEARCH("－",F497)))</formula>
    </cfRule>
  </conditionalFormatting>
  <conditionalFormatting sqref="AH521:AJ521 F522:AJ524">
    <cfRule type="containsText" dxfId="690" priority="301" operator="containsText" text="－">
      <formula>NOT(ISERROR(SEARCH("－",F521)))</formula>
    </cfRule>
  </conditionalFormatting>
  <conditionalFormatting sqref="AJ29:AJ30 AH31:AJ32 G33:AJ34">
    <cfRule type="containsText" dxfId="689" priority="1326" operator="containsText" text="－">
      <formula>NOT(ISERROR(SEARCH("－",G29)))</formula>
    </cfRule>
  </conditionalFormatting>
  <conditionalFormatting sqref="AJ36:AJ39">
    <cfRule type="containsText" dxfId="688" priority="1210" operator="containsText" text="入,退">
      <formula>NOT(ISERROR(SEARCH("入,退",AJ36)))</formula>
    </cfRule>
    <cfRule type="cellIs" dxfId="687" priority="1211" operator="equal">
      <formula>"休"</formula>
    </cfRule>
    <cfRule type="containsText" dxfId="686" priority="1209" operator="containsText" text="入">
      <formula>NOT(ISERROR(SEARCH("入",AJ36)))</formula>
    </cfRule>
    <cfRule type="containsText" dxfId="685" priority="1208" operator="containsText" text="退">
      <formula>NOT(ISERROR(SEARCH("退",AJ36)))</formula>
    </cfRule>
    <cfRule type="containsText" dxfId="684" priority="1206" operator="containsText" text="－">
      <formula>NOT(ISERROR(SEARCH("－",AJ36)))</formula>
    </cfRule>
  </conditionalFormatting>
  <conditionalFormatting sqref="AJ53:AJ54 AH55:AJ56 G57:AJ58">
    <cfRule type="containsText" dxfId="683" priority="1147" operator="containsText" text="－">
      <formula>NOT(ISERROR(SEARCH("－",G53)))</formula>
    </cfRule>
  </conditionalFormatting>
  <conditionalFormatting sqref="AJ60:AJ63">
    <cfRule type="cellIs" dxfId="682" priority="1117" operator="equal">
      <formula>"休"</formula>
    </cfRule>
    <cfRule type="containsText" dxfId="681" priority="1114" operator="containsText" text="退">
      <formula>NOT(ISERROR(SEARCH("退",AJ60)))</formula>
    </cfRule>
    <cfRule type="containsText" dxfId="680" priority="1112" operator="containsText" text="－">
      <formula>NOT(ISERROR(SEARCH("－",AJ60)))</formula>
    </cfRule>
    <cfRule type="containsText" dxfId="679" priority="1115" operator="containsText" text="入">
      <formula>NOT(ISERROR(SEARCH("入",AJ60)))</formula>
    </cfRule>
    <cfRule type="containsText" dxfId="678" priority="1116" operator="containsText" text="入,退">
      <formula>NOT(ISERROR(SEARCH("入,退",AJ60)))</formula>
    </cfRule>
  </conditionalFormatting>
  <conditionalFormatting sqref="AJ77:AJ78 AH79:AJ80 G81:AJ82">
    <cfRule type="containsText" dxfId="677" priority="1104" operator="containsText" text="－">
      <formula>NOT(ISERROR(SEARCH("－",G77)))</formula>
    </cfRule>
  </conditionalFormatting>
  <conditionalFormatting sqref="AJ84:AJ87">
    <cfRule type="containsText" dxfId="676" priority="1072" operator="containsText" text="入">
      <formula>NOT(ISERROR(SEARCH("入",AJ84)))</formula>
    </cfRule>
    <cfRule type="cellIs" dxfId="675" priority="1074" operator="equal">
      <formula>"休"</formula>
    </cfRule>
    <cfRule type="containsText" dxfId="674" priority="1073" operator="containsText" text="入,退">
      <formula>NOT(ISERROR(SEARCH("入,退",AJ84)))</formula>
    </cfRule>
    <cfRule type="containsText" dxfId="673" priority="1071" operator="containsText" text="退">
      <formula>NOT(ISERROR(SEARCH("退",AJ84)))</formula>
    </cfRule>
    <cfRule type="containsText" dxfId="672" priority="1069" operator="containsText" text="－">
      <formula>NOT(ISERROR(SEARCH("－",AJ84)))</formula>
    </cfRule>
  </conditionalFormatting>
  <conditionalFormatting sqref="AJ101:AJ102 AH103:AJ104 G105:AJ106">
    <cfRule type="containsText" dxfId="671" priority="1061" operator="containsText" text="－">
      <formula>NOT(ISERROR(SEARCH("－",G101)))</formula>
    </cfRule>
  </conditionalFormatting>
  <conditionalFormatting sqref="AJ108:AJ111">
    <cfRule type="cellIs" dxfId="670" priority="1031" operator="equal">
      <formula>"休"</formula>
    </cfRule>
    <cfRule type="containsText" dxfId="669" priority="1030" operator="containsText" text="入,退">
      <formula>NOT(ISERROR(SEARCH("入,退",AJ108)))</formula>
    </cfRule>
    <cfRule type="containsText" dxfId="668" priority="1029" operator="containsText" text="入">
      <formula>NOT(ISERROR(SEARCH("入",AJ108)))</formula>
    </cfRule>
    <cfRule type="containsText" dxfId="667" priority="1026" operator="containsText" text="－">
      <formula>NOT(ISERROR(SEARCH("－",AJ108)))</formula>
    </cfRule>
    <cfRule type="containsText" dxfId="666" priority="1028" operator="containsText" text="退">
      <formula>NOT(ISERROR(SEARCH("退",AJ108)))</formula>
    </cfRule>
  </conditionalFormatting>
  <conditionalFormatting sqref="AJ125:AJ126 AH127:AJ128 G129:AJ130">
    <cfRule type="containsText" dxfId="665" priority="1018" operator="containsText" text="－">
      <formula>NOT(ISERROR(SEARCH("－",G125)))</formula>
    </cfRule>
  </conditionalFormatting>
  <conditionalFormatting sqref="AJ132:AJ135">
    <cfRule type="cellIs" dxfId="664" priority="988" operator="equal">
      <formula>"休"</formula>
    </cfRule>
    <cfRule type="containsText" dxfId="663" priority="987" operator="containsText" text="入,退">
      <formula>NOT(ISERROR(SEARCH("入,退",AJ132)))</formula>
    </cfRule>
    <cfRule type="containsText" dxfId="662" priority="986" operator="containsText" text="入">
      <formula>NOT(ISERROR(SEARCH("入",AJ132)))</formula>
    </cfRule>
    <cfRule type="containsText" dxfId="661" priority="985" operator="containsText" text="退">
      <formula>NOT(ISERROR(SEARCH("退",AJ132)))</formula>
    </cfRule>
    <cfRule type="containsText" dxfId="660" priority="983" operator="containsText" text="－">
      <formula>NOT(ISERROR(SEARCH("－",AJ132)))</formula>
    </cfRule>
  </conditionalFormatting>
  <conditionalFormatting sqref="AJ149:AJ150 AH151:AJ152 G153:AJ154">
    <cfRule type="containsText" dxfId="659" priority="975" operator="containsText" text="－">
      <formula>NOT(ISERROR(SEARCH("－",G149)))</formula>
    </cfRule>
  </conditionalFormatting>
  <conditionalFormatting sqref="AJ156:AJ159">
    <cfRule type="containsText" dxfId="658" priority="942" operator="containsText" text="退">
      <formula>NOT(ISERROR(SEARCH("退",AJ156)))</formula>
    </cfRule>
    <cfRule type="cellIs" dxfId="657" priority="945" operator="equal">
      <formula>"休"</formula>
    </cfRule>
    <cfRule type="containsText" dxfId="656" priority="943" operator="containsText" text="入">
      <formula>NOT(ISERROR(SEARCH("入",AJ156)))</formula>
    </cfRule>
    <cfRule type="containsText" dxfId="655" priority="940" operator="containsText" text="－">
      <formula>NOT(ISERROR(SEARCH("－",AJ156)))</formula>
    </cfRule>
    <cfRule type="containsText" dxfId="654" priority="944" operator="containsText" text="入,退">
      <formula>NOT(ISERROR(SEARCH("入,退",AJ156)))</formula>
    </cfRule>
  </conditionalFormatting>
  <conditionalFormatting sqref="AJ173:AJ174 AH175:AJ176 G177:AJ178">
    <cfRule type="containsText" dxfId="653" priority="932" operator="containsText" text="－">
      <formula>NOT(ISERROR(SEARCH("－",G173)))</formula>
    </cfRule>
  </conditionalFormatting>
  <conditionalFormatting sqref="AJ180:AJ183">
    <cfRule type="cellIs" dxfId="652" priority="902" operator="equal">
      <formula>"休"</formula>
    </cfRule>
    <cfRule type="containsText" dxfId="651" priority="901" operator="containsText" text="入,退">
      <formula>NOT(ISERROR(SEARCH("入,退",AJ180)))</formula>
    </cfRule>
    <cfRule type="containsText" dxfId="650" priority="897" operator="containsText" text="－">
      <formula>NOT(ISERROR(SEARCH("－",AJ180)))</formula>
    </cfRule>
    <cfRule type="containsText" dxfId="649" priority="899" operator="containsText" text="退">
      <formula>NOT(ISERROR(SEARCH("退",AJ180)))</formula>
    </cfRule>
    <cfRule type="containsText" dxfId="648" priority="900" operator="containsText" text="入">
      <formula>NOT(ISERROR(SEARCH("入",AJ180)))</formula>
    </cfRule>
  </conditionalFormatting>
  <conditionalFormatting sqref="AJ197:AJ198 AH199:AJ200 G201:AJ202">
    <cfRule type="containsText" dxfId="647" priority="889" operator="containsText" text="－">
      <formula>NOT(ISERROR(SEARCH("－",G197)))</formula>
    </cfRule>
  </conditionalFormatting>
  <conditionalFormatting sqref="AJ204:AJ207">
    <cfRule type="cellIs" dxfId="646" priority="859" operator="equal">
      <formula>"休"</formula>
    </cfRule>
    <cfRule type="containsText" dxfId="645" priority="858" operator="containsText" text="入,退">
      <formula>NOT(ISERROR(SEARCH("入,退",AJ204)))</formula>
    </cfRule>
    <cfRule type="containsText" dxfId="644" priority="857" operator="containsText" text="入">
      <formula>NOT(ISERROR(SEARCH("入",AJ204)))</formula>
    </cfRule>
    <cfRule type="containsText" dxfId="643" priority="854" operator="containsText" text="－">
      <formula>NOT(ISERROR(SEARCH("－",AJ204)))</formula>
    </cfRule>
    <cfRule type="containsText" dxfId="642" priority="856" operator="containsText" text="退">
      <formula>NOT(ISERROR(SEARCH("退",AJ204)))</formula>
    </cfRule>
  </conditionalFormatting>
  <conditionalFormatting sqref="AJ221:AJ222 AH223:AJ224 G225:AJ226">
    <cfRule type="containsText" dxfId="641" priority="846" operator="containsText" text="－">
      <formula>NOT(ISERROR(SEARCH("－",G221)))</formula>
    </cfRule>
  </conditionalFormatting>
  <conditionalFormatting sqref="AJ228:AJ231">
    <cfRule type="containsText" dxfId="640" priority="815" operator="containsText" text="入,退">
      <formula>NOT(ISERROR(SEARCH("入,退",AJ228)))</formula>
    </cfRule>
    <cfRule type="containsText" dxfId="639" priority="813" operator="containsText" text="退">
      <formula>NOT(ISERROR(SEARCH("退",AJ228)))</formula>
    </cfRule>
    <cfRule type="containsText" dxfId="638" priority="814" operator="containsText" text="入">
      <formula>NOT(ISERROR(SEARCH("入",AJ228)))</formula>
    </cfRule>
    <cfRule type="containsText" dxfId="637" priority="811" operator="containsText" text="－">
      <formula>NOT(ISERROR(SEARCH("－",AJ228)))</formula>
    </cfRule>
    <cfRule type="cellIs" dxfId="636" priority="816" operator="equal">
      <formula>"休"</formula>
    </cfRule>
  </conditionalFormatting>
  <conditionalFormatting sqref="AJ245:AJ246 AH247:AJ248 G249:AJ250">
    <cfRule type="containsText" dxfId="635" priority="803" operator="containsText" text="－">
      <formula>NOT(ISERROR(SEARCH("－",G245)))</formula>
    </cfRule>
  </conditionalFormatting>
  <conditionalFormatting sqref="AJ252:AJ255">
    <cfRule type="containsText" dxfId="634" priority="772" operator="containsText" text="入,退">
      <formula>NOT(ISERROR(SEARCH("入,退",AJ252)))</formula>
    </cfRule>
    <cfRule type="cellIs" dxfId="633" priority="773" operator="equal">
      <formula>"休"</formula>
    </cfRule>
    <cfRule type="containsText" dxfId="632" priority="771" operator="containsText" text="入">
      <formula>NOT(ISERROR(SEARCH("入",AJ252)))</formula>
    </cfRule>
    <cfRule type="containsText" dxfId="631" priority="770" operator="containsText" text="退">
      <formula>NOT(ISERROR(SEARCH("退",AJ252)))</formula>
    </cfRule>
    <cfRule type="containsText" dxfId="630" priority="768" operator="containsText" text="－">
      <formula>NOT(ISERROR(SEARCH("－",AJ252)))</formula>
    </cfRule>
  </conditionalFormatting>
  <conditionalFormatting sqref="AJ269:AJ270 AH271:AJ272 G273:AJ274">
    <cfRule type="containsText" dxfId="629" priority="760" operator="containsText" text="－">
      <formula>NOT(ISERROR(SEARCH("－",G269)))</formula>
    </cfRule>
  </conditionalFormatting>
  <conditionalFormatting sqref="AJ276:AJ279">
    <cfRule type="cellIs" dxfId="628" priority="730" operator="equal">
      <formula>"休"</formula>
    </cfRule>
    <cfRule type="containsText" dxfId="627" priority="729" operator="containsText" text="入,退">
      <formula>NOT(ISERROR(SEARCH("入,退",AJ276)))</formula>
    </cfRule>
    <cfRule type="containsText" dxfId="626" priority="728" operator="containsText" text="入">
      <formula>NOT(ISERROR(SEARCH("入",AJ276)))</formula>
    </cfRule>
    <cfRule type="containsText" dxfId="625" priority="727" operator="containsText" text="退">
      <formula>NOT(ISERROR(SEARCH("退",AJ276)))</formula>
    </cfRule>
    <cfRule type="containsText" dxfId="624" priority="725" operator="containsText" text="－">
      <formula>NOT(ISERROR(SEARCH("－",AJ276)))</formula>
    </cfRule>
  </conditionalFormatting>
  <conditionalFormatting sqref="AJ293:AJ294 AH295:AJ296 G297:AJ298">
    <cfRule type="containsText" dxfId="623" priority="717" operator="containsText" text="－">
      <formula>NOT(ISERROR(SEARCH("－",G293)))</formula>
    </cfRule>
  </conditionalFormatting>
  <conditionalFormatting sqref="AJ300:AJ303">
    <cfRule type="cellIs" dxfId="622" priority="687" operator="equal">
      <formula>"休"</formula>
    </cfRule>
    <cfRule type="containsText" dxfId="621" priority="684" operator="containsText" text="退">
      <formula>NOT(ISERROR(SEARCH("退",AJ300)))</formula>
    </cfRule>
    <cfRule type="containsText" dxfId="620" priority="685" operator="containsText" text="入">
      <formula>NOT(ISERROR(SEARCH("入",AJ300)))</formula>
    </cfRule>
    <cfRule type="containsText" dxfId="619" priority="686" operator="containsText" text="入,退">
      <formula>NOT(ISERROR(SEARCH("入,退",AJ300)))</formula>
    </cfRule>
    <cfRule type="containsText" dxfId="618" priority="682" operator="containsText" text="－">
      <formula>NOT(ISERROR(SEARCH("－",AJ300)))</formula>
    </cfRule>
  </conditionalFormatting>
  <conditionalFormatting sqref="AJ317:AJ318 AH319:AJ320 G321:AJ322">
    <cfRule type="containsText" dxfId="617" priority="674" operator="containsText" text="－">
      <formula>NOT(ISERROR(SEARCH("－",G317)))</formula>
    </cfRule>
  </conditionalFormatting>
  <conditionalFormatting sqref="AJ324:AJ327">
    <cfRule type="cellIs" dxfId="616" priority="644" operator="equal">
      <formula>"休"</formula>
    </cfRule>
    <cfRule type="containsText" dxfId="615" priority="643" operator="containsText" text="入,退">
      <formula>NOT(ISERROR(SEARCH("入,退",AJ324)))</formula>
    </cfRule>
    <cfRule type="containsText" dxfId="614" priority="642" operator="containsText" text="入">
      <formula>NOT(ISERROR(SEARCH("入",AJ324)))</formula>
    </cfRule>
    <cfRule type="containsText" dxfId="613" priority="641" operator="containsText" text="退">
      <formula>NOT(ISERROR(SEARCH("退",AJ324)))</formula>
    </cfRule>
    <cfRule type="containsText" dxfId="612" priority="639" operator="containsText" text="－">
      <formula>NOT(ISERROR(SEARCH("－",AJ324)))</formula>
    </cfRule>
  </conditionalFormatting>
  <conditionalFormatting sqref="AJ341:AJ342 AH343:AJ344 G345:AJ346">
    <cfRule type="containsText" dxfId="611" priority="631" operator="containsText" text="－">
      <formula>NOT(ISERROR(SEARCH("－",G341)))</formula>
    </cfRule>
  </conditionalFormatting>
  <conditionalFormatting sqref="AJ348:AJ351">
    <cfRule type="containsText" dxfId="610" priority="598" operator="containsText" text="退">
      <formula>NOT(ISERROR(SEARCH("退",AJ348)))</formula>
    </cfRule>
    <cfRule type="containsText" dxfId="609" priority="599" operator="containsText" text="入">
      <formula>NOT(ISERROR(SEARCH("入",AJ348)))</formula>
    </cfRule>
    <cfRule type="containsText" dxfId="608" priority="600" operator="containsText" text="入,退">
      <formula>NOT(ISERROR(SEARCH("入,退",AJ348)))</formula>
    </cfRule>
    <cfRule type="cellIs" dxfId="607" priority="601" operator="equal">
      <formula>"休"</formula>
    </cfRule>
    <cfRule type="containsText" dxfId="606" priority="596" operator="containsText" text="－">
      <formula>NOT(ISERROR(SEARCH("－",AJ348)))</formula>
    </cfRule>
  </conditionalFormatting>
  <conditionalFormatting sqref="AJ365:AJ366 AH367:AJ368 G369:AJ370">
    <cfRule type="containsText" dxfId="605" priority="588" operator="containsText" text="－">
      <formula>NOT(ISERROR(SEARCH("－",G365)))</formula>
    </cfRule>
  </conditionalFormatting>
  <conditionalFormatting sqref="AJ372:AJ375">
    <cfRule type="cellIs" dxfId="604" priority="558" operator="equal">
      <formula>"休"</formula>
    </cfRule>
    <cfRule type="containsText" dxfId="603" priority="557" operator="containsText" text="入,退">
      <formula>NOT(ISERROR(SEARCH("入,退",AJ372)))</formula>
    </cfRule>
    <cfRule type="containsText" dxfId="602" priority="556" operator="containsText" text="入">
      <formula>NOT(ISERROR(SEARCH("入",AJ372)))</formula>
    </cfRule>
    <cfRule type="containsText" dxfId="601" priority="555" operator="containsText" text="退">
      <formula>NOT(ISERROR(SEARCH("退",AJ372)))</formula>
    </cfRule>
    <cfRule type="containsText" dxfId="600" priority="553" operator="containsText" text="－">
      <formula>NOT(ISERROR(SEARCH("－",AJ372)))</formula>
    </cfRule>
  </conditionalFormatting>
  <conditionalFormatting sqref="AJ389:AJ390 AH391:AJ392 G393:AJ394">
    <cfRule type="containsText" dxfId="599" priority="545" operator="containsText" text="－">
      <formula>NOT(ISERROR(SEARCH("－",G389)))</formula>
    </cfRule>
  </conditionalFormatting>
  <conditionalFormatting sqref="AJ396:AJ399">
    <cfRule type="containsText" dxfId="598" priority="514" operator="containsText" text="入,退">
      <formula>NOT(ISERROR(SEARCH("入,退",AJ396)))</formula>
    </cfRule>
    <cfRule type="cellIs" dxfId="597" priority="515" operator="equal">
      <formula>"休"</formula>
    </cfRule>
    <cfRule type="containsText" dxfId="596" priority="513" operator="containsText" text="入">
      <formula>NOT(ISERROR(SEARCH("入",AJ396)))</formula>
    </cfRule>
    <cfRule type="containsText" dxfId="595" priority="510" operator="containsText" text="－">
      <formula>NOT(ISERROR(SEARCH("－",AJ396)))</formula>
    </cfRule>
    <cfRule type="containsText" dxfId="594" priority="512" operator="containsText" text="退">
      <formula>NOT(ISERROR(SEARCH("退",AJ396)))</formula>
    </cfRule>
  </conditionalFormatting>
  <conditionalFormatting sqref="AJ413:AJ414 AH415:AJ416 G417:AJ418">
    <cfRule type="containsText" dxfId="593" priority="502" operator="containsText" text="－">
      <formula>NOT(ISERROR(SEARCH("－",G413)))</formula>
    </cfRule>
  </conditionalFormatting>
  <conditionalFormatting sqref="AJ420:AJ423">
    <cfRule type="containsText" dxfId="592" priority="469" operator="containsText" text="退">
      <formula>NOT(ISERROR(SEARCH("退",AJ420)))</formula>
    </cfRule>
    <cfRule type="containsText" dxfId="591" priority="471" operator="containsText" text="入,退">
      <formula>NOT(ISERROR(SEARCH("入,退",AJ420)))</formula>
    </cfRule>
    <cfRule type="containsText" dxfId="590" priority="470" operator="containsText" text="入">
      <formula>NOT(ISERROR(SEARCH("入",AJ420)))</formula>
    </cfRule>
    <cfRule type="containsText" dxfId="589" priority="467" operator="containsText" text="－">
      <formula>NOT(ISERROR(SEARCH("－",AJ420)))</formula>
    </cfRule>
    <cfRule type="cellIs" dxfId="588" priority="472" operator="equal">
      <formula>"休"</formula>
    </cfRule>
  </conditionalFormatting>
  <conditionalFormatting sqref="AJ437:AJ438 AH439:AJ440 G441:AJ442">
    <cfRule type="containsText" dxfId="587" priority="459" operator="containsText" text="－">
      <formula>NOT(ISERROR(SEARCH("－",G437)))</formula>
    </cfRule>
  </conditionalFormatting>
  <conditionalFormatting sqref="AJ444:AJ447">
    <cfRule type="cellIs" dxfId="586" priority="429" operator="equal">
      <formula>"休"</formula>
    </cfRule>
    <cfRule type="containsText" dxfId="585" priority="428" operator="containsText" text="入,退">
      <formula>NOT(ISERROR(SEARCH("入,退",AJ444)))</formula>
    </cfRule>
    <cfRule type="containsText" dxfId="584" priority="424" operator="containsText" text="－">
      <formula>NOT(ISERROR(SEARCH("－",AJ444)))</formula>
    </cfRule>
    <cfRule type="containsText" dxfId="583" priority="427" operator="containsText" text="入">
      <formula>NOT(ISERROR(SEARCH("入",AJ444)))</formula>
    </cfRule>
    <cfRule type="containsText" dxfId="582" priority="426" operator="containsText" text="退">
      <formula>NOT(ISERROR(SEARCH("退",AJ444)))</formula>
    </cfRule>
  </conditionalFormatting>
  <conditionalFormatting sqref="AJ461:AJ462 AH463:AJ464 G465:AJ466">
    <cfRule type="containsText" dxfId="581" priority="416" operator="containsText" text="－">
      <formula>NOT(ISERROR(SEARCH("－",G461)))</formula>
    </cfRule>
  </conditionalFormatting>
  <conditionalFormatting sqref="AJ468:AJ471">
    <cfRule type="containsText" dxfId="580" priority="381" operator="containsText" text="－">
      <formula>NOT(ISERROR(SEARCH("－",AJ468)))</formula>
    </cfRule>
    <cfRule type="containsText" dxfId="579" priority="383" operator="containsText" text="退">
      <formula>NOT(ISERROR(SEARCH("退",AJ468)))</formula>
    </cfRule>
    <cfRule type="cellIs" dxfId="578" priority="386" operator="equal">
      <formula>"休"</formula>
    </cfRule>
    <cfRule type="containsText" dxfId="577" priority="385" operator="containsText" text="入,退">
      <formula>NOT(ISERROR(SEARCH("入,退",AJ468)))</formula>
    </cfRule>
    <cfRule type="containsText" dxfId="576" priority="384" operator="containsText" text="入">
      <formula>NOT(ISERROR(SEARCH("入",AJ468)))</formula>
    </cfRule>
  </conditionalFormatting>
  <conditionalFormatting sqref="AJ485:AJ486 AH487:AJ488 G489:AJ490">
    <cfRule type="containsText" dxfId="575" priority="373" operator="containsText" text="－">
      <formula>NOT(ISERROR(SEARCH("－",G485)))</formula>
    </cfRule>
  </conditionalFormatting>
  <conditionalFormatting sqref="AJ492:AJ495">
    <cfRule type="containsText" dxfId="574" priority="338" operator="containsText" text="－">
      <formula>NOT(ISERROR(SEARCH("－",AJ492)))</formula>
    </cfRule>
    <cfRule type="containsText" dxfId="573" priority="340" operator="containsText" text="退">
      <formula>NOT(ISERROR(SEARCH("退",AJ492)))</formula>
    </cfRule>
    <cfRule type="containsText" dxfId="572" priority="342" operator="containsText" text="入,退">
      <formula>NOT(ISERROR(SEARCH("入,退",AJ492)))</formula>
    </cfRule>
    <cfRule type="cellIs" dxfId="571" priority="343" operator="equal">
      <formula>"休"</formula>
    </cfRule>
    <cfRule type="containsText" dxfId="570" priority="341" operator="containsText" text="入">
      <formula>NOT(ISERROR(SEARCH("入",AJ492)))</formula>
    </cfRule>
  </conditionalFormatting>
  <conditionalFormatting sqref="AJ509:AJ510 AH511:AJ512 G513:AJ514">
    <cfRule type="containsText" dxfId="569" priority="330" operator="containsText" text="－">
      <formula>NOT(ISERROR(SEARCH("－",G509)))</formula>
    </cfRule>
  </conditionalFormatting>
  <conditionalFormatting sqref="AJ516:AJ519">
    <cfRule type="cellIs" dxfId="568" priority="300" operator="equal">
      <formula>"休"</formula>
    </cfRule>
    <cfRule type="containsText" dxfId="567" priority="299" operator="containsText" text="入,退">
      <formula>NOT(ISERROR(SEARCH("入,退",AJ516)))</formula>
    </cfRule>
    <cfRule type="containsText" dxfId="566" priority="298" operator="containsText" text="入">
      <formula>NOT(ISERROR(SEARCH("入",AJ516)))</formula>
    </cfRule>
    <cfRule type="containsText" dxfId="565" priority="295" operator="containsText" text="－">
      <formula>NOT(ISERROR(SEARCH("－",AJ516)))</formula>
    </cfRule>
    <cfRule type="containsText" dxfId="564" priority="297" operator="containsText" text="退">
      <formula>NOT(ISERROR(SEARCH("退",AJ516)))</formula>
    </cfRule>
  </conditionalFormatting>
  <conditionalFormatting sqref="AN1:AN1048576">
    <cfRule type="cellIs" dxfId="563" priority="1205" operator="equal">
      <formula>0</formula>
    </cfRule>
  </conditionalFormatting>
  <conditionalFormatting sqref="AO8 T10:V21">
    <cfRule type="cellIs" dxfId="562" priority="1342" operator="greaterThanOrEqual">
      <formula>0.285</formula>
    </cfRule>
  </conditionalFormatting>
  <dataValidations count="3">
    <dataValidation type="list" allowBlank="1" showInputMessage="1" showErrorMessage="1" sqref="F276:AJ279 F305:AJ310 F468:AJ471 F497:AJ501 F461:AJ466 F269:AJ274 F348:AJ351 F353:AJ358 F444:AJ447 F473:AJ477 F36:AJ39 F377:AJ381 F437:AJ442 F180:AJ183 F300:AJ303 F420:AJ423 F89:AJ93 F84:AJ87 F113:AJ117 F449:AJ453 F413:AJ418 F137:AJ142 F132:AJ135 F108:AJ111 F329:AJ334 F293:AJ298 F161:AJ166 F185:AJ190 F125:AJ130 F396:AJ399 F425:AJ429 F156:AJ159 F209:AJ214 F149:AJ154 F281:AJ285 F389:AJ394 F204:AJ207 F233:AJ237 F197:AJ202 F101:AJ106 F372:AJ375 F228:AJ231 F257:AJ262 F221:AJ226 F401:AJ405 F365:AJ370 F252:AJ255 F245:AJ250 F77:AJ82 F324:AJ327 F317:AJ322 F492:AJ495 F485:AJ490 F341:AJ346 F530 Z530 AE530 K530 P530 U530 F41:AJ45 F60:AJ63 F65:AJ69 F53:AJ58 F29:AJ34 F173:AJ178 F521:AJ524 F516:AJ519 F509:AJ514" xr:uid="{70CB179E-E527-4713-B42C-B616694282AE}">
      <formula1>"　,入,休,退,外,－"</formula1>
    </dataValidation>
    <dataValidation type="list" allowBlank="1" showInputMessage="1" showErrorMessage="1" sqref="F40:AJ40 P528 F472:AJ472 F467:AJ467 F484:AJ484 F28:AJ28 F52:AJ52 F35:AJ35 F88:AJ88 F76:AJ76 F64:AJ64 K528 F184:AJ184 F196:AJ196 F83:AJ83 F100:AJ100 F59:AJ59 F112:AJ112 F107:AJ107 F124:AJ124 F136:AJ136 F131:AJ131 F148:AJ148 F160:AJ160 F155:AJ155 F172:AJ172 F208:AJ208 F203:AJ203 F220:AJ220 F232:AJ232 F227:AJ227 F244:AJ244 F256:AJ256 F251:AJ251 F268:AJ268 F280:AJ280 F275:AJ275 F292:AJ292 F304:AJ304 F299:AJ299 F316:AJ316 F328:AJ328 F323:AJ323 F340:AJ340 F352:AJ352 F347:AJ347 F364:AJ364 F376:AJ376 F371:AJ371 F388:AJ388 F400:AJ400 F395:AJ395 F412:AJ412 F424:AJ424 F419:AJ419 F436:AJ436 F448:AJ448 F443:AJ443 F460:AJ460 F496:AJ496 F491:AJ491 F508:AJ508 Z528 F528 U528 F179:AJ179 F520:AJ520 F515:AJ515" xr:uid="{2F5C3075-FB29-43C6-B305-987AE666364B}">
      <formula1>"　,中止,製作,夏休,冬休,その他"</formula1>
    </dataValidation>
    <dataValidation type="list" allowBlank="1" showInputMessage="1" showErrorMessage="1" sqref="AM4 O5" xr:uid="{24ED2B15-FADA-47FC-85AF-5F813C64B0A3}">
      <formula1>"計  画,実  績"</formula1>
    </dataValidation>
  </dataValidations>
  <pageMargins left="0.51181102362204722" right="0.11811023622047245" top="0.55118110236220474" bottom="0.35433070866141736" header="0.31496062992125984" footer="0.31496062992125984"/>
  <pageSetup paperSize="9" scale="51" fitToHeight="0" orientation="portrait" r:id="rId1"/>
  <headerFooter>
    <oddHeader xml:space="preserve">&amp;R&amp;"ＤＦ特太ゴシック体,標準"（別紙１）&amp;"-,標準"
</oddHeader>
  </headerFooter>
  <rowBreaks count="5" manualBreakCount="5">
    <brk id="118" max="40" man="1"/>
    <brk id="215" max="40" man="1"/>
    <brk id="311" max="40" man="1"/>
    <brk id="407" max="40" man="1"/>
    <brk id="502" max="40"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7B5F3-5539-46C5-AF78-7D43C14CCB51}">
  <dimension ref="A1:AR531"/>
  <sheetViews>
    <sheetView view="pageBreakPreview" zoomScaleNormal="70" zoomScaleSheetLayoutView="100" workbookViewId="0">
      <selection activeCell="AM3" sqref="AM3"/>
    </sheetView>
  </sheetViews>
  <sheetFormatPr defaultColWidth="9" defaultRowHeight="13.2"/>
  <cols>
    <col min="1" max="1" width="1.77734375" style="2060" customWidth="1"/>
    <col min="2" max="2" width="5.33203125" style="2060" customWidth="1"/>
    <col min="3" max="4" width="7.77734375" style="2060" customWidth="1"/>
    <col min="5" max="5" width="10" style="2061" customWidth="1"/>
    <col min="6" max="36" width="3.77734375" style="2061" customWidth="1"/>
    <col min="37" max="37" width="7.109375" style="2060" customWidth="1"/>
    <col min="38" max="38" width="7.109375" style="2061" customWidth="1"/>
    <col min="39" max="39" width="7.109375" style="2060" customWidth="1"/>
    <col min="40" max="40" width="9.77734375" style="2063" customWidth="1"/>
    <col min="41" max="41" width="9.109375" style="2060" customWidth="1"/>
    <col min="42" max="16384" width="9" style="2060"/>
  </cols>
  <sheetData>
    <row r="1" spans="1:41" ht="19.2">
      <c r="A1" s="2058" t="s">
        <v>2407</v>
      </c>
      <c r="B1" s="2059"/>
      <c r="P1" s="2062"/>
      <c r="AK1" s="2061"/>
      <c r="AO1" s="2064"/>
    </row>
    <row r="2" spans="1:41" ht="19.2">
      <c r="B2" s="2059"/>
      <c r="P2" s="2062"/>
      <c r="AI2" s="2060"/>
      <c r="AJ2" s="2065"/>
      <c r="AK2" s="2065"/>
      <c r="AL2" s="2065" t="s">
        <v>2275</v>
      </c>
      <c r="AM2" s="4644" t="s">
        <v>2534</v>
      </c>
      <c r="AN2" s="4644"/>
      <c r="AO2" s="4644"/>
    </row>
    <row r="3" spans="1:41" ht="19.2">
      <c r="B3" s="2059"/>
      <c r="P3" s="2062"/>
      <c r="AL3" s="2064"/>
    </row>
    <row r="4" spans="1:41" ht="19.8" thickBot="1">
      <c r="B4" s="2059"/>
      <c r="P4" s="2062"/>
      <c r="AL4" s="2064"/>
      <c r="AM4" s="4645" t="s">
        <v>2276</v>
      </c>
      <c r="AN4" s="4645"/>
      <c r="AO4" s="4645"/>
    </row>
    <row r="5" spans="1:41" ht="13.5" customHeight="1">
      <c r="B5" s="2066" t="s">
        <v>2277</v>
      </c>
      <c r="C5" s="2066"/>
      <c r="E5" s="2061" t="s">
        <v>1054</v>
      </c>
      <c r="F5" s="4593" t="s">
        <v>2412</v>
      </c>
      <c r="G5" s="4593"/>
      <c r="H5" s="4593"/>
      <c r="I5" s="4593"/>
      <c r="J5" s="4593"/>
      <c r="K5" s="4593"/>
      <c r="L5" s="4593"/>
      <c r="M5" s="4593"/>
      <c r="N5" s="2060"/>
      <c r="O5" s="2067"/>
      <c r="P5" s="4594" t="s">
        <v>2278</v>
      </c>
      <c r="Q5" s="4595"/>
      <c r="R5" s="4595"/>
      <c r="S5" s="4595"/>
      <c r="T5" s="4595"/>
      <c r="U5" s="4598" t="str">
        <f>IF(AO8&lt;0.285,"未達成","達成")</f>
        <v>達成</v>
      </c>
      <c r="V5" s="4598"/>
      <c r="W5" s="4598"/>
      <c r="X5" s="4599"/>
      <c r="Y5" s="2060"/>
      <c r="Z5" s="2060"/>
      <c r="AA5" s="4602" t="s">
        <v>2279</v>
      </c>
      <c r="AB5" s="4602"/>
      <c r="AC5" s="4603" t="s">
        <v>2280</v>
      </c>
      <c r="AD5" s="4603"/>
      <c r="AE5" s="4603"/>
      <c r="AF5" s="4603"/>
      <c r="AG5" s="4603" t="s">
        <v>2281</v>
      </c>
      <c r="AH5" s="4603"/>
      <c r="AI5" s="4603"/>
      <c r="AJ5" s="4603"/>
      <c r="AK5" s="4480" t="s">
        <v>1050</v>
      </c>
      <c r="AL5" s="4604" t="s">
        <v>2282</v>
      </c>
      <c r="AM5" s="4480" t="s">
        <v>2283</v>
      </c>
      <c r="AN5" s="4481" t="s">
        <v>2284</v>
      </c>
      <c r="AO5" s="4480" t="s">
        <v>2285</v>
      </c>
    </row>
    <row r="6" spans="1:41" ht="13.5" customHeight="1">
      <c r="B6" s="2066" t="s">
        <v>2286</v>
      </c>
      <c r="C6" s="2066"/>
      <c r="E6" s="2061" t="s">
        <v>1054</v>
      </c>
      <c r="F6" s="4646">
        <v>45811</v>
      </c>
      <c r="G6" s="4646"/>
      <c r="H6" s="4646"/>
      <c r="I6" s="4646"/>
      <c r="J6" s="2068"/>
      <c r="K6" s="2069"/>
      <c r="L6" s="2070"/>
      <c r="M6" s="2070"/>
      <c r="N6" s="2060"/>
      <c r="O6" s="2071"/>
      <c r="P6" s="4596"/>
      <c r="Q6" s="4597"/>
      <c r="R6" s="4597"/>
      <c r="S6" s="4597"/>
      <c r="T6" s="4597"/>
      <c r="U6" s="4600"/>
      <c r="V6" s="4600"/>
      <c r="W6" s="4600"/>
      <c r="X6" s="4601"/>
      <c r="Y6" s="2060"/>
      <c r="Z6" s="2060"/>
      <c r="AA6" s="4602"/>
      <c r="AB6" s="4602"/>
      <c r="AC6" s="4603"/>
      <c r="AD6" s="4603"/>
      <c r="AE6" s="4603"/>
      <c r="AF6" s="4603"/>
      <c r="AG6" s="4603"/>
      <c r="AH6" s="4603"/>
      <c r="AI6" s="4603"/>
      <c r="AJ6" s="4603"/>
      <c r="AK6" s="4480"/>
      <c r="AL6" s="4604"/>
      <c r="AM6" s="4480"/>
      <c r="AN6" s="4481"/>
      <c r="AO6" s="4480"/>
    </row>
    <row r="7" spans="1:41" ht="13.5" customHeight="1">
      <c r="B7" s="2066" t="s">
        <v>2287</v>
      </c>
      <c r="C7" s="2066"/>
      <c r="E7" s="2061" t="s">
        <v>1054</v>
      </c>
      <c r="F7" s="4606">
        <v>46047</v>
      </c>
      <c r="G7" s="4606"/>
      <c r="H7" s="4606"/>
      <c r="I7" s="4606"/>
      <c r="J7" s="2072"/>
      <c r="K7" s="2069"/>
      <c r="L7" s="2070"/>
      <c r="M7" s="2070"/>
      <c r="N7" s="2060"/>
      <c r="O7" s="2073"/>
      <c r="P7" s="4607" t="s">
        <v>2288</v>
      </c>
      <c r="Q7" s="4608"/>
      <c r="R7" s="4608"/>
      <c r="S7" s="4608"/>
      <c r="T7" s="4608"/>
      <c r="U7" s="4611" t="str">
        <f>IF(COUNTIF(AO24:AO525,"NG")&gt;=1,"未達成","達成")</f>
        <v>達成</v>
      </c>
      <c r="V7" s="4611"/>
      <c r="W7" s="4611"/>
      <c r="X7" s="4612"/>
      <c r="Y7" s="2060"/>
      <c r="Z7" s="2060"/>
      <c r="AA7" s="4602"/>
      <c r="AB7" s="4602"/>
      <c r="AC7" s="4603"/>
      <c r="AD7" s="4603"/>
      <c r="AE7" s="4603"/>
      <c r="AF7" s="4603"/>
      <c r="AG7" s="4603"/>
      <c r="AH7" s="4603"/>
      <c r="AI7" s="4603"/>
      <c r="AJ7" s="4603"/>
      <c r="AK7" s="2074" t="s">
        <v>2289</v>
      </c>
      <c r="AL7" s="2075" t="s">
        <v>2290</v>
      </c>
      <c r="AM7" s="2076" t="s">
        <v>2291</v>
      </c>
      <c r="AN7" s="2077" t="s">
        <v>2292</v>
      </c>
      <c r="AO7" s="2074" t="s">
        <v>2293</v>
      </c>
    </row>
    <row r="8" spans="1:41" ht="13.5" customHeight="1" thickBot="1">
      <c r="B8" s="2078"/>
      <c r="C8" s="2079"/>
      <c r="E8" s="2065"/>
      <c r="F8" s="2069"/>
      <c r="G8" s="2079"/>
      <c r="H8" s="2069"/>
      <c r="I8" s="2069"/>
      <c r="J8" s="2069"/>
      <c r="K8" s="2069"/>
      <c r="L8" s="2069"/>
      <c r="M8" s="2069"/>
      <c r="N8" s="2060"/>
      <c r="O8" s="2060"/>
      <c r="P8" s="4609"/>
      <c r="Q8" s="4610"/>
      <c r="R8" s="4610"/>
      <c r="S8" s="4610"/>
      <c r="T8" s="4610"/>
      <c r="U8" s="4613"/>
      <c r="V8" s="4613"/>
      <c r="W8" s="4613"/>
      <c r="X8" s="4614"/>
      <c r="Y8" s="2060"/>
      <c r="Z8" s="2060"/>
      <c r="AA8" s="4615" t="s">
        <v>2294</v>
      </c>
      <c r="AB8" s="4615"/>
      <c r="AC8" s="4647" t="s">
        <v>2295</v>
      </c>
      <c r="AD8" s="4647"/>
      <c r="AE8" s="4647"/>
      <c r="AF8" s="4647"/>
      <c r="AG8" s="4648" t="s">
        <v>2296</v>
      </c>
      <c r="AH8" s="4648"/>
      <c r="AI8" s="4648"/>
      <c r="AJ8" s="4648"/>
      <c r="AK8" s="2080">
        <f t="shared" ref="AK8:AM13" si="0">IFERROR((AK29+AK53+AK77+AK101+AK125+AK149+AK173+AK197+AK221+AK245+AK269+AK293+AK317+AK341+AK365+AK389+AK413+AK437+AK461+AK485+AK509),"")</f>
        <v>227</v>
      </c>
      <c r="AL8" s="2080">
        <f t="shared" si="0"/>
        <v>10</v>
      </c>
      <c r="AM8" s="2080">
        <f t="shared" si="0"/>
        <v>64</v>
      </c>
      <c r="AN8" s="2081">
        <f t="shared" ref="AN8:AN21" si="1">IFERROR(ROUND(AM8/AK8,3),"")</f>
        <v>0.28199999999999997</v>
      </c>
      <c r="AO8" s="4616">
        <f>ROUND(AVERAGE(AN8:AN21),3)</f>
        <v>0.35399999999999998</v>
      </c>
    </row>
    <row r="9" spans="1:41" ht="13.5" customHeight="1">
      <c r="B9" s="4617" t="s">
        <v>1059</v>
      </c>
      <c r="C9" s="4617"/>
      <c r="E9" s="2061" t="s">
        <v>1054</v>
      </c>
      <c r="F9" s="4618">
        <f>+F7-F6+1</f>
        <v>237</v>
      </c>
      <c r="G9" s="4618"/>
      <c r="H9" s="4618"/>
      <c r="I9" s="2082"/>
      <c r="J9" s="2069"/>
      <c r="K9" s="2069"/>
      <c r="L9" s="2069"/>
      <c r="M9" s="2069"/>
      <c r="N9" s="2060"/>
      <c r="O9" s="2060"/>
      <c r="P9" s="2060"/>
      <c r="Q9" s="2060"/>
      <c r="R9" s="2060"/>
      <c r="S9" s="2060"/>
      <c r="T9" s="2060"/>
      <c r="U9" s="2060"/>
      <c r="V9" s="2060"/>
      <c r="W9" s="2060"/>
      <c r="X9" s="2060"/>
      <c r="Y9" s="2083"/>
      <c r="Z9" s="2060"/>
      <c r="AA9" s="4615"/>
      <c r="AB9" s="4615"/>
      <c r="AC9" s="4647"/>
      <c r="AD9" s="4647"/>
      <c r="AE9" s="4647"/>
      <c r="AF9" s="4647"/>
      <c r="AG9" s="4649" t="s">
        <v>2297</v>
      </c>
      <c r="AH9" s="4649"/>
      <c r="AI9" s="4649"/>
      <c r="AJ9" s="4649"/>
      <c r="AK9" s="2084">
        <f t="shared" si="0"/>
        <v>228</v>
      </c>
      <c r="AL9" s="2084">
        <f t="shared" si="0"/>
        <v>9</v>
      </c>
      <c r="AM9" s="2084">
        <f t="shared" si="0"/>
        <v>66</v>
      </c>
      <c r="AN9" s="2085">
        <f t="shared" si="1"/>
        <v>0.28899999999999998</v>
      </c>
      <c r="AO9" s="4616"/>
    </row>
    <row r="10" spans="1:41" ht="13.5" customHeight="1">
      <c r="B10" s="2086"/>
      <c r="E10" s="2060"/>
      <c r="F10" s="2060"/>
      <c r="G10" s="2060"/>
      <c r="H10" s="2060"/>
      <c r="I10" s="2060"/>
      <c r="J10" s="2060"/>
      <c r="K10" s="2060"/>
      <c r="L10" s="2060"/>
      <c r="M10" s="2060"/>
      <c r="N10" s="2060"/>
      <c r="O10" s="2060"/>
      <c r="P10" s="2060"/>
      <c r="Q10" s="2060"/>
      <c r="R10" s="2087"/>
      <c r="S10" s="2087"/>
      <c r="T10" s="2088"/>
      <c r="U10" s="2088"/>
      <c r="V10" s="2088"/>
      <c r="X10" s="2083"/>
      <c r="Y10" s="2083"/>
      <c r="Z10" s="2060"/>
      <c r="AA10" s="4615"/>
      <c r="AB10" s="4615"/>
      <c r="AC10" s="4647"/>
      <c r="AD10" s="4647"/>
      <c r="AE10" s="4647"/>
      <c r="AF10" s="4647"/>
      <c r="AG10" s="4649" t="s">
        <v>2298</v>
      </c>
      <c r="AH10" s="4649"/>
      <c r="AI10" s="4649"/>
      <c r="AJ10" s="4649"/>
      <c r="AK10" s="2084">
        <f t="shared" si="0"/>
        <v>210</v>
      </c>
      <c r="AL10" s="2084">
        <f t="shared" si="0"/>
        <v>27</v>
      </c>
      <c r="AM10" s="2084">
        <f t="shared" si="0"/>
        <v>75</v>
      </c>
      <c r="AN10" s="2085">
        <f t="shared" si="1"/>
        <v>0.35699999999999998</v>
      </c>
      <c r="AO10" s="4616"/>
    </row>
    <row r="11" spans="1:41" ht="13.5" customHeight="1">
      <c r="B11" s="2086"/>
      <c r="C11" s="2071"/>
      <c r="D11" s="2071"/>
      <c r="E11" s="2065"/>
      <c r="F11" s="2065"/>
      <c r="G11" s="2065"/>
      <c r="H11" s="2060"/>
      <c r="I11" s="2060"/>
      <c r="J11" s="2060"/>
      <c r="K11" s="2060"/>
      <c r="L11" s="2060"/>
      <c r="M11" s="2060"/>
      <c r="N11" s="2060"/>
      <c r="O11" s="2060"/>
      <c r="P11" s="2060"/>
      <c r="Q11" s="2060"/>
      <c r="R11" s="2087"/>
      <c r="S11" s="2087"/>
      <c r="T11" s="2088"/>
      <c r="U11" s="2088"/>
      <c r="V11" s="2088"/>
      <c r="X11" s="2083"/>
      <c r="Y11" s="2083"/>
      <c r="Z11" s="2060"/>
      <c r="AA11" s="4615"/>
      <c r="AB11" s="4615"/>
      <c r="AC11" s="4647"/>
      <c r="AD11" s="4647"/>
      <c r="AE11" s="4647"/>
      <c r="AF11" s="4647"/>
      <c r="AG11" s="4649" t="s">
        <v>2299</v>
      </c>
      <c r="AH11" s="4649"/>
      <c r="AI11" s="4649"/>
      <c r="AJ11" s="4649"/>
      <c r="AK11" s="2084">
        <f t="shared" si="0"/>
        <v>210</v>
      </c>
      <c r="AL11" s="2084">
        <f t="shared" si="0"/>
        <v>27</v>
      </c>
      <c r="AM11" s="2084">
        <f t="shared" si="0"/>
        <v>59</v>
      </c>
      <c r="AN11" s="2085">
        <f t="shared" si="1"/>
        <v>0.28100000000000003</v>
      </c>
      <c r="AO11" s="4616"/>
    </row>
    <row r="12" spans="1:41" ht="13.5" customHeight="1">
      <c r="B12" s="2086"/>
      <c r="C12" s="2071"/>
      <c r="D12" s="2071"/>
      <c r="E12" s="2065"/>
      <c r="F12" s="2065"/>
      <c r="G12" s="2065"/>
      <c r="H12" s="2060"/>
      <c r="I12" s="2060"/>
      <c r="J12" s="2060"/>
      <c r="K12" s="2060"/>
      <c r="L12" s="2060"/>
      <c r="M12" s="2060"/>
      <c r="N12" s="2060"/>
      <c r="O12" s="2060"/>
      <c r="P12" s="2060"/>
      <c r="Q12" s="2060"/>
      <c r="R12" s="2087"/>
      <c r="S12" s="2087"/>
      <c r="T12" s="2088"/>
      <c r="U12" s="2088"/>
      <c r="V12" s="2088"/>
      <c r="Z12" s="2060"/>
      <c r="AA12" s="4615"/>
      <c r="AB12" s="4615"/>
      <c r="AC12" s="4647"/>
      <c r="AD12" s="4647"/>
      <c r="AE12" s="4647"/>
      <c r="AF12" s="4647"/>
      <c r="AG12" s="4650" t="s">
        <v>2300</v>
      </c>
      <c r="AH12" s="4650"/>
      <c r="AI12" s="4650"/>
      <c r="AJ12" s="4650"/>
      <c r="AK12" s="2084">
        <f t="shared" si="0"/>
        <v>195</v>
      </c>
      <c r="AL12" s="2084">
        <f t="shared" si="0"/>
        <v>42</v>
      </c>
      <c r="AM12" s="2084">
        <f t="shared" si="0"/>
        <v>55</v>
      </c>
      <c r="AN12" s="2085">
        <f t="shared" si="1"/>
        <v>0.28199999999999997</v>
      </c>
      <c r="AO12" s="4616"/>
    </row>
    <row r="13" spans="1:41" ht="13.5" customHeight="1">
      <c r="B13" s="2086"/>
      <c r="C13" s="2071"/>
      <c r="D13" s="2071"/>
      <c r="E13" s="2065"/>
      <c r="F13" s="2065"/>
      <c r="G13" s="2065"/>
      <c r="H13" s="2060"/>
      <c r="I13" s="2060"/>
      <c r="J13" s="2060"/>
      <c r="K13" s="2060"/>
      <c r="L13" s="2060"/>
      <c r="M13" s="2060"/>
      <c r="N13" s="2060"/>
      <c r="O13" s="2060"/>
      <c r="P13" s="2060"/>
      <c r="Q13" s="2060"/>
      <c r="R13" s="2087"/>
      <c r="S13" s="2087"/>
      <c r="T13" s="2088"/>
      <c r="U13" s="2088"/>
      <c r="V13" s="2088"/>
      <c r="Z13" s="2060"/>
      <c r="AA13" s="4615"/>
      <c r="AB13" s="4615"/>
      <c r="AC13" s="4647"/>
      <c r="AD13" s="4647"/>
      <c r="AE13" s="4647"/>
      <c r="AF13" s="4647"/>
      <c r="AG13" s="4651"/>
      <c r="AH13" s="4651"/>
      <c r="AI13" s="4651"/>
      <c r="AJ13" s="4651"/>
      <c r="AK13" s="2089" t="str">
        <f t="shared" si="0"/>
        <v/>
      </c>
      <c r="AL13" s="2090" t="str">
        <f t="shared" si="0"/>
        <v/>
      </c>
      <c r="AM13" s="2090" t="str">
        <f t="shared" si="0"/>
        <v/>
      </c>
      <c r="AN13" s="2091" t="str">
        <f t="shared" si="1"/>
        <v/>
      </c>
      <c r="AO13" s="4616"/>
    </row>
    <row r="14" spans="1:41" ht="13.5" customHeight="1">
      <c r="B14" s="2086"/>
      <c r="C14" s="2071"/>
      <c r="D14" s="2071"/>
      <c r="E14" s="2065"/>
      <c r="F14" s="2065"/>
      <c r="G14" s="2065"/>
      <c r="H14" s="2060"/>
      <c r="I14" s="2060"/>
      <c r="J14" s="2060"/>
      <c r="K14" s="2060"/>
      <c r="L14" s="2060"/>
      <c r="M14" s="2060"/>
      <c r="N14" s="2060"/>
      <c r="O14" s="2060"/>
      <c r="P14" s="2060"/>
      <c r="Q14" s="2060"/>
      <c r="R14" s="2087"/>
      <c r="S14" s="2087"/>
      <c r="T14" s="2088"/>
      <c r="U14" s="2088"/>
      <c r="V14" s="2088"/>
      <c r="Y14" s="2060"/>
      <c r="Z14" s="2060"/>
      <c r="AA14" s="4603" t="s">
        <v>2301</v>
      </c>
      <c r="AB14" s="4603"/>
      <c r="AC14" s="4652" t="s">
        <v>2302</v>
      </c>
      <c r="AD14" s="4652"/>
      <c r="AE14" s="4652"/>
      <c r="AF14" s="4652"/>
      <c r="AG14" s="4653" t="s">
        <v>2296</v>
      </c>
      <c r="AH14" s="4653"/>
      <c r="AI14" s="4653"/>
      <c r="AJ14" s="4654"/>
      <c r="AK14" s="2080">
        <f t="shared" ref="AK14:AM17" si="2">IFERROR((AK36+AK60+AK84+AK108+AK132+AK156+AK180+AK204+AK228+AK252+AK276+AK300+AK324+AK348+AK372+AK396+AK420+AK444+AK468+AK492+AK516),"")</f>
        <v>184</v>
      </c>
      <c r="AL14" s="2080">
        <f t="shared" si="2"/>
        <v>53</v>
      </c>
      <c r="AM14" s="2080">
        <f t="shared" si="2"/>
        <v>77</v>
      </c>
      <c r="AN14" s="2081">
        <f t="shared" si="1"/>
        <v>0.41799999999999998</v>
      </c>
      <c r="AO14" s="4616"/>
    </row>
    <row r="15" spans="1:41" ht="13.5" customHeight="1">
      <c r="B15" s="2086"/>
      <c r="C15" s="2071"/>
      <c r="D15" s="2071"/>
      <c r="E15" s="2065"/>
      <c r="F15" s="2065"/>
      <c r="G15" s="2065"/>
      <c r="H15" s="2060"/>
      <c r="I15" s="2060"/>
      <c r="J15" s="2060"/>
      <c r="K15" s="2060"/>
      <c r="L15" s="2060"/>
      <c r="M15" s="2060"/>
      <c r="N15" s="2060"/>
      <c r="O15" s="2060"/>
      <c r="P15" s="2060"/>
      <c r="Q15" s="2060"/>
      <c r="R15" s="2087"/>
      <c r="S15" s="2087"/>
      <c r="T15" s="2088"/>
      <c r="U15" s="2088"/>
      <c r="V15" s="2088"/>
      <c r="Z15" s="2060"/>
      <c r="AA15" s="4603"/>
      <c r="AB15" s="4603"/>
      <c r="AC15" s="4652"/>
      <c r="AD15" s="4652"/>
      <c r="AE15" s="4652"/>
      <c r="AF15" s="4652"/>
      <c r="AG15" s="4655" t="s">
        <v>2297</v>
      </c>
      <c r="AH15" s="4656"/>
      <c r="AI15" s="4656"/>
      <c r="AJ15" s="4657"/>
      <c r="AK15" s="2084">
        <f t="shared" si="2"/>
        <v>182</v>
      </c>
      <c r="AL15" s="2084">
        <f t="shared" si="2"/>
        <v>55</v>
      </c>
      <c r="AM15" s="2084">
        <f t="shared" si="2"/>
        <v>77</v>
      </c>
      <c r="AN15" s="2085">
        <f t="shared" si="1"/>
        <v>0.42299999999999999</v>
      </c>
      <c r="AO15" s="4616"/>
    </row>
    <row r="16" spans="1:41" ht="13.5" customHeight="1">
      <c r="B16" s="2086"/>
      <c r="C16" s="2071"/>
      <c r="D16" s="2071"/>
      <c r="E16" s="2065"/>
      <c r="F16" s="2065"/>
      <c r="G16" s="2065"/>
      <c r="H16" s="2060"/>
      <c r="I16" s="2060"/>
      <c r="J16" s="2060"/>
      <c r="K16" s="2060"/>
      <c r="L16" s="2060"/>
      <c r="M16" s="2060"/>
      <c r="N16" s="2060"/>
      <c r="O16" s="2060"/>
      <c r="P16" s="2060"/>
      <c r="Q16" s="2060"/>
      <c r="R16" s="2087"/>
      <c r="S16" s="2087"/>
      <c r="T16" s="2088"/>
      <c r="U16" s="2088"/>
      <c r="V16" s="2088"/>
      <c r="Z16" s="2060"/>
      <c r="AA16" s="4603"/>
      <c r="AB16" s="4603"/>
      <c r="AC16" s="4652"/>
      <c r="AD16" s="4652"/>
      <c r="AE16" s="4652"/>
      <c r="AF16" s="4652"/>
      <c r="AG16" s="4655"/>
      <c r="AH16" s="4656"/>
      <c r="AI16" s="4656"/>
      <c r="AJ16" s="4657"/>
      <c r="AK16" s="2084" t="str">
        <f t="shared" si="2"/>
        <v/>
      </c>
      <c r="AL16" s="2084" t="str">
        <f t="shared" si="2"/>
        <v/>
      </c>
      <c r="AM16" s="2084" t="str">
        <f t="shared" si="2"/>
        <v/>
      </c>
      <c r="AN16" s="2085" t="str">
        <f t="shared" si="1"/>
        <v/>
      </c>
      <c r="AO16" s="4616"/>
    </row>
    <row r="17" spans="1:44" ht="13.5" customHeight="1">
      <c r="B17" s="2086"/>
      <c r="C17" s="2071"/>
      <c r="D17" s="2071"/>
      <c r="E17" s="2065"/>
      <c r="F17" s="2065"/>
      <c r="G17" s="2065"/>
      <c r="H17" s="2060"/>
      <c r="I17" s="2060"/>
      <c r="J17" s="2060"/>
      <c r="K17" s="2060"/>
      <c r="L17" s="2060"/>
      <c r="M17" s="2060"/>
      <c r="N17" s="2060"/>
      <c r="O17" s="2060"/>
      <c r="P17" s="2060"/>
      <c r="Q17" s="2060"/>
      <c r="R17" s="2087"/>
      <c r="S17" s="2087"/>
      <c r="T17" s="2088"/>
      <c r="U17" s="2088"/>
      <c r="V17" s="2088"/>
      <c r="Z17" s="2060"/>
      <c r="AA17" s="4603"/>
      <c r="AB17" s="4603"/>
      <c r="AC17" s="4652"/>
      <c r="AD17" s="4652"/>
      <c r="AE17" s="4652"/>
      <c r="AF17" s="4652"/>
      <c r="AG17" s="4651"/>
      <c r="AH17" s="4651"/>
      <c r="AI17" s="4651"/>
      <c r="AJ17" s="4651"/>
      <c r="AK17" s="2090" t="str">
        <f t="shared" si="2"/>
        <v/>
      </c>
      <c r="AL17" s="2090" t="str">
        <f t="shared" si="2"/>
        <v/>
      </c>
      <c r="AM17" s="2090" t="str">
        <f t="shared" si="2"/>
        <v/>
      </c>
      <c r="AN17" s="2091" t="str">
        <f t="shared" si="1"/>
        <v/>
      </c>
      <c r="AO17" s="4616"/>
    </row>
    <row r="18" spans="1:44" ht="13.5" customHeight="1">
      <c r="B18" s="2086"/>
      <c r="C18" s="2071"/>
      <c r="D18" s="2071"/>
      <c r="E18" s="2065"/>
      <c r="F18" s="2065"/>
      <c r="G18" s="2065"/>
      <c r="H18" s="2060"/>
      <c r="I18" s="2060"/>
      <c r="J18" s="2060"/>
      <c r="K18" s="2060"/>
      <c r="L18" s="2060"/>
      <c r="M18" s="2060"/>
      <c r="N18" s="2060"/>
      <c r="O18" s="2060"/>
      <c r="P18" s="2060"/>
      <c r="Q18" s="2060"/>
      <c r="R18" s="2087"/>
      <c r="S18" s="2087"/>
      <c r="T18" s="2088"/>
      <c r="U18" s="2088"/>
      <c r="V18" s="2088"/>
      <c r="Z18" s="2060"/>
      <c r="AA18" s="4603"/>
      <c r="AB18" s="4603"/>
      <c r="AC18" s="4652" t="s">
        <v>2303</v>
      </c>
      <c r="AD18" s="4652"/>
      <c r="AE18" s="4652"/>
      <c r="AF18" s="4652"/>
      <c r="AG18" s="4652" t="s">
        <v>2297</v>
      </c>
      <c r="AH18" s="4652"/>
      <c r="AI18" s="4652"/>
      <c r="AJ18" s="4652"/>
      <c r="AK18" s="2080">
        <f t="shared" ref="AK18:AM21" si="3">IFERROR((AK41+AK65+AK89+AK113+AK137+AK161+AK185+AK209+AK233+AK257+AK281+AK305+AK329+AK353+AK377+AK401+AK425+AK449+AK473+AK497+AK521),"")</f>
        <v>208</v>
      </c>
      <c r="AL18" s="2080">
        <f t="shared" si="3"/>
        <v>29</v>
      </c>
      <c r="AM18" s="2080">
        <f t="shared" si="3"/>
        <v>104</v>
      </c>
      <c r="AN18" s="2081">
        <f t="shared" si="1"/>
        <v>0.5</v>
      </c>
      <c r="AO18" s="4616"/>
    </row>
    <row r="19" spans="1:44" ht="13.5" customHeight="1">
      <c r="B19" s="2086"/>
      <c r="C19" s="2071"/>
      <c r="D19" s="2071"/>
      <c r="E19" s="2065"/>
      <c r="F19" s="2065"/>
      <c r="G19" s="2065"/>
      <c r="H19" s="2060"/>
      <c r="I19" s="2060"/>
      <c r="J19" s="2060"/>
      <c r="K19" s="2060"/>
      <c r="L19" s="2060"/>
      <c r="M19" s="2060"/>
      <c r="N19" s="2060"/>
      <c r="O19" s="2060"/>
      <c r="P19" s="2060"/>
      <c r="Q19" s="2060"/>
      <c r="R19" s="2087"/>
      <c r="S19" s="2087"/>
      <c r="T19" s="2088"/>
      <c r="U19" s="2088"/>
      <c r="V19" s="2088"/>
      <c r="AA19" s="4603"/>
      <c r="AB19" s="4603"/>
      <c r="AC19" s="4652"/>
      <c r="AD19" s="4652"/>
      <c r="AE19" s="4652"/>
      <c r="AF19" s="4652"/>
      <c r="AG19" s="4652"/>
      <c r="AH19" s="4652"/>
      <c r="AI19" s="4652"/>
      <c r="AJ19" s="4652"/>
      <c r="AK19" s="2084" t="str">
        <f t="shared" si="3"/>
        <v/>
      </c>
      <c r="AL19" s="2084" t="str">
        <f t="shared" si="3"/>
        <v/>
      </c>
      <c r="AM19" s="2084" t="str">
        <f t="shared" si="3"/>
        <v/>
      </c>
      <c r="AN19" s="2085" t="str">
        <f t="shared" si="1"/>
        <v/>
      </c>
      <c r="AO19" s="4616"/>
    </row>
    <row r="20" spans="1:44" ht="13.5" customHeight="1">
      <c r="B20" s="2086"/>
      <c r="C20" s="2071"/>
      <c r="D20" s="2071"/>
      <c r="E20" s="2065"/>
      <c r="F20" s="2065"/>
      <c r="G20" s="2065"/>
      <c r="H20" s="2060"/>
      <c r="I20" s="2060"/>
      <c r="J20" s="2060"/>
      <c r="K20" s="2060"/>
      <c r="L20" s="2060"/>
      <c r="M20" s="2060"/>
      <c r="N20" s="2060"/>
      <c r="O20" s="2060"/>
      <c r="P20" s="2060"/>
      <c r="Q20" s="2060"/>
      <c r="R20" s="2087"/>
      <c r="S20" s="2087"/>
      <c r="T20" s="2088"/>
      <c r="U20" s="2088"/>
      <c r="V20" s="2088"/>
      <c r="W20" s="2092"/>
      <c r="X20" s="2092"/>
      <c r="Y20" s="2092"/>
      <c r="Z20" s="2092"/>
      <c r="AA20" s="4603"/>
      <c r="AB20" s="4603"/>
      <c r="AC20" s="4652"/>
      <c r="AD20" s="4652"/>
      <c r="AE20" s="4652"/>
      <c r="AF20" s="4652"/>
      <c r="AG20" s="4652"/>
      <c r="AH20" s="4652"/>
      <c r="AI20" s="4652"/>
      <c r="AJ20" s="4652"/>
      <c r="AK20" s="2084" t="str">
        <f t="shared" si="3"/>
        <v/>
      </c>
      <c r="AL20" s="2084" t="str">
        <f t="shared" si="3"/>
        <v/>
      </c>
      <c r="AM20" s="2084" t="str">
        <f t="shared" si="3"/>
        <v/>
      </c>
      <c r="AN20" s="2085" t="str">
        <f t="shared" si="1"/>
        <v/>
      </c>
      <c r="AO20" s="4616"/>
    </row>
    <row r="21" spans="1:44" ht="13.5" customHeight="1">
      <c r="B21" s="2086"/>
      <c r="C21" s="2071"/>
      <c r="D21" s="2071"/>
      <c r="E21" s="2065"/>
      <c r="F21" s="2065"/>
      <c r="G21" s="2065"/>
      <c r="H21" s="2060"/>
      <c r="I21" s="2060"/>
      <c r="J21" s="2060"/>
      <c r="K21" s="2060"/>
      <c r="L21" s="2060"/>
      <c r="M21" s="2060"/>
      <c r="N21" s="2060"/>
      <c r="O21" s="2060"/>
      <c r="P21" s="2060"/>
      <c r="Q21" s="2060"/>
      <c r="R21" s="2087"/>
      <c r="S21" s="2087"/>
      <c r="T21" s="2088"/>
      <c r="U21" s="2088"/>
      <c r="V21" s="2088"/>
      <c r="W21" s="2092"/>
      <c r="X21" s="2092"/>
      <c r="Y21" s="2092"/>
      <c r="Z21" s="2092"/>
      <c r="AA21" s="4603"/>
      <c r="AB21" s="4603"/>
      <c r="AC21" s="4652"/>
      <c r="AD21" s="4652"/>
      <c r="AE21" s="4652"/>
      <c r="AF21" s="4652"/>
      <c r="AG21" s="4652"/>
      <c r="AH21" s="4652"/>
      <c r="AI21" s="4652"/>
      <c r="AJ21" s="4652"/>
      <c r="AK21" s="2093" t="str">
        <f t="shared" si="3"/>
        <v/>
      </c>
      <c r="AL21" s="2093" t="str">
        <f t="shared" si="3"/>
        <v/>
      </c>
      <c r="AM21" s="2093" t="str">
        <f t="shared" si="3"/>
        <v/>
      </c>
      <c r="AN21" s="2094" t="str">
        <f t="shared" si="1"/>
        <v/>
      </c>
      <c r="AO21" s="4616"/>
    </row>
    <row r="22" spans="1:44" ht="18" customHeight="1">
      <c r="E22" s="2095"/>
      <c r="F22" s="2095"/>
      <c r="G22" s="2095"/>
      <c r="H22" s="2095"/>
      <c r="J22" s="2096"/>
      <c r="K22" s="2096"/>
      <c r="L22" s="2096"/>
      <c r="M22" s="2096"/>
      <c r="N22" s="2097"/>
      <c r="O22" s="2098"/>
      <c r="P22" s="2098"/>
      <c r="Q22" s="2098"/>
      <c r="S22" s="2099"/>
      <c r="T22" s="2099"/>
      <c r="U22" s="2099"/>
      <c r="AD22" s="1935"/>
      <c r="AE22" s="2100"/>
      <c r="AF22" s="2100"/>
      <c r="AG22" s="2100"/>
      <c r="AH22" s="2100"/>
      <c r="AI22" s="2100"/>
      <c r="AJ22" s="2100"/>
      <c r="AK22" s="2100"/>
      <c r="AL22" s="2101"/>
    </row>
    <row r="23" spans="1:44" ht="13.5" hidden="1" customHeight="1">
      <c r="F23" s="2060">
        <f>YEAR(F6)</f>
        <v>2025</v>
      </c>
      <c r="G23" s="2060">
        <f>MONTH(F6)</f>
        <v>6</v>
      </c>
      <c r="H23" s="2060"/>
      <c r="I23" s="2102">
        <f>DATE(F23,G23,1)</f>
        <v>45809</v>
      </c>
    </row>
    <row r="24" spans="1:44" ht="13.5" customHeight="1">
      <c r="B24" s="4629"/>
      <c r="C24" s="4630"/>
      <c r="D24" s="4631"/>
      <c r="E24" s="2104" t="s">
        <v>2266</v>
      </c>
      <c r="F24" s="4637">
        <f>F25</f>
        <v>45809</v>
      </c>
      <c r="G24" s="4638"/>
      <c r="H24" s="4638"/>
      <c r="I24" s="4638"/>
      <c r="J24" s="4638"/>
      <c r="K24" s="4638"/>
      <c r="L24" s="4638"/>
      <c r="M24" s="4638"/>
      <c r="N24" s="4638"/>
      <c r="O24" s="4638"/>
      <c r="P24" s="4638"/>
      <c r="Q24" s="4638"/>
      <c r="R24" s="4638"/>
      <c r="S24" s="4638"/>
      <c r="T24" s="4638"/>
      <c r="U24" s="4638"/>
      <c r="V24" s="4638"/>
      <c r="W24" s="4638"/>
      <c r="X24" s="4638"/>
      <c r="Y24" s="4638"/>
      <c r="Z24" s="4638"/>
      <c r="AA24" s="4638"/>
      <c r="AB24" s="4638"/>
      <c r="AC24" s="4638"/>
      <c r="AD24" s="4638"/>
      <c r="AE24" s="4638"/>
      <c r="AF24" s="4638"/>
      <c r="AG24" s="4638"/>
      <c r="AH24" s="4638"/>
      <c r="AI24" s="4638"/>
      <c r="AJ24" s="4638"/>
      <c r="AK24" s="4480" t="s">
        <v>2304</v>
      </c>
      <c r="AL24" s="4489" t="s">
        <v>2305</v>
      </c>
      <c r="AM24" s="4480" t="s">
        <v>2283</v>
      </c>
      <c r="AN24" s="4481" t="s">
        <v>2306</v>
      </c>
      <c r="AO24" s="4480" t="s">
        <v>2307</v>
      </c>
      <c r="AQ24" s="4619" t="s">
        <v>2308</v>
      </c>
      <c r="AR24" s="4619" t="s">
        <v>2309</v>
      </c>
    </row>
    <row r="25" spans="1:44" ht="13.5" hidden="1" customHeight="1">
      <c r="B25" s="4632"/>
      <c r="C25" s="4622"/>
      <c r="D25" s="4633"/>
      <c r="E25" s="1939"/>
      <c r="F25" s="2106">
        <f>DATE($F23,$G23,1)</f>
        <v>45809</v>
      </c>
      <c r="G25" s="2107">
        <f t="shared" ref="G25:AJ25" si="4">F25+1</f>
        <v>45810</v>
      </c>
      <c r="H25" s="2107">
        <f t="shared" si="4"/>
        <v>45811</v>
      </c>
      <c r="I25" s="2107">
        <f t="shared" si="4"/>
        <v>45812</v>
      </c>
      <c r="J25" s="2107">
        <f t="shared" si="4"/>
        <v>45813</v>
      </c>
      <c r="K25" s="2107">
        <f t="shared" si="4"/>
        <v>45814</v>
      </c>
      <c r="L25" s="2107">
        <f t="shared" si="4"/>
        <v>45815</v>
      </c>
      <c r="M25" s="2107">
        <f t="shared" si="4"/>
        <v>45816</v>
      </c>
      <c r="N25" s="2107">
        <f t="shared" si="4"/>
        <v>45817</v>
      </c>
      <c r="O25" s="2107">
        <f t="shared" si="4"/>
        <v>45818</v>
      </c>
      <c r="P25" s="2107">
        <f t="shared" si="4"/>
        <v>45819</v>
      </c>
      <c r="Q25" s="2107">
        <f t="shared" si="4"/>
        <v>45820</v>
      </c>
      <c r="R25" s="2107">
        <f t="shared" si="4"/>
        <v>45821</v>
      </c>
      <c r="S25" s="2107">
        <f t="shared" si="4"/>
        <v>45822</v>
      </c>
      <c r="T25" s="2107">
        <f t="shared" si="4"/>
        <v>45823</v>
      </c>
      <c r="U25" s="2107">
        <f t="shared" si="4"/>
        <v>45824</v>
      </c>
      <c r="V25" s="2107">
        <f t="shared" si="4"/>
        <v>45825</v>
      </c>
      <c r="W25" s="2107">
        <f t="shared" si="4"/>
        <v>45826</v>
      </c>
      <c r="X25" s="2107">
        <f t="shared" si="4"/>
        <v>45827</v>
      </c>
      <c r="Y25" s="2107">
        <f t="shared" si="4"/>
        <v>45828</v>
      </c>
      <c r="Z25" s="2107">
        <f t="shared" si="4"/>
        <v>45829</v>
      </c>
      <c r="AA25" s="2107">
        <f t="shared" si="4"/>
        <v>45830</v>
      </c>
      <c r="AB25" s="2107">
        <f t="shared" si="4"/>
        <v>45831</v>
      </c>
      <c r="AC25" s="2107">
        <f t="shared" si="4"/>
        <v>45832</v>
      </c>
      <c r="AD25" s="2107">
        <f t="shared" si="4"/>
        <v>45833</v>
      </c>
      <c r="AE25" s="2107">
        <f t="shared" si="4"/>
        <v>45834</v>
      </c>
      <c r="AF25" s="2107">
        <f t="shared" si="4"/>
        <v>45835</v>
      </c>
      <c r="AG25" s="2107">
        <f t="shared" si="4"/>
        <v>45836</v>
      </c>
      <c r="AH25" s="2107">
        <f t="shared" si="4"/>
        <v>45837</v>
      </c>
      <c r="AI25" s="2107">
        <f t="shared" si="4"/>
        <v>45838</v>
      </c>
      <c r="AJ25" s="2108">
        <f t="shared" si="4"/>
        <v>45839</v>
      </c>
      <c r="AK25" s="4480"/>
      <c r="AL25" s="4489"/>
      <c r="AM25" s="4480"/>
      <c r="AN25" s="4481"/>
      <c r="AO25" s="4480"/>
      <c r="AQ25" s="4619"/>
      <c r="AR25" s="4619"/>
    </row>
    <row r="26" spans="1:44" ht="13.5" customHeight="1">
      <c r="B26" s="4632"/>
      <c r="C26" s="4622"/>
      <c r="D26" s="4633"/>
      <c r="E26" s="1939" t="s">
        <v>2267</v>
      </c>
      <c r="F26" s="2109" t="str">
        <f>IF(F25&gt;=F6,F25,"")</f>
        <v/>
      </c>
      <c r="G26" s="2110" t="str">
        <f t="shared" ref="G26:AH26" si="5">IF(G25&lt;$F6,"",IF(F25=EOMONTH(DATE($F23,$G23,1),0),"",IF(F25="","",F25+1)))</f>
        <v/>
      </c>
      <c r="H26" s="2110">
        <f t="shared" si="5"/>
        <v>45811</v>
      </c>
      <c r="I26" s="2110">
        <f t="shared" si="5"/>
        <v>45812</v>
      </c>
      <c r="J26" s="2110">
        <f t="shared" si="5"/>
        <v>45813</v>
      </c>
      <c r="K26" s="2110">
        <f t="shared" si="5"/>
        <v>45814</v>
      </c>
      <c r="L26" s="2110">
        <f t="shared" si="5"/>
        <v>45815</v>
      </c>
      <c r="M26" s="2110">
        <f t="shared" si="5"/>
        <v>45816</v>
      </c>
      <c r="N26" s="2110">
        <f t="shared" si="5"/>
        <v>45817</v>
      </c>
      <c r="O26" s="2110">
        <f t="shared" si="5"/>
        <v>45818</v>
      </c>
      <c r="P26" s="2110">
        <f t="shared" si="5"/>
        <v>45819</v>
      </c>
      <c r="Q26" s="2110">
        <f t="shared" si="5"/>
        <v>45820</v>
      </c>
      <c r="R26" s="2110">
        <f t="shared" si="5"/>
        <v>45821</v>
      </c>
      <c r="S26" s="2110">
        <f t="shared" si="5"/>
        <v>45822</v>
      </c>
      <c r="T26" s="2110">
        <f t="shared" si="5"/>
        <v>45823</v>
      </c>
      <c r="U26" s="2110">
        <f t="shared" si="5"/>
        <v>45824</v>
      </c>
      <c r="V26" s="2110">
        <f t="shared" si="5"/>
        <v>45825</v>
      </c>
      <c r="W26" s="2110">
        <f t="shared" si="5"/>
        <v>45826</v>
      </c>
      <c r="X26" s="2110">
        <f t="shared" si="5"/>
        <v>45827</v>
      </c>
      <c r="Y26" s="2110">
        <f t="shared" si="5"/>
        <v>45828</v>
      </c>
      <c r="Z26" s="2110">
        <f t="shared" si="5"/>
        <v>45829</v>
      </c>
      <c r="AA26" s="2110">
        <f t="shared" si="5"/>
        <v>45830</v>
      </c>
      <c r="AB26" s="2110">
        <f t="shared" si="5"/>
        <v>45831</v>
      </c>
      <c r="AC26" s="2110">
        <f t="shared" si="5"/>
        <v>45832</v>
      </c>
      <c r="AD26" s="2110">
        <f t="shared" si="5"/>
        <v>45833</v>
      </c>
      <c r="AE26" s="2110">
        <f t="shared" si="5"/>
        <v>45834</v>
      </c>
      <c r="AF26" s="2110">
        <f t="shared" si="5"/>
        <v>45835</v>
      </c>
      <c r="AG26" s="2110">
        <f t="shared" si="5"/>
        <v>45836</v>
      </c>
      <c r="AH26" s="2110">
        <f t="shared" si="5"/>
        <v>45837</v>
      </c>
      <c r="AI26" s="2110">
        <f>IF(AI25&lt;$F6,"",IF(AH25=EOMONTH(DATE($F23,$G23,1),0),"",IF(AH26="","",AH26+1)))</f>
        <v>45838</v>
      </c>
      <c r="AJ26" s="2111" t="str">
        <f>IF(AJ25&lt;$F6,"",IF(AI26=EOMONTH(DATE($F23,$G23,1),0),"",IF(AI26="","",AI26+1)))</f>
        <v/>
      </c>
      <c r="AK26" s="4480"/>
      <c r="AL26" s="4489"/>
      <c r="AM26" s="4480"/>
      <c r="AN26" s="4481"/>
      <c r="AO26" s="4480"/>
      <c r="AQ26" s="4619"/>
      <c r="AR26" s="4619"/>
    </row>
    <row r="27" spans="1:44">
      <c r="B27" s="4634"/>
      <c r="C27" s="4635"/>
      <c r="D27" s="4636"/>
      <c r="E27" s="1964" t="s">
        <v>1060</v>
      </c>
      <c r="F27" s="2114" t="str">
        <f t="shared" ref="F27:AJ27" si="6">IFERROR(TEXT(WEEKDAY(+F26),"aaa"),"")</f>
        <v/>
      </c>
      <c r="G27" s="2114" t="str">
        <f t="shared" si="6"/>
        <v/>
      </c>
      <c r="H27" s="2114" t="str">
        <f t="shared" si="6"/>
        <v>火</v>
      </c>
      <c r="I27" s="2114" t="str">
        <f t="shared" si="6"/>
        <v>水</v>
      </c>
      <c r="J27" s="2114" t="str">
        <f t="shared" si="6"/>
        <v>木</v>
      </c>
      <c r="K27" s="2114" t="str">
        <f t="shared" si="6"/>
        <v>金</v>
      </c>
      <c r="L27" s="2114" t="str">
        <f t="shared" si="6"/>
        <v>土</v>
      </c>
      <c r="M27" s="2114" t="str">
        <f t="shared" si="6"/>
        <v>日</v>
      </c>
      <c r="N27" s="2114" t="str">
        <f t="shared" si="6"/>
        <v>月</v>
      </c>
      <c r="O27" s="2114" t="str">
        <f t="shared" si="6"/>
        <v>火</v>
      </c>
      <c r="P27" s="2114" t="str">
        <f t="shared" si="6"/>
        <v>水</v>
      </c>
      <c r="Q27" s="2114" t="str">
        <f t="shared" si="6"/>
        <v>木</v>
      </c>
      <c r="R27" s="2114" t="str">
        <f t="shared" si="6"/>
        <v>金</v>
      </c>
      <c r="S27" s="2114" t="str">
        <f t="shared" si="6"/>
        <v>土</v>
      </c>
      <c r="T27" s="2114" t="str">
        <f t="shared" si="6"/>
        <v>日</v>
      </c>
      <c r="U27" s="2114" t="str">
        <f t="shared" si="6"/>
        <v>月</v>
      </c>
      <c r="V27" s="2114" t="str">
        <f t="shared" si="6"/>
        <v>火</v>
      </c>
      <c r="W27" s="2114" t="str">
        <f t="shared" si="6"/>
        <v>水</v>
      </c>
      <c r="X27" s="2114" t="str">
        <f t="shared" si="6"/>
        <v>木</v>
      </c>
      <c r="Y27" s="2114" t="str">
        <f t="shared" si="6"/>
        <v>金</v>
      </c>
      <c r="Z27" s="2114" t="str">
        <f t="shared" si="6"/>
        <v>土</v>
      </c>
      <c r="AA27" s="2114" t="str">
        <f t="shared" si="6"/>
        <v>日</v>
      </c>
      <c r="AB27" s="2114" t="str">
        <f t="shared" si="6"/>
        <v>月</v>
      </c>
      <c r="AC27" s="2114" t="str">
        <f t="shared" si="6"/>
        <v>火</v>
      </c>
      <c r="AD27" s="2114" t="str">
        <f t="shared" si="6"/>
        <v>水</v>
      </c>
      <c r="AE27" s="2114" t="str">
        <f t="shared" si="6"/>
        <v>木</v>
      </c>
      <c r="AF27" s="2114" t="str">
        <f t="shared" si="6"/>
        <v>金</v>
      </c>
      <c r="AG27" s="2114" t="str">
        <f t="shared" si="6"/>
        <v>土</v>
      </c>
      <c r="AH27" s="2114" t="str">
        <f t="shared" si="6"/>
        <v>日</v>
      </c>
      <c r="AI27" s="2114" t="str">
        <f t="shared" si="6"/>
        <v>月</v>
      </c>
      <c r="AJ27" s="2115" t="str">
        <f t="shared" si="6"/>
        <v/>
      </c>
      <c r="AK27" s="4480"/>
      <c r="AL27" s="4489"/>
      <c r="AM27" s="4480"/>
      <c r="AN27" s="4481"/>
      <c r="AO27" s="4480"/>
      <c r="AQ27" s="4619"/>
      <c r="AR27" s="4619"/>
    </row>
    <row r="28" spans="1:44" ht="21" customHeight="1">
      <c r="A28" s="4621"/>
      <c r="B28" s="2117" t="s">
        <v>2310</v>
      </c>
      <c r="C28" s="2118" t="s">
        <v>2280</v>
      </c>
      <c r="D28" s="2119" t="s">
        <v>2281</v>
      </c>
      <c r="E28" s="2120" t="s">
        <v>2270</v>
      </c>
      <c r="F28" s="2156"/>
      <c r="G28" s="2122" t="s">
        <v>2311</v>
      </c>
      <c r="H28" s="2122" t="s">
        <v>2311</v>
      </c>
      <c r="I28" s="2122" t="s">
        <v>2311</v>
      </c>
      <c r="J28" s="2122" t="s">
        <v>2311</v>
      </c>
      <c r="K28" s="2122" t="s">
        <v>2311</v>
      </c>
      <c r="L28" s="2122" t="s">
        <v>2311</v>
      </c>
      <c r="M28" s="2122" t="s">
        <v>2311</v>
      </c>
      <c r="N28" s="2122" t="s">
        <v>2311</v>
      </c>
      <c r="O28" s="2122" t="s">
        <v>2311</v>
      </c>
      <c r="P28" s="2122" t="s">
        <v>2311</v>
      </c>
      <c r="Q28" s="2122" t="s">
        <v>2311</v>
      </c>
      <c r="R28" s="2122" t="s">
        <v>2311</v>
      </c>
      <c r="S28" s="2122" t="s">
        <v>2311</v>
      </c>
      <c r="T28" s="2122" t="s">
        <v>2311</v>
      </c>
      <c r="U28" s="2122" t="s">
        <v>2311</v>
      </c>
      <c r="V28" s="2122" t="s">
        <v>2311</v>
      </c>
      <c r="W28" s="2122" t="s">
        <v>2311</v>
      </c>
      <c r="X28" s="2122" t="s">
        <v>2311</v>
      </c>
      <c r="Y28" s="2122" t="s">
        <v>2311</v>
      </c>
      <c r="Z28" s="2122" t="s">
        <v>2311</v>
      </c>
      <c r="AA28" s="2122" t="s">
        <v>2311</v>
      </c>
      <c r="AB28" s="2122" t="s">
        <v>2311</v>
      </c>
      <c r="AC28" s="2122" t="s">
        <v>2311</v>
      </c>
      <c r="AD28" s="2122" t="s">
        <v>2311</v>
      </c>
      <c r="AE28" s="2122" t="s">
        <v>2311</v>
      </c>
      <c r="AF28" s="2122" t="s">
        <v>2311</v>
      </c>
      <c r="AG28" s="2122" t="s">
        <v>2311</v>
      </c>
      <c r="AH28" s="2122" t="s">
        <v>2311</v>
      </c>
      <c r="AI28" s="2122" t="s">
        <v>2311</v>
      </c>
      <c r="AJ28" s="2122"/>
      <c r="AK28" s="1905" t="s">
        <v>2289</v>
      </c>
      <c r="AL28" s="1905" t="s">
        <v>2290</v>
      </c>
      <c r="AM28" s="1905" t="s">
        <v>2291</v>
      </c>
      <c r="AN28" s="1906" t="s">
        <v>2292</v>
      </c>
      <c r="AO28" s="1905" t="s">
        <v>2293</v>
      </c>
      <c r="AQ28" s="4620"/>
      <c r="AR28" s="4620"/>
    </row>
    <row r="29" spans="1:44" ht="13.5" customHeight="1">
      <c r="A29" s="4622"/>
      <c r="B29" s="4623" t="s">
        <v>2294</v>
      </c>
      <c r="C29" s="4658" t="s">
        <v>2295</v>
      </c>
      <c r="D29" s="2176" t="s">
        <v>2296</v>
      </c>
      <c r="E29" s="2124"/>
      <c r="F29" s="2177"/>
      <c r="G29" s="2126"/>
      <c r="H29" s="2126" t="s">
        <v>2324</v>
      </c>
      <c r="I29" s="2060"/>
      <c r="J29" s="2060"/>
      <c r="K29" s="2126"/>
      <c r="L29" s="2126"/>
      <c r="M29" s="2126" t="s">
        <v>1067</v>
      </c>
      <c r="N29" s="2126" t="s">
        <v>1067</v>
      </c>
      <c r="O29" s="2126"/>
      <c r="P29" s="2126"/>
      <c r="Q29" s="2126"/>
      <c r="R29" s="2126"/>
      <c r="S29" s="2126"/>
      <c r="T29" s="2126" t="s">
        <v>1067</v>
      </c>
      <c r="U29" s="2126" t="s">
        <v>1067</v>
      </c>
      <c r="V29" s="2126"/>
      <c r="W29" s="2126"/>
      <c r="X29" s="2126"/>
      <c r="Y29" s="2126"/>
      <c r="Z29" s="2126"/>
      <c r="AA29" s="2126" t="s">
        <v>1067</v>
      </c>
      <c r="AB29" s="2126" t="s">
        <v>1067</v>
      </c>
      <c r="AC29" s="2126"/>
      <c r="AD29" s="2126"/>
      <c r="AE29" s="2126"/>
      <c r="AF29" s="2126"/>
      <c r="AG29" s="2126"/>
      <c r="AH29" s="2126" t="s">
        <v>1067</v>
      </c>
      <c r="AI29" s="2144" t="s">
        <v>1067</v>
      </c>
      <c r="AJ29" s="2144"/>
      <c r="AK29" s="1933">
        <f t="shared" ref="AK29:AK34" si="7">IF(D29="","",COUNT($F$26:$AJ$26)-AL29)</f>
        <v>28</v>
      </c>
      <c r="AL29" s="1934">
        <f t="shared" ref="AL29:AL34" si="8">IF(D29="","",AQ29+AR29)</f>
        <v>0</v>
      </c>
      <c r="AM29" s="1934">
        <f t="shared" ref="AM29:AM34" si="9">IF(D29="","",COUNTIF(F29:AJ29,"休"))</f>
        <v>8</v>
      </c>
      <c r="AN29" s="1935">
        <f t="shared" ref="AN29:AN34" si="10">IF(D29="","",IFERROR(ROUND(AM29/AK29,3),""))</f>
        <v>0.28599999999999998</v>
      </c>
      <c r="AO29" s="4626">
        <f>ROUND(AVERAGE(AN29:AN44),3)</f>
        <v>0.28799999999999998</v>
      </c>
      <c r="AQ29" s="1952">
        <f t="shared" ref="AQ29:AQ34" si="11">IF(D29="","",COUNTIF(F29:AJ29,"－"))</f>
        <v>0</v>
      </c>
      <c r="AR29" s="1952">
        <f t="shared" ref="AR29:AR34" si="12">IF(D29="","",COUNTIF(F29:AJ29,"外"))</f>
        <v>0</v>
      </c>
    </row>
    <row r="30" spans="1:44" ht="13.5" customHeight="1">
      <c r="B30" s="4624"/>
      <c r="C30" s="4659"/>
      <c r="D30" s="2178" t="s">
        <v>2297</v>
      </c>
      <c r="E30" s="2124"/>
      <c r="F30" s="2179"/>
      <c r="G30" s="2130"/>
      <c r="H30" s="2130" t="s">
        <v>2324</v>
      </c>
      <c r="I30" s="2060"/>
      <c r="J30" s="2060"/>
      <c r="K30" s="2130" t="s">
        <v>1067</v>
      </c>
      <c r="L30" s="2130" t="s">
        <v>1067</v>
      </c>
      <c r="M30" s="2130"/>
      <c r="N30" s="2130"/>
      <c r="O30" s="2130"/>
      <c r="P30" s="2130"/>
      <c r="Q30" s="2130"/>
      <c r="R30" s="2130" t="s">
        <v>1067</v>
      </c>
      <c r="S30" s="2130" t="s">
        <v>1067</v>
      </c>
      <c r="T30" s="2130"/>
      <c r="U30" s="2130"/>
      <c r="V30" s="2130"/>
      <c r="W30" s="2130"/>
      <c r="X30" s="2130"/>
      <c r="Y30" s="2130" t="s">
        <v>1067</v>
      </c>
      <c r="Z30" s="2130" t="s">
        <v>1067</v>
      </c>
      <c r="AA30" s="2130"/>
      <c r="AB30" s="2130"/>
      <c r="AC30" s="2130"/>
      <c r="AD30" s="2130"/>
      <c r="AE30" s="2130"/>
      <c r="AF30" s="2130" t="s">
        <v>1067</v>
      </c>
      <c r="AG30" s="2130" t="s">
        <v>1067</v>
      </c>
      <c r="AH30" s="2130"/>
      <c r="AI30" s="2180"/>
      <c r="AJ30" s="2180"/>
      <c r="AK30" s="1933">
        <f t="shared" si="7"/>
        <v>28</v>
      </c>
      <c r="AL30" s="1939">
        <f t="shared" si="8"/>
        <v>0</v>
      </c>
      <c r="AM30" s="1939">
        <f t="shared" si="9"/>
        <v>8</v>
      </c>
      <c r="AN30" s="1940">
        <f t="shared" si="10"/>
        <v>0.28599999999999998</v>
      </c>
      <c r="AO30" s="4627"/>
      <c r="AQ30" s="1952">
        <f t="shared" si="11"/>
        <v>0</v>
      </c>
      <c r="AR30" s="1952">
        <f t="shared" si="12"/>
        <v>0</v>
      </c>
    </row>
    <row r="31" spans="1:44">
      <c r="B31" s="4624"/>
      <c r="C31" s="4659"/>
      <c r="D31" s="2181" t="s">
        <v>2298</v>
      </c>
      <c r="E31" s="2124"/>
      <c r="F31" s="2179"/>
      <c r="G31" s="2130"/>
      <c r="H31" s="2130" t="s">
        <v>2330</v>
      </c>
      <c r="I31" s="2130" t="s">
        <v>2330</v>
      </c>
      <c r="J31" s="2130" t="s">
        <v>2330</v>
      </c>
      <c r="K31" s="2130" t="s">
        <v>2330</v>
      </c>
      <c r="L31" s="2130" t="s">
        <v>2330</v>
      </c>
      <c r="M31" s="2130" t="s">
        <v>2330</v>
      </c>
      <c r="N31" s="2130" t="s">
        <v>2330</v>
      </c>
      <c r="O31" s="2130" t="s">
        <v>2330</v>
      </c>
      <c r="P31" s="2130" t="s">
        <v>2330</v>
      </c>
      <c r="Q31" s="2130" t="s">
        <v>2330</v>
      </c>
      <c r="R31" s="2130" t="s">
        <v>2330</v>
      </c>
      <c r="S31" s="2130" t="s">
        <v>2330</v>
      </c>
      <c r="T31" s="2130" t="s">
        <v>2330</v>
      </c>
      <c r="U31" s="2130" t="s">
        <v>2330</v>
      </c>
      <c r="V31" s="2130" t="s">
        <v>2330</v>
      </c>
      <c r="W31" s="2130" t="s">
        <v>2330</v>
      </c>
      <c r="X31" s="2130" t="s">
        <v>2330</v>
      </c>
      <c r="Y31" s="2130" t="s">
        <v>2330</v>
      </c>
      <c r="Z31" s="2130" t="s">
        <v>2324</v>
      </c>
      <c r="AA31" s="2130"/>
      <c r="AB31" s="2130"/>
      <c r="AC31" s="2130" t="s">
        <v>1067</v>
      </c>
      <c r="AD31" s="2130" t="s">
        <v>1067</v>
      </c>
      <c r="AE31" s="2130"/>
      <c r="AF31" s="2130"/>
      <c r="AG31" s="2130" t="s">
        <v>1067</v>
      </c>
      <c r="AH31" s="2180"/>
      <c r="AI31" s="2180"/>
      <c r="AJ31" s="2180"/>
      <c r="AK31" s="1933">
        <f t="shared" si="7"/>
        <v>10</v>
      </c>
      <c r="AL31" s="1939">
        <f t="shared" si="8"/>
        <v>18</v>
      </c>
      <c r="AM31" s="1939">
        <f t="shared" si="9"/>
        <v>3</v>
      </c>
      <c r="AN31" s="1940">
        <f t="shared" si="10"/>
        <v>0.3</v>
      </c>
      <c r="AO31" s="4627"/>
      <c r="AQ31" s="1952">
        <f t="shared" si="11"/>
        <v>18</v>
      </c>
      <c r="AR31" s="1952">
        <f t="shared" si="12"/>
        <v>0</v>
      </c>
    </row>
    <row r="32" spans="1:44">
      <c r="B32" s="4624"/>
      <c r="C32" s="4659"/>
      <c r="D32" s="2181" t="s">
        <v>2299</v>
      </c>
      <c r="E32" s="2105"/>
      <c r="F32" s="2179"/>
      <c r="G32" s="2130"/>
      <c r="H32" s="2130" t="s">
        <v>2330</v>
      </c>
      <c r="I32" s="2130" t="s">
        <v>2330</v>
      </c>
      <c r="J32" s="2130" t="s">
        <v>2330</v>
      </c>
      <c r="K32" s="2130" t="s">
        <v>2330</v>
      </c>
      <c r="L32" s="2130" t="s">
        <v>2330</v>
      </c>
      <c r="M32" s="2130" t="s">
        <v>2330</v>
      </c>
      <c r="N32" s="2130" t="s">
        <v>2330</v>
      </c>
      <c r="O32" s="2130" t="s">
        <v>2330</v>
      </c>
      <c r="P32" s="2130" t="s">
        <v>2330</v>
      </c>
      <c r="Q32" s="2130" t="s">
        <v>2330</v>
      </c>
      <c r="R32" s="2130" t="s">
        <v>2330</v>
      </c>
      <c r="S32" s="2130" t="s">
        <v>2330</v>
      </c>
      <c r="T32" s="2130" t="s">
        <v>2330</v>
      </c>
      <c r="U32" s="2130" t="s">
        <v>2330</v>
      </c>
      <c r="V32" s="2130" t="s">
        <v>2330</v>
      </c>
      <c r="W32" s="2130" t="s">
        <v>2330</v>
      </c>
      <c r="X32" s="2130" t="s">
        <v>2330</v>
      </c>
      <c r="Y32" s="2130" t="s">
        <v>2324</v>
      </c>
      <c r="Z32" s="2130"/>
      <c r="AA32" s="2130"/>
      <c r="AB32" s="2130" t="s">
        <v>1067</v>
      </c>
      <c r="AC32" s="2130"/>
      <c r="AD32" s="2130"/>
      <c r="AE32" s="2130" t="s">
        <v>1067</v>
      </c>
      <c r="AF32" s="2130"/>
      <c r="AG32" s="2130"/>
      <c r="AH32" s="2180"/>
      <c r="AI32" s="2180" t="s">
        <v>1067</v>
      </c>
      <c r="AJ32" s="2180"/>
      <c r="AK32" s="1933">
        <f t="shared" si="7"/>
        <v>11</v>
      </c>
      <c r="AL32" s="1939">
        <f t="shared" si="8"/>
        <v>17</v>
      </c>
      <c r="AM32" s="1939">
        <f t="shared" si="9"/>
        <v>3</v>
      </c>
      <c r="AN32" s="1940">
        <f t="shared" si="10"/>
        <v>0.27300000000000002</v>
      </c>
      <c r="AO32" s="4627"/>
      <c r="AQ32" s="1952">
        <f t="shared" si="11"/>
        <v>17</v>
      </c>
      <c r="AR32" s="1952">
        <f t="shared" si="12"/>
        <v>0</v>
      </c>
    </row>
    <row r="33" spans="1:44">
      <c r="B33" s="4624"/>
      <c r="C33" s="4659"/>
      <c r="D33" s="2181" t="s">
        <v>2300</v>
      </c>
      <c r="E33" s="2124"/>
      <c r="F33" s="2179"/>
      <c r="G33" s="2130"/>
      <c r="H33" s="2130" t="s">
        <v>2330</v>
      </c>
      <c r="I33" s="2130" t="s">
        <v>2330</v>
      </c>
      <c r="J33" s="2130" t="s">
        <v>2330</v>
      </c>
      <c r="K33" s="2130" t="s">
        <v>2330</v>
      </c>
      <c r="L33" s="2130" t="s">
        <v>2330</v>
      </c>
      <c r="M33" s="2130" t="s">
        <v>2330</v>
      </c>
      <c r="N33" s="2130" t="s">
        <v>2330</v>
      </c>
      <c r="O33" s="2130" t="s">
        <v>2330</v>
      </c>
      <c r="P33" s="2130" t="s">
        <v>2330</v>
      </c>
      <c r="Q33" s="2130" t="s">
        <v>2330</v>
      </c>
      <c r="R33" s="2130" t="s">
        <v>2330</v>
      </c>
      <c r="S33" s="2130" t="s">
        <v>2330</v>
      </c>
      <c r="T33" s="2130" t="s">
        <v>2330</v>
      </c>
      <c r="U33" s="2130" t="s">
        <v>2330</v>
      </c>
      <c r="V33" s="2130" t="s">
        <v>2330</v>
      </c>
      <c r="W33" s="2130" t="s">
        <v>2330</v>
      </c>
      <c r="X33" s="2130" t="s">
        <v>2330</v>
      </c>
      <c r="Y33" s="2130" t="s">
        <v>2330</v>
      </c>
      <c r="Z33" s="2130" t="s">
        <v>2330</v>
      </c>
      <c r="AA33" s="2130" t="s">
        <v>2330</v>
      </c>
      <c r="AB33" s="2130" t="s">
        <v>2330</v>
      </c>
      <c r="AC33" s="2130" t="s">
        <v>2330</v>
      </c>
      <c r="AD33" s="2130" t="s">
        <v>2330</v>
      </c>
      <c r="AE33" s="2130" t="s">
        <v>2330</v>
      </c>
      <c r="AF33" s="2130" t="s">
        <v>2330</v>
      </c>
      <c r="AG33" s="2130" t="s">
        <v>2330</v>
      </c>
      <c r="AH33" s="2130" t="s">
        <v>2330</v>
      </c>
      <c r="AI33" s="2130" t="s">
        <v>2330</v>
      </c>
      <c r="AJ33" s="2130"/>
      <c r="AK33" s="1933">
        <f t="shared" si="7"/>
        <v>0</v>
      </c>
      <c r="AL33" s="1939">
        <f t="shared" si="8"/>
        <v>28</v>
      </c>
      <c r="AM33" s="1939">
        <f t="shared" si="9"/>
        <v>0</v>
      </c>
      <c r="AN33" s="1940" t="str">
        <f t="shared" si="10"/>
        <v/>
      </c>
      <c r="AO33" s="4627"/>
      <c r="AQ33" s="1952">
        <f t="shared" si="11"/>
        <v>28</v>
      </c>
      <c r="AR33" s="1952">
        <f t="shared" si="12"/>
        <v>0</v>
      </c>
    </row>
    <row r="34" spans="1:44">
      <c r="B34" s="4625"/>
      <c r="C34" s="4660"/>
      <c r="D34" s="2182"/>
      <c r="E34" s="2132"/>
      <c r="F34" s="2183"/>
      <c r="G34" s="2134"/>
      <c r="H34" s="2135"/>
      <c r="I34" s="2135"/>
      <c r="J34" s="2135"/>
      <c r="K34" s="2135"/>
      <c r="L34" s="2135"/>
      <c r="M34" s="2135"/>
      <c r="N34" s="2135"/>
      <c r="O34" s="2135"/>
      <c r="P34" s="2135"/>
      <c r="Q34" s="2135"/>
      <c r="R34" s="2135"/>
      <c r="S34" s="2135"/>
      <c r="T34" s="2135"/>
      <c r="U34" s="2135"/>
      <c r="V34" s="2135"/>
      <c r="W34" s="2135"/>
      <c r="X34" s="2135"/>
      <c r="Y34" s="2135"/>
      <c r="Z34" s="2135"/>
      <c r="AA34" s="2135"/>
      <c r="AB34" s="2135"/>
      <c r="AC34" s="2135"/>
      <c r="AD34" s="2135"/>
      <c r="AE34" s="2135"/>
      <c r="AF34" s="2135"/>
      <c r="AG34" s="2184"/>
      <c r="AH34" s="2184"/>
      <c r="AI34" s="2184"/>
      <c r="AJ34" s="2184"/>
      <c r="AK34" s="1933" t="str">
        <f t="shared" si="7"/>
        <v/>
      </c>
      <c r="AL34" s="1934" t="str">
        <f t="shared" si="8"/>
        <v/>
      </c>
      <c r="AM34" s="1947" t="str">
        <f t="shared" si="9"/>
        <v/>
      </c>
      <c r="AN34" s="1940" t="str">
        <f t="shared" si="10"/>
        <v/>
      </c>
      <c r="AO34" s="4627"/>
      <c r="AQ34" s="1952" t="str">
        <f t="shared" si="11"/>
        <v/>
      </c>
      <c r="AR34" s="1952" t="str">
        <f t="shared" si="12"/>
        <v/>
      </c>
    </row>
    <row r="35" spans="1:44" ht="23.25" customHeight="1">
      <c r="A35" s="4621"/>
      <c r="B35" s="4623" t="s">
        <v>2301</v>
      </c>
      <c r="C35" s="4658" t="s">
        <v>2302</v>
      </c>
      <c r="D35" s="2119" t="s">
        <v>2281</v>
      </c>
      <c r="E35" s="2137" t="s">
        <v>2270</v>
      </c>
      <c r="F35" s="2156"/>
      <c r="G35" s="2122" t="s">
        <v>2311</v>
      </c>
      <c r="H35" s="2122" t="s">
        <v>2311</v>
      </c>
      <c r="I35" s="2122" t="s">
        <v>2311</v>
      </c>
      <c r="J35" s="2122" t="s">
        <v>2311</v>
      </c>
      <c r="K35" s="2122" t="s">
        <v>2311</v>
      </c>
      <c r="L35" s="2122" t="s">
        <v>2311</v>
      </c>
      <c r="M35" s="2122" t="s">
        <v>2311</v>
      </c>
      <c r="N35" s="2122" t="s">
        <v>2311</v>
      </c>
      <c r="O35" s="2122" t="s">
        <v>2311</v>
      </c>
      <c r="P35" s="2122" t="s">
        <v>2311</v>
      </c>
      <c r="Q35" s="2122" t="s">
        <v>2311</v>
      </c>
      <c r="R35" s="2122" t="s">
        <v>2311</v>
      </c>
      <c r="S35" s="2122" t="s">
        <v>2311</v>
      </c>
      <c r="T35" s="2122" t="s">
        <v>2311</v>
      </c>
      <c r="U35" s="2122" t="s">
        <v>2311</v>
      </c>
      <c r="V35" s="2122" t="s">
        <v>2311</v>
      </c>
      <c r="W35" s="2122" t="s">
        <v>2311</v>
      </c>
      <c r="X35" s="2122" t="s">
        <v>2311</v>
      </c>
      <c r="Y35" s="2122" t="s">
        <v>2311</v>
      </c>
      <c r="Z35" s="2122" t="s">
        <v>2311</v>
      </c>
      <c r="AA35" s="2122" t="s">
        <v>2311</v>
      </c>
      <c r="AB35" s="2122" t="s">
        <v>2311</v>
      </c>
      <c r="AC35" s="2122" t="s">
        <v>2311</v>
      </c>
      <c r="AD35" s="2122" t="s">
        <v>2311</v>
      </c>
      <c r="AE35" s="2122" t="s">
        <v>2311</v>
      </c>
      <c r="AF35" s="2122" t="s">
        <v>2311</v>
      </c>
      <c r="AG35" s="2157" t="s">
        <v>2311</v>
      </c>
      <c r="AH35" s="2157" t="s">
        <v>2311</v>
      </c>
      <c r="AI35" s="2157" t="s">
        <v>2311</v>
      </c>
      <c r="AJ35" s="2157" t="s">
        <v>2311</v>
      </c>
      <c r="AK35" s="1951"/>
      <c r="AL35" s="1952"/>
      <c r="AM35" s="1953"/>
      <c r="AN35" s="1954"/>
      <c r="AO35" s="4627"/>
    </row>
    <row r="36" spans="1:44" ht="13.5" customHeight="1">
      <c r="A36" s="4622"/>
      <c r="B36" s="4624"/>
      <c r="C36" s="4659"/>
      <c r="D36" s="2185" t="s">
        <v>2296</v>
      </c>
      <c r="E36" s="2124"/>
      <c r="F36" s="2177"/>
      <c r="G36" s="2126"/>
      <c r="H36" s="2126" t="s">
        <v>2330</v>
      </c>
      <c r="I36" s="2126" t="s">
        <v>2330</v>
      </c>
      <c r="J36" s="2126" t="s">
        <v>2330</v>
      </c>
      <c r="K36" s="2126" t="s">
        <v>2330</v>
      </c>
      <c r="L36" s="2126" t="s">
        <v>2330</v>
      </c>
      <c r="M36" s="2126" t="s">
        <v>2330</v>
      </c>
      <c r="N36" s="2126" t="s">
        <v>2330</v>
      </c>
      <c r="O36" s="2126" t="s">
        <v>2330</v>
      </c>
      <c r="P36" s="2126" t="s">
        <v>2330</v>
      </c>
      <c r="Q36" s="2126" t="s">
        <v>2330</v>
      </c>
      <c r="R36" s="2126" t="s">
        <v>2330</v>
      </c>
      <c r="S36" s="2126" t="s">
        <v>2330</v>
      </c>
      <c r="T36" s="2126" t="s">
        <v>2330</v>
      </c>
      <c r="U36" s="2126" t="s">
        <v>2330</v>
      </c>
      <c r="V36" s="2126" t="s">
        <v>2330</v>
      </c>
      <c r="W36" s="2126" t="s">
        <v>2330</v>
      </c>
      <c r="X36" s="2126" t="s">
        <v>2330</v>
      </c>
      <c r="Y36" s="2126" t="s">
        <v>2330</v>
      </c>
      <c r="Z36" s="2126" t="s">
        <v>2330</v>
      </c>
      <c r="AA36" s="2126" t="s">
        <v>2330</v>
      </c>
      <c r="AB36" s="2126" t="s">
        <v>2330</v>
      </c>
      <c r="AC36" s="2126" t="s">
        <v>2324</v>
      </c>
      <c r="AD36" s="2126"/>
      <c r="AE36" s="2126"/>
      <c r="AF36" s="2126"/>
      <c r="AG36" s="2126" t="s">
        <v>1067</v>
      </c>
      <c r="AH36" s="2144" t="s">
        <v>1067</v>
      </c>
      <c r="AI36" s="2144" t="s">
        <v>1067</v>
      </c>
      <c r="AJ36" s="2180"/>
      <c r="AK36" s="1933">
        <f>IF(D36="","",COUNT($F$26:$AJ$26)-AL36)</f>
        <v>7</v>
      </c>
      <c r="AL36" s="1934">
        <f>IF(D36="","",AQ36+AR36)</f>
        <v>21</v>
      </c>
      <c r="AM36" s="1934">
        <f>IF(D36="","",COUNTIF(F36:AJ36,"休"))</f>
        <v>3</v>
      </c>
      <c r="AN36" s="1935">
        <f>IF(D36="","",IFERROR(ROUND(AM36/AK36,3),""))</f>
        <v>0.42899999999999999</v>
      </c>
      <c r="AO36" s="4627"/>
      <c r="AQ36" s="1952">
        <f>+COUNTIF(F36:AI36,"－")</f>
        <v>21</v>
      </c>
      <c r="AR36" s="1952">
        <f>+COUNTIF(F36:AI36,"外")</f>
        <v>0</v>
      </c>
    </row>
    <row r="37" spans="1:44" ht="13.5" customHeight="1">
      <c r="B37" s="4624"/>
      <c r="C37" s="4659"/>
      <c r="D37" s="2178" t="s">
        <v>2297</v>
      </c>
      <c r="E37" s="2138"/>
      <c r="F37" s="2179"/>
      <c r="G37" s="2130"/>
      <c r="H37" s="2130" t="s">
        <v>2330</v>
      </c>
      <c r="I37" s="2130" t="s">
        <v>2330</v>
      </c>
      <c r="J37" s="2130" t="s">
        <v>2330</v>
      </c>
      <c r="K37" s="2130" t="s">
        <v>2330</v>
      </c>
      <c r="L37" s="2130" t="s">
        <v>2330</v>
      </c>
      <c r="M37" s="2130" t="s">
        <v>2330</v>
      </c>
      <c r="N37" s="2130" t="s">
        <v>2330</v>
      </c>
      <c r="O37" s="2130" t="s">
        <v>2330</v>
      </c>
      <c r="P37" s="2130" t="s">
        <v>2330</v>
      </c>
      <c r="Q37" s="2130" t="s">
        <v>2330</v>
      </c>
      <c r="R37" s="2130" t="s">
        <v>2330</v>
      </c>
      <c r="S37" s="2130" t="s">
        <v>2330</v>
      </c>
      <c r="T37" s="2130" t="s">
        <v>2330</v>
      </c>
      <c r="U37" s="2130" t="s">
        <v>2330</v>
      </c>
      <c r="V37" s="2130" t="s">
        <v>2330</v>
      </c>
      <c r="W37" s="2130" t="s">
        <v>2330</v>
      </c>
      <c r="X37" s="2130" t="s">
        <v>2330</v>
      </c>
      <c r="Y37" s="2130" t="s">
        <v>2330</v>
      </c>
      <c r="Z37" s="2130" t="s">
        <v>2330</v>
      </c>
      <c r="AA37" s="2130" t="s">
        <v>2330</v>
      </c>
      <c r="AB37" s="2130" t="s">
        <v>2330</v>
      </c>
      <c r="AC37" s="2130" t="s">
        <v>2330</v>
      </c>
      <c r="AD37" s="2130" t="s">
        <v>2330</v>
      </c>
      <c r="AE37" s="2130" t="s">
        <v>2330</v>
      </c>
      <c r="AF37" s="2130" t="s">
        <v>2324</v>
      </c>
      <c r="AG37" s="2130"/>
      <c r="AH37" s="2180"/>
      <c r="AI37" s="2180"/>
      <c r="AJ37" s="2180"/>
      <c r="AK37" s="1933">
        <f>IF(D37="","",COUNT($F$26:$AJ$26)-AL37)</f>
        <v>4</v>
      </c>
      <c r="AL37" s="1939">
        <f>IF(D37="","",AQ37+AR37)</f>
        <v>24</v>
      </c>
      <c r="AM37" s="1939">
        <f>IF(D37="","",COUNTIF(F37:AJ37,"休"))</f>
        <v>0</v>
      </c>
      <c r="AN37" s="1940">
        <f>IF(D37="","",IFERROR(ROUND(AM37/AK37,3),""))</f>
        <v>0</v>
      </c>
      <c r="AO37" s="4627"/>
      <c r="AQ37" s="1952">
        <f>+COUNTIF(F37:AI37,"－")</f>
        <v>24</v>
      </c>
      <c r="AR37" s="1952">
        <f>+COUNTIF(F37:AI37,"外")</f>
        <v>0</v>
      </c>
    </row>
    <row r="38" spans="1:44">
      <c r="B38" s="4624"/>
      <c r="C38" s="4659"/>
      <c r="E38" s="2138"/>
      <c r="F38" s="2179"/>
      <c r="G38" s="2130"/>
      <c r="H38" s="2130"/>
      <c r="I38" s="2130"/>
      <c r="J38" s="2130"/>
      <c r="K38" s="2130"/>
      <c r="L38" s="2130"/>
      <c r="M38" s="2130"/>
      <c r="N38" s="2130"/>
      <c r="O38" s="2130"/>
      <c r="P38" s="2130"/>
      <c r="Q38" s="2130"/>
      <c r="R38" s="2130"/>
      <c r="S38" s="2130"/>
      <c r="T38" s="2130"/>
      <c r="U38" s="2130"/>
      <c r="V38" s="2130"/>
      <c r="W38" s="2130"/>
      <c r="X38" s="2130"/>
      <c r="Y38" s="2130"/>
      <c r="Z38" s="2130"/>
      <c r="AA38" s="2130"/>
      <c r="AB38" s="2130"/>
      <c r="AC38" s="2130"/>
      <c r="AD38" s="2130"/>
      <c r="AE38" s="2130"/>
      <c r="AF38" s="2130"/>
      <c r="AG38" s="2180"/>
      <c r="AH38" s="2180"/>
      <c r="AI38" s="2180"/>
      <c r="AJ38" s="2130"/>
      <c r="AK38" s="1933" t="str">
        <f>IF(D38="","",COUNT($F$26:$AJ$26)-AL38)</f>
        <v/>
      </c>
      <c r="AL38" s="1939" t="str">
        <f>IF(D38="","",AQ38+AR38)</f>
        <v/>
      </c>
      <c r="AM38" s="1939" t="str">
        <f>IF(D38="","",COUNTIF(F38:AJ38,"休"))</f>
        <v/>
      </c>
      <c r="AN38" s="1940" t="str">
        <f>IF(D38="","",IFERROR(ROUND(AM38/AK38,3),""))</f>
        <v/>
      </c>
      <c r="AO38" s="4627"/>
      <c r="AQ38" s="1952">
        <f>+COUNTIF(F38:AJ38,"－")</f>
        <v>0</v>
      </c>
      <c r="AR38" s="1952">
        <f>+COUNTIF(F38:AJ38,"外")</f>
        <v>0</v>
      </c>
    </row>
    <row r="39" spans="1:44">
      <c r="B39" s="4624"/>
      <c r="C39" s="4660"/>
      <c r="D39" s="2174"/>
      <c r="E39" s="1947"/>
      <c r="F39" s="2179"/>
      <c r="G39" s="2127"/>
      <c r="H39" s="2127"/>
      <c r="I39" s="2127"/>
      <c r="J39" s="2127"/>
      <c r="K39" s="2127"/>
      <c r="L39" s="2127"/>
      <c r="M39" s="2127"/>
      <c r="N39" s="2127"/>
      <c r="O39" s="2127"/>
      <c r="P39" s="2127"/>
      <c r="Q39" s="2127"/>
      <c r="R39" s="2127"/>
      <c r="S39" s="2127"/>
      <c r="T39" s="2127"/>
      <c r="U39" s="2127"/>
      <c r="V39" s="2127"/>
      <c r="W39" s="2127"/>
      <c r="X39" s="2127"/>
      <c r="Y39" s="2127"/>
      <c r="Z39" s="2127"/>
      <c r="AA39" s="2127"/>
      <c r="AB39" s="2127"/>
      <c r="AC39" s="2127"/>
      <c r="AD39" s="2127"/>
      <c r="AE39" s="2127"/>
      <c r="AF39" s="2127"/>
      <c r="AG39" s="2144"/>
      <c r="AH39" s="2144"/>
      <c r="AI39" s="2144"/>
      <c r="AJ39" s="2184"/>
      <c r="AK39" s="1933" t="str">
        <f>IF(D39="","",COUNT($F$26:$AJ$26)-AL39)</f>
        <v/>
      </c>
      <c r="AL39" s="1934" t="str">
        <f>IF(D39="","",AQ39+AR39)</f>
        <v/>
      </c>
      <c r="AM39" s="1939" t="str">
        <f>IF(D39="","",COUNTIF(F39:AJ39,"休"))</f>
        <v/>
      </c>
      <c r="AN39" s="1940" t="str">
        <f>IF(D39="","",IFERROR(ROUND(AM39/AK39,3),""))</f>
        <v/>
      </c>
      <c r="AO39" s="4627"/>
      <c r="AQ39" s="1952">
        <f>+COUNTIF(F39:AJ39,"－")</f>
        <v>0</v>
      </c>
      <c r="AR39" s="1952">
        <f>+COUNTIF(F39:AJ39,"外")</f>
        <v>0</v>
      </c>
    </row>
    <row r="40" spans="1:44" ht="23.25" customHeight="1">
      <c r="A40" s="4621"/>
      <c r="B40" s="4624"/>
      <c r="C40" s="4658" t="s">
        <v>2303</v>
      </c>
      <c r="D40" s="2119" t="s">
        <v>2281</v>
      </c>
      <c r="E40" s="2139" t="s">
        <v>2270</v>
      </c>
      <c r="F40" s="2156"/>
      <c r="G40" s="2122"/>
      <c r="H40" s="2122" t="s">
        <v>2311</v>
      </c>
      <c r="I40" s="2122" t="s">
        <v>2311</v>
      </c>
      <c r="J40" s="2122" t="s">
        <v>2311</v>
      </c>
      <c r="K40" s="2122" t="s">
        <v>2311</v>
      </c>
      <c r="L40" s="2122" t="s">
        <v>2311</v>
      </c>
      <c r="M40" s="2122" t="s">
        <v>2311</v>
      </c>
      <c r="N40" s="2122" t="s">
        <v>2311</v>
      </c>
      <c r="O40" s="2122" t="s">
        <v>2311</v>
      </c>
      <c r="P40" s="2122" t="s">
        <v>2311</v>
      </c>
      <c r="Q40" s="2122" t="s">
        <v>2311</v>
      </c>
      <c r="R40" s="2122" t="s">
        <v>2311</v>
      </c>
      <c r="S40" s="2122" t="s">
        <v>2311</v>
      </c>
      <c r="T40" s="2122" t="s">
        <v>2311</v>
      </c>
      <c r="U40" s="2122" t="s">
        <v>2311</v>
      </c>
      <c r="V40" s="2122" t="s">
        <v>2311</v>
      </c>
      <c r="W40" s="2122" t="s">
        <v>2311</v>
      </c>
      <c r="X40" s="2122" t="s">
        <v>2311</v>
      </c>
      <c r="Y40" s="2122" t="s">
        <v>2311</v>
      </c>
      <c r="Z40" s="2122" t="s">
        <v>2311</v>
      </c>
      <c r="AA40" s="2122" t="s">
        <v>2311</v>
      </c>
      <c r="AB40" s="2122" t="s">
        <v>2311</v>
      </c>
      <c r="AC40" s="2122" t="s">
        <v>2311</v>
      </c>
      <c r="AD40" s="2122" t="s">
        <v>2311</v>
      </c>
      <c r="AE40" s="2122" t="s">
        <v>2311</v>
      </c>
      <c r="AF40" s="2122" t="s">
        <v>2311</v>
      </c>
      <c r="AG40" s="2157" t="s">
        <v>2311</v>
      </c>
      <c r="AH40" s="2157" t="s">
        <v>2311</v>
      </c>
      <c r="AI40" s="2157" t="s">
        <v>2311</v>
      </c>
      <c r="AJ40" s="2157" t="s">
        <v>2311</v>
      </c>
      <c r="AK40" s="1951"/>
      <c r="AL40" s="1952"/>
      <c r="AM40" s="1960"/>
      <c r="AN40" s="1954"/>
      <c r="AO40" s="4627"/>
    </row>
    <row r="41" spans="1:44" ht="13.5" customHeight="1">
      <c r="A41" s="4622"/>
      <c r="B41" s="4624"/>
      <c r="C41" s="4659"/>
      <c r="D41" s="2167" t="s">
        <v>2297</v>
      </c>
      <c r="E41" s="2124"/>
      <c r="F41" s="2177"/>
      <c r="G41" s="2126"/>
      <c r="H41" s="2126" t="s">
        <v>2330</v>
      </c>
      <c r="I41" s="2126" t="s">
        <v>2330</v>
      </c>
      <c r="J41" s="2126" t="s">
        <v>2330</v>
      </c>
      <c r="K41" s="2126" t="s">
        <v>2330</v>
      </c>
      <c r="L41" s="2126" t="s">
        <v>2330</v>
      </c>
      <c r="M41" s="2126" t="s">
        <v>2330</v>
      </c>
      <c r="N41" s="2126" t="s">
        <v>2330</v>
      </c>
      <c r="O41" s="2126" t="s">
        <v>2330</v>
      </c>
      <c r="P41" s="2126" t="s">
        <v>2330</v>
      </c>
      <c r="Q41" s="2126" t="s">
        <v>2330</v>
      </c>
      <c r="R41" s="2126" t="s">
        <v>2330</v>
      </c>
      <c r="S41" s="2126" t="s">
        <v>2330</v>
      </c>
      <c r="T41" s="2126" t="s">
        <v>2330</v>
      </c>
      <c r="U41" s="2126" t="s">
        <v>2330</v>
      </c>
      <c r="V41" s="2126" t="s">
        <v>2330</v>
      </c>
      <c r="W41" s="2126" t="s">
        <v>2330</v>
      </c>
      <c r="X41" s="2126" t="s">
        <v>2330</v>
      </c>
      <c r="Y41" s="2126" t="s">
        <v>2330</v>
      </c>
      <c r="Z41" s="2126" t="s">
        <v>2330</v>
      </c>
      <c r="AA41" s="2126" t="s">
        <v>2324</v>
      </c>
      <c r="AB41" s="2126" t="s">
        <v>1067</v>
      </c>
      <c r="AC41" s="2126"/>
      <c r="AD41" s="2126" t="s">
        <v>1067</v>
      </c>
      <c r="AE41" s="2126"/>
      <c r="AF41" s="2126" t="s">
        <v>1067</v>
      </c>
      <c r="AG41" s="2126"/>
      <c r="AH41" s="2186" t="s">
        <v>1067</v>
      </c>
      <c r="AI41" s="2186"/>
      <c r="AJ41" s="2186"/>
      <c r="AK41" s="1933">
        <f>IF(D41="","",COUNT($F$26:$AJ$26)-AL41)</f>
        <v>9</v>
      </c>
      <c r="AL41" s="1934">
        <f>IF(D41="","",AQ41+AR41)</f>
        <v>19</v>
      </c>
      <c r="AM41" s="1934">
        <f>IF(D41="","",COUNTIF(F41:AJ41,"休"))</f>
        <v>4</v>
      </c>
      <c r="AN41" s="1935">
        <f>IF(D41="","",IFERROR(ROUND(AM41/AK41,3),""))</f>
        <v>0.44400000000000001</v>
      </c>
      <c r="AO41" s="4627"/>
      <c r="AQ41" s="1952">
        <f>+COUNTIF(F41:AJ41,"－")</f>
        <v>19</v>
      </c>
      <c r="AR41" s="1952">
        <f>+COUNTIF(F41:AJ41,"外")</f>
        <v>0</v>
      </c>
    </row>
    <row r="42" spans="1:44" ht="13.5" customHeight="1">
      <c r="B42" s="4624"/>
      <c r="C42" s="4659"/>
      <c r="E42" s="2138"/>
      <c r="F42" s="2179"/>
      <c r="G42" s="2130"/>
      <c r="H42" s="2130"/>
      <c r="I42" s="2130"/>
      <c r="J42" s="2130"/>
      <c r="K42" s="2130"/>
      <c r="L42" s="2130"/>
      <c r="M42" s="2130"/>
      <c r="N42" s="2130"/>
      <c r="O42" s="2130"/>
      <c r="P42" s="2130"/>
      <c r="Q42" s="2130"/>
      <c r="R42" s="2130"/>
      <c r="S42" s="2130"/>
      <c r="T42" s="2130"/>
      <c r="U42" s="2130"/>
      <c r="V42" s="2130"/>
      <c r="W42" s="2130"/>
      <c r="X42" s="2130"/>
      <c r="Y42" s="2130"/>
      <c r="Z42" s="2130"/>
      <c r="AA42" s="2130"/>
      <c r="AB42" s="2130"/>
      <c r="AC42" s="2130"/>
      <c r="AD42" s="2130"/>
      <c r="AE42" s="2130"/>
      <c r="AF42" s="2130"/>
      <c r="AG42" s="2180"/>
      <c r="AH42" s="2180"/>
      <c r="AI42" s="2180"/>
      <c r="AJ42" s="2180"/>
      <c r="AK42" s="1933" t="str">
        <f>IF(D42="","",COUNT($F$26:$AJ$26)-AL42)</f>
        <v/>
      </c>
      <c r="AL42" s="1939" t="str">
        <f>IF(D42="","",AQ42+AR42)</f>
        <v/>
      </c>
      <c r="AM42" s="1939" t="str">
        <f>IF(D42="","",COUNTIF(F42:AJ42,"休"))</f>
        <v/>
      </c>
      <c r="AN42" s="1940" t="str">
        <f>IF(D42="","",IFERROR(ROUND(AM42/AK42,3),""))</f>
        <v/>
      </c>
      <c r="AO42" s="4627"/>
      <c r="AQ42" s="1952">
        <f>+COUNTIF(F42:AJ42,"－")</f>
        <v>0</v>
      </c>
      <c r="AR42" s="1952">
        <f>+COUNTIF(F42:AJ42,"外")</f>
        <v>0</v>
      </c>
    </row>
    <row r="43" spans="1:44">
      <c r="B43" s="4624"/>
      <c r="C43" s="4659"/>
      <c r="E43" s="2138"/>
      <c r="F43" s="2179"/>
      <c r="G43" s="2130"/>
      <c r="H43" s="2130"/>
      <c r="I43" s="2130"/>
      <c r="J43" s="2130"/>
      <c r="K43" s="2130"/>
      <c r="L43" s="2130"/>
      <c r="M43" s="2130"/>
      <c r="N43" s="2130"/>
      <c r="O43" s="2130"/>
      <c r="P43" s="2130"/>
      <c r="Q43" s="2130"/>
      <c r="R43" s="2130"/>
      <c r="S43" s="2130"/>
      <c r="T43" s="2130"/>
      <c r="U43" s="2130"/>
      <c r="V43" s="2130"/>
      <c r="W43" s="2130"/>
      <c r="X43" s="2130"/>
      <c r="Y43" s="2130"/>
      <c r="Z43" s="2130"/>
      <c r="AA43" s="2130"/>
      <c r="AB43" s="2130"/>
      <c r="AC43" s="2130"/>
      <c r="AD43" s="2130"/>
      <c r="AE43" s="2130"/>
      <c r="AF43" s="2130"/>
      <c r="AG43" s="2180"/>
      <c r="AH43" s="2180"/>
      <c r="AI43" s="2180"/>
      <c r="AJ43" s="2180"/>
      <c r="AK43" s="1933" t="str">
        <f>IF(D43="","",COUNT($F$26:$AJ$26)-AL43)</f>
        <v/>
      </c>
      <c r="AL43" s="1939" t="str">
        <f>IF(D43="","",AQ43+AR43)</f>
        <v/>
      </c>
      <c r="AM43" s="1939" t="str">
        <f>IF(D43="","",COUNTIF(F43:AJ43,"休"))</f>
        <v/>
      </c>
      <c r="AN43" s="1940" t="str">
        <f>IF(D43="","",IFERROR(ROUND(AM43/AK43,3),""))</f>
        <v/>
      </c>
      <c r="AO43" s="4627"/>
      <c r="AQ43" s="1952">
        <f>+COUNTIF(F43:AJ43,"－")</f>
        <v>0</v>
      </c>
      <c r="AR43" s="1952">
        <f>+COUNTIF(F43:AJ43,"外")</f>
        <v>0</v>
      </c>
    </row>
    <row r="44" spans="1:44" ht="13.8" thickBot="1">
      <c r="B44" s="4625"/>
      <c r="C44" s="4660"/>
      <c r="D44" s="2174"/>
      <c r="E44" s="1947"/>
      <c r="F44" s="2141"/>
      <c r="G44" s="2134"/>
      <c r="H44" s="2134"/>
      <c r="I44" s="2134"/>
      <c r="J44" s="2134"/>
      <c r="K44" s="2134"/>
      <c r="L44" s="2134"/>
      <c r="M44" s="2134"/>
      <c r="N44" s="2134"/>
      <c r="O44" s="2134"/>
      <c r="P44" s="2134"/>
      <c r="Q44" s="2134"/>
      <c r="R44" s="2134"/>
      <c r="S44" s="2134"/>
      <c r="T44" s="2134"/>
      <c r="U44" s="2134"/>
      <c r="V44" s="2134"/>
      <c r="W44" s="2134"/>
      <c r="X44" s="2134"/>
      <c r="Y44" s="2134"/>
      <c r="Z44" s="2134"/>
      <c r="AA44" s="2134"/>
      <c r="AB44" s="2134"/>
      <c r="AC44" s="2134"/>
      <c r="AD44" s="2134"/>
      <c r="AE44" s="2134"/>
      <c r="AF44" s="2134"/>
      <c r="AG44" s="2187"/>
      <c r="AH44" s="2187"/>
      <c r="AI44" s="2187"/>
      <c r="AJ44" s="2187"/>
      <c r="AK44" s="1963" t="str">
        <f>IF(D44="","",COUNT($F$26:$AJ$26)-AL44)</f>
        <v/>
      </c>
      <c r="AL44" s="1947" t="str">
        <f>IF(D44="","",AQ44+AR44)</f>
        <v/>
      </c>
      <c r="AM44" s="1964" t="str">
        <f>IF(D44="","",COUNTIF(F44:AJ44,"休"))</f>
        <v/>
      </c>
      <c r="AN44" s="1940" t="str">
        <f>IF(D44="","",IFERROR(ROUND(AM44/AK44,3),""))</f>
        <v/>
      </c>
      <c r="AO44" s="4628"/>
      <c r="AQ44" s="1952">
        <f>+COUNTIF(F44:AJ44,"－")</f>
        <v>0</v>
      </c>
      <c r="AR44" s="1952">
        <f>+COUNTIF(F44:AJ44,"外")</f>
        <v>0</v>
      </c>
    </row>
    <row r="45" spans="1:44" ht="13.8" thickBot="1">
      <c r="B45" s="2143"/>
      <c r="C45" s="2116"/>
      <c r="F45" s="2144"/>
      <c r="G45" s="2144"/>
      <c r="H45" s="2144"/>
      <c r="I45" s="2144"/>
      <c r="J45" s="2144"/>
      <c r="K45" s="2144"/>
      <c r="L45" s="2144"/>
      <c r="M45" s="2144"/>
      <c r="N45" s="2144"/>
      <c r="O45" s="2144"/>
      <c r="P45" s="2144"/>
      <c r="Q45" s="2144"/>
      <c r="R45" s="2144"/>
      <c r="S45" s="2144"/>
      <c r="T45" s="2144"/>
      <c r="U45" s="2144"/>
      <c r="V45" s="2144"/>
      <c r="W45" s="2144"/>
      <c r="X45" s="2144"/>
      <c r="Y45" s="2144"/>
      <c r="Z45" s="2144"/>
      <c r="AA45" s="2144"/>
      <c r="AB45" s="2144"/>
      <c r="AC45" s="2144"/>
      <c r="AD45" s="2144"/>
      <c r="AE45" s="2144"/>
      <c r="AF45" s="2144"/>
      <c r="AG45" s="2144"/>
      <c r="AH45" s="2144"/>
      <c r="AI45" s="2144"/>
      <c r="AJ45" s="2144"/>
      <c r="AK45" s="2145"/>
      <c r="AN45" s="2146" t="s">
        <v>2271</v>
      </c>
      <c r="AO45" s="2147" t="str">
        <f>IF(AO29&gt;=0.285,"OK","NG")</f>
        <v>OK</v>
      </c>
      <c r="AQ45" s="2061"/>
      <c r="AR45" s="2061"/>
    </row>
    <row r="46" spans="1:44">
      <c r="F46" s="2148"/>
      <c r="G46" s="2148"/>
      <c r="H46" s="2148"/>
      <c r="I46" s="2148"/>
      <c r="J46" s="2148"/>
      <c r="K46" s="2148"/>
      <c r="L46" s="2148"/>
      <c r="M46" s="2148"/>
      <c r="N46" s="2148"/>
      <c r="O46" s="2148"/>
      <c r="P46" s="2148"/>
      <c r="Q46" s="2148"/>
      <c r="R46" s="2148"/>
      <c r="S46" s="2148"/>
      <c r="T46" s="2148"/>
      <c r="U46" s="2148"/>
      <c r="V46" s="2148"/>
      <c r="W46" s="2148"/>
      <c r="X46" s="2148"/>
      <c r="Y46" s="2148"/>
      <c r="Z46" s="2148"/>
      <c r="AA46" s="2148"/>
      <c r="AB46" s="2148"/>
      <c r="AC46" s="2148"/>
      <c r="AD46" s="2148"/>
      <c r="AE46" s="2148"/>
      <c r="AF46" s="2148"/>
      <c r="AG46" s="2148"/>
      <c r="AH46" s="2148"/>
      <c r="AI46" s="2148"/>
      <c r="AJ46" s="2148"/>
    </row>
    <row r="47" spans="1:44" hidden="1">
      <c r="F47" s="2061">
        <f>YEAR(F50)</f>
        <v>2025</v>
      </c>
      <c r="G47" s="2061">
        <f>MONTH(F50)</f>
        <v>7</v>
      </c>
    </row>
    <row r="48" spans="1:44" ht="13.5" customHeight="1">
      <c r="B48" s="4629"/>
      <c r="C48" s="4630"/>
      <c r="D48" s="4631"/>
      <c r="E48" s="2149" t="s">
        <v>2266</v>
      </c>
      <c r="F48" s="4637">
        <f>F50</f>
        <v>45839</v>
      </c>
      <c r="G48" s="4638"/>
      <c r="H48" s="4638"/>
      <c r="I48" s="4638"/>
      <c r="J48" s="4638"/>
      <c r="K48" s="4638"/>
      <c r="L48" s="4638"/>
      <c r="M48" s="4638"/>
      <c r="N48" s="4638"/>
      <c r="O48" s="4638"/>
      <c r="P48" s="4638"/>
      <c r="Q48" s="4638"/>
      <c r="R48" s="4638"/>
      <c r="S48" s="4638"/>
      <c r="T48" s="4638"/>
      <c r="U48" s="4638"/>
      <c r="V48" s="4638"/>
      <c r="W48" s="4638"/>
      <c r="X48" s="4638"/>
      <c r="Y48" s="4638"/>
      <c r="Z48" s="4638"/>
      <c r="AA48" s="4638"/>
      <c r="AB48" s="4638"/>
      <c r="AC48" s="4638"/>
      <c r="AD48" s="4638"/>
      <c r="AE48" s="4638"/>
      <c r="AF48" s="4638"/>
      <c r="AG48" s="4638"/>
      <c r="AH48" s="4638"/>
      <c r="AI48" s="4638"/>
      <c r="AJ48" s="4638"/>
      <c r="AK48" s="4480" t="s">
        <v>2304</v>
      </c>
      <c r="AL48" s="4489" t="s">
        <v>2305</v>
      </c>
      <c r="AM48" s="4480" t="s">
        <v>2283</v>
      </c>
      <c r="AN48" s="4481" t="s">
        <v>2306</v>
      </c>
      <c r="AO48" s="4480" t="s">
        <v>2307</v>
      </c>
      <c r="AQ48" s="4619" t="s">
        <v>2308</v>
      </c>
      <c r="AR48" s="4619" t="s">
        <v>2309</v>
      </c>
    </row>
    <row r="49" spans="2:44" ht="13.5" hidden="1" customHeight="1">
      <c r="B49" s="4632"/>
      <c r="C49" s="4622"/>
      <c r="D49" s="4633"/>
      <c r="E49" s="2150"/>
      <c r="F49" s="2110">
        <f>DATE($F47,$G47,1)</f>
        <v>45839</v>
      </c>
      <c r="G49" s="2110">
        <f t="shared" ref="G49:AJ49" si="13">F49+1</f>
        <v>45840</v>
      </c>
      <c r="H49" s="2110">
        <f t="shared" si="13"/>
        <v>45841</v>
      </c>
      <c r="I49" s="2110">
        <f t="shared" si="13"/>
        <v>45842</v>
      </c>
      <c r="J49" s="2110">
        <f t="shared" si="13"/>
        <v>45843</v>
      </c>
      <c r="K49" s="2110">
        <f t="shared" si="13"/>
        <v>45844</v>
      </c>
      <c r="L49" s="2110">
        <f t="shared" si="13"/>
        <v>45845</v>
      </c>
      <c r="M49" s="2110">
        <f t="shared" si="13"/>
        <v>45846</v>
      </c>
      <c r="N49" s="2110">
        <f t="shared" si="13"/>
        <v>45847</v>
      </c>
      <c r="O49" s="2110">
        <f t="shared" si="13"/>
        <v>45848</v>
      </c>
      <c r="P49" s="2110">
        <f t="shared" si="13"/>
        <v>45849</v>
      </c>
      <c r="Q49" s="2110">
        <f t="shared" si="13"/>
        <v>45850</v>
      </c>
      <c r="R49" s="2110">
        <f t="shared" si="13"/>
        <v>45851</v>
      </c>
      <c r="S49" s="2110">
        <f t="shared" si="13"/>
        <v>45852</v>
      </c>
      <c r="T49" s="2110">
        <f t="shared" si="13"/>
        <v>45853</v>
      </c>
      <c r="U49" s="2110">
        <f t="shared" si="13"/>
        <v>45854</v>
      </c>
      <c r="V49" s="2110">
        <f t="shared" si="13"/>
        <v>45855</v>
      </c>
      <c r="W49" s="2110">
        <f t="shared" si="13"/>
        <v>45856</v>
      </c>
      <c r="X49" s="2110">
        <f t="shared" si="13"/>
        <v>45857</v>
      </c>
      <c r="Y49" s="2110">
        <f t="shared" si="13"/>
        <v>45858</v>
      </c>
      <c r="Z49" s="2110">
        <f t="shared" si="13"/>
        <v>45859</v>
      </c>
      <c r="AA49" s="2110">
        <f t="shared" si="13"/>
        <v>45860</v>
      </c>
      <c r="AB49" s="2110">
        <f t="shared" si="13"/>
        <v>45861</v>
      </c>
      <c r="AC49" s="2110">
        <f t="shared" si="13"/>
        <v>45862</v>
      </c>
      <c r="AD49" s="2110">
        <f t="shared" si="13"/>
        <v>45863</v>
      </c>
      <c r="AE49" s="2110">
        <f t="shared" si="13"/>
        <v>45864</v>
      </c>
      <c r="AF49" s="2110">
        <f t="shared" si="13"/>
        <v>45865</v>
      </c>
      <c r="AG49" s="2110">
        <f t="shared" si="13"/>
        <v>45866</v>
      </c>
      <c r="AH49" s="2110">
        <f t="shared" si="13"/>
        <v>45867</v>
      </c>
      <c r="AI49" s="2110">
        <f t="shared" si="13"/>
        <v>45868</v>
      </c>
      <c r="AJ49" s="2110">
        <f t="shared" si="13"/>
        <v>45869</v>
      </c>
      <c r="AK49" s="4480"/>
      <c r="AL49" s="4489"/>
      <c r="AM49" s="4480"/>
      <c r="AN49" s="4481"/>
      <c r="AO49" s="4480"/>
      <c r="AQ49" s="4619"/>
      <c r="AR49" s="4619"/>
    </row>
    <row r="50" spans="2:44">
      <c r="B50" s="4632"/>
      <c r="C50" s="4622"/>
      <c r="D50" s="4633"/>
      <c r="E50" s="2151" t="s">
        <v>2267</v>
      </c>
      <c r="F50" s="2152">
        <f>IF(EDATE(F25,1)&gt;$F$7,"",EDATE(F25,1))</f>
        <v>45839</v>
      </c>
      <c r="G50" s="2110">
        <f t="shared" ref="G50:AJ50" si="14">IF(G49&gt;$F$7,"",IF(F50=EOMONTH(DATE($F47,$G47,1),0),"",IF(F50="","",F50+1)))</f>
        <v>45840</v>
      </c>
      <c r="H50" s="2110">
        <f t="shared" si="14"/>
        <v>45841</v>
      </c>
      <c r="I50" s="2110">
        <f t="shared" si="14"/>
        <v>45842</v>
      </c>
      <c r="J50" s="2110">
        <f t="shared" si="14"/>
        <v>45843</v>
      </c>
      <c r="K50" s="2110">
        <f t="shared" si="14"/>
        <v>45844</v>
      </c>
      <c r="L50" s="2110">
        <f t="shared" si="14"/>
        <v>45845</v>
      </c>
      <c r="M50" s="2110">
        <f t="shared" si="14"/>
        <v>45846</v>
      </c>
      <c r="N50" s="2110">
        <f t="shared" si="14"/>
        <v>45847</v>
      </c>
      <c r="O50" s="2110">
        <f t="shared" si="14"/>
        <v>45848</v>
      </c>
      <c r="P50" s="2110">
        <f t="shared" si="14"/>
        <v>45849</v>
      </c>
      <c r="Q50" s="2110">
        <f t="shared" si="14"/>
        <v>45850</v>
      </c>
      <c r="R50" s="2110">
        <f t="shared" si="14"/>
        <v>45851</v>
      </c>
      <c r="S50" s="2110">
        <f t="shared" si="14"/>
        <v>45852</v>
      </c>
      <c r="T50" s="2110">
        <f t="shared" si="14"/>
        <v>45853</v>
      </c>
      <c r="U50" s="2110">
        <f t="shared" si="14"/>
        <v>45854</v>
      </c>
      <c r="V50" s="2110">
        <f t="shared" si="14"/>
        <v>45855</v>
      </c>
      <c r="W50" s="2110">
        <f t="shared" si="14"/>
        <v>45856</v>
      </c>
      <c r="X50" s="2110">
        <f t="shared" si="14"/>
        <v>45857</v>
      </c>
      <c r="Y50" s="2110">
        <f t="shared" si="14"/>
        <v>45858</v>
      </c>
      <c r="Z50" s="2110">
        <f t="shared" si="14"/>
        <v>45859</v>
      </c>
      <c r="AA50" s="2110">
        <f t="shared" si="14"/>
        <v>45860</v>
      </c>
      <c r="AB50" s="2110">
        <f t="shared" si="14"/>
        <v>45861</v>
      </c>
      <c r="AC50" s="2110">
        <f t="shared" si="14"/>
        <v>45862</v>
      </c>
      <c r="AD50" s="2110">
        <f t="shared" si="14"/>
        <v>45863</v>
      </c>
      <c r="AE50" s="2110">
        <f t="shared" si="14"/>
        <v>45864</v>
      </c>
      <c r="AF50" s="2110">
        <f t="shared" si="14"/>
        <v>45865</v>
      </c>
      <c r="AG50" s="2110">
        <f t="shared" si="14"/>
        <v>45866</v>
      </c>
      <c r="AH50" s="2110">
        <f t="shared" si="14"/>
        <v>45867</v>
      </c>
      <c r="AI50" s="2110">
        <f t="shared" si="14"/>
        <v>45868</v>
      </c>
      <c r="AJ50" s="2110">
        <f t="shared" si="14"/>
        <v>45869</v>
      </c>
      <c r="AK50" s="4480"/>
      <c r="AL50" s="4489"/>
      <c r="AM50" s="4480"/>
      <c r="AN50" s="4481"/>
      <c r="AO50" s="4480"/>
      <c r="AQ50" s="4619"/>
      <c r="AR50" s="4619"/>
    </row>
    <row r="51" spans="2:44">
      <c r="B51" s="4634"/>
      <c r="C51" s="4635"/>
      <c r="D51" s="4636"/>
      <c r="E51" s="1939" t="s">
        <v>1060</v>
      </c>
      <c r="F51" s="2153" t="str">
        <f t="shared" ref="F51:AJ51" si="15">IFERROR(TEXT(WEEKDAY(+F50),"aaa"),"")</f>
        <v>火</v>
      </c>
      <c r="G51" s="2153" t="str">
        <f t="shared" si="15"/>
        <v>水</v>
      </c>
      <c r="H51" s="2153" t="str">
        <f t="shared" si="15"/>
        <v>木</v>
      </c>
      <c r="I51" s="2153" t="str">
        <f t="shared" si="15"/>
        <v>金</v>
      </c>
      <c r="J51" s="2153" t="str">
        <f t="shared" si="15"/>
        <v>土</v>
      </c>
      <c r="K51" s="2153" t="str">
        <f t="shared" si="15"/>
        <v>日</v>
      </c>
      <c r="L51" s="2153" t="str">
        <f t="shared" si="15"/>
        <v>月</v>
      </c>
      <c r="M51" s="2153" t="str">
        <f t="shared" si="15"/>
        <v>火</v>
      </c>
      <c r="N51" s="2153" t="str">
        <f t="shared" si="15"/>
        <v>水</v>
      </c>
      <c r="O51" s="2153" t="str">
        <f t="shared" si="15"/>
        <v>木</v>
      </c>
      <c r="P51" s="2153" t="str">
        <f t="shared" si="15"/>
        <v>金</v>
      </c>
      <c r="Q51" s="2153" t="str">
        <f t="shared" si="15"/>
        <v>土</v>
      </c>
      <c r="R51" s="2153" t="str">
        <f t="shared" si="15"/>
        <v>日</v>
      </c>
      <c r="S51" s="2153" t="str">
        <f t="shared" si="15"/>
        <v>月</v>
      </c>
      <c r="T51" s="2153" t="str">
        <f t="shared" si="15"/>
        <v>火</v>
      </c>
      <c r="U51" s="2153" t="str">
        <f t="shared" si="15"/>
        <v>水</v>
      </c>
      <c r="V51" s="2153" t="str">
        <f t="shared" si="15"/>
        <v>木</v>
      </c>
      <c r="W51" s="2153" t="str">
        <f t="shared" si="15"/>
        <v>金</v>
      </c>
      <c r="X51" s="2153" t="str">
        <f t="shared" si="15"/>
        <v>土</v>
      </c>
      <c r="Y51" s="2153" t="str">
        <f t="shared" si="15"/>
        <v>日</v>
      </c>
      <c r="Z51" s="2153" t="str">
        <f t="shared" si="15"/>
        <v>月</v>
      </c>
      <c r="AA51" s="2153" t="str">
        <f t="shared" si="15"/>
        <v>火</v>
      </c>
      <c r="AB51" s="2153" t="str">
        <f t="shared" si="15"/>
        <v>水</v>
      </c>
      <c r="AC51" s="2153" t="str">
        <f t="shared" si="15"/>
        <v>木</v>
      </c>
      <c r="AD51" s="2153" t="str">
        <f t="shared" si="15"/>
        <v>金</v>
      </c>
      <c r="AE51" s="2153" t="str">
        <f t="shared" si="15"/>
        <v>土</v>
      </c>
      <c r="AF51" s="2153" t="str">
        <f t="shared" si="15"/>
        <v>日</v>
      </c>
      <c r="AG51" s="2153" t="str">
        <f t="shared" si="15"/>
        <v>月</v>
      </c>
      <c r="AH51" s="2153" t="str">
        <f t="shared" si="15"/>
        <v>火</v>
      </c>
      <c r="AI51" s="2153" t="str">
        <f t="shared" si="15"/>
        <v>水</v>
      </c>
      <c r="AJ51" s="2153" t="str">
        <f t="shared" si="15"/>
        <v>木</v>
      </c>
      <c r="AK51" s="4480"/>
      <c r="AL51" s="4489"/>
      <c r="AM51" s="4480"/>
      <c r="AN51" s="4481"/>
      <c r="AO51" s="4480"/>
      <c r="AQ51" s="4619"/>
      <c r="AR51" s="4619"/>
    </row>
    <row r="52" spans="2:44" ht="21" customHeight="1">
      <c r="B52" s="2154" t="s">
        <v>2310</v>
      </c>
      <c r="C52" s="2155" t="s">
        <v>2280</v>
      </c>
      <c r="D52" s="2119" t="s">
        <v>2281</v>
      </c>
      <c r="E52" s="2120" t="s">
        <v>2270</v>
      </c>
      <c r="F52" s="2156" t="s">
        <v>2311</v>
      </c>
      <c r="G52" s="2122"/>
      <c r="H52" s="2122" t="s">
        <v>2311</v>
      </c>
      <c r="I52" s="2122" t="s">
        <v>2311</v>
      </c>
      <c r="J52" s="2122" t="s">
        <v>2311</v>
      </c>
      <c r="K52" s="2122" t="s">
        <v>2311</v>
      </c>
      <c r="L52" s="2122" t="s">
        <v>2311</v>
      </c>
      <c r="M52" s="2122" t="s">
        <v>2311</v>
      </c>
      <c r="N52" s="2122" t="s">
        <v>2311</v>
      </c>
      <c r="O52" s="2122" t="s">
        <v>2311</v>
      </c>
      <c r="P52" s="2122" t="s">
        <v>2311</v>
      </c>
      <c r="Q52" s="2122" t="s">
        <v>2311</v>
      </c>
      <c r="R52" s="2122" t="s">
        <v>2311</v>
      </c>
      <c r="S52" s="2122" t="s">
        <v>2311</v>
      </c>
      <c r="T52" s="2122" t="s">
        <v>2311</v>
      </c>
      <c r="U52" s="2122" t="s">
        <v>2311</v>
      </c>
      <c r="V52" s="2122"/>
      <c r="W52" s="2122"/>
      <c r="X52" s="2122"/>
      <c r="Y52" s="2122" t="s">
        <v>2311</v>
      </c>
      <c r="Z52" s="2122" t="s">
        <v>2311</v>
      </c>
      <c r="AA52" s="2122" t="s">
        <v>2311</v>
      </c>
      <c r="AB52" s="2122" t="s">
        <v>2311</v>
      </c>
      <c r="AC52" s="2122" t="s">
        <v>2311</v>
      </c>
      <c r="AD52" s="2122" t="s">
        <v>2311</v>
      </c>
      <c r="AE52" s="2122" t="s">
        <v>2311</v>
      </c>
      <c r="AF52" s="2122" t="s">
        <v>2311</v>
      </c>
      <c r="AG52" s="2157"/>
      <c r="AH52" s="2157"/>
      <c r="AI52" s="2157"/>
      <c r="AJ52" s="2157"/>
      <c r="AK52" s="1905" t="s">
        <v>2289</v>
      </c>
      <c r="AL52" s="1905" t="s">
        <v>2290</v>
      </c>
      <c r="AM52" s="1905" t="s">
        <v>2291</v>
      </c>
      <c r="AN52" s="1906" t="s">
        <v>2292</v>
      </c>
      <c r="AO52" s="1905" t="s">
        <v>2293</v>
      </c>
      <c r="AQ52" s="4620"/>
      <c r="AR52" s="4620"/>
    </row>
    <row r="53" spans="2:44" ht="13.5" customHeight="1">
      <c r="B53" s="4623" t="s">
        <v>2294</v>
      </c>
      <c r="C53" s="4658" t="s">
        <v>2295</v>
      </c>
      <c r="D53" s="2176" t="s">
        <v>2296</v>
      </c>
      <c r="E53" s="2124"/>
      <c r="F53" s="2188"/>
      <c r="G53" s="2189"/>
      <c r="H53" s="2186"/>
      <c r="I53" s="2126"/>
      <c r="J53" s="2126"/>
      <c r="K53" s="2126" t="s">
        <v>1067</v>
      </c>
      <c r="L53" s="2126" t="s">
        <v>1067</v>
      </c>
      <c r="M53" s="2126"/>
      <c r="N53" s="2126"/>
      <c r="O53" s="2126"/>
      <c r="P53" s="2126"/>
      <c r="Q53" s="2126"/>
      <c r="R53" s="2126" t="s">
        <v>1067</v>
      </c>
      <c r="S53" s="2126" t="s">
        <v>1067</v>
      </c>
      <c r="T53" s="2126"/>
      <c r="U53" s="2126"/>
      <c r="V53" s="2126"/>
      <c r="W53" s="2126"/>
      <c r="X53" s="2126"/>
      <c r="Y53" s="2126" t="s">
        <v>1067</v>
      </c>
      <c r="Z53" s="2126" t="s">
        <v>1067</v>
      </c>
      <c r="AA53" s="2126"/>
      <c r="AB53" s="2126"/>
      <c r="AC53" s="2126"/>
      <c r="AD53" s="2126"/>
      <c r="AE53" s="2126"/>
      <c r="AF53" s="2126" t="s">
        <v>1067</v>
      </c>
      <c r="AG53" s="2126" t="s">
        <v>1067</v>
      </c>
      <c r="AH53" s="2126"/>
      <c r="AI53" s="2144"/>
      <c r="AJ53" s="2144"/>
      <c r="AK53" s="1933">
        <f t="shared" ref="AK53:AK58" si="16">IF(D53="","",COUNT($F$50:$AJ$50)-AL53)</f>
        <v>31</v>
      </c>
      <c r="AL53" s="1934">
        <f t="shared" ref="AL53:AL58" si="17">IF(D53="","",AQ53+AR53)</f>
        <v>0</v>
      </c>
      <c r="AM53" s="1934">
        <f t="shared" ref="AM53:AM58" si="18">IF(D53="","",COUNTIF(F53:AJ53,"休"))</f>
        <v>8</v>
      </c>
      <c r="AN53" s="1935">
        <f t="shared" ref="AN53:AN58" si="19">IF(D53="","",IFERROR(ROUND(AM53/AK53,3),""))</f>
        <v>0.25800000000000001</v>
      </c>
      <c r="AO53" s="4626">
        <f>ROUND(AVERAGE(AN53:AN68),3)</f>
        <v>0.312</v>
      </c>
      <c r="AQ53" s="1952">
        <f t="shared" ref="AQ53:AQ58" si="20">+COUNTIF(F53:AJ53,"－")</f>
        <v>0</v>
      </c>
      <c r="AR53" s="1952">
        <f t="shared" ref="AR53:AR58" si="21">+COUNTIF(H53:AJ53,"外")</f>
        <v>0</v>
      </c>
    </row>
    <row r="54" spans="2:44" ht="13.5" customHeight="1">
      <c r="B54" s="4624"/>
      <c r="C54" s="4659"/>
      <c r="D54" s="2178" t="s">
        <v>2297</v>
      </c>
      <c r="E54" s="2124"/>
      <c r="F54" s="2129"/>
      <c r="G54" s="2190"/>
      <c r="H54" s="2180"/>
      <c r="I54" s="2130" t="s">
        <v>1067</v>
      </c>
      <c r="J54" s="2130" t="s">
        <v>1067</v>
      </c>
      <c r="K54" s="2130"/>
      <c r="L54" s="2130"/>
      <c r="M54" s="2130"/>
      <c r="N54" s="2130"/>
      <c r="O54" s="2130"/>
      <c r="P54" s="2130" t="s">
        <v>1067</v>
      </c>
      <c r="Q54" s="2130" t="s">
        <v>1067</v>
      </c>
      <c r="R54" s="2130"/>
      <c r="S54" s="2130"/>
      <c r="T54" s="2130"/>
      <c r="U54" s="2130"/>
      <c r="V54" s="2130"/>
      <c r="W54" s="2130" t="s">
        <v>1067</v>
      </c>
      <c r="X54" s="2130" t="s">
        <v>1067</v>
      </c>
      <c r="Y54" s="2130"/>
      <c r="Z54" s="2130"/>
      <c r="AA54" s="2130"/>
      <c r="AB54" s="2130"/>
      <c r="AC54" s="2130"/>
      <c r="AD54" s="2130" t="s">
        <v>1067</v>
      </c>
      <c r="AE54" s="2130" t="s">
        <v>1067</v>
      </c>
      <c r="AF54" s="2130"/>
      <c r="AG54" s="2130"/>
      <c r="AH54" s="2130"/>
      <c r="AI54" s="2180"/>
      <c r="AJ54" s="2180"/>
      <c r="AK54" s="1933">
        <f t="shared" si="16"/>
        <v>31</v>
      </c>
      <c r="AL54" s="1934">
        <f t="shared" si="17"/>
        <v>0</v>
      </c>
      <c r="AM54" s="1934">
        <f t="shared" si="18"/>
        <v>8</v>
      </c>
      <c r="AN54" s="1935">
        <f t="shared" si="19"/>
        <v>0.25800000000000001</v>
      </c>
      <c r="AO54" s="4627"/>
      <c r="AQ54" s="1952">
        <f t="shared" si="20"/>
        <v>0</v>
      </c>
      <c r="AR54" s="1952">
        <f t="shared" si="21"/>
        <v>0</v>
      </c>
    </row>
    <row r="55" spans="2:44">
      <c r="B55" s="4624"/>
      <c r="C55" s="4659"/>
      <c r="D55" s="2181" t="s">
        <v>2298</v>
      </c>
      <c r="E55" s="2124"/>
      <c r="F55" s="2129"/>
      <c r="G55" s="2130" t="s">
        <v>1067</v>
      </c>
      <c r="H55" s="2191"/>
      <c r="I55" s="2130"/>
      <c r="J55" s="2130" t="s">
        <v>1067</v>
      </c>
      <c r="K55" s="2130"/>
      <c r="L55" s="2130"/>
      <c r="M55" s="2130" t="s">
        <v>1067</v>
      </c>
      <c r="N55" s="2130" t="s">
        <v>1067</v>
      </c>
      <c r="O55" s="2130"/>
      <c r="P55" s="2130"/>
      <c r="Q55" s="2130" t="s">
        <v>1067</v>
      </c>
      <c r="R55" s="2130"/>
      <c r="S55" s="2130"/>
      <c r="T55" s="2130"/>
      <c r="U55" s="2130" t="s">
        <v>1067</v>
      </c>
      <c r="V55" s="2130"/>
      <c r="W55" s="2130"/>
      <c r="X55" s="2130" t="s">
        <v>1067</v>
      </c>
      <c r="Y55" s="2130"/>
      <c r="Z55" s="2130"/>
      <c r="AA55" s="2130" t="s">
        <v>1067</v>
      </c>
      <c r="AB55" s="2130" t="s">
        <v>1067</v>
      </c>
      <c r="AC55" s="2130"/>
      <c r="AD55" s="2130"/>
      <c r="AE55" s="2130" t="s">
        <v>1067</v>
      </c>
      <c r="AF55" s="2130"/>
      <c r="AG55" s="2130"/>
      <c r="AH55" s="2130"/>
      <c r="AI55" s="2130" t="s">
        <v>1067</v>
      </c>
      <c r="AJ55" s="2180"/>
      <c r="AK55" s="1933">
        <f t="shared" si="16"/>
        <v>31</v>
      </c>
      <c r="AL55" s="1934">
        <f t="shared" si="17"/>
        <v>0</v>
      </c>
      <c r="AM55" s="1934">
        <f t="shared" si="18"/>
        <v>11</v>
      </c>
      <c r="AN55" s="1935">
        <f t="shared" si="19"/>
        <v>0.35499999999999998</v>
      </c>
      <c r="AO55" s="4627"/>
      <c r="AQ55" s="1952">
        <f t="shared" si="20"/>
        <v>0</v>
      </c>
      <c r="AR55" s="1952">
        <f t="shared" si="21"/>
        <v>0</v>
      </c>
    </row>
    <row r="56" spans="2:44">
      <c r="B56" s="4624"/>
      <c r="C56" s="4659"/>
      <c r="D56" s="2181" t="s">
        <v>2299</v>
      </c>
      <c r="E56" s="2105"/>
      <c r="F56" s="2129"/>
      <c r="G56" s="2190"/>
      <c r="H56" s="2191" t="s">
        <v>1067</v>
      </c>
      <c r="I56" s="2130"/>
      <c r="J56" s="2130"/>
      <c r="K56" s="2130"/>
      <c r="L56" s="2130" t="s">
        <v>1067</v>
      </c>
      <c r="M56" s="2130"/>
      <c r="N56" s="2130"/>
      <c r="O56" s="2130" t="s">
        <v>1067</v>
      </c>
      <c r="P56" s="2130"/>
      <c r="Q56" s="2130"/>
      <c r="R56" s="2130"/>
      <c r="S56" s="2130" t="s">
        <v>1067</v>
      </c>
      <c r="T56" s="2130"/>
      <c r="U56" s="2130"/>
      <c r="V56" s="2130" t="s">
        <v>1067</v>
      </c>
      <c r="W56" s="2130"/>
      <c r="X56" s="2130"/>
      <c r="Y56" s="2130"/>
      <c r="Z56" s="2130" t="s">
        <v>1067</v>
      </c>
      <c r="AA56" s="2130"/>
      <c r="AB56" s="2130"/>
      <c r="AC56" s="2130" t="s">
        <v>1067</v>
      </c>
      <c r="AD56" s="2130"/>
      <c r="AE56" s="2130"/>
      <c r="AF56" s="2130"/>
      <c r="AG56" s="2130" t="s">
        <v>1067</v>
      </c>
      <c r="AH56" s="2130"/>
      <c r="AI56" s="2180"/>
      <c r="AJ56" s="2130" t="s">
        <v>1067</v>
      </c>
      <c r="AK56" s="1933">
        <f t="shared" si="16"/>
        <v>31</v>
      </c>
      <c r="AL56" s="1934">
        <f t="shared" si="17"/>
        <v>0</v>
      </c>
      <c r="AM56" s="1934">
        <f t="shared" si="18"/>
        <v>9</v>
      </c>
      <c r="AN56" s="1935">
        <f t="shared" si="19"/>
        <v>0.28999999999999998</v>
      </c>
      <c r="AO56" s="4627"/>
      <c r="AQ56" s="1952">
        <f t="shared" si="20"/>
        <v>0</v>
      </c>
      <c r="AR56" s="1952">
        <f t="shared" si="21"/>
        <v>0</v>
      </c>
    </row>
    <row r="57" spans="2:44">
      <c r="B57" s="4624"/>
      <c r="C57" s="4659"/>
      <c r="D57" s="2181" t="s">
        <v>2300</v>
      </c>
      <c r="E57" s="2124"/>
      <c r="F57" s="2129" t="s">
        <v>2330</v>
      </c>
      <c r="G57" s="2190" t="s">
        <v>2330</v>
      </c>
      <c r="H57" s="2180" t="s">
        <v>2330</v>
      </c>
      <c r="I57" s="2130" t="s">
        <v>2330</v>
      </c>
      <c r="J57" s="2130" t="s">
        <v>2324</v>
      </c>
      <c r="K57" s="2130"/>
      <c r="L57" s="2130"/>
      <c r="M57" s="2130" t="s">
        <v>1067</v>
      </c>
      <c r="N57" s="2130"/>
      <c r="O57" s="2130"/>
      <c r="P57" s="2130" t="s">
        <v>1067</v>
      </c>
      <c r="Q57" s="2130"/>
      <c r="R57" s="2130"/>
      <c r="S57" s="2130"/>
      <c r="T57" s="2130" t="s">
        <v>1067</v>
      </c>
      <c r="U57" s="2130"/>
      <c r="V57" s="2130"/>
      <c r="W57" s="2130" t="s">
        <v>1067</v>
      </c>
      <c r="X57" s="2130"/>
      <c r="Y57" s="2130"/>
      <c r="Z57" s="2130"/>
      <c r="AA57" s="2130" t="s">
        <v>1067</v>
      </c>
      <c r="AB57" s="2130"/>
      <c r="AC57" s="2130"/>
      <c r="AD57" s="2130" t="s">
        <v>1067</v>
      </c>
      <c r="AE57" s="2130"/>
      <c r="AF57" s="2130"/>
      <c r="AG57" s="2130"/>
      <c r="AH57" s="2130" t="s">
        <v>1067</v>
      </c>
      <c r="AI57" s="2180"/>
      <c r="AJ57" s="2180"/>
      <c r="AK57" s="1933">
        <f t="shared" si="16"/>
        <v>27</v>
      </c>
      <c r="AL57" s="1934">
        <f t="shared" si="17"/>
        <v>4</v>
      </c>
      <c r="AM57" s="1934">
        <f t="shared" si="18"/>
        <v>7</v>
      </c>
      <c r="AN57" s="1935">
        <f t="shared" si="19"/>
        <v>0.25900000000000001</v>
      </c>
      <c r="AO57" s="4627"/>
      <c r="AQ57" s="1952">
        <f t="shared" si="20"/>
        <v>4</v>
      </c>
      <c r="AR57" s="1952">
        <f t="shared" si="21"/>
        <v>0</v>
      </c>
    </row>
    <row r="58" spans="2:44">
      <c r="B58" s="4625"/>
      <c r="C58" s="4660"/>
      <c r="D58" s="2182">
        <f>E$29</f>
        <v>0</v>
      </c>
      <c r="E58" s="2132"/>
      <c r="F58" s="2141"/>
      <c r="G58" s="2192"/>
      <c r="H58" s="2187"/>
      <c r="I58" s="2135"/>
      <c r="J58" s="2135"/>
      <c r="K58" s="2135"/>
      <c r="L58" s="2135"/>
      <c r="M58" s="2135"/>
      <c r="N58" s="2135"/>
      <c r="O58" s="2135"/>
      <c r="P58" s="2135"/>
      <c r="Q58" s="2135"/>
      <c r="R58" s="2135"/>
      <c r="S58" s="2135"/>
      <c r="T58" s="2135"/>
      <c r="U58" s="2135"/>
      <c r="V58" s="2135"/>
      <c r="W58" s="2135"/>
      <c r="X58" s="2135"/>
      <c r="Y58" s="2135"/>
      <c r="Z58" s="2135"/>
      <c r="AA58" s="2135"/>
      <c r="AB58" s="2135"/>
      <c r="AC58" s="2135"/>
      <c r="AD58" s="2135"/>
      <c r="AE58" s="2135"/>
      <c r="AF58" s="2135"/>
      <c r="AG58" s="2135"/>
      <c r="AH58" s="2135"/>
      <c r="AI58" s="2184"/>
      <c r="AJ58" s="2184"/>
      <c r="AK58" s="1933">
        <f t="shared" si="16"/>
        <v>31</v>
      </c>
      <c r="AL58" s="1934">
        <f t="shared" si="17"/>
        <v>0</v>
      </c>
      <c r="AM58" s="1947">
        <f t="shared" si="18"/>
        <v>0</v>
      </c>
      <c r="AN58" s="1935">
        <f t="shared" si="19"/>
        <v>0</v>
      </c>
      <c r="AO58" s="4627"/>
      <c r="AQ58" s="1952">
        <f t="shared" si="20"/>
        <v>0</v>
      </c>
      <c r="AR58" s="1952">
        <f t="shared" si="21"/>
        <v>0</v>
      </c>
    </row>
    <row r="59" spans="2:44" ht="14.4">
      <c r="B59" s="4623" t="s">
        <v>2301</v>
      </c>
      <c r="C59" s="4658" t="s">
        <v>2302</v>
      </c>
      <c r="D59" s="2119" t="s">
        <v>2281</v>
      </c>
      <c r="E59" s="2193" t="s">
        <v>2270</v>
      </c>
      <c r="F59" s="2156" t="s">
        <v>2311</v>
      </c>
      <c r="G59" s="2157" t="s">
        <v>2311</v>
      </c>
      <c r="H59" s="2122"/>
      <c r="I59" s="2122"/>
      <c r="J59" s="2122"/>
      <c r="K59" s="2122"/>
      <c r="L59" s="2122"/>
      <c r="M59" s="2122"/>
      <c r="N59" s="2122"/>
      <c r="O59" s="2122"/>
      <c r="P59" s="2122"/>
      <c r="Q59" s="2122"/>
      <c r="R59" s="2122"/>
      <c r="S59" s="2122"/>
      <c r="T59" s="2122"/>
      <c r="U59" s="2122"/>
      <c r="V59" s="2122"/>
      <c r="W59" s="2122"/>
      <c r="X59" s="2122"/>
      <c r="Y59" s="2122"/>
      <c r="Z59" s="2122"/>
      <c r="AA59" s="2122"/>
      <c r="AB59" s="2122"/>
      <c r="AC59" s="2122"/>
      <c r="AD59" s="2122"/>
      <c r="AE59" s="2122" t="s">
        <v>2311</v>
      </c>
      <c r="AF59" s="2122" t="s">
        <v>2311</v>
      </c>
      <c r="AG59" s="2157"/>
      <c r="AH59" s="2157"/>
      <c r="AI59" s="2157"/>
      <c r="AJ59" s="2157"/>
      <c r="AK59" s="1951"/>
      <c r="AL59" s="1952"/>
      <c r="AM59" s="1953"/>
      <c r="AN59" s="1954"/>
      <c r="AO59" s="4627"/>
    </row>
    <row r="60" spans="2:44">
      <c r="B60" s="4624"/>
      <c r="C60" s="4659"/>
      <c r="D60" s="2185" t="s">
        <v>2296</v>
      </c>
      <c r="E60" s="2124"/>
      <c r="F60" s="2188"/>
      <c r="G60" s="2194"/>
      <c r="H60" s="2194"/>
      <c r="I60" s="2194"/>
      <c r="J60" s="2194" t="s">
        <v>1067</v>
      </c>
      <c r="K60" s="2194" t="s">
        <v>1067</v>
      </c>
      <c r="L60" s="2194" t="s">
        <v>1067</v>
      </c>
      <c r="M60" s="2194"/>
      <c r="N60" s="2194"/>
      <c r="O60" s="2194"/>
      <c r="P60" s="2194"/>
      <c r="Q60" s="2194" t="s">
        <v>1067</v>
      </c>
      <c r="R60" s="2194" t="s">
        <v>1067</v>
      </c>
      <c r="S60" s="2194" t="s">
        <v>1067</v>
      </c>
      <c r="T60" s="2194"/>
      <c r="U60" s="2194"/>
      <c r="V60" s="2194"/>
      <c r="W60" s="2194"/>
      <c r="X60" s="2194" t="s">
        <v>1067</v>
      </c>
      <c r="Y60" s="2194" t="s">
        <v>1067</v>
      </c>
      <c r="Z60" s="2194" t="s">
        <v>1067</v>
      </c>
      <c r="AA60" s="2194"/>
      <c r="AB60" s="2194"/>
      <c r="AC60" s="2194"/>
      <c r="AD60" s="2194"/>
      <c r="AE60" s="2194" t="s">
        <v>1067</v>
      </c>
      <c r="AF60" s="2194" t="s">
        <v>1067</v>
      </c>
      <c r="AG60" s="2194" t="s">
        <v>1067</v>
      </c>
      <c r="AH60" s="2194"/>
      <c r="AI60" s="2194"/>
      <c r="AJ60" s="2195"/>
      <c r="AK60" s="1933">
        <f>IF(D60="","",COUNT($F$50:$AJ$50)-AL60)</f>
        <v>31</v>
      </c>
      <c r="AL60" s="1934">
        <f>IF(D60="","",AQ60+AR60)</f>
        <v>0</v>
      </c>
      <c r="AM60" s="1934">
        <f>IF(D60="","",COUNTIF(F60:AJ60,"休"))</f>
        <v>12</v>
      </c>
      <c r="AN60" s="1935">
        <f>IF(D60="","",IFERROR(ROUND(AM60/AK60,3),""))</f>
        <v>0.38700000000000001</v>
      </c>
      <c r="AO60" s="4627"/>
      <c r="AQ60" s="1952">
        <f>+COUNTIF(F60:AJ60,"－")</f>
        <v>0</v>
      </c>
      <c r="AR60" s="1952">
        <f>+COUNTIF(F60:AJ60,"外")</f>
        <v>0</v>
      </c>
    </row>
    <row r="61" spans="2:44">
      <c r="B61" s="4624"/>
      <c r="C61" s="4659"/>
      <c r="D61" s="2178" t="s">
        <v>2297</v>
      </c>
      <c r="E61" s="2124"/>
      <c r="F61" s="2196" t="s">
        <v>1067</v>
      </c>
      <c r="G61" s="2135" t="s">
        <v>1067</v>
      </c>
      <c r="H61" s="2135" t="s">
        <v>1067</v>
      </c>
      <c r="I61" s="2135"/>
      <c r="J61" s="2135"/>
      <c r="K61" s="2127"/>
      <c r="L61" s="2127"/>
      <c r="M61" s="2135" t="s">
        <v>1067</v>
      </c>
      <c r="N61" s="2135" t="s">
        <v>1067</v>
      </c>
      <c r="O61" s="2135" t="s">
        <v>1067</v>
      </c>
      <c r="P61" s="2135"/>
      <c r="Q61" s="2127"/>
      <c r="R61" s="2127"/>
      <c r="S61" s="2135"/>
      <c r="T61" s="2135" t="s">
        <v>1067</v>
      </c>
      <c r="U61" s="2135" t="s">
        <v>1067</v>
      </c>
      <c r="V61" s="2135" t="s">
        <v>1067</v>
      </c>
      <c r="W61" s="2135"/>
      <c r="X61" s="2135"/>
      <c r="Y61" s="2127"/>
      <c r="Z61" s="2135"/>
      <c r="AA61" s="2135" t="s">
        <v>1067</v>
      </c>
      <c r="AB61" s="2135" t="s">
        <v>1067</v>
      </c>
      <c r="AC61" s="2135" t="s">
        <v>1067</v>
      </c>
      <c r="AD61" s="2135"/>
      <c r="AE61" s="2135"/>
      <c r="AF61" s="2127"/>
      <c r="AG61" s="2135"/>
      <c r="AH61" s="2135" t="s">
        <v>1067</v>
      </c>
      <c r="AI61" s="2184" t="s">
        <v>1067</v>
      </c>
      <c r="AJ61" s="2184" t="s">
        <v>1067</v>
      </c>
      <c r="AK61" s="1933">
        <f>IF(D61="","",COUNT($F$50:$AJ$50)-AL61)</f>
        <v>31</v>
      </c>
      <c r="AL61" s="1934">
        <f>IF(D61="","",AQ61+AR61)</f>
        <v>0</v>
      </c>
      <c r="AM61" s="1934">
        <f>IF(D61="","",COUNTIF(F61:AJ61,"休"))</f>
        <v>15</v>
      </c>
      <c r="AN61" s="1935">
        <f>IF(D61="","",IFERROR(ROUND(AM61/AK61,3),""))</f>
        <v>0.48399999999999999</v>
      </c>
      <c r="AO61" s="4627"/>
      <c r="AQ61" s="1952">
        <f>+COUNTIF(F61:AJ61,"－")</f>
        <v>0</v>
      </c>
      <c r="AR61" s="1952">
        <f>+COUNTIF(F61:AJ61,"外")</f>
        <v>0</v>
      </c>
    </row>
    <row r="62" spans="2:44">
      <c r="B62" s="4624"/>
      <c r="C62" s="4659"/>
      <c r="E62" s="2124"/>
      <c r="F62" s="2129"/>
      <c r="G62" s="2130"/>
      <c r="H62" s="2130"/>
      <c r="I62" s="2130"/>
      <c r="J62" s="2130"/>
      <c r="K62" s="2130"/>
      <c r="L62" s="2130"/>
      <c r="M62" s="2130"/>
      <c r="N62" s="2130"/>
      <c r="O62" s="2130"/>
      <c r="P62" s="2130"/>
      <c r="Q62" s="2130"/>
      <c r="R62" s="2130"/>
      <c r="S62" s="2130"/>
      <c r="T62" s="2130"/>
      <c r="U62" s="2130"/>
      <c r="V62" s="2130"/>
      <c r="W62" s="2130"/>
      <c r="X62" s="2130"/>
      <c r="Y62" s="2130"/>
      <c r="Z62" s="2130"/>
      <c r="AA62" s="2130"/>
      <c r="AB62" s="2130"/>
      <c r="AC62" s="2130"/>
      <c r="AD62" s="2130"/>
      <c r="AE62" s="2130"/>
      <c r="AF62" s="2130"/>
      <c r="AG62" s="2180"/>
      <c r="AH62" s="2180"/>
      <c r="AI62" s="2180"/>
      <c r="AJ62" s="2180"/>
      <c r="AK62" s="1933" t="str">
        <f>IF(D62="","",COUNT($F$50:$AJ$50)-AL62)</f>
        <v/>
      </c>
      <c r="AL62" s="1934" t="str">
        <f>IF(D62="","",AQ62+AR62)</f>
        <v/>
      </c>
      <c r="AM62" s="1934" t="str">
        <f>IF(D62="","",COUNTIF(F62:AJ62,"休"))</f>
        <v/>
      </c>
      <c r="AN62" s="1935" t="str">
        <f>IF(D62="","",IFERROR(ROUND(AM62/AK62,3),""))</f>
        <v/>
      </c>
      <c r="AO62" s="4627"/>
      <c r="AQ62" s="1952">
        <f>+COUNTIF(F62:AJ62,"－")</f>
        <v>0</v>
      </c>
      <c r="AR62" s="1952">
        <f>+COUNTIF(F62:AJ62,"外")</f>
        <v>0</v>
      </c>
    </row>
    <row r="63" spans="2:44">
      <c r="B63" s="4624"/>
      <c r="C63" s="4660"/>
      <c r="D63" s="2174"/>
      <c r="E63" s="2112"/>
      <c r="F63" s="2197"/>
      <c r="G63" s="2184"/>
      <c r="H63" s="2127"/>
      <c r="I63" s="2127"/>
      <c r="J63" s="2127"/>
      <c r="K63" s="2127"/>
      <c r="L63" s="2127"/>
      <c r="M63" s="2127"/>
      <c r="N63" s="2127"/>
      <c r="O63" s="2127"/>
      <c r="P63" s="2127"/>
      <c r="Q63" s="2127"/>
      <c r="R63" s="2127"/>
      <c r="S63" s="2127"/>
      <c r="T63" s="2127"/>
      <c r="U63" s="2127"/>
      <c r="V63" s="2127"/>
      <c r="W63" s="2127"/>
      <c r="X63" s="2127"/>
      <c r="Y63" s="2127"/>
      <c r="Z63" s="2127"/>
      <c r="AA63" s="2127"/>
      <c r="AB63" s="2127"/>
      <c r="AC63" s="2127"/>
      <c r="AD63" s="2127"/>
      <c r="AE63" s="2127"/>
      <c r="AF63" s="2127"/>
      <c r="AG63" s="2144"/>
      <c r="AH63" s="2144"/>
      <c r="AI63" s="2144"/>
      <c r="AJ63" s="2144"/>
      <c r="AK63" s="1933" t="str">
        <f>IF(D63="","",COUNT($F$50:$AJ$50)-AL63)</f>
        <v/>
      </c>
      <c r="AL63" s="1934" t="str">
        <f>IF(D63="","",AQ63+AR63)</f>
        <v/>
      </c>
      <c r="AM63" s="1934" t="str">
        <f>IF(D63="","",COUNTIF(F63:AJ63,"休"))</f>
        <v/>
      </c>
      <c r="AN63" s="1935" t="str">
        <f>IF(D63="","",IFERROR(ROUND(AM63/AK63,3),""))</f>
        <v/>
      </c>
      <c r="AO63" s="4627"/>
      <c r="AQ63" s="1952">
        <f>+COUNTIF(F63:AJ63,"－")</f>
        <v>0</v>
      </c>
      <c r="AR63" s="1952">
        <f>+COUNTIF(F63:AJ63,"外")</f>
        <v>0</v>
      </c>
    </row>
    <row r="64" spans="2:44" ht="14.4">
      <c r="B64" s="4624"/>
      <c r="C64" s="4658" t="s">
        <v>2303</v>
      </c>
      <c r="D64" s="2119" t="s">
        <v>2281</v>
      </c>
      <c r="E64" s="2120" t="s">
        <v>2270</v>
      </c>
      <c r="F64" s="2156" t="s">
        <v>2311</v>
      </c>
      <c r="G64" s="2157" t="s">
        <v>2311</v>
      </c>
      <c r="H64" s="2122" t="s">
        <v>2311</v>
      </c>
      <c r="I64" s="2122" t="s">
        <v>2311</v>
      </c>
      <c r="J64" s="2122" t="s">
        <v>2311</v>
      </c>
      <c r="K64" s="2122" t="s">
        <v>2311</v>
      </c>
      <c r="L64" s="2122" t="s">
        <v>2311</v>
      </c>
      <c r="M64" s="2122" t="s">
        <v>2311</v>
      </c>
      <c r="N64" s="2122" t="s">
        <v>2311</v>
      </c>
      <c r="O64" s="2122" t="s">
        <v>2311</v>
      </c>
      <c r="P64" s="2122" t="s">
        <v>2311</v>
      </c>
      <c r="Q64" s="2122" t="s">
        <v>2311</v>
      </c>
      <c r="R64" s="2122" t="s">
        <v>2311</v>
      </c>
      <c r="S64" s="2122" t="s">
        <v>2311</v>
      </c>
      <c r="T64" s="2122" t="s">
        <v>2311</v>
      </c>
      <c r="U64" s="2122" t="s">
        <v>2311</v>
      </c>
      <c r="V64" s="2122"/>
      <c r="W64" s="2122"/>
      <c r="X64" s="2122"/>
      <c r="Y64" s="2122" t="s">
        <v>2311</v>
      </c>
      <c r="Z64" s="2122" t="s">
        <v>2311</v>
      </c>
      <c r="AA64" s="2122" t="s">
        <v>2311</v>
      </c>
      <c r="AB64" s="2122" t="s">
        <v>2311</v>
      </c>
      <c r="AC64" s="2122" t="s">
        <v>2311</v>
      </c>
      <c r="AD64" s="2122" t="s">
        <v>2311</v>
      </c>
      <c r="AE64" s="2122" t="s">
        <v>2311</v>
      </c>
      <c r="AF64" s="2122" t="s">
        <v>2311</v>
      </c>
      <c r="AG64" s="2157"/>
      <c r="AH64" s="2157"/>
      <c r="AI64" s="2157"/>
      <c r="AJ64" s="2157"/>
      <c r="AK64" s="1951"/>
      <c r="AL64" s="1952"/>
      <c r="AM64" s="1960"/>
      <c r="AN64" s="1954"/>
      <c r="AO64" s="4627"/>
    </row>
    <row r="65" spans="2:44">
      <c r="B65" s="4624"/>
      <c r="C65" s="4659"/>
      <c r="D65" s="2167" t="s">
        <v>2297</v>
      </c>
      <c r="E65" s="2124"/>
      <c r="F65" s="2188" t="s">
        <v>1067</v>
      </c>
      <c r="G65" s="2194"/>
      <c r="H65" s="2126" t="s">
        <v>1067</v>
      </c>
      <c r="I65" s="2126"/>
      <c r="J65" s="2126" t="s">
        <v>1067</v>
      </c>
      <c r="K65" s="2126"/>
      <c r="L65" s="2126" t="s">
        <v>1067</v>
      </c>
      <c r="M65" s="2126"/>
      <c r="N65" s="2126" t="s">
        <v>1067</v>
      </c>
      <c r="O65" s="2126"/>
      <c r="P65" s="2126" t="s">
        <v>1067</v>
      </c>
      <c r="Q65" s="2126"/>
      <c r="R65" s="2126" t="s">
        <v>1067</v>
      </c>
      <c r="S65" s="2126"/>
      <c r="T65" s="2126" t="s">
        <v>1067</v>
      </c>
      <c r="U65" s="2126"/>
      <c r="V65" s="2126" t="s">
        <v>1067</v>
      </c>
      <c r="W65" s="2126"/>
      <c r="X65" s="2126" t="s">
        <v>1067</v>
      </c>
      <c r="Y65" s="2194"/>
      <c r="Z65" s="2194" t="s">
        <v>1067</v>
      </c>
      <c r="AA65" s="2126"/>
      <c r="AB65" s="2126" t="s">
        <v>1067</v>
      </c>
      <c r="AC65" s="2126"/>
      <c r="AD65" s="2126" t="s">
        <v>1067</v>
      </c>
      <c r="AE65" s="2126"/>
      <c r="AF65" s="2126" t="s">
        <v>1067</v>
      </c>
      <c r="AG65" s="2186"/>
      <c r="AH65" s="2186" t="s">
        <v>1067</v>
      </c>
      <c r="AI65" s="2126"/>
      <c r="AJ65" s="2126" t="s">
        <v>1067</v>
      </c>
      <c r="AK65" s="1933">
        <f>IF(D65="","",COUNT($F$50:$AJ$50)-AL65)</f>
        <v>31</v>
      </c>
      <c r="AL65" s="1934">
        <f>IF(D65="","",AQ65+AR65)</f>
        <v>0</v>
      </c>
      <c r="AM65" s="1934">
        <f>IF(D65="","",COUNTIF(F65:AJ65,"休"))</f>
        <v>16</v>
      </c>
      <c r="AN65" s="1935">
        <f>IF(D65="","",IFERROR(ROUND(AM65/AK65,3),""))</f>
        <v>0.51600000000000001</v>
      </c>
      <c r="AO65" s="4627"/>
      <c r="AQ65" s="1952">
        <f>+COUNTIF(F65:AJ65,"－")</f>
        <v>0</v>
      </c>
      <c r="AR65" s="1952">
        <f>+COUNTIF(F65:AJ65,"外")</f>
        <v>0</v>
      </c>
    </row>
    <row r="66" spans="2:44">
      <c r="B66" s="4624"/>
      <c r="C66" s="4659"/>
      <c r="E66" s="2124"/>
      <c r="F66" s="2129"/>
      <c r="G66" s="2130"/>
      <c r="H66" s="2130"/>
      <c r="I66" s="2130"/>
      <c r="J66" s="2130"/>
      <c r="K66" s="2130"/>
      <c r="L66" s="2130"/>
      <c r="M66" s="2130"/>
      <c r="N66" s="2130"/>
      <c r="O66" s="2130"/>
      <c r="P66" s="2130"/>
      <c r="Q66" s="2130"/>
      <c r="R66" s="2130"/>
      <c r="S66" s="2130"/>
      <c r="T66" s="2130"/>
      <c r="U66" s="2130"/>
      <c r="V66" s="2130"/>
      <c r="W66" s="2130"/>
      <c r="X66" s="2130"/>
      <c r="Y66" s="2130"/>
      <c r="Z66" s="2130"/>
      <c r="AA66" s="2130"/>
      <c r="AB66" s="2130"/>
      <c r="AC66" s="2130"/>
      <c r="AD66" s="2130"/>
      <c r="AE66" s="2130"/>
      <c r="AF66" s="2130"/>
      <c r="AG66" s="2180"/>
      <c r="AH66" s="2180"/>
      <c r="AI66" s="2180"/>
      <c r="AJ66" s="2180"/>
      <c r="AK66" s="1933" t="str">
        <f>IF(D66="","",COUNT($F$50:$AJ$50)-AL66)</f>
        <v/>
      </c>
      <c r="AL66" s="1934" t="str">
        <f>IF(D66="","",AQ66+AR66)</f>
        <v/>
      </c>
      <c r="AM66" s="1934" t="str">
        <f>IF(D66="","",COUNTIF(F66:AJ66,"休"))</f>
        <v/>
      </c>
      <c r="AN66" s="1935" t="str">
        <f>IF(D66="","",IFERROR(ROUND(AM66/AK66,3),""))</f>
        <v/>
      </c>
      <c r="AO66" s="4627"/>
      <c r="AQ66" s="1952">
        <f>+COUNTIF(F66:AJ66,"－")</f>
        <v>0</v>
      </c>
      <c r="AR66" s="1952">
        <f>+COUNTIF(F66:AJ66,"外")</f>
        <v>0</v>
      </c>
    </row>
    <row r="67" spans="2:44">
      <c r="B67" s="4624"/>
      <c r="C67" s="4659"/>
      <c r="E67" s="2124"/>
      <c r="F67" s="2129"/>
      <c r="G67" s="2130"/>
      <c r="H67" s="2130"/>
      <c r="I67" s="2130"/>
      <c r="J67" s="2130"/>
      <c r="K67" s="2130"/>
      <c r="L67" s="2130"/>
      <c r="M67" s="2130"/>
      <c r="N67" s="2130"/>
      <c r="O67" s="2130"/>
      <c r="P67" s="2130"/>
      <c r="Q67" s="2130"/>
      <c r="R67" s="2130"/>
      <c r="S67" s="2130"/>
      <c r="T67" s="2130"/>
      <c r="U67" s="2130"/>
      <c r="V67" s="2130"/>
      <c r="W67" s="2130"/>
      <c r="X67" s="2130"/>
      <c r="Y67" s="2130"/>
      <c r="Z67" s="2130"/>
      <c r="AA67" s="2130"/>
      <c r="AB67" s="2130"/>
      <c r="AC67" s="2130"/>
      <c r="AD67" s="2130"/>
      <c r="AE67" s="2130"/>
      <c r="AF67" s="2130"/>
      <c r="AG67" s="2180"/>
      <c r="AH67" s="2180"/>
      <c r="AI67" s="2180"/>
      <c r="AJ67" s="2180"/>
      <c r="AK67" s="1933" t="str">
        <f>IF(D67="","",COUNT($F$50:$AJ$50)-AL67)</f>
        <v/>
      </c>
      <c r="AL67" s="1934" t="str">
        <f>IF(D67="","",AQ67+AR67)</f>
        <v/>
      </c>
      <c r="AM67" s="1934" t="str">
        <f>IF(D67="","",COUNTIF(F67:AJ67,"休"))</f>
        <v/>
      </c>
      <c r="AN67" s="1935" t="str">
        <f>IF(D67="","",IFERROR(ROUND(AM67/AK67,3),""))</f>
        <v/>
      </c>
      <c r="AO67" s="4627"/>
      <c r="AQ67" s="1952">
        <f>+COUNTIF(F67:AJ67,"－")</f>
        <v>0</v>
      </c>
      <c r="AR67" s="1952">
        <f>+COUNTIF(F67:AJ67,"外")</f>
        <v>0</v>
      </c>
    </row>
    <row r="68" spans="2:44" ht="13.8" thickBot="1">
      <c r="B68" s="4625"/>
      <c r="C68" s="4660"/>
      <c r="D68" s="2174"/>
      <c r="E68" s="2112"/>
      <c r="F68" s="2141"/>
      <c r="G68" s="2198"/>
      <c r="H68" s="2198"/>
      <c r="I68" s="2134"/>
      <c r="J68" s="2134"/>
      <c r="K68" s="2134"/>
      <c r="L68" s="2134"/>
      <c r="M68" s="2134"/>
      <c r="N68" s="2134"/>
      <c r="O68" s="2134"/>
      <c r="P68" s="2134"/>
      <c r="Q68" s="2134"/>
      <c r="R68" s="2134"/>
      <c r="S68" s="2134"/>
      <c r="T68" s="2134"/>
      <c r="U68" s="2134"/>
      <c r="V68" s="2134"/>
      <c r="W68" s="2134"/>
      <c r="X68" s="2134"/>
      <c r="Y68" s="2134"/>
      <c r="Z68" s="2134"/>
      <c r="AA68" s="2134"/>
      <c r="AB68" s="2134"/>
      <c r="AC68" s="2134"/>
      <c r="AD68" s="2134"/>
      <c r="AE68" s="2134"/>
      <c r="AF68" s="2134"/>
      <c r="AG68" s="2187"/>
      <c r="AH68" s="2187"/>
      <c r="AI68" s="2187"/>
      <c r="AJ68" s="2187"/>
      <c r="AK68" s="1963" t="str">
        <f>IF(D68="","",COUNT($F$50:$AJ$50)-AL68)</f>
        <v/>
      </c>
      <c r="AL68" s="1947" t="str">
        <f>IF(D68="","",AQ68+AR68)</f>
        <v/>
      </c>
      <c r="AM68" s="1947" t="str">
        <f>IF(D68="","",COUNTIF(F68:AJ68,"休"))</f>
        <v/>
      </c>
      <c r="AN68" s="1935" t="str">
        <f>IF(D68="","",IFERROR(ROUND(AM68/AK68,3),""))</f>
        <v/>
      </c>
      <c r="AO68" s="4628"/>
      <c r="AQ68" s="1952">
        <f>+COUNTIF(F68:AJ68,"－")</f>
        <v>0</v>
      </c>
      <c r="AR68" s="1952">
        <f>+COUNTIF(F68:AJ68,"外")</f>
        <v>0</v>
      </c>
    </row>
    <row r="69" spans="2:44" ht="13.8" thickBot="1">
      <c r="B69" s="2143"/>
      <c r="C69" s="2116"/>
      <c r="F69" s="2144"/>
      <c r="G69" s="2144"/>
      <c r="H69" s="2144"/>
      <c r="I69" s="2144"/>
      <c r="J69" s="2144"/>
      <c r="K69" s="2144"/>
      <c r="L69" s="2144"/>
      <c r="M69" s="2144"/>
      <c r="N69" s="2144"/>
      <c r="O69" s="2144"/>
      <c r="P69" s="2144"/>
      <c r="Q69" s="2144"/>
      <c r="R69" s="2144"/>
      <c r="S69" s="2144"/>
      <c r="T69" s="2144"/>
      <c r="U69" s="2144"/>
      <c r="V69" s="2144"/>
      <c r="W69" s="2144"/>
      <c r="X69" s="2144"/>
      <c r="Y69" s="2144"/>
      <c r="Z69" s="2144"/>
      <c r="AA69" s="2144"/>
      <c r="AB69" s="2144"/>
      <c r="AC69" s="2144"/>
      <c r="AD69" s="2144"/>
      <c r="AE69" s="2144"/>
      <c r="AF69" s="2144"/>
      <c r="AG69" s="2144"/>
      <c r="AH69" s="2144"/>
      <c r="AI69" s="2144"/>
      <c r="AJ69" s="2144"/>
      <c r="AK69" s="2145"/>
      <c r="AN69" s="2146" t="s">
        <v>2271</v>
      </c>
      <c r="AO69" s="2147" t="str">
        <f>IF(AO53&gt;=0.285,"OK","NG")</f>
        <v>OK</v>
      </c>
      <c r="AQ69" s="2061"/>
      <c r="AR69" s="2061"/>
    </row>
    <row r="70" spans="2:44">
      <c r="F70" s="2148"/>
      <c r="G70" s="2148"/>
      <c r="H70" s="2148"/>
      <c r="I70" s="2148"/>
      <c r="J70" s="2148"/>
      <c r="K70" s="2148"/>
      <c r="L70" s="2148"/>
      <c r="M70" s="2148"/>
      <c r="N70" s="2148"/>
      <c r="O70" s="2148"/>
      <c r="P70" s="2148"/>
      <c r="Q70" s="2148"/>
      <c r="R70" s="2148"/>
      <c r="S70" s="2148"/>
      <c r="T70" s="2148"/>
      <c r="U70" s="2148"/>
      <c r="V70" s="2148"/>
      <c r="W70" s="2148"/>
      <c r="X70" s="2148"/>
      <c r="Y70" s="2148"/>
      <c r="Z70" s="2148"/>
      <c r="AA70" s="2148"/>
      <c r="AB70" s="2148"/>
      <c r="AC70" s="2148"/>
      <c r="AD70" s="2148"/>
      <c r="AE70" s="2148"/>
      <c r="AF70" s="2148"/>
      <c r="AG70" s="2148"/>
      <c r="AH70" s="2148"/>
      <c r="AI70" s="2148"/>
      <c r="AJ70" s="2148"/>
    </row>
    <row r="71" spans="2:44" hidden="1">
      <c r="F71" s="2061">
        <f>YEAR(F74)</f>
        <v>2025</v>
      </c>
      <c r="G71" s="2061">
        <f>MONTH(F74)</f>
        <v>8</v>
      </c>
    </row>
    <row r="72" spans="2:44" ht="13.5" customHeight="1">
      <c r="B72" s="4629"/>
      <c r="C72" s="4630"/>
      <c r="D72" s="4631"/>
      <c r="E72" s="2149" t="s">
        <v>2266</v>
      </c>
      <c r="F72" s="4637">
        <f>F74</f>
        <v>45870</v>
      </c>
      <c r="G72" s="4638"/>
      <c r="H72" s="4638"/>
      <c r="I72" s="4638"/>
      <c r="J72" s="4638"/>
      <c r="K72" s="4638"/>
      <c r="L72" s="4638"/>
      <c r="M72" s="4638"/>
      <c r="N72" s="4638"/>
      <c r="O72" s="4638"/>
      <c r="P72" s="4638"/>
      <c r="Q72" s="4638"/>
      <c r="R72" s="4638"/>
      <c r="S72" s="4638"/>
      <c r="T72" s="4638"/>
      <c r="U72" s="4638"/>
      <c r="V72" s="4638"/>
      <c r="W72" s="4638"/>
      <c r="X72" s="4638"/>
      <c r="Y72" s="4638"/>
      <c r="Z72" s="4638"/>
      <c r="AA72" s="4638"/>
      <c r="AB72" s="4638"/>
      <c r="AC72" s="4638"/>
      <c r="AD72" s="4638"/>
      <c r="AE72" s="4638"/>
      <c r="AF72" s="4638"/>
      <c r="AG72" s="4638"/>
      <c r="AH72" s="4638"/>
      <c r="AI72" s="4638"/>
      <c r="AJ72" s="4638"/>
      <c r="AK72" s="4661" t="s">
        <v>2304</v>
      </c>
      <c r="AL72" s="4664" t="s">
        <v>2305</v>
      </c>
      <c r="AM72" s="4667" t="s">
        <v>2283</v>
      </c>
      <c r="AN72" s="4481" t="s">
        <v>2306</v>
      </c>
      <c r="AO72" s="4480" t="s">
        <v>2307</v>
      </c>
      <c r="AQ72" s="4619" t="s">
        <v>2308</v>
      </c>
      <c r="AR72" s="4619" t="s">
        <v>2309</v>
      </c>
    </row>
    <row r="73" spans="2:44" ht="13.5" hidden="1" customHeight="1">
      <c r="B73" s="4632"/>
      <c r="C73" s="4622"/>
      <c r="D73" s="4633"/>
      <c r="E73" s="2150"/>
      <c r="F73" s="2110">
        <f>DATE($F71,$G71,1)</f>
        <v>45870</v>
      </c>
      <c r="G73" s="2110">
        <f t="shared" ref="G73:AJ73" si="22">F73+1</f>
        <v>45871</v>
      </c>
      <c r="H73" s="2110">
        <f t="shared" si="22"/>
        <v>45872</v>
      </c>
      <c r="I73" s="2110">
        <f t="shared" si="22"/>
        <v>45873</v>
      </c>
      <c r="J73" s="2110">
        <f t="shared" si="22"/>
        <v>45874</v>
      </c>
      <c r="K73" s="2110">
        <f t="shared" si="22"/>
        <v>45875</v>
      </c>
      <c r="L73" s="2110">
        <f t="shared" si="22"/>
        <v>45876</v>
      </c>
      <c r="M73" s="2110">
        <f t="shared" si="22"/>
        <v>45877</v>
      </c>
      <c r="N73" s="2110">
        <f t="shared" si="22"/>
        <v>45878</v>
      </c>
      <c r="O73" s="2110">
        <f t="shared" si="22"/>
        <v>45879</v>
      </c>
      <c r="P73" s="2110">
        <f t="shared" si="22"/>
        <v>45880</v>
      </c>
      <c r="Q73" s="2110">
        <f t="shared" si="22"/>
        <v>45881</v>
      </c>
      <c r="R73" s="2110">
        <f t="shared" si="22"/>
        <v>45882</v>
      </c>
      <c r="S73" s="2110">
        <f t="shared" si="22"/>
        <v>45883</v>
      </c>
      <c r="T73" s="2110">
        <f t="shared" si="22"/>
        <v>45884</v>
      </c>
      <c r="U73" s="2110">
        <f t="shared" si="22"/>
        <v>45885</v>
      </c>
      <c r="V73" s="2110">
        <f t="shared" si="22"/>
        <v>45886</v>
      </c>
      <c r="W73" s="2110">
        <f t="shared" si="22"/>
        <v>45887</v>
      </c>
      <c r="X73" s="2110">
        <f t="shared" si="22"/>
        <v>45888</v>
      </c>
      <c r="Y73" s="2110">
        <f t="shared" si="22"/>
        <v>45889</v>
      </c>
      <c r="Z73" s="2110">
        <f t="shared" si="22"/>
        <v>45890</v>
      </c>
      <c r="AA73" s="2110">
        <f t="shared" si="22"/>
        <v>45891</v>
      </c>
      <c r="AB73" s="2110">
        <f t="shared" si="22"/>
        <v>45892</v>
      </c>
      <c r="AC73" s="2110">
        <f t="shared" si="22"/>
        <v>45893</v>
      </c>
      <c r="AD73" s="2110">
        <f t="shared" si="22"/>
        <v>45894</v>
      </c>
      <c r="AE73" s="2110">
        <f t="shared" si="22"/>
        <v>45895</v>
      </c>
      <c r="AF73" s="2110">
        <f t="shared" si="22"/>
        <v>45896</v>
      </c>
      <c r="AG73" s="2110">
        <f t="shared" si="22"/>
        <v>45897</v>
      </c>
      <c r="AH73" s="2110">
        <f t="shared" si="22"/>
        <v>45898</v>
      </c>
      <c r="AI73" s="2110">
        <f t="shared" si="22"/>
        <v>45899</v>
      </c>
      <c r="AJ73" s="2110">
        <f t="shared" si="22"/>
        <v>45900</v>
      </c>
      <c r="AK73" s="4662"/>
      <c r="AL73" s="4665"/>
      <c r="AM73" s="4668"/>
      <c r="AN73" s="4481"/>
      <c r="AO73" s="4480"/>
      <c r="AQ73" s="4619"/>
      <c r="AR73" s="4619"/>
    </row>
    <row r="74" spans="2:44">
      <c r="B74" s="4632"/>
      <c r="C74" s="4622"/>
      <c r="D74" s="4633"/>
      <c r="E74" s="2151" t="s">
        <v>2267</v>
      </c>
      <c r="F74" s="2152">
        <f>IF(EDATE(F49,1)&gt;$F$7,"",EDATE(F49,1))</f>
        <v>45870</v>
      </c>
      <c r="G74" s="2110">
        <f t="shared" ref="G74:AJ74" si="23">IF(G73&gt;$F$7,"",IF(F74=EOMONTH(DATE($F71,$G71,1),0),"",IF(F74="","",F74+1)))</f>
        <v>45871</v>
      </c>
      <c r="H74" s="2110">
        <f t="shared" si="23"/>
        <v>45872</v>
      </c>
      <c r="I74" s="2110">
        <f t="shared" si="23"/>
        <v>45873</v>
      </c>
      <c r="J74" s="2110">
        <f t="shared" si="23"/>
        <v>45874</v>
      </c>
      <c r="K74" s="2110">
        <f t="shared" si="23"/>
        <v>45875</v>
      </c>
      <c r="L74" s="2110">
        <f t="shared" si="23"/>
        <v>45876</v>
      </c>
      <c r="M74" s="2110">
        <f t="shared" si="23"/>
        <v>45877</v>
      </c>
      <c r="N74" s="2110">
        <f t="shared" si="23"/>
        <v>45878</v>
      </c>
      <c r="O74" s="2110">
        <f t="shared" si="23"/>
        <v>45879</v>
      </c>
      <c r="P74" s="2110">
        <f t="shared" si="23"/>
        <v>45880</v>
      </c>
      <c r="Q74" s="2110">
        <f t="shared" si="23"/>
        <v>45881</v>
      </c>
      <c r="R74" s="2110">
        <f t="shared" si="23"/>
        <v>45882</v>
      </c>
      <c r="S74" s="2110">
        <f t="shared" si="23"/>
        <v>45883</v>
      </c>
      <c r="T74" s="2110">
        <f t="shared" si="23"/>
        <v>45884</v>
      </c>
      <c r="U74" s="2110">
        <f t="shared" si="23"/>
        <v>45885</v>
      </c>
      <c r="V74" s="2110">
        <f t="shared" si="23"/>
        <v>45886</v>
      </c>
      <c r="W74" s="2110">
        <f t="shared" si="23"/>
        <v>45887</v>
      </c>
      <c r="X74" s="2110">
        <f t="shared" si="23"/>
        <v>45888</v>
      </c>
      <c r="Y74" s="2110">
        <f t="shared" si="23"/>
        <v>45889</v>
      </c>
      <c r="Z74" s="2110">
        <f t="shared" si="23"/>
        <v>45890</v>
      </c>
      <c r="AA74" s="2110">
        <f t="shared" si="23"/>
        <v>45891</v>
      </c>
      <c r="AB74" s="2110">
        <f t="shared" si="23"/>
        <v>45892</v>
      </c>
      <c r="AC74" s="2110">
        <f t="shared" si="23"/>
        <v>45893</v>
      </c>
      <c r="AD74" s="2110">
        <f t="shared" si="23"/>
        <v>45894</v>
      </c>
      <c r="AE74" s="2110">
        <f t="shared" si="23"/>
        <v>45895</v>
      </c>
      <c r="AF74" s="2110">
        <f t="shared" si="23"/>
        <v>45896</v>
      </c>
      <c r="AG74" s="2110">
        <f t="shared" si="23"/>
        <v>45897</v>
      </c>
      <c r="AH74" s="2110">
        <f t="shared" si="23"/>
        <v>45898</v>
      </c>
      <c r="AI74" s="2110">
        <f t="shared" si="23"/>
        <v>45899</v>
      </c>
      <c r="AJ74" s="2110">
        <f t="shared" si="23"/>
        <v>45900</v>
      </c>
      <c r="AK74" s="4662"/>
      <c r="AL74" s="4665"/>
      <c r="AM74" s="4668"/>
      <c r="AN74" s="4481"/>
      <c r="AO74" s="4480"/>
      <c r="AQ74" s="4619"/>
      <c r="AR74" s="4619"/>
    </row>
    <row r="75" spans="2:44">
      <c r="B75" s="4634"/>
      <c r="C75" s="4635"/>
      <c r="D75" s="4636"/>
      <c r="E75" s="1939" t="s">
        <v>1060</v>
      </c>
      <c r="F75" s="2153" t="str">
        <f t="shared" ref="F75:AJ75" si="24">IFERROR(TEXT(WEEKDAY(+F74),"aaa"),"")</f>
        <v>金</v>
      </c>
      <c r="G75" s="2153" t="str">
        <f t="shared" si="24"/>
        <v>土</v>
      </c>
      <c r="H75" s="2153" t="str">
        <f t="shared" si="24"/>
        <v>日</v>
      </c>
      <c r="I75" s="2153" t="str">
        <f t="shared" si="24"/>
        <v>月</v>
      </c>
      <c r="J75" s="2153" t="str">
        <f t="shared" si="24"/>
        <v>火</v>
      </c>
      <c r="K75" s="2153" t="str">
        <f t="shared" si="24"/>
        <v>水</v>
      </c>
      <c r="L75" s="2153" t="str">
        <f t="shared" si="24"/>
        <v>木</v>
      </c>
      <c r="M75" s="2153" t="str">
        <f t="shared" si="24"/>
        <v>金</v>
      </c>
      <c r="N75" s="2153" t="str">
        <f t="shared" si="24"/>
        <v>土</v>
      </c>
      <c r="O75" s="2153" t="str">
        <f t="shared" si="24"/>
        <v>日</v>
      </c>
      <c r="P75" s="2153" t="str">
        <f t="shared" si="24"/>
        <v>月</v>
      </c>
      <c r="Q75" s="2153" t="str">
        <f t="shared" si="24"/>
        <v>火</v>
      </c>
      <c r="R75" s="2153" t="str">
        <f t="shared" si="24"/>
        <v>水</v>
      </c>
      <c r="S75" s="2153" t="str">
        <f t="shared" si="24"/>
        <v>木</v>
      </c>
      <c r="T75" s="2153" t="str">
        <f t="shared" si="24"/>
        <v>金</v>
      </c>
      <c r="U75" s="2153" t="str">
        <f t="shared" si="24"/>
        <v>土</v>
      </c>
      <c r="V75" s="2153" t="str">
        <f t="shared" si="24"/>
        <v>日</v>
      </c>
      <c r="W75" s="2153" t="str">
        <f t="shared" si="24"/>
        <v>月</v>
      </c>
      <c r="X75" s="2153" t="str">
        <f t="shared" si="24"/>
        <v>火</v>
      </c>
      <c r="Y75" s="2153" t="str">
        <f t="shared" si="24"/>
        <v>水</v>
      </c>
      <c r="Z75" s="2153" t="str">
        <f t="shared" si="24"/>
        <v>木</v>
      </c>
      <c r="AA75" s="2153" t="str">
        <f t="shared" si="24"/>
        <v>金</v>
      </c>
      <c r="AB75" s="2153" t="str">
        <f t="shared" si="24"/>
        <v>土</v>
      </c>
      <c r="AC75" s="2153" t="str">
        <f t="shared" si="24"/>
        <v>日</v>
      </c>
      <c r="AD75" s="2153" t="str">
        <f t="shared" si="24"/>
        <v>月</v>
      </c>
      <c r="AE75" s="2153" t="str">
        <f t="shared" si="24"/>
        <v>火</v>
      </c>
      <c r="AF75" s="2153" t="str">
        <f t="shared" si="24"/>
        <v>水</v>
      </c>
      <c r="AG75" s="2153" t="str">
        <f t="shared" si="24"/>
        <v>木</v>
      </c>
      <c r="AH75" s="2153" t="str">
        <f t="shared" si="24"/>
        <v>金</v>
      </c>
      <c r="AI75" s="2153" t="str">
        <f t="shared" si="24"/>
        <v>土</v>
      </c>
      <c r="AJ75" s="2153" t="str">
        <f t="shared" si="24"/>
        <v>日</v>
      </c>
      <c r="AK75" s="4662"/>
      <c r="AL75" s="4665"/>
      <c r="AM75" s="4668"/>
      <c r="AN75" s="4481"/>
      <c r="AO75" s="4480"/>
      <c r="AQ75" s="4619"/>
      <c r="AR75" s="4619"/>
    </row>
    <row r="76" spans="2:44" ht="21" customHeight="1">
      <c r="B76" s="2154" t="s">
        <v>2310</v>
      </c>
      <c r="C76" s="2155" t="s">
        <v>2280</v>
      </c>
      <c r="D76" s="2119" t="s">
        <v>2281</v>
      </c>
      <c r="E76" s="2120" t="s">
        <v>2270</v>
      </c>
      <c r="F76" s="2156" t="s">
        <v>2311</v>
      </c>
      <c r="G76" s="2122" t="s">
        <v>2311</v>
      </c>
      <c r="H76" s="2122" t="s">
        <v>2311</v>
      </c>
      <c r="I76" s="2122" t="s">
        <v>2311</v>
      </c>
      <c r="J76" s="2122" t="s">
        <v>2311</v>
      </c>
      <c r="K76" s="2122" t="s">
        <v>2311</v>
      </c>
      <c r="L76" s="2122" t="s">
        <v>2311</v>
      </c>
      <c r="M76" s="2122" t="s">
        <v>2311</v>
      </c>
      <c r="N76" s="2122" t="s">
        <v>2311</v>
      </c>
      <c r="O76" s="2122" t="s">
        <v>2311</v>
      </c>
      <c r="P76" s="2122" t="s">
        <v>1066</v>
      </c>
      <c r="Q76" s="2122" t="s">
        <v>1066</v>
      </c>
      <c r="R76" s="2122" t="s">
        <v>1066</v>
      </c>
      <c r="S76" s="2122" t="s">
        <v>1066</v>
      </c>
      <c r="T76" s="2122" t="s">
        <v>1066</v>
      </c>
      <c r="U76" s="2122" t="s">
        <v>1066</v>
      </c>
      <c r="V76" s="2122" t="s">
        <v>2311</v>
      </c>
      <c r="W76" s="2122" t="s">
        <v>2311</v>
      </c>
      <c r="X76" s="2122" t="s">
        <v>2311</v>
      </c>
      <c r="Y76" s="2122" t="s">
        <v>2311</v>
      </c>
      <c r="Z76" s="2122" t="s">
        <v>2311</v>
      </c>
      <c r="AA76" s="2122" t="s">
        <v>2311</v>
      </c>
      <c r="AB76" s="2122"/>
      <c r="AC76" s="2122"/>
      <c r="AD76" s="2122"/>
      <c r="AE76" s="2122"/>
      <c r="AF76" s="2122"/>
      <c r="AG76" s="2157"/>
      <c r="AH76" s="2157"/>
      <c r="AI76" s="2157"/>
      <c r="AJ76" s="2157"/>
      <c r="AK76" s="4663"/>
      <c r="AL76" s="4666"/>
      <c r="AM76" s="4669"/>
      <c r="AN76" s="1906" t="s">
        <v>2292</v>
      </c>
      <c r="AO76" s="1905" t="s">
        <v>2293</v>
      </c>
      <c r="AQ76" s="4620"/>
      <c r="AR76" s="4620"/>
    </row>
    <row r="77" spans="2:44" ht="13.5" customHeight="1">
      <c r="B77" s="4623" t="s">
        <v>2294</v>
      </c>
      <c r="C77" s="4658" t="s">
        <v>2295</v>
      </c>
      <c r="D77" s="2176" t="s">
        <v>2296</v>
      </c>
      <c r="E77" s="2124"/>
      <c r="F77" s="2177"/>
      <c r="G77" s="2126"/>
      <c r="H77" s="2126" t="s">
        <v>1067</v>
      </c>
      <c r="I77" s="2126" t="s">
        <v>1067</v>
      </c>
      <c r="J77" s="2126"/>
      <c r="K77" s="2126"/>
      <c r="L77" s="2126"/>
      <c r="M77" s="2126"/>
      <c r="N77" s="2126"/>
      <c r="O77" s="2126" t="s">
        <v>1067</v>
      </c>
      <c r="P77" s="2126" t="s">
        <v>2328</v>
      </c>
      <c r="Q77" s="2126" t="s">
        <v>2328</v>
      </c>
      <c r="R77" s="2126" t="s">
        <v>2328</v>
      </c>
      <c r="S77" s="2126"/>
      <c r="T77" s="2126"/>
      <c r="U77" s="2126"/>
      <c r="V77" s="2126" t="s">
        <v>1067</v>
      </c>
      <c r="W77" s="2126" t="s">
        <v>1067</v>
      </c>
      <c r="X77" s="2126"/>
      <c r="Y77" s="2126"/>
      <c r="Z77" s="2126"/>
      <c r="AA77" s="2126"/>
      <c r="AB77" s="2126"/>
      <c r="AC77" s="2126" t="s">
        <v>1067</v>
      </c>
      <c r="AD77" s="2126" t="s">
        <v>1067</v>
      </c>
      <c r="AE77" s="2126"/>
      <c r="AF77" s="2126"/>
      <c r="AG77" s="2199"/>
      <c r="AH77" s="2199"/>
      <c r="AI77" s="2199"/>
      <c r="AJ77" s="2199" t="s">
        <v>1067</v>
      </c>
      <c r="AK77" s="1933">
        <f t="shared" ref="AK77:AK82" si="25">IF(D77="","",COUNT($F$74:$AJ$74)-AL77)</f>
        <v>28</v>
      </c>
      <c r="AL77" s="1934">
        <f t="shared" ref="AL77:AL82" si="26">IF(D77="","",AQ77+AR77)</f>
        <v>3</v>
      </c>
      <c r="AM77" s="1934">
        <f t="shared" ref="AM77:AM82" si="27">IF(D77="","",COUNTIF(F77:AJ77,"休"))</f>
        <v>8</v>
      </c>
      <c r="AN77" s="1935">
        <f t="shared" ref="AN77:AN82" si="28">IF(D77="","",IFERROR(ROUND(AM77/AK77,3),""))</f>
        <v>0.28599999999999998</v>
      </c>
      <c r="AO77" s="4626">
        <f>ROUND(AVERAGE(AN77:AN92),3)</f>
        <v>0.32500000000000001</v>
      </c>
      <c r="AQ77" s="1952">
        <f t="shared" ref="AQ77:AQ82" si="29">+COUNTIF(F77:AJ77,"－")</f>
        <v>0</v>
      </c>
      <c r="AR77" s="1952">
        <f t="shared" ref="AR77:AR82" si="30">+COUNTIF(F77:AJ77,"外")</f>
        <v>3</v>
      </c>
    </row>
    <row r="78" spans="2:44" ht="13.5" customHeight="1">
      <c r="B78" s="4624"/>
      <c r="C78" s="4659"/>
      <c r="D78" s="2178" t="s">
        <v>2297</v>
      </c>
      <c r="E78" s="2124"/>
      <c r="F78" s="2129" t="s">
        <v>1067</v>
      </c>
      <c r="G78" s="2130" t="s">
        <v>1067</v>
      </c>
      <c r="H78" s="2130"/>
      <c r="I78" s="2130"/>
      <c r="J78" s="2130"/>
      <c r="K78" s="2130"/>
      <c r="L78" s="2130"/>
      <c r="M78" s="2130" t="s">
        <v>1067</v>
      </c>
      <c r="N78" s="2130" t="s">
        <v>1067</v>
      </c>
      <c r="O78" s="2130"/>
      <c r="P78" s="2130" t="s">
        <v>2328</v>
      </c>
      <c r="Q78" s="2130" t="s">
        <v>2328</v>
      </c>
      <c r="R78" s="2130" t="s">
        <v>2328</v>
      </c>
      <c r="S78" s="2130"/>
      <c r="T78" s="2130" t="s">
        <v>1067</v>
      </c>
      <c r="U78" s="2130" t="s">
        <v>1067</v>
      </c>
      <c r="V78" s="2130"/>
      <c r="W78" s="2130"/>
      <c r="X78" s="2130"/>
      <c r="Y78" s="2130"/>
      <c r="Z78" s="2130"/>
      <c r="AA78" s="2130" t="s">
        <v>1067</v>
      </c>
      <c r="AB78" s="2130" t="s">
        <v>1067</v>
      </c>
      <c r="AC78" s="2130"/>
      <c r="AD78" s="2130"/>
      <c r="AE78" s="2130"/>
      <c r="AF78" s="2130"/>
      <c r="AG78" s="2190"/>
      <c r="AH78" s="2130" t="s">
        <v>1067</v>
      </c>
      <c r="AI78" s="2130" t="s">
        <v>1067</v>
      </c>
      <c r="AJ78" s="2190"/>
      <c r="AK78" s="1933">
        <f t="shared" si="25"/>
        <v>28</v>
      </c>
      <c r="AL78" s="1934">
        <f t="shared" si="26"/>
        <v>3</v>
      </c>
      <c r="AM78" s="1934">
        <f t="shared" si="27"/>
        <v>10</v>
      </c>
      <c r="AN78" s="1935">
        <f t="shared" si="28"/>
        <v>0.35699999999999998</v>
      </c>
      <c r="AO78" s="4627"/>
      <c r="AQ78" s="1952">
        <f t="shared" si="29"/>
        <v>0</v>
      </c>
      <c r="AR78" s="1952">
        <f t="shared" si="30"/>
        <v>3</v>
      </c>
    </row>
    <row r="79" spans="2:44">
      <c r="B79" s="4624"/>
      <c r="C79" s="4659"/>
      <c r="D79" s="2181" t="s">
        <v>2298</v>
      </c>
      <c r="E79" s="2124"/>
      <c r="F79" s="2129"/>
      <c r="G79" s="2130" t="s">
        <v>1067</v>
      </c>
      <c r="H79" s="2130"/>
      <c r="I79" s="2130"/>
      <c r="J79" s="2130" t="s">
        <v>1067</v>
      </c>
      <c r="K79" s="2130" t="s">
        <v>1067</v>
      </c>
      <c r="L79" s="2130"/>
      <c r="M79" s="2130"/>
      <c r="N79" s="2130" t="s">
        <v>1067</v>
      </c>
      <c r="O79" s="2130"/>
      <c r="P79" s="2130" t="s">
        <v>2328</v>
      </c>
      <c r="Q79" s="2130" t="s">
        <v>2328</v>
      </c>
      <c r="R79" s="2130" t="s">
        <v>2328</v>
      </c>
      <c r="S79" s="2130"/>
      <c r="T79" s="2130"/>
      <c r="U79" s="2130" t="s">
        <v>1067</v>
      </c>
      <c r="V79" s="2130"/>
      <c r="W79" s="2130"/>
      <c r="X79" s="2130" t="s">
        <v>1067</v>
      </c>
      <c r="Y79" s="2130" t="s">
        <v>1067</v>
      </c>
      <c r="Z79" s="2130"/>
      <c r="AA79" s="2130"/>
      <c r="AB79" s="2130" t="s">
        <v>1067</v>
      </c>
      <c r="AC79" s="2130"/>
      <c r="AD79" s="2130"/>
      <c r="AE79" s="2130"/>
      <c r="AF79" s="2130" t="s">
        <v>1067</v>
      </c>
      <c r="AG79" s="2190"/>
      <c r="AH79" s="2190"/>
      <c r="AI79" s="2190" t="s">
        <v>1067</v>
      </c>
      <c r="AJ79" s="2190"/>
      <c r="AK79" s="1933">
        <f t="shared" si="25"/>
        <v>28</v>
      </c>
      <c r="AL79" s="1934">
        <f t="shared" si="26"/>
        <v>3</v>
      </c>
      <c r="AM79" s="1934">
        <f t="shared" si="27"/>
        <v>10</v>
      </c>
      <c r="AN79" s="1935">
        <f t="shared" si="28"/>
        <v>0.35699999999999998</v>
      </c>
      <c r="AO79" s="4627"/>
      <c r="AQ79" s="1952">
        <f t="shared" si="29"/>
        <v>0</v>
      </c>
      <c r="AR79" s="1952">
        <f t="shared" si="30"/>
        <v>3</v>
      </c>
    </row>
    <row r="80" spans="2:44">
      <c r="B80" s="4624"/>
      <c r="C80" s="4659"/>
      <c r="D80" s="2181" t="s">
        <v>2299</v>
      </c>
      <c r="E80" s="2105"/>
      <c r="F80" s="2129"/>
      <c r="G80" s="2130"/>
      <c r="H80" s="2130"/>
      <c r="I80" s="2130" t="s">
        <v>1067</v>
      </c>
      <c r="J80" s="2130"/>
      <c r="K80" s="2130"/>
      <c r="L80" s="2130" t="s">
        <v>1067</v>
      </c>
      <c r="M80" s="2130"/>
      <c r="N80" s="2130"/>
      <c r="O80" s="2130"/>
      <c r="P80" s="2130" t="s">
        <v>1067</v>
      </c>
      <c r="Q80" s="2130"/>
      <c r="R80" s="2130"/>
      <c r="S80" s="2130" t="s">
        <v>2328</v>
      </c>
      <c r="T80" s="2130" t="s">
        <v>2328</v>
      </c>
      <c r="U80" s="2130" t="s">
        <v>2328</v>
      </c>
      <c r="V80" s="2130"/>
      <c r="W80" s="2130" t="s">
        <v>1067</v>
      </c>
      <c r="X80" s="2130"/>
      <c r="Y80" s="2130"/>
      <c r="Z80" s="2130" t="s">
        <v>1067</v>
      </c>
      <c r="AA80" s="2130"/>
      <c r="AB80" s="2130"/>
      <c r="AC80" s="2130"/>
      <c r="AD80" s="2130" t="s">
        <v>1067</v>
      </c>
      <c r="AE80" s="2130"/>
      <c r="AF80" s="2130"/>
      <c r="AG80" s="2130" t="s">
        <v>1067</v>
      </c>
      <c r="AH80" s="2190"/>
      <c r="AI80" s="2190" t="s">
        <v>2311</v>
      </c>
      <c r="AJ80" s="2190"/>
      <c r="AK80" s="1933">
        <f t="shared" si="25"/>
        <v>28</v>
      </c>
      <c r="AL80" s="1934">
        <f t="shared" si="26"/>
        <v>3</v>
      </c>
      <c r="AM80" s="1934">
        <f t="shared" si="27"/>
        <v>7</v>
      </c>
      <c r="AN80" s="1935">
        <f t="shared" si="28"/>
        <v>0.25</v>
      </c>
      <c r="AO80" s="4627"/>
      <c r="AQ80" s="1952">
        <f t="shared" si="29"/>
        <v>0</v>
      </c>
      <c r="AR80" s="1952">
        <f t="shared" si="30"/>
        <v>3</v>
      </c>
    </row>
    <row r="81" spans="2:44">
      <c r="B81" s="4624"/>
      <c r="C81" s="4659"/>
      <c r="D81" s="2181" t="s">
        <v>2300</v>
      </c>
      <c r="E81" s="2124"/>
      <c r="F81" s="2129" t="s">
        <v>1067</v>
      </c>
      <c r="G81" s="2130"/>
      <c r="H81" s="2130"/>
      <c r="I81" s="2130"/>
      <c r="J81" s="2130" t="s">
        <v>1067</v>
      </c>
      <c r="K81" s="2130"/>
      <c r="L81" s="2130"/>
      <c r="M81" s="2130" t="s">
        <v>1067</v>
      </c>
      <c r="N81" s="2130"/>
      <c r="O81" s="2130"/>
      <c r="P81" s="2130"/>
      <c r="Q81" s="2130" t="s">
        <v>1067</v>
      </c>
      <c r="R81" s="2130"/>
      <c r="S81" s="2130" t="s">
        <v>2328</v>
      </c>
      <c r="T81" s="2130" t="s">
        <v>2328</v>
      </c>
      <c r="U81" s="2130" t="s">
        <v>2328</v>
      </c>
      <c r="V81" s="2130"/>
      <c r="W81" s="2130"/>
      <c r="X81" s="2130" t="s">
        <v>1067</v>
      </c>
      <c r="Y81" s="2130"/>
      <c r="Z81" s="2130"/>
      <c r="AA81" s="2130" t="s">
        <v>1067</v>
      </c>
      <c r="AB81" s="2130"/>
      <c r="AC81" s="2130"/>
      <c r="AD81" s="2130"/>
      <c r="AE81" s="2130" t="s">
        <v>1067</v>
      </c>
      <c r="AF81" s="2130"/>
      <c r="AG81" s="2130"/>
      <c r="AH81" s="2130" t="s">
        <v>1067</v>
      </c>
      <c r="AI81" s="2130"/>
      <c r="AJ81" s="2130"/>
      <c r="AK81" s="1933">
        <f t="shared" si="25"/>
        <v>28</v>
      </c>
      <c r="AL81" s="1934">
        <f t="shared" si="26"/>
        <v>3</v>
      </c>
      <c r="AM81" s="1934">
        <f t="shared" si="27"/>
        <v>8</v>
      </c>
      <c r="AN81" s="1935">
        <f t="shared" si="28"/>
        <v>0.28599999999999998</v>
      </c>
      <c r="AO81" s="4627"/>
      <c r="AQ81" s="1952">
        <f t="shared" si="29"/>
        <v>0</v>
      </c>
      <c r="AR81" s="1952">
        <f t="shared" si="30"/>
        <v>3</v>
      </c>
    </row>
    <row r="82" spans="2:44">
      <c r="B82" s="4625"/>
      <c r="C82" s="4660"/>
      <c r="D82" s="2182">
        <f>E$29</f>
        <v>0</v>
      </c>
      <c r="E82" s="2132"/>
      <c r="F82" s="2200"/>
      <c r="G82" s="2135"/>
      <c r="H82" s="2135"/>
      <c r="I82" s="2135"/>
      <c r="J82" s="2135"/>
      <c r="K82" s="2135"/>
      <c r="L82" s="2135"/>
      <c r="M82" s="2135"/>
      <c r="N82" s="2135"/>
      <c r="O82" s="2135"/>
      <c r="P82" s="2135"/>
      <c r="Q82" s="2135"/>
      <c r="R82" s="2135"/>
      <c r="S82" s="2135"/>
      <c r="T82" s="2135"/>
      <c r="U82" s="2135"/>
      <c r="V82" s="2135"/>
      <c r="W82" s="2135"/>
      <c r="X82" s="2135"/>
      <c r="Y82" s="2135"/>
      <c r="Z82" s="2135"/>
      <c r="AA82" s="2135"/>
      <c r="AB82" s="2135"/>
      <c r="AC82" s="2135"/>
      <c r="AD82" s="2135"/>
      <c r="AE82" s="2135"/>
      <c r="AF82" s="2135"/>
      <c r="AG82" s="2184"/>
      <c r="AH82" s="2184"/>
      <c r="AI82" s="2184"/>
      <c r="AJ82" s="2184"/>
      <c r="AK82" s="1933">
        <f t="shared" si="25"/>
        <v>31</v>
      </c>
      <c r="AL82" s="1934">
        <f t="shared" si="26"/>
        <v>0</v>
      </c>
      <c r="AM82" s="1947">
        <f t="shared" si="27"/>
        <v>0</v>
      </c>
      <c r="AN82" s="1935">
        <f t="shared" si="28"/>
        <v>0</v>
      </c>
      <c r="AO82" s="4627"/>
      <c r="AQ82" s="1952">
        <f t="shared" si="29"/>
        <v>0</v>
      </c>
      <c r="AR82" s="1952">
        <f t="shared" si="30"/>
        <v>0</v>
      </c>
    </row>
    <row r="83" spans="2:44" ht="15" customHeight="1">
      <c r="B83" s="4623" t="s">
        <v>2301</v>
      </c>
      <c r="C83" s="4658" t="s">
        <v>2302</v>
      </c>
      <c r="D83" s="2119" t="s">
        <v>2281</v>
      </c>
      <c r="E83" s="2137" t="s">
        <v>2270</v>
      </c>
      <c r="F83" s="2156" t="s">
        <v>2311</v>
      </c>
      <c r="G83" s="2122" t="s">
        <v>2311</v>
      </c>
      <c r="H83" s="2122" t="s">
        <v>2311</v>
      </c>
      <c r="I83" s="2122" t="s">
        <v>2311</v>
      </c>
      <c r="J83" s="2122" t="s">
        <v>2311</v>
      </c>
      <c r="K83" s="2122" t="s">
        <v>2311</v>
      </c>
      <c r="L83" s="2122" t="s">
        <v>2311</v>
      </c>
      <c r="M83" s="2122" t="s">
        <v>2311</v>
      </c>
      <c r="N83" s="2122" t="s">
        <v>2311</v>
      </c>
      <c r="O83" s="2122" t="s">
        <v>1066</v>
      </c>
      <c r="P83" s="2122" t="s">
        <v>1066</v>
      </c>
      <c r="Q83" s="2122" t="s">
        <v>1066</v>
      </c>
      <c r="R83" s="2122" t="s">
        <v>1066</v>
      </c>
      <c r="S83" s="2122" t="s">
        <v>1066</v>
      </c>
      <c r="T83" s="2122" t="s">
        <v>1066</v>
      </c>
      <c r="U83" s="2122" t="s">
        <v>2311</v>
      </c>
      <c r="V83" s="2122" t="s">
        <v>2311</v>
      </c>
      <c r="W83" s="2122" t="s">
        <v>2311</v>
      </c>
      <c r="X83" s="2122" t="s">
        <v>2311</v>
      </c>
      <c r="Y83" s="2122" t="s">
        <v>2311</v>
      </c>
      <c r="Z83" s="2122" t="s">
        <v>2311</v>
      </c>
      <c r="AA83" s="2122" t="s">
        <v>2311</v>
      </c>
      <c r="AB83" s="2122"/>
      <c r="AC83" s="2122"/>
      <c r="AD83" s="2122"/>
      <c r="AE83" s="2122"/>
      <c r="AF83" s="2122"/>
      <c r="AG83" s="2157"/>
      <c r="AH83" s="2157"/>
      <c r="AI83" s="2157"/>
      <c r="AJ83" s="2157"/>
      <c r="AK83" s="1951"/>
      <c r="AL83" s="1952"/>
      <c r="AM83" s="1953"/>
      <c r="AN83" s="1954"/>
      <c r="AO83" s="4627"/>
    </row>
    <row r="84" spans="2:44">
      <c r="B84" s="4624"/>
      <c r="C84" s="4659"/>
      <c r="D84" s="2185" t="s">
        <v>2296</v>
      </c>
      <c r="E84" s="2124"/>
      <c r="F84" s="2188"/>
      <c r="G84" s="2194" t="s">
        <v>1067</v>
      </c>
      <c r="H84" s="2194" t="s">
        <v>1067</v>
      </c>
      <c r="I84" s="2194" t="s">
        <v>1067</v>
      </c>
      <c r="J84" s="2194"/>
      <c r="K84" s="2194"/>
      <c r="L84" s="2194"/>
      <c r="M84" s="2194"/>
      <c r="N84" s="2194" t="s">
        <v>1067</v>
      </c>
      <c r="O84" s="2194" t="s">
        <v>1067</v>
      </c>
      <c r="P84" s="2194" t="s">
        <v>1067</v>
      </c>
      <c r="Q84" s="2194"/>
      <c r="R84" s="2194" t="s">
        <v>2328</v>
      </c>
      <c r="S84" s="2194" t="s">
        <v>2328</v>
      </c>
      <c r="T84" s="2194" t="s">
        <v>2328</v>
      </c>
      <c r="U84" s="2194" t="s">
        <v>1067</v>
      </c>
      <c r="V84" s="2194" t="s">
        <v>1067</v>
      </c>
      <c r="W84" s="2194" t="s">
        <v>1067</v>
      </c>
      <c r="X84" s="2194"/>
      <c r="Y84" s="2194"/>
      <c r="Z84" s="2194"/>
      <c r="AA84" s="2194"/>
      <c r="AB84" s="2194" t="s">
        <v>1067</v>
      </c>
      <c r="AC84" s="2194" t="s">
        <v>1067</v>
      </c>
      <c r="AD84" s="2194" t="s">
        <v>1067</v>
      </c>
      <c r="AE84" s="2194"/>
      <c r="AF84" s="2194"/>
      <c r="AG84" s="2194"/>
      <c r="AH84" s="2194"/>
      <c r="AI84" s="2194" t="s">
        <v>1067</v>
      </c>
      <c r="AJ84" s="2194" t="s">
        <v>1067</v>
      </c>
      <c r="AK84" s="1933">
        <f>IF(D84="","",COUNT($F$74:$AJ$74)-AL84)</f>
        <v>28</v>
      </c>
      <c r="AL84" s="1934">
        <f>IF(D84="","",AQ84+AR84)</f>
        <v>3</v>
      </c>
      <c r="AM84" s="1934">
        <f>IF(D84="","",COUNTIF(F84:AJ84,"休"))</f>
        <v>14</v>
      </c>
      <c r="AN84" s="1935">
        <f>IF(D84="","",IFERROR(ROUND(AM84/AK84,3),""))</f>
        <v>0.5</v>
      </c>
      <c r="AO84" s="4627"/>
      <c r="AQ84" s="1952">
        <f>+COUNTIF(F84:AJ84,"－")</f>
        <v>0</v>
      </c>
      <c r="AR84" s="1952">
        <f>+COUNTIF(F84:AJ84,"外")</f>
        <v>3</v>
      </c>
    </row>
    <row r="85" spans="2:44">
      <c r="B85" s="4624"/>
      <c r="C85" s="4659"/>
      <c r="D85" s="2178" t="s">
        <v>2297</v>
      </c>
      <c r="E85" s="2138"/>
      <c r="F85" s="2196"/>
      <c r="G85" s="2135"/>
      <c r="H85" s="2127"/>
      <c r="I85" s="2127"/>
      <c r="J85" s="2135" t="s">
        <v>1067</v>
      </c>
      <c r="K85" s="2135" t="s">
        <v>1067</v>
      </c>
      <c r="L85" s="2135" t="s">
        <v>1067</v>
      </c>
      <c r="M85" s="2135"/>
      <c r="N85" s="2135"/>
      <c r="O85" s="2135" t="s">
        <v>2328</v>
      </c>
      <c r="P85" s="2135" t="s">
        <v>2328</v>
      </c>
      <c r="Q85" s="2127" t="s">
        <v>2328</v>
      </c>
      <c r="R85" s="2127" t="s">
        <v>1067</v>
      </c>
      <c r="S85" s="2135" t="s">
        <v>1067</v>
      </c>
      <c r="T85" s="2135"/>
      <c r="U85" s="2135"/>
      <c r="V85" s="2127"/>
      <c r="W85" s="2127"/>
      <c r="X85" s="2135" t="s">
        <v>1067</v>
      </c>
      <c r="Y85" s="2135" t="s">
        <v>1067</v>
      </c>
      <c r="Z85" s="2135" t="s">
        <v>1067</v>
      </c>
      <c r="AA85" s="2135"/>
      <c r="AB85" s="2135"/>
      <c r="AC85" s="2135"/>
      <c r="AD85" s="2135"/>
      <c r="AE85" s="2135" t="s">
        <v>1067</v>
      </c>
      <c r="AF85" s="2135" t="s">
        <v>1067</v>
      </c>
      <c r="AG85" s="2135" t="s">
        <v>1067</v>
      </c>
      <c r="AH85" s="2135"/>
      <c r="AI85" s="2135"/>
      <c r="AJ85" s="2135"/>
      <c r="AK85" s="1933">
        <f>IF(D85="","",COUNT($F$74:$AJ$74)-AL85)</f>
        <v>28</v>
      </c>
      <c r="AL85" s="1934">
        <f>IF(D85="","",AQ85+AR85)</f>
        <v>3</v>
      </c>
      <c r="AM85" s="1934">
        <f>IF(D85="","",COUNTIF(F85:AJ85,"休"))</f>
        <v>11</v>
      </c>
      <c r="AN85" s="1935">
        <f>IF(D85="","",IFERROR(ROUND(AM85/AK85,3),""))</f>
        <v>0.39300000000000002</v>
      </c>
      <c r="AO85" s="4627"/>
      <c r="AQ85" s="1952">
        <f>+COUNTIF(F85:AJ85,"－")</f>
        <v>0</v>
      </c>
      <c r="AR85" s="1952">
        <f>+COUNTIF(F85:AJ85,"外")</f>
        <v>3</v>
      </c>
    </row>
    <row r="86" spans="2:44">
      <c r="B86" s="4624"/>
      <c r="C86" s="4659"/>
      <c r="E86" s="2138"/>
      <c r="F86" s="2129"/>
      <c r="G86" s="2130"/>
      <c r="H86" s="2130"/>
      <c r="I86" s="2130"/>
      <c r="J86" s="2130"/>
      <c r="K86" s="2130"/>
      <c r="L86" s="2130"/>
      <c r="M86" s="2130"/>
      <c r="N86" s="2130"/>
      <c r="O86" s="2130"/>
      <c r="P86" s="2130"/>
      <c r="Q86" s="2130"/>
      <c r="R86" s="2130"/>
      <c r="S86" s="2130"/>
      <c r="T86" s="2130"/>
      <c r="U86" s="2130"/>
      <c r="V86" s="2130"/>
      <c r="W86" s="2130"/>
      <c r="X86" s="2130"/>
      <c r="Y86" s="2130"/>
      <c r="Z86" s="2130"/>
      <c r="AA86" s="2130"/>
      <c r="AB86" s="2130"/>
      <c r="AC86" s="2130"/>
      <c r="AD86" s="2130"/>
      <c r="AE86" s="2130"/>
      <c r="AF86" s="2130"/>
      <c r="AG86" s="2180"/>
      <c r="AH86" s="2180"/>
      <c r="AI86" s="2180"/>
      <c r="AJ86" s="2180"/>
      <c r="AK86" s="1933" t="str">
        <f>IF(D86="","",COUNT($F$74:$AJ$74)-AL86)</f>
        <v/>
      </c>
      <c r="AL86" s="1934" t="str">
        <f>IF(D86="","",AQ86+AR86)</f>
        <v/>
      </c>
      <c r="AM86" s="1934" t="str">
        <f>IF(D86="","",COUNTIF(F86:AJ86,"休"))</f>
        <v/>
      </c>
      <c r="AN86" s="1935" t="str">
        <f>IF(D86="","",IFERROR(ROUND(AM86/AK86,3),""))</f>
        <v/>
      </c>
      <c r="AO86" s="4627"/>
      <c r="AQ86" s="1952">
        <f>+COUNTIF(F86:AJ86,"－")</f>
        <v>0</v>
      </c>
      <c r="AR86" s="1952">
        <f>+COUNTIF(F86:AJ86,"外")</f>
        <v>0</v>
      </c>
    </row>
    <row r="87" spans="2:44">
      <c r="B87" s="4624"/>
      <c r="C87" s="4660"/>
      <c r="D87" s="2174"/>
      <c r="E87" s="1947"/>
      <c r="F87" s="2201"/>
      <c r="G87" s="2127"/>
      <c r="H87" s="2127"/>
      <c r="I87" s="2127"/>
      <c r="J87" s="2127"/>
      <c r="K87" s="2127"/>
      <c r="L87" s="2127"/>
      <c r="M87" s="2127"/>
      <c r="N87" s="2127"/>
      <c r="O87" s="2127"/>
      <c r="P87" s="2127"/>
      <c r="Q87" s="2127"/>
      <c r="R87" s="2127"/>
      <c r="S87" s="2127"/>
      <c r="T87" s="2127"/>
      <c r="U87" s="2127"/>
      <c r="V87" s="2127"/>
      <c r="W87" s="2127"/>
      <c r="X87" s="2127"/>
      <c r="Y87" s="2127"/>
      <c r="Z87" s="2127"/>
      <c r="AA87" s="2127"/>
      <c r="AB87" s="2127"/>
      <c r="AC87" s="2127"/>
      <c r="AD87" s="2127"/>
      <c r="AE87" s="2127"/>
      <c r="AF87" s="2127"/>
      <c r="AG87" s="2144"/>
      <c r="AH87" s="2144"/>
      <c r="AI87" s="2144"/>
      <c r="AJ87" s="2144"/>
      <c r="AK87" s="1933" t="str">
        <f>IF(D87="","",COUNT($F$74:$AJ$74)-AL87)</f>
        <v/>
      </c>
      <c r="AL87" s="1934" t="str">
        <f>IF(D87="","",AQ87+AR87)</f>
        <v/>
      </c>
      <c r="AM87" s="1934" t="str">
        <f>IF(D87="","",COUNTIF(F87:AJ87,"休"))</f>
        <v/>
      </c>
      <c r="AN87" s="1935" t="str">
        <f>IF(D87="","",IFERROR(ROUND(AM87/AK87,3),""))</f>
        <v/>
      </c>
      <c r="AO87" s="4627"/>
      <c r="AQ87" s="1952">
        <f>+COUNTIF(F87:AJ87,"－")</f>
        <v>0</v>
      </c>
      <c r="AR87" s="1952">
        <f>+COUNTIF(F87:AJ87,"外")</f>
        <v>0</v>
      </c>
    </row>
    <row r="88" spans="2:44" ht="15" customHeight="1">
      <c r="B88" s="4624"/>
      <c r="C88" s="4658" t="s">
        <v>2303</v>
      </c>
      <c r="D88" s="2119" t="s">
        <v>2281</v>
      </c>
      <c r="E88" s="2139" t="s">
        <v>2270</v>
      </c>
      <c r="F88" s="2156" t="s">
        <v>2311</v>
      </c>
      <c r="G88" s="2122" t="s">
        <v>2311</v>
      </c>
      <c r="H88" s="2122" t="s">
        <v>2311</v>
      </c>
      <c r="I88" s="2122" t="s">
        <v>2311</v>
      </c>
      <c r="J88" s="2122" t="s">
        <v>2311</v>
      </c>
      <c r="K88" s="2122" t="s">
        <v>2311</v>
      </c>
      <c r="L88" s="2122" t="s">
        <v>2311</v>
      </c>
      <c r="M88" s="2122" t="s">
        <v>2311</v>
      </c>
      <c r="N88" s="2122" t="s">
        <v>2311</v>
      </c>
      <c r="O88" s="2122"/>
      <c r="P88" s="2122"/>
      <c r="Q88" s="2122"/>
      <c r="R88" s="2122" t="s">
        <v>1066</v>
      </c>
      <c r="S88" s="2122" t="s">
        <v>1066</v>
      </c>
      <c r="T88" s="2122" t="s">
        <v>1066</v>
      </c>
      <c r="U88" s="2122" t="s">
        <v>2311</v>
      </c>
      <c r="V88" s="2122" t="s">
        <v>2311</v>
      </c>
      <c r="W88" s="2122" t="s">
        <v>2311</v>
      </c>
      <c r="X88" s="2122" t="s">
        <v>2311</v>
      </c>
      <c r="Y88" s="2122" t="s">
        <v>2311</v>
      </c>
      <c r="Z88" s="2122" t="s">
        <v>2311</v>
      </c>
      <c r="AA88" s="2122" t="s">
        <v>2311</v>
      </c>
      <c r="AB88" s="2122"/>
      <c r="AC88" s="2122"/>
      <c r="AD88" s="2122"/>
      <c r="AE88" s="2122"/>
      <c r="AF88" s="2122"/>
      <c r="AG88" s="2157"/>
      <c r="AH88" s="2157"/>
      <c r="AI88" s="2157"/>
      <c r="AJ88" s="2157"/>
      <c r="AK88" s="1951"/>
      <c r="AL88" s="1952"/>
      <c r="AM88" s="1960"/>
      <c r="AN88" s="1954"/>
      <c r="AO88" s="4627"/>
    </row>
    <row r="89" spans="2:44">
      <c r="B89" s="4624"/>
      <c r="C89" s="4659"/>
      <c r="D89" s="2167" t="s">
        <v>2297</v>
      </c>
      <c r="E89" s="2124"/>
      <c r="F89" s="2177"/>
      <c r="G89" s="2126" t="s">
        <v>1067</v>
      </c>
      <c r="H89" s="2126"/>
      <c r="I89" s="2194" t="s">
        <v>1067</v>
      </c>
      <c r="J89" s="2194"/>
      <c r="K89" s="2126" t="s">
        <v>1067</v>
      </c>
      <c r="L89" s="2126"/>
      <c r="M89" s="2126" t="s">
        <v>1067</v>
      </c>
      <c r="N89" s="2126"/>
      <c r="O89" s="2194" t="s">
        <v>1067</v>
      </c>
      <c r="P89" s="2194"/>
      <c r="Q89" s="2126" t="s">
        <v>1067</v>
      </c>
      <c r="R89" s="2126" t="s">
        <v>2328</v>
      </c>
      <c r="S89" s="2126" t="s">
        <v>2328</v>
      </c>
      <c r="T89" s="2126" t="s">
        <v>2328</v>
      </c>
      <c r="U89" s="2194" t="s">
        <v>1067</v>
      </c>
      <c r="V89" s="2194"/>
      <c r="W89" s="2126" t="s">
        <v>1067</v>
      </c>
      <c r="X89" s="2126"/>
      <c r="Y89" s="2126" t="s">
        <v>1067</v>
      </c>
      <c r="Z89" s="2126"/>
      <c r="AA89" s="2194" t="s">
        <v>1067</v>
      </c>
      <c r="AB89" s="2194"/>
      <c r="AC89" s="2194" t="s">
        <v>1067</v>
      </c>
      <c r="AD89" s="2194"/>
      <c r="AE89" s="2194" t="s">
        <v>1067</v>
      </c>
      <c r="AF89" s="2194"/>
      <c r="AG89" s="2194" t="s">
        <v>1067</v>
      </c>
      <c r="AH89" s="2194"/>
      <c r="AI89" s="2194" t="s">
        <v>1067</v>
      </c>
      <c r="AJ89" s="2194"/>
      <c r="AK89" s="1933">
        <f>IF(D89="","",COUNT($F$74:$AJ$74)-AL89)</f>
        <v>28</v>
      </c>
      <c r="AL89" s="1934">
        <f>IF(D89="","",AQ89+AR89)</f>
        <v>3</v>
      </c>
      <c r="AM89" s="1934">
        <f>IF(D89="","",COUNTIF(F89:AJ89,"休"))</f>
        <v>14</v>
      </c>
      <c r="AN89" s="1935">
        <f>IF(D89="","",IFERROR(ROUND(AM89/AK89,3),""))</f>
        <v>0.5</v>
      </c>
      <c r="AO89" s="4627"/>
      <c r="AQ89" s="1952">
        <f>+COUNTIF(F89:AJ89,"－")</f>
        <v>0</v>
      </c>
      <c r="AR89" s="1952">
        <f>+COUNTIF(F89:AJ89,"外")</f>
        <v>3</v>
      </c>
    </row>
    <row r="90" spans="2:44">
      <c r="B90" s="4624"/>
      <c r="C90" s="4659"/>
      <c r="E90" s="2138"/>
      <c r="F90" s="2179"/>
      <c r="G90" s="2130"/>
      <c r="H90" s="2130"/>
      <c r="I90" s="2130"/>
      <c r="J90" s="2130"/>
      <c r="K90" s="2130"/>
      <c r="L90" s="2130"/>
      <c r="M90" s="2130"/>
      <c r="N90" s="2130"/>
      <c r="O90" s="2130"/>
      <c r="P90" s="2130"/>
      <c r="Q90" s="2130"/>
      <c r="R90" s="2130"/>
      <c r="S90" s="2130"/>
      <c r="T90" s="2130"/>
      <c r="U90" s="2130"/>
      <c r="V90" s="2130"/>
      <c r="W90" s="2130"/>
      <c r="X90" s="2130"/>
      <c r="Y90" s="2130"/>
      <c r="Z90" s="2130"/>
      <c r="AA90" s="2130"/>
      <c r="AB90" s="2130"/>
      <c r="AC90" s="2130"/>
      <c r="AD90" s="2130"/>
      <c r="AE90" s="2130"/>
      <c r="AF90" s="2130"/>
      <c r="AG90" s="2180"/>
      <c r="AH90" s="2180"/>
      <c r="AI90" s="2180"/>
      <c r="AJ90" s="2180"/>
      <c r="AK90" s="1933" t="str">
        <f>IF(D90="","",COUNT($F$74:$AJ$74)-AL90)</f>
        <v/>
      </c>
      <c r="AL90" s="1934" t="str">
        <f>IF(D90="","",AQ90+AR90)</f>
        <v/>
      </c>
      <c r="AM90" s="1934" t="str">
        <f>IF(D90="","",COUNTIF(F90:AJ90,"休"))</f>
        <v/>
      </c>
      <c r="AN90" s="1935" t="str">
        <f>IF(D90="","",IFERROR(ROUND(AM90/AK90,3),""))</f>
        <v/>
      </c>
      <c r="AO90" s="4627"/>
      <c r="AQ90" s="1952">
        <f>+COUNTIF(F90:AJ90,"－")</f>
        <v>0</v>
      </c>
      <c r="AR90" s="1952">
        <f>+COUNTIF(F90:AJ90,"外")</f>
        <v>0</v>
      </c>
    </row>
    <row r="91" spans="2:44">
      <c r="B91" s="4624"/>
      <c r="C91" s="4659"/>
      <c r="E91" s="2138"/>
      <c r="F91" s="2179"/>
      <c r="G91" s="2130"/>
      <c r="H91" s="2130"/>
      <c r="I91" s="2130"/>
      <c r="J91" s="2130"/>
      <c r="K91" s="2130"/>
      <c r="L91" s="2130"/>
      <c r="M91" s="2130"/>
      <c r="N91" s="2130"/>
      <c r="O91" s="2130"/>
      <c r="P91" s="2130"/>
      <c r="Q91" s="2130"/>
      <c r="R91" s="2130"/>
      <c r="S91" s="2130"/>
      <c r="T91" s="2130"/>
      <c r="U91" s="2130"/>
      <c r="V91" s="2130"/>
      <c r="W91" s="2130"/>
      <c r="X91" s="2130"/>
      <c r="Y91" s="2130"/>
      <c r="Z91" s="2130"/>
      <c r="AA91" s="2130"/>
      <c r="AB91" s="2130"/>
      <c r="AC91" s="2130"/>
      <c r="AD91" s="2130"/>
      <c r="AE91" s="2130"/>
      <c r="AF91" s="2130"/>
      <c r="AG91" s="2180"/>
      <c r="AH91" s="2180"/>
      <c r="AI91" s="2180"/>
      <c r="AJ91" s="2180"/>
      <c r="AK91" s="1933" t="str">
        <f>IF(D91="","",COUNT($F$74:$AJ$74)-AL91)</f>
        <v/>
      </c>
      <c r="AL91" s="1934" t="str">
        <f>IF(D91="","",AQ91+AR91)</f>
        <v/>
      </c>
      <c r="AM91" s="1934" t="str">
        <f>IF(D91="","",COUNTIF(F91:AJ91,"休"))</f>
        <v/>
      </c>
      <c r="AN91" s="1935" t="str">
        <f>IF(D91="","",IFERROR(ROUND(AM91/AK91,3),""))</f>
        <v/>
      </c>
      <c r="AO91" s="4627"/>
      <c r="AQ91" s="1952">
        <f>+COUNTIF(F91:AJ91,"－")</f>
        <v>0</v>
      </c>
      <c r="AR91" s="1952">
        <f>+COUNTIF(F91:AJ91,"外")</f>
        <v>0</v>
      </c>
    </row>
    <row r="92" spans="2:44" ht="13.8" thickBot="1">
      <c r="B92" s="4625"/>
      <c r="C92" s="4660"/>
      <c r="D92" s="2174"/>
      <c r="E92" s="1947"/>
      <c r="F92" s="2200"/>
      <c r="G92" s="2134"/>
      <c r="H92" s="2134"/>
      <c r="I92" s="2134"/>
      <c r="J92" s="2134"/>
      <c r="K92" s="2134"/>
      <c r="L92" s="2134"/>
      <c r="M92" s="2134"/>
      <c r="N92" s="2134"/>
      <c r="O92" s="2134"/>
      <c r="P92" s="2134"/>
      <c r="Q92" s="2134"/>
      <c r="R92" s="2134"/>
      <c r="S92" s="2134"/>
      <c r="T92" s="2134"/>
      <c r="U92" s="2134"/>
      <c r="V92" s="2134"/>
      <c r="W92" s="2134"/>
      <c r="X92" s="2134"/>
      <c r="Y92" s="2134"/>
      <c r="Z92" s="2134"/>
      <c r="AA92" s="2134"/>
      <c r="AB92" s="2134"/>
      <c r="AC92" s="2134"/>
      <c r="AD92" s="2134"/>
      <c r="AE92" s="2134"/>
      <c r="AF92" s="2134"/>
      <c r="AG92" s="2187"/>
      <c r="AH92" s="2187"/>
      <c r="AI92" s="2187"/>
      <c r="AJ92" s="2187"/>
      <c r="AK92" s="1963" t="str">
        <f>IF(D92="","",COUNT($F$74:$AJ$74)-AL92)</f>
        <v/>
      </c>
      <c r="AL92" s="1947" t="str">
        <f>IF(D92="","",AQ92+AR92)</f>
        <v/>
      </c>
      <c r="AM92" s="1947" t="str">
        <f>IF(D92="","",COUNTIF(F92:AJ92,"休"))</f>
        <v/>
      </c>
      <c r="AN92" s="1935" t="str">
        <f>IF(D92="","",IFERROR(ROUND(AM92/AK92,3),""))</f>
        <v/>
      </c>
      <c r="AO92" s="4628"/>
      <c r="AQ92" s="1952">
        <f>+COUNTIF(F92:AJ92,"－")</f>
        <v>0</v>
      </c>
      <c r="AR92" s="1952">
        <f>+COUNTIF(F92:AJ92,"外")</f>
        <v>0</v>
      </c>
    </row>
    <row r="93" spans="2:44" ht="13.8" thickBot="1">
      <c r="B93" s="2143"/>
      <c r="C93" s="2116"/>
      <c r="F93" s="2144"/>
      <c r="G93" s="2144"/>
      <c r="H93" s="2144"/>
      <c r="I93" s="2144"/>
      <c r="J93" s="2144"/>
      <c r="K93" s="2144"/>
      <c r="L93" s="2144"/>
      <c r="M93" s="2144"/>
      <c r="N93" s="2144"/>
      <c r="O93" s="2144"/>
      <c r="P93" s="2144"/>
      <c r="Q93" s="2144"/>
      <c r="R93" s="2144"/>
      <c r="S93" s="2144"/>
      <c r="T93" s="2144"/>
      <c r="U93" s="2144"/>
      <c r="V93" s="2144"/>
      <c r="W93" s="2144"/>
      <c r="X93" s="2144"/>
      <c r="Y93" s="2144"/>
      <c r="Z93" s="2144"/>
      <c r="AA93" s="2144"/>
      <c r="AB93" s="2144"/>
      <c r="AC93" s="2144"/>
      <c r="AD93" s="2144"/>
      <c r="AE93" s="2144"/>
      <c r="AF93" s="2144"/>
      <c r="AG93" s="2144"/>
      <c r="AH93" s="2144"/>
      <c r="AI93" s="2144"/>
      <c r="AJ93" s="2144"/>
      <c r="AK93" s="2145"/>
      <c r="AN93" s="2146" t="s">
        <v>2271</v>
      </c>
      <c r="AO93" s="2147" t="str">
        <f>IF(AO77&gt;=0.285,"OK","NG")</f>
        <v>OK</v>
      </c>
      <c r="AQ93" s="2061"/>
      <c r="AR93" s="2061"/>
    </row>
    <row r="95" spans="2:44" hidden="1">
      <c r="F95" s="2061">
        <f>YEAR(F98)</f>
        <v>2025</v>
      </c>
      <c r="G95" s="2061">
        <f>MONTH(F98)</f>
        <v>9</v>
      </c>
    </row>
    <row r="96" spans="2:44">
      <c r="B96" s="4629"/>
      <c r="C96" s="4630"/>
      <c r="D96" s="4631"/>
      <c r="E96" s="2149" t="s">
        <v>2266</v>
      </c>
      <c r="F96" s="4637">
        <f>F98</f>
        <v>45901</v>
      </c>
      <c r="G96" s="4638"/>
      <c r="H96" s="4638"/>
      <c r="I96" s="4638"/>
      <c r="J96" s="4638"/>
      <c r="K96" s="4638"/>
      <c r="L96" s="4638"/>
      <c r="M96" s="4638"/>
      <c r="N96" s="4638"/>
      <c r="O96" s="4638"/>
      <c r="P96" s="4638"/>
      <c r="Q96" s="4638"/>
      <c r="R96" s="4638"/>
      <c r="S96" s="4638"/>
      <c r="T96" s="4638"/>
      <c r="U96" s="4638"/>
      <c r="V96" s="4638"/>
      <c r="W96" s="4638"/>
      <c r="X96" s="4638"/>
      <c r="Y96" s="4638"/>
      <c r="Z96" s="4638"/>
      <c r="AA96" s="4638"/>
      <c r="AB96" s="4638"/>
      <c r="AC96" s="4638"/>
      <c r="AD96" s="4638"/>
      <c r="AE96" s="4638"/>
      <c r="AF96" s="4638"/>
      <c r="AG96" s="4638"/>
      <c r="AH96" s="4638"/>
      <c r="AI96" s="4638"/>
      <c r="AJ96" s="4638"/>
      <c r="AK96" s="4661" t="s">
        <v>2304</v>
      </c>
      <c r="AL96" s="4664" t="s">
        <v>2305</v>
      </c>
      <c r="AM96" s="4667" t="s">
        <v>2283</v>
      </c>
      <c r="AN96" s="4481" t="s">
        <v>2306</v>
      </c>
      <c r="AO96" s="4480" t="s">
        <v>2307</v>
      </c>
      <c r="AQ96" s="4619" t="s">
        <v>2308</v>
      </c>
      <c r="AR96" s="4619" t="s">
        <v>2309</v>
      </c>
    </row>
    <row r="97" spans="2:44" ht="13.5" hidden="1" customHeight="1">
      <c r="B97" s="4632"/>
      <c r="C97" s="4622"/>
      <c r="D97" s="4633"/>
      <c r="E97" s="2150"/>
      <c r="F97" s="2110">
        <f>DATE($F95,$G95,1)</f>
        <v>45901</v>
      </c>
      <c r="G97" s="2110">
        <f t="shared" ref="G97:AJ97" si="31">F97+1</f>
        <v>45902</v>
      </c>
      <c r="H97" s="2110">
        <f t="shared" si="31"/>
        <v>45903</v>
      </c>
      <c r="I97" s="2110">
        <f t="shared" si="31"/>
        <v>45904</v>
      </c>
      <c r="J97" s="2110">
        <f t="shared" si="31"/>
        <v>45905</v>
      </c>
      <c r="K97" s="2110">
        <f t="shared" si="31"/>
        <v>45906</v>
      </c>
      <c r="L97" s="2110">
        <f t="shared" si="31"/>
        <v>45907</v>
      </c>
      <c r="M97" s="2110">
        <f t="shared" si="31"/>
        <v>45908</v>
      </c>
      <c r="N97" s="2110">
        <f t="shared" si="31"/>
        <v>45909</v>
      </c>
      <c r="O97" s="2110">
        <f t="shared" si="31"/>
        <v>45910</v>
      </c>
      <c r="P97" s="2110">
        <f t="shared" si="31"/>
        <v>45911</v>
      </c>
      <c r="Q97" s="2110">
        <f t="shared" si="31"/>
        <v>45912</v>
      </c>
      <c r="R97" s="2110">
        <f t="shared" si="31"/>
        <v>45913</v>
      </c>
      <c r="S97" s="2110">
        <f t="shared" si="31"/>
        <v>45914</v>
      </c>
      <c r="T97" s="2110">
        <f t="shared" si="31"/>
        <v>45915</v>
      </c>
      <c r="U97" s="2110">
        <f t="shared" si="31"/>
        <v>45916</v>
      </c>
      <c r="V97" s="2110">
        <f t="shared" si="31"/>
        <v>45917</v>
      </c>
      <c r="W97" s="2110">
        <f t="shared" si="31"/>
        <v>45918</v>
      </c>
      <c r="X97" s="2110">
        <f t="shared" si="31"/>
        <v>45919</v>
      </c>
      <c r="Y97" s="2110">
        <f t="shared" si="31"/>
        <v>45920</v>
      </c>
      <c r="Z97" s="2110">
        <f t="shared" si="31"/>
        <v>45921</v>
      </c>
      <c r="AA97" s="2110">
        <f t="shared" si="31"/>
        <v>45922</v>
      </c>
      <c r="AB97" s="2110">
        <f t="shared" si="31"/>
        <v>45923</v>
      </c>
      <c r="AC97" s="2110">
        <f t="shared" si="31"/>
        <v>45924</v>
      </c>
      <c r="AD97" s="2110">
        <f t="shared" si="31"/>
        <v>45925</v>
      </c>
      <c r="AE97" s="2110">
        <f t="shared" si="31"/>
        <v>45926</v>
      </c>
      <c r="AF97" s="2110">
        <f t="shared" si="31"/>
        <v>45927</v>
      </c>
      <c r="AG97" s="2110">
        <f t="shared" si="31"/>
        <v>45928</v>
      </c>
      <c r="AH97" s="2110">
        <f t="shared" si="31"/>
        <v>45929</v>
      </c>
      <c r="AI97" s="2110">
        <f t="shared" si="31"/>
        <v>45930</v>
      </c>
      <c r="AJ97" s="2110">
        <f t="shared" si="31"/>
        <v>45931</v>
      </c>
      <c r="AK97" s="4662"/>
      <c r="AL97" s="4665"/>
      <c r="AM97" s="4668"/>
      <c r="AN97" s="4481"/>
      <c r="AO97" s="4480"/>
      <c r="AQ97" s="4619"/>
      <c r="AR97" s="4619"/>
    </row>
    <row r="98" spans="2:44">
      <c r="B98" s="4632"/>
      <c r="C98" s="4622"/>
      <c r="D98" s="4633"/>
      <c r="E98" s="2151" t="s">
        <v>2267</v>
      </c>
      <c r="F98" s="2152">
        <f>IF(EDATE(F73,1)&gt;$F$7,"",EDATE(F73,1))</f>
        <v>45901</v>
      </c>
      <c r="G98" s="2110">
        <f t="shared" ref="G98:AJ98" si="32">IF(G97&gt;$F$7,"",IF(F98=EOMONTH(DATE($F95,$G95,1),0),"",IF(F98="","",F98+1)))</f>
        <v>45902</v>
      </c>
      <c r="H98" s="2110">
        <f t="shared" si="32"/>
        <v>45903</v>
      </c>
      <c r="I98" s="2110">
        <f t="shared" si="32"/>
        <v>45904</v>
      </c>
      <c r="J98" s="2110">
        <f t="shared" si="32"/>
        <v>45905</v>
      </c>
      <c r="K98" s="2110">
        <f t="shared" si="32"/>
        <v>45906</v>
      </c>
      <c r="L98" s="2110">
        <f t="shared" si="32"/>
        <v>45907</v>
      </c>
      <c r="M98" s="2110">
        <f t="shared" si="32"/>
        <v>45908</v>
      </c>
      <c r="N98" s="2110">
        <f t="shared" si="32"/>
        <v>45909</v>
      </c>
      <c r="O98" s="2110">
        <f t="shared" si="32"/>
        <v>45910</v>
      </c>
      <c r="P98" s="2110">
        <f t="shared" si="32"/>
        <v>45911</v>
      </c>
      <c r="Q98" s="2110">
        <f t="shared" si="32"/>
        <v>45912</v>
      </c>
      <c r="R98" s="2110">
        <f t="shared" si="32"/>
        <v>45913</v>
      </c>
      <c r="S98" s="2110">
        <f t="shared" si="32"/>
        <v>45914</v>
      </c>
      <c r="T98" s="2110">
        <f t="shared" si="32"/>
        <v>45915</v>
      </c>
      <c r="U98" s="2110">
        <f t="shared" si="32"/>
        <v>45916</v>
      </c>
      <c r="V98" s="2110">
        <f t="shared" si="32"/>
        <v>45917</v>
      </c>
      <c r="W98" s="2110">
        <f t="shared" si="32"/>
        <v>45918</v>
      </c>
      <c r="X98" s="2110">
        <f t="shared" si="32"/>
        <v>45919</v>
      </c>
      <c r="Y98" s="2110">
        <f t="shared" si="32"/>
        <v>45920</v>
      </c>
      <c r="Z98" s="2110">
        <f t="shared" si="32"/>
        <v>45921</v>
      </c>
      <c r="AA98" s="2110">
        <f t="shared" si="32"/>
        <v>45922</v>
      </c>
      <c r="AB98" s="2110">
        <f t="shared" si="32"/>
        <v>45923</v>
      </c>
      <c r="AC98" s="2110">
        <f t="shared" si="32"/>
        <v>45924</v>
      </c>
      <c r="AD98" s="2110">
        <f t="shared" si="32"/>
        <v>45925</v>
      </c>
      <c r="AE98" s="2110">
        <f t="shared" si="32"/>
        <v>45926</v>
      </c>
      <c r="AF98" s="2110">
        <f t="shared" si="32"/>
        <v>45927</v>
      </c>
      <c r="AG98" s="2110">
        <f t="shared" si="32"/>
        <v>45928</v>
      </c>
      <c r="AH98" s="2110">
        <f t="shared" si="32"/>
        <v>45929</v>
      </c>
      <c r="AI98" s="2110">
        <f t="shared" si="32"/>
        <v>45930</v>
      </c>
      <c r="AJ98" s="2110" t="str">
        <f t="shared" si="32"/>
        <v/>
      </c>
      <c r="AK98" s="4662"/>
      <c r="AL98" s="4665"/>
      <c r="AM98" s="4668"/>
      <c r="AN98" s="4481"/>
      <c r="AO98" s="4480"/>
      <c r="AQ98" s="4619"/>
      <c r="AR98" s="4619"/>
    </row>
    <row r="99" spans="2:44">
      <c r="B99" s="4634"/>
      <c r="C99" s="4635"/>
      <c r="D99" s="4636"/>
      <c r="E99" s="1939" t="s">
        <v>1060</v>
      </c>
      <c r="F99" s="2153" t="str">
        <f t="shared" ref="F99:AJ99" si="33">IFERROR(TEXT(WEEKDAY(+F98),"aaa"),"")</f>
        <v>月</v>
      </c>
      <c r="G99" s="2153" t="str">
        <f t="shared" si="33"/>
        <v>火</v>
      </c>
      <c r="H99" s="2153" t="str">
        <f t="shared" si="33"/>
        <v>水</v>
      </c>
      <c r="I99" s="2153" t="str">
        <f t="shared" si="33"/>
        <v>木</v>
      </c>
      <c r="J99" s="2153" t="str">
        <f t="shared" si="33"/>
        <v>金</v>
      </c>
      <c r="K99" s="2153" t="str">
        <f t="shared" si="33"/>
        <v>土</v>
      </c>
      <c r="L99" s="2153" t="str">
        <f t="shared" si="33"/>
        <v>日</v>
      </c>
      <c r="M99" s="2153" t="str">
        <f t="shared" si="33"/>
        <v>月</v>
      </c>
      <c r="N99" s="2153" t="str">
        <f t="shared" si="33"/>
        <v>火</v>
      </c>
      <c r="O99" s="2153" t="str">
        <f t="shared" si="33"/>
        <v>水</v>
      </c>
      <c r="P99" s="2153" t="str">
        <f t="shared" si="33"/>
        <v>木</v>
      </c>
      <c r="Q99" s="2153" t="str">
        <f t="shared" si="33"/>
        <v>金</v>
      </c>
      <c r="R99" s="2153" t="str">
        <f t="shared" si="33"/>
        <v>土</v>
      </c>
      <c r="S99" s="2153" t="str">
        <f t="shared" si="33"/>
        <v>日</v>
      </c>
      <c r="T99" s="2153" t="str">
        <f t="shared" si="33"/>
        <v>月</v>
      </c>
      <c r="U99" s="2153" t="str">
        <f t="shared" si="33"/>
        <v>火</v>
      </c>
      <c r="V99" s="2153" t="str">
        <f t="shared" si="33"/>
        <v>水</v>
      </c>
      <c r="W99" s="2153" t="str">
        <f t="shared" si="33"/>
        <v>木</v>
      </c>
      <c r="X99" s="2153" t="str">
        <f t="shared" si="33"/>
        <v>金</v>
      </c>
      <c r="Y99" s="2153" t="str">
        <f t="shared" si="33"/>
        <v>土</v>
      </c>
      <c r="Z99" s="2153" t="str">
        <f t="shared" si="33"/>
        <v>日</v>
      </c>
      <c r="AA99" s="2153" t="str">
        <f t="shared" si="33"/>
        <v>月</v>
      </c>
      <c r="AB99" s="2153" t="str">
        <f t="shared" si="33"/>
        <v>火</v>
      </c>
      <c r="AC99" s="2153" t="str">
        <f t="shared" si="33"/>
        <v>水</v>
      </c>
      <c r="AD99" s="2153" t="str">
        <f t="shared" si="33"/>
        <v>木</v>
      </c>
      <c r="AE99" s="2153" t="str">
        <f t="shared" si="33"/>
        <v>金</v>
      </c>
      <c r="AF99" s="2153" t="str">
        <f t="shared" si="33"/>
        <v>土</v>
      </c>
      <c r="AG99" s="2153" t="str">
        <f t="shared" si="33"/>
        <v>日</v>
      </c>
      <c r="AH99" s="2153" t="str">
        <f t="shared" si="33"/>
        <v>月</v>
      </c>
      <c r="AI99" s="2153" t="str">
        <f t="shared" si="33"/>
        <v>火</v>
      </c>
      <c r="AJ99" s="2153" t="str">
        <f t="shared" si="33"/>
        <v/>
      </c>
      <c r="AK99" s="4662"/>
      <c r="AL99" s="4665"/>
      <c r="AM99" s="4668"/>
      <c r="AN99" s="4481"/>
      <c r="AO99" s="4480"/>
      <c r="AQ99" s="4619"/>
      <c r="AR99" s="4619"/>
    </row>
    <row r="100" spans="2:44" ht="21" customHeight="1">
      <c r="B100" s="2154" t="s">
        <v>2310</v>
      </c>
      <c r="C100" s="2155" t="s">
        <v>2280</v>
      </c>
      <c r="D100" s="2119" t="s">
        <v>2281</v>
      </c>
      <c r="E100" s="2120" t="s">
        <v>2270</v>
      </c>
      <c r="F100" s="2156"/>
      <c r="G100" s="2122"/>
      <c r="H100" s="2122"/>
      <c r="I100" s="2122"/>
      <c r="J100" s="2122"/>
      <c r="K100" s="2122"/>
      <c r="L100" s="2122"/>
      <c r="M100" s="2122"/>
      <c r="N100" s="2122"/>
      <c r="O100" s="2122"/>
      <c r="P100" s="2122"/>
      <c r="Q100" s="2122"/>
      <c r="R100" s="2122"/>
      <c r="S100" s="2122"/>
      <c r="T100" s="2122"/>
      <c r="U100" s="2122"/>
      <c r="V100" s="2122"/>
      <c r="W100" s="2122"/>
      <c r="X100" s="2122"/>
      <c r="Y100" s="2122"/>
      <c r="Z100" s="2122"/>
      <c r="AA100" s="2122"/>
      <c r="AB100" s="2122"/>
      <c r="AC100" s="2122"/>
      <c r="AD100" s="2122"/>
      <c r="AE100" s="2122"/>
      <c r="AF100" s="2122"/>
      <c r="AG100" s="2157"/>
      <c r="AH100" s="2157"/>
      <c r="AI100" s="2157"/>
      <c r="AJ100" s="2157"/>
      <c r="AK100" s="4663"/>
      <c r="AL100" s="4666"/>
      <c r="AM100" s="4669"/>
      <c r="AN100" s="1906" t="s">
        <v>2292</v>
      </c>
      <c r="AO100" s="1905" t="s">
        <v>2293</v>
      </c>
      <c r="AQ100" s="4620"/>
      <c r="AR100" s="4620"/>
    </row>
    <row r="101" spans="2:44" ht="13.5" customHeight="1">
      <c r="B101" s="4623" t="s">
        <v>2294</v>
      </c>
      <c r="C101" s="4658" t="s">
        <v>2295</v>
      </c>
      <c r="D101" s="2176" t="s">
        <v>2296</v>
      </c>
      <c r="E101" s="2124"/>
      <c r="F101" s="2177" t="s">
        <v>1067</v>
      </c>
      <c r="G101" s="2126"/>
      <c r="H101" s="2126"/>
      <c r="I101" s="2126"/>
      <c r="J101" s="2194"/>
      <c r="K101" s="2194"/>
      <c r="L101" s="2194" t="s">
        <v>1067</v>
      </c>
      <c r="M101" s="2194" t="s">
        <v>1067</v>
      </c>
      <c r="N101" s="2194"/>
      <c r="O101" s="2194"/>
      <c r="P101" s="2194"/>
      <c r="Q101" s="2194"/>
      <c r="R101" s="2194"/>
      <c r="S101" s="2194" t="s">
        <v>1067</v>
      </c>
      <c r="T101" s="2194" t="s">
        <v>1067</v>
      </c>
      <c r="U101" s="2194"/>
      <c r="V101" s="2194"/>
      <c r="W101" s="2194"/>
      <c r="X101" s="2194"/>
      <c r="Y101" s="2194"/>
      <c r="Z101" s="2194" t="s">
        <v>1067</v>
      </c>
      <c r="AA101" s="2194" t="s">
        <v>1067</v>
      </c>
      <c r="AB101" s="2194"/>
      <c r="AC101" s="2194"/>
      <c r="AD101" s="2194"/>
      <c r="AE101" s="2194"/>
      <c r="AF101" s="2194"/>
      <c r="AG101" s="2194" t="s">
        <v>1067</v>
      </c>
      <c r="AH101" s="2194" t="s">
        <v>1067</v>
      </c>
      <c r="AI101" s="2199"/>
      <c r="AJ101" s="2199"/>
      <c r="AK101" s="1933">
        <f t="shared" ref="AK101:AK106" si="34">IF(D101="","",COUNT($F$98:$AJ$98)-AL101)</f>
        <v>30</v>
      </c>
      <c r="AL101" s="1934">
        <f t="shared" ref="AL101:AL106" si="35">IF(D101="","",AQ101+AR101)</f>
        <v>0</v>
      </c>
      <c r="AM101" s="1934">
        <f t="shared" ref="AM101:AM106" si="36">IF(D101="","",COUNTIF(F101:AJ101,"休"))</f>
        <v>9</v>
      </c>
      <c r="AN101" s="1935">
        <f t="shared" ref="AN101:AN106" si="37">IF(D101="","",IFERROR(ROUND(AM101/AK101,3),""))</f>
        <v>0.3</v>
      </c>
      <c r="AO101" s="4626">
        <f>ROUND(AVERAGE(AN101:AN116),3)</f>
        <v>0.32200000000000001</v>
      </c>
      <c r="AQ101" s="1952">
        <f t="shared" ref="AQ101:AQ106" si="38">+COUNTIF(F101:AJ101,"－")</f>
        <v>0</v>
      </c>
      <c r="AR101" s="1952">
        <f t="shared" ref="AR101:AR106" si="39">+COUNTIF(F101:AJ101,"外")</f>
        <v>0</v>
      </c>
    </row>
    <row r="102" spans="2:44" ht="13.5" customHeight="1">
      <c r="B102" s="4624"/>
      <c r="C102" s="4659"/>
      <c r="D102" s="2178" t="s">
        <v>2297</v>
      </c>
      <c r="E102" s="2124"/>
      <c r="F102" s="2129"/>
      <c r="G102" s="2130"/>
      <c r="H102" s="2130"/>
      <c r="I102" s="2130"/>
      <c r="J102" s="2127" t="s">
        <v>1067</v>
      </c>
      <c r="K102" s="2127" t="s">
        <v>1067</v>
      </c>
      <c r="L102" s="2135"/>
      <c r="M102" s="2135"/>
      <c r="N102" s="2135"/>
      <c r="O102" s="2135"/>
      <c r="P102" s="2135"/>
      <c r="Q102" s="2127" t="s">
        <v>1067</v>
      </c>
      <c r="R102" s="2127" t="s">
        <v>1067</v>
      </c>
      <c r="S102" s="2135"/>
      <c r="T102" s="2135"/>
      <c r="U102" s="2135"/>
      <c r="V102" s="2135"/>
      <c r="W102" s="2135"/>
      <c r="X102" s="2127" t="s">
        <v>1067</v>
      </c>
      <c r="Y102" s="2127" t="s">
        <v>1067</v>
      </c>
      <c r="Z102" s="2135"/>
      <c r="AA102" s="2135"/>
      <c r="AB102" s="2135"/>
      <c r="AC102" s="2135"/>
      <c r="AD102" s="2135"/>
      <c r="AE102" s="2127" t="s">
        <v>1067</v>
      </c>
      <c r="AF102" s="2127" t="s">
        <v>1067</v>
      </c>
      <c r="AG102" s="2202"/>
      <c r="AH102" s="2135"/>
      <c r="AI102" s="2130"/>
      <c r="AJ102" s="2190"/>
      <c r="AK102" s="1933">
        <f t="shared" si="34"/>
        <v>30</v>
      </c>
      <c r="AL102" s="1934">
        <f t="shared" si="35"/>
        <v>0</v>
      </c>
      <c r="AM102" s="1934">
        <f t="shared" si="36"/>
        <v>8</v>
      </c>
      <c r="AN102" s="1935">
        <f t="shared" si="37"/>
        <v>0.26700000000000002</v>
      </c>
      <c r="AO102" s="4627"/>
      <c r="AQ102" s="1952">
        <f t="shared" si="38"/>
        <v>0</v>
      </c>
      <c r="AR102" s="1952">
        <f t="shared" si="39"/>
        <v>0</v>
      </c>
    </row>
    <row r="103" spans="2:44">
      <c r="B103" s="4624"/>
      <c r="C103" s="4659"/>
      <c r="D103" s="2181" t="s">
        <v>2298</v>
      </c>
      <c r="E103" s="2124"/>
      <c r="F103" s="2129"/>
      <c r="G103" s="2130" t="s">
        <v>1067</v>
      </c>
      <c r="H103" s="2130" t="s">
        <v>1067</v>
      </c>
      <c r="I103" s="2130"/>
      <c r="J103" s="2130"/>
      <c r="K103" s="2130" t="s">
        <v>1067</v>
      </c>
      <c r="L103" s="2130"/>
      <c r="M103" s="2130"/>
      <c r="N103" s="2130"/>
      <c r="O103" s="2130" t="s">
        <v>1067</v>
      </c>
      <c r="P103" s="2130"/>
      <c r="Q103" s="2130"/>
      <c r="R103" s="2130" t="s">
        <v>1067</v>
      </c>
      <c r="S103" s="2130"/>
      <c r="T103" s="2130"/>
      <c r="U103" s="2130" t="s">
        <v>1067</v>
      </c>
      <c r="V103" s="2130" t="s">
        <v>1067</v>
      </c>
      <c r="W103" s="2130"/>
      <c r="X103" s="2130"/>
      <c r="Y103" s="2130" t="s">
        <v>1067</v>
      </c>
      <c r="Z103" s="2130"/>
      <c r="AA103" s="2130"/>
      <c r="AB103" s="2130"/>
      <c r="AC103" s="2130" t="s">
        <v>1067</v>
      </c>
      <c r="AD103" s="2130"/>
      <c r="AE103" s="2130"/>
      <c r="AF103" s="2130" t="s">
        <v>1067</v>
      </c>
      <c r="AG103" s="2190"/>
      <c r="AH103" s="2190"/>
      <c r="AI103" s="2190" t="s">
        <v>1067</v>
      </c>
      <c r="AJ103" s="2190"/>
      <c r="AK103" s="1933">
        <f t="shared" si="34"/>
        <v>30</v>
      </c>
      <c r="AL103" s="1934">
        <f t="shared" si="35"/>
        <v>0</v>
      </c>
      <c r="AM103" s="1934">
        <f t="shared" si="36"/>
        <v>11</v>
      </c>
      <c r="AN103" s="1935">
        <f t="shared" si="37"/>
        <v>0.36699999999999999</v>
      </c>
      <c r="AO103" s="4627"/>
      <c r="AQ103" s="1952">
        <f t="shared" si="38"/>
        <v>0</v>
      </c>
      <c r="AR103" s="1952">
        <f t="shared" si="39"/>
        <v>0</v>
      </c>
    </row>
    <row r="104" spans="2:44">
      <c r="B104" s="4624"/>
      <c r="C104" s="4659"/>
      <c r="D104" s="2181" t="s">
        <v>2299</v>
      </c>
      <c r="E104" s="2105"/>
      <c r="F104" s="2129" t="s">
        <v>1067</v>
      </c>
      <c r="G104" s="2130"/>
      <c r="H104" s="2130"/>
      <c r="I104" s="2130" t="s">
        <v>1067</v>
      </c>
      <c r="J104" s="2130"/>
      <c r="K104" s="2130"/>
      <c r="L104" s="2130"/>
      <c r="M104" s="2130" t="s">
        <v>1067</v>
      </c>
      <c r="N104" s="2130"/>
      <c r="O104" s="2130"/>
      <c r="P104" s="2130" t="s">
        <v>1067</v>
      </c>
      <c r="Q104" s="2130"/>
      <c r="R104" s="2130"/>
      <c r="S104" s="2130"/>
      <c r="T104" s="2130" t="s">
        <v>1067</v>
      </c>
      <c r="U104" s="2130"/>
      <c r="V104" s="2130"/>
      <c r="W104" s="2130" t="s">
        <v>1067</v>
      </c>
      <c r="X104" s="2130"/>
      <c r="Y104" s="2130"/>
      <c r="Z104" s="2130"/>
      <c r="AA104" s="2130" t="s">
        <v>1067</v>
      </c>
      <c r="AB104" s="2130"/>
      <c r="AC104" s="2130"/>
      <c r="AD104" s="2130" t="s">
        <v>1067</v>
      </c>
      <c r="AE104" s="2130"/>
      <c r="AF104" s="2130"/>
      <c r="AG104" s="2130"/>
      <c r="AH104" s="2190" t="s">
        <v>1067</v>
      </c>
      <c r="AI104" s="2190"/>
      <c r="AJ104" s="2190"/>
      <c r="AK104" s="1933">
        <f t="shared" si="34"/>
        <v>30</v>
      </c>
      <c r="AL104" s="1934">
        <f t="shared" si="35"/>
        <v>0</v>
      </c>
      <c r="AM104" s="1934">
        <f t="shared" si="36"/>
        <v>9</v>
      </c>
      <c r="AN104" s="1935">
        <f t="shared" si="37"/>
        <v>0.3</v>
      </c>
      <c r="AO104" s="4627"/>
      <c r="AQ104" s="1952">
        <f t="shared" si="38"/>
        <v>0</v>
      </c>
      <c r="AR104" s="1952">
        <f t="shared" si="39"/>
        <v>0</v>
      </c>
    </row>
    <row r="105" spans="2:44">
      <c r="B105" s="4624"/>
      <c r="C105" s="4659"/>
      <c r="D105" s="2181" t="s">
        <v>2300</v>
      </c>
      <c r="E105" s="2124"/>
      <c r="F105" s="2129"/>
      <c r="G105" s="2130" t="s">
        <v>1067</v>
      </c>
      <c r="H105" s="2130"/>
      <c r="I105" s="2130"/>
      <c r="J105" s="2130" t="s">
        <v>1067</v>
      </c>
      <c r="K105" s="2130"/>
      <c r="L105" s="2130"/>
      <c r="M105" s="2130"/>
      <c r="N105" s="2130" t="s">
        <v>1067</v>
      </c>
      <c r="O105" s="2130"/>
      <c r="P105" s="2130"/>
      <c r="Q105" s="2130" t="s">
        <v>1067</v>
      </c>
      <c r="R105" s="2130"/>
      <c r="S105" s="2130"/>
      <c r="T105" s="2130"/>
      <c r="U105" s="2130" t="s">
        <v>1067</v>
      </c>
      <c r="V105" s="2130"/>
      <c r="W105" s="2130"/>
      <c r="X105" s="2130" t="s">
        <v>1067</v>
      </c>
      <c r="Y105" s="2130"/>
      <c r="Z105" s="2130"/>
      <c r="AA105" s="2130"/>
      <c r="AB105" s="2130" t="s">
        <v>1067</v>
      </c>
      <c r="AC105" s="2130"/>
      <c r="AD105" s="2130"/>
      <c r="AE105" s="2130" t="s">
        <v>1067</v>
      </c>
      <c r="AF105" s="2130"/>
      <c r="AG105" s="2130"/>
      <c r="AH105" s="2130"/>
      <c r="AI105" s="2130" t="s">
        <v>1067</v>
      </c>
      <c r="AJ105" s="2130"/>
      <c r="AK105" s="1933">
        <f t="shared" si="34"/>
        <v>30</v>
      </c>
      <c r="AL105" s="1934">
        <f t="shared" si="35"/>
        <v>0</v>
      </c>
      <c r="AM105" s="1934">
        <f t="shared" si="36"/>
        <v>9</v>
      </c>
      <c r="AN105" s="1935">
        <f t="shared" si="37"/>
        <v>0.3</v>
      </c>
      <c r="AO105" s="4627"/>
      <c r="AQ105" s="1952">
        <f t="shared" si="38"/>
        <v>0</v>
      </c>
      <c r="AR105" s="1952">
        <f t="shared" si="39"/>
        <v>0</v>
      </c>
    </row>
    <row r="106" spans="2:44">
      <c r="B106" s="4625"/>
      <c r="C106" s="4660"/>
      <c r="D106" s="2182">
        <f>E$29</f>
        <v>0</v>
      </c>
      <c r="E106" s="2132"/>
      <c r="F106" s="2200"/>
      <c r="G106" s="2135"/>
      <c r="H106" s="2135"/>
      <c r="I106" s="2135"/>
      <c r="J106" s="2135"/>
      <c r="K106" s="2135"/>
      <c r="L106" s="2135"/>
      <c r="M106" s="2135"/>
      <c r="N106" s="2135"/>
      <c r="O106" s="2135"/>
      <c r="P106" s="2135"/>
      <c r="Q106" s="2135"/>
      <c r="R106" s="2135"/>
      <c r="S106" s="2135"/>
      <c r="T106" s="2135"/>
      <c r="U106" s="2135"/>
      <c r="V106" s="2135"/>
      <c r="W106" s="2135"/>
      <c r="X106" s="2135"/>
      <c r="Y106" s="2135"/>
      <c r="Z106" s="2135"/>
      <c r="AA106" s="2135"/>
      <c r="AB106" s="2135"/>
      <c r="AC106" s="2135"/>
      <c r="AD106" s="2135"/>
      <c r="AE106" s="2135"/>
      <c r="AF106" s="2135"/>
      <c r="AG106" s="2184"/>
      <c r="AH106" s="2184"/>
      <c r="AI106" s="2184"/>
      <c r="AJ106" s="2184"/>
      <c r="AK106" s="1933">
        <f t="shared" si="34"/>
        <v>30</v>
      </c>
      <c r="AL106" s="1934">
        <f t="shared" si="35"/>
        <v>0</v>
      </c>
      <c r="AM106" s="1947">
        <f t="shared" si="36"/>
        <v>0</v>
      </c>
      <c r="AN106" s="1935">
        <f t="shared" si="37"/>
        <v>0</v>
      </c>
      <c r="AO106" s="4627"/>
      <c r="AQ106" s="1952">
        <f t="shared" si="38"/>
        <v>0</v>
      </c>
      <c r="AR106" s="1952">
        <f t="shared" si="39"/>
        <v>0</v>
      </c>
    </row>
    <row r="107" spans="2:44">
      <c r="B107" s="4623" t="s">
        <v>2301</v>
      </c>
      <c r="C107" s="4658" t="s">
        <v>2302</v>
      </c>
      <c r="D107" s="2119" t="s">
        <v>2281</v>
      </c>
      <c r="E107" s="2137" t="s">
        <v>2270</v>
      </c>
      <c r="F107" s="2156"/>
      <c r="G107" s="2122"/>
      <c r="H107" s="2122"/>
      <c r="I107" s="2122"/>
      <c r="J107" s="2122"/>
      <c r="K107" s="2122"/>
      <c r="L107" s="2122"/>
      <c r="M107" s="2122"/>
      <c r="N107" s="2122"/>
      <c r="O107" s="2122"/>
      <c r="P107" s="2122"/>
      <c r="Q107" s="2122"/>
      <c r="R107" s="2122"/>
      <c r="S107" s="2122"/>
      <c r="T107" s="2122"/>
      <c r="U107" s="2122"/>
      <c r="V107" s="2122"/>
      <c r="W107" s="2122"/>
      <c r="X107" s="2122"/>
      <c r="Y107" s="2122"/>
      <c r="Z107" s="2122"/>
      <c r="AA107" s="2122"/>
      <c r="AB107" s="2122"/>
      <c r="AC107" s="2122"/>
      <c r="AD107" s="2122"/>
      <c r="AE107" s="2122"/>
      <c r="AF107" s="2122"/>
      <c r="AG107" s="2157"/>
      <c r="AH107" s="2157"/>
      <c r="AI107" s="2157"/>
      <c r="AJ107" s="2157"/>
      <c r="AK107" s="1951"/>
      <c r="AL107" s="1952"/>
      <c r="AM107" s="1953"/>
      <c r="AN107" s="1954"/>
      <c r="AO107" s="4627"/>
    </row>
    <row r="108" spans="2:44">
      <c r="B108" s="4624"/>
      <c r="C108" s="4659"/>
      <c r="D108" s="2185" t="s">
        <v>2296</v>
      </c>
      <c r="E108" s="2124"/>
      <c r="F108" s="2188" t="s">
        <v>1067</v>
      </c>
      <c r="G108" s="2194"/>
      <c r="H108" s="2194"/>
      <c r="I108" s="2194"/>
      <c r="J108" s="2194"/>
      <c r="K108" s="2194" t="s">
        <v>1067</v>
      </c>
      <c r="L108" s="2194" t="s">
        <v>1067</v>
      </c>
      <c r="M108" s="2194" t="s">
        <v>1067</v>
      </c>
      <c r="N108" s="2194"/>
      <c r="O108" s="2194"/>
      <c r="P108" s="2194"/>
      <c r="Q108" s="2194"/>
      <c r="R108" s="2194" t="s">
        <v>1067</v>
      </c>
      <c r="S108" s="2194" t="s">
        <v>1067</v>
      </c>
      <c r="T108" s="2194" t="s">
        <v>1067</v>
      </c>
      <c r="U108" s="2194"/>
      <c r="V108" s="2194"/>
      <c r="W108" s="2194"/>
      <c r="X108" s="2194"/>
      <c r="Y108" s="2194" t="s">
        <v>1067</v>
      </c>
      <c r="Z108" s="2194" t="s">
        <v>1067</v>
      </c>
      <c r="AA108" s="2194" t="s">
        <v>1067</v>
      </c>
      <c r="AB108" s="2194"/>
      <c r="AC108" s="2194"/>
      <c r="AD108" s="2194"/>
      <c r="AE108" s="2194"/>
      <c r="AF108" s="2194" t="s">
        <v>1067</v>
      </c>
      <c r="AG108" s="2194" t="s">
        <v>1067</v>
      </c>
      <c r="AH108" s="2194" t="s">
        <v>1067</v>
      </c>
      <c r="AI108" s="2194"/>
      <c r="AJ108" s="2194"/>
      <c r="AK108" s="1933">
        <f>IF(D108="","",COUNT($F$98:$AJ$98)-AL108)</f>
        <v>30</v>
      </c>
      <c r="AL108" s="1934">
        <f>IF(D108="","",AQ108+AR108)</f>
        <v>0</v>
      </c>
      <c r="AM108" s="1934">
        <f>IF(D108="","",COUNTIF(F108:AJ108,"休"))</f>
        <v>13</v>
      </c>
      <c r="AN108" s="1935">
        <f>IF(D108="","",IFERROR(ROUND(AM108/AK108,3),""))</f>
        <v>0.433</v>
      </c>
      <c r="AO108" s="4627"/>
      <c r="AQ108" s="1952">
        <f>+COUNTIF(F108:AJ108,"－")</f>
        <v>0</v>
      </c>
      <c r="AR108" s="1952">
        <f>+COUNTIF(F108:AJ108,"外")</f>
        <v>0</v>
      </c>
    </row>
    <row r="109" spans="2:44">
      <c r="B109" s="4624"/>
      <c r="C109" s="4659"/>
      <c r="D109" s="2178" t="s">
        <v>2297</v>
      </c>
      <c r="E109" s="2138"/>
      <c r="F109" s="2196"/>
      <c r="G109" s="2135" t="s">
        <v>1067</v>
      </c>
      <c r="H109" s="2127" t="s">
        <v>1067</v>
      </c>
      <c r="I109" s="2127" t="s">
        <v>1067</v>
      </c>
      <c r="J109" s="2135"/>
      <c r="K109" s="2135"/>
      <c r="L109" s="2135"/>
      <c r="M109" s="2135"/>
      <c r="N109" s="2135" t="s">
        <v>1067</v>
      </c>
      <c r="O109" s="2127" t="s">
        <v>1067</v>
      </c>
      <c r="P109" s="2127" t="s">
        <v>1067</v>
      </c>
      <c r="Q109" s="2127"/>
      <c r="R109" s="2127"/>
      <c r="S109" s="2135"/>
      <c r="T109" s="2135"/>
      <c r="U109" s="2135" t="s">
        <v>1067</v>
      </c>
      <c r="V109" s="2127" t="s">
        <v>1067</v>
      </c>
      <c r="W109" s="2127" t="s">
        <v>1067</v>
      </c>
      <c r="X109" s="2135"/>
      <c r="Y109" s="2135"/>
      <c r="Z109" s="2135"/>
      <c r="AA109" s="2135"/>
      <c r="AB109" s="2135" t="s">
        <v>1067</v>
      </c>
      <c r="AC109" s="2127" t="s">
        <v>1067</v>
      </c>
      <c r="AD109" s="2127" t="s">
        <v>1067</v>
      </c>
      <c r="AE109" s="2135"/>
      <c r="AF109" s="2135"/>
      <c r="AG109" s="2135"/>
      <c r="AH109" s="2135"/>
      <c r="AI109" s="2135" t="s">
        <v>1067</v>
      </c>
      <c r="AJ109" s="2135"/>
      <c r="AK109" s="1933">
        <f>IF(D109="","",COUNT($F$98:$AJ$98)-AL109)</f>
        <v>30</v>
      </c>
      <c r="AL109" s="1934">
        <f>IF(D109="","",AQ109+AR109)</f>
        <v>0</v>
      </c>
      <c r="AM109" s="1934">
        <f>IF(D109="","",COUNTIF(F109:AJ109,"休"))</f>
        <v>13</v>
      </c>
      <c r="AN109" s="1935">
        <f>IF(D109="","",IFERROR(ROUND(AM109/AK109,3),""))</f>
        <v>0.433</v>
      </c>
      <c r="AO109" s="4627"/>
      <c r="AQ109" s="1952">
        <f>+COUNTIF(F109:AJ109,"－")</f>
        <v>0</v>
      </c>
      <c r="AR109" s="1952">
        <f>+COUNTIF(F109:AJ109,"外")</f>
        <v>0</v>
      </c>
    </row>
    <row r="110" spans="2:44">
      <c r="B110" s="4624"/>
      <c r="C110" s="4659"/>
      <c r="E110" s="2138"/>
      <c r="F110" s="2129"/>
      <c r="G110" s="2130"/>
      <c r="H110" s="2130"/>
      <c r="I110" s="2130"/>
      <c r="J110" s="2130"/>
      <c r="K110" s="2130"/>
      <c r="L110" s="2130"/>
      <c r="M110" s="2130"/>
      <c r="N110" s="2130"/>
      <c r="O110" s="2130"/>
      <c r="P110" s="2130"/>
      <c r="Q110" s="2130"/>
      <c r="R110" s="2130"/>
      <c r="S110" s="2130"/>
      <c r="T110" s="2130"/>
      <c r="U110" s="2130"/>
      <c r="V110" s="2130"/>
      <c r="W110" s="2130"/>
      <c r="X110" s="2130"/>
      <c r="Y110" s="2130"/>
      <c r="Z110" s="2130"/>
      <c r="AA110" s="2130"/>
      <c r="AB110" s="2130"/>
      <c r="AC110" s="2130"/>
      <c r="AD110" s="2130"/>
      <c r="AE110" s="2130"/>
      <c r="AF110" s="2130"/>
      <c r="AG110" s="2180"/>
      <c r="AH110" s="2180"/>
      <c r="AI110" s="2180"/>
      <c r="AJ110" s="2180"/>
      <c r="AK110" s="1933" t="str">
        <f>IF(D110="","",COUNT($F$98:$AJ$98)-AL110)</f>
        <v/>
      </c>
      <c r="AL110" s="1934" t="str">
        <f>IF(D110="","",AQ110+AR110)</f>
        <v/>
      </c>
      <c r="AM110" s="1934" t="str">
        <f>IF(D110="","",COUNTIF(F110:AJ110,"休"))</f>
        <v/>
      </c>
      <c r="AN110" s="1935" t="str">
        <f>IF(D110="","",IFERROR(ROUND(AM110/AK110,3),""))</f>
        <v/>
      </c>
      <c r="AO110" s="4627"/>
      <c r="AQ110" s="1952">
        <f>+COUNTIF(F110:AJ110,"－")</f>
        <v>0</v>
      </c>
      <c r="AR110" s="1952">
        <f>+COUNTIF(F110:AJ110,"外")</f>
        <v>0</v>
      </c>
    </row>
    <row r="111" spans="2:44">
      <c r="B111" s="4624"/>
      <c r="C111" s="4660"/>
      <c r="D111" s="2174"/>
      <c r="E111" s="1947"/>
      <c r="F111" s="2201"/>
      <c r="G111" s="2127"/>
      <c r="H111" s="2127"/>
      <c r="I111" s="2127"/>
      <c r="J111" s="2127"/>
      <c r="K111" s="2127"/>
      <c r="L111" s="2127"/>
      <c r="M111" s="2127"/>
      <c r="N111" s="2127"/>
      <c r="O111" s="2127"/>
      <c r="P111" s="2127"/>
      <c r="Q111" s="2127"/>
      <c r="R111" s="2127"/>
      <c r="S111" s="2127"/>
      <c r="T111" s="2127"/>
      <c r="U111" s="2127"/>
      <c r="V111" s="2127"/>
      <c r="W111" s="2127"/>
      <c r="X111" s="2127"/>
      <c r="Y111" s="2127"/>
      <c r="Z111" s="2127"/>
      <c r="AA111" s="2127"/>
      <c r="AB111" s="2127"/>
      <c r="AC111" s="2127"/>
      <c r="AD111" s="2127"/>
      <c r="AE111" s="2127"/>
      <c r="AF111" s="2127"/>
      <c r="AG111" s="2144"/>
      <c r="AH111" s="2144"/>
      <c r="AI111" s="2144"/>
      <c r="AJ111" s="2144"/>
      <c r="AK111" s="1933" t="str">
        <f>IF(D111="","",COUNT($F$98:$AJ$98)-AL111)</f>
        <v/>
      </c>
      <c r="AL111" s="1934" t="str">
        <f>IF(D111="","",AQ111+AR111)</f>
        <v/>
      </c>
      <c r="AM111" s="1934" t="str">
        <f>IF(D111="","",COUNTIF(F111:AJ111,"休"))</f>
        <v/>
      </c>
      <c r="AN111" s="1935" t="str">
        <f>IF(D111="","",IFERROR(ROUND(AM111/AK111,3),""))</f>
        <v/>
      </c>
      <c r="AO111" s="4627"/>
      <c r="AQ111" s="1952">
        <f>+COUNTIF(F111:AJ111,"－")</f>
        <v>0</v>
      </c>
      <c r="AR111" s="1952">
        <f>+COUNTIF(F111:AJ111,"外")</f>
        <v>0</v>
      </c>
    </row>
    <row r="112" spans="2:44">
      <c r="B112" s="4624"/>
      <c r="C112" s="4658" t="s">
        <v>2303</v>
      </c>
      <c r="D112" s="2119" t="s">
        <v>2281</v>
      </c>
      <c r="E112" s="2139" t="s">
        <v>2270</v>
      </c>
      <c r="F112" s="2156"/>
      <c r="G112" s="2122"/>
      <c r="H112" s="2122"/>
      <c r="I112" s="2122"/>
      <c r="J112" s="2122"/>
      <c r="K112" s="2122"/>
      <c r="L112" s="2122"/>
      <c r="M112" s="2122"/>
      <c r="N112" s="2122"/>
      <c r="O112" s="2122"/>
      <c r="P112" s="2122"/>
      <c r="Q112" s="2122"/>
      <c r="R112" s="2122"/>
      <c r="S112" s="2122"/>
      <c r="T112" s="2122"/>
      <c r="U112" s="2122"/>
      <c r="V112" s="2122"/>
      <c r="W112" s="2122"/>
      <c r="X112" s="2122"/>
      <c r="Y112" s="2122"/>
      <c r="Z112" s="2122"/>
      <c r="AA112" s="2122"/>
      <c r="AB112" s="2122"/>
      <c r="AC112" s="2122"/>
      <c r="AD112" s="2122"/>
      <c r="AE112" s="2122"/>
      <c r="AF112" s="2122"/>
      <c r="AG112" s="2157"/>
      <c r="AH112" s="2157"/>
      <c r="AI112" s="2157"/>
      <c r="AJ112" s="2157"/>
      <c r="AK112" s="1951"/>
      <c r="AL112" s="1952"/>
      <c r="AM112" s="1960"/>
      <c r="AN112" s="1954"/>
      <c r="AO112" s="4627"/>
    </row>
    <row r="113" spans="2:44">
      <c r="B113" s="4624"/>
      <c r="C113" s="4659"/>
      <c r="D113" s="2167" t="s">
        <v>2297</v>
      </c>
      <c r="E113" s="2124"/>
      <c r="F113" s="2177" t="s">
        <v>1067</v>
      </c>
      <c r="G113" s="2126"/>
      <c r="H113" s="2126" t="s">
        <v>1067</v>
      </c>
      <c r="I113" s="2194"/>
      <c r="J113" s="2194" t="s">
        <v>1067</v>
      </c>
      <c r="K113" s="2126"/>
      <c r="L113" s="2126" t="s">
        <v>1067</v>
      </c>
      <c r="M113" s="2126"/>
      <c r="N113" s="2126" t="s">
        <v>1067</v>
      </c>
      <c r="O113" s="2194"/>
      <c r="P113" s="2194" t="s">
        <v>1067</v>
      </c>
      <c r="Q113" s="2126"/>
      <c r="R113" s="2126" t="s">
        <v>1067</v>
      </c>
      <c r="S113" s="2126"/>
      <c r="T113" s="2126" t="s">
        <v>1067</v>
      </c>
      <c r="U113" s="2194"/>
      <c r="V113" s="2126" t="s">
        <v>1067</v>
      </c>
      <c r="W113" s="2194"/>
      <c r="X113" s="2194" t="s">
        <v>1067</v>
      </c>
      <c r="Y113" s="2126"/>
      <c r="Z113" s="2126" t="s">
        <v>1067</v>
      </c>
      <c r="AA113" s="2126"/>
      <c r="AB113" s="2126" t="s">
        <v>1067</v>
      </c>
      <c r="AC113" s="2194"/>
      <c r="AD113" s="2126" t="s">
        <v>1067</v>
      </c>
      <c r="AE113" s="2194"/>
      <c r="AF113" s="2194" t="s">
        <v>1067</v>
      </c>
      <c r="AG113" s="2126"/>
      <c r="AH113" s="2126" t="s">
        <v>1067</v>
      </c>
      <c r="AI113" s="2126"/>
      <c r="AJ113" s="2126"/>
      <c r="AK113" s="1933">
        <f>IF(D113="","",COUNT($F$98:$AJ$98)-AL113)</f>
        <v>30</v>
      </c>
      <c r="AL113" s="1934">
        <f>IF(D113="","",AQ113+AR113)</f>
        <v>0</v>
      </c>
      <c r="AM113" s="1934">
        <f>IF(D113="","",COUNTIF(F113:AJ113,"休"))</f>
        <v>15</v>
      </c>
      <c r="AN113" s="1935">
        <f>IF(D113="","",IFERROR(ROUND(AM113/AK113,3),""))</f>
        <v>0.5</v>
      </c>
      <c r="AO113" s="4627"/>
      <c r="AQ113" s="1952">
        <f>+COUNTIF(F113:AJ113,"－")</f>
        <v>0</v>
      </c>
      <c r="AR113" s="1952">
        <f>+COUNTIF(F113:AJ113,"外")</f>
        <v>0</v>
      </c>
    </row>
    <row r="114" spans="2:44">
      <c r="B114" s="4624"/>
      <c r="C114" s="4659"/>
      <c r="E114" s="2138"/>
      <c r="F114" s="2179"/>
      <c r="G114" s="2130"/>
      <c r="H114" s="2130"/>
      <c r="I114" s="2130"/>
      <c r="J114" s="2130"/>
      <c r="K114" s="2130"/>
      <c r="L114" s="2130"/>
      <c r="M114" s="2130"/>
      <c r="N114" s="2130"/>
      <c r="O114" s="2130"/>
      <c r="P114" s="2130"/>
      <c r="Q114" s="2130"/>
      <c r="R114" s="2130"/>
      <c r="S114" s="2130"/>
      <c r="T114" s="2130"/>
      <c r="U114" s="2130"/>
      <c r="V114" s="2130"/>
      <c r="W114" s="2130"/>
      <c r="X114" s="2130"/>
      <c r="Y114" s="2130"/>
      <c r="Z114" s="2130"/>
      <c r="AA114" s="2130"/>
      <c r="AB114" s="2130"/>
      <c r="AC114" s="2130"/>
      <c r="AD114" s="2130"/>
      <c r="AE114" s="2130"/>
      <c r="AF114" s="2130"/>
      <c r="AG114" s="2180"/>
      <c r="AH114" s="2180"/>
      <c r="AI114" s="2180"/>
      <c r="AJ114" s="2180"/>
      <c r="AK114" s="1933" t="str">
        <f>IF(D114="","",COUNT($F$98:$AJ$98)-AL114)</f>
        <v/>
      </c>
      <c r="AL114" s="1934" t="str">
        <f>IF(D114="","",AQ114+AR114)</f>
        <v/>
      </c>
      <c r="AM114" s="1934" t="str">
        <f>IF(D114="","",COUNTIF(F114:AJ114,"休"))</f>
        <v/>
      </c>
      <c r="AN114" s="1935" t="str">
        <f>IF(D114="","",IFERROR(ROUND(AM114/AK114,3),""))</f>
        <v/>
      </c>
      <c r="AO114" s="4627"/>
      <c r="AQ114" s="1952">
        <f>+COUNTIF(F114:AJ114,"－")</f>
        <v>0</v>
      </c>
      <c r="AR114" s="1952">
        <f>+COUNTIF(F114:AJ114,"外")</f>
        <v>0</v>
      </c>
    </row>
    <row r="115" spans="2:44">
      <c r="B115" s="4624"/>
      <c r="C115" s="4659"/>
      <c r="E115" s="2138"/>
      <c r="F115" s="2179"/>
      <c r="G115" s="2130"/>
      <c r="H115" s="2130"/>
      <c r="I115" s="2130"/>
      <c r="J115" s="2130"/>
      <c r="K115" s="2130"/>
      <c r="L115" s="2130"/>
      <c r="M115" s="2130"/>
      <c r="N115" s="2130"/>
      <c r="O115" s="2130"/>
      <c r="P115" s="2130"/>
      <c r="Q115" s="2130"/>
      <c r="R115" s="2130"/>
      <c r="S115" s="2130"/>
      <c r="T115" s="2130"/>
      <c r="U115" s="2130"/>
      <c r="V115" s="2130"/>
      <c r="W115" s="2130"/>
      <c r="X115" s="2130"/>
      <c r="Y115" s="2130"/>
      <c r="Z115" s="2130"/>
      <c r="AA115" s="2130"/>
      <c r="AB115" s="2130"/>
      <c r="AC115" s="2130"/>
      <c r="AD115" s="2130"/>
      <c r="AE115" s="2130"/>
      <c r="AF115" s="2130"/>
      <c r="AG115" s="2180"/>
      <c r="AH115" s="2180"/>
      <c r="AI115" s="2180"/>
      <c r="AJ115" s="2180"/>
      <c r="AK115" s="1933" t="str">
        <f>IF(D115="","",COUNT($F$98:$AJ$98)-AL115)</f>
        <v/>
      </c>
      <c r="AL115" s="1934" t="str">
        <f>IF(D115="","",AQ115+AR115)</f>
        <v/>
      </c>
      <c r="AM115" s="1934" t="str">
        <f>IF(D115="","",COUNTIF(F115:AJ115,"休"))</f>
        <v/>
      </c>
      <c r="AN115" s="1935" t="str">
        <f>IF(D115="","",IFERROR(ROUND(AM115/AK115,3),""))</f>
        <v/>
      </c>
      <c r="AO115" s="4627"/>
      <c r="AQ115" s="1952">
        <f>+COUNTIF(F115:AJ115,"－")</f>
        <v>0</v>
      </c>
      <c r="AR115" s="1952">
        <f>+COUNTIF(F115:AJ115,"外")</f>
        <v>0</v>
      </c>
    </row>
    <row r="116" spans="2:44" ht="13.8" thickBot="1">
      <c r="B116" s="4625"/>
      <c r="C116" s="4660"/>
      <c r="D116" s="2174"/>
      <c r="E116" s="1947"/>
      <c r="F116" s="2200"/>
      <c r="G116" s="2134"/>
      <c r="H116" s="2134"/>
      <c r="I116" s="2134"/>
      <c r="J116" s="2134"/>
      <c r="K116" s="2134"/>
      <c r="L116" s="2134"/>
      <c r="M116" s="2134"/>
      <c r="N116" s="2134"/>
      <c r="O116" s="2134"/>
      <c r="P116" s="2134"/>
      <c r="Q116" s="2134"/>
      <c r="R116" s="2134"/>
      <c r="S116" s="2134"/>
      <c r="T116" s="2134"/>
      <c r="U116" s="2134"/>
      <c r="V116" s="2134"/>
      <c r="W116" s="2134"/>
      <c r="X116" s="2134"/>
      <c r="Y116" s="2134"/>
      <c r="Z116" s="2134"/>
      <c r="AA116" s="2134"/>
      <c r="AB116" s="2134"/>
      <c r="AC116" s="2134"/>
      <c r="AD116" s="2134"/>
      <c r="AE116" s="2134"/>
      <c r="AF116" s="2134"/>
      <c r="AG116" s="2187"/>
      <c r="AH116" s="2187"/>
      <c r="AI116" s="2187"/>
      <c r="AJ116" s="2187"/>
      <c r="AK116" s="1963" t="str">
        <f>IF(D116="","",COUNT($F$98:$AJ$98)-AL116)</f>
        <v/>
      </c>
      <c r="AL116" s="1947" t="str">
        <f>IF(D116="","",AQ116+AR116)</f>
        <v/>
      </c>
      <c r="AM116" s="1947" t="str">
        <f>IF(D116="","",COUNTIF(F116:AJ116,"休"))</f>
        <v/>
      </c>
      <c r="AN116" s="1935" t="str">
        <f>IF(D116="","",IFERROR(ROUND(AM116/AK116,3),""))</f>
        <v/>
      </c>
      <c r="AO116" s="4628"/>
      <c r="AQ116" s="1952">
        <f>+COUNTIF(F116:AJ116,"－")</f>
        <v>0</v>
      </c>
      <c r="AR116" s="1952">
        <f>+COUNTIF(F116:AJ116,"外")</f>
        <v>0</v>
      </c>
    </row>
    <row r="117" spans="2:44" ht="13.8" thickBot="1">
      <c r="B117" s="2143"/>
      <c r="C117" s="2116"/>
      <c r="F117" s="2144"/>
      <c r="G117" s="2144"/>
      <c r="H117" s="2144"/>
      <c r="I117" s="2144"/>
      <c r="J117" s="2144"/>
      <c r="K117" s="2144"/>
      <c r="L117" s="2144"/>
      <c r="M117" s="2144"/>
      <c r="N117" s="2144"/>
      <c r="O117" s="2144"/>
      <c r="P117" s="2144"/>
      <c r="Q117" s="2144"/>
      <c r="R117" s="2144"/>
      <c r="S117" s="2144"/>
      <c r="T117" s="2144"/>
      <c r="U117" s="2144"/>
      <c r="V117" s="2144"/>
      <c r="W117" s="2144"/>
      <c r="X117" s="2144"/>
      <c r="Y117" s="2144"/>
      <c r="Z117" s="2144"/>
      <c r="AA117" s="2144"/>
      <c r="AB117" s="2144"/>
      <c r="AC117" s="2144"/>
      <c r="AD117" s="2144"/>
      <c r="AE117" s="2144"/>
      <c r="AF117" s="2144"/>
      <c r="AG117" s="2144"/>
      <c r="AH117" s="2144"/>
      <c r="AI117" s="2144"/>
      <c r="AJ117" s="2144"/>
      <c r="AK117" s="2145"/>
      <c r="AN117" s="2146" t="s">
        <v>2271</v>
      </c>
      <c r="AO117" s="2147" t="str">
        <f>IF(AO101&gt;=0.285,"OK","NG")</f>
        <v>OK</v>
      </c>
      <c r="AQ117" s="2061"/>
      <c r="AR117" s="2061"/>
    </row>
    <row r="119" spans="2:44" hidden="1">
      <c r="F119" s="2061">
        <f>YEAR(F122)</f>
        <v>2025</v>
      </c>
      <c r="G119" s="2061">
        <f>MONTH(F122)</f>
        <v>10</v>
      </c>
    </row>
    <row r="120" spans="2:44">
      <c r="B120" s="4629"/>
      <c r="C120" s="4630"/>
      <c r="D120" s="4631"/>
      <c r="E120" s="2149" t="s">
        <v>2266</v>
      </c>
      <c r="F120" s="4637">
        <f>F122</f>
        <v>45931</v>
      </c>
      <c r="G120" s="4638"/>
      <c r="H120" s="4638"/>
      <c r="I120" s="4638"/>
      <c r="J120" s="4638"/>
      <c r="K120" s="4638"/>
      <c r="L120" s="4638"/>
      <c r="M120" s="4638"/>
      <c r="N120" s="4638"/>
      <c r="O120" s="4638"/>
      <c r="P120" s="4638"/>
      <c r="Q120" s="4638"/>
      <c r="R120" s="4638"/>
      <c r="S120" s="4638"/>
      <c r="T120" s="4638"/>
      <c r="U120" s="4638"/>
      <c r="V120" s="4638"/>
      <c r="W120" s="4638"/>
      <c r="X120" s="4638"/>
      <c r="Y120" s="4638"/>
      <c r="Z120" s="4638"/>
      <c r="AA120" s="4638"/>
      <c r="AB120" s="4638"/>
      <c r="AC120" s="4638"/>
      <c r="AD120" s="4638"/>
      <c r="AE120" s="4638"/>
      <c r="AF120" s="4638"/>
      <c r="AG120" s="4638"/>
      <c r="AH120" s="4638"/>
      <c r="AI120" s="4638"/>
      <c r="AJ120" s="4638"/>
      <c r="AK120" s="4661" t="s">
        <v>2304</v>
      </c>
      <c r="AL120" s="4664" t="s">
        <v>2305</v>
      </c>
      <c r="AM120" s="4667" t="s">
        <v>2283</v>
      </c>
      <c r="AN120" s="4481" t="s">
        <v>2306</v>
      </c>
      <c r="AO120" s="4480" t="s">
        <v>2307</v>
      </c>
      <c r="AQ120" s="4619" t="s">
        <v>2308</v>
      </c>
      <c r="AR120" s="4619" t="s">
        <v>2309</v>
      </c>
    </row>
    <row r="121" spans="2:44" ht="13.5" hidden="1" customHeight="1">
      <c r="B121" s="4632"/>
      <c r="C121" s="4622"/>
      <c r="D121" s="4633"/>
      <c r="E121" s="2150"/>
      <c r="F121" s="2110">
        <f>DATE($F119,$G119,1)</f>
        <v>45931</v>
      </c>
      <c r="G121" s="2110">
        <f t="shared" ref="G121:AJ121" si="40">F121+1</f>
        <v>45932</v>
      </c>
      <c r="H121" s="2110">
        <f t="shared" si="40"/>
        <v>45933</v>
      </c>
      <c r="I121" s="2110">
        <f t="shared" si="40"/>
        <v>45934</v>
      </c>
      <c r="J121" s="2110">
        <f t="shared" si="40"/>
        <v>45935</v>
      </c>
      <c r="K121" s="2110">
        <f t="shared" si="40"/>
        <v>45936</v>
      </c>
      <c r="L121" s="2110">
        <f t="shared" si="40"/>
        <v>45937</v>
      </c>
      <c r="M121" s="2110">
        <f t="shared" si="40"/>
        <v>45938</v>
      </c>
      <c r="N121" s="2110">
        <f t="shared" si="40"/>
        <v>45939</v>
      </c>
      <c r="O121" s="2110">
        <f t="shared" si="40"/>
        <v>45940</v>
      </c>
      <c r="P121" s="2110">
        <f t="shared" si="40"/>
        <v>45941</v>
      </c>
      <c r="Q121" s="2110">
        <f t="shared" si="40"/>
        <v>45942</v>
      </c>
      <c r="R121" s="2110">
        <f t="shared" si="40"/>
        <v>45943</v>
      </c>
      <c r="S121" s="2110">
        <f t="shared" si="40"/>
        <v>45944</v>
      </c>
      <c r="T121" s="2110">
        <f t="shared" si="40"/>
        <v>45945</v>
      </c>
      <c r="U121" s="2110">
        <f t="shared" si="40"/>
        <v>45946</v>
      </c>
      <c r="V121" s="2110">
        <f t="shared" si="40"/>
        <v>45947</v>
      </c>
      <c r="W121" s="2110">
        <f t="shared" si="40"/>
        <v>45948</v>
      </c>
      <c r="X121" s="2110">
        <f t="shared" si="40"/>
        <v>45949</v>
      </c>
      <c r="Y121" s="2110">
        <f t="shared" si="40"/>
        <v>45950</v>
      </c>
      <c r="Z121" s="2110">
        <f t="shared" si="40"/>
        <v>45951</v>
      </c>
      <c r="AA121" s="2110">
        <f t="shared" si="40"/>
        <v>45952</v>
      </c>
      <c r="AB121" s="2110">
        <f t="shared" si="40"/>
        <v>45953</v>
      </c>
      <c r="AC121" s="2110">
        <f t="shared" si="40"/>
        <v>45954</v>
      </c>
      <c r="AD121" s="2110">
        <f t="shared" si="40"/>
        <v>45955</v>
      </c>
      <c r="AE121" s="2110">
        <f t="shared" si="40"/>
        <v>45956</v>
      </c>
      <c r="AF121" s="2110">
        <f t="shared" si="40"/>
        <v>45957</v>
      </c>
      <c r="AG121" s="2110">
        <f t="shared" si="40"/>
        <v>45958</v>
      </c>
      <c r="AH121" s="2110">
        <f t="shared" si="40"/>
        <v>45959</v>
      </c>
      <c r="AI121" s="2110">
        <f t="shared" si="40"/>
        <v>45960</v>
      </c>
      <c r="AJ121" s="2110">
        <f t="shared" si="40"/>
        <v>45961</v>
      </c>
      <c r="AK121" s="4662"/>
      <c r="AL121" s="4665"/>
      <c r="AM121" s="4668"/>
      <c r="AN121" s="4481"/>
      <c r="AO121" s="4480"/>
      <c r="AQ121" s="4619"/>
      <c r="AR121" s="4619"/>
    </row>
    <row r="122" spans="2:44">
      <c r="B122" s="4632"/>
      <c r="C122" s="4622"/>
      <c r="D122" s="4633"/>
      <c r="E122" s="2151" t="s">
        <v>2267</v>
      </c>
      <c r="F122" s="2152">
        <f>IF(EDATE(F97,1)&gt;$F$7,"",EDATE(F97,1))</f>
        <v>45931</v>
      </c>
      <c r="G122" s="2110">
        <f t="shared" ref="G122:AJ122" si="41">IF(G121&gt;$F$7,"",IF(F122=EOMONTH(DATE($F119,$G119,1),0),"",IF(F122="","",F122+1)))</f>
        <v>45932</v>
      </c>
      <c r="H122" s="2110">
        <f t="shared" si="41"/>
        <v>45933</v>
      </c>
      <c r="I122" s="2110">
        <f t="shared" si="41"/>
        <v>45934</v>
      </c>
      <c r="J122" s="2110">
        <f t="shared" si="41"/>
        <v>45935</v>
      </c>
      <c r="K122" s="2110">
        <f t="shared" si="41"/>
        <v>45936</v>
      </c>
      <c r="L122" s="2110">
        <f t="shared" si="41"/>
        <v>45937</v>
      </c>
      <c r="M122" s="2110">
        <f t="shared" si="41"/>
        <v>45938</v>
      </c>
      <c r="N122" s="2110">
        <f t="shared" si="41"/>
        <v>45939</v>
      </c>
      <c r="O122" s="2110">
        <f t="shared" si="41"/>
        <v>45940</v>
      </c>
      <c r="P122" s="2110">
        <f t="shared" si="41"/>
        <v>45941</v>
      </c>
      <c r="Q122" s="2110">
        <f t="shared" si="41"/>
        <v>45942</v>
      </c>
      <c r="R122" s="2110">
        <f t="shared" si="41"/>
        <v>45943</v>
      </c>
      <c r="S122" s="2110">
        <f t="shared" si="41"/>
        <v>45944</v>
      </c>
      <c r="T122" s="2110">
        <f t="shared" si="41"/>
        <v>45945</v>
      </c>
      <c r="U122" s="2110">
        <f t="shared" si="41"/>
        <v>45946</v>
      </c>
      <c r="V122" s="2110">
        <f t="shared" si="41"/>
        <v>45947</v>
      </c>
      <c r="W122" s="2110">
        <f t="shared" si="41"/>
        <v>45948</v>
      </c>
      <c r="X122" s="2110">
        <f t="shared" si="41"/>
        <v>45949</v>
      </c>
      <c r="Y122" s="2110">
        <f t="shared" si="41"/>
        <v>45950</v>
      </c>
      <c r="Z122" s="2110">
        <f t="shared" si="41"/>
        <v>45951</v>
      </c>
      <c r="AA122" s="2110">
        <f t="shared" si="41"/>
        <v>45952</v>
      </c>
      <c r="AB122" s="2110">
        <f t="shared" si="41"/>
        <v>45953</v>
      </c>
      <c r="AC122" s="2110">
        <f t="shared" si="41"/>
        <v>45954</v>
      </c>
      <c r="AD122" s="2110">
        <f t="shared" si="41"/>
        <v>45955</v>
      </c>
      <c r="AE122" s="2110">
        <f t="shared" si="41"/>
        <v>45956</v>
      </c>
      <c r="AF122" s="2110">
        <f t="shared" si="41"/>
        <v>45957</v>
      </c>
      <c r="AG122" s="2110">
        <f t="shared" si="41"/>
        <v>45958</v>
      </c>
      <c r="AH122" s="2110">
        <f t="shared" si="41"/>
        <v>45959</v>
      </c>
      <c r="AI122" s="2110">
        <f t="shared" si="41"/>
        <v>45960</v>
      </c>
      <c r="AJ122" s="2110">
        <f t="shared" si="41"/>
        <v>45961</v>
      </c>
      <c r="AK122" s="4662"/>
      <c r="AL122" s="4665"/>
      <c r="AM122" s="4668"/>
      <c r="AN122" s="4481"/>
      <c r="AO122" s="4480"/>
      <c r="AQ122" s="4619"/>
      <c r="AR122" s="4619"/>
    </row>
    <row r="123" spans="2:44">
      <c r="B123" s="4634"/>
      <c r="C123" s="4635"/>
      <c r="D123" s="4636"/>
      <c r="E123" s="1939" t="s">
        <v>1060</v>
      </c>
      <c r="F123" s="2153" t="str">
        <f t="shared" ref="F123:AJ123" si="42">IFERROR(TEXT(WEEKDAY(+F122),"aaa"),"")</f>
        <v>水</v>
      </c>
      <c r="G123" s="2153" t="str">
        <f t="shared" si="42"/>
        <v>木</v>
      </c>
      <c r="H123" s="2153" t="str">
        <f t="shared" si="42"/>
        <v>金</v>
      </c>
      <c r="I123" s="2153" t="str">
        <f t="shared" si="42"/>
        <v>土</v>
      </c>
      <c r="J123" s="2153" t="str">
        <f t="shared" si="42"/>
        <v>日</v>
      </c>
      <c r="K123" s="2153" t="str">
        <f t="shared" si="42"/>
        <v>月</v>
      </c>
      <c r="L123" s="2153" t="str">
        <f t="shared" si="42"/>
        <v>火</v>
      </c>
      <c r="M123" s="2153" t="str">
        <f t="shared" si="42"/>
        <v>水</v>
      </c>
      <c r="N123" s="2153" t="str">
        <f t="shared" si="42"/>
        <v>木</v>
      </c>
      <c r="O123" s="2153" t="str">
        <f t="shared" si="42"/>
        <v>金</v>
      </c>
      <c r="P123" s="2153" t="str">
        <f t="shared" si="42"/>
        <v>土</v>
      </c>
      <c r="Q123" s="2153" t="str">
        <f t="shared" si="42"/>
        <v>日</v>
      </c>
      <c r="R123" s="2153" t="str">
        <f t="shared" si="42"/>
        <v>月</v>
      </c>
      <c r="S123" s="2153" t="str">
        <f t="shared" si="42"/>
        <v>火</v>
      </c>
      <c r="T123" s="2153" t="str">
        <f t="shared" si="42"/>
        <v>水</v>
      </c>
      <c r="U123" s="2153" t="str">
        <f t="shared" si="42"/>
        <v>木</v>
      </c>
      <c r="V123" s="2153" t="str">
        <f t="shared" si="42"/>
        <v>金</v>
      </c>
      <c r="W123" s="2153" t="str">
        <f t="shared" si="42"/>
        <v>土</v>
      </c>
      <c r="X123" s="2153" t="str">
        <f t="shared" si="42"/>
        <v>日</v>
      </c>
      <c r="Y123" s="2153" t="str">
        <f t="shared" si="42"/>
        <v>月</v>
      </c>
      <c r="Z123" s="2153" t="str">
        <f t="shared" si="42"/>
        <v>火</v>
      </c>
      <c r="AA123" s="2153" t="str">
        <f t="shared" si="42"/>
        <v>水</v>
      </c>
      <c r="AB123" s="2153" t="str">
        <f t="shared" si="42"/>
        <v>木</v>
      </c>
      <c r="AC123" s="2153" t="str">
        <f t="shared" si="42"/>
        <v>金</v>
      </c>
      <c r="AD123" s="2153" t="str">
        <f t="shared" si="42"/>
        <v>土</v>
      </c>
      <c r="AE123" s="2153" t="str">
        <f t="shared" si="42"/>
        <v>日</v>
      </c>
      <c r="AF123" s="2153" t="str">
        <f t="shared" si="42"/>
        <v>月</v>
      </c>
      <c r="AG123" s="2153" t="str">
        <f t="shared" si="42"/>
        <v>火</v>
      </c>
      <c r="AH123" s="2153" t="str">
        <f t="shared" si="42"/>
        <v>水</v>
      </c>
      <c r="AI123" s="2153" t="str">
        <f t="shared" si="42"/>
        <v>木</v>
      </c>
      <c r="AJ123" s="2153" t="str">
        <f t="shared" si="42"/>
        <v>金</v>
      </c>
      <c r="AK123" s="4662"/>
      <c r="AL123" s="4665"/>
      <c r="AM123" s="4668"/>
      <c r="AN123" s="4481"/>
      <c r="AO123" s="4480"/>
      <c r="AQ123" s="4619"/>
      <c r="AR123" s="4619"/>
    </row>
    <row r="124" spans="2:44" ht="21" customHeight="1">
      <c r="B124" s="2154" t="s">
        <v>2310</v>
      </c>
      <c r="C124" s="2155" t="s">
        <v>2280</v>
      </c>
      <c r="D124" s="2119" t="s">
        <v>2281</v>
      </c>
      <c r="E124" s="2120" t="s">
        <v>2270</v>
      </c>
      <c r="F124" s="2156"/>
      <c r="G124" s="2122"/>
      <c r="H124" s="2122"/>
      <c r="I124" s="2122"/>
      <c r="J124" s="2122"/>
      <c r="K124" s="2122"/>
      <c r="L124" s="2122"/>
      <c r="M124" s="2122"/>
      <c r="N124" s="2122"/>
      <c r="O124" s="2122"/>
      <c r="P124" s="2122"/>
      <c r="Q124" s="2122"/>
      <c r="R124" s="2122"/>
      <c r="S124" s="2122"/>
      <c r="T124" s="2122"/>
      <c r="U124" s="2122"/>
      <c r="V124" s="2122"/>
      <c r="W124" s="2122"/>
      <c r="X124" s="2122"/>
      <c r="Y124" s="2122"/>
      <c r="Z124" s="2122"/>
      <c r="AA124" s="2122"/>
      <c r="AB124" s="2122"/>
      <c r="AC124" s="2122"/>
      <c r="AD124" s="2122"/>
      <c r="AE124" s="2122"/>
      <c r="AF124" s="2122"/>
      <c r="AG124" s="2157"/>
      <c r="AH124" s="2157"/>
      <c r="AI124" s="2157"/>
      <c r="AJ124" s="2157"/>
      <c r="AK124" s="4663"/>
      <c r="AL124" s="4666"/>
      <c r="AM124" s="4669"/>
      <c r="AN124" s="1906" t="s">
        <v>2292</v>
      </c>
      <c r="AO124" s="1905" t="s">
        <v>2293</v>
      </c>
      <c r="AQ124" s="4620"/>
      <c r="AR124" s="4620"/>
    </row>
    <row r="125" spans="2:44" ht="13.5" customHeight="1">
      <c r="B125" s="4623" t="s">
        <v>2294</v>
      </c>
      <c r="C125" s="4658" t="s">
        <v>2295</v>
      </c>
      <c r="D125" s="2176" t="s">
        <v>2296</v>
      </c>
      <c r="E125" s="2124"/>
      <c r="F125" s="2177"/>
      <c r="G125" s="2126"/>
      <c r="H125" s="2126"/>
      <c r="I125" s="2126"/>
      <c r="J125" s="2194" t="s">
        <v>1067</v>
      </c>
      <c r="K125" s="2194" t="s">
        <v>1067</v>
      </c>
      <c r="L125" s="2194"/>
      <c r="M125" s="2194"/>
      <c r="N125" s="2194"/>
      <c r="O125" s="2194"/>
      <c r="P125" s="2194"/>
      <c r="Q125" s="2194" t="s">
        <v>1067</v>
      </c>
      <c r="R125" s="2194" t="s">
        <v>1067</v>
      </c>
      <c r="S125" s="2194"/>
      <c r="T125" s="2194"/>
      <c r="U125" s="2194"/>
      <c r="V125" s="2194"/>
      <c r="W125" s="2194"/>
      <c r="X125" s="2194" t="s">
        <v>1067</v>
      </c>
      <c r="Y125" s="2194" t="s">
        <v>1067</v>
      </c>
      <c r="Z125" s="2194"/>
      <c r="AA125" s="2194"/>
      <c r="AB125" s="2194"/>
      <c r="AC125" s="2194"/>
      <c r="AD125" s="2194"/>
      <c r="AE125" s="2194" t="s">
        <v>1067</v>
      </c>
      <c r="AF125" s="2194" t="s">
        <v>1067</v>
      </c>
      <c r="AG125" s="2194"/>
      <c r="AH125" s="2194"/>
      <c r="AI125" s="2199"/>
      <c r="AJ125" s="2199"/>
      <c r="AK125" s="1933">
        <f t="shared" ref="AK125:AK130" si="43">IF(D125="","",COUNT($F$122:$AJ$122)-AL125)</f>
        <v>31</v>
      </c>
      <c r="AL125" s="1934">
        <f t="shared" ref="AL125:AL130" si="44">IF(D125="","",AQ125+AR125)</f>
        <v>0</v>
      </c>
      <c r="AM125" s="1934">
        <f t="shared" ref="AM125:AM130" si="45">IF(D125="","",COUNTIF(F125:AJ125,"休"))</f>
        <v>8</v>
      </c>
      <c r="AN125" s="1935">
        <f t="shared" ref="AN125:AN130" si="46">IF(D125="","",IFERROR(ROUND(AM125/AK125,3),""))</f>
        <v>0.25800000000000001</v>
      </c>
      <c r="AO125" s="4626">
        <f>ROUND(AVERAGE(AN125:AN140),3)</f>
        <v>0.315</v>
      </c>
      <c r="AQ125" s="1952">
        <f t="shared" ref="AQ125:AQ130" si="47">+COUNTIF(F125:AJ125,"－")</f>
        <v>0</v>
      </c>
      <c r="AR125" s="1952">
        <f t="shared" ref="AR125:AR130" si="48">+COUNTIF(F125:AJ125,"外")</f>
        <v>0</v>
      </c>
    </row>
    <row r="126" spans="2:44" ht="13.5" customHeight="1">
      <c r="B126" s="4624"/>
      <c r="C126" s="4659"/>
      <c r="D126" s="2178" t="s">
        <v>2297</v>
      </c>
      <c r="E126" s="2124"/>
      <c r="F126" s="2129"/>
      <c r="G126" s="2130"/>
      <c r="H126" s="2127" t="s">
        <v>1067</v>
      </c>
      <c r="I126" s="2127" t="s">
        <v>1067</v>
      </c>
      <c r="J126" s="2127"/>
      <c r="K126" s="2127"/>
      <c r="L126" s="2135"/>
      <c r="M126" s="2135"/>
      <c r="N126" s="2135"/>
      <c r="O126" s="2127" t="s">
        <v>1067</v>
      </c>
      <c r="P126" s="2127" t="s">
        <v>1067</v>
      </c>
      <c r="Q126" s="2127"/>
      <c r="R126" s="2127"/>
      <c r="S126" s="2135"/>
      <c r="T126" s="2135"/>
      <c r="U126" s="2135"/>
      <c r="V126" s="2127" t="s">
        <v>1067</v>
      </c>
      <c r="W126" s="2127" t="s">
        <v>1067</v>
      </c>
      <c r="X126" s="2127"/>
      <c r="Y126" s="2127"/>
      <c r="Z126" s="2135"/>
      <c r="AA126" s="2135"/>
      <c r="AB126" s="2135"/>
      <c r="AC126" s="2127" t="s">
        <v>1067</v>
      </c>
      <c r="AD126" s="2127" t="s">
        <v>1067</v>
      </c>
      <c r="AE126" s="2127"/>
      <c r="AF126" s="2127"/>
      <c r="AG126" s="2202"/>
      <c r="AH126" s="2135"/>
      <c r="AI126" s="2130"/>
      <c r="AJ126" s="2190" t="s">
        <v>1067</v>
      </c>
      <c r="AK126" s="1933">
        <f t="shared" si="43"/>
        <v>31</v>
      </c>
      <c r="AL126" s="1934">
        <f t="shared" si="44"/>
        <v>0</v>
      </c>
      <c r="AM126" s="1934">
        <f t="shared" si="45"/>
        <v>9</v>
      </c>
      <c r="AN126" s="1935">
        <f t="shared" si="46"/>
        <v>0.28999999999999998</v>
      </c>
      <c r="AO126" s="4627"/>
      <c r="AQ126" s="1952">
        <f t="shared" si="47"/>
        <v>0</v>
      </c>
      <c r="AR126" s="1952">
        <f t="shared" si="48"/>
        <v>0</v>
      </c>
    </row>
    <row r="127" spans="2:44">
      <c r="B127" s="4624"/>
      <c r="C127" s="4659"/>
      <c r="D127" s="2181" t="s">
        <v>2298</v>
      </c>
      <c r="E127" s="2124"/>
      <c r="F127" s="2129" t="s">
        <v>1067</v>
      </c>
      <c r="G127" s="2130"/>
      <c r="H127" s="2130"/>
      <c r="I127" s="2130" t="s">
        <v>1067</v>
      </c>
      <c r="J127" s="2130"/>
      <c r="K127" s="2130"/>
      <c r="L127" s="2130"/>
      <c r="M127" s="2130" t="s">
        <v>1067</v>
      </c>
      <c r="N127" s="2130"/>
      <c r="O127" s="2130"/>
      <c r="P127" s="2130" t="s">
        <v>1067</v>
      </c>
      <c r="Q127" s="2130"/>
      <c r="R127" s="2130"/>
      <c r="S127" s="2130" t="s">
        <v>1067</v>
      </c>
      <c r="T127" s="2130" t="s">
        <v>1067</v>
      </c>
      <c r="U127" s="2130"/>
      <c r="V127" s="2130"/>
      <c r="W127" s="2130" t="s">
        <v>1067</v>
      </c>
      <c r="X127" s="2130"/>
      <c r="Y127" s="2130"/>
      <c r="Z127" s="2130"/>
      <c r="AA127" s="2130" t="s">
        <v>1067</v>
      </c>
      <c r="AB127" s="2130"/>
      <c r="AC127" s="2130"/>
      <c r="AD127" s="2130" t="s">
        <v>1067</v>
      </c>
      <c r="AE127" s="2130"/>
      <c r="AF127" s="2130"/>
      <c r="AG127" s="2190" t="s">
        <v>1067</v>
      </c>
      <c r="AH127" s="2190" t="s">
        <v>1067</v>
      </c>
      <c r="AI127" s="2190"/>
      <c r="AJ127" s="2190"/>
      <c r="AK127" s="1933">
        <f t="shared" si="43"/>
        <v>31</v>
      </c>
      <c r="AL127" s="1934">
        <f t="shared" si="44"/>
        <v>0</v>
      </c>
      <c r="AM127" s="1934">
        <f t="shared" si="45"/>
        <v>11</v>
      </c>
      <c r="AN127" s="1935">
        <f t="shared" si="46"/>
        <v>0.35499999999999998</v>
      </c>
      <c r="AO127" s="4627"/>
      <c r="AQ127" s="1952">
        <f t="shared" si="47"/>
        <v>0</v>
      </c>
      <c r="AR127" s="1952">
        <f t="shared" si="48"/>
        <v>0</v>
      </c>
    </row>
    <row r="128" spans="2:44">
      <c r="B128" s="4624"/>
      <c r="C128" s="4659"/>
      <c r="D128" s="2181" t="s">
        <v>2299</v>
      </c>
      <c r="E128" s="2105"/>
      <c r="F128" s="2129"/>
      <c r="G128" s="2130" t="s">
        <v>1067</v>
      </c>
      <c r="H128" s="2130"/>
      <c r="I128" s="2130"/>
      <c r="J128" s="2130"/>
      <c r="K128" s="2130" t="s">
        <v>1067</v>
      </c>
      <c r="L128" s="2130"/>
      <c r="M128" s="2130"/>
      <c r="N128" s="2130" t="s">
        <v>1067</v>
      </c>
      <c r="O128" s="2130"/>
      <c r="P128" s="2130"/>
      <c r="Q128" s="2130"/>
      <c r="R128" s="2130" t="s">
        <v>1067</v>
      </c>
      <c r="S128" s="2130"/>
      <c r="T128" s="2130"/>
      <c r="U128" s="2130" t="s">
        <v>1067</v>
      </c>
      <c r="V128" s="2130"/>
      <c r="W128" s="2130"/>
      <c r="X128" s="2130"/>
      <c r="Y128" s="2130" t="s">
        <v>1067</v>
      </c>
      <c r="Z128" s="2130"/>
      <c r="AA128" s="2130"/>
      <c r="AB128" s="2130" t="s">
        <v>1067</v>
      </c>
      <c r="AC128" s="2130"/>
      <c r="AD128" s="2130"/>
      <c r="AE128" s="2130"/>
      <c r="AF128" s="2130" t="s">
        <v>1067</v>
      </c>
      <c r="AG128" s="2130"/>
      <c r="AH128" s="2190"/>
      <c r="AI128" s="2190" t="s">
        <v>1067</v>
      </c>
      <c r="AJ128" s="2190"/>
      <c r="AK128" s="1933">
        <f t="shared" si="43"/>
        <v>31</v>
      </c>
      <c r="AL128" s="1934">
        <f t="shared" si="44"/>
        <v>0</v>
      </c>
      <c r="AM128" s="1934">
        <f t="shared" si="45"/>
        <v>9</v>
      </c>
      <c r="AN128" s="1935">
        <f t="shared" si="46"/>
        <v>0.28999999999999998</v>
      </c>
      <c r="AO128" s="4627"/>
      <c r="AQ128" s="1952">
        <f t="shared" si="47"/>
        <v>0</v>
      </c>
      <c r="AR128" s="1952">
        <f t="shared" si="48"/>
        <v>0</v>
      </c>
    </row>
    <row r="129" spans="2:44">
      <c r="B129" s="4624"/>
      <c r="C129" s="4659"/>
      <c r="D129" s="2181" t="s">
        <v>2300</v>
      </c>
      <c r="E129" s="2124"/>
      <c r="F129" s="2129"/>
      <c r="G129" s="2130"/>
      <c r="H129" s="2130" t="s">
        <v>1067</v>
      </c>
      <c r="I129" s="2130"/>
      <c r="J129" s="2130"/>
      <c r="K129" s="2130"/>
      <c r="L129" s="2130" t="s">
        <v>1067</v>
      </c>
      <c r="M129" s="2130"/>
      <c r="N129" s="2130"/>
      <c r="O129" s="2130" t="s">
        <v>1067</v>
      </c>
      <c r="P129" s="2130"/>
      <c r="Q129" s="2130"/>
      <c r="R129" s="2130"/>
      <c r="S129" s="2130" t="s">
        <v>1067</v>
      </c>
      <c r="T129" s="2130"/>
      <c r="U129" s="2130"/>
      <c r="V129" s="2130" t="s">
        <v>1067</v>
      </c>
      <c r="W129" s="2130"/>
      <c r="X129" s="2130"/>
      <c r="Y129" s="2130"/>
      <c r="Z129" s="2130" t="s">
        <v>1067</v>
      </c>
      <c r="AA129" s="2130"/>
      <c r="AB129" s="2130"/>
      <c r="AC129" s="2130" t="s">
        <v>1067</v>
      </c>
      <c r="AD129" s="2130"/>
      <c r="AE129" s="2130"/>
      <c r="AF129" s="2130"/>
      <c r="AG129" s="2130" t="s">
        <v>1067</v>
      </c>
      <c r="AH129" s="2130"/>
      <c r="AI129" s="2130"/>
      <c r="AJ129" s="2130" t="s">
        <v>1067</v>
      </c>
      <c r="AK129" s="1933">
        <f t="shared" si="43"/>
        <v>31</v>
      </c>
      <c r="AL129" s="1934">
        <f t="shared" si="44"/>
        <v>0</v>
      </c>
      <c r="AM129" s="1934">
        <f t="shared" si="45"/>
        <v>9</v>
      </c>
      <c r="AN129" s="1935">
        <f t="shared" si="46"/>
        <v>0.28999999999999998</v>
      </c>
      <c r="AO129" s="4627"/>
      <c r="AQ129" s="1952">
        <f t="shared" si="47"/>
        <v>0</v>
      </c>
      <c r="AR129" s="1952">
        <f t="shared" si="48"/>
        <v>0</v>
      </c>
    </row>
    <row r="130" spans="2:44">
      <c r="B130" s="4625"/>
      <c r="C130" s="4660"/>
      <c r="D130" s="2182">
        <f>E$29</f>
        <v>0</v>
      </c>
      <c r="E130" s="2132"/>
      <c r="F130" s="2200"/>
      <c r="G130" s="2135"/>
      <c r="H130" s="2135"/>
      <c r="I130" s="2135"/>
      <c r="J130" s="2135"/>
      <c r="K130" s="2135"/>
      <c r="L130" s="2135"/>
      <c r="M130" s="2135"/>
      <c r="N130" s="2135"/>
      <c r="O130" s="2135"/>
      <c r="P130" s="2135"/>
      <c r="Q130" s="2135"/>
      <c r="R130" s="2135"/>
      <c r="S130" s="2135"/>
      <c r="T130" s="2135"/>
      <c r="U130" s="2135"/>
      <c r="V130" s="2135"/>
      <c r="W130" s="2135"/>
      <c r="X130" s="2135"/>
      <c r="Y130" s="2135"/>
      <c r="Z130" s="2135"/>
      <c r="AA130" s="2135"/>
      <c r="AB130" s="2135"/>
      <c r="AC130" s="2135"/>
      <c r="AD130" s="2135"/>
      <c r="AE130" s="2135"/>
      <c r="AF130" s="2135"/>
      <c r="AG130" s="2184"/>
      <c r="AH130" s="2184"/>
      <c r="AI130" s="2184"/>
      <c r="AJ130" s="2184"/>
      <c r="AK130" s="1933">
        <f t="shared" si="43"/>
        <v>31</v>
      </c>
      <c r="AL130" s="1934">
        <f t="shared" si="44"/>
        <v>0</v>
      </c>
      <c r="AM130" s="1947">
        <f t="shared" si="45"/>
        <v>0</v>
      </c>
      <c r="AN130" s="1935">
        <f t="shared" si="46"/>
        <v>0</v>
      </c>
      <c r="AO130" s="4627"/>
      <c r="AQ130" s="1952">
        <f t="shared" si="47"/>
        <v>0</v>
      </c>
      <c r="AR130" s="1952">
        <f t="shared" si="48"/>
        <v>0</v>
      </c>
    </row>
    <row r="131" spans="2:44">
      <c r="B131" s="4623" t="s">
        <v>2301</v>
      </c>
      <c r="C131" s="4658" t="s">
        <v>2302</v>
      </c>
      <c r="D131" s="2119" t="s">
        <v>2281</v>
      </c>
      <c r="E131" s="2137" t="s">
        <v>2270</v>
      </c>
      <c r="F131" s="2156"/>
      <c r="G131" s="2122"/>
      <c r="H131" s="2122"/>
      <c r="I131" s="2122"/>
      <c r="J131" s="2122"/>
      <c r="K131" s="2122"/>
      <c r="L131" s="2122"/>
      <c r="M131" s="2122"/>
      <c r="N131" s="2122"/>
      <c r="O131" s="2122"/>
      <c r="P131" s="2122"/>
      <c r="Q131" s="2122"/>
      <c r="R131" s="2122"/>
      <c r="S131" s="2122"/>
      <c r="T131" s="2122"/>
      <c r="U131" s="2122"/>
      <c r="V131" s="2122"/>
      <c r="W131" s="2122"/>
      <c r="X131" s="2122"/>
      <c r="Y131" s="2122"/>
      <c r="Z131" s="2122"/>
      <c r="AA131" s="2122"/>
      <c r="AB131" s="2122"/>
      <c r="AC131" s="2122"/>
      <c r="AD131" s="2122"/>
      <c r="AE131" s="2122"/>
      <c r="AF131" s="2122"/>
      <c r="AG131" s="2157"/>
      <c r="AH131" s="2157"/>
      <c r="AI131" s="2157"/>
      <c r="AJ131" s="2157"/>
      <c r="AK131" s="1951"/>
      <c r="AL131" s="1952"/>
      <c r="AM131" s="1953"/>
      <c r="AN131" s="1954"/>
      <c r="AO131" s="4627"/>
    </row>
    <row r="132" spans="2:44">
      <c r="B132" s="4624"/>
      <c r="C132" s="4659"/>
      <c r="D132" s="2185" t="s">
        <v>2296</v>
      </c>
      <c r="E132" s="2124"/>
      <c r="F132" s="2188"/>
      <c r="G132" s="2194"/>
      <c r="H132" s="2194"/>
      <c r="I132" s="2194" t="s">
        <v>1067</v>
      </c>
      <c r="J132" s="2194" t="s">
        <v>1067</v>
      </c>
      <c r="K132" s="2194" t="s">
        <v>1067</v>
      </c>
      <c r="L132" s="2194"/>
      <c r="M132" s="2194"/>
      <c r="N132" s="2194"/>
      <c r="O132" s="2194"/>
      <c r="P132" s="2194" t="s">
        <v>1067</v>
      </c>
      <c r="Q132" s="2194" t="s">
        <v>1067</v>
      </c>
      <c r="R132" s="2194" t="s">
        <v>1067</v>
      </c>
      <c r="S132" s="2194"/>
      <c r="T132" s="2194"/>
      <c r="U132" s="2194"/>
      <c r="V132" s="2194"/>
      <c r="W132" s="2194" t="s">
        <v>1067</v>
      </c>
      <c r="X132" s="2194" t="s">
        <v>1067</v>
      </c>
      <c r="Y132" s="2194" t="s">
        <v>1067</v>
      </c>
      <c r="Z132" s="2194"/>
      <c r="AA132" s="2194"/>
      <c r="AB132" s="2194"/>
      <c r="AC132" s="2194"/>
      <c r="AD132" s="2194" t="s">
        <v>1067</v>
      </c>
      <c r="AE132" s="2194" t="s">
        <v>1067</v>
      </c>
      <c r="AF132" s="2194" t="s">
        <v>1067</v>
      </c>
      <c r="AG132" s="2194"/>
      <c r="AH132" s="2194"/>
      <c r="AI132" s="2194"/>
      <c r="AJ132" s="2194"/>
      <c r="AK132" s="1933">
        <f>IF(D132="","",COUNT($F$122:$AJ$122)-AL132)</f>
        <v>31</v>
      </c>
      <c r="AL132" s="1934">
        <f>IF(D132="","",AQ132+AR132)</f>
        <v>0</v>
      </c>
      <c r="AM132" s="1934">
        <f>IF(D132="","",COUNTIF(F132:AJ132,"休"))</f>
        <v>12</v>
      </c>
      <c r="AN132" s="1935">
        <f>IF(D132="","",IFERROR(ROUND(AM132/AK132,3),""))</f>
        <v>0.38700000000000001</v>
      </c>
      <c r="AO132" s="4627"/>
      <c r="AQ132" s="1952">
        <f>+COUNTIF(F132:AJ132,"－")</f>
        <v>0</v>
      </c>
      <c r="AR132" s="1952">
        <f>+COUNTIF(F132:AJ132,"外")</f>
        <v>0</v>
      </c>
    </row>
    <row r="133" spans="2:44">
      <c r="B133" s="4624"/>
      <c r="C133" s="4659"/>
      <c r="D133" s="2178" t="s">
        <v>2297</v>
      </c>
      <c r="E133" s="2138"/>
      <c r="F133" s="2196" t="s">
        <v>1067</v>
      </c>
      <c r="G133" s="2135" t="s">
        <v>1067</v>
      </c>
      <c r="H133" s="2127"/>
      <c r="I133" s="2127"/>
      <c r="J133" s="2135"/>
      <c r="K133" s="2135"/>
      <c r="L133" s="2135" t="s">
        <v>1067</v>
      </c>
      <c r="M133" s="2135" t="s">
        <v>1067</v>
      </c>
      <c r="N133" s="2135" t="s">
        <v>1067</v>
      </c>
      <c r="O133" s="2127"/>
      <c r="P133" s="2127"/>
      <c r="Q133" s="2127"/>
      <c r="R133" s="2127"/>
      <c r="S133" s="2135" t="s">
        <v>1067</v>
      </c>
      <c r="T133" s="2135" t="s">
        <v>1067</v>
      </c>
      <c r="U133" s="2135" t="s">
        <v>1067</v>
      </c>
      <c r="V133" s="2127"/>
      <c r="W133" s="2127"/>
      <c r="X133" s="2135"/>
      <c r="Y133" s="2135"/>
      <c r="Z133" s="2135" t="s">
        <v>1067</v>
      </c>
      <c r="AA133" s="2135" t="s">
        <v>1067</v>
      </c>
      <c r="AB133" s="2135" t="s">
        <v>1067</v>
      </c>
      <c r="AC133" s="2127"/>
      <c r="AD133" s="2127"/>
      <c r="AE133" s="2135"/>
      <c r="AF133" s="2135"/>
      <c r="AG133" s="2135" t="s">
        <v>1067</v>
      </c>
      <c r="AH133" s="2135" t="s">
        <v>1067</v>
      </c>
      <c r="AI133" s="2135" t="s">
        <v>1067</v>
      </c>
      <c r="AJ133" s="2135"/>
      <c r="AK133" s="1933">
        <f>IF(D133="","",COUNT($F$122:$AJ$122)-AL133)</f>
        <v>31</v>
      </c>
      <c r="AL133" s="1934">
        <f>IF(D133="","",AQ133+AR133)</f>
        <v>0</v>
      </c>
      <c r="AM133" s="1934">
        <f>IF(D133="","",COUNTIF(F133:AJ133,"休"))</f>
        <v>14</v>
      </c>
      <c r="AN133" s="1935">
        <f>IF(D133="","",IFERROR(ROUND(AM133/AK133,3),""))</f>
        <v>0.45200000000000001</v>
      </c>
      <c r="AO133" s="4627"/>
      <c r="AQ133" s="1952">
        <f>+COUNTIF(F133:AJ133,"－")</f>
        <v>0</v>
      </c>
      <c r="AR133" s="1952">
        <f>+COUNTIF(F133:AJ133,"外")</f>
        <v>0</v>
      </c>
    </row>
    <row r="134" spans="2:44">
      <c r="B134" s="4624"/>
      <c r="C134" s="4659"/>
      <c r="E134" s="2138"/>
      <c r="F134" s="2129"/>
      <c r="G134" s="2130"/>
      <c r="H134" s="2130"/>
      <c r="I134" s="2130"/>
      <c r="J134" s="2130"/>
      <c r="K134" s="2130"/>
      <c r="L134" s="2130"/>
      <c r="M134" s="2130"/>
      <c r="N134" s="2130"/>
      <c r="O134" s="2130"/>
      <c r="P134" s="2130"/>
      <c r="Q134" s="2130"/>
      <c r="R134" s="2130"/>
      <c r="S134" s="2130"/>
      <c r="T134" s="2130"/>
      <c r="U134" s="2130"/>
      <c r="V134" s="2130"/>
      <c r="W134" s="2130"/>
      <c r="X134" s="2130"/>
      <c r="Y134" s="2130"/>
      <c r="Z134" s="2130"/>
      <c r="AA134" s="2130"/>
      <c r="AB134" s="2130"/>
      <c r="AC134" s="2130"/>
      <c r="AD134" s="2130"/>
      <c r="AE134" s="2130"/>
      <c r="AF134" s="2130"/>
      <c r="AG134" s="2180"/>
      <c r="AH134" s="2180"/>
      <c r="AI134" s="2180"/>
      <c r="AJ134" s="2180"/>
      <c r="AK134" s="1933" t="str">
        <f>IF(D134="","",COUNT($F$122:$AJ$122)-AL134)</f>
        <v/>
      </c>
      <c r="AL134" s="1934" t="str">
        <f>IF(D134="","",AQ134+AR134)</f>
        <v/>
      </c>
      <c r="AM134" s="1934" t="str">
        <f>IF(D134="","",COUNTIF(F134:AJ134,"休"))</f>
        <v/>
      </c>
      <c r="AN134" s="1935" t="str">
        <f>IF(D134="","",IFERROR(ROUND(AM134/AK134,3),""))</f>
        <v/>
      </c>
      <c r="AO134" s="4627"/>
      <c r="AQ134" s="1952">
        <f>+COUNTIF(F134:AJ134,"－")</f>
        <v>0</v>
      </c>
      <c r="AR134" s="1952">
        <f>+COUNTIF(F134:AJ134,"外")</f>
        <v>0</v>
      </c>
    </row>
    <row r="135" spans="2:44">
      <c r="B135" s="4624"/>
      <c r="C135" s="4660"/>
      <c r="D135" s="2174"/>
      <c r="E135" s="1947"/>
      <c r="F135" s="2201"/>
      <c r="G135" s="2127"/>
      <c r="H135" s="2127"/>
      <c r="I135" s="2127"/>
      <c r="J135" s="2127"/>
      <c r="K135" s="2127"/>
      <c r="L135" s="2127"/>
      <c r="M135" s="2127"/>
      <c r="N135" s="2127"/>
      <c r="O135" s="2127"/>
      <c r="P135" s="2127"/>
      <c r="Q135" s="2127"/>
      <c r="R135" s="2127"/>
      <c r="S135" s="2127"/>
      <c r="T135" s="2127"/>
      <c r="U135" s="2127"/>
      <c r="V135" s="2127"/>
      <c r="W135" s="2127"/>
      <c r="X135" s="2127"/>
      <c r="Y135" s="2127"/>
      <c r="Z135" s="2127"/>
      <c r="AA135" s="2127"/>
      <c r="AB135" s="2127"/>
      <c r="AC135" s="2127"/>
      <c r="AD135" s="2127"/>
      <c r="AE135" s="2127"/>
      <c r="AF135" s="2127"/>
      <c r="AG135" s="2144"/>
      <c r="AH135" s="2144"/>
      <c r="AI135" s="2144"/>
      <c r="AJ135" s="2144"/>
      <c r="AK135" s="1933" t="str">
        <f>IF(D135="","",COUNT($F$122:$AJ$122)-AL135)</f>
        <v/>
      </c>
      <c r="AL135" s="1934" t="str">
        <f>IF(D135="","",AQ135+AR135)</f>
        <v/>
      </c>
      <c r="AM135" s="1934" t="str">
        <f>IF(D135="","",COUNTIF(F135:AJ135,"休"))</f>
        <v/>
      </c>
      <c r="AN135" s="1935" t="str">
        <f>IF(D135="","",IFERROR(ROUND(AM135/AK135,3),""))</f>
        <v/>
      </c>
      <c r="AO135" s="4627"/>
      <c r="AQ135" s="1952">
        <f>+COUNTIF(F135:AJ135,"－")</f>
        <v>0</v>
      </c>
      <c r="AR135" s="1952">
        <f>+COUNTIF(F135:AJ135,"外")</f>
        <v>0</v>
      </c>
    </row>
    <row r="136" spans="2:44">
      <c r="B136" s="4624"/>
      <c r="C136" s="4658" t="s">
        <v>2303</v>
      </c>
      <c r="D136" s="2119" t="s">
        <v>2281</v>
      </c>
      <c r="E136" s="2139" t="s">
        <v>2270</v>
      </c>
      <c r="F136" s="2156"/>
      <c r="G136" s="2122"/>
      <c r="H136" s="2122"/>
      <c r="I136" s="2122"/>
      <c r="J136" s="2122"/>
      <c r="K136" s="2122"/>
      <c r="L136" s="2122"/>
      <c r="M136" s="2122"/>
      <c r="N136" s="2122"/>
      <c r="O136" s="2122"/>
      <c r="P136" s="2122"/>
      <c r="Q136" s="2122"/>
      <c r="R136" s="2122"/>
      <c r="S136" s="2122"/>
      <c r="T136" s="2122"/>
      <c r="U136" s="2122"/>
      <c r="V136" s="2122"/>
      <c r="W136" s="2122"/>
      <c r="X136" s="2122"/>
      <c r="Y136" s="2122"/>
      <c r="Z136" s="2122"/>
      <c r="AA136" s="2122"/>
      <c r="AB136" s="2122"/>
      <c r="AC136" s="2122"/>
      <c r="AD136" s="2122"/>
      <c r="AE136" s="2122"/>
      <c r="AF136" s="2122"/>
      <c r="AG136" s="2157"/>
      <c r="AH136" s="2157"/>
      <c r="AI136" s="2157"/>
      <c r="AJ136" s="2157"/>
      <c r="AK136" s="1951"/>
      <c r="AL136" s="1952"/>
      <c r="AM136" s="1960"/>
      <c r="AN136" s="1954"/>
      <c r="AO136" s="4627"/>
    </row>
    <row r="137" spans="2:44">
      <c r="B137" s="4624"/>
      <c r="C137" s="4659"/>
      <c r="D137" s="2167" t="s">
        <v>2297</v>
      </c>
      <c r="E137" s="2124"/>
      <c r="F137" s="2177" t="s">
        <v>1067</v>
      </c>
      <c r="G137" s="2126"/>
      <c r="H137" s="2126" t="s">
        <v>1067</v>
      </c>
      <c r="I137" s="2194"/>
      <c r="J137" s="2194" t="s">
        <v>1067</v>
      </c>
      <c r="K137" s="2126"/>
      <c r="L137" s="2126" t="s">
        <v>1067</v>
      </c>
      <c r="M137" s="2126"/>
      <c r="N137" s="2126" t="s">
        <v>1067</v>
      </c>
      <c r="O137" s="2194"/>
      <c r="P137" s="2194" t="s">
        <v>1067</v>
      </c>
      <c r="Q137" s="2126"/>
      <c r="R137" s="2126" t="s">
        <v>1067</v>
      </c>
      <c r="S137" s="2126"/>
      <c r="T137" s="2126" t="s">
        <v>1067</v>
      </c>
      <c r="U137" s="2194"/>
      <c r="V137" s="2194" t="s">
        <v>1067</v>
      </c>
      <c r="W137" s="2126"/>
      <c r="X137" s="2126" t="s">
        <v>1067</v>
      </c>
      <c r="Y137" s="2126"/>
      <c r="Z137" s="2126" t="s">
        <v>1067</v>
      </c>
      <c r="AA137" s="2194"/>
      <c r="AB137" s="2194" t="s">
        <v>1067</v>
      </c>
      <c r="AC137" s="2126"/>
      <c r="AD137" s="2126" t="s">
        <v>1067</v>
      </c>
      <c r="AE137" s="2194"/>
      <c r="AF137" s="2194" t="s">
        <v>1067</v>
      </c>
      <c r="AG137" s="2126"/>
      <c r="AH137" s="2126" t="s">
        <v>1067</v>
      </c>
      <c r="AI137" s="2126"/>
      <c r="AJ137" s="2126" t="s">
        <v>1067</v>
      </c>
      <c r="AK137" s="1933">
        <f>IF(D137="","",COUNT($F$122:$AJ$122)-AL137)</f>
        <v>31</v>
      </c>
      <c r="AL137" s="1934">
        <f>IF(D137="","",AQ137+AR137)</f>
        <v>0</v>
      </c>
      <c r="AM137" s="1934">
        <f>IF(D137="","",COUNTIF(F137:AJ137,"休"))</f>
        <v>16</v>
      </c>
      <c r="AN137" s="1935">
        <f>IF(D137="","",IFERROR(ROUND(AM137/AK137,3),""))</f>
        <v>0.51600000000000001</v>
      </c>
      <c r="AO137" s="4627"/>
      <c r="AQ137" s="1952">
        <f>+COUNTIF(F137:AJ137,"－")</f>
        <v>0</v>
      </c>
      <c r="AR137" s="1952">
        <f>+COUNTIF(F137:AJ137,"外")</f>
        <v>0</v>
      </c>
    </row>
    <row r="138" spans="2:44">
      <c r="B138" s="4624"/>
      <c r="C138" s="4659"/>
      <c r="E138" s="2138"/>
      <c r="F138" s="2179"/>
      <c r="G138" s="2130"/>
      <c r="H138" s="2130"/>
      <c r="I138" s="2130"/>
      <c r="J138" s="2130"/>
      <c r="K138" s="2130"/>
      <c r="L138" s="2130"/>
      <c r="M138" s="2130"/>
      <c r="N138" s="2130"/>
      <c r="O138" s="2130"/>
      <c r="P138" s="2130"/>
      <c r="Q138" s="2130"/>
      <c r="R138" s="2130"/>
      <c r="S138" s="2130"/>
      <c r="T138" s="2130"/>
      <c r="U138" s="2130"/>
      <c r="V138" s="2130"/>
      <c r="W138" s="2130"/>
      <c r="X138" s="2130"/>
      <c r="Y138" s="2130"/>
      <c r="Z138" s="2130"/>
      <c r="AA138" s="2130"/>
      <c r="AB138" s="2130"/>
      <c r="AC138" s="2130"/>
      <c r="AD138" s="2130"/>
      <c r="AE138" s="2130"/>
      <c r="AF138" s="2130"/>
      <c r="AG138" s="2180"/>
      <c r="AH138" s="2180"/>
      <c r="AI138" s="2180"/>
      <c r="AJ138" s="2180"/>
      <c r="AK138" s="1933" t="str">
        <f>IF(D138="","",COUNT($F$122:$AJ$122)-AL138)</f>
        <v/>
      </c>
      <c r="AL138" s="1934" t="str">
        <f>IF(D138="","",AQ138+AR138)</f>
        <v/>
      </c>
      <c r="AM138" s="1934" t="str">
        <f>IF(D138="","",COUNTIF(F138:AJ138,"休"))</f>
        <v/>
      </c>
      <c r="AN138" s="1935" t="str">
        <f>IF(D138="","",IFERROR(ROUND(AM138/AK138,3),""))</f>
        <v/>
      </c>
      <c r="AO138" s="4627"/>
      <c r="AQ138" s="1952">
        <f>+COUNTIF(F138:AJ138,"－")</f>
        <v>0</v>
      </c>
      <c r="AR138" s="1952">
        <f>+COUNTIF(F138:AJ138,"外")</f>
        <v>0</v>
      </c>
    </row>
    <row r="139" spans="2:44">
      <c r="B139" s="4624"/>
      <c r="C139" s="4659"/>
      <c r="E139" s="2138"/>
      <c r="F139" s="2179"/>
      <c r="G139" s="2130"/>
      <c r="H139" s="2130"/>
      <c r="I139" s="2130"/>
      <c r="J139" s="2130"/>
      <c r="K139" s="2130"/>
      <c r="L139" s="2130"/>
      <c r="M139" s="2130"/>
      <c r="N139" s="2130"/>
      <c r="O139" s="2130"/>
      <c r="P139" s="2130"/>
      <c r="Q139" s="2130"/>
      <c r="R139" s="2130"/>
      <c r="S139" s="2130"/>
      <c r="T139" s="2130"/>
      <c r="U139" s="2130"/>
      <c r="V139" s="2130"/>
      <c r="W139" s="2130"/>
      <c r="X139" s="2130"/>
      <c r="Y139" s="2130"/>
      <c r="Z139" s="2130"/>
      <c r="AA139" s="2130"/>
      <c r="AB139" s="2130"/>
      <c r="AC139" s="2130"/>
      <c r="AD139" s="2130"/>
      <c r="AE139" s="2130"/>
      <c r="AF139" s="2130"/>
      <c r="AG139" s="2180"/>
      <c r="AH139" s="2180"/>
      <c r="AI139" s="2180"/>
      <c r="AJ139" s="2180"/>
      <c r="AK139" s="1933" t="str">
        <f>IF(D139="","",COUNT($F$122:$AJ$122)-AL139)</f>
        <v/>
      </c>
      <c r="AL139" s="1934" t="str">
        <f>IF(D139="","",AQ139+AR139)</f>
        <v/>
      </c>
      <c r="AM139" s="1934" t="str">
        <f>IF(D139="","",COUNTIF(F139:AJ139,"休"))</f>
        <v/>
      </c>
      <c r="AN139" s="1935" t="str">
        <f>IF(D139="","",IFERROR(ROUND(AM139/AK139,3),""))</f>
        <v/>
      </c>
      <c r="AO139" s="4627"/>
      <c r="AQ139" s="1952">
        <f>+COUNTIF(F139:AJ139,"－")</f>
        <v>0</v>
      </c>
      <c r="AR139" s="1952">
        <f>+COUNTIF(F139:AJ139,"外")</f>
        <v>0</v>
      </c>
    </row>
    <row r="140" spans="2:44" ht="13.8" thickBot="1">
      <c r="B140" s="4625"/>
      <c r="C140" s="4660"/>
      <c r="D140" s="2174"/>
      <c r="E140" s="1947"/>
      <c r="F140" s="2200"/>
      <c r="G140" s="2134"/>
      <c r="H140" s="2134"/>
      <c r="I140" s="2134"/>
      <c r="J140" s="2134"/>
      <c r="K140" s="2134"/>
      <c r="L140" s="2134"/>
      <c r="M140" s="2134"/>
      <c r="N140" s="2134"/>
      <c r="O140" s="2134"/>
      <c r="P140" s="2134"/>
      <c r="Q140" s="2134"/>
      <c r="R140" s="2134"/>
      <c r="S140" s="2134"/>
      <c r="T140" s="2134"/>
      <c r="U140" s="2134"/>
      <c r="V140" s="2134"/>
      <c r="W140" s="2134"/>
      <c r="X140" s="2134"/>
      <c r="Y140" s="2134"/>
      <c r="Z140" s="2134"/>
      <c r="AA140" s="2134"/>
      <c r="AB140" s="2134"/>
      <c r="AC140" s="2134"/>
      <c r="AD140" s="2134"/>
      <c r="AE140" s="2134"/>
      <c r="AF140" s="2134"/>
      <c r="AG140" s="2187"/>
      <c r="AH140" s="2187"/>
      <c r="AI140" s="2187"/>
      <c r="AJ140" s="2187"/>
      <c r="AK140" s="1963" t="str">
        <f>IF(D140="","",COUNT($F$122:$AJ$122)-AL140)</f>
        <v/>
      </c>
      <c r="AL140" s="1947" t="str">
        <f>IF(D140="","",AQ140+AR140)</f>
        <v/>
      </c>
      <c r="AM140" s="1947" t="str">
        <f>IF(D140="","",COUNTIF(F140:AJ140,"休"))</f>
        <v/>
      </c>
      <c r="AN140" s="1935" t="str">
        <f>IF(D140="","",IFERROR(ROUND(AM140/AK140,3),""))</f>
        <v/>
      </c>
      <c r="AO140" s="4628"/>
      <c r="AQ140" s="1952">
        <f>+COUNTIF(F140:AJ140,"－")</f>
        <v>0</v>
      </c>
      <c r="AR140" s="1952">
        <f>+COUNTIF(F140:AJ140,"外")</f>
        <v>0</v>
      </c>
    </row>
    <row r="141" spans="2:44" ht="13.8" thickBot="1">
      <c r="B141" s="2143"/>
      <c r="C141" s="2116"/>
      <c r="F141" s="2144"/>
      <c r="G141" s="2144"/>
      <c r="H141" s="2144"/>
      <c r="I141" s="2144"/>
      <c r="J141" s="2144"/>
      <c r="K141" s="2144"/>
      <c r="L141" s="2144"/>
      <c r="M141" s="2144"/>
      <c r="N141" s="2144"/>
      <c r="O141" s="2144"/>
      <c r="P141" s="2144"/>
      <c r="Q141" s="2144"/>
      <c r="R141" s="2144"/>
      <c r="S141" s="2144"/>
      <c r="T141" s="2144"/>
      <c r="U141" s="2144"/>
      <c r="V141" s="2144"/>
      <c r="W141" s="2144"/>
      <c r="X141" s="2144"/>
      <c r="Y141" s="2144"/>
      <c r="Z141" s="2144"/>
      <c r="AA141" s="2144"/>
      <c r="AB141" s="2144"/>
      <c r="AC141" s="2144"/>
      <c r="AD141" s="2144"/>
      <c r="AE141" s="2144"/>
      <c r="AF141" s="2144"/>
      <c r="AG141" s="2144"/>
      <c r="AH141" s="2144"/>
      <c r="AI141" s="2144"/>
      <c r="AJ141" s="2144"/>
      <c r="AK141" s="2145"/>
      <c r="AN141" s="2146" t="s">
        <v>2271</v>
      </c>
      <c r="AO141" s="2147" t="str">
        <f>IF(AO125&gt;=0.285,"OK","NG")</f>
        <v>OK</v>
      </c>
      <c r="AQ141" s="2061"/>
      <c r="AR141" s="2061"/>
    </row>
    <row r="142" spans="2:44">
      <c r="B142" s="2143"/>
      <c r="C142" s="2116"/>
      <c r="F142" s="2144"/>
      <c r="G142" s="2144"/>
      <c r="H142" s="2144"/>
      <c r="I142" s="2144"/>
      <c r="J142" s="2144"/>
      <c r="K142" s="2144"/>
      <c r="L142" s="2144"/>
      <c r="M142" s="2144"/>
      <c r="N142" s="2144"/>
      <c r="O142" s="2144"/>
      <c r="P142" s="2144"/>
      <c r="Q142" s="2144"/>
      <c r="R142" s="2144"/>
      <c r="S142" s="2144"/>
      <c r="T142" s="2144"/>
      <c r="U142" s="2144"/>
      <c r="V142" s="2144"/>
      <c r="W142" s="2144"/>
      <c r="X142" s="2144"/>
      <c r="Y142" s="2144"/>
      <c r="Z142" s="2144"/>
      <c r="AA142" s="2144"/>
      <c r="AB142" s="2144"/>
      <c r="AC142" s="2144"/>
      <c r="AD142" s="2144"/>
      <c r="AE142" s="2144"/>
      <c r="AF142" s="2144"/>
      <c r="AG142" s="2144"/>
      <c r="AH142" s="2144"/>
      <c r="AI142" s="2144"/>
      <c r="AJ142" s="2144"/>
      <c r="AK142" s="2145"/>
      <c r="AN142" s="2158"/>
      <c r="AO142" s="1935"/>
      <c r="AQ142" s="2061"/>
      <c r="AR142" s="2061"/>
    </row>
    <row r="143" spans="2:44" hidden="1">
      <c r="F143" s="2061">
        <f>YEAR(F146)</f>
        <v>2025</v>
      </c>
      <c r="G143" s="2061">
        <f>MONTH(F146)</f>
        <v>11</v>
      </c>
    </row>
    <row r="144" spans="2:44">
      <c r="B144" s="4629"/>
      <c r="C144" s="4630"/>
      <c r="D144" s="4631"/>
      <c r="E144" s="2149" t="s">
        <v>2266</v>
      </c>
      <c r="F144" s="4637">
        <f>F146</f>
        <v>45962</v>
      </c>
      <c r="G144" s="4638"/>
      <c r="H144" s="4638"/>
      <c r="I144" s="4638"/>
      <c r="J144" s="4638"/>
      <c r="K144" s="4638"/>
      <c r="L144" s="4638"/>
      <c r="M144" s="4638"/>
      <c r="N144" s="4638"/>
      <c r="O144" s="4638"/>
      <c r="P144" s="4638"/>
      <c r="Q144" s="4638"/>
      <c r="R144" s="4638"/>
      <c r="S144" s="4638"/>
      <c r="T144" s="4638"/>
      <c r="U144" s="4638"/>
      <c r="V144" s="4638"/>
      <c r="W144" s="4638"/>
      <c r="X144" s="4638"/>
      <c r="Y144" s="4638"/>
      <c r="Z144" s="4638"/>
      <c r="AA144" s="4638"/>
      <c r="AB144" s="4638"/>
      <c r="AC144" s="4638"/>
      <c r="AD144" s="4638"/>
      <c r="AE144" s="4638"/>
      <c r="AF144" s="4638"/>
      <c r="AG144" s="4638"/>
      <c r="AH144" s="4638"/>
      <c r="AI144" s="4638"/>
      <c r="AJ144" s="4638"/>
      <c r="AK144" s="4661" t="s">
        <v>2304</v>
      </c>
      <c r="AL144" s="4664" t="s">
        <v>2305</v>
      </c>
      <c r="AM144" s="4667" t="s">
        <v>2283</v>
      </c>
      <c r="AN144" s="4481" t="s">
        <v>2306</v>
      </c>
      <c r="AO144" s="4480" t="s">
        <v>2307</v>
      </c>
      <c r="AQ144" s="4619" t="s">
        <v>2308</v>
      </c>
      <c r="AR144" s="4619" t="s">
        <v>2309</v>
      </c>
    </row>
    <row r="145" spans="2:44" ht="13.5" hidden="1" customHeight="1">
      <c r="B145" s="4632"/>
      <c r="C145" s="4622"/>
      <c r="D145" s="4633"/>
      <c r="E145" s="2150"/>
      <c r="F145" s="2110">
        <f>DATE($F143,$G143,1)</f>
        <v>45962</v>
      </c>
      <c r="G145" s="2110">
        <f t="shared" ref="G145:AJ145" si="49">F145+1</f>
        <v>45963</v>
      </c>
      <c r="H145" s="2110">
        <f t="shared" si="49"/>
        <v>45964</v>
      </c>
      <c r="I145" s="2110">
        <f t="shared" si="49"/>
        <v>45965</v>
      </c>
      <c r="J145" s="2110">
        <f t="shared" si="49"/>
        <v>45966</v>
      </c>
      <c r="K145" s="2110">
        <f t="shared" si="49"/>
        <v>45967</v>
      </c>
      <c r="L145" s="2110">
        <f t="shared" si="49"/>
        <v>45968</v>
      </c>
      <c r="M145" s="2110">
        <f t="shared" si="49"/>
        <v>45969</v>
      </c>
      <c r="N145" s="2110">
        <f t="shared" si="49"/>
        <v>45970</v>
      </c>
      <c r="O145" s="2110">
        <f t="shared" si="49"/>
        <v>45971</v>
      </c>
      <c r="P145" s="2110">
        <f t="shared" si="49"/>
        <v>45972</v>
      </c>
      <c r="Q145" s="2110">
        <f t="shared" si="49"/>
        <v>45973</v>
      </c>
      <c r="R145" s="2110">
        <f t="shared" si="49"/>
        <v>45974</v>
      </c>
      <c r="S145" s="2110">
        <f t="shared" si="49"/>
        <v>45975</v>
      </c>
      <c r="T145" s="2110">
        <f t="shared" si="49"/>
        <v>45976</v>
      </c>
      <c r="U145" s="2110">
        <f t="shared" si="49"/>
        <v>45977</v>
      </c>
      <c r="V145" s="2110">
        <f t="shared" si="49"/>
        <v>45978</v>
      </c>
      <c r="W145" s="2110">
        <f t="shared" si="49"/>
        <v>45979</v>
      </c>
      <c r="X145" s="2110">
        <f t="shared" si="49"/>
        <v>45980</v>
      </c>
      <c r="Y145" s="2110">
        <f t="shared" si="49"/>
        <v>45981</v>
      </c>
      <c r="Z145" s="2110">
        <f t="shared" si="49"/>
        <v>45982</v>
      </c>
      <c r="AA145" s="2110">
        <f t="shared" si="49"/>
        <v>45983</v>
      </c>
      <c r="AB145" s="2110">
        <f t="shared" si="49"/>
        <v>45984</v>
      </c>
      <c r="AC145" s="2110">
        <f t="shared" si="49"/>
        <v>45985</v>
      </c>
      <c r="AD145" s="2110">
        <f t="shared" si="49"/>
        <v>45986</v>
      </c>
      <c r="AE145" s="2110">
        <f t="shared" si="49"/>
        <v>45987</v>
      </c>
      <c r="AF145" s="2110">
        <f t="shared" si="49"/>
        <v>45988</v>
      </c>
      <c r="AG145" s="2110">
        <f t="shared" si="49"/>
        <v>45989</v>
      </c>
      <c r="AH145" s="2110">
        <f t="shared" si="49"/>
        <v>45990</v>
      </c>
      <c r="AI145" s="2110">
        <f t="shared" si="49"/>
        <v>45991</v>
      </c>
      <c r="AJ145" s="2110">
        <f t="shared" si="49"/>
        <v>45992</v>
      </c>
      <c r="AK145" s="4662"/>
      <c r="AL145" s="4665"/>
      <c r="AM145" s="4668"/>
      <c r="AN145" s="4481"/>
      <c r="AO145" s="4480"/>
      <c r="AQ145" s="4619"/>
      <c r="AR145" s="4619"/>
    </row>
    <row r="146" spans="2:44">
      <c r="B146" s="4632"/>
      <c r="C146" s="4622"/>
      <c r="D146" s="4633"/>
      <c r="E146" s="2151" t="s">
        <v>2267</v>
      </c>
      <c r="F146" s="2152">
        <f>IF(EDATE(F121,1)&gt;$F$7,"",EDATE(F121,1))</f>
        <v>45962</v>
      </c>
      <c r="G146" s="2110">
        <f t="shared" ref="G146:AJ146" si="50">IF(G145&gt;$F$7,"",IF(F146=EOMONTH(DATE($F143,$G143,1),0),"",IF(F146="","",F146+1)))</f>
        <v>45963</v>
      </c>
      <c r="H146" s="2110">
        <f t="shared" si="50"/>
        <v>45964</v>
      </c>
      <c r="I146" s="2110">
        <f t="shared" si="50"/>
        <v>45965</v>
      </c>
      <c r="J146" s="2110">
        <f t="shared" si="50"/>
        <v>45966</v>
      </c>
      <c r="K146" s="2110">
        <f t="shared" si="50"/>
        <v>45967</v>
      </c>
      <c r="L146" s="2110">
        <f t="shared" si="50"/>
        <v>45968</v>
      </c>
      <c r="M146" s="2110">
        <f t="shared" si="50"/>
        <v>45969</v>
      </c>
      <c r="N146" s="2110">
        <f t="shared" si="50"/>
        <v>45970</v>
      </c>
      <c r="O146" s="2110">
        <f t="shared" si="50"/>
        <v>45971</v>
      </c>
      <c r="P146" s="2110">
        <f t="shared" si="50"/>
        <v>45972</v>
      </c>
      <c r="Q146" s="2110">
        <f t="shared" si="50"/>
        <v>45973</v>
      </c>
      <c r="R146" s="2110">
        <f t="shared" si="50"/>
        <v>45974</v>
      </c>
      <c r="S146" s="2110">
        <f t="shared" si="50"/>
        <v>45975</v>
      </c>
      <c r="T146" s="2110">
        <f t="shared" si="50"/>
        <v>45976</v>
      </c>
      <c r="U146" s="2110">
        <f t="shared" si="50"/>
        <v>45977</v>
      </c>
      <c r="V146" s="2110">
        <f t="shared" si="50"/>
        <v>45978</v>
      </c>
      <c r="W146" s="2110">
        <f t="shared" si="50"/>
        <v>45979</v>
      </c>
      <c r="X146" s="2110">
        <f t="shared" si="50"/>
        <v>45980</v>
      </c>
      <c r="Y146" s="2110">
        <f t="shared" si="50"/>
        <v>45981</v>
      </c>
      <c r="Z146" s="2110">
        <f t="shared" si="50"/>
        <v>45982</v>
      </c>
      <c r="AA146" s="2110">
        <f t="shared" si="50"/>
        <v>45983</v>
      </c>
      <c r="AB146" s="2110">
        <f t="shared" si="50"/>
        <v>45984</v>
      </c>
      <c r="AC146" s="2110">
        <f t="shared" si="50"/>
        <v>45985</v>
      </c>
      <c r="AD146" s="2110">
        <f t="shared" si="50"/>
        <v>45986</v>
      </c>
      <c r="AE146" s="2110">
        <f t="shared" si="50"/>
        <v>45987</v>
      </c>
      <c r="AF146" s="2110">
        <f t="shared" si="50"/>
        <v>45988</v>
      </c>
      <c r="AG146" s="2110">
        <f t="shared" si="50"/>
        <v>45989</v>
      </c>
      <c r="AH146" s="2110">
        <f t="shared" si="50"/>
        <v>45990</v>
      </c>
      <c r="AI146" s="2110">
        <f t="shared" si="50"/>
        <v>45991</v>
      </c>
      <c r="AJ146" s="2110" t="str">
        <f t="shared" si="50"/>
        <v/>
      </c>
      <c r="AK146" s="4662"/>
      <c r="AL146" s="4665"/>
      <c r="AM146" s="4668"/>
      <c r="AN146" s="4481"/>
      <c r="AO146" s="4480"/>
      <c r="AQ146" s="4619"/>
      <c r="AR146" s="4619"/>
    </row>
    <row r="147" spans="2:44">
      <c r="B147" s="4634"/>
      <c r="C147" s="4635"/>
      <c r="D147" s="4636"/>
      <c r="E147" s="1939" t="s">
        <v>1060</v>
      </c>
      <c r="F147" s="2153" t="str">
        <f t="shared" ref="F147:AJ147" si="51">IFERROR(TEXT(WEEKDAY(+F146),"aaa"),"")</f>
        <v>土</v>
      </c>
      <c r="G147" s="2153" t="str">
        <f t="shared" si="51"/>
        <v>日</v>
      </c>
      <c r="H147" s="2153" t="str">
        <f t="shared" si="51"/>
        <v>月</v>
      </c>
      <c r="I147" s="2153" t="str">
        <f t="shared" si="51"/>
        <v>火</v>
      </c>
      <c r="J147" s="2153" t="str">
        <f t="shared" si="51"/>
        <v>水</v>
      </c>
      <c r="K147" s="2153" t="str">
        <f t="shared" si="51"/>
        <v>木</v>
      </c>
      <c r="L147" s="2153" t="str">
        <f t="shared" si="51"/>
        <v>金</v>
      </c>
      <c r="M147" s="2153" t="str">
        <f t="shared" si="51"/>
        <v>土</v>
      </c>
      <c r="N147" s="2153" t="str">
        <f t="shared" si="51"/>
        <v>日</v>
      </c>
      <c r="O147" s="2153" t="str">
        <f t="shared" si="51"/>
        <v>月</v>
      </c>
      <c r="P147" s="2153" t="str">
        <f t="shared" si="51"/>
        <v>火</v>
      </c>
      <c r="Q147" s="2153" t="str">
        <f t="shared" si="51"/>
        <v>水</v>
      </c>
      <c r="R147" s="2153" t="str">
        <f t="shared" si="51"/>
        <v>木</v>
      </c>
      <c r="S147" s="2153" t="str">
        <f t="shared" si="51"/>
        <v>金</v>
      </c>
      <c r="T147" s="2153" t="str">
        <f t="shared" si="51"/>
        <v>土</v>
      </c>
      <c r="U147" s="2153" t="str">
        <f t="shared" si="51"/>
        <v>日</v>
      </c>
      <c r="V147" s="2153" t="str">
        <f t="shared" si="51"/>
        <v>月</v>
      </c>
      <c r="W147" s="2153" t="str">
        <f t="shared" si="51"/>
        <v>火</v>
      </c>
      <c r="X147" s="2153" t="str">
        <f t="shared" si="51"/>
        <v>水</v>
      </c>
      <c r="Y147" s="2153" t="str">
        <f t="shared" si="51"/>
        <v>木</v>
      </c>
      <c r="Z147" s="2153" t="str">
        <f t="shared" si="51"/>
        <v>金</v>
      </c>
      <c r="AA147" s="2153" t="str">
        <f t="shared" si="51"/>
        <v>土</v>
      </c>
      <c r="AB147" s="2153" t="str">
        <f t="shared" si="51"/>
        <v>日</v>
      </c>
      <c r="AC147" s="2153" t="str">
        <f t="shared" si="51"/>
        <v>月</v>
      </c>
      <c r="AD147" s="2153" t="str">
        <f t="shared" si="51"/>
        <v>火</v>
      </c>
      <c r="AE147" s="2153" t="str">
        <f t="shared" si="51"/>
        <v>水</v>
      </c>
      <c r="AF147" s="2153" t="str">
        <f t="shared" si="51"/>
        <v>木</v>
      </c>
      <c r="AG147" s="2153" t="str">
        <f t="shared" si="51"/>
        <v>金</v>
      </c>
      <c r="AH147" s="2153" t="str">
        <f t="shared" si="51"/>
        <v>土</v>
      </c>
      <c r="AI147" s="2153" t="str">
        <f t="shared" si="51"/>
        <v>日</v>
      </c>
      <c r="AJ147" s="2153" t="str">
        <f t="shared" si="51"/>
        <v/>
      </c>
      <c r="AK147" s="4662"/>
      <c r="AL147" s="4665"/>
      <c r="AM147" s="4668"/>
      <c r="AN147" s="4481"/>
      <c r="AO147" s="4480"/>
      <c r="AQ147" s="4619"/>
      <c r="AR147" s="4619"/>
    </row>
    <row r="148" spans="2:44" ht="21" customHeight="1">
      <c r="B148" s="2154" t="s">
        <v>2310</v>
      </c>
      <c r="C148" s="2155" t="s">
        <v>2280</v>
      </c>
      <c r="D148" s="2119" t="s">
        <v>2281</v>
      </c>
      <c r="E148" s="2120" t="s">
        <v>2270</v>
      </c>
      <c r="F148" s="2156"/>
      <c r="G148" s="2122"/>
      <c r="H148" s="2122"/>
      <c r="I148" s="2122"/>
      <c r="J148" s="2122"/>
      <c r="K148" s="2122"/>
      <c r="L148" s="2122"/>
      <c r="M148" s="2122"/>
      <c r="N148" s="2122"/>
      <c r="O148" s="2122"/>
      <c r="P148" s="2122"/>
      <c r="Q148" s="2122"/>
      <c r="R148" s="2122"/>
      <c r="S148" s="2122"/>
      <c r="T148" s="2122"/>
      <c r="U148" s="2122"/>
      <c r="V148" s="2122"/>
      <c r="W148" s="2122"/>
      <c r="X148" s="2122"/>
      <c r="Y148" s="2122"/>
      <c r="Z148" s="2122"/>
      <c r="AA148" s="2122"/>
      <c r="AB148" s="2122"/>
      <c r="AC148" s="2122"/>
      <c r="AD148" s="2122"/>
      <c r="AE148" s="2122"/>
      <c r="AF148" s="2122"/>
      <c r="AG148" s="2157"/>
      <c r="AH148" s="2157"/>
      <c r="AI148" s="2157"/>
      <c r="AJ148" s="2157"/>
      <c r="AK148" s="4663"/>
      <c r="AL148" s="4666"/>
      <c r="AM148" s="4669"/>
      <c r="AN148" s="1906" t="s">
        <v>2292</v>
      </c>
      <c r="AO148" s="1905" t="s">
        <v>2293</v>
      </c>
      <c r="AQ148" s="4620"/>
      <c r="AR148" s="4620"/>
    </row>
    <row r="149" spans="2:44" ht="13.5" customHeight="1">
      <c r="B149" s="4623" t="s">
        <v>2294</v>
      </c>
      <c r="C149" s="4658" t="s">
        <v>2295</v>
      </c>
      <c r="D149" s="2176" t="s">
        <v>2296</v>
      </c>
      <c r="E149" s="2124"/>
      <c r="F149" s="2177"/>
      <c r="G149" s="2126" t="s">
        <v>1067</v>
      </c>
      <c r="H149" s="2126" t="s">
        <v>1067</v>
      </c>
      <c r="I149" s="2126"/>
      <c r="J149" s="2194"/>
      <c r="K149" s="2194"/>
      <c r="L149" s="2194"/>
      <c r="M149" s="2194"/>
      <c r="N149" s="2126" t="s">
        <v>1067</v>
      </c>
      <c r="O149" s="2126" t="s">
        <v>1067</v>
      </c>
      <c r="P149" s="2194"/>
      <c r="Q149" s="2194"/>
      <c r="R149" s="2194"/>
      <c r="S149" s="2194"/>
      <c r="T149" s="2194"/>
      <c r="U149" s="2126" t="s">
        <v>1067</v>
      </c>
      <c r="V149" s="2126" t="s">
        <v>1067</v>
      </c>
      <c r="W149" s="2194"/>
      <c r="X149" s="2194"/>
      <c r="Y149" s="2194"/>
      <c r="Z149" s="2194"/>
      <c r="AA149" s="2194"/>
      <c r="AB149" s="2126" t="s">
        <v>1067</v>
      </c>
      <c r="AC149" s="2126" t="s">
        <v>1067</v>
      </c>
      <c r="AD149" s="2194"/>
      <c r="AE149" s="2194"/>
      <c r="AF149" s="2194"/>
      <c r="AG149" s="2194"/>
      <c r="AH149" s="2194"/>
      <c r="AI149" s="2199" t="s">
        <v>1067</v>
      </c>
      <c r="AJ149" s="2199"/>
      <c r="AK149" s="1933">
        <f t="shared" ref="AK149:AK154" si="52">IF(D149="","",COUNT($F$146:$AJ$146)-AL149)</f>
        <v>30</v>
      </c>
      <c r="AL149" s="1934">
        <f t="shared" ref="AL149:AL154" si="53">IF(D149="","",AQ149+AR149)</f>
        <v>0</v>
      </c>
      <c r="AM149" s="1934">
        <f t="shared" ref="AM149:AM154" si="54">IF(D149="","",COUNTIF(F149:AJ149,"休"))</f>
        <v>9</v>
      </c>
      <c r="AN149" s="1935">
        <f t="shared" ref="AN149:AN154" si="55">IF(D149="","",IFERROR(ROUND(AM149/AK149,3),""))</f>
        <v>0.3</v>
      </c>
      <c r="AO149" s="4626">
        <f>ROUND(AVERAGE(AN149:AN164),3)</f>
        <v>0.315</v>
      </c>
      <c r="AQ149" s="1952">
        <f t="shared" ref="AQ149:AQ154" si="56">+COUNTIF(F149:AJ149,"－")</f>
        <v>0</v>
      </c>
      <c r="AR149" s="1952">
        <f t="shared" ref="AR149:AR154" si="57">+COUNTIF(F149:AJ149,"外")</f>
        <v>0</v>
      </c>
    </row>
    <row r="150" spans="2:44" ht="13.5" customHeight="1">
      <c r="B150" s="4624"/>
      <c r="C150" s="4659"/>
      <c r="D150" s="2178" t="s">
        <v>2297</v>
      </c>
      <c r="E150" s="2124"/>
      <c r="F150" s="2129"/>
      <c r="G150" s="2130"/>
      <c r="H150" s="2127"/>
      <c r="I150" s="2127"/>
      <c r="J150" s="2127"/>
      <c r="K150" s="2127"/>
      <c r="L150" s="2135" t="s">
        <v>1067</v>
      </c>
      <c r="M150" s="2135" t="s">
        <v>1067</v>
      </c>
      <c r="N150" s="2135"/>
      <c r="O150" s="2127"/>
      <c r="P150" s="2127"/>
      <c r="Q150" s="2127"/>
      <c r="R150" s="2127"/>
      <c r="S150" s="2135" t="s">
        <v>1067</v>
      </c>
      <c r="T150" s="2135" t="s">
        <v>1067</v>
      </c>
      <c r="U150" s="2135"/>
      <c r="V150" s="2127"/>
      <c r="W150" s="2127"/>
      <c r="X150" s="2127"/>
      <c r="Y150" s="2127"/>
      <c r="Z150" s="2135" t="s">
        <v>1067</v>
      </c>
      <c r="AA150" s="2135" t="s">
        <v>1067</v>
      </c>
      <c r="AB150" s="2135"/>
      <c r="AC150" s="2127"/>
      <c r="AD150" s="2127"/>
      <c r="AE150" s="2127"/>
      <c r="AF150" s="2127"/>
      <c r="AG150" s="2135" t="s">
        <v>1067</v>
      </c>
      <c r="AH150" s="2135" t="s">
        <v>1067</v>
      </c>
      <c r="AI150" s="2130"/>
      <c r="AJ150" s="2190"/>
      <c r="AK150" s="1933">
        <f t="shared" si="52"/>
        <v>30</v>
      </c>
      <c r="AL150" s="1934">
        <f t="shared" si="53"/>
        <v>0</v>
      </c>
      <c r="AM150" s="1934">
        <f t="shared" si="54"/>
        <v>8</v>
      </c>
      <c r="AN150" s="1935">
        <f t="shared" si="55"/>
        <v>0.26700000000000002</v>
      </c>
      <c r="AO150" s="4627"/>
      <c r="AQ150" s="1952">
        <f t="shared" si="56"/>
        <v>0</v>
      </c>
      <c r="AR150" s="1952">
        <f t="shared" si="57"/>
        <v>0</v>
      </c>
    </row>
    <row r="151" spans="2:44">
      <c r="B151" s="4624"/>
      <c r="C151" s="4659"/>
      <c r="D151" s="2181" t="s">
        <v>2298</v>
      </c>
      <c r="E151" s="2124"/>
      <c r="F151" s="2129" t="s">
        <v>1067</v>
      </c>
      <c r="G151" s="2130"/>
      <c r="H151" s="2130"/>
      <c r="I151" s="2130"/>
      <c r="J151" s="2130" t="s">
        <v>1067</v>
      </c>
      <c r="K151" s="2130"/>
      <c r="L151" s="2130"/>
      <c r="M151" s="2130" t="s">
        <v>1067</v>
      </c>
      <c r="N151" s="2130"/>
      <c r="O151" s="2130"/>
      <c r="P151" s="2130" t="s">
        <v>1067</v>
      </c>
      <c r="Q151" s="2130" t="s">
        <v>1067</v>
      </c>
      <c r="R151" s="2130"/>
      <c r="S151" s="2130"/>
      <c r="T151" s="2130" t="s">
        <v>1067</v>
      </c>
      <c r="U151" s="2130"/>
      <c r="V151" s="2130"/>
      <c r="W151" s="2130"/>
      <c r="X151" s="2130" t="s">
        <v>1067</v>
      </c>
      <c r="Y151" s="2130"/>
      <c r="Z151" s="2130"/>
      <c r="AA151" s="2130" t="s">
        <v>1067</v>
      </c>
      <c r="AB151" s="2130"/>
      <c r="AC151" s="2130"/>
      <c r="AD151" s="2130" t="s">
        <v>1067</v>
      </c>
      <c r="AE151" s="2130" t="s">
        <v>1067</v>
      </c>
      <c r="AF151" s="2130"/>
      <c r="AG151" s="2190"/>
      <c r="AH151" s="2190" t="s">
        <v>1067</v>
      </c>
      <c r="AI151" s="2190"/>
      <c r="AJ151" s="2190"/>
      <c r="AK151" s="1933">
        <f t="shared" si="52"/>
        <v>30</v>
      </c>
      <c r="AL151" s="1934">
        <f t="shared" si="53"/>
        <v>0</v>
      </c>
      <c r="AM151" s="1934">
        <f t="shared" si="54"/>
        <v>11</v>
      </c>
      <c r="AN151" s="1935">
        <f t="shared" si="55"/>
        <v>0.36699999999999999</v>
      </c>
      <c r="AO151" s="4627"/>
      <c r="AQ151" s="1952">
        <f t="shared" si="56"/>
        <v>0</v>
      </c>
      <c r="AR151" s="1952">
        <f t="shared" si="57"/>
        <v>0</v>
      </c>
    </row>
    <row r="152" spans="2:44">
      <c r="B152" s="4624"/>
      <c r="C152" s="4659"/>
      <c r="D152" s="2181" t="s">
        <v>2299</v>
      </c>
      <c r="E152" s="2105"/>
      <c r="F152" s="2129"/>
      <c r="G152" s="2130"/>
      <c r="H152" s="2130" t="s">
        <v>1067</v>
      </c>
      <c r="I152" s="2130"/>
      <c r="J152" s="2130"/>
      <c r="K152" s="2130" t="s">
        <v>1067</v>
      </c>
      <c r="L152" s="2130"/>
      <c r="M152" s="2130"/>
      <c r="N152" s="2130"/>
      <c r="O152" s="2130" t="s">
        <v>1067</v>
      </c>
      <c r="P152" s="2130"/>
      <c r="Q152" s="2130"/>
      <c r="R152" s="2130" t="s">
        <v>1067</v>
      </c>
      <c r="S152" s="2130"/>
      <c r="T152" s="2130"/>
      <c r="U152" s="2130"/>
      <c r="V152" s="2130" t="s">
        <v>1067</v>
      </c>
      <c r="W152" s="2130"/>
      <c r="X152" s="2130"/>
      <c r="Y152" s="2130" t="s">
        <v>1067</v>
      </c>
      <c r="Z152" s="2130"/>
      <c r="AA152" s="2130"/>
      <c r="AB152" s="2130"/>
      <c r="AC152" s="2130" t="s">
        <v>1067</v>
      </c>
      <c r="AD152" s="2130"/>
      <c r="AE152" s="2130"/>
      <c r="AF152" s="2130" t="s">
        <v>1067</v>
      </c>
      <c r="AG152" s="2130"/>
      <c r="AH152" s="2190"/>
      <c r="AI152" s="2190"/>
      <c r="AJ152" s="2190"/>
      <c r="AK152" s="1933">
        <f t="shared" si="52"/>
        <v>30</v>
      </c>
      <c r="AL152" s="1934">
        <f t="shared" si="53"/>
        <v>0</v>
      </c>
      <c r="AM152" s="1934">
        <f t="shared" si="54"/>
        <v>8</v>
      </c>
      <c r="AN152" s="1935">
        <f t="shared" si="55"/>
        <v>0.26700000000000002</v>
      </c>
      <c r="AO152" s="4627"/>
      <c r="AQ152" s="1952">
        <f t="shared" si="56"/>
        <v>0</v>
      </c>
      <c r="AR152" s="1952">
        <f t="shared" si="57"/>
        <v>0</v>
      </c>
    </row>
    <row r="153" spans="2:44">
      <c r="B153" s="4624"/>
      <c r="C153" s="4659"/>
      <c r="D153" s="2181" t="s">
        <v>2300</v>
      </c>
      <c r="E153" s="2124"/>
      <c r="F153" s="2129"/>
      <c r="G153" s="2130"/>
      <c r="H153" s="2130"/>
      <c r="I153" s="2130" t="s">
        <v>1067</v>
      </c>
      <c r="J153" s="2130"/>
      <c r="K153" s="2130"/>
      <c r="L153" s="2130" t="s">
        <v>1067</v>
      </c>
      <c r="M153" s="2130"/>
      <c r="N153" s="2130"/>
      <c r="O153" s="2130"/>
      <c r="P153" s="2130" t="s">
        <v>1067</v>
      </c>
      <c r="Q153" s="2130"/>
      <c r="R153" s="2130"/>
      <c r="S153" s="2130" t="s">
        <v>1067</v>
      </c>
      <c r="T153" s="2130"/>
      <c r="U153" s="2130"/>
      <c r="V153" s="2130"/>
      <c r="W153" s="2130" t="s">
        <v>1067</v>
      </c>
      <c r="X153" s="2130"/>
      <c r="Y153" s="2130"/>
      <c r="Z153" s="2130" t="s">
        <v>1067</v>
      </c>
      <c r="AA153" s="2130"/>
      <c r="AB153" s="2130"/>
      <c r="AC153" s="2130"/>
      <c r="AD153" s="2130" t="s">
        <v>1067</v>
      </c>
      <c r="AE153" s="2130"/>
      <c r="AF153" s="2130"/>
      <c r="AG153" s="2130" t="s">
        <v>1067</v>
      </c>
      <c r="AH153" s="2130"/>
      <c r="AI153" s="2130"/>
      <c r="AJ153" s="2130"/>
      <c r="AK153" s="1933">
        <f t="shared" si="52"/>
        <v>30</v>
      </c>
      <c r="AL153" s="1934">
        <f t="shared" si="53"/>
        <v>0</v>
      </c>
      <c r="AM153" s="1934">
        <f t="shared" si="54"/>
        <v>8</v>
      </c>
      <c r="AN153" s="1935">
        <f t="shared" si="55"/>
        <v>0.26700000000000002</v>
      </c>
      <c r="AO153" s="4627"/>
      <c r="AQ153" s="1952">
        <f t="shared" si="56"/>
        <v>0</v>
      </c>
      <c r="AR153" s="1952">
        <f t="shared" si="57"/>
        <v>0</v>
      </c>
    </row>
    <row r="154" spans="2:44">
      <c r="B154" s="4625"/>
      <c r="C154" s="4660"/>
      <c r="D154" s="2182">
        <f>E$29</f>
        <v>0</v>
      </c>
      <c r="E154" s="2132"/>
      <c r="F154" s="2200"/>
      <c r="G154" s="2135"/>
      <c r="H154" s="2135"/>
      <c r="I154" s="2135"/>
      <c r="J154" s="2135"/>
      <c r="K154" s="2135"/>
      <c r="L154" s="2135"/>
      <c r="M154" s="2135"/>
      <c r="N154" s="2135"/>
      <c r="O154" s="2135"/>
      <c r="P154" s="2135"/>
      <c r="Q154" s="2135"/>
      <c r="R154" s="2135"/>
      <c r="S154" s="2135"/>
      <c r="T154" s="2135"/>
      <c r="U154" s="2135"/>
      <c r="V154" s="2135"/>
      <c r="W154" s="2135"/>
      <c r="X154" s="2135"/>
      <c r="Y154" s="2135"/>
      <c r="Z154" s="2135"/>
      <c r="AA154" s="2135"/>
      <c r="AB154" s="2135"/>
      <c r="AC154" s="2135"/>
      <c r="AD154" s="2135"/>
      <c r="AE154" s="2135"/>
      <c r="AF154" s="2135"/>
      <c r="AG154" s="2184"/>
      <c r="AH154" s="2184"/>
      <c r="AI154" s="2184"/>
      <c r="AJ154" s="2184"/>
      <c r="AK154" s="1933">
        <f t="shared" si="52"/>
        <v>30</v>
      </c>
      <c r="AL154" s="1934">
        <f t="shared" si="53"/>
        <v>0</v>
      </c>
      <c r="AM154" s="1947">
        <f t="shared" si="54"/>
        <v>0</v>
      </c>
      <c r="AN154" s="1935">
        <f t="shared" si="55"/>
        <v>0</v>
      </c>
      <c r="AO154" s="4627"/>
      <c r="AQ154" s="1952">
        <f t="shared" si="56"/>
        <v>0</v>
      </c>
      <c r="AR154" s="1952">
        <f t="shared" si="57"/>
        <v>0</v>
      </c>
    </row>
    <row r="155" spans="2:44">
      <c r="B155" s="4623" t="s">
        <v>2301</v>
      </c>
      <c r="C155" s="4658" t="s">
        <v>2302</v>
      </c>
      <c r="D155" s="2119" t="s">
        <v>2281</v>
      </c>
      <c r="E155" s="2137" t="s">
        <v>2270</v>
      </c>
      <c r="F155" s="2156"/>
      <c r="G155" s="2122"/>
      <c r="H155" s="2122"/>
      <c r="I155" s="2122"/>
      <c r="J155" s="2122"/>
      <c r="K155" s="2122"/>
      <c r="L155" s="2122"/>
      <c r="M155" s="2122"/>
      <c r="N155" s="2122"/>
      <c r="O155" s="2122"/>
      <c r="P155" s="2122"/>
      <c r="Q155" s="2122"/>
      <c r="R155" s="2122"/>
      <c r="S155" s="2122"/>
      <c r="T155" s="2122"/>
      <c r="U155" s="2122"/>
      <c r="V155" s="2122"/>
      <c r="W155" s="2122"/>
      <c r="X155" s="2122"/>
      <c r="Y155" s="2122"/>
      <c r="Z155" s="2122"/>
      <c r="AA155" s="2122"/>
      <c r="AB155" s="2122"/>
      <c r="AC155" s="2122"/>
      <c r="AD155" s="2122"/>
      <c r="AE155" s="2122"/>
      <c r="AF155" s="2122"/>
      <c r="AG155" s="2157"/>
      <c r="AH155" s="2157"/>
      <c r="AI155" s="2157"/>
      <c r="AJ155" s="2157"/>
      <c r="AK155" s="1951"/>
      <c r="AL155" s="1952"/>
      <c r="AM155" s="1953"/>
      <c r="AN155" s="1954"/>
      <c r="AO155" s="4627"/>
    </row>
    <row r="156" spans="2:44">
      <c r="B156" s="4624"/>
      <c r="C156" s="4659"/>
      <c r="D156" s="2185" t="s">
        <v>2296</v>
      </c>
      <c r="E156" s="2124"/>
      <c r="F156" s="2188" t="s">
        <v>1067</v>
      </c>
      <c r="G156" s="2194" t="s">
        <v>1067</v>
      </c>
      <c r="H156" s="2194" t="s">
        <v>1067</v>
      </c>
      <c r="I156" s="2194"/>
      <c r="J156" s="2194"/>
      <c r="K156" s="2194"/>
      <c r="L156" s="2194"/>
      <c r="M156" s="2194" t="s">
        <v>1067</v>
      </c>
      <c r="N156" s="2194" t="s">
        <v>1067</v>
      </c>
      <c r="O156" s="2194" t="s">
        <v>1067</v>
      </c>
      <c r="P156" s="2194"/>
      <c r="Q156" s="2194"/>
      <c r="R156" s="2194"/>
      <c r="S156" s="2194"/>
      <c r="T156" s="2194" t="s">
        <v>1067</v>
      </c>
      <c r="U156" s="2194" t="s">
        <v>1067</v>
      </c>
      <c r="V156" s="2194" t="s">
        <v>1067</v>
      </c>
      <c r="W156" s="2194"/>
      <c r="X156" s="2194"/>
      <c r="Y156" s="2194"/>
      <c r="Z156" s="2194"/>
      <c r="AA156" s="2194" t="s">
        <v>1067</v>
      </c>
      <c r="AB156" s="2194" t="s">
        <v>1067</v>
      </c>
      <c r="AC156" s="2194" t="s">
        <v>1067</v>
      </c>
      <c r="AD156" s="2194"/>
      <c r="AE156" s="2194"/>
      <c r="AF156" s="2194"/>
      <c r="AG156" s="2194"/>
      <c r="AH156" s="2194" t="s">
        <v>1067</v>
      </c>
      <c r="AI156" s="2194" t="s">
        <v>1067</v>
      </c>
      <c r="AJ156" s="2194"/>
      <c r="AK156" s="1933">
        <f>IF(D156="","",COUNT($F$146:$AJ$146)-AL156)</f>
        <v>30</v>
      </c>
      <c r="AL156" s="1934">
        <f>IF(D156="","",AQ156+AR156)</f>
        <v>0</v>
      </c>
      <c r="AM156" s="1934">
        <f>IF(D156="","",COUNTIF(F156:AJ156,"休"))</f>
        <v>14</v>
      </c>
      <c r="AN156" s="1935">
        <f>IF(D156="","",IFERROR(ROUND(AM156/AK156,3),""))</f>
        <v>0.46700000000000003</v>
      </c>
      <c r="AO156" s="4627"/>
      <c r="AQ156" s="1952">
        <f>+COUNTIF(F156:AJ156,"－")</f>
        <v>0</v>
      </c>
      <c r="AR156" s="1952">
        <f>+COUNTIF(F156:AJ156,"外")</f>
        <v>0</v>
      </c>
    </row>
    <row r="157" spans="2:44">
      <c r="B157" s="4624"/>
      <c r="C157" s="4659"/>
      <c r="D157" s="2178" t="s">
        <v>2297</v>
      </c>
      <c r="E157" s="2138"/>
      <c r="F157" s="2196"/>
      <c r="G157" s="2135"/>
      <c r="H157" s="2127"/>
      <c r="I157" s="2127" t="s">
        <v>1067</v>
      </c>
      <c r="J157" s="2135" t="s">
        <v>1067</v>
      </c>
      <c r="K157" s="2135" t="s">
        <v>1067</v>
      </c>
      <c r="L157" s="2135"/>
      <c r="M157" s="2135"/>
      <c r="N157" s="2135"/>
      <c r="O157" s="2127"/>
      <c r="P157" s="2127" t="s">
        <v>1067</v>
      </c>
      <c r="Q157" s="2135" t="s">
        <v>1067</v>
      </c>
      <c r="R157" s="2135" t="s">
        <v>1067</v>
      </c>
      <c r="S157" s="2135"/>
      <c r="T157" s="2135"/>
      <c r="U157" s="2135"/>
      <c r="V157" s="2127"/>
      <c r="W157" s="2127" t="s">
        <v>1067</v>
      </c>
      <c r="X157" s="2135" t="s">
        <v>1067</v>
      </c>
      <c r="Y157" s="2135" t="s">
        <v>1067</v>
      </c>
      <c r="Z157" s="2135"/>
      <c r="AA157" s="2135"/>
      <c r="AB157" s="2135"/>
      <c r="AC157" s="2127"/>
      <c r="AD157" s="2127" t="s">
        <v>1067</v>
      </c>
      <c r="AE157" s="2135" t="s">
        <v>1067</v>
      </c>
      <c r="AF157" s="2135" t="s">
        <v>1067</v>
      </c>
      <c r="AG157" s="2135"/>
      <c r="AH157" s="2135"/>
      <c r="AI157" s="2135"/>
      <c r="AJ157" s="2135"/>
      <c r="AK157" s="1933">
        <f>IF(D157="","",COUNT($F$146:$AJ$146)-AL157)</f>
        <v>30</v>
      </c>
      <c r="AL157" s="1934">
        <f>IF(D157="","",AQ157+AR157)</f>
        <v>0</v>
      </c>
      <c r="AM157" s="1934">
        <f>IF(D157="","",COUNTIF(F157:AJ157,"休"))</f>
        <v>12</v>
      </c>
      <c r="AN157" s="1935">
        <f>IF(D157="","",IFERROR(ROUND(AM157/AK157,3),""))</f>
        <v>0.4</v>
      </c>
      <c r="AO157" s="4627"/>
      <c r="AQ157" s="1952">
        <f>+COUNTIF(F157:AJ157,"－")</f>
        <v>0</v>
      </c>
      <c r="AR157" s="1952">
        <f>+COUNTIF(F157:AJ157,"外")</f>
        <v>0</v>
      </c>
    </row>
    <row r="158" spans="2:44">
      <c r="B158" s="4624"/>
      <c r="C158" s="4659"/>
      <c r="E158" s="2138"/>
      <c r="F158" s="2129"/>
      <c r="G158" s="2130"/>
      <c r="H158" s="2130"/>
      <c r="I158" s="2130"/>
      <c r="J158" s="2130"/>
      <c r="K158" s="2130"/>
      <c r="L158" s="2130"/>
      <c r="M158" s="2130"/>
      <c r="N158" s="2130"/>
      <c r="O158" s="2130"/>
      <c r="P158" s="2130"/>
      <c r="Q158" s="2130"/>
      <c r="R158" s="2130"/>
      <c r="S158" s="2130"/>
      <c r="T158" s="2130"/>
      <c r="U158" s="2130"/>
      <c r="V158" s="2130"/>
      <c r="W158" s="2130"/>
      <c r="X158" s="2130"/>
      <c r="Y158" s="2130"/>
      <c r="Z158" s="2130"/>
      <c r="AA158" s="2130"/>
      <c r="AB158" s="2130"/>
      <c r="AC158" s="2130"/>
      <c r="AD158" s="2130"/>
      <c r="AE158" s="2130"/>
      <c r="AF158" s="2130"/>
      <c r="AG158" s="2180"/>
      <c r="AH158" s="2180"/>
      <c r="AI158" s="2180"/>
      <c r="AJ158" s="2180"/>
      <c r="AK158" s="1933" t="str">
        <f>IF(D158="","",COUNT($F$146:$AJ$146)-AL158)</f>
        <v/>
      </c>
      <c r="AL158" s="1934" t="str">
        <f>IF(D158="","",AQ158+AR158)</f>
        <v/>
      </c>
      <c r="AM158" s="1934" t="str">
        <f>IF(D158="","",COUNTIF(F158:AJ158,"休"))</f>
        <v/>
      </c>
      <c r="AN158" s="1935" t="str">
        <f>IF(D158="","",IFERROR(ROUND(AM158/AK158,3),""))</f>
        <v/>
      </c>
      <c r="AO158" s="4627"/>
      <c r="AQ158" s="1952">
        <f>+COUNTIF(F158:AJ158,"－")</f>
        <v>0</v>
      </c>
      <c r="AR158" s="1952">
        <f>+COUNTIF(F158:AJ158,"外")</f>
        <v>0</v>
      </c>
    </row>
    <row r="159" spans="2:44">
      <c r="B159" s="4624"/>
      <c r="C159" s="4660"/>
      <c r="D159" s="2174"/>
      <c r="E159" s="1947"/>
      <c r="F159" s="2201"/>
      <c r="G159" s="2127"/>
      <c r="H159" s="2127"/>
      <c r="I159" s="2127"/>
      <c r="J159" s="2127"/>
      <c r="K159" s="2127"/>
      <c r="L159" s="2127"/>
      <c r="M159" s="2127"/>
      <c r="N159" s="2127"/>
      <c r="O159" s="2127"/>
      <c r="P159" s="2127"/>
      <c r="Q159" s="2127"/>
      <c r="R159" s="2127"/>
      <c r="S159" s="2127"/>
      <c r="T159" s="2127"/>
      <c r="U159" s="2127"/>
      <c r="V159" s="2127"/>
      <c r="W159" s="2127"/>
      <c r="X159" s="2127"/>
      <c r="Y159" s="2127"/>
      <c r="Z159" s="2127"/>
      <c r="AA159" s="2127"/>
      <c r="AB159" s="2127"/>
      <c r="AC159" s="2127"/>
      <c r="AD159" s="2127"/>
      <c r="AE159" s="2127"/>
      <c r="AF159" s="2127"/>
      <c r="AG159" s="2144"/>
      <c r="AH159" s="2144"/>
      <c r="AI159" s="2144"/>
      <c r="AJ159" s="2144"/>
      <c r="AK159" s="1933" t="str">
        <f>IF(D159="","",COUNT($F$146:$AJ$146)-AL159)</f>
        <v/>
      </c>
      <c r="AL159" s="1934" t="str">
        <f>IF(D159="","",AQ159+AR159)</f>
        <v/>
      </c>
      <c r="AM159" s="1934" t="str">
        <f>IF(D159="","",COUNTIF(F159:AJ159,"休"))</f>
        <v/>
      </c>
      <c r="AN159" s="1935" t="str">
        <f>IF(D159="","",IFERROR(ROUND(AM159/AK159,3),""))</f>
        <v/>
      </c>
      <c r="AO159" s="4627"/>
      <c r="AQ159" s="1952">
        <f>+COUNTIF(F159:AJ159,"－")</f>
        <v>0</v>
      </c>
      <c r="AR159" s="1952">
        <f>+COUNTIF(F159:AJ159,"外")</f>
        <v>0</v>
      </c>
    </row>
    <row r="160" spans="2:44">
      <c r="B160" s="4624"/>
      <c r="C160" s="4658" t="s">
        <v>2303</v>
      </c>
      <c r="D160" s="2119" t="s">
        <v>2281</v>
      </c>
      <c r="E160" s="2139" t="s">
        <v>2270</v>
      </c>
      <c r="F160" s="2156"/>
      <c r="G160" s="2122"/>
      <c r="H160" s="2122"/>
      <c r="I160" s="2122"/>
      <c r="J160" s="2122"/>
      <c r="K160" s="2122"/>
      <c r="L160" s="2122"/>
      <c r="M160" s="2122"/>
      <c r="N160" s="2122"/>
      <c r="O160" s="2122"/>
      <c r="P160" s="2122"/>
      <c r="Q160" s="2122"/>
      <c r="R160" s="2122"/>
      <c r="S160" s="2122"/>
      <c r="T160" s="2122"/>
      <c r="U160" s="2122"/>
      <c r="V160" s="2122"/>
      <c r="W160" s="2122"/>
      <c r="X160" s="2122"/>
      <c r="Y160" s="2122"/>
      <c r="Z160" s="2122"/>
      <c r="AA160" s="2122"/>
      <c r="AB160" s="2122"/>
      <c r="AC160" s="2122"/>
      <c r="AD160" s="2122"/>
      <c r="AE160" s="2122"/>
      <c r="AF160" s="2122"/>
      <c r="AG160" s="2157"/>
      <c r="AH160" s="2157"/>
      <c r="AI160" s="2157"/>
      <c r="AJ160" s="2157"/>
      <c r="AK160" s="1951"/>
      <c r="AL160" s="1952"/>
      <c r="AM160" s="1960"/>
      <c r="AN160" s="1954"/>
      <c r="AO160" s="4627"/>
    </row>
    <row r="161" spans="2:44">
      <c r="B161" s="4624"/>
      <c r="C161" s="4659"/>
      <c r="D161" s="2167" t="s">
        <v>2297</v>
      </c>
      <c r="E161" s="2124"/>
      <c r="F161" s="2177"/>
      <c r="G161" s="2126" t="s">
        <v>1067</v>
      </c>
      <c r="H161" s="2126"/>
      <c r="I161" s="2194" t="s">
        <v>1067</v>
      </c>
      <c r="J161" s="2194"/>
      <c r="K161" s="2126" t="s">
        <v>1067</v>
      </c>
      <c r="L161" s="2126"/>
      <c r="M161" s="2126" t="s">
        <v>1067</v>
      </c>
      <c r="N161" s="2126"/>
      <c r="O161" s="2194" t="s">
        <v>1067</v>
      </c>
      <c r="P161" s="2194"/>
      <c r="Q161" s="2126" t="s">
        <v>1067</v>
      </c>
      <c r="R161" s="2126"/>
      <c r="S161" s="2126" t="s">
        <v>1067</v>
      </c>
      <c r="T161" s="2126"/>
      <c r="U161" s="2194" t="s">
        <v>1067</v>
      </c>
      <c r="V161" s="2194"/>
      <c r="W161" s="2126" t="s">
        <v>1067</v>
      </c>
      <c r="X161" s="2126"/>
      <c r="Y161" s="2126" t="s">
        <v>1067</v>
      </c>
      <c r="Z161" s="2126"/>
      <c r="AA161" s="2194" t="s">
        <v>1067</v>
      </c>
      <c r="AB161" s="2194"/>
      <c r="AC161" s="2126" t="s">
        <v>1067</v>
      </c>
      <c r="AD161" s="2126"/>
      <c r="AE161" s="2126" t="s">
        <v>1067</v>
      </c>
      <c r="AF161" s="2126"/>
      <c r="AG161" s="2194" t="s">
        <v>1067</v>
      </c>
      <c r="AH161" s="2194"/>
      <c r="AI161" s="2126" t="s">
        <v>1067</v>
      </c>
      <c r="AJ161" s="2126"/>
      <c r="AK161" s="1933">
        <f>IF(D161="","",COUNT($F$146:$AJ$146)-AL161)</f>
        <v>30</v>
      </c>
      <c r="AL161" s="1934">
        <f>IF(D161="","",AQ161+AR161)</f>
        <v>0</v>
      </c>
      <c r="AM161" s="1934">
        <f>IF(D161="","",COUNTIF(F161:AJ161,"休"))</f>
        <v>15</v>
      </c>
      <c r="AN161" s="1935">
        <f>IF(D161="","",IFERROR(ROUND(AM161/AK161,3),""))</f>
        <v>0.5</v>
      </c>
      <c r="AO161" s="4627"/>
      <c r="AQ161" s="1952">
        <f>+COUNTIF(F161:AJ161,"－")</f>
        <v>0</v>
      </c>
      <c r="AR161" s="1952">
        <f>+COUNTIF(F161:AJ161,"外")</f>
        <v>0</v>
      </c>
    </row>
    <row r="162" spans="2:44">
      <c r="B162" s="4624"/>
      <c r="C162" s="4659"/>
      <c r="E162" s="2138"/>
      <c r="F162" s="2179"/>
      <c r="G162" s="2130"/>
      <c r="H162" s="2130"/>
      <c r="I162" s="2130"/>
      <c r="J162" s="2130"/>
      <c r="K162" s="2130"/>
      <c r="L162" s="2130"/>
      <c r="M162" s="2130"/>
      <c r="N162" s="2130"/>
      <c r="O162" s="2130"/>
      <c r="P162" s="2130"/>
      <c r="Q162" s="2130"/>
      <c r="R162" s="2130"/>
      <c r="S162" s="2130"/>
      <c r="T162" s="2130"/>
      <c r="U162" s="2130"/>
      <c r="V162" s="2130"/>
      <c r="W162" s="2130"/>
      <c r="X162" s="2130"/>
      <c r="Y162" s="2130"/>
      <c r="Z162" s="2130"/>
      <c r="AA162" s="2130"/>
      <c r="AB162" s="2130"/>
      <c r="AC162" s="2130"/>
      <c r="AD162" s="2130"/>
      <c r="AE162" s="2130"/>
      <c r="AF162" s="2130"/>
      <c r="AG162" s="2180"/>
      <c r="AH162" s="2180"/>
      <c r="AI162" s="2180"/>
      <c r="AJ162" s="2180"/>
      <c r="AK162" s="1933" t="str">
        <f>IF(D162="","",COUNT($F$146:$AJ$146)-AL162)</f>
        <v/>
      </c>
      <c r="AL162" s="1934" t="str">
        <f>IF(D162="","",AQ162+AR162)</f>
        <v/>
      </c>
      <c r="AM162" s="1934" t="str">
        <f>IF(D162="","",COUNTIF(F162:AJ162,"休"))</f>
        <v/>
      </c>
      <c r="AN162" s="1935" t="str">
        <f>IF(D162="","",IFERROR(ROUND(AM162/AK162,3),""))</f>
        <v/>
      </c>
      <c r="AO162" s="4627"/>
      <c r="AQ162" s="1952">
        <f>+COUNTIF(F162:AJ162,"－")</f>
        <v>0</v>
      </c>
      <c r="AR162" s="1952">
        <f>+COUNTIF(F162:AJ162,"外")</f>
        <v>0</v>
      </c>
    </row>
    <row r="163" spans="2:44">
      <c r="B163" s="4624"/>
      <c r="C163" s="4659"/>
      <c r="E163" s="2138"/>
      <c r="F163" s="2179"/>
      <c r="G163" s="2130"/>
      <c r="H163" s="2130"/>
      <c r="I163" s="2130"/>
      <c r="J163" s="2130"/>
      <c r="K163" s="2130"/>
      <c r="L163" s="2130"/>
      <c r="M163" s="2130"/>
      <c r="N163" s="2130"/>
      <c r="O163" s="2130"/>
      <c r="P163" s="2130"/>
      <c r="Q163" s="2130"/>
      <c r="R163" s="2130"/>
      <c r="S163" s="2130"/>
      <c r="T163" s="2130"/>
      <c r="U163" s="2130"/>
      <c r="V163" s="2130"/>
      <c r="W163" s="2130"/>
      <c r="X163" s="2130"/>
      <c r="Y163" s="2130"/>
      <c r="Z163" s="2130"/>
      <c r="AA163" s="2130"/>
      <c r="AB163" s="2130"/>
      <c r="AC163" s="2130"/>
      <c r="AD163" s="2130"/>
      <c r="AE163" s="2130"/>
      <c r="AF163" s="2130"/>
      <c r="AG163" s="2180"/>
      <c r="AH163" s="2180"/>
      <c r="AI163" s="2180"/>
      <c r="AJ163" s="2180"/>
      <c r="AK163" s="1933" t="str">
        <f>IF(D163="","",COUNT($F$146:$AJ$146)-AL163)</f>
        <v/>
      </c>
      <c r="AL163" s="1934" t="str">
        <f>IF(D163="","",AQ163+AR163)</f>
        <v/>
      </c>
      <c r="AM163" s="1934" t="str">
        <f>IF(D163="","",COUNTIF(F163:AJ163,"休"))</f>
        <v/>
      </c>
      <c r="AN163" s="1935" t="str">
        <f>IF(D163="","",IFERROR(ROUND(AM163/AK163,3),""))</f>
        <v/>
      </c>
      <c r="AO163" s="4627"/>
      <c r="AQ163" s="1952">
        <f>+COUNTIF(F163:AJ163,"－")</f>
        <v>0</v>
      </c>
      <c r="AR163" s="1952">
        <f>+COUNTIF(F163:AJ163,"外")</f>
        <v>0</v>
      </c>
    </row>
    <row r="164" spans="2:44" ht="13.8" thickBot="1">
      <c r="B164" s="4625"/>
      <c r="C164" s="4660"/>
      <c r="D164" s="2174"/>
      <c r="E164" s="1947"/>
      <c r="F164" s="2200"/>
      <c r="G164" s="2134"/>
      <c r="H164" s="2134"/>
      <c r="I164" s="2134"/>
      <c r="J164" s="2134"/>
      <c r="K164" s="2134"/>
      <c r="L164" s="2134"/>
      <c r="M164" s="2134"/>
      <c r="N164" s="2134"/>
      <c r="O164" s="2134"/>
      <c r="P164" s="2134"/>
      <c r="Q164" s="2134"/>
      <c r="R164" s="2134"/>
      <c r="S164" s="2134"/>
      <c r="T164" s="2134"/>
      <c r="U164" s="2134"/>
      <c r="V164" s="2134"/>
      <c r="W164" s="2134"/>
      <c r="X164" s="2134"/>
      <c r="Y164" s="2134"/>
      <c r="Z164" s="2134"/>
      <c r="AA164" s="2134"/>
      <c r="AB164" s="2134"/>
      <c r="AC164" s="2134"/>
      <c r="AD164" s="2134"/>
      <c r="AE164" s="2134"/>
      <c r="AF164" s="2134"/>
      <c r="AG164" s="2187"/>
      <c r="AH164" s="2187"/>
      <c r="AI164" s="2187"/>
      <c r="AJ164" s="2187"/>
      <c r="AK164" s="1963" t="str">
        <f>IF(D164="","",COUNT($F$146:$AJ$146)-AL164)</f>
        <v/>
      </c>
      <c r="AL164" s="1947" t="str">
        <f>IF(D164="","",AQ164+AR164)</f>
        <v/>
      </c>
      <c r="AM164" s="1947" t="str">
        <f>IF(D164="","",COUNTIF(F164:AJ164,"休"))</f>
        <v/>
      </c>
      <c r="AN164" s="1935" t="str">
        <f>IF(D164="","",IFERROR(ROUND(AM164/AK164,3),""))</f>
        <v/>
      </c>
      <c r="AO164" s="4628"/>
      <c r="AQ164" s="1952">
        <f>+COUNTIF(F164:AJ164,"－")</f>
        <v>0</v>
      </c>
      <c r="AR164" s="1952">
        <f>+COUNTIF(F164:AJ164,"外")</f>
        <v>0</v>
      </c>
    </row>
    <row r="165" spans="2:44" ht="13.8" thickBot="1">
      <c r="B165" s="2143"/>
      <c r="C165" s="2116"/>
      <c r="F165" s="2144"/>
      <c r="G165" s="2144"/>
      <c r="H165" s="2144"/>
      <c r="I165" s="2144"/>
      <c r="J165" s="2144"/>
      <c r="K165" s="2144"/>
      <c r="L165" s="2144"/>
      <c r="M165" s="2144"/>
      <c r="N165" s="2144"/>
      <c r="O165" s="2144"/>
      <c r="P165" s="2144"/>
      <c r="Q165" s="2144"/>
      <c r="R165" s="2144"/>
      <c r="S165" s="2144"/>
      <c r="T165" s="2144"/>
      <c r="U165" s="2144"/>
      <c r="V165" s="2144"/>
      <c r="W165" s="2144"/>
      <c r="X165" s="2144"/>
      <c r="Y165" s="2144"/>
      <c r="Z165" s="2144"/>
      <c r="AA165" s="2144"/>
      <c r="AB165" s="2144"/>
      <c r="AC165" s="2144"/>
      <c r="AD165" s="2144"/>
      <c r="AE165" s="2144"/>
      <c r="AF165" s="2144"/>
      <c r="AG165" s="2144"/>
      <c r="AH165" s="2144"/>
      <c r="AI165" s="2144"/>
      <c r="AJ165" s="2144"/>
      <c r="AK165" s="2145"/>
      <c r="AN165" s="2146" t="s">
        <v>2271</v>
      </c>
      <c r="AO165" s="2147" t="str">
        <f>IF(AO149&gt;=0.285,"OK","NG")</f>
        <v>OK</v>
      </c>
      <c r="AQ165" s="2061"/>
      <c r="AR165" s="2061"/>
    </row>
    <row r="166" spans="2:44">
      <c r="B166" s="2143"/>
      <c r="C166" s="2116"/>
      <c r="F166" s="2144"/>
      <c r="G166" s="2144"/>
      <c r="H166" s="2144"/>
      <c r="I166" s="2144"/>
      <c r="J166" s="2144"/>
      <c r="K166" s="2144"/>
      <c r="L166" s="2144"/>
      <c r="M166" s="2144"/>
      <c r="N166" s="2144"/>
      <c r="O166" s="2144"/>
      <c r="P166" s="2144"/>
      <c r="Q166" s="2144"/>
      <c r="R166" s="2144"/>
      <c r="S166" s="2144"/>
      <c r="T166" s="2144"/>
      <c r="U166" s="2144"/>
      <c r="V166" s="2144"/>
      <c r="W166" s="2144"/>
      <c r="X166" s="2144"/>
      <c r="Y166" s="2144"/>
      <c r="Z166" s="2144"/>
      <c r="AA166" s="2144"/>
      <c r="AB166" s="2144"/>
      <c r="AC166" s="2144"/>
      <c r="AD166" s="2144"/>
      <c r="AE166" s="2144"/>
      <c r="AF166" s="2144"/>
      <c r="AG166" s="2144"/>
      <c r="AH166" s="2144"/>
      <c r="AI166" s="2144"/>
      <c r="AJ166" s="2144"/>
      <c r="AK166" s="2145"/>
      <c r="AN166" s="2158"/>
      <c r="AO166" s="1935"/>
      <c r="AQ166" s="2061"/>
      <c r="AR166" s="2061"/>
    </row>
    <row r="167" spans="2:44" hidden="1">
      <c r="F167" s="2061">
        <f>YEAR(F170)</f>
        <v>2025</v>
      </c>
      <c r="G167" s="2061">
        <f>MONTH(F170)</f>
        <v>12</v>
      </c>
    </row>
    <row r="168" spans="2:44">
      <c r="B168" s="4629"/>
      <c r="C168" s="4630"/>
      <c r="D168" s="4631"/>
      <c r="E168" s="2149" t="s">
        <v>2266</v>
      </c>
      <c r="F168" s="4637">
        <f>F170</f>
        <v>45992</v>
      </c>
      <c r="G168" s="4638"/>
      <c r="H168" s="4638"/>
      <c r="I168" s="4638"/>
      <c r="J168" s="4638"/>
      <c r="K168" s="4638"/>
      <c r="L168" s="4638"/>
      <c r="M168" s="4638"/>
      <c r="N168" s="4638"/>
      <c r="O168" s="4638"/>
      <c r="P168" s="4638"/>
      <c r="Q168" s="4638"/>
      <c r="R168" s="4638"/>
      <c r="S168" s="4638"/>
      <c r="T168" s="4638"/>
      <c r="U168" s="4638"/>
      <c r="V168" s="4638"/>
      <c r="W168" s="4638"/>
      <c r="X168" s="4638"/>
      <c r="Y168" s="4638"/>
      <c r="Z168" s="4638"/>
      <c r="AA168" s="4638"/>
      <c r="AB168" s="4638"/>
      <c r="AC168" s="4638"/>
      <c r="AD168" s="4638"/>
      <c r="AE168" s="4638"/>
      <c r="AF168" s="4638"/>
      <c r="AG168" s="4638"/>
      <c r="AH168" s="4638"/>
      <c r="AI168" s="4638"/>
      <c r="AJ168" s="4638"/>
      <c r="AK168" s="4661" t="s">
        <v>2304</v>
      </c>
      <c r="AL168" s="4664" t="s">
        <v>2305</v>
      </c>
      <c r="AM168" s="4667" t="s">
        <v>2283</v>
      </c>
      <c r="AN168" s="4481" t="s">
        <v>2306</v>
      </c>
      <c r="AO168" s="4480" t="s">
        <v>2307</v>
      </c>
      <c r="AQ168" s="4619" t="s">
        <v>2308</v>
      </c>
      <c r="AR168" s="4619" t="s">
        <v>2309</v>
      </c>
    </row>
    <row r="169" spans="2:44" ht="13.5" hidden="1" customHeight="1">
      <c r="B169" s="4632"/>
      <c r="C169" s="4622"/>
      <c r="D169" s="4633"/>
      <c r="E169" s="2150"/>
      <c r="F169" s="2110">
        <f>DATE($F167,$G167,1)</f>
        <v>45992</v>
      </c>
      <c r="G169" s="2110">
        <f t="shared" ref="G169:AJ169" si="58">F169+1</f>
        <v>45993</v>
      </c>
      <c r="H169" s="2110">
        <f t="shared" si="58"/>
        <v>45994</v>
      </c>
      <c r="I169" s="2110">
        <f t="shared" si="58"/>
        <v>45995</v>
      </c>
      <c r="J169" s="2110">
        <f t="shared" si="58"/>
        <v>45996</v>
      </c>
      <c r="K169" s="2110">
        <f t="shared" si="58"/>
        <v>45997</v>
      </c>
      <c r="L169" s="2110">
        <f t="shared" si="58"/>
        <v>45998</v>
      </c>
      <c r="M169" s="2110">
        <f t="shared" si="58"/>
        <v>45999</v>
      </c>
      <c r="N169" s="2110">
        <f t="shared" si="58"/>
        <v>46000</v>
      </c>
      <c r="O169" s="2110">
        <f t="shared" si="58"/>
        <v>46001</v>
      </c>
      <c r="P169" s="2110">
        <f t="shared" si="58"/>
        <v>46002</v>
      </c>
      <c r="Q169" s="2110">
        <f t="shared" si="58"/>
        <v>46003</v>
      </c>
      <c r="R169" s="2110">
        <f t="shared" si="58"/>
        <v>46004</v>
      </c>
      <c r="S169" s="2110">
        <f t="shared" si="58"/>
        <v>46005</v>
      </c>
      <c r="T169" s="2110">
        <f t="shared" si="58"/>
        <v>46006</v>
      </c>
      <c r="U169" s="2110">
        <f t="shared" si="58"/>
        <v>46007</v>
      </c>
      <c r="V169" s="2110">
        <f t="shared" si="58"/>
        <v>46008</v>
      </c>
      <c r="W169" s="2110">
        <f t="shared" si="58"/>
        <v>46009</v>
      </c>
      <c r="X169" s="2110">
        <f t="shared" si="58"/>
        <v>46010</v>
      </c>
      <c r="Y169" s="2110">
        <f t="shared" si="58"/>
        <v>46011</v>
      </c>
      <c r="Z169" s="2110">
        <f t="shared" si="58"/>
        <v>46012</v>
      </c>
      <c r="AA169" s="2110">
        <f t="shared" si="58"/>
        <v>46013</v>
      </c>
      <c r="AB169" s="2110">
        <f t="shared" si="58"/>
        <v>46014</v>
      </c>
      <c r="AC169" s="2110">
        <f t="shared" si="58"/>
        <v>46015</v>
      </c>
      <c r="AD169" s="2110">
        <f t="shared" si="58"/>
        <v>46016</v>
      </c>
      <c r="AE169" s="2110">
        <f t="shared" si="58"/>
        <v>46017</v>
      </c>
      <c r="AF169" s="2110">
        <f t="shared" si="58"/>
        <v>46018</v>
      </c>
      <c r="AG169" s="2110">
        <f t="shared" si="58"/>
        <v>46019</v>
      </c>
      <c r="AH169" s="2110">
        <f t="shared" si="58"/>
        <v>46020</v>
      </c>
      <c r="AI169" s="2110">
        <f t="shared" si="58"/>
        <v>46021</v>
      </c>
      <c r="AJ169" s="2110">
        <f t="shared" si="58"/>
        <v>46022</v>
      </c>
      <c r="AK169" s="4662"/>
      <c r="AL169" s="4665"/>
      <c r="AM169" s="4668"/>
      <c r="AN169" s="4481"/>
      <c r="AO169" s="4480"/>
      <c r="AQ169" s="4619"/>
      <c r="AR169" s="4619"/>
    </row>
    <row r="170" spans="2:44">
      <c r="B170" s="4632"/>
      <c r="C170" s="4622"/>
      <c r="D170" s="4633"/>
      <c r="E170" s="2151" t="s">
        <v>2267</v>
      </c>
      <c r="F170" s="2152">
        <f>IF(EDATE(F145,1)&gt;$F$7,"",EDATE(F145,1))</f>
        <v>45992</v>
      </c>
      <c r="G170" s="2110">
        <f t="shared" ref="G170:AJ170" si="59">IF(G169&gt;$F$7,"",IF(F170=EOMONTH(DATE($F167,$G167,1),0),"",IF(F170="","",F170+1)))</f>
        <v>45993</v>
      </c>
      <c r="H170" s="2110">
        <f t="shared" si="59"/>
        <v>45994</v>
      </c>
      <c r="I170" s="2110">
        <f t="shared" si="59"/>
        <v>45995</v>
      </c>
      <c r="J170" s="2110">
        <f t="shared" si="59"/>
        <v>45996</v>
      </c>
      <c r="K170" s="2110">
        <f t="shared" si="59"/>
        <v>45997</v>
      </c>
      <c r="L170" s="2110">
        <f t="shared" si="59"/>
        <v>45998</v>
      </c>
      <c r="M170" s="2110">
        <f t="shared" si="59"/>
        <v>45999</v>
      </c>
      <c r="N170" s="2110">
        <f t="shared" si="59"/>
        <v>46000</v>
      </c>
      <c r="O170" s="2110">
        <f t="shared" si="59"/>
        <v>46001</v>
      </c>
      <c r="P170" s="2110">
        <f t="shared" si="59"/>
        <v>46002</v>
      </c>
      <c r="Q170" s="2110">
        <f t="shared" si="59"/>
        <v>46003</v>
      </c>
      <c r="R170" s="2110">
        <f t="shared" si="59"/>
        <v>46004</v>
      </c>
      <c r="S170" s="2110">
        <f t="shared" si="59"/>
        <v>46005</v>
      </c>
      <c r="T170" s="2110">
        <f t="shared" si="59"/>
        <v>46006</v>
      </c>
      <c r="U170" s="2110">
        <f t="shared" si="59"/>
        <v>46007</v>
      </c>
      <c r="V170" s="2110">
        <f t="shared" si="59"/>
        <v>46008</v>
      </c>
      <c r="W170" s="2110">
        <f t="shared" si="59"/>
        <v>46009</v>
      </c>
      <c r="X170" s="2110">
        <f t="shared" si="59"/>
        <v>46010</v>
      </c>
      <c r="Y170" s="2110">
        <f t="shared" si="59"/>
        <v>46011</v>
      </c>
      <c r="Z170" s="2110">
        <f t="shared" si="59"/>
        <v>46012</v>
      </c>
      <c r="AA170" s="2110">
        <f t="shared" si="59"/>
        <v>46013</v>
      </c>
      <c r="AB170" s="2110">
        <f t="shared" si="59"/>
        <v>46014</v>
      </c>
      <c r="AC170" s="2110">
        <f t="shared" si="59"/>
        <v>46015</v>
      </c>
      <c r="AD170" s="2110">
        <f t="shared" si="59"/>
        <v>46016</v>
      </c>
      <c r="AE170" s="2110">
        <f t="shared" si="59"/>
        <v>46017</v>
      </c>
      <c r="AF170" s="2110">
        <f t="shared" si="59"/>
        <v>46018</v>
      </c>
      <c r="AG170" s="2110">
        <f t="shared" si="59"/>
        <v>46019</v>
      </c>
      <c r="AH170" s="2110">
        <f t="shared" si="59"/>
        <v>46020</v>
      </c>
      <c r="AI170" s="2110">
        <f t="shared" si="59"/>
        <v>46021</v>
      </c>
      <c r="AJ170" s="2110">
        <f t="shared" si="59"/>
        <v>46022</v>
      </c>
      <c r="AK170" s="4662"/>
      <c r="AL170" s="4665"/>
      <c r="AM170" s="4668"/>
      <c r="AN170" s="4481"/>
      <c r="AO170" s="4480"/>
      <c r="AQ170" s="4619"/>
      <c r="AR170" s="4619"/>
    </row>
    <row r="171" spans="2:44">
      <c r="B171" s="4634"/>
      <c r="C171" s="4635"/>
      <c r="D171" s="4636"/>
      <c r="E171" s="1939" t="s">
        <v>1060</v>
      </c>
      <c r="F171" s="2153" t="str">
        <f t="shared" ref="F171:AJ171" si="60">IFERROR(TEXT(WEEKDAY(+F170),"aaa"),"")</f>
        <v>月</v>
      </c>
      <c r="G171" s="2153" t="str">
        <f t="shared" si="60"/>
        <v>火</v>
      </c>
      <c r="H171" s="2153" t="str">
        <f t="shared" si="60"/>
        <v>水</v>
      </c>
      <c r="I171" s="2153" t="str">
        <f t="shared" si="60"/>
        <v>木</v>
      </c>
      <c r="J171" s="2153" t="str">
        <f t="shared" si="60"/>
        <v>金</v>
      </c>
      <c r="K171" s="2153" t="str">
        <f t="shared" si="60"/>
        <v>土</v>
      </c>
      <c r="L171" s="2153" t="str">
        <f t="shared" si="60"/>
        <v>日</v>
      </c>
      <c r="M171" s="2153" t="str">
        <f t="shared" si="60"/>
        <v>月</v>
      </c>
      <c r="N171" s="2153" t="str">
        <f t="shared" si="60"/>
        <v>火</v>
      </c>
      <c r="O171" s="2153" t="str">
        <f t="shared" si="60"/>
        <v>水</v>
      </c>
      <c r="P171" s="2153" t="str">
        <f t="shared" si="60"/>
        <v>木</v>
      </c>
      <c r="Q171" s="2153" t="str">
        <f t="shared" si="60"/>
        <v>金</v>
      </c>
      <c r="R171" s="2153" t="str">
        <f t="shared" si="60"/>
        <v>土</v>
      </c>
      <c r="S171" s="2153" t="str">
        <f t="shared" si="60"/>
        <v>日</v>
      </c>
      <c r="T171" s="2153" t="str">
        <f t="shared" si="60"/>
        <v>月</v>
      </c>
      <c r="U171" s="2153" t="str">
        <f t="shared" si="60"/>
        <v>火</v>
      </c>
      <c r="V171" s="2153" t="str">
        <f t="shared" si="60"/>
        <v>水</v>
      </c>
      <c r="W171" s="2153" t="str">
        <f t="shared" si="60"/>
        <v>木</v>
      </c>
      <c r="X171" s="2153" t="str">
        <f t="shared" si="60"/>
        <v>金</v>
      </c>
      <c r="Y171" s="2153" t="str">
        <f t="shared" si="60"/>
        <v>土</v>
      </c>
      <c r="Z171" s="2153" t="str">
        <f t="shared" si="60"/>
        <v>日</v>
      </c>
      <c r="AA171" s="2153" t="str">
        <f t="shared" si="60"/>
        <v>月</v>
      </c>
      <c r="AB171" s="2153" t="str">
        <f t="shared" si="60"/>
        <v>火</v>
      </c>
      <c r="AC171" s="2153" t="str">
        <f t="shared" si="60"/>
        <v>水</v>
      </c>
      <c r="AD171" s="2153" t="str">
        <f t="shared" si="60"/>
        <v>木</v>
      </c>
      <c r="AE171" s="2153" t="str">
        <f t="shared" si="60"/>
        <v>金</v>
      </c>
      <c r="AF171" s="2153" t="str">
        <f t="shared" si="60"/>
        <v>土</v>
      </c>
      <c r="AG171" s="2153" t="str">
        <f t="shared" si="60"/>
        <v>日</v>
      </c>
      <c r="AH171" s="2153" t="str">
        <f t="shared" si="60"/>
        <v>月</v>
      </c>
      <c r="AI171" s="2153" t="str">
        <f t="shared" si="60"/>
        <v>火</v>
      </c>
      <c r="AJ171" s="2153" t="str">
        <f t="shared" si="60"/>
        <v>水</v>
      </c>
      <c r="AK171" s="4662"/>
      <c r="AL171" s="4665"/>
      <c r="AM171" s="4668"/>
      <c r="AN171" s="4481"/>
      <c r="AO171" s="4480"/>
      <c r="AQ171" s="4619"/>
      <c r="AR171" s="4619"/>
    </row>
    <row r="172" spans="2:44" ht="21" customHeight="1">
      <c r="B172" s="2154" t="s">
        <v>2310</v>
      </c>
      <c r="C172" s="2155" t="s">
        <v>2280</v>
      </c>
      <c r="D172" s="2119" t="s">
        <v>2281</v>
      </c>
      <c r="E172" s="2120" t="s">
        <v>2270</v>
      </c>
      <c r="F172" s="2156"/>
      <c r="G172" s="2122"/>
      <c r="H172" s="2122"/>
      <c r="I172" s="2122"/>
      <c r="J172" s="2122"/>
      <c r="K172" s="2122"/>
      <c r="L172" s="2122"/>
      <c r="M172" s="2122"/>
      <c r="N172" s="2122"/>
      <c r="O172" s="2122"/>
      <c r="P172" s="2122"/>
      <c r="Q172" s="2122"/>
      <c r="R172" s="2122"/>
      <c r="S172" s="2122"/>
      <c r="T172" s="2122"/>
      <c r="U172" s="2122"/>
      <c r="V172" s="2122"/>
      <c r="W172" s="2122"/>
      <c r="X172" s="2122"/>
      <c r="Y172" s="2122"/>
      <c r="Z172" s="2122"/>
      <c r="AA172" s="2122"/>
      <c r="AB172" s="2122"/>
      <c r="AC172" s="2122"/>
      <c r="AD172" s="2122"/>
      <c r="AE172" s="2122"/>
      <c r="AF172" s="2122"/>
      <c r="AG172" s="2157"/>
      <c r="AH172" s="2157" t="s">
        <v>1068</v>
      </c>
      <c r="AI172" s="2157" t="s">
        <v>1068</v>
      </c>
      <c r="AJ172" s="2157" t="s">
        <v>1068</v>
      </c>
      <c r="AK172" s="4663"/>
      <c r="AL172" s="4666"/>
      <c r="AM172" s="4669"/>
      <c r="AN172" s="1906" t="s">
        <v>2292</v>
      </c>
      <c r="AO172" s="1905" t="s">
        <v>2293</v>
      </c>
      <c r="AQ172" s="4620"/>
      <c r="AR172" s="4620"/>
    </row>
    <row r="173" spans="2:44" ht="13.5" customHeight="1">
      <c r="B173" s="4623" t="s">
        <v>2294</v>
      </c>
      <c r="C173" s="4658" t="s">
        <v>2295</v>
      </c>
      <c r="D173" s="2176" t="s">
        <v>2296</v>
      </c>
      <c r="E173" s="2124"/>
      <c r="F173" s="2177" t="s">
        <v>1067</v>
      </c>
      <c r="G173" s="2126"/>
      <c r="H173" s="2126"/>
      <c r="I173" s="2126"/>
      <c r="J173" s="2194"/>
      <c r="K173" s="2194"/>
      <c r="L173" s="2194" t="s">
        <v>1067</v>
      </c>
      <c r="M173" s="2194" t="s">
        <v>1067</v>
      </c>
      <c r="N173" s="2126"/>
      <c r="O173" s="2126"/>
      <c r="P173" s="2194"/>
      <c r="Q173" s="2194"/>
      <c r="R173" s="2194"/>
      <c r="S173" s="2194" t="s">
        <v>1067</v>
      </c>
      <c r="T173" s="2194" t="s">
        <v>1067</v>
      </c>
      <c r="U173" s="2126"/>
      <c r="V173" s="2126"/>
      <c r="W173" s="2194"/>
      <c r="X173" s="2194"/>
      <c r="Y173" s="2194"/>
      <c r="Z173" s="2194" t="s">
        <v>1067</v>
      </c>
      <c r="AA173" s="2194" t="s">
        <v>1067</v>
      </c>
      <c r="AB173" s="2126"/>
      <c r="AC173" s="2126"/>
      <c r="AD173" s="2194"/>
      <c r="AE173" s="2194"/>
      <c r="AF173" s="2194"/>
      <c r="AG173" s="2194" t="s">
        <v>1067</v>
      </c>
      <c r="AH173" s="2194" t="s">
        <v>2328</v>
      </c>
      <c r="AI173" s="2194" t="s">
        <v>2328</v>
      </c>
      <c r="AJ173" s="2199" t="s">
        <v>2328</v>
      </c>
      <c r="AK173" s="1933">
        <f t="shared" ref="AK173:AK178" si="61">IF(D173="","",COUNT($F$170:$AJ$170)-AL173)</f>
        <v>28</v>
      </c>
      <c r="AL173" s="1934">
        <f t="shared" ref="AL173:AL178" si="62">IF(D173="","",AQ173+AR173)</f>
        <v>3</v>
      </c>
      <c r="AM173" s="1934">
        <f t="shared" ref="AM173:AM178" si="63">IF(D173="","",COUNTIF(F173:AJ173,"休"))</f>
        <v>8</v>
      </c>
      <c r="AN173" s="1935">
        <f t="shared" ref="AN173:AN178" si="64">IF(D173="","",IFERROR(ROUND(AM173/AK173,3),""))</f>
        <v>0.28599999999999998</v>
      </c>
      <c r="AO173" s="4626">
        <f>ROUND(AVERAGE(AN173:AN188),3)</f>
        <v>0.307</v>
      </c>
      <c r="AQ173" s="1952">
        <f t="shared" ref="AQ173:AQ178" si="65">+COUNTIF(F173:AJ173,"－")</f>
        <v>0</v>
      </c>
      <c r="AR173" s="1952">
        <f t="shared" ref="AR173:AR178" si="66">+COUNTIF(F173:AJ173,"外")</f>
        <v>3</v>
      </c>
    </row>
    <row r="174" spans="2:44" ht="13.5" customHeight="1">
      <c r="B174" s="4624"/>
      <c r="C174" s="4659"/>
      <c r="D174" s="2178" t="s">
        <v>2297</v>
      </c>
      <c r="E174" s="2124"/>
      <c r="F174" s="2129"/>
      <c r="G174" s="2130"/>
      <c r="H174" s="2127"/>
      <c r="I174" s="2127"/>
      <c r="J174" s="2127" t="s">
        <v>1067</v>
      </c>
      <c r="K174" s="2127" t="s">
        <v>1067</v>
      </c>
      <c r="L174" s="2135"/>
      <c r="M174" s="2135"/>
      <c r="N174" s="2135"/>
      <c r="O174" s="2127"/>
      <c r="P174" s="2127"/>
      <c r="Q174" s="2127" t="s">
        <v>1067</v>
      </c>
      <c r="R174" s="2127" t="s">
        <v>1067</v>
      </c>
      <c r="S174" s="2135"/>
      <c r="T174" s="2135"/>
      <c r="U174" s="2135"/>
      <c r="V174" s="2127"/>
      <c r="W174" s="2127"/>
      <c r="X174" s="2127" t="s">
        <v>1067</v>
      </c>
      <c r="Y174" s="2127" t="s">
        <v>1067</v>
      </c>
      <c r="Z174" s="2135"/>
      <c r="AA174" s="2135"/>
      <c r="AB174" s="2135"/>
      <c r="AC174" s="2127"/>
      <c r="AD174" s="2127"/>
      <c r="AE174" s="2127" t="s">
        <v>1067</v>
      </c>
      <c r="AF174" s="2127" t="s">
        <v>1067</v>
      </c>
      <c r="AG174" s="2135"/>
      <c r="AH174" s="2135" t="s">
        <v>2328</v>
      </c>
      <c r="AI174" s="2135" t="s">
        <v>2328</v>
      </c>
      <c r="AJ174" s="2190" t="s">
        <v>2328</v>
      </c>
      <c r="AK174" s="1933">
        <f t="shared" si="61"/>
        <v>28</v>
      </c>
      <c r="AL174" s="1934">
        <f t="shared" si="62"/>
        <v>3</v>
      </c>
      <c r="AM174" s="1934">
        <f t="shared" si="63"/>
        <v>8</v>
      </c>
      <c r="AN174" s="1935">
        <f t="shared" si="64"/>
        <v>0.28599999999999998</v>
      </c>
      <c r="AO174" s="4627"/>
      <c r="AQ174" s="1952">
        <f t="shared" si="65"/>
        <v>0</v>
      </c>
      <c r="AR174" s="1952">
        <f t="shared" si="66"/>
        <v>3</v>
      </c>
    </row>
    <row r="175" spans="2:44">
      <c r="B175" s="4624"/>
      <c r="C175" s="4659"/>
      <c r="D175" s="2181" t="s">
        <v>2298</v>
      </c>
      <c r="E175" s="2124"/>
      <c r="F175" s="2129"/>
      <c r="G175" s="2130"/>
      <c r="H175" s="2130" t="s">
        <v>1067</v>
      </c>
      <c r="I175" s="2130"/>
      <c r="J175" s="2130"/>
      <c r="K175" s="2130" t="s">
        <v>1067</v>
      </c>
      <c r="L175" s="2130"/>
      <c r="M175" s="2130"/>
      <c r="N175" s="2130" t="s">
        <v>1067</v>
      </c>
      <c r="O175" s="2130" t="s">
        <v>1067</v>
      </c>
      <c r="P175" s="2130"/>
      <c r="Q175" s="2130"/>
      <c r="R175" s="2130" t="s">
        <v>1067</v>
      </c>
      <c r="S175" s="2130"/>
      <c r="T175" s="2130"/>
      <c r="U175" s="2130"/>
      <c r="V175" s="2130" t="s">
        <v>1067</v>
      </c>
      <c r="W175" s="2130"/>
      <c r="X175" s="2130"/>
      <c r="Y175" s="2130" t="s">
        <v>1067</v>
      </c>
      <c r="Z175" s="2130"/>
      <c r="AA175" s="2130"/>
      <c r="AB175" s="2130" t="s">
        <v>1067</v>
      </c>
      <c r="AC175" s="2130" t="s">
        <v>1067</v>
      </c>
      <c r="AD175" s="2130"/>
      <c r="AE175" s="2130"/>
      <c r="AF175" s="2130" t="s">
        <v>1067</v>
      </c>
      <c r="AG175" s="2190"/>
      <c r="AH175" s="2190" t="s">
        <v>2328</v>
      </c>
      <c r="AI175" s="2190" t="s">
        <v>2328</v>
      </c>
      <c r="AJ175" s="2190" t="s">
        <v>2328</v>
      </c>
      <c r="AK175" s="1933">
        <f t="shared" si="61"/>
        <v>28</v>
      </c>
      <c r="AL175" s="1934">
        <f t="shared" si="62"/>
        <v>3</v>
      </c>
      <c r="AM175" s="1934">
        <f t="shared" si="63"/>
        <v>10</v>
      </c>
      <c r="AN175" s="1935">
        <f t="shared" si="64"/>
        <v>0.35699999999999998</v>
      </c>
      <c r="AO175" s="4627"/>
      <c r="AQ175" s="1952">
        <f t="shared" si="65"/>
        <v>0</v>
      </c>
      <c r="AR175" s="1952">
        <f t="shared" si="66"/>
        <v>3</v>
      </c>
    </row>
    <row r="176" spans="2:44">
      <c r="B176" s="4624"/>
      <c r="C176" s="4659"/>
      <c r="D176" s="2181" t="s">
        <v>2299</v>
      </c>
      <c r="E176" s="2105"/>
      <c r="F176" s="2129" t="s">
        <v>1067</v>
      </c>
      <c r="G176" s="2130"/>
      <c r="H176" s="2130"/>
      <c r="I176" s="2130" t="s">
        <v>1067</v>
      </c>
      <c r="J176" s="2130"/>
      <c r="K176" s="2130"/>
      <c r="L176" s="2130"/>
      <c r="M176" s="2130" t="s">
        <v>1067</v>
      </c>
      <c r="N176" s="2130"/>
      <c r="O176" s="2130"/>
      <c r="P176" s="2130" t="s">
        <v>1067</v>
      </c>
      <c r="Q176" s="2130"/>
      <c r="R176" s="2130"/>
      <c r="S176" s="2130"/>
      <c r="T176" s="2130" t="s">
        <v>1067</v>
      </c>
      <c r="U176" s="2130"/>
      <c r="V176" s="2130"/>
      <c r="W176" s="2130" t="s">
        <v>1067</v>
      </c>
      <c r="X176" s="2130"/>
      <c r="Y176" s="2130"/>
      <c r="Z176" s="2130"/>
      <c r="AA176" s="2130" t="s">
        <v>1067</v>
      </c>
      <c r="AB176" s="2130"/>
      <c r="AC176" s="2130"/>
      <c r="AD176" s="2130" t="s">
        <v>1067</v>
      </c>
      <c r="AE176" s="2130"/>
      <c r="AF176" s="2130"/>
      <c r="AG176" s="2130"/>
      <c r="AH176" s="2190" t="s">
        <v>2328</v>
      </c>
      <c r="AI176" s="2190" t="s">
        <v>2328</v>
      </c>
      <c r="AJ176" s="2190" t="s">
        <v>2328</v>
      </c>
      <c r="AK176" s="1933">
        <f t="shared" si="61"/>
        <v>28</v>
      </c>
      <c r="AL176" s="1934">
        <f t="shared" si="62"/>
        <v>3</v>
      </c>
      <c r="AM176" s="1934">
        <f t="shared" si="63"/>
        <v>8</v>
      </c>
      <c r="AN176" s="1935">
        <f t="shared" si="64"/>
        <v>0.28599999999999998</v>
      </c>
      <c r="AO176" s="4627"/>
      <c r="AQ176" s="1952">
        <f t="shared" si="65"/>
        <v>0</v>
      </c>
      <c r="AR176" s="1952">
        <f t="shared" si="66"/>
        <v>3</v>
      </c>
    </row>
    <row r="177" spans="2:44">
      <c r="B177" s="4624"/>
      <c r="C177" s="4659"/>
      <c r="D177" s="2181" t="s">
        <v>2300</v>
      </c>
      <c r="E177" s="2124"/>
      <c r="F177" s="2129"/>
      <c r="G177" s="2130" t="s">
        <v>1067</v>
      </c>
      <c r="H177" s="2130"/>
      <c r="I177" s="2130"/>
      <c r="J177" s="2130" t="s">
        <v>1067</v>
      </c>
      <c r="K177" s="2130"/>
      <c r="L177" s="2130"/>
      <c r="M177" s="2130"/>
      <c r="N177" s="2130" t="s">
        <v>1067</v>
      </c>
      <c r="O177" s="2130"/>
      <c r="P177" s="2130"/>
      <c r="Q177" s="2130" t="s">
        <v>1067</v>
      </c>
      <c r="R177" s="2130"/>
      <c r="S177" s="2130"/>
      <c r="T177" s="2130"/>
      <c r="U177" s="2130" t="s">
        <v>1067</v>
      </c>
      <c r="V177" s="2130"/>
      <c r="W177" s="2130"/>
      <c r="X177" s="2130" t="s">
        <v>1067</v>
      </c>
      <c r="Y177" s="2130"/>
      <c r="Z177" s="2130"/>
      <c r="AA177" s="2130"/>
      <c r="AB177" s="2130" t="s">
        <v>1067</v>
      </c>
      <c r="AC177" s="2130"/>
      <c r="AD177" s="2130"/>
      <c r="AE177" s="2130" t="s">
        <v>1067</v>
      </c>
      <c r="AF177" s="2130"/>
      <c r="AG177" s="2130"/>
      <c r="AH177" s="2130" t="s">
        <v>2328</v>
      </c>
      <c r="AI177" s="2130" t="s">
        <v>2328</v>
      </c>
      <c r="AJ177" s="2130" t="s">
        <v>2328</v>
      </c>
      <c r="AK177" s="1933">
        <f t="shared" si="61"/>
        <v>28</v>
      </c>
      <c r="AL177" s="1934">
        <f t="shared" si="62"/>
        <v>3</v>
      </c>
      <c r="AM177" s="1934">
        <f t="shared" si="63"/>
        <v>8</v>
      </c>
      <c r="AN177" s="1935">
        <f t="shared" si="64"/>
        <v>0.28599999999999998</v>
      </c>
      <c r="AO177" s="4627"/>
      <c r="AQ177" s="1952">
        <f t="shared" si="65"/>
        <v>0</v>
      </c>
      <c r="AR177" s="1952">
        <f t="shared" si="66"/>
        <v>3</v>
      </c>
    </row>
    <row r="178" spans="2:44">
      <c r="B178" s="4625"/>
      <c r="C178" s="4660"/>
      <c r="D178" s="2182">
        <f>E$29</f>
        <v>0</v>
      </c>
      <c r="E178" s="2132"/>
      <c r="F178" s="2200"/>
      <c r="G178" s="2135"/>
      <c r="H178" s="2135"/>
      <c r="I178" s="2135"/>
      <c r="J178" s="2135"/>
      <c r="K178" s="2135"/>
      <c r="L178" s="2135"/>
      <c r="M178" s="2135"/>
      <c r="N178" s="2135"/>
      <c r="O178" s="2135"/>
      <c r="P178" s="2135"/>
      <c r="Q178" s="2135"/>
      <c r="R178" s="2135"/>
      <c r="S178" s="2135"/>
      <c r="T178" s="2135"/>
      <c r="U178" s="2135"/>
      <c r="V178" s="2135"/>
      <c r="W178" s="2135"/>
      <c r="X178" s="2135"/>
      <c r="Y178" s="2135"/>
      <c r="Z178" s="2135"/>
      <c r="AA178" s="2135"/>
      <c r="AB178" s="2135"/>
      <c r="AC178" s="2135"/>
      <c r="AD178" s="2135"/>
      <c r="AE178" s="2135"/>
      <c r="AF178" s="2135"/>
      <c r="AG178" s="2184"/>
      <c r="AH178" s="2184"/>
      <c r="AI178" s="2184"/>
      <c r="AJ178" s="2184"/>
      <c r="AK178" s="1933">
        <f t="shared" si="61"/>
        <v>31</v>
      </c>
      <c r="AL178" s="1934">
        <f t="shared" si="62"/>
        <v>0</v>
      </c>
      <c r="AM178" s="1947">
        <f t="shared" si="63"/>
        <v>0</v>
      </c>
      <c r="AN178" s="1935">
        <f t="shared" si="64"/>
        <v>0</v>
      </c>
      <c r="AO178" s="4627"/>
      <c r="AQ178" s="1952">
        <f t="shared" si="65"/>
        <v>0</v>
      </c>
      <c r="AR178" s="1952">
        <f t="shared" si="66"/>
        <v>0</v>
      </c>
    </row>
    <row r="179" spans="2:44" ht="15" customHeight="1">
      <c r="B179" s="4623" t="s">
        <v>2301</v>
      </c>
      <c r="C179" s="4658" t="s">
        <v>2302</v>
      </c>
      <c r="D179" s="2119" t="s">
        <v>2281</v>
      </c>
      <c r="E179" s="2137" t="s">
        <v>2270</v>
      </c>
      <c r="F179" s="2156"/>
      <c r="G179" s="2122"/>
      <c r="H179" s="2122"/>
      <c r="I179" s="2122"/>
      <c r="J179" s="2122"/>
      <c r="K179" s="2122"/>
      <c r="L179" s="2122"/>
      <c r="M179" s="2122"/>
      <c r="N179" s="2122"/>
      <c r="O179" s="2122"/>
      <c r="P179" s="2122"/>
      <c r="Q179" s="2122"/>
      <c r="R179" s="2122"/>
      <c r="S179" s="2122"/>
      <c r="T179" s="2122"/>
      <c r="U179" s="2122"/>
      <c r="V179" s="2122"/>
      <c r="W179" s="2122"/>
      <c r="X179" s="2122"/>
      <c r="Y179" s="2122"/>
      <c r="Z179" s="2122"/>
      <c r="AA179" s="2122"/>
      <c r="AB179" s="2122"/>
      <c r="AC179" s="2122"/>
      <c r="AD179" s="2122"/>
      <c r="AE179" s="2122"/>
      <c r="AF179" s="2122"/>
      <c r="AG179" s="2157"/>
      <c r="AH179" s="2157"/>
      <c r="AI179" s="2157"/>
      <c r="AJ179" s="2157"/>
      <c r="AK179" s="1951"/>
      <c r="AL179" s="1952"/>
      <c r="AM179" s="1953"/>
      <c r="AN179" s="1954"/>
      <c r="AO179" s="4627"/>
    </row>
    <row r="180" spans="2:44">
      <c r="B180" s="4624"/>
      <c r="C180" s="4659"/>
      <c r="D180" s="2185" t="s">
        <v>2296</v>
      </c>
      <c r="E180" s="2124"/>
      <c r="F180" s="2188"/>
      <c r="G180" s="2194"/>
      <c r="H180" s="2194"/>
      <c r="I180" s="2194"/>
      <c r="J180" s="2194"/>
      <c r="K180" s="2194" t="s">
        <v>1067</v>
      </c>
      <c r="L180" s="2194" t="s">
        <v>1067</v>
      </c>
      <c r="M180" s="2194" t="s">
        <v>1067</v>
      </c>
      <c r="N180" s="2194"/>
      <c r="O180" s="2194"/>
      <c r="P180" s="2194"/>
      <c r="Q180" s="2194"/>
      <c r="R180" s="2194" t="s">
        <v>1067</v>
      </c>
      <c r="S180" s="2194" t="s">
        <v>1067</v>
      </c>
      <c r="T180" s="2194" t="s">
        <v>1067</v>
      </c>
      <c r="U180" s="2194"/>
      <c r="V180" s="2194"/>
      <c r="W180" s="2194"/>
      <c r="X180" s="2194"/>
      <c r="Y180" s="2194" t="s">
        <v>1067</v>
      </c>
      <c r="Z180" s="2194" t="s">
        <v>1067</v>
      </c>
      <c r="AA180" s="2194" t="s">
        <v>1067</v>
      </c>
      <c r="AB180" s="2194"/>
      <c r="AC180" s="2194"/>
      <c r="AD180" s="2194"/>
      <c r="AE180" s="2194"/>
      <c r="AF180" s="2194" t="s">
        <v>2326</v>
      </c>
      <c r="AG180" s="2194" t="s">
        <v>2330</v>
      </c>
      <c r="AH180" s="2194" t="s">
        <v>2330</v>
      </c>
      <c r="AI180" s="2194" t="s">
        <v>2330</v>
      </c>
      <c r="AJ180" s="2194" t="s">
        <v>2330</v>
      </c>
      <c r="AK180" s="1933">
        <f>IF(D180="","",COUNT($F$170:$AJ$170)-AL180)</f>
        <v>27</v>
      </c>
      <c r="AL180" s="1934">
        <f>IF(D180="","",AQ180+AR180)</f>
        <v>4</v>
      </c>
      <c r="AM180" s="1934">
        <f>IF(D180="","",COUNTIF(F180:AJ180,"休"))</f>
        <v>9</v>
      </c>
      <c r="AN180" s="1935">
        <f>IF(D180="","",IFERROR(ROUND(AM180/AK180,3),""))</f>
        <v>0.33300000000000002</v>
      </c>
      <c r="AO180" s="4627"/>
      <c r="AQ180" s="1952">
        <f>+COUNTIF(F180:AJ180,"－")</f>
        <v>4</v>
      </c>
      <c r="AR180" s="1952">
        <f>+COUNTIF(F180:AJ180,"外")</f>
        <v>0</v>
      </c>
    </row>
    <row r="181" spans="2:44">
      <c r="B181" s="4624"/>
      <c r="C181" s="4659"/>
      <c r="D181" s="2178" t="s">
        <v>2297</v>
      </c>
      <c r="E181" s="2138"/>
      <c r="F181" s="2196"/>
      <c r="G181" s="2135" t="s">
        <v>1067</v>
      </c>
      <c r="H181" s="2127" t="s">
        <v>1067</v>
      </c>
      <c r="I181" s="2127" t="s">
        <v>1067</v>
      </c>
      <c r="J181" s="2135"/>
      <c r="K181" s="2135"/>
      <c r="L181" s="2135"/>
      <c r="M181" s="2135"/>
      <c r="N181" s="2135" t="s">
        <v>1067</v>
      </c>
      <c r="O181" s="2127" t="s">
        <v>1067</v>
      </c>
      <c r="P181" s="2127" t="s">
        <v>1067</v>
      </c>
      <c r="Q181" s="2135"/>
      <c r="R181" s="2135"/>
      <c r="S181" s="2135"/>
      <c r="T181" s="2135"/>
      <c r="U181" s="2135" t="s">
        <v>1067</v>
      </c>
      <c r="V181" s="2127" t="s">
        <v>1067</v>
      </c>
      <c r="W181" s="2127" t="s">
        <v>1067</v>
      </c>
      <c r="X181" s="2135"/>
      <c r="Y181" s="2135"/>
      <c r="Z181" s="2135"/>
      <c r="AA181" s="2135"/>
      <c r="AB181" s="2135" t="s">
        <v>1067</v>
      </c>
      <c r="AC181" s="2127" t="s">
        <v>1067</v>
      </c>
      <c r="AD181" s="2127" t="s">
        <v>1067</v>
      </c>
      <c r="AE181" s="2135"/>
      <c r="AF181" s="2135"/>
      <c r="AG181" s="2135" t="s">
        <v>2326</v>
      </c>
      <c r="AH181" s="2135" t="s">
        <v>2330</v>
      </c>
      <c r="AI181" s="2135" t="s">
        <v>2330</v>
      </c>
      <c r="AJ181" s="2135" t="s">
        <v>2330</v>
      </c>
      <c r="AK181" s="1933">
        <f>IF(D181="","",COUNT($F$170:$AJ$170)-AL181)</f>
        <v>28</v>
      </c>
      <c r="AL181" s="1934">
        <f>IF(D181="","",AQ181+AR181)</f>
        <v>3</v>
      </c>
      <c r="AM181" s="1934">
        <f>IF(D181="","",COUNTIF(F181:AJ181,"休"))</f>
        <v>12</v>
      </c>
      <c r="AN181" s="1935">
        <f>IF(D181="","",IFERROR(ROUND(AM181/AK181,3),""))</f>
        <v>0.42899999999999999</v>
      </c>
      <c r="AO181" s="4627"/>
      <c r="AQ181" s="1952">
        <f>+COUNTIF(F181:AJ181,"－")</f>
        <v>3</v>
      </c>
      <c r="AR181" s="1952">
        <f>+COUNTIF(F181:AJ181,"外")</f>
        <v>0</v>
      </c>
    </row>
    <row r="182" spans="2:44">
      <c r="B182" s="4624"/>
      <c r="C182" s="4659"/>
      <c r="E182" s="2138"/>
      <c r="F182" s="2129"/>
      <c r="G182" s="2130"/>
      <c r="H182" s="2130"/>
      <c r="I182" s="2130"/>
      <c r="J182" s="2130"/>
      <c r="K182" s="2130"/>
      <c r="L182" s="2130"/>
      <c r="M182" s="2130"/>
      <c r="N182" s="2130"/>
      <c r="O182" s="2130"/>
      <c r="P182" s="2130"/>
      <c r="Q182" s="2130"/>
      <c r="R182" s="2130"/>
      <c r="S182" s="2130"/>
      <c r="T182" s="2130"/>
      <c r="U182" s="2130"/>
      <c r="V182" s="2130"/>
      <c r="W182" s="2130"/>
      <c r="X182" s="2130"/>
      <c r="Y182" s="2130"/>
      <c r="Z182" s="2130"/>
      <c r="AA182" s="2130"/>
      <c r="AB182" s="2130"/>
      <c r="AC182" s="2130"/>
      <c r="AD182" s="2130"/>
      <c r="AE182" s="2130"/>
      <c r="AF182" s="2130"/>
      <c r="AG182" s="2180"/>
      <c r="AH182" s="2180"/>
      <c r="AI182" s="2180"/>
      <c r="AJ182" s="2180"/>
      <c r="AK182" s="1933" t="str">
        <f>IF(D182="","",COUNT($F$170:$AJ$170)-AL182)</f>
        <v/>
      </c>
      <c r="AL182" s="1934" t="str">
        <f>IF(D182="","",AQ182+AR182)</f>
        <v/>
      </c>
      <c r="AM182" s="1934" t="str">
        <f>IF(D182="","",COUNTIF(F182:AJ182,"休"))</f>
        <v/>
      </c>
      <c r="AN182" s="1935" t="str">
        <f>IF(D182="","",IFERROR(ROUND(AM182/AK182,3),""))</f>
        <v/>
      </c>
      <c r="AO182" s="4627"/>
      <c r="AQ182" s="1952">
        <f>+COUNTIF(F182:AJ182,"－")</f>
        <v>0</v>
      </c>
      <c r="AR182" s="1952">
        <f>+COUNTIF(F182:AJ182,"外")</f>
        <v>0</v>
      </c>
    </row>
    <row r="183" spans="2:44">
      <c r="B183" s="4624"/>
      <c r="C183" s="4660"/>
      <c r="D183" s="2174"/>
      <c r="E183" s="1947"/>
      <c r="F183" s="2201"/>
      <c r="G183" s="2127"/>
      <c r="H183" s="2127"/>
      <c r="I183" s="2127"/>
      <c r="J183" s="2127"/>
      <c r="K183" s="2127"/>
      <c r="L183" s="2127"/>
      <c r="M183" s="2127"/>
      <c r="N183" s="2127"/>
      <c r="O183" s="2127"/>
      <c r="P183" s="2127"/>
      <c r="Q183" s="2127"/>
      <c r="R183" s="2127"/>
      <c r="S183" s="2127"/>
      <c r="T183" s="2127"/>
      <c r="U183" s="2127"/>
      <c r="V183" s="2127"/>
      <c r="W183" s="2127"/>
      <c r="X183" s="2127"/>
      <c r="Y183" s="2127"/>
      <c r="Z183" s="2127"/>
      <c r="AA183" s="2127"/>
      <c r="AB183" s="2127"/>
      <c r="AC183" s="2127"/>
      <c r="AD183" s="2127"/>
      <c r="AE183" s="2127"/>
      <c r="AF183" s="2127"/>
      <c r="AG183" s="2144"/>
      <c r="AH183" s="2144"/>
      <c r="AI183" s="2144"/>
      <c r="AJ183" s="2144"/>
      <c r="AK183" s="1933" t="str">
        <f>IF(D183="","",COUNT($F$170:$AJ$170)-AL183)</f>
        <v/>
      </c>
      <c r="AL183" s="1934" t="str">
        <f>IF(D183="","",AQ183+AR183)</f>
        <v/>
      </c>
      <c r="AM183" s="1934" t="str">
        <f>IF(D183="","",COUNTIF(F183:AJ183,"休"))</f>
        <v/>
      </c>
      <c r="AN183" s="1935" t="str">
        <f>IF(D183="","",IFERROR(ROUND(AM183/AK183,3),""))</f>
        <v/>
      </c>
      <c r="AO183" s="4627"/>
      <c r="AQ183" s="1952">
        <f>+COUNTIF(F183:AJ183,"－")</f>
        <v>0</v>
      </c>
      <c r="AR183" s="1952">
        <f>+COUNTIF(F183:AJ183,"外")</f>
        <v>0</v>
      </c>
    </row>
    <row r="184" spans="2:44" ht="15" customHeight="1">
      <c r="B184" s="4624"/>
      <c r="C184" s="4658" t="s">
        <v>2303</v>
      </c>
      <c r="D184" s="2119" t="s">
        <v>2281</v>
      </c>
      <c r="E184" s="2139" t="s">
        <v>2270</v>
      </c>
      <c r="F184" s="2156"/>
      <c r="G184" s="2122"/>
      <c r="H184" s="2122"/>
      <c r="I184" s="2122"/>
      <c r="J184" s="2122"/>
      <c r="K184" s="2122"/>
      <c r="L184" s="2122"/>
      <c r="M184" s="2122"/>
      <c r="N184" s="2122"/>
      <c r="O184" s="2122"/>
      <c r="P184" s="2122"/>
      <c r="Q184" s="2122"/>
      <c r="R184" s="2122"/>
      <c r="S184" s="2122"/>
      <c r="T184" s="2122"/>
      <c r="U184" s="2122"/>
      <c r="V184" s="2122"/>
      <c r="W184" s="2122"/>
      <c r="X184" s="2122"/>
      <c r="Y184" s="2122"/>
      <c r="Z184" s="2122"/>
      <c r="AA184" s="2122"/>
      <c r="AB184" s="2122"/>
      <c r="AC184" s="2122"/>
      <c r="AD184" s="2122"/>
      <c r="AE184" s="2122"/>
      <c r="AF184" s="2122"/>
      <c r="AG184" s="2157"/>
      <c r="AH184" s="2157" t="s">
        <v>1068</v>
      </c>
      <c r="AI184" s="2157" t="s">
        <v>1068</v>
      </c>
      <c r="AJ184" s="2157" t="s">
        <v>1068</v>
      </c>
      <c r="AK184" s="1951"/>
      <c r="AL184" s="1952"/>
      <c r="AM184" s="1960"/>
      <c r="AN184" s="1954"/>
      <c r="AO184" s="4627"/>
    </row>
    <row r="185" spans="2:44">
      <c r="B185" s="4624"/>
      <c r="C185" s="4659"/>
      <c r="D185" s="2167" t="s">
        <v>2297</v>
      </c>
      <c r="E185" s="2124"/>
      <c r="F185" s="2177"/>
      <c r="G185" s="2126" t="s">
        <v>2409</v>
      </c>
      <c r="H185" s="2126"/>
      <c r="I185" s="2194" t="s">
        <v>1067</v>
      </c>
      <c r="J185" s="2194"/>
      <c r="K185" s="2126" t="s">
        <v>1067</v>
      </c>
      <c r="L185" s="2126"/>
      <c r="M185" s="2126" t="s">
        <v>2409</v>
      </c>
      <c r="N185" s="2126"/>
      <c r="O185" s="2194" t="s">
        <v>1067</v>
      </c>
      <c r="P185" s="2194"/>
      <c r="Q185" s="2126" t="s">
        <v>1067</v>
      </c>
      <c r="R185" s="2126"/>
      <c r="S185" s="2126" t="s">
        <v>2409</v>
      </c>
      <c r="T185" s="2126"/>
      <c r="U185" s="2194" t="s">
        <v>1067</v>
      </c>
      <c r="V185" s="2194"/>
      <c r="W185" s="2126" t="s">
        <v>1067</v>
      </c>
      <c r="X185" s="2126"/>
      <c r="Y185" s="2126" t="s">
        <v>2409</v>
      </c>
      <c r="Z185" s="2126"/>
      <c r="AA185" s="2194" t="s">
        <v>1067</v>
      </c>
      <c r="AB185" s="2194"/>
      <c r="AC185" s="2126" t="s">
        <v>1067</v>
      </c>
      <c r="AD185" s="2126"/>
      <c r="AE185" s="2126" t="s">
        <v>2409</v>
      </c>
      <c r="AF185" s="2126"/>
      <c r="AG185" s="2194" t="s">
        <v>1067</v>
      </c>
      <c r="AH185" s="2194" t="s">
        <v>2328</v>
      </c>
      <c r="AI185" s="2126" t="s">
        <v>2328</v>
      </c>
      <c r="AJ185" s="2126" t="s">
        <v>2328</v>
      </c>
      <c r="AK185" s="1933">
        <f>IF(D185="","",COUNT($F$170:$AJ$170)-AL185)</f>
        <v>28</v>
      </c>
      <c r="AL185" s="1934">
        <f>IF(D185="","",AQ185+AR185)</f>
        <v>3</v>
      </c>
      <c r="AM185" s="1934">
        <f>IF(D185="","",COUNTIF(F185:AJ185,"休"))</f>
        <v>14</v>
      </c>
      <c r="AN185" s="1935">
        <f>IF(D185="","",IFERROR(ROUND(AM185/AK185,3),""))</f>
        <v>0.5</v>
      </c>
      <c r="AO185" s="4627"/>
      <c r="AQ185" s="1952">
        <f>+COUNTIF(F185:AJ185,"－")</f>
        <v>0</v>
      </c>
      <c r="AR185" s="1952">
        <f>+COUNTIF(F185:AJ185,"外")</f>
        <v>3</v>
      </c>
    </row>
    <row r="186" spans="2:44">
      <c r="B186" s="4624"/>
      <c r="C186" s="4659"/>
      <c r="E186" s="2138"/>
      <c r="F186" s="2179"/>
      <c r="G186" s="2130"/>
      <c r="H186" s="2130"/>
      <c r="I186" s="2130"/>
      <c r="J186" s="2130"/>
      <c r="K186" s="2130"/>
      <c r="L186" s="2130"/>
      <c r="M186" s="2130"/>
      <c r="N186" s="2130"/>
      <c r="O186" s="2130"/>
      <c r="P186" s="2130"/>
      <c r="Q186" s="2130"/>
      <c r="R186" s="2130"/>
      <c r="S186" s="2130"/>
      <c r="T186" s="2130"/>
      <c r="U186" s="2130"/>
      <c r="V186" s="2130"/>
      <c r="W186" s="2130"/>
      <c r="X186" s="2130"/>
      <c r="Y186" s="2130"/>
      <c r="Z186" s="2130"/>
      <c r="AA186" s="2130"/>
      <c r="AB186" s="2130"/>
      <c r="AC186" s="2130"/>
      <c r="AD186" s="2130"/>
      <c r="AE186" s="2130"/>
      <c r="AF186" s="2130"/>
      <c r="AG186" s="2180"/>
      <c r="AH186" s="2180"/>
      <c r="AI186" s="2180"/>
      <c r="AJ186" s="2180"/>
      <c r="AK186" s="1933" t="str">
        <f>IF(D186="","",COUNT($F$170:$AJ$170)-AL186)</f>
        <v/>
      </c>
      <c r="AL186" s="1934" t="str">
        <f>IF(D186="","",AQ186+AR186)</f>
        <v/>
      </c>
      <c r="AM186" s="1934" t="str">
        <f>IF(D186="","",COUNTIF(F186:AJ186,"休"))</f>
        <v/>
      </c>
      <c r="AN186" s="1935" t="str">
        <f>IF(D186="","",IFERROR(ROUND(AM186/AK186,3),""))</f>
        <v/>
      </c>
      <c r="AO186" s="4627"/>
      <c r="AQ186" s="1952">
        <f>+COUNTIF(F186:AJ186,"－")</f>
        <v>0</v>
      </c>
      <c r="AR186" s="1952">
        <f>+COUNTIF(F186:AJ186,"外")</f>
        <v>0</v>
      </c>
    </row>
    <row r="187" spans="2:44">
      <c r="B187" s="4624"/>
      <c r="C187" s="4659"/>
      <c r="E187" s="2138"/>
      <c r="F187" s="2179"/>
      <c r="G187" s="2130"/>
      <c r="H187" s="2130"/>
      <c r="I187" s="2130"/>
      <c r="J187" s="2130"/>
      <c r="K187" s="2130"/>
      <c r="L187" s="2130"/>
      <c r="M187" s="2130"/>
      <c r="N187" s="2130"/>
      <c r="O187" s="2130"/>
      <c r="P187" s="2130"/>
      <c r="Q187" s="2130"/>
      <c r="R187" s="2130"/>
      <c r="S187" s="2130"/>
      <c r="T187" s="2130"/>
      <c r="U187" s="2130"/>
      <c r="V187" s="2130"/>
      <c r="W187" s="2130"/>
      <c r="X187" s="2130"/>
      <c r="Y187" s="2130"/>
      <c r="Z187" s="2130"/>
      <c r="AA187" s="2130"/>
      <c r="AB187" s="2130"/>
      <c r="AC187" s="2130"/>
      <c r="AD187" s="2130"/>
      <c r="AE187" s="2130"/>
      <c r="AF187" s="2130"/>
      <c r="AG187" s="2180"/>
      <c r="AH187" s="2180"/>
      <c r="AI187" s="2180"/>
      <c r="AJ187" s="2180"/>
      <c r="AK187" s="1933" t="str">
        <f>IF(D187="","",COUNT($F$170:$AJ$170)-AL187)</f>
        <v/>
      </c>
      <c r="AL187" s="1934" t="str">
        <f>IF(D187="","",AQ187+AR187)</f>
        <v/>
      </c>
      <c r="AM187" s="1934" t="str">
        <f>IF(D187="","",COUNTIF(F187:AJ187,"休"))</f>
        <v/>
      </c>
      <c r="AN187" s="1935" t="str">
        <f>IF(D187="","",IFERROR(ROUND(AM187/AK187,3),""))</f>
        <v/>
      </c>
      <c r="AO187" s="4627"/>
      <c r="AQ187" s="1952">
        <f>+COUNTIF(F187:AJ187,"－")</f>
        <v>0</v>
      </c>
      <c r="AR187" s="1952">
        <f>+COUNTIF(F187:AJ187,"外")</f>
        <v>0</v>
      </c>
    </row>
    <row r="188" spans="2:44" ht="13.8" thickBot="1">
      <c r="B188" s="4625"/>
      <c r="C188" s="4660"/>
      <c r="D188" s="2174"/>
      <c r="E188" s="1947"/>
      <c r="F188" s="2200"/>
      <c r="G188" s="2134"/>
      <c r="H188" s="2134"/>
      <c r="I188" s="2134"/>
      <c r="J188" s="2134"/>
      <c r="K188" s="2134"/>
      <c r="L188" s="2134"/>
      <c r="M188" s="2134"/>
      <c r="N188" s="2134"/>
      <c r="O188" s="2134"/>
      <c r="P188" s="2134"/>
      <c r="Q188" s="2134"/>
      <c r="R188" s="2134"/>
      <c r="S188" s="2134"/>
      <c r="T188" s="2134"/>
      <c r="U188" s="2134"/>
      <c r="V188" s="2134"/>
      <c r="W188" s="2134"/>
      <c r="X188" s="2134"/>
      <c r="Y188" s="2134"/>
      <c r="Z188" s="2134"/>
      <c r="AA188" s="2134"/>
      <c r="AB188" s="2134"/>
      <c r="AC188" s="2134"/>
      <c r="AD188" s="2134"/>
      <c r="AE188" s="2134"/>
      <c r="AF188" s="2134"/>
      <c r="AG188" s="2187"/>
      <c r="AH188" s="2187"/>
      <c r="AI188" s="2187"/>
      <c r="AJ188" s="2187"/>
      <c r="AK188" s="1963" t="str">
        <f>IF(D188="","",COUNT($F$170:$AJ$170)-AL188)</f>
        <v/>
      </c>
      <c r="AL188" s="1947" t="str">
        <f>IF(D188="","",AQ188+AR188)</f>
        <v/>
      </c>
      <c r="AM188" s="1947" t="str">
        <f>IF(D188="","",COUNTIF(F188:AJ188,"休"))</f>
        <v/>
      </c>
      <c r="AN188" s="1935" t="str">
        <f>IF(D188="","",IFERROR(ROUND(AM188/AK188,3),""))</f>
        <v/>
      </c>
      <c r="AO188" s="4628"/>
      <c r="AQ188" s="1952">
        <f>+COUNTIF(F188:AJ188,"－")</f>
        <v>0</v>
      </c>
      <c r="AR188" s="1952">
        <f>+COUNTIF(F188:AJ188,"外")</f>
        <v>0</v>
      </c>
    </row>
    <row r="189" spans="2:44" ht="13.8" thickBot="1">
      <c r="B189" s="2143"/>
      <c r="C189" s="2116"/>
      <c r="F189" s="2144"/>
      <c r="G189" s="2144"/>
      <c r="H189" s="2144"/>
      <c r="I189" s="2144"/>
      <c r="J189" s="2144"/>
      <c r="K189" s="2144"/>
      <c r="L189" s="2144"/>
      <c r="M189" s="2144"/>
      <c r="N189" s="2144"/>
      <c r="O189" s="2144"/>
      <c r="P189" s="2144"/>
      <c r="Q189" s="2144"/>
      <c r="R189" s="2144"/>
      <c r="S189" s="2144"/>
      <c r="T189" s="2144"/>
      <c r="U189" s="2144"/>
      <c r="V189" s="2144"/>
      <c r="W189" s="2144"/>
      <c r="X189" s="2144"/>
      <c r="Y189" s="2144"/>
      <c r="Z189" s="2144"/>
      <c r="AA189" s="2144"/>
      <c r="AB189" s="2144"/>
      <c r="AC189" s="2144"/>
      <c r="AD189" s="2144"/>
      <c r="AE189" s="2144"/>
      <c r="AF189" s="2144"/>
      <c r="AG189" s="2144"/>
      <c r="AH189" s="2144"/>
      <c r="AI189" s="2144"/>
      <c r="AJ189" s="2144"/>
      <c r="AK189" s="2145"/>
      <c r="AN189" s="2146" t="s">
        <v>2271</v>
      </c>
      <c r="AO189" s="2147" t="str">
        <f>IF(AO173&gt;=0.285,"OK","NG")</f>
        <v>OK</v>
      </c>
      <c r="AQ189" s="2061"/>
      <c r="AR189" s="2061"/>
    </row>
    <row r="190" spans="2:44">
      <c r="B190" s="2143"/>
      <c r="C190" s="2116"/>
      <c r="F190" s="2144"/>
      <c r="G190" s="2144"/>
      <c r="H190" s="2144"/>
      <c r="I190" s="2144"/>
      <c r="J190" s="2144"/>
      <c r="K190" s="2144"/>
      <c r="L190" s="2144"/>
      <c r="M190" s="2144"/>
      <c r="N190" s="2144"/>
      <c r="O190" s="2144"/>
      <c r="P190" s="2144"/>
      <c r="Q190" s="2144"/>
      <c r="R190" s="2144"/>
      <c r="S190" s="2144"/>
      <c r="T190" s="2144"/>
      <c r="U190" s="2144"/>
      <c r="V190" s="2144"/>
      <c r="W190" s="2144"/>
      <c r="X190" s="2144"/>
      <c r="Y190" s="2144"/>
      <c r="Z190" s="2144"/>
      <c r="AA190" s="2144"/>
      <c r="AB190" s="2144"/>
      <c r="AC190" s="2144"/>
      <c r="AD190" s="2144"/>
      <c r="AE190" s="2144"/>
      <c r="AF190" s="2144"/>
      <c r="AG190" s="2144"/>
      <c r="AH190" s="2144"/>
      <c r="AI190" s="2144"/>
      <c r="AJ190" s="2144"/>
      <c r="AK190" s="2145"/>
      <c r="AN190" s="2158"/>
      <c r="AO190" s="1935"/>
      <c r="AQ190" s="2061"/>
      <c r="AR190" s="2061"/>
    </row>
    <row r="191" spans="2:44" hidden="1">
      <c r="F191" s="2061">
        <f>YEAR(F194)</f>
        <v>2026</v>
      </c>
      <c r="G191" s="2061">
        <f>MONTH(F194)</f>
        <v>1</v>
      </c>
    </row>
    <row r="192" spans="2:44">
      <c r="B192" s="4629"/>
      <c r="C192" s="4630"/>
      <c r="D192" s="4631"/>
      <c r="E192" s="2149" t="s">
        <v>2266</v>
      </c>
      <c r="F192" s="4637">
        <f>F194</f>
        <v>46023</v>
      </c>
      <c r="G192" s="4638"/>
      <c r="H192" s="4638"/>
      <c r="I192" s="4638"/>
      <c r="J192" s="4638"/>
      <c r="K192" s="4638"/>
      <c r="L192" s="4638"/>
      <c r="M192" s="4638"/>
      <c r="N192" s="4638"/>
      <c r="O192" s="4638"/>
      <c r="P192" s="4638"/>
      <c r="Q192" s="4638"/>
      <c r="R192" s="4638"/>
      <c r="S192" s="4638"/>
      <c r="T192" s="4638"/>
      <c r="U192" s="4638"/>
      <c r="V192" s="4638"/>
      <c r="W192" s="4638"/>
      <c r="X192" s="4638"/>
      <c r="Y192" s="4638"/>
      <c r="Z192" s="4638"/>
      <c r="AA192" s="4638"/>
      <c r="AB192" s="4638"/>
      <c r="AC192" s="4638"/>
      <c r="AD192" s="4638"/>
      <c r="AE192" s="4638"/>
      <c r="AF192" s="4638"/>
      <c r="AG192" s="4638"/>
      <c r="AH192" s="4638"/>
      <c r="AI192" s="4638"/>
      <c r="AJ192" s="4638"/>
      <c r="AK192" s="4661" t="s">
        <v>2304</v>
      </c>
      <c r="AL192" s="4664" t="s">
        <v>2305</v>
      </c>
      <c r="AM192" s="4667" t="s">
        <v>2283</v>
      </c>
      <c r="AN192" s="4481" t="s">
        <v>2306</v>
      </c>
      <c r="AO192" s="4480" t="s">
        <v>2307</v>
      </c>
      <c r="AQ192" s="4619" t="s">
        <v>2308</v>
      </c>
      <c r="AR192" s="4619" t="s">
        <v>2309</v>
      </c>
    </row>
    <row r="193" spans="2:44" ht="13.5" hidden="1" customHeight="1">
      <c r="B193" s="4632"/>
      <c r="C193" s="4622"/>
      <c r="D193" s="4633"/>
      <c r="E193" s="2150"/>
      <c r="F193" s="2110">
        <f>DATE($F191,$G191,1)</f>
        <v>46023</v>
      </c>
      <c r="G193" s="2110">
        <f t="shared" ref="G193:AJ193" si="67">F193+1</f>
        <v>46024</v>
      </c>
      <c r="H193" s="2110">
        <f t="shared" si="67"/>
        <v>46025</v>
      </c>
      <c r="I193" s="2110">
        <f t="shared" si="67"/>
        <v>46026</v>
      </c>
      <c r="J193" s="2110">
        <f t="shared" si="67"/>
        <v>46027</v>
      </c>
      <c r="K193" s="2110">
        <f t="shared" si="67"/>
        <v>46028</v>
      </c>
      <c r="L193" s="2110">
        <f t="shared" si="67"/>
        <v>46029</v>
      </c>
      <c r="M193" s="2110">
        <f t="shared" si="67"/>
        <v>46030</v>
      </c>
      <c r="N193" s="2110">
        <f t="shared" si="67"/>
        <v>46031</v>
      </c>
      <c r="O193" s="2110">
        <f t="shared" si="67"/>
        <v>46032</v>
      </c>
      <c r="P193" s="2110">
        <f t="shared" si="67"/>
        <v>46033</v>
      </c>
      <c r="Q193" s="2110">
        <f t="shared" si="67"/>
        <v>46034</v>
      </c>
      <c r="R193" s="2110">
        <f t="shared" si="67"/>
        <v>46035</v>
      </c>
      <c r="S193" s="2110">
        <f t="shared" si="67"/>
        <v>46036</v>
      </c>
      <c r="T193" s="2110">
        <f t="shared" si="67"/>
        <v>46037</v>
      </c>
      <c r="U193" s="2110">
        <f t="shared" si="67"/>
        <v>46038</v>
      </c>
      <c r="V193" s="2110">
        <f t="shared" si="67"/>
        <v>46039</v>
      </c>
      <c r="W193" s="2110">
        <f t="shared" si="67"/>
        <v>46040</v>
      </c>
      <c r="X193" s="2110">
        <f t="shared" si="67"/>
        <v>46041</v>
      </c>
      <c r="Y193" s="2110">
        <f t="shared" si="67"/>
        <v>46042</v>
      </c>
      <c r="Z193" s="2110">
        <f t="shared" si="67"/>
        <v>46043</v>
      </c>
      <c r="AA193" s="2110">
        <f t="shared" si="67"/>
        <v>46044</v>
      </c>
      <c r="AB193" s="2110">
        <f t="shared" si="67"/>
        <v>46045</v>
      </c>
      <c r="AC193" s="2110">
        <f t="shared" si="67"/>
        <v>46046</v>
      </c>
      <c r="AD193" s="2110">
        <f t="shared" si="67"/>
        <v>46047</v>
      </c>
      <c r="AE193" s="2110">
        <f t="shared" si="67"/>
        <v>46048</v>
      </c>
      <c r="AF193" s="2110">
        <f t="shared" si="67"/>
        <v>46049</v>
      </c>
      <c r="AG193" s="2110">
        <f t="shared" si="67"/>
        <v>46050</v>
      </c>
      <c r="AH193" s="2110">
        <f t="shared" si="67"/>
        <v>46051</v>
      </c>
      <c r="AI193" s="2110">
        <f t="shared" si="67"/>
        <v>46052</v>
      </c>
      <c r="AJ193" s="2110">
        <f t="shared" si="67"/>
        <v>46053</v>
      </c>
      <c r="AK193" s="4662"/>
      <c r="AL193" s="4665"/>
      <c r="AM193" s="4668"/>
      <c r="AN193" s="4481"/>
      <c r="AO193" s="4480"/>
      <c r="AQ193" s="4619"/>
      <c r="AR193" s="4619"/>
    </row>
    <row r="194" spans="2:44">
      <c r="B194" s="4632"/>
      <c r="C194" s="4622"/>
      <c r="D194" s="4633"/>
      <c r="E194" s="2151" t="s">
        <v>2267</v>
      </c>
      <c r="F194" s="2152">
        <f>IF(EDATE(F169,1)&gt;$F$7,"",EDATE(F169,1))</f>
        <v>46023</v>
      </c>
      <c r="G194" s="2110">
        <f t="shared" ref="G194:AJ194" si="68">IF(G193&gt;$F$7,"",IF(F194=EOMONTH(DATE($F191,$G191,1),0),"",IF(F194="","",F194+1)))</f>
        <v>46024</v>
      </c>
      <c r="H194" s="2110">
        <f t="shared" si="68"/>
        <v>46025</v>
      </c>
      <c r="I194" s="2110">
        <f t="shared" si="68"/>
        <v>46026</v>
      </c>
      <c r="J194" s="2110">
        <f t="shared" si="68"/>
        <v>46027</v>
      </c>
      <c r="K194" s="2110">
        <f t="shared" si="68"/>
        <v>46028</v>
      </c>
      <c r="L194" s="2110">
        <f t="shared" si="68"/>
        <v>46029</v>
      </c>
      <c r="M194" s="2110">
        <f t="shared" si="68"/>
        <v>46030</v>
      </c>
      <c r="N194" s="2110">
        <f t="shared" si="68"/>
        <v>46031</v>
      </c>
      <c r="O194" s="2110">
        <f t="shared" si="68"/>
        <v>46032</v>
      </c>
      <c r="P194" s="2110">
        <f t="shared" si="68"/>
        <v>46033</v>
      </c>
      <c r="Q194" s="2110">
        <f t="shared" si="68"/>
        <v>46034</v>
      </c>
      <c r="R194" s="2110">
        <f t="shared" si="68"/>
        <v>46035</v>
      </c>
      <c r="S194" s="2110">
        <f t="shared" si="68"/>
        <v>46036</v>
      </c>
      <c r="T194" s="2110">
        <f t="shared" si="68"/>
        <v>46037</v>
      </c>
      <c r="U194" s="2110">
        <f t="shared" si="68"/>
        <v>46038</v>
      </c>
      <c r="V194" s="2110">
        <f t="shared" si="68"/>
        <v>46039</v>
      </c>
      <c r="W194" s="2110">
        <f t="shared" si="68"/>
        <v>46040</v>
      </c>
      <c r="X194" s="2110">
        <f t="shared" si="68"/>
        <v>46041</v>
      </c>
      <c r="Y194" s="2110">
        <f t="shared" si="68"/>
        <v>46042</v>
      </c>
      <c r="Z194" s="2110">
        <f t="shared" si="68"/>
        <v>46043</v>
      </c>
      <c r="AA194" s="2110">
        <f t="shared" si="68"/>
        <v>46044</v>
      </c>
      <c r="AB194" s="2110">
        <f t="shared" si="68"/>
        <v>46045</v>
      </c>
      <c r="AC194" s="2110">
        <f t="shared" si="68"/>
        <v>46046</v>
      </c>
      <c r="AD194" s="2110">
        <f t="shared" si="68"/>
        <v>46047</v>
      </c>
      <c r="AE194" s="2110" t="str">
        <f t="shared" si="68"/>
        <v/>
      </c>
      <c r="AF194" s="2110" t="str">
        <f t="shared" si="68"/>
        <v/>
      </c>
      <c r="AG194" s="2110" t="str">
        <f t="shared" si="68"/>
        <v/>
      </c>
      <c r="AH194" s="2110" t="str">
        <f t="shared" si="68"/>
        <v/>
      </c>
      <c r="AI194" s="2110" t="str">
        <f t="shared" si="68"/>
        <v/>
      </c>
      <c r="AJ194" s="2110" t="str">
        <f t="shared" si="68"/>
        <v/>
      </c>
      <c r="AK194" s="4662"/>
      <c r="AL194" s="4665"/>
      <c r="AM194" s="4668"/>
      <c r="AN194" s="4481"/>
      <c r="AO194" s="4480"/>
      <c r="AQ194" s="4619"/>
      <c r="AR194" s="4619"/>
    </row>
    <row r="195" spans="2:44">
      <c r="B195" s="4634"/>
      <c r="C195" s="4635"/>
      <c r="D195" s="4636"/>
      <c r="E195" s="1939" t="s">
        <v>1060</v>
      </c>
      <c r="F195" s="2153" t="str">
        <f t="shared" ref="F195:AJ195" si="69">IFERROR(TEXT(WEEKDAY(+F194),"aaa"),"")</f>
        <v>木</v>
      </c>
      <c r="G195" s="2153" t="str">
        <f t="shared" si="69"/>
        <v>金</v>
      </c>
      <c r="H195" s="2153" t="str">
        <f t="shared" si="69"/>
        <v>土</v>
      </c>
      <c r="I195" s="2153" t="str">
        <f t="shared" si="69"/>
        <v>日</v>
      </c>
      <c r="J195" s="2153" t="str">
        <f t="shared" si="69"/>
        <v>月</v>
      </c>
      <c r="K195" s="2153" t="str">
        <f t="shared" si="69"/>
        <v>火</v>
      </c>
      <c r="L195" s="2153" t="str">
        <f t="shared" si="69"/>
        <v>水</v>
      </c>
      <c r="M195" s="2153" t="str">
        <f t="shared" si="69"/>
        <v>木</v>
      </c>
      <c r="N195" s="2153" t="str">
        <f t="shared" si="69"/>
        <v>金</v>
      </c>
      <c r="O195" s="2153" t="str">
        <f t="shared" si="69"/>
        <v>土</v>
      </c>
      <c r="P195" s="2153" t="str">
        <f t="shared" si="69"/>
        <v>日</v>
      </c>
      <c r="Q195" s="2153" t="str">
        <f t="shared" si="69"/>
        <v>月</v>
      </c>
      <c r="R195" s="2153" t="str">
        <f t="shared" si="69"/>
        <v>火</v>
      </c>
      <c r="S195" s="2153" t="str">
        <f t="shared" si="69"/>
        <v>水</v>
      </c>
      <c r="T195" s="2153" t="str">
        <f t="shared" si="69"/>
        <v>木</v>
      </c>
      <c r="U195" s="2153" t="str">
        <f t="shared" si="69"/>
        <v>金</v>
      </c>
      <c r="V195" s="2153" t="str">
        <f t="shared" si="69"/>
        <v>土</v>
      </c>
      <c r="W195" s="2153" t="str">
        <f t="shared" si="69"/>
        <v>日</v>
      </c>
      <c r="X195" s="2153" t="str">
        <f t="shared" si="69"/>
        <v>月</v>
      </c>
      <c r="Y195" s="2153" t="str">
        <f t="shared" si="69"/>
        <v>火</v>
      </c>
      <c r="Z195" s="2153" t="str">
        <f t="shared" si="69"/>
        <v>水</v>
      </c>
      <c r="AA195" s="2153" t="str">
        <f t="shared" si="69"/>
        <v>木</v>
      </c>
      <c r="AB195" s="2153" t="str">
        <f t="shared" si="69"/>
        <v>金</v>
      </c>
      <c r="AC195" s="2153" t="str">
        <f t="shared" si="69"/>
        <v>土</v>
      </c>
      <c r="AD195" s="2153" t="str">
        <f t="shared" si="69"/>
        <v>日</v>
      </c>
      <c r="AE195" s="2153" t="str">
        <f t="shared" si="69"/>
        <v/>
      </c>
      <c r="AF195" s="2153" t="str">
        <f t="shared" si="69"/>
        <v/>
      </c>
      <c r="AG195" s="2153" t="str">
        <f t="shared" si="69"/>
        <v/>
      </c>
      <c r="AH195" s="2153" t="str">
        <f t="shared" si="69"/>
        <v/>
      </c>
      <c r="AI195" s="2153" t="str">
        <f t="shared" si="69"/>
        <v/>
      </c>
      <c r="AJ195" s="2153" t="str">
        <f t="shared" si="69"/>
        <v/>
      </c>
      <c r="AK195" s="4662"/>
      <c r="AL195" s="4665"/>
      <c r="AM195" s="4668"/>
      <c r="AN195" s="4481"/>
      <c r="AO195" s="4480"/>
      <c r="AQ195" s="4619"/>
      <c r="AR195" s="4619"/>
    </row>
    <row r="196" spans="2:44" ht="21" customHeight="1">
      <c r="B196" s="2154" t="s">
        <v>2310</v>
      </c>
      <c r="C196" s="2155" t="s">
        <v>2280</v>
      </c>
      <c r="D196" s="2119" t="s">
        <v>2281</v>
      </c>
      <c r="E196" s="2120" t="s">
        <v>2270</v>
      </c>
      <c r="F196" s="2156" t="s">
        <v>1068</v>
      </c>
      <c r="G196" s="2122" t="s">
        <v>1068</v>
      </c>
      <c r="H196" s="2122" t="s">
        <v>1068</v>
      </c>
      <c r="I196" s="2122"/>
      <c r="J196" s="2122"/>
      <c r="K196" s="2122"/>
      <c r="L196" s="2122"/>
      <c r="M196" s="2122"/>
      <c r="N196" s="2122"/>
      <c r="O196" s="2122"/>
      <c r="P196" s="2122"/>
      <c r="Q196" s="2122"/>
      <c r="R196" s="2122"/>
      <c r="S196" s="2122"/>
      <c r="T196" s="2122"/>
      <c r="U196" s="2122"/>
      <c r="V196" s="2122"/>
      <c r="W196" s="2122"/>
      <c r="X196" s="2122"/>
      <c r="Y196" s="2122"/>
      <c r="Z196" s="2122"/>
      <c r="AA196" s="2122"/>
      <c r="AB196" s="2122"/>
      <c r="AC196" s="2122"/>
      <c r="AD196" s="2122"/>
      <c r="AE196" s="2122"/>
      <c r="AF196" s="2122"/>
      <c r="AG196" s="2157"/>
      <c r="AH196" s="2157"/>
      <c r="AI196" s="2157"/>
      <c r="AJ196" s="2157"/>
      <c r="AK196" s="4663"/>
      <c r="AL196" s="4666"/>
      <c r="AM196" s="4669"/>
      <c r="AN196" s="1906" t="s">
        <v>2292</v>
      </c>
      <c r="AO196" s="1905" t="s">
        <v>2293</v>
      </c>
      <c r="AQ196" s="4620"/>
      <c r="AR196" s="4620"/>
    </row>
    <row r="197" spans="2:44" ht="13.5" customHeight="1">
      <c r="B197" s="4623" t="s">
        <v>2294</v>
      </c>
      <c r="C197" s="4658" t="s">
        <v>2295</v>
      </c>
      <c r="D197" s="2176" t="s">
        <v>2296</v>
      </c>
      <c r="E197" s="2124"/>
      <c r="F197" s="2177" t="s">
        <v>2328</v>
      </c>
      <c r="G197" s="2126" t="s">
        <v>2328</v>
      </c>
      <c r="H197" s="2126" t="s">
        <v>2328</v>
      </c>
      <c r="I197" s="2126" t="s">
        <v>1067</v>
      </c>
      <c r="J197" s="2194" t="s">
        <v>1067</v>
      </c>
      <c r="K197" s="2194"/>
      <c r="L197" s="2194"/>
      <c r="M197" s="2194"/>
      <c r="N197" s="2126"/>
      <c r="O197" s="2126"/>
      <c r="P197" s="2126" t="s">
        <v>1067</v>
      </c>
      <c r="Q197" s="2194" t="s">
        <v>1067</v>
      </c>
      <c r="R197" s="2194"/>
      <c r="S197" s="2194"/>
      <c r="T197" s="2194"/>
      <c r="U197" s="2126"/>
      <c r="V197" s="2126"/>
      <c r="W197" s="2126" t="s">
        <v>1067</v>
      </c>
      <c r="X197" s="2194" t="s">
        <v>1067</v>
      </c>
      <c r="Y197" s="2194"/>
      <c r="Z197" s="2194"/>
      <c r="AA197" s="2194"/>
      <c r="AB197" s="2126"/>
      <c r="AC197" s="2126" t="s">
        <v>2326</v>
      </c>
      <c r="AD197" s="2194" t="s">
        <v>2330</v>
      </c>
      <c r="AE197" s="2194"/>
      <c r="AF197" s="2194"/>
      <c r="AG197" s="2194"/>
      <c r="AH197" s="2194"/>
      <c r="AI197" s="2194"/>
      <c r="AJ197" s="2199"/>
      <c r="AK197" s="1933">
        <f t="shared" ref="AK197:AK202" si="70">IF(D197="","",COUNT($F$194:$AJ$194)-AL197)</f>
        <v>21</v>
      </c>
      <c r="AL197" s="1934">
        <f t="shared" ref="AL197:AL202" si="71">IF(D197="","",AQ197+AR197)</f>
        <v>4</v>
      </c>
      <c r="AM197" s="1934">
        <f t="shared" ref="AM197:AM202" si="72">IF(D197="","",COUNTIF(F197:AJ197,"休"))</f>
        <v>6</v>
      </c>
      <c r="AN197" s="1935">
        <f t="shared" ref="AN197:AN202" si="73">IF(D197="","",IFERROR(ROUND(AM197/AK197,3),""))</f>
        <v>0.28599999999999998</v>
      </c>
      <c r="AO197" s="4626">
        <f>ROUND(AVERAGE(AN197:AN212),3)</f>
        <v>0.28799999999999998</v>
      </c>
      <c r="AQ197" s="1952">
        <f t="shared" ref="AQ197:AQ202" si="74">+COUNTIF(F197:AJ197,"－")</f>
        <v>1</v>
      </c>
      <c r="AR197" s="1952">
        <f t="shared" ref="AR197:AR202" si="75">+COUNTIF(F197:AJ197,"外")</f>
        <v>3</v>
      </c>
    </row>
    <row r="198" spans="2:44" ht="13.5" customHeight="1">
      <c r="B198" s="4624"/>
      <c r="C198" s="4659"/>
      <c r="D198" s="2178" t="s">
        <v>2297</v>
      </c>
      <c r="E198" s="2124"/>
      <c r="F198" s="2129" t="s">
        <v>2328</v>
      </c>
      <c r="G198" s="2130" t="s">
        <v>2328</v>
      </c>
      <c r="H198" s="2130" t="s">
        <v>2328</v>
      </c>
      <c r="I198" s="2127" t="s">
        <v>1067</v>
      </c>
      <c r="J198" s="2127"/>
      <c r="K198" s="2127"/>
      <c r="L198" s="2135"/>
      <c r="M198" s="2135"/>
      <c r="N198" s="2135" t="s">
        <v>1067</v>
      </c>
      <c r="O198" s="2127" t="s">
        <v>1067</v>
      </c>
      <c r="P198" s="2127"/>
      <c r="Q198" s="2127"/>
      <c r="R198" s="2127"/>
      <c r="S198" s="2135"/>
      <c r="T198" s="2135"/>
      <c r="U198" s="2135" t="s">
        <v>1067</v>
      </c>
      <c r="V198" s="2127" t="s">
        <v>1067</v>
      </c>
      <c r="W198" s="2127"/>
      <c r="X198" s="2127"/>
      <c r="Y198" s="2127"/>
      <c r="Z198" s="2135"/>
      <c r="AA198" s="2135" t="s">
        <v>1067</v>
      </c>
      <c r="AB198" s="2135" t="s">
        <v>1067</v>
      </c>
      <c r="AC198" s="2127"/>
      <c r="AD198" s="2127" t="s">
        <v>2326</v>
      </c>
      <c r="AE198" s="2127"/>
      <c r="AF198" s="2127"/>
      <c r="AG198" s="2135"/>
      <c r="AH198" s="2135"/>
      <c r="AI198" s="2135"/>
      <c r="AJ198" s="2190"/>
      <c r="AK198" s="1933">
        <f t="shared" si="70"/>
        <v>22</v>
      </c>
      <c r="AL198" s="1934">
        <f t="shared" si="71"/>
        <v>3</v>
      </c>
      <c r="AM198" s="1934">
        <f t="shared" si="72"/>
        <v>7</v>
      </c>
      <c r="AN198" s="1935">
        <f t="shared" si="73"/>
        <v>0.318</v>
      </c>
      <c r="AO198" s="4627"/>
      <c r="AQ198" s="1952">
        <f t="shared" si="74"/>
        <v>0</v>
      </c>
      <c r="AR198" s="1952">
        <f t="shared" si="75"/>
        <v>3</v>
      </c>
    </row>
    <row r="199" spans="2:44">
      <c r="B199" s="4624"/>
      <c r="C199" s="4659"/>
      <c r="D199" s="2181" t="s">
        <v>2298</v>
      </c>
      <c r="E199" s="2124"/>
      <c r="F199" s="2129" t="s">
        <v>2328</v>
      </c>
      <c r="G199" s="2130" t="s">
        <v>2328</v>
      </c>
      <c r="H199" s="2130" t="s">
        <v>2328</v>
      </c>
      <c r="I199" s="2130"/>
      <c r="J199" s="2130"/>
      <c r="K199" s="2130" t="s">
        <v>1067</v>
      </c>
      <c r="L199" s="2130" t="s">
        <v>1067</v>
      </c>
      <c r="M199" s="2130"/>
      <c r="N199" s="2130"/>
      <c r="O199" s="2130" t="s">
        <v>1067</v>
      </c>
      <c r="P199" s="2130"/>
      <c r="Q199" s="2130"/>
      <c r="R199" s="2130" t="s">
        <v>1067</v>
      </c>
      <c r="S199" s="2130" t="s">
        <v>1067</v>
      </c>
      <c r="T199" s="2130"/>
      <c r="U199" s="2130"/>
      <c r="V199" s="2130" t="s">
        <v>1067</v>
      </c>
      <c r="W199" s="2130"/>
      <c r="X199" s="2130"/>
      <c r="Y199" s="2130" t="s">
        <v>1067</v>
      </c>
      <c r="Z199" s="2130" t="s">
        <v>1067</v>
      </c>
      <c r="AA199" s="2130"/>
      <c r="AB199" s="2130" t="s">
        <v>2311</v>
      </c>
      <c r="AC199" s="2130"/>
      <c r="AD199" s="2130" t="s">
        <v>2326</v>
      </c>
      <c r="AE199" s="2130"/>
      <c r="AF199" s="2130"/>
      <c r="AG199" s="2190"/>
      <c r="AH199" s="2190"/>
      <c r="AI199" s="2190"/>
      <c r="AJ199" s="2190"/>
      <c r="AK199" s="1933">
        <f t="shared" si="70"/>
        <v>22</v>
      </c>
      <c r="AL199" s="1934">
        <f t="shared" si="71"/>
        <v>3</v>
      </c>
      <c r="AM199" s="1934">
        <f t="shared" si="72"/>
        <v>8</v>
      </c>
      <c r="AN199" s="1935">
        <f t="shared" si="73"/>
        <v>0.36399999999999999</v>
      </c>
      <c r="AO199" s="4627"/>
      <c r="AQ199" s="1952">
        <f t="shared" si="74"/>
        <v>0</v>
      </c>
      <c r="AR199" s="1952">
        <f t="shared" si="75"/>
        <v>3</v>
      </c>
    </row>
    <row r="200" spans="2:44">
      <c r="B200" s="4624"/>
      <c r="C200" s="4659"/>
      <c r="D200" s="2181" t="s">
        <v>2299</v>
      </c>
      <c r="E200" s="2105"/>
      <c r="F200" s="2129" t="s">
        <v>2328</v>
      </c>
      <c r="G200" s="2130" t="s">
        <v>2328</v>
      </c>
      <c r="H200" s="2130" t="s">
        <v>2328</v>
      </c>
      <c r="I200" s="2130"/>
      <c r="J200" s="2130" t="s">
        <v>1067</v>
      </c>
      <c r="K200" s="2130"/>
      <c r="L200" s="2130"/>
      <c r="M200" s="2130" t="s">
        <v>1067</v>
      </c>
      <c r="N200" s="2130"/>
      <c r="O200" s="2130"/>
      <c r="P200" s="2130"/>
      <c r="Q200" s="2130" t="s">
        <v>1067</v>
      </c>
      <c r="R200" s="2130"/>
      <c r="S200" s="2130"/>
      <c r="T200" s="2130" t="s">
        <v>1067</v>
      </c>
      <c r="U200" s="2130"/>
      <c r="V200" s="2130"/>
      <c r="W200" s="2130"/>
      <c r="X200" s="2130" t="s">
        <v>1067</v>
      </c>
      <c r="Y200" s="2130"/>
      <c r="Z200" s="2130"/>
      <c r="AA200" s="2130" t="s">
        <v>1067</v>
      </c>
      <c r="AB200" s="2130"/>
      <c r="AC200" s="2130" t="s">
        <v>2326</v>
      </c>
      <c r="AD200" s="2130" t="s">
        <v>2330</v>
      </c>
      <c r="AE200" s="2130"/>
      <c r="AF200" s="2130"/>
      <c r="AG200" s="2130"/>
      <c r="AH200" s="2190"/>
      <c r="AI200" s="2190"/>
      <c r="AJ200" s="2190"/>
      <c r="AK200" s="1933">
        <f t="shared" si="70"/>
        <v>21</v>
      </c>
      <c r="AL200" s="1934">
        <f t="shared" si="71"/>
        <v>4</v>
      </c>
      <c r="AM200" s="1934">
        <f t="shared" si="72"/>
        <v>6</v>
      </c>
      <c r="AN200" s="1935">
        <f t="shared" si="73"/>
        <v>0.28599999999999998</v>
      </c>
      <c r="AO200" s="4627"/>
      <c r="AQ200" s="1952">
        <f t="shared" si="74"/>
        <v>1</v>
      </c>
      <c r="AR200" s="1952">
        <f t="shared" si="75"/>
        <v>3</v>
      </c>
    </row>
    <row r="201" spans="2:44">
      <c r="B201" s="4624"/>
      <c r="C201" s="4659"/>
      <c r="D201" s="2181" t="s">
        <v>2300</v>
      </c>
      <c r="E201" s="2124"/>
      <c r="F201" s="2129" t="s">
        <v>2328</v>
      </c>
      <c r="G201" s="2130" t="s">
        <v>2328</v>
      </c>
      <c r="H201" s="2130" t="s">
        <v>2328</v>
      </c>
      <c r="I201" s="2130"/>
      <c r="J201" s="2130"/>
      <c r="K201" s="2130" t="s">
        <v>1067</v>
      </c>
      <c r="L201" s="2130"/>
      <c r="M201" s="2130"/>
      <c r="N201" s="2130" t="s">
        <v>1067</v>
      </c>
      <c r="O201" s="2130"/>
      <c r="P201" s="2130"/>
      <c r="Q201" s="2130"/>
      <c r="R201" s="2130" t="s">
        <v>1067</v>
      </c>
      <c r="S201" s="2130"/>
      <c r="T201" s="2130"/>
      <c r="U201" s="2130" t="s">
        <v>1067</v>
      </c>
      <c r="V201" s="2130"/>
      <c r="W201" s="2130"/>
      <c r="X201" s="2130"/>
      <c r="Y201" s="2130" t="s">
        <v>1067</v>
      </c>
      <c r="Z201" s="2130" t="s">
        <v>1067</v>
      </c>
      <c r="AA201" s="2130"/>
      <c r="AB201" s="2130"/>
      <c r="AC201" s="2130" t="s">
        <v>2326</v>
      </c>
      <c r="AD201" s="2130" t="s">
        <v>2330</v>
      </c>
      <c r="AE201" s="2130"/>
      <c r="AF201" s="2130"/>
      <c r="AG201" s="2130"/>
      <c r="AH201" s="2130"/>
      <c r="AI201" s="2130"/>
      <c r="AJ201" s="2130"/>
      <c r="AK201" s="1933">
        <f t="shared" si="70"/>
        <v>21</v>
      </c>
      <c r="AL201" s="1934">
        <f t="shared" si="71"/>
        <v>4</v>
      </c>
      <c r="AM201" s="1934">
        <f t="shared" si="72"/>
        <v>6</v>
      </c>
      <c r="AN201" s="1935">
        <f t="shared" si="73"/>
        <v>0.28599999999999998</v>
      </c>
      <c r="AO201" s="4627"/>
      <c r="AQ201" s="1952">
        <f t="shared" si="74"/>
        <v>1</v>
      </c>
      <c r="AR201" s="1952">
        <f t="shared" si="75"/>
        <v>3</v>
      </c>
    </row>
    <row r="202" spans="2:44">
      <c r="B202" s="4625"/>
      <c r="C202" s="4660"/>
      <c r="D202" s="2182">
        <f>E$29</f>
        <v>0</v>
      </c>
      <c r="E202" s="2132"/>
      <c r="F202" s="2200"/>
      <c r="G202" s="2135"/>
      <c r="H202" s="2135"/>
      <c r="I202" s="2135"/>
      <c r="J202" s="2135"/>
      <c r="K202" s="2135"/>
      <c r="L202" s="2135"/>
      <c r="M202" s="2135"/>
      <c r="N202" s="2135"/>
      <c r="O202" s="2135"/>
      <c r="P202" s="2135"/>
      <c r="Q202" s="2135"/>
      <c r="R202" s="2135"/>
      <c r="S202" s="2135"/>
      <c r="T202" s="2135"/>
      <c r="U202" s="2135"/>
      <c r="V202" s="2135"/>
      <c r="W202" s="2135"/>
      <c r="X202" s="2135"/>
      <c r="Y202" s="2135"/>
      <c r="Z202" s="2135"/>
      <c r="AA202" s="2135"/>
      <c r="AB202" s="2135"/>
      <c r="AC202" s="2135"/>
      <c r="AD202" s="2135"/>
      <c r="AE202" s="2135"/>
      <c r="AF202" s="2135"/>
      <c r="AG202" s="2184"/>
      <c r="AH202" s="2184"/>
      <c r="AI202" s="2184"/>
      <c r="AJ202" s="2184"/>
      <c r="AK202" s="1933">
        <f t="shared" si="70"/>
        <v>25</v>
      </c>
      <c r="AL202" s="1934">
        <f t="shared" si="71"/>
        <v>0</v>
      </c>
      <c r="AM202" s="1947">
        <f t="shared" si="72"/>
        <v>0</v>
      </c>
      <c r="AN202" s="1935">
        <f t="shared" si="73"/>
        <v>0</v>
      </c>
      <c r="AO202" s="4627"/>
      <c r="AQ202" s="1952">
        <f t="shared" si="74"/>
        <v>0</v>
      </c>
      <c r="AR202" s="1952">
        <f t="shared" si="75"/>
        <v>0</v>
      </c>
    </row>
    <row r="203" spans="2:44" ht="15" customHeight="1">
      <c r="B203" s="4623" t="s">
        <v>2301</v>
      </c>
      <c r="C203" s="4658" t="s">
        <v>2302</v>
      </c>
      <c r="D203" s="2119" t="s">
        <v>2281</v>
      </c>
      <c r="E203" s="2137" t="s">
        <v>2270</v>
      </c>
      <c r="F203" s="2156"/>
      <c r="G203" s="2122"/>
      <c r="H203" s="2122"/>
      <c r="I203" s="2122"/>
      <c r="J203" s="2122"/>
      <c r="K203" s="2122"/>
      <c r="L203" s="2122"/>
      <c r="M203" s="2122"/>
      <c r="N203" s="2122"/>
      <c r="O203" s="2122"/>
      <c r="P203" s="2122"/>
      <c r="Q203" s="2122"/>
      <c r="R203" s="2122"/>
      <c r="S203" s="2122"/>
      <c r="T203" s="2122"/>
      <c r="U203" s="2122"/>
      <c r="V203" s="2122"/>
      <c r="W203" s="2122"/>
      <c r="X203" s="2122"/>
      <c r="Y203" s="2122"/>
      <c r="Z203" s="2122"/>
      <c r="AA203" s="2122"/>
      <c r="AB203" s="2122"/>
      <c r="AC203" s="2122"/>
      <c r="AD203" s="2122"/>
      <c r="AE203" s="2122"/>
      <c r="AF203" s="2122"/>
      <c r="AG203" s="2157"/>
      <c r="AH203" s="2157"/>
      <c r="AI203" s="2157"/>
      <c r="AJ203" s="2157"/>
      <c r="AK203" s="1951"/>
      <c r="AL203" s="1952"/>
      <c r="AM203" s="1953"/>
      <c r="AN203" s="1954"/>
      <c r="AO203" s="4627"/>
    </row>
    <row r="204" spans="2:44">
      <c r="B204" s="4624"/>
      <c r="C204" s="4659"/>
      <c r="D204" s="2185" t="s">
        <v>2296</v>
      </c>
      <c r="E204" s="2124"/>
      <c r="F204" s="2188" t="s">
        <v>2330</v>
      </c>
      <c r="G204" s="2194" t="s">
        <v>2330</v>
      </c>
      <c r="H204" s="2194" t="s">
        <v>2330</v>
      </c>
      <c r="I204" s="2194" t="s">
        <v>2330</v>
      </c>
      <c r="J204" s="2194" t="s">
        <v>2330</v>
      </c>
      <c r="K204" s="2194" t="s">
        <v>2330</v>
      </c>
      <c r="L204" s="2194" t="s">
        <v>2330</v>
      </c>
      <c r="M204" s="2194" t="s">
        <v>2330</v>
      </c>
      <c r="N204" s="2194" t="s">
        <v>2330</v>
      </c>
      <c r="O204" s="2194" t="s">
        <v>2330</v>
      </c>
      <c r="P204" s="2194" t="s">
        <v>2330</v>
      </c>
      <c r="Q204" s="2194" t="s">
        <v>2330</v>
      </c>
      <c r="R204" s="2194" t="s">
        <v>2330</v>
      </c>
      <c r="S204" s="2194" t="s">
        <v>2330</v>
      </c>
      <c r="T204" s="2194" t="s">
        <v>2330</v>
      </c>
      <c r="U204" s="2194" t="s">
        <v>2330</v>
      </c>
      <c r="V204" s="2194" t="s">
        <v>2330</v>
      </c>
      <c r="W204" s="2194" t="s">
        <v>2330</v>
      </c>
      <c r="X204" s="2194" t="s">
        <v>2330</v>
      </c>
      <c r="Y204" s="2194" t="s">
        <v>2330</v>
      </c>
      <c r="Z204" s="2194" t="s">
        <v>2330</v>
      </c>
      <c r="AA204" s="2194" t="s">
        <v>2330</v>
      </c>
      <c r="AB204" s="2194" t="s">
        <v>2330</v>
      </c>
      <c r="AC204" s="2194" t="s">
        <v>2330</v>
      </c>
      <c r="AD204" s="2194" t="s">
        <v>2330</v>
      </c>
      <c r="AE204" s="2194"/>
      <c r="AF204" s="2194"/>
      <c r="AG204" s="2194"/>
      <c r="AH204" s="2194"/>
      <c r="AI204" s="2194"/>
      <c r="AJ204" s="2194"/>
      <c r="AK204" s="1933">
        <f>IF(D204="","",COUNT($F$194:$AJ$194)-AL204)</f>
        <v>0</v>
      </c>
      <c r="AL204" s="1934">
        <f>IF(D204="","",AQ204+AR204)</f>
        <v>25</v>
      </c>
      <c r="AM204" s="1934">
        <f>IF(D204="","",COUNTIF(F204:AJ204,"休"))</f>
        <v>0</v>
      </c>
      <c r="AN204" s="1935" t="str">
        <f>IF(D204="","",IFERROR(ROUND(AM204/AK204,3),""))</f>
        <v/>
      </c>
      <c r="AO204" s="4627"/>
      <c r="AQ204" s="1952">
        <f>+COUNTIF(F204:AJ204,"－")</f>
        <v>25</v>
      </c>
      <c r="AR204" s="1952">
        <f>+COUNTIF(F204:AJ204,"外")</f>
        <v>0</v>
      </c>
    </row>
    <row r="205" spans="2:44">
      <c r="B205" s="4624"/>
      <c r="C205" s="4659"/>
      <c r="D205" s="2178" t="s">
        <v>2297</v>
      </c>
      <c r="E205" s="2138"/>
      <c r="F205" s="2196" t="s">
        <v>2330</v>
      </c>
      <c r="G205" s="2135" t="s">
        <v>2330</v>
      </c>
      <c r="H205" s="2135" t="s">
        <v>2330</v>
      </c>
      <c r="I205" s="2135" t="s">
        <v>2330</v>
      </c>
      <c r="J205" s="2135" t="s">
        <v>2330</v>
      </c>
      <c r="K205" s="2135" t="s">
        <v>2330</v>
      </c>
      <c r="L205" s="2135" t="s">
        <v>2330</v>
      </c>
      <c r="M205" s="2135" t="s">
        <v>2330</v>
      </c>
      <c r="N205" s="2135" t="s">
        <v>2330</v>
      </c>
      <c r="O205" s="2135" t="s">
        <v>2330</v>
      </c>
      <c r="P205" s="2135" t="s">
        <v>2330</v>
      </c>
      <c r="Q205" s="2135" t="s">
        <v>2330</v>
      </c>
      <c r="R205" s="2135" t="s">
        <v>2330</v>
      </c>
      <c r="S205" s="2135" t="s">
        <v>2330</v>
      </c>
      <c r="T205" s="2135" t="s">
        <v>2330</v>
      </c>
      <c r="U205" s="2135" t="s">
        <v>2330</v>
      </c>
      <c r="V205" s="2135" t="s">
        <v>2330</v>
      </c>
      <c r="W205" s="2135" t="s">
        <v>2330</v>
      </c>
      <c r="X205" s="2135" t="s">
        <v>2330</v>
      </c>
      <c r="Y205" s="2135" t="s">
        <v>2330</v>
      </c>
      <c r="Z205" s="2135" t="s">
        <v>2330</v>
      </c>
      <c r="AA205" s="2135" t="s">
        <v>2330</v>
      </c>
      <c r="AB205" s="2135" t="s">
        <v>2330</v>
      </c>
      <c r="AC205" s="2135" t="s">
        <v>2330</v>
      </c>
      <c r="AD205" s="2135" t="s">
        <v>2330</v>
      </c>
      <c r="AE205" s="2135"/>
      <c r="AF205" s="2135"/>
      <c r="AG205" s="2135"/>
      <c r="AH205" s="2135"/>
      <c r="AI205" s="2135"/>
      <c r="AJ205" s="2135"/>
      <c r="AK205" s="1933">
        <f>IF(D205="","",COUNT($F$194:$AJ$194)-AL205)</f>
        <v>0</v>
      </c>
      <c r="AL205" s="1934">
        <f>IF(D205="","",AQ205+AR205)</f>
        <v>25</v>
      </c>
      <c r="AM205" s="1934">
        <f>IF(D205="","",COUNTIF(F205:AJ205,"休"))</f>
        <v>0</v>
      </c>
      <c r="AN205" s="1935" t="str">
        <f>IF(D205="","",IFERROR(ROUND(AM205/AK205,3),""))</f>
        <v/>
      </c>
      <c r="AO205" s="4627"/>
      <c r="AQ205" s="1952">
        <f>+COUNTIF(F205:AJ205,"－")</f>
        <v>25</v>
      </c>
      <c r="AR205" s="1952">
        <f>+COUNTIF(F205:AJ205,"外")</f>
        <v>0</v>
      </c>
    </row>
    <row r="206" spans="2:44">
      <c r="B206" s="4624"/>
      <c r="C206" s="4659"/>
      <c r="E206" s="2138"/>
      <c r="F206" s="2129"/>
      <c r="G206" s="2130"/>
      <c r="H206" s="2130"/>
      <c r="I206" s="2130"/>
      <c r="J206" s="2130"/>
      <c r="K206" s="2130"/>
      <c r="L206" s="2130"/>
      <c r="M206" s="2130"/>
      <c r="N206" s="2130"/>
      <c r="O206" s="2130"/>
      <c r="P206" s="2130"/>
      <c r="Q206" s="2130"/>
      <c r="R206" s="2130"/>
      <c r="S206" s="2130"/>
      <c r="T206" s="2130"/>
      <c r="U206" s="2130"/>
      <c r="V206" s="2130"/>
      <c r="W206" s="2130"/>
      <c r="X206" s="2130"/>
      <c r="Y206" s="2130"/>
      <c r="Z206" s="2130"/>
      <c r="AA206" s="2130"/>
      <c r="AB206" s="2130"/>
      <c r="AC206" s="2130"/>
      <c r="AD206" s="2130"/>
      <c r="AE206" s="2130"/>
      <c r="AF206" s="2130"/>
      <c r="AG206" s="2180"/>
      <c r="AH206" s="2180"/>
      <c r="AI206" s="2180"/>
      <c r="AJ206" s="2180"/>
      <c r="AK206" s="1933" t="str">
        <f>IF(D206="","",COUNT($F$194:$AJ$194)-AL206)</f>
        <v/>
      </c>
      <c r="AL206" s="1934" t="str">
        <f>IF(D206="","",AQ206+AR206)</f>
        <v/>
      </c>
      <c r="AM206" s="1934" t="str">
        <f>IF(D206="","",COUNTIF(F206:AJ206,"休"))</f>
        <v/>
      </c>
      <c r="AN206" s="1935" t="str">
        <f>IF(D206="","",IFERROR(ROUND(AM206/AK206,3),""))</f>
        <v/>
      </c>
      <c r="AO206" s="4627"/>
      <c r="AQ206" s="1952">
        <f>+COUNTIF(F206:AJ206,"－")</f>
        <v>0</v>
      </c>
      <c r="AR206" s="1952">
        <f>+COUNTIF(F206:AJ206,"外")</f>
        <v>0</v>
      </c>
    </row>
    <row r="207" spans="2:44">
      <c r="B207" s="4624"/>
      <c r="C207" s="4660"/>
      <c r="D207" s="2174"/>
      <c r="E207" s="1947"/>
      <c r="F207" s="2201"/>
      <c r="G207" s="2127"/>
      <c r="H207" s="2127"/>
      <c r="I207" s="2127"/>
      <c r="J207" s="2127"/>
      <c r="K207" s="2127"/>
      <c r="L207" s="2127"/>
      <c r="M207" s="2127"/>
      <c r="N207" s="2127"/>
      <c r="O207" s="2127"/>
      <c r="P207" s="2127"/>
      <c r="Q207" s="2127"/>
      <c r="R207" s="2127"/>
      <c r="S207" s="2127"/>
      <c r="T207" s="2127"/>
      <c r="U207" s="2127"/>
      <c r="V207" s="2127"/>
      <c r="W207" s="2127"/>
      <c r="X207" s="2127"/>
      <c r="Y207" s="2127"/>
      <c r="Z207" s="2127"/>
      <c r="AA207" s="2127"/>
      <c r="AB207" s="2127"/>
      <c r="AC207" s="2127"/>
      <c r="AD207" s="2127"/>
      <c r="AE207" s="2127"/>
      <c r="AF207" s="2127"/>
      <c r="AG207" s="2144"/>
      <c r="AH207" s="2144"/>
      <c r="AI207" s="2144"/>
      <c r="AJ207" s="2144"/>
      <c r="AK207" s="1933" t="str">
        <f>IF(D207="","",COUNT($F$194:$AJ$194)-AL207)</f>
        <v/>
      </c>
      <c r="AL207" s="1934" t="str">
        <f>IF(D207="","",AQ207+AR207)</f>
        <v/>
      </c>
      <c r="AM207" s="1934" t="str">
        <f>IF(D207="","",COUNTIF(F207:AJ207,"休"))</f>
        <v/>
      </c>
      <c r="AN207" s="1935" t="str">
        <f>IF(D207="","",IFERROR(ROUND(AM207/AK207,3),""))</f>
        <v/>
      </c>
      <c r="AO207" s="4627"/>
      <c r="AQ207" s="1952">
        <f>+COUNTIF(F207:AJ207,"－")</f>
        <v>0</v>
      </c>
      <c r="AR207" s="1952">
        <f>+COUNTIF(F207:AJ207,"外")</f>
        <v>0</v>
      </c>
    </row>
    <row r="208" spans="2:44" ht="15" customHeight="1">
      <c r="B208" s="4624"/>
      <c r="C208" s="4658" t="s">
        <v>2303</v>
      </c>
      <c r="D208" s="2119" t="s">
        <v>2281</v>
      </c>
      <c r="E208" s="2139" t="s">
        <v>2270</v>
      </c>
      <c r="F208" s="2156" t="s">
        <v>1068</v>
      </c>
      <c r="G208" s="2122" t="s">
        <v>1068</v>
      </c>
      <c r="H208" s="2122" t="s">
        <v>1068</v>
      </c>
      <c r="I208" s="2122"/>
      <c r="J208" s="2122"/>
      <c r="K208" s="2122"/>
      <c r="L208" s="2122"/>
      <c r="M208" s="2122"/>
      <c r="N208" s="2122"/>
      <c r="O208" s="2122"/>
      <c r="P208" s="2122"/>
      <c r="Q208" s="2122"/>
      <c r="R208" s="2122"/>
      <c r="S208" s="2122"/>
      <c r="T208" s="2122"/>
      <c r="U208" s="2122"/>
      <c r="V208" s="2122"/>
      <c r="W208" s="2122"/>
      <c r="X208" s="2122"/>
      <c r="Y208" s="2122"/>
      <c r="Z208" s="2122"/>
      <c r="AA208" s="2122"/>
      <c r="AB208" s="2122"/>
      <c r="AC208" s="2122"/>
      <c r="AD208" s="2122"/>
      <c r="AE208" s="2122"/>
      <c r="AF208" s="2122"/>
      <c r="AG208" s="2157"/>
      <c r="AH208" s="2157"/>
      <c r="AI208" s="2157"/>
      <c r="AJ208" s="2157"/>
      <c r="AK208" s="1951"/>
      <c r="AL208" s="1952"/>
      <c r="AM208" s="1960"/>
      <c r="AN208" s="1954"/>
      <c r="AO208" s="4627"/>
    </row>
    <row r="209" spans="2:44">
      <c r="B209" s="4624"/>
      <c r="C209" s="4659"/>
      <c r="D209" s="2167" t="s">
        <v>2297</v>
      </c>
      <c r="E209" s="2124"/>
      <c r="F209" s="2177" t="s">
        <v>2328</v>
      </c>
      <c r="G209" s="2126" t="s">
        <v>2328</v>
      </c>
      <c r="H209" s="2126" t="s">
        <v>2328</v>
      </c>
      <c r="I209" s="2194"/>
      <c r="J209" s="2194" t="s">
        <v>1067</v>
      </c>
      <c r="K209" s="2126"/>
      <c r="L209" s="2126" t="s">
        <v>1067</v>
      </c>
      <c r="M209" s="2126"/>
      <c r="N209" s="2126" t="s">
        <v>1067</v>
      </c>
      <c r="O209" s="2194"/>
      <c r="P209" s="2194" t="s">
        <v>1067</v>
      </c>
      <c r="Q209" s="2126"/>
      <c r="R209" s="2194" t="s">
        <v>1067</v>
      </c>
      <c r="S209" s="2126"/>
      <c r="T209" s="2126" t="s">
        <v>1067</v>
      </c>
      <c r="U209" s="2126"/>
      <c r="V209" s="2126" t="s">
        <v>1067</v>
      </c>
      <c r="W209" s="2194"/>
      <c r="X209" s="2194" t="s">
        <v>1067</v>
      </c>
      <c r="Y209" s="2126"/>
      <c r="Z209" s="2194" t="s">
        <v>1067</v>
      </c>
      <c r="AA209" s="2126"/>
      <c r="AB209" s="2126" t="s">
        <v>1067</v>
      </c>
      <c r="AC209" s="2126" t="s">
        <v>2326</v>
      </c>
      <c r="AD209" s="2126" t="s">
        <v>2330</v>
      </c>
      <c r="AE209" s="2194"/>
      <c r="AF209" s="2194"/>
      <c r="AG209" s="2194"/>
      <c r="AH209" s="2194"/>
      <c r="AI209" s="2126"/>
      <c r="AJ209" s="2126"/>
      <c r="AK209" s="1933">
        <f>IF(D209="","",COUNT($F$194:$AJ$194)-AL209)</f>
        <v>21</v>
      </c>
      <c r="AL209" s="1934">
        <f>IF(D209="","",AQ209+AR209)</f>
        <v>4</v>
      </c>
      <c r="AM209" s="1934">
        <f>IF(D209="","",COUNTIF(F209:AJ209,"休"))</f>
        <v>10</v>
      </c>
      <c r="AN209" s="1935">
        <f>IF(D209="","",IFERROR(ROUND(AM209/AK209,3),""))</f>
        <v>0.47599999999999998</v>
      </c>
      <c r="AO209" s="4627"/>
      <c r="AQ209" s="1952">
        <f>+COUNTIF(F209:AJ209,"－")</f>
        <v>1</v>
      </c>
      <c r="AR209" s="1952">
        <f>+COUNTIF(F209:AJ209,"外")</f>
        <v>3</v>
      </c>
    </row>
    <row r="210" spans="2:44">
      <c r="B210" s="4624"/>
      <c r="C210" s="4659"/>
      <c r="E210" s="2138"/>
      <c r="F210" s="2179"/>
      <c r="G210" s="2130"/>
      <c r="H210" s="2130"/>
      <c r="I210" s="2130"/>
      <c r="J210" s="2130"/>
      <c r="K210" s="2130"/>
      <c r="L210" s="2130"/>
      <c r="M210" s="2130"/>
      <c r="N210" s="2130"/>
      <c r="O210" s="2130"/>
      <c r="P210" s="2130"/>
      <c r="Q210" s="2130"/>
      <c r="R210" s="2130"/>
      <c r="S210" s="2130"/>
      <c r="T210" s="2130"/>
      <c r="U210" s="2130"/>
      <c r="V210" s="2130"/>
      <c r="W210" s="2130"/>
      <c r="X210" s="2130"/>
      <c r="Y210" s="2130"/>
      <c r="Z210" s="2130"/>
      <c r="AA210" s="2130"/>
      <c r="AB210" s="2130"/>
      <c r="AC210" s="2130"/>
      <c r="AD210" s="2130"/>
      <c r="AE210" s="2130"/>
      <c r="AF210" s="2130"/>
      <c r="AG210" s="2180"/>
      <c r="AH210" s="2180"/>
      <c r="AI210" s="2180"/>
      <c r="AJ210" s="2180"/>
      <c r="AK210" s="1933" t="str">
        <f>IF(D210="","",COUNT($F$194:$AJ$194)-AL210)</f>
        <v/>
      </c>
      <c r="AL210" s="1934" t="str">
        <f>IF(D210="","",AQ210+AR210)</f>
        <v/>
      </c>
      <c r="AM210" s="1934" t="str">
        <f>IF(D210="","",COUNTIF(F210:AJ210,"休"))</f>
        <v/>
      </c>
      <c r="AN210" s="1935" t="str">
        <f>IF(D210="","",IFERROR(ROUND(AM210/AK210,3),""))</f>
        <v/>
      </c>
      <c r="AO210" s="4627"/>
      <c r="AQ210" s="1952">
        <f>+COUNTIF(F210:AJ210,"－")</f>
        <v>0</v>
      </c>
      <c r="AR210" s="1952">
        <f>+COUNTIF(F210:AJ210,"外")</f>
        <v>0</v>
      </c>
    </row>
    <row r="211" spans="2:44">
      <c r="B211" s="4624"/>
      <c r="C211" s="4659"/>
      <c r="E211" s="2138"/>
      <c r="F211" s="2179"/>
      <c r="G211" s="2130"/>
      <c r="H211" s="2130"/>
      <c r="I211" s="2130"/>
      <c r="J211" s="2130"/>
      <c r="K211" s="2130"/>
      <c r="L211" s="2130"/>
      <c r="M211" s="2130"/>
      <c r="N211" s="2130"/>
      <c r="O211" s="2130"/>
      <c r="P211" s="2130"/>
      <c r="Q211" s="2130"/>
      <c r="R211" s="2130"/>
      <c r="S211" s="2130"/>
      <c r="T211" s="2130"/>
      <c r="U211" s="2130"/>
      <c r="V211" s="2130"/>
      <c r="W211" s="2130"/>
      <c r="X211" s="2130"/>
      <c r="Y211" s="2130"/>
      <c r="Z211" s="2130"/>
      <c r="AA211" s="2130"/>
      <c r="AB211" s="2130"/>
      <c r="AC211" s="2130"/>
      <c r="AD211" s="2130"/>
      <c r="AE211" s="2130"/>
      <c r="AF211" s="2130"/>
      <c r="AG211" s="2180"/>
      <c r="AH211" s="2180"/>
      <c r="AI211" s="2180"/>
      <c r="AJ211" s="2180"/>
      <c r="AK211" s="1933" t="str">
        <f>IF(D211="","",COUNT($F$194:$AJ$194)-AL211)</f>
        <v/>
      </c>
      <c r="AL211" s="1934" t="str">
        <f>IF(D211="","",AQ211+AR211)</f>
        <v/>
      </c>
      <c r="AM211" s="1934" t="str">
        <f>IF(D211="","",COUNTIF(F211:AJ211,"休"))</f>
        <v/>
      </c>
      <c r="AN211" s="1935" t="str">
        <f>IF(D211="","",IFERROR(ROUND(AM211/AK211,3),""))</f>
        <v/>
      </c>
      <c r="AO211" s="4627"/>
      <c r="AQ211" s="1952">
        <f>+COUNTIF(F211:AJ211,"－")</f>
        <v>0</v>
      </c>
      <c r="AR211" s="1952">
        <f>+COUNTIF(F211:AJ211,"外")</f>
        <v>0</v>
      </c>
    </row>
    <row r="212" spans="2:44" ht="13.8" thickBot="1">
      <c r="B212" s="4625"/>
      <c r="C212" s="4660"/>
      <c r="D212" s="2174"/>
      <c r="E212" s="1947"/>
      <c r="F212" s="2200"/>
      <c r="G212" s="2134"/>
      <c r="H212" s="2134"/>
      <c r="I212" s="2134"/>
      <c r="J212" s="2134"/>
      <c r="K212" s="2134"/>
      <c r="L212" s="2134"/>
      <c r="M212" s="2134"/>
      <c r="N212" s="2134"/>
      <c r="O212" s="2134"/>
      <c r="P212" s="2134"/>
      <c r="Q212" s="2134"/>
      <c r="R212" s="2134"/>
      <c r="S212" s="2134"/>
      <c r="T212" s="2134"/>
      <c r="U212" s="2134"/>
      <c r="V212" s="2134"/>
      <c r="W212" s="2134"/>
      <c r="X212" s="2134"/>
      <c r="Y212" s="2134"/>
      <c r="Z212" s="2134"/>
      <c r="AA212" s="2134"/>
      <c r="AB212" s="2134"/>
      <c r="AC212" s="2134"/>
      <c r="AD212" s="2134"/>
      <c r="AE212" s="2134"/>
      <c r="AF212" s="2134"/>
      <c r="AG212" s="2187"/>
      <c r="AH212" s="2187"/>
      <c r="AI212" s="2187"/>
      <c r="AJ212" s="2187"/>
      <c r="AK212" s="1963" t="str">
        <f>IF(D212="","",COUNT($F$194:$AJ$194)-AL212)</f>
        <v/>
      </c>
      <c r="AL212" s="1947" t="str">
        <f>IF(D212="","",AQ212+AR212)</f>
        <v/>
      </c>
      <c r="AM212" s="1947" t="str">
        <f>IF(D212="","",COUNTIF(F212:AJ212,"休"))</f>
        <v/>
      </c>
      <c r="AN212" s="1935" t="str">
        <f>IF(D212="","",IFERROR(ROUND(AM212/AK212,3),""))</f>
        <v/>
      </c>
      <c r="AO212" s="4628"/>
      <c r="AQ212" s="1952">
        <f>+COUNTIF(F212:AJ212,"－")</f>
        <v>0</v>
      </c>
      <c r="AR212" s="1952">
        <f>+COUNTIF(F212:AJ212,"外")</f>
        <v>0</v>
      </c>
    </row>
    <row r="213" spans="2:44" ht="13.8" thickBot="1">
      <c r="B213" s="2143"/>
      <c r="C213" s="2116"/>
      <c r="F213" s="2144"/>
      <c r="G213" s="2144"/>
      <c r="H213" s="2144"/>
      <c r="I213" s="2144"/>
      <c r="J213" s="2144"/>
      <c r="K213" s="2144"/>
      <c r="L213" s="2144"/>
      <c r="M213" s="2144"/>
      <c r="N213" s="2144"/>
      <c r="O213" s="2144"/>
      <c r="P213" s="2144"/>
      <c r="Q213" s="2144"/>
      <c r="R213" s="2144"/>
      <c r="S213" s="2144"/>
      <c r="T213" s="2144"/>
      <c r="U213" s="2144"/>
      <c r="V213" s="2144"/>
      <c r="W213" s="2144"/>
      <c r="X213" s="2144"/>
      <c r="Y213" s="2144"/>
      <c r="Z213" s="2144"/>
      <c r="AA213" s="2144"/>
      <c r="AB213" s="2144"/>
      <c r="AC213" s="2144"/>
      <c r="AD213" s="2144"/>
      <c r="AE213" s="2144"/>
      <c r="AF213" s="2144"/>
      <c r="AG213" s="2144"/>
      <c r="AH213" s="2144"/>
      <c r="AI213" s="2144"/>
      <c r="AJ213" s="2144"/>
      <c r="AK213" s="2145"/>
      <c r="AN213" s="2146" t="s">
        <v>2271</v>
      </c>
      <c r="AO213" s="2147" t="str">
        <f>IF(AO197&gt;=0.285,"OK","NG")</f>
        <v>OK</v>
      </c>
      <c r="AQ213" s="2061"/>
      <c r="AR213" s="2061"/>
    </row>
    <row r="214" spans="2:44">
      <c r="B214" s="2143"/>
      <c r="C214" s="2116"/>
      <c r="F214" s="2144"/>
      <c r="G214" s="2144"/>
      <c r="H214" s="2144"/>
      <c r="I214" s="2144"/>
      <c r="J214" s="2144"/>
      <c r="K214" s="2144"/>
      <c r="L214" s="2144"/>
      <c r="M214" s="2144"/>
      <c r="N214" s="2144"/>
      <c r="O214" s="2144"/>
      <c r="P214" s="2144"/>
      <c r="Q214" s="2144"/>
      <c r="R214" s="2144"/>
      <c r="S214" s="2144"/>
      <c r="T214" s="2144"/>
      <c r="U214" s="2144"/>
      <c r="V214" s="2144"/>
      <c r="W214" s="2144"/>
      <c r="X214" s="2144"/>
      <c r="Y214" s="2144"/>
      <c r="Z214" s="2144"/>
      <c r="AA214" s="2144"/>
      <c r="AB214" s="2144"/>
      <c r="AC214" s="2144"/>
      <c r="AD214" s="2144"/>
      <c r="AE214" s="2144"/>
      <c r="AF214" s="2144"/>
      <c r="AG214" s="2144"/>
      <c r="AH214" s="2144"/>
      <c r="AI214" s="2144"/>
      <c r="AJ214" s="2144"/>
      <c r="AK214" s="2145"/>
      <c r="AN214" s="2158"/>
      <c r="AO214" s="1935"/>
      <c r="AQ214" s="2061"/>
      <c r="AR214" s="2061"/>
    </row>
    <row r="215" spans="2:44" hidden="1">
      <c r="F215" s="2061" t="e">
        <f>YEAR(F218)</f>
        <v>#VALUE!</v>
      </c>
      <c r="G215" s="2061" t="e">
        <f>MONTH(F218)</f>
        <v>#VALUE!</v>
      </c>
    </row>
    <row r="216" spans="2:44">
      <c r="B216" s="4629"/>
      <c r="C216" s="4630"/>
      <c r="D216" s="4631"/>
      <c r="E216" s="2149" t="s">
        <v>2266</v>
      </c>
      <c r="F216" s="4637" t="str">
        <f>F218</f>
        <v/>
      </c>
      <c r="G216" s="4638"/>
      <c r="H216" s="4638"/>
      <c r="I216" s="4638"/>
      <c r="J216" s="4638"/>
      <c r="K216" s="4638"/>
      <c r="L216" s="4638"/>
      <c r="M216" s="4638"/>
      <c r="N216" s="4638"/>
      <c r="O216" s="4638"/>
      <c r="P216" s="4638"/>
      <c r="Q216" s="4638"/>
      <c r="R216" s="4638"/>
      <c r="S216" s="4638"/>
      <c r="T216" s="4638"/>
      <c r="U216" s="4638"/>
      <c r="V216" s="4638"/>
      <c r="W216" s="4638"/>
      <c r="X216" s="4638"/>
      <c r="Y216" s="4638"/>
      <c r="Z216" s="4638"/>
      <c r="AA216" s="4638"/>
      <c r="AB216" s="4638"/>
      <c r="AC216" s="4638"/>
      <c r="AD216" s="4638"/>
      <c r="AE216" s="4638"/>
      <c r="AF216" s="4638"/>
      <c r="AG216" s="4638"/>
      <c r="AH216" s="4638"/>
      <c r="AI216" s="4638"/>
      <c r="AJ216" s="4638"/>
      <c r="AK216" s="4661" t="s">
        <v>2304</v>
      </c>
      <c r="AL216" s="4664" t="s">
        <v>2305</v>
      </c>
      <c r="AM216" s="4667" t="s">
        <v>2283</v>
      </c>
      <c r="AN216" s="4481" t="s">
        <v>2306</v>
      </c>
      <c r="AO216" s="4480" t="s">
        <v>2307</v>
      </c>
      <c r="AQ216" s="4619" t="s">
        <v>2308</v>
      </c>
      <c r="AR216" s="4619" t="s">
        <v>2309</v>
      </c>
    </row>
    <row r="217" spans="2:44" ht="13.5" hidden="1" customHeight="1">
      <c r="B217" s="4632"/>
      <c r="C217" s="4622"/>
      <c r="D217" s="4633"/>
      <c r="E217" s="2150"/>
      <c r="F217" s="2110" t="e">
        <f>DATE($F215,$G215,1)</f>
        <v>#VALUE!</v>
      </c>
      <c r="G217" s="2110" t="e">
        <f t="shared" ref="G217:AJ217" si="76">F217+1</f>
        <v>#VALUE!</v>
      </c>
      <c r="H217" s="2110" t="e">
        <f t="shared" si="76"/>
        <v>#VALUE!</v>
      </c>
      <c r="I217" s="2110" t="e">
        <f t="shared" si="76"/>
        <v>#VALUE!</v>
      </c>
      <c r="J217" s="2110" t="e">
        <f t="shared" si="76"/>
        <v>#VALUE!</v>
      </c>
      <c r="K217" s="2110" t="e">
        <f t="shared" si="76"/>
        <v>#VALUE!</v>
      </c>
      <c r="L217" s="2110" t="e">
        <f t="shared" si="76"/>
        <v>#VALUE!</v>
      </c>
      <c r="M217" s="2110" t="e">
        <f t="shared" si="76"/>
        <v>#VALUE!</v>
      </c>
      <c r="N217" s="2110" t="e">
        <f t="shared" si="76"/>
        <v>#VALUE!</v>
      </c>
      <c r="O217" s="2110" t="e">
        <f t="shared" si="76"/>
        <v>#VALUE!</v>
      </c>
      <c r="P217" s="2110" t="e">
        <f t="shared" si="76"/>
        <v>#VALUE!</v>
      </c>
      <c r="Q217" s="2110" t="e">
        <f t="shared" si="76"/>
        <v>#VALUE!</v>
      </c>
      <c r="R217" s="2110" t="e">
        <f t="shared" si="76"/>
        <v>#VALUE!</v>
      </c>
      <c r="S217" s="2110" t="e">
        <f t="shared" si="76"/>
        <v>#VALUE!</v>
      </c>
      <c r="T217" s="2110" t="e">
        <f t="shared" si="76"/>
        <v>#VALUE!</v>
      </c>
      <c r="U217" s="2110" t="e">
        <f t="shared" si="76"/>
        <v>#VALUE!</v>
      </c>
      <c r="V217" s="2110" t="e">
        <f t="shared" si="76"/>
        <v>#VALUE!</v>
      </c>
      <c r="W217" s="2110" t="e">
        <f t="shared" si="76"/>
        <v>#VALUE!</v>
      </c>
      <c r="X217" s="2110" t="e">
        <f t="shared" si="76"/>
        <v>#VALUE!</v>
      </c>
      <c r="Y217" s="2110" t="e">
        <f t="shared" si="76"/>
        <v>#VALUE!</v>
      </c>
      <c r="Z217" s="2110" t="e">
        <f t="shared" si="76"/>
        <v>#VALUE!</v>
      </c>
      <c r="AA217" s="2110" t="e">
        <f t="shared" si="76"/>
        <v>#VALUE!</v>
      </c>
      <c r="AB217" s="2110" t="e">
        <f t="shared" si="76"/>
        <v>#VALUE!</v>
      </c>
      <c r="AC217" s="2110" t="e">
        <f t="shared" si="76"/>
        <v>#VALUE!</v>
      </c>
      <c r="AD217" s="2110" t="e">
        <f t="shared" si="76"/>
        <v>#VALUE!</v>
      </c>
      <c r="AE217" s="2110" t="e">
        <f t="shared" si="76"/>
        <v>#VALUE!</v>
      </c>
      <c r="AF217" s="2110" t="e">
        <f t="shared" si="76"/>
        <v>#VALUE!</v>
      </c>
      <c r="AG217" s="2110" t="e">
        <f t="shared" si="76"/>
        <v>#VALUE!</v>
      </c>
      <c r="AH217" s="2110" t="e">
        <f t="shared" si="76"/>
        <v>#VALUE!</v>
      </c>
      <c r="AI217" s="2110" t="e">
        <f t="shared" si="76"/>
        <v>#VALUE!</v>
      </c>
      <c r="AJ217" s="2110" t="e">
        <f t="shared" si="76"/>
        <v>#VALUE!</v>
      </c>
      <c r="AK217" s="4662"/>
      <c r="AL217" s="4665"/>
      <c r="AM217" s="4668"/>
      <c r="AN217" s="4481"/>
      <c r="AO217" s="4480"/>
      <c r="AQ217" s="4619"/>
      <c r="AR217" s="4619"/>
    </row>
    <row r="218" spans="2:44">
      <c r="B218" s="4632"/>
      <c r="C218" s="4622"/>
      <c r="D218" s="4633"/>
      <c r="E218" s="2151" t="s">
        <v>2267</v>
      </c>
      <c r="F218" s="2152" t="str">
        <f>IF(EDATE(F193,1)&gt;$F$7,"",EDATE(F193,1))</f>
        <v/>
      </c>
      <c r="G218" s="2110" t="e">
        <f t="shared" ref="G218:AJ218" si="77">IF(G217&gt;$F$7,"",IF(F218=EOMONTH(DATE($F215,$G215,1),0),"",IF(F218="","",F218+1)))</f>
        <v>#VALUE!</v>
      </c>
      <c r="H218" s="2110" t="e">
        <f t="shared" si="77"/>
        <v>#VALUE!</v>
      </c>
      <c r="I218" s="2110" t="e">
        <f t="shared" si="77"/>
        <v>#VALUE!</v>
      </c>
      <c r="J218" s="2110" t="e">
        <f t="shared" si="77"/>
        <v>#VALUE!</v>
      </c>
      <c r="K218" s="2110" t="e">
        <f t="shared" si="77"/>
        <v>#VALUE!</v>
      </c>
      <c r="L218" s="2110" t="e">
        <f t="shared" si="77"/>
        <v>#VALUE!</v>
      </c>
      <c r="M218" s="2110" t="e">
        <f t="shared" si="77"/>
        <v>#VALUE!</v>
      </c>
      <c r="N218" s="2110" t="e">
        <f t="shared" si="77"/>
        <v>#VALUE!</v>
      </c>
      <c r="O218" s="2110" t="e">
        <f t="shared" si="77"/>
        <v>#VALUE!</v>
      </c>
      <c r="P218" s="2110" t="e">
        <f t="shared" si="77"/>
        <v>#VALUE!</v>
      </c>
      <c r="Q218" s="2110" t="e">
        <f t="shared" si="77"/>
        <v>#VALUE!</v>
      </c>
      <c r="R218" s="2110" t="e">
        <f t="shared" si="77"/>
        <v>#VALUE!</v>
      </c>
      <c r="S218" s="2110" t="e">
        <f t="shared" si="77"/>
        <v>#VALUE!</v>
      </c>
      <c r="T218" s="2110" t="e">
        <f t="shared" si="77"/>
        <v>#VALUE!</v>
      </c>
      <c r="U218" s="2110" t="e">
        <f t="shared" si="77"/>
        <v>#VALUE!</v>
      </c>
      <c r="V218" s="2110" t="e">
        <f t="shared" si="77"/>
        <v>#VALUE!</v>
      </c>
      <c r="W218" s="2110" t="e">
        <f t="shared" si="77"/>
        <v>#VALUE!</v>
      </c>
      <c r="X218" s="2110" t="e">
        <f t="shared" si="77"/>
        <v>#VALUE!</v>
      </c>
      <c r="Y218" s="2110" t="e">
        <f t="shared" si="77"/>
        <v>#VALUE!</v>
      </c>
      <c r="Z218" s="2110" t="e">
        <f t="shared" si="77"/>
        <v>#VALUE!</v>
      </c>
      <c r="AA218" s="2110" t="e">
        <f t="shared" si="77"/>
        <v>#VALUE!</v>
      </c>
      <c r="AB218" s="2110" t="e">
        <f t="shared" si="77"/>
        <v>#VALUE!</v>
      </c>
      <c r="AC218" s="2110" t="e">
        <f t="shared" si="77"/>
        <v>#VALUE!</v>
      </c>
      <c r="AD218" s="2110" t="e">
        <f t="shared" si="77"/>
        <v>#VALUE!</v>
      </c>
      <c r="AE218" s="2110" t="e">
        <f t="shared" si="77"/>
        <v>#VALUE!</v>
      </c>
      <c r="AF218" s="2110" t="e">
        <f t="shared" si="77"/>
        <v>#VALUE!</v>
      </c>
      <c r="AG218" s="2110" t="e">
        <f t="shared" si="77"/>
        <v>#VALUE!</v>
      </c>
      <c r="AH218" s="2110" t="e">
        <f t="shared" si="77"/>
        <v>#VALUE!</v>
      </c>
      <c r="AI218" s="2110" t="e">
        <f t="shared" si="77"/>
        <v>#VALUE!</v>
      </c>
      <c r="AJ218" s="2110" t="e">
        <f t="shared" si="77"/>
        <v>#VALUE!</v>
      </c>
      <c r="AK218" s="4662"/>
      <c r="AL218" s="4665"/>
      <c r="AM218" s="4668"/>
      <c r="AN218" s="4481"/>
      <c r="AO218" s="4480"/>
      <c r="AQ218" s="4619"/>
      <c r="AR218" s="4619"/>
    </row>
    <row r="219" spans="2:44">
      <c r="B219" s="4634"/>
      <c r="C219" s="4635"/>
      <c r="D219" s="4636"/>
      <c r="E219" s="1939" t="s">
        <v>1060</v>
      </c>
      <c r="F219" s="2153" t="str">
        <f t="shared" ref="F219:AJ219" si="78">IFERROR(TEXT(WEEKDAY(+F218),"aaa"),"")</f>
        <v/>
      </c>
      <c r="G219" s="2153" t="str">
        <f t="shared" si="78"/>
        <v/>
      </c>
      <c r="H219" s="2153" t="str">
        <f t="shared" si="78"/>
        <v/>
      </c>
      <c r="I219" s="2153" t="str">
        <f t="shared" si="78"/>
        <v/>
      </c>
      <c r="J219" s="2153" t="str">
        <f t="shared" si="78"/>
        <v/>
      </c>
      <c r="K219" s="2153" t="str">
        <f t="shared" si="78"/>
        <v/>
      </c>
      <c r="L219" s="2153" t="str">
        <f t="shared" si="78"/>
        <v/>
      </c>
      <c r="M219" s="2153" t="str">
        <f t="shared" si="78"/>
        <v/>
      </c>
      <c r="N219" s="2153" t="str">
        <f t="shared" si="78"/>
        <v/>
      </c>
      <c r="O219" s="2153" t="str">
        <f t="shared" si="78"/>
        <v/>
      </c>
      <c r="P219" s="2153" t="str">
        <f t="shared" si="78"/>
        <v/>
      </c>
      <c r="Q219" s="2153" t="str">
        <f t="shared" si="78"/>
        <v/>
      </c>
      <c r="R219" s="2153" t="str">
        <f t="shared" si="78"/>
        <v/>
      </c>
      <c r="S219" s="2153" t="str">
        <f t="shared" si="78"/>
        <v/>
      </c>
      <c r="T219" s="2153" t="str">
        <f t="shared" si="78"/>
        <v/>
      </c>
      <c r="U219" s="2153" t="str">
        <f t="shared" si="78"/>
        <v/>
      </c>
      <c r="V219" s="2153" t="str">
        <f t="shared" si="78"/>
        <v/>
      </c>
      <c r="W219" s="2153" t="str">
        <f t="shared" si="78"/>
        <v/>
      </c>
      <c r="X219" s="2153" t="str">
        <f t="shared" si="78"/>
        <v/>
      </c>
      <c r="Y219" s="2153" t="str">
        <f t="shared" si="78"/>
        <v/>
      </c>
      <c r="Z219" s="2153" t="str">
        <f t="shared" si="78"/>
        <v/>
      </c>
      <c r="AA219" s="2153" t="str">
        <f t="shared" si="78"/>
        <v/>
      </c>
      <c r="AB219" s="2153" t="str">
        <f t="shared" si="78"/>
        <v/>
      </c>
      <c r="AC219" s="2153" t="str">
        <f t="shared" si="78"/>
        <v/>
      </c>
      <c r="AD219" s="2153" t="str">
        <f t="shared" si="78"/>
        <v/>
      </c>
      <c r="AE219" s="2153" t="str">
        <f t="shared" si="78"/>
        <v/>
      </c>
      <c r="AF219" s="2153" t="str">
        <f t="shared" si="78"/>
        <v/>
      </c>
      <c r="AG219" s="2153" t="str">
        <f t="shared" si="78"/>
        <v/>
      </c>
      <c r="AH219" s="2153" t="str">
        <f t="shared" si="78"/>
        <v/>
      </c>
      <c r="AI219" s="2153" t="str">
        <f t="shared" si="78"/>
        <v/>
      </c>
      <c r="AJ219" s="2153" t="str">
        <f t="shared" si="78"/>
        <v/>
      </c>
      <c r="AK219" s="4662"/>
      <c r="AL219" s="4665"/>
      <c r="AM219" s="4668"/>
      <c r="AN219" s="4481"/>
      <c r="AO219" s="4480"/>
      <c r="AQ219" s="4619"/>
      <c r="AR219" s="4619"/>
    </row>
    <row r="220" spans="2:44" ht="21" customHeight="1">
      <c r="B220" s="2154" t="s">
        <v>2310</v>
      </c>
      <c r="C220" s="2155" t="s">
        <v>2280</v>
      </c>
      <c r="D220" s="2119" t="s">
        <v>2281</v>
      </c>
      <c r="E220" s="2120" t="s">
        <v>2270</v>
      </c>
      <c r="F220" s="2156" t="s">
        <v>2311</v>
      </c>
      <c r="G220" s="2122" t="s">
        <v>2311</v>
      </c>
      <c r="H220" s="2122" t="s">
        <v>2311</v>
      </c>
      <c r="I220" s="2122" t="s">
        <v>2311</v>
      </c>
      <c r="J220" s="2122" t="s">
        <v>2311</v>
      </c>
      <c r="K220" s="2122" t="s">
        <v>2311</v>
      </c>
      <c r="L220" s="2122" t="s">
        <v>2311</v>
      </c>
      <c r="M220" s="2122" t="s">
        <v>2311</v>
      </c>
      <c r="N220" s="2122" t="s">
        <v>2311</v>
      </c>
      <c r="O220" s="2122" t="s">
        <v>2311</v>
      </c>
      <c r="P220" s="2122" t="s">
        <v>2311</v>
      </c>
      <c r="Q220" s="2122" t="s">
        <v>2311</v>
      </c>
      <c r="R220" s="2122" t="s">
        <v>2311</v>
      </c>
      <c r="S220" s="2122" t="s">
        <v>2311</v>
      </c>
      <c r="T220" s="2122" t="s">
        <v>2311</v>
      </c>
      <c r="U220" s="2122" t="s">
        <v>2311</v>
      </c>
      <c r="V220" s="2122" t="s">
        <v>2311</v>
      </c>
      <c r="W220" s="2122" t="s">
        <v>2311</v>
      </c>
      <c r="X220" s="2122" t="s">
        <v>2311</v>
      </c>
      <c r="Y220" s="2122" t="s">
        <v>2311</v>
      </c>
      <c r="Z220" s="2122" t="s">
        <v>2311</v>
      </c>
      <c r="AA220" s="2122" t="s">
        <v>2311</v>
      </c>
      <c r="AB220" s="2122" t="s">
        <v>2311</v>
      </c>
      <c r="AC220" s="2122" t="s">
        <v>2311</v>
      </c>
      <c r="AD220" s="2122" t="s">
        <v>2311</v>
      </c>
      <c r="AE220" s="2122" t="s">
        <v>2311</v>
      </c>
      <c r="AF220" s="2122" t="s">
        <v>2311</v>
      </c>
      <c r="AG220" s="2122" t="s">
        <v>2311</v>
      </c>
      <c r="AH220" s="2122" t="s">
        <v>2311</v>
      </c>
      <c r="AI220" s="2122" t="s">
        <v>2311</v>
      </c>
      <c r="AJ220" s="2159" t="s">
        <v>2311</v>
      </c>
      <c r="AK220" s="4663"/>
      <c r="AL220" s="4666"/>
      <c r="AM220" s="4669"/>
      <c r="AN220" s="1906" t="s">
        <v>2292</v>
      </c>
      <c r="AO220" s="1905" t="s">
        <v>2293</v>
      </c>
      <c r="AQ220" s="4620"/>
      <c r="AR220" s="4620"/>
    </row>
    <row r="221" spans="2:44" ht="13.5" customHeight="1">
      <c r="B221" s="4623" t="s">
        <v>2294</v>
      </c>
      <c r="C221" s="4658" t="s">
        <v>2295</v>
      </c>
      <c r="D221" s="2176" t="s">
        <v>2296</v>
      </c>
      <c r="E221" s="2124"/>
      <c r="F221" s="2203"/>
      <c r="G221" s="2194"/>
      <c r="H221" s="2194"/>
      <c r="I221" s="2194"/>
      <c r="J221" s="2194"/>
      <c r="K221" s="2194"/>
      <c r="L221" s="2194"/>
      <c r="M221" s="2194"/>
      <c r="N221" s="2194"/>
      <c r="O221" s="2194"/>
      <c r="P221" s="2194"/>
      <c r="Q221" s="2194"/>
      <c r="R221" s="2194"/>
      <c r="S221" s="2194"/>
      <c r="T221" s="2194"/>
      <c r="U221" s="2194"/>
      <c r="V221" s="2194"/>
      <c r="W221" s="2194"/>
      <c r="X221" s="2194"/>
      <c r="Y221" s="2194"/>
      <c r="Z221" s="2194"/>
      <c r="AA221" s="2194"/>
      <c r="AB221" s="2194"/>
      <c r="AC221" s="2194"/>
      <c r="AD221" s="2194"/>
      <c r="AE221" s="2194"/>
      <c r="AF221" s="2194"/>
      <c r="AG221" s="2194"/>
      <c r="AH221" s="2194"/>
      <c r="AI221" s="2194"/>
      <c r="AJ221" s="2204"/>
      <c r="AK221" s="1933">
        <f t="shared" ref="AK221:AK226" si="79">IF(D221="","",COUNT($F$218:$AJ$218)-AL221)</f>
        <v>0</v>
      </c>
      <c r="AL221" s="1934">
        <f t="shared" ref="AL221:AL226" si="80">IF(D221="","",AQ221+AR221)</f>
        <v>0</v>
      </c>
      <c r="AM221" s="1934">
        <f t="shared" ref="AM221:AM226" si="81">IF(D221="","",COUNTIF(F221:AJ221,"休"))</f>
        <v>0</v>
      </c>
      <c r="AN221" s="1935" t="str">
        <f t="shared" ref="AN221:AN226" si="82">IF(D221="","",IFERROR(ROUND(AM221/AK221,3),""))</f>
        <v/>
      </c>
      <c r="AO221" s="4626" t="e">
        <f>ROUND(AVERAGE(AN221:AN236),3)</f>
        <v>#DIV/0!</v>
      </c>
      <c r="AQ221" s="1952">
        <f t="shared" ref="AQ221:AQ226" si="83">+COUNTIF(F221:AJ221,"－")</f>
        <v>0</v>
      </c>
      <c r="AR221" s="1952">
        <f t="shared" ref="AR221:AR226" si="84">+COUNTIF(F221:AJ221,"外")</f>
        <v>0</v>
      </c>
    </row>
    <row r="222" spans="2:44" ht="13.5" customHeight="1">
      <c r="B222" s="4624"/>
      <c r="C222" s="4659"/>
      <c r="D222" s="2178" t="s">
        <v>2297</v>
      </c>
      <c r="E222" s="2124"/>
      <c r="F222" s="2179"/>
      <c r="G222" s="2130"/>
      <c r="H222" s="2130"/>
      <c r="I222" s="2130"/>
      <c r="J222" s="2130"/>
      <c r="K222" s="2130"/>
      <c r="L222" s="2130"/>
      <c r="M222" s="2130"/>
      <c r="N222" s="2130"/>
      <c r="O222" s="2130"/>
      <c r="P222" s="2130"/>
      <c r="Q222" s="2130"/>
      <c r="R222" s="2130"/>
      <c r="S222" s="2130"/>
      <c r="T222" s="2130"/>
      <c r="U222" s="2130"/>
      <c r="V222" s="2130"/>
      <c r="W222" s="2130"/>
      <c r="X222" s="2130"/>
      <c r="Y222" s="2130"/>
      <c r="Z222" s="2130"/>
      <c r="AA222" s="2130"/>
      <c r="AB222" s="2130"/>
      <c r="AC222" s="2130"/>
      <c r="AD222" s="2130"/>
      <c r="AE222" s="2130"/>
      <c r="AF222" s="2130"/>
      <c r="AG222" s="2130"/>
      <c r="AH222" s="2130"/>
      <c r="AI222" s="2130"/>
      <c r="AJ222" s="2191"/>
      <c r="AK222" s="1933">
        <f t="shared" si="79"/>
        <v>0</v>
      </c>
      <c r="AL222" s="1934">
        <f t="shared" si="80"/>
        <v>0</v>
      </c>
      <c r="AM222" s="1934">
        <f t="shared" si="81"/>
        <v>0</v>
      </c>
      <c r="AN222" s="1935" t="str">
        <f t="shared" si="82"/>
        <v/>
      </c>
      <c r="AO222" s="4627"/>
      <c r="AQ222" s="1952">
        <f t="shared" si="83"/>
        <v>0</v>
      </c>
      <c r="AR222" s="1952">
        <f t="shared" si="84"/>
        <v>0</v>
      </c>
    </row>
    <row r="223" spans="2:44">
      <c r="B223" s="4624"/>
      <c r="C223" s="4659"/>
      <c r="D223" s="2181" t="s">
        <v>2298</v>
      </c>
      <c r="E223" s="2124"/>
      <c r="F223" s="2179"/>
      <c r="G223" s="2130"/>
      <c r="H223" s="2130"/>
      <c r="I223" s="2130"/>
      <c r="J223" s="2130"/>
      <c r="K223" s="2130"/>
      <c r="L223" s="2130"/>
      <c r="M223" s="2130"/>
      <c r="N223" s="2130"/>
      <c r="O223" s="2130"/>
      <c r="P223" s="2130"/>
      <c r="Q223" s="2130"/>
      <c r="R223" s="2130"/>
      <c r="S223" s="2130"/>
      <c r="T223" s="2130"/>
      <c r="U223" s="2130"/>
      <c r="V223" s="2130"/>
      <c r="W223" s="2130"/>
      <c r="X223" s="2130"/>
      <c r="Y223" s="2130"/>
      <c r="Z223" s="2130"/>
      <c r="AA223" s="2130"/>
      <c r="AB223" s="2130"/>
      <c r="AC223" s="2130"/>
      <c r="AD223" s="2130"/>
      <c r="AE223" s="2130"/>
      <c r="AF223" s="2130"/>
      <c r="AG223" s="2130"/>
      <c r="AH223" s="2130"/>
      <c r="AI223" s="2130"/>
      <c r="AJ223" s="2191"/>
      <c r="AK223" s="1933">
        <f t="shared" si="79"/>
        <v>0</v>
      </c>
      <c r="AL223" s="1934">
        <f t="shared" si="80"/>
        <v>0</v>
      </c>
      <c r="AM223" s="1934">
        <f t="shared" si="81"/>
        <v>0</v>
      </c>
      <c r="AN223" s="1935" t="str">
        <f t="shared" si="82"/>
        <v/>
      </c>
      <c r="AO223" s="4627"/>
      <c r="AQ223" s="1952">
        <f t="shared" si="83"/>
        <v>0</v>
      </c>
      <c r="AR223" s="1952">
        <f t="shared" si="84"/>
        <v>0</v>
      </c>
    </row>
    <row r="224" spans="2:44">
      <c r="B224" s="4624"/>
      <c r="C224" s="4659"/>
      <c r="D224" s="2181" t="s">
        <v>2299</v>
      </c>
      <c r="E224" s="2105"/>
      <c r="F224" s="2179"/>
      <c r="G224" s="2130"/>
      <c r="H224" s="2130"/>
      <c r="I224" s="2130"/>
      <c r="J224" s="2130"/>
      <c r="K224" s="2130"/>
      <c r="L224" s="2130"/>
      <c r="M224" s="2130"/>
      <c r="N224" s="2130"/>
      <c r="O224" s="2130"/>
      <c r="P224" s="2130"/>
      <c r="Q224" s="2130"/>
      <c r="R224" s="2130"/>
      <c r="S224" s="2130"/>
      <c r="T224" s="2130"/>
      <c r="U224" s="2130"/>
      <c r="V224" s="2130"/>
      <c r="W224" s="2130"/>
      <c r="X224" s="2130"/>
      <c r="Y224" s="2130"/>
      <c r="Z224" s="2130"/>
      <c r="AA224" s="2130"/>
      <c r="AB224" s="2130"/>
      <c r="AC224" s="2130"/>
      <c r="AD224" s="2130"/>
      <c r="AE224" s="2130"/>
      <c r="AF224" s="2130"/>
      <c r="AG224" s="2130"/>
      <c r="AH224" s="2130"/>
      <c r="AI224" s="2130"/>
      <c r="AJ224" s="2191"/>
      <c r="AK224" s="1933">
        <f t="shared" si="79"/>
        <v>0</v>
      </c>
      <c r="AL224" s="1934">
        <f t="shared" si="80"/>
        <v>0</v>
      </c>
      <c r="AM224" s="1934">
        <f t="shared" si="81"/>
        <v>0</v>
      </c>
      <c r="AN224" s="1935" t="str">
        <f t="shared" si="82"/>
        <v/>
      </c>
      <c r="AO224" s="4627"/>
      <c r="AQ224" s="1952">
        <f t="shared" si="83"/>
        <v>0</v>
      </c>
      <c r="AR224" s="1952">
        <f t="shared" si="84"/>
        <v>0</v>
      </c>
    </row>
    <row r="225" spans="2:44">
      <c r="B225" s="4624"/>
      <c r="C225" s="4659"/>
      <c r="D225" s="2181" t="s">
        <v>2300</v>
      </c>
      <c r="E225" s="2124"/>
      <c r="F225" s="2179"/>
      <c r="G225" s="2130"/>
      <c r="H225" s="2130"/>
      <c r="I225" s="2130"/>
      <c r="J225" s="2130"/>
      <c r="K225" s="2130"/>
      <c r="L225" s="2130"/>
      <c r="M225" s="2130"/>
      <c r="N225" s="2130"/>
      <c r="O225" s="2130"/>
      <c r="P225" s="2130"/>
      <c r="Q225" s="2130"/>
      <c r="R225" s="2130"/>
      <c r="S225" s="2130"/>
      <c r="T225" s="2130"/>
      <c r="U225" s="2130"/>
      <c r="V225" s="2130"/>
      <c r="W225" s="2130"/>
      <c r="X225" s="2130"/>
      <c r="Y225" s="2130"/>
      <c r="Z225" s="2130"/>
      <c r="AA225" s="2130"/>
      <c r="AB225" s="2130"/>
      <c r="AC225" s="2130"/>
      <c r="AD225" s="2130"/>
      <c r="AE225" s="2130"/>
      <c r="AF225" s="2130"/>
      <c r="AG225" s="2130"/>
      <c r="AH225" s="2130"/>
      <c r="AI225" s="2130"/>
      <c r="AJ225" s="2191"/>
      <c r="AK225" s="1933">
        <f t="shared" si="79"/>
        <v>0</v>
      </c>
      <c r="AL225" s="1934">
        <f t="shared" si="80"/>
        <v>0</v>
      </c>
      <c r="AM225" s="1934">
        <f t="shared" si="81"/>
        <v>0</v>
      </c>
      <c r="AN225" s="1935" t="str">
        <f t="shared" si="82"/>
        <v/>
      </c>
      <c r="AO225" s="4627"/>
      <c r="AQ225" s="1952">
        <f t="shared" si="83"/>
        <v>0</v>
      </c>
      <c r="AR225" s="1952">
        <f t="shared" si="84"/>
        <v>0</v>
      </c>
    </row>
    <row r="226" spans="2:44">
      <c r="B226" s="4625"/>
      <c r="C226" s="4660"/>
      <c r="D226" s="2182">
        <f>E$29</f>
        <v>0</v>
      </c>
      <c r="E226" s="2132"/>
      <c r="F226" s="2205"/>
      <c r="G226" s="2198"/>
      <c r="H226" s="2198"/>
      <c r="I226" s="2198"/>
      <c r="J226" s="2198"/>
      <c r="K226" s="2198"/>
      <c r="L226" s="2198"/>
      <c r="M226" s="2198"/>
      <c r="N226" s="2198"/>
      <c r="O226" s="2198"/>
      <c r="P226" s="2198"/>
      <c r="Q226" s="2198"/>
      <c r="R226" s="2198"/>
      <c r="S226" s="2198"/>
      <c r="T226" s="2198"/>
      <c r="U226" s="2198"/>
      <c r="V226" s="2198"/>
      <c r="W226" s="2198"/>
      <c r="X226" s="2198"/>
      <c r="Y226" s="2198"/>
      <c r="Z226" s="2198"/>
      <c r="AA226" s="2198"/>
      <c r="AB226" s="2198"/>
      <c r="AC226" s="2198"/>
      <c r="AD226" s="2198"/>
      <c r="AE226" s="2198"/>
      <c r="AF226" s="2198"/>
      <c r="AG226" s="2198"/>
      <c r="AH226" s="2198"/>
      <c r="AI226" s="2198"/>
      <c r="AJ226" s="2206"/>
      <c r="AK226" s="1933">
        <f t="shared" si="79"/>
        <v>0</v>
      </c>
      <c r="AL226" s="1934">
        <f t="shared" si="80"/>
        <v>0</v>
      </c>
      <c r="AM226" s="1947">
        <f t="shared" si="81"/>
        <v>0</v>
      </c>
      <c r="AN226" s="1935" t="str">
        <f t="shared" si="82"/>
        <v/>
      </c>
      <c r="AO226" s="4627"/>
      <c r="AQ226" s="1952">
        <f t="shared" si="83"/>
        <v>0</v>
      </c>
      <c r="AR226" s="1952">
        <f t="shared" si="84"/>
        <v>0</v>
      </c>
    </row>
    <row r="227" spans="2:44" ht="14.4">
      <c r="B227" s="4623" t="s">
        <v>2301</v>
      </c>
      <c r="C227" s="4658" t="s">
        <v>2302</v>
      </c>
      <c r="D227" s="2119" t="s">
        <v>2281</v>
      </c>
      <c r="E227" s="2137" t="s">
        <v>2270</v>
      </c>
      <c r="F227" s="2156" t="s">
        <v>2312</v>
      </c>
      <c r="G227" s="2122" t="s">
        <v>2312</v>
      </c>
      <c r="H227" s="2122" t="s">
        <v>2312</v>
      </c>
      <c r="I227" s="2122" t="s">
        <v>2312</v>
      </c>
      <c r="J227" s="2122" t="s">
        <v>2312</v>
      </c>
      <c r="K227" s="2122" t="s">
        <v>2312</v>
      </c>
      <c r="L227" s="2122" t="s">
        <v>2312</v>
      </c>
      <c r="M227" s="2122" t="s">
        <v>2312</v>
      </c>
      <c r="N227" s="2122" t="s">
        <v>2312</v>
      </c>
      <c r="O227" s="2122" t="s">
        <v>2312</v>
      </c>
      <c r="P227" s="2122" t="s">
        <v>2312</v>
      </c>
      <c r="Q227" s="2122" t="s">
        <v>2312</v>
      </c>
      <c r="R227" s="2122" t="s">
        <v>2312</v>
      </c>
      <c r="S227" s="2122" t="s">
        <v>2312</v>
      </c>
      <c r="T227" s="2122" t="s">
        <v>2312</v>
      </c>
      <c r="U227" s="2122" t="s">
        <v>2312</v>
      </c>
      <c r="V227" s="2122" t="s">
        <v>2312</v>
      </c>
      <c r="W227" s="2122" t="s">
        <v>2312</v>
      </c>
      <c r="X227" s="2122" t="s">
        <v>2312</v>
      </c>
      <c r="Y227" s="2122" t="s">
        <v>2312</v>
      </c>
      <c r="Z227" s="2122" t="s">
        <v>2312</v>
      </c>
      <c r="AA227" s="2122" t="s">
        <v>2312</v>
      </c>
      <c r="AB227" s="2122" t="s">
        <v>2312</v>
      </c>
      <c r="AC227" s="2122" t="s">
        <v>2312</v>
      </c>
      <c r="AD227" s="2122" t="s">
        <v>2312</v>
      </c>
      <c r="AE227" s="2122" t="s">
        <v>2312</v>
      </c>
      <c r="AF227" s="2122" t="s">
        <v>2312</v>
      </c>
      <c r="AG227" s="2122" t="s">
        <v>2312</v>
      </c>
      <c r="AH227" s="2122" t="s">
        <v>2312</v>
      </c>
      <c r="AI227" s="2122" t="s">
        <v>2312</v>
      </c>
      <c r="AJ227" s="2159" t="s">
        <v>2312</v>
      </c>
      <c r="AK227" s="1951"/>
      <c r="AL227" s="1952"/>
      <c r="AM227" s="1953"/>
      <c r="AN227" s="1954"/>
      <c r="AO227" s="4627"/>
    </row>
    <row r="228" spans="2:44">
      <c r="B228" s="4624"/>
      <c r="C228" s="4659"/>
      <c r="D228" s="2185" t="s">
        <v>2296</v>
      </c>
      <c r="E228" s="2124"/>
      <c r="F228" s="2197"/>
      <c r="G228" s="2135"/>
      <c r="H228" s="2135"/>
      <c r="I228" s="2135"/>
      <c r="J228" s="2135"/>
      <c r="K228" s="2135"/>
      <c r="L228" s="2135"/>
      <c r="M228" s="2135"/>
      <c r="N228" s="2135"/>
      <c r="O228" s="2135"/>
      <c r="P228" s="2135"/>
      <c r="Q228" s="2135"/>
      <c r="R228" s="2135"/>
      <c r="S228" s="2135"/>
      <c r="T228" s="2135"/>
      <c r="U228" s="2135"/>
      <c r="V228" s="2135"/>
      <c r="W228" s="2135"/>
      <c r="X228" s="2135"/>
      <c r="Y228" s="2135"/>
      <c r="Z228" s="2135"/>
      <c r="AA228" s="2135"/>
      <c r="AB228" s="2135"/>
      <c r="AC228" s="2135"/>
      <c r="AD228" s="2135"/>
      <c r="AE228" s="2135"/>
      <c r="AF228" s="2135"/>
      <c r="AG228" s="2135"/>
      <c r="AH228" s="2135"/>
      <c r="AI228" s="2135"/>
      <c r="AJ228" s="2207"/>
      <c r="AK228" s="1933">
        <f>IF(D228="","",COUNT($F$218:$AJ$218)-AL228)</f>
        <v>0</v>
      </c>
      <c r="AL228" s="1934">
        <f>IF(D228="","",AQ228+AR228)</f>
        <v>0</v>
      </c>
      <c r="AM228" s="1934">
        <f>IF(D228="","",COUNTIF(F228:AJ228,"休"))</f>
        <v>0</v>
      </c>
      <c r="AN228" s="1935" t="str">
        <f>IF(D228="","",IFERROR(ROUND(AM228/AK228,3),""))</f>
        <v/>
      </c>
      <c r="AO228" s="4627"/>
      <c r="AQ228" s="1952">
        <f>+COUNTIF(F228:AJ228,"－")</f>
        <v>0</v>
      </c>
      <c r="AR228" s="1952">
        <f>+COUNTIF(F228:AJ228,"外")</f>
        <v>0</v>
      </c>
    </row>
    <row r="229" spans="2:44">
      <c r="B229" s="4624"/>
      <c r="C229" s="4659"/>
      <c r="D229" s="2178" t="s">
        <v>2297</v>
      </c>
      <c r="E229" s="2138"/>
      <c r="F229" s="2179"/>
      <c r="G229" s="2130"/>
      <c r="H229" s="2130"/>
      <c r="I229" s="2130"/>
      <c r="J229" s="2130"/>
      <c r="K229" s="2130"/>
      <c r="L229" s="2130"/>
      <c r="M229" s="2130"/>
      <c r="N229" s="2130"/>
      <c r="O229" s="2130"/>
      <c r="P229" s="2130"/>
      <c r="Q229" s="2130"/>
      <c r="R229" s="2130"/>
      <c r="S229" s="2130"/>
      <c r="T229" s="2130"/>
      <c r="U229" s="2130"/>
      <c r="V229" s="2130"/>
      <c r="W229" s="2130"/>
      <c r="X229" s="2130"/>
      <c r="Y229" s="2130"/>
      <c r="Z229" s="2130"/>
      <c r="AA229" s="2130"/>
      <c r="AB229" s="2130"/>
      <c r="AC229" s="2130"/>
      <c r="AD229" s="2130"/>
      <c r="AE229" s="2130"/>
      <c r="AF229" s="2130"/>
      <c r="AG229" s="2130"/>
      <c r="AH229" s="2130"/>
      <c r="AI229" s="2130"/>
      <c r="AJ229" s="2191"/>
      <c r="AK229" s="1933">
        <f>IF(D229="","",COUNT($F$218:$AJ$218)-AL229)</f>
        <v>0</v>
      </c>
      <c r="AL229" s="1934">
        <f>IF(D229="","",AQ229+AR229)</f>
        <v>0</v>
      </c>
      <c r="AM229" s="1934">
        <f>IF(D229="","",COUNTIF(F229:AJ229,"休"))</f>
        <v>0</v>
      </c>
      <c r="AN229" s="1935" t="str">
        <f>IF(D229="","",IFERROR(ROUND(AM229/AK229,3),""))</f>
        <v/>
      </c>
      <c r="AO229" s="4627"/>
      <c r="AQ229" s="1952">
        <f>+COUNTIF(F229:AJ229,"－")</f>
        <v>0</v>
      </c>
      <c r="AR229" s="1952">
        <f>+COUNTIF(F229:AJ229,"外")</f>
        <v>0</v>
      </c>
    </row>
    <row r="230" spans="2:44">
      <c r="B230" s="4624"/>
      <c r="C230" s="4659"/>
      <c r="E230" s="2138"/>
      <c r="F230" s="2179"/>
      <c r="G230" s="2130"/>
      <c r="H230" s="2130"/>
      <c r="I230" s="2130"/>
      <c r="J230" s="2130"/>
      <c r="K230" s="2130"/>
      <c r="L230" s="2130"/>
      <c r="M230" s="2130"/>
      <c r="N230" s="2130"/>
      <c r="O230" s="2130"/>
      <c r="P230" s="2130"/>
      <c r="Q230" s="2130"/>
      <c r="R230" s="2130"/>
      <c r="S230" s="2130"/>
      <c r="T230" s="2130"/>
      <c r="U230" s="2130"/>
      <c r="V230" s="2130"/>
      <c r="W230" s="2130"/>
      <c r="X230" s="2130"/>
      <c r="Y230" s="2130"/>
      <c r="Z230" s="2130"/>
      <c r="AA230" s="2130"/>
      <c r="AB230" s="2130"/>
      <c r="AC230" s="2130"/>
      <c r="AD230" s="2130"/>
      <c r="AE230" s="2130"/>
      <c r="AF230" s="2130"/>
      <c r="AG230" s="2130"/>
      <c r="AH230" s="2130"/>
      <c r="AI230" s="2130"/>
      <c r="AJ230" s="2191"/>
      <c r="AK230" s="1933" t="str">
        <f>IF(D230="","",COUNT($F$218:$AJ$218)-AL230)</f>
        <v/>
      </c>
      <c r="AL230" s="1934" t="str">
        <f>IF(D230="","",AQ230+AR230)</f>
        <v/>
      </c>
      <c r="AM230" s="1934" t="str">
        <f>IF(D230="","",COUNTIF(F230:AJ230,"休"))</f>
        <v/>
      </c>
      <c r="AN230" s="1935" t="str">
        <f>IF(D230="","",IFERROR(ROUND(AM230/AK230,3),""))</f>
        <v/>
      </c>
      <c r="AO230" s="4627"/>
      <c r="AQ230" s="1952">
        <f>+COUNTIF(F230:AJ230,"－")</f>
        <v>0</v>
      </c>
      <c r="AR230" s="1952">
        <f>+COUNTIF(F230:AJ230,"外")</f>
        <v>0</v>
      </c>
    </row>
    <row r="231" spans="2:44">
      <c r="B231" s="4624"/>
      <c r="C231" s="4660"/>
      <c r="D231" s="2174"/>
      <c r="E231" s="1947"/>
      <c r="F231" s="2205"/>
      <c r="G231" s="2198"/>
      <c r="H231" s="2198"/>
      <c r="I231" s="2198"/>
      <c r="J231" s="2198"/>
      <c r="K231" s="2198"/>
      <c r="L231" s="2198"/>
      <c r="M231" s="2198"/>
      <c r="N231" s="2198"/>
      <c r="O231" s="2198"/>
      <c r="P231" s="2198"/>
      <c r="Q231" s="2198"/>
      <c r="R231" s="2198"/>
      <c r="S231" s="2198"/>
      <c r="T231" s="2198"/>
      <c r="U231" s="2198"/>
      <c r="V231" s="2198"/>
      <c r="W231" s="2198"/>
      <c r="X231" s="2198"/>
      <c r="Y231" s="2198"/>
      <c r="Z231" s="2198"/>
      <c r="AA231" s="2198"/>
      <c r="AB231" s="2198"/>
      <c r="AC231" s="2198"/>
      <c r="AD231" s="2198"/>
      <c r="AE231" s="2198"/>
      <c r="AF231" s="2198"/>
      <c r="AG231" s="2198"/>
      <c r="AH231" s="2198"/>
      <c r="AI231" s="2198"/>
      <c r="AJ231" s="2206"/>
      <c r="AK231" s="1933" t="str">
        <f>IF(D231="","",COUNT($F$218:$AJ$218)-AL231)</f>
        <v/>
      </c>
      <c r="AL231" s="1934" t="str">
        <f>IF(D231="","",AQ231+AR231)</f>
        <v/>
      </c>
      <c r="AM231" s="1934" t="str">
        <f>IF(D231="","",COUNTIF(F231:AJ231,"休"))</f>
        <v/>
      </c>
      <c r="AN231" s="1935" t="str">
        <f>IF(D231="","",IFERROR(ROUND(AM231/AK231,3),""))</f>
        <v/>
      </c>
      <c r="AO231" s="4627"/>
      <c r="AQ231" s="1952">
        <f>+COUNTIF(F231:AJ231,"－")</f>
        <v>0</v>
      </c>
      <c r="AR231" s="1952">
        <f>+COUNTIF(F231:AJ231,"外")</f>
        <v>0</v>
      </c>
    </row>
    <row r="232" spans="2:44" ht="14.4">
      <c r="B232" s="4624"/>
      <c r="C232" s="4658" t="s">
        <v>2303</v>
      </c>
      <c r="D232" s="2119" t="s">
        <v>2281</v>
      </c>
      <c r="E232" s="2139" t="s">
        <v>2270</v>
      </c>
      <c r="F232" s="2156" t="s">
        <v>2311</v>
      </c>
      <c r="G232" s="2122" t="s">
        <v>2311</v>
      </c>
      <c r="H232" s="2122" t="s">
        <v>2311</v>
      </c>
      <c r="I232" s="2122" t="s">
        <v>2311</v>
      </c>
      <c r="J232" s="2122" t="s">
        <v>2311</v>
      </c>
      <c r="K232" s="2122" t="s">
        <v>2311</v>
      </c>
      <c r="L232" s="2122" t="s">
        <v>2311</v>
      </c>
      <c r="M232" s="2122" t="s">
        <v>2311</v>
      </c>
      <c r="N232" s="2122" t="s">
        <v>2311</v>
      </c>
      <c r="O232" s="2122" t="s">
        <v>2311</v>
      </c>
      <c r="P232" s="2122" t="s">
        <v>2311</v>
      </c>
      <c r="Q232" s="2122" t="s">
        <v>2311</v>
      </c>
      <c r="R232" s="2122" t="s">
        <v>2311</v>
      </c>
      <c r="S232" s="2122" t="s">
        <v>2311</v>
      </c>
      <c r="T232" s="2122" t="s">
        <v>2311</v>
      </c>
      <c r="U232" s="2122" t="s">
        <v>2311</v>
      </c>
      <c r="V232" s="2122" t="s">
        <v>2311</v>
      </c>
      <c r="W232" s="2122" t="s">
        <v>2311</v>
      </c>
      <c r="X232" s="2122" t="s">
        <v>2311</v>
      </c>
      <c r="Y232" s="2122" t="s">
        <v>2311</v>
      </c>
      <c r="Z232" s="2122" t="s">
        <v>2311</v>
      </c>
      <c r="AA232" s="2122" t="s">
        <v>2311</v>
      </c>
      <c r="AB232" s="2122" t="s">
        <v>2311</v>
      </c>
      <c r="AC232" s="2122" t="s">
        <v>2311</v>
      </c>
      <c r="AD232" s="2122" t="s">
        <v>2311</v>
      </c>
      <c r="AE232" s="2122" t="s">
        <v>2311</v>
      </c>
      <c r="AF232" s="2122" t="s">
        <v>2311</v>
      </c>
      <c r="AG232" s="2122" t="s">
        <v>2311</v>
      </c>
      <c r="AH232" s="2122" t="s">
        <v>2311</v>
      </c>
      <c r="AI232" s="2122" t="s">
        <v>2311</v>
      </c>
      <c r="AJ232" s="2159" t="s">
        <v>2311</v>
      </c>
      <c r="AK232" s="1951"/>
      <c r="AL232" s="1952"/>
      <c r="AM232" s="1960"/>
      <c r="AN232" s="1954"/>
      <c r="AO232" s="4627"/>
    </row>
    <row r="233" spans="2:44">
      <c r="B233" s="4624"/>
      <c r="C233" s="4659"/>
      <c r="D233" s="2167" t="s">
        <v>2297</v>
      </c>
      <c r="E233" s="2124"/>
      <c r="F233" s="2197"/>
      <c r="G233" s="2135"/>
      <c r="H233" s="2135"/>
      <c r="I233" s="2135"/>
      <c r="J233" s="2135"/>
      <c r="K233" s="2135"/>
      <c r="L233" s="2135"/>
      <c r="M233" s="2135"/>
      <c r="N233" s="2135"/>
      <c r="O233" s="2135"/>
      <c r="P233" s="2135"/>
      <c r="Q233" s="2135"/>
      <c r="R233" s="2135"/>
      <c r="S233" s="2135"/>
      <c r="T233" s="2135"/>
      <c r="U233" s="2135"/>
      <c r="V233" s="2135"/>
      <c r="W233" s="2135"/>
      <c r="X233" s="2135"/>
      <c r="Y233" s="2135"/>
      <c r="Z233" s="2135"/>
      <c r="AA233" s="2135"/>
      <c r="AB233" s="2135"/>
      <c r="AC233" s="2135"/>
      <c r="AD233" s="2135"/>
      <c r="AE233" s="2135"/>
      <c r="AF233" s="2135"/>
      <c r="AG233" s="2135"/>
      <c r="AH233" s="2135"/>
      <c r="AI233" s="2135"/>
      <c r="AJ233" s="2207"/>
      <c r="AK233" s="1933">
        <f>IF(D233="","",COUNT($F$218:$AJ$218)-AL233)</f>
        <v>0</v>
      </c>
      <c r="AL233" s="1934">
        <f>IF(D233="","",AQ233+AR233)</f>
        <v>0</v>
      </c>
      <c r="AM233" s="1934">
        <f>IF(D233="","",COUNTIF(F233:AJ233,"休"))</f>
        <v>0</v>
      </c>
      <c r="AN233" s="1935" t="str">
        <f>IF(D233="","",IFERROR(ROUND(AM233/AK233,3),""))</f>
        <v/>
      </c>
      <c r="AO233" s="4627"/>
      <c r="AQ233" s="1952">
        <f>+COUNTIF(F233:AJ233,"－")</f>
        <v>0</v>
      </c>
      <c r="AR233" s="1952">
        <f>+COUNTIF(F233:AJ233,"外")</f>
        <v>0</v>
      </c>
    </row>
    <row r="234" spans="2:44">
      <c r="B234" s="4624"/>
      <c r="C234" s="4659"/>
      <c r="E234" s="2138"/>
      <c r="F234" s="2179"/>
      <c r="G234" s="2130"/>
      <c r="H234" s="2130"/>
      <c r="I234" s="2130"/>
      <c r="J234" s="2130"/>
      <c r="K234" s="2130"/>
      <c r="L234" s="2130"/>
      <c r="M234" s="2130"/>
      <c r="N234" s="2130"/>
      <c r="O234" s="2130"/>
      <c r="P234" s="2130"/>
      <c r="Q234" s="2130"/>
      <c r="R234" s="2130"/>
      <c r="S234" s="2130"/>
      <c r="T234" s="2130"/>
      <c r="U234" s="2130"/>
      <c r="V234" s="2130"/>
      <c r="W234" s="2130"/>
      <c r="X234" s="2130"/>
      <c r="Y234" s="2130"/>
      <c r="Z234" s="2130"/>
      <c r="AA234" s="2130"/>
      <c r="AB234" s="2130"/>
      <c r="AC234" s="2130"/>
      <c r="AD234" s="2130"/>
      <c r="AE234" s="2130"/>
      <c r="AF234" s="2130"/>
      <c r="AG234" s="2130"/>
      <c r="AH234" s="2130"/>
      <c r="AI234" s="2130"/>
      <c r="AJ234" s="2191"/>
      <c r="AK234" s="1933" t="str">
        <f>IF(D234="","",COUNT($F$218:$AJ$218)-AL234)</f>
        <v/>
      </c>
      <c r="AL234" s="1934" t="str">
        <f>IF(D234="","",AQ234+AR234)</f>
        <v/>
      </c>
      <c r="AM234" s="1934" t="str">
        <f>IF(D234="","",COUNTIF(F234:AJ234,"休"))</f>
        <v/>
      </c>
      <c r="AN234" s="1935" t="str">
        <f>IF(D234="","",IFERROR(ROUND(AM234/AK234,3),""))</f>
        <v/>
      </c>
      <c r="AO234" s="4627"/>
      <c r="AQ234" s="1952">
        <f>+COUNTIF(F234:AJ234,"－")</f>
        <v>0</v>
      </c>
      <c r="AR234" s="1952">
        <f>+COUNTIF(F234:AJ234,"外")</f>
        <v>0</v>
      </c>
    </row>
    <row r="235" spans="2:44">
      <c r="B235" s="4624"/>
      <c r="C235" s="4659"/>
      <c r="E235" s="2138"/>
      <c r="F235" s="2179"/>
      <c r="G235" s="2130"/>
      <c r="H235" s="2130"/>
      <c r="I235" s="2130"/>
      <c r="J235" s="2130"/>
      <c r="K235" s="2130"/>
      <c r="L235" s="2130"/>
      <c r="M235" s="2130"/>
      <c r="N235" s="2130"/>
      <c r="O235" s="2130"/>
      <c r="P235" s="2130"/>
      <c r="Q235" s="2130"/>
      <c r="R235" s="2130"/>
      <c r="S235" s="2130"/>
      <c r="T235" s="2130"/>
      <c r="U235" s="2130"/>
      <c r="V235" s="2130"/>
      <c r="W235" s="2130"/>
      <c r="X235" s="2130"/>
      <c r="Y235" s="2130"/>
      <c r="Z235" s="2130"/>
      <c r="AA235" s="2130"/>
      <c r="AB235" s="2130"/>
      <c r="AC235" s="2130"/>
      <c r="AD235" s="2130"/>
      <c r="AE235" s="2130"/>
      <c r="AF235" s="2130"/>
      <c r="AG235" s="2130"/>
      <c r="AH235" s="2130"/>
      <c r="AI235" s="2130"/>
      <c r="AJ235" s="2191"/>
      <c r="AK235" s="1933" t="str">
        <f>IF(D235="","",COUNT($F$218:$AJ$218)-AL235)</f>
        <v/>
      </c>
      <c r="AL235" s="1934" t="str">
        <f>IF(D235="","",AQ235+AR235)</f>
        <v/>
      </c>
      <c r="AM235" s="1934" t="str">
        <f>IF(D235="","",COUNTIF(F235:AJ235,"休"))</f>
        <v/>
      </c>
      <c r="AN235" s="1935" t="str">
        <f>IF(D235="","",IFERROR(ROUND(AM235/AK235,3),""))</f>
        <v/>
      </c>
      <c r="AO235" s="4627"/>
      <c r="AQ235" s="1952">
        <f>+COUNTIF(F235:AJ235,"－")</f>
        <v>0</v>
      </c>
      <c r="AR235" s="1952">
        <f>+COUNTIF(F235:AJ235,"外")</f>
        <v>0</v>
      </c>
    </row>
    <row r="236" spans="2:44" ht="13.8" thickBot="1">
      <c r="B236" s="4625"/>
      <c r="C236" s="4660"/>
      <c r="D236" s="2174"/>
      <c r="E236" s="1947"/>
      <c r="F236" s="2205"/>
      <c r="G236" s="2198"/>
      <c r="H236" s="2198"/>
      <c r="I236" s="2198"/>
      <c r="J236" s="2198"/>
      <c r="K236" s="2198"/>
      <c r="L236" s="2198"/>
      <c r="M236" s="2198"/>
      <c r="N236" s="2198"/>
      <c r="O236" s="2198"/>
      <c r="P236" s="2198"/>
      <c r="Q236" s="2198"/>
      <c r="R236" s="2198"/>
      <c r="S236" s="2198"/>
      <c r="T236" s="2198"/>
      <c r="U236" s="2198"/>
      <c r="V236" s="2198"/>
      <c r="W236" s="2198"/>
      <c r="X236" s="2198"/>
      <c r="Y236" s="2198"/>
      <c r="Z236" s="2198"/>
      <c r="AA236" s="2198"/>
      <c r="AB236" s="2198"/>
      <c r="AC236" s="2198"/>
      <c r="AD236" s="2198"/>
      <c r="AE236" s="2198"/>
      <c r="AF236" s="2198"/>
      <c r="AG236" s="2198"/>
      <c r="AH236" s="2198"/>
      <c r="AI236" s="2198"/>
      <c r="AJ236" s="2206"/>
      <c r="AK236" s="1963" t="str">
        <f>IF(D236="","",COUNT($F$218:$AJ$218)-AL236)</f>
        <v/>
      </c>
      <c r="AL236" s="1947" t="str">
        <f>IF(D236="","",AQ236+AR236)</f>
        <v/>
      </c>
      <c r="AM236" s="1947" t="str">
        <f>IF(D236="","",COUNTIF(F236:AJ236,"休"))</f>
        <v/>
      </c>
      <c r="AN236" s="1935" t="str">
        <f>IF(D236="","",IFERROR(ROUND(AM236/AK236,3),""))</f>
        <v/>
      </c>
      <c r="AO236" s="4628"/>
      <c r="AQ236" s="1952">
        <f>+COUNTIF(F236:AJ236,"－")</f>
        <v>0</v>
      </c>
      <c r="AR236" s="1952">
        <f>+COUNTIF(F236:AJ236,"外")</f>
        <v>0</v>
      </c>
    </row>
    <row r="237" spans="2:44" ht="13.8" thickBot="1">
      <c r="B237" s="2143"/>
      <c r="C237" s="2116"/>
      <c r="F237" s="2144"/>
      <c r="G237" s="2144"/>
      <c r="H237" s="2144"/>
      <c r="I237" s="2144"/>
      <c r="J237" s="2144"/>
      <c r="K237" s="2144"/>
      <c r="L237" s="2144"/>
      <c r="M237" s="2144"/>
      <c r="N237" s="2144"/>
      <c r="O237" s="2144"/>
      <c r="P237" s="2144"/>
      <c r="Q237" s="2144"/>
      <c r="R237" s="2144"/>
      <c r="S237" s="2144"/>
      <c r="T237" s="2144"/>
      <c r="U237" s="2144"/>
      <c r="V237" s="2144"/>
      <c r="W237" s="2144"/>
      <c r="X237" s="2144"/>
      <c r="Y237" s="2144"/>
      <c r="Z237" s="2144"/>
      <c r="AA237" s="2144"/>
      <c r="AB237" s="2144"/>
      <c r="AC237" s="2144"/>
      <c r="AD237" s="2144"/>
      <c r="AE237" s="2144"/>
      <c r="AF237" s="2144"/>
      <c r="AG237" s="2144"/>
      <c r="AH237" s="2144"/>
      <c r="AI237" s="2144"/>
      <c r="AJ237" s="2144"/>
      <c r="AK237" s="2145"/>
      <c r="AN237" s="2146" t="s">
        <v>2271</v>
      </c>
      <c r="AO237" s="2147" t="e">
        <f>IF(AO221&gt;=0.285,"OK","NG")</f>
        <v>#DIV/0!</v>
      </c>
      <c r="AQ237" s="2061"/>
      <c r="AR237" s="2061"/>
    </row>
    <row r="238" spans="2:44" hidden="1">
      <c r="F238" s="2061" t="e">
        <f>YEAR(F242)</f>
        <v>#VALUE!</v>
      </c>
      <c r="G238" s="2061" t="e">
        <f>MONTH(F242)</f>
        <v>#VALUE!</v>
      </c>
    </row>
    <row r="240" spans="2:44">
      <c r="B240" s="4629"/>
      <c r="C240" s="4630"/>
      <c r="D240" s="4631"/>
      <c r="E240" s="2149" t="s">
        <v>2266</v>
      </c>
      <c r="F240" s="4637" t="e">
        <f>F242</f>
        <v>#VALUE!</v>
      </c>
      <c r="G240" s="4638"/>
      <c r="H240" s="4638"/>
      <c r="I240" s="4638"/>
      <c r="J240" s="4638"/>
      <c r="K240" s="4638"/>
      <c r="L240" s="4638"/>
      <c r="M240" s="4638"/>
      <c r="N240" s="4638"/>
      <c r="O240" s="4638"/>
      <c r="P240" s="4638"/>
      <c r="Q240" s="4638"/>
      <c r="R240" s="4638"/>
      <c r="S240" s="4638"/>
      <c r="T240" s="4638"/>
      <c r="U240" s="4638"/>
      <c r="V240" s="4638"/>
      <c r="W240" s="4638"/>
      <c r="X240" s="4638"/>
      <c r="Y240" s="4638"/>
      <c r="Z240" s="4638"/>
      <c r="AA240" s="4638"/>
      <c r="AB240" s="4638"/>
      <c r="AC240" s="4638"/>
      <c r="AD240" s="4638"/>
      <c r="AE240" s="4638"/>
      <c r="AF240" s="4638"/>
      <c r="AG240" s="4638"/>
      <c r="AH240" s="4638"/>
      <c r="AI240" s="4638"/>
      <c r="AJ240" s="4638"/>
      <c r="AK240" s="4661" t="s">
        <v>2304</v>
      </c>
      <c r="AL240" s="4664" t="s">
        <v>2305</v>
      </c>
      <c r="AM240" s="4667" t="s">
        <v>2283</v>
      </c>
      <c r="AN240" s="4481" t="s">
        <v>2306</v>
      </c>
      <c r="AO240" s="4480" t="s">
        <v>2307</v>
      </c>
      <c r="AQ240" s="4619" t="s">
        <v>2308</v>
      </c>
      <c r="AR240" s="4619" t="s">
        <v>2309</v>
      </c>
    </row>
    <row r="241" spans="2:44" ht="13.5" hidden="1" customHeight="1">
      <c r="B241" s="4632"/>
      <c r="C241" s="4622"/>
      <c r="D241" s="4633"/>
      <c r="E241" s="2150"/>
      <c r="F241" s="2110" t="e">
        <f>DATE($F238,$G238,1)</f>
        <v>#VALUE!</v>
      </c>
      <c r="G241" s="2110" t="e">
        <f t="shared" ref="G241:AJ241" si="85">F241+1</f>
        <v>#VALUE!</v>
      </c>
      <c r="H241" s="2110" t="e">
        <f t="shared" si="85"/>
        <v>#VALUE!</v>
      </c>
      <c r="I241" s="2110" t="e">
        <f t="shared" si="85"/>
        <v>#VALUE!</v>
      </c>
      <c r="J241" s="2110" t="e">
        <f t="shared" si="85"/>
        <v>#VALUE!</v>
      </c>
      <c r="K241" s="2110" t="e">
        <f t="shared" si="85"/>
        <v>#VALUE!</v>
      </c>
      <c r="L241" s="2110" t="e">
        <f t="shared" si="85"/>
        <v>#VALUE!</v>
      </c>
      <c r="M241" s="2110" t="e">
        <f t="shared" si="85"/>
        <v>#VALUE!</v>
      </c>
      <c r="N241" s="2110" t="e">
        <f t="shared" si="85"/>
        <v>#VALUE!</v>
      </c>
      <c r="O241" s="2110" t="e">
        <f t="shared" si="85"/>
        <v>#VALUE!</v>
      </c>
      <c r="P241" s="2110" t="e">
        <f t="shared" si="85"/>
        <v>#VALUE!</v>
      </c>
      <c r="Q241" s="2110" t="e">
        <f t="shared" si="85"/>
        <v>#VALUE!</v>
      </c>
      <c r="R241" s="2110" t="e">
        <f t="shared" si="85"/>
        <v>#VALUE!</v>
      </c>
      <c r="S241" s="2110" t="e">
        <f t="shared" si="85"/>
        <v>#VALUE!</v>
      </c>
      <c r="T241" s="2110" t="e">
        <f t="shared" si="85"/>
        <v>#VALUE!</v>
      </c>
      <c r="U241" s="2110" t="e">
        <f t="shared" si="85"/>
        <v>#VALUE!</v>
      </c>
      <c r="V241" s="2110" t="e">
        <f t="shared" si="85"/>
        <v>#VALUE!</v>
      </c>
      <c r="W241" s="2110" t="e">
        <f t="shared" si="85"/>
        <v>#VALUE!</v>
      </c>
      <c r="X241" s="2110" t="e">
        <f t="shared" si="85"/>
        <v>#VALUE!</v>
      </c>
      <c r="Y241" s="2110" t="e">
        <f t="shared" si="85"/>
        <v>#VALUE!</v>
      </c>
      <c r="Z241" s="2110" t="e">
        <f t="shared" si="85"/>
        <v>#VALUE!</v>
      </c>
      <c r="AA241" s="2110" t="e">
        <f t="shared" si="85"/>
        <v>#VALUE!</v>
      </c>
      <c r="AB241" s="2110" t="e">
        <f t="shared" si="85"/>
        <v>#VALUE!</v>
      </c>
      <c r="AC241" s="2110" t="e">
        <f t="shared" si="85"/>
        <v>#VALUE!</v>
      </c>
      <c r="AD241" s="2110" t="e">
        <f t="shared" si="85"/>
        <v>#VALUE!</v>
      </c>
      <c r="AE241" s="2110" t="e">
        <f t="shared" si="85"/>
        <v>#VALUE!</v>
      </c>
      <c r="AF241" s="2110" t="e">
        <f t="shared" si="85"/>
        <v>#VALUE!</v>
      </c>
      <c r="AG241" s="2110" t="e">
        <f t="shared" si="85"/>
        <v>#VALUE!</v>
      </c>
      <c r="AH241" s="2110" t="e">
        <f t="shared" si="85"/>
        <v>#VALUE!</v>
      </c>
      <c r="AI241" s="2110" t="e">
        <f t="shared" si="85"/>
        <v>#VALUE!</v>
      </c>
      <c r="AJ241" s="2110" t="e">
        <f t="shared" si="85"/>
        <v>#VALUE!</v>
      </c>
      <c r="AK241" s="4662"/>
      <c r="AL241" s="4665"/>
      <c r="AM241" s="4668"/>
      <c r="AN241" s="4481"/>
      <c r="AO241" s="4480"/>
      <c r="AQ241" s="4619"/>
      <c r="AR241" s="4619"/>
    </row>
    <row r="242" spans="2:44">
      <c r="B242" s="4632"/>
      <c r="C242" s="4622"/>
      <c r="D242" s="4633"/>
      <c r="E242" s="2151" t="s">
        <v>2267</v>
      </c>
      <c r="F242" s="2152" t="e">
        <f>IF(EDATE(F217,1)&gt;$F$7,"",EDATE(F217,1))</f>
        <v>#VALUE!</v>
      </c>
      <c r="G242" s="2110" t="e">
        <f t="shared" ref="G242:AJ242" si="86">IF(G241&gt;$F$7,"",IF(F242=EOMONTH(DATE($F238,$G238,1),0),"",IF(F242="","",F242+1)))</f>
        <v>#VALUE!</v>
      </c>
      <c r="H242" s="2110" t="e">
        <f t="shared" si="86"/>
        <v>#VALUE!</v>
      </c>
      <c r="I242" s="2110" t="e">
        <f t="shared" si="86"/>
        <v>#VALUE!</v>
      </c>
      <c r="J242" s="2110" t="e">
        <f t="shared" si="86"/>
        <v>#VALUE!</v>
      </c>
      <c r="K242" s="2110" t="e">
        <f t="shared" si="86"/>
        <v>#VALUE!</v>
      </c>
      <c r="L242" s="2110" t="e">
        <f t="shared" si="86"/>
        <v>#VALUE!</v>
      </c>
      <c r="M242" s="2110" t="e">
        <f t="shared" si="86"/>
        <v>#VALUE!</v>
      </c>
      <c r="N242" s="2110" t="e">
        <f t="shared" si="86"/>
        <v>#VALUE!</v>
      </c>
      <c r="O242" s="2110" t="e">
        <f t="shared" si="86"/>
        <v>#VALUE!</v>
      </c>
      <c r="P242" s="2110" t="e">
        <f t="shared" si="86"/>
        <v>#VALUE!</v>
      </c>
      <c r="Q242" s="2110" t="e">
        <f t="shared" si="86"/>
        <v>#VALUE!</v>
      </c>
      <c r="R242" s="2110" t="e">
        <f t="shared" si="86"/>
        <v>#VALUE!</v>
      </c>
      <c r="S242" s="2110" t="e">
        <f t="shared" si="86"/>
        <v>#VALUE!</v>
      </c>
      <c r="T242" s="2110" t="e">
        <f t="shared" si="86"/>
        <v>#VALUE!</v>
      </c>
      <c r="U242" s="2110" t="e">
        <f t="shared" si="86"/>
        <v>#VALUE!</v>
      </c>
      <c r="V242" s="2110" t="e">
        <f t="shared" si="86"/>
        <v>#VALUE!</v>
      </c>
      <c r="W242" s="2110" t="e">
        <f t="shared" si="86"/>
        <v>#VALUE!</v>
      </c>
      <c r="X242" s="2110" t="e">
        <f t="shared" si="86"/>
        <v>#VALUE!</v>
      </c>
      <c r="Y242" s="2110" t="e">
        <f t="shared" si="86"/>
        <v>#VALUE!</v>
      </c>
      <c r="Z242" s="2110" t="e">
        <f t="shared" si="86"/>
        <v>#VALUE!</v>
      </c>
      <c r="AA242" s="2110" t="e">
        <f t="shared" si="86"/>
        <v>#VALUE!</v>
      </c>
      <c r="AB242" s="2110" t="e">
        <f t="shared" si="86"/>
        <v>#VALUE!</v>
      </c>
      <c r="AC242" s="2110" t="e">
        <f t="shared" si="86"/>
        <v>#VALUE!</v>
      </c>
      <c r="AD242" s="2110" t="e">
        <f t="shared" si="86"/>
        <v>#VALUE!</v>
      </c>
      <c r="AE242" s="2110" t="e">
        <f t="shared" si="86"/>
        <v>#VALUE!</v>
      </c>
      <c r="AF242" s="2110" t="e">
        <f t="shared" si="86"/>
        <v>#VALUE!</v>
      </c>
      <c r="AG242" s="2110" t="e">
        <f t="shared" si="86"/>
        <v>#VALUE!</v>
      </c>
      <c r="AH242" s="2110" t="e">
        <f t="shared" si="86"/>
        <v>#VALUE!</v>
      </c>
      <c r="AI242" s="2110" t="e">
        <f t="shared" si="86"/>
        <v>#VALUE!</v>
      </c>
      <c r="AJ242" s="2110" t="e">
        <f t="shared" si="86"/>
        <v>#VALUE!</v>
      </c>
      <c r="AK242" s="4662"/>
      <c r="AL242" s="4665"/>
      <c r="AM242" s="4668"/>
      <c r="AN242" s="4481"/>
      <c r="AO242" s="4480"/>
      <c r="AQ242" s="4619"/>
      <c r="AR242" s="4619"/>
    </row>
    <row r="243" spans="2:44">
      <c r="B243" s="4634"/>
      <c r="C243" s="4635"/>
      <c r="D243" s="4636"/>
      <c r="E243" s="1939" t="s">
        <v>1060</v>
      </c>
      <c r="F243" s="2153" t="str">
        <f t="shared" ref="F243:AJ243" si="87">IFERROR(TEXT(WEEKDAY(+F242),"aaa"),"")</f>
        <v/>
      </c>
      <c r="G243" s="2153" t="str">
        <f t="shared" si="87"/>
        <v/>
      </c>
      <c r="H243" s="2153" t="str">
        <f t="shared" si="87"/>
        <v/>
      </c>
      <c r="I243" s="2153" t="str">
        <f t="shared" si="87"/>
        <v/>
      </c>
      <c r="J243" s="2153" t="str">
        <f t="shared" si="87"/>
        <v/>
      </c>
      <c r="K243" s="2153" t="str">
        <f t="shared" si="87"/>
        <v/>
      </c>
      <c r="L243" s="2153" t="str">
        <f t="shared" si="87"/>
        <v/>
      </c>
      <c r="M243" s="2153" t="str">
        <f t="shared" si="87"/>
        <v/>
      </c>
      <c r="N243" s="2153" t="str">
        <f t="shared" si="87"/>
        <v/>
      </c>
      <c r="O243" s="2153" t="str">
        <f t="shared" si="87"/>
        <v/>
      </c>
      <c r="P243" s="2153" t="str">
        <f t="shared" si="87"/>
        <v/>
      </c>
      <c r="Q243" s="2153" t="str">
        <f t="shared" si="87"/>
        <v/>
      </c>
      <c r="R243" s="2153" t="str">
        <f t="shared" si="87"/>
        <v/>
      </c>
      <c r="S243" s="2153" t="str">
        <f t="shared" si="87"/>
        <v/>
      </c>
      <c r="T243" s="2153" t="str">
        <f t="shared" si="87"/>
        <v/>
      </c>
      <c r="U243" s="2153" t="str">
        <f t="shared" si="87"/>
        <v/>
      </c>
      <c r="V243" s="2153" t="str">
        <f t="shared" si="87"/>
        <v/>
      </c>
      <c r="W243" s="2153" t="str">
        <f t="shared" si="87"/>
        <v/>
      </c>
      <c r="X243" s="2153" t="str">
        <f t="shared" si="87"/>
        <v/>
      </c>
      <c r="Y243" s="2153" t="str">
        <f t="shared" si="87"/>
        <v/>
      </c>
      <c r="Z243" s="2153" t="str">
        <f t="shared" si="87"/>
        <v/>
      </c>
      <c r="AA243" s="2153" t="str">
        <f t="shared" si="87"/>
        <v/>
      </c>
      <c r="AB243" s="2153" t="str">
        <f t="shared" si="87"/>
        <v/>
      </c>
      <c r="AC243" s="2153" t="str">
        <f t="shared" si="87"/>
        <v/>
      </c>
      <c r="AD243" s="2153" t="str">
        <f t="shared" si="87"/>
        <v/>
      </c>
      <c r="AE243" s="2153" t="str">
        <f t="shared" si="87"/>
        <v/>
      </c>
      <c r="AF243" s="2153" t="str">
        <f t="shared" si="87"/>
        <v/>
      </c>
      <c r="AG243" s="2153" t="str">
        <f t="shared" si="87"/>
        <v/>
      </c>
      <c r="AH243" s="2153" t="str">
        <f t="shared" si="87"/>
        <v/>
      </c>
      <c r="AI243" s="2153" t="str">
        <f t="shared" si="87"/>
        <v/>
      </c>
      <c r="AJ243" s="2153" t="str">
        <f t="shared" si="87"/>
        <v/>
      </c>
      <c r="AK243" s="4662"/>
      <c r="AL243" s="4665"/>
      <c r="AM243" s="4668"/>
      <c r="AN243" s="4481"/>
      <c r="AO243" s="4480"/>
      <c r="AQ243" s="4619"/>
      <c r="AR243" s="4619"/>
    </row>
    <row r="244" spans="2:44" ht="21" customHeight="1">
      <c r="B244" s="2154" t="s">
        <v>2310</v>
      </c>
      <c r="C244" s="2155" t="s">
        <v>2280</v>
      </c>
      <c r="D244" s="2119" t="s">
        <v>2281</v>
      </c>
      <c r="E244" s="2120" t="s">
        <v>2270</v>
      </c>
      <c r="F244" s="2156" t="s">
        <v>2311</v>
      </c>
      <c r="G244" s="2122" t="s">
        <v>2311</v>
      </c>
      <c r="H244" s="2122" t="s">
        <v>2311</v>
      </c>
      <c r="I244" s="2122" t="s">
        <v>2311</v>
      </c>
      <c r="J244" s="2122" t="s">
        <v>2311</v>
      </c>
      <c r="K244" s="2122" t="s">
        <v>2311</v>
      </c>
      <c r="L244" s="2122" t="s">
        <v>2311</v>
      </c>
      <c r="M244" s="2122" t="s">
        <v>2311</v>
      </c>
      <c r="N244" s="2122" t="s">
        <v>2311</v>
      </c>
      <c r="O244" s="2122" t="s">
        <v>2311</v>
      </c>
      <c r="P244" s="2122" t="s">
        <v>2311</v>
      </c>
      <c r="Q244" s="2122" t="s">
        <v>2311</v>
      </c>
      <c r="R244" s="2122" t="s">
        <v>2311</v>
      </c>
      <c r="S244" s="2122" t="s">
        <v>2311</v>
      </c>
      <c r="T244" s="2122" t="s">
        <v>2311</v>
      </c>
      <c r="U244" s="2122" t="s">
        <v>2311</v>
      </c>
      <c r="V244" s="2122" t="s">
        <v>2311</v>
      </c>
      <c r="W244" s="2122" t="s">
        <v>2311</v>
      </c>
      <c r="X244" s="2122" t="s">
        <v>2311</v>
      </c>
      <c r="Y244" s="2122" t="s">
        <v>2311</v>
      </c>
      <c r="Z244" s="2122" t="s">
        <v>2311</v>
      </c>
      <c r="AA244" s="2122" t="s">
        <v>2311</v>
      </c>
      <c r="AB244" s="2122" t="s">
        <v>2311</v>
      </c>
      <c r="AC244" s="2122" t="s">
        <v>2311</v>
      </c>
      <c r="AD244" s="2122" t="s">
        <v>2311</v>
      </c>
      <c r="AE244" s="2122" t="s">
        <v>2311</v>
      </c>
      <c r="AF244" s="2122" t="s">
        <v>2311</v>
      </c>
      <c r="AG244" s="2122" t="s">
        <v>2311</v>
      </c>
      <c r="AH244" s="2122" t="s">
        <v>2311</v>
      </c>
      <c r="AI244" s="2122" t="s">
        <v>2311</v>
      </c>
      <c r="AJ244" s="2159" t="s">
        <v>2311</v>
      </c>
      <c r="AK244" s="4663"/>
      <c r="AL244" s="4666"/>
      <c r="AM244" s="4669"/>
      <c r="AN244" s="1906" t="s">
        <v>2292</v>
      </c>
      <c r="AO244" s="1905" t="s">
        <v>2293</v>
      </c>
      <c r="AQ244" s="4620"/>
      <c r="AR244" s="4620"/>
    </row>
    <row r="245" spans="2:44" ht="13.5" customHeight="1">
      <c r="B245" s="4623" t="s">
        <v>2294</v>
      </c>
      <c r="C245" s="4658" t="s">
        <v>2295</v>
      </c>
      <c r="D245" s="2176" t="s">
        <v>2296</v>
      </c>
      <c r="E245" s="2124"/>
      <c r="F245" s="2203"/>
      <c r="G245" s="2194"/>
      <c r="H245" s="2194"/>
      <c r="I245" s="2194"/>
      <c r="J245" s="2194"/>
      <c r="K245" s="2194"/>
      <c r="L245" s="2194"/>
      <c r="M245" s="2194"/>
      <c r="N245" s="2194"/>
      <c r="O245" s="2194"/>
      <c r="P245" s="2194"/>
      <c r="Q245" s="2194"/>
      <c r="R245" s="2194"/>
      <c r="S245" s="2194"/>
      <c r="T245" s="2194"/>
      <c r="U245" s="2194"/>
      <c r="V245" s="2194"/>
      <c r="W245" s="2194"/>
      <c r="X245" s="2194"/>
      <c r="Y245" s="2194"/>
      <c r="Z245" s="2194"/>
      <c r="AA245" s="2194"/>
      <c r="AB245" s="2194"/>
      <c r="AC245" s="2194"/>
      <c r="AD245" s="2194"/>
      <c r="AE245" s="2194"/>
      <c r="AF245" s="2194"/>
      <c r="AG245" s="2194"/>
      <c r="AH245" s="2194"/>
      <c r="AI245" s="2194"/>
      <c r="AJ245" s="2204"/>
      <c r="AK245" s="1933">
        <f t="shared" ref="AK245:AK250" si="88">IF(D245="","",COUNT($F$242:$AJ$242)-AL245)</f>
        <v>0</v>
      </c>
      <c r="AL245" s="1934">
        <f t="shared" ref="AL245:AL250" si="89">IF(D245="","",AQ245+AR245)</f>
        <v>0</v>
      </c>
      <c r="AM245" s="1934">
        <f t="shared" ref="AM245:AM250" si="90">IF(D245="","",COUNTIF(F245:AJ245,"休"))</f>
        <v>0</v>
      </c>
      <c r="AN245" s="1935" t="str">
        <f t="shared" ref="AN245:AN250" si="91">IF(D245="","",IFERROR(ROUND(AM245/AK245,3),""))</f>
        <v/>
      </c>
      <c r="AO245" s="4626" t="e">
        <f>ROUND(AVERAGE(AN245:AN260),3)</f>
        <v>#DIV/0!</v>
      </c>
      <c r="AQ245" s="1952">
        <f t="shared" ref="AQ245:AQ250" si="92">+COUNTIF(F245:AJ245,"－")</f>
        <v>0</v>
      </c>
      <c r="AR245" s="1952">
        <f t="shared" ref="AR245:AR250" si="93">+COUNTIF(F245:AJ245,"外")</f>
        <v>0</v>
      </c>
    </row>
    <row r="246" spans="2:44" ht="13.5" customHeight="1">
      <c r="B246" s="4624"/>
      <c r="C246" s="4659"/>
      <c r="D246" s="2178" t="s">
        <v>2297</v>
      </c>
      <c r="E246" s="2124"/>
      <c r="F246" s="2179"/>
      <c r="G246" s="2130"/>
      <c r="H246" s="2130"/>
      <c r="I246" s="2130"/>
      <c r="J246" s="2130"/>
      <c r="K246" s="2130"/>
      <c r="L246" s="2130"/>
      <c r="M246" s="2130"/>
      <c r="N246" s="2130"/>
      <c r="O246" s="2130"/>
      <c r="P246" s="2130"/>
      <c r="Q246" s="2130"/>
      <c r="R246" s="2130"/>
      <c r="S246" s="2130"/>
      <c r="T246" s="2130"/>
      <c r="U246" s="2130"/>
      <c r="V246" s="2130"/>
      <c r="W246" s="2130"/>
      <c r="X246" s="2130"/>
      <c r="Y246" s="2130"/>
      <c r="Z246" s="2130"/>
      <c r="AA246" s="2130"/>
      <c r="AB246" s="2130"/>
      <c r="AC246" s="2130"/>
      <c r="AD246" s="2130"/>
      <c r="AE246" s="2130"/>
      <c r="AF246" s="2130"/>
      <c r="AG246" s="2130"/>
      <c r="AH246" s="2130"/>
      <c r="AI246" s="2130"/>
      <c r="AJ246" s="2191"/>
      <c r="AK246" s="1933">
        <f t="shared" si="88"/>
        <v>0</v>
      </c>
      <c r="AL246" s="1934">
        <f t="shared" si="89"/>
        <v>0</v>
      </c>
      <c r="AM246" s="1934">
        <f t="shared" si="90"/>
        <v>0</v>
      </c>
      <c r="AN246" s="1935" t="str">
        <f t="shared" si="91"/>
        <v/>
      </c>
      <c r="AO246" s="4627"/>
      <c r="AQ246" s="1952">
        <f t="shared" si="92"/>
        <v>0</v>
      </c>
      <c r="AR246" s="1952">
        <f t="shared" si="93"/>
        <v>0</v>
      </c>
    </row>
    <row r="247" spans="2:44">
      <c r="B247" s="4624"/>
      <c r="C247" s="4659"/>
      <c r="D247" s="2181" t="s">
        <v>2298</v>
      </c>
      <c r="E247" s="2124"/>
      <c r="F247" s="2179"/>
      <c r="G247" s="2130"/>
      <c r="H247" s="2130"/>
      <c r="I247" s="2130"/>
      <c r="J247" s="2130"/>
      <c r="K247" s="2130"/>
      <c r="L247" s="2130"/>
      <c r="M247" s="2130"/>
      <c r="N247" s="2130"/>
      <c r="O247" s="2130"/>
      <c r="P247" s="2130"/>
      <c r="Q247" s="2130"/>
      <c r="R247" s="2130"/>
      <c r="S247" s="2130"/>
      <c r="T247" s="2130"/>
      <c r="U247" s="2130"/>
      <c r="V247" s="2130"/>
      <c r="W247" s="2130"/>
      <c r="X247" s="2130"/>
      <c r="Y247" s="2130"/>
      <c r="Z247" s="2130"/>
      <c r="AA247" s="2130"/>
      <c r="AB247" s="2130"/>
      <c r="AC247" s="2130"/>
      <c r="AD247" s="2130"/>
      <c r="AE247" s="2130"/>
      <c r="AF247" s="2130"/>
      <c r="AG247" s="2130"/>
      <c r="AH247" s="2130"/>
      <c r="AI247" s="2130"/>
      <c r="AJ247" s="2191"/>
      <c r="AK247" s="1933">
        <f t="shared" si="88"/>
        <v>0</v>
      </c>
      <c r="AL247" s="1934">
        <f t="shared" si="89"/>
        <v>0</v>
      </c>
      <c r="AM247" s="1934">
        <f t="shared" si="90"/>
        <v>0</v>
      </c>
      <c r="AN247" s="1935" t="str">
        <f t="shared" si="91"/>
        <v/>
      </c>
      <c r="AO247" s="4627"/>
      <c r="AQ247" s="1952">
        <f t="shared" si="92"/>
        <v>0</v>
      </c>
      <c r="AR247" s="1952">
        <f t="shared" si="93"/>
        <v>0</v>
      </c>
    </row>
    <row r="248" spans="2:44">
      <c r="B248" s="4624"/>
      <c r="C248" s="4659"/>
      <c r="D248" s="2181" t="s">
        <v>2299</v>
      </c>
      <c r="E248" s="2105"/>
      <c r="F248" s="2179"/>
      <c r="G248" s="2130"/>
      <c r="H248" s="2130"/>
      <c r="I248" s="2130"/>
      <c r="J248" s="2130"/>
      <c r="K248" s="2130"/>
      <c r="L248" s="2130"/>
      <c r="M248" s="2130"/>
      <c r="N248" s="2130"/>
      <c r="O248" s="2130"/>
      <c r="P248" s="2130"/>
      <c r="Q248" s="2130"/>
      <c r="R248" s="2130"/>
      <c r="S248" s="2130"/>
      <c r="T248" s="2130"/>
      <c r="U248" s="2130"/>
      <c r="V248" s="2130"/>
      <c r="W248" s="2130"/>
      <c r="X248" s="2130"/>
      <c r="Y248" s="2130"/>
      <c r="Z248" s="2130"/>
      <c r="AA248" s="2130"/>
      <c r="AB248" s="2130"/>
      <c r="AC248" s="2130"/>
      <c r="AD248" s="2130"/>
      <c r="AE248" s="2130"/>
      <c r="AF248" s="2130"/>
      <c r="AG248" s="2130"/>
      <c r="AH248" s="2130"/>
      <c r="AI248" s="2130"/>
      <c r="AJ248" s="2191"/>
      <c r="AK248" s="1933">
        <f t="shared" si="88"/>
        <v>0</v>
      </c>
      <c r="AL248" s="1934">
        <f t="shared" si="89"/>
        <v>0</v>
      </c>
      <c r="AM248" s="1934">
        <f t="shared" si="90"/>
        <v>0</v>
      </c>
      <c r="AN248" s="1935" t="str">
        <f t="shared" si="91"/>
        <v/>
      </c>
      <c r="AO248" s="4627"/>
      <c r="AQ248" s="1952">
        <f t="shared" si="92"/>
        <v>0</v>
      </c>
      <c r="AR248" s="1952">
        <f t="shared" si="93"/>
        <v>0</v>
      </c>
    </row>
    <row r="249" spans="2:44">
      <c r="B249" s="4624"/>
      <c r="C249" s="4659"/>
      <c r="D249" s="2181" t="s">
        <v>2300</v>
      </c>
      <c r="E249" s="2124"/>
      <c r="F249" s="2179"/>
      <c r="G249" s="2130"/>
      <c r="H249" s="2130"/>
      <c r="I249" s="2130"/>
      <c r="J249" s="2130"/>
      <c r="K249" s="2130"/>
      <c r="L249" s="2130"/>
      <c r="M249" s="2130"/>
      <c r="N249" s="2130"/>
      <c r="O249" s="2130"/>
      <c r="P249" s="2130"/>
      <c r="Q249" s="2130"/>
      <c r="R249" s="2130"/>
      <c r="S249" s="2130"/>
      <c r="T249" s="2130"/>
      <c r="U249" s="2130"/>
      <c r="V249" s="2130"/>
      <c r="W249" s="2130"/>
      <c r="X249" s="2130"/>
      <c r="Y249" s="2130"/>
      <c r="Z249" s="2130"/>
      <c r="AA249" s="2130"/>
      <c r="AB249" s="2130"/>
      <c r="AC249" s="2130"/>
      <c r="AD249" s="2130"/>
      <c r="AE249" s="2130"/>
      <c r="AF249" s="2130"/>
      <c r="AG249" s="2130"/>
      <c r="AH249" s="2130"/>
      <c r="AI249" s="2130"/>
      <c r="AJ249" s="2191"/>
      <c r="AK249" s="1933">
        <f t="shared" si="88"/>
        <v>0</v>
      </c>
      <c r="AL249" s="1934">
        <f t="shared" si="89"/>
        <v>0</v>
      </c>
      <c r="AM249" s="1934">
        <f t="shared" si="90"/>
        <v>0</v>
      </c>
      <c r="AN249" s="1935" t="str">
        <f t="shared" si="91"/>
        <v/>
      </c>
      <c r="AO249" s="4627"/>
      <c r="AQ249" s="1952">
        <f t="shared" si="92"/>
        <v>0</v>
      </c>
      <c r="AR249" s="1952">
        <f t="shared" si="93"/>
        <v>0</v>
      </c>
    </row>
    <row r="250" spans="2:44">
      <c r="B250" s="4625"/>
      <c r="C250" s="4660"/>
      <c r="D250" s="2182">
        <f>E$29</f>
        <v>0</v>
      </c>
      <c r="E250" s="2132"/>
      <c r="F250" s="2205"/>
      <c r="G250" s="2198"/>
      <c r="H250" s="2198"/>
      <c r="I250" s="2198"/>
      <c r="J250" s="2198"/>
      <c r="K250" s="2198"/>
      <c r="L250" s="2198"/>
      <c r="M250" s="2198"/>
      <c r="N250" s="2198"/>
      <c r="O250" s="2198"/>
      <c r="P250" s="2198"/>
      <c r="Q250" s="2198"/>
      <c r="R250" s="2198"/>
      <c r="S250" s="2198"/>
      <c r="T250" s="2198"/>
      <c r="U250" s="2198"/>
      <c r="V250" s="2198"/>
      <c r="W250" s="2198"/>
      <c r="X250" s="2198"/>
      <c r="Y250" s="2198"/>
      <c r="Z250" s="2198"/>
      <c r="AA250" s="2198"/>
      <c r="AB250" s="2198"/>
      <c r="AC250" s="2198"/>
      <c r="AD250" s="2198"/>
      <c r="AE250" s="2198"/>
      <c r="AF250" s="2198"/>
      <c r="AG250" s="2198"/>
      <c r="AH250" s="2198"/>
      <c r="AI250" s="2198"/>
      <c r="AJ250" s="2206"/>
      <c r="AK250" s="1933">
        <f t="shared" si="88"/>
        <v>0</v>
      </c>
      <c r="AL250" s="1934">
        <f t="shared" si="89"/>
        <v>0</v>
      </c>
      <c r="AM250" s="1947">
        <f t="shared" si="90"/>
        <v>0</v>
      </c>
      <c r="AN250" s="1935" t="str">
        <f t="shared" si="91"/>
        <v/>
      </c>
      <c r="AO250" s="4627"/>
      <c r="AQ250" s="1952">
        <f t="shared" si="92"/>
        <v>0</v>
      </c>
      <c r="AR250" s="1952">
        <f t="shared" si="93"/>
        <v>0</v>
      </c>
    </row>
    <row r="251" spans="2:44" ht="14.4">
      <c r="B251" s="4623" t="s">
        <v>2301</v>
      </c>
      <c r="C251" s="4658" t="s">
        <v>2302</v>
      </c>
      <c r="D251" s="2119" t="s">
        <v>2281</v>
      </c>
      <c r="E251" s="2137" t="s">
        <v>2270</v>
      </c>
      <c r="F251" s="2156" t="s">
        <v>2312</v>
      </c>
      <c r="G251" s="2122" t="s">
        <v>2312</v>
      </c>
      <c r="H251" s="2122" t="s">
        <v>2312</v>
      </c>
      <c r="I251" s="2122" t="s">
        <v>2312</v>
      </c>
      <c r="J251" s="2122" t="s">
        <v>2312</v>
      </c>
      <c r="K251" s="2122" t="s">
        <v>2312</v>
      </c>
      <c r="L251" s="2122" t="s">
        <v>2312</v>
      </c>
      <c r="M251" s="2122" t="s">
        <v>2312</v>
      </c>
      <c r="N251" s="2122" t="s">
        <v>2312</v>
      </c>
      <c r="O251" s="2122" t="s">
        <v>2312</v>
      </c>
      <c r="P251" s="2122" t="s">
        <v>2312</v>
      </c>
      <c r="Q251" s="2122" t="s">
        <v>2312</v>
      </c>
      <c r="R251" s="2122" t="s">
        <v>2312</v>
      </c>
      <c r="S251" s="2122" t="s">
        <v>2312</v>
      </c>
      <c r="T251" s="2122" t="s">
        <v>2312</v>
      </c>
      <c r="U251" s="2122" t="s">
        <v>2312</v>
      </c>
      <c r="V251" s="2122" t="s">
        <v>2312</v>
      </c>
      <c r="W251" s="2122" t="s">
        <v>2312</v>
      </c>
      <c r="X251" s="2122" t="s">
        <v>2312</v>
      </c>
      <c r="Y251" s="2122" t="s">
        <v>2312</v>
      </c>
      <c r="Z251" s="2122" t="s">
        <v>2312</v>
      </c>
      <c r="AA251" s="2122" t="s">
        <v>2312</v>
      </c>
      <c r="AB251" s="2122" t="s">
        <v>2312</v>
      </c>
      <c r="AC251" s="2122" t="s">
        <v>2312</v>
      </c>
      <c r="AD251" s="2122" t="s">
        <v>2312</v>
      </c>
      <c r="AE251" s="2122" t="s">
        <v>2312</v>
      </c>
      <c r="AF251" s="2122" t="s">
        <v>2312</v>
      </c>
      <c r="AG251" s="2122" t="s">
        <v>2312</v>
      </c>
      <c r="AH251" s="2122" t="s">
        <v>2312</v>
      </c>
      <c r="AI251" s="2122" t="s">
        <v>2312</v>
      </c>
      <c r="AJ251" s="2159" t="s">
        <v>2312</v>
      </c>
      <c r="AK251" s="1951"/>
      <c r="AL251" s="1952"/>
      <c r="AM251" s="1953"/>
      <c r="AN251" s="1954"/>
      <c r="AO251" s="4627"/>
    </row>
    <row r="252" spans="2:44">
      <c r="B252" s="4624"/>
      <c r="C252" s="4659"/>
      <c r="D252" s="2185" t="s">
        <v>2296</v>
      </c>
      <c r="E252" s="2124"/>
      <c r="F252" s="2197"/>
      <c r="G252" s="2135"/>
      <c r="H252" s="2135"/>
      <c r="I252" s="2135"/>
      <c r="J252" s="2135"/>
      <c r="K252" s="2135"/>
      <c r="L252" s="2135"/>
      <c r="M252" s="2135"/>
      <c r="N252" s="2135"/>
      <c r="O252" s="2135"/>
      <c r="P252" s="2135"/>
      <c r="Q252" s="2135"/>
      <c r="R252" s="2135"/>
      <c r="S252" s="2135"/>
      <c r="T252" s="2135"/>
      <c r="U252" s="2135"/>
      <c r="V252" s="2135"/>
      <c r="W252" s="2135"/>
      <c r="X252" s="2135"/>
      <c r="Y252" s="2135"/>
      <c r="Z252" s="2135"/>
      <c r="AA252" s="2135"/>
      <c r="AB252" s="2135"/>
      <c r="AC252" s="2135"/>
      <c r="AD252" s="2135"/>
      <c r="AE252" s="2135"/>
      <c r="AF252" s="2135"/>
      <c r="AG252" s="2135"/>
      <c r="AH252" s="2135"/>
      <c r="AI252" s="2135"/>
      <c r="AJ252" s="2207"/>
      <c r="AK252" s="1933">
        <f>IF(D252="","",COUNT($F$242:$AJ$242)-AL252)</f>
        <v>0</v>
      </c>
      <c r="AL252" s="1934">
        <f>IF(D252="","",AQ252+AR252)</f>
        <v>0</v>
      </c>
      <c r="AM252" s="1934">
        <f>IF(D252="","",COUNTIF(F252:AJ252,"休"))</f>
        <v>0</v>
      </c>
      <c r="AN252" s="1935" t="str">
        <f>IF(D252="","",IFERROR(ROUND(AM252/AK252,3),""))</f>
        <v/>
      </c>
      <c r="AO252" s="4627"/>
      <c r="AQ252" s="1952">
        <f>+COUNTIF(F252:AJ252,"－")</f>
        <v>0</v>
      </c>
      <c r="AR252" s="1952">
        <f>+COUNTIF(F252:AJ252,"外")</f>
        <v>0</v>
      </c>
    </row>
    <row r="253" spans="2:44">
      <c r="B253" s="4624"/>
      <c r="C253" s="4659"/>
      <c r="D253" s="2178" t="s">
        <v>2297</v>
      </c>
      <c r="E253" s="2138"/>
      <c r="F253" s="2179"/>
      <c r="G253" s="2130"/>
      <c r="H253" s="2130"/>
      <c r="I253" s="2130"/>
      <c r="J253" s="2130"/>
      <c r="K253" s="2130"/>
      <c r="L253" s="2130"/>
      <c r="M253" s="2130"/>
      <c r="N253" s="2130"/>
      <c r="O253" s="2130"/>
      <c r="P253" s="2130"/>
      <c r="Q253" s="2130"/>
      <c r="R253" s="2130"/>
      <c r="S253" s="2130"/>
      <c r="T253" s="2130"/>
      <c r="U253" s="2130"/>
      <c r="V253" s="2130"/>
      <c r="W253" s="2130"/>
      <c r="X253" s="2130"/>
      <c r="Y253" s="2130"/>
      <c r="Z253" s="2130"/>
      <c r="AA253" s="2130"/>
      <c r="AB253" s="2130"/>
      <c r="AC253" s="2130"/>
      <c r="AD253" s="2130"/>
      <c r="AE253" s="2130"/>
      <c r="AF253" s="2130"/>
      <c r="AG253" s="2130"/>
      <c r="AH253" s="2130"/>
      <c r="AI253" s="2130"/>
      <c r="AJ253" s="2191"/>
      <c r="AK253" s="1933">
        <f>IF(D253="","",COUNT($F$242:$AJ$242)-AL253)</f>
        <v>0</v>
      </c>
      <c r="AL253" s="1934">
        <f>IF(D253="","",AQ253+AR253)</f>
        <v>0</v>
      </c>
      <c r="AM253" s="1934">
        <f>IF(D253="","",COUNTIF(F253:AJ253,"休"))</f>
        <v>0</v>
      </c>
      <c r="AN253" s="1935" t="str">
        <f>IF(D253="","",IFERROR(ROUND(AM253/AK253,3),""))</f>
        <v/>
      </c>
      <c r="AO253" s="4627"/>
      <c r="AQ253" s="1952">
        <f>+COUNTIF(F253:AJ253,"－")</f>
        <v>0</v>
      </c>
      <c r="AR253" s="1952">
        <f>+COUNTIF(F253:AJ253,"外")</f>
        <v>0</v>
      </c>
    </row>
    <row r="254" spans="2:44">
      <c r="B254" s="4624"/>
      <c r="C254" s="4659"/>
      <c r="E254" s="2138"/>
      <c r="F254" s="2179"/>
      <c r="G254" s="2130"/>
      <c r="H254" s="2130"/>
      <c r="I254" s="2130"/>
      <c r="J254" s="2130"/>
      <c r="K254" s="2130"/>
      <c r="L254" s="2130"/>
      <c r="M254" s="2130"/>
      <c r="N254" s="2130"/>
      <c r="O254" s="2130"/>
      <c r="P254" s="2130"/>
      <c r="Q254" s="2130"/>
      <c r="R254" s="2130"/>
      <c r="S254" s="2130"/>
      <c r="T254" s="2130"/>
      <c r="U254" s="2130"/>
      <c r="V254" s="2130"/>
      <c r="W254" s="2130"/>
      <c r="X254" s="2130"/>
      <c r="Y254" s="2130"/>
      <c r="Z254" s="2130"/>
      <c r="AA254" s="2130"/>
      <c r="AB254" s="2130"/>
      <c r="AC254" s="2130"/>
      <c r="AD254" s="2130"/>
      <c r="AE254" s="2130"/>
      <c r="AF254" s="2130"/>
      <c r="AG254" s="2130"/>
      <c r="AH254" s="2130"/>
      <c r="AI254" s="2130"/>
      <c r="AJ254" s="2191"/>
      <c r="AK254" s="1933" t="str">
        <f>IF(D254="","",COUNT($F$242:$AJ$242)-AL254)</f>
        <v/>
      </c>
      <c r="AL254" s="1934" t="str">
        <f>IF(D254="","",AQ254+AR254)</f>
        <v/>
      </c>
      <c r="AM254" s="1934" t="str">
        <f>IF(D254="","",COUNTIF(F254:AJ254,"休"))</f>
        <v/>
      </c>
      <c r="AN254" s="1935" t="str">
        <f>IF(D254="","",IFERROR(ROUND(AM254/AK254,3),""))</f>
        <v/>
      </c>
      <c r="AO254" s="4627"/>
      <c r="AQ254" s="1952">
        <f>+COUNTIF(F254:AJ254,"－")</f>
        <v>0</v>
      </c>
      <c r="AR254" s="1952">
        <f>+COUNTIF(F254:AJ254,"外")</f>
        <v>0</v>
      </c>
    </row>
    <row r="255" spans="2:44">
      <c r="B255" s="4624"/>
      <c r="C255" s="4660"/>
      <c r="D255" s="2174"/>
      <c r="E255" s="1947"/>
      <c r="F255" s="2205"/>
      <c r="G255" s="2198"/>
      <c r="H255" s="2198"/>
      <c r="I255" s="2198"/>
      <c r="J255" s="2198"/>
      <c r="K255" s="2198"/>
      <c r="L255" s="2198"/>
      <c r="M255" s="2198"/>
      <c r="N255" s="2198"/>
      <c r="O255" s="2198"/>
      <c r="P255" s="2198"/>
      <c r="Q255" s="2198"/>
      <c r="R255" s="2198"/>
      <c r="S255" s="2198"/>
      <c r="T255" s="2198"/>
      <c r="U255" s="2198"/>
      <c r="V255" s="2198"/>
      <c r="W255" s="2198"/>
      <c r="X255" s="2198"/>
      <c r="Y255" s="2198"/>
      <c r="Z255" s="2198"/>
      <c r="AA255" s="2198"/>
      <c r="AB255" s="2198"/>
      <c r="AC255" s="2198"/>
      <c r="AD255" s="2198"/>
      <c r="AE255" s="2198"/>
      <c r="AF255" s="2198"/>
      <c r="AG255" s="2198"/>
      <c r="AH255" s="2198"/>
      <c r="AI255" s="2198"/>
      <c r="AJ255" s="2206"/>
      <c r="AK255" s="1933" t="str">
        <f>IF(D255="","",COUNT($F$242:$AJ$242)-AL255)</f>
        <v/>
      </c>
      <c r="AL255" s="1934" t="str">
        <f>IF(D255="","",AQ255+AR255)</f>
        <v/>
      </c>
      <c r="AM255" s="1934" t="str">
        <f>IF(D255="","",COUNTIF(F255:AJ255,"休"))</f>
        <v/>
      </c>
      <c r="AN255" s="1935" t="str">
        <f>IF(D255="","",IFERROR(ROUND(AM255/AK255,3),""))</f>
        <v/>
      </c>
      <c r="AO255" s="4627"/>
      <c r="AQ255" s="1952">
        <f>+COUNTIF(F255:AJ255,"－")</f>
        <v>0</v>
      </c>
      <c r="AR255" s="1952">
        <f>+COUNTIF(F255:AJ255,"外")</f>
        <v>0</v>
      </c>
    </row>
    <row r="256" spans="2:44" ht="14.4">
      <c r="B256" s="4624"/>
      <c r="C256" s="4658" t="s">
        <v>2303</v>
      </c>
      <c r="D256" s="2119" t="s">
        <v>2281</v>
      </c>
      <c r="E256" s="2139" t="s">
        <v>2270</v>
      </c>
      <c r="F256" s="2156" t="s">
        <v>2311</v>
      </c>
      <c r="G256" s="2122" t="s">
        <v>2311</v>
      </c>
      <c r="H256" s="2122" t="s">
        <v>2311</v>
      </c>
      <c r="I256" s="2122" t="s">
        <v>2311</v>
      </c>
      <c r="J256" s="2122" t="s">
        <v>2311</v>
      </c>
      <c r="K256" s="2122" t="s">
        <v>2311</v>
      </c>
      <c r="L256" s="2122" t="s">
        <v>2311</v>
      </c>
      <c r="M256" s="2122" t="s">
        <v>2311</v>
      </c>
      <c r="N256" s="2122" t="s">
        <v>2311</v>
      </c>
      <c r="O256" s="2122" t="s">
        <v>2311</v>
      </c>
      <c r="P256" s="2122" t="s">
        <v>2311</v>
      </c>
      <c r="Q256" s="2122" t="s">
        <v>2311</v>
      </c>
      <c r="R256" s="2122" t="s">
        <v>2311</v>
      </c>
      <c r="S256" s="2122" t="s">
        <v>2311</v>
      </c>
      <c r="T256" s="2122" t="s">
        <v>2311</v>
      </c>
      <c r="U256" s="2122" t="s">
        <v>2311</v>
      </c>
      <c r="V256" s="2122" t="s">
        <v>2311</v>
      </c>
      <c r="W256" s="2122" t="s">
        <v>2311</v>
      </c>
      <c r="X256" s="2122" t="s">
        <v>2311</v>
      </c>
      <c r="Y256" s="2122" t="s">
        <v>2311</v>
      </c>
      <c r="Z256" s="2122" t="s">
        <v>2311</v>
      </c>
      <c r="AA256" s="2122" t="s">
        <v>2311</v>
      </c>
      <c r="AB256" s="2122" t="s">
        <v>2311</v>
      </c>
      <c r="AC256" s="2122" t="s">
        <v>2311</v>
      </c>
      <c r="AD256" s="2122" t="s">
        <v>2311</v>
      </c>
      <c r="AE256" s="2122" t="s">
        <v>2311</v>
      </c>
      <c r="AF256" s="2122" t="s">
        <v>2311</v>
      </c>
      <c r="AG256" s="2122" t="s">
        <v>2311</v>
      </c>
      <c r="AH256" s="2122" t="s">
        <v>2311</v>
      </c>
      <c r="AI256" s="2122" t="s">
        <v>2311</v>
      </c>
      <c r="AJ256" s="2159" t="s">
        <v>2311</v>
      </c>
      <c r="AK256" s="1951"/>
      <c r="AL256" s="1952"/>
      <c r="AM256" s="1960"/>
      <c r="AN256" s="1954"/>
      <c r="AO256" s="4627"/>
    </row>
    <row r="257" spans="2:44">
      <c r="B257" s="4624"/>
      <c r="C257" s="4659"/>
      <c r="D257" s="2167" t="s">
        <v>2297</v>
      </c>
      <c r="E257" s="2124"/>
      <c r="F257" s="2197"/>
      <c r="G257" s="2135"/>
      <c r="H257" s="2135"/>
      <c r="I257" s="2135"/>
      <c r="J257" s="2135"/>
      <c r="K257" s="2135"/>
      <c r="L257" s="2135"/>
      <c r="M257" s="2135"/>
      <c r="N257" s="2135"/>
      <c r="O257" s="2135"/>
      <c r="P257" s="2135"/>
      <c r="Q257" s="2135"/>
      <c r="R257" s="2135"/>
      <c r="S257" s="2135"/>
      <c r="T257" s="2135"/>
      <c r="U257" s="2135"/>
      <c r="V257" s="2135"/>
      <c r="W257" s="2135"/>
      <c r="X257" s="2135"/>
      <c r="Y257" s="2135"/>
      <c r="Z257" s="2135"/>
      <c r="AA257" s="2135"/>
      <c r="AB257" s="2135"/>
      <c r="AC257" s="2135"/>
      <c r="AD257" s="2135"/>
      <c r="AE257" s="2135"/>
      <c r="AF257" s="2135"/>
      <c r="AG257" s="2135"/>
      <c r="AH257" s="2135"/>
      <c r="AI257" s="2135"/>
      <c r="AJ257" s="2207"/>
      <c r="AK257" s="1933">
        <f>IF(D257="","",COUNT($F$242:$AJ$242)-AL257)</f>
        <v>0</v>
      </c>
      <c r="AL257" s="1934">
        <f>IF(D257="","",AQ257+AR257)</f>
        <v>0</v>
      </c>
      <c r="AM257" s="1934">
        <f>IF(D257="","",COUNTIF(F257:AJ257,"休"))</f>
        <v>0</v>
      </c>
      <c r="AN257" s="1935" t="str">
        <f>IF(D257="","",IFERROR(ROUND(AM257/AK257,3),""))</f>
        <v/>
      </c>
      <c r="AO257" s="4627"/>
      <c r="AQ257" s="1952">
        <f>+COUNTIF(F257:AJ257,"－")</f>
        <v>0</v>
      </c>
      <c r="AR257" s="1952">
        <f>+COUNTIF(F257:AJ257,"外")</f>
        <v>0</v>
      </c>
    </row>
    <row r="258" spans="2:44">
      <c r="B258" s="4624"/>
      <c r="C258" s="4659"/>
      <c r="E258" s="2138"/>
      <c r="F258" s="2179"/>
      <c r="G258" s="2130"/>
      <c r="H258" s="2130"/>
      <c r="I258" s="2130"/>
      <c r="J258" s="2130"/>
      <c r="K258" s="2130"/>
      <c r="L258" s="2130"/>
      <c r="M258" s="2130"/>
      <c r="N258" s="2130"/>
      <c r="O258" s="2130"/>
      <c r="P258" s="2130"/>
      <c r="Q258" s="2130"/>
      <c r="R258" s="2130"/>
      <c r="S258" s="2130"/>
      <c r="T258" s="2130"/>
      <c r="U258" s="2130"/>
      <c r="V258" s="2130"/>
      <c r="W258" s="2130"/>
      <c r="X258" s="2130"/>
      <c r="Y258" s="2130"/>
      <c r="Z258" s="2130"/>
      <c r="AA258" s="2130"/>
      <c r="AB258" s="2130"/>
      <c r="AC258" s="2130"/>
      <c r="AD258" s="2130"/>
      <c r="AE258" s="2130"/>
      <c r="AF258" s="2130"/>
      <c r="AG258" s="2130"/>
      <c r="AH258" s="2130"/>
      <c r="AI258" s="2130"/>
      <c r="AJ258" s="2191"/>
      <c r="AK258" s="1933" t="str">
        <f>IF(D258="","",COUNT($F$242:$AJ$242)-AL258)</f>
        <v/>
      </c>
      <c r="AL258" s="1934" t="str">
        <f>IF(D258="","",AQ258+AR258)</f>
        <v/>
      </c>
      <c r="AM258" s="1934" t="str">
        <f>IF(D258="","",COUNTIF(F258:AJ258,"休"))</f>
        <v/>
      </c>
      <c r="AN258" s="1935" t="str">
        <f>IF(D258="","",IFERROR(ROUND(AM258/AK258,3),""))</f>
        <v/>
      </c>
      <c r="AO258" s="4627"/>
      <c r="AQ258" s="1952">
        <f>+COUNTIF(F258:AJ258,"－")</f>
        <v>0</v>
      </c>
      <c r="AR258" s="1952">
        <f>+COUNTIF(F258:AJ258,"外")</f>
        <v>0</v>
      </c>
    </row>
    <row r="259" spans="2:44">
      <c r="B259" s="4624"/>
      <c r="C259" s="4659"/>
      <c r="E259" s="2138"/>
      <c r="F259" s="2179"/>
      <c r="G259" s="2130"/>
      <c r="H259" s="2130"/>
      <c r="I259" s="2130"/>
      <c r="J259" s="2130"/>
      <c r="K259" s="2130"/>
      <c r="L259" s="2130"/>
      <c r="M259" s="2130"/>
      <c r="N259" s="2130"/>
      <c r="O259" s="2130"/>
      <c r="P259" s="2130"/>
      <c r="Q259" s="2130"/>
      <c r="R259" s="2130"/>
      <c r="S259" s="2130"/>
      <c r="T259" s="2130"/>
      <c r="U259" s="2130"/>
      <c r="V259" s="2130"/>
      <c r="W259" s="2130"/>
      <c r="X259" s="2130"/>
      <c r="Y259" s="2130"/>
      <c r="Z259" s="2130"/>
      <c r="AA259" s="2130"/>
      <c r="AB259" s="2130"/>
      <c r="AC259" s="2130"/>
      <c r="AD259" s="2130"/>
      <c r="AE259" s="2130"/>
      <c r="AF259" s="2130"/>
      <c r="AG259" s="2130"/>
      <c r="AH259" s="2130"/>
      <c r="AI259" s="2130"/>
      <c r="AJ259" s="2191"/>
      <c r="AK259" s="1933" t="str">
        <f>IF(D259="","",COUNT($F$242:$AJ$242)-AL259)</f>
        <v/>
      </c>
      <c r="AL259" s="1934" t="str">
        <f>IF(D259="","",AQ259+AR259)</f>
        <v/>
      </c>
      <c r="AM259" s="1934" t="str">
        <f>IF(D259="","",COUNTIF(F259:AJ259,"休"))</f>
        <v/>
      </c>
      <c r="AN259" s="1935" t="str">
        <f>IF(D259="","",IFERROR(ROUND(AM259/AK259,3),""))</f>
        <v/>
      </c>
      <c r="AO259" s="4627"/>
      <c r="AQ259" s="1952">
        <f>+COUNTIF(F259:AJ259,"－")</f>
        <v>0</v>
      </c>
      <c r="AR259" s="1952">
        <f>+COUNTIF(F259:AJ259,"外")</f>
        <v>0</v>
      </c>
    </row>
    <row r="260" spans="2:44" ht="13.8" thickBot="1">
      <c r="B260" s="4625"/>
      <c r="C260" s="4660"/>
      <c r="D260" s="2174"/>
      <c r="E260" s="1947"/>
      <c r="F260" s="2205"/>
      <c r="G260" s="2198"/>
      <c r="H260" s="2198"/>
      <c r="I260" s="2198"/>
      <c r="J260" s="2198"/>
      <c r="K260" s="2198"/>
      <c r="L260" s="2198"/>
      <c r="M260" s="2198"/>
      <c r="N260" s="2198"/>
      <c r="O260" s="2198"/>
      <c r="P260" s="2198"/>
      <c r="Q260" s="2198"/>
      <c r="R260" s="2198"/>
      <c r="S260" s="2198"/>
      <c r="T260" s="2198"/>
      <c r="U260" s="2198"/>
      <c r="V260" s="2198"/>
      <c r="W260" s="2198"/>
      <c r="X260" s="2198"/>
      <c r="Y260" s="2198"/>
      <c r="Z260" s="2198"/>
      <c r="AA260" s="2198"/>
      <c r="AB260" s="2198"/>
      <c r="AC260" s="2198"/>
      <c r="AD260" s="2198"/>
      <c r="AE260" s="2198"/>
      <c r="AF260" s="2198"/>
      <c r="AG260" s="2198"/>
      <c r="AH260" s="2198"/>
      <c r="AI260" s="2198"/>
      <c r="AJ260" s="2206"/>
      <c r="AK260" s="1963" t="str">
        <f>IF(D260="","",COUNT($F$242:$AJ$242)-AL260)</f>
        <v/>
      </c>
      <c r="AL260" s="1947" t="str">
        <f>IF(D260="","",AQ260+AR260)</f>
        <v/>
      </c>
      <c r="AM260" s="1947" t="str">
        <f>IF(D260="","",COUNTIF(F260:AJ260,"休"))</f>
        <v/>
      </c>
      <c r="AN260" s="1935" t="str">
        <f>IF(D260="","",IFERROR(ROUND(AM260/AK260,3),""))</f>
        <v/>
      </c>
      <c r="AO260" s="4628"/>
      <c r="AQ260" s="1952">
        <f>+COUNTIF(F260:AJ260,"－")</f>
        <v>0</v>
      </c>
      <c r="AR260" s="1952">
        <f>+COUNTIF(F260:AJ260,"外")</f>
        <v>0</v>
      </c>
    </row>
    <row r="261" spans="2:44" ht="13.8" thickBot="1">
      <c r="B261" s="2143"/>
      <c r="C261" s="2116"/>
      <c r="F261" s="2144"/>
      <c r="G261" s="2144"/>
      <c r="H261" s="2144"/>
      <c r="I261" s="2144"/>
      <c r="J261" s="2144"/>
      <c r="K261" s="2144"/>
      <c r="L261" s="2144"/>
      <c r="M261" s="2144"/>
      <c r="N261" s="2144"/>
      <c r="O261" s="2144"/>
      <c r="P261" s="2144"/>
      <c r="Q261" s="2144"/>
      <c r="R261" s="2144"/>
      <c r="S261" s="2144"/>
      <c r="T261" s="2144"/>
      <c r="U261" s="2144"/>
      <c r="V261" s="2144"/>
      <c r="W261" s="2144"/>
      <c r="X261" s="2144"/>
      <c r="Y261" s="2144"/>
      <c r="Z261" s="2144"/>
      <c r="AA261" s="2144"/>
      <c r="AB261" s="2144"/>
      <c r="AC261" s="2144"/>
      <c r="AD261" s="2144"/>
      <c r="AE261" s="2144"/>
      <c r="AF261" s="2144"/>
      <c r="AG261" s="2144"/>
      <c r="AH261" s="2144"/>
      <c r="AI261" s="2144"/>
      <c r="AJ261" s="2144"/>
      <c r="AK261" s="2145"/>
      <c r="AN261" s="2146" t="s">
        <v>2271</v>
      </c>
      <c r="AO261" s="2147" t="e">
        <f>IF(AO245&gt;=0.285,"OK","NG")</f>
        <v>#DIV/0!</v>
      </c>
      <c r="AQ261" s="2061"/>
      <c r="AR261" s="2061"/>
    </row>
    <row r="262" spans="2:44">
      <c r="B262" s="2143"/>
      <c r="C262" s="2116"/>
      <c r="F262" s="2144"/>
      <c r="G262" s="2144"/>
      <c r="H262" s="2144"/>
      <c r="I262" s="2144"/>
      <c r="J262" s="2144"/>
      <c r="K262" s="2144"/>
      <c r="L262" s="2144"/>
      <c r="M262" s="2144"/>
      <c r="N262" s="2144"/>
      <c r="O262" s="2144"/>
      <c r="P262" s="2144"/>
      <c r="Q262" s="2144"/>
      <c r="R262" s="2144"/>
      <c r="S262" s="2144"/>
      <c r="T262" s="2144"/>
      <c r="U262" s="2144"/>
      <c r="V262" s="2144"/>
      <c r="W262" s="2144"/>
      <c r="X262" s="2144"/>
      <c r="Y262" s="2144"/>
      <c r="Z262" s="2144"/>
      <c r="AA262" s="2144"/>
      <c r="AB262" s="2144"/>
      <c r="AC262" s="2144"/>
      <c r="AD262" s="2144"/>
      <c r="AE262" s="2144"/>
      <c r="AF262" s="2144"/>
      <c r="AG262" s="2144"/>
      <c r="AH262" s="2144"/>
      <c r="AI262" s="2144"/>
      <c r="AJ262" s="2144"/>
      <c r="AK262" s="2145"/>
      <c r="AN262" s="2158"/>
      <c r="AO262" s="1935"/>
      <c r="AQ262" s="2061"/>
      <c r="AR262" s="2061"/>
    </row>
    <row r="263" spans="2:44" hidden="1">
      <c r="F263" s="2061" t="e">
        <f>YEAR(F266)</f>
        <v>#VALUE!</v>
      </c>
      <c r="G263" s="2061" t="e">
        <f>MONTH(F266)</f>
        <v>#VALUE!</v>
      </c>
    </row>
    <row r="264" spans="2:44">
      <c r="B264" s="4629"/>
      <c r="C264" s="4630"/>
      <c r="D264" s="4631"/>
      <c r="E264" s="2149" t="s">
        <v>2266</v>
      </c>
      <c r="F264" s="4637" t="e">
        <f>F266</f>
        <v>#VALUE!</v>
      </c>
      <c r="G264" s="4638"/>
      <c r="H264" s="4638"/>
      <c r="I264" s="4638"/>
      <c r="J264" s="4638"/>
      <c r="K264" s="4638"/>
      <c r="L264" s="4638"/>
      <c r="M264" s="4638"/>
      <c r="N264" s="4638"/>
      <c r="O264" s="4638"/>
      <c r="P264" s="4638"/>
      <c r="Q264" s="4638"/>
      <c r="R264" s="4638"/>
      <c r="S264" s="4638"/>
      <c r="T264" s="4638"/>
      <c r="U264" s="4638"/>
      <c r="V264" s="4638"/>
      <c r="W264" s="4638"/>
      <c r="X264" s="4638"/>
      <c r="Y264" s="4638"/>
      <c r="Z264" s="4638"/>
      <c r="AA264" s="4638"/>
      <c r="AB264" s="4638"/>
      <c r="AC264" s="4638"/>
      <c r="AD264" s="4638"/>
      <c r="AE264" s="4638"/>
      <c r="AF264" s="4638"/>
      <c r="AG264" s="4638"/>
      <c r="AH264" s="4638"/>
      <c r="AI264" s="4638"/>
      <c r="AJ264" s="4638"/>
      <c r="AK264" s="4661" t="s">
        <v>2304</v>
      </c>
      <c r="AL264" s="4664" t="s">
        <v>2305</v>
      </c>
      <c r="AM264" s="4667" t="s">
        <v>2283</v>
      </c>
      <c r="AN264" s="4481" t="s">
        <v>2306</v>
      </c>
      <c r="AO264" s="4480" t="s">
        <v>2307</v>
      </c>
      <c r="AQ264" s="4619" t="s">
        <v>2308</v>
      </c>
      <c r="AR264" s="4619" t="s">
        <v>2309</v>
      </c>
    </row>
    <row r="265" spans="2:44" ht="13.5" hidden="1" customHeight="1">
      <c r="B265" s="4632"/>
      <c r="C265" s="4622"/>
      <c r="D265" s="4633"/>
      <c r="E265" s="2150"/>
      <c r="F265" s="2110" t="e">
        <f>DATE($F263,$G263,1)</f>
        <v>#VALUE!</v>
      </c>
      <c r="G265" s="2110" t="e">
        <f t="shared" ref="G265:AJ265" si="94">F265+1</f>
        <v>#VALUE!</v>
      </c>
      <c r="H265" s="2110" t="e">
        <f t="shared" si="94"/>
        <v>#VALUE!</v>
      </c>
      <c r="I265" s="2110" t="e">
        <f t="shared" si="94"/>
        <v>#VALUE!</v>
      </c>
      <c r="J265" s="2110" t="e">
        <f t="shared" si="94"/>
        <v>#VALUE!</v>
      </c>
      <c r="K265" s="2110" t="e">
        <f t="shared" si="94"/>
        <v>#VALUE!</v>
      </c>
      <c r="L265" s="2110" t="e">
        <f t="shared" si="94"/>
        <v>#VALUE!</v>
      </c>
      <c r="M265" s="2110" t="e">
        <f t="shared" si="94"/>
        <v>#VALUE!</v>
      </c>
      <c r="N265" s="2110" t="e">
        <f t="shared" si="94"/>
        <v>#VALUE!</v>
      </c>
      <c r="O265" s="2110" t="e">
        <f t="shared" si="94"/>
        <v>#VALUE!</v>
      </c>
      <c r="P265" s="2110" t="e">
        <f t="shared" si="94"/>
        <v>#VALUE!</v>
      </c>
      <c r="Q265" s="2110" t="e">
        <f t="shared" si="94"/>
        <v>#VALUE!</v>
      </c>
      <c r="R265" s="2110" t="e">
        <f t="shared" si="94"/>
        <v>#VALUE!</v>
      </c>
      <c r="S265" s="2110" t="e">
        <f t="shared" si="94"/>
        <v>#VALUE!</v>
      </c>
      <c r="T265" s="2110" t="e">
        <f t="shared" si="94"/>
        <v>#VALUE!</v>
      </c>
      <c r="U265" s="2110" t="e">
        <f t="shared" si="94"/>
        <v>#VALUE!</v>
      </c>
      <c r="V265" s="2110" t="e">
        <f t="shared" si="94"/>
        <v>#VALUE!</v>
      </c>
      <c r="W265" s="2110" t="e">
        <f t="shared" si="94"/>
        <v>#VALUE!</v>
      </c>
      <c r="X265" s="2110" t="e">
        <f t="shared" si="94"/>
        <v>#VALUE!</v>
      </c>
      <c r="Y265" s="2110" t="e">
        <f t="shared" si="94"/>
        <v>#VALUE!</v>
      </c>
      <c r="Z265" s="2110" t="e">
        <f t="shared" si="94"/>
        <v>#VALUE!</v>
      </c>
      <c r="AA265" s="2110" t="e">
        <f t="shared" si="94"/>
        <v>#VALUE!</v>
      </c>
      <c r="AB265" s="2110" t="e">
        <f t="shared" si="94"/>
        <v>#VALUE!</v>
      </c>
      <c r="AC265" s="2110" t="e">
        <f t="shared" si="94"/>
        <v>#VALUE!</v>
      </c>
      <c r="AD265" s="2110" t="e">
        <f t="shared" si="94"/>
        <v>#VALUE!</v>
      </c>
      <c r="AE265" s="2110" t="e">
        <f t="shared" si="94"/>
        <v>#VALUE!</v>
      </c>
      <c r="AF265" s="2110" t="e">
        <f t="shared" si="94"/>
        <v>#VALUE!</v>
      </c>
      <c r="AG265" s="2110" t="e">
        <f t="shared" si="94"/>
        <v>#VALUE!</v>
      </c>
      <c r="AH265" s="2110" t="e">
        <f t="shared" si="94"/>
        <v>#VALUE!</v>
      </c>
      <c r="AI265" s="2110" t="e">
        <f t="shared" si="94"/>
        <v>#VALUE!</v>
      </c>
      <c r="AJ265" s="2110" t="e">
        <f t="shared" si="94"/>
        <v>#VALUE!</v>
      </c>
      <c r="AK265" s="4662"/>
      <c r="AL265" s="4665"/>
      <c r="AM265" s="4668"/>
      <c r="AN265" s="4481"/>
      <c r="AO265" s="4480"/>
      <c r="AQ265" s="4619"/>
      <c r="AR265" s="4619"/>
    </row>
    <row r="266" spans="2:44">
      <c r="B266" s="4632"/>
      <c r="C266" s="4622"/>
      <c r="D266" s="4633"/>
      <c r="E266" s="2151" t="s">
        <v>2267</v>
      </c>
      <c r="F266" s="2152" t="e">
        <f>IF(EDATE(F241,1)&gt;$F$7,"",EDATE(F241,1))</f>
        <v>#VALUE!</v>
      </c>
      <c r="G266" s="2110" t="e">
        <f t="shared" ref="G266:AJ266" si="95">IF(G265&gt;$F$7,"",IF(F266=EOMONTH(DATE($F263,$G263,1),0),"",IF(F266="","",F266+1)))</f>
        <v>#VALUE!</v>
      </c>
      <c r="H266" s="2110" t="e">
        <f t="shared" si="95"/>
        <v>#VALUE!</v>
      </c>
      <c r="I266" s="2110" t="e">
        <f t="shared" si="95"/>
        <v>#VALUE!</v>
      </c>
      <c r="J266" s="2110" t="e">
        <f t="shared" si="95"/>
        <v>#VALUE!</v>
      </c>
      <c r="K266" s="2110" t="e">
        <f t="shared" si="95"/>
        <v>#VALUE!</v>
      </c>
      <c r="L266" s="2110" t="e">
        <f t="shared" si="95"/>
        <v>#VALUE!</v>
      </c>
      <c r="M266" s="2110" t="e">
        <f t="shared" si="95"/>
        <v>#VALUE!</v>
      </c>
      <c r="N266" s="2110" t="e">
        <f t="shared" si="95"/>
        <v>#VALUE!</v>
      </c>
      <c r="O266" s="2110" t="e">
        <f t="shared" si="95"/>
        <v>#VALUE!</v>
      </c>
      <c r="P266" s="2110" t="e">
        <f t="shared" si="95"/>
        <v>#VALUE!</v>
      </c>
      <c r="Q266" s="2110" t="e">
        <f t="shared" si="95"/>
        <v>#VALUE!</v>
      </c>
      <c r="R266" s="2110" t="e">
        <f t="shared" si="95"/>
        <v>#VALUE!</v>
      </c>
      <c r="S266" s="2110" t="e">
        <f t="shared" si="95"/>
        <v>#VALUE!</v>
      </c>
      <c r="T266" s="2110" t="e">
        <f t="shared" si="95"/>
        <v>#VALUE!</v>
      </c>
      <c r="U266" s="2110" t="e">
        <f t="shared" si="95"/>
        <v>#VALUE!</v>
      </c>
      <c r="V266" s="2110" t="e">
        <f t="shared" si="95"/>
        <v>#VALUE!</v>
      </c>
      <c r="W266" s="2110" t="e">
        <f t="shared" si="95"/>
        <v>#VALUE!</v>
      </c>
      <c r="X266" s="2110" t="e">
        <f t="shared" si="95"/>
        <v>#VALUE!</v>
      </c>
      <c r="Y266" s="2110" t="e">
        <f t="shared" si="95"/>
        <v>#VALUE!</v>
      </c>
      <c r="Z266" s="2110" t="e">
        <f t="shared" si="95"/>
        <v>#VALUE!</v>
      </c>
      <c r="AA266" s="2110" t="e">
        <f t="shared" si="95"/>
        <v>#VALUE!</v>
      </c>
      <c r="AB266" s="2110" t="e">
        <f t="shared" si="95"/>
        <v>#VALUE!</v>
      </c>
      <c r="AC266" s="2110" t="e">
        <f t="shared" si="95"/>
        <v>#VALUE!</v>
      </c>
      <c r="AD266" s="2110" t="e">
        <f t="shared" si="95"/>
        <v>#VALUE!</v>
      </c>
      <c r="AE266" s="2110" t="e">
        <f t="shared" si="95"/>
        <v>#VALUE!</v>
      </c>
      <c r="AF266" s="2110" t="e">
        <f t="shared" si="95"/>
        <v>#VALUE!</v>
      </c>
      <c r="AG266" s="2110" t="e">
        <f t="shared" si="95"/>
        <v>#VALUE!</v>
      </c>
      <c r="AH266" s="2110" t="e">
        <f t="shared" si="95"/>
        <v>#VALUE!</v>
      </c>
      <c r="AI266" s="2110" t="e">
        <f t="shared" si="95"/>
        <v>#VALUE!</v>
      </c>
      <c r="AJ266" s="2110" t="e">
        <f t="shared" si="95"/>
        <v>#VALUE!</v>
      </c>
      <c r="AK266" s="4662"/>
      <c r="AL266" s="4665"/>
      <c r="AM266" s="4668"/>
      <c r="AN266" s="4481"/>
      <c r="AO266" s="4480"/>
      <c r="AQ266" s="4619"/>
      <c r="AR266" s="4619"/>
    </row>
    <row r="267" spans="2:44">
      <c r="B267" s="4634"/>
      <c r="C267" s="4635"/>
      <c r="D267" s="4636"/>
      <c r="E267" s="1939" t="s">
        <v>1060</v>
      </c>
      <c r="F267" s="2153" t="str">
        <f t="shared" ref="F267:AJ267" si="96">IFERROR(TEXT(WEEKDAY(+F266),"aaa"),"")</f>
        <v/>
      </c>
      <c r="G267" s="2153" t="str">
        <f t="shared" si="96"/>
        <v/>
      </c>
      <c r="H267" s="2153" t="str">
        <f t="shared" si="96"/>
        <v/>
      </c>
      <c r="I267" s="2153" t="str">
        <f t="shared" si="96"/>
        <v/>
      </c>
      <c r="J267" s="2153" t="str">
        <f t="shared" si="96"/>
        <v/>
      </c>
      <c r="K267" s="2153" t="str">
        <f t="shared" si="96"/>
        <v/>
      </c>
      <c r="L267" s="2153" t="str">
        <f t="shared" si="96"/>
        <v/>
      </c>
      <c r="M267" s="2153" t="str">
        <f t="shared" si="96"/>
        <v/>
      </c>
      <c r="N267" s="2153" t="str">
        <f t="shared" si="96"/>
        <v/>
      </c>
      <c r="O267" s="2153" t="str">
        <f t="shared" si="96"/>
        <v/>
      </c>
      <c r="P267" s="2153" t="str">
        <f t="shared" si="96"/>
        <v/>
      </c>
      <c r="Q267" s="2153" t="str">
        <f t="shared" si="96"/>
        <v/>
      </c>
      <c r="R267" s="2153" t="str">
        <f t="shared" si="96"/>
        <v/>
      </c>
      <c r="S267" s="2153" t="str">
        <f t="shared" si="96"/>
        <v/>
      </c>
      <c r="T267" s="2153" t="str">
        <f t="shared" si="96"/>
        <v/>
      </c>
      <c r="U267" s="2153" t="str">
        <f t="shared" si="96"/>
        <v/>
      </c>
      <c r="V267" s="2153" t="str">
        <f t="shared" si="96"/>
        <v/>
      </c>
      <c r="W267" s="2153" t="str">
        <f t="shared" si="96"/>
        <v/>
      </c>
      <c r="X267" s="2153" t="str">
        <f t="shared" si="96"/>
        <v/>
      </c>
      <c r="Y267" s="2153" t="str">
        <f t="shared" si="96"/>
        <v/>
      </c>
      <c r="Z267" s="2153" t="str">
        <f t="shared" si="96"/>
        <v/>
      </c>
      <c r="AA267" s="2153" t="str">
        <f t="shared" si="96"/>
        <v/>
      </c>
      <c r="AB267" s="2153" t="str">
        <f t="shared" si="96"/>
        <v/>
      </c>
      <c r="AC267" s="2153" t="str">
        <f t="shared" si="96"/>
        <v/>
      </c>
      <c r="AD267" s="2153" t="str">
        <f t="shared" si="96"/>
        <v/>
      </c>
      <c r="AE267" s="2153" t="str">
        <f t="shared" si="96"/>
        <v/>
      </c>
      <c r="AF267" s="2153" t="str">
        <f t="shared" si="96"/>
        <v/>
      </c>
      <c r="AG267" s="2153" t="str">
        <f t="shared" si="96"/>
        <v/>
      </c>
      <c r="AH267" s="2153" t="str">
        <f t="shared" si="96"/>
        <v/>
      </c>
      <c r="AI267" s="2153" t="str">
        <f t="shared" si="96"/>
        <v/>
      </c>
      <c r="AJ267" s="2153" t="str">
        <f t="shared" si="96"/>
        <v/>
      </c>
      <c r="AK267" s="4662"/>
      <c r="AL267" s="4665"/>
      <c r="AM267" s="4668"/>
      <c r="AN267" s="4481"/>
      <c r="AO267" s="4480"/>
      <c r="AQ267" s="4619"/>
      <c r="AR267" s="4619"/>
    </row>
    <row r="268" spans="2:44" ht="21" customHeight="1">
      <c r="B268" s="2154" t="s">
        <v>2310</v>
      </c>
      <c r="C268" s="2155" t="s">
        <v>2280</v>
      </c>
      <c r="D268" s="2119" t="s">
        <v>2281</v>
      </c>
      <c r="E268" s="2120" t="s">
        <v>2270</v>
      </c>
      <c r="F268" s="2156" t="s">
        <v>2311</v>
      </c>
      <c r="G268" s="2122" t="s">
        <v>2311</v>
      </c>
      <c r="H268" s="2122" t="s">
        <v>2311</v>
      </c>
      <c r="I268" s="2122" t="s">
        <v>2311</v>
      </c>
      <c r="J268" s="2122" t="s">
        <v>2311</v>
      </c>
      <c r="K268" s="2122" t="s">
        <v>2311</v>
      </c>
      <c r="L268" s="2122" t="s">
        <v>2311</v>
      </c>
      <c r="M268" s="2122" t="s">
        <v>2311</v>
      </c>
      <c r="N268" s="2122" t="s">
        <v>2311</v>
      </c>
      <c r="O268" s="2122" t="s">
        <v>2311</v>
      </c>
      <c r="P268" s="2122" t="s">
        <v>2311</v>
      </c>
      <c r="Q268" s="2122" t="s">
        <v>2311</v>
      </c>
      <c r="R268" s="2122" t="s">
        <v>2311</v>
      </c>
      <c r="S268" s="2122" t="s">
        <v>2311</v>
      </c>
      <c r="T268" s="2122" t="s">
        <v>2311</v>
      </c>
      <c r="U268" s="2122" t="s">
        <v>2311</v>
      </c>
      <c r="V268" s="2122" t="s">
        <v>2311</v>
      </c>
      <c r="W268" s="2122" t="s">
        <v>2311</v>
      </c>
      <c r="X268" s="2122" t="s">
        <v>2311</v>
      </c>
      <c r="Y268" s="2122" t="s">
        <v>2311</v>
      </c>
      <c r="Z268" s="2122" t="s">
        <v>2311</v>
      </c>
      <c r="AA268" s="2122" t="s">
        <v>2311</v>
      </c>
      <c r="AB268" s="2122" t="s">
        <v>2311</v>
      </c>
      <c r="AC268" s="2122" t="s">
        <v>2311</v>
      </c>
      <c r="AD268" s="2122" t="s">
        <v>2311</v>
      </c>
      <c r="AE268" s="2122" t="s">
        <v>2311</v>
      </c>
      <c r="AF268" s="2122" t="s">
        <v>2311</v>
      </c>
      <c r="AG268" s="2122" t="s">
        <v>2311</v>
      </c>
      <c r="AH268" s="2122" t="s">
        <v>2311</v>
      </c>
      <c r="AI268" s="2122" t="s">
        <v>2311</v>
      </c>
      <c r="AJ268" s="2159" t="s">
        <v>2311</v>
      </c>
      <c r="AK268" s="4663"/>
      <c r="AL268" s="4666"/>
      <c r="AM268" s="4669"/>
      <c r="AN268" s="1906" t="s">
        <v>2292</v>
      </c>
      <c r="AO268" s="1905" t="s">
        <v>2293</v>
      </c>
      <c r="AQ268" s="4620"/>
      <c r="AR268" s="4620"/>
    </row>
    <row r="269" spans="2:44" ht="13.5" customHeight="1">
      <c r="B269" s="4623" t="s">
        <v>2294</v>
      </c>
      <c r="C269" s="4658" t="s">
        <v>2295</v>
      </c>
      <c r="D269" s="2176" t="s">
        <v>2296</v>
      </c>
      <c r="E269" s="2124"/>
      <c r="F269" s="2203"/>
      <c r="G269" s="2194"/>
      <c r="H269" s="2194"/>
      <c r="I269" s="2194"/>
      <c r="J269" s="2194"/>
      <c r="K269" s="2194"/>
      <c r="L269" s="2194"/>
      <c r="M269" s="2194"/>
      <c r="N269" s="2194"/>
      <c r="O269" s="2194"/>
      <c r="P269" s="2194"/>
      <c r="Q269" s="2194"/>
      <c r="R269" s="2194"/>
      <c r="S269" s="2194"/>
      <c r="T269" s="2194"/>
      <c r="U269" s="2194"/>
      <c r="V269" s="2194"/>
      <c r="W269" s="2194"/>
      <c r="X269" s="2194"/>
      <c r="Y269" s="2194"/>
      <c r="Z269" s="2194"/>
      <c r="AA269" s="2194"/>
      <c r="AB269" s="2194"/>
      <c r="AC269" s="2194"/>
      <c r="AD269" s="2194"/>
      <c r="AE269" s="2194"/>
      <c r="AF269" s="2194"/>
      <c r="AG269" s="2194"/>
      <c r="AH269" s="2194"/>
      <c r="AI269" s="2194"/>
      <c r="AJ269" s="2204"/>
      <c r="AK269" s="1933">
        <f t="shared" ref="AK269:AK274" si="97">IF(D269="","",COUNT($F$266:$AJ$266)-AL269)</f>
        <v>0</v>
      </c>
      <c r="AL269" s="1934">
        <f t="shared" ref="AL269:AL274" si="98">IF(D269="","",AQ269+AR269)</f>
        <v>0</v>
      </c>
      <c r="AM269" s="1934">
        <f t="shared" ref="AM269:AM274" si="99">IF(D269="","",COUNTIF(F269:AJ269,"休"))</f>
        <v>0</v>
      </c>
      <c r="AN269" s="1935" t="str">
        <f t="shared" ref="AN269:AN274" si="100">IF(D269="","",IFERROR(ROUND(AM269/AK269,3),""))</f>
        <v/>
      </c>
      <c r="AO269" s="4626" t="e">
        <f>ROUND(AVERAGE(AN269:AN284),3)</f>
        <v>#DIV/0!</v>
      </c>
      <c r="AQ269" s="1952">
        <f t="shared" ref="AQ269:AQ274" si="101">+COUNTIF(F269:AJ269,"－")</f>
        <v>0</v>
      </c>
      <c r="AR269" s="1952">
        <f t="shared" ref="AR269:AR274" si="102">+COUNTIF(F269:AJ269,"外")</f>
        <v>0</v>
      </c>
    </row>
    <row r="270" spans="2:44" ht="13.5" customHeight="1">
      <c r="B270" s="4624"/>
      <c r="C270" s="4659"/>
      <c r="D270" s="2178" t="s">
        <v>2297</v>
      </c>
      <c r="E270" s="2124"/>
      <c r="F270" s="2179"/>
      <c r="G270" s="2130"/>
      <c r="H270" s="2130"/>
      <c r="I270" s="2130"/>
      <c r="J270" s="2130"/>
      <c r="K270" s="2130"/>
      <c r="L270" s="2130"/>
      <c r="M270" s="2130"/>
      <c r="N270" s="2130"/>
      <c r="O270" s="2130"/>
      <c r="P270" s="2130"/>
      <c r="Q270" s="2130"/>
      <c r="R270" s="2130"/>
      <c r="S270" s="2130"/>
      <c r="T270" s="2130"/>
      <c r="U270" s="2130"/>
      <c r="V270" s="2130"/>
      <c r="W270" s="2130"/>
      <c r="X270" s="2130"/>
      <c r="Y270" s="2130"/>
      <c r="Z270" s="2130"/>
      <c r="AA270" s="2130"/>
      <c r="AB270" s="2130"/>
      <c r="AC270" s="2130"/>
      <c r="AD270" s="2130"/>
      <c r="AE270" s="2130"/>
      <c r="AF270" s="2130"/>
      <c r="AG270" s="2130"/>
      <c r="AH270" s="2130"/>
      <c r="AI270" s="2130"/>
      <c r="AJ270" s="2191"/>
      <c r="AK270" s="1933">
        <f t="shared" si="97"/>
        <v>0</v>
      </c>
      <c r="AL270" s="1934">
        <f t="shared" si="98"/>
        <v>0</v>
      </c>
      <c r="AM270" s="1934">
        <f t="shared" si="99"/>
        <v>0</v>
      </c>
      <c r="AN270" s="1935" t="str">
        <f t="shared" si="100"/>
        <v/>
      </c>
      <c r="AO270" s="4627"/>
      <c r="AQ270" s="1952">
        <f t="shared" si="101"/>
        <v>0</v>
      </c>
      <c r="AR270" s="1952">
        <f t="shared" si="102"/>
        <v>0</v>
      </c>
    </row>
    <row r="271" spans="2:44">
      <c r="B271" s="4624"/>
      <c r="C271" s="4659"/>
      <c r="D271" s="2181" t="s">
        <v>2298</v>
      </c>
      <c r="E271" s="2124"/>
      <c r="F271" s="2179"/>
      <c r="G271" s="2130"/>
      <c r="H271" s="2130"/>
      <c r="I271" s="2130"/>
      <c r="J271" s="2130"/>
      <c r="K271" s="2130"/>
      <c r="L271" s="2130"/>
      <c r="M271" s="2130"/>
      <c r="N271" s="2130"/>
      <c r="O271" s="2130"/>
      <c r="P271" s="2130"/>
      <c r="Q271" s="2130"/>
      <c r="R271" s="2130"/>
      <c r="S271" s="2130"/>
      <c r="T271" s="2130"/>
      <c r="U271" s="2130"/>
      <c r="V271" s="2130"/>
      <c r="W271" s="2130"/>
      <c r="X271" s="2130"/>
      <c r="Y271" s="2130"/>
      <c r="Z271" s="2130"/>
      <c r="AA271" s="2130"/>
      <c r="AB271" s="2130"/>
      <c r="AC271" s="2130"/>
      <c r="AD271" s="2130"/>
      <c r="AE271" s="2130"/>
      <c r="AF271" s="2130"/>
      <c r="AG271" s="2130"/>
      <c r="AH271" s="2130"/>
      <c r="AI271" s="2130"/>
      <c r="AJ271" s="2191"/>
      <c r="AK271" s="1933">
        <f t="shared" si="97"/>
        <v>0</v>
      </c>
      <c r="AL271" s="1934">
        <f t="shared" si="98"/>
        <v>0</v>
      </c>
      <c r="AM271" s="1934">
        <f t="shared" si="99"/>
        <v>0</v>
      </c>
      <c r="AN271" s="1935" t="str">
        <f t="shared" si="100"/>
        <v/>
      </c>
      <c r="AO271" s="4627"/>
      <c r="AQ271" s="1952">
        <f t="shared" si="101"/>
        <v>0</v>
      </c>
      <c r="AR271" s="1952">
        <f t="shared" si="102"/>
        <v>0</v>
      </c>
    </row>
    <row r="272" spans="2:44">
      <c r="B272" s="4624"/>
      <c r="C272" s="4659"/>
      <c r="D272" s="2181" t="s">
        <v>2299</v>
      </c>
      <c r="E272" s="2105"/>
      <c r="F272" s="2179"/>
      <c r="G272" s="2130"/>
      <c r="H272" s="2130"/>
      <c r="I272" s="2130"/>
      <c r="J272" s="2130"/>
      <c r="K272" s="2130"/>
      <c r="L272" s="2130"/>
      <c r="M272" s="2130"/>
      <c r="N272" s="2130"/>
      <c r="O272" s="2130"/>
      <c r="P272" s="2130"/>
      <c r="Q272" s="2130"/>
      <c r="R272" s="2130"/>
      <c r="S272" s="2130"/>
      <c r="T272" s="2130"/>
      <c r="U272" s="2130"/>
      <c r="V272" s="2130"/>
      <c r="W272" s="2130"/>
      <c r="X272" s="2130"/>
      <c r="Y272" s="2130"/>
      <c r="Z272" s="2130"/>
      <c r="AA272" s="2130"/>
      <c r="AB272" s="2130"/>
      <c r="AC272" s="2130"/>
      <c r="AD272" s="2130"/>
      <c r="AE272" s="2130"/>
      <c r="AF272" s="2130"/>
      <c r="AG272" s="2130"/>
      <c r="AH272" s="2130"/>
      <c r="AI272" s="2130"/>
      <c r="AJ272" s="2191"/>
      <c r="AK272" s="1933">
        <f t="shared" si="97"/>
        <v>0</v>
      </c>
      <c r="AL272" s="1934">
        <f t="shared" si="98"/>
        <v>0</v>
      </c>
      <c r="AM272" s="1934">
        <f t="shared" si="99"/>
        <v>0</v>
      </c>
      <c r="AN272" s="1935" t="str">
        <f t="shared" si="100"/>
        <v/>
      </c>
      <c r="AO272" s="4627"/>
      <c r="AQ272" s="1952">
        <f t="shared" si="101"/>
        <v>0</v>
      </c>
      <c r="AR272" s="1952">
        <f t="shared" si="102"/>
        <v>0</v>
      </c>
    </row>
    <row r="273" spans="2:44">
      <c r="B273" s="4624"/>
      <c r="C273" s="4659"/>
      <c r="D273" s="2181" t="s">
        <v>2300</v>
      </c>
      <c r="E273" s="2124"/>
      <c r="F273" s="2179"/>
      <c r="G273" s="2130"/>
      <c r="H273" s="2130"/>
      <c r="I273" s="2130"/>
      <c r="J273" s="2130"/>
      <c r="K273" s="2130"/>
      <c r="L273" s="2130"/>
      <c r="M273" s="2130"/>
      <c r="N273" s="2130"/>
      <c r="O273" s="2130"/>
      <c r="P273" s="2130"/>
      <c r="Q273" s="2130"/>
      <c r="R273" s="2130"/>
      <c r="S273" s="2130"/>
      <c r="T273" s="2130"/>
      <c r="U273" s="2130"/>
      <c r="V273" s="2130"/>
      <c r="W273" s="2130"/>
      <c r="X273" s="2130"/>
      <c r="Y273" s="2130"/>
      <c r="Z273" s="2130"/>
      <c r="AA273" s="2130"/>
      <c r="AB273" s="2130"/>
      <c r="AC273" s="2130"/>
      <c r="AD273" s="2130"/>
      <c r="AE273" s="2130"/>
      <c r="AF273" s="2130"/>
      <c r="AG273" s="2130"/>
      <c r="AH273" s="2130"/>
      <c r="AI273" s="2130"/>
      <c r="AJ273" s="2191"/>
      <c r="AK273" s="1933">
        <f t="shared" si="97"/>
        <v>0</v>
      </c>
      <c r="AL273" s="1934">
        <f t="shared" si="98"/>
        <v>0</v>
      </c>
      <c r="AM273" s="1934">
        <f t="shared" si="99"/>
        <v>0</v>
      </c>
      <c r="AN273" s="1935" t="str">
        <f t="shared" si="100"/>
        <v/>
      </c>
      <c r="AO273" s="4627"/>
      <c r="AQ273" s="1952">
        <f t="shared" si="101"/>
        <v>0</v>
      </c>
      <c r="AR273" s="1952">
        <f t="shared" si="102"/>
        <v>0</v>
      </c>
    </row>
    <row r="274" spans="2:44">
      <c r="B274" s="4625"/>
      <c r="C274" s="4660"/>
      <c r="D274" s="2182">
        <f>E$29</f>
        <v>0</v>
      </c>
      <c r="E274" s="2132"/>
      <c r="F274" s="2205"/>
      <c r="G274" s="2198"/>
      <c r="H274" s="2198"/>
      <c r="I274" s="2198"/>
      <c r="J274" s="2198"/>
      <c r="K274" s="2198"/>
      <c r="L274" s="2198"/>
      <c r="M274" s="2198"/>
      <c r="N274" s="2198"/>
      <c r="O274" s="2198"/>
      <c r="P274" s="2198"/>
      <c r="Q274" s="2198"/>
      <c r="R274" s="2198"/>
      <c r="S274" s="2198"/>
      <c r="T274" s="2198"/>
      <c r="U274" s="2198"/>
      <c r="V274" s="2198"/>
      <c r="W274" s="2198"/>
      <c r="X274" s="2198"/>
      <c r="Y274" s="2198"/>
      <c r="Z274" s="2198"/>
      <c r="AA274" s="2198"/>
      <c r="AB274" s="2198"/>
      <c r="AC274" s="2198"/>
      <c r="AD274" s="2198"/>
      <c r="AE274" s="2198"/>
      <c r="AF274" s="2198"/>
      <c r="AG274" s="2198"/>
      <c r="AH274" s="2198"/>
      <c r="AI274" s="2198"/>
      <c r="AJ274" s="2206"/>
      <c r="AK274" s="1933">
        <f t="shared" si="97"/>
        <v>0</v>
      </c>
      <c r="AL274" s="1934">
        <f t="shared" si="98"/>
        <v>0</v>
      </c>
      <c r="AM274" s="1947">
        <f t="shared" si="99"/>
        <v>0</v>
      </c>
      <c r="AN274" s="1935" t="str">
        <f t="shared" si="100"/>
        <v/>
      </c>
      <c r="AO274" s="4627"/>
      <c r="AQ274" s="1952">
        <f t="shared" si="101"/>
        <v>0</v>
      </c>
      <c r="AR274" s="1952">
        <f t="shared" si="102"/>
        <v>0</v>
      </c>
    </row>
    <row r="275" spans="2:44" ht="14.4">
      <c r="B275" s="4623" t="s">
        <v>2301</v>
      </c>
      <c r="C275" s="4658" t="s">
        <v>2302</v>
      </c>
      <c r="D275" s="2119" t="s">
        <v>2281</v>
      </c>
      <c r="E275" s="2137" t="s">
        <v>2270</v>
      </c>
      <c r="F275" s="2156" t="s">
        <v>2312</v>
      </c>
      <c r="G275" s="2122" t="s">
        <v>2312</v>
      </c>
      <c r="H275" s="2122" t="s">
        <v>2312</v>
      </c>
      <c r="I275" s="2122" t="s">
        <v>2312</v>
      </c>
      <c r="J275" s="2122" t="s">
        <v>2312</v>
      </c>
      <c r="K275" s="2122" t="s">
        <v>2312</v>
      </c>
      <c r="L275" s="2122" t="s">
        <v>2312</v>
      </c>
      <c r="M275" s="2122" t="s">
        <v>2312</v>
      </c>
      <c r="N275" s="2122" t="s">
        <v>2312</v>
      </c>
      <c r="O275" s="2122" t="s">
        <v>2312</v>
      </c>
      <c r="P275" s="2122" t="s">
        <v>2312</v>
      </c>
      <c r="Q275" s="2122" t="s">
        <v>2312</v>
      </c>
      <c r="R275" s="2122" t="s">
        <v>2312</v>
      </c>
      <c r="S275" s="2122" t="s">
        <v>2312</v>
      </c>
      <c r="T275" s="2122" t="s">
        <v>2312</v>
      </c>
      <c r="U275" s="2122" t="s">
        <v>2312</v>
      </c>
      <c r="V275" s="2122" t="s">
        <v>2312</v>
      </c>
      <c r="W275" s="2122" t="s">
        <v>2312</v>
      </c>
      <c r="X275" s="2122" t="s">
        <v>2312</v>
      </c>
      <c r="Y275" s="2122" t="s">
        <v>2312</v>
      </c>
      <c r="Z275" s="2122" t="s">
        <v>2312</v>
      </c>
      <c r="AA275" s="2122" t="s">
        <v>2312</v>
      </c>
      <c r="AB275" s="2122" t="s">
        <v>2312</v>
      </c>
      <c r="AC275" s="2122" t="s">
        <v>2312</v>
      </c>
      <c r="AD275" s="2122" t="s">
        <v>2312</v>
      </c>
      <c r="AE275" s="2122" t="s">
        <v>2312</v>
      </c>
      <c r="AF275" s="2122" t="s">
        <v>2312</v>
      </c>
      <c r="AG275" s="2122" t="s">
        <v>2312</v>
      </c>
      <c r="AH275" s="2122" t="s">
        <v>2312</v>
      </c>
      <c r="AI275" s="2122" t="s">
        <v>2312</v>
      </c>
      <c r="AJ275" s="2159" t="s">
        <v>2312</v>
      </c>
      <c r="AK275" s="1951"/>
      <c r="AL275" s="1952"/>
      <c r="AM275" s="1953"/>
      <c r="AN275" s="1954"/>
      <c r="AO275" s="4627"/>
    </row>
    <row r="276" spans="2:44">
      <c r="B276" s="4624"/>
      <c r="C276" s="4659"/>
      <c r="D276" s="2185" t="s">
        <v>2296</v>
      </c>
      <c r="E276" s="2124"/>
      <c r="F276" s="2197"/>
      <c r="G276" s="2135"/>
      <c r="H276" s="2135"/>
      <c r="I276" s="2135"/>
      <c r="J276" s="2135"/>
      <c r="K276" s="2135"/>
      <c r="L276" s="2135"/>
      <c r="M276" s="2135"/>
      <c r="N276" s="2135"/>
      <c r="O276" s="2135"/>
      <c r="P276" s="2135"/>
      <c r="Q276" s="2135"/>
      <c r="R276" s="2135"/>
      <c r="S276" s="2135"/>
      <c r="T276" s="2135"/>
      <c r="U276" s="2135"/>
      <c r="V276" s="2135"/>
      <c r="W276" s="2135"/>
      <c r="X276" s="2135"/>
      <c r="Y276" s="2135"/>
      <c r="Z276" s="2135"/>
      <c r="AA276" s="2135"/>
      <c r="AB276" s="2135"/>
      <c r="AC276" s="2135"/>
      <c r="AD276" s="2135"/>
      <c r="AE276" s="2135"/>
      <c r="AF276" s="2135"/>
      <c r="AG276" s="2135"/>
      <c r="AH276" s="2135"/>
      <c r="AI276" s="2135"/>
      <c r="AJ276" s="2207"/>
      <c r="AK276" s="1933">
        <f>IF(D276="","",COUNT($F$266:$AJ$266)-AL276)</f>
        <v>0</v>
      </c>
      <c r="AL276" s="1934">
        <f>IF(D276="","",AQ276+AR276)</f>
        <v>0</v>
      </c>
      <c r="AM276" s="1934">
        <f>IF(D276="","",COUNTIF(F276:AJ276,"休"))</f>
        <v>0</v>
      </c>
      <c r="AN276" s="1935" t="str">
        <f>IF(D276="","",IFERROR(ROUND(AM276/AK276,3),""))</f>
        <v/>
      </c>
      <c r="AO276" s="4627"/>
      <c r="AQ276" s="1952">
        <f>+COUNTIF(F276:AJ276,"－")</f>
        <v>0</v>
      </c>
      <c r="AR276" s="1952">
        <f>+COUNTIF(F276:AJ276,"外")</f>
        <v>0</v>
      </c>
    </row>
    <row r="277" spans="2:44">
      <c r="B277" s="4624"/>
      <c r="C277" s="4659"/>
      <c r="D277" s="2178" t="s">
        <v>2297</v>
      </c>
      <c r="E277" s="2138"/>
      <c r="F277" s="2179"/>
      <c r="G277" s="2130"/>
      <c r="H277" s="2130"/>
      <c r="I277" s="2130"/>
      <c r="J277" s="2130"/>
      <c r="K277" s="2130"/>
      <c r="L277" s="2130"/>
      <c r="M277" s="2130"/>
      <c r="N277" s="2130"/>
      <c r="O277" s="2130"/>
      <c r="P277" s="2130"/>
      <c r="Q277" s="2130"/>
      <c r="R277" s="2130"/>
      <c r="S277" s="2130"/>
      <c r="T277" s="2130"/>
      <c r="U277" s="2130"/>
      <c r="V277" s="2130"/>
      <c r="W277" s="2130"/>
      <c r="X277" s="2130"/>
      <c r="Y277" s="2130"/>
      <c r="Z277" s="2130"/>
      <c r="AA277" s="2130"/>
      <c r="AB277" s="2130"/>
      <c r="AC277" s="2130"/>
      <c r="AD277" s="2130"/>
      <c r="AE277" s="2130"/>
      <c r="AF277" s="2130"/>
      <c r="AG277" s="2130"/>
      <c r="AH277" s="2130"/>
      <c r="AI277" s="2130"/>
      <c r="AJ277" s="2191"/>
      <c r="AK277" s="1933">
        <f>IF(D277="","",COUNT($F$266:$AJ$266)-AL277)</f>
        <v>0</v>
      </c>
      <c r="AL277" s="1934">
        <f>IF(D277="","",AQ277+AR277)</f>
        <v>0</v>
      </c>
      <c r="AM277" s="1934">
        <f>IF(D277="","",COUNTIF(F277:AJ277,"休"))</f>
        <v>0</v>
      </c>
      <c r="AN277" s="1935" t="str">
        <f>IF(D277="","",IFERROR(ROUND(AM277/AK277,3),""))</f>
        <v/>
      </c>
      <c r="AO277" s="4627"/>
      <c r="AQ277" s="1952">
        <f>+COUNTIF(F277:AJ277,"－")</f>
        <v>0</v>
      </c>
      <c r="AR277" s="1952">
        <f>+COUNTIF(F277:AJ277,"外")</f>
        <v>0</v>
      </c>
    </row>
    <row r="278" spans="2:44">
      <c r="B278" s="4624"/>
      <c r="C278" s="4659"/>
      <c r="E278" s="2138"/>
      <c r="F278" s="2179"/>
      <c r="G278" s="2130"/>
      <c r="H278" s="2130"/>
      <c r="I278" s="2130"/>
      <c r="J278" s="2130"/>
      <c r="K278" s="2130"/>
      <c r="L278" s="2130"/>
      <c r="M278" s="2130"/>
      <c r="N278" s="2130"/>
      <c r="O278" s="2130"/>
      <c r="P278" s="2130"/>
      <c r="Q278" s="2130"/>
      <c r="R278" s="2130"/>
      <c r="S278" s="2130"/>
      <c r="T278" s="2130"/>
      <c r="U278" s="2130"/>
      <c r="V278" s="2130"/>
      <c r="W278" s="2130"/>
      <c r="X278" s="2130"/>
      <c r="Y278" s="2130"/>
      <c r="Z278" s="2130"/>
      <c r="AA278" s="2130"/>
      <c r="AB278" s="2130"/>
      <c r="AC278" s="2130"/>
      <c r="AD278" s="2130"/>
      <c r="AE278" s="2130"/>
      <c r="AF278" s="2130"/>
      <c r="AG278" s="2130"/>
      <c r="AH278" s="2130"/>
      <c r="AI278" s="2130"/>
      <c r="AJ278" s="2191"/>
      <c r="AK278" s="1933" t="str">
        <f>IF(D278="","",COUNT($F$266:$AJ$266)-AL278)</f>
        <v/>
      </c>
      <c r="AL278" s="1934" t="str">
        <f>IF(D278="","",AQ278+AR278)</f>
        <v/>
      </c>
      <c r="AM278" s="1934" t="str">
        <f>IF(D278="","",COUNTIF(F278:AJ278,"休"))</f>
        <v/>
      </c>
      <c r="AN278" s="1935" t="str">
        <f>IF(D278="","",IFERROR(ROUND(AM278/AK278,3),""))</f>
        <v/>
      </c>
      <c r="AO278" s="4627"/>
      <c r="AQ278" s="1952">
        <f>+COUNTIF(F278:AJ278,"－")</f>
        <v>0</v>
      </c>
      <c r="AR278" s="1952">
        <f>+COUNTIF(F278:AJ278,"外")</f>
        <v>0</v>
      </c>
    </row>
    <row r="279" spans="2:44">
      <c r="B279" s="4624"/>
      <c r="C279" s="4660"/>
      <c r="D279" s="2174"/>
      <c r="E279" s="1947"/>
      <c r="F279" s="2205"/>
      <c r="G279" s="2198"/>
      <c r="H279" s="2198"/>
      <c r="I279" s="2198"/>
      <c r="J279" s="2198"/>
      <c r="K279" s="2198"/>
      <c r="L279" s="2198"/>
      <c r="M279" s="2198"/>
      <c r="N279" s="2198"/>
      <c r="O279" s="2198"/>
      <c r="P279" s="2198"/>
      <c r="Q279" s="2198"/>
      <c r="R279" s="2198"/>
      <c r="S279" s="2198"/>
      <c r="T279" s="2198"/>
      <c r="U279" s="2198"/>
      <c r="V279" s="2198"/>
      <c r="W279" s="2198"/>
      <c r="X279" s="2198"/>
      <c r="Y279" s="2198"/>
      <c r="Z279" s="2198"/>
      <c r="AA279" s="2198"/>
      <c r="AB279" s="2198"/>
      <c r="AC279" s="2198"/>
      <c r="AD279" s="2198"/>
      <c r="AE279" s="2198"/>
      <c r="AF279" s="2198"/>
      <c r="AG279" s="2198"/>
      <c r="AH279" s="2198"/>
      <c r="AI279" s="2198"/>
      <c r="AJ279" s="2206"/>
      <c r="AK279" s="1933" t="str">
        <f>IF(D279="","",COUNT($F$266:$AJ$266)-AL279)</f>
        <v/>
      </c>
      <c r="AL279" s="1934" t="str">
        <f>IF(D279="","",AQ279+AR279)</f>
        <v/>
      </c>
      <c r="AM279" s="1934" t="str">
        <f>IF(D279="","",COUNTIF(F279:AJ279,"休"))</f>
        <v/>
      </c>
      <c r="AN279" s="1935" t="str">
        <f>IF(D279="","",IFERROR(ROUND(AM279/AK279,3),""))</f>
        <v/>
      </c>
      <c r="AO279" s="4627"/>
      <c r="AQ279" s="1952">
        <f>+COUNTIF(F279:AJ279,"－")</f>
        <v>0</v>
      </c>
      <c r="AR279" s="1952">
        <f>+COUNTIF(F279:AJ279,"外")</f>
        <v>0</v>
      </c>
    </row>
    <row r="280" spans="2:44" ht="14.4">
      <c r="B280" s="4624"/>
      <c r="C280" s="4658" t="s">
        <v>2303</v>
      </c>
      <c r="D280" s="2119" t="s">
        <v>2281</v>
      </c>
      <c r="E280" s="2139" t="s">
        <v>2270</v>
      </c>
      <c r="F280" s="2156" t="s">
        <v>2311</v>
      </c>
      <c r="G280" s="2122" t="s">
        <v>2311</v>
      </c>
      <c r="H280" s="2122" t="s">
        <v>2311</v>
      </c>
      <c r="I280" s="2122" t="s">
        <v>2311</v>
      </c>
      <c r="J280" s="2122" t="s">
        <v>2311</v>
      </c>
      <c r="K280" s="2122" t="s">
        <v>2311</v>
      </c>
      <c r="L280" s="2122" t="s">
        <v>2311</v>
      </c>
      <c r="M280" s="2122" t="s">
        <v>2311</v>
      </c>
      <c r="N280" s="2122" t="s">
        <v>2311</v>
      </c>
      <c r="O280" s="2122" t="s">
        <v>2311</v>
      </c>
      <c r="P280" s="2122" t="s">
        <v>2311</v>
      </c>
      <c r="Q280" s="2122" t="s">
        <v>2311</v>
      </c>
      <c r="R280" s="2122" t="s">
        <v>2311</v>
      </c>
      <c r="S280" s="2122" t="s">
        <v>2311</v>
      </c>
      <c r="T280" s="2122" t="s">
        <v>2311</v>
      </c>
      <c r="U280" s="2122" t="s">
        <v>2311</v>
      </c>
      <c r="V280" s="2122" t="s">
        <v>2311</v>
      </c>
      <c r="W280" s="2122" t="s">
        <v>2311</v>
      </c>
      <c r="X280" s="2122" t="s">
        <v>2311</v>
      </c>
      <c r="Y280" s="2122" t="s">
        <v>2311</v>
      </c>
      <c r="Z280" s="2122" t="s">
        <v>2311</v>
      </c>
      <c r="AA280" s="2122" t="s">
        <v>2311</v>
      </c>
      <c r="AB280" s="2122" t="s">
        <v>2311</v>
      </c>
      <c r="AC280" s="2122" t="s">
        <v>2311</v>
      </c>
      <c r="AD280" s="2122" t="s">
        <v>2311</v>
      </c>
      <c r="AE280" s="2122" t="s">
        <v>2311</v>
      </c>
      <c r="AF280" s="2122" t="s">
        <v>2311</v>
      </c>
      <c r="AG280" s="2122" t="s">
        <v>2311</v>
      </c>
      <c r="AH280" s="2122" t="s">
        <v>2311</v>
      </c>
      <c r="AI280" s="2122" t="s">
        <v>2311</v>
      </c>
      <c r="AJ280" s="2159" t="s">
        <v>2311</v>
      </c>
      <c r="AK280" s="1951"/>
      <c r="AL280" s="1952"/>
      <c r="AM280" s="1960"/>
      <c r="AN280" s="1954"/>
      <c r="AO280" s="4627"/>
    </row>
    <row r="281" spans="2:44">
      <c r="B281" s="4624"/>
      <c r="C281" s="4659"/>
      <c r="D281" s="2167" t="s">
        <v>2297</v>
      </c>
      <c r="E281" s="2124"/>
      <c r="F281" s="2197"/>
      <c r="G281" s="2135"/>
      <c r="H281" s="2135"/>
      <c r="I281" s="2135"/>
      <c r="J281" s="2135"/>
      <c r="K281" s="2135"/>
      <c r="L281" s="2135"/>
      <c r="M281" s="2135"/>
      <c r="N281" s="2135"/>
      <c r="O281" s="2135"/>
      <c r="P281" s="2135"/>
      <c r="Q281" s="2135"/>
      <c r="R281" s="2135"/>
      <c r="S281" s="2135"/>
      <c r="T281" s="2135"/>
      <c r="U281" s="2135"/>
      <c r="V281" s="2135"/>
      <c r="W281" s="2135"/>
      <c r="X281" s="2135"/>
      <c r="Y281" s="2135"/>
      <c r="Z281" s="2135"/>
      <c r="AA281" s="2135"/>
      <c r="AB281" s="2135"/>
      <c r="AC281" s="2135"/>
      <c r="AD281" s="2135"/>
      <c r="AE281" s="2135"/>
      <c r="AF281" s="2135"/>
      <c r="AG281" s="2135"/>
      <c r="AH281" s="2135"/>
      <c r="AI281" s="2135"/>
      <c r="AJ281" s="2207"/>
      <c r="AK281" s="1933">
        <f>IF(D281="","",COUNT($F$266:$AJ$266)-AL281)</f>
        <v>0</v>
      </c>
      <c r="AL281" s="1934">
        <f>IF(D281="","",AQ281+AR281)</f>
        <v>0</v>
      </c>
      <c r="AM281" s="1934">
        <f>IF(D281="","",COUNTIF(F281:AJ281,"休"))</f>
        <v>0</v>
      </c>
      <c r="AN281" s="1935" t="str">
        <f>IF(D281="","",IFERROR(ROUND(AM281/AK281,3),""))</f>
        <v/>
      </c>
      <c r="AO281" s="4627"/>
      <c r="AQ281" s="1952">
        <f>+COUNTIF(F281:AJ281,"－")</f>
        <v>0</v>
      </c>
      <c r="AR281" s="1952">
        <f>+COUNTIF(F281:AJ281,"外")</f>
        <v>0</v>
      </c>
    </row>
    <row r="282" spans="2:44">
      <c r="B282" s="4624"/>
      <c r="C282" s="4659"/>
      <c r="E282" s="2138"/>
      <c r="F282" s="2179"/>
      <c r="G282" s="2130"/>
      <c r="H282" s="2130"/>
      <c r="I282" s="2130"/>
      <c r="J282" s="2130"/>
      <c r="K282" s="2130"/>
      <c r="L282" s="2130"/>
      <c r="M282" s="2130"/>
      <c r="N282" s="2130"/>
      <c r="O282" s="2130"/>
      <c r="P282" s="2130"/>
      <c r="Q282" s="2130"/>
      <c r="R282" s="2130"/>
      <c r="S282" s="2130"/>
      <c r="T282" s="2130"/>
      <c r="U282" s="2130"/>
      <c r="V282" s="2130"/>
      <c r="W282" s="2130"/>
      <c r="X282" s="2130"/>
      <c r="Y282" s="2130"/>
      <c r="Z282" s="2130"/>
      <c r="AA282" s="2130"/>
      <c r="AB282" s="2130"/>
      <c r="AC282" s="2130"/>
      <c r="AD282" s="2130"/>
      <c r="AE282" s="2130"/>
      <c r="AF282" s="2130"/>
      <c r="AG282" s="2130"/>
      <c r="AH282" s="2130"/>
      <c r="AI282" s="2130"/>
      <c r="AJ282" s="2191"/>
      <c r="AK282" s="1933" t="str">
        <f>IF(D282="","",COUNT($F$266:$AJ$266)-AL282)</f>
        <v/>
      </c>
      <c r="AL282" s="1934" t="str">
        <f>IF(D282="","",AQ282+AR282)</f>
        <v/>
      </c>
      <c r="AM282" s="1934" t="str">
        <f>IF(D282="","",COUNTIF(F282:AJ282,"休"))</f>
        <v/>
      </c>
      <c r="AN282" s="1935" t="str">
        <f>IF(D282="","",IFERROR(ROUND(AM282/AK282,3),""))</f>
        <v/>
      </c>
      <c r="AO282" s="4627"/>
      <c r="AQ282" s="1952">
        <f>+COUNTIF(F282:AJ282,"－")</f>
        <v>0</v>
      </c>
      <c r="AR282" s="1952">
        <f>+COUNTIF(F282:AJ282,"外")</f>
        <v>0</v>
      </c>
    </row>
    <row r="283" spans="2:44">
      <c r="B283" s="4624"/>
      <c r="C283" s="4659"/>
      <c r="E283" s="2138"/>
      <c r="F283" s="2179"/>
      <c r="G283" s="2130"/>
      <c r="H283" s="2130"/>
      <c r="I283" s="2130"/>
      <c r="J283" s="2130"/>
      <c r="K283" s="2130"/>
      <c r="L283" s="2130"/>
      <c r="M283" s="2130"/>
      <c r="N283" s="2130"/>
      <c r="O283" s="2130"/>
      <c r="P283" s="2130"/>
      <c r="Q283" s="2130"/>
      <c r="R283" s="2130"/>
      <c r="S283" s="2130"/>
      <c r="T283" s="2130"/>
      <c r="U283" s="2130"/>
      <c r="V283" s="2130"/>
      <c r="W283" s="2130"/>
      <c r="X283" s="2130"/>
      <c r="Y283" s="2130"/>
      <c r="Z283" s="2130"/>
      <c r="AA283" s="2130"/>
      <c r="AB283" s="2130"/>
      <c r="AC283" s="2130"/>
      <c r="AD283" s="2130"/>
      <c r="AE283" s="2130"/>
      <c r="AF283" s="2130"/>
      <c r="AG283" s="2130"/>
      <c r="AH283" s="2130"/>
      <c r="AI283" s="2130"/>
      <c r="AJ283" s="2191"/>
      <c r="AK283" s="1933" t="str">
        <f>IF(D283="","",COUNT($F$266:$AJ$266)-AL283)</f>
        <v/>
      </c>
      <c r="AL283" s="1934" t="str">
        <f>IF(D283="","",AQ283+AR283)</f>
        <v/>
      </c>
      <c r="AM283" s="1934" t="str">
        <f>IF(D283="","",COUNTIF(F283:AJ283,"休"))</f>
        <v/>
      </c>
      <c r="AN283" s="1935" t="str">
        <f>IF(D283="","",IFERROR(ROUND(AM283/AK283,3),""))</f>
        <v/>
      </c>
      <c r="AO283" s="4627"/>
      <c r="AQ283" s="1952">
        <f>+COUNTIF(F283:AJ283,"－")</f>
        <v>0</v>
      </c>
      <c r="AR283" s="1952">
        <f>+COUNTIF(F283:AJ283,"外")</f>
        <v>0</v>
      </c>
    </row>
    <row r="284" spans="2:44" ht="13.8" thickBot="1">
      <c r="B284" s="4625"/>
      <c r="C284" s="4660"/>
      <c r="D284" s="2174"/>
      <c r="E284" s="1947"/>
      <c r="F284" s="2205"/>
      <c r="G284" s="2198"/>
      <c r="H284" s="2198"/>
      <c r="I284" s="2198"/>
      <c r="J284" s="2198"/>
      <c r="K284" s="2198"/>
      <c r="L284" s="2198"/>
      <c r="M284" s="2198"/>
      <c r="N284" s="2198"/>
      <c r="O284" s="2198"/>
      <c r="P284" s="2198"/>
      <c r="Q284" s="2198"/>
      <c r="R284" s="2198"/>
      <c r="S284" s="2198"/>
      <c r="T284" s="2198"/>
      <c r="U284" s="2198"/>
      <c r="V284" s="2198"/>
      <c r="W284" s="2198"/>
      <c r="X284" s="2198"/>
      <c r="Y284" s="2198"/>
      <c r="Z284" s="2198"/>
      <c r="AA284" s="2198"/>
      <c r="AB284" s="2198"/>
      <c r="AC284" s="2198"/>
      <c r="AD284" s="2198"/>
      <c r="AE284" s="2198"/>
      <c r="AF284" s="2198"/>
      <c r="AG284" s="2198"/>
      <c r="AH284" s="2198"/>
      <c r="AI284" s="2198"/>
      <c r="AJ284" s="2206"/>
      <c r="AK284" s="1963" t="str">
        <f>IF(D284="","",COUNT($F$266:$AJ$266)-AL284)</f>
        <v/>
      </c>
      <c r="AL284" s="1947" t="str">
        <f>IF(D284="","",AQ284+AR284)</f>
        <v/>
      </c>
      <c r="AM284" s="1947" t="str">
        <f>IF(D284="","",COUNTIF(F284:AJ284,"休"))</f>
        <v/>
      </c>
      <c r="AN284" s="1935" t="str">
        <f>IF(D284="","",IFERROR(ROUND(AM284/AK284,3),""))</f>
        <v/>
      </c>
      <c r="AO284" s="4628"/>
      <c r="AQ284" s="1952">
        <f>+COUNTIF(F284:AJ284,"－")</f>
        <v>0</v>
      </c>
      <c r="AR284" s="1952">
        <f>+COUNTIF(F284:AJ284,"外")</f>
        <v>0</v>
      </c>
    </row>
    <row r="285" spans="2:44" ht="13.8" thickBot="1">
      <c r="B285" s="2143"/>
      <c r="C285" s="2116"/>
      <c r="F285" s="2144"/>
      <c r="G285" s="2144"/>
      <c r="H285" s="2144"/>
      <c r="I285" s="2144"/>
      <c r="J285" s="2144"/>
      <c r="K285" s="2144"/>
      <c r="L285" s="2144"/>
      <c r="M285" s="2144"/>
      <c r="N285" s="2144"/>
      <c r="O285" s="2144"/>
      <c r="P285" s="2144"/>
      <c r="Q285" s="2144"/>
      <c r="R285" s="2144"/>
      <c r="S285" s="2144"/>
      <c r="T285" s="2144"/>
      <c r="U285" s="2144"/>
      <c r="V285" s="2144"/>
      <c r="W285" s="2144"/>
      <c r="X285" s="2144"/>
      <c r="Y285" s="2144"/>
      <c r="Z285" s="2144"/>
      <c r="AA285" s="2144"/>
      <c r="AB285" s="2144"/>
      <c r="AC285" s="2144"/>
      <c r="AD285" s="2144"/>
      <c r="AE285" s="2144"/>
      <c r="AF285" s="2144"/>
      <c r="AG285" s="2144"/>
      <c r="AH285" s="2144"/>
      <c r="AI285" s="2144"/>
      <c r="AJ285" s="2144"/>
      <c r="AK285" s="2145"/>
      <c r="AN285" s="2146" t="s">
        <v>2271</v>
      </c>
      <c r="AO285" s="2147" t="e">
        <f>IF(AO269&gt;=0.285,"OK","NG")</f>
        <v>#DIV/0!</v>
      </c>
      <c r="AQ285" s="2061"/>
      <c r="AR285" s="2061"/>
    </row>
    <row r="286" spans="2:44">
      <c r="I286" s="2160"/>
    </row>
    <row r="287" spans="2:44" hidden="1">
      <c r="F287" s="2061" t="e">
        <f>YEAR(F290)</f>
        <v>#VALUE!</v>
      </c>
      <c r="G287" s="2061" t="e">
        <f>MONTH(F290)</f>
        <v>#VALUE!</v>
      </c>
    </row>
    <row r="288" spans="2:44">
      <c r="B288" s="4629"/>
      <c r="C288" s="4630"/>
      <c r="D288" s="4631"/>
      <c r="E288" s="2149" t="s">
        <v>2266</v>
      </c>
      <c r="F288" s="4637" t="e">
        <f>F290</f>
        <v>#VALUE!</v>
      </c>
      <c r="G288" s="4638"/>
      <c r="H288" s="4638"/>
      <c r="I288" s="4638"/>
      <c r="J288" s="4638"/>
      <c r="K288" s="4638"/>
      <c r="L288" s="4638"/>
      <c r="M288" s="4638"/>
      <c r="N288" s="4638"/>
      <c r="O288" s="4638"/>
      <c r="P288" s="4638"/>
      <c r="Q288" s="4638"/>
      <c r="R288" s="4638"/>
      <c r="S288" s="4638"/>
      <c r="T288" s="4638"/>
      <c r="U288" s="4638"/>
      <c r="V288" s="4638"/>
      <c r="W288" s="4638"/>
      <c r="X288" s="4638"/>
      <c r="Y288" s="4638"/>
      <c r="Z288" s="4638"/>
      <c r="AA288" s="4638"/>
      <c r="AB288" s="4638"/>
      <c r="AC288" s="4638"/>
      <c r="AD288" s="4638"/>
      <c r="AE288" s="4638"/>
      <c r="AF288" s="4638"/>
      <c r="AG288" s="4638"/>
      <c r="AH288" s="4638"/>
      <c r="AI288" s="4638"/>
      <c r="AJ288" s="4638"/>
      <c r="AK288" s="4661" t="s">
        <v>2304</v>
      </c>
      <c r="AL288" s="4664" t="s">
        <v>2305</v>
      </c>
      <c r="AM288" s="4667" t="s">
        <v>2283</v>
      </c>
      <c r="AN288" s="4481" t="s">
        <v>2306</v>
      </c>
      <c r="AO288" s="4480" t="s">
        <v>2307</v>
      </c>
      <c r="AQ288" s="4619" t="s">
        <v>2308</v>
      </c>
      <c r="AR288" s="4619" t="s">
        <v>2309</v>
      </c>
    </row>
    <row r="289" spans="2:44" ht="13.5" hidden="1" customHeight="1">
      <c r="B289" s="4632"/>
      <c r="C289" s="4622"/>
      <c r="D289" s="4633"/>
      <c r="E289" s="2150"/>
      <c r="F289" s="2110" t="e">
        <f>DATE($F287,$G287,1)</f>
        <v>#VALUE!</v>
      </c>
      <c r="G289" s="2110" t="e">
        <f t="shared" ref="G289:AJ289" si="103">F289+1</f>
        <v>#VALUE!</v>
      </c>
      <c r="H289" s="2110" t="e">
        <f t="shared" si="103"/>
        <v>#VALUE!</v>
      </c>
      <c r="I289" s="2110" t="e">
        <f t="shared" si="103"/>
        <v>#VALUE!</v>
      </c>
      <c r="J289" s="2110" t="e">
        <f t="shared" si="103"/>
        <v>#VALUE!</v>
      </c>
      <c r="K289" s="2110" t="e">
        <f t="shared" si="103"/>
        <v>#VALUE!</v>
      </c>
      <c r="L289" s="2110" t="e">
        <f t="shared" si="103"/>
        <v>#VALUE!</v>
      </c>
      <c r="M289" s="2110" t="e">
        <f t="shared" si="103"/>
        <v>#VALUE!</v>
      </c>
      <c r="N289" s="2110" t="e">
        <f t="shared" si="103"/>
        <v>#VALUE!</v>
      </c>
      <c r="O289" s="2110" t="e">
        <f t="shared" si="103"/>
        <v>#VALUE!</v>
      </c>
      <c r="P289" s="2110" t="e">
        <f t="shared" si="103"/>
        <v>#VALUE!</v>
      </c>
      <c r="Q289" s="2110" t="e">
        <f t="shared" si="103"/>
        <v>#VALUE!</v>
      </c>
      <c r="R289" s="2110" t="e">
        <f t="shared" si="103"/>
        <v>#VALUE!</v>
      </c>
      <c r="S289" s="2110" t="e">
        <f t="shared" si="103"/>
        <v>#VALUE!</v>
      </c>
      <c r="T289" s="2110" t="e">
        <f t="shared" si="103"/>
        <v>#VALUE!</v>
      </c>
      <c r="U289" s="2110" t="e">
        <f t="shared" si="103"/>
        <v>#VALUE!</v>
      </c>
      <c r="V289" s="2110" t="e">
        <f t="shared" si="103"/>
        <v>#VALUE!</v>
      </c>
      <c r="W289" s="2110" t="e">
        <f t="shared" si="103"/>
        <v>#VALUE!</v>
      </c>
      <c r="X289" s="2110" t="e">
        <f t="shared" si="103"/>
        <v>#VALUE!</v>
      </c>
      <c r="Y289" s="2110" t="e">
        <f t="shared" si="103"/>
        <v>#VALUE!</v>
      </c>
      <c r="Z289" s="2110" t="e">
        <f t="shared" si="103"/>
        <v>#VALUE!</v>
      </c>
      <c r="AA289" s="2110" t="e">
        <f t="shared" si="103"/>
        <v>#VALUE!</v>
      </c>
      <c r="AB289" s="2110" t="e">
        <f t="shared" si="103"/>
        <v>#VALUE!</v>
      </c>
      <c r="AC289" s="2110" t="e">
        <f t="shared" si="103"/>
        <v>#VALUE!</v>
      </c>
      <c r="AD289" s="2110" t="e">
        <f t="shared" si="103"/>
        <v>#VALUE!</v>
      </c>
      <c r="AE289" s="2110" t="e">
        <f t="shared" si="103"/>
        <v>#VALUE!</v>
      </c>
      <c r="AF289" s="2110" t="e">
        <f t="shared" si="103"/>
        <v>#VALUE!</v>
      </c>
      <c r="AG289" s="2110" t="e">
        <f t="shared" si="103"/>
        <v>#VALUE!</v>
      </c>
      <c r="AH289" s="2110" t="e">
        <f t="shared" si="103"/>
        <v>#VALUE!</v>
      </c>
      <c r="AI289" s="2110" t="e">
        <f t="shared" si="103"/>
        <v>#VALUE!</v>
      </c>
      <c r="AJ289" s="2110" t="e">
        <f t="shared" si="103"/>
        <v>#VALUE!</v>
      </c>
      <c r="AK289" s="4662"/>
      <c r="AL289" s="4665"/>
      <c r="AM289" s="4668"/>
      <c r="AN289" s="4481"/>
      <c r="AO289" s="4480"/>
      <c r="AQ289" s="4619"/>
      <c r="AR289" s="4619"/>
    </row>
    <row r="290" spans="2:44">
      <c r="B290" s="4632"/>
      <c r="C290" s="4622"/>
      <c r="D290" s="4633"/>
      <c r="E290" s="2151" t="s">
        <v>2267</v>
      </c>
      <c r="F290" s="2152" t="e">
        <f>IF(EDATE(F265,1)&gt;$F$7,"",EDATE(F265,1))</f>
        <v>#VALUE!</v>
      </c>
      <c r="G290" s="2110" t="e">
        <f t="shared" ref="G290:AJ290" si="104">IF(G289&gt;$F$7,"",IF(F290=EOMONTH(DATE($F287,$G287,1),0),"",IF(F290="","",F290+1)))</f>
        <v>#VALUE!</v>
      </c>
      <c r="H290" s="2110" t="e">
        <f t="shared" si="104"/>
        <v>#VALUE!</v>
      </c>
      <c r="I290" s="2110" t="e">
        <f t="shared" si="104"/>
        <v>#VALUE!</v>
      </c>
      <c r="J290" s="2110" t="e">
        <f t="shared" si="104"/>
        <v>#VALUE!</v>
      </c>
      <c r="K290" s="2110" t="e">
        <f t="shared" si="104"/>
        <v>#VALUE!</v>
      </c>
      <c r="L290" s="2110" t="e">
        <f t="shared" si="104"/>
        <v>#VALUE!</v>
      </c>
      <c r="M290" s="2110" t="e">
        <f t="shared" si="104"/>
        <v>#VALUE!</v>
      </c>
      <c r="N290" s="2110" t="e">
        <f t="shared" si="104"/>
        <v>#VALUE!</v>
      </c>
      <c r="O290" s="2110" t="e">
        <f t="shared" si="104"/>
        <v>#VALUE!</v>
      </c>
      <c r="P290" s="2110" t="e">
        <f t="shared" si="104"/>
        <v>#VALUE!</v>
      </c>
      <c r="Q290" s="2110" t="e">
        <f t="shared" si="104"/>
        <v>#VALUE!</v>
      </c>
      <c r="R290" s="2110" t="e">
        <f t="shared" si="104"/>
        <v>#VALUE!</v>
      </c>
      <c r="S290" s="2110" t="e">
        <f t="shared" si="104"/>
        <v>#VALUE!</v>
      </c>
      <c r="T290" s="2110" t="e">
        <f t="shared" si="104"/>
        <v>#VALUE!</v>
      </c>
      <c r="U290" s="2110" t="e">
        <f t="shared" si="104"/>
        <v>#VALUE!</v>
      </c>
      <c r="V290" s="2110" t="e">
        <f t="shared" si="104"/>
        <v>#VALUE!</v>
      </c>
      <c r="W290" s="2110" t="e">
        <f t="shared" si="104"/>
        <v>#VALUE!</v>
      </c>
      <c r="X290" s="2110" t="e">
        <f t="shared" si="104"/>
        <v>#VALUE!</v>
      </c>
      <c r="Y290" s="2110" t="e">
        <f t="shared" si="104"/>
        <v>#VALUE!</v>
      </c>
      <c r="Z290" s="2110" t="e">
        <f t="shared" si="104"/>
        <v>#VALUE!</v>
      </c>
      <c r="AA290" s="2110" t="e">
        <f t="shared" si="104"/>
        <v>#VALUE!</v>
      </c>
      <c r="AB290" s="2110" t="e">
        <f t="shared" si="104"/>
        <v>#VALUE!</v>
      </c>
      <c r="AC290" s="2110" t="e">
        <f t="shared" si="104"/>
        <v>#VALUE!</v>
      </c>
      <c r="AD290" s="2110" t="e">
        <f t="shared" si="104"/>
        <v>#VALUE!</v>
      </c>
      <c r="AE290" s="2110" t="e">
        <f t="shared" si="104"/>
        <v>#VALUE!</v>
      </c>
      <c r="AF290" s="2110" t="e">
        <f t="shared" si="104"/>
        <v>#VALUE!</v>
      </c>
      <c r="AG290" s="2110" t="e">
        <f t="shared" si="104"/>
        <v>#VALUE!</v>
      </c>
      <c r="AH290" s="2110" t="e">
        <f t="shared" si="104"/>
        <v>#VALUE!</v>
      </c>
      <c r="AI290" s="2110" t="e">
        <f t="shared" si="104"/>
        <v>#VALUE!</v>
      </c>
      <c r="AJ290" s="2110" t="e">
        <f t="shared" si="104"/>
        <v>#VALUE!</v>
      </c>
      <c r="AK290" s="4662"/>
      <c r="AL290" s="4665"/>
      <c r="AM290" s="4668"/>
      <c r="AN290" s="4481"/>
      <c r="AO290" s="4480"/>
      <c r="AQ290" s="4619"/>
      <c r="AR290" s="4619"/>
    </row>
    <row r="291" spans="2:44">
      <c r="B291" s="4634"/>
      <c r="C291" s="4635"/>
      <c r="D291" s="4636"/>
      <c r="E291" s="1939" t="s">
        <v>1060</v>
      </c>
      <c r="F291" s="2153" t="str">
        <f t="shared" ref="F291:AJ291" si="105">IFERROR(TEXT(WEEKDAY(+F290),"aaa"),"")</f>
        <v/>
      </c>
      <c r="G291" s="2153" t="str">
        <f t="shared" si="105"/>
        <v/>
      </c>
      <c r="H291" s="2153" t="str">
        <f t="shared" si="105"/>
        <v/>
      </c>
      <c r="I291" s="2153" t="str">
        <f t="shared" si="105"/>
        <v/>
      </c>
      <c r="J291" s="2153" t="str">
        <f t="shared" si="105"/>
        <v/>
      </c>
      <c r="K291" s="2153" t="str">
        <f t="shared" si="105"/>
        <v/>
      </c>
      <c r="L291" s="2153" t="str">
        <f t="shared" si="105"/>
        <v/>
      </c>
      <c r="M291" s="2153" t="str">
        <f t="shared" si="105"/>
        <v/>
      </c>
      <c r="N291" s="2153" t="str">
        <f t="shared" si="105"/>
        <v/>
      </c>
      <c r="O291" s="2153" t="str">
        <f t="shared" si="105"/>
        <v/>
      </c>
      <c r="P291" s="2153" t="str">
        <f t="shared" si="105"/>
        <v/>
      </c>
      <c r="Q291" s="2153" t="str">
        <f t="shared" si="105"/>
        <v/>
      </c>
      <c r="R291" s="2153" t="str">
        <f t="shared" si="105"/>
        <v/>
      </c>
      <c r="S291" s="2153" t="str">
        <f t="shared" si="105"/>
        <v/>
      </c>
      <c r="T291" s="2153" t="str">
        <f t="shared" si="105"/>
        <v/>
      </c>
      <c r="U291" s="2153" t="str">
        <f t="shared" si="105"/>
        <v/>
      </c>
      <c r="V291" s="2153" t="str">
        <f t="shared" si="105"/>
        <v/>
      </c>
      <c r="W291" s="2153" t="str">
        <f t="shared" si="105"/>
        <v/>
      </c>
      <c r="X291" s="2153" t="str">
        <f t="shared" si="105"/>
        <v/>
      </c>
      <c r="Y291" s="2153" t="str">
        <f t="shared" si="105"/>
        <v/>
      </c>
      <c r="Z291" s="2153" t="str">
        <f t="shared" si="105"/>
        <v/>
      </c>
      <c r="AA291" s="2153" t="str">
        <f t="shared" si="105"/>
        <v/>
      </c>
      <c r="AB291" s="2153" t="str">
        <f t="shared" si="105"/>
        <v/>
      </c>
      <c r="AC291" s="2153" t="str">
        <f t="shared" si="105"/>
        <v/>
      </c>
      <c r="AD291" s="2153" t="str">
        <f t="shared" si="105"/>
        <v/>
      </c>
      <c r="AE291" s="2153" t="str">
        <f t="shared" si="105"/>
        <v/>
      </c>
      <c r="AF291" s="2153" t="str">
        <f t="shared" si="105"/>
        <v/>
      </c>
      <c r="AG291" s="2153" t="str">
        <f t="shared" si="105"/>
        <v/>
      </c>
      <c r="AH291" s="2153" t="str">
        <f t="shared" si="105"/>
        <v/>
      </c>
      <c r="AI291" s="2153" t="str">
        <f t="shared" si="105"/>
        <v/>
      </c>
      <c r="AJ291" s="2153" t="str">
        <f t="shared" si="105"/>
        <v/>
      </c>
      <c r="AK291" s="4662"/>
      <c r="AL291" s="4665"/>
      <c r="AM291" s="4668"/>
      <c r="AN291" s="4481"/>
      <c r="AO291" s="4480"/>
      <c r="AQ291" s="4619"/>
      <c r="AR291" s="4619"/>
    </row>
    <row r="292" spans="2:44" ht="21" customHeight="1">
      <c r="B292" s="2154" t="s">
        <v>2310</v>
      </c>
      <c r="C292" s="2155" t="s">
        <v>2280</v>
      </c>
      <c r="D292" s="2119" t="s">
        <v>2281</v>
      </c>
      <c r="E292" s="2120" t="s">
        <v>2270</v>
      </c>
      <c r="F292" s="2156" t="s">
        <v>2311</v>
      </c>
      <c r="G292" s="2122" t="s">
        <v>2311</v>
      </c>
      <c r="H292" s="2122" t="s">
        <v>2311</v>
      </c>
      <c r="I292" s="2122" t="s">
        <v>2311</v>
      </c>
      <c r="J292" s="2122" t="s">
        <v>2311</v>
      </c>
      <c r="K292" s="2122" t="s">
        <v>2311</v>
      </c>
      <c r="L292" s="2122" t="s">
        <v>2311</v>
      </c>
      <c r="M292" s="2122" t="s">
        <v>2311</v>
      </c>
      <c r="N292" s="2122" t="s">
        <v>2311</v>
      </c>
      <c r="O292" s="2122" t="s">
        <v>2311</v>
      </c>
      <c r="P292" s="2122" t="s">
        <v>2311</v>
      </c>
      <c r="Q292" s="2122" t="s">
        <v>2311</v>
      </c>
      <c r="R292" s="2122" t="s">
        <v>2311</v>
      </c>
      <c r="S292" s="2122" t="s">
        <v>2311</v>
      </c>
      <c r="T292" s="2122" t="s">
        <v>2311</v>
      </c>
      <c r="U292" s="2122" t="s">
        <v>2311</v>
      </c>
      <c r="V292" s="2122" t="s">
        <v>2311</v>
      </c>
      <c r="W292" s="2122" t="s">
        <v>2311</v>
      </c>
      <c r="X292" s="2122" t="s">
        <v>2311</v>
      </c>
      <c r="Y292" s="2122" t="s">
        <v>2311</v>
      </c>
      <c r="Z292" s="2122" t="s">
        <v>2311</v>
      </c>
      <c r="AA292" s="2122" t="s">
        <v>2311</v>
      </c>
      <c r="AB292" s="2122" t="s">
        <v>2311</v>
      </c>
      <c r="AC292" s="2122" t="s">
        <v>2311</v>
      </c>
      <c r="AD292" s="2122" t="s">
        <v>2311</v>
      </c>
      <c r="AE292" s="2122" t="s">
        <v>2311</v>
      </c>
      <c r="AF292" s="2122" t="s">
        <v>2311</v>
      </c>
      <c r="AG292" s="2122" t="s">
        <v>2311</v>
      </c>
      <c r="AH292" s="2122" t="s">
        <v>2311</v>
      </c>
      <c r="AI292" s="2122" t="s">
        <v>2311</v>
      </c>
      <c r="AJ292" s="2159" t="s">
        <v>2311</v>
      </c>
      <c r="AK292" s="4663"/>
      <c r="AL292" s="4666"/>
      <c r="AM292" s="4669"/>
      <c r="AN292" s="1906" t="s">
        <v>2292</v>
      </c>
      <c r="AO292" s="1905" t="s">
        <v>2293</v>
      </c>
      <c r="AQ292" s="4620"/>
      <c r="AR292" s="4620"/>
    </row>
    <row r="293" spans="2:44" ht="13.5" customHeight="1">
      <c r="B293" s="4623" t="s">
        <v>2294</v>
      </c>
      <c r="C293" s="4658" t="s">
        <v>2295</v>
      </c>
      <c r="D293" s="2176" t="s">
        <v>2296</v>
      </c>
      <c r="E293" s="2124"/>
      <c r="F293" s="2203"/>
      <c r="G293" s="2194"/>
      <c r="H293" s="2194"/>
      <c r="I293" s="2194"/>
      <c r="J293" s="2194"/>
      <c r="K293" s="2194"/>
      <c r="L293" s="2194"/>
      <c r="M293" s="2194"/>
      <c r="N293" s="2194"/>
      <c r="O293" s="2194"/>
      <c r="P293" s="2194"/>
      <c r="Q293" s="2194"/>
      <c r="R293" s="2194"/>
      <c r="S293" s="2194"/>
      <c r="T293" s="2194"/>
      <c r="U293" s="2194"/>
      <c r="V293" s="2194"/>
      <c r="W293" s="2194"/>
      <c r="X293" s="2194"/>
      <c r="Y293" s="2194"/>
      <c r="Z293" s="2194"/>
      <c r="AA293" s="2194"/>
      <c r="AB293" s="2194"/>
      <c r="AC293" s="2194"/>
      <c r="AD293" s="2194"/>
      <c r="AE293" s="2194"/>
      <c r="AF293" s="2194"/>
      <c r="AG293" s="2194"/>
      <c r="AH293" s="2194"/>
      <c r="AI293" s="2194"/>
      <c r="AJ293" s="2204"/>
      <c r="AK293" s="1933">
        <f t="shared" ref="AK293:AK298" si="106">IF(D293="","",COUNT($F$290:$AJ$290)-AL293)</f>
        <v>0</v>
      </c>
      <c r="AL293" s="1934">
        <f t="shared" ref="AL293:AL298" si="107">IF(D293="","",AQ293+AR293)</f>
        <v>0</v>
      </c>
      <c r="AM293" s="1934">
        <f t="shared" ref="AM293:AM298" si="108">IF(D293="","",COUNTIF(F293:AJ293,"休"))</f>
        <v>0</v>
      </c>
      <c r="AN293" s="1935" t="str">
        <f t="shared" ref="AN293:AN298" si="109">IF(D293="","",IFERROR(ROUND(AM293/AK293,3),""))</f>
        <v/>
      </c>
      <c r="AO293" s="4626" t="e">
        <f>ROUND(AVERAGE(AN293:AN308),3)</f>
        <v>#DIV/0!</v>
      </c>
      <c r="AQ293" s="1952">
        <f t="shared" ref="AQ293:AQ298" si="110">+COUNTIF(F293:AJ293,"－")</f>
        <v>0</v>
      </c>
      <c r="AR293" s="1952">
        <f t="shared" ref="AR293:AR298" si="111">+COUNTIF(F293:AJ293,"外")</f>
        <v>0</v>
      </c>
    </row>
    <row r="294" spans="2:44" ht="13.5" customHeight="1">
      <c r="B294" s="4624"/>
      <c r="C294" s="4659"/>
      <c r="D294" s="2178" t="s">
        <v>2297</v>
      </c>
      <c r="E294" s="2124"/>
      <c r="F294" s="2179"/>
      <c r="G294" s="2130"/>
      <c r="H294" s="2130"/>
      <c r="I294" s="2130"/>
      <c r="J294" s="2130"/>
      <c r="K294" s="2130"/>
      <c r="L294" s="2130"/>
      <c r="M294" s="2130"/>
      <c r="N294" s="2130"/>
      <c r="O294" s="2130"/>
      <c r="P294" s="2130"/>
      <c r="Q294" s="2130"/>
      <c r="R294" s="2130"/>
      <c r="S294" s="2130"/>
      <c r="T294" s="2130"/>
      <c r="U294" s="2130"/>
      <c r="V294" s="2130"/>
      <c r="W294" s="2130"/>
      <c r="X294" s="2130"/>
      <c r="Y294" s="2130"/>
      <c r="Z294" s="2130"/>
      <c r="AA294" s="2130"/>
      <c r="AB294" s="2130"/>
      <c r="AC294" s="2130"/>
      <c r="AD294" s="2130"/>
      <c r="AE294" s="2130"/>
      <c r="AF294" s="2130"/>
      <c r="AG294" s="2130"/>
      <c r="AH294" s="2130"/>
      <c r="AI294" s="2130"/>
      <c r="AJ294" s="2191"/>
      <c r="AK294" s="1933">
        <f t="shared" si="106"/>
        <v>0</v>
      </c>
      <c r="AL294" s="1934">
        <f t="shared" si="107"/>
        <v>0</v>
      </c>
      <c r="AM294" s="1934">
        <f t="shared" si="108"/>
        <v>0</v>
      </c>
      <c r="AN294" s="1935" t="str">
        <f t="shared" si="109"/>
        <v/>
      </c>
      <c r="AO294" s="4627"/>
      <c r="AQ294" s="1952">
        <f t="shared" si="110"/>
        <v>0</v>
      </c>
      <c r="AR294" s="1952">
        <f t="shared" si="111"/>
        <v>0</v>
      </c>
    </row>
    <row r="295" spans="2:44">
      <c r="B295" s="4624"/>
      <c r="C295" s="4659"/>
      <c r="D295" s="2181" t="s">
        <v>2298</v>
      </c>
      <c r="E295" s="2124"/>
      <c r="F295" s="2179"/>
      <c r="G295" s="2130"/>
      <c r="H295" s="2130"/>
      <c r="I295" s="2130"/>
      <c r="J295" s="2130"/>
      <c r="K295" s="2130"/>
      <c r="L295" s="2130"/>
      <c r="M295" s="2130"/>
      <c r="N295" s="2130"/>
      <c r="O295" s="2130"/>
      <c r="P295" s="2130"/>
      <c r="Q295" s="2130"/>
      <c r="R295" s="2130"/>
      <c r="S295" s="2130"/>
      <c r="T295" s="2130"/>
      <c r="U295" s="2130"/>
      <c r="V295" s="2130"/>
      <c r="W295" s="2130"/>
      <c r="X295" s="2130"/>
      <c r="Y295" s="2130"/>
      <c r="Z295" s="2130"/>
      <c r="AA295" s="2130"/>
      <c r="AB295" s="2130"/>
      <c r="AC295" s="2130"/>
      <c r="AD295" s="2130"/>
      <c r="AE295" s="2130"/>
      <c r="AF295" s="2130"/>
      <c r="AG295" s="2130"/>
      <c r="AH295" s="2130"/>
      <c r="AI295" s="2130"/>
      <c r="AJ295" s="2191"/>
      <c r="AK295" s="1933">
        <f t="shared" si="106"/>
        <v>0</v>
      </c>
      <c r="AL295" s="1934">
        <f t="shared" si="107"/>
        <v>0</v>
      </c>
      <c r="AM295" s="1934">
        <f t="shared" si="108"/>
        <v>0</v>
      </c>
      <c r="AN295" s="1935" t="str">
        <f t="shared" si="109"/>
        <v/>
      </c>
      <c r="AO295" s="4627"/>
      <c r="AQ295" s="1952">
        <f t="shared" si="110"/>
        <v>0</v>
      </c>
      <c r="AR295" s="1952">
        <f t="shared" si="111"/>
        <v>0</v>
      </c>
    </row>
    <row r="296" spans="2:44">
      <c r="B296" s="4624"/>
      <c r="C296" s="4659"/>
      <c r="D296" s="2181" t="s">
        <v>2299</v>
      </c>
      <c r="E296" s="2105"/>
      <c r="F296" s="2179"/>
      <c r="G296" s="2130"/>
      <c r="H296" s="2130"/>
      <c r="I296" s="2130"/>
      <c r="J296" s="2130"/>
      <c r="K296" s="2130"/>
      <c r="L296" s="2130"/>
      <c r="M296" s="2130"/>
      <c r="N296" s="2130"/>
      <c r="O296" s="2130"/>
      <c r="P296" s="2130"/>
      <c r="Q296" s="2130"/>
      <c r="R296" s="2130"/>
      <c r="S296" s="2130"/>
      <c r="T296" s="2130"/>
      <c r="U296" s="2130"/>
      <c r="V296" s="2130"/>
      <c r="W296" s="2130"/>
      <c r="X296" s="2130"/>
      <c r="Y296" s="2130"/>
      <c r="Z296" s="2130"/>
      <c r="AA296" s="2130"/>
      <c r="AB296" s="2130"/>
      <c r="AC296" s="2130"/>
      <c r="AD296" s="2130"/>
      <c r="AE296" s="2130"/>
      <c r="AF296" s="2130"/>
      <c r="AG296" s="2130"/>
      <c r="AH296" s="2130"/>
      <c r="AI296" s="2130"/>
      <c r="AJ296" s="2191"/>
      <c r="AK296" s="1933">
        <f t="shared" si="106"/>
        <v>0</v>
      </c>
      <c r="AL296" s="1934">
        <f t="shared" si="107"/>
        <v>0</v>
      </c>
      <c r="AM296" s="1934">
        <f t="shared" si="108"/>
        <v>0</v>
      </c>
      <c r="AN296" s="1935" t="str">
        <f t="shared" si="109"/>
        <v/>
      </c>
      <c r="AO296" s="4627"/>
      <c r="AQ296" s="1952">
        <f t="shared" si="110"/>
        <v>0</v>
      </c>
      <c r="AR296" s="1952">
        <f t="shared" si="111"/>
        <v>0</v>
      </c>
    </row>
    <row r="297" spans="2:44">
      <c r="B297" s="4624"/>
      <c r="C297" s="4659"/>
      <c r="D297" s="2181" t="s">
        <v>2300</v>
      </c>
      <c r="E297" s="2124"/>
      <c r="F297" s="2179"/>
      <c r="G297" s="2130"/>
      <c r="H297" s="2130"/>
      <c r="I297" s="2130"/>
      <c r="J297" s="2130"/>
      <c r="K297" s="2130"/>
      <c r="L297" s="2130"/>
      <c r="M297" s="2130"/>
      <c r="N297" s="2130"/>
      <c r="O297" s="2130"/>
      <c r="P297" s="2130"/>
      <c r="Q297" s="2130"/>
      <c r="R297" s="2130"/>
      <c r="S297" s="2130"/>
      <c r="T297" s="2130"/>
      <c r="U297" s="2130"/>
      <c r="V297" s="2130"/>
      <c r="W297" s="2130"/>
      <c r="X297" s="2130"/>
      <c r="Y297" s="2130"/>
      <c r="Z297" s="2130"/>
      <c r="AA297" s="2130"/>
      <c r="AB297" s="2130"/>
      <c r="AC297" s="2130"/>
      <c r="AD297" s="2130"/>
      <c r="AE297" s="2130"/>
      <c r="AF297" s="2130"/>
      <c r="AG297" s="2130"/>
      <c r="AH297" s="2130"/>
      <c r="AI297" s="2130"/>
      <c r="AJ297" s="2191"/>
      <c r="AK297" s="1933">
        <f t="shared" si="106"/>
        <v>0</v>
      </c>
      <c r="AL297" s="1934">
        <f t="shared" si="107"/>
        <v>0</v>
      </c>
      <c r="AM297" s="1934">
        <f t="shared" si="108"/>
        <v>0</v>
      </c>
      <c r="AN297" s="1935" t="str">
        <f t="shared" si="109"/>
        <v/>
      </c>
      <c r="AO297" s="4627"/>
      <c r="AQ297" s="1952">
        <f t="shared" si="110"/>
        <v>0</v>
      </c>
      <c r="AR297" s="1952">
        <f t="shared" si="111"/>
        <v>0</v>
      </c>
    </row>
    <row r="298" spans="2:44">
      <c r="B298" s="4625"/>
      <c r="C298" s="4660"/>
      <c r="D298" s="2182">
        <f>E$29</f>
        <v>0</v>
      </c>
      <c r="E298" s="2132"/>
      <c r="F298" s="2205"/>
      <c r="G298" s="2198"/>
      <c r="H298" s="2198"/>
      <c r="I298" s="2198"/>
      <c r="J298" s="2198"/>
      <c r="K298" s="2198"/>
      <c r="L298" s="2198"/>
      <c r="M298" s="2198"/>
      <c r="N298" s="2198"/>
      <c r="O298" s="2198"/>
      <c r="P298" s="2198"/>
      <c r="Q298" s="2198"/>
      <c r="R298" s="2198"/>
      <c r="S298" s="2198"/>
      <c r="T298" s="2198"/>
      <c r="U298" s="2198"/>
      <c r="V298" s="2198"/>
      <c r="W298" s="2198"/>
      <c r="X298" s="2198"/>
      <c r="Y298" s="2198"/>
      <c r="Z298" s="2198"/>
      <c r="AA298" s="2198"/>
      <c r="AB298" s="2198"/>
      <c r="AC298" s="2198"/>
      <c r="AD298" s="2198"/>
      <c r="AE298" s="2198"/>
      <c r="AF298" s="2198"/>
      <c r="AG298" s="2198"/>
      <c r="AH298" s="2198"/>
      <c r="AI298" s="2198"/>
      <c r="AJ298" s="2206"/>
      <c r="AK298" s="1933">
        <f t="shared" si="106"/>
        <v>0</v>
      </c>
      <c r="AL298" s="1934">
        <f t="shared" si="107"/>
        <v>0</v>
      </c>
      <c r="AM298" s="1947">
        <f t="shared" si="108"/>
        <v>0</v>
      </c>
      <c r="AN298" s="1935" t="str">
        <f t="shared" si="109"/>
        <v/>
      </c>
      <c r="AO298" s="4627"/>
      <c r="AQ298" s="1952">
        <f t="shared" si="110"/>
        <v>0</v>
      </c>
      <c r="AR298" s="1952">
        <f t="shared" si="111"/>
        <v>0</v>
      </c>
    </row>
    <row r="299" spans="2:44" ht="14.4">
      <c r="B299" s="4623" t="s">
        <v>2301</v>
      </c>
      <c r="C299" s="4658" t="s">
        <v>2302</v>
      </c>
      <c r="D299" s="2119" t="s">
        <v>2281</v>
      </c>
      <c r="E299" s="2137" t="s">
        <v>2270</v>
      </c>
      <c r="F299" s="2156" t="s">
        <v>2312</v>
      </c>
      <c r="G299" s="2122" t="s">
        <v>2312</v>
      </c>
      <c r="H299" s="2122" t="s">
        <v>2312</v>
      </c>
      <c r="I299" s="2122" t="s">
        <v>2312</v>
      </c>
      <c r="J299" s="2122" t="s">
        <v>2312</v>
      </c>
      <c r="K299" s="2122" t="s">
        <v>2312</v>
      </c>
      <c r="L299" s="2122" t="s">
        <v>2312</v>
      </c>
      <c r="M299" s="2122" t="s">
        <v>2312</v>
      </c>
      <c r="N299" s="2122" t="s">
        <v>2312</v>
      </c>
      <c r="O299" s="2122" t="s">
        <v>2312</v>
      </c>
      <c r="P299" s="2122" t="s">
        <v>2312</v>
      </c>
      <c r="Q299" s="2122" t="s">
        <v>2312</v>
      </c>
      <c r="R299" s="2122" t="s">
        <v>2312</v>
      </c>
      <c r="S299" s="2122" t="s">
        <v>2312</v>
      </c>
      <c r="T299" s="2122" t="s">
        <v>2312</v>
      </c>
      <c r="U299" s="2122" t="s">
        <v>2312</v>
      </c>
      <c r="V299" s="2122" t="s">
        <v>2312</v>
      </c>
      <c r="W299" s="2122" t="s">
        <v>2312</v>
      </c>
      <c r="X299" s="2122" t="s">
        <v>2312</v>
      </c>
      <c r="Y299" s="2122" t="s">
        <v>2312</v>
      </c>
      <c r="Z299" s="2122" t="s">
        <v>2312</v>
      </c>
      <c r="AA299" s="2122" t="s">
        <v>2312</v>
      </c>
      <c r="AB299" s="2122" t="s">
        <v>2312</v>
      </c>
      <c r="AC299" s="2122" t="s">
        <v>2312</v>
      </c>
      <c r="AD299" s="2122" t="s">
        <v>2312</v>
      </c>
      <c r="AE299" s="2122" t="s">
        <v>2312</v>
      </c>
      <c r="AF299" s="2122" t="s">
        <v>2312</v>
      </c>
      <c r="AG299" s="2122" t="s">
        <v>2312</v>
      </c>
      <c r="AH299" s="2122" t="s">
        <v>2312</v>
      </c>
      <c r="AI299" s="2122" t="s">
        <v>2312</v>
      </c>
      <c r="AJ299" s="2159" t="s">
        <v>2312</v>
      </c>
      <c r="AK299" s="1951"/>
      <c r="AL299" s="1952"/>
      <c r="AM299" s="1953"/>
      <c r="AN299" s="1954"/>
      <c r="AO299" s="4627"/>
    </row>
    <row r="300" spans="2:44">
      <c r="B300" s="4624"/>
      <c r="C300" s="4659"/>
      <c r="D300" s="2185" t="s">
        <v>2296</v>
      </c>
      <c r="E300" s="2124"/>
      <c r="F300" s="2197"/>
      <c r="G300" s="2135"/>
      <c r="H300" s="2135"/>
      <c r="I300" s="2135"/>
      <c r="J300" s="2135"/>
      <c r="K300" s="2135"/>
      <c r="L300" s="2135"/>
      <c r="M300" s="2135"/>
      <c r="N300" s="2135"/>
      <c r="O300" s="2135"/>
      <c r="P300" s="2135"/>
      <c r="Q300" s="2135"/>
      <c r="R300" s="2135"/>
      <c r="S300" s="2135"/>
      <c r="T300" s="2135"/>
      <c r="U300" s="2135"/>
      <c r="V300" s="2135"/>
      <c r="W300" s="2135"/>
      <c r="X300" s="2135"/>
      <c r="Y300" s="2135"/>
      <c r="Z300" s="2135"/>
      <c r="AA300" s="2135"/>
      <c r="AB300" s="2135"/>
      <c r="AC300" s="2135"/>
      <c r="AD300" s="2135"/>
      <c r="AE300" s="2135"/>
      <c r="AF300" s="2135"/>
      <c r="AG300" s="2135"/>
      <c r="AH300" s="2135"/>
      <c r="AI300" s="2135"/>
      <c r="AJ300" s="2207"/>
      <c r="AK300" s="1933">
        <f>IF(D300="","",COUNT($F$290:$AJ$290)-AL300)</f>
        <v>0</v>
      </c>
      <c r="AL300" s="1934">
        <f>IF(D300="","",AQ300+AR300)</f>
        <v>0</v>
      </c>
      <c r="AM300" s="1934">
        <f>IF(D300="","",COUNTIF(F300:AJ300,"休"))</f>
        <v>0</v>
      </c>
      <c r="AN300" s="1935" t="str">
        <f>IF(D300="","",IFERROR(ROUND(AM300/AK300,3),""))</f>
        <v/>
      </c>
      <c r="AO300" s="4627"/>
      <c r="AQ300" s="1952">
        <f>+COUNTIF(F300:AJ300,"－")</f>
        <v>0</v>
      </c>
      <c r="AR300" s="1952">
        <f>+COUNTIF(F300:AJ300,"外")</f>
        <v>0</v>
      </c>
    </row>
    <row r="301" spans="2:44">
      <c r="B301" s="4624"/>
      <c r="C301" s="4659"/>
      <c r="D301" s="2178" t="s">
        <v>2297</v>
      </c>
      <c r="E301" s="2138"/>
      <c r="F301" s="2179"/>
      <c r="G301" s="2130"/>
      <c r="H301" s="2130"/>
      <c r="I301" s="2130"/>
      <c r="J301" s="2130"/>
      <c r="K301" s="2130"/>
      <c r="L301" s="2130"/>
      <c r="M301" s="2130"/>
      <c r="N301" s="2130"/>
      <c r="O301" s="2130"/>
      <c r="P301" s="2130"/>
      <c r="Q301" s="2130"/>
      <c r="R301" s="2130"/>
      <c r="S301" s="2130"/>
      <c r="T301" s="2130"/>
      <c r="U301" s="2130"/>
      <c r="V301" s="2130"/>
      <c r="W301" s="2130"/>
      <c r="X301" s="2130"/>
      <c r="Y301" s="2130"/>
      <c r="Z301" s="2130"/>
      <c r="AA301" s="2130"/>
      <c r="AB301" s="2130"/>
      <c r="AC301" s="2130"/>
      <c r="AD301" s="2130"/>
      <c r="AE301" s="2130"/>
      <c r="AF301" s="2130"/>
      <c r="AG301" s="2130"/>
      <c r="AH301" s="2130"/>
      <c r="AI301" s="2130"/>
      <c r="AJ301" s="2191"/>
      <c r="AK301" s="1933">
        <f>IF(D301="","",COUNT($F$290:$AJ$290)-AL301)</f>
        <v>0</v>
      </c>
      <c r="AL301" s="1934">
        <f>IF(D301="","",AQ301+AR301)</f>
        <v>0</v>
      </c>
      <c r="AM301" s="1934">
        <f>IF(D301="","",COUNTIF(F301:AJ301,"休"))</f>
        <v>0</v>
      </c>
      <c r="AN301" s="1935" t="str">
        <f>IF(D301="","",IFERROR(ROUND(AM301/AK301,3),""))</f>
        <v/>
      </c>
      <c r="AO301" s="4627"/>
      <c r="AQ301" s="1952">
        <f>+COUNTIF(F301:AJ301,"－")</f>
        <v>0</v>
      </c>
      <c r="AR301" s="1952">
        <f>+COUNTIF(F301:AJ301,"外")</f>
        <v>0</v>
      </c>
    </row>
    <row r="302" spans="2:44">
      <c r="B302" s="4624"/>
      <c r="C302" s="4659"/>
      <c r="E302" s="2138"/>
      <c r="F302" s="2179"/>
      <c r="G302" s="2130"/>
      <c r="H302" s="2130"/>
      <c r="I302" s="2130"/>
      <c r="J302" s="2130"/>
      <c r="K302" s="2130"/>
      <c r="L302" s="2130"/>
      <c r="M302" s="2130"/>
      <c r="N302" s="2130"/>
      <c r="O302" s="2130"/>
      <c r="P302" s="2130"/>
      <c r="Q302" s="2130"/>
      <c r="R302" s="2130"/>
      <c r="S302" s="2130"/>
      <c r="T302" s="2130"/>
      <c r="U302" s="2130"/>
      <c r="V302" s="2130"/>
      <c r="W302" s="2130"/>
      <c r="X302" s="2130"/>
      <c r="Y302" s="2130"/>
      <c r="Z302" s="2130"/>
      <c r="AA302" s="2130"/>
      <c r="AB302" s="2130"/>
      <c r="AC302" s="2130"/>
      <c r="AD302" s="2130"/>
      <c r="AE302" s="2130"/>
      <c r="AF302" s="2130"/>
      <c r="AG302" s="2130"/>
      <c r="AH302" s="2130"/>
      <c r="AI302" s="2130"/>
      <c r="AJ302" s="2191"/>
      <c r="AK302" s="1933" t="str">
        <f>IF(D302="","",COUNT($F$290:$AJ$290)-AL302)</f>
        <v/>
      </c>
      <c r="AL302" s="1934" t="str">
        <f>IF(D302="","",AQ302+AR302)</f>
        <v/>
      </c>
      <c r="AM302" s="1934" t="str">
        <f>IF(D302="","",COUNTIF(F302:AJ302,"休"))</f>
        <v/>
      </c>
      <c r="AN302" s="1935" t="str">
        <f>IF(D302="","",IFERROR(ROUND(AM302/AK302,3),""))</f>
        <v/>
      </c>
      <c r="AO302" s="4627"/>
      <c r="AQ302" s="1952">
        <f>+COUNTIF(F302:AJ302,"－")</f>
        <v>0</v>
      </c>
      <c r="AR302" s="1952">
        <f>+COUNTIF(F302:AJ302,"外")</f>
        <v>0</v>
      </c>
    </row>
    <row r="303" spans="2:44">
      <c r="B303" s="4624"/>
      <c r="C303" s="4660"/>
      <c r="D303" s="2174"/>
      <c r="E303" s="1947"/>
      <c r="F303" s="2205"/>
      <c r="G303" s="2198"/>
      <c r="H303" s="2198"/>
      <c r="I303" s="2198"/>
      <c r="J303" s="2198"/>
      <c r="K303" s="2198"/>
      <c r="L303" s="2198"/>
      <c r="M303" s="2198"/>
      <c r="N303" s="2198"/>
      <c r="O303" s="2198"/>
      <c r="P303" s="2198"/>
      <c r="Q303" s="2198"/>
      <c r="R303" s="2198"/>
      <c r="S303" s="2198"/>
      <c r="T303" s="2198"/>
      <c r="U303" s="2198"/>
      <c r="V303" s="2198"/>
      <c r="W303" s="2198"/>
      <c r="X303" s="2198"/>
      <c r="Y303" s="2198"/>
      <c r="Z303" s="2198"/>
      <c r="AA303" s="2198"/>
      <c r="AB303" s="2198"/>
      <c r="AC303" s="2198"/>
      <c r="AD303" s="2198"/>
      <c r="AE303" s="2198"/>
      <c r="AF303" s="2198"/>
      <c r="AG303" s="2198"/>
      <c r="AH303" s="2198"/>
      <c r="AI303" s="2198"/>
      <c r="AJ303" s="2206"/>
      <c r="AK303" s="1933" t="str">
        <f>IF(D303="","",COUNT($F$290:$AJ$290)-AL303)</f>
        <v/>
      </c>
      <c r="AL303" s="1934" t="str">
        <f>IF(D303="","",AQ303+AR303)</f>
        <v/>
      </c>
      <c r="AM303" s="1934" t="str">
        <f>IF(D303="","",COUNTIF(F303:AJ303,"休"))</f>
        <v/>
      </c>
      <c r="AN303" s="1935" t="str">
        <f>IF(D303="","",IFERROR(ROUND(AM303/AK303,3),""))</f>
        <v/>
      </c>
      <c r="AO303" s="4627"/>
      <c r="AQ303" s="1952">
        <f>+COUNTIF(F303:AJ303,"－")</f>
        <v>0</v>
      </c>
      <c r="AR303" s="1952">
        <f>+COUNTIF(F303:AJ303,"外")</f>
        <v>0</v>
      </c>
    </row>
    <row r="304" spans="2:44" ht="14.4">
      <c r="B304" s="4624"/>
      <c r="C304" s="4658" t="s">
        <v>2303</v>
      </c>
      <c r="D304" s="2119" t="s">
        <v>2281</v>
      </c>
      <c r="E304" s="2139" t="s">
        <v>2270</v>
      </c>
      <c r="F304" s="2156" t="s">
        <v>2311</v>
      </c>
      <c r="G304" s="2122" t="s">
        <v>2311</v>
      </c>
      <c r="H304" s="2122" t="s">
        <v>2311</v>
      </c>
      <c r="I304" s="2122" t="s">
        <v>2311</v>
      </c>
      <c r="J304" s="2122" t="s">
        <v>2311</v>
      </c>
      <c r="K304" s="2122" t="s">
        <v>2311</v>
      </c>
      <c r="L304" s="2122" t="s">
        <v>2311</v>
      </c>
      <c r="M304" s="2122" t="s">
        <v>2311</v>
      </c>
      <c r="N304" s="2122" t="s">
        <v>2311</v>
      </c>
      <c r="O304" s="2122" t="s">
        <v>2311</v>
      </c>
      <c r="P304" s="2122" t="s">
        <v>2311</v>
      </c>
      <c r="Q304" s="2122" t="s">
        <v>2311</v>
      </c>
      <c r="R304" s="2122" t="s">
        <v>2311</v>
      </c>
      <c r="S304" s="2122" t="s">
        <v>2311</v>
      </c>
      <c r="T304" s="2122" t="s">
        <v>2311</v>
      </c>
      <c r="U304" s="2122" t="s">
        <v>2311</v>
      </c>
      <c r="V304" s="2122" t="s">
        <v>2311</v>
      </c>
      <c r="W304" s="2122" t="s">
        <v>2311</v>
      </c>
      <c r="X304" s="2122" t="s">
        <v>2311</v>
      </c>
      <c r="Y304" s="2122" t="s">
        <v>2311</v>
      </c>
      <c r="Z304" s="2122" t="s">
        <v>2311</v>
      </c>
      <c r="AA304" s="2122" t="s">
        <v>2311</v>
      </c>
      <c r="AB304" s="2122" t="s">
        <v>2311</v>
      </c>
      <c r="AC304" s="2122" t="s">
        <v>2311</v>
      </c>
      <c r="AD304" s="2122" t="s">
        <v>2311</v>
      </c>
      <c r="AE304" s="2122" t="s">
        <v>2311</v>
      </c>
      <c r="AF304" s="2122" t="s">
        <v>2311</v>
      </c>
      <c r="AG304" s="2122" t="s">
        <v>2311</v>
      </c>
      <c r="AH304" s="2122" t="s">
        <v>2311</v>
      </c>
      <c r="AI304" s="2122" t="s">
        <v>2311</v>
      </c>
      <c r="AJ304" s="2159" t="s">
        <v>2311</v>
      </c>
      <c r="AK304" s="1951"/>
      <c r="AL304" s="1952"/>
      <c r="AM304" s="1960"/>
      <c r="AN304" s="1954"/>
      <c r="AO304" s="4627"/>
    </row>
    <row r="305" spans="2:44">
      <c r="B305" s="4624"/>
      <c r="C305" s="4659"/>
      <c r="D305" s="2167" t="s">
        <v>2297</v>
      </c>
      <c r="E305" s="2124"/>
      <c r="F305" s="2197"/>
      <c r="G305" s="2135"/>
      <c r="H305" s="2135"/>
      <c r="I305" s="2135"/>
      <c r="J305" s="2135"/>
      <c r="K305" s="2135"/>
      <c r="L305" s="2135"/>
      <c r="M305" s="2135"/>
      <c r="N305" s="2135"/>
      <c r="O305" s="2135"/>
      <c r="P305" s="2135"/>
      <c r="Q305" s="2135"/>
      <c r="R305" s="2135"/>
      <c r="S305" s="2135"/>
      <c r="T305" s="2135"/>
      <c r="U305" s="2135"/>
      <c r="V305" s="2135"/>
      <c r="W305" s="2135"/>
      <c r="X305" s="2135"/>
      <c r="Y305" s="2135"/>
      <c r="Z305" s="2135"/>
      <c r="AA305" s="2135"/>
      <c r="AB305" s="2135"/>
      <c r="AC305" s="2135"/>
      <c r="AD305" s="2135"/>
      <c r="AE305" s="2135"/>
      <c r="AF305" s="2135"/>
      <c r="AG305" s="2135"/>
      <c r="AH305" s="2135"/>
      <c r="AI305" s="2135"/>
      <c r="AJ305" s="2207"/>
      <c r="AK305" s="1933">
        <f>IF(D305="","",COUNT($F$290:$AJ$290)-AL305)</f>
        <v>0</v>
      </c>
      <c r="AL305" s="1934">
        <f>IF(D305="","",AQ305+AR305)</f>
        <v>0</v>
      </c>
      <c r="AM305" s="1934">
        <f>IF(D305="","",COUNTIF(F305:AJ305,"休"))</f>
        <v>0</v>
      </c>
      <c r="AN305" s="1935" t="str">
        <f>IF(D305="","",IFERROR(ROUND(AM305/AK305,3),""))</f>
        <v/>
      </c>
      <c r="AO305" s="4627"/>
      <c r="AQ305" s="1952">
        <f>+COUNTIF(F305:AJ305,"－")</f>
        <v>0</v>
      </c>
      <c r="AR305" s="1952">
        <f>+COUNTIF(F305:AJ305,"外")</f>
        <v>0</v>
      </c>
    </row>
    <row r="306" spans="2:44">
      <c r="B306" s="4624"/>
      <c r="C306" s="4659"/>
      <c r="E306" s="2138"/>
      <c r="F306" s="2179"/>
      <c r="G306" s="2130"/>
      <c r="H306" s="2130"/>
      <c r="I306" s="2130"/>
      <c r="J306" s="2130"/>
      <c r="K306" s="2130"/>
      <c r="L306" s="2130"/>
      <c r="M306" s="2130"/>
      <c r="N306" s="2130"/>
      <c r="O306" s="2130"/>
      <c r="P306" s="2130"/>
      <c r="Q306" s="2130"/>
      <c r="R306" s="2130"/>
      <c r="S306" s="2130"/>
      <c r="T306" s="2130"/>
      <c r="U306" s="2130"/>
      <c r="V306" s="2130"/>
      <c r="W306" s="2130"/>
      <c r="X306" s="2130"/>
      <c r="Y306" s="2130"/>
      <c r="Z306" s="2130"/>
      <c r="AA306" s="2130"/>
      <c r="AB306" s="2130"/>
      <c r="AC306" s="2130"/>
      <c r="AD306" s="2130"/>
      <c r="AE306" s="2130"/>
      <c r="AF306" s="2130"/>
      <c r="AG306" s="2130"/>
      <c r="AH306" s="2130"/>
      <c r="AI306" s="2130"/>
      <c r="AJ306" s="2191"/>
      <c r="AK306" s="1933" t="str">
        <f>IF(D306="","",COUNT($F$290:$AJ$290)-AL306)</f>
        <v/>
      </c>
      <c r="AL306" s="1934" t="str">
        <f>IF(D306="","",AQ306+AR306)</f>
        <v/>
      </c>
      <c r="AM306" s="1934" t="str">
        <f>IF(D306="","",COUNTIF(F306:AJ306,"休"))</f>
        <v/>
      </c>
      <c r="AN306" s="1935" t="str">
        <f>IF(D306="","",IFERROR(ROUND(AM306/AK306,3),""))</f>
        <v/>
      </c>
      <c r="AO306" s="4627"/>
      <c r="AQ306" s="1952">
        <f>+COUNTIF(F306:AJ306,"－")</f>
        <v>0</v>
      </c>
      <c r="AR306" s="1952">
        <f>+COUNTIF(F306:AJ306,"外")</f>
        <v>0</v>
      </c>
    </row>
    <row r="307" spans="2:44">
      <c r="B307" s="4624"/>
      <c r="C307" s="4659"/>
      <c r="E307" s="2138"/>
      <c r="F307" s="2179"/>
      <c r="G307" s="2130"/>
      <c r="H307" s="2130"/>
      <c r="I307" s="2130"/>
      <c r="J307" s="2130"/>
      <c r="K307" s="2130"/>
      <c r="L307" s="2130"/>
      <c r="M307" s="2130"/>
      <c r="N307" s="2130"/>
      <c r="O307" s="2130"/>
      <c r="P307" s="2130"/>
      <c r="Q307" s="2130"/>
      <c r="R307" s="2130"/>
      <c r="S307" s="2130"/>
      <c r="T307" s="2130"/>
      <c r="U307" s="2130"/>
      <c r="V307" s="2130"/>
      <c r="W307" s="2130"/>
      <c r="X307" s="2130"/>
      <c r="Y307" s="2130"/>
      <c r="Z307" s="2130"/>
      <c r="AA307" s="2130"/>
      <c r="AB307" s="2130"/>
      <c r="AC307" s="2130"/>
      <c r="AD307" s="2130"/>
      <c r="AE307" s="2130"/>
      <c r="AF307" s="2130"/>
      <c r="AG307" s="2130"/>
      <c r="AH307" s="2130"/>
      <c r="AI307" s="2130"/>
      <c r="AJ307" s="2191"/>
      <c r="AK307" s="1933" t="str">
        <f>IF(D307="","",COUNT($F$290:$AJ$290)-AL307)</f>
        <v/>
      </c>
      <c r="AL307" s="1934" t="str">
        <f>IF(D307="","",AQ307+AR307)</f>
        <v/>
      </c>
      <c r="AM307" s="1934" t="str">
        <f>IF(D307="","",COUNTIF(F307:AJ307,"休"))</f>
        <v/>
      </c>
      <c r="AN307" s="1935" t="str">
        <f>IF(D307="","",IFERROR(ROUND(AM307/AK307,3),""))</f>
        <v/>
      </c>
      <c r="AO307" s="4627"/>
      <c r="AQ307" s="1952">
        <f>+COUNTIF(F307:AJ307,"－")</f>
        <v>0</v>
      </c>
      <c r="AR307" s="1952">
        <f>+COUNTIF(F307:AJ307,"外")</f>
        <v>0</v>
      </c>
    </row>
    <row r="308" spans="2:44" ht="13.8" thickBot="1">
      <c r="B308" s="4625"/>
      <c r="C308" s="4660"/>
      <c r="D308" s="2174"/>
      <c r="E308" s="1947"/>
      <c r="F308" s="2205"/>
      <c r="G308" s="2198"/>
      <c r="H308" s="2198"/>
      <c r="I308" s="2198"/>
      <c r="J308" s="2198"/>
      <c r="K308" s="2198"/>
      <c r="L308" s="2198"/>
      <c r="M308" s="2198"/>
      <c r="N308" s="2198"/>
      <c r="O308" s="2198"/>
      <c r="P308" s="2198"/>
      <c r="Q308" s="2198"/>
      <c r="R308" s="2198"/>
      <c r="S308" s="2198"/>
      <c r="T308" s="2198"/>
      <c r="U308" s="2198"/>
      <c r="V308" s="2198"/>
      <c r="W308" s="2198"/>
      <c r="X308" s="2198"/>
      <c r="Y308" s="2198"/>
      <c r="Z308" s="2198"/>
      <c r="AA308" s="2198"/>
      <c r="AB308" s="2198"/>
      <c r="AC308" s="2198"/>
      <c r="AD308" s="2198"/>
      <c r="AE308" s="2198"/>
      <c r="AF308" s="2198"/>
      <c r="AG308" s="2198"/>
      <c r="AH308" s="2198"/>
      <c r="AI308" s="2198"/>
      <c r="AJ308" s="2206"/>
      <c r="AK308" s="1963" t="str">
        <f>IF(D308="","",COUNT($F$290:$AJ$290)-AL308)</f>
        <v/>
      </c>
      <c r="AL308" s="1947" t="str">
        <f>IF(D308="","",AQ308+AR308)</f>
        <v/>
      </c>
      <c r="AM308" s="1947" t="str">
        <f>IF(D308="","",COUNTIF(F308:AJ308,"休"))</f>
        <v/>
      </c>
      <c r="AN308" s="1935" t="str">
        <f>IF(D308="","",IFERROR(ROUND(AM308/AK308,3),""))</f>
        <v/>
      </c>
      <c r="AO308" s="4628"/>
      <c r="AQ308" s="1952">
        <f>+COUNTIF(F308:AJ308,"－")</f>
        <v>0</v>
      </c>
      <c r="AR308" s="1952">
        <f>+COUNTIF(F308:AJ308,"外")</f>
        <v>0</v>
      </c>
    </row>
    <row r="309" spans="2:44" ht="13.8" thickBot="1">
      <c r="B309" s="2143"/>
      <c r="C309" s="2116"/>
      <c r="F309" s="2144"/>
      <c r="G309" s="2144"/>
      <c r="H309" s="2144"/>
      <c r="I309" s="2144"/>
      <c r="J309" s="2144"/>
      <c r="K309" s="2144"/>
      <c r="L309" s="2144"/>
      <c r="M309" s="2144"/>
      <c r="N309" s="2144"/>
      <c r="O309" s="2144"/>
      <c r="P309" s="2144"/>
      <c r="Q309" s="2144"/>
      <c r="R309" s="2144"/>
      <c r="S309" s="2144"/>
      <c r="T309" s="2144"/>
      <c r="U309" s="2144"/>
      <c r="V309" s="2144"/>
      <c r="W309" s="2144"/>
      <c r="X309" s="2144"/>
      <c r="Y309" s="2144"/>
      <c r="Z309" s="2144"/>
      <c r="AA309" s="2144"/>
      <c r="AB309" s="2144"/>
      <c r="AC309" s="2144"/>
      <c r="AD309" s="2144"/>
      <c r="AE309" s="2144"/>
      <c r="AF309" s="2144"/>
      <c r="AG309" s="2144"/>
      <c r="AH309" s="2144"/>
      <c r="AI309" s="2144"/>
      <c r="AJ309" s="2144"/>
      <c r="AK309" s="2145"/>
      <c r="AN309" s="2146" t="s">
        <v>2271</v>
      </c>
      <c r="AO309" s="2147" t="e">
        <f>IF(AO293&gt;=0.285,"OK","NG")</f>
        <v>#DIV/0!</v>
      </c>
      <c r="AQ309" s="2061"/>
      <c r="AR309" s="2061"/>
    </row>
    <row r="310" spans="2:44">
      <c r="B310" s="2143"/>
      <c r="C310" s="2116"/>
      <c r="F310" s="2144"/>
      <c r="G310" s="2144"/>
      <c r="H310" s="2144"/>
      <c r="I310" s="2144"/>
      <c r="J310" s="2144"/>
      <c r="K310" s="2144"/>
      <c r="L310" s="2144"/>
      <c r="M310" s="2144"/>
      <c r="N310" s="2144"/>
      <c r="O310" s="2144"/>
      <c r="P310" s="2144"/>
      <c r="Q310" s="2144"/>
      <c r="R310" s="2144"/>
      <c r="S310" s="2144"/>
      <c r="T310" s="2144"/>
      <c r="U310" s="2144"/>
      <c r="V310" s="2144"/>
      <c r="W310" s="2144"/>
      <c r="X310" s="2144"/>
      <c r="Y310" s="2144"/>
      <c r="Z310" s="2144"/>
      <c r="AA310" s="2144"/>
      <c r="AB310" s="2144"/>
      <c r="AC310" s="2144"/>
      <c r="AD310" s="2144"/>
      <c r="AE310" s="2144"/>
      <c r="AF310" s="2144"/>
      <c r="AG310" s="2144"/>
      <c r="AH310" s="2144"/>
      <c r="AI310" s="2144"/>
      <c r="AJ310" s="2144"/>
      <c r="AK310" s="2145"/>
      <c r="AN310" s="2158"/>
      <c r="AO310" s="1935"/>
      <c r="AQ310" s="2061"/>
      <c r="AR310" s="2061"/>
    </row>
    <row r="311" spans="2:44" hidden="1">
      <c r="F311" s="2061" t="e">
        <f>YEAR(F314)</f>
        <v>#VALUE!</v>
      </c>
      <c r="G311" s="2061" t="e">
        <f>MONTH(F314)</f>
        <v>#VALUE!</v>
      </c>
    </row>
    <row r="312" spans="2:44">
      <c r="B312" s="4629"/>
      <c r="C312" s="4630"/>
      <c r="D312" s="4631"/>
      <c r="E312" s="2149" t="s">
        <v>2266</v>
      </c>
      <c r="F312" s="4637" t="e">
        <f>F314</f>
        <v>#VALUE!</v>
      </c>
      <c r="G312" s="4638"/>
      <c r="H312" s="4638"/>
      <c r="I312" s="4638"/>
      <c r="J312" s="4638"/>
      <c r="K312" s="4638"/>
      <c r="L312" s="4638"/>
      <c r="M312" s="4638"/>
      <c r="N312" s="4638"/>
      <c r="O312" s="4638"/>
      <c r="P312" s="4638"/>
      <c r="Q312" s="4638"/>
      <c r="R312" s="4638"/>
      <c r="S312" s="4638"/>
      <c r="T312" s="4638"/>
      <c r="U312" s="4638"/>
      <c r="V312" s="4638"/>
      <c r="W312" s="4638"/>
      <c r="X312" s="4638"/>
      <c r="Y312" s="4638"/>
      <c r="Z312" s="4638"/>
      <c r="AA312" s="4638"/>
      <c r="AB312" s="4638"/>
      <c r="AC312" s="4638"/>
      <c r="AD312" s="4638"/>
      <c r="AE312" s="4638"/>
      <c r="AF312" s="4638"/>
      <c r="AG312" s="4638"/>
      <c r="AH312" s="4638"/>
      <c r="AI312" s="4638"/>
      <c r="AJ312" s="4638"/>
      <c r="AK312" s="4661" t="s">
        <v>2304</v>
      </c>
      <c r="AL312" s="4664" t="s">
        <v>2305</v>
      </c>
      <c r="AM312" s="4667" t="s">
        <v>2283</v>
      </c>
      <c r="AN312" s="4481" t="s">
        <v>2306</v>
      </c>
      <c r="AO312" s="4480" t="s">
        <v>2307</v>
      </c>
      <c r="AQ312" s="4619" t="s">
        <v>2308</v>
      </c>
      <c r="AR312" s="4619" t="s">
        <v>2309</v>
      </c>
    </row>
    <row r="313" spans="2:44" hidden="1">
      <c r="B313" s="4632"/>
      <c r="C313" s="4622"/>
      <c r="D313" s="4633"/>
      <c r="E313" s="2150"/>
      <c r="F313" s="2110" t="e">
        <f>DATE($F311,$G311,1)</f>
        <v>#VALUE!</v>
      </c>
      <c r="G313" s="2110" t="e">
        <f t="shared" ref="G313:AJ313" si="112">F313+1</f>
        <v>#VALUE!</v>
      </c>
      <c r="H313" s="2110" t="e">
        <f t="shared" si="112"/>
        <v>#VALUE!</v>
      </c>
      <c r="I313" s="2110" t="e">
        <f t="shared" si="112"/>
        <v>#VALUE!</v>
      </c>
      <c r="J313" s="2110" t="e">
        <f t="shared" si="112"/>
        <v>#VALUE!</v>
      </c>
      <c r="K313" s="2110" t="e">
        <f t="shared" si="112"/>
        <v>#VALUE!</v>
      </c>
      <c r="L313" s="2110" t="e">
        <f t="shared" si="112"/>
        <v>#VALUE!</v>
      </c>
      <c r="M313" s="2110" t="e">
        <f t="shared" si="112"/>
        <v>#VALUE!</v>
      </c>
      <c r="N313" s="2110" t="e">
        <f t="shared" si="112"/>
        <v>#VALUE!</v>
      </c>
      <c r="O313" s="2110" t="e">
        <f t="shared" si="112"/>
        <v>#VALUE!</v>
      </c>
      <c r="P313" s="2110" t="e">
        <f t="shared" si="112"/>
        <v>#VALUE!</v>
      </c>
      <c r="Q313" s="2110" t="e">
        <f t="shared" si="112"/>
        <v>#VALUE!</v>
      </c>
      <c r="R313" s="2110" t="e">
        <f t="shared" si="112"/>
        <v>#VALUE!</v>
      </c>
      <c r="S313" s="2110" t="e">
        <f t="shared" si="112"/>
        <v>#VALUE!</v>
      </c>
      <c r="T313" s="2110" t="e">
        <f t="shared" si="112"/>
        <v>#VALUE!</v>
      </c>
      <c r="U313" s="2110" t="e">
        <f t="shared" si="112"/>
        <v>#VALUE!</v>
      </c>
      <c r="V313" s="2110" t="e">
        <f t="shared" si="112"/>
        <v>#VALUE!</v>
      </c>
      <c r="W313" s="2110" t="e">
        <f t="shared" si="112"/>
        <v>#VALUE!</v>
      </c>
      <c r="X313" s="2110" t="e">
        <f t="shared" si="112"/>
        <v>#VALUE!</v>
      </c>
      <c r="Y313" s="2110" t="e">
        <f t="shared" si="112"/>
        <v>#VALUE!</v>
      </c>
      <c r="Z313" s="2110" t="e">
        <f t="shared" si="112"/>
        <v>#VALUE!</v>
      </c>
      <c r="AA313" s="2110" t="e">
        <f t="shared" si="112"/>
        <v>#VALUE!</v>
      </c>
      <c r="AB313" s="2110" t="e">
        <f t="shared" si="112"/>
        <v>#VALUE!</v>
      </c>
      <c r="AC313" s="2110" t="e">
        <f t="shared" si="112"/>
        <v>#VALUE!</v>
      </c>
      <c r="AD313" s="2110" t="e">
        <f t="shared" si="112"/>
        <v>#VALUE!</v>
      </c>
      <c r="AE313" s="2110" t="e">
        <f t="shared" si="112"/>
        <v>#VALUE!</v>
      </c>
      <c r="AF313" s="2110" t="e">
        <f t="shared" si="112"/>
        <v>#VALUE!</v>
      </c>
      <c r="AG313" s="2110" t="e">
        <f t="shared" si="112"/>
        <v>#VALUE!</v>
      </c>
      <c r="AH313" s="2110" t="e">
        <f t="shared" si="112"/>
        <v>#VALUE!</v>
      </c>
      <c r="AI313" s="2110" t="e">
        <f t="shared" si="112"/>
        <v>#VALUE!</v>
      </c>
      <c r="AJ313" s="2110" t="e">
        <f t="shared" si="112"/>
        <v>#VALUE!</v>
      </c>
      <c r="AK313" s="4662"/>
      <c r="AL313" s="4665"/>
      <c r="AM313" s="4668"/>
      <c r="AN313" s="4481"/>
      <c r="AO313" s="4480"/>
      <c r="AQ313" s="4619"/>
      <c r="AR313" s="4619"/>
    </row>
    <row r="314" spans="2:44">
      <c r="B314" s="4632"/>
      <c r="C314" s="4622"/>
      <c r="D314" s="4633"/>
      <c r="E314" s="2151" t="s">
        <v>2267</v>
      </c>
      <c r="F314" s="2152" t="e">
        <f>IF(EDATE(F289,1)&gt;$F$7,"",EDATE(F289,1))</f>
        <v>#VALUE!</v>
      </c>
      <c r="G314" s="2110" t="e">
        <f t="shared" ref="G314:AJ314" si="113">IF(G313&gt;$F$7,"",IF(F314=EOMONTH(DATE($F311,$G311,1),0),"",IF(F314="","",F314+1)))</f>
        <v>#VALUE!</v>
      </c>
      <c r="H314" s="2110" t="e">
        <f t="shared" si="113"/>
        <v>#VALUE!</v>
      </c>
      <c r="I314" s="2110" t="e">
        <f t="shared" si="113"/>
        <v>#VALUE!</v>
      </c>
      <c r="J314" s="2110" t="e">
        <f t="shared" si="113"/>
        <v>#VALUE!</v>
      </c>
      <c r="K314" s="2110" t="e">
        <f t="shared" si="113"/>
        <v>#VALUE!</v>
      </c>
      <c r="L314" s="2110" t="e">
        <f t="shared" si="113"/>
        <v>#VALUE!</v>
      </c>
      <c r="M314" s="2110" t="e">
        <f t="shared" si="113"/>
        <v>#VALUE!</v>
      </c>
      <c r="N314" s="2110" t="e">
        <f t="shared" si="113"/>
        <v>#VALUE!</v>
      </c>
      <c r="O314" s="2110" t="e">
        <f t="shared" si="113"/>
        <v>#VALUE!</v>
      </c>
      <c r="P314" s="2110" t="e">
        <f t="shared" si="113"/>
        <v>#VALUE!</v>
      </c>
      <c r="Q314" s="2110" t="e">
        <f t="shared" si="113"/>
        <v>#VALUE!</v>
      </c>
      <c r="R314" s="2110" t="e">
        <f t="shared" si="113"/>
        <v>#VALUE!</v>
      </c>
      <c r="S314" s="2110" t="e">
        <f t="shared" si="113"/>
        <v>#VALUE!</v>
      </c>
      <c r="T314" s="2110" t="e">
        <f t="shared" si="113"/>
        <v>#VALUE!</v>
      </c>
      <c r="U314" s="2110" t="e">
        <f t="shared" si="113"/>
        <v>#VALUE!</v>
      </c>
      <c r="V314" s="2110" t="e">
        <f t="shared" si="113"/>
        <v>#VALUE!</v>
      </c>
      <c r="W314" s="2110" t="e">
        <f t="shared" si="113"/>
        <v>#VALUE!</v>
      </c>
      <c r="X314" s="2110" t="e">
        <f t="shared" si="113"/>
        <v>#VALUE!</v>
      </c>
      <c r="Y314" s="2110" t="e">
        <f t="shared" si="113"/>
        <v>#VALUE!</v>
      </c>
      <c r="Z314" s="2110" t="e">
        <f t="shared" si="113"/>
        <v>#VALUE!</v>
      </c>
      <c r="AA314" s="2110" t="e">
        <f t="shared" si="113"/>
        <v>#VALUE!</v>
      </c>
      <c r="AB314" s="2110" t="e">
        <f t="shared" si="113"/>
        <v>#VALUE!</v>
      </c>
      <c r="AC314" s="2110" t="e">
        <f t="shared" si="113"/>
        <v>#VALUE!</v>
      </c>
      <c r="AD314" s="2110" t="e">
        <f t="shared" si="113"/>
        <v>#VALUE!</v>
      </c>
      <c r="AE314" s="2110" t="e">
        <f t="shared" si="113"/>
        <v>#VALUE!</v>
      </c>
      <c r="AF314" s="2110" t="e">
        <f t="shared" si="113"/>
        <v>#VALUE!</v>
      </c>
      <c r="AG314" s="2110" t="e">
        <f t="shared" si="113"/>
        <v>#VALUE!</v>
      </c>
      <c r="AH314" s="2110" t="e">
        <f t="shared" si="113"/>
        <v>#VALUE!</v>
      </c>
      <c r="AI314" s="2110" t="e">
        <f t="shared" si="113"/>
        <v>#VALUE!</v>
      </c>
      <c r="AJ314" s="2110" t="e">
        <f t="shared" si="113"/>
        <v>#VALUE!</v>
      </c>
      <c r="AK314" s="4662"/>
      <c r="AL314" s="4665"/>
      <c r="AM314" s="4668"/>
      <c r="AN314" s="4481"/>
      <c r="AO314" s="4480"/>
      <c r="AQ314" s="4619"/>
      <c r="AR314" s="4619"/>
    </row>
    <row r="315" spans="2:44">
      <c r="B315" s="4634"/>
      <c r="C315" s="4635"/>
      <c r="D315" s="4636"/>
      <c r="E315" s="1939" t="s">
        <v>1060</v>
      </c>
      <c r="F315" s="2153" t="str">
        <f t="shared" ref="F315:AJ315" si="114">IFERROR(TEXT(WEEKDAY(+F314),"aaa"),"")</f>
        <v/>
      </c>
      <c r="G315" s="2153" t="str">
        <f t="shared" si="114"/>
        <v/>
      </c>
      <c r="H315" s="2153" t="str">
        <f t="shared" si="114"/>
        <v/>
      </c>
      <c r="I315" s="2153" t="str">
        <f t="shared" si="114"/>
        <v/>
      </c>
      <c r="J315" s="2153" t="str">
        <f t="shared" si="114"/>
        <v/>
      </c>
      <c r="K315" s="2153" t="str">
        <f t="shared" si="114"/>
        <v/>
      </c>
      <c r="L315" s="2153" t="str">
        <f t="shared" si="114"/>
        <v/>
      </c>
      <c r="M315" s="2153" t="str">
        <f t="shared" si="114"/>
        <v/>
      </c>
      <c r="N315" s="2153" t="str">
        <f t="shared" si="114"/>
        <v/>
      </c>
      <c r="O315" s="2153" t="str">
        <f t="shared" si="114"/>
        <v/>
      </c>
      <c r="P315" s="2153" t="str">
        <f t="shared" si="114"/>
        <v/>
      </c>
      <c r="Q315" s="2153" t="str">
        <f t="shared" si="114"/>
        <v/>
      </c>
      <c r="R315" s="2153" t="str">
        <f t="shared" si="114"/>
        <v/>
      </c>
      <c r="S315" s="2153" t="str">
        <f t="shared" si="114"/>
        <v/>
      </c>
      <c r="T315" s="2153" t="str">
        <f t="shared" si="114"/>
        <v/>
      </c>
      <c r="U315" s="2153" t="str">
        <f t="shared" si="114"/>
        <v/>
      </c>
      <c r="V315" s="2153" t="str">
        <f t="shared" si="114"/>
        <v/>
      </c>
      <c r="W315" s="2153" t="str">
        <f t="shared" si="114"/>
        <v/>
      </c>
      <c r="X315" s="2153" t="str">
        <f t="shared" si="114"/>
        <v/>
      </c>
      <c r="Y315" s="2153" t="str">
        <f t="shared" si="114"/>
        <v/>
      </c>
      <c r="Z315" s="2153" t="str">
        <f t="shared" si="114"/>
        <v/>
      </c>
      <c r="AA315" s="2153" t="str">
        <f t="shared" si="114"/>
        <v/>
      </c>
      <c r="AB315" s="2153" t="str">
        <f t="shared" si="114"/>
        <v/>
      </c>
      <c r="AC315" s="2153" t="str">
        <f t="shared" si="114"/>
        <v/>
      </c>
      <c r="AD315" s="2153" t="str">
        <f t="shared" si="114"/>
        <v/>
      </c>
      <c r="AE315" s="2153" t="str">
        <f t="shared" si="114"/>
        <v/>
      </c>
      <c r="AF315" s="2153" t="str">
        <f t="shared" si="114"/>
        <v/>
      </c>
      <c r="AG315" s="2153" t="str">
        <f t="shared" si="114"/>
        <v/>
      </c>
      <c r="AH315" s="2153" t="str">
        <f t="shared" si="114"/>
        <v/>
      </c>
      <c r="AI315" s="2153" t="str">
        <f t="shared" si="114"/>
        <v/>
      </c>
      <c r="AJ315" s="2153" t="str">
        <f t="shared" si="114"/>
        <v/>
      </c>
      <c r="AK315" s="4662"/>
      <c r="AL315" s="4665"/>
      <c r="AM315" s="4668"/>
      <c r="AN315" s="4481"/>
      <c r="AO315" s="4480"/>
      <c r="AQ315" s="4619"/>
      <c r="AR315" s="4619"/>
    </row>
    <row r="316" spans="2:44" ht="21" customHeight="1">
      <c r="B316" s="2154" t="s">
        <v>2310</v>
      </c>
      <c r="C316" s="2155" t="s">
        <v>2280</v>
      </c>
      <c r="D316" s="2119" t="s">
        <v>2281</v>
      </c>
      <c r="E316" s="2120" t="s">
        <v>2270</v>
      </c>
      <c r="F316" s="2156" t="s">
        <v>2311</v>
      </c>
      <c r="G316" s="2122" t="s">
        <v>2311</v>
      </c>
      <c r="H316" s="2122" t="s">
        <v>2311</v>
      </c>
      <c r="I316" s="2122" t="s">
        <v>2311</v>
      </c>
      <c r="J316" s="2122" t="s">
        <v>2311</v>
      </c>
      <c r="K316" s="2122" t="s">
        <v>2311</v>
      </c>
      <c r="L316" s="2122" t="s">
        <v>2311</v>
      </c>
      <c r="M316" s="2122" t="s">
        <v>2311</v>
      </c>
      <c r="N316" s="2122" t="s">
        <v>2311</v>
      </c>
      <c r="O316" s="2122" t="s">
        <v>2311</v>
      </c>
      <c r="P316" s="2122" t="s">
        <v>2311</v>
      </c>
      <c r="Q316" s="2122" t="s">
        <v>2311</v>
      </c>
      <c r="R316" s="2122" t="s">
        <v>2311</v>
      </c>
      <c r="S316" s="2122" t="s">
        <v>2311</v>
      </c>
      <c r="T316" s="2122" t="s">
        <v>2311</v>
      </c>
      <c r="U316" s="2122" t="s">
        <v>2311</v>
      </c>
      <c r="V316" s="2122" t="s">
        <v>2311</v>
      </c>
      <c r="W316" s="2122" t="s">
        <v>2311</v>
      </c>
      <c r="X316" s="2122" t="s">
        <v>2311</v>
      </c>
      <c r="Y316" s="2122" t="s">
        <v>2311</v>
      </c>
      <c r="Z316" s="2122" t="s">
        <v>2311</v>
      </c>
      <c r="AA316" s="2122" t="s">
        <v>2311</v>
      </c>
      <c r="AB316" s="2122" t="s">
        <v>2311</v>
      </c>
      <c r="AC316" s="2122" t="s">
        <v>2311</v>
      </c>
      <c r="AD316" s="2122" t="s">
        <v>2311</v>
      </c>
      <c r="AE316" s="2122" t="s">
        <v>2311</v>
      </c>
      <c r="AF316" s="2122" t="s">
        <v>2311</v>
      </c>
      <c r="AG316" s="2122" t="s">
        <v>2311</v>
      </c>
      <c r="AH316" s="2122" t="s">
        <v>2311</v>
      </c>
      <c r="AI316" s="2122" t="s">
        <v>2311</v>
      </c>
      <c r="AJ316" s="2159" t="s">
        <v>2311</v>
      </c>
      <c r="AK316" s="4663"/>
      <c r="AL316" s="4666"/>
      <c r="AM316" s="4669"/>
      <c r="AN316" s="1906" t="s">
        <v>2292</v>
      </c>
      <c r="AO316" s="1905" t="s">
        <v>2293</v>
      </c>
      <c r="AQ316" s="4620"/>
      <c r="AR316" s="4620"/>
    </row>
    <row r="317" spans="2:44" ht="13.5" customHeight="1">
      <c r="B317" s="4623" t="s">
        <v>2294</v>
      </c>
      <c r="C317" s="4658" t="s">
        <v>2295</v>
      </c>
      <c r="D317" s="2176" t="s">
        <v>2296</v>
      </c>
      <c r="E317" s="2124"/>
      <c r="F317" s="2203"/>
      <c r="G317" s="2194"/>
      <c r="H317" s="2194"/>
      <c r="I317" s="2194"/>
      <c r="J317" s="2194"/>
      <c r="K317" s="2194"/>
      <c r="L317" s="2194"/>
      <c r="M317" s="2194"/>
      <c r="N317" s="2194"/>
      <c r="O317" s="2194"/>
      <c r="P317" s="2194"/>
      <c r="Q317" s="2194"/>
      <c r="R317" s="2194"/>
      <c r="S317" s="2194"/>
      <c r="T317" s="2194"/>
      <c r="U317" s="2194"/>
      <c r="V317" s="2194"/>
      <c r="W317" s="2194"/>
      <c r="X317" s="2194"/>
      <c r="Y317" s="2194"/>
      <c r="Z317" s="2194"/>
      <c r="AA317" s="2194"/>
      <c r="AB317" s="2194"/>
      <c r="AC317" s="2194"/>
      <c r="AD317" s="2194"/>
      <c r="AE317" s="2194"/>
      <c r="AF317" s="2194"/>
      <c r="AG317" s="2194"/>
      <c r="AH317" s="2194"/>
      <c r="AI317" s="2194"/>
      <c r="AJ317" s="2204"/>
      <c r="AK317" s="1933">
        <f t="shared" ref="AK317:AK322" si="115">IF(D317="","",COUNT($F$314:$AJ$314)-AL317)</f>
        <v>0</v>
      </c>
      <c r="AL317" s="1934">
        <f t="shared" ref="AL317:AL322" si="116">IF(D317="","",AQ317+AR317)</f>
        <v>0</v>
      </c>
      <c r="AM317" s="1934">
        <f t="shared" ref="AM317:AM322" si="117">IF(D317="","",COUNTIF(F317:AJ317,"休"))</f>
        <v>0</v>
      </c>
      <c r="AN317" s="1935" t="str">
        <f t="shared" ref="AN317:AN322" si="118">IF(D317="","",IFERROR(ROUND(AM317/AK317,3),""))</f>
        <v/>
      </c>
      <c r="AO317" s="4626" t="e">
        <f>ROUND(AVERAGE(AN317:AN332),3)</f>
        <v>#DIV/0!</v>
      </c>
      <c r="AQ317" s="1952">
        <f t="shared" ref="AQ317:AQ322" si="119">+COUNTIF(F317:AJ317,"－")</f>
        <v>0</v>
      </c>
      <c r="AR317" s="1952">
        <f t="shared" ref="AR317:AR322" si="120">+COUNTIF(F317:AJ317,"外")</f>
        <v>0</v>
      </c>
    </row>
    <row r="318" spans="2:44" ht="13.5" customHeight="1">
      <c r="B318" s="4624"/>
      <c r="C318" s="4659"/>
      <c r="D318" s="2178" t="s">
        <v>2297</v>
      </c>
      <c r="E318" s="2124"/>
      <c r="F318" s="2179"/>
      <c r="G318" s="2130"/>
      <c r="H318" s="2130"/>
      <c r="I318" s="2130"/>
      <c r="J318" s="2130"/>
      <c r="K318" s="2130"/>
      <c r="L318" s="2130"/>
      <c r="M318" s="2130"/>
      <c r="N318" s="2130"/>
      <c r="O318" s="2130"/>
      <c r="P318" s="2130"/>
      <c r="Q318" s="2130"/>
      <c r="R318" s="2130"/>
      <c r="S318" s="2130"/>
      <c r="T318" s="2130"/>
      <c r="U318" s="2130"/>
      <c r="V318" s="2130"/>
      <c r="W318" s="2130"/>
      <c r="X318" s="2130"/>
      <c r="Y318" s="2130"/>
      <c r="Z318" s="2130"/>
      <c r="AA318" s="2130"/>
      <c r="AB318" s="2130"/>
      <c r="AC318" s="2130"/>
      <c r="AD318" s="2130"/>
      <c r="AE318" s="2130"/>
      <c r="AF318" s="2130"/>
      <c r="AG318" s="2130"/>
      <c r="AH318" s="2130"/>
      <c r="AI318" s="2130"/>
      <c r="AJ318" s="2191"/>
      <c r="AK318" s="1933">
        <f t="shared" si="115"/>
        <v>0</v>
      </c>
      <c r="AL318" s="1934">
        <f t="shared" si="116"/>
        <v>0</v>
      </c>
      <c r="AM318" s="1934">
        <f t="shared" si="117"/>
        <v>0</v>
      </c>
      <c r="AN318" s="1935" t="str">
        <f t="shared" si="118"/>
        <v/>
      </c>
      <c r="AO318" s="4627"/>
      <c r="AQ318" s="1952">
        <f t="shared" si="119"/>
        <v>0</v>
      </c>
      <c r="AR318" s="1952">
        <f t="shared" si="120"/>
        <v>0</v>
      </c>
    </row>
    <row r="319" spans="2:44">
      <c r="B319" s="4624"/>
      <c r="C319" s="4659"/>
      <c r="D319" s="2181" t="s">
        <v>2298</v>
      </c>
      <c r="E319" s="2124"/>
      <c r="F319" s="2179"/>
      <c r="G319" s="2130"/>
      <c r="H319" s="2130"/>
      <c r="I319" s="2130"/>
      <c r="J319" s="2130"/>
      <c r="K319" s="2130"/>
      <c r="L319" s="2130"/>
      <c r="M319" s="2130"/>
      <c r="N319" s="2130"/>
      <c r="O319" s="2130"/>
      <c r="P319" s="2130"/>
      <c r="Q319" s="2130"/>
      <c r="R319" s="2130"/>
      <c r="S319" s="2130"/>
      <c r="T319" s="2130"/>
      <c r="U319" s="2130"/>
      <c r="V319" s="2130"/>
      <c r="W319" s="2130"/>
      <c r="X319" s="2130"/>
      <c r="Y319" s="2130"/>
      <c r="Z319" s="2130"/>
      <c r="AA319" s="2130"/>
      <c r="AB319" s="2130"/>
      <c r="AC319" s="2130"/>
      <c r="AD319" s="2130"/>
      <c r="AE319" s="2130"/>
      <c r="AF319" s="2130"/>
      <c r="AG319" s="2130"/>
      <c r="AH319" s="2130"/>
      <c r="AI319" s="2130"/>
      <c r="AJ319" s="2191"/>
      <c r="AK319" s="1933">
        <f t="shared" si="115"/>
        <v>0</v>
      </c>
      <c r="AL319" s="1934">
        <f t="shared" si="116"/>
        <v>0</v>
      </c>
      <c r="AM319" s="1934">
        <f t="shared" si="117"/>
        <v>0</v>
      </c>
      <c r="AN319" s="1935" t="str">
        <f t="shared" si="118"/>
        <v/>
      </c>
      <c r="AO319" s="4627"/>
      <c r="AQ319" s="1952">
        <f t="shared" si="119"/>
        <v>0</v>
      </c>
      <c r="AR319" s="1952">
        <f t="shared" si="120"/>
        <v>0</v>
      </c>
    </row>
    <row r="320" spans="2:44">
      <c r="B320" s="4624"/>
      <c r="C320" s="4659"/>
      <c r="D320" s="2181" t="s">
        <v>2299</v>
      </c>
      <c r="E320" s="2105"/>
      <c r="F320" s="2179"/>
      <c r="G320" s="2130"/>
      <c r="H320" s="2130"/>
      <c r="I320" s="2130"/>
      <c r="J320" s="2130"/>
      <c r="K320" s="2130"/>
      <c r="L320" s="2130"/>
      <c r="M320" s="2130"/>
      <c r="N320" s="2130"/>
      <c r="O320" s="2130"/>
      <c r="P320" s="2130"/>
      <c r="Q320" s="2130"/>
      <c r="R320" s="2130"/>
      <c r="S320" s="2130"/>
      <c r="T320" s="2130"/>
      <c r="U320" s="2130"/>
      <c r="V320" s="2130"/>
      <c r="W320" s="2130"/>
      <c r="X320" s="2130"/>
      <c r="Y320" s="2130"/>
      <c r="Z320" s="2130"/>
      <c r="AA320" s="2130"/>
      <c r="AB320" s="2130"/>
      <c r="AC320" s="2130"/>
      <c r="AD320" s="2130"/>
      <c r="AE320" s="2130"/>
      <c r="AF320" s="2130"/>
      <c r="AG320" s="2130"/>
      <c r="AH320" s="2130"/>
      <c r="AI320" s="2130"/>
      <c r="AJ320" s="2191"/>
      <c r="AK320" s="1933">
        <f t="shared" si="115"/>
        <v>0</v>
      </c>
      <c r="AL320" s="1934">
        <f t="shared" si="116"/>
        <v>0</v>
      </c>
      <c r="AM320" s="1934">
        <f t="shared" si="117"/>
        <v>0</v>
      </c>
      <c r="AN320" s="1935" t="str">
        <f t="shared" si="118"/>
        <v/>
      </c>
      <c r="AO320" s="4627"/>
      <c r="AQ320" s="1952">
        <f t="shared" si="119"/>
        <v>0</v>
      </c>
      <c r="AR320" s="1952">
        <f t="shared" si="120"/>
        <v>0</v>
      </c>
    </row>
    <row r="321" spans="2:44">
      <c r="B321" s="4624"/>
      <c r="C321" s="4659"/>
      <c r="D321" s="2181" t="s">
        <v>2300</v>
      </c>
      <c r="E321" s="2124"/>
      <c r="F321" s="2179"/>
      <c r="G321" s="2130"/>
      <c r="H321" s="2130"/>
      <c r="I321" s="2130"/>
      <c r="J321" s="2130"/>
      <c r="K321" s="2130"/>
      <c r="L321" s="2130"/>
      <c r="M321" s="2130"/>
      <c r="N321" s="2130"/>
      <c r="O321" s="2130"/>
      <c r="P321" s="2130"/>
      <c r="Q321" s="2130"/>
      <c r="R321" s="2130"/>
      <c r="S321" s="2130"/>
      <c r="T321" s="2130"/>
      <c r="U321" s="2130"/>
      <c r="V321" s="2130"/>
      <c r="W321" s="2130"/>
      <c r="X321" s="2130"/>
      <c r="Y321" s="2130"/>
      <c r="Z321" s="2130"/>
      <c r="AA321" s="2130"/>
      <c r="AB321" s="2130"/>
      <c r="AC321" s="2130"/>
      <c r="AD321" s="2130"/>
      <c r="AE321" s="2130"/>
      <c r="AF321" s="2130"/>
      <c r="AG321" s="2130"/>
      <c r="AH321" s="2130"/>
      <c r="AI321" s="2130"/>
      <c r="AJ321" s="2191"/>
      <c r="AK321" s="1933">
        <f t="shared" si="115"/>
        <v>0</v>
      </c>
      <c r="AL321" s="1934">
        <f t="shared" si="116"/>
        <v>0</v>
      </c>
      <c r="AM321" s="1934">
        <f t="shared" si="117"/>
        <v>0</v>
      </c>
      <c r="AN321" s="1935" t="str">
        <f t="shared" si="118"/>
        <v/>
      </c>
      <c r="AO321" s="4627"/>
      <c r="AQ321" s="1952">
        <f t="shared" si="119"/>
        <v>0</v>
      </c>
      <c r="AR321" s="1952">
        <f t="shared" si="120"/>
        <v>0</v>
      </c>
    </row>
    <row r="322" spans="2:44">
      <c r="B322" s="4625"/>
      <c r="C322" s="4660"/>
      <c r="D322" s="2182">
        <f>E$29</f>
        <v>0</v>
      </c>
      <c r="E322" s="2132"/>
      <c r="F322" s="2205"/>
      <c r="G322" s="2198"/>
      <c r="H322" s="2198"/>
      <c r="I322" s="2198"/>
      <c r="J322" s="2198"/>
      <c r="K322" s="2198"/>
      <c r="L322" s="2198"/>
      <c r="M322" s="2198"/>
      <c r="N322" s="2198"/>
      <c r="O322" s="2198"/>
      <c r="P322" s="2198"/>
      <c r="Q322" s="2198"/>
      <c r="R322" s="2198"/>
      <c r="S322" s="2198"/>
      <c r="T322" s="2198"/>
      <c r="U322" s="2198"/>
      <c r="V322" s="2198"/>
      <c r="W322" s="2198"/>
      <c r="X322" s="2198"/>
      <c r="Y322" s="2198"/>
      <c r="Z322" s="2198"/>
      <c r="AA322" s="2198"/>
      <c r="AB322" s="2198"/>
      <c r="AC322" s="2198"/>
      <c r="AD322" s="2198"/>
      <c r="AE322" s="2198"/>
      <c r="AF322" s="2198"/>
      <c r="AG322" s="2198"/>
      <c r="AH322" s="2198"/>
      <c r="AI322" s="2198"/>
      <c r="AJ322" s="2206"/>
      <c r="AK322" s="1933">
        <f t="shared" si="115"/>
        <v>0</v>
      </c>
      <c r="AL322" s="1934">
        <f t="shared" si="116"/>
        <v>0</v>
      </c>
      <c r="AM322" s="1947">
        <f t="shared" si="117"/>
        <v>0</v>
      </c>
      <c r="AN322" s="1935" t="str">
        <f t="shared" si="118"/>
        <v/>
      </c>
      <c r="AO322" s="4627"/>
      <c r="AQ322" s="1952">
        <f t="shared" si="119"/>
        <v>0</v>
      </c>
      <c r="AR322" s="1952">
        <f t="shared" si="120"/>
        <v>0</v>
      </c>
    </row>
    <row r="323" spans="2:44" ht="14.4">
      <c r="B323" s="4623" t="s">
        <v>2301</v>
      </c>
      <c r="C323" s="4658" t="s">
        <v>2302</v>
      </c>
      <c r="D323" s="2119" t="s">
        <v>2281</v>
      </c>
      <c r="E323" s="2137" t="s">
        <v>2270</v>
      </c>
      <c r="F323" s="2156" t="s">
        <v>2312</v>
      </c>
      <c r="G323" s="2122" t="s">
        <v>2312</v>
      </c>
      <c r="H323" s="2122" t="s">
        <v>2312</v>
      </c>
      <c r="I323" s="2122" t="s">
        <v>2312</v>
      </c>
      <c r="J323" s="2122" t="s">
        <v>2312</v>
      </c>
      <c r="K323" s="2122" t="s">
        <v>2312</v>
      </c>
      <c r="L323" s="2122" t="s">
        <v>2312</v>
      </c>
      <c r="M323" s="2122" t="s">
        <v>2312</v>
      </c>
      <c r="N323" s="2122" t="s">
        <v>2312</v>
      </c>
      <c r="O323" s="2122" t="s">
        <v>2312</v>
      </c>
      <c r="P323" s="2122" t="s">
        <v>2312</v>
      </c>
      <c r="Q323" s="2122" t="s">
        <v>2312</v>
      </c>
      <c r="R323" s="2122" t="s">
        <v>2312</v>
      </c>
      <c r="S323" s="2122" t="s">
        <v>2312</v>
      </c>
      <c r="T323" s="2122" t="s">
        <v>2312</v>
      </c>
      <c r="U323" s="2122" t="s">
        <v>2312</v>
      </c>
      <c r="V323" s="2122" t="s">
        <v>2312</v>
      </c>
      <c r="W323" s="2122" t="s">
        <v>2312</v>
      </c>
      <c r="X323" s="2122" t="s">
        <v>2312</v>
      </c>
      <c r="Y323" s="2122" t="s">
        <v>2312</v>
      </c>
      <c r="Z323" s="2122" t="s">
        <v>2312</v>
      </c>
      <c r="AA323" s="2122" t="s">
        <v>2312</v>
      </c>
      <c r="AB323" s="2122" t="s">
        <v>2312</v>
      </c>
      <c r="AC323" s="2122" t="s">
        <v>2312</v>
      </c>
      <c r="AD323" s="2122" t="s">
        <v>2312</v>
      </c>
      <c r="AE323" s="2122" t="s">
        <v>2312</v>
      </c>
      <c r="AF323" s="2122" t="s">
        <v>2312</v>
      </c>
      <c r="AG323" s="2122" t="s">
        <v>2312</v>
      </c>
      <c r="AH323" s="2122" t="s">
        <v>2312</v>
      </c>
      <c r="AI323" s="2122" t="s">
        <v>2312</v>
      </c>
      <c r="AJ323" s="2159" t="s">
        <v>2312</v>
      </c>
      <c r="AK323" s="1951"/>
      <c r="AL323" s="1952"/>
      <c r="AM323" s="1953"/>
      <c r="AN323" s="1954"/>
      <c r="AO323" s="4627"/>
    </row>
    <row r="324" spans="2:44">
      <c r="B324" s="4624"/>
      <c r="C324" s="4659"/>
      <c r="D324" s="2185" t="s">
        <v>2296</v>
      </c>
      <c r="E324" s="2124"/>
      <c r="F324" s="2197"/>
      <c r="G324" s="2135"/>
      <c r="H324" s="2135"/>
      <c r="I324" s="2135"/>
      <c r="J324" s="2135"/>
      <c r="K324" s="2135"/>
      <c r="L324" s="2135"/>
      <c r="M324" s="2135"/>
      <c r="N324" s="2135"/>
      <c r="O324" s="2135"/>
      <c r="P324" s="2135"/>
      <c r="Q324" s="2135"/>
      <c r="R324" s="2135"/>
      <c r="S324" s="2135"/>
      <c r="T324" s="2135"/>
      <c r="U324" s="2135"/>
      <c r="V324" s="2135"/>
      <c r="W324" s="2135"/>
      <c r="X324" s="2135"/>
      <c r="Y324" s="2135"/>
      <c r="Z324" s="2135"/>
      <c r="AA324" s="2135"/>
      <c r="AB324" s="2135"/>
      <c r="AC324" s="2135"/>
      <c r="AD324" s="2135"/>
      <c r="AE324" s="2135"/>
      <c r="AF324" s="2135"/>
      <c r="AG324" s="2135"/>
      <c r="AH324" s="2135"/>
      <c r="AI324" s="2135"/>
      <c r="AJ324" s="2207"/>
      <c r="AK324" s="1933">
        <f>IF(D324="","",COUNT($F$314:$AJ$314)-AL324)</f>
        <v>0</v>
      </c>
      <c r="AL324" s="1934">
        <f>IF(D324="","",AQ324+AR324)</f>
        <v>0</v>
      </c>
      <c r="AM324" s="1934">
        <f>IF(D324="","",COUNTIF(F324:AJ324,"休"))</f>
        <v>0</v>
      </c>
      <c r="AN324" s="1935" t="str">
        <f>IF(D324="","",IFERROR(ROUND(AM324/AK324,3),""))</f>
        <v/>
      </c>
      <c r="AO324" s="4627"/>
      <c r="AQ324" s="1952">
        <f>+COUNTIF(F324:AJ324,"－")</f>
        <v>0</v>
      </c>
      <c r="AR324" s="1952">
        <f>+COUNTIF(F324:AJ324,"外")</f>
        <v>0</v>
      </c>
    </row>
    <row r="325" spans="2:44">
      <c r="B325" s="4624"/>
      <c r="C325" s="4659"/>
      <c r="D325" s="2178" t="s">
        <v>2297</v>
      </c>
      <c r="E325" s="2138"/>
      <c r="F325" s="2179"/>
      <c r="G325" s="2130"/>
      <c r="H325" s="2130"/>
      <c r="I325" s="2130"/>
      <c r="J325" s="2130"/>
      <c r="K325" s="2130"/>
      <c r="L325" s="2130"/>
      <c r="M325" s="2130"/>
      <c r="N325" s="2130"/>
      <c r="O325" s="2130"/>
      <c r="P325" s="2130"/>
      <c r="Q325" s="2130"/>
      <c r="R325" s="2130"/>
      <c r="S325" s="2130"/>
      <c r="T325" s="2130"/>
      <c r="U325" s="2130"/>
      <c r="V325" s="2130"/>
      <c r="W325" s="2130"/>
      <c r="X325" s="2130"/>
      <c r="Y325" s="2130"/>
      <c r="Z325" s="2130"/>
      <c r="AA325" s="2130"/>
      <c r="AB325" s="2130"/>
      <c r="AC325" s="2130"/>
      <c r="AD325" s="2130"/>
      <c r="AE325" s="2130"/>
      <c r="AF325" s="2130"/>
      <c r="AG325" s="2130"/>
      <c r="AH325" s="2130"/>
      <c r="AI325" s="2130"/>
      <c r="AJ325" s="2191"/>
      <c r="AK325" s="1933">
        <f>IF(D325="","",COUNT($F$314:$AJ$314)-AL325)</f>
        <v>0</v>
      </c>
      <c r="AL325" s="1934">
        <f>IF(D325="","",AQ325+AR325)</f>
        <v>0</v>
      </c>
      <c r="AM325" s="1934">
        <f>IF(D325="","",COUNTIF(F325:AJ325,"休"))</f>
        <v>0</v>
      </c>
      <c r="AN325" s="1935" t="str">
        <f>IF(D325="","",IFERROR(ROUND(AM325/AK325,3),""))</f>
        <v/>
      </c>
      <c r="AO325" s="4627"/>
      <c r="AQ325" s="1952">
        <f>+COUNTIF(F325:AJ325,"－")</f>
        <v>0</v>
      </c>
      <c r="AR325" s="1952">
        <f>+COUNTIF(F325:AJ325,"外")</f>
        <v>0</v>
      </c>
    </row>
    <row r="326" spans="2:44">
      <c r="B326" s="4624"/>
      <c r="C326" s="4659"/>
      <c r="E326" s="2138"/>
      <c r="F326" s="2179"/>
      <c r="G326" s="2130"/>
      <c r="H326" s="2130"/>
      <c r="I326" s="2130"/>
      <c r="J326" s="2130"/>
      <c r="K326" s="2130"/>
      <c r="L326" s="2130"/>
      <c r="M326" s="2130"/>
      <c r="N326" s="2130"/>
      <c r="O326" s="2130"/>
      <c r="P326" s="2130"/>
      <c r="Q326" s="2130"/>
      <c r="R326" s="2130"/>
      <c r="S326" s="2130"/>
      <c r="T326" s="2130"/>
      <c r="U326" s="2130"/>
      <c r="V326" s="2130"/>
      <c r="W326" s="2130"/>
      <c r="X326" s="2130"/>
      <c r="Y326" s="2130"/>
      <c r="Z326" s="2130"/>
      <c r="AA326" s="2130"/>
      <c r="AB326" s="2130"/>
      <c r="AC326" s="2130"/>
      <c r="AD326" s="2130"/>
      <c r="AE326" s="2130"/>
      <c r="AF326" s="2130"/>
      <c r="AG326" s="2130"/>
      <c r="AH326" s="2130"/>
      <c r="AI326" s="2130"/>
      <c r="AJ326" s="2191"/>
      <c r="AK326" s="1933" t="str">
        <f>IF(D326="","",COUNT($F$314:$AJ$314)-AL326)</f>
        <v/>
      </c>
      <c r="AL326" s="1934" t="str">
        <f>IF(D326="","",AQ326+AR326)</f>
        <v/>
      </c>
      <c r="AM326" s="1934" t="str">
        <f>IF(D326="","",COUNTIF(F326:AJ326,"休"))</f>
        <v/>
      </c>
      <c r="AN326" s="1935" t="str">
        <f>IF(D326="","",IFERROR(ROUND(AM326/AK326,3),""))</f>
        <v/>
      </c>
      <c r="AO326" s="4627"/>
      <c r="AQ326" s="1952">
        <f>+COUNTIF(F326:AJ326,"－")</f>
        <v>0</v>
      </c>
      <c r="AR326" s="1952">
        <f>+COUNTIF(F326:AJ326,"外")</f>
        <v>0</v>
      </c>
    </row>
    <row r="327" spans="2:44">
      <c r="B327" s="4624"/>
      <c r="C327" s="4660"/>
      <c r="D327" s="2174"/>
      <c r="E327" s="1947"/>
      <c r="F327" s="2205"/>
      <c r="G327" s="2198"/>
      <c r="H327" s="2198"/>
      <c r="I327" s="2198"/>
      <c r="J327" s="2198"/>
      <c r="K327" s="2198"/>
      <c r="L327" s="2198"/>
      <c r="M327" s="2198"/>
      <c r="N327" s="2198"/>
      <c r="O327" s="2198"/>
      <c r="P327" s="2198"/>
      <c r="Q327" s="2198"/>
      <c r="R327" s="2198"/>
      <c r="S327" s="2198"/>
      <c r="T327" s="2198"/>
      <c r="U327" s="2198"/>
      <c r="V327" s="2198"/>
      <c r="W327" s="2198"/>
      <c r="X327" s="2198"/>
      <c r="Y327" s="2198"/>
      <c r="Z327" s="2198"/>
      <c r="AA327" s="2198"/>
      <c r="AB327" s="2198"/>
      <c r="AC327" s="2198"/>
      <c r="AD327" s="2198"/>
      <c r="AE327" s="2198"/>
      <c r="AF327" s="2198"/>
      <c r="AG327" s="2198"/>
      <c r="AH327" s="2198"/>
      <c r="AI327" s="2198"/>
      <c r="AJ327" s="2206"/>
      <c r="AK327" s="1933" t="str">
        <f>IF(D327="","",COUNT($F$314:$AJ$314)-AL327)</f>
        <v/>
      </c>
      <c r="AL327" s="1934" t="str">
        <f>IF(D327="","",AQ327+AR327)</f>
        <v/>
      </c>
      <c r="AM327" s="1934" t="str">
        <f>IF(D327="","",COUNTIF(F327:AJ327,"休"))</f>
        <v/>
      </c>
      <c r="AN327" s="1935" t="str">
        <f>IF(D327="","",IFERROR(ROUND(AM327/AK327,3),""))</f>
        <v/>
      </c>
      <c r="AO327" s="4627"/>
      <c r="AQ327" s="1952">
        <f>+COUNTIF(F327:AJ327,"－")</f>
        <v>0</v>
      </c>
      <c r="AR327" s="1952">
        <f>+COUNTIF(F327:AJ327,"外")</f>
        <v>0</v>
      </c>
    </row>
    <row r="328" spans="2:44" ht="14.4">
      <c r="B328" s="4624"/>
      <c r="C328" s="4658" t="s">
        <v>2303</v>
      </c>
      <c r="D328" s="2119" t="s">
        <v>2281</v>
      </c>
      <c r="E328" s="2139" t="s">
        <v>2270</v>
      </c>
      <c r="F328" s="2156" t="s">
        <v>2311</v>
      </c>
      <c r="G328" s="2122" t="s">
        <v>2311</v>
      </c>
      <c r="H328" s="2122" t="s">
        <v>2311</v>
      </c>
      <c r="I328" s="2122" t="s">
        <v>2311</v>
      </c>
      <c r="J328" s="2122" t="s">
        <v>2311</v>
      </c>
      <c r="K328" s="2122" t="s">
        <v>2311</v>
      </c>
      <c r="L328" s="2122" t="s">
        <v>2311</v>
      </c>
      <c r="M328" s="2122" t="s">
        <v>2311</v>
      </c>
      <c r="N328" s="2122" t="s">
        <v>2311</v>
      </c>
      <c r="O328" s="2122" t="s">
        <v>2311</v>
      </c>
      <c r="P328" s="2122" t="s">
        <v>2311</v>
      </c>
      <c r="Q328" s="2122" t="s">
        <v>2311</v>
      </c>
      <c r="R328" s="2122" t="s">
        <v>2311</v>
      </c>
      <c r="S328" s="2122" t="s">
        <v>2311</v>
      </c>
      <c r="T328" s="2122" t="s">
        <v>2311</v>
      </c>
      <c r="U328" s="2122" t="s">
        <v>2311</v>
      </c>
      <c r="V328" s="2122" t="s">
        <v>2311</v>
      </c>
      <c r="W328" s="2122" t="s">
        <v>2311</v>
      </c>
      <c r="X328" s="2122" t="s">
        <v>2311</v>
      </c>
      <c r="Y328" s="2122" t="s">
        <v>2311</v>
      </c>
      <c r="Z328" s="2122" t="s">
        <v>2311</v>
      </c>
      <c r="AA328" s="2122" t="s">
        <v>2311</v>
      </c>
      <c r="AB328" s="2122" t="s">
        <v>2311</v>
      </c>
      <c r="AC328" s="2122" t="s">
        <v>2311</v>
      </c>
      <c r="AD328" s="2122" t="s">
        <v>2311</v>
      </c>
      <c r="AE328" s="2122" t="s">
        <v>2311</v>
      </c>
      <c r="AF328" s="2122" t="s">
        <v>2311</v>
      </c>
      <c r="AG328" s="2122" t="s">
        <v>2311</v>
      </c>
      <c r="AH328" s="2122" t="s">
        <v>2311</v>
      </c>
      <c r="AI328" s="2122" t="s">
        <v>2311</v>
      </c>
      <c r="AJ328" s="2159" t="s">
        <v>2311</v>
      </c>
      <c r="AK328" s="1951"/>
      <c r="AL328" s="1952"/>
      <c r="AM328" s="1960"/>
      <c r="AN328" s="1954"/>
      <c r="AO328" s="4627"/>
    </row>
    <row r="329" spans="2:44">
      <c r="B329" s="4624"/>
      <c r="C329" s="4659"/>
      <c r="D329" s="2167" t="s">
        <v>2297</v>
      </c>
      <c r="E329" s="2124"/>
      <c r="F329" s="2197"/>
      <c r="G329" s="2135"/>
      <c r="H329" s="2135"/>
      <c r="I329" s="2135"/>
      <c r="J329" s="2135"/>
      <c r="K329" s="2135"/>
      <c r="L329" s="2135"/>
      <c r="M329" s="2135"/>
      <c r="N329" s="2135"/>
      <c r="O329" s="2135"/>
      <c r="P329" s="2135"/>
      <c r="Q329" s="2135"/>
      <c r="R329" s="2135"/>
      <c r="S329" s="2135"/>
      <c r="T329" s="2135"/>
      <c r="U329" s="2135"/>
      <c r="V329" s="2135"/>
      <c r="W329" s="2135"/>
      <c r="X329" s="2135"/>
      <c r="Y329" s="2135"/>
      <c r="Z329" s="2135"/>
      <c r="AA329" s="2135"/>
      <c r="AB329" s="2135"/>
      <c r="AC329" s="2135"/>
      <c r="AD329" s="2135"/>
      <c r="AE329" s="2135"/>
      <c r="AF329" s="2135"/>
      <c r="AG329" s="2135"/>
      <c r="AH329" s="2135"/>
      <c r="AI329" s="2135"/>
      <c r="AJ329" s="2207"/>
      <c r="AK329" s="1933">
        <f>IF(D329="","",COUNT($F$314:$AJ$314)-AL329)</f>
        <v>0</v>
      </c>
      <c r="AL329" s="1934">
        <f>IF(D329="","",AQ329+AR329)</f>
        <v>0</v>
      </c>
      <c r="AM329" s="1934">
        <f>IF(D329="","",COUNTIF(F329:AJ329,"休"))</f>
        <v>0</v>
      </c>
      <c r="AN329" s="1935" t="str">
        <f>IF(D329="","",IFERROR(ROUND(AM329/AK329,3),""))</f>
        <v/>
      </c>
      <c r="AO329" s="4627"/>
      <c r="AQ329" s="1952">
        <f>+COUNTIF(F329:AJ329,"－")</f>
        <v>0</v>
      </c>
      <c r="AR329" s="1952">
        <f>+COUNTIF(F329:AJ329,"外")</f>
        <v>0</v>
      </c>
    </row>
    <row r="330" spans="2:44">
      <c r="B330" s="4624"/>
      <c r="C330" s="4659"/>
      <c r="E330" s="2138"/>
      <c r="F330" s="2179"/>
      <c r="G330" s="2130"/>
      <c r="H330" s="2130"/>
      <c r="I330" s="2130"/>
      <c r="J330" s="2130"/>
      <c r="K330" s="2130"/>
      <c r="L330" s="2130"/>
      <c r="M330" s="2130"/>
      <c r="N330" s="2130"/>
      <c r="O330" s="2130"/>
      <c r="P330" s="2130"/>
      <c r="Q330" s="2130"/>
      <c r="R330" s="2130"/>
      <c r="S330" s="2130"/>
      <c r="T330" s="2130"/>
      <c r="U330" s="2130"/>
      <c r="V330" s="2130"/>
      <c r="W330" s="2130"/>
      <c r="X330" s="2130"/>
      <c r="Y330" s="2130"/>
      <c r="Z330" s="2130"/>
      <c r="AA330" s="2130"/>
      <c r="AB330" s="2130"/>
      <c r="AC330" s="2130"/>
      <c r="AD330" s="2130"/>
      <c r="AE330" s="2130"/>
      <c r="AF330" s="2130"/>
      <c r="AG330" s="2130"/>
      <c r="AH330" s="2130"/>
      <c r="AI330" s="2130"/>
      <c r="AJ330" s="2191"/>
      <c r="AK330" s="1933" t="str">
        <f>IF(D330="","",COUNT($F$314:$AJ$314)-AL330)</f>
        <v/>
      </c>
      <c r="AL330" s="1934" t="str">
        <f>IF(D330="","",AQ330+AR330)</f>
        <v/>
      </c>
      <c r="AM330" s="1934" t="str">
        <f>IF(D330="","",COUNTIF(F330:AJ330,"休"))</f>
        <v/>
      </c>
      <c r="AN330" s="1935" t="str">
        <f>IF(D330="","",IFERROR(ROUND(AM330/AK330,3),""))</f>
        <v/>
      </c>
      <c r="AO330" s="4627"/>
      <c r="AQ330" s="1952">
        <f>+COUNTIF(F330:AJ330,"－")</f>
        <v>0</v>
      </c>
      <c r="AR330" s="1952">
        <f>+COUNTIF(F330:AJ330,"外")</f>
        <v>0</v>
      </c>
    </row>
    <row r="331" spans="2:44">
      <c r="B331" s="4624"/>
      <c r="C331" s="4659"/>
      <c r="E331" s="2138"/>
      <c r="F331" s="2179"/>
      <c r="G331" s="2130"/>
      <c r="H331" s="2130"/>
      <c r="I331" s="2130"/>
      <c r="J331" s="2130"/>
      <c r="K331" s="2130"/>
      <c r="L331" s="2130"/>
      <c r="M331" s="2130"/>
      <c r="N331" s="2130"/>
      <c r="O331" s="2130"/>
      <c r="P331" s="2130"/>
      <c r="Q331" s="2130"/>
      <c r="R331" s="2130"/>
      <c r="S331" s="2130"/>
      <c r="T331" s="2130"/>
      <c r="U331" s="2130"/>
      <c r="V331" s="2130"/>
      <c r="W331" s="2130"/>
      <c r="X331" s="2130"/>
      <c r="Y331" s="2130"/>
      <c r="Z331" s="2130"/>
      <c r="AA331" s="2130"/>
      <c r="AB331" s="2130"/>
      <c r="AC331" s="2130"/>
      <c r="AD331" s="2130"/>
      <c r="AE331" s="2130"/>
      <c r="AF331" s="2130"/>
      <c r="AG331" s="2130"/>
      <c r="AH331" s="2130"/>
      <c r="AI331" s="2130"/>
      <c r="AJ331" s="2191"/>
      <c r="AK331" s="1933" t="str">
        <f>IF(D331="","",COUNT($F$314:$AJ$314)-AL331)</f>
        <v/>
      </c>
      <c r="AL331" s="1934" t="str">
        <f>IF(D331="","",AQ331+AR331)</f>
        <v/>
      </c>
      <c r="AM331" s="1934" t="str">
        <f>IF(D331="","",COUNTIF(F331:AJ331,"休"))</f>
        <v/>
      </c>
      <c r="AN331" s="1935" t="str">
        <f>IF(D331="","",IFERROR(ROUND(AM331/AK331,3),""))</f>
        <v/>
      </c>
      <c r="AO331" s="4627"/>
      <c r="AQ331" s="1952">
        <f>+COUNTIF(F331:AJ331,"－")</f>
        <v>0</v>
      </c>
      <c r="AR331" s="1952">
        <f>+COUNTIF(F331:AJ331,"外")</f>
        <v>0</v>
      </c>
    </row>
    <row r="332" spans="2:44" ht="13.8" thickBot="1">
      <c r="B332" s="4625"/>
      <c r="C332" s="4660"/>
      <c r="D332" s="2174"/>
      <c r="E332" s="1947"/>
      <c r="F332" s="2205"/>
      <c r="G332" s="2198"/>
      <c r="H332" s="2198"/>
      <c r="I332" s="2198"/>
      <c r="J332" s="2198"/>
      <c r="K332" s="2198"/>
      <c r="L332" s="2198"/>
      <c r="M332" s="2198"/>
      <c r="N332" s="2198"/>
      <c r="O332" s="2198"/>
      <c r="P332" s="2198"/>
      <c r="Q332" s="2198"/>
      <c r="R332" s="2198"/>
      <c r="S332" s="2198"/>
      <c r="T332" s="2198"/>
      <c r="U332" s="2198"/>
      <c r="V332" s="2198"/>
      <c r="W332" s="2198"/>
      <c r="X332" s="2198"/>
      <c r="Y332" s="2198"/>
      <c r="Z332" s="2198"/>
      <c r="AA332" s="2198"/>
      <c r="AB332" s="2198"/>
      <c r="AC332" s="2198"/>
      <c r="AD332" s="2198"/>
      <c r="AE332" s="2198"/>
      <c r="AF332" s="2198"/>
      <c r="AG332" s="2198"/>
      <c r="AH332" s="2198"/>
      <c r="AI332" s="2198"/>
      <c r="AJ332" s="2206"/>
      <c r="AK332" s="1963" t="str">
        <f>IF(D332="","",COUNT($F$314:$AJ$314)-AL332)</f>
        <v/>
      </c>
      <c r="AL332" s="1947" t="str">
        <f>IF(D332="","",AQ332+AR332)</f>
        <v/>
      </c>
      <c r="AM332" s="1947" t="str">
        <f>IF(D332="","",COUNTIF(F332:AJ332,"休"))</f>
        <v/>
      </c>
      <c r="AN332" s="1935" t="str">
        <f>IF(D332="","",IFERROR(ROUND(AM332/AK332,3),""))</f>
        <v/>
      </c>
      <c r="AO332" s="4628"/>
      <c r="AQ332" s="1952">
        <f>+COUNTIF(F332:AJ332,"－")</f>
        <v>0</v>
      </c>
      <c r="AR332" s="1952">
        <f>+COUNTIF(F332:AJ332,"外")</f>
        <v>0</v>
      </c>
    </row>
    <row r="333" spans="2:44" ht="13.8" thickBot="1">
      <c r="B333" s="2143"/>
      <c r="C333" s="2116"/>
      <c r="F333" s="2144"/>
      <c r="G333" s="2144"/>
      <c r="H333" s="2144"/>
      <c r="I333" s="2144"/>
      <c r="J333" s="2144"/>
      <c r="K333" s="2144"/>
      <c r="L333" s="2144"/>
      <c r="M333" s="2144"/>
      <c r="N333" s="2144"/>
      <c r="O333" s="2144"/>
      <c r="P333" s="2144"/>
      <c r="Q333" s="2144"/>
      <c r="R333" s="2144"/>
      <c r="S333" s="2144"/>
      <c r="T333" s="2144"/>
      <c r="U333" s="2144"/>
      <c r="V333" s="2144"/>
      <c r="W333" s="2144"/>
      <c r="X333" s="2144"/>
      <c r="Y333" s="2144"/>
      <c r="Z333" s="2144"/>
      <c r="AA333" s="2144"/>
      <c r="AB333" s="2144"/>
      <c r="AC333" s="2144"/>
      <c r="AD333" s="2144"/>
      <c r="AE333" s="2144"/>
      <c r="AF333" s="2144"/>
      <c r="AG333" s="2144"/>
      <c r="AH333" s="2144"/>
      <c r="AI333" s="2144"/>
      <c r="AJ333" s="2144"/>
      <c r="AK333" s="2145"/>
      <c r="AN333" s="2146" t="s">
        <v>2271</v>
      </c>
      <c r="AO333" s="2147" t="e">
        <f>IF(AO317&gt;=0.285,"OK","NG")</f>
        <v>#DIV/0!</v>
      </c>
      <c r="AQ333" s="2061"/>
      <c r="AR333" s="2061"/>
    </row>
    <row r="334" spans="2:44">
      <c r="B334" s="2143"/>
      <c r="C334" s="2116"/>
      <c r="F334" s="2144"/>
      <c r="G334" s="2144"/>
      <c r="H334" s="2144"/>
      <c r="I334" s="2144"/>
      <c r="J334" s="2144"/>
      <c r="K334" s="2144"/>
      <c r="L334" s="2144"/>
      <c r="M334" s="2144"/>
      <c r="N334" s="2144"/>
      <c r="O334" s="2144"/>
      <c r="P334" s="2144"/>
      <c r="Q334" s="2144"/>
      <c r="R334" s="2144"/>
      <c r="S334" s="2144"/>
      <c r="T334" s="2144"/>
      <c r="U334" s="2144"/>
      <c r="V334" s="2144"/>
      <c r="W334" s="2144"/>
      <c r="X334" s="2144"/>
      <c r="Y334" s="2144"/>
      <c r="Z334" s="2144"/>
      <c r="AA334" s="2144"/>
      <c r="AB334" s="2144"/>
      <c r="AC334" s="2144"/>
      <c r="AD334" s="2144"/>
      <c r="AE334" s="2144"/>
      <c r="AF334" s="2144"/>
      <c r="AG334" s="2144"/>
      <c r="AH334" s="2144"/>
      <c r="AI334" s="2144"/>
      <c r="AJ334" s="2144"/>
      <c r="AK334" s="2145"/>
      <c r="AN334" s="2158"/>
      <c r="AO334" s="1935"/>
      <c r="AQ334" s="2061"/>
      <c r="AR334" s="2061"/>
    </row>
    <row r="335" spans="2:44" hidden="1">
      <c r="F335" s="2061" t="e">
        <f>YEAR(F338)</f>
        <v>#VALUE!</v>
      </c>
      <c r="G335" s="2061" t="e">
        <f>MONTH(F338)</f>
        <v>#VALUE!</v>
      </c>
    </row>
    <row r="336" spans="2:44" ht="13.5" customHeight="1">
      <c r="B336" s="4629"/>
      <c r="C336" s="4630"/>
      <c r="D336" s="4631"/>
      <c r="E336" s="2149" t="s">
        <v>2266</v>
      </c>
      <c r="F336" s="4637" t="e">
        <f>F338</f>
        <v>#VALUE!</v>
      </c>
      <c r="G336" s="4638"/>
      <c r="H336" s="4638"/>
      <c r="I336" s="4638"/>
      <c r="J336" s="4638"/>
      <c r="K336" s="4638"/>
      <c r="L336" s="4638"/>
      <c r="M336" s="4638"/>
      <c r="N336" s="4638"/>
      <c r="O336" s="4638"/>
      <c r="P336" s="4638"/>
      <c r="Q336" s="4638"/>
      <c r="R336" s="4638"/>
      <c r="S336" s="4638"/>
      <c r="T336" s="4638"/>
      <c r="U336" s="4638"/>
      <c r="V336" s="4638"/>
      <c r="W336" s="4638"/>
      <c r="X336" s="4638"/>
      <c r="Y336" s="4638"/>
      <c r="Z336" s="4638"/>
      <c r="AA336" s="4638"/>
      <c r="AB336" s="4638"/>
      <c r="AC336" s="4638"/>
      <c r="AD336" s="4638"/>
      <c r="AE336" s="4638"/>
      <c r="AF336" s="4638"/>
      <c r="AG336" s="4638"/>
      <c r="AH336" s="4638"/>
      <c r="AI336" s="4638"/>
      <c r="AJ336" s="4638"/>
      <c r="AK336" s="4661" t="s">
        <v>2304</v>
      </c>
      <c r="AL336" s="4664" t="s">
        <v>2305</v>
      </c>
      <c r="AM336" s="4667" t="s">
        <v>2283</v>
      </c>
      <c r="AN336" s="4481" t="s">
        <v>2306</v>
      </c>
      <c r="AO336" s="4480" t="s">
        <v>2307</v>
      </c>
      <c r="AQ336" s="4619" t="s">
        <v>2308</v>
      </c>
      <c r="AR336" s="4619" t="s">
        <v>2309</v>
      </c>
    </row>
    <row r="337" spans="2:44" hidden="1">
      <c r="B337" s="4632"/>
      <c r="C337" s="4622"/>
      <c r="D337" s="4633"/>
      <c r="E337" s="2150"/>
      <c r="F337" s="2110" t="e">
        <f>DATE($F335,$G335,1)</f>
        <v>#VALUE!</v>
      </c>
      <c r="G337" s="2110" t="e">
        <f t="shared" ref="G337:AJ337" si="121">F337+1</f>
        <v>#VALUE!</v>
      </c>
      <c r="H337" s="2110" t="e">
        <f t="shared" si="121"/>
        <v>#VALUE!</v>
      </c>
      <c r="I337" s="2110" t="e">
        <f t="shared" si="121"/>
        <v>#VALUE!</v>
      </c>
      <c r="J337" s="2110" t="e">
        <f t="shared" si="121"/>
        <v>#VALUE!</v>
      </c>
      <c r="K337" s="2110" t="e">
        <f t="shared" si="121"/>
        <v>#VALUE!</v>
      </c>
      <c r="L337" s="2110" t="e">
        <f t="shared" si="121"/>
        <v>#VALUE!</v>
      </c>
      <c r="M337" s="2110" t="e">
        <f t="shared" si="121"/>
        <v>#VALUE!</v>
      </c>
      <c r="N337" s="2110" t="e">
        <f t="shared" si="121"/>
        <v>#VALUE!</v>
      </c>
      <c r="O337" s="2110" t="e">
        <f t="shared" si="121"/>
        <v>#VALUE!</v>
      </c>
      <c r="P337" s="2110" t="e">
        <f t="shared" si="121"/>
        <v>#VALUE!</v>
      </c>
      <c r="Q337" s="2110" t="e">
        <f t="shared" si="121"/>
        <v>#VALUE!</v>
      </c>
      <c r="R337" s="2110" t="e">
        <f t="shared" si="121"/>
        <v>#VALUE!</v>
      </c>
      <c r="S337" s="2110" t="e">
        <f t="shared" si="121"/>
        <v>#VALUE!</v>
      </c>
      <c r="T337" s="2110" t="e">
        <f t="shared" si="121"/>
        <v>#VALUE!</v>
      </c>
      <c r="U337" s="2110" t="e">
        <f t="shared" si="121"/>
        <v>#VALUE!</v>
      </c>
      <c r="V337" s="2110" t="e">
        <f t="shared" si="121"/>
        <v>#VALUE!</v>
      </c>
      <c r="W337" s="2110" t="e">
        <f t="shared" si="121"/>
        <v>#VALUE!</v>
      </c>
      <c r="X337" s="2110" t="e">
        <f t="shared" si="121"/>
        <v>#VALUE!</v>
      </c>
      <c r="Y337" s="2110" t="e">
        <f t="shared" si="121"/>
        <v>#VALUE!</v>
      </c>
      <c r="Z337" s="2110" t="e">
        <f t="shared" si="121"/>
        <v>#VALUE!</v>
      </c>
      <c r="AA337" s="2110" t="e">
        <f t="shared" si="121"/>
        <v>#VALUE!</v>
      </c>
      <c r="AB337" s="2110" t="e">
        <f t="shared" si="121"/>
        <v>#VALUE!</v>
      </c>
      <c r="AC337" s="2110" t="e">
        <f t="shared" si="121"/>
        <v>#VALUE!</v>
      </c>
      <c r="AD337" s="2110" t="e">
        <f t="shared" si="121"/>
        <v>#VALUE!</v>
      </c>
      <c r="AE337" s="2110" t="e">
        <f t="shared" si="121"/>
        <v>#VALUE!</v>
      </c>
      <c r="AF337" s="2110" t="e">
        <f t="shared" si="121"/>
        <v>#VALUE!</v>
      </c>
      <c r="AG337" s="2110" t="e">
        <f t="shared" si="121"/>
        <v>#VALUE!</v>
      </c>
      <c r="AH337" s="2110" t="e">
        <f t="shared" si="121"/>
        <v>#VALUE!</v>
      </c>
      <c r="AI337" s="2110" t="e">
        <f t="shared" si="121"/>
        <v>#VALUE!</v>
      </c>
      <c r="AJ337" s="2110" t="e">
        <f t="shared" si="121"/>
        <v>#VALUE!</v>
      </c>
      <c r="AK337" s="4662"/>
      <c r="AL337" s="4665"/>
      <c r="AM337" s="4668"/>
      <c r="AN337" s="4481"/>
      <c r="AO337" s="4480"/>
      <c r="AQ337" s="4619"/>
      <c r="AR337" s="4619"/>
    </row>
    <row r="338" spans="2:44">
      <c r="B338" s="4632"/>
      <c r="C338" s="4622"/>
      <c r="D338" s="4633"/>
      <c r="E338" s="2151" t="s">
        <v>2267</v>
      </c>
      <c r="F338" s="2152" t="e">
        <f>IF(EDATE(F313,1)&gt;$F$7,"",EDATE(F313,1))</f>
        <v>#VALUE!</v>
      </c>
      <c r="G338" s="2110" t="e">
        <f t="shared" ref="G338:AJ338" si="122">IF(G337&gt;$F$7,"",IF(F338=EOMONTH(DATE($F335,$G335,1),0),"",IF(F338="","",F338+1)))</f>
        <v>#VALUE!</v>
      </c>
      <c r="H338" s="2110" t="e">
        <f t="shared" si="122"/>
        <v>#VALUE!</v>
      </c>
      <c r="I338" s="2110" t="e">
        <f t="shared" si="122"/>
        <v>#VALUE!</v>
      </c>
      <c r="J338" s="2110" t="e">
        <f t="shared" si="122"/>
        <v>#VALUE!</v>
      </c>
      <c r="K338" s="2110" t="e">
        <f t="shared" si="122"/>
        <v>#VALUE!</v>
      </c>
      <c r="L338" s="2110" t="e">
        <f t="shared" si="122"/>
        <v>#VALUE!</v>
      </c>
      <c r="M338" s="2110" t="e">
        <f t="shared" si="122"/>
        <v>#VALUE!</v>
      </c>
      <c r="N338" s="2110" t="e">
        <f t="shared" si="122"/>
        <v>#VALUE!</v>
      </c>
      <c r="O338" s="2110" t="e">
        <f t="shared" si="122"/>
        <v>#VALUE!</v>
      </c>
      <c r="P338" s="2110" t="e">
        <f t="shared" si="122"/>
        <v>#VALUE!</v>
      </c>
      <c r="Q338" s="2110" t="e">
        <f t="shared" si="122"/>
        <v>#VALUE!</v>
      </c>
      <c r="R338" s="2110" t="e">
        <f t="shared" si="122"/>
        <v>#VALUE!</v>
      </c>
      <c r="S338" s="2110" t="e">
        <f t="shared" si="122"/>
        <v>#VALUE!</v>
      </c>
      <c r="T338" s="2110" t="e">
        <f t="shared" si="122"/>
        <v>#VALUE!</v>
      </c>
      <c r="U338" s="2110" t="e">
        <f t="shared" si="122"/>
        <v>#VALUE!</v>
      </c>
      <c r="V338" s="2110" t="e">
        <f t="shared" si="122"/>
        <v>#VALUE!</v>
      </c>
      <c r="W338" s="2110" t="e">
        <f t="shared" si="122"/>
        <v>#VALUE!</v>
      </c>
      <c r="X338" s="2110" t="e">
        <f t="shared" si="122"/>
        <v>#VALUE!</v>
      </c>
      <c r="Y338" s="2110" t="e">
        <f t="shared" si="122"/>
        <v>#VALUE!</v>
      </c>
      <c r="Z338" s="2110" t="e">
        <f t="shared" si="122"/>
        <v>#VALUE!</v>
      </c>
      <c r="AA338" s="2110" t="e">
        <f t="shared" si="122"/>
        <v>#VALUE!</v>
      </c>
      <c r="AB338" s="2110" t="e">
        <f t="shared" si="122"/>
        <v>#VALUE!</v>
      </c>
      <c r="AC338" s="2110" t="e">
        <f t="shared" si="122"/>
        <v>#VALUE!</v>
      </c>
      <c r="AD338" s="2110" t="e">
        <f t="shared" si="122"/>
        <v>#VALUE!</v>
      </c>
      <c r="AE338" s="2110" t="e">
        <f t="shared" si="122"/>
        <v>#VALUE!</v>
      </c>
      <c r="AF338" s="2110" t="e">
        <f t="shared" si="122"/>
        <v>#VALUE!</v>
      </c>
      <c r="AG338" s="2110" t="e">
        <f t="shared" si="122"/>
        <v>#VALUE!</v>
      </c>
      <c r="AH338" s="2110" t="e">
        <f t="shared" si="122"/>
        <v>#VALUE!</v>
      </c>
      <c r="AI338" s="2110" t="e">
        <f t="shared" si="122"/>
        <v>#VALUE!</v>
      </c>
      <c r="AJ338" s="2110" t="e">
        <f t="shared" si="122"/>
        <v>#VALUE!</v>
      </c>
      <c r="AK338" s="4662"/>
      <c r="AL338" s="4665"/>
      <c r="AM338" s="4668"/>
      <c r="AN338" s="4481"/>
      <c r="AO338" s="4480"/>
      <c r="AQ338" s="4619"/>
      <c r="AR338" s="4619"/>
    </row>
    <row r="339" spans="2:44">
      <c r="B339" s="4634"/>
      <c r="C339" s="4635"/>
      <c r="D339" s="4636"/>
      <c r="E339" s="1939" t="s">
        <v>1060</v>
      </c>
      <c r="F339" s="2153" t="str">
        <f t="shared" ref="F339:AJ339" si="123">IFERROR(TEXT(WEEKDAY(+F338),"aaa"),"")</f>
        <v/>
      </c>
      <c r="G339" s="2153" t="str">
        <f t="shared" si="123"/>
        <v/>
      </c>
      <c r="H339" s="2153" t="str">
        <f t="shared" si="123"/>
        <v/>
      </c>
      <c r="I339" s="2153" t="str">
        <f t="shared" si="123"/>
        <v/>
      </c>
      <c r="J339" s="2153" t="str">
        <f t="shared" si="123"/>
        <v/>
      </c>
      <c r="K339" s="2153" t="str">
        <f t="shared" si="123"/>
        <v/>
      </c>
      <c r="L339" s="2153" t="str">
        <f t="shared" si="123"/>
        <v/>
      </c>
      <c r="M339" s="2153" t="str">
        <f t="shared" si="123"/>
        <v/>
      </c>
      <c r="N339" s="2153" t="str">
        <f t="shared" si="123"/>
        <v/>
      </c>
      <c r="O339" s="2153" t="str">
        <f t="shared" si="123"/>
        <v/>
      </c>
      <c r="P339" s="2153" t="str">
        <f t="shared" si="123"/>
        <v/>
      </c>
      <c r="Q339" s="2153" t="str">
        <f t="shared" si="123"/>
        <v/>
      </c>
      <c r="R339" s="2153" t="str">
        <f t="shared" si="123"/>
        <v/>
      </c>
      <c r="S339" s="2153" t="str">
        <f t="shared" si="123"/>
        <v/>
      </c>
      <c r="T339" s="2153" t="str">
        <f t="shared" si="123"/>
        <v/>
      </c>
      <c r="U339" s="2153" t="str">
        <f t="shared" si="123"/>
        <v/>
      </c>
      <c r="V339" s="2153" t="str">
        <f t="shared" si="123"/>
        <v/>
      </c>
      <c r="W339" s="2153" t="str">
        <f t="shared" si="123"/>
        <v/>
      </c>
      <c r="X339" s="2153" t="str">
        <f t="shared" si="123"/>
        <v/>
      </c>
      <c r="Y339" s="2153" t="str">
        <f t="shared" si="123"/>
        <v/>
      </c>
      <c r="Z339" s="2153" t="str">
        <f t="shared" si="123"/>
        <v/>
      </c>
      <c r="AA339" s="2153" t="str">
        <f t="shared" si="123"/>
        <v/>
      </c>
      <c r="AB339" s="2153" t="str">
        <f t="shared" si="123"/>
        <v/>
      </c>
      <c r="AC339" s="2153" t="str">
        <f t="shared" si="123"/>
        <v/>
      </c>
      <c r="AD339" s="2153" t="str">
        <f t="shared" si="123"/>
        <v/>
      </c>
      <c r="AE339" s="2153" t="str">
        <f t="shared" si="123"/>
        <v/>
      </c>
      <c r="AF339" s="2153" t="str">
        <f t="shared" si="123"/>
        <v/>
      </c>
      <c r="AG339" s="2153" t="str">
        <f t="shared" si="123"/>
        <v/>
      </c>
      <c r="AH339" s="2153" t="str">
        <f t="shared" si="123"/>
        <v/>
      </c>
      <c r="AI339" s="2153" t="str">
        <f t="shared" si="123"/>
        <v/>
      </c>
      <c r="AJ339" s="2153" t="str">
        <f t="shared" si="123"/>
        <v/>
      </c>
      <c r="AK339" s="4662"/>
      <c r="AL339" s="4665"/>
      <c r="AM339" s="4668"/>
      <c r="AN339" s="4481"/>
      <c r="AO339" s="4480"/>
      <c r="AQ339" s="4619"/>
      <c r="AR339" s="4619"/>
    </row>
    <row r="340" spans="2:44" ht="21" customHeight="1">
      <c r="B340" s="2154" t="s">
        <v>2310</v>
      </c>
      <c r="C340" s="2155" t="s">
        <v>2280</v>
      </c>
      <c r="D340" s="2119" t="s">
        <v>2281</v>
      </c>
      <c r="E340" s="2120" t="s">
        <v>2270</v>
      </c>
      <c r="F340" s="2156" t="s">
        <v>2311</v>
      </c>
      <c r="G340" s="2122" t="s">
        <v>2311</v>
      </c>
      <c r="H340" s="2122" t="s">
        <v>2311</v>
      </c>
      <c r="I340" s="2122" t="s">
        <v>2311</v>
      </c>
      <c r="J340" s="2122" t="s">
        <v>2311</v>
      </c>
      <c r="K340" s="2122" t="s">
        <v>2311</v>
      </c>
      <c r="L340" s="2122" t="s">
        <v>2311</v>
      </c>
      <c r="M340" s="2122" t="s">
        <v>2311</v>
      </c>
      <c r="N340" s="2122" t="s">
        <v>2311</v>
      </c>
      <c r="O340" s="2122" t="s">
        <v>2311</v>
      </c>
      <c r="P340" s="2122" t="s">
        <v>2311</v>
      </c>
      <c r="Q340" s="2122" t="s">
        <v>2311</v>
      </c>
      <c r="R340" s="2122" t="s">
        <v>2311</v>
      </c>
      <c r="S340" s="2122" t="s">
        <v>2311</v>
      </c>
      <c r="T340" s="2122" t="s">
        <v>2311</v>
      </c>
      <c r="U340" s="2122" t="s">
        <v>2311</v>
      </c>
      <c r="V340" s="2122" t="s">
        <v>2311</v>
      </c>
      <c r="W340" s="2122" t="s">
        <v>2311</v>
      </c>
      <c r="X340" s="2122" t="s">
        <v>2311</v>
      </c>
      <c r="Y340" s="2122" t="s">
        <v>2311</v>
      </c>
      <c r="Z340" s="2122" t="s">
        <v>2311</v>
      </c>
      <c r="AA340" s="2122" t="s">
        <v>2311</v>
      </c>
      <c r="AB340" s="2122" t="s">
        <v>2311</v>
      </c>
      <c r="AC340" s="2122" t="s">
        <v>2311</v>
      </c>
      <c r="AD340" s="2122" t="s">
        <v>2311</v>
      </c>
      <c r="AE340" s="2122" t="s">
        <v>2311</v>
      </c>
      <c r="AF340" s="2122" t="s">
        <v>2311</v>
      </c>
      <c r="AG340" s="2122" t="s">
        <v>2311</v>
      </c>
      <c r="AH340" s="2122" t="s">
        <v>2311</v>
      </c>
      <c r="AI340" s="2122" t="s">
        <v>2311</v>
      </c>
      <c r="AJ340" s="2159" t="s">
        <v>2311</v>
      </c>
      <c r="AK340" s="4663"/>
      <c r="AL340" s="4666"/>
      <c r="AM340" s="4669"/>
      <c r="AN340" s="1906" t="s">
        <v>2292</v>
      </c>
      <c r="AO340" s="1905" t="s">
        <v>2293</v>
      </c>
      <c r="AQ340" s="4620"/>
      <c r="AR340" s="4620"/>
    </row>
    <row r="341" spans="2:44" ht="13.5" customHeight="1">
      <c r="B341" s="4623" t="s">
        <v>2294</v>
      </c>
      <c r="C341" s="4658" t="s">
        <v>2295</v>
      </c>
      <c r="D341" s="2176" t="s">
        <v>2296</v>
      </c>
      <c r="E341" s="2124"/>
      <c r="F341" s="2203"/>
      <c r="G341" s="2194"/>
      <c r="H341" s="2194"/>
      <c r="I341" s="2194"/>
      <c r="J341" s="2194"/>
      <c r="K341" s="2194"/>
      <c r="L341" s="2194"/>
      <c r="M341" s="2194"/>
      <c r="N341" s="2194"/>
      <c r="O341" s="2194"/>
      <c r="P341" s="2194"/>
      <c r="Q341" s="2194"/>
      <c r="R341" s="2194"/>
      <c r="S341" s="2194"/>
      <c r="T341" s="2194"/>
      <c r="U341" s="2194"/>
      <c r="V341" s="2194"/>
      <c r="W341" s="2194"/>
      <c r="X341" s="2194"/>
      <c r="Y341" s="2194"/>
      <c r="Z341" s="2194"/>
      <c r="AA341" s="2194"/>
      <c r="AB341" s="2194"/>
      <c r="AC341" s="2194"/>
      <c r="AD341" s="2194"/>
      <c r="AE341" s="2194"/>
      <c r="AF341" s="2194"/>
      <c r="AG341" s="2194"/>
      <c r="AH341" s="2194"/>
      <c r="AI341" s="2194"/>
      <c r="AJ341" s="2204"/>
      <c r="AK341" s="1933">
        <f t="shared" ref="AK341:AK346" si="124">IF(D341="","",COUNT($F$338:$AJ$338)-AL341)</f>
        <v>0</v>
      </c>
      <c r="AL341" s="1934">
        <f t="shared" ref="AL341:AL346" si="125">IF(D341="","",AQ341+AR341)</f>
        <v>0</v>
      </c>
      <c r="AM341" s="1934">
        <f t="shared" ref="AM341:AM346" si="126">IF(D341="","",COUNTIF(F341:AJ341,"休"))</f>
        <v>0</v>
      </c>
      <c r="AN341" s="1935" t="str">
        <f t="shared" ref="AN341:AN346" si="127">IF(D341="","",IFERROR(ROUND(AM341/AK341,3),""))</f>
        <v/>
      </c>
      <c r="AO341" s="4626" t="e">
        <f>ROUND(AVERAGE(AN341:AN356),3)</f>
        <v>#DIV/0!</v>
      </c>
      <c r="AQ341" s="1952">
        <f t="shared" ref="AQ341:AQ346" si="128">+COUNTIF(F341:AJ341,"－")</f>
        <v>0</v>
      </c>
      <c r="AR341" s="1952">
        <f t="shared" ref="AR341:AR346" si="129">+COUNTIF(F341:AJ341,"外")</f>
        <v>0</v>
      </c>
    </row>
    <row r="342" spans="2:44" ht="13.5" customHeight="1">
      <c r="B342" s="4624"/>
      <c r="C342" s="4659"/>
      <c r="D342" s="2178" t="s">
        <v>2297</v>
      </c>
      <c r="E342" s="2124"/>
      <c r="F342" s="2179"/>
      <c r="G342" s="2130"/>
      <c r="H342" s="2130"/>
      <c r="I342" s="2130"/>
      <c r="J342" s="2130"/>
      <c r="K342" s="2130"/>
      <c r="L342" s="2130"/>
      <c r="M342" s="2130"/>
      <c r="N342" s="2130"/>
      <c r="O342" s="2130"/>
      <c r="P342" s="2130"/>
      <c r="Q342" s="2130"/>
      <c r="R342" s="2130"/>
      <c r="S342" s="2130"/>
      <c r="T342" s="2130"/>
      <c r="U342" s="2130"/>
      <c r="V342" s="2130"/>
      <c r="W342" s="2130"/>
      <c r="X342" s="2130"/>
      <c r="Y342" s="2130"/>
      <c r="Z342" s="2130"/>
      <c r="AA342" s="2130"/>
      <c r="AB342" s="2130"/>
      <c r="AC342" s="2130"/>
      <c r="AD342" s="2130"/>
      <c r="AE342" s="2130"/>
      <c r="AF342" s="2130"/>
      <c r="AG342" s="2130"/>
      <c r="AH342" s="2130"/>
      <c r="AI342" s="2130"/>
      <c r="AJ342" s="2191"/>
      <c r="AK342" s="1933">
        <f t="shared" si="124"/>
        <v>0</v>
      </c>
      <c r="AL342" s="1934">
        <f t="shared" si="125"/>
        <v>0</v>
      </c>
      <c r="AM342" s="1934">
        <f t="shared" si="126"/>
        <v>0</v>
      </c>
      <c r="AN342" s="1935" t="str">
        <f t="shared" si="127"/>
        <v/>
      </c>
      <c r="AO342" s="4627"/>
      <c r="AQ342" s="1952">
        <f t="shared" si="128"/>
        <v>0</v>
      </c>
      <c r="AR342" s="1952">
        <f t="shared" si="129"/>
        <v>0</v>
      </c>
    </row>
    <row r="343" spans="2:44">
      <c r="B343" s="4624"/>
      <c r="C343" s="4659"/>
      <c r="D343" s="2181" t="s">
        <v>2298</v>
      </c>
      <c r="E343" s="2124"/>
      <c r="F343" s="2179"/>
      <c r="G343" s="2130"/>
      <c r="H343" s="2130"/>
      <c r="I343" s="2130"/>
      <c r="J343" s="2130"/>
      <c r="K343" s="2130"/>
      <c r="L343" s="2130"/>
      <c r="M343" s="2130"/>
      <c r="N343" s="2130"/>
      <c r="O343" s="2130"/>
      <c r="P343" s="2130"/>
      <c r="Q343" s="2130"/>
      <c r="R343" s="2130"/>
      <c r="S343" s="2130"/>
      <c r="T343" s="2130"/>
      <c r="U343" s="2130"/>
      <c r="V343" s="2130"/>
      <c r="W343" s="2130"/>
      <c r="X343" s="2130"/>
      <c r="Y343" s="2130"/>
      <c r="Z343" s="2130"/>
      <c r="AA343" s="2130"/>
      <c r="AB343" s="2130"/>
      <c r="AC343" s="2130"/>
      <c r="AD343" s="2130"/>
      <c r="AE343" s="2130"/>
      <c r="AF343" s="2130"/>
      <c r="AG343" s="2130"/>
      <c r="AH343" s="2130"/>
      <c r="AI343" s="2130"/>
      <c r="AJ343" s="2191"/>
      <c r="AK343" s="1933">
        <f t="shared" si="124"/>
        <v>0</v>
      </c>
      <c r="AL343" s="1934">
        <f t="shared" si="125"/>
        <v>0</v>
      </c>
      <c r="AM343" s="1934">
        <f t="shared" si="126"/>
        <v>0</v>
      </c>
      <c r="AN343" s="1935" t="str">
        <f t="shared" si="127"/>
        <v/>
      </c>
      <c r="AO343" s="4627"/>
      <c r="AQ343" s="1952">
        <f t="shared" si="128"/>
        <v>0</v>
      </c>
      <c r="AR343" s="1952">
        <f t="shared" si="129"/>
        <v>0</v>
      </c>
    </row>
    <row r="344" spans="2:44">
      <c r="B344" s="4624"/>
      <c r="C344" s="4659"/>
      <c r="D344" s="2181" t="s">
        <v>2299</v>
      </c>
      <c r="E344" s="2105"/>
      <c r="F344" s="2179"/>
      <c r="G344" s="2130"/>
      <c r="H344" s="2130"/>
      <c r="I344" s="2130"/>
      <c r="J344" s="2130"/>
      <c r="K344" s="2130"/>
      <c r="L344" s="2130"/>
      <c r="M344" s="2130"/>
      <c r="N344" s="2130"/>
      <c r="O344" s="2130"/>
      <c r="P344" s="2130"/>
      <c r="Q344" s="2130"/>
      <c r="R344" s="2130"/>
      <c r="S344" s="2130"/>
      <c r="T344" s="2130"/>
      <c r="U344" s="2130"/>
      <c r="V344" s="2130"/>
      <c r="W344" s="2130"/>
      <c r="X344" s="2130"/>
      <c r="Y344" s="2130"/>
      <c r="Z344" s="2130"/>
      <c r="AA344" s="2130"/>
      <c r="AB344" s="2130"/>
      <c r="AC344" s="2130"/>
      <c r="AD344" s="2130"/>
      <c r="AE344" s="2130"/>
      <c r="AF344" s="2130"/>
      <c r="AG344" s="2130"/>
      <c r="AH344" s="2130"/>
      <c r="AI344" s="2130"/>
      <c r="AJ344" s="2191"/>
      <c r="AK344" s="1933">
        <f t="shared" si="124"/>
        <v>0</v>
      </c>
      <c r="AL344" s="1934">
        <f t="shared" si="125"/>
        <v>0</v>
      </c>
      <c r="AM344" s="1934">
        <f t="shared" si="126"/>
        <v>0</v>
      </c>
      <c r="AN344" s="1935" t="str">
        <f t="shared" si="127"/>
        <v/>
      </c>
      <c r="AO344" s="4627"/>
      <c r="AQ344" s="1952">
        <f t="shared" si="128"/>
        <v>0</v>
      </c>
      <c r="AR344" s="1952">
        <f t="shared" si="129"/>
        <v>0</v>
      </c>
    </row>
    <row r="345" spans="2:44">
      <c r="B345" s="4624"/>
      <c r="C345" s="4659"/>
      <c r="D345" s="2181" t="s">
        <v>2300</v>
      </c>
      <c r="E345" s="2124"/>
      <c r="F345" s="2179"/>
      <c r="G345" s="2130"/>
      <c r="H345" s="2130"/>
      <c r="I345" s="2130"/>
      <c r="J345" s="2130"/>
      <c r="K345" s="2130"/>
      <c r="L345" s="2130"/>
      <c r="M345" s="2130"/>
      <c r="N345" s="2130"/>
      <c r="O345" s="2130"/>
      <c r="P345" s="2130"/>
      <c r="Q345" s="2130"/>
      <c r="R345" s="2130"/>
      <c r="S345" s="2130"/>
      <c r="T345" s="2130"/>
      <c r="U345" s="2130"/>
      <c r="V345" s="2130"/>
      <c r="W345" s="2130"/>
      <c r="X345" s="2130"/>
      <c r="Y345" s="2130"/>
      <c r="Z345" s="2130"/>
      <c r="AA345" s="2130"/>
      <c r="AB345" s="2130"/>
      <c r="AC345" s="2130"/>
      <c r="AD345" s="2130"/>
      <c r="AE345" s="2130"/>
      <c r="AF345" s="2130"/>
      <c r="AG345" s="2130"/>
      <c r="AH345" s="2130"/>
      <c r="AI345" s="2130"/>
      <c r="AJ345" s="2191"/>
      <c r="AK345" s="1933">
        <f t="shared" si="124"/>
        <v>0</v>
      </c>
      <c r="AL345" s="1934">
        <f t="shared" si="125"/>
        <v>0</v>
      </c>
      <c r="AM345" s="1934">
        <f t="shared" si="126"/>
        <v>0</v>
      </c>
      <c r="AN345" s="1935" t="str">
        <f t="shared" si="127"/>
        <v/>
      </c>
      <c r="AO345" s="4627"/>
      <c r="AQ345" s="1952">
        <f t="shared" si="128"/>
        <v>0</v>
      </c>
      <c r="AR345" s="1952">
        <f t="shared" si="129"/>
        <v>0</v>
      </c>
    </row>
    <row r="346" spans="2:44">
      <c r="B346" s="4625"/>
      <c r="C346" s="4660"/>
      <c r="D346" s="2182">
        <f>E$29</f>
        <v>0</v>
      </c>
      <c r="E346" s="2132"/>
      <c r="F346" s="2205"/>
      <c r="G346" s="2198"/>
      <c r="H346" s="2198"/>
      <c r="I346" s="2198"/>
      <c r="J346" s="2198"/>
      <c r="K346" s="2198"/>
      <c r="L346" s="2198"/>
      <c r="M346" s="2198"/>
      <c r="N346" s="2198"/>
      <c r="O346" s="2198"/>
      <c r="P346" s="2198"/>
      <c r="Q346" s="2198"/>
      <c r="R346" s="2198"/>
      <c r="S346" s="2198"/>
      <c r="T346" s="2198"/>
      <c r="U346" s="2198"/>
      <c r="V346" s="2198"/>
      <c r="W346" s="2198"/>
      <c r="X346" s="2198"/>
      <c r="Y346" s="2198"/>
      <c r="Z346" s="2198"/>
      <c r="AA346" s="2198"/>
      <c r="AB346" s="2198"/>
      <c r="AC346" s="2198"/>
      <c r="AD346" s="2198"/>
      <c r="AE346" s="2198"/>
      <c r="AF346" s="2198"/>
      <c r="AG346" s="2198"/>
      <c r="AH346" s="2198"/>
      <c r="AI346" s="2198"/>
      <c r="AJ346" s="2206"/>
      <c r="AK346" s="1933">
        <f t="shared" si="124"/>
        <v>0</v>
      </c>
      <c r="AL346" s="1934">
        <f t="shared" si="125"/>
        <v>0</v>
      </c>
      <c r="AM346" s="1947">
        <f t="shared" si="126"/>
        <v>0</v>
      </c>
      <c r="AN346" s="1935" t="str">
        <f t="shared" si="127"/>
        <v/>
      </c>
      <c r="AO346" s="4627"/>
      <c r="AQ346" s="1952">
        <f t="shared" si="128"/>
        <v>0</v>
      </c>
      <c r="AR346" s="1952">
        <f t="shared" si="129"/>
        <v>0</v>
      </c>
    </row>
    <row r="347" spans="2:44" ht="14.4">
      <c r="B347" s="4623" t="s">
        <v>2301</v>
      </c>
      <c r="C347" s="4658" t="s">
        <v>2302</v>
      </c>
      <c r="D347" s="2119" t="s">
        <v>2281</v>
      </c>
      <c r="E347" s="2137" t="s">
        <v>2270</v>
      </c>
      <c r="F347" s="2156" t="s">
        <v>2312</v>
      </c>
      <c r="G347" s="2122" t="s">
        <v>2312</v>
      </c>
      <c r="H347" s="2122" t="s">
        <v>2312</v>
      </c>
      <c r="I347" s="2122" t="s">
        <v>2312</v>
      </c>
      <c r="J347" s="2122" t="s">
        <v>2312</v>
      </c>
      <c r="K347" s="2122" t="s">
        <v>2312</v>
      </c>
      <c r="L347" s="2122" t="s">
        <v>2312</v>
      </c>
      <c r="M347" s="2122" t="s">
        <v>2312</v>
      </c>
      <c r="N347" s="2122" t="s">
        <v>2312</v>
      </c>
      <c r="O347" s="2122" t="s">
        <v>2312</v>
      </c>
      <c r="P347" s="2122" t="s">
        <v>2312</v>
      </c>
      <c r="Q347" s="2122" t="s">
        <v>2312</v>
      </c>
      <c r="R347" s="2122" t="s">
        <v>2312</v>
      </c>
      <c r="S347" s="2122" t="s">
        <v>2312</v>
      </c>
      <c r="T347" s="2122" t="s">
        <v>2312</v>
      </c>
      <c r="U347" s="2122" t="s">
        <v>2312</v>
      </c>
      <c r="V347" s="2122" t="s">
        <v>2312</v>
      </c>
      <c r="W347" s="2122" t="s">
        <v>2312</v>
      </c>
      <c r="X347" s="2122" t="s">
        <v>2312</v>
      </c>
      <c r="Y347" s="2122" t="s">
        <v>2312</v>
      </c>
      <c r="Z347" s="2122" t="s">
        <v>2312</v>
      </c>
      <c r="AA347" s="2122" t="s">
        <v>2312</v>
      </c>
      <c r="AB347" s="2122" t="s">
        <v>2312</v>
      </c>
      <c r="AC347" s="2122" t="s">
        <v>2312</v>
      </c>
      <c r="AD347" s="2122" t="s">
        <v>2312</v>
      </c>
      <c r="AE347" s="2122" t="s">
        <v>2312</v>
      </c>
      <c r="AF347" s="2122" t="s">
        <v>2312</v>
      </c>
      <c r="AG347" s="2122" t="s">
        <v>2312</v>
      </c>
      <c r="AH347" s="2122" t="s">
        <v>2312</v>
      </c>
      <c r="AI347" s="2122" t="s">
        <v>2312</v>
      </c>
      <c r="AJ347" s="2159" t="s">
        <v>2312</v>
      </c>
      <c r="AK347" s="1951"/>
      <c r="AL347" s="1952"/>
      <c r="AM347" s="1953"/>
      <c r="AN347" s="1954"/>
      <c r="AO347" s="4627"/>
    </row>
    <row r="348" spans="2:44">
      <c r="B348" s="4624"/>
      <c r="C348" s="4659"/>
      <c r="D348" s="2185" t="s">
        <v>2296</v>
      </c>
      <c r="E348" s="2124"/>
      <c r="F348" s="2197"/>
      <c r="G348" s="2135"/>
      <c r="H348" s="2135"/>
      <c r="I348" s="2135"/>
      <c r="J348" s="2135"/>
      <c r="K348" s="2135"/>
      <c r="L348" s="2135"/>
      <c r="M348" s="2135"/>
      <c r="N348" s="2135"/>
      <c r="O348" s="2135"/>
      <c r="P348" s="2135"/>
      <c r="Q348" s="2135"/>
      <c r="R348" s="2135"/>
      <c r="S348" s="2135"/>
      <c r="T348" s="2135"/>
      <c r="U348" s="2135"/>
      <c r="V348" s="2135"/>
      <c r="W348" s="2135"/>
      <c r="X348" s="2135"/>
      <c r="Y348" s="2135"/>
      <c r="Z348" s="2135"/>
      <c r="AA348" s="2135"/>
      <c r="AB348" s="2135"/>
      <c r="AC348" s="2135"/>
      <c r="AD348" s="2135"/>
      <c r="AE348" s="2135"/>
      <c r="AF348" s="2135"/>
      <c r="AG348" s="2135"/>
      <c r="AH348" s="2135"/>
      <c r="AI348" s="2135"/>
      <c r="AJ348" s="2207"/>
      <c r="AK348" s="1933">
        <f>IF(D348="","",COUNT($F$338:$AJ$338)-AL348)</f>
        <v>0</v>
      </c>
      <c r="AL348" s="1934">
        <f>IF(D348="","",AQ348+AR348)</f>
        <v>0</v>
      </c>
      <c r="AM348" s="1934">
        <f>IF(D348="","",COUNTIF(F348:AJ348,"休"))</f>
        <v>0</v>
      </c>
      <c r="AN348" s="1935" t="str">
        <f>IF(D348="","",IFERROR(ROUND(AM348/AK348,3),""))</f>
        <v/>
      </c>
      <c r="AO348" s="4627"/>
      <c r="AQ348" s="1952">
        <f>+COUNTIF(F348:AJ348,"－")</f>
        <v>0</v>
      </c>
      <c r="AR348" s="1952">
        <f>+COUNTIF(F348:AJ348,"外")</f>
        <v>0</v>
      </c>
    </row>
    <row r="349" spans="2:44">
      <c r="B349" s="4624"/>
      <c r="C349" s="4659"/>
      <c r="D349" s="2178" t="s">
        <v>2297</v>
      </c>
      <c r="E349" s="2138"/>
      <c r="F349" s="2179"/>
      <c r="G349" s="2130"/>
      <c r="H349" s="2130"/>
      <c r="I349" s="2130"/>
      <c r="J349" s="2130"/>
      <c r="K349" s="2130"/>
      <c r="L349" s="2130"/>
      <c r="M349" s="2130"/>
      <c r="N349" s="2130"/>
      <c r="O349" s="2130"/>
      <c r="P349" s="2130"/>
      <c r="Q349" s="2130"/>
      <c r="R349" s="2130"/>
      <c r="S349" s="2130"/>
      <c r="T349" s="2130"/>
      <c r="U349" s="2130"/>
      <c r="V349" s="2130"/>
      <c r="W349" s="2130"/>
      <c r="X349" s="2130"/>
      <c r="Y349" s="2130"/>
      <c r="Z349" s="2130"/>
      <c r="AA349" s="2130"/>
      <c r="AB349" s="2130"/>
      <c r="AC349" s="2130"/>
      <c r="AD349" s="2130"/>
      <c r="AE349" s="2130"/>
      <c r="AF349" s="2130"/>
      <c r="AG349" s="2130"/>
      <c r="AH349" s="2130"/>
      <c r="AI349" s="2130"/>
      <c r="AJ349" s="2191"/>
      <c r="AK349" s="1933">
        <f>IF(D349="","",COUNT($F$338:$AJ$338)-AL349)</f>
        <v>0</v>
      </c>
      <c r="AL349" s="1934">
        <f>IF(D349="","",AQ349+AR349)</f>
        <v>0</v>
      </c>
      <c r="AM349" s="1934">
        <f>IF(D349="","",COUNTIF(F349:AJ349,"休"))</f>
        <v>0</v>
      </c>
      <c r="AN349" s="1935" t="str">
        <f>IF(D349="","",IFERROR(ROUND(AM349/AK349,3),""))</f>
        <v/>
      </c>
      <c r="AO349" s="4627"/>
      <c r="AQ349" s="1952">
        <f>+COUNTIF(F349:AJ349,"－")</f>
        <v>0</v>
      </c>
      <c r="AR349" s="1952">
        <f>+COUNTIF(F349:AJ349,"外")</f>
        <v>0</v>
      </c>
    </row>
    <row r="350" spans="2:44">
      <c r="B350" s="4624"/>
      <c r="C350" s="4659"/>
      <c r="E350" s="2138"/>
      <c r="F350" s="2179"/>
      <c r="G350" s="2130"/>
      <c r="H350" s="2130"/>
      <c r="I350" s="2130"/>
      <c r="J350" s="2130"/>
      <c r="K350" s="2130"/>
      <c r="L350" s="2130"/>
      <c r="M350" s="2130"/>
      <c r="N350" s="2130"/>
      <c r="O350" s="2130"/>
      <c r="P350" s="2130"/>
      <c r="Q350" s="2130"/>
      <c r="R350" s="2130"/>
      <c r="S350" s="2130"/>
      <c r="T350" s="2130"/>
      <c r="U350" s="2130"/>
      <c r="V350" s="2130"/>
      <c r="W350" s="2130"/>
      <c r="X350" s="2130"/>
      <c r="Y350" s="2130"/>
      <c r="Z350" s="2130"/>
      <c r="AA350" s="2130"/>
      <c r="AB350" s="2130"/>
      <c r="AC350" s="2130"/>
      <c r="AD350" s="2130"/>
      <c r="AE350" s="2130"/>
      <c r="AF350" s="2130"/>
      <c r="AG350" s="2130"/>
      <c r="AH350" s="2130"/>
      <c r="AI350" s="2130"/>
      <c r="AJ350" s="2191"/>
      <c r="AK350" s="1933" t="str">
        <f>IF(D350="","",COUNT($F$338:$AJ$338)-AL350)</f>
        <v/>
      </c>
      <c r="AL350" s="1934" t="str">
        <f>IF(D350="","",AQ350+AR350)</f>
        <v/>
      </c>
      <c r="AM350" s="1934" t="str">
        <f>IF(D350="","",COUNTIF(F350:AJ350,"休"))</f>
        <v/>
      </c>
      <c r="AN350" s="1935" t="str">
        <f>IF(D350="","",IFERROR(ROUND(AM350/AK350,3),""))</f>
        <v/>
      </c>
      <c r="AO350" s="4627"/>
      <c r="AQ350" s="1952">
        <f>+COUNTIF(F350:AJ350,"－")</f>
        <v>0</v>
      </c>
      <c r="AR350" s="1952">
        <f>+COUNTIF(F350:AJ350,"外")</f>
        <v>0</v>
      </c>
    </row>
    <row r="351" spans="2:44">
      <c r="B351" s="4624"/>
      <c r="C351" s="4660"/>
      <c r="D351" s="2174"/>
      <c r="E351" s="1947"/>
      <c r="F351" s="2205"/>
      <c r="G351" s="2198"/>
      <c r="H351" s="2198"/>
      <c r="I351" s="2198"/>
      <c r="J351" s="2198"/>
      <c r="K351" s="2198"/>
      <c r="L351" s="2198"/>
      <c r="M351" s="2198"/>
      <c r="N351" s="2198"/>
      <c r="O351" s="2198"/>
      <c r="P351" s="2198"/>
      <c r="Q351" s="2198"/>
      <c r="R351" s="2198"/>
      <c r="S351" s="2198"/>
      <c r="T351" s="2198"/>
      <c r="U351" s="2198"/>
      <c r="V351" s="2198"/>
      <c r="W351" s="2198"/>
      <c r="X351" s="2198"/>
      <c r="Y351" s="2198"/>
      <c r="Z351" s="2198"/>
      <c r="AA351" s="2198"/>
      <c r="AB351" s="2198"/>
      <c r="AC351" s="2198"/>
      <c r="AD351" s="2198"/>
      <c r="AE351" s="2198"/>
      <c r="AF351" s="2198"/>
      <c r="AG351" s="2198"/>
      <c r="AH351" s="2198"/>
      <c r="AI351" s="2198"/>
      <c r="AJ351" s="2206"/>
      <c r="AK351" s="1933" t="str">
        <f>IF(D351="","",COUNT($F$338:$AJ$338)-AL351)</f>
        <v/>
      </c>
      <c r="AL351" s="1934" t="str">
        <f>IF(D351="","",AQ351+AR351)</f>
        <v/>
      </c>
      <c r="AM351" s="1934" t="str">
        <f>IF(D351="","",COUNTIF(F351:AJ351,"休"))</f>
        <v/>
      </c>
      <c r="AN351" s="1935" t="str">
        <f>IF(D351="","",IFERROR(ROUND(AM351/AK351,3),""))</f>
        <v/>
      </c>
      <c r="AO351" s="4627"/>
      <c r="AQ351" s="1952">
        <f>+COUNTIF(F351:AJ351,"－")</f>
        <v>0</v>
      </c>
      <c r="AR351" s="1952">
        <f>+COUNTIF(F351:AJ351,"外")</f>
        <v>0</v>
      </c>
    </row>
    <row r="352" spans="2:44" ht="14.4">
      <c r="B352" s="4624"/>
      <c r="C352" s="4658" t="s">
        <v>2303</v>
      </c>
      <c r="D352" s="2119" t="s">
        <v>2281</v>
      </c>
      <c r="E352" s="2139" t="s">
        <v>2270</v>
      </c>
      <c r="F352" s="2156" t="s">
        <v>2311</v>
      </c>
      <c r="G352" s="2122" t="s">
        <v>2311</v>
      </c>
      <c r="H352" s="2122" t="s">
        <v>2311</v>
      </c>
      <c r="I352" s="2122" t="s">
        <v>2311</v>
      </c>
      <c r="J352" s="2122" t="s">
        <v>2311</v>
      </c>
      <c r="K352" s="2122" t="s">
        <v>2311</v>
      </c>
      <c r="L352" s="2122" t="s">
        <v>2311</v>
      </c>
      <c r="M352" s="2122" t="s">
        <v>2311</v>
      </c>
      <c r="N352" s="2122" t="s">
        <v>2311</v>
      </c>
      <c r="O352" s="2122" t="s">
        <v>2311</v>
      </c>
      <c r="P352" s="2122" t="s">
        <v>2311</v>
      </c>
      <c r="Q352" s="2122" t="s">
        <v>2311</v>
      </c>
      <c r="R352" s="2122" t="s">
        <v>2311</v>
      </c>
      <c r="S352" s="2122" t="s">
        <v>2311</v>
      </c>
      <c r="T352" s="2122" t="s">
        <v>2311</v>
      </c>
      <c r="U352" s="2122" t="s">
        <v>2311</v>
      </c>
      <c r="V352" s="2122" t="s">
        <v>2311</v>
      </c>
      <c r="W352" s="2122" t="s">
        <v>2311</v>
      </c>
      <c r="X352" s="2122" t="s">
        <v>2311</v>
      </c>
      <c r="Y352" s="2122" t="s">
        <v>2311</v>
      </c>
      <c r="Z352" s="2122" t="s">
        <v>2311</v>
      </c>
      <c r="AA352" s="2122" t="s">
        <v>2311</v>
      </c>
      <c r="AB352" s="2122" t="s">
        <v>2311</v>
      </c>
      <c r="AC352" s="2122" t="s">
        <v>2311</v>
      </c>
      <c r="AD352" s="2122" t="s">
        <v>2311</v>
      </c>
      <c r="AE352" s="2122" t="s">
        <v>2311</v>
      </c>
      <c r="AF352" s="2122" t="s">
        <v>2311</v>
      </c>
      <c r="AG352" s="2122" t="s">
        <v>2311</v>
      </c>
      <c r="AH352" s="2122" t="s">
        <v>2311</v>
      </c>
      <c r="AI352" s="2122" t="s">
        <v>2311</v>
      </c>
      <c r="AJ352" s="2159" t="s">
        <v>2311</v>
      </c>
      <c r="AK352" s="1951"/>
      <c r="AL352" s="1952"/>
      <c r="AM352" s="1960"/>
      <c r="AN352" s="1954"/>
      <c r="AO352" s="4627"/>
    </row>
    <row r="353" spans="2:44">
      <c r="B353" s="4624"/>
      <c r="C353" s="4659"/>
      <c r="D353" s="2167" t="s">
        <v>2297</v>
      </c>
      <c r="E353" s="2124"/>
      <c r="F353" s="2197"/>
      <c r="G353" s="2135"/>
      <c r="H353" s="2135"/>
      <c r="I353" s="2135"/>
      <c r="J353" s="2135"/>
      <c r="K353" s="2135"/>
      <c r="L353" s="2135"/>
      <c r="M353" s="2135"/>
      <c r="N353" s="2135"/>
      <c r="O353" s="2135"/>
      <c r="P353" s="2135"/>
      <c r="Q353" s="2135"/>
      <c r="R353" s="2135"/>
      <c r="S353" s="2135"/>
      <c r="T353" s="2135"/>
      <c r="U353" s="2135"/>
      <c r="V353" s="2135"/>
      <c r="W353" s="2135"/>
      <c r="X353" s="2135"/>
      <c r="Y353" s="2135"/>
      <c r="Z353" s="2135"/>
      <c r="AA353" s="2135"/>
      <c r="AB353" s="2135"/>
      <c r="AC353" s="2135"/>
      <c r="AD353" s="2135"/>
      <c r="AE353" s="2135"/>
      <c r="AF353" s="2135"/>
      <c r="AG353" s="2135"/>
      <c r="AH353" s="2135"/>
      <c r="AI353" s="2135"/>
      <c r="AJ353" s="2207"/>
      <c r="AK353" s="1933">
        <f>IF(D353="","",COUNT($F$338:$AJ$338)-AL353)</f>
        <v>0</v>
      </c>
      <c r="AL353" s="1934">
        <f>IF(D353="","",AQ353+AR353)</f>
        <v>0</v>
      </c>
      <c r="AM353" s="1934">
        <f>IF(D353="","",COUNTIF(F353:AJ353,"休"))</f>
        <v>0</v>
      </c>
      <c r="AN353" s="1935" t="str">
        <f>IF(D353="","",IFERROR(ROUND(AM353/AK353,3),""))</f>
        <v/>
      </c>
      <c r="AO353" s="4627"/>
      <c r="AQ353" s="1952">
        <f>+COUNTIF(F353:AJ353,"－")</f>
        <v>0</v>
      </c>
      <c r="AR353" s="1952">
        <f>+COUNTIF(F353:AJ353,"外")</f>
        <v>0</v>
      </c>
    </row>
    <row r="354" spans="2:44">
      <c r="B354" s="4624"/>
      <c r="C354" s="4659"/>
      <c r="E354" s="2138"/>
      <c r="F354" s="2179"/>
      <c r="G354" s="2130"/>
      <c r="H354" s="2130"/>
      <c r="I354" s="2130"/>
      <c r="J354" s="2130"/>
      <c r="K354" s="2130"/>
      <c r="L354" s="2130"/>
      <c r="M354" s="2130"/>
      <c r="N354" s="2130"/>
      <c r="O354" s="2130"/>
      <c r="P354" s="2130"/>
      <c r="Q354" s="2130"/>
      <c r="R354" s="2130"/>
      <c r="S354" s="2130"/>
      <c r="T354" s="2130"/>
      <c r="U354" s="2130"/>
      <c r="V354" s="2130"/>
      <c r="W354" s="2130"/>
      <c r="X354" s="2130"/>
      <c r="Y354" s="2130"/>
      <c r="Z354" s="2130"/>
      <c r="AA354" s="2130"/>
      <c r="AB354" s="2130"/>
      <c r="AC354" s="2130"/>
      <c r="AD354" s="2130"/>
      <c r="AE354" s="2130"/>
      <c r="AF354" s="2130"/>
      <c r="AG354" s="2130"/>
      <c r="AH354" s="2130"/>
      <c r="AI354" s="2130"/>
      <c r="AJ354" s="2191"/>
      <c r="AK354" s="1933" t="str">
        <f>IF(D354="","",COUNT($F$338:$AJ$338)-AL354)</f>
        <v/>
      </c>
      <c r="AL354" s="1934" t="str">
        <f>IF(D354="","",AQ354+AR354)</f>
        <v/>
      </c>
      <c r="AM354" s="1934" t="str">
        <f>IF(D354="","",COUNTIF(F354:AJ354,"休"))</f>
        <v/>
      </c>
      <c r="AN354" s="1935" t="str">
        <f>IF(D354="","",IFERROR(ROUND(AM354/AK354,3),""))</f>
        <v/>
      </c>
      <c r="AO354" s="4627"/>
      <c r="AQ354" s="1952">
        <f>+COUNTIF(F354:AJ354,"－")</f>
        <v>0</v>
      </c>
      <c r="AR354" s="1952">
        <f>+COUNTIF(F354:AJ354,"外")</f>
        <v>0</v>
      </c>
    </row>
    <row r="355" spans="2:44">
      <c r="B355" s="4624"/>
      <c r="C355" s="4659"/>
      <c r="E355" s="2138"/>
      <c r="F355" s="2179"/>
      <c r="G355" s="2130"/>
      <c r="H355" s="2130"/>
      <c r="I355" s="2130"/>
      <c r="J355" s="2130"/>
      <c r="K355" s="2130"/>
      <c r="L355" s="2130"/>
      <c r="M355" s="2130"/>
      <c r="N355" s="2130"/>
      <c r="O355" s="2130"/>
      <c r="P355" s="2130"/>
      <c r="Q355" s="2130"/>
      <c r="R355" s="2130"/>
      <c r="S355" s="2130"/>
      <c r="T355" s="2130"/>
      <c r="U355" s="2130"/>
      <c r="V355" s="2130"/>
      <c r="W355" s="2130"/>
      <c r="X355" s="2130"/>
      <c r="Y355" s="2130"/>
      <c r="Z355" s="2130"/>
      <c r="AA355" s="2130"/>
      <c r="AB355" s="2130"/>
      <c r="AC355" s="2130"/>
      <c r="AD355" s="2130"/>
      <c r="AE355" s="2130"/>
      <c r="AF355" s="2130"/>
      <c r="AG355" s="2130"/>
      <c r="AH355" s="2130"/>
      <c r="AI355" s="2130"/>
      <c r="AJ355" s="2191"/>
      <c r="AK355" s="1933" t="str">
        <f>IF(D355="","",COUNT($F$338:$AJ$338)-AL355)</f>
        <v/>
      </c>
      <c r="AL355" s="1934" t="str">
        <f>IF(D355="","",AQ355+AR355)</f>
        <v/>
      </c>
      <c r="AM355" s="1934" t="str">
        <f>IF(D355="","",COUNTIF(F355:AJ355,"休"))</f>
        <v/>
      </c>
      <c r="AN355" s="1935" t="str">
        <f>IF(D355="","",IFERROR(ROUND(AM355/AK355,3),""))</f>
        <v/>
      </c>
      <c r="AO355" s="4627"/>
      <c r="AQ355" s="1952">
        <f>+COUNTIF(F355:AJ355,"－")</f>
        <v>0</v>
      </c>
      <c r="AR355" s="1952">
        <f>+COUNTIF(F355:AJ355,"外")</f>
        <v>0</v>
      </c>
    </row>
    <row r="356" spans="2:44" ht="13.8" thickBot="1">
      <c r="B356" s="4625"/>
      <c r="C356" s="4660"/>
      <c r="D356" s="2174"/>
      <c r="E356" s="1947"/>
      <c r="F356" s="2205"/>
      <c r="G356" s="2198"/>
      <c r="H356" s="2198"/>
      <c r="I356" s="2198"/>
      <c r="J356" s="2198"/>
      <c r="K356" s="2198"/>
      <c r="L356" s="2198"/>
      <c r="M356" s="2198"/>
      <c r="N356" s="2198"/>
      <c r="O356" s="2198"/>
      <c r="P356" s="2198"/>
      <c r="Q356" s="2198"/>
      <c r="R356" s="2198"/>
      <c r="S356" s="2198"/>
      <c r="T356" s="2198"/>
      <c r="U356" s="2198"/>
      <c r="V356" s="2198"/>
      <c r="W356" s="2198"/>
      <c r="X356" s="2198"/>
      <c r="Y356" s="2198"/>
      <c r="Z356" s="2198"/>
      <c r="AA356" s="2198"/>
      <c r="AB356" s="2198"/>
      <c r="AC356" s="2198"/>
      <c r="AD356" s="2198"/>
      <c r="AE356" s="2198"/>
      <c r="AF356" s="2198"/>
      <c r="AG356" s="2198"/>
      <c r="AH356" s="2198"/>
      <c r="AI356" s="2198"/>
      <c r="AJ356" s="2206"/>
      <c r="AK356" s="1963" t="str">
        <f>IF(D356="","",COUNT($F$338:$AJ$338)-AL356)</f>
        <v/>
      </c>
      <c r="AL356" s="1947" t="str">
        <f>IF(D356="","",AQ356+AR356)</f>
        <v/>
      </c>
      <c r="AM356" s="1947" t="str">
        <f>IF(D356="","",COUNTIF(F356:AJ356,"休"))</f>
        <v/>
      </c>
      <c r="AN356" s="1935" t="str">
        <f>IF(D356="","",IFERROR(ROUND(AM356/AK356,3),""))</f>
        <v/>
      </c>
      <c r="AO356" s="4628"/>
      <c r="AQ356" s="1952">
        <f>+COUNTIF(F356:AJ356,"－")</f>
        <v>0</v>
      </c>
      <c r="AR356" s="1952">
        <f>+COUNTIF(F356:AJ356,"外")</f>
        <v>0</v>
      </c>
    </row>
    <row r="357" spans="2:44" ht="13.8" thickBot="1">
      <c r="B357" s="2143"/>
      <c r="C357" s="2116"/>
      <c r="F357" s="2144"/>
      <c r="G357" s="2144"/>
      <c r="H357" s="2144"/>
      <c r="I357" s="2144"/>
      <c r="J357" s="2144"/>
      <c r="K357" s="2144"/>
      <c r="L357" s="2144"/>
      <c r="M357" s="2144"/>
      <c r="N357" s="2144"/>
      <c r="O357" s="2144"/>
      <c r="P357" s="2144"/>
      <c r="Q357" s="2144"/>
      <c r="R357" s="2144"/>
      <c r="S357" s="2144"/>
      <c r="T357" s="2144"/>
      <c r="U357" s="2144"/>
      <c r="V357" s="2144"/>
      <c r="W357" s="2144"/>
      <c r="X357" s="2144"/>
      <c r="Y357" s="2144"/>
      <c r="Z357" s="2144"/>
      <c r="AA357" s="2144"/>
      <c r="AB357" s="2144"/>
      <c r="AC357" s="2144"/>
      <c r="AD357" s="2144"/>
      <c r="AE357" s="2144"/>
      <c r="AF357" s="2144"/>
      <c r="AG357" s="2144"/>
      <c r="AH357" s="2144"/>
      <c r="AI357" s="2144"/>
      <c r="AJ357" s="2144"/>
      <c r="AK357" s="2145"/>
      <c r="AN357" s="2146" t="s">
        <v>2271</v>
      </c>
      <c r="AO357" s="2147" t="e">
        <f>IF(AO341&gt;=0.285,"OK","NG")</f>
        <v>#DIV/0!</v>
      </c>
      <c r="AQ357" s="2061"/>
      <c r="AR357" s="2061"/>
    </row>
    <row r="358" spans="2:44">
      <c r="B358" s="2143"/>
      <c r="C358" s="2116"/>
      <c r="F358" s="2144"/>
      <c r="G358" s="2144"/>
      <c r="H358" s="2144"/>
      <c r="I358" s="2144"/>
      <c r="J358" s="2144"/>
      <c r="K358" s="2144"/>
      <c r="L358" s="2144"/>
      <c r="M358" s="2144"/>
      <c r="N358" s="2144"/>
      <c r="O358" s="2144"/>
      <c r="P358" s="2144"/>
      <c r="Q358" s="2144"/>
      <c r="R358" s="2144"/>
      <c r="S358" s="2144"/>
      <c r="T358" s="2144"/>
      <c r="U358" s="2144"/>
      <c r="V358" s="2144"/>
      <c r="W358" s="2144"/>
      <c r="X358" s="2144"/>
      <c r="Y358" s="2144"/>
      <c r="Z358" s="2144"/>
      <c r="AA358" s="2144"/>
      <c r="AB358" s="2144"/>
      <c r="AC358" s="2144"/>
      <c r="AD358" s="2144"/>
      <c r="AE358" s="2144"/>
      <c r="AF358" s="2144"/>
      <c r="AG358" s="2144"/>
      <c r="AH358" s="2144"/>
      <c r="AI358" s="2144"/>
      <c r="AJ358" s="2144"/>
      <c r="AK358" s="2145"/>
      <c r="AN358" s="2158"/>
      <c r="AO358" s="1935"/>
      <c r="AQ358" s="2061"/>
      <c r="AR358" s="2061"/>
    </row>
    <row r="359" spans="2:44" hidden="1">
      <c r="F359" s="2061" t="e">
        <f>YEAR(F362)</f>
        <v>#VALUE!</v>
      </c>
      <c r="G359" s="2061" t="e">
        <f>MONTH(F362)</f>
        <v>#VALUE!</v>
      </c>
    </row>
    <row r="360" spans="2:44">
      <c r="B360" s="4629"/>
      <c r="C360" s="4630"/>
      <c r="D360" s="4631"/>
      <c r="E360" s="2149" t="s">
        <v>2266</v>
      </c>
      <c r="F360" s="4637" t="e">
        <f>F362</f>
        <v>#VALUE!</v>
      </c>
      <c r="G360" s="4638"/>
      <c r="H360" s="4638"/>
      <c r="I360" s="4638"/>
      <c r="J360" s="4638"/>
      <c r="K360" s="4638"/>
      <c r="L360" s="4638"/>
      <c r="M360" s="4638"/>
      <c r="N360" s="4638"/>
      <c r="O360" s="4638"/>
      <c r="P360" s="4638"/>
      <c r="Q360" s="4638"/>
      <c r="R360" s="4638"/>
      <c r="S360" s="4638"/>
      <c r="T360" s="4638"/>
      <c r="U360" s="4638"/>
      <c r="V360" s="4638"/>
      <c r="W360" s="4638"/>
      <c r="X360" s="4638"/>
      <c r="Y360" s="4638"/>
      <c r="Z360" s="4638"/>
      <c r="AA360" s="4638"/>
      <c r="AB360" s="4638"/>
      <c r="AC360" s="4638"/>
      <c r="AD360" s="4638"/>
      <c r="AE360" s="4638"/>
      <c r="AF360" s="4638"/>
      <c r="AG360" s="4638"/>
      <c r="AH360" s="4638"/>
      <c r="AI360" s="4638"/>
      <c r="AJ360" s="4638"/>
      <c r="AK360" s="4661" t="s">
        <v>2304</v>
      </c>
      <c r="AL360" s="4664" t="s">
        <v>2305</v>
      </c>
      <c r="AM360" s="4667" t="s">
        <v>2283</v>
      </c>
      <c r="AN360" s="4481" t="s">
        <v>2306</v>
      </c>
      <c r="AO360" s="4480" t="s">
        <v>2307</v>
      </c>
      <c r="AQ360" s="4619" t="s">
        <v>2308</v>
      </c>
      <c r="AR360" s="4619" t="s">
        <v>2309</v>
      </c>
    </row>
    <row r="361" spans="2:44" hidden="1">
      <c r="B361" s="4632"/>
      <c r="C361" s="4622"/>
      <c r="D361" s="4633"/>
      <c r="E361" s="2150"/>
      <c r="F361" s="2110" t="e">
        <f>DATE($F359,$G359,1)</f>
        <v>#VALUE!</v>
      </c>
      <c r="G361" s="2110" t="e">
        <f t="shared" ref="G361:AJ361" si="130">F361+1</f>
        <v>#VALUE!</v>
      </c>
      <c r="H361" s="2110" t="e">
        <f t="shared" si="130"/>
        <v>#VALUE!</v>
      </c>
      <c r="I361" s="2110" t="e">
        <f t="shared" si="130"/>
        <v>#VALUE!</v>
      </c>
      <c r="J361" s="2110" t="e">
        <f t="shared" si="130"/>
        <v>#VALUE!</v>
      </c>
      <c r="K361" s="2110" t="e">
        <f t="shared" si="130"/>
        <v>#VALUE!</v>
      </c>
      <c r="L361" s="2110" t="e">
        <f t="shared" si="130"/>
        <v>#VALUE!</v>
      </c>
      <c r="M361" s="2110" t="e">
        <f t="shared" si="130"/>
        <v>#VALUE!</v>
      </c>
      <c r="N361" s="2110" t="e">
        <f t="shared" si="130"/>
        <v>#VALUE!</v>
      </c>
      <c r="O361" s="2110" t="e">
        <f t="shared" si="130"/>
        <v>#VALUE!</v>
      </c>
      <c r="P361" s="2110" t="e">
        <f t="shared" si="130"/>
        <v>#VALUE!</v>
      </c>
      <c r="Q361" s="2110" t="e">
        <f t="shared" si="130"/>
        <v>#VALUE!</v>
      </c>
      <c r="R361" s="2110" t="e">
        <f t="shared" si="130"/>
        <v>#VALUE!</v>
      </c>
      <c r="S361" s="2110" t="e">
        <f t="shared" si="130"/>
        <v>#VALUE!</v>
      </c>
      <c r="T361" s="2110" t="e">
        <f t="shared" si="130"/>
        <v>#VALUE!</v>
      </c>
      <c r="U361" s="2110" t="e">
        <f t="shared" si="130"/>
        <v>#VALUE!</v>
      </c>
      <c r="V361" s="2110" t="e">
        <f t="shared" si="130"/>
        <v>#VALUE!</v>
      </c>
      <c r="W361" s="2110" t="e">
        <f t="shared" si="130"/>
        <v>#VALUE!</v>
      </c>
      <c r="X361" s="2110" t="e">
        <f t="shared" si="130"/>
        <v>#VALUE!</v>
      </c>
      <c r="Y361" s="2110" t="e">
        <f t="shared" si="130"/>
        <v>#VALUE!</v>
      </c>
      <c r="Z361" s="2110" t="e">
        <f t="shared" si="130"/>
        <v>#VALUE!</v>
      </c>
      <c r="AA361" s="2110" t="e">
        <f t="shared" si="130"/>
        <v>#VALUE!</v>
      </c>
      <c r="AB361" s="2110" t="e">
        <f t="shared" si="130"/>
        <v>#VALUE!</v>
      </c>
      <c r="AC361" s="2110" t="e">
        <f t="shared" si="130"/>
        <v>#VALUE!</v>
      </c>
      <c r="AD361" s="2110" t="e">
        <f t="shared" si="130"/>
        <v>#VALUE!</v>
      </c>
      <c r="AE361" s="2110" t="e">
        <f t="shared" si="130"/>
        <v>#VALUE!</v>
      </c>
      <c r="AF361" s="2110" t="e">
        <f t="shared" si="130"/>
        <v>#VALUE!</v>
      </c>
      <c r="AG361" s="2110" t="e">
        <f t="shared" si="130"/>
        <v>#VALUE!</v>
      </c>
      <c r="AH361" s="2110" t="e">
        <f t="shared" si="130"/>
        <v>#VALUE!</v>
      </c>
      <c r="AI361" s="2110" t="e">
        <f t="shared" si="130"/>
        <v>#VALUE!</v>
      </c>
      <c r="AJ361" s="2110" t="e">
        <f t="shared" si="130"/>
        <v>#VALUE!</v>
      </c>
      <c r="AK361" s="4662"/>
      <c r="AL361" s="4665"/>
      <c r="AM361" s="4668"/>
      <c r="AN361" s="4481"/>
      <c r="AO361" s="4480"/>
      <c r="AQ361" s="4619"/>
      <c r="AR361" s="4619"/>
    </row>
    <row r="362" spans="2:44">
      <c r="B362" s="4632"/>
      <c r="C362" s="4622"/>
      <c r="D362" s="4633"/>
      <c r="E362" s="2151" t="s">
        <v>2267</v>
      </c>
      <c r="F362" s="2152" t="e">
        <f>IF(EDATE(F337,1)&gt;$F$7,"",EDATE(F337,1))</f>
        <v>#VALUE!</v>
      </c>
      <c r="G362" s="2110" t="e">
        <f t="shared" ref="G362:AJ362" si="131">IF(G361&gt;$F$7,"",IF(F362=EOMONTH(DATE($F359,$G359,1),0),"",IF(F362="","",F362+1)))</f>
        <v>#VALUE!</v>
      </c>
      <c r="H362" s="2110" t="e">
        <f t="shared" si="131"/>
        <v>#VALUE!</v>
      </c>
      <c r="I362" s="2110" t="e">
        <f t="shared" si="131"/>
        <v>#VALUE!</v>
      </c>
      <c r="J362" s="2110" t="e">
        <f t="shared" si="131"/>
        <v>#VALUE!</v>
      </c>
      <c r="K362" s="2110" t="e">
        <f t="shared" si="131"/>
        <v>#VALUE!</v>
      </c>
      <c r="L362" s="2110" t="e">
        <f t="shared" si="131"/>
        <v>#VALUE!</v>
      </c>
      <c r="M362" s="2110" t="e">
        <f t="shared" si="131"/>
        <v>#VALUE!</v>
      </c>
      <c r="N362" s="2110" t="e">
        <f t="shared" si="131"/>
        <v>#VALUE!</v>
      </c>
      <c r="O362" s="2110" t="e">
        <f t="shared" si="131"/>
        <v>#VALUE!</v>
      </c>
      <c r="P362" s="2110" t="e">
        <f t="shared" si="131"/>
        <v>#VALUE!</v>
      </c>
      <c r="Q362" s="2110" t="e">
        <f t="shared" si="131"/>
        <v>#VALUE!</v>
      </c>
      <c r="R362" s="2110" t="e">
        <f t="shared" si="131"/>
        <v>#VALUE!</v>
      </c>
      <c r="S362" s="2110" t="e">
        <f t="shared" si="131"/>
        <v>#VALUE!</v>
      </c>
      <c r="T362" s="2110" t="e">
        <f t="shared" si="131"/>
        <v>#VALUE!</v>
      </c>
      <c r="U362" s="2110" t="e">
        <f t="shared" si="131"/>
        <v>#VALUE!</v>
      </c>
      <c r="V362" s="2110" t="e">
        <f t="shared" si="131"/>
        <v>#VALUE!</v>
      </c>
      <c r="W362" s="2110" t="e">
        <f t="shared" si="131"/>
        <v>#VALUE!</v>
      </c>
      <c r="X362" s="2110" t="e">
        <f t="shared" si="131"/>
        <v>#VALUE!</v>
      </c>
      <c r="Y362" s="2110" t="e">
        <f t="shared" si="131"/>
        <v>#VALUE!</v>
      </c>
      <c r="Z362" s="2110" t="e">
        <f t="shared" si="131"/>
        <v>#VALUE!</v>
      </c>
      <c r="AA362" s="2110" t="e">
        <f t="shared" si="131"/>
        <v>#VALUE!</v>
      </c>
      <c r="AB362" s="2110" t="e">
        <f t="shared" si="131"/>
        <v>#VALUE!</v>
      </c>
      <c r="AC362" s="2110" t="e">
        <f t="shared" si="131"/>
        <v>#VALUE!</v>
      </c>
      <c r="AD362" s="2110" t="e">
        <f t="shared" si="131"/>
        <v>#VALUE!</v>
      </c>
      <c r="AE362" s="2110" t="e">
        <f t="shared" si="131"/>
        <v>#VALUE!</v>
      </c>
      <c r="AF362" s="2110" t="e">
        <f t="shared" si="131"/>
        <v>#VALUE!</v>
      </c>
      <c r="AG362" s="2110" t="e">
        <f t="shared" si="131"/>
        <v>#VALUE!</v>
      </c>
      <c r="AH362" s="2110" t="e">
        <f t="shared" si="131"/>
        <v>#VALUE!</v>
      </c>
      <c r="AI362" s="2110" t="e">
        <f t="shared" si="131"/>
        <v>#VALUE!</v>
      </c>
      <c r="AJ362" s="2110" t="e">
        <f t="shared" si="131"/>
        <v>#VALUE!</v>
      </c>
      <c r="AK362" s="4662"/>
      <c r="AL362" s="4665"/>
      <c r="AM362" s="4668"/>
      <c r="AN362" s="4481"/>
      <c r="AO362" s="4480"/>
      <c r="AQ362" s="4619"/>
      <c r="AR362" s="4619"/>
    </row>
    <row r="363" spans="2:44">
      <c r="B363" s="4634"/>
      <c r="C363" s="4635"/>
      <c r="D363" s="4636"/>
      <c r="E363" s="1939" t="s">
        <v>1060</v>
      </c>
      <c r="F363" s="2153" t="str">
        <f t="shared" ref="F363:AJ363" si="132">IFERROR(TEXT(WEEKDAY(+F362),"aaa"),"")</f>
        <v/>
      </c>
      <c r="G363" s="2153" t="str">
        <f t="shared" si="132"/>
        <v/>
      </c>
      <c r="H363" s="2153" t="str">
        <f t="shared" si="132"/>
        <v/>
      </c>
      <c r="I363" s="2153" t="str">
        <f t="shared" si="132"/>
        <v/>
      </c>
      <c r="J363" s="2153" t="str">
        <f t="shared" si="132"/>
        <v/>
      </c>
      <c r="K363" s="2153" t="str">
        <f t="shared" si="132"/>
        <v/>
      </c>
      <c r="L363" s="2153" t="str">
        <f t="shared" si="132"/>
        <v/>
      </c>
      <c r="M363" s="2153" t="str">
        <f t="shared" si="132"/>
        <v/>
      </c>
      <c r="N363" s="2153" t="str">
        <f t="shared" si="132"/>
        <v/>
      </c>
      <c r="O363" s="2153" t="str">
        <f t="shared" si="132"/>
        <v/>
      </c>
      <c r="P363" s="2153" t="str">
        <f t="shared" si="132"/>
        <v/>
      </c>
      <c r="Q363" s="2153" t="str">
        <f t="shared" si="132"/>
        <v/>
      </c>
      <c r="R363" s="2153" t="str">
        <f t="shared" si="132"/>
        <v/>
      </c>
      <c r="S363" s="2153" t="str">
        <f t="shared" si="132"/>
        <v/>
      </c>
      <c r="T363" s="2153" t="str">
        <f t="shared" si="132"/>
        <v/>
      </c>
      <c r="U363" s="2153" t="str">
        <f t="shared" si="132"/>
        <v/>
      </c>
      <c r="V363" s="2153" t="str">
        <f t="shared" si="132"/>
        <v/>
      </c>
      <c r="W363" s="2153" t="str">
        <f t="shared" si="132"/>
        <v/>
      </c>
      <c r="X363" s="2153" t="str">
        <f t="shared" si="132"/>
        <v/>
      </c>
      <c r="Y363" s="2153" t="str">
        <f t="shared" si="132"/>
        <v/>
      </c>
      <c r="Z363" s="2153" t="str">
        <f t="shared" si="132"/>
        <v/>
      </c>
      <c r="AA363" s="2153" t="str">
        <f t="shared" si="132"/>
        <v/>
      </c>
      <c r="AB363" s="2153" t="str">
        <f t="shared" si="132"/>
        <v/>
      </c>
      <c r="AC363" s="2153" t="str">
        <f t="shared" si="132"/>
        <v/>
      </c>
      <c r="AD363" s="2153" t="str">
        <f t="shared" si="132"/>
        <v/>
      </c>
      <c r="AE363" s="2153" t="str">
        <f t="shared" si="132"/>
        <v/>
      </c>
      <c r="AF363" s="2153" t="str">
        <f t="shared" si="132"/>
        <v/>
      </c>
      <c r="AG363" s="2153" t="str">
        <f t="shared" si="132"/>
        <v/>
      </c>
      <c r="AH363" s="2153" t="str">
        <f t="shared" si="132"/>
        <v/>
      </c>
      <c r="AI363" s="2153" t="str">
        <f t="shared" si="132"/>
        <v/>
      </c>
      <c r="AJ363" s="2153" t="str">
        <f t="shared" si="132"/>
        <v/>
      </c>
      <c r="AK363" s="4662"/>
      <c r="AL363" s="4665"/>
      <c r="AM363" s="4668"/>
      <c r="AN363" s="4481"/>
      <c r="AO363" s="4480"/>
      <c r="AQ363" s="4619"/>
      <c r="AR363" s="4619"/>
    </row>
    <row r="364" spans="2:44" ht="21" customHeight="1">
      <c r="B364" s="2154" t="s">
        <v>2310</v>
      </c>
      <c r="C364" s="2155" t="s">
        <v>2280</v>
      </c>
      <c r="D364" s="2119" t="s">
        <v>2281</v>
      </c>
      <c r="E364" s="2120" t="s">
        <v>2270</v>
      </c>
      <c r="F364" s="2156" t="s">
        <v>2311</v>
      </c>
      <c r="G364" s="2122" t="s">
        <v>2311</v>
      </c>
      <c r="H364" s="2122" t="s">
        <v>2311</v>
      </c>
      <c r="I364" s="2122" t="s">
        <v>2311</v>
      </c>
      <c r="J364" s="2122" t="s">
        <v>2311</v>
      </c>
      <c r="K364" s="2122" t="s">
        <v>2311</v>
      </c>
      <c r="L364" s="2122" t="s">
        <v>2311</v>
      </c>
      <c r="M364" s="2122" t="s">
        <v>2311</v>
      </c>
      <c r="N364" s="2122" t="s">
        <v>2311</v>
      </c>
      <c r="O364" s="2122" t="s">
        <v>2311</v>
      </c>
      <c r="P364" s="2122" t="s">
        <v>2311</v>
      </c>
      <c r="Q364" s="2122" t="s">
        <v>2311</v>
      </c>
      <c r="R364" s="2122" t="s">
        <v>2311</v>
      </c>
      <c r="S364" s="2122" t="s">
        <v>2311</v>
      </c>
      <c r="T364" s="2122" t="s">
        <v>2311</v>
      </c>
      <c r="U364" s="2122" t="s">
        <v>2311</v>
      </c>
      <c r="V364" s="2122" t="s">
        <v>2311</v>
      </c>
      <c r="W364" s="2122" t="s">
        <v>2311</v>
      </c>
      <c r="X364" s="2122" t="s">
        <v>2311</v>
      </c>
      <c r="Y364" s="2122" t="s">
        <v>2311</v>
      </c>
      <c r="Z364" s="2122" t="s">
        <v>2311</v>
      </c>
      <c r="AA364" s="2122" t="s">
        <v>2311</v>
      </c>
      <c r="AB364" s="2122" t="s">
        <v>2311</v>
      </c>
      <c r="AC364" s="2122" t="s">
        <v>2311</v>
      </c>
      <c r="AD364" s="2122" t="s">
        <v>2311</v>
      </c>
      <c r="AE364" s="2122" t="s">
        <v>2311</v>
      </c>
      <c r="AF364" s="2122" t="s">
        <v>2311</v>
      </c>
      <c r="AG364" s="2122" t="s">
        <v>2311</v>
      </c>
      <c r="AH364" s="2122" t="s">
        <v>2311</v>
      </c>
      <c r="AI364" s="2122" t="s">
        <v>2311</v>
      </c>
      <c r="AJ364" s="2159" t="s">
        <v>2311</v>
      </c>
      <c r="AK364" s="4663"/>
      <c r="AL364" s="4666"/>
      <c r="AM364" s="4669"/>
      <c r="AN364" s="1906" t="s">
        <v>2292</v>
      </c>
      <c r="AO364" s="1905" t="s">
        <v>2293</v>
      </c>
      <c r="AQ364" s="4620"/>
      <c r="AR364" s="4620"/>
    </row>
    <row r="365" spans="2:44" ht="13.5" customHeight="1">
      <c r="B365" s="4623" t="s">
        <v>2294</v>
      </c>
      <c r="C365" s="4658" t="s">
        <v>2295</v>
      </c>
      <c r="D365" s="2176" t="s">
        <v>2296</v>
      </c>
      <c r="E365" s="2124"/>
      <c r="F365" s="2203"/>
      <c r="G365" s="2194"/>
      <c r="H365" s="2194"/>
      <c r="I365" s="2194"/>
      <c r="J365" s="2194"/>
      <c r="K365" s="2194"/>
      <c r="L365" s="2194"/>
      <c r="M365" s="2194"/>
      <c r="N365" s="2194"/>
      <c r="O365" s="2194"/>
      <c r="P365" s="2194"/>
      <c r="Q365" s="2194"/>
      <c r="R365" s="2194"/>
      <c r="S365" s="2194"/>
      <c r="T365" s="2194"/>
      <c r="U365" s="2194"/>
      <c r="V365" s="2194"/>
      <c r="W365" s="2194"/>
      <c r="X365" s="2194"/>
      <c r="Y365" s="2194"/>
      <c r="Z365" s="2194"/>
      <c r="AA365" s="2194"/>
      <c r="AB365" s="2194"/>
      <c r="AC365" s="2194"/>
      <c r="AD365" s="2194"/>
      <c r="AE365" s="2194"/>
      <c r="AF365" s="2194"/>
      <c r="AG365" s="2194"/>
      <c r="AH365" s="2194"/>
      <c r="AI365" s="2194"/>
      <c r="AJ365" s="2204"/>
      <c r="AK365" s="1933">
        <f t="shared" ref="AK365:AK370" si="133">IF(D365="","",COUNT($F$362:$AJ$362)-AL365)</f>
        <v>0</v>
      </c>
      <c r="AL365" s="1934">
        <f t="shared" ref="AL365:AL370" si="134">IF(D365="","",AQ365+AR365)</f>
        <v>0</v>
      </c>
      <c r="AM365" s="1934">
        <f t="shared" ref="AM365:AM370" si="135">IF(D365="","",COUNTIF(F365:AJ365,"休"))</f>
        <v>0</v>
      </c>
      <c r="AN365" s="1935" t="str">
        <f t="shared" ref="AN365:AN370" si="136">IF(D365="","",IFERROR(ROUND(AM365/AK365,3),""))</f>
        <v/>
      </c>
      <c r="AO365" s="4626" t="e">
        <f>ROUND(AVERAGE(AN365:AN380),3)</f>
        <v>#DIV/0!</v>
      </c>
      <c r="AQ365" s="1952">
        <f t="shared" ref="AQ365:AQ370" si="137">+COUNTIF(F365:AJ365,"－")</f>
        <v>0</v>
      </c>
      <c r="AR365" s="1952">
        <f t="shared" ref="AR365:AR370" si="138">+COUNTIF(F365:AJ365,"外")</f>
        <v>0</v>
      </c>
    </row>
    <row r="366" spans="2:44" ht="13.5" customHeight="1">
      <c r="B366" s="4624"/>
      <c r="C366" s="4659"/>
      <c r="D366" s="2178" t="s">
        <v>2297</v>
      </c>
      <c r="E366" s="2124"/>
      <c r="F366" s="2179"/>
      <c r="G366" s="2130"/>
      <c r="H366" s="2130"/>
      <c r="I366" s="2130"/>
      <c r="J366" s="2130"/>
      <c r="K366" s="2130"/>
      <c r="L366" s="2130"/>
      <c r="M366" s="2130"/>
      <c r="N366" s="2130"/>
      <c r="O366" s="2130"/>
      <c r="P366" s="2130"/>
      <c r="Q366" s="2130"/>
      <c r="R366" s="2130"/>
      <c r="S366" s="2130"/>
      <c r="T366" s="2130"/>
      <c r="U366" s="2130"/>
      <c r="V366" s="2130"/>
      <c r="W366" s="2130"/>
      <c r="X366" s="2130"/>
      <c r="Y366" s="2130"/>
      <c r="Z366" s="2130"/>
      <c r="AA366" s="2130"/>
      <c r="AB366" s="2130"/>
      <c r="AC366" s="2130"/>
      <c r="AD366" s="2130"/>
      <c r="AE366" s="2130"/>
      <c r="AF366" s="2130"/>
      <c r="AG366" s="2130"/>
      <c r="AH366" s="2130"/>
      <c r="AI366" s="2130"/>
      <c r="AJ366" s="2191"/>
      <c r="AK366" s="1933">
        <f t="shared" si="133"/>
        <v>0</v>
      </c>
      <c r="AL366" s="1934">
        <f t="shared" si="134"/>
        <v>0</v>
      </c>
      <c r="AM366" s="1934">
        <f t="shared" si="135"/>
        <v>0</v>
      </c>
      <c r="AN366" s="1935" t="str">
        <f t="shared" si="136"/>
        <v/>
      </c>
      <c r="AO366" s="4627"/>
      <c r="AQ366" s="1952">
        <f t="shared" si="137"/>
        <v>0</v>
      </c>
      <c r="AR366" s="1952">
        <f t="shared" si="138"/>
        <v>0</v>
      </c>
    </row>
    <row r="367" spans="2:44">
      <c r="B367" s="4624"/>
      <c r="C367" s="4659"/>
      <c r="D367" s="2181" t="s">
        <v>2298</v>
      </c>
      <c r="E367" s="2124"/>
      <c r="F367" s="2179"/>
      <c r="G367" s="2130"/>
      <c r="H367" s="2130"/>
      <c r="I367" s="2130"/>
      <c r="J367" s="2130"/>
      <c r="K367" s="2130"/>
      <c r="L367" s="2130"/>
      <c r="M367" s="2130"/>
      <c r="N367" s="2130"/>
      <c r="O367" s="2130"/>
      <c r="P367" s="2130"/>
      <c r="Q367" s="2130"/>
      <c r="R367" s="2130"/>
      <c r="S367" s="2130"/>
      <c r="T367" s="2130"/>
      <c r="U367" s="2130"/>
      <c r="V367" s="2130"/>
      <c r="W367" s="2130"/>
      <c r="X367" s="2130"/>
      <c r="Y367" s="2130"/>
      <c r="Z367" s="2130"/>
      <c r="AA367" s="2130"/>
      <c r="AB367" s="2130"/>
      <c r="AC367" s="2130"/>
      <c r="AD367" s="2130"/>
      <c r="AE367" s="2130"/>
      <c r="AF367" s="2130"/>
      <c r="AG367" s="2130"/>
      <c r="AH367" s="2130"/>
      <c r="AI367" s="2130"/>
      <c r="AJ367" s="2191"/>
      <c r="AK367" s="1933">
        <f t="shared" si="133"/>
        <v>0</v>
      </c>
      <c r="AL367" s="1934">
        <f t="shared" si="134"/>
        <v>0</v>
      </c>
      <c r="AM367" s="1934">
        <f t="shared" si="135"/>
        <v>0</v>
      </c>
      <c r="AN367" s="1935" t="str">
        <f t="shared" si="136"/>
        <v/>
      </c>
      <c r="AO367" s="4627"/>
      <c r="AQ367" s="1952">
        <f t="shared" si="137"/>
        <v>0</v>
      </c>
      <c r="AR367" s="1952">
        <f t="shared" si="138"/>
        <v>0</v>
      </c>
    </row>
    <row r="368" spans="2:44">
      <c r="B368" s="4624"/>
      <c r="C368" s="4659"/>
      <c r="D368" s="2181" t="s">
        <v>2299</v>
      </c>
      <c r="E368" s="2105"/>
      <c r="F368" s="2179"/>
      <c r="G368" s="2130"/>
      <c r="H368" s="2130"/>
      <c r="I368" s="2130"/>
      <c r="J368" s="2130"/>
      <c r="K368" s="2130"/>
      <c r="L368" s="2130"/>
      <c r="M368" s="2130"/>
      <c r="N368" s="2130"/>
      <c r="O368" s="2130"/>
      <c r="P368" s="2130"/>
      <c r="Q368" s="2130"/>
      <c r="R368" s="2130"/>
      <c r="S368" s="2130"/>
      <c r="T368" s="2130"/>
      <c r="U368" s="2130"/>
      <c r="V368" s="2130"/>
      <c r="W368" s="2130"/>
      <c r="X368" s="2130"/>
      <c r="Y368" s="2130"/>
      <c r="Z368" s="2130"/>
      <c r="AA368" s="2130"/>
      <c r="AB368" s="2130"/>
      <c r="AC368" s="2130"/>
      <c r="AD368" s="2130"/>
      <c r="AE368" s="2130"/>
      <c r="AF368" s="2130"/>
      <c r="AG368" s="2130"/>
      <c r="AH368" s="2130"/>
      <c r="AI368" s="2130"/>
      <c r="AJ368" s="2191"/>
      <c r="AK368" s="1933">
        <f t="shared" si="133"/>
        <v>0</v>
      </c>
      <c r="AL368" s="1934">
        <f t="shared" si="134"/>
        <v>0</v>
      </c>
      <c r="AM368" s="1934">
        <f t="shared" si="135"/>
        <v>0</v>
      </c>
      <c r="AN368" s="1935" t="str">
        <f t="shared" si="136"/>
        <v/>
      </c>
      <c r="AO368" s="4627"/>
      <c r="AQ368" s="1952">
        <f t="shared" si="137"/>
        <v>0</v>
      </c>
      <c r="AR368" s="1952">
        <f t="shared" si="138"/>
        <v>0</v>
      </c>
    </row>
    <row r="369" spans="2:44">
      <c r="B369" s="4624"/>
      <c r="C369" s="4659"/>
      <c r="D369" s="2181" t="s">
        <v>2300</v>
      </c>
      <c r="E369" s="2124"/>
      <c r="F369" s="2179"/>
      <c r="G369" s="2130"/>
      <c r="H369" s="2130"/>
      <c r="I369" s="2130"/>
      <c r="J369" s="2130"/>
      <c r="K369" s="2130"/>
      <c r="L369" s="2130"/>
      <c r="M369" s="2130"/>
      <c r="N369" s="2130"/>
      <c r="O369" s="2130"/>
      <c r="P369" s="2130"/>
      <c r="Q369" s="2130"/>
      <c r="R369" s="2130"/>
      <c r="S369" s="2130"/>
      <c r="T369" s="2130"/>
      <c r="U369" s="2130"/>
      <c r="V369" s="2130"/>
      <c r="W369" s="2130"/>
      <c r="X369" s="2130"/>
      <c r="Y369" s="2130"/>
      <c r="Z369" s="2130"/>
      <c r="AA369" s="2130"/>
      <c r="AB369" s="2130"/>
      <c r="AC369" s="2130"/>
      <c r="AD369" s="2130"/>
      <c r="AE369" s="2130"/>
      <c r="AF369" s="2130"/>
      <c r="AG369" s="2130"/>
      <c r="AH369" s="2130"/>
      <c r="AI369" s="2130"/>
      <c r="AJ369" s="2191"/>
      <c r="AK369" s="1933">
        <f t="shared" si="133"/>
        <v>0</v>
      </c>
      <c r="AL369" s="1934">
        <f t="shared" si="134"/>
        <v>0</v>
      </c>
      <c r="AM369" s="1934">
        <f t="shared" si="135"/>
        <v>0</v>
      </c>
      <c r="AN369" s="1935" t="str">
        <f t="shared" si="136"/>
        <v/>
      </c>
      <c r="AO369" s="4627"/>
      <c r="AQ369" s="1952">
        <f t="shared" si="137"/>
        <v>0</v>
      </c>
      <c r="AR369" s="1952">
        <f t="shared" si="138"/>
        <v>0</v>
      </c>
    </row>
    <row r="370" spans="2:44">
      <c r="B370" s="4625"/>
      <c r="C370" s="4660"/>
      <c r="D370" s="2182">
        <f>E$29</f>
        <v>0</v>
      </c>
      <c r="E370" s="2132"/>
      <c r="F370" s="2205"/>
      <c r="G370" s="2198"/>
      <c r="H370" s="2198"/>
      <c r="I370" s="2198"/>
      <c r="J370" s="2198"/>
      <c r="K370" s="2198"/>
      <c r="L370" s="2198"/>
      <c r="M370" s="2198"/>
      <c r="N370" s="2198"/>
      <c r="O370" s="2198"/>
      <c r="P370" s="2198"/>
      <c r="Q370" s="2198"/>
      <c r="R370" s="2198"/>
      <c r="S370" s="2198"/>
      <c r="T370" s="2198"/>
      <c r="U370" s="2198"/>
      <c r="V370" s="2198"/>
      <c r="W370" s="2198"/>
      <c r="X370" s="2198"/>
      <c r="Y370" s="2198"/>
      <c r="Z370" s="2198"/>
      <c r="AA370" s="2198"/>
      <c r="AB370" s="2198"/>
      <c r="AC370" s="2198"/>
      <c r="AD370" s="2198"/>
      <c r="AE370" s="2198"/>
      <c r="AF370" s="2198"/>
      <c r="AG370" s="2198"/>
      <c r="AH370" s="2198"/>
      <c r="AI370" s="2198"/>
      <c r="AJ370" s="2206"/>
      <c r="AK370" s="1933">
        <f t="shared" si="133"/>
        <v>0</v>
      </c>
      <c r="AL370" s="1934">
        <f t="shared" si="134"/>
        <v>0</v>
      </c>
      <c r="AM370" s="1947">
        <f t="shared" si="135"/>
        <v>0</v>
      </c>
      <c r="AN370" s="1935" t="str">
        <f t="shared" si="136"/>
        <v/>
      </c>
      <c r="AO370" s="4627"/>
      <c r="AQ370" s="1952">
        <f t="shared" si="137"/>
        <v>0</v>
      </c>
      <c r="AR370" s="1952">
        <f t="shared" si="138"/>
        <v>0</v>
      </c>
    </row>
    <row r="371" spans="2:44" ht="14.4">
      <c r="B371" s="4623" t="s">
        <v>2301</v>
      </c>
      <c r="C371" s="4658" t="s">
        <v>2302</v>
      </c>
      <c r="D371" s="2119" t="s">
        <v>2281</v>
      </c>
      <c r="E371" s="2137" t="s">
        <v>2270</v>
      </c>
      <c r="F371" s="2156" t="s">
        <v>2312</v>
      </c>
      <c r="G371" s="2122" t="s">
        <v>2312</v>
      </c>
      <c r="H371" s="2122" t="s">
        <v>2312</v>
      </c>
      <c r="I371" s="2122" t="s">
        <v>2312</v>
      </c>
      <c r="J371" s="2122" t="s">
        <v>2312</v>
      </c>
      <c r="K371" s="2122" t="s">
        <v>2312</v>
      </c>
      <c r="L371" s="2122" t="s">
        <v>2312</v>
      </c>
      <c r="M371" s="2122" t="s">
        <v>2312</v>
      </c>
      <c r="N371" s="2122" t="s">
        <v>2312</v>
      </c>
      <c r="O371" s="2122" t="s">
        <v>2312</v>
      </c>
      <c r="P371" s="2122" t="s">
        <v>2312</v>
      </c>
      <c r="Q371" s="2122" t="s">
        <v>2312</v>
      </c>
      <c r="R371" s="2122" t="s">
        <v>2312</v>
      </c>
      <c r="S371" s="2122" t="s">
        <v>2312</v>
      </c>
      <c r="T371" s="2122" t="s">
        <v>2312</v>
      </c>
      <c r="U371" s="2122" t="s">
        <v>2312</v>
      </c>
      <c r="V371" s="2122" t="s">
        <v>2312</v>
      </c>
      <c r="W371" s="2122" t="s">
        <v>2312</v>
      </c>
      <c r="X371" s="2122" t="s">
        <v>2312</v>
      </c>
      <c r="Y371" s="2122" t="s">
        <v>2312</v>
      </c>
      <c r="Z371" s="2122" t="s">
        <v>2312</v>
      </c>
      <c r="AA371" s="2122" t="s">
        <v>2312</v>
      </c>
      <c r="AB371" s="2122" t="s">
        <v>2312</v>
      </c>
      <c r="AC371" s="2122" t="s">
        <v>2312</v>
      </c>
      <c r="AD371" s="2122" t="s">
        <v>2312</v>
      </c>
      <c r="AE371" s="2122" t="s">
        <v>2312</v>
      </c>
      <c r="AF371" s="2122" t="s">
        <v>2312</v>
      </c>
      <c r="AG371" s="2122" t="s">
        <v>2312</v>
      </c>
      <c r="AH371" s="2122" t="s">
        <v>2312</v>
      </c>
      <c r="AI371" s="2122" t="s">
        <v>2312</v>
      </c>
      <c r="AJ371" s="2159" t="s">
        <v>2312</v>
      </c>
      <c r="AK371" s="1951"/>
      <c r="AL371" s="1952"/>
      <c r="AM371" s="1953"/>
      <c r="AN371" s="1954"/>
      <c r="AO371" s="4627"/>
    </row>
    <row r="372" spans="2:44">
      <c r="B372" s="4624"/>
      <c r="C372" s="4659"/>
      <c r="D372" s="2185" t="s">
        <v>2296</v>
      </c>
      <c r="E372" s="2124"/>
      <c r="F372" s="2197"/>
      <c r="G372" s="2135"/>
      <c r="H372" s="2135"/>
      <c r="I372" s="2135"/>
      <c r="J372" s="2135"/>
      <c r="K372" s="2135"/>
      <c r="L372" s="2135"/>
      <c r="M372" s="2135"/>
      <c r="N372" s="2135"/>
      <c r="O372" s="2135"/>
      <c r="P372" s="2135"/>
      <c r="Q372" s="2135"/>
      <c r="R372" s="2135"/>
      <c r="S372" s="2135"/>
      <c r="T372" s="2135"/>
      <c r="U372" s="2135"/>
      <c r="V372" s="2135"/>
      <c r="W372" s="2135"/>
      <c r="X372" s="2135"/>
      <c r="Y372" s="2135"/>
      <c r="Z372" s="2135"/>
      <c r="AA372" s="2135"/>
      <c r="AB372" s="2135"/>
      <c r="AC372" s="2135"/>
      <c r="AD372" s="2135"/>
      <c r="AE372" s="2135"/>
      <c r="AF372" s="2135"/>
      <c r="AG372" s="2135"/>
      <c r="AH372" s="2135"/>
      <c r="AI372" s="2135"/>
      <c r="AJ372" s="2207"/>
      <c r="AK372" s="1933">
        <f>IF(D372="","",COUNT($F$362:$AJ$362)-AL372)</f>
        <v>0</v>
      </c>
      <c r="AL372" s="1934">
        <f>IF(D372="","",AQ372+AR372)</f>
        <v>0</v>
      </c>
      <c r="AM372" s="1934">
        <f>IF(D372="","",COUNTIF(F372:AJ372,"休"))</f>
        <v>0</v>
      </c>
      <c r="AN372" s="1935" t="str">
        <f>IF(D372="","",IFERROR(ROUND(AM372/AK372,3),""))</f>
        <v/>
      </c>
      <c r="AO372" s="4627"/>
      <c r="AQ372" s="1952">
        <f>+COUNTIF(F372:AJ372,"－")</f>
        <v>0</v>
      </c>
      <c r="AR372" s="1952">
        <f>+COUNTIF(F372:AJ372,"外")</f>
        <v>0</v>
      </c>
    </row>
    <row r="373" spans="2:44">
      <c r="B373" s="4624"/>
      <c r="C373" s="4659"/>
      <c r="D373" s="2178" t="s">
        <v>2297</v>
      </c>
      <c r="E373" s="2138"/>
      <c r="F373" s="2179"/>
      <c r="G373" s="2130"/>
      <c r="H373" s="2130"/>
      <c r="I373" s="2130"/>
      <c r="J373" s="2130"/>
      <c r="K373" s="2130"/>
      <c r="L373" s="2130"/>
      <c r="M373" s="2130"/>
      <c r="N373" s="2130"/>
      <c r="O373" s="2130"/>
      <c r="P373" s="2130"/>
      <c r="Q373" s="2130"/>
      <c r="R373" s="2130"/>
      <c r="S373" s="2130"/>
      <c r="T373" s="2130"/>
      <c r="U373" s="2130"/>
      <c r="V373" s="2130"/>
      <c r="W373" s="2130"/>
      <c r="X373" s="2130"/>
      <c r="Y373" s="2130"/>
      <c r="Z373" s="2130"/>
      <c r="AA373" s="2130"/>
      <c r="AB373" s="2130"/>
      <c r="AC373" s="2130"/>
      <c r="AD373" s="2130"/>
      <c r="AE373" s="2130"/>
      <c r="AF373" s="2130"/>
      <c r="AG373" s="2130"/>
      <c r="AH373" s="2130"/>
      <c r="AI373" s="2130"/>
      <c r="AJ373" s="2191"/>
      <c r="AK373" s="1933">
        <f>IF(D373="","",COUNT($F$362:$AJ$362)-AL373)</f>
        <v>0</v>
      </c>
      <c r="AL373" s="1934">
        <f>IF(D373="","",AQ373+AR373)</f>
        <v>0</v>
      </c>
      <c r="AM373" s="1934">
        <f>IF(D373="","",COUNTIF(F373:AJ373,"休"))</f>
        <v>0</v>
      </c>
      <c r="AN373" s="1935" t="str">
        <f>IF(D373="","",IFERROR(ROUND(AM373/AK373,3),""))</f>
        <v/>
      </c>
      <c r="AO373" s="4627"/>
      <c r="AQ373" s="1952">
        <f>+COUNTIF(F373:AJ373,"－")</f>
        <v>0</v>
      </c>
      <c r="AR373" s="1952">
        <f>+COUNTIF(F373:AJ373,"外")</f>
        <v>0</v>
      </c>
    </row>
    <row r="374" spans="2:44">
      <c r="B374" s="4624"/>
      <c r="C374" s="4659"/>
      <c r="E374" s="2138"/>
      <c r="F374" s="2179"/>
      <c r="G374" s="2130"/>
      <c r="H374" s="2130"/>
      <c r="I374" s="2130"/>
      <c r="J374" s="2130"/>
      <c r="K374" s="2130"/>
      <c r="L374" s="2130"/>
      <c r="M374" s="2130"/>
      <c r="N374" s="2130"/>
      <c r="O374" s="2130"/>
      <c r="P374" s="2130"/>
      <c r="Q374" s="2130"/>
      <c r="R374" s="2130"/>
      <c r="S374" s="2130"/>
      <c r="T374" s="2130"/>
      <c r="U374" s="2130"/>
      <c r="V374" s="2130"/>
      <c r="W374" s="2130"/>
      <c r="X374" s="2130"/>
      <c r="Y374" s="2130"/>
      <c r="Z374" s="2130"/>
      <c r="AA374" s="2130"/>
      <c r="AB374" s="2130"/>
      <c r="AC374" s="2130"/>
      <c r="AD374" s="2130"/>
      <c r="AE374" s="2130"/>
      <c r="AF374" s="2130"/>
      <c r="AG374" s="2130"/>
      <c r="AH374" s="2130"/>
      <c r="AI374" s="2130"/>
      <c r="AJ374" s="2191"/>
      <c r="AK374" s="1933" t="str">
        <f>IF(D374="","",COUNT($F$362:$AJ$362)-AL374)</f>
        <v/>
      </c>
      <c r="AL374" s="1934" t="str">
        <f>IF(D374="","",AQ374+AR374)</f>
        <v/>
      </c>
      <c r="AM374" s="1934" t="str">
        <f>IF(D374="","",COUNTIF(F374:AJ374,"休"))</f>
        <v/>
      </c>
      <c r="AN374" s="1935" t="str">
        <f>IF(D374="","",IFERROR(ROUND(AM374/AK374,3),""))</f>
        <v/>
      </c>
      <c r="AO374" s="4627"/>
      <c r="AQ374" s="1952">
        <f>+COUNTIF(F374:AJ374,"－")</f>
        <v>0</v>
      </c>
      <c r="AR374" s="1952">
        <f>+COUNTIF(F374:AJ374,"外")</f>
        <v>0</v>
      </c>
    </row>
    <row r="375" spans="2:44">
      <c r="B375" s="4624"/>
      <c r="C375" s="4660"/>
      <c r="D375" s="2174"/>
      <c r="E375" s="1947"/>
      <c r="F375" s="2205"/>
      <c r="G375" s="2198"/>
      <c r="H375" s="2198"/>
      <c r="I375" s="2198"/>
      <c r="J375" s="2198"/>
      <c r="K375" s="2198"/>
      <c r="L375" s="2198"/>
      <c r="M375" s="2198"/>
      <c r="N375" s="2198"/>
      <c r="O375" s="2198"/>
      <c r="P375" s="2198"/>
      <c r="Q375" s="2198"/>
      <c r="R375" s="2198"/>
      <c r="S375" s="2198"/>
      <c r="T375" s="2198"/>
      <c r="U375" s="2198"/>
      <c r="V375" s="2198"/>
      <c r="W375" s="2198"/>
      <c r="X375" s="2198"/>
      <c r="Y375" s="2198"/>
      <c r="Z375" s="2198"/>
      <c r="AA375" s="2198"/>
      <c r="AB375" s="2198"/>
      <c r="AC375" s="2198"/>
      <c r="AD375" s="2198"/>
      <c r="AE375" s="2198"/>
      <c r="AF375" s="2198"/>
      <c r="AG375" s="2198"/>
      <c r="AH375" s="2198"/>
      <c r="AI375" s="2198"/>
      <c r="AJ375" s="2206"/>
      <c r="AK375" s="1933" t="str">
        <f>IF(D375="","",COUNT($F$362:$AJ$362)-AL375)</f>
        <v/>
      </c>
      <c r="AL375" s="1934" t="str">
        <f>IF(D375="","",AQ375+AR375)</f>
        <v/>
      </c>
      <c r="AM375" s="1934" t="str">
        <f>IF(D375="","",COUNTIF(F375:AJ375,"休"))</f>
        <v/>
      </c>
      <c r="AN375" s="1935" t="str">
        <f>IF(D375="","",IFERROR(ROUND(AM375/AK375,3),""))</f>
        <v/>
      </c>
      <c r="AO375" s="4627"/>
      <c r="AQ375" s="1952">
        <f>+COUNTIF(F375:AJ375,"－")</f>
        <v>0</v>
      </c>
      <c r="AR375" s="1952">
        <f>+COUNTIF(F375:AJ375,"外")</f>
        <v>0</v>
      </c>
    </row>
    <row r="376" spans="2:44" ht="14.4">
      <c r="B376" s="4624"/>
      <c r="C376" s="4658" t="s">
        <v>2303</v>
      </c>
      <c r="D376" s="2119" t="s">
        <v>2281</v>
      </c>
      <c r="E376" s="2139" t="s">
        <v>2270</v>
      </c>
      <c r="F376" s="2156" t="s">
        <v>2311</v>
      </c>
      <c r="G376" s="2122" t="s">
        <v>2311</v>
      </c>
      <c r="H376" s="2122" t="s">
        <v>2311</v>
      </c>
      <c r="I376" s="2122" t="s">
        <v>2311</v>
      </c>
      <c r="J376" s="2122" t="s">
        <v>2311</v>
      </c>
      <c r="K376" s="2122" t="s">
        <v>2311</v>
      </c>
      <c r="L376" s="2122" t="s">
        <v>2311</v>
      </c>
      <c r="M376" s="2122" t="s">
        <v>2311</v>
      </c>
      <c r="N376" s="2122" t="s">
        <v>2311</v>
      </c>
      <c r="O376" s="2122" t="s">
        <v>2311</v>
      </c>
      <c r="P376" s="2122" t="s">
        <v>2311</v>
      </c>
      <c r="Q376" s="2122" t="s">
        <v>2311</v>
      </c>
      <c r="R376" s="2122" t="s">
        <v>2311</v>
      </c>
      <c r="S376" s="2122" t="s">
        <v>2311</v>
      </c>
      <c r="T376" s="2122" t="s">
        <v>2311</v>
      </c>
      <c r="U376" s="2122" t="s">
        <v>2311</v>
      </c>
      <c r="V376" s="2122" t="s">
        <v>2311</v>
      </c>
      <c r="W376" s="2122" t="s">
        <v>2311</v>
      </c>
      <c r="X376" s="2122" t="s">
        <v>2311</v>
      </c>
      <c r="Y376" s="2122" t="s">
        <v>2311</v>
      </c>
      <c r="Z376" s="2122" t="s">
        <v>2311</v>
      </c>
      <c r="AA376" s="2122" t="s">
        <v>2311</v>
      </c>
      <c r="AB376" s="2122" t="s">
        <v>2311</v>
      </c>
      <c r="AC376" s="2122" t="s">
        <v>2311</v>
      </c>
      <c r="AD376" s="2122" t="s">
        <v>2311</v>
      </c>
      <c r="AE376" s="2122" t="s">
        <v>2311</v>
      </c>
      <c r="AF376" s="2122" t="s">
        <v>2311</v>
      </c>
      <c r="AG376" s="2122" t="s">
        <v>2311</v>
      </c>
      <c r="AH376" s="2122" t="s">
        <v>2311</v>
      </c>
      <c r="AI376" s="2122" t="s">
        <v>2311</v>
      </c>
      <c r="AJ376" s="2159" t="s">
        <v>2311</v>
      </c>
      <c r="AK376" s="1951"/>
      <c r="AL376" s="1952"/>
      <c r="AM376" s="1960"/>
      <c r="AN376" s="1954"/>
      <c r="AO376" s="4627"/>
    </row>
    <row r="377" spans="2:44">
      <c r="B377" s="4624"/>
      <c r="C377" s="4659"/>
      <c r="D377" s="2167" t="s">
        <v>2297</v>
      </c>
      <c r="E377" s="2124"/>
      <c r="F377" s="2197"/>
      <c r="G377" s="2135"/>
      <c r="H377" s="2135"/>
      <c r="I377" s="2135"/>
      <c r="J377" s="2135"/>
      <c r="K377" s="2135"/>
      <c r="L377" s="2135"/>
      <c r="M377" s="2135"/>
      <c r="N377" s="2135"/>
      <c r="O377" s="2135"/>
      <c r="P377" s="2135"/>
      <c r="Q377" s="2135"/>
      <c r="R377" s="2135"/>
      <c r="S377" s="2135"/>
      <c r="T377" s="2135"/>
      <c r="U377" s="2135"/>
      <c r="V377" s="2135"/>
      <c r="W377" s="2135"/>
      <c r="X377" s="2135"/>
      <c r="Y377" s="2135"/>
      <c r="Z377" s="2135"/>
      <c r="AA377" s="2135"/>
      <c r="AB377" s="2135"/>
      <c r="AC377" s="2135"/>
      <c r="AD377" s="2135"/>
      <c r="AE377" s="2135"/>
      <c r="AF377" s="2135"/>
      <c r="AG377" s="2135"/>
      <c r="AH377" s="2135"/>
      <c r="AI377" s="2135"/>
      <c r="AJ377" s="2207"/>
      <c r="AK377" s="1933">
        <f>IF(D377="","",COUNT($F$362:$AJ$362)-AL377)</f>
        <v>0</v>
      </c>
      <c r="AL377" s="1934">
        <f>IF(D377="","",AQ377+AR377)</f>
        <v>0</v>
      </c>
      <c r="AM377" s="1934">
        <f>IF(D377="","",COUNTIF(F377:AJ377,"休"))</f>
        <v>0</v>
      </c>
      <c r="AN377" s="1935" t="str">
        <f>IF(D377="","",IFERROR(ROUND(AM377/AK377,3),""))</f>
        <v/>
      </c>
      <c r="AO377" s="4627"/>
      <c r="AQ377" s="1952">
        <f>+COUNTIF(F377:AJ377,"－")</f>
        <v>0</v>
      </c>
      <c r="AR377" s="1952">
        <f>+COUNTIF(F377:AJ377,"外")</f>
        <v>0</v>
      </c>
    </row>
    <row r="378" spans="2:44">
      <c r="B378" s="4624"/>
      <c r="C378" s="4659"/>
      <c r="E378" s="2138"/>
      <c r="F378" s="2179"/>
      <c r="G378" s="2130"/>
      <c r="H378" s="2130"/>
      <c r="I378" s="2130"/>
      <c r="J378" s="2130"/>
      <c r="K378" s="2130"/>
      <c r="L378" s="2130"/>
      <c r="M378" s="2130"/>
      <c r="N378" s="2130"/>
      <c r="O378" s="2130"/>
      <c r="P378" s="2130"/>
      <c r="Q378" s="2130"/>
      <c r="R378" s="2130"/>
      <c r="S378" s="2130"/>
      <c r="T378" s="2130"/>
      <c r="U378" s="2130"/>
      <c r="V378" s="2130"/>
      <c r="W378" s="2130"/>
      <c r="X378" s="2130"/>
      <c r="Y378" s="2130"/>
      <c r="Z378" s="2130"/>
      <c r="AA378" s="2130"/>
      <c r="AB378" s="2130"/>
      <c r="AC378" s="2130"/>
      <c r="AD378" s="2130"/>
      <c r="AE378" s="2130"/>
      <c r="AF378" s="2130"/>
      <c r="AG378" s="2130"/>
      <c r="AH378" s="2130"/>
      <c r="AI378" s="2130"/>
      <c r="AJ378" s="2191"/>
      <c r="AK378" s="1933" t="str">
        <f>IF(D378="","",COUNT($F$362:$AJ$362)-AL378)</f>
        <v/>
      </c>
      <c r="AL378" s="1934" t="str">
        <f>IF(D378="","",AQ378+AR378)</f>
        <v/>
      </c>
      <c r="AM378" s="1934" t="str">
        <f>IF(D378="","",COUNTIF(F378:AJ378,"休"))</f>
        <v/>
      </c>
      <c r="AN378" s="1935" t="str">
        <f>IF(D378="","",IFERROR(ROUND(AM378/AK378,3),""))</f>
        <v/>
      </c>
      <c r="AO378" s="4627"/>
      <c r="AQ378" s="1952">
        <f>+COUNTIF(F378:AJ378,"－")</f>
        <v>0</v>
      </c>
      <c r="AR378" s="1952">
        <f>+COUNTIF(F378:AJ378,"外")</f>
        <v>0</v>
      </c>
    </row>
    <row r="379" spans="2:44">
      <c r="B379" s="4624"/>
      <c r="C379" s="4659"/>
      <c r="E379" s="2138"/>
      <c r="F379" s="2179"/>
      <c r="G379" s="2130"/>
      <c r="H379" s="2130"/>
      <c r="I379" s="2130"/>
      <c r="J379" s="2130"/>
      <c r="K379" s="2130"/>
      <c r="L379" s="2130"/>
      <c r="M379" s="2130"/>
      <c r="N379" s="2130"/>
      <c r="O379" s="2130"/>
      <c r="P379" s="2130"/>
      <c r="Q379" s="2130"/>
      <c r="R379" s="2130"/>
      <c r="S379" s="2130"/>
      <c r="T379" s="2130"/>
      <c r="U379" s="2130"/>
      <c r="V379" s="2130"/>
      <c r="W379" s="2130"/>
      <c r="X379" s="2130"/>
      <c r="Y379" s="2130"/>
      <c r="Z379" s="2130"/>
      <c r="AA379" s="2130"/>
      <c r="AB379" s="2130"/>
      <c r="AC379" s="2130"/>
      <c r="AD379" s="2130"/>
      <c r="AE379" s="2130"/>
      <c r="AF379" s="2130"/>
      <c r="AG379" s="2130"/>
      <c r="AH379" s="2130"/>
      <c r="AI379" s="2130"/>
      <c r="AJ379" s="2191"/>
      <c r="AK379" s="1933" t="str">
        <f>IF(D379="","",COUNT($F$362:$AJ$362)-AL379)</f>
        <v/>
      </c>
      <c r="AL379" s="1934" t="str">
        <f>IF(D379="","",AQ379+AR379)</f>
        <v/>
      </c>
      <c r="AM379" s="1934" t="str">
        <f>IF(D379="","",COUNTIF(F379:AJ379,"休"))</f>
        <v/>
      </c>
      <c r="AN379" s="1935" t="str">
        <f>IF(D379="","",IFERROR(ROUND(AM379/AK379,3),""))</f>
        <v/>
      </c>
      <c r="AO379" s="4627"/>
      <c r="AQ379" s="1952">
        <f>+COUNTIF(F379:AJ379,"－")</f>
        <v>0</v>
      </c>
      <c r="AR379" s="1952">
        <f>+COUNTIF(F379:AJ379,"外")</f>
        <v>0</v>
      </c>
    </row>
    <row r="380" spans="2:44" ht="13.8" thickBot="1">
      <c r="B380" s="4625"/>
      <c r="C380" s="4660"/>
      <c r="D380" s="2174"/>
      <c r="E380" s="1947"/>
      <c r="F380" s="2205"/>
      <c r="G380" s="2198"/>
      <c r="H380" s="2198"/>
      <c r="I380" s="2198"/>
      <c r="J380" s="2198"/>
      <c r="K380" s="2198"/>
      <c r="L380" s="2198"/>
      <c r="M380" s="2198"/>
      <c r="N380" s="2198"/>
      <c r="O380" s="2198"/>
      <c r="P380" s="2198"/>
      <c r="Q380" s="2198"/>
      <c r="R380" s="2198"/>
      <c r="S380" s="2198"/>
      <c r="T380" s="2198"/>
      <c r="U380" s="2198"/>
      <c r="V380" s="2198"/>
      <c r="W380" s="2198"/>
      <c r="X380" s="2198"/>
      <c r="Y380" s="2198"/>
      <c r="Z380" s="2198"/>
      <c r="AA380" s="2198"/>
      <c r="AB380" s="2198"/>
      <c r="AC380" s="2198"/>
      <c r="AD380" s="2198"/>
      <c r="AE380" s="2198"/>
      <c r="AF380" s="2198"/>
      <c r="AG380" s="2198"/>
      <c r="AH380" s="2198"/>
      <c r="AI380" s="2198"/>
      <c r="AJ380" s="2206"/>
      <c r="AK380" s="1963" t="str">
        <f>IF(D380="","",COUNT($F$362:$AJ$362)-AL380)</f>
        <v/>
      </c>
      <c r="AL380" s="1947" t="str">
        <f>IF(D380="","",AQ380+AR380)</f>
        <v/>
      </c>
      <c r="AM380" s="1947" t="str">
        <f>IF(D380="","",COUNTIF(F380:AJ380,"休"))</f>
        <v/>
      </c>
      <c r="AN380" s="1935" t="str">
        <f>IF(D380="","",IFERROR(ROUND(AM380/AK380,3),""))</f>
        <v/>
      </c>
      <c r="AO380" s="4628"/>
      <c r="AQ380" s="1952">
        <f>+COUNTIF(F380:AJ380,"－")</f>
        <v>0</v>
      </c>
      <c r="AR380" s="1952">
        <f>+COUNTIF(F380:AJ380,"外")</f>
        <v>0</v>
      </c>
    </row>
    <row r="381" spans="2:44" ht="13.8" thickBot="1">
      <c r="B381" s="2143"/>
      <c r="C381" s="2116"/>
      <c r="F381" s="2144"/>
      <c r="G381" s="2144"/>
      <c r="H381" s="2144"/>
      <c r="I381" s="2144"/>
      <c r="J381" s="2144"/>
      <c r="K381" s="2144"/>
      <c r="L381" s="2144"/>
      <c r="M381" s="2144"/>
      <c r="N381" s="2144"/>
      <c r="O381" s="2144"/>
      <c r="P381" s="2144"/>
      <c r="Q381" s="2144"/>
      <c r="R381" s="2144"/>
      <c r="S381" s="2144"/>
      <c r="T381" s="2144"/>
      <c r="U381" s="2144"/>
      <c r="V381" s="2144"/>
      <c r="W381" s="2144"/>
      <c r="X381" s="2144"/>
      <c r="Y381" s="2144"/>
      <c r="Z381" s="2144"/>
      <c r="AA381" s="2144"/>
      <c r="AB381" s="2144"/>
      <c r="AC381" s="2144"/>
      <c r="AD381" s="2144"/>
      <c r="AE381" s="2144"/>
      <c r="AF381" s="2144"/>
      <c r="AG381" s="2144"/>
      <c r="AH381" s="2144"/>
      <c r="AI381" s="2144"/>
      <c r="AJ381" s="2144"/>
      <c r="AK381" s="2145"/>
      <c r="AN381" s="2146" t="s">
        <v>2271</v>
      </c>
      <c r="AO381" s="2147" t="e">
        <f>IF(AO365&gt;=0.285,"OK","NG")</f>
        <v>#DIV/0!</v>
      </c>
      <c r="AQ381" s="2061"/>
      <c r="AR381" s="2061"/>
    </row>
    <row r="383" spans="2:44" hidden="1">
      <c r="F383" s="2061" t="e">
        <f>YEAR(F386)</f>
        <v>#VALUE!</v>
      </c>
      <c r="G383" s="2061" t="e">
        <f>MONTH(F386)</f>
        <v>#VALUE!</v>
      </c>
    </row>
    <row r="384" spans="2:44">
      <c r="B384" s="4629"/>
      <c r="C384" s="4630"/>
      <c r="D384" s="4631"/>
      <c r="E384" s="2149" t="s">
        <v>2266</v>
      </c>
      <c r="F384" s="4637" t="e">
        <f>F386</f>
        <v>#VALUE!</v>
      </c>
      <c r="G384" s="4638"/>
      <c r="H384" s="4638"/>
      <c r="I384" s="4638"/>
      <c r="J384" s="4638"/>
      <c r="K384" s="4638"/>
      <c r="L384" s="4638"/>
      <c r="M384" s="4638"/>
      <c r="N384" s="4638"/>
      <c r="O384" s="4638"/>
      <c r="P384" s="4638"/>
      <c r="Q384" s="4638"/>
      <c r="R384" s="4638"/>
      <c r="S384" s="4638"/>
      <c r="T384" s="4638"/>
      <c r="U384" s="4638"/>
      <c r="V384" s="4638"/>
      <c r="W384" s="4638"/>
      <c r="X384" s="4638"/>
      <c r="Y384" s="4638"/>
      <c r="Z384" s="4638"/>
      <c r="AA384" s="4638"/>
      <c r="AB384" s="4638"/>
      <c r="AC384" s="4638"/>
      <c r="AD384" s="4638"/>
      <c r="AE384" s="4638"/>
      <c r="AF384" s="4638"/>
      <c r="AG384" s="4638"/>
      <c r="AH384" s="4638"/>
      <c r="AI384" s="4638"/>
      <c r="AJ384" s="4638"/>
      <c r="AK384" s="4661" t="s">
        <v>2304</v>
      </c>
      <c r="AL384" s="4664" t="s">
        <v>2305</v>
      </c>
      <c r="AM384" s="4667" t="s">
        <v>2283</v>
      </c>
      <c r="AN384" s="4481" t="s">
        <v>2306</v>
      </c>
      <c r="AO384" s="4480" t="s">
        <v>2307</v>
      </c>
      <c r="AQ384" s="4619" t="s">
        <v>2308</v>
      </c>
      <c r="AR384" s="4619" t="s">
        <v>2309</v>
      </c>
    </row>
    <row r="385" spans="2:44" hidden="1">
      <c r="B385" s="4632"/>
      <c r="C385" s="4622"/>
      <c r="D385" s="4633"/>
      <c r="E385" s="2150"/>
      <c r="F385" s="2110" t="e">
        <f>DATE($F383,$G383,1)</f>
        <v>#VALUE!</v>
      </c>
      <c r="G385" s="2110" t="e">
        <f t="shared" ref="G385:AJ385" si="139">F385+1</f>
        <v>#VALUE!</v>
      </c>
      <c r="H385" s="2110" t="e">
        <f t="shared" si="139"/>
        <v>#VALUE!</v>
      </c>
      <c r="I385" s="2110" t="e">
        <f t="shared" si="139"/>
        <v>#VALUE!</v>
      </c>
      <c r="J385" s="2110" t="e">
        <f t="shared" si="139"/>
        <v>#VALUE!</v>
      </c>
      <c r="K385" s="2110" t="e">
        <f t="shared" si="139"/>
        <v>#VALUE!</v>
      </c>
      <c r="L385" s="2110" t="e">
        <f t="shared" si="139"/>
        <v>#VALUE!</v>
      </c>
      <c r="M385" s="2110" t="e">
        <f t="shared" si="139"/>
        <v>#VALUE!</v>
      </c>
      <c r="N385" s="2110" t="e">
        <f t="shared" si="139"/>
        <v>#VALUE!</v>
      </c>
      <c r="O385" s="2110" t="e">
        <f t="shared" si="139"/>
        <v>#VALUE!</v>
      </c>
      <c r="P385" s="2110" t="e">
        <f t="shared" si="139"/>
        <v>#VALUE!</v>
      </c>
      <c r="Q385" s="2110" t="e">
        <f t="shared" si="139"/>
        <v>#VALUE!</v>
      </c>
      <c r="R385" s="2110" t="e">
        <f t="shared" si="139"/>
        <v>#VALUE!</v>
      </c>
      <c r="S385" s="2110" t="e">
        <f t="shared" si="139"/>
        <v>#VALUE!</v>
      </c>
      <c r="T385" s="2110" t="e">
        <f t="shared" si="139"/>
        <v>#VALUE!</v>
      </c>
      <c r="U385" s="2110" t="e">
        <f t="shared" si="139"/>
        <v>#VALUE!</v>
      </c>
      <c r="V385" s="2110" t="e">
        <f t="shared" si="139"/>
        <v>#VALUE!</v>
      </c>
      <c r="W385" s="2110" t="e">
        <f t="shared" si="139"/>
        <v>#VALUE!</v>
      </c>
      <c r="X385" s="2110" t="e">
        <f t="shared" si="139"/>
        <v>#VALUE!</v>
      </c>
      <c r="Y385" s="2110" t="e">
        <f t="shared" si="139"/>
        <v>#VALUE!</v>
      </c>
      <c r="Z385" s="2110" t="e">
        <f t="shared" si="139"/>
        <v>#VALUE!</v>
      </c>
      <c r="AA385" s="2110" t="e">
        <f t="shared" si="139"/>
        <v>#VALUE!</v>
      </c>
      <c r="AB385" s="2110" t="e">
        <f t="shared" si="139"/>
        <v>#VALUE!</v>
      </c>
      <c r="AC385" s="2110" t="e">
        <f t="shared" si="139"/>
        <v>#VALUE!</v>
      </c>
      <c r="AD385" s="2110" t="e">
        <f t="shared" si="139"/>
        <v>#VALUE!</v>
      </c>
      <c r="AE385" s="2110" t="e">
        <f t="shared" si="139"/>
        <v>#VALUE!</v>
      </c>
      <c r="AF385" s="2110" t="e">
        <f t="shared" si="139"/>
        <v>#VALUE!</v>
      </c>
      <c r="AG385" s="2110" t="e">
        <f t="shared" si="139"/>
        <v>#VALUE!</v>
      </c>
      <c r="AH385" s="2110" t="e">
        <f t="shared" si="139"/>
        <v>#VALUE!</v>
      </c>
      <c r="AI385" s="2110" t="e">
        <f t="shared" si="139"/>
        <v>#VALUE!</v>
      </c>
      <c r="AJ385" s="2110" t="e">
        <f t="shared" si="139"/>
        <v>#VALUE!</v>
      </c>
      <c r="AK385" s="4662"/>
      <c r="AL385" s="4665"/>
      <c r="AM385" s="4668"/>
      <c r="AN385" s="4481"/>
      <c r="AO385" s="4480"/>
      <c r="AQ385" s="4619"/>
      <c r="AR385" s="4619"/>
    </row>
    <row r="386" spans="2:44">
      <c r="B386" s="4632"/>
      <c r="C386" s="4622"/>
      <c r="D386" s="4633"/>
      <c r="E386" s="2151" t="s">
        <v>2267</v>
      </c>
      <c r="F386" s="2152" t="e">
        <f>IF(EDATE(F361,1)&gt;$F$7,"",EDATE(F361,1))</f>
        <v>#VALUE!</v>
      </c>
      <c r="G386" s="2110" t="e">
        <f t="shared" ref="G386:AJ386" si="140">IF(G385&gt;$F$7,"",IF(F386=EOMONTH(DATE($F383,$G383,1),0),"",IF(F386="","",F386+1)))</f>
        <v>#VALUE!</v>
      </c>
      <c r="H386" s="2110" t="e">
        <f t="shared" si="140"/>
        <v>#VALUE!</v>
      </c>
      <c r="I386" s="2110" t="e">
        <f t="shared" si="140"/>
        <v>#VALUE!</v>
      </c>
      <c r="J386" s="2110" t="e">
        <f t="shared" si="140"/>
        <v>#VALUE!</v>
      </c>
      <c r="K386" s="2110" t="e">
        <f t="shared" si="140"/>
        <v>#VALUE!</v>
      </c>
      <c r="L386" s="2110" t="e">
        <f t="shared" si="140"/>
        <v>#VALUE!</v>
      </c>
      <c r="M386" s="2110" t="e">
        <f t="shared" si="140"/>
        <v>#VALUE!</v>
      </c>
      <c r="N386" s="2110" t="e">
        <f t="shared" si="140"/>
        <v>#VALUE!</v>
      </c>
      <c r="O386" s="2110" t="e">
        <f t="shared" si="140"/>
        <v>#VALUE!</v>
      </c>
      <c r="P386" s="2110" t="e">
        <f t="shared" si="140"/>
        <v>#VALUE!</v>
      </c>
      <c r="Q386" s="2110" t="e">
        <f t="shared" si="140"/>
        <v>#VALUE!</v>
      </c>
      <c r="R386" s="2110" t="e">
        <f t="shared" si="140"/>
        <v>#VALUE!</v>
      </c>
      <c r="S386" s="2110" t="e">
        <f t="shared" si="140"/>
        <v>#VALUE!</v>
      </c>
      <c r="T386" s="2110" t="e">
        <f t="shared" si="140"/>
        <v>#VALUE!</v>
      </c>
      <c r="U386" s="2110" t="e">
        <f t="shared" si="140"/>
        <v>#VALUE!</v>
      </c>
      <c r="V386" s="2110" t="e">
        <f t="shared" si="140"/>
        <v>#VALUE!</v>
      </c>
      <c r="W386" s="2110" t="e">
        <f t="shared" si="140"/>
        <v>#VALUE!</v>
      </c>
      <c r="X386" s="2110" t="e">
        <f t="shared" si="140"/>
        <v>#VALUE!</v>
      </c>
      <c r="Y386" s="2110" t="e">
        <f t="shared" si="140"/>
        <v>#VALUE!</v>
      </c>
      <c r="Z386" s="2110" t="e">
        <f t="shared" si="140"/>
        <v>#VALUE!</v>
      </c>
      <c r="AA386" s="2110" t="e">
        <f t="shared" si="140"/>
        <v>#VALUE!</v>
      </c>
      <c r="AB386" s="2110" t="e">
        <f t="shared" si="140"/>
        <v>#VALUE!</v>
      </c>
      <c r="AC386" s="2110" t="e">
        <f t="shared" si="140"/>
        <v>#VALUE!</v>
      </c>
      <c r="AD386" s="2110" t="e">
        <f t="shared" si="140"/>
        <v>#VALUE!</v>
      </c>
      <c r="AE386" s="2110" t="e">
        <f t="shared" si="140"/>
        <v>#VALUE!</v>
      </c>
      <c r="AF386" s="2110" t="e">
        <f t="shared" si="140"/>
        <v>#VALUE!</v>
      </c>
      <c r="AG386" s="2110" t="e">
        <f t="shared" si="140"/>
        <v>#VALUE!</v>
      </c>
      <c r="AH386" s="2110" t="e">
        <f t="shared" si="140"/>
        <v>#VALUE!</v>
      </c>
      <c r="AI386" s="2110" t="e">
        <f t="shared" si="140"/>
        <v>#VALUE!</v>
      </c>
      <c r="AJ386" s="2110" t="e">
        <f t="shared" si="140"/>
        <v>#VALUE!</v>
      </c>
      <c r="AK386" s="4662"/>
      <c r="AL386" s="4665"/>
      <c r="AM386" s="4668"/>
      <c r="AN386" s="4481"/>
      <c r="AO386" s="4480"/>
      <c r="AQ386" s="4619"/>
      <c r="AR386" s="4619"/>
    </row>
    <row r="387" spans="2:44">
      <c r="B387" s="4634"/>
      <c r="C387" s="4635"/>
      <c r="D387" s="4636"/>
      <c r="E387" s="1939" t="s">
        <v>1060</v>
      </c>
      <c r="F387" s="2153" t="str">
        <f t="shared" ref="F387:AJ387" si="141">IFERROR(TEXT(WEEKDAY(+F386),"aaa"),"")</f>
        <v/>
      </c>
      <c r="G387" s="2153" t="str">
        <f t="shared" si="141"/>
        <v/>
      </c>
      <c r="H387" s="2153" t="str">
        <f t="shared" si="141"/>
        <v/>
      </c>
      <c r="I387" s="2153" t="str">
        <f t="shared" si="141"/>
        <v/>
      </c>
      <c r="J387" s="2153" t="str">
        <f t="shared" si="141"/>
        <v/>
      </c>
      <c r="K387" s="2153" t="str">
        <f t="shared" si="141"/>
        <v/>
      </c>
      <c r="L387" s="2153" t="str">
        <f t="shared" si="141"/>
        <v/>
      </c>
      <c r="M387" s="2153" t="str">
        <f t="shared" si="141"/>
        <v/>
      </c>
      <c r="N387" s="2153" t="str">
        <f t="shared" si="141"/>
        <v/>
      </c>
      <c r="O387" s="2153" t="str">
        <f t="shared" si="141"/>
        <v/>
      </c>
      <c r="P387" s="2153" t="str">
        <f t="shared" si="141"/>
        <v/>
      </c>
      <c r="Q387" s="2153" t="str">
        <f t="shared" si="141"/>
        <v/>
      </c>
      <c r="R387" s="2153" t="str">
        <f t="shared" si="141"/>
        <v/>
      </c>
      <c r="S387" s="2153" t="str">
        <f t="shared" si="141"/>
        <v/>
      </c>
      <c r="T387" s="2153" t="str">
        <f t="shared" si="141"/>
        <v/>
      </c>
      <c r="U387" s="2153" t="str">
        <f t="shared" si="141"/>
        <v/>
      </c>
      <c r="V387" s="2153" t="str">
        <f t="shared" si="141"/>
        <v/>
      </c>
      <c r="W387" s="2153" t="str">
        <f t="shared" si="141"/>
        <v/>
      </c>
      <c r="X387" s="2153" t="str">
        <f t="shared" si="141"/>
        <v/>
      </c>
      <c r="Y387" s="2153" t="str">
        <f t="shared" si="141"/>
        <v/>
      </c>
      <c r="Z387" s="2153" t="str">
        <f t="shared" si="141"/>
        <v/>
      </c>
      <c r="AA387" s="2153" t="str">
        <f t="shared" si="141"/>
        <v/>
      </c>
      <c r="AB387" s="2153" t="str">
        <f t="shared" si="141"/>
        <v/>
      </c>
      <c r="AC387" s="2153" t="str">
        <f t="shared" si="141"/>
        <v/>
      </c>
      <c r="AD387" s="2153" t="str">
        <f t="shared" si="141"/>
        <v/>
      </c>
      <c r="AE387" s="2153" t="str">
        <f t="shared" si="141"/>
        <v/>
      </c>
      <c r="AF387" s="2153" t="str">
        <f t="shared" si="141"/>
        <v/>
      </c>
      <c r="AG387" s="2153" t="str">
        <f t="shared" si="141"/>
        <v/>
      </c>
      <c r="AH387" s="2153" t="str">
        <f t="shared" si="141"/>
        <v/>
      </c>
      <c r="AI387" s="2153" t="str">
        <f t="shared" si="141"/>
        <v/>
      </c>
      <c r="AJ387" s="2153" t="str">
        <f t="shared" si="141"/>
        <v/>
      </c>
      <c r="AK387" s="4662"/>
      <c r="AL387" s="4665"/>
      <c r="AM387" s="4668"/>
      <c r="AN387" s="4481"/>
      <c r="AO387" s="4480"/>
      <c r="AQ387" s="4619"/>
      <c r="AR387" s="4619"/>
    </row>
    <row r="388" spans="2:44" ht="21" customHeight="1">
      <c r="B388" s="2154" t="s">
        <v>2310</v>
      </c>
      <c r="C388" s="2155" t="s">
        <v>2280</v>
      </c>
      <c r="D388" s="2119" t="s">
        <v>2281</v>
      </c>
      <c r="E388" s="2120" t="s">
        <v>2270</v>
      </c>
      <c r="F388" s="2156" t="s">
        <v>2311</v>
      </c>
      <c r="G388" s="2122" t="s">
        <v>2311</v>
      </c>
      <c r="H388" s="2122" t="s">
        <v>2311</v>
      </c>
      <c r="I388" s="2122" t="s">
        <v>2311</v>
      </c>
      <c r="J388" s="2122" t="s">
        <v>2311</v>
      </c>
      <c r="K388" s="2122" t="s">
        <v>2311</v>
      </c>
      <c r="L388" s="2122" t="s">
        <v>2311</v>
      </c>
      <c r="M388" s="2122" t="s">
        <v>2311</v>
      </c>
      <c r="N388" s="2122" t="s">
        <v>2311</v>
      </c>
      <c r="O388" s="2122" t="s">
        <v>2311</v>
      </c>
      <c r="P388" s="2122" t="s">
        <v>2311</v>
      </c>
      <c r="Q388" s="2122" t="s">
        <v>2311</v>
      </c>
      <c r="R388" s="2122" t="s">
        <v>2311</v>
      </c>
      <c r="S388" s="2122" t="s">
        <v>2311</v>
      </c>
      <c r="T388" s="2122" t="s">
        <v>2311</v>
      </c>
      <c r="U388" s="2122" t="s">
        <v>2311</v>
      </c>
      <c r="V388" s="2122" t="s">
        <v>2311</v>
      </c>
      <c r="W388" s="2122" t="s">
        <v>2311</v>
      </c>
      <c r="X388" s="2122" t="s">
        <v>2311</v>
      </c>
      <c r="Y388" s="2122" t="s">
        <v>2311</v>
      </c>
      <c r="Z388" s="2122" t="s">
        <v>2311</v>
      </c>
      <c r="AA388" s="2122" t="s">
        <v>2311</v>
      </c>
      <c r="AB388" s="2122" t="s">
        <v>2311</v>
      </c>
      <c r="AC388" s="2122" t="s">
        <v>2311</v>
      </c>
      <c r="AD388" s="2122" t="s">
        <v>2311</v>
      </c>
      <c r="AE388" s="2122" t="s">
        <v>2311</v>
      </c>
      <c r="AF388" s="2122" t="s">
        <v>2311</v>
      </c>
      <c r="AG388" s="2122" t="s">
        <v>2311</v>
      </c>
      <c r="AH388" s="2122" t="s">
        <v>2311</v>
      </c>
      <c r="AI388" s="2122" t="s">
        <v>2311</v>
      </c>
      <c r="AJ388" s="2159" t="s">
        <v>2311</v>
      </c>
      <c r="AK388" s="4663"/>
      <c r="AL388" s="4666"/>
      <c r="AM388" s="4669"/>
      <c r="AN388" s="1906" t="s">
        <v>2292</v>
      </c>
      <c r="AO388" s="1905" t="s">
        <v>2293</v>
      </c>
      <c r="AQ388" s="4620"/>
      <c r="AR388" s="4620"/>
    </row>
    <row r="389" spans="2:44" ht="13.5" customHeight="1">
      <c r="B389" s="4623" t="s">
        <v>2294</v>
      </c>
      <c r="C389" s="4658" t="s">
        <v>2295</v>
      </c>
      <c r="D389" s="2176" t="s">
        <v>2296</v>
      </c>
      <c r="E389" s="2124"/>
      <c r="F389" s="2203"/>
      <c r="G389" s="2194"/>
      <c r="H389" s="2194"/>
      <c r="I389" s="2194"/>
      <c r="J389" s="2194"/>
      <c r="K389" s="2194"/>
      <c r="L389" s="2194"/>
      <c r="M389" s="2194"/>
      <c r="N389" s="2194"/>
      <c r="O389" s="2194"/>
      <c r="P389" s="2194"/>
      <c r="Q389" s="2194"/>
      <c r="R389" s="2194"/>
      <c r="S389" s="2194"/>
      <c r="T389" s="2194"/>
      <c r="U389" s="2194"/>
      <c r="V389" s="2194"/>
      <c r="W389" s="2194"/>
      <c r="X389" s="2194"/>
      <c r="Y389" s="2194"/>
      <c r="Z389" s="2194"/>
      <c r="AA389" s="2194"/>
      <c r="AB389" s="2194"/>
      <c r="AC389" s="2194"/>
      <c r="AD389" s="2194"/>
      <c r="AE389" s="2194"/>
      <c r="AF389" s="2194"/>
      <c r="AG389" s="2194"/>
      <c r="AH389" s="2194"/>
      <c r="AI389" s="2194"/>
      <c r="AJ389" s="2204"/>
      <c r="AK389" s="1933">
        <f t="shared" ref="AK389:AK394" si="142">IF(D389="","",COUNT($F$386:$AJ$386)-AL389)</f>
        <v>0</v>
      </c>
      <c r="AL389" s="1934">
        <f t="shared" ref="AL389:AL394" si="143">IF(D389="","",AQ389+AR389)</f>
        <v>0</v>
      </c>
      <c r="AM389" s="1934">
        <f t="shared" ref="AM389:AM394" si="144">IF(D389="","",COUNTIF(F389:AJ389,"休"))</f>
        <v>0</v>
      </c>
      <c r="AN389" s="1935" t="str">
        <f t="shared" ref="AN389:AN394" si="145">IF(D389="","",IFERROR(ROUND(AM389/AK389,3),""))</f>
        <v/>
      </c>
      <c r="AO389" s="4626" t="e">
        <f>ROUND(AVERAGE(AN389:AN404),3)</f>
        <v>#DIV/0!</v>
      </c>
      <c r="AQ389" s="1952">
        <f t="shared" ref="AQ389:AQ394" si="146">+COUNTIF(F389:AJ389,"－")</f>
        <v>0</v>
      </c>
      <c r="AR389" s="1952">
        <f t="shared" ref="AR389:AR394" si="147">+COUNTIF(F389:AJ389,"外")</f>
        <v>0</v>
      </c>
    </row>
    <row r="390" spans="2:44" ht="13.5" customHeight="1">
      <c r="B390" s="4624"/>
      <c r="C390" s="4659"/>
      <c r="D390" s="2178" t="s">
        <v>2297</v>
      </c>
      <c r="E390" s="2124"/>
      <c r="F390" s="2179"/>
      <c r="G390" s="2130"/>
      <c r="H390" s="2130"/>
      <c r="I390" s="2130"/>
      <c r="J390" s="2130"/>
      <c r="K390" s="2130"/>
      <c r="L390" s="2130"/>
      <c r="M390" s="2130"/>
      <c r="N390" s="2130"/>
      <c r="O390" s="2130"/>
      <c r="P390" s="2130"/>
      <c r="Q390" s="2130"/>
      <c r="R390" s="2130"/>
      <c r="S390" s="2130"/>
      <c r="T390" s="2130"/>
      <c r="U390" s="2130"/>
      <c r="V390" s="2130"/>
      <c r="W390" s="2130"/>
      <c r="X390" s="2130"/>
      <c r="Y390" s="2130"/>
      <c r="Z390" s="2130"/>
      <c r="AA390" s="2130"/>
      <c r="AB390" s="2130"/>
      <c r="AC390" s="2130"/>
      <c r="AD390" s="2130"/>
      <c r="AE390" s="2130"/>
      <c r="AF390" s="2130"/>
      <c r="AG390" s="2130"/>
      <c r="AH390" s="2130"/>
      <c r="AI390" s="2130"/>
      <c r="AJ390" s="2191"/>
      <c r="AK390" s="1933">
        <f t="shared" si="142"/>
        <v>0</v>
      </c>
      <c r="AL390" s="1934">
        <f t="shared" si="143"/>
        <v>0</v>
      </c>
      <c r="AM390" s="1934">
        <f t="shared" si="144"/>
        <v>0</v>
      </c>
      <c r="AN390" s="1935" t="str">
        <f t="shared" si="145"/>
        <v/>
      </c>
      <c r="AO390" s="4627"/>
      <c r="AQ390" s="1952">
        <f t="shared" si="146"/>
        <v>0</v>
      </c>
      <c r="AR390" s="1952">
        <f t="shared" si="147"/>
        <v>0</v>
      </c>
    </row>
    <row r="391" spans="2:44">
      <c r="B391" s="4624"/>
      <c r="C391" s="4659"/>
      <c r="D391" s="2181" t="s">
        <v>2298</v>
      </c>
      <c r="E391" s="2124"/>
      <c r="F391" s="2179"/>
      <c r="G391" s="2130"/>
      <c r="H391" s="2130"/>
      <c r="I391" s="2130"/>
      <c r="J391" s="2130"/>
      <c r="K391" s="2130"/>
      <c r="L391" s="2130"/>
      <c r="M391" s="2130"/>
      <c r="N391" s="2130"/>
      <c r="O391" s="2130"/>
      <c r="P391" s="2130"/>
      <c r="Q391" s="2130"/>
      <c r="R391" s="2130"/>
      <c r="S391" s="2130"/>
      <c r="T391" s="2130"/>
      <c r="U391" s="2130"/>
      <c r="V391" s="2130"/>
      <c r="W391" s="2130"/>
      <c r="X391" s="2130"/>
      <c r="Y391" s="2130"/>
      <c r="Z391" s="2130"/>
      <c r="AA391" s="2130"/>
      <c r="AB391" s="2130"/>
      <c r="AC391" s="2130"/>
      <c r="AD391" s="2130"/>
      <c r="AE391" s="2130"/>
      <c r="AF391" s="2130"/>
      <c r="AG391" s="2130"/>
      <c r="AH391" s="2130"/>
      <c r="AI391" s="2130"/>
      <c r="AJ391" s="2191"/>
      <c r="AK391" s="1933">
        <f t="shared" si="142"/>
        <v>0</v>
      </c>
      <c r="AL391" s="1934">
        <f t="shared" si="143"/>
        <v>0</v>
      </c>
      <c r="AM391" s="1934">
        <f t="shared" si="144"/>
        <v>0</v>
      </c>
      <c r="AN391" s="1935" t="str">
        <f t="shared" si="145"/>
        <v/>
      </c>
      <c r="AO391" s="4627"/>
      <c r="AQ391" s="1952">
        <f t="shared" si="146"/>
        <v>0</v>
      </c>
      <c r="AR391" s="1952">
        <f t="shared" si="147"/>
        <v>0</v>
      </c>
    </row>
    <row r="392" spans="2:44">
      <c r="B392" s="4624"/>
      <c r="C392" s="4659"/>
      <c r="D392" s="2181" t="s">
        <v>2299</v>
      </c>
      <c r="E392" s="2105"/>
      <c r="F392" s="2179"/>
      <c r="G392" s="2130"/>
      <c r="H392" s="2130"/>
      <c r="I392" s="2130"/>
      <c r="J392" s="2130"/>
      <c r="K392" s="2130"/>
      <c r="L392" s="2130"/>
      <c r="M392" s="2130"/>
      <c r="N392" s="2130"/>
      <c r="O392" s="2130"/>
      <c r="P392" s="2130"/>
      <c r="Q392" s="2130"/>
      <c r="R392" s="2130"/>
      <c r="S392" s="2130"/>
      <c r="T392" s="2130"/>
      <c r="U392" s="2130"/>
      <c r="V392" s="2130"/>
      <c r="W392" s="2130"/>
      <c r="X392" s="2130"/>
      <c r="Y392" s="2130"/>
      <c r="Z392" s="2130"/>
      <c r="AA392" s="2130"/>
      <c r="AB392" s="2130"/>
      <c r="AC392" s="2130"/>
      <c r="AD392" s="2130"/>
      <c r="AE392" s="2130"/>
      <c r="AF392" s="2130"/>
      <c r="AG392" s="2130"/>
      <c r="AH392" s="2130"/>
      <c r="AI392" s="2130"/>
      <c r="AJ392" s="2191"/>
      <c r="AK392" s="1933">
        <f t="shared" si="142"/>
        <v>0</v>
      </c>
      <c r="AL392" s="1934">
        <f t="shared" si="143"/>
        <v>0</v>
      </c>
      <c r="AM392" s="1934">
        <f t="shared" si="144"/>
        <v>0</v>
      </c>
      <c r="AN392" s="1935" t="str">
        <f t="shared" si="145"/>
        <v/>
      </c>
      <c r="AO392" s="4627"/>
      <c r="AQ392" s="1952">
        <f t="shared" si="146"/>
        <v>0</v>
      </c>
      <c r="AR392" s="1952">
        <f t="shared" si="147"/>
        <v>0</v>
      </c>
    </row>
    <row r="393" spans="2:44">
      <c r="B393" s="4624"/>
      <c r="C393" s="4659"/>
      <c r="D393" s="2181" t="s">
        <v>2300</v>
      </c>
      <c r="E393" s="2124"/>
      <c r="F393" s="2179"/>
      <c r="G393" s="2130"/>
      <c r="H393" s="2130"/>
      <c r="I393" s="2130"/>
      <c r="J393" s="2130"/>
      <c r="K393" s="2130"/>
      <c r="L393" s="2130"/>
      <c r="M393" s="2130"/>
      <c r="N393" s="2130"/>
      <c r="O393" s="2130"/>
      <c r="P393" s="2130"/>
      <c r="Q393" s="2130"/>
      <c r="R393" s="2130"/>
      <c r="S393" s="2130"/>
      <c r="T393" s="2130"/>
      <c r="U393" s="2130"/>
      <c r="V393" s="2130"/>
      <c r="W393" s="2130"/>
      <c r="X393" s="2130"/>
      <c r="Y393" s="2130"/>
      <c r="Z393" s="2130"/>
      <c r="AA393" s="2130"/>
      <c r="AB393" s="2130"/>
      <c r="AC393" s="2130"/>
      <c r="AD393" s="2130"/>
      <c r="AE393" s="2130"/>
      <c r="AF393" s="2130"/>
      <c r="AG393" s="2130"/>
      <c r="AH393" s="2130"/>
      <c r="AI393" s="2130"/>
      <c r="AJ393" s="2191"/>
      <c r="AK393" s="1933">
        <f t="shared" si="142"/>
        <v>0</v>
      </c>
      <c r="AL393" s="1934">
        <f t="shared" si="143"/>
        <v>0</v>
      </c>
      <c r="AM393" s="1934">
        <f t="shared" si="144"/>
        <v>0</v>
      </c>
      <c r="AN393" s="1935" t="str">
        <f t="shared" si="145"/>
        <v/>
      </c>
      <c r="AO393" s="4627"/>
      <c r="AQ393" s="1952">
        <f t="shared" si="146"/>
        <v>0</v>
      </c>
      <c r="AR393" s="1952">
        <f t="shared" si="147"/>
        <v>0</v>
      </c>
    </row>
    <row r="394" spans="2:44">
      <c r="B394" s="4625"/>
      <c r="C394" s="4660"/>
      <c r="D394" s="2182">
        <f>E$29</f>
        <v>0</v>
      </c>
      <c r="E394" s="2132"/>
      <c r="F394" s="2205"/>
      <c r="G394" s="2198"/>
      <c r="H394" s="2198"/>
      <c r="I394" s="2198"/>
      <c r="J394" s="2198"/>
      <c r="K394" s="2198"/>
      <c r="L394" s="2198"/>
      <c r="M394" s="2198"/>
      <c r="N394" s="2198"/>
      <c r="O394" s="2198"/>
      <c r="P394" s="2198"/>
      <c r="Q394" s="2198"/>
      <c r="R394" s="2198"/>
      <c r="S394" s="2198"/>
      <c r="T394" s="2198"/>
      <c r="U394" s="2198"/>
      <c r="V394" s="2198"/>
      <c r="W394" s="2198"/>
      <c r="X394" s="2198"/>
      <c r="Y394" s="2198"/>
      <c r="Z394" s="2198"/>
      <c r="AA394" s="2198"/>
      <c r="AB394" s="2198"/>
      <c r="AC394" s="2198"/>
      <c r="AD394" s="2198"/>
      <c r="AE394" s="2198"/>
      <c r="AF394" s="2198"/>
      <c r="AG394" s="2198"/>
      <c r="AH394" s="2198"/>
      <c r="AI394" s="2198"/>
      <c r="AJ394" s="2206"/>
      <c r="AK394" s="1933">
        <f t="shared" si="142"/>
        <v>0</v>
      </c>
      <c r="AL394" s="1934">
        <f t="shared" si="143"/>
        <v>0</v>
      </c>
      <c r="AM394" s="1947">
        <f t="shared" si="144"/>
        <v>0</v>
      </c>
      <c r="AN394" s="1935" t="str">
        <f t="shared" si="145"/>
        <v/>
      </c>
      <c r="AO394" s="4627"/>
      <c r="AQ394" s="1952">
        <f t="shared" si="146"/>
        <v>0</v>
      </c>
      <c r="AR394" s="1952">
        <f t="shared" si="147"/>
        <v>0</v>
      </c>
    </row>
    <row r="395" spans="2:44" ht="14.4">
      <c r="B395" s="4623" t="s">
        <v>2301</v>
      </c>
      <c r="C395" s="4658" t="s">
        <v>2302</v>
      </c>
      <c r="D395" s="2119" t="s">
        <v>2281</v>
      </c>
      <c r="E395" s="2137" t="s">
        <v>2270</v>
      </c>
      <c r="F395" s="2156" t="s">
        <v>2312</v>
      </c>
      <c r="G395" s="2122" t="s">
        <v>2312</v>
      </c>
      <c r="H395" s="2122" t="s">
        <v>2312</v>
      </c>
      <c r="I395" s="2122" t="s">
        <v>2312</v>
      </c>
      <c r="J395" s="2122" t="s">
        <v>2312</v>
      </c>
      <c r="K395" s="2122" t="s">
        <v>2312</v>
      </c>
      <c r="L395" s="2122" t="s">
        <v>2312</v>
      </c>
      <c r="M395" s="2122" t="s">
        <v>2312</v>
      </c>
      <c r="N395" s="2122" t="s">
        <v>2312</v>
      </c>
      <c r="O395" s="2122" t="s">
        <v>2312</v>
      </c>
      <c r="P395" s="2122" t="s">
        <v>2312</v>
      </c>
      <c r="Q395" s="2122" t="s">
        <v>2312</v>
      </c>
      <c r="R395" s="2122" t="s">
        <v>2312</v>
      </c>
      <c r="S395" s="2122" t="s">
        <v>2312</v>
      </c>
      <c r="T395" s="2122" t="s">
        <v>2312</v>
      </c>
      <c r="U395" s="2122" t="s">
        <v>2312</v>
      </c>
      <c r="V395" s="2122" t="s">
        <v>2312</v>
      </c>
      <c r="W395" s="2122" t="s">
        <v>2312</v>
      </c>
      <c r="X395" s="2122" t="s">
        <v>2312</v>
      </c>
      <c r="Y395" s="2122" t="s">
        <v>2312</v>
      </c>
      <c r="Z395" s="2122" t="s">
        <v>2312</v>
      </c>
      <c r="AA395" s="2122" t="s">
        <v>2312</v>
      </c>
      <c r="AB395" s="2122" t="s">
        <v>2312</v>
      </c>
      <c r="AC395" s="2122" t="s">
        <v>2312</v>
      </c>
      <c r="AD395" s="2122" t="s">
        <v>2312</v>
      </c>
      <c r="AE395" s="2122" t="s">
        <v>2312</v>
      </c>
      <c r="AF395" s="2122" t="s">
        <v>2312</v>
      </c>
      <c r="AG395" s="2122" t="s">
        <v>2312</v>
      </c>
      <c r="AH395" s="2122" t="s">
        <v>2312</v>
      </c>
      <c r="AI395" s="2122" t="s">
        <v>2312</v>
      </c>
      <c r="AJ395" s="2159" t="s">
        <v>2312</v>
      </c>
      <c r="AK395" s="1951"/>
      <c r="AL395" s="1952"/>
      <c r="AM395" s="1953"/>
      <c r="AN395" s="1954"/>
      <c r="AO395" s="4627"/>
    </row>
    <row r="396" spans="2:44">
      <c r="B396" s="4624"/>
      <c r="C396" s="4659"/>
      <c r="D396" s="2185" t="s">
        <v>2296</v>
      </c>
      <c r="E396" s="2124"/>
      <c r="F396" s="2197"/>
      <c r="G396" s="2135"/>
      <c r="H396" s="2135"/>
      <c r="I396" s="2135"/>
      <c r="J396" s="2135"/>
      <c r="K396" s="2135"/>
      <c r="L396" s="2135"/>
      <c r="M396" s="2135"/>
      <c r="N396" s="2135"/>
      <c r="O396" s="2135"/>
      <c r="P396" s="2135"/>
      <c r="Q396" s="2135"/>
      <c r="R396" s="2135"/>
      <c r="S396" s="2135"/>
      <c r="T396" s="2135"/>
      <c r="U396" s="2135"/>
      <c r="V396" s="2135"/>
      <c r="W396" s="2135"/>
      <c r="X396" s="2135"/>
      <c r="Y396" s="2135"/>
      <c r="Z396" s="2135"/>
      <c r="AA396" s="2135"/>
      <c r="AB396" s="2135"/>
      <c r="AC396" s="2135"/>
      <c r="AD396" s="2135"/>
      <c r="AE396" s="2135"/>
      <c r="AF396" s="2135"/>
      <c r="AG396" s="2135"/>
      <c r="AH396" s="2135"/>
      <c r="AI396" s="2135"/>
      <c r="AJ396" s="2207"/>
      <c r="AK396" s="1933">
        <f>IF(D396="","",COUNT($F$386:$AJ$386)-AL396)</f>
        <v>0</v>
      </c>
      <c r="AL396" s="1934">
        <f>IF(D396="","",AQ396+AR396)</f>
        <v>0</v>
      </c>
      <c r="AM396" s="1934">
        <f>IF(D396="","",COUNTIF(F396:AJ396,"休"))</f>
        <v>0</v>
      </c>
      <c r="AN396" s="1935" t="str">
        <f>IF(D396="","",IFERROR(ROUND(AM396/AK396,3),""))</f>
        <v/>
      </c>
      <c r="AO396" s="4627"/>
      <c r="AQ396" s="1952">
        <f>+COUNTIF(F396:AJ396,"－")</f>
        <v>0</v>
      </c>
      <c r="AR396" s="1952">
        <f>+COUNTIF(F396:AJ396,"外")</f>
        <v>0</v>
      </c>
    </row>
    <row r="397" spans="2:44">
      <c r="B397" s="4624"/>
      <c r="C397" s="4659"/>
      <c r="D397" s="2178" t="s">
        <v>2297</v>
      </c>
      <c r="E397" s="2138"/>
      <c r="F397" s="2179"/>
      <c r="G397" s="2130"/>
      <c r="H397" s="2130"/>
      <c r="I397" s="2130"/>
      <c r="J397" s="2130"/>
      <c r="K397" s="2130"/>
      <c r="L397" s="2130"/>
      <c r="M397" s="2130"/>
      <c r="N397" s="2130"/>
      <c r="O397" s="2130"/>
      <c r="P397" s="2130"/>
      <c r="Q397" s="2130"/>
      <c r="R397" s="2130"/>
      <c r="S397" s="2130"/>
      <c r="T397" s="2130"/>
      <c r="U397" s="2130"/>
      <c r="V397" s="2130"/>
      <c r="W397" s="2130"/>
      <c r="X397" s="2130"/>
      <c r="Y397" s="2130"/>
      <c r="Z397" s="2130"/>
      <c r="AA397" s="2130"/>
      <c r="AB397" s="2130"/>
      <c r="AC397" s="2130"/>
      <c r="AD397" s="2130"/>
      <c r="AE397" s="2130"/>
      <c r="AF397" s="2130"/>
      <c r="AG397" s="2130"/>
      <c r="AH397" s="2130"/>
      <c r="AI397" s="2130"/>
      <c r="AJ397" s="2191"/>
      <c r="AK397" s="1933">
        <f>IF(D397="","",COUNT($F$386:$AJ$386)-AL397)</f>
        <v>0</v>
      </c>
      <c r="AL397" s="1934">
        <f>IF(D397="","",AQ397+AR397)</f>
        <v>0</v>
      </c>
      <c r="AM397" s="1934">
        <f>IF(D397="","",COUNTIF(F397:AJ397,"休"))</f>
        <v>0</v>
      </c>
      <c r="AN397" s="1935" t="str">
        <f>IF(D397="","",IFERROR(ROUND(AM397/AK397,3),""))</f>
        <v/>
      </c>
      <c r="AO397" s="4627"/>
      <c r="AQ397" s="1952">
        <f>+COUNTIF(F397:AJ397,"－")</f>
        <v>0</v>
      </c>
      <c r="AR397" s="1952">
        <f>+COUNTIF(F397:AJ397,"外")</f>
        <v>0</v>
      </c>
    </row>
    <row r="398" spans="2:44">
      <c r="B398" s="4624"/>
      <c r="C398" s="4659"/>
      <c r="E398" s="2138"/>
      <c r="F398" s="2179"/>
      <c r="G398" s="2130"/>
      <c r="H398" s="2130"/>
      <c r="I398" s="2130"/>
      <c r="J398" s="2130"/>
      <c r="K398" s="2130"/>
      <c r="L398" s="2130"/>
      <c r="M398" s="2130"/>
      <c r="N398" s="2130"/>
      <c r="O398" s="2130"/>
      <c r="P398" s="2130"/>
      <c r="Q398" s="2130"/>
      <c r="R398" s="2130"/>
      <c r="S398" s="2130"/>
      <c r="T398" s="2130"/>
      <c r="U398" s="2130"/>
      <c r="V398" s="2130"/>
      <c r="W398" s="2130"/>
      <c r="X398" s="2130"/>
      <c r="Y398" s="2130"/>
      <c r="Z398" s="2130"/>
      <c r="AA398" s="2130"/>
      <c r="AB398" s="2130"/>
      <c r="AC398" s="2130"/>
      <c r="AD398" s="2130"/>
      <c r="AE398" s="2130"/>
      <c r="AF398" s="2130"/>
      <c r="AG398" s="2130"/>
      <c r="AH398" s="2130"/>
      <c r="AI398" s="2130"/>
      <c r="AJ398" s="2191"/>
      <c r="AK398" s="1933" t="str">
        <f>IF(D398="","",COUNT($F$386:$AJ$386)-AL398)</f>
        <v/>
      </c>
      <c r="AL398" s="1934" t="str">
        <f>IF(D398="","",AQ398+AR398)</f>
        <v/>
      </c>
      <c r="AM398" s="1934" t="str">
        <f>IF(D398="","",COUNTIF(F398:AJ398,"休"))</f>
        <v/>
      </c>
      <c r="AN398" s="1935" t="str">
        <f>IF(D398="","",IFERROR(ROUND(AM398/AK398,3),""))</f>
        <v/>
      </c>
      <c r="AO398" s="4627"/>
      <c r="AQ398" s="1952">
        <f>+COUNTIF(F398:AJ398,"－")</f>
        <v>0</v>
      </c>
      <c r="AR398" s="1952">
        <f>+COUNTIF(F398:AJ398,"外")</f>
        <v>0</v>
      </c>
    </row>
    <row r="399" spans="2:44">
      <c r="B399" s="4624"/>
      <c r="C399" s="4660"/>
      <c r="D399" s="2174"/>
      <c r="E399" s="1947"/>
      <c r="F399" s="2205"/>
      <c r="G399" s="2198"/>
      <c r="H399" s="2198"/>
      <c r="I399" s="2198"/>
      <c r="J399" s="2198"/>
      <c r="K399" s="2198"/>
      <c r="L399" s="2198"/>
      <c r="M399" s="2198"/>
      <c r="N399" s="2198"/>
      <c r="O399" s="2198"/>
      <c r="P399" s="2198"/>
      <c r="Q399" s="2198"/>
      <c r="R399" s="2198"/>
      <c r="S399" s="2198"/>
      <c r="T399" s="2198"/>
      <c r="U399" s="2198"/>
      <c r="V399" s="2198"/>
      <c r="W399" s="2198"/>
      <c r="X399" s="2198"/>
      <c r="Y399" s="2198"/>
      <c r="Z399" s="2198"/>
      <c r="AA399" s="2198"/>
      <c r="AB399" s="2198"/>
      <c r="AC399" s="2198"/>
      <c r="AD399" s="2198"/>
      <c r="AE399" s="2198"/>
      <c r="AF399" s="2198"/>
      <c r="AG399" s="2198"/>
      <c r="AH399" s="2198"/>
      <c r="AI399" s="2198"/>
      <c r="AJ399" s="2206"/>
      <c r="AK399" s="1933" t="str">
        <f>IF(D399="","",COUNT($F$386:$AJ$386)-AL399)</f>
        <v/>
      </c>
      <c r="AL399" s="1934" t="str">
        <f>IF(D399="","",AQ399+AR399)</f>
        <v/>
      </c>
      <c r="AM399" s="1934" t="str">
        <f>IF(D399="","",COUNTIF(F399:AJ399,"休"))</f>
        <v/>
      </c>
      <c r="AN399" s="1935" t="str">
        <f>IF(D399="","",IFERROR(ROUND(AM399/AK399,3),""))</f>
        <v/>
      </c>
      <c r="AO399" s="4627"/>
      <c r="AQ399" s="1952">
        <f>+COUNTIF(F399:AJ399,"－")</f>
        <v>0</v>
      </c>
      <c r="AR399" s="1952">
        <f>+COUNTIF(F399:AJ399,"外")</f>
        <v>0</v>
      </c>
    </row>
    <row r="400" spans="2:44" ht="14.4">
      <c r="B400" s="4624"/>
      <c r="C400" s="4658" t="s">
        <v>2303</v>
      </c>
      <c r="D400" s="2119" t="s">
        <v>2281</v>
      </c>
      <c r="E400" s="2139" t="s">
        <v>2270</v>
      </c>
      <c r="F400" s="2156" t="s">
        <v>2311</v>
      </c>
      <c r="G400" s="2122" t="s">
        <v>2311</v>
      </c>
      <c r="H400" s="2122" t="s">
        <v>2311</v>
      </c>
      <c r="I400" s="2122" t="s">
        <v>2311</v>
      </c>
      <c r="J400" s="2122" t="s">
        <v>2311</v>
      </c>
      <c r="K400" s="2122" t="s">
        <v>2311</v>
      </c>
      <c r="L400" s="2122" t="s">
        <v>2311</v>
      </c>
      <c r="M400" s="2122" t="s">
        <v>2311</v>
      </c>
      <c r="N400" s="2122" t="s">
        <v>2311</v>
      </c>
      <c r="O400" s="2122" t="s">
        <v>2311</v>
      </c>
      <c r="P400" s="2122" t="s">
        <v>2311</v>
      </c>
      <c r="Q400" s="2122" t="s">
        <v>2311</v>
      </c>
      <c r="R400" s="2122" t="s">
        <v>2311</v>
      </c>
      <c r="S400" s="2122" t="s">
        <v>2311</v>
      </c>
      <c r="T400" s="2122" t="s">
        <v>2311</v>
      </c>
      <c r="U400" s="2122" t="s">
        <v>2311</v>
      </c>
      <c r="V400" s="2122" t="s">
        <v>2311</v>
      </c>
      <c r="W400" s="2122" t="s">
        <v>2311</v>
      </c>
      <c r="X400" s="2122" t="s">
        <v>2311</v>
      </c>
      <c r="Y400" s="2122" t="s">
        <v>2311</v>
      </c>
      <c r="Z400" s="2122" t="s">
        <v>2311</v>
      </c>
      <c r="AA400" s="2122" t="s">
        <v>2311</v>
      </c>
      <c r="AB400" s="2122" t="s">
        <v>2311</v>
      </c>
      <c r="AC400" s="2122" t="s">
        <v>2311</v>
      </c>
      <c r="AD400" s="2122" t="s">
        <v>2311</v>
      </c>
      <c r="AE400" s="2122" t="s">
        <v>2311</v>
      </c>
      <c r="AF400" s="2122" t="s">
        <v>2311</v>
      </c>
      <c r="AG400" s="2122" t="s">
        <v>2311</v>
      </c>
      <c r="AH400" s="2122" t="s">
        <v>2311</v>
      </c>
      <c r="AI400" s="2122" t="s">
        <v>2311</v>
      </c>
      <c r="AJ400" s="2159" t="s">
        <v>2311</v>
      </c>
      <c r="AK400" s="1951"/>
      <c r="AL400" s="1952"/>
      <c r="AM400" s="1960"/>
      <c r="AN400" s="1954"/>
      <c r="AO400" s="4627"/>
    </row>
    <row r="401" spans="2:44">
      <c r="B401" s="4624"/>
      <c r="C401" s="4659"/>
      <c r="D401" s="2167" t="s">
        <v>2297</v>
      </c>
      <c r="E401" s="2124"/>
      <c r="F401" s="2197"/>
      <c r="G401" s="2135"/>
      <c r="H401" s="2135"/>
      <c r="I401" s="2135"/>
      <c r="J401" s="2135"/>
      <c r="K401" s="2135"/>
      <c r="L401" s="2135"/>
      <c r="M401" s="2135"/>
      <c r="N401" s="2135"/>
      <c r="O401" s="2135"/>
      <c r="P401" s="2135"/>
      <c r="Q401" s="2135"/>
      <c r="R401" s="2135"/>
      <c r="S401" s="2135"/>
      <c r="T401" s="2135"/>
      <c r="U401" s="2135"/>
      <c r="V401" s="2135"/>
      <c r="W401" s="2135"/>
      <c r="X401" s="2135"/>
      <c r="Y401" s="2135"/>
      <c r="Z401" s="2135"/>
      <c r="AA401" s="2135"/>
      <c r="AB401" s="2135"/>
      <c r="AC401" s="2135"/>
      <c r="AD401" s="2135"/>
      <c r="AE401" s="2135"/>
      <c r="AF401" s="2135"/>
      <c r="AG401" s="2135"/>
      <c r="AH401" s="2135"/>
      <c r="AI401" s="2135"/>
      <c r="AJ401" s="2207"/>
      <c r="AK401" s="1933">
        <f>IF(D401="","",COUNT($F$386:$AJ$386)-AL401)</f>
        <v>0</v>
      </c>
      <c r="AL401" s="1934">
        <f>IF(D401="","",AQ401+AR401)</f>
        <v>0</v>
      </c>
      <c r="AM401" s="1934">
        <f>IF(D401="","",COUNTIF(F401:AJ401,"休"))</f>
        <v>0</v>
      </c>
      <c r="AN401" s="1935" t="str">
        <f>IF(D401="","",IFERROR(ROUND(AM401/AK401,3),""))</f>
        <v/>
      </c>
      <c r="AO401" s="4627"/>
      <c r="AQ401" s="1952">
        <f>+COUNTIF(F401:AJ401,"－")</f>
        <v>0</v>
      </c>
      <c r="AR401" s="1952">
        <f>+COUNTIF(F401:AJ401,"外")</f>
        <v>0</v>
      </c>
    </row>
    <row r="402" spans="2:44">
      <c r="B402" s="4624"/>
      <c r="C402" s="4659"/>
      <c r="E402" s="2138"/>
      <c r="F402" s="2179"/>
      <c r="G402" s="2130"/>
      <c r="H402" s="2130"/>
      <c r="I402" s="2130"/>
      <c r="J402" s="2130"/>
      <c r="K402" s="2130"/>
      <c r="L402" s="2130"/>
      <c r="M402" s="2130"/>
      <c r="N402" s="2130"/>
      <c r="O402" s="2130"/>
      <c r="P402" s="2130"/>
      <c r="Q402" s="2130"/>
      <c r="R402" s="2130"/>
      <c r="S402" s="2130"/>
      <c r="T402" s="2130"/>
      <c r="U402" s="2130"/>
      <c r="V402" s="2130"/>
      <c r="W402" s="2130"/>
      <c r="X402" s="2130"/>
      <c r="Y402" s="2130"/>
      <c r="Z402" s="2130"/>
      <c r="AA402" s="2130"/>
      <c r="AB402" s="2130"/>
      <c r="AC402" s="2130"/>
      <c r="AD402" s="2130"/>
      <c r="AE402" s="2130"/>
      <c r="AF402" s="2130"/>
      <c r="AG402" s="2130"/>
      <c r="AH402" s="2130"/>
      <c r="AI402" s="2130"/>
      <c r="AJ402" s="2191"/>
      <c r="AK402" s="1933" t="str">
        <f>IF(D402="","",COUNT($F$386:$AJ$386)-AL402)</f>
        <v/>
      </c>
      <c r="AL402" s="1934" t="str">
        <f>IF(D402="","",AQ402+AR402)</f>
        <v/>
      </c>
      <c r="AM402" s="1934" t="str">
        <f>IF(D402="","",COUNTIF(F402:AJ402,"休"))</f>
        <v/>
      </c>
      <c r="AN402" s="1935" t="str">
        <f>IF(D402="","",IFERROR(ROUND(AM402/AK402,3),""))</f>
        <v/>
      </c>
      <c r="AO402" s="4627"/>
      <c r="AQ402" s="1952">
        <f>+COUNTIF(F402:AJ402,"－")</f>
        <v>0</v>
      </c>
      <c r="AR402" s="1952">
        <f>+COUNTIF(F402:AJ402,"外")</f>
        <v>0</v>
      </c>
    </row>
    <row r="403" spans="2:44">
      <c r="B403" s="4624"/>
      <c r="C403" s="4659"/>
      <c r="E403" s="2138"/>
      <c r="F403" s="2179"/>
      <c r="G403" s="2130"/>
      <c r="H403" s="2130"/>
      <c r="I403" s="2130"/>
      <c r="J403" s="2130"/>
      <c r="K403" s="2130"/>
      <c r="L403" s="2130"/>
      <c r="M403" s="2130"/>
      <c r="N403" s="2130"/>
      <c r="O403" s="2130"/>
      <c r="P403" s="2130"/>
      <c r="Q403" s="2130"/>
      <c r="R403" s="2130"/>
      <c r="S403" s="2130"/>
      <c r="T403" s="2130"/>
      <c r="U403" s="2130"/>
      <c r="V403" s="2130"/>
      <c r="W403" s="2130"/>
      <c r="X403" s="2130"/>
      <c r="Y403" s="2130"/>
      <c r="Z403" s="2130"/>
      <c r="AA403" s="2130"/>
      <c r="AB403" s="2130"/>
      <c r="AC403" s="2130"/>
      <c r="AD403" s="2130"/>
      <c r="AE403" s="2130"/>
      <c r="AF403" s="2130"/>
      <c r="AG403" s="2130"/>
      <c r="AH403" s="2130"/>
      <c r="AI403" s="2130"/>
      <c r="AJ403" s="2191"/>
      <c r="AK403" s="1933" t="str">
        <f>IF(D403="","",COUNT($F$386:$AJ$386)-AL403)</f>
        <v/>
      </c>
      <c r="AL403" s="1934" t="str">
        <f>IF(D403="","",AQ403+AR403)</f>
        <v/>
      </c>
      <c r="AM403" s="1934" t="str">
        <f>IF(D403="","",COUNTIF(F403:AJ403,"休"))</f>
        <v/>
      </c>
      <c r="AN403" s="1935" t="str">
        <f>IF(D403="","",IFERROR(ROUND(AM403/AK403,3),""))</f>
        <v/>
      </c>
      <c r="AO403" s="4627"/>
      <c r="AQ403" s="1952">
        <f>+COUNTIF(F403:AJ403,"－")</f>
        <v>0</v>
      </c>
      <c r="AR403" s="1952">
        <f>+COUNTIF(F403:AJ403,"外")</f>
        <v>0</v>
      </c>
    </row>
    <row r="404" spans="2:44" ht="13.8" thickBot="1">
      <c r="B404" s="4625"/>
      <c r="C404" s="4660"/>
      <c r="D404" s="2174"/>
      <c r="E404" s="1947"/>
      <c r="F404" s="2205"/>
      <c r="G404" s="2198"/>
      <c r="H404" s="2198"/>
      <c r="I404" s="2198"/>
      <c r="J404" s="2198"/>
      <c r="K404" s="2198"/>
      <c r="L404" s="2198"/>
      <c r="M404" s="2198"/>
      <c r="N404" s="2198"/>
      <c r="O404" s="2198"/>
      <c r="P404" s="2198"/>
      <c r="Q404" s="2198"/>
      <c r="R404" s="2198"/>
      <c r="S404" s="2198"/>
      <c r="T404" s="2198"/>
      <c r="U404" s="2198"/>
      <c r="V404" s="2198"/>
      <c r="W404" s="2198"/>
      <c r="X404" s="2198"/>
      <c r="Y404" s="2198"/>
      <c r="Z404" s="2198"/>
      <c r="AA404" s="2198"/>
      <c r="AB404" s="2198"/>
      <c r="AC404" s="2198"/>
      <c r="AD404" s="2198"/>
      <c r="AE404" s="2198"/>
      <c r="AF404" s="2198"/>
      <c r="AG404" s="2198"/>
      <c r="AH404" s="2198"/>
      <c r="AI404" s="2198"/>
      <c r="AJ404" s="2206"/>
      <c r="AK404" s="1963" t="str">
        <f>IF(D404="","",COUNT($F$386:$AJ$386)-AL404)</f>
        <v/>
      </c>
      <c r="AL404" s="1947" t="str">
        <f>IF(D404="","",AQ404+AR404)</f>
        <v/>
      </c>
      <c r="AM404" s="1947" t="str">
        <f>IF(D404="","",COUNTIF(F404:AJ404,"休"))</f>
        <v/>
      </c>
      <c r="AN404" s="1935" t="str">
        <f>IF(D404="","",IFERROR(ROUND(AM404/AK404,3),""))</f>
        <v/>
      </c>
      <c r="AO404" s="4628"/>
      <c r="AQ404" s="1952">
        <f>+COUNTIF(F404:AJ404,"－")</f>
        <v>0</v>
      </c>
      <c r="AR404" s="1952">
        <f>+COUNTIF(F404:AJ404,"外")</f>
        <v>0</v>
      </c>
    </row>
    <row r="405" spans="2:44" ht="13.8" thickBot="1">
      <c r="B405" s="2143"/>
      <c r="C405" s="2116"/>
      <c r="F405" s="2144"/>
      <c r="G405" s="2144"/>
      <c r="H405" s="2144"/>
      <c r="I405" s="2144"/>
      <c r="J405" s="2144"/>
      <c r="K405" s="2144"/>
      <c r="L405" s="2144"/>
      <c r="M405" s="2144"/>
      <c r="N405" s="2144"/>
      <c r="O405" s="2144"/>
      <c r="P405" s="2144"/>
      <c r="Q405" s="2144"/>
      <c r="R405" s="2144"/>
      <c r="S405" s="2144"/>
      <c r="T405" s="2144"/>
      <c r="U405" s="2144"/>
      <c r="V405" s="2144"/>
      <c r="W405" s="2144"/>
      <c r="X405" s="2144"/>
      <c r="Y405" s="2144"/>
      <c r="Z405" s="2144"/>
      <c r="AA405" s="2144"/>
      <c r="AB405" s="2144"/>
      <c r="AC405" s="2144"/>
      <c r="AD405" s="2144"/>
      <c r="AE405" s="2144"/>
      <c r="AF405" s="2144"/>
      <c r="AG405" s="2144"/>
      <c r="AH405" s="2144"/>
      <c r="AI405" s="2144"/>
      <c r="AJ405" s="2144"/>
      <c r="AK405" s="2145"/>
      <c r="AM405" s="2061"/>
      <c r="AN405" s="2146" t="s">
        <v>2271</v>
      </c>
      <c r="AO405" s="2147" t="e">
        <f>IF(AO389&gt;=0.285,"OK","NG")</f>
        <v>#DIV/0!</v>
      </c>
      <c r="AQ405" s="2061"/>
      <c r="AR405" s="2061"/>
    </row>
    <row r="407" spans="2:44" hidden="1">
      <c r="F407" s="2061" t="e">
        <f>YEAR(F410)</f>
        <v>#VALUE!</v>
      </c>
      <c r="G407" s="2061" t="e">
        <f>MONTH(F410)</f>
        <v>#VALUE!</v>
      </c>
    </row>
    <row r="408" spans="2:44">
      <c r="B408" s="4629"/>
      <c r="C408" s="4630"/>
      <c r="D408" s="4631"/>
      <c r="E408" s="2149" t="s">
        <v>2266</v>
      </c>
      <c r="F408" s="4637" t="e">
        <f>F410</f>
        <v>#VALUE!</v>
      </c>
      <c r="G408" s="4638"/>
      <c r="H408" s="4638"/>
      <c r="I408" s="4638"/>
      <c r="J408" s="4638"/>
      <c r="K408" s="4638"/>
      <c r="L408" s="4638"/>
      <c r="M408" s="4638"/>
      <c r="N408" s="4638"/>
      <c r="O408" s="4638"/>
      <c r="P408" s="4638"/>
      <c r="Q408" s="4638"/>
      <c r="R408" s="4638"/>
      <c r="S408" s="4638"/>
      <c r="T408" s="4638"/>
      <c r="U408" s="4638"/>
      <c r="V408" s="4638"/>
      <c r="W408" s="4638"/>
      <c r="X408" s="4638"/>
      <c r="Y408" s="4638"/>
      <c r="Z408" s="4638"/>
      <c r="AA408" s="4638"/>
      <c r="AB408" s="4638"/>
      <c r="AC408" s="4638"/>
      <c r="AD408" s="4638"/>
      <c r="AE408" s="4638"/>
      <c r="AF408" s="4638"/>
      <c r="AG408" s="4638"/>
      <c r="AH408" s="4638"/>
      <c r="AI408" s="4638"/>
      <c r="AJ408" s="4638"/>
      <c r="AK408" s="4661" t="s">
        <v>2304</v>
      </c>
      <c r="AL408" s="4664" t="s">
        <v>2305</v>
      </c>
      <c r="AM408" s="4667" t="s">
        <v>2283</v>
      </c>
      <c r="AN408" s="4481" t="s">
        <v>2306</v>
      </c>
      <c r="AO408" s="4480" t="s">
        <v>2307</v>
      </c>
      <c r="AQ408" s="4619" t="s">
        <v>2308</v>
      </c>
      <c r="AR408" s="4619" t="s">
        <v>2309</v>
      </c>
    </row>
    <row r="409" spans="2:44" hidden="1">
      <c r="B409" s="4632"/>
      <c r="C409" s="4622"/>
      <c r="D409" s="4633"/>
      <c r="E409" s="2150"/>
      <c r="F409" s="2110" t="e">
        <f>DATE($F407,$G407,1)</f>
        <v>#VALUE!</v>
      </c>
      <c r="G409" s="2110" t="e">
        <f t="shared" ref="G409:AJ409" si="148">F409+1</f>
        <v>#VALUE!</v>
      </c>
      <c r="H409" s="2110" t="e">
        <f t="shared" si="148"/>
        <v>#VALUE!</v>
      </c>
      <c r="I409" s="2110" t="e">
        <f t="shared" si="148"/>
        <v>#VALUE!</v>
      </c>
      <c r="J409" s="2110" t="e">
        <f t="shared" si="148"/>
        <v>#VALUE!</v>
      </c>
      <c r="K409" s="2110" t="e">
        <f t="shared" si="148"/>
        <v>#VALUE!</v>
      </c>
      <c r="L409" s="2110" t="e">
        <f t="shared" si="148"/>
        <v>#VALUE!</v>
      </c>
      <c r="M409" s="2110" t="e">
        <f t="shared" si="148"/>
        <v>#VALUE!</v>
      </c>
      <c r="N409" s="2110" t="e">
        <f t="shared" si="148"/>
        <v>#VALUE!</v>
      </c>
      <c r="O409" s="2110" t="e">
        <f t="shared" si="148"/>
        <v>#VALUE!</v>
      </c>
      <c r="P409" s="2110" t="e">
        <f t="shared" si="148"/>
        <v>#VALUE!</v>
      </c>
      <c r="Q409" s="2110" t="e">
        <f t="shared" si="148"/>
        <v>#VALUE!</v>
      </c>
      <c r="R409" s="2110" t="e">
        <f t="shared" si="148"/>
        <v>#VALUE!</v>
      </c>
      <c r="S409" s="2110" t="e">
        <f t="shared" si="148"/>
        <v>#VALUE!</v>
      </c>
      <c r="T409" s="2110" t="e">
        <f t="shared" si="148"/>
        <v>#VALUE!</v>
      </c>
      <c r="U409" s="2110" t="e">
        <f t="shared" si="148"/>
        <v>#VALUE!</v>
      </c>
      <c r="V409" s="2110" t="e">
        <f t="shared" si="148"/>
        <v>#VALUE!</v>
      </c>
      <c r="W409" s="2110" t="e">
        <f t="shared" si="148"/>
        <v>#VALUE!</v>
      </c>
      <c r="X409" s="2110" t="e">
        <f t="shared" si="148"/>
        <v>#VALUE!</v>
      </c>
      <c r="Y409" s="2110" t="e">
        <f t="shared" si="148"/>
        <v>#VALUE!</v>
      </c>
      <c r="Z409" s="2110" t="e">
        <f t="shared" si="148"/>
        <v>#VALUE!</v>
      </c>
      <c r="AA409" s="2110" t="e">
        <f t="shared" si="148"/>
        <v>#VALUE!</v>
      </c>
      <c r="AB409" s="2110" t="e">
        <f t="shared" si="148"/>
        <v>#VALUE!</v>
      </c>
      <c r="AC409" s="2110" t="e">
        <f t="shared" si="148"/>
        <v>#VALUE!</v>
      </c>
      <c r="AD409" s="2110" t="e">
        <f t="shared" si="148"/>
        <v>#VALUE!</v>
      </c>
      <c r="AE409" s="2110" t="e">
        <f t="shared" si="148"/>
        <v>#VALUE!</v>
      </c>
      <c r="AF409" s="2110" t="e">
        <f t="shared" si="148"/>
        <v>#VALUE!</v>
      </c>
      <c r="AG409" s="2110" t="e">
        <f t="shared" si="148"/>
        <v>#VALUE!</v>
      </c>
      <c r="AH409" s="2110" t="e">
        <f t="shared" si="148"/>
        <v>#VALUE!</v>
      </c>
      <c r="AI409" s="2110" t="e">
        <f t="shared" si="148"/>
        <v>#VALUE!</v>
      </c>
      <c r="AJ409" s="2110" t="e">
        <f t="shared" si="148"/>
        <v>#VALUE!</v>
      </c>
      <c r="AK409" s="4662"/>
      <c r="AL409" s="4665"/>
      <c r="AM409" s="4668"/>
      <c r="AN409" s="4481"/>
      <c r="AO409" s="4480"/>
      <c r="AQ409" s="4619"/>
      <c r="AR409" s="4619"/>
    </row>
    <row r="410" spans="2:44">
      <c r="B410" s="4632"/>
      <c r="C410" s="4622"/>
      <c r="D410" s="4633"/>
      <c r="E410" s="2151" t="s">
        <v>2267</v>
      </c>
      <c r="F410" s="2152" t="e">
        <f>IF(EDATE(F385,1)&gt;$F$7,"",EDATE(F385,1))</f>
        <v>#VALUE!</v>
      </c>
      <c r="G410" s="2110" t="e">
        <f t="shared" ref="G410:AJ410" si="149">IF(G409&gt;$F$7,"",IF(F410=EOMONTH(DATE($F407,$G407,1),0),"",IF(F410="","",F410+1)))</f>
        <v>#VALUE!</v>
      </c>
      <c r="H410" s="2110" t="e">
        <f t="shared" si="149"/>
        <v>#VALUE!</v>
      </c>
      <c r="I410" s="2110" t="e">
        <f t="shared" si="149"/>
        <v>#VALUE!</v>
      </c>
      <c r="J410" s="2110" t="e">
        <f t="shared" si="149"/>
        <v>#VALUE!</v>
      </c>
      <c r="K410" s="2110" t="e">
        <f t="shared" si="149"/>
        <v>#VALUE!</v>
      </c>
      <c r="L410" s="2110" t="e">
        <f t="shared" si="149"/>
        <v>#VALUE!</v>
      </c>
      <c r="M410" s="2110" t="e">
        <f t="shared" si="149"/>
        <v>#VALUE!</v>
      </c>
      <c r="N410" s="2110" t="e">
        <f t="shared" si="149"/>
        <v>#VALUE!</v>
      </c>
      <c r="O410" s="2110" t="e">
        <f t="shared" si="149"/>
        <v>#VALUE!</v>
      </c>
      <c r="P410" s="2110" t="e">
        <f t="shared" si="149"/>
        <v>#VALUE!</v>
      </c>
      <c r="Q410" s="2110" t="e">
        <f t="shared" si="149"/>
        <v>#VALUE!</v>
      </c>
      <c r="R410" s="2110" t="e">
        <f t="shared" si="149"/>
        <v>#VALUE!</v>
      </c>
      <c r="S410" s="2110" t="e">
        <f t="shared" si="149"/>
        <v>#VALUE!</v>
      </c>
      <c r="T410" s="2110" t="e">
        <f t="shared" si="149"/>
        <v>#VALUE!</v>
      </c>
      <c r="U410" s="2110" t="e">
        <f t="shared" si="149"/>
        <v>#VALUE!</v>
      </c>
      <c r="V410" s="2110" t="e">
        <f t="shared" si="149"/>
        <v>#VALUE!</v>
      </c>
      <c r="W410" s="2110" t="e">
        <f t="shared" si="149"/>
        <v>#VALUE!</v>
      </c>
      <c r="X410" s="2110" t="e">
        <f t="shared" si="149"/>
        <v>#VALUE!</v>
      </c>
      <c r="Y410" s="2110" t="e">
        <f t="shared" si="149"/>
        <v>#VALUE!</v>
      </c>
      <c r="Z410" s="2110" t="e">
        <f t="shared" si="149"/>
        <v>#VALUE!</v>
      </c>
      <c r="AA410" s="2110" t="e">
        <f t="shared" si="149"/>
        <v>#VALUE!</v>
      </c>
      <c r="AB410" s="2110" t="e">
        <f t="shared" si="149"/>
        <v>#VALUE!</v>
      </c>
      <c r="AC410" s="2110" t="e">
        <f t="shared" si="149"/>
        <v>#VALUE!</v>
      </c>
      <c r="AD410" s="2110" t="e">
        <f t="shared" si="149"/>
        <v>#VALUE!</v>
      </c>
      <c r="AE410" s="2110" t="e">
        <f t="shared" si="149"/>
        <v>#VALUE!</v>
      </c>
      <c r="AF410" s="2110" t="e">
        <f t="shared" si="149"/>
        <v>#VALUE!</v>
      </c>
      <c r="AG410" s="2110" t="e">
        <f t="shared" si="149"/>
        <v>#VALUE!</v>
      </c>
      <c r="AH410" s="2110" t="e">
        <f t="shared" si="149"/>
        <v>#VALUE!</v>
      </c>
      <c r="AI410" s="2110" t="e">
        <f t="shared" si="149"/>
        <v>#VALUE!</v>
      </c>
      <c r="AJ410" s="2110" t="e">
        <f t="shared" si="149"/>
        <v>#VALUE!</v>
      </c>
      <c r="AK410" s="4662"/>
      <c r="AL410" s="4665"/>
      <c r="AM410" s="4668"/>
      <c r="AN410" s="4481"/>
      <c r="AO410" s="4480"/>
      <c r="AQ410" s="4619"/>
      <c r="AR410" s="4619"/>
    </row>
    <row r="411" spans="2:44">
      <c r="B411" s="4634"/>
      <c r="C411" s="4635"/>
      <c r="D411" s="4636"/>
      <c r="E411" s="1939" t="s">
        <v>1060</v>
      </c>
      <c r="F411" s="2153" t="str">
        <f t="shared" ref="F411:AJ411" si="150">IFERROR(TEXT(WEEKDAY(+F410),"aaa"),"")</f>
        <v/>
      </c>
      <c r="G411" s="2153" t="str">
        <f t="shared" si="150"/>
        <v/>
      </c>
      <c r="H411" s="2153" t="str">
        <f t="shared" si="150"/>
        <v/>
      </c>
      <c r="I411" s="2153" t="str">
        <f t="shared" si="150"/>
        <v/>
      </c>
      <c r="J411" s="2153" t="str">
        <f t="shared" si="150"/>
        <v/>
      </c>
      <c r="K411" s="2153" t="str">
        <f t="shared" si="150"/>
        <v/>
      </c>
      <c r="L411" s="2153" t="str">
        <f t="shared" si="150"/>
        <v/>
      </c>
      <c r="M411" s="2153" t="str">
        <f t="shared" si="150"/>
        <v/>
      </c>
      <c r="N411" s="2153" t="str">
        <f t="shared" si="150"/>
        <v/>
      </c>
      <c r="O411" s="2153" t="str">
        <f t="shared" si="150"/>
        <v/>
      </c>
      <c r="P411" s="2153" t="str">
        <f t="shared" si="150"/>
        <v/>
      </c>
      <c r="Q411" s="2153" t="str">
        <f t="shared" si="150"/>
        <v/>
      </c>
      <c r="R411" s="2153" t="str">
        <f t="shared" si="150"/>
        <v/>
      </c>
      <c r="S411" s="2153" t="str">
        <f t="shared" si="150"/>
        <v/>
      </c>
      <c r="T411" s="2153" t="str">
        <f t="shared" si="150"/>
        <v/>
      </c>
      <c r="U411" s="2153" t="str">
        <f t="shared" si="150"/>
        <v/>
      </c>
      <c r="V411" s="2153" t="str">
        <f t="shared" si="150"/>
        <v/>
      </c>
      <c r="W411" s="2153" t="str">
        <f t="shared" si="150"/>
        <v/>
      </c>
      <c r="X411" s="2153" t="str">
        <f t="shared" si="150"/>
        <v/>
      </c>
      <c r="Y411" s="2153" t="str">
        <f t="shared" si="150"/>
        <v/>
      </c>
      <c r="Z411" s="2153" t="str">
        <f t="shared" si="150"/>
        <v/>
      </c>
      <c r="AA411" s="2153" t="str">
        <f t="shared" si="150"/>
        <v/>
      </c>
      <c r="AB411" s="2153" t="str">
        <f t="shared" si="150"/>
        <v/>
      </c>
      <c r="AC411" s="2153" t="str">
        <f t="shared" si="150"/>
        <v/>
      </c>
      <c r="AD411" s="2153" t="str">
        <f t="shared" si="150"/>
        <v/>
      </c>
      <c r="AE411" s="2153" t="str">
        <f t="shared" si="150"/>
        <v/>
      </c>
      <c r="AF411" s="2153" t="str">
        <f t="shared" si="150"/>
        <v/>
      </c>
      <c r="AG411" s="2153" t="str">
        <f t="shared" si="150"/>
        <v/>
      </c>
      <c r="AH411" s="2153" t="str">
        <f t="shared" si="150"/>
        <v/>
      </c>
      <c r="AI411" s="2153" t="str">
        <f t="shared" si="150"/>
        <v/>
      </c>
      <c r="AJ411" s="2153" t="str">
        <f t="shared" si="150"/>
        <v/>
      </c>
      <c r="AK411" s="4662"/>
      <c r="AL411" s="4665"/>
      <c r="AM411" s="4668"/>
      <c r="AN411" s="4481"/>
      <c r="AO411" s="4480"/>
      <c r="AQ411" s="4619"/>
      <c r="AR411" s="4619"/>
    </row>
    <row r="412" spans="2:44" ht="21" customHeight="1">
      <c r="B412" s="2154" t="s">
        <v>2310</v>
      </c>
      <c r="C412" s="2155" t="s">
        <v>2280</v>
      </c>
      <c r="D412" s="2119" t="s">
        <v>2281</v>
      </c>
      <c r="E412" s="2120" t="s">
        <v>2270</v>
      </c>
      <c r="F412" s="2156" t="s">
        <v>2311</v>
      </c>
      <c r="G412" s="2122" t="s">
        <v>2311</v>
      </c>
      <c r="H412" s="2122" t="s">
        <v>2311</v>
      </c>
      <c r="I412" s="2122" t="s">
        <v>2311</v>
      </c>
      <c r="J412" s="2122" t="s">
        <v>2311</v>
      </c>
      <c r="K412" s="2122" t="s">
        <v>2311</v>
      </c>
      <c r="L412" s="2122" t="s">
        <v>2311</v>
      </c>
      <c r="M412" s="2122" t="s">
        <v>2311</v>
      </c>
      <c r="N412" s="2122" t="s">
        <v>2311</v>
      </c>
      <c r="O412" s="2122" t="s">
        <v>2311</v>
      </c>
      <c r="P412" s="2122" t="s">
        <v>2311</v>
      </c>
      <c r="Q412" s="2122" t="s">
        <v>2311</v>
      </c>
      <c r="R412" s="2122" t="s">
        <v>2311</v>
      </c>
      <c r="S412" s="2122" t="s">
        <v>2311</v>
      </c>
      <c r="T412" s="2122" t="s">
        <v>2311</v>
      </c>
      <c r="U412" s="2122" t="s">
        <v>2311</v>
      </c>
      <c r="V412" s="2122" t="s">
        <v>2311</v>
      </c>
      <c r="W412" s="2122" t="s">
        <v>2311</v>
      </c>
      <c r="X412" s="2122" t="s">
        <v>2311</v>
      </c>
      <c r="Y412" s="2122" t="s">
        <v>2311</v>
      </c>
      <c r="Z412" s="2122" t="s">
        <v>2311</v>
      </c>
      <c r="AA412" s="2122" t="s">
        <v>2311</v>
      </c>
      <c r="AB412" s="2122" t="s">
        <v>2311</v>
      </c>
      <c r="AC412" s="2122" t="s">
        <v>2311</v>
      </c>
      <c r="AD412" s="2122" t="s">
        <v>2311</v>
      </c>
      <c r="AE412" s="2122" t="s">
        <v>2311</v>
      </c>
      <c r="AF412" s="2122" t="s">
        <v>2311</v>
      </c>
      <c r="AG412" s="2122" t="s">
        <v>2311</v>
      </c>
      <c r="AH412" s="2122" t="s">
        <v>2311</v>
      </c>
      <c r="AI412" s="2122" t="s">
        <v>2311</v>
      </c>
      <c r="AJ412" s="2159" t="s">
        <v>2311</v>
      </c>
      <c r="AK412" s="4663"/>
      <c r="AL412" s="4666"/>
      <c r="AM412" s="4669"/>
      <c r="AN412" s="1906" t="s">
        <v>2292</v>
      </c>
      <c r="AO412" s="1905" t="s">
        <v>2293</v>
      </c>
      <c r="AQ412" s="4620"/>
      <c r="AR412" s="4620"/>
    </row>
    <row r="413" spans="2:44" ht="13.5" customHeight="1">
      <c r="B413" s="4623" t="s">
        <v>2294</v>
      </c>
      <c r="C413" s="4658" t="s">
        <v>2295</v>
      </c>
      <c r="D413" s="2176" t="s">
        <v>2296</v>
      </c>
      <c r="E413" s="2124"/>
      <c r="F413" s="2203"/>
      <c r="G413" s="2194"/>
      <c r="H413" s="2194"/>
      <c r="I413" s="2194"/>
      <c r="J413" s="2194"/>
      <c r="K413" s="2194"/>
      <c r="L413" s="2194"/>
      <c r="M413" s="2194"/>
      <c r="N413" s="2194"/>
      <c r="O413" s="2194"/>
      <c r="P413" s="2194"/>
      <c r="Q413" s="2194"/>
      <c r="R413" s="2194"/>
      <c r="S413" s="2194"/>
      <c r="T413" s="2194"/>
      <c r="U413" s="2194"/>
      <c r="V413" s="2194"/>
      <c r="W413" s="2194"/>
      <c r="X413" s="2194"/>
      <c r="Y413" s="2194"/>
      <c r="Z413" s="2194"/>
      <c r="AA413" s="2194"/>
      <c r="AB413" s="2194"/>
      <c r="AC413" s="2194"/>
      <c r="AD413" s="2194"/>
      <c r="AE413" s="2194"/>
      <c r="AF413" s="2194"/>
      <c r="AG413" s="2194"/>
      <c r="AH413" s="2194"/>
      <c r="AI413" s="2194"/>
      <c r="AJ413" s="2204"/>
      <c r="AK413" s="1933">
        <f t="shared" ref="AK413:AK418" si="151">IF(D413="","",COUNT($F$410:$AJ$410)-AL413)</f>
        <v>0</v>
      </c>
      <c r="AL413" s="1934">
        <f t="shared" ref="AL413:AL418" si="152">IF(D413="","",AQ413+AR413)</f>
        <v>0</v>
      </c>
      <c r="AM413" s="1934">
        <f t="shared" ref="AM413:AM418" si="153">IF(D413="","",COUNTIF(F413:AJ413,"休"))</f>
        <v>0</v>
      </c>
      <c r="AN413" s="1935" t="str">
        <f t="shared" ref="AN413:AN418" si="154">IF(D413="","",IFERROR(ROUND(AM413/AK413,3),""))</f>
        <v/>
      </c>
      <c r="AO413" s="4626" t="e">
        <f>ROUND(AVERAGE(AN413:AN428),3)</f>
        <v>#DIV/0!</v>
      </c>
      <c r="AQ413" s="1952">
        <f t="shared" ref="AQ413:AQ418" si="155">+COUNTIF(F413:AJ413,"－")</f>
        <v>0</v>
      </c>
      <c r="AR413" s="1952">
        <f t="shared" ref="AR413:AR418" si="156">+COUNTIF(F413:AJ413,"外")</f>
        <v>0</v>
      </c>
    </row>
    <row r="414" spans="2:44" ht="13.5" customHeight="1">
      <c r="B414" s="4624"/>
      <c r="C414" s="4659"/>
      <c r="D414" s="2178" t="s">
        <v>2297</v>
      </c>
      <c r="E414" s="2124"/>
      <c r="F414" s="2179"/>
      <c r="G414" s="2130"/>
      <c r="H414" s="2130"/>
      <c r="I414" s="2130"/>
      <c r="J414" s="2130"/>
      <c r="K414" s="2130"/>
      <c r="L414" s="2130"/>
      <c r="M414" s="2130"/>
      <c r="N414" s="2130"/>
      <c r="O414" s="2130"/>
      <c r="P414" s="2130"/>
      <c r="Q414" s="2130"/>
      <c r="R414" s="2130"/>
      <c r="S414" s="2130"/>
      <c r="T414" s="2130"/>
      <c r="U414" s="2130"/>
      <c r="V414" s="2130"/>
      <c r="W414" s="2130"/>
      <c r="X414" s="2130"/>
      <c r="Y414" s="2130"/>
      <c r="Z414" s="2130"/>
      <c r="AA414" s="2130"/>
      <c r="AB414" s="2130"/>
      <c r="AC414" s="2130"/>
      <c r="AD414" s="2130"/>
      <c r="AE414" s="2130"/>
      <c r="AF414" s="2130"/>
      <c r="AG414" s="2130"/>
      <c r="AH414" s="2130"/>
      <c r="AI414" s="2130"/>
      <c r="AJ414" s="2191"/>
      <c r="AK414" s="1933">
        <f t="shared" si="151"/>
        <v>0</v>
      </c>
      <c r="AL414" s="1934">
        <f t="shared" si="152"/>
        <v>0</v>
      </c>
      <c r="AM414" s="1934">
        <f t="shared" si="153"/>
        <v>0</v>
      </c>
      <c r="AN414" s="1935" t="str">
        <f t="shared" si="154"/>
        <v/>
      </c>
      <c r="AO414" s="4627"/>
      <c r="AQ414" s="1952">
        <f t="shared" si="155"/>
        <v>0</v>
      </c>
      <c r="AR414" s="1952">
        <f t="shared" si="156"/>
        <v>0</v>
      </c>
    </row>
    <row r="415" spans="2:44">
      <c r="B415" s="4624"/>
      <c r="C415" s="4659"/>
      <c r="D415" s="2181" t="s">
        <v>2298</v>
      </c>
      <c r="E415" s="2124"/>
      <c r="F415" s="2179"/>
      <c r="G415" s="2130"/>
      <c r="H415" s="2130"/>
      <c r="I415" s="2130"/>
      <c r="J415" s="2130"/>
      <c r="K415" s="2130"/>
      <c r="L415" s="2130"/>
      <c r="M415" s="2130"/>
      <c r="N415" s="2130"/>
      <c r="O415" s="2130"/>
      <c r="P415" s="2130"/>
      <c r="Q415" s="2130"/>
      <c r="R415" s="2130"/>
      <c r="S415" s="2130"/>
      <c r="T415" s="2130"/>
      <c r="U415" s="2130"/>
      <c r="V415" s="2130"/>
      <c r="W415" s="2130"/>
      <c r="X415" s="2130"/>
      <c r="Y415" s="2130"/>
      <c r="Z415" s="2130"/>
      <c r="AA415" s="2130"/>
      <c r="AB415" s="2130"/>
      <c r="AC415" s="2130"/>
      <c r="AD415" s="2130"/>
      <c r="AE415" s="2130"/>
      <c r="AF415" s="2130"/>
      <c r="AG415" s="2130"/>
      <c r="AH415" s="2130"/>
      <c r="AI415" s="2130"/>
      <c r="AJ415" s="2191"/>
      <c r="AK415" s="1933">
        <f t="shared" si="151"/>
        <v>0</v>
      </c>
      <c r="AL415" s="1934">
        <f t="shared" si="152"/>
        <v>0</v>
      </c>
      <c r="AM415" s="1934">
        <f t="shared" si="153"/>
        <v>0</v>
      </c>
      <c r="AN415" s="1935" t="str">
        <f t="shared" si="154"/>
        <v/>
      </c>
      <c r="AO415" s="4627"/>
      <c r="AQ415" s="1952">
        <f t="shared" si="155"/>
        <v>0</v>
      </c>
      <c r="AR415" s="1952">
        <f t="shared" si="156"/>
        <v>0</v>
      </c>
    </row>
    <row r="416" spans="2:44">
      <c r="B416" s="4624"/>
      <c r="C416" s="4659"/>
      <c r="D416" s="2181" t="s">
        <v>2299</v>
      </c>
      <c r="E416" s="2105"/>
      <c r="F416" s="2179"/>
      <c r="G416" s="2130"/>
      <c r="H416" s="2130"/>
      <c r="I416" s="2130"/>
      <c r="J416" s="2130"/>
      <c r="K416" s="2130"/>
      <c r="L416" s="2130"/>
      <c r="M416" s="2130"/>
      <c r="N416" s="2130"/>
      <c r="O416" s="2130"/>
      <c r="P416" s="2130"/>
      <c r="Q416" s="2130"/>
      <c r="R416" s="2130"/>
      <c r="S416" s="2130"/>
      <c r="T416" s="2130"/>
      <c r="U416" s="2130"/>
      <c r="V416" s="2130"/>
      <c r="W416" s="2130"/>
      <c r="X416" s="2130"/>
      <c r="Y416" s="2130"/>
      <c r="Z416" s="2130"/>
      <c r="AA416" s="2130"/>
      <c r="AB416" s="2130"/>
      <c r="AC416" s="2130"/>
      <c r="AD416" s="2130"/>
      <c r="AE416" s="2130"/>
      <c r="AF416" s="2130"/>
      <c r="AG416" s="2130"/>
      <c r="AH416" s="2130"/>
      <c r="AI416" s="2130"/>
      <c r="AJ416" s="2191"/>
      <c r="AK416" s="1933">
        <f t="shared" si="151"/>
        <v>0</v>
      </c>
      <c r="AL416" s="1934">
        <f t="shared" si="152"/>
        <v>0</v>
      </c>
      <c r="AM416" s="1934">
        <f t="shared" si="153"/>
        <v>0</v>
      </c>
      <c r="AN416" s="1935" t="str">
        <f t="shared" si="154"/>
        <v/>
      </c>
      <c r="AO416" s="4627"/>
      <c r="AQ416" s="1952">
        <f t="shared" si="155"/>
        <v>0</v>
      </c>
      <c r="AR416" s="1952">
        <f t="shared" si="156"/>
        <v>0</v>
      </c>
    </row>
    <row r="417" spans="2:44">
      <c r="B417" s="4624"/>
      <c r="C417" s="4659"/>
      <c r="D417" s="2181" t="s">
        <v>2300</v>
      </c>
      <c r="E417" s="2124"/>
      <c r="F417" s="2179"/>
      <c r="G417" s="2130"/>
      <c r="H417" s="2130"/>
      <c r="I417" s="2130"/>
      <c r="J417" s="2130"/>
      <c r="K417" s="2130"/>
      <c r="L417" s="2130"/>
      <c r="M417" s="2130"/>
      <c r="N417" s="2130"/>
      <c r="O417" s="2130"/>
      <c r="P417" s="2130"/>
      <c r="Q417" s="2130"/>
      <c r="R417" s="2130"/>
      <c r="S417" s="2130"/>
      <c r="T417" s="2130"/>
      <c r="U417" s="2130"/>
      <c r="V417" s="2130"/>
      <c r="W417" s="2130"/>
      <c r="X417" s="2130"/>
      <c r="Y417" s="2130"/>
      <c r="Z417" s="2130"/>
      <c r="AA417" s="2130"/>
      <c r="AB417" s="2130"/>
      <c r="AC417" s="2130"/>
      <c r="AD417" s="2130"/>
      <c r="AE417" s="2130"/>
      <c r="AF417" s="2130"/>
      <c r="AG417" s="2130"/>
      <c r="AH417" s="2130"/>
      <c r="AI417" s="2130"/>
      <c r="AJ417" s="2191"/>
      <c r="AK417" s="1933">
        <f t="shared" si="151"/>
        <v>0</v>
      </c>
      <c r="AL417" s="1934">
        <f t="shared" si="152"/>
        <v>0</v>
      </c>
      <c r="AM417" s="1934">
        <f t="shared" si="153"/>
        <v>0</v>
      </c>
      <c r="AN417" s="1935" t="str">
        <f t="shared" si="154"/>
        <v/>
      </c>
      <c r="AO417" s="4627"/>
      <c r="AQ417" s="1952">
        <f t="shared" si="155"/>
        <v>0</v>
      </c>
      <c r="AR417" s="1952">
        <f t="shared" si="156"/>
        <v>0</v>
      </c>
    </row>
    <row r="418" spans="2:44">
      <c r="B418" s="4625"/>
      <c r="C418" s="4660"/>
      <c r="D418" s="2182">
        <f>E$29</f>
        <v>0</v>
      </c>
      <c r="E418" s="2132"/>
      <c r="F418" s="2205"/>
      <c r="G418" s="2198"/>
      <c r="H418" s="2198"/>
      <c r="I418" s="2198"/>
      <c r="J418" s="2198"/>
      <c r="K418" s="2198"/>
      <c r="L418" s="2198"/>
      <c r="M418" s="2198"/>
      <c r="N418" s="2198"/>
      <c r="O418" s="2198"/>
      <c r="P418" s="2198"/>
      <c r="Q418" s="2198"/>
      <c r="R418" s="2198"/>
      <c r="S418" s="2198"/>
      <c r="T418" s="2198"/>
      <c r="U418" s="2198"/>
      <c r="V418" s="2198"/>
      <c r="W418" s="2198"/>
      <c r="X418" s="2198"/>
      <c r="Y418" s="2198"/>
      <c r="Z418" s="2198"/>
      <c r="AA418" s="2198"/>
      <c r="AB418" s="2198"/>
      <c r="AC418" s="2198"/>
      <c r="AD418" s="2198"/>
      <c r="AE418" s="2198"/>
      <c r="AF418" s="2198"/>
      <c r="AG418" s="2198"/>
      <c r="AH418" s="2198"/>
      <c r="AI418" s="2198"/>
      <c r="AJ418" s="2206"/>
      <c r="AK418" s="1933">
        <f t="shared" si="151"/>
        <v>0</v>
      </c>
      <c r="AL418" s="1934">
        <f t="shared" si="152"/>
        <v>0</v>
      </c>
      <c r="AM418" s="1947">
        <f t="shared" si="153"/>
        <v>0</v>
      </c>
      <c r="AN418" s="1935" t="str">
        <f t="shared" si="154"/>
        <v/>
      </c>
      <c r="AO418" s="4627"/>
      <c r="AQ418" s="1952">
        <f t="shared" si="155"/>
        <v>0</v>
      </c>
      <c r="AR418" s="1952">
        <f t="shared" si="156"/>
        <v>0</v>
      </c>
    </row>
    <row r="419" spans="2:44" ht="14.4">
      <c r="B419" s="4623" t="s">
        <v>2301</v>
      </c>
      <c r="C419" s="4658" t="s">
        <v>2302</v>
      </c>
      <c r="D419" s="2119" t="s">
        <v>2281</v>
      </c>
      <c r="E419" s="2137" t="s">
        <v>2270</v>
      </c>
      <c r="F419" s="2156" t="s">
        <v>2312</v>
      </c>
      <c r="G419" s="2122" t="s">
        <v>2312</v>
      </c>
      <c r="H419" s="2122" t="s">
        <v>2312</v>
      </c>
      <c r="I419" s="2122" t="s">
        <v>2312</v>
      </c>
      <c r="J419" s="2122" t="s">
        <v>2312</v>
      </c>
      <c r="K419" s="2122" t="s">
        <v>2312</v>
      </c>
      <c r="L419" s="2122" t="s">
        <v>2312</v>
      </c>
      <c r="M419" s="2122" t="s">
        <v>2312</v>
      </c>
      <c r="N419" s="2122" t="s">
        <v>2312</v>
      </c>
      <c r="O419" s="2122" t="s">
        <v>2312</v>
      </c>
      <c r="P419" s="2122" t="s">
        <v>2312</v>
      </c>
      <c r="Q419" s="2122" t="s">
        <v>2312</v>
      </c>
      <c r="R419" s="2122" t="s">
        <v>2312</v>
      </c>
      <c r="S419" s="2122" t="s">
        <v>2312</v>
      </c>
      <c r="T419" s="2122" t="s">
        <v>2312</v>
      </c>
      <c r="U419" s="2122" t="s">
        <v>2312</v>
      </c>
      <c r="V419" s="2122" t="s">
        <v>2312</v>
      </c>
      <c r="W419" s="2122" t="s">
        <v>2312</v>
      </c>
      <c r="X419" s="2122" t="s">
        <v>2312</v>
      </c>
      <c r="Y419" s="2122" t="s">
        <v>2312</v>
      </c>
      <c r="Z419" s="2122" t="s">
        <v>2312</v>
      </c>
      <c r="AA419" s="2122" t="s">
        <v>2312</v>
      </c>
      <c r="AB419" s="2122" t="s">
        <v>2312</v>
      </c>
      <c r="AC419" s="2122" t="s">
        <v>2312</v>
      </c>
      <c r="AD419" s="2122" t="s">
        <v>2312</v>
      </c>
      <c r="AE419" s="2122" t="s">
        <v>2312</v>
      </c>
      <c r="AF419" s="2122" t="s">
        <v>2312</v>
      </c>
      <c r="AG419" s="2122" t="s">
        <v>2312</v>
      </c>
      <c r="AH419" s="2122" t="s">
        <v>2312</v>
      </c>
      <c r="AI419" s="2122" t="s">
        <v>2312</v>
      </c>
      <c r="AJ419" s="2159" t="s">
        <v>2312</v>
      </c>
      <c r="AK419" s="1951"/>
      <c r="AL419" s="1952"/>
      <c r="AM419" s="1953"/>
      <c r="AN419" s="1954"/>
      <c r="AO419" s="4627"/>
    </row>
    <row r="420" spans="2:44">
      <c r="B420" s="4624"/>
      <c r="C420" s="4659"/>
      <c r="D420" s="2185" t="s">
        <v>2296</v>
      </c>
      <c r="E420" s="2124"/>
      <c r="F420" s="2197"/>
      <c r="G420" s="2135"/>
      <c r="H420" s="2135"/>
      <c r="I420" s="2135"/>
      <c r="J420" s="2135"/>
      <c r="K420" s="2135"/>
      <c r="L420" s="2135"/>
      <c r="M420" s="2135"/>
      <c r="N420" s="2135"/>
      <c r="O420" s="2135"/>
      <c r="P420" s="2135"/>
      <c r="Q420" s="2135"/>
      <c r="R420" s="2135"/>
      <c r="S420" s="2135"/>
      <c r="T420" s="2135"/>
      <c r="U420" s="2135"/>
      <c r="V420" s="2135"/>
      <c r="W420" s="2135"/>
      <c r="X420" s="2135"/>
      <c r="Y420" s="2135"/>
      <c r="Z420" s="2135"/>
      <c r="AA420" s="2135"/>
      <c r="AB420" s="2135"/>
      <c r="AC420" s="2135"/>
      <c r="AD420" s="2135"/>
      <c r="AE420" s="2135"/>
      <c r="AF420" s="2135"/>
      <c r="AG420" s="2135"/>
      <c r="AH420" s="2135"/>
      <c r="AI420" s="2135"/>
      <c r="AJ420" s="2207"/>
      <c r="AK420" s="1933">
        <f>IF(D420="","",COUNT($F$410:$AJ$410)-AL420)</f>
        <v>0</v>
      </c>
      <c r="AL420" s="1934">
        <f>IF(D420="","",AQ420+AR420)</f>
        <v>0</v>
      </c>
      <c r="AM420" s="1934">
        <f>IF(D420="","",COUNTIF(F420:AJ420,"休"))</f>
        <v>0</v>
      </c>
      <c r="AN420" s="1935" t="str">
        <f>IF(D420="","",IFERROR(ROUND(AM420/AK420,3),""))</f>
        <v/>
      </c>
      <c r="AO420" s="4627"/>
      <c r="AQ420" s="1952">
        <f>+COUNTIF(F420:AJ420,"－")</f>
        <v>0</v>
      </c>
      <c r="AR420" s="1952">
        <f>+COUNTIF(F420:AJ420,"外")</f>
        <v>0</v>
      </c>
    </row>
    <row r="421" spans="2:44">
      <c r="B421" s="4624"/>
      <c r="C421" s="4659"/>
      <c r="D421" s="2178" t="s">
        <v>2297</v>
      </c>
      <c r="E421" s="2138"/>
      <c r="F421" s="2179"/>
      <c r="G421" s="2130"/>
      <c r="H421" s="2130"/>
      <c r="I421" s="2130"/>
      <c r="J421" s="2130"/>
      <c r="K421" s="2130"/>
      <c r="L421" s="2130"/>
      <c r="M421" s="2130"/>
      <c r="N421" s="2130"/>
      <c r="O421" s="2130"/>
      <c r="P421" s="2130"/>
      <c r="Q421" s="2130"/>
      <c r="R421" s="2130"/>
      <c r="S421" s="2130"/>
      <c r="T421" s="2130"/>
      <c r="U421" s="2130"/>
      <c r="V421" s="2130"/>
      <c r="W421" s="2130"/>
      <c r="X421" s="2130"/>
      <c r="Y421" s="2130"/>
      <c r="Z421" s="2130"/>
      <c r="AA421" s="2130"/>
      <c r="AB421" s="2130"/>
      <c r="AC421" s="2130"/>
      <c r="AD421" s="2130"/>
      <c r="AE421" s="2130"/>
      <c r="AF421" s="2130"/>
      <c r="AG421" s="2130"/>
      <c r="AH421" s="2130"/>
      <c r="AI421" s="2130"/>
      <c r="AJ421" s="2191"/>
      <c r="AK421" s="1933">
        <f>IF(D421="","",COUNT($F$410:$AJ$410)-AL421)</f>
        <v>0</v>
      </c>
      <c r="AL421" s="1934">
        <f>IF(D421="","",AQ421+AR421)</f>
        <v>0</v>
      </c>
      <c r="AM421" s="1934">
        <f>IF(D421="","",COUNTIF(F421:AJ421,"休"))</f>
        <v>0</v>
      </c>
      <c r="AN421" s="1935" t="str">
        <f>IF(D421="","",IFERROR(ROUND(AM421/AK421,3),""))</f>
        <v/>
      </c>
      <c r="AO421" s="4627"/>
      <c r="AQ421" s="1952">
        <f>+COUNTIF(F421:AJ421,"－")</f>
        <v>0</v>
      </c>
      <c r="AR421" s="1952">
        <f>+COUNTIF(F421:AJ421,"外")</f>
        <v>0</v>
      </c>
    </row>
    <row r="422" spans="2:44">
      <c r="B422" s="4624"/>
      <c r="C422" s="4659"/>
      <c r="E422" s="2138"/>
      <c r="F422" s="2179"/>
      <c r="G422" s="2130"/>
      <c r="H422" s="2130"/>
      <c r="I422" s="2130"/>
      <c r="J422" s="2130"/>
      <c r="K422" s="2130"/>
      <c r="L422" s="2130"/>
      <c r="M422" s="2130"/>
      <c r="N422" s="2130"/>
      <c r="O422" s="2130"/>
      <c r="P422" s="2130"/>
      <c r="Q422" s="2130"/>
      <c r="R422" s="2130"/>
      <c r="S422" s="2130"/>
      <c r="T422" s="2130"/>
      <c r="U422" s="2130"/>
      <c r="V422" s="2130"/>
      <c r="W422" s="2130"/>
      <c r="X422" s="2130"/>
      <c r="Y422" s="2130"/>
      <c r="Z422" s="2130"/>
      <c r="AA422" s="2130"/>
      <c r="AB422" s="2130"/>
      <c r="AC422" s="2130"/>
      <c r="AD422" s="2130"/>
      <c r="AE422" s="2130"/>
      <c r="AF422" s="2130"/>
      <c r="AG422" s="2130"/>
      <c r="AH422" s="2130"/>
      <c r="AI422" s="2130"/>
      <c r="AJ422" s="2191"/>
      <c r="AK422" s="1933" t="str">
        <f>IF(D422="","",COUNT($F$410:$AJ$410)-AL422)</f>
        <v/>
      </c>
      <c r="AL422" s="1934" t="str">
        <f>IF(D422="","",AQ422+AR422)</f>
        <v/>
      </c>
      <c r="AM422" s="1934" t="str">
        <f>IF(D422="","",COUNTIF(F422:AJ422,"休"))</f>
        <v/>
      </c>
      <c r="AN422" s="1935" t="str">
        <f>IF(D422="","",IFERROR(ROUND(AM422/AK422,3),""))</f>
        <v/>
      </c>
      <c r="AO422" s="4627"/>
      <c r="AQ422" s="1952">
        <f>+COUNTIF(F422:AJ422,"－")</f>
        <v>0</v>
      </c>
      <c r="AR422" s="1952">
        <f>+COUNTIF(F422:AJ422,"外")</f>
        <v>0</v>
      </c>
    </row>
    <row r="423" spans="2:44">
      <c r="B423" s="4624"/>
      <c r="C423" s="4660"/>
      <c r="D423" s="2174"/>
      <c r="E423" s="1947"/>
      <c r="F423" s="2205"/>
      <c r="G423" s="2198"/>
      <c r="H423" s="2198"/>
      <c r="I423" s="2198"/>
      <c r="J423" s="2198"/>
      <c r="K423" s="2198"/>
      <c r="L423" s="2198"/>
      <c r="M423" s="2198"/>
      <c r="N423" s="2198"/>
      <c r="O423" s="2198"/>
      <c r="P423" s="2198"/>
      <c r="Q423" s="2198"/>
      <c r="R423" s="2198"/>
      <c r="S423" s="2198"/>
      <c r="T423" s="2198"/>
      <c r="U423" s="2198"/>
      <c r="V423" s="2198"/>
      <c r="W423" s="2198"/>
      <c r="X423" s="2198"/>
      <c r="Y423" s="2198"/>
      <c r="Z423" s="2198"/>
      <c r="AA423" s="2198"/>
      <c r="AB423" s="2198"/>
      <c r="AC423" s="2198"/>
      <c r="AD423" s="2198"/>
      <c r="AE423" s="2198"/>
      <c r="AF423" s="2198"/>
      <c r="AG423" s="2198"/>
      <c r="AH423" s="2198"/>
      <c r="AI423" s="2198"/>
      <c r="AJ423" s="2206"/>
      <c r="AK423" s="1933" t="str">
        <f>IF(D423="","",COUNT($F$410:$AJ$410)-AL423)</f>
        <v/>
      </c>
      <c r="AL423" s="1934" t="str">
        <f>IF(D423="","",AQ423+AR423)</f>
        <v/>
      </c>
      <c r="AM423" s="1934" t="str">
        <f>IF(D423="","",COUNTIF(F423:AJ423,"休"))</f>
        <v/>
      </c>
      <c r="AN423" s="1935" t="str">
        <f>IF(D423="","",IFERROR(ROUND(AM423/AK423,3),""))</f>
        <v/>
      </c>
      <c r="AO423" s="4627"/>
      <c r="AQ423" s="1952">
        <f>+COUNTIF(F423:AJ423,"－")</f>
        <v>0</v>
      </c>
      <c r="AR423" s="1952">
        <f>+COUNTIF(F423:AJ423,"外")</f>
        <v>0</v>
      </c>
    </row>
    <row r="424" spans="2:44" ht="14.4">
      <c r="B424" s="4624"/>
      <c r="C424" s="4658" t="s">
        <v>2303</v>
      </c>
      <c r="D424" s="2119" t="s">
        <v>2281</v>
      </c>
      <c r="E424" s="2139" t="s">
        <v>2270</v>
      </c>
      <c r="F424" s="2156" t="s">
        <v>2311</v>
      </c>
      <c r="G424" s="2122" t="s">
        <v>2311</v>
      </c>
      <c r="H424" s="2122" t="s">
        <v>2311</v>
      </c>
      <c r="I424" s="2122" t="s">
        <v>2311</v>
      </c>
      <c r="J424" s="2122" t="s">
        <v>2311</v>
      </c>
      <c r="K424" s="2122" t="s">
        <v>2311</v>
      </c>
      <c r="L424" s="2122" t="s">
        <v>2311</v>
      </c>
      <c r="M424" s="2122" t="s">
        <v>2311</v>
      </c>
      <c r="N424" s="2122" t="s">
        <v>2311</v>
      </c>
      <c r="O424" s="2122" t="s">
        <v>2311</v>
      </c>
      <c r="P424" s="2122" t="s">
        <v>2311</v>
      </c>
      <c r="Q424" s="2122" t="s">
        <v>2311</v>
      </c>
      <c r="R424" s="2122" t="s">
        <v>2311</v>
      </c>
      <c r="S424" s="2122" t="s">
        <v>2311</v>
      </c>
      <c r="T424" s="2122" t="s">
        <v>2311</v>
      </c>
      <c r="U424" s="2122" t="s">
        <v>2311</v>
      </c>
      <c r="V424" s="2122" t="s">
        <v>2311</v>
      </c>
      <c r="W424" s="2122" t="s">
        <v>2311</v>
      </c>
      <c r="X424" s="2122" t="s">
        <v>2311</v>
      </c>
      <c r="Y424" s="2122" t="s">
        <v>2311</v>
      </c>
      <c r="Z424" s="2122" t="s">
        <v>2311</v>
      </c>
      <c r="AA424" s="2122" t="s">
        <v>2311</v>
      </c>
      <c r="AB424" s="2122" t="s">
        <v>2311</v>
      </c>
      <c r="AC424" s="2122" t="s">
        <v>2311</v>
      </c>
      <c r="AD424" s="2122" t="s">
        <v>2311</v>
      </c>
      <c r="AE424" s="2122" t="s">
        <v>2311</v>
      </c>
      <c r="AF424" s="2122" t="s">
        <v>2311</v>
      </c>
      <c r="AG424" s="2122" t="s">
        <v>2311</v>
      </c>
      <c r="AH424" s="2122" t="s">
        <v>2311</v>
      </c>
      <c r="AI424" s="2122" t="s">
        <v>2311</v>
      </c>
      <c r="AJ424" s="2159" t="s">
        <v>2311</v>
      </c>
      <c r="AK424" s="1951"/>
      <c r="AL424" s="1952"/>
      <c r="AM424" s="1960"/>
      <c r="AN424" s="1954"/>
      <c r="AO424" s="4627"/>
    </row>
    <row r="425" spans="2:44">
      <c r="B425" s="4624"/>
      <c r="C425" s="4659"/>
      <c r="D425" s="2167" t="s">
        <v>2297</v>
      </c>
      <c r="E425" s="2124"/>
      <c r="F425" s="2197"/>
      <c r="G425" s="2135"/>
      <c r="H425" s="2135"/>
      <c r="I425" s="2135"/>
      <c r="J425" s="2135"/>
      <c r="K425" s="2135"/>
      <c r="L425" s="2135"/>
      <c r="M425" s="2135"/>
      <c r="N425" s="2135"/>
      <c r="O425" s="2135"/>
      <c r="P425" s="2135"/>
      <c r="Q425" s="2135"/>
      <c r="R425" s="2135"/>
      <c r="S425" s="2135"/>
      <c r="T425" s="2135"/>
      <c r="U425" s="2135"/>
      <c r="V425" s="2135"/>
      <c r="W425" s="2135"/>
      <c r="X425" s="2135"/>
      <c r="Y425" s="2135"/>
      <c r="Z425" s="2135"/>
      <c r="AA425" s="2135"/>
      <c r="AB425" s="2135"/>
      <c r="AC425" s="2135"/>
      <c r="AD425" s="2135"/>
      <c r="AE425" s="2135"/>
      <c r="AF425" s="2135"/>
      <c r="AG425" s="2135"/>
      <c r="AH425" s="2135"/>
      <c r="AI425" s="2135"/>
      <c r="AJ425" s="2207"/>
      <c r="AK425" s="1933">
        <f>IF(D425="","",COUNT($F$410:$AJ$410)-AL425)</f>
        <v>0</v>
      </c>
      <c r="AL425" s="1934">
        <f>IF(D425="","",AQ425+AR425)</f>
        <v>0</v>
      </c>
      <c r="AM425" s="1934">
        <f>IF(D425="","",COUNTIF(F425:AJ425,"休"))</f>
        <v>0</v>
      </c>
      <c r="AN425" s="1935" t="str">
        <f>IF(D425="","",IFERROR(ROUND(AM425/AK425,3),""))</f>
        <v/>
      </c>
      <c r="AO425" s="4627"/>
      <c r="AQ425" s="1952">
        <f>+COUNTIF(F425:AJ425,"－")</f>
        <v>0</v>
      </c>
      <c r="AR425" s="1952">
        <f>+COUNTIF(F425:AJ425,"外")</f>
        <v>0</v>
      </c>
    </row>
    <row r="426" spans="2:44">
      <c r="B426" s="4624"/>
      <c r="C426" s="4659"/>
      <c r="E426" s="2138"/>
      <c r="F426" s="2179"/>
      <c r="G426" s="2130"/>
      <c r="H426" s="2130"/>
      <c r="I426" s="2130"/>
      <c r="J426" s="2130"/>
      <c r="K426" s="2130"/>
      <c r="L426" s="2130"/>
      <c r="M426" s="2130"/>
      <c r="N426" s="2130"/>
      <c r="O426" s="2130"/>
      <c r="P426" s="2130"/>
      <c r="Q426" s="2130"/>
      <c r="R426" s="2130"/>
      <c r="S426" s="2130"/>
      <c r="T426" s="2130"/>
      <c r="U426" s="2130"/>
      <c r="V426" s="2130"/>
      <c r="W426" s="2130"/>
      <c r="X426" s="2130"/>
      <c r="Y426" s="2130"/>
      <c r="Z426" s="2130"/>
      <c r="AA426" s="2130"/>
      <c r="AB426" s="2130"/>
      <c r="AC426" s="2130"/>
      <c r="AD426" s="2130"/>
      <c r="AE426" s="2130"/>
      <c r="AF426" s="2130"/>
      <c r="AG426" s="2130"/>
      <c r="AH426" s="2130"/>
      <c r="AI426" s="2130"/>
      <c r="AJ426" s="2191"/>
      <c r="AK426" s="1933" t="str">
        <f>IF(D426="","",COUNT($F$410:$AJ$410)-AL426)</f>
        <v/>
      </c>
      <c r="AL426" s="1934" t="str">
        <f>IF(D426="","",AQ426+AR426)</f>
        <v/>
      </c>
      <c r="AM426" s="1934" t="str">
        <f>IF(D426="","",COUNTIF(F426:AJ426,"休"))</f>
        <v/>
      </c>
      <c r="AN426" s="1935" t="str">
        <f>IF(D426="","",IFERROR(ROUND(AM426/AK426,3),""))</f>
        <v/>
      </c>
      <c r="AO426" s="4627"/>
      <c r="AQ426" s="1952">
        <f>+COUNTIF(F426:AJ426,"－")</f>
        <v>0</v>
      </c>
      <c r="AR426" s="1952">
        <f>+COUNTIF(F426:AJ426,"外")</f>
        <v>0</v>
      </c>
    </row>
    <row r="427" spans="2:44">
      <c r="B427" s="4624"/>
      <c r="C427" s="4659"/>
      <c r="E427" s="2138"/>
      <c r="F427" s="2179"/>
      <c r="G427" s="2130"/>
      <c r="H427" s="2130"/>
      <c r="I427" s="2130"/>
      <c r="J427" s="2130"/>
      <c r="K427" s="2130"/>
      <c r="L427" s="2130"/>
      <c r="M427" s="2130"/>
      <c r="N427" s="2130"/>
      <c r="O427" s="2130"/>
      <c r="P427" s="2130"/>
      <c r="Q427" s="2130"/>
      <c r="R427" s="2130"/>
      <c r="S427" s="2130"/>
      <c r="T427" s="2130"/>
      <c r="U427" s="2130"/>
      <c r="V427" s="2130"/>
      <c r="W427" s="2130"/>
      <c r="X427" s="2130"/>
      <c r="Y427" s="2130"/>
      <c r="Z427" s="2130"/>
      <c r="AA427" s="2130"/>
      <c r="AB427" s="2130"/>
      <c r="AC427" s="2130"/>
      <c r="AD427" s="2130"/>
      <c r="AE427" s="2130"/>
      <c r="AF427" s="2130"/>
      <c r="AG427" s="2130"/>
      <c r="AH427" s="2130"/>
      <c r="AI427" s="2130"/>
      <c r="AJ427" s="2191"/>
      <c r="AK427" s="1933" t="str">
        <f>IF(D427="","",COUNT($F$410:$AJ$410)-AL427)</f>
        <v/>
      </c>
      <c r="AL427" s="1934" t="str">
        <f>IF(D427="","",AQ427+AR427)</f>
        <v/>
      </c>
      <c r="AM427" s="1934" t="str">
        <f>IF(D427="","",COUNTIF(F427:AJ427,"休"))</f>
        <v/>
      </c>
      <c r="AN427" s="1935" t="str">
        <f>IF(D427="","",IFERROR(ROUND(AM427/AK427,3),""))</f>
        <v/>
      </c>
      <c r="AO427" s="4627"/>
      <c r="AQ427" s="1952">
        <f>+COUNTIF(F427:AJ427,"－")</f>
        <v>0</v>
      </c>
      <c r="AR427" s="1952">
        <f>+COUNTIF(F427:AJ427,"外")</f>
        <v>0</v>
      </c>
    </row>
    <row r="428" spans="2:44" ht="13.8" thickBot="1">
      <c r="B428" s="4625"/>
      <c r="C428" s="4660"/>
      <c r="D428" s="2174"/>
      <c r="E428" s="1947"/>
      <c r="F428" s="2205"/>
      <c r="G428" s="2198"/>
      <c r="H428" s="2198"/>
      <c r="I428" s="2198"/>
      <c r="J428" s="2198"/>
      <c r="K428" s="2198"/>
      <c r="L428" s="2198"/>
      <c r="M428" s="2198"/>
      <c r="N428" s="2198"/>
      <c r="O428" s="2198"/>
      <c r="P428" s="2198"/>
      <c r="Q428" s="2198"/>
      <c r="R428" s="2198"/>
      <c r="S428" s="2198"/>
      <c r="T428" s="2198"/>
      <c r="U428" s="2198"/>
      <c r="V428" s="2198"/>
      <c r="W428" s="2198"/>
      <c r="X428" s="2198"/>
      <c r="Y428" s="2198"/>
      <c r="Z428" s="2198"/>
      <c r="AA428" s="2198"/>
      <c r="AB428" s="2198"/>
      <c r="AC428" s="2198"/>
      <c r="AD428" s="2198"/>
      <c r="AE428" s="2198"/>
      <c r="AF428" s="2198"/>
      <c r="AG428" s="2198"/>
      <c r="AH428" s="2198"/>
      <c r="AI428" s="2198"/>
      <c r="AJ428" s="2206"/>
      <c r="AK428" s="1963" t="str">
        <f>IF(D428="","",COUNT($F$410:$AJ$410)-AL428)</f>
        <v/>
      </c>
      <c r="AL428" s="1947" t="str">
        <f>IF(D428="","",AQ428+AR428)</f>
        <v/>
      </c>
      <c r="AM428" s="1947" t="str">
        <f>IF(D428="","",COUNTIF(F428:AJ428,"休"))</f>
        <v/>
      </c>
      <c r="AN428" s="1935" t="str">
        <f>IF(D428="","",IFERROR(ROUND(AM428/AK428,3),""))</f>
        <v/>
      </c>
      <c r="AO428" s="4628"/>
      <c r="AQ428" s="1952">
        <f>+COUNTIF(F428:AJ428,"－")</f>
        <v>0</v>
      </c>
      <c r="AR428" s="1952">
        <f>+COUNTIF(F428:AJ428,"外")</f>
        <v>0</v>
      </c>
    </row>
    <row r="429" spans="2:44" ht="13.8" thickBot="1">
      <c r="B429" s="2143"/>
      <c r="C429" s="2116"/>
      <c r="F429" s="2144"/>
      <c r="G429" s="2144"/>
      <c r="H429" s="2144"/>
      <c r="I429" s="2144"/>
      <c r="J429" s="2144"/>
      <c r="K429" s="2144"/>
      <c r="L429" s="2144"/>
      <c r="M429" s="2144"/>
      <c r="N429" s="2144"/>
      <c r="O429" s="2144"/>
      <c r="P429" s="2144"/>
      <c r="Q429" s="2144"/>
      <c r="R429" s="2144"/>
      <c r="S429" s="2144"/>
      <c r="T429" s="2144"/>
      <c r="U429" s="2144"/>
      <c r="V429" s="2144"/>
      <c r="W429" s="2144"/>
      <c r="X429" s="2144"/>
      <c r="Y429" s="2144"/>
      <c r="Z429" s="2144"/>
      <c r="AA429" s="2144"/>
      <c r="AB429" s="2144"/>
      <c r="AC429" s="2144"/>
      <c r="AD429" s="2144"/>
      <c r="AE429" s="2144"/>
      <c r="AF429" s="2144"/>
      <c r="AG429" s="2144"/>
      <c r="AH429" s="2144"/>
      <c r="AI429" s="2144"/>
      <c r="AJ429" s="2144"/>
      <c r="AK429" s="2145"/>
      <c r="AM429" s="2061"/>
      <c r="AN429" s="2146" t="s">
        <v>2271</v>
      </c>
      <c r="AO429" s="2147" t="e">
        <f>IF(AO413&gt;=0.285,"OK","NG")</f>
        <v>#DIV/0!</v>
      </c>
      <c r="AQ429" s="2061"/>
      <c r="AR429" s="2061"/>
    </row>
    <row r="431" spans="2:44" hidden="1">
      <c r="F431" s="2061" t="e">
        <f>YEAR(F434)</f>
        <v>#VALUE!</v>
      </c>
      <c r="G431" s="2061" t="e">
        <f>MONTH(F434)</f>
        <v>#VALUE!</v>
      </c>
    </row>
    <row r="432" spans="2:44">
      <c r="B432" s="4629"/>
      <c r="C432" s="4630"/>
      <c r="D432" s="4631"/>
      <c r="E432" s="2149" t="s">
        <v>2266</v>
      </c>
      <c r="F432" s="4637" t="e">
        <f>F434</f>
        <v>#VALUE!</v>
      </c>
      <c r="G432" s="4638"/>
      <c r="H432" s="4638"/>
      <c r="I432" s="4638"/>
      <c r="J432" s="4638"/>
      <c r="K432" s="4638"/>
      <c r="L432" s="4638"/>
      <c r="M432" s="4638"/>
      <c r="N432" s="4638"/>
      <c r="O432" s="4638"/>
      <c r="P432" s="4638"/>
      <c r="Q432" s="4638"/>
      <c r="R432" s="4638"/>
      <c r="S432" s="4638"/>
      <c r="T432" s="4638"/>
      <c r="U432" s="4638"/>
      <c r="V432" s="4638"/>
      <c r="W432" s="4638"/>
      <c r="X432" s="4638"/>
      <c r="Y432" s="4638"/>
      <c r="Z432" s="4638"/>
      <c r="AA432" s="4638"/>
      <c r="AB432" s="4638"/>
      <c r="AC432" s="4638"/>
      <c r="AD432" s="4638"/>
      <c r="AE432" s="4638"/>
      <c r="AF432" s="4638"/>
      <c r="AG432" s="4638"/>
      <c r="AH432" s="4638"/>
      <c r="AI432" s="4638"/>
      <c r="AJ432" s="4638"/>
      <c r="AK432" s="4661" t="s">
        <v>2304</v>
      </c>
      <c r="AL432" s="4664" t="s">
        <v>2305</v>
      </c>
      <c r="AM432" s="4667" t="s">
        <v>2283</v>
      </c>
      <c r="AN432" s="4481" t="s">
        <v>2306</v>
      </c>
      <c r="AO432" s="4480" t="s">
        <v>2307</v>
      </c>
      <c r="AQ432" s="4619" t="s">
        <v>2308</v>
      </c>
      <c r="AR432" s="4619" t="s">
        <v>2309</v>
      </c>
    </row>
    <row r="433" spans="2:44" hidden="1">
      <c r="B433" s="4632"/>
      <c r="C433" s="4622"/>
      <c r="D433" s="4633"/>
      <c r="E433" s="2150"/>
      <c r="F433" s="2110" t="e">
        <f>DATE($F431,$G431,1)</f>
        <v>#VALUE!</v>
      </c>
      <c r="G433" s="2110" t="e">
        <f t="shared" ref="G433:AJ433" si="157">F433+1</f>
        <v>#VALUE!</v>
      </c>
      <c r="H433" s="2110" t="e">
        <f t="shared" si="157"/>
        <v>#VALUE!</v>
      </c>
      <c r="I433" s="2110" t="e">
        <f t="shared" si="157"/>
        <v>#VALUE!</v>
      </c>
      <c r="J433" s="2110" t="e">
        <f t="shared" si="157"/>
        <v>#VALUE!</v>
      </c>
      <c r="K433" s="2110" t="e">
        <f t="shared" si="157"/>
        <v>#VALUE!</v>
      </c>
      <c r="L433" s="2110" t="e">
        <f t="shared" si="157"/>
        <v>#VALUE!</v>
      </c>
      <c r="M433" s="2110" t="e">
        <f t="shared" si="157"/>
        <v>#VALUE!</v>
      </c>
      <c r="N433" s="2110" t="e">
        <f t="shared" si="157"/>
        <v>#VALUE!</v>
      </c>
      <c r="O433" s="2110" t="e">
        <f t="shared" si="157"/>
        <v>#VALUE!</v>
      </c>
      <c r="P433" s="2110" t="e">
        <f t="shared" si="157"/>
        <v>#VALUE!</v>
      </c>
      <c r="Q433" s="2110" t="e">
        <f t="shared" si="157"/>
        <v>#VALUE!</v>
      </c>
      <c r="R433" s="2110" t="e">
        <f t="shared" si="157"/>
        <v>#VALUE!</v>
      </c>
      <c r="S433" s="2110" t="e">
        <f t="shared" si="157"/>
        <v>#VALUE!</v>
      </c>
      <c r="T433" s="2110" t="e">
        <f t="shared" si="157"/>
        <v>#VALUE!</v>
      </c>
      <c r="U433" s="2110" t="e">
        <f t="shared" si="157"/>
        <v>#VALUE!</v>
      </c>
      <c r="V433" s="2110" t="e">
        <f t="shared" si="157"/>
        <v>#VALUE!</v>
      </c>
      <c r="W433" s="2110" t="e">
        <f t="shared" si="157"/>
        <v>#VALUE!</v>
      </c>
      <c r="X433" s="2110" t="e">
        <f t="shared" si="157"/>
        <v>#VALUE!</v>
      </c>
      <c r="Y433" s="2110" t="e">
        <f t="shared" si="157"/>
        <v>#VALUE!</v>
      </c>
      <c r="Z433" s="2110" t="e">
        <f t="shared" si="157"/>
        <v>#VALUE!</v>
      </c>
      <c r="AA433" s="2110" t="e">
        <f t="shared" si="157"/>
        <v>#VALUE!</v>
      </c>
      <c r="AB433" s="2110" t="e">
        <f t="shared" si="157"/>
        <v>#VALUE!</v>
      </c>
      <c r="AC433" s="2110" t="e">
        <f t="shared" si="157"/>
        <v>#VALUE!</v>
      </c>
      <c r="AD433" s="2110" t="e">
        <f t="shared" si="157"/>
        <v>#VALUE!</v>
      </c>
      <c r="AE433" s="2110" t="e">
        <f t="shared" si="157"/>
        <v>#VALUE!</v>
      </c>
      <c r="AF433" s="2110" t="e">
        <f t="shared" si="157"/>
        <v>#VALUE!</v>
      </c>
      <c r="AG433" s="2110" t="e">
        <f t="shared" si="157"/>
        <v>#VALUE!</v>
      </c>
      <c r="AH433" s="2110" t="e">
        <f t="shared" si="157"/>
        <v>#VALUE!</v>
      </c>
      <c r="AI433" s="2110" t="e">
        <f t="shared" si="157"/>
        <v>#VALUE!</v>
      </c>
      <c r="AJ433" s="2110" t="e">
        <f t="shared" si="157"/>
        <v>#VALUE!</v>
      </c>
      <c r="AK433" s="4662"/>
      <c r="AL433" s="4665"/>
      <c r="AM433" s="4668"/>
      <c r="AN433" s="4481"/>
      <c r="AO433" s="4480"/>
      <c r="AQ433" s="4619"/>
      <c r="AR433" s="4619"/>
    </row>
    <row r="434" spans="2:44">
      <c r="B434" s="4632"/>
      <c r="C434" s="4622"/>
      <c r="D434" s="4633"/>
      <c r="E434" s="2151" t="s">
        <v>2267</v>
      </c>
      <c r="F434" s="2152" t="e">
        <f>IF(EDATE(F409,1)&gt;$F$7,"",EDATE(F409,1))</f>
        <v>#VALUE!</v>
      </c>
      <c r="G434" s="2110" t="e">
        <f t="shared" ref="G434:AJ434" si="158">IF(G433&gt;$F$7,"",IF(F434=EOMONTH(DATE($F431,$G431,1),0),"",IF(F434="","",F434+1)))</f>
        <v>#VALUE!</v>
      </c>
      <c r="H434" s="2110" t="e">
        <f t="shared" si="158"/>
        <v>#VALUE!</v>
      </c>
      <c r="I434" s="2110" t="e">
        <f t="shared" si="158"/>
        <v>#VALUE!</v>
      </c>
      <c r="J434" s="2110" t="e">
        <f t="shared" si="158"/>
        <v>#VALUE!</v>
      </c>
      <c r="K434" s="2110" t="e">
        <f t="shared" si="158"/>
        <v>#VALUE!</v>
      </c>
      <c r="L434" s="2110" t="e">
        <f t="shared" si="158"/>
        <v>#VALUE!</v>
      </c>
      <c r="M434" s="2110" t="e">
        <f t="shared" si="158"/>
        <v>#VALUE!</v>
      </c>
      <c r="N434" s="2110" t="e">
        <f t="shared" si="158"/>
        <v>#VALUE!</v>
      </c>
      <c r="O434" s="2110" t="e">
        <f t="shared" si="158"/>
        <v>#VALUE!</v>
      </c>
      <c r="P434" s="2110" t="e">
        <f t="shared" si="158"/>
        <v>#VALUE!</v>
      </c>
      <c r="Q434" s="2110" t="e">
        <f t="shared" si="158"/>
        <v>#VALUE!</v>
      </c>
      <c r="R434" s="2110" t="e">
        <f t="shared" si="158"/>
        <v>#VALUE!</v>
      </c>
      <c r="S434" s="2110" t="e">
        <f t="shared" si="158"/>
        <v>#VALUE!</v>
      </c>
      <c r="T434" s="2110" t="e">
        <f t="shared" si="158"/>
        <v>#VALUE!</v>
      </c>
      <c r="U434" s="2110" t="e">
        <f t="shared" si="158"/>
        <v>#VALUE!</v>
      </c>
      <c r="V434" s="2110" t="e">
        <f t="shared" si="158"/>
        <v>#VALUE!</v>
      </c>
      <c r="W434" s="2110" t="e">
        <f t="shared" si="158"/>
        <v>#VALUE!</v>
      </c>
      <c r="X434" s="2110" t="e">
        <f t="shared" si="158"/>
        <v>#VALUE!</v>
      </c>
      <c r="Y434" s="2110" t="e">
        <f t="shared" si="158"/>
        <v>#VALUE!</v>
      </c>
      <c r="Z434" s="2110" t="e">
        <f t="shared" si="158"/>
        <v>#VALUE!</v>
      </c>
      <c r="AA434" s="2110" t="e">
        <f t="shared" si="158"/>
        <v>#VALUE!</v>
      </c>
      <c r="AB434" s="2110" t="e">
        <f t="shared" si="158"/>
        <v>#VALUE!</v>
      </c>
      <c r="AC434" s="2110" t="e">
        <f t="shared" si="158"/>
        <v>#VALUE!</v>
      </c>
      <c r="AD434" s="2110" t="e">
        <f t="shared" si="158"/>
        <v>#VALUE!</v>
      </c>
      <c r="AE434" s="2110" t="e">
        <f t="shared" si="158"/>
        <v>#VALUE!</v>
      </c>
      <c r="AF434" s="2110" t="e">
        <f t="shared" si="158"/>
        <v>#VALUE!</v>
      </c>
      <c r="AG434" s="2110" t="e">
        <f t="shared" si="158"/>
        <v>#VALUE!</v>
      </c>
      <c r="AH434" s="2110" t="e">
        <f t="shared" si="158"/>
        <v>#VALUE!</v>
      </c>
      <c r="AI434" s="2110" t="e">
        <f t="shared" si="158"/>
        <v>#VALUE!</v>
      </c>
      <c r="AJ434" s="2110" t="e">
        <f t="shared" si="158"/>
        <v>#VALUE!</v>
      </c>
      <c r="AK434" s="4662"/>
      <c r="AL434" s="4665"/>
      <c r="AM434" s="4668"/>
      <c r="AN434" s="4481"/>
      <c r="AO434" s="4480"/>
      <c r="AQ434" s="4619"/>
      <c r="AR434" s="4619"/>
    </row>
    <row r="435" spans="2:44">
      <c r="B435" s="4634"/>
      <c r="C435" s="4635"/>
      <c r="D435" s="4636"/>
      <c r="E435" s="1939" t="s">
        <v>1060</v>
      </c>
      <c r="F435" s="2153" t="str">
        <f t="shared" ref="F435:AJ435" si="159">IFERROR(TEXT(WEEKDAY(+F434),"aaa"),"")</f>
        <v/>
      </c>
      <c r="G435" s="2153" t="str">
        <f t="shared" si="159"/>
        <v/>
      </c>
      <c r="H435" s="2153" t="str">
        <f t="shared" si="159"/>
        <v/>
      </c>
      <c r="I435" s="2153" t="str">
        <f t="shared" si="159"/>
        <v/>
      </c>
      <c r="J435" s="2153" t="str">
        <f t="shared" si="159"/>
        <v/>
      </c>
      <c r="K435" s="2153" t="str">
        <f t="shared" si="159"/>
        <v/>
      </c>
      <c r="L435" s="2153" t="str">
        <f t="shared" si="159"/>
        <v/>
      </c>
      <c r="M435" s="2153" t="str">
        <f t="shared" si="159"/>
        <v/>
      </c>
      <c r="N435" s="2153" t="str">
        <f t="shared" si="159"/>
        <v/>
      </c>
      <c r="O435" s="2153" t="str">
        <f t="shared" si="159"/>
        <v/>
      </c>
      <c r="P435" s="2153" t="str">
        <f t="shared" si="159"/>
        <v/>
      </c>
      <c r="Q435" s="2153" t="str">
        <f t="shared" si="159"/>
        <v/>
      </c>
      <c r="R435" s="2153" t="str">
        <f t="shared" si="159"/>
        <v/>
      </c>
      <c r="S435" s="2153" t="str">
        <f t="shared" si="159"/>
        <v/>
      </c>
      <c r="T435" s="2153" t="str">
        <f t="shared" si="159"/>
        <v/>
      </c>
      <c r="U435" s="2153" t="str">
        <f t="shared" si="159"/>
        <v/>
      </c>
      <c r="V435" s="2153" t="str">
        <f t="shared" si="159"/>
        <v/>
      </c>
      <c r="W435" s="2153" t="str">
        <f t="shared" si="159"/>
        <v/>
      </c>
      <c r="X435" s="2153" t="str">
        <f t="shared" si="159"/>
        <v/>
      </c>
      <c r="Y435" s="2153" t="str">
        <f t="shared" si="159"/>
        <v/>
      </c>
      <c r="Z435" s="2153" t="str">
        <f t="shared" si="159"/>
        <v/>
      </c>
      <c r="AA435" s="2153" t="str">
        <f t="shared" si="159"/>
        <v/>
      </c>
      <c r="AB435" s="2153" t="str">
        <f t="shared" si="159"/>
        <v/>
      </c>
      <c r="AC435" s="2153" t="str">
        <f t="shared" si="159"/>
        <v/>
      </c>
      <c r="AD435" s="2153" t="str">
        <f t="shared" si="159"/>
        <v/>
      </c>
      <c r="AE435" s="2153" t="str">
        <f t="shared" si="159"/>
        <v/>
      </c>
      <c r="AF435" s="2153" t="str">
        <f t="shared" si="159"/>
        <v/>
      </c>
      <c r="AG435" s="2153" t="str">
        <f t="shared" si="159"/>
        <v/>
      </c>
      <c r="AH435" s="2153" t="str">
        <f t="shared" si="159"/>
        <v/>
      </c>
      <c r="AI435" s="2153" t="str">
        <f t="shared" si="159"/>
        <v/>
      </c>
      <c r="AJ435" s="2153" t="str">
        <f t="shared" si="159"/>
        <v/>
      </c>
      <c r="AK435" s="4662"/>
      <c r="AL435" s="4665"/>
      <c r="AM435" s="4668"/>
      <c r="AN435" s="4481"/>
      <c r="AO435" s="4480"/>
      <c r="AQ435" s="4619"/>
      <c r="AR435" s="4619"/>
    </row>
    <row r="436" spans="2:44" ht="21" customHeight="1">
      <c r="B436" s="2154" t="s">
        <v>2310</v>
      </c>
      <c r="C436" s="2155" t="s">
        <v>2280</v>
      </c>
      <c r="D436" s="2119" t="s">
        <v>2281</v>
      </c>
      <c r="E436" s="2120" t="s">
        <v>2270</v>
      </c>
      <c r="F436" s="2156" t="s">
        <v>2311</v>
      </c>
      <c r="G436" s="2122" t="s">
        <v>2311</v>
      </c>
      <c r="H436" s="2122" t="s">
        <v>2311</v>
      </c>
      <c r="I436" s="2122" t="s">
        <v>2311</v>
      </c>
      <c r="J436" s="2122" t="s">
        <v>2311</v>
      </c>
      <c r="K436" s="2122" t="s">
        <v>2311</v>
      </c>
      <c r="L436" s="2122" t="s">
        <v>2311</v>
      </c>
      <c r="M436" s="2122" t="s">
        <v>2311</v>
      </c>
      <c r="N436" s="2122" t="s">
        <v>2311</v>
      </c>
      <c r="O436" s="2122" t="s">
        <v>2311</v>
      </c>
      <c r="P436" s="2122" t="s">
        <v>2311</v>
      </c>
      <c r="Q436" s="2122" t="s">
        <v>2311</v>
      </c>
      <c r="R436" s="2122" t="s">
        <v>2311</v>
      </c>
      <c r="S436" s="2122" t="s">
        <v>2311</v>
      </c>
      <c r="T436" s="2122" t="s">
        <v>2311</v>
      </c>
      <c r="U436" s="2122" t="s">
        <v>2311</v>
      </c>
      <c r="V436" s="2122" t="s">
        <v>2311</v>
      </c>
      <c r="W436" s="2122" t="s">
        <v>2311</v>
      </c>
      <c r="X436" s="2122" t="s">
        <v>2311</v>
      </c>
      <c r="Y436" s="2122" t="s">
        <v>2311</v>
      </c>
      <c r="Z436" s="2122" t="s">
        <v>2311</v>
      </c>
      <c r="AA436" s="2122" t="s">
        <v>2311</v>
      </c>
      <c r="AB436" s="2122" t="s">
        <v>2311</v>
      </c>
      <c r="AC436" s="2122" t="s">
        <v>2311</v>
      </c>
      <c r="AD436" s="2122" t="s">
        <v>2311</v>
      </c>
      <c r="AE436" s="2122" t="s">
        <v>2311</v>
      </c>
      <c r="AF436" s="2122" t="s">
        <v>2311</v>
      </c>
      <c r="AG436" s="2122" t="s">
        <v>2311</v>
      </c>
      <c r="AH436" s="2122" t="s">
        <v>2311</v>
      </c>
      <c r="AI436" s="2122" t="s">
        <v>2311</v>
      </c>
      <c r="AJ436" s="2159" t="s">
        <v>2311</v>
      </c>
      <c r="AK436" s="4663"/>
      <c r="AL436" s="4666"/>
      <c r="AM436" s="4669"/>
      <c r="AN436" s="1906" t="s">
        <v>2292</v>
      </c>
      <c r="AO436" s="1905" t="s">
        <v>2293</v>
      </c>
      <c r="AQ436" s="4620"/>
      <c r="AR436" s="4620"/>
    </row>
    <row r="437" spans="2:44" ht="13.5" customHeight="1">
      <c r="B437" s="4623" t="s">
        <v>2294</v>
      </c>
      <c r="C437" s="4658" t="s">
        <v>2295</v>
      </c>
      <c r="D437" s="2176" t="s">
        <v>2296</v>
      </c>
      <c r="E437" s="2124"/>
      <c r="F437" s="2203"/>
      <c r="G437" s="2194"/>
      <c r="H437" s="2194"/>
      <c r="I437" s="2194"/>
      <c r="J437" s="2194"/>
      <c r="K437" s="2194"/>
      <c r="L437" s="2194"/>
      <c r="M437" s="2194"/>
      <c r="N437" s="2194"/>
      <c r="O437" s="2194"/>
      <c r="P437" s="2194"/>
      <c r="Q437" s="2194"/>
      <c r="R437" s="2194"/>
      <c r="S437" s="2194"/>
      <c r="T437" s="2194"/>
      <c r="U437" s="2194"/>
      <c r="V437" s="2194"/>
      <c r="W437" s="2194"/>
      <c r="X437" s="2194"/>
      <c r="Y437" s="2194"/>
      <c r="Z437" s="2194"/>
      <c r="AA437" s="2194"/>
      <c r="AB437" s="2194"/>
      <c r="AC437" s="2194"/>
      <c r="AD437" s="2194"/>
      <c r="AE437" s="2194"/>
      <c r="AF437" s="2194"/>
      <c r="AG437" s="2194"/>
      <c r="AH437" s="2194"/>
      <c r="AI437" s="2194"/>
      <c r="AJ437" s="2204"/>
      <c r="AK437" s="1933">
        <f t="shared" ref="AK437:AK442" si="160">IF(D437="","",COUNT($F$434:$AJ$434)-AL437)</f>
        <v>0</v>
      </c>
      <c r="AL437" s="1934">
        <f t="shared" ref="AL437:AL442" si="161">IF(D437="","",AQ437+AR437)</f>
        <v>0</v>
      </c>
      <c r="AM437" s="1934">
        <f t="shared" ref="AM437:AM442" si="162">IF(D437="","",COUNTIF(F437:AJ437,"休"))</f>
        <v>0</v>
      </c>
      <c r="AN437" s="1935" t="str">
        <f t="shared" ref="AN437:AN442" si="163">IF(D437="","",IFERROR(ROUND(AM437/AK437,3),""))</f>
        <v/>
      </c>
      <c r="AO437" s="4626" t="e">
        <f>ROUND(AVERAGE(AN437:AN452),3)</f>
        <v>#DIV/0!</v>
      </c>
      <c r="AQ437" s="1952">
        <f t="shared" ref="AQ437:AQ442" si="164">+COUNTIF(F437:AJ437,"－")</f>
        <v>0</v>
      </c>
      <c r="AR437" s="1952">
        <f t="shared" ref="AR437:AR442" si="165">+COUNTIF(F437:AJ437,"外")</f>
        <v>0</v>
      </c>
    </row>
    <row r="438" spans="2:44" ht="13.5" customHeight="1">
      <c r="B438" s="4624"/>
      <c r="C438" s="4659"/>
      <c r="D438" s="2178" t="s">
        <v>2297</v>
      </c>
      <c r="E438" s="2124"/>
      <c r="F438" s="2179"/>
      <c r="G438" s="2130"/>
      <c r="H438" s="2130"/>
      <c r="I438" s="2130"/>
      <c r="J438" s="2130"/>
      <c r="K438" s="2130"/>
      <c r="L438" s="2130"/>
      <c r="M438" s="2130"/>
      <c r="N438" s="2130"/>
      <c r="O438" s="2130"/>
      <c r="P438" s="2130"/>
      <c r="Q438" s="2130"/>
      <c r="R438" s="2130"/>
      <c r="S438" s="2130"/>
      <c r="T438" s="2130"/>
      <c r="U438" s="2130"/>
      <c r="V438" s="2130"/>
      <c r="W438" s="2130"/>
      <c r="X438" s="2130"/>
      <c r="Y438" s="2130"/>
      <c r="Z438" s="2130"/>
      <c r="AA438" s="2130"/>
      <c r="AB438" s="2130"/>
      <c r="AC438" s="2130"/>
      <c r="AD438" s="2130"/>
      <c r="AE438" s="2130"/>
      <c r="AF438" s="2130"/>
      <c r="AG438" s="2130"/>
      <c r="AH438" s="2130"/>
      <c r="AI438" s="2130"/>
      <c r="AJ438" s="2191"/>
      <c r="AK438" s="1933">
        <f t="shared" si="160"/>
        <v>0</v>
      </c>
      <c r="AL438" s="1934">
        <f t="shared" si="161"/>
        <v>0</v>
      </c>
      <c r="AM438" s="1934">
        <f t="shared" si="162"/>
        <v>0</v>
      </c>
      <c r="AN438" s="1935" t="str">
        <f t="shared" si="163"/>
        <v/>
      </c>
      <c r="AO438" s="4627"/>
      <c r="AQ438" s="1952">
        <f t="shared" si="164"/>
        <v>0</v>
      </c>
      <c r="AR438" s="1952">
        <f t="shared" si="165"/>
        <v>0</v>
      </c>
    </row>
    <row r="439" spans="2:44">
      <c r="B439" s="4624"/>
      <c r="C439" s="4659"/>
      <c r="D439" s="2181" t="s">
        <v>2298</v>
      </c>
      <c r="E439" s="2124"/>
      <c r="F439" s="2179"/>
      <c r="G439" s="2130"/>
      <c r="H439" s="2130"/>
      <c r="I439" s="2130"/>
      <c r="J439" s="2130"/>
      <c r="K439" s="2130"/>
      <c r="L439" s="2130"/>
      <c r="M439" s="2130"/>
      <c r="N439" s="2130"/>
      <c r="O439" s="2130"/>
      <c r="P439" s="2130"/>
      <c r="Q439" s="2130"/>
      <c r="R439" s="2130"/>
      <c r="S439" s="2130"/>
      <c r="T439" s="2130"/>
      <c r="U439" s="2130"/>
      <c r="V439" s="2130"/>
      <c r="W439" s="2130"/>
      <c r="X439" s="2130"/>
      <c r="Y439" s="2130"/>
      <c r="Z439" s="2130"/>
      <c r="AA439" s="2130"/>
      <c r="AB439" s="2130"/>
      <c r="AC439" s="2130"/>
      <c r="AD439" s="2130"/>
      <c r="AE439" s="2130"/>
      <c r="AF439" s="2130"/>
      <c r="AG439" s="2130"/>
      <c r="AH439" s="2130"/>
      <c r="AI439" s="2130"/>
      <c r="AJ439" s="2191"/>
      <c r="AK439" s="1933">
        <f t="shared" si="160"/>
        <v>0</v>
      </c>
      <c r="AL439" s="1934">
        <f t="shared" si="161"/>
        <v>0</v>
      </c>
      <c r="AM439" s="1934">
        <f t="shared" si="162"/>
        <v>0</v>
      </c>
      <c r="AN439" s="1935" t="str">
        <f t="shared" si="163"/>
        <v/>
      </c>
      <c r="AO439" s="4627"/>
      <c r="AQ439" s="1952">
        <f t="shared" si="164"/>
        <v>0</v>
      </c>
      <c r="AR439" s="1952">
        <f t="shared" si="165"/>
        <v>0</v>
      </c>
    </row>
    <row r="440" spans="2:44">
      <c r="B440" s="4624"/>
      <c r="C440" s="4659"/>
      <c r="D440" s="2181" t="s">
        <v>2299</v>
      </c>
      <c r="E440" s="2105"/>
      <c r="F440" s="2179"/>
      <c r="G440" s="2130"/>
      <c r="H440" s="2130"/>
      <c r="I440" s="2130"/>
      <c r="J440" s="2130"/>
      <c r="K440" s="2130"/>
      <c r="L440" s="2130"/>
      <c r="M440" s="2130"/>
      <c r="N440" s="2130"/>
      <c r="O440" s="2130"/>
      <c r="P440" s="2130"/>
      <c r="Q440" s="2130"/>
      <c r="R440" s="2130"/>
      <c r="S440" s="2130"/>
      <c r="T440" s="2130"/>
      <c r="U440" s="2130"/>
      <c r="V440" s="2130"/>
      <c r="W440" s="2130"/>
      <c r="X440" s="2130"/>
      <c r="Y440" s="2130"/>
      <c r="Z440" s="2130"/>
      <c r="AA440" s="2130"/>
      <c r="AB440" s="2130"/>
      <c r="AC440" s="2130"/>
      <c r="AD440" s="2130"/>
      <c r="AE440" s="2130"/>
      <c r="AF440" s="2130"/>
      <c r="AG440" s="2130"/>
      <c r="AH440" s="2130"/>
      <c r="AI440" s="2130"/>
      <c r="AJ440" s="2191"/>
      <c r="AK440" s="1933">
        <f t="shared" si="160"/>
        <v>0</v>
      </c>
      <c r="AL440" s="1934">
        <f t="shared" si="161"/>
        <v>0</v>
      </c>
      <c r="AM440" s="1934">
        <f t="shared" si="162"/>
        <v>0</v>
      </c>
      <c r="AN440" s="1935" t="str">
        <f t="shared" si="163"/>
        <v/>
      </c>
      <c r="AO440" s="4627"/>
      <c r="AQ440" s="1952">
        <f t="shared" si="164"/>
        <v>0</v>
      </c>
      <c r="AR440" s="1952">
        <f t="shared" si="165"/>
        <v>0</v>
      </c>
    </row>
    <row r="441" spans="2:44">
      <c r="B441" s="4624"/>
      <c r="C441" s="4659"/>
      <c r="D441" s="2181" t="s">
        <v>2300</v>
      </c>
      <c r="E441" s="2124"/>
      <c r="F441" s="2179"/>
      <c r="G441" s="2130"/>
      <c r="H441" s="2130"/>
      <c r="I441" s="2130"/>
      <c r="J441" s="2130"/>
      <c r="K441" s="2130"/>
      <c r="L441" s="2130"/>
      <c r="M441" s="2130"/>
      <c r="N441" s="2130"/>
      <c r="O441" s="2130"/>
      <c r="P441" s="2130"/>
      <c r="Q441" s="2130"/>
      <c r="R441" s="2130"/>
      <c r="S441" s="2130"/>
      <c r="T441" s="2130"/>
      <c r="U441" s="2130"/>
      <c r="V441" s="2130"/>
      <c r="W441" s="2130"/>
      <c r="X441" s="2130"/>
      <c r="Y441" s="2130"/>
      <c r="Z441" s="2130"/>
      <c r="AA441" s="2130"/>
      <c r="AB441" s="2130"/>
      <c r="AC441" s="2130"/>
      <c r="AD441" s="2130"/>
      <c r="AE441" s="2130"/>
      <c r="AF441" s="2130"/>
      <c r="AG441" s="2130"/>
      <c r="AH441" s="2130"/>
      <c r="AI441" s="2130"/>
      <c r="AJ441" s="2191"/>
      <c r="AK441" s="1933">
        <f t="shared" si="160"/>
        <v>0</v>
      </c>
      <c r="AL441" s="1934">
        <f t="shared" si="161"/>
        <v>0</v>
      </c>
      <c r="AM441" s="1934">
        <f t="shared" si="162"/>
        <v>0</v>
      </c>
      <c r="AN441" s="1935" t="str">
        <f t="shared" si="163"/>
        <v/>
      </c>
      <c r="AO441" s="4627"/>
      <c r="AQ441" s="1952">
        <f t="shared" si="164"/>
        <v>0</v>
      </c>
      <c r="AR441" s="1952">
        <f t="shared" si="165"/>
        <v>0</v>
      </c>
    </row>
    <row r="442" spans="2:44">
      <c r="B442" s="4625"/>
      <c r="C442" s="4660"/>
      <c r="D442" s="2182">
        <f>E$29</f>
        <v>0</v>
      </c>
      <c r="E442" s="2132"/>
      <c r="F442" s="2205"/>
      <c r="G442" s="2198"/>
      <c r="H442" s="2198"/>
      <c r="I442" s="2198"/>
      <c r="J442" s="2198"/>
      <c r="K442" s="2198"/>
      <c r="L442" s="2198"/>
      <c r="M442" s="2198"/>
      <c r="N442" s="2198"/>
      <c r="O442" s="2198"/>
      <c r="P442" s="2198"/>
      <c r="Q442" s="2198"/>
      <c r="R442" s="2198"/>
      <c r="S442" s="2198"/>
      <c r="T442" s="2198"/>
      <c r="U442" s="2198"/>
      <c r="V442" s="2198"/>
      <c r="W442" s="2198"/>
      <c r="X442" s="2198"/>
      <c r="Y442" s="2198"/>
      <c r="Z442" s="2198"/>
      <c r="AA442" s="2198"/>
      <c r="AB442" s="2198"/>
      <c r="AC442" s="2198"/>
      <c r="AD442" s="2198"/>
      <c r="AE442" s="2198"/>
      <c r="AF442" s="2198"/>
      <c r="AG442" s="2198"/>
      <c r="AH442" s="2198"/>
      <c r="AI442" s="2198"/>
      <c r="AJ442" s="2206"/>
      <c r="AK442" s="1933">
        <f t="shared" si="160"/>
        <v>0</v>
      </c>
      <c r="AL442" s="1934">
        <f t="shared" si="161"/>
        <v>0</v>
      </c>
      <c r="AM442" s="1947">
        <f t="shared" si="162"/>
        <v>0</v>
      </c>
      <c r="AN442" s="1935" t="str">
        <f t="shared" si="163"/>
        <v/>
      </c>
      <c r="AO442" s="4627"/>
      <c r="AQ442" s="1952">
        <f t="shared" si="164"/>
        <v>0</v>
      </c>
      <c r="AR442" s="1952">
        <f t="shared" si="165"/>
        <v>0</v>
      </c>
    </row>
    <row r="443" spans="2:44" ht="14.4">
      <c r="B443" s="4623" t="s">
        <v>2301</v>
      </c>
      <c r="C443" s="4658" t="s">
        <v>2302</v>
      </c>
      <c r="D443" s="2119" t="s">
        <v>2281</v>
      </c>
      <c r="E443" s="2137" t="s">
        <v>2270</v>
      </c>
      <c r="F443" s="2156" t="s">
        <v>2312</v>
      </c>
      <c r="G443" s="2122" t="s">
        <v>2312</v>
      </c>
      <c r="H443" s="2122" t="s">
        <v>2312</v>
      </c>
      <c r="I443" s="2122" t="s">
        <v>2312</v>
      </c>
      <c r="J443" s="2122" t="s">
        <v>2312</v>
      </c>
      <c r="K443" s="2122" t="s">
        <v>2312</v>
      </c>
      <c r="L443" s="2122" t="s">
        <v>2312</v>
      </c>
      <c r="M443" s="2122" t="s">
        <v>2312</v>
      </c>
      <c r="N443" s="2122" t="s">
        <v>2312</v>
      </c>
      <c r="O443" s="2122" t="s">
        <v>2312</v>
      </c>
      <c r="P443" s="2122" t="s">
        <v>2312</v>
      </c>
      <c r="Q443" s="2122" t="s">
        <v>2312</v>
      </c>
      <c r="R443" s="2122" t="s">
        <v>2312</v>
      </c>
      <c r="S443" s="2122" t="s">
        <v>2312</v>
      </c>
      <c r="T443" s="2122" t="s">
        <v>2312</v>
      </c>
      <c r="U443" s="2122" t="s">
        <v>2312</v>
      </c>
      <c r="V443" s="2122" t="s">
        <v>2312</v>
      </c>
      <c r="W443" s="2122" t="s">
        <v>2312</v>
      </c>
      <c r="X443" s="2122" t="s">
        <v>2312</v>
      </c>
      <c r="Y443" s="2122" t="s">
        <v>2312</v>
      </c>
      <c r="Z443" s="2122" t="s">
        <v>2312</v>
      </c>
      <c r="AA443" s="2122" t="s">
        <v>2312</v>
      </c>
      <c r="AB443" s="2122" t="s">
        <v>2312</v>
      </c>
      <c r="AC443" s="2122" t="s">
        <v>2312</v>
      </c>
      <c r="AD443" s="2122" t="s">
        <v>2312</v>
      </c>
      <c r="AE443" s="2122" t="s">
        <v>2312</v>
      </c>
      <c r="AF443" s="2122" t="s">
        <v>2312</v>
      </c>
      <c r="AG443" s="2122" t="s">
        <v>2312</v>
      </c>
      <c r="AH443" s="2122" t="s">
        <v>2312</v>
      </c>
      <c r="AI443" s="2122" t="s">
        <v>2312</v>
      </c>
      <c r="AJ443" s="2159" t="s">
        <v>2312</v>
      </c>
      <c r="AK443" s="1951"/>
      <c r="AL443" s="1952"/>
      <c r="AM443" s="1953"/>
      <c r="AN443" s="1954"/>
      <c r="AO443" s="4627"/>
    </row>
    <row r="444" spans="2:44">
      <c r="B444" s="4624"/>
      <c r="C444" s="4659"/>
      <c r="D444" s="2185" t="s">
        <v>2296</v>
      </c>
      <c r="E444" s="2124"/>
      <c r="F444" s="2197"/>
      <c r="G444" s="2135"/>
      <c r="H444" s="2135"/>
      <c r="I444" s="2135"/>
      <c r="J444" s="2135"/>
      <c r="K444" s="2135"/>
      <c r="L444" s="2135"/>
      <c r="M444" s="2135"/>
      <c r="N444" s="2135"/>
      <c r="O444" s="2135"/>
      <c r="P444" s="2135"/>
      <c r="Q444" s="2135"/>
      <c r="R444" s="2135"/>
      <c r="S444" s="2135"/>
      <c r="T444" s="2135"/>
      <c r="U444" s="2135"/>
      <c r="V444" s="2135"/>
      <c r="W444" s="2135"/>
      <c r="X444" s="2135"/>
      <c r="Y444" s="2135"/>
      <c r="Z444" s="2135"/>
      <c r="AA444" s="2135"/>
      <c r="AB444" s="2135"/>
      <c r="AC444" s="2135"/>
      <c r="AD444" s="2135"/>
      <c r="AE444" s="2135"/>
      <c r="AF444" s="2135"/>
      <c r="AG444" s="2135"/>
      <c r="AH444" s="2135"/>
      <c r="AI444" s="2135"/>
      <c r="AJ444" s="2207"/>
      <c r="AK444" s="1933">
        <f>IF(D444="","",COUNT($F$434:$AJ$434)-AL444)</f>
        <v>0</v>
      </c>
      <c r="AL444" s="1934">
        <f>IF(D444="","",AQ444+AR444)</f>
        <v>0</v>
      </c>
      <c r="AM444" s="1934">
        <f>IF(D444="","",COUNTIF(F444:AJ444,"休"))</f>
        <v>0</v>
      </c>
      <c r="AN444" s="1935" t="str">
        <f>IF(D444="","",IFERROR(ROUND(AM444/AK444,3),""))</f>
        <v/>
      </c>
      <c r="AO444" s="4627"/>
      <c r="AQ444" s="1952">
        <f>+COUNTIF(F444:AJ444,"－")</f>
        <v>0</v>
      </c>
      <c r="AR444" s="1952">
        <f>+COUNTIF(F444:AJ444,"外")</f>
        <v>0</v>
      </c>
    </row>
    <row r="445" spans="2:44">
      <c r="B445" s="4624"/>
      <c r="C445" s="4659"/>
      <c r="D445" s="2178" t="s">
        <v>2297</v>
      </c>
      <c r="E445" s="2138"/>
      <c r="F445" s="2179"/>
      <c r="G445" s="2130"/>
      <c r="H445" s="2130"/>
      <c r="I445" s="2130"/>
      <c r="J445" s="2130"/>
      <c r="K445" s="2130"/>
      <c r="L445" s="2130"/>
      <c r="M445" s="2130"/>
      <c r="N445" s="2130"/>
      <c r="O445" s="2130"/>
      <c r="P445" s="2130"/>
      <c r="Q445" s="2130"/>
      <c r="R445" s="2130"/>
      <c r="S445" s="2130"/>
      <c r="T445" s="2130"/>
      <c r="U445" s="2130"/>
      <c r="V445" s="2130"/>
      <c r="W445" s="2130"/>
      <c r="X445" s="2130"/>
      <c r="Y445" s="2130"/>
      <c r="Z445" s="2130"/>
      <c r="AA445" s="2130"/>
      <c r="AB445" s="2130"/>
      <c r="AC445" s="2130"/>
      <c r="AD445" s="2130"/>
      <c r="AE445" s="2130"/>
      <c r="AF445" s="2130"/>
      <c r="AG445" s="2130"/>
      <c r="AH445" s="2130"/>
      <c r="AI445" s="2130"/>
      <c r="AJ445" s="2191"/>
      <c r="AK445" s="1933">
        <f>IF(D445="","",COUNT($F$434:$AJ$434)-AL445)</f>
        <v>0</v>
      </c>
      <c r="AL445" s="1934">
        <f>IF(D445="","",AQ445+AR445)</f>
        <v>0</v>
      </c>
      <c r="AM445" s="1934">
        <f>IF(D445="","",COUNTIF(F445:AJ445,"休"))</f>
        <v>0</v>
      </c>
      <c r="AN445" s="1935" t="str">
        <f>IF(D445="","",IFERROR(ROUND(AM445/AK445,3),""))</f>
        <v/>
      </c>
      <c r="AO445" s="4627"/>
      <c r="AQ445" s="1952">
        <f>+COUNTIF(F445:AJ445,"－")</f>
        <v>0</v>
      </c>
      <c r="AR445" s="1952">
        <f>+COUNTIF(F445:AJ445,"外")</f>
        <v>0</v>
      </c>
    </row>
    <row r="446" spans="2:44">
      <c r="B446" s="4624"/>
      <c r="C446" s="4659"/>
      <c r="E446" s="2138"/>
      <c r="F446" s="2179"/>
      <c r="G446" s="2130"/>
      <c r="H446" s="2130"/>
      <c r="I446" s="2130"/>
      <c r="J446" s="2130"/>
      <c r="K446" s="2130"/>
      <c r="L446" s="2130"/>
      <c r="M446" s="2130"/>
      <c r="N446" s="2130"/>
      <c r="O446" s="2130"/>
      <c r="P446" s="2130"/>
      <c r="Q446" s="2130"/>
      <c r="R446" s="2130"/>
      <c r="S446" s="2130"/>
      <c r="T446" s="2130"/>
      <c r="U446" s="2130"/>
      <c r="V446" s="2130"/>
      <c r="W446" s="2130"/>
      <c r="X446" s="2130"/>
      <c r="Y446" s="2130"/>
      <c r="Z446" s="2130"/>
      <c r="AA446" s="2130"/>
      <c r="AB446" s="2130"/>
      <c r="AC446" s="2130"/>
      <c r="AD446" s="2130"/>
      <c r="AE446" s="2130"/>
      <c r="AF446" s="2130"/>
      <c r="AG446" s="2130"/>
      <c r="AH446" s="2130"/>
      <c r="AI446" s="2130"/>
      <c r="AJ446" s="2191"/>
      <c r="AK446" s="1933" t="str">
        <f>IF(D446="","",COUNT($F$434:$AJ$434)-AL446)</f>
        <v/>
      </c>
      <c r="AL446" s="1934" t="str">
        <f>IF(D446="","",AQ446+AR446)</f>
        <v/>
      </c>
      <c r="AM446" s="1934" t="str">
        <f>IF(D446="","",COUNTIF(F446:AJ446,"休"))</f>
        <v/>
      </c>
      <c r="AN446" s="1935" t="str">
        <f>IF(D446="","",IFERROR(ROUND(AM446/AK446,3),""))</f>
        <v/>
      </c>
      <c r="AO446" s="4627"/>
      <c r="AQ446" s="1952">
        <f>+COUNTIF(F446:AJ446,"－")</f>
        <v>0</v>
      </c>
      <c r="AR446" s="1952">
        <f>+COUNTIF(F446:AJ446,"外")</f>
        <v>0</v>
      </c>
    </row>
    <row r="447" spans="2:44">
      <c r="B447" s="4624"/>
      <c r="C447" s="4660"/>
      <c r="D447" s="2174"/>
      <c r="E447" s="1947"/>
      <c r="F447" s="2205"/>
      <c r="G447" s="2198"/>
      <c r="H447" s="2198"/>
      <c r="I447" s="2198"/>
      <c r="J447" s="2198"/>
      <c r="K447" s="2198"/>
      <c r="L447" s="2198"/>
      <c r="M447" s="2198"/>
      <c r="N447" s="2198"/>
      <c r="O447" s="2198"/>
      <c r="P447" s="2198"/>
      <c r="Q447" s="2198"/>
      <c r="R447" s="2198"/>
      <c r="S447" s="2198"/>
      <c r="T447" s="2198"/>
      <c r="U447" s="2198"/>
      <c r="V447" s="2198"/>
      <c r="W447" s="2198"/>
      <c r="X447" s="2198"/>
      <c r="Y447" s="2198"/>
      <c r="Z447" s="2198"/>
      <c r="AA447" s="2198"/>
      <c r="AB447" s="2198"/>
      <c r="AC447" s="2198"/>
      <c r="AD447" s="2198"/>
      <c r="AE447" s="2198"/>
      <c r="AF447" s="2198"/>
      <c r="AG447" s="2198"/>
      <c r="AH447" s="2198"/>
      <c r="AI447" s="2198"/>
      <c r="AJ447" s="2206"/>
      <c r="AK447" s="1933" t="str">
        <f>IF(D447="","",COUNT($F$434:$AJ$434)-AL447)</f>
        <v/>
      </c>
      <c r="AL447" s="1934" t="str">
        <f>IF(D447="","",AQ447+AR447)</f>
        <v/>
      </c>
      <c r="AM447" s="1934" t="str">
        <f>IF(D447="","",COUNTIF(F447:AJ447,"休"))</f>
        <v/>
      </c>
      <c r="AN447" s="1935" t="str">
        <f>IF(D447="","",IFERROR(ROUND(AM447/AK447,3),""))</f>
        <v/>
      </c>
      <c r="AO447" s="4627"/>
      <c r="AQ447" s="1952">
        <f>+COUNTIF(F447:AJ447,"－")</f>
        <v>0</v>
      </c>
      <c r="AR447" s="1952">
        <f>+COUNTIF(F447:AJ447,"外")</f>
        <v>0</v>
      </c>
    </row>
    <row r="448" spans="2:44" ht="14.4">
      <c r="B448" s="4624"/>
      <c r="C448" s="4658" t="s">
        <v>2303</v>
      </c>
      <c r="D448" s="2119" t="s">
        <v>2281</v>
      </c>
      <c r="E448" s="2139" t="s">
        <v>2270</v>
      </c>
      <c r="F448" s="2156" t="s">
        <v>2311</v>
      </c>
      <c r="G448" s="2122" t="s">
        <v>2311</v>
      </c>
      <c r="H448" s="2122" t="s">
        <v>2311</v>
      </c>
      <c r="I448" s="2122" t="s">
        <v>2311</v>
      </c>
      <c r="J448" s="2122" t="s">
        <v>2311</v>
      </c>
      <c r="K448" s="2122" t="s">
        <v>2311</v>
      </c>
      <c r="L448" s="2122" t="s">
        <v>2311</v>
      </c>
      <c r="M448" s="2122" t="s">
        <v>2311</v>
      </c>
      <c r="N448" s="2122" t="s">
        <v>2311</v>
      </c>
      <c r="O448" s="2122" t="s">
        <v>2311</v>
      </c>
      <c r="P448" s="2122" t="s">
        <v>2311</v>
      </c>
      <c r="Q448" s="2122" t="s">
        <v>2311</v>
      </c>
      <c r="R448" s="2122" t="s">
        <v>2311</v>
      </c>
      <c r="S448" s="2122" t="s">
        <v>2311</v>
      </c>
      <c r="T448" s="2122" t="s">
        <v>2311</v>
      </c>
      <c r="U448" s="2122" t="s">
        <v>2311</v>
      </c>
      <c r="V448" s="2122" t="s">
        <v>2311</v>
      </c>
      <c r="W448" s="2122" t="s">
        <v>2311</v>
      </c>
      <c r="X448" s="2122" t="s">
        <v>2311</v>
      </c>
      <c r="Y448" s="2122" t="s">
        <v>2311</v>
      </c>
      <c r="Z448" s="2122" t="s">
        <v>2311</v>
      </c>
      <c r="AA448" s="2122" t="s">
        <v>2311</v>
      </c>
      <c r="AB448" s="2122" t="s">
        <v>2311</v>
      </c>
      <c r="AC448" s="2122" t="s">
        <v>2311</v>
      </c>
      <c r="AD448" s="2122" t="s">
        <v>2311</v>
      </c>
      <c r="AE448" s="2122" t="s">
        <v>2311</v>
      </c>
      <c r="AF448" s="2122" t="s">
        <v>2311</v>
      </c>
      <c r="AG448" s="2122" t="s">
        <v>2311</v>
      </c>
      <c r="AH448" s="2122" t="s">
        <v>2311</v>
      </c>
      <c r="AI448" s="2122" t="s">
        <v>2311</v>
      </c>
      <c r="AJ448" s="2159" t="s">
        <v>2311</v>
      </c>
      <c r="AK448" s="1951"/>
      <c r="AL448" s="1952"/>
      <c r="AM448" s="1960"/>
      <c r="AN448" s="1954"/>
      <c r="AO448" s="4627"/>
    </row>
    <row r="449" spans="2:44">
      <c r="B449" s="4624"/>
      <c r="C449" s="4659"/>
      <c r="D449" s="2167" t="s">
        <v>2297</v>
      </c>
      <c r="E449" s="2124"/>
      <c r="F449" s="2197"/>
      <c r="G449" s="2135"/>
      <c r="H449" s="2135"/>
      <c r="I449" s="2135"/>
      <c r="J449" s="2135"/>
      <c r="K449" s="2135"/>
      <c r="L449" s="2135"/>
      <c r="M449" s="2135"/>
      <c r="N449" s="2135"/>
      <c r="O449" s="2135"/>
      <c r="P449" s="2135"/>
      <c r="Q449" s="2135"/>
      <c r="R449" s="2135"/>
      <c r="S449" s="2135"/>
      <c r="T449" s="2135"/>
      <c r="U449" s="2135"/>
      <c r="V449" s="2135"/>
      <c r="W449" s="2135"/>
      <c r="X449" s="2135"/>
      <c r="Y449" s="2135"/>
      <c r="Z449" s="2135"/>
      <c r="AA449" s="2135"/>
      <c r="AB449" s="2135"/>
      <c r="AC449" s="2135"/>
      <c r="AD449" s="2135"/>
      <c r="AE449" s="2135"/>
      <c r="AF449" s="2135"/>
      <c r="AG449" s="2135"/>
      <c r="AH449" s="2135"/>
      <c r="AI449" s="2135"/>
      <c r="AJ449" s="2207"/>
      <c r="AK449" s="1933">
        <f>IF(D449="","",COUNT($F$434:$AJ$434)-AL449)</f>
        <v>0</v>
      </c>
      <c r="AL449" s="1934">
        <f>IF(D449="","",AQ449+AR449)</f>
        <v>0</v>
      </c>
      <c r="AM449" s="1934">
        <f>IF(D449="","",COUNTIF(F449:AJ449,"休"))</f>
        <v>0</v>
      </c>
      <c r="AN449" s="1935" t="str">
        <f>IF(D449="","",IFERROR(ROUND(AM449/AK449,3),""))</f>
        <v/>
      </c>
      <c r="AO449" s="4627"/>
      <c r="AQ449" s="1952">
        <f>+COUNTIF(F449:AJ449,"－")</f>
        <v>0</v>
      </c>
      <c r="AR449" s="1952">
        <f>+COUNTIF(F449:AJ449,"外")</f>
        <v>0</v>
      </c>
    </row>
    <row r="450" spans="2:44">
      <c r="B450" s="4624"/>
      <c r="C450" s="4659"/>
      <c r="E450" s="2138"/>
      <c r="F450" s="2179"/>
      <c r="G450" s="2130"/>
      <c r="H450" s="2130"/>
      <c r="I450" s="2130"/>
      <c r="J450" s="2130"/>
      <c r="K450" s="2130"/>
      <c r="L450" s="2130"/>
      <c r="M450" s="2130"/>
      <c r="N450" s="2130"/>
      <c r="O450" s="2130"/>
      <c r="P450" s="2130"/>
      <c r="Q450" s="2130"/>
      <c r="R450" s="2130"/>
      <c r="S450" s="2130"/>
      <c r="T450" s="2130"/>
      <c r="U450" s="2130"/>
      <c r="V450" s="2130"/>
      <c r="W450" s="2130"/>
      <c r="X450" s="2130"/>
      <c r="Y450" s="2130"/>
      <c r="Z450" s="2130"/>
      <c r="AA450" s="2130"/>
      <c r="AB450" s="2130"/>
      <c r="AC450" s="2130"/>
      <c r="AD450" s="2130"/>
      <c r="AE450" s="2130"/>
      <c r="AF450" s="2130"/>
      <c r="AG450" s="2130"/>
      <c r="AH450" s="2130"/>
      <c r="AI450" s="2130"/>
      <c r="AJ450" s="2191"/>
      <c r="AK450" s="1933" t="str">
        <f>IF(D450="","",COUNT($F$434:$AJ$434)-AL450)</f>
        <v/>
      </c>
      <c r="AL450" s="1934" t="str">
        <f>IF(D450="","",AQ450+AR450)</f>
        <v/>
      </c>
      <c r="AM450" s="1934" t="str">
        <f>IF(D450="","",COUNTIF(F450:AJ450,"休"))</f>
        <v/>
      </c>
      <c r="AN450" s="1935" t="str">
        <f>IF(D450="","",IFERROR(ROUND(AM450/AK450,3),""))</f>
        <v/>
      </c>
      <c r="AO450" s="4627"/>
      <c r="AQ450" s="1952">
        <f>+COUNTIF(F450:AJ450,"－")</f>
        <v>0</v>
      </c>
      <c r="AR450" s="1952">
        <f>+COUNTIF(F450:AJ450,"外")</f>
        <v>0</v>
      </c>
    </row>
    <row r="451" spans="2:44">
      <c r="B451" s="4624"/>
      <c r="C451" s="4659"/>
      <c r="E451" s="2138"/>
      <c r="F451" s="2179"/>
      <c r="G451" s="2130"/>
      <c r="H451" s="2130"/>
      <c r="I451" s="2130"/>
      <c r="J451" s="2130"/>
      <c r="K451" s="2130"/>
      <c r="L451" s="2130"/>
      <c r="M451" s="2130"/>
      <c r="N451" s="2130"/>
      <c r="O451" s="2130"/>
      <c r="P451" s="2130"/>
      <c r="Q451" s="2130"/>
      <c r="R451" s="2130"/>
      <c r="S451" s="2130"/>
      <c r="T451" s="2130"/>
      <c r="U451" s="2130"/>
      <c r="V451" s="2130"/>
      <c r="W451" s="2130"/>
      <c r="X451" s="2130"/>
      <c r="Y451" s="2130"/>
      <c r="Z451" s="2130"/>
      <c r="AA451" s="2130"/>
      <c r="AB451" s="2130"/>
      <c r="AC451" s="2130"/>
      <c r="AD451" s="2130"/>
      <c r="AE451" s="2130"/>
      <c r="AF451" s="2130"/>
      <c r="AG451" s="2130"/>
      <c r="AH451" s="2130"/>
      <c r="AI451" s="2130"/>
      <c r="AJ451" s="2191"/>
      <c r="AK451" s="1933" t="str">
        <f>IF(D451="","",COUNT($F$434:$AJ$434)-AL451)</f>
        <v/>
      </c>
      <c r="AL451" s="1934" t="str">
        <f>IF(D451="","",AQ451+AR451)</f>
        <v/>
      </c>
      <c r="AM451" s="1934" t="str">
        <f>IF(D451="","",COUNTIF(F451:AJ451,"休"))</f>
        <v/>
      </c>
      <c r="AN451" s="1935" t="str">
        <f>IF(D451="","",IFERROR(ROUND(AM451/AK451,3),""))</f>
        <v/>
      </c>
      <c r="AO451" s="4627"/>
      <c r="AQ451" s="1952">
        <f>+COUNTIF(F451:AJ451,"－")</f>
        <v>0</v>
      </c>
      <c r="AR451" s="1952">
        <f>+COUNTIF(F451:AJ451,"外")</f>
        <v>0</v>
      </c>
    </row>
    <row r="452" spans="2:44" ht="13.8" thickBot="1">
      <c r="B452" s="4625"/>
      <c r="C452" s="4660"/>
      <c r="D452" s="2174"/>
      <c r="E452" s="1947"/>
      <c r="F452" s="2205"/>
      <c r="G452" s="2198"/>
      <c r="H452" s="2198"/>
      <c r="I452" s="2198"/>
      <c r="J452" s="2198"/>
      <c r="K452" s="2198"/>
      <c r="L452" s="2198"/>
      <c r="M452" s="2198"/>
      <c r="N452" s="2198"/>
      <c r="O452" s="2198"/>
      <c r="P452" s="2198"/>
      <c r="Q452" s="2198"/>
      <c r="R452" s="2198"/>
      <c r="S452" s="2198"/>
      <c r="T452" s="2198"/>
      <c r="U452" s="2198"/>
      <c r="V452" s="2198"/>
      <c r="W452" s="2198"/>
      <c r="X452" s="2198"/>
      <c r="Y452" s="2198"/>
      <c r="Z452" s="2198"/>
      <c r="AA452" s="2198"/>
      <c r="AB452" s="2198"/>
      <c r="AC452" s="2198"/>
      <c r="AD452" s="2198"/>
      <c r="AE452" s="2198"/>
      <c r="AF452" s="2198"/>
      <c r="AG452" s="2198"/>
      <c r="AH452" s="2198"/>
      <c r="AI452" s="2198"/>
      <c r="AJ452" s="2206"/>
      <c r="AK452" s="1963" t="str">
        <f>IF(D452="","",COUNT($F$434:$AJ$434)-AL452)</f>
        <v/>
      </c>
      <c r="AL452" s="1947" t="str">
        <f>IF(D452="","",AQ452+AR452)</f>
        <v/>
      </c>
      <c r="AM452" s="1947" t="str">
        <f>IF(D452="","",COUNTIF(F452:AJ452,"休"))</f>
        <v/>
      </c>
      <c r="AN452" s="1935" t="str">
        <f>IF(D452="","",IFERROR(ROUND(AM452/AK452,3),""))</f>
        <v/>
      </c>
      <c r="AO452" s="4628"/>
      <c r="AQ452" s="1952">
        <f>+COUNTIF(F452:AJ452,"－")</f>
        <v>0</v>
      </c>
      <c r="AR452" s="1952">
        <f>+COUNTIF(F452:AJ452,"外")</f>
        <v>0</v>
      </c>
    </row>
    <row r="453" spans="2:44" ht="13.8" thickBot="1">
      <c r="B453" s="2143"/>
      <c r="C453" s="2116"/>
      <c r="F453" s="2144"/>
      <c r="G453" s="2144"/>
      <c r="H453" s="2144"/>
      <c r="I453" s="2144"/>
      <c r="J453" s="2144"/>
      <c r="K453" s="2144"/>
      <c r="L453" s="2144"/>
      <c r="M453" s="2144"/>
      <c r="N453" s="2144"/>
      <c r="O453" s="2144"/>
      <c r="P453" s="2144"/>
      <c r="Q453" s="2144"/>
      <c r="R453" s="2144"/>
      <c r="S453" s="2144"/>
      <c r="T453" s="2144"/>
      <c r="U453" s="2144"/>
      <c r="V453" s="2144"/>
      <c r="W453" s="2144"/>
      <c r="X453" s="2144"/>
      <c r="Y453" s="2144"/>
      <c r="Z453" s="2144"/>
      <c r="AA453" s="2144"/>
      <c r="AB453" s="2144"/>
      <c r="AC453" s="2144"/>
      <c r="AD453" s="2144"/>
      <c r="AE453" s="2144"/>
      <c r="AF453" s="2144"/>
      <c r="AG453" s="2144"/>
      <c r="AH453" s="2144"/>
      <c r="AI453" s="2144"/>
      <c r="AJ453" s="2144"/>
      <c r="AK453" s="2145"/>
      <c r="AM453" s="2061"/>
      <c r="AN453" s="2146" t="s">
        <v>2271</v>
      </c>
      <c r="AO453" s="2147" t="e">
        <f>IF(AO437&gt;=0.285,"OK","NG")</f>
        <v>#DIV/0!</v>
      </c>
      <c r="AQ453" s="2061"/>
      <c r="AR453" s="2061"/>
    </row>
    <row r="455" spans="2:44" hidden="1">
      <c r="F455" s="2061" t="e">
        <f>YEAR(F458)</f>
        <v>#VALUE!</v>
      </c>
      <c r="G455" s="2061" t="e">
        <f>MONTH(F458)</f>
        <v>#VALUE!</v>
      </c>
    </row>
    <row r="456" spans="2:44">
      <c r="B456" s="4629"/>
      <c r="C456" s="4630"/>
      <c r="D456" s="4631"/>
      <c r="E456" s="2149" t="s">
        <v>2266</v>
      </c>
      <c r="F456" s="4637" t="e">
        <f>F458</f>
        <v>#VALUE!</v>
      </c>
      <c r="G456" s="4638"/>
      <c r="H456" s="4638"/>
      <c r="I456" s="4638"/>
      <c r="J456" s="4638"/>
      <c r="K456" s="4638"/>
      <c r="L456" s="4638"/>
      <c r="M456" s="4638"/>
      <c r="N456" s="4638"/>
      <c r="O456" s="4638"/>
      <c r="P456" s="4638"/>
      <c r="Q456" s="4638"/>
      <c r="R456" s="4638"/>
      <c r="S456" s="4638"/>
      <c r="T456" s="4638"/>
      <c r="U456" s="4638"/>
      <c r="V456" s="4638"/>
      <c r="W456" s="4638"/>
      <c r="X456" s="4638"/>
      <c r="Y456" s="4638"/>
      <c r="Z456" s="4638"/>
      <c r="AA456" s="4638"/>
      <c r="AB456" s="4638"/>
      <c r="AC456" s="4638"/>
      <c r="AD456" s="4638"/>
      <c r="AE456" s="4638"/>
      <c r="AF456" s="4638"/>
      <c r="AG456" s="4638"/>
      <c r="AH456" s="4638"/>
      <c r="AI456" s="4638"/>
      <c r="AJ456" s="4638"/>
      <c r="AK456" s="4661" t="s">
        <v>2304</v>
      </c>
      <c r="AL456" s="4664" t="s">
        <v>2305</v>
      </c>
      <c r="AM456" s="4667" t="s">
        <v>2283</v>
      </c>
      <c r="AN456" s="4481" t="s">
        <v>2306</v>
      </c>
      <c r="AO456" s="4480" t="s">
        <v>2307</v>
      </c>
      <c r="AQ456" s="4619" t="s">
        <v>2308</v>
      </c>
      <c r="AR456" s="4619" t="s">
        <v>2309</v>
      </c>
    </row>
    <row r="457" spans="2:44" hidden="1">
      <c r="B457" s="4632"/>
      <c r="C457" s="4622"/>
      <c r="D457" s="4633"/>
      <c r="E457" s="2150"/>
      <c r="F457" s="2110" t="e">
        <f>DATE($F455,$G455,1)</f>
        <v>#VALUE!</v>
      </c>
      <c r="G457" s="2110" t="e">
        <f t="shared" ref="G457:AJ457" si="166">F457+1</f>
        <v>#VALUE!</v>
      </c>
      <c r="H457" s="2110" t="e">
        <f t="shared" si="166"/>
        <v>#VALUE!</v>
      </c>
      <c r="I457" s="2110" t="e">
        <f t="shared" si="166"/>
        <v>#VALUE!</v>
      </c>
      <c r="J457" s="2110" t="e">
        <f t="shared" si="166"/>
        <v>#VALUE!</v>
      </c>
      <c r="K457" s="2110" t="e">
        <f t="shared" si="166"/>
        <v>#VALUE!</v>
      </c>
      <c r="L457" s="2110" t="e">
        <f t="shared" si="166"/>
        <v>#VALUE!</v>
      </c>
      <c r="M457" s="2110" t="e">
        <f t="shared" si="166"/>
        <v>#VALUE!</v>
      </c>
      <c r="N457" s="2110" t="e">
        <f t="shared" si="166"/>
        <v>#VALUE!</v>
      </c>
      <c r="O457" s="2110" t="e">
        <f t="shared" si="166"/>
        <v>#VALUE!</v>
      </c>
      <c r="P457" s="2110" t="e">
        <f t="shared" si="166"/>
        <v>#VALUE!</v>
      </c>
      <c r="Q457" s="2110" t="e">
        <f t="shared" si="166"/>
        <v>#VALUE!</v>
      </c>
      <c r="R457" s="2110" t="e">
        <f t="shared" si="166"/>
        <v>#VALUE!</v>
      </c>
      <c r="S457" s="2110" t="e">
        <f t="shared" si="166"/>
        <v>#VALUE!</v>
      </c>
      <c r="T457" s="2110" t="e">
        <f t="shared" si="166"/>
        <v>#VALUE!</v>
      </c>
      <c r="U457" s="2110" t="e">
        <f t="shared" si="166"/>
        <v>#VALUE!</v>
      </c>
      <c r="V457" s="2110" t="e">
        <f t="shared" si="166"/>
        <v>#VALUE!</v>
      </c>
      <c r="W457" s="2110" t="e">
        <f t="shared" si="166"/>
        <v>#VALUE!</v>
      </c>
      <c r="X457" s="2110" t="e">
        <f t="shared" si="166"/>
        <v>#VALUE!</v>
      </c>
      <c r="Y457" s="2110" t="e">
        <f t="shared" si="166"/>
        <v>#VALUE!</v>
      </c>
      <c r="Z457" s="2110" t="e">
        <f t="shared" si="166"/>
        <v>#VALUE!</v>
      </c>
      <c r="AA457" s="2110" t="e">
        <f t="shared" si="166"/>
        <v>#VALUE!</v>
      </c>
      <c r="AB457" s="2110" t="e">
        <f t="shared" si="166"/>
        <v>#VALUE!</v>
      </c>
      <c r="AC457" s="2110" t="e">
        <f t="shared" si="166"/>
        <v>#VALUE!</v>
      </c>
      <c r="AD457" s="2110" t="e">
        <f t="shared" si="166"/>
        <v>#VALUE!</v>
      </c>
      <c r="AE457" s="2110" t="e">
        <f t="shared" si="166"/>
        <v>#VALUE!</v>
      </c>
      <c r="AF457" s="2110" t="e">
        <f t="shared" si="166"/>
        <v>#VALUE!</v>
      </c>
      <c r="AG457" s="2110" t="e">
        <f t="shared" si="166"/>
        <v>#VALUE!</v>
      </c>
      <c r="AH457" s="2110" t="e">
        <f t="shared" si="166"/>
        <v>#VALUE!</v>
      </c>
      <c r="AI457" s="2110" t="e">
        <f t="shared" si="166"/>
        <v>#VALUE!</v>
      </c>
      <c r="AJ457" s="2110" t="e">
        <f t="shared" si="166"/>
        <v>#VALUE!</v>
      </c>
      <c r="AK457" s="4662"/>
      <c r="AL457" s="4665"/>
      <c r="AM457" s="4668"/>
      <c r="AN457" s="4481"/>
      <c r="AO457" s="4480"/>
      <c r="AQ457" s="4619"/>
      <c r="AR457" s="4619"/>
    </row>
    <row r="458" spans="2:44">
      <c r="B458" s="4632"/>
      <c r="C458" s="4622"/>
      <c r="D458" s="4633"/>
      <c r="E458" s="2151" t="s">
        <v>2267</v>
      </c>
      <c r="F458" s="2152" t="e">
        <f>IF(EDATE(F433,1)&gt;$F$7,"",EDATE(F433,1))</f>
        <v>#VALUE!</v>
      </c>
      <c r="G458" s="2110" t="e">
        <f t="shared" ref="G458:AJ458" si="167">IF(G457&gt;$F$7,"",IF(F458=EOMONTH(DATE($F455,$G455,1),0),"",IF(F458="","",F458+1)))</f>
        <v>#VALUE!</v>
      </c>
      <c r="H458" s="2110" t="e">
        <f t="shared" si="167"/>
        <v>#VALUE!</v>
      </c>
      <c r="I458" s="2110" t="e">
        <f t="shared" si="167"/>
        <v>#VALUE!</v>
      </c>
      <c r="J458" s="2110" t="e">
        <f t="shared" si="167"/>
        <v>#VALUE!</v>
      </c>
      <c r="K458" s="2110" t="e">
        <f t="shared" si="167"/>
        <v>#VALUE!</v>
      </c>
      <c r="L458" s="2110" t="e">
        <f t="shared" si="167"/>
        <v>#VALUE!</v>
      </c>
      <c r="M458" s="2110" t="e">
        <f t="shared" si="167"/>
        <v>#VALUE!</v>
      </c>
      <c r="N458" s="2110" t="e">
        <f t="shared" si="167"/>
        <v>#VALUE!</v>
      </c>
      <c r="O458" s="2110" t="e">
        <f t="shared" si="167"/>
        <v>#VALUE!</v>
      </c>
      <c r="P458" s="2110" t="e">
        <f t="shared" si="167"/>
        <v>#VALUE!</v>
      </c>
      <c r="Q458" s="2110" t="e">
        <f t="shared" si="167"/>
        <v>#VALUE!</v>
      </c>
      <c r="R458" s="2110" t="e">
        <f t="shared" si="167"/>
        <v>#VALUE!</v>
      </c>
      <c r="S458" s="2110" t="e">
        <f t="shared" si="167"/>
        <v>#VALUE!</v>
      </c>
      <c r="T458" s="2110" t="e">
        <f t="shared" si="167"/>
        <v>#VALUE!</v>
      </c>
      <c r="U458" s="2110" t="e">
        <f t="shared" si="167"/>
        <v>#VALUE!</v>
      </c>
      <c r="V458" s="2110" t="e">
        <f t="shared" si="167"/>
        <v>#VALUE!</v>
      </c>
      <c r="W458" s="2110" t="e">
        <f t="shared" si="167"/>
        <v>#VALUE!</v>
      </c>
      <c r="X458" s="2110" t="e">
        <f t="shared" si="167"/>
        <v>#VALUE!</v>
      </c>
      <c r="Y458" s="2110" t="e">
        <f t="shared" si="167"/>
        <v>#VALUE!</v>
      </c>
      <c r="Z458" s="2110" t="e">
        <f t="shared" si="167"/>
        <v>#VALUE!</v>
      </c>
      <c r="AA458" s="2110" t="e">
        <f t="shared" si="167"/>
        <v>#VALUE!</v>
      </c>
      <c r="AB458" s="2110" t="e">
        <f t="shared" si="167"/>
        <v>#VALUE!</v>
      </c>
      <c r="AC458" s="2110" t="e">
        <f t="shared" si="167"/>
        <v>#VALUE!</v>
      </c>
      <c r="AD458" s="2110" t="e">
        <f t="shared" si="167"/>
        <v>#VALUE!</v>
      </c>
      <c r="AE458" s="2110" t="e">
        <f t="shared" si="167"/>
        <v>#VALUE!</v>
      </c>
      <c r="AF458" s="2110" t="e">
        <f t="shared" si="167"/>
        <v>#VALUE!</v>
      </c>
      <c r="AG458" s="2110" t="e">
        <f t="shared" si="167"/>
        <v>#VALUE!</v>
      </c>
      <c r="AH458" s="2110" t="e">
        <f t="shared" si="167"/>
        <v>#VALUE!</v>
      </c>
      <c r="AI458" s="2110" t="e">
        <f t="shared" si="167"/>
        <v>#VALUE!</v>
      </c>
      <c r="AJ458" s="2110" t="e">
        <f t="shared" si="167"/>
        <v>#VALUE!</v>
      </c>
      <c r="AK458" s="4662"/>
      <c r="AL458" s="4665"/>
      <c r="AM458" s="4668"/>
      <c r="AN458" s="4481"/>
      <c r="AO458" s="4480"/>
      <c r="AQ458" s="4619"/>
      <c r="AR458" s="4619"/>
    </row>
    <row r="459" spans="2:44">
      <c r="B459" s="4634"/>
      <c r="C459" s="4635"/>
      <c r="D459" s="4636"/>
      <c r="E459" s="1939" t="s">
        <v>1060</v>
      </c>
      <c r="F459" s="2153" t="str">
        <f t="shared" ref="F459:AJ459" si="168">IFERROR(TEXT(WEEKDAY(+F458),"aaa"),"")</f>
        <v/>
      </c>
      <c r="G459" s="2153" t="str">
        <f t="shared" si="168"/>
        <v/>
      </c>
      <c r="H459" s="2153" t="str">
        <f t="shared" si="168"/>
        <v/>
      </c>
      <c r="I459" s="2153" t="str">
        <f t="shared" si="168"/>
        <v/>
      </c>
      <c r="J459" s="2153" t="str">
        <f t="shared" si="168"/>
        <v/>
      </c>
      <c r="K459" s="2153" t="str">
        <f t="shared" si="168"/>
        <v/>
      </c>
      <c r="L459" s="2153" t="str">
        <f t="shared" si="168"/>
        <v/>
      </c>
      <c r="M459" s="2153" t="str">
        <f t="shared" si="168"/>
        <v/>
      </c>
      <c r="N459" s="2153" t="str">
        <f t="shared" si="168"/>
        <v/>
      </c>
      <c r="O459" s="2153" t="str">
        <f t="shared" si="168"/>
        <v/>
      </c>
      <c r="P459" s="2153" t="str">
        <f t="shared" si="168"/>
        <v/>
      </c>
      <c r="Q459" s="2153" t="str">
        <f t="shared" si="168"/>
        <v/>
      </c>
      <c r="R459" s="2153" t="str">
        <f t="shared" si="168"/>
        <v/>
      </c>
      <c r="S459" s="2153" t="str">
        <f t="shared" si="168"/>
        <v/>
      </c>
      <c r="T459" s="2153" t="str">
        <f t="shared" si="168"/>
        <v/>
      </c>
      <c r="U459" s="2153" t="str">
        <f t="shared" si="168"/>
        <v/>
      </c>
      <c r="V459" s="2153" t="str">
        <f t="shared" si="168"/>
        <v/>
      </c>
      <c r="W459" s="2153" t="str">
        <f t="shared" si="168"/>
        <v/>
      </c>
      <c r="X459" s="2153" t="str">
        <f t="shared" si="168"/>
        <v/>
      </c>
      <c r="Y459" s="2153" t="str">
        <f t="shared" si="168"/>
        <v/>
      </c>
      <c r="Z459" s="2153" t="str">
        <f t="shared" si="168"/>
        <v/>
      </c>
      <c r="AA459" s="2153" t="str">
        <f t="shared" si="168"/>
        <v/>
      </c>
      <c r="AB459" s="2153" t="str">
        <f t="shared" si="168"/>
        <v/>
      </c>
      <c r="AC459" s="2153" t="str">
        <f t="shared" si="168"/>
        <v/>
      </c>
      <c r="AD459" s="2153" t="str">
        <f t="shared" si="168"/>
        <v/>
      </c>
      <c r="AE459" s="2153" t="str">
        <f t="shared" si="168"/>
        <v/>
      </c>
      <c r="AF459" s="2153" t="str">
        <f t="shared" si="168"/>
        <v/>
      </c>
      <c r="AG459" s="2153" t="str">
        <f t="shared" si="168"/>
        <v/>
      </c>
      <c r="AH459" s="2153" t="str">
        <f t="shared" si="168"/>
        <v/>
      </c>
      <c r="AI459" s="2153" t="str">
        <f t="shared" si="168"/>
        <v/>
      </c>
      <c r="AJ459" s="2153" t="str">
        <f t="shared" si="168"/>
        <v/>
      </c>
      <c r="AK459" s="4662"/>
      <c r="AL459" s="4665"/>
      <c r="AM459" s="4668"/>
      <c r="AN459" s="4481"/>
      <c r="AO459" s="4480"/>
      <c r="AQ459" s="4619"/>
      <c r="AR459" s="4619"/>
    </row>
    <row r="460" spans="2:44" ht="21" customHeight="1">
      <c r="B460" s="2154" t="s">
        <v>2310</v>
      </c>
      <c r="C460" s="2155" t="s">
        <v>2280</v>
      </c>
      <c r="D460" s="2119" t="s">
        <v>2281</v>
      </c>
      <c r="E460" s="2120" t="s">
        <v>2270</v>
      </c>
      <c r="F460" s="2156" t="s">
        <v>2311</v>
      </c>
      <c r="G460" s="2122" t="s">
        <v>2311</v>
      </c>
      <c r="H460" s="2122" t="s">
        <v>2311</v>
      </c>
      <c r="I460" s="2122" t="s">
        <v>2311</v>
      </c>
      <c r="J460" s="2122" t="s">
        <v>2311</v>
      </c>
      <c r="K460" s="2122" t="s">
        <v>2311</v>
      </c>
      <c r="L460" s="2122" t="s">
        <v>2311</v>
      </c>
      <c r="M460" s="2122" t="s">
        <v>2311</v>
      </c>
      <c r="N460" s="2122" t="s">
        <v>2311</v>
      </c>
      <c r="O460" s="2122" t="s">
        <v>2311</v>
      </c>
      <c r="P460" s="2122" t="s">
        <v>2311</v>
      </c>
      <c r="Q460" s="2122" t="s">
        <v>2311</v>
      </c>
      <c r="R460" s="2122" t="s">
        <v>2311</v>
      </c>
      <c r="S460" s="2122" t="s">
        <v>2311</v>
      </c>
      <c r="T460" s="2122" t="s">
        <v>2311</v>
      </c>
      <c r="U460" s="2122" t="s">
        <v>2311</v>
      </c>
      <c r="V460" s="2122" t="s">
        <v>2311</v>
      </c>
      <c r="W460" s="2122" t="s">
        <v>2311</v>
      </c>
      <c r="X460" s="2122" t="s">
        <v>2311</v>
      </c>
      <c r="Y460" s="2122" t="s">
        <v>2311</v>
      </c>
      <c r="Z460" s="2122" t="s">
        <v>2311</v>
      </c>
      <c r="AA460" s="2122" t="s">
        <v>2311</v>
      </c>
      <c r="AB460" s="2122" t="s">
        <v>2311</v>
      </c>
      <c r="AC460" s="2122" t="s">
        <v>2311</v>
      </c>
      <c r="AD460" s="2122" t="s">
        <v>2311</v>
      </c>
      <c r="AE460" s="2122" t="s">
        <v>2311</v>
      </c>
      <c r="AF460" s="2122" t="s">
        <v>2311</v>
      </c>
      <c r="AG460" s="2122" t="s">
        <v>2311</v>
      </c>
      <c r="AH460" s="2122" t="s">
        <v>2311</v>
      </c>
      <c r="AI460" s="2122" t="s">
        <v>2311</v>
      </c>
      <c r="AJ460" s="2159" t="s">
        <v>2311</v>
      </c>
      <c r="AK460" s="4663"/>
      <c r="AL460" s="4666"/>
      <c r="AM460" s="4669"/>
      <c r="AN460" s="1906" t="s">
        <v>2292</v>
      </c>
      <c r="AO460" s="1905" t="s">
        <v>2293</v>
      </c>
      <c r="AQ460" s="4620"/>
      <c r="AR460" s="4620"/>
    </row>
    <row r="461" spans="2:44" ht="13.5" customHeight="1">
      <c r="B461" s="4623" t="s">
        <v>2294</v>
      </c>
      <c r="C461" s="4658" t="s">
        <v>2295</v>
      </c>
      <c r="D461" s="2176" t="s">
        <v>2296</v>
      </c>
      <c r="E461" s="2124"/>
      <c r="F461" s="2203"/>
      <c r="G461" s="2194"/>
      <c r="H461" s="2194"/>
      <c r="I461" s="2194"/>
      <c r="J461" s="2194"/>
      <c r="K461" s="2194"/>
      <c r="L461" s="2194"/>
      <c r="M461" s="2194"/>
      <c r="N461" s="2194"/>
      <c r="O461" s="2194"/>
      <c r="P461" s="2194"/>
      <c r="Q461" s="2194"/>
      <c r="R461" s="2194"/>
      <c r="S461" s="2194"/>
      <c r="T461" s="2194"/>
      <c r="U461" s="2194"/>
      <c r="V461" s="2194"/>
      <c r="W461" s="2194"/>
      <c r="X461" s="2194"/>
      <c r="Y461" s="2194"/>
      <c r="Z461" s="2194"/>
      <c r="AA461" s="2194"/>
      <c r="AB461" s="2194"/>
      <c r="AC461" s="2194"/>
      <c r="AD461" s="2194"/>
      <c r="AE461" s="2194"/>
      <c r="AF461" s="2194"/>
      <c r="AG461" s="2194"/>
      <c r="AH461" s="2194"/>
      <c r="AI461" s="2194"/>
      <c r="AJ461" s="2204"/>
      <c r="AK461" s="1933">
        <f t="shared" ref="AK461:AK466" si="169">IF(D461="","",COUNT($F$458:$AJ$458)-AL461)</f>
        <v>0</v>
      </c>
      <c r="AL461" s="1934">
        <f t="shared" ref="AL461:AL466" si="170">IF(D461="","",AQ461+AR461)</f>
        <v>0</v>
      </c>
      <c r="AM461" s="1934">
        <f t="shared" ref="AM461:AM466" si="171">IF(D461="","",COUNTIF(F461:AJ461,"休"))</f>
        <v>0</v>
      </c>
      <c r="AN461" s="1935" t="str">
        <f t="shared" ref="AN461:AN466" si="172">IF(D461="","",IFERROR(ROUND(AM461/AK461,3),""))</f>
        <v/>
      </c>
      <c r="AO461" s="4626" t="e">
        <f>ROUND(AVERAGE(AN461:AN476),3)</f>
        <v>#DIV/0!</v>
      </c>
      <c r="AQ461" s="1952">
        <f t="shared" ref="AQ461:AQ466" si="173">+COUNTIF(F461:AJ461,"－")</f>
        <v>0</v>
      </c>
      <c r="AR461" s="1952">
        <f t="shared" ref="AR461:AR466" si="174">+COUNTIF(F461:AJ461,"外")</f>
        <v>0</v>
      </c>
    </row>
    <row r="462" spans="2:44" ht="13.5" customHeight="1">
      <c r="B462" s="4624"/>
      <c r="C462" s="4659"/>
      <c r="D462" s="2178" t="s">
        <v>2297</v>
      </c>
      <c r="E462" s="2124"/>
      <c r="F462" s="2179"/>
      <c r="G462" s="2130"/>
      <c r="H462" s="2130"/>
      <c r="I462" s="2130"/>
      <c r="J462" s="2130"/>
      <c r="K462" s="2130"/>
      <c r="L462" s="2130"/>
      <c r="M462" s="2130"/>
      <c r="N462" s="2130"/>
      <c r="O462" s="2130"/>
      <c r="P462" s="2130"/>
      <c r="Q462" s="2130"/>
      <c r="R462" s="2130"/>
      <c r="S462" s="2130"/>
      <c r="T462" s="2130"/>
      <c r="U462" s="2130"/>
      <c r="V462" s="2130"/>
      <c r="W462" s="2130"/>
      <c r="X462" s="2130"/>
      <c r="Y462" s="2130"/>
      <c r="Z462" s="2130"/>
      <c r="AA462" s="2130"/>
      <c r="AB462" s="2130"/>
      <c r="AC462" s="2130"/>
      <c r="AD462" s="2130"/>
      <c r="AE462" s="2130"/>
      <c r="AF462" s="2130"/>
      <c r="AG462" s="2130"/>
      <c r="AH462" s="2130"/>
      <c r="AI462" s="2130"/>
      <c r="AJ462" s="2191"/>
      <c r="AK462" s="1933">
        <f t="shared" si="169"/>
        <v>0</v>
      </c>
      <c r="AL462" s="1934">
        <f t="shared" si="170"/>
        <v>0</v>
      </c>
      <c r="AM462" s="1934">
        <f t="shared" si="171"/>
        <v>0</v>
      </c>
      <c r="AN462" s="1935" t="str">
        <f t="shared" si="172"/>
        <v/>
      </c>
      <c r="AO462" s="4627"/>
      <c r="AQ462" s="1952">
        <f t="shared" si="173"/>
        <v>0</v>
      </c>
      <c r="AR462" s="1952">
        <f t="shared" si="174"/>
        <v>0</v>
      </c>
    </row>
    <row r="463" spans="2:44">
      <c r="B463" s="4624"/>
      <c r="C463" s="4659"/>
      <c r="D463" s="2181" t="s">
        <v>2298</v>
      </c>
      <c r="E463" s="2124"/>
      <c r="F463" s="2179"/>
      <c r="G463" s="2130"/>
      <c r="H463" s="2130"/>
      <c r="I463" s="2130"/>
      <c r="J463" s="2130"/>
      <c r="K463" s="2130"/>
      <c r="L463" s="2130"/>
      <c r="M463" s="2130"/>
      <c r="N463" s="2130"/>
      <c r="O463" s="2130"/>
      <c r="P463" s="2130"/>
      <c r="Q463" s="2130"/>
      <c r="R463" s="2130"/>
      <c r="S463" s="2130"/>
      <c r="T463" s="2130"/>
      <c r="U463" s="2130"/>
      <c r="V463" s="2130"/>
      <c r="W463" s="2130"/>
      <c r="X463" s="2130"/>
      <c r="Y463" s="2130"/>
      <c r="Z463" s="2130"/>
      <c r="AA463" s="2130"/>
      <c r="AB463" s="2130"/>
      <c r="AC463" s="2130"/>
      <c r="AD463" s="2130"/>
      <c r="AE463" s="2130"/>
      <c r="AF463" s="2130"/>
      <c r="AG463" s="2130"/>
      <c r="AH463" s="2130"/>
      <c r="AI463" s="2130"/>
      <c r="AJ463" s="2191"/>
      <c r="AK463" s="1933">
        <f t="shared" si="169"/>
        <v>0</v>
      </c>
      <c r="AL463" s="1934">
        <f t="shared" si="170"/>
        <v>0</v>
      </c>
      <c r="AM463" s="1934">
        <f t="shared" si="171"/>
        <v>0</v>
      </c>
      <c r="AN463" s="1935" t="str">
        <f t="shared" si="172"/>
        <v/>
      </c>
      <c r="AO463" s="4627"/>
      <c r="AQ463" s="1952">
        <f t="shared" si="173"/>
        <v>0</v>
      </c>
      <c r="AR463" s="1952">
        <f t="shared" si="174"/>
        <v>0</v>
      </c>
    </row>
    <row r="464" spans="2:44">
      <c r="B464" s="4624"/>
      <c r="C464" s="4659"/>
      <c r="D464" s="2181" t="s">
        <v>2299</v>
      </c>
      <c r="E464" s="2105"/>
      <c r="F464" s="2179"/>
      <c r="G464" s="2130"/>
      <c r="H464" s="2130"/>
      <c r="I464" s="2130"/>
      <c r="J464" s="2130"/>
      <c r="K464" s="2130"/>
      <c r="L464" s="2130"/>
      <c r="M464" s="2130"/>
      <c r="N464" s="2130"/>
      <c r="O464" s="2130"/>
      <c r="P464" s="2130"/>
      <c r="Q464" s="2130"/>
      <c r="R464" s="2130"/>
      <c r="S464" s="2130"/>
      <c r="T464" s="2130"/>
      <c r="U464" s="2130"/>
      <c r="V464" s="2130"/>
      <c r="W464" s="2130"/>
      <c r="X464" s="2130"/>
      <c r="Y464" s="2130"/>
      <c r="Z464" s="2130"/>
      <c r="AA464" s="2130"/>
      <c r="AB464" s="2130"/>
      <c r="AC464" s="2130"/>
      <c r="AD464" s="2130"/>
      <c r="AE464" s="2130"/>
      <c r="AF464" s="2130"/>
      <c r="AG464" s="2130"/>
      <c r="AH464" s="2130"/>
      <c r="AI464" s="2130"/>
      <c r="AJ464" s="2191"/>
      <c r="AK464" s="1933">
        <f t="shared" si="169"/>
        <v>0</v>
      </c>
      <c r="AL464" s="1934">
        <f t="shared" si="170"/>
        <v>0</v>
      </c>
      <c r="AM464" s="1934">
        <f t="shared" si="171"/>
        <v>0</v>
      </c>
      <c r="AN464" s="1935" t="str">
        <f t="shared" si="172"/>
        <v/>
      </c>
      <c r="AO464" s="4627"/>
      <c r="AQ464" s="1952">
        <f t="shared" si="173"/>
        <v>0</v>
      </c>
      <c r="AR464" s="1952">
        <f t="shared" si="174"/>
        <v>0</v>
      </c>
    </row>
    <row r="465" spans="2:44">
      <c r="B465" s="4624"/>
      <c r="C465" s="4659"/>
      <c r="D465" s="2181" t="s">
        <v>2300</v>
      </c>
      <c r="E465" s="2124"/>
      <c r="F465" s="2179"/>
      <c r="G465" s="2130"/>
      <c r="H465" s="2130"/>
      <c r="I465" s="2130"/>
      <c r="J465" s="2130"/>
      <c r="K465" s="2130"/>
      <c r="L465" s="2130"/>
      <c r="M465" s="2130"/>
      <c r="N465" s="2130"/>
      <c r="O465" s="2130"/>
      <c r="P465" s="2130"/>
      <c r="Q465" s="2130"/>
      <c r="R465" s="2130"/>
      <c r="S465" s="2130"/>
      <c r="T465" s="2130"/>
      <c r="U465" s="2130"/>
      <c r="V465" s="2130"/>
      <c r="W465" s="2130"/>
      <c r="X465" s="2130"/>
      <c r="Y465" s="2130"/>
      <c r="Z465" s="2130"/>
      <c r="AA465" s="2130"/>
      <c r="AB465" s="2130"/>
      <c r="AC465" s="2130"/>
      <c r="AD465" s="2130"/>
      <c r="AE465" s="2130"/>
      <c r="AF465" s="2130"/>
      <c r="AG465" s="2130"/>
      <c r="AH465" s="2130"/>
      <c r="AI465" s="2130"/>
      <c r="AJ465" s="2191"/>
      <c r="AK465" s="1933">
        <f t="shared" si="169"/>
        <v>0</v>
      </c>
      <c r="AL465" s="1934">
        <f t="shared" si="170"/>
        <v>0</v>
      </c>
      <c r="AM465" s="1934">
        <f t="shared" si="171"/>
        <v>0</v>
      </c>
      <c r="AN465" s="1935" t="str">
        <f t="shared" si="172"/>
        <v/>
      </c>
      <c r="AO465" s="4627"/>
      <c r="AQ465" s="1952">
        <f t="shared" si="173"/>
        <v>0</v>
      </c>
      <c r="AR465" s="1952">
        <f t="shared" si="174"/>
        <v>0</v>
      </c>
    </row>
    <row r="466" spans="2:44">
      <c r="B466" s="4625"/>
      <c r="C466" s="4660"/>
      <c r="D466" s="2182">
        <f>E$29</f>
        <v>0</v>
      </c>
      <c r="E466" s="2132"/>
      <c r="F466" s="2205"/>
      <c r="G466" s="2198"/>
      <c r="H466" s="2198"/>
      <c r="I466" s="2198"/>
      <c r="J466" s="2198"/>
      <c r="K466" s="2198"/>
      <c r="L466" s="2198"/>
      <c r="M466" s="2198"/>
      <c r="N466" s="2198"/>
      <c r="O466" s="2198"/>
      <c r="P466" s="2198"/>
      <c r="Q466" s="2198"/>
      <c r="R466" s="2198"/>
      <c r="S466" s="2198"/>
      <c r="T466" s="2198"/>
      <c r="U466" s="2198"/>
      <c r="V466" s="2198"/>
      <c r="W466" s="2198"/>
      <c r="X466" s="2198"/>
      <c r="Y466" s="2198"/>
      <c r="Z466" s="2198"/>
      <c r="AA466" s="2198"/>
      <c r="AB466" s="2198"/>
      <c r="AC466" s="2198"/>
      <c r="AD466" s="2198"/>
      <c r="AE466" s="2198"/>
      <c r="AF466" s="2198"/>
      <c r="AG466" s="2198"/>
      <c r="AH466" s="2198"/>
      <c r="AI466" s="2198"/>
      <c r="AJ466" s="2206"/>
      <c r="AK466" s="1933">
        <f t="shared" si="169"/>
        <v>0</v>
      </c>
      <c r="AL466" s="1934">
        <f t="shared" si="170"/>
        <v>0</v>
      </c>
      <c r="AM466" s="1947">
        <f t="shared" si="171"/>
        <v>0</v>
      </c>
      <c r="AN466" s="1935" t="str">
        <f t="shared" si="172"/>
        <v/>
      </c>
      <c r="AO466" s="4627"/>
      <c r="AQ466" s="1952">
        <f t="shared" si="173"/>
        <v>0</v>
      </c>
      <c r="AR466" s="1952">
        <f t="shared" si="174"/>
        <v>0</v>
      </c>
    </row>
    <row r="467" spans="2:44" ht="14.4">
      <c r="B467" s="4623" t="s">
        <v>2301</v>
      </c>
      <c r="C467" s="4658" t="s">
        <v>2302</v>
      </c>
      <c r="D467" s="2119" t="s">
        <v>2281</v>
      </c>
      <c r="E467" s="2137" t="s">
        <v>2270</v>
      </c>
      <c r="F467" s="2156" t="s">
        <v>2312</v>
      </c>
      <c r="G467" s="2122" t="s">
        <v>2312</v>
      </c>
      <c r="H467" s="2122" t="s">
        <v>2312</v>
      </c>
      <c r="I467" s="2122" t="s">
        <v>2312</v>
      </c>
      <c r="J467" s="2122" t="s">
        <v>2312</v>
      </c>
      <c r="K467" s="2122" t="s">
        <v>2312</v>
      </c>
      <c r="L467" s="2122" t="s">
        <v>2312</v>
      </c>
      <c r="M467" s="2122" t="s">
        <v>2312</v>
      </c>
      <c r="N467" s="2122" t="s">
        <v>2312</v>
      </c>
      <c r="O467" s="2122" t="s">
        <v>2312</v>
      </c>
      <c r="P467" s="2122" t="s">
        <v>2312</v>
      </c>
      <c r="Q467" s="2122" t="s">
        <v>2312</v>
      </c>
      <c r="R467" s="2122" t="s">
        <v>2312</v>
      </c>
      <c r="S467" s="2122" t="s">
        <v>2312</v>
      </c>
      <c r="T467" s="2122" t="s">
        <v>2312</v>
      </c>
      <c r="U467" s="2122" t="s">
        <v>2312</v>
      </c>
      <c r="V467" s="2122" t="s">
        <v>2312</v>
      </c>
      <c r="W467" s="2122" t="s">
        <v>2312</v>
      </c>
      <c r="X467" s="2122" t="s">
        <v>2312</v>
      </c>
      <c r="Y467" s="2122" t="s">
        <v>2312</v>
      </c>
      <c r="Z467" s="2122" t="s">
        <v>2312</v>
      </c>
      <c r="AA467" s="2122" t="s">
        <v>2312</v>
      </c>
      <c r="AB467" s="2122" t="s">
        <v>2312</v>
      </c>
      <c r="AC467" s="2122" t="s">
        <v>2312</v>
      </c>
      <c r="AD467" s="2122" t="s">
        <v>2312</v>
      </c>
      <c r="AE467" s="2122" t="s">
        <v>2312</v>
      </c>
      <c r="AF467" s="2122" t="s">
        <v>2312</v>
      </c>
      <c r="AG467" s="2122" t="s">
        <v>2312</v>
      </c>
      <c r="AH467" s="2122" t="s">
        <v>2312</v>
      </c>
      <c r="AI467" s="2122" t="s">
        <v>2312</v>
      </c>
      <c r="AJ467" s="2159" t="s">
        <v>2312</v>
      </c>
      <c r="AK467" s="1951"/>
      <c r="AL467" s="1952"/>
      <c r="AM467" s="1953"/>
      <c r="AN467" s="1954"/>
      <c r="AO467" s="4627"/>
    </row>
    <row r="468" spans="2:44">
      <c r="B468" s="4624"/>
      <c r="C468" s="4659"/>
      <c r="D468" s="2185" t="s">
        <v>2296</v>
      </c>
      <c r="E468" s="2124"/>
      <c r="F468" s="2197"/>
      <c r="G468" s="2135"/>
      <c r="H468" s="2135"/>
      <c r="I468" s="2135"/>
      <c r="J468" s="2135"/>
      <c r="K468" s="2135"/>
      <c r="L468" s="2135"/>
      <c r="M468" s="2135"/>
      <c r="N468" s="2135"/>
      <c r="O468" s="2135"/>
      <c r="P468" s="2135"/>
      <c r="Q468" s="2135"/>
      <c r="R468" s="2135"/>
      <c r="S468" s="2135"/>
      <c r="T468" s="2135"/>
      <c r="U468" s="2135"/>
      <c r="V468" s="2135"/>
      <c r="W468" s="2135"/>
      <c r="X468" s="2135"/>
      <c r="Y468" s="2135"/>
      <c r="Z468" s="2135"/>
      <c r="AA468" s="2135"/>
      <c r="AB468" s="2135"/>
      <c r="AC468" s="2135"/>
      <c r="AD468" s="2135"/>
      <c r="AE468" s="2135"/>
      <c r="AF468" s="2135"/>
      <c r="AG468" s="2135"/>
      <c r="AH468" s="2135"/>
      <c r="AI468" s="2135"/>
      <c r="AJ468" s="2207"/>
      <c r="AK468" s="1933">
        <f>IF(D468="","",COUNT($F$458:$AJ$458)-AL468)</f>
        <v>0</v>
      </c>
      <c r="AL468" s="1934">
        <f>IF(D468="","",AQ468+AR468)</f>
        <v>0</v>
      </c>
      <c r="AM468" s="1934">
        <f>IF(D468="","",COUNTIF(F468:AJ468,"休"))</f>
        <v>0</v>
      </c>
      <c r="AN468" s="1935" t="str">
        <f>IF(D468="","",IFERROR(ROUND(AM468/AK468,3),""))</f>
        <v/>
      </c>
      <c r="AO468" s="4627"/>
      <c r="AQ468" s="1952">
        <f>+COUNTIF(F468:AJ468,"－")</f>
        <v>0</v>
      </c>
      <c r="AR468" s="1952">
        <f>+COUNTIF(F468:AJ468,"外")</f>
        <v>0</v>
      </c>
    </row>
    <row r="469" spans="2:44">
      <c r="B469" s="4624"/>
      <c r="C469" s="4659"/>
      <c r="D469" s="2178" t="s">
        <v>2297</v>
      </c>
      <c r="E469" s="2138"/>
      <c r="F469" s="2179"/>
      <c r="G469" s="2130"/>
      <c r="H469" s="2130"/>
      <c r="I469" s="2130"/>
      <c r="J469" s="2130"/>
      <c r="K469" s="2130"/>
      <c r="L469" s="2130"/>
      <c r="M469" s="2130"/>
      <c r="N469" s="2130"/>
      <c r="O469" s="2130"/>
      <c r="P469" s="2130"/>
      <c r="Q469" s="2130"/>
      <c r="R469" s="2130"/>
      <c r="S469" s="2130"/>
      <c r="T469" s="2130"/>
      <c r="U469" s="2130"/>
      <c r="V469" s="2130"/>
      <c r="W469" s="2130"/>
      <c r="X469" s="2130"/>
      <c r="Y469" s="2130"/>
      <c r="Z469" s="2130"/>
      <c r="AA469" s="2130"/>
      <c r="AB469" s="2130"/>
      <c r="AC469" s="2130"/>
      <c r="AD469" s="2130"/>
      <c r="AE469" s="2130"/>
      <c r="AF469" s="2130"/>
      <c r="AG469" s="2130"/>
      <c r="AH469" s="2130"/>
      <c r="AI469" s="2130"/>
      <c r="AJ469" s="2191"/>
      <c r="AK469" s="1933">
        <f>IF(D469="","",COUNT($F$458:$AJ$458)-AL469)</f>
        <v>0</v>
      </c>
      <c r="AL469" s="1934">
        <f>IF(D469="","",AQ469+AR469)</f>
        <v>0</v>
      </c>
      <c r="AM469" s="1934">
        <f>IF(D469="","",COUNTIF(F469:AJ469,"休"))</f>
        <v>0</v>
      </c>
      <c r="AN469" s="1935" t="str">
        <f>IF(D469="","",IFERROR(ROUND(AM469/AK469,3),""))</f>
        <v/>
      </c>
      <c r="AO469" s="4627"/>
      <c r="AQ469" s="1952">
        <f>+COUNTIF(F469:AJ469,"－")</f>
        <v>0</v>
      </c>
      <c r="AR469" s="1952">
        <f>+COUNTIF(F469:AJ469,"外")</f>
        <v>0</v>
      </c>
    </row>
    <row r="470" spans="2:44">
      <c r="B470" s="4624"/>
      <c r="C470" s="4659"/>
      <c r="E470" s="2138"/>
      <c r="F470" s="2179"/>
      <c r="G470" s="2130"/>
      <c r="H470" s="2130"/>
      <c r="I470" s="2130"/>
      <c r="J470" s="2130"/>
      <c r="K470" s="2130"/>
      <c r="L470" s="2130"/>
      <c r="M470" s="2130"/>
      <c r="N470" s="2130"/>
      <c r="O470" s="2130"/>
      <c r="P470" s="2130"/>
      <c r="Q470" s="2130"/>
      <c r="R470" s="2130"/>
      <c r="S470" s="2130"/>
      <c r="T470" s="2130"/>
      <c r="U470" s="2130"/>
      <c r="V470" s="2130"/>
      <c r="W470" s="2130"/>
      <c r="X470" s="2130"/>
      <c r="Y470" s="2130"/>
      <c r="Z470" s="2130"/>
      <c r="AA470" s="2130"/>
      <c r="AB470" s="2130"/>
      <c r="AC470" s="2130"/>
      <c r="AD470" s="2130"/>
      <c r="AE470" s="2130"/>
      <c r="AF470" s="2130"/>
      <c r="AG470" s="2130"/>
      <c r="AH470" s="2130"/>
      <c r="AI470" s="2130"/>
      <c r="AJ470" s="2191"/>
      <c r="AK470" s="1933" t="str">
        <f>IF(D470="","",COUNT($F$458:$AJ$458)-AL470)</f>
        <v/>
      </c>
      <c r="AL470" s="1934" t="str">
        <f>IF(D470="","",AQ470+AR470)</f>
        <v/>
      </c>
      <c r="AM470" s="1934" t="str">
        <f>IF(D470="","",COUNTIF(F470:AJ470,"休"))</f>
        <v/>
      </c>
      <c r="AN470" s="1935" t="str">
        <f>IF(D470="","",IFERROR(ROUND(AM470/AK470,3),""))</f>
        <v/>
      </c>
      <c r="AO470" s="4627"/>
      <c r="AQ470" s="1952">
        <f>+COUNTIF(F470:AJ470,"－")</f>
        <v>0</v>
      </c>
      <c r="AR470" s="1952">
        <f>+COUNTIF(F470:AJ470,"外")</f>
        <v>0</v>
      </c>
    </row>
    <row r="471" spans="2:44">
      <c r="B471" s="4624"/>
      <c r="C471" s="4660"/>
      <c r="D471" s="2174"/>
      <c r="E471" s="1947"/>
      <c r="F471" s="2205"/>
      <c r="G471" s="2198"/>
      <c r="H471" s="2198"/>
      <c r="I471" s="2198"/>
      <c r="J471" s="2198"/>
      <c r="K471" s="2198"/>
      <c r="L471" s="2198"/>
      <c r="M471" s="2198"/>
      <c r="N471" s="2198"/>
      <c r="O471" s="2198"/>
      <c r="P471" s="2198"/>
      <c r="Q471" s="2198"/>
      <c r="R471" s="2198"/>
      <c r="S471" s="2198"/>
      <c r="T471" s="2198"/>
      <c r="U471" s="2198"/>
      <c r="V471" s="2198"/>
      <c r="W471" s="2198"/>
      <c r="X471" s="2198"/>
      <c r="Y471" s="2198"/>
      <c r="Z471" s="2198"/>
      <c r="AA471" s="2198"/>
      <c r="AB471" s="2198"/>
      <c r="AC471" s="2198"/>
      <c r="AD471" s="2198"/>
      <c r="AE471" s="2198"/>
      <c r="AF471" s="2198"/>
      <c r="AG471" s="2198"/>
      <c r="AH471" s="2198"/>
      <c r="AI471" s="2198"/>
      <c r="AJ471" s="2206"/>
      <c r="AK471" s="1933" t="str">
        <f>IF(D471="","",COUNT($F$458:$AJ$458)-AL471)</f>
        <v/>
      </c>
      <c r="AL471" s="1934" t="str">
        <f>IF(D471="","",AQ471+AR471)</f>
        <v/>
      </c>
      <c r="AM471" s="1934" t="str">
        <f>IF(D471="","",COUNTIF(F471:AJ471,"休"))</f>
        <v/>
      </c>
      <c r="AN471" s="1935" t="str">
        <f>IF(D471="","",IFERROR(ROUND(AM471/AK471,3),""))</f>
        <v/>
      </c>
      <c r="AO471" s="4627"/>
      <c r="AQ471" s="1952">
        <f>+COUNTIF(F471:AJ471,"－")</f>
        <v>0</v>
      </c>
      <c r="AR471" s="1952">
        <f>+COUNTIF(F471:AJ471,"外")</f>
        <v>0</v>
      </c>
    </row>
    <row r="472" spans="2:44" ht="14.4">
      <c r="B472" s="4624"/>
      <c r="C472" s="4658" t="s">
        <v>2303</v>
      </c>
      <c r="D472" s="2119" t="s">
        <v>2281</v>
      </c>
      <c r="E472" s="2139" t="s">
        <v>2270</v>
      </c>
      <c r="F472" s="2156" t="s">
        <v>2311</v>
      </c>
      <c r="G472" s="2122" t="s">
        <v>2311</v>
      </c>
      <c r="H472" s="2122" t="s">
        <v>2311</v>
      </c>
      <c r="I472" s="2122" t="s">
        <v>2311</v>
      </c>
      <c r="J472" s="2122" t="s">
        <v>2311</v>
      </c>
      <c r="K472" s="2122" t="s">
        <v>2311</v>
      </c>
      <c r="L472" s="2122" t="s">
        <v>2311</v>
      </c>
      <c r="M472" s="2122" t="s">
        <v>2311</v>
      </c>
      <c r="N472" s="2122" t="s">
        <v>2311</v>
      </c>
      <c r="O472" s="2122" t="s">
        <v>2311</v>
      </c>
      <c r="P472" s="2122" t="s">
        <v>2311</v>
      </c>
      <c r="Q472" s="2122" t="s">
        <v>2311</v>
      </c>
      <c r="R472" s="2122" t="s">
        <v>2311</v>
      </c>
      <c r="S472" s="2122" t="s">
        <v>2311</v>
      </c>
      <c r="T472" s="2122" t="s">
        <v>2311</v>
      </c>
      <c r="U472" s="2122" t="s">
        <v>2311</v>
      </c>
      <c r="V472" s="2122" t="s">
        <v>2311</v>
      </c>
      <c r="W472" s="2122" t="s">
        <v>2311</v>
      </c>
      <c r="X472" s="2122" t="s">
        <v>2311</v>
      </c>
      <c r="Y472" s="2122" t="s">
        <v>2311</v>
      </c>
      <c r="Z472" s="2122" t="s">
        <v>2311</v>
      </c>
      <c r="AA472" s="2122" t="s">
        <v>2311</v>
      </c>
      <c r="AB472" s="2122" t="s">
        <v>2311</v>
      </c>
      <c r="AC472" s="2122" t="s">
        <v>2311</v>
      </c>
      <c r="AD472" s="2122" t="s">
        <v>2311</v>
      </c>
      <c r="AE472" s="2122" t="s">
        <v>2311</v>
      </c>
      <c r="AF472" s="2122" t="s">
        <v>2311</v>
      </c>
      <c r="AG472" s="2122" t="s">
        <v>2311</v>
      </c>
      <c r="AH472" s="2122" t="s">
        <v>2311</v>
      </c>
      <c r="AI472" s="2122" t="s">
        <v>2311</v>
      </c>
      <c r="AJ472" s="2159" t="s">
        <v>2311</v>
      </c>
      <c r="AK472" s="1951"/>
      <c r="AL472" s="1952"/>
      <c r="AM472" s="1960"/>
      <c r="AN472" s="1954"/>
      <c r="AO472" s="4627"/>
    </row>
    <row r="473" spans="2:44">
      <c r="B473" s="4624"/>
      <c r="C473" s="4659"/>
      <c r="D473" s="2167" t="s">
        <v>2297</v>
      </c>
      <c r="E473" s="2124"/>
      <c r="F473" s="2197"/>
      <c r="G473" s="2135"/>
      <c r="H473" s="2135"/>
      <c r="I473" s="2135"/>
      <c r="J473" s="2135"/>
      <c r="K473" s="2135"/>
      <c r="L473" s="2135"/>
      <c r="M473" s="2135"/>
      <c r="N473" s="2135"/>
      <c r="O473" s="2135"/>
      <c r="P473" s="2135"/>
      <c r="Q473" s="2135"/>
      <c r="R473" s="2135"/>
      <c r="S473" s="2135"/>
      <c r="T473" s="2135"/>
      <c r="U473" s="2135"/>
      <c r="V473" s="2135"/>
      <c r="W473" s="2135"/>
      <c r="X473" s="2135"/>
      <c r="Y473" s="2135"/>
      <c r="Z473" s="2135"/>
      <c r="AA473" s="2135"/>
      <c r="AB473" s="2135"/>
      <c r="AC473" s="2135"/>
      <c r="AD473" s="2135"/>
      <c r="AE473" s="2135"/>
      <c r="AF473" s="2135"/>
      <c r="AG473" s="2135"/>
      <c r="AH473" s="2135"/>
      <c r="AI473" s="2135"/>
      <c r="AJ473" s="2207"/>
      <c r="AK473" s="1933">
        <f>IF(D473="","",COUNT($F$458:$AJ$458)-AL473)</f>
        <v>0</v>
      </c>
      <c r="AL473" s="1934">
        <f>IF(D473="","",AQ473+AR473)</f>
        <v>0</v>
      </c>
      <c r="AM473" s="1934">
        <f>IF(D473="","",COUNTIF(F473:AJ473,"休"))</f>
        <v>0</v>
      </c>
      <c r="AN473" s="1935" t="str">
        <f>IF(D473="","",IFERROR(ROUND(AM473/AK473,3),""))</f>
        <v/>
      </c>
      <c r="AO473" s="4627"/>
      <c r="AQ473" s="1952">
        <f>+COUNTIF(F473:AJ473,"－")</f>
        <v>0</v>
      </c>
      <c r="AR473" s="1952">
        <f>+COUNTIF(F473:AJ473,"外")</f>
        <v>0</v>
      </c>
    </row>
    <row r="474" spans="2:44">
      <c r="B474" s="4624"/>
      <c r="C474" s="4659"/>
      <c r="E474" s="2138"/>
      <c r="F474" s="2179"/>
      <c r="G474" s="2130"/>
      <c r="H474" s="2130"/>
      <c r="I474" s="2130"/>
      <c r="J474" s="2130"/>
      <c r="K474" s="2130"/>
      <c r="L474" s="2130"/>
      <c r="M474" s="2130"/>
      <c r="N474" s="2130"/>
      <c r="O474" s="2130"/>
      <c r="P474" s="2130"/>
      <c r="Q474" s="2130"/>
      <c r="R474" s="2130"/>
      <c r="S474" s="2130"/>
      <c r="T474" s="2130"/>
      <c r="U474" s="2130"/>
      <c r="V474" s="2130"/>
      <c r="W474" s="2130"/>
      <c r="X474" s="2130"/>
      <c r="Y474" s="2130"/>
      <c r="Z474" s="2130"/>
      <c r="AA474" s="2130"/>
      <c r="AB474" s="2130"/>
      <c r="AC474" s="2130"/>
      <c r="AD474" s="2130"/>
      <c r="AE474" s="2130"/>
      <c r="AF474" s="2130"/>
      <c r="AG474" s="2130"/>
      <c r="AH474" s="2130"/>
      <c r="AI474" s="2130"/>
      <c r="AJ474" s="2191"/>
      <c r="AK474" s="1933" t="str">
        <f>IF(D474="","",COUNT($F$458:$AJ$458)-AL474)</f>
        <v/>
      </c>
      <c r="AL474" s="1934" t="str">
        <f>IF(D474="","",AQ474+AR474)</f>
        <v/>
      </c>
      <c r="AM474" s="1934" t="str">
        <f>IF(D474="","",COUNTIF(F474:AJ474,"休"))</f>
        <v/>
      </c>
      <c r="AN474" s="1935" t="str">
        <f>IF(D474="","",IFERROR(ROUND(AM474/AK474,3),""))</f>
        <v/>
      </c>
      <c r="AO474" s="4627"/>
      <c r="AQ474" s="1952">
        <f>+COUNTIF(F474:AJ474,"－")</f>
        <v>0</v>
      </c>
      <c r="AR474" s="1952">
        <f>+COUNTIF(F474:AJ474,"外")</f>
        <v>0</v>
      </c>
    </row>
    <row r="475" spans="2:44">
      <c r="B475" s="4624"/>
      <c r="C475" s="4659"/>
      <c r="E475" s="2138"/>
      <c r="F475" s="2179"/>
      <c r="G475" s="2130"/>
      <c r="H475" s="2130"/>
      <c r="I475" s="2130"/>
      <c r="J475" s="2130"/>
      <c r="K475" s="2130"/>
      <c r="L475" s="2130"/>
      <c r="M475" s="2130"/>
      <c r="N475" s="2130"/>
      <c r="O475" s="2130"/>
      <c r="P475" s="2130"/>
      <c r="Q475" s="2130"/>
      <c r="R475" s="2130"/>
      <c r="S475" s="2130"/>
      <c r="T475" s="2130"/>
      <c r="U475" s="2130"/>
      <c r="V475" s="2130"/>
      <c r="W475" s="2130"/>
      <c r="X475" s="2130"/>
      <c r="Y475" s="2130"/>
      <c r="Z475" s="2130"/>
      <c r="AA475" s="2130"/>
      <c r="AB475" s="2130"/>
      <c r="AC475" s="2130"/>
      <c r="AD475" s="2130"/>
      <c r="AE475" s="2130"/>
      <c r="AF475" s="2130"/>
      <c r="AG475" s="2130"/>
      <c r="AH475" s="2130"/>
      <c r="AI475" s="2130"/>
      <c r="AJ475" s="2191"/>
      <c r="AK475" s="1933" t="str">
        <f>IF(D475="","",COUNT($F$458:$AJ$458)-AL475)</f>
        <v/>
      </c>
      <c r="AL475" s="1934" t="str">
        <f>IF(D475="","",AQ475+AR475)</f>
        <v/>
      </c>
      <c r="AM475" s="1934" t="str">
        <f>IF(D475="","",COUNTIF(F475:AJ475,"休"))</f>
        <v/>
      </c>
      <c r="AN475" s="1935" t="str">
        <f>IF(D475="","",IFERROR(ROUND(AM475/AK475,3),""))</f>
        <v/>
      </c>
      <c r="AO475" s="4627"/>
      <c r="AQ475" s="1952">
        <f>+COUNTIF(F475:AJ475,"－")</f>
        <v>0</v>
      </c>
      <c r="AR475" s="1952">
        <f>+COUNTIF(F475:AJ475,"外")</f>
        <v>0</v>
      </c>
    </row>
    <row r="476" spans="2:44" ht="13.8" thickBot="1">
      <c r="B476" s="4625"/>
      <c r="C476" s="4660"/>
      <c r="D476" s="2174"/>
      <c r="E476" s="1947"/>
      <c r="F476" s="2205"/>
      <c r="G476" s="2198"/>
      <c r="H476" s="2198"/>
      <c r="I476" s="2198"/>
      <c r="J476" s="2198"/>
      <c r="K476" s="2198"/>
      <c r="L476" s="2198"/>
      <c r="M476" s="2198"/>
      <c r="N476" s="2198"/>
      <c r="O476" s="2198"/>
      <c r="P476" s="2198"/>
      <c r="Q476" s="2198"/>
      <c r="R476" s="2198"/>
      <c r="S476" s="2198"/>
      <c r="T476" s="2198"/>
      <c r="U476" s="2198"/>
      <c r="V476" s="2198"/>
      <c r="W476" s="2198"/>
      <c r="X476" s="2198"/>
      <c r="Y476" s="2198"/>
      <c r="Z476" s="2198"/>
      <c r="AA476" s="2198"/>
      <c r="AB476" s="2198"/>
      <c r="AC476" s="2198"/>
      <c r="AD476" s="2198"/>
      <c r="AE476" s="2198"/>
      <c r="AF476" s="2198"/>
      <c r="AG476" s="2198"/>
      <c r="AH476" s="2198"/>
      <c r="AI476" s="2198"/>
      <c r="AJ476" s="2206"/>
      <c r="AK476" s="1963" t="str">
        <f>IF(D476="","",COUNT($F$458:$AJ$458)-AL476)</f>
        <v/>
      </c>
      <c r="AL476" s="1947" t="str">
        <f>IF(D476="","",AQ476+AR476)</f>
        <v/>
      </c>
      <c r="AM476" s="1947" t="str">
        <f>IF(D476="","",COUNTIF(F476:AJ476,"休"))</f>
        <v/>
      </c>
      <c r="AN476" s="1935" t="str">
        <f>IF(D476="","",IFERROR(ROUND(AM476/AK476,3),""))</f>
        <v/>
      </c>
      <c r="AO476" s="4628"/>
      <c r="AQ476" s="1952">
        <f>+COUNTIF(F476:AJ476,"－")</f>
        <v>0</v>
      </c>
      <c r="AR476" s="1952">
        <f>+COUNTIF(F476:AJ476,"外")</f>
        <v>0</v>
      </c>
    </row>
    <row r="477" spans="2:44" ht="13.8" thickBot="1">
      <c r="B477" s="2143"/>
      <c r="C477" s="2116"/>
      <c r="F477" s="2144"/>
      <c r="G477" s="2144"/>
      <c r="H477" s="2144"/>
      <c r="I477" s="2144"/>
      <c r="J477" s="2144"/>
      <c r="K477" s="2144"/>
      <c r="L477" s="2144"/>
      <c r="M477" s="2144"/>
      <c r="N477" s="2144"/>
      <c r="O477" s="2144"/>
      <c r="P477" s="2144"/>
      <c r="Q477" s="2144"/>
      <c r="R477" s="2144"/>
      <c r="S477" s="2144"/>
      <c r="T477" s="2144"/>
      <c r="U477" s="2144"/>
      <c r="V477" s="2144"/>
      <c r="W477" s="2144"/>
      <c r="X477" s="2144"/>
      <c r="Y477" s="2144"/>
      <c r="Z477" s="2144"/>
      <c r="AA477" s="2144"/>
      <c r="AB477" s="2144"/>
      <c r="AC477" s="2144"/>
      <c r="AD477" s="2144"/>
      <c r="AE477" s="2144"/>
      <c r="AF477" s="2144"/>
      <c r="AG477" s="2144"/>
      <c r="AH477" s="2144"/>
      <c r="AI477" s="2144"/>
      <c r="AJ477" s="2144"/>
      <c r="AK477" s="2145"/>
      <c r="AM477" s="2061"/>
      <c r="AN477" s="2146" t="s">
        <v>2271</v>
      </c>
      <c r="AO477" s="2147" t="e">
        <f>IF(AO461&gt;=0.285,"OK","NG")</f>
        <v>#DIV/0!</v>
      </c>
      <c r="AQ477" s="2061"/>
      <c r="AR477" s="2061"/>
    </row>
    <row r="479" spans="2:44" hidden="1">
      <c r="F479" s="2061" t="e">
        <f>YEAR(F482)</f>
        <v>#VALUE!</v>
      </c>
      <c r="G479" s="2061" t="e">
        <f>MONTH(F482)</f>
        <v>#VALUE!</v>
      </c>
    </row>
    <row r="480" spans="2:44">
      <c r="B480" s="4629"/>
      <c r="C480" s="4630"/>
      <c r="D480" s="4631"/>
      <c r="E480" s="2149" t="s">
        <v>2266</v>
      </c>
      <c r="F480" s="4637" t="e">
        <f>F482</f>
        <v>#VALUE!</v>
      </c>
      <c r="G480" s="4638"/>
      <c r="H480" s="4638"/>
      <c r="I480" s="4638"/>
      <c r="J480" s="4638"/>
      <c r="K480" s="4638"/>
      <c r="L480" s="4638"/>
      <c r="M480" s="4638"/>
      <c r="N480" s="4638"/>
      <c r="O480" s="4638"/>
      <c r="P480" s="4638"/>
      <c r="Q480" s="4638"/>
      <c r="R480" s="4638"/>
      <c r="S480" s="4638"/>
      <c r="T480" s="4638"/>
      <c r="U480" s="4638"/>
      <c r="V480" s="4638"/>
      <c r="W480" s="4638"/>
      <c r="X480" s="4638"/>
      <c r="Y480" s="4638"/>
      <c r="Z480" s="4638"/>
      <c r="AA480" s="4638"/>
      <c r="AB480" s="4638"/>
      <c r="AC480" s="4638"/>
      <c r="AD480" s="4638"/>
      <c r="AE480" s="4638"/>
      <c r="AF480" s="4638"/>
      <c r="AG480" s="4638"/>
      <c r="AH480" s="4638"/>
      <c r="AI480" s="4638"/>
      <c r="AJ480" s="4638"/>
      <c r="AK480" s="4661" t="s">
        <v>2304</v>
      </c>
      <c r="AL480" s="4664" t="s">
        <v>2305</v>
      </c>
      <c r="AM480" s="4667" t="s">
        <v>2283</v>
      </c>
      <c r="AN480" s="4481" t="s">
        <v>2306</v>
      </c>
      <c r="AO480" s="4480" t="s">
        <v>2307</v>
      </c>
      <c r="AQ480" s="4619" t="s">
        <v>2308</v>
      </c>
      <c r="AR480" s="4619" t="s">
        <v>2309</v>
      </c>
    </row>
    <row r="481" spans="2:44" hidden="1">
      <c r="B481" s="4632"/>
      <c r="C481" s="4622"/>
      <c r="D481" s="4633"/>
      <c r="E481" s="2150"/>
      <c r="F481" s="2110" t="e">
        <f>DATE($F479,$G479,1)</f>
        <v>#VALUE!</v>
      </c>
      <c r="G481" s="2110" t="e">
        <f t="shared" ref="G481:AJ481" si="175">F481+1</f>
        <v>#VALUE!</v>
      </c>
      <c r="H481" s="2110" t="e">
        <f t="shared" si="175"/>
        <v>#VALUE!</v>
      </c>
      <c r="I481" s="2110" t="e">
        <f t="shared" si="175"/>
        <v>#VALUE!</v>
      </c>
      <c r="J481" s="2110" t="e">
        <f t="shared" si="175"/>
        <v>#VALUE!</v>
      </c>
      <c r="K481" s="2110" t="e">
        <f t="shared" si="175"/>
        <v>#VALUE!</v>
      </c>
      <c r="L481" s="2110" t="e">
        <f t="shared" si="175"/>
        <v>#VALUE!</v>
      </c>
      <c r="M481" s="2110" t="e">
        <f t="shared" si="175"/>
        <v>#VALUE!</v>
      </c>
      <c r="N481" s="2110" t="e">
        <f t="shared" si="175"/>
        <v>#VALUE!</v>
      </c>
      <c r="O481" s="2110" t="e">
        <f t="shared" si="175"/>
        <v>#VALUE!</v>
      </c>
      <c r="P481" s="2110" t="e">
        <f t="shared" si="175"/>
        <v>#VALUE!</v>
      </c>
      <c r="Q481" s="2110" t="e">
        <f t="shared" si="175"/>
        <v>#VALUE!</v>
      </c>
      <c r="R481" s="2110" t="e">
        <f t="shared" si="175"/>
        <v>#VALUE!</v>
      </c>
      <c r="S481" s="2110" t="e">
        <f t="shared" si="175"/>
        <v>#VALUE!</v>
      </c>
      <c r="T481" s="2110" t="e">
        <f t="shared" si="175"/>
        <v>#VALUE!</v>
      </c>
      <c r="U481" s="2110" t="e">
        <f t="shared" si="175"/>
        <v>#VALUE!</v>
      </c>
      <c r="V481" s="2110" t="e">
        <f t="shared" si="175"/>
        <v>#VALUE!</v>
      </c>
      <c r="W481" s="2110" t="e">
        <f t="shared" si="175"/>
        <v>#VALUE!</v>
      </c>
      <c r="X481" s="2110" t="e">
        <f t="shared" si="175"/>
        <v>#VALUE!</v>
      </c>
      <c r="Y481" s="2110" t="e">
        <f t="shared" si="175"/>
        <v>#VALUE!</v>
      </c>
      <c r="Z481" s="2110" t="e">
        <f t="shared" si="175"/>
        <v>#VALUE!</v>
      </c>
      <c r="AA481" s="2110" t="e">
        <f t="shared" si="175"/>
        <v>#VALUE!</v>
      </c>
      <c r="AB481" s="2110" t="e">
        <f t="shared" si="175"/>
        <v>#VALUE!</v>
      </c>
      <c r="AC481" s="2110" t="e">
        <f t="shared" si="175"/>
        <v>#VALUE!</v>
      </c>
      <c r="AD481" s="2110" t="e">
        <f t="shared" si="175"/>
        <v>#VALUE!</v>
      </c>
      <c r="AE481" s="2110" t="e">
        <f t="shared" si="175"/>
        <v>#VALUE!</v>
      </c>
      <c r="AF481" s="2110" t="e">
        <f t="shared" si="175"/>
        <v>#VALUE!</v>
      </c>
      <c r="AG481" s="2110" t="e">
        <f t="shared" si="175"/>
        <v>#VALUE!</v>
      </c>
      <c r="AH481" s="2110" t="e">
        <f t="shared" si="175"/>
        <v>#VALUE!</v>
      </c>
      <c r="AI481" s="2110" t="e">
        <f t="shared" si="175"/>
        <v>#VALUE!</v>
      </c>
      <c r="AJ481" s="2110" t="e">
        <f t="shared" si="175"/>
        <v>#VALUE!</v>
      </c>
      <c r="AK481" s="4662"/>
      <c r="AL481" s="4665"/>
      <c r="AM481" s="4668"/>
      <c r="AN481" s="4481"/>
      <c r="AO481" s="4480"/>
      <c r="AQ481" s="4619"/>
      <c r="AR481" s="4619"/>
    </row>
    <row r="482" spans="2:44">
      <c r="B482" s="4632"/>
      <c r="C482" s="4622"/>
      <c r="D482" s="4633"/>
      <c r="E482" s="2151" t="s">
        <v>2267</v>
      </c>
      <c r="F482" s="2152" t="e">
        <f>IF(EDATE(F457,1)&gt;$F$7,"",EDATE(F457,1))</f>
        <v>#VALUE!</v>
      </c>
      <c r="G482" s="2110" t="e">
        <f t="shared" ref="G482:AJ482" si="176">IF(G481&gt;$F$7,"",IF(F482=EOMONTH(DATE($F479,$G479,1),0),"",IF(F482="","",F482+1)))</f>
        <v>#VALUE!</v>
      </c>
      <c r="H482" s="2110" t="e">
        <f t="shared" si="176"/>
        <v>#VALUE!</v>
      </c>
      <c r="I482" s="2110" t="e">
        <f t="shared" si="176"/>
        <v>#VALUE!</v>
      </c>
      <c r="J482" s="2110" t="e">
        <f t="shared" si="176"/>
        <v>#VALUE!</v>
      </c>
      <c r="K482" s="2110" t="e">
        <f t="shared" si="176"/>
        <v>#VALUE!</v>
      </c>
      <c r="L482" s="2110" t="e">
        <f t="shared" si="176"/>
        <v>#VALUE!</v>
      </c>
      <c r="M482" s="2110" t="e">
        <f t="shared" si="176"/>
        <v>#VALUE!</v>
      </c>
      <c r="N482" s="2110" t="e">
        <f t="shared" si="176"/>
        <v>#VALUE!</v>
      </c>
      <c r="O482" s="2110" t="e">
        <f t="shared" si="176"/>
        <v>#VALUE!</v>
      </c>
      <c r="P482" s="2110" t="e">
        <f t="shared" si="176"/>
        <v>#VALUE!</v>
      </c>
      <c r="Q482" s="2110" t="e">
        <f t="shared" si="176"/>
        <v>#VALUE!</v>
      </c>
      <c r="R482" s="2110" t="e">
        <f t="shared" si="176"/>
        <v>#VALUE!</v>
      </c>
      <c r="S482" s="2110" t="e">
        <f t="shared" si="176"/>
        <v>#VALUE!</v>
      </c>
      <c r="T482" s="2110" t="e">
        <f t="shared" si="176"/>
        <v>#VALUE!</v>
      </c>
      <c r="U482" s="2110" t="e">
        <f t="shared" si="176"/>
        <v>#VALUE!</v>
      </c>
      <c r="V482" s="2110" t="e">
        <f t="shared" si="176"/>
        <v>#VALUE!</v>
      </c>
      <c r="W482" s="2110" t="e">
        <f t="shared" si="176"/>
        <v>#VALUE!</v>
      </c>
      <c r="X482" s="2110" t="e">
        <f t="shared" si="176"/>
        <v>#VALUE!</v>
      </c>
      <c r="Y482" s="2110" t="e">
        <f t="shared" si="176"/>
        <v>#VALUE!</v>
      </c>
      <c r="Z482" s="2110" t="e">
        <f t="shared" si="176"/>
        <v>#VALUE!</v>
      </c>
      <c r="AA482" s="2110" t="e">
        <f t="shared" si="176"/>
        <v>#VALUE!</v>
      </c>
      <c r="AB482" s="2110" t="e">
        <f t="shared" si="176"/>
        <v>#VALUE!</v>
      </c>
      <c r="AC482" s="2110" t="e">
        <f t="shared" si="176"/>
        <v>#VALUE!</v>
      </c>
      <c r="AD482" s="2110" t="e">
        <f t="shared" si="176"/>
        <v>#VALUE!</v>
      </c>
      <c r="AE482" s="2110" t="e">
        <f t="shared" si="176"/>
        <v>#VALUE!</v>
      </c>
      <c r="AF482" s="2110" t="e">
        <f t="shared" si="176"/>
        <v>#VALUE!</v>
      </c>
      <c r="AG482" s="2110" t="e">
        <f t="shared" si="176"/>
        <v>#VALUE!</v>
      </c>
      <c r="AH482" s="2110" t="e">
        <f t="shared" si="176"/>
        <v>#VALUE!</v>
      </c>
      <c r="AI482" s="2110" t="e">
        <f t="shared" si="176"/>
        <v>#VALUE!</v>
      </c>
      <c r="AJ482" s="2110" t="e">
        <f t="shared" si="176"/>
        <v>#VALUE!</v>
      </c>
      <c r="AK482" s="4662"/>
      <c r="AL482" s="4665"/>
      <c r="AM482" s="4668"/>
      <c r="AN482" s="4481"/>
      <c r="AO482" s="4480"/>
      <c r="AQ482" s="4619"/>
      <c r="AR482" s="4619"/>
    </row>
    <row r="483" spans="2:44">
      <c r="B483" s="4634"/>
      <c r="C483" s="4635"/>
      <c r="D483" s="4636"/>
      <c r="E483" s="1939" t="s">
        <v>1060</v>
      </c>
      <c r="F483" s="2153" t="str">
        <f t="shared" ref="F483:AJ483" si="177">IFERROR(TEXT(WEEKDAY(+F482),"aaa"),"")</f>
        <v/>
      </c>
      <c r="G483" s="2153" t="str">
        <f t="shared" si="177"/>
        <v/>
      </c>
      <c r="H483" s="2153" t="str">
        <f t="shared" si="177"/>
        <v/>
      </c>
      <c r="I483" s="2153" t="str">
        <f t="shared" si="177"/>
        <v/>
      </c>
      <c r="J483" s="2153" t="str">
        <f t="shared" si="177"/>
        <v/>
      </c>
      <c r="K483" s="2153" t="str">
        <f t="shared" si="177"/>
        <v/>
      </c>
      <c r="L483" s="2153" t="str">
        <f t="shared" si="177"/>
        <v/>
      </c>
      <c r="M483" s="2153" t="str">
        <f t="shared" si="177"/>
        <v/>
      </c>
      <c r="N483" s="2153" t="str">
        <f t="shared" si="177"/>
        <v/>
      </c>
      <c r="O483" s="2153" t="str">
        <f t="shared" si="177"/>
        <v/>
      </c>
      <c r="P483" s="2153" t="str">
        <f t="shared" si="177"/>
        <v/>
      </c>
      <c r="Q483" s="2153" t="str">
        <f t="shared" si="177"/>
        <v/>
      </c>
      <c r="R483" s="2153" t="str">
        <f t="shared" si="177"/>
        <v/>
      </c>
      <c r="S483" s="2153" t="str">
        <f t="shared" si="177"/>
        <v/>
      </c>
      <c r="T483" s="2153" t="str">
        <f t="shared" si="177"/>
        <v/>
      </c>
      <c r="U483" s="2153" t="str">
        <f t="shared" si="177"/>
        <v/>
      </c>
      <c r="V483" s="2153" t="str">
        <f t="shared" si="177"/>
        <v/>
      </c>
      <c r="W483" s="2153" t="str">
        <f t="shared" si="177"/>
        <v/>
      </c>
      <c r="X483" s="2153" t="str">
        <f t="shared" si="177"/>
        <v/>
      </c>
      <c r="Y483" s="2153" t="str">
        <f t="shared" si="177"/>
        <v/>
      </c>
      <c r="Z483" s="2153" t="str">
        <f t="shared" si="177"/>
        <v/>
      </c>
      <c r="AA483" s="2153" t="str">
        <f t="shared" si="177"/>
        <v/>
      </c>
      <c r="AB483" s="2153" t="str">
        <f t="shared" si="177"/>
        <v/>
      </c>
      <c r="AC483" s="2153" t="str">
        <f t="shared" si="177"/>
        <v/>
      </c>
      <c r="AD483" s="2153" t="str">
        <f t="shared" si="177"/>
        <v/>
      </c>
      <c r="AE483" s="2153" t="str">
        <f t="shared" si="177"/>
        <v/>
      </c>
      <c r="AF483" s="2153" t="str">
        <f t="shared" si="177"/>
        <v/>
      </c>
      <c r="AG483" s="2153" t="str">
        <f t="shared" si="177"/>
        <v/>
      </c>
      <c r="AH483" s="2153" t="str">
        <f t="shared" si="177"/>
        <v/>
      </c>
      <c r="AI483" s="2153" t="str">
        <f t="shared" si="177"/>
        <v/>
      </c>
      <c r="AJ483" s="2153" t="str">
        <f t="shared" si="177"/>
        <v/>
      </c>
      <c r="AK483" s="4662"/>
      <c r="AL483" s="4665"/>
      <c r="AM483" s="4668"/>
      <c r="AN483" s="4481"/>
      <c r="AO483" s="4480"/>
      <c r="AQ483" s="4619"/>
      <c r="AR483" s="4619"/>
    </row>
    <row r="484" spans="2:44" ht="21" customHeight="1">
      <c r="B484" s="2154" t="s">
        <v>2310</v>
      </c>
      <c r="C484" s="2155" t="s">
        <v>2280</v>
      </c>
      <c r="D484" s="2119" t="s">
        <v>2281</v>
      </c>
      <c r="E484" s="2120" t="s">
        <v>2270</v>
      </c>
      <c r="F484" s="2156" t="s">
        <v>2311</v>
      </c>
      <c r="G484" s="2122" t="s">
        <v>2311</v>
      </c>
      <c r="H484" s="2122" t="s">
        <v>2311</v>
      </c>
      <c r="I484" s="2122" t="s">
        <v>2311</v>
      </c>
      <c r="J484" s="2122" t="s">
        <v>2311</v>
      </c>
      <c r="K484" s="2122" t="s">
        <v>2311</v>
      </c>
      <c r="L484" s="2122" t="s">
        <v>2311</v>
      </c>
      <c r="M484" s="2122" t="s">
        <v>2311</v>
      </c>
      <c r="N484" s="2122" t="s">
        <v>2311</v>
      </c>
      <c r="O484" s="2122" t="s">
        <v>2311</v>
      </c>
      <c r="P484" s="2122" t="s">
        <v>2311</v>
      </c>
      <c r="Q484" s="2122" t="s">
        <v>2311</v>
      </c>
      <c r="R484" s="2122" t="s">
        <v>2311</v>
      </c>
      <c r="S484" s="2122" t="s">
        <v>2311</v>
      </c>
      <c r="T484" s="2122" t="s">
        <v>2311</v>
      </c>
      <c r="U484" s="2122" t="s">
        <v>2311</v>
      </c>
      <c r="V484" s="2122" t="s">
        <v>2311</v>
      </c>
      <c r="W484" s="2122" t="s">
        <v>2311</v>
      </c>
      <c r="X484" s="2122" t="s">
        <v>2311</v>
      </c>
      <c r="Y484" s="2122" t="s">
        <v>2311</v>
      </c>
      <c r="Z484" s="2122" t="s">
        <v>2311</v>
      </c>
      <c r="AA484" s="2122" t="s">
        <v>2311</v>
      </c>
      <c r="AB484" s="2122" t="s">
        <v>2311</v>
      </c>
      <c r="AC484" s="2122" t="s">
        <v>2311</v>
      </c>
      <c r="AD484" s="2122" t="s">
        <v>2311</v>
      </c>
      <c r="AE484" s="2122" t="s">
        <v>2311</v>
      </c>
      <c r="AF484" s="2122" t="s">
        <v>2311</v>
      </c>
      <c r="AG484" s="2122" t="s">
        <v>2311</v>
      </c>
      <c r="AH484" s="2122" t="s">
        <v>2311</v>
      </c>
      <c r="AI484" s="2122" t="s">
        <v>2311</v>
      </c>
      <c r="AJ484" s="2159" t="s">
        <v>2311</v>
      </c>
      <c r="AK484" s="4663"/>
      <c r="AL484" s="4666"/>
      <c r="AM484" s="4669"/>
      <c r="AN484" s="1906" t="s">
        <v>2292</v>
      </c>
      <c r="AO484" s="1905" t="s">
        <v>2293</v>
      </c>
      <c r="AQ484" s="4620"/>
      <c r="AR484" s="4620"/>
    </row>
    <row r="485" spans="2:44" ht="13.5" customHeight="1">
      <c r="B485" s="4623" t="s">
        <v>2294</v>
      </c>
      <c r="C485" s="4658" t="s">
        <v>2295</v>
      </c>
      <c r="D485" s="2176" t="s">
        <v>2296</v>
      </c>
      <c r="E485" s="2124"/>
      <c r="F485" s="2203"/>
      <c r="G485" s="2194"/>
      <c r="H485" s="2194"/>
      <c r="I485" s="2194"/>
      <c r="J485" s="2194"/>
      <c r="K485" s="2194"/>
      <c r="L485" s="2194"/>
      <c r="M485" s="2194"/>
      <c r="N485" s="2194"/>
      <c r="O485" s="2194"/>
      <c r="P485" s="2194"/>
      <c r="Q485" s="2194"/>
      <c r="R485" s="2194"/>
      <c r="S485" s="2194"/>
      <c r="T485" s="2194"/>
      <c r="U485" s="2194"/>
      <c r="V485" s="2194"/>
      <c r="W485" s="2194"/>
      <c r="X485" s="2194"/>
      <c r="Y485" s="2194"/>
      <c r="Z485" s="2194"/>
      <c r="AA485" s="2194"/>
      <c r="AB485" s="2194"/>
      <c r="AC485" s="2194"/>
      <c r="AD485" s="2194"/>
      <c r="AE485" s="2194"/>
      <c r="AF485" s="2194"/>
      <c r="AG485" s="2194"/>
      <c r="AH485" s="2194"/>
      <c r="AI485" s="2194"/>
      <c r="AJ485" s="2204"/>
      <c r="AK485" s="1933">
        <f t="shared" ref="AK485:AK490" si="178">IF(D485="","",COUNT($F$482:$AJ$482)-AL485)</f>
        <v>0</v>
      </c>
      <c r="AL485" s="1934">
        <f t="shared" ref="AL485:AL490" si="179">IF(D485="","",AQ485+AR485)</f>
        <v>0</v>
      </c>
      <c r="AM485" s="1934">
        <f t="shared" ref="AM485:AM490" si="180">IF(D485="","",COUNTIF(F485:AJ485,"休"))</f>
        <v>0</v>
      </c>
      <c r="AN485" s="1935" t="str">
        <f t="shared" ref="AN485:AN490" si="181">IF(D485="","",IFERROR(ROUND(AM485/AK485,3),""))</f>
        <v/>
      </c>
      <c r="AO485" s="4626" t="e">
        <f>ROUND(AVERAGE(AN485:AN500),3)</f>
        <v>#DIV/0!</v>
      </c>
      <c r="AQ485" s="1952">
        <f t="shared" ref="AQ485:AQ490" si="182">+COUNTIF(F485:AJ485,"－")</f>
        <v>0</v>
      </c>
      <c r="AR485" s="1952">
        <f t="shared" ref="AR485:AR490" si="183">+COUNTIF(F485:AJ485,"外")</f>
        <v>0</v>
      </c>
    </row>
    <row r="486" spans="2:44" ht="13.5" customHeight="1">
      <c r="B486" s="4624"/>
      <c r="C486" s="4659"/>
      <c r="D486" s="2178" t="s">
        <v>2297</v>
      </c>
      <c r="E486" s="2124"/>
      <c r="F486" s="2179"/>
      <c r="G486" s="2130"/>
      <c r="H486" s="2130"/>
      <c r="I486" s="2130"/>
      <c r="J486" s="2130"/>
      <c r="K486" s="2130"/>
      <c r="L486" s="2130"/>
      <c r="M486" s="2130"/>
      <c r="N486" s="2130"/>
      <c r="O486" s="2130"/>
      <c r="P486" s="2130"/>
      <c r="Q486" s="2130"/>
      <c r="R486" s="2130"/>
      <c r="S486" s="2130"/>
      <c r="T486" s="2130"/>
      <c r="U486" s="2130"/>
      <c r="V486" s="2130"/>
      <c r="W486" s="2130"/>
      <c r="X486" s="2130"/>
      <c r="Y486" s="2130"/>
      <c r="Z486" s="2130"/>
      <c r="AA486" s="2130"/>
      <c r="AB486" s="2130"/>
      <c r="AC486" s="2130"/>
      <c r="AD486" s="2130"/>
      <c r="AE486" s="2130"/>
      <c r="AF486" s="2130"/>
      <c r="AG486" s="2130"/>
      <c r="AH486" s="2130"/>
      <c r="AI486" s="2130"/>
      <c r="AJ486" s="2191"/>
      <c r="AK486" s="1933">
        <f t="shared" si="178"/>
        <v>0</v>
      </c>
      <c r="AL486" s="1934">
        <f t="shared" si="179"/>
        <v>0</v>
      </c>
      <c r="AM486" s="1934">
        <f t="shared" si="180"/>
        <v>0</v>
      </c>
      <c r="AN486" s="1935" t="str">
        <f t="shared" si="181"/>
        <v/>
      </c>
      <c r="AO486" s="4627"/>
      <c r="AQ486" s="1952">
        <f t="shared" si="182"/>
        <v>0</v>
      </c>
      <c r="AR486" s="1952">
        <f t="shared" si="183"/>
        <v>0</v>
      </c>
    </row>
    <row r="487" spans="2:44">
      <c r="B487" s="4624"/>
      <c r="C487" s="4659"/>
      <c r="D487" s="2181" t="s">
        <v>2298</v>
      </c>
      <c r="E487" s="2124"/>
      <c r="F487" s="2179"/>
      <c r="G487" s="2130"/>
      <c r="H487" s="2130"/>
      <c r="I487" s="2130"/>
      <c r="J487" s="2130"/>
      <c r="K487" s="2130"/>
      <c r="L487" s="2130"/>
      <c r="M487" s="2130"/>
      <c r="N487" s="2130"/>
      <c r="O487" s="2130"/>
      <c r="P487" s="2130"/>
      <c r="Q487" s="2130"/>
      <c r="R487" s="2130"/>
      <c r="S487" s="2130"/>
      <c r="T487" s="2130"/>
      <c r="U487" s="2130"/>
      <c r="V487" s="2130"/>
      <c r="W487" s="2130"/>
      <c r="X487" s="2130"/>
      <c r="Y487" s="2130"/>
      <c r="Z487" s="2130"/>
      <c r="AA487" s="2130"/>
      <c r="AB487" s="2130"/>
      <c r="AC487" s="2130"/>
      <c r="AD487" s="2130"/>
      <c r="AE487" s="2130"/>
      <c r="AF487" s="2130"/>
      <c r="AG487" s="2130"/>
      <c r="AH487" s="2130"/>
      <c r="AI487" s="2130"/>
      <c r="AJ487" s="2191"/>
      <c r="AK487" s="1933">
        <f t="shared" si="178"/>
        <v>0</v>
      </c>
      <c r="AL487" s="1934">
        <f t="shared" si="179"/>
        <v>0</v>
      </c>
      <c r="AM487" s="1934">
        <f t="shared" si="180"/>
        <v>0</v>
      </c>
      <c r="AN487" s="1935" t="str">
        <f t="shared" si="181"/>
        <v/>
      </c>
      <c r="AO487" s="4627"/>
      <c r="AQ487" s="1952">
        <f t="shared" si="182"/>
        <v>0</v>
      </c>
      <c r="AR487" s="1952">
        <f t="shared" si="183"/>
        <v>0</v>
      </c>
    </row>
    <row r="488" spans="2:44">
      <c r="B488" s="4624"/>
      <c r="C488" s="4659"/>
      <c r="D488" s="2181" t="s">
        <v>2299</v>
      </c>
      <c r="E488" s="2105"/>
      <c r="F488" s="2179"/>
      <c r="G488" s="2130"/>
      <c r="H488" s="2130"/>
      <c r="I488" s="2130"/>
      <c r="J488" s="2130"/>
      <c r="K488" s="2130"/>
      <c r="L488" s="2130"/>
      <c r="M488" s="2130"/>
      <c r="N488" s="2130"/>
      <c r="O488" s="2130"/>
      <c r="P488" s="2130"/>
      <c r="Q488" s="2130"/>
      <c r="R488" s="2130"/>
      <c r="S488" s="2130"/>
      <c r="T488" s="2130"/>
      <c r="U488" s="2130"/>
      <c r="V488" s="2130"/>
      <c r="W488" s="2130"/>
      <c r="X488" s="2130"/>
      <c r="Y488" s="2130"/>
      <c r="Z488" s="2130"/>
      <c r="AA488" s="2130"/>
      <c r="AB488" s="2130"/>
      <c r="AC488" s="2130"/>
      <c r="AD488" s="2130"/>
      <c r="AE488" s="2130"/>
      <c r="AF488" s="2130"/>
      <c r="AG488" s="2130"/>
      <c r="AH488" s="2130"/>
      <c r="AI488" s="2130"/>
      <c r="AJ488" s="2191"/>
      <c r="AK488" s="1933">
        <f t="shared" si="178"/>
        <v>0</v>
      </c>
      <c r="AL488" s="1934">
        <f t="shared" si="179"/>
        <v>0</v>
      </c>
      <c r="AM488" s="1934">
        <f t="shared" si="180"/>
        <v>0</v>
      </c>
      <c r="AN488" s="1935" t="str">
        <f t="shared" si="181"/>
        <v/>
      </c>
      <c r="AO488" s="4627"/>
      <c r="AQ488" s="1952">
        <f t="shared" si="182"/>
        <v>0</v>
      </c>
      <c r="AR488" s="1952">
        <f t="shared" si="183"/>
        <v>0</v>
      </c>
    </row>
    <row r="489" spans="2:44">
      <c r="B489" s="4624"/>
      <c r="C489" s="4659"/>
      <c r="D489" s="2181" t="s">
        <v>2300</v>
      </c>
      <c r="E489" s="2124"/>
      <c r="F489" s="2179"/>
      <c r="G489" s="2130"/>
      <c r="H489" s="2130"/>
      <c r="I489" s="2130"/>
      <c r="J489" s="2130"/>
      <c r="K489" s="2130"/>
      <c r="L489" s="2130"/>
      <c r="M489" s="2130"/>
      <c r="N489" s="2130"/>
      <c r="O489" s="2130"/>
      <c r="P489" s="2130"/>
      <c r="Q489" s="2130"/>
      <c r="R489" s="2130"/>
      <c r="S489" s="2130"/>
      <c r="T489" s="2130"/>
      <c r="U489" s="2130"/>
      <c r="V489" s="2130"/>
      <c r="W489" s="2130"/>
      <c r="X489" s="2130"/>
      <c r="Y489" s="2130"/>
      <c r="Z489" s="2130"/>
      <c r="AA489" s="2130"/>
      <c r="AB489" s="2130"/>
      <c r="AC489" s="2130"/>
      <c r="AD489" s="2130"/>
      <c r="AE489" s="2130"/>
      <c r="AF489" s="2130"/>
      <c r="AG489" s="2130"/>
      <c r="AH489" s="2130"/>
      <c r="AI489" s="2130"/>
      <c r="AJ489" s="2191"/>
      <c r="AK489" s="1933">
        <f t="shared" si="178"/>
        <v>0</v>
      </c>
      <c r="AL489" s="1934">
        <f t="shared" si="179"/>
        <v>0</v>
      </c>
      <c r="AM489" s="1934">
        <f t="shared" si="180"/>
        <v>0</v>
      </c>
      <c r="AN489" s="1935" t="str">
        <f t="shared" si="181"/>
        <v/>
      </c>
      <c r="AO489" s="4627"/>
      <c r="AQ489" s="1952">
        <f t="shared" si="182"/>
        <v>0</v>
      </c>
      <c r="AR489" s="1952">
        <f t="shared" si="183"/>
        <v>0</v>
      </c>
    </row>
    <row r="490" spans="2:44">
      <c r="B490" s="4625"/>
      <c r="C490" s="4660"/>
      <c r="D490" s="2182">
        <f>E$29</f>
        <v>0</v>
      </c>
      <c r="E490" s="2132"/>
      <c r="F490" s="2205"/>
      <c r="G490" s="2198"/>
      <c r="H490" s="2198"/>
      <c r="I490" s="2198"/>
      <c r="J490" s="2198"/>
      <c r="K490" s="2198"/>
      <c r="L490" s="2198"/>
      <c r="M490" s="2198"/>
      <c r="N490" s="2198"/>
      <c r="O490" s="2198"/>
      <c r="P490" s="2198"/>
      <c r="Q490" s="2198"/>
      <c r="R490" s="2198"/>
      <c r="S490" s="2198"/>
      <c r="T490" s="2198"/>
      <c r="U490" s="2198"/>
      <c r="V490" s="2198"/>
      <c r="W490" s="2198"/>
      <c r="X490" s="2198"/>
      <c r="Y490" s="2198"/>
      <c r="Z490" s="2198"/>
      <c r="AA490" s="2198"/>
      <c r="AB490" s="2198"/>
      <c r="AC490" s="2198"/>
      <c r="AD490" s="2198"/>
      <c r="AE490" s="2198"/>
      <c r="AF490" s="2198"/>
      <c r="AG490" s="2198"/>
      <c r="AH490" s="2198"/>
      <c r="AI490" s="2198"/>
      <c r="AJ490" s="2206"/>
      <c r="AK490" s="1933">
        <f t="shared" si="178"/>
        <v>0</v>
      </c>
      <c r="AL490" s="1934">
        <f t="shared" si="179"/>
        <v>0</v>
      </c>
      <c r="AM490" s="1947">
        <f t="shared" si="180"/>
        <v>0</v>
      </c>
      <c r="AN490" s="1935" t="str">
        <f t="shared" si="181"/>
        <v/>
      </c>
      <c r="AO490" s="4627"/>
      <c r="AQ490" s="1952">
        <f t="shared" si="182"/>
        <v>0</v>
      </c>
      <c r="AR490" s="1952">
        <f t="shared" si="183"/>
        <v>0</v>
      </c>
    </row>
    <row r="491" spans="2:44" ht="14.4">
      <c r="B491" s="4623" t="s">
        <v>2301</v>
      </c>
      <c r="C491" s="4658" t="s">
        <v>2302</v>
      </c>
      <c r="D491" s="2119" t="s">
        <v>2281</v>
      </c>
      <c r="E491" s="2137" t="s">
        <v>2270</v>
      </c>
      <c r="F491" s="2156" t="s">
        <v>2312</v>
      </c>
      <c r="G491" s="2122" t="s">
        <v>2312</v>
      </c>
      <c r="H491" s="2122" t="s">
        <v>2312</v>
      </c>
      <c r="I491" s="2122" t="s">
        <v>2312</v>
      </c>
      <c r="J491" s="2122" t="s">
        <v>2312</v>
      </c>
      <c r="K491" s="2122" t="s">
        <v>2312</v>
      </c>
      <c r="L491" s="2122" t="s">
        <v>2312</v>
      </c>
      <c r="M491" s="2122" t="s">
        <v>2312</v>
      </c>
      <c r="N491" s="2122" t="s">
        <v>2312</v>
      </c>
      <c r="O491" s="2122" t="s">
        <v>2312</v>
      </c>
      <c r="P491" s="2122" t="s">
        <v>2312</v>
      </c>
      <c r="Q491" s="2122" t="s">
        <v>2312</v>
      </c>
      <c r="R491" s="2122" t="s">
        <v>2312</v>
      </c>
      <c r="S491" s="2122" t="s">
        <v>2312</v>
      </c>
      <c r="T491" s="2122" t="s">
        <v>2312</v>
      </c>
      <c r="U491" s="2122" t="s">
        <v>2312</v>
      </c>
      <c r="V491" s="2122" t="s">
        <v>2312</v>
      </c>
      <c r="W491" s="2122" t="s">
        <v>2312</v>
      </c>
      <c r="X491" s="2122" t="s">
        <v>2312</v>
      </c>
      <c r="Y491" s="2122" t="s">
        <v>2312</v>
      </c>
      <c r="Z491" s="2122" t="s">
        <v>2312</v>
      </c>
      <c r="AA491" s="2122" t="s">
        <v>2312</v>
      </c>
      <c r="AB491" s="2122" t="s">
        <v>2312</v>
      </c>
      <c r="AC491" s="2122" t="s">
        <v>2312</v>
      </c>
      <c r="AD491" s="2122" t="s">
        <v>2312</v>
      </c>
      <c r="AE491" s="2122" t="s">
        <v>2312</v>
      </c>
      <c r="AF491" s="2122" t="s">
        <v>2312</v>
      </c>
      <c r="AG491" s="2122" t="s">
        <v>2312</v>
      </c>
      <c r="AH491" s="2122" t="s">
        <v>2312</v>
      </c>
      <c r="AI491" s="2122" t="s">
        <v>2312</v>
      </c>
      <c r="AJ491" s="2159" t="s">
        <v>2312</v>
      </c>
      <c r="AK491" s="1951"/>
      <c r="AL491" s="1952"/>
      <c r="AM491" s="1953"/>
      <c r="AN491" s="1954"/>
      <c r="AO491" s="4627"/>
    </row>
    <row r="492" spans="2:44">
      <c r="B492" s="4624"/>
      <c r="C492" s="4659"/>
      <c r="D492" s="2185" t="s">
        <v>2296</v>
      </c>
      <c r="E492" s="2124"/>
      <c r="F492" s="2197"/>
      <c r="G492" s="2135"/>
      <c r="H492" s="2135"/>
      <c r="I492" s="2135"/>
      <c r="J492" s="2135"/>
      <c r="K492" s="2135"/>
      <c r="L492" s="2135"/>
      <c r="M492" s="2135"/>
      <c r="N492" s="2135"/>
      <c r="O492" s="2135"/>
      <c r="P492" s="2135"/>
      <c r="Q492" s="2135"/>
      <c r="R492" s="2135"/>
      <c r="S492" s="2135"/>
      <c r="T492" s="2135"/>
      <c r="U492" s="2135"/>
      <c r="V492" s="2135"/>
      <c r="W492" s="2135"/>
      <c r="X492" s="2135"/>
      <c r="Y492" s="2135"/>
      <c r="Z492" s="2135"/>
      <c r="AA492" s="2135"/>
      <c r="AB492" s="2135"/>
      <c r="AC492" s="2135"/>
      <c r="AD492" s="2135"/>
      <c r="AE492" s="2135"/>
      <c r="AF492" s="2135"/>
      <c r="AG492" s="2135"/>
      <c r="AH492" s="2135"/>
      <c r="AI492" s="2135"/>
      <c r="AJ492" s="2207"/>
      <c r="AK492" s="1933">
        <f>IF(D492="","",COUNT($F$482:$AJ$482)-AL492)</f>
        <v>0</v>
      </c>
      <c r="AL492" s="1934">
        <f>IF(D492="","",AQ492+AR492)</f>
        <v>0</v>
      </c>
      <c r="AM492" s="1934">
        <f>IF(D492="","",COUNTIF(F492:AJ492,"休"))</f>
        <v>0</v>
      </c>
      <c r="AN492" s="1935" t="str">
        <f>IF(D492="","",IFERROR(ROUND(AM492/AK492,3),""))</f>
        <v/>
      </c>
      <c r="AO492" s="4627"/>
      <c r="AQ492" s="1952">
        <f>+COUNTIF(F492:AJ492,"－")</f>
        <v>0</v>
      </c>
      <c r="AR492" s="1952">
        <f>+COUNTIF(F492:AJ492,"外")</f>
        <v>0</v>
      </c>
    </row>
    <row r="493" spans="2:44">
      <c r="B493" s="4624"/>
      <c r="C493" s="4659"/>
      <c r="D493" s="2178" t="s">
        <v>2297</v>
      </c>
      <c r="E493" s="2138"/>
      <c r="F493" s="2179"/>
      <c r="G493" s="2130"/>
      <c r="H493" s="2130"/>
      <c r="I493" s="2130"/>
      <c r="J493" s="2130"/>
      <c r="K493" s="2130"/>
      <c r="L493" s="2130"/>
      <c r="M493" s="2130"/>
      <c r="N493" s="2130"/>
      <c r="O493" s="2130"/>
      <c r="P493" s="2130"/>
      <c r="Q493" s="2130"/>
      <c r="R493" s="2130"/>
      <c r="S493" s="2130"/>
      <c r="T493" s="2130"/>
      <c r="U493" s="2130"/>
      <c r="V493" s="2130"/>
      <c r="W493" s="2130"/>
      <c r="X493" s="2130"/>
      <c r="Y493" s="2130"/>
      <c r="Z493" s="2130"/>
      <c r="AA493" s="2130"/>
      <c r="AB493" s="2130"/>
      <c r="AC493" s="2130"/>
      <c r="AD493" s="2130"/>
      <c r="AE493" s="2130"/>
      <c r="AF493" s="2130"/>
      <c r="AG493" s="2130"/>
      <c r="AH493" s="2130"/>
      <c r="AI493" s="2130"/>
      <c r="AJ493" s="2191"/>
      <c r="AK493" s="1933">
        <f>IF(D493="","",COUNT($F$482:$AJ$482)-AL493)</f>
        <v>0</v>
      </c>
      <c r="AL493" s="1934">
        <f>IF(D493="","",AQ493+AR493)</f>
        <v>0</v>
      </c>
      <c r="AM493" s="1934">
        <f>IF(D493="","",COUNTIF(F493:AJ493,"休"))</f>
        <v>0</v>
      </c>
      <c r="AN493" s="1935" t="str">
        <f>IF(D493="","",IFERROR(ROUND(AM493/AK493,3),""))</f>
        <v/>
      </c>
      <c r="AO493" s="4627"/>
      <c r="AQ493" s="1952">
        <f>+COUNTIF(F493:AJ493,"－")</f>
        <v>0</v>
      </c>
      <c r="AR493" s="1952">
        <f>+COUNTIF(F493:AJ493,"外")</f>
        <v>0</v>
      </c>
    </row>
    <row r="494" spans="2:44">
      <c r="B494" s="4624"/>
      <c r="C494" s="4659"/>
      <c r="E494" s="2138"/>
      <c r="F494" s="2179"/>
      <c r="G494" s="2130"/>
      <c r="H494" s="2130"/>
      <c r="I494" s="2130"/>
      <c r="J494" s="2130"/>
      <c r="K494" s="2130"/>
      <c r="L494" s="2130"/>
      <c r="M494" s="2130"/>
      <c r="N494" s="2130"/>
      <c r="O494" s="2130"/>
      <c r="P494" s="2130"/>
      <c r="Q494" s="2130"/>
      <c r="R494" s="2130"/>
      <c r="S494" s="2130"/>
      <c r="T494" s="2130"/>
      <c r="U494" s="2130"/>
      <c r="V494" s="2130"/>
      <c r="W494" s="2130"/>
      <c r="X494" s="2130"/>
      <c r="Y494" s="2130"/>
      <c r="Z494" s="2130"/>
      <c r="AA494" s="2130"/>
      <c r="AB494" s="2130"/>
      <c r="AC494" s="2130"/>
      <c r="AD494" s="2130"/>
      <c r="AE494" s="2130"/>
      <c r="AF494" s="2130"/>
      <c r="AG494" s="2130"/>
      <c r="AH494" s="2130"/>
      <c r="AI494" s="2130"/>
      <c r="AJ494" s="2191"/>
      <c r="AK494" s="1933" t="str">
        <f>IF(D494="","",COUNT($F$482:$AJ$482)-AL494)</f>
        <v/>
      </c>
      <c r="AL494" s="1934" t="str">
        <f>IF(D494="","",AQ494+AR494)</f>
        <v/>
      </c>
      <c r="AM494" s="1934" t="str">
        <f>IF(D494="","",COUNTIF(F494:AJ494,"休"))</f>
        <v/>
      </c>
      <c r="AN494" s="1935" t="str">
        <f>IF(D494="","",IFERROR(ROUND(AM494/AK494,3),""))</f>
        <v/>
      </c>
      <c r="AO494" s="4627"/>
      <c r="AQ494" s="1952">
        <f>+COUNTIF(F494:AJ494,"－")</f>
        <v>0</v>
      </c>
      <c r="AR494" s="1952">
        <f>+COUNTIF(F494:AJ494,"外")</f>
        <v>0</v>
      </c>
    </row>
    <row r="495" spans="2:44">
      <c r="B495" s="4624"/>
      <c r="C495" s="4660"/>
      <c r="D495" s="2174"/>
      <c r="E495" s="1947"/>
      <c r="F495" s="2205"/>
      <c r="G495" s="2198"/>
      <c r="H495" s="2198"/>
      <c r="I495" s="2198"/>
      <c r="J495" s="2198"/>
      <c r="K495" s="2198"/>
      <c r="L495" s="2198"/>
      <c r="M495" s="2198"/>
      <c r="N495" s="2198"/>
      <c r="O495" s="2198"/>
      <c r="P495" s="2198"/>
      <c r="Q495" s="2198"/>
      <c r="R495" s="2198"/>
      <c r="S495" s="2198"/>
      <c r="T495" s="2198"/>
      <c r="U495" s="2198"/>
      <c r="V495" s="2198"/>
      <c r="W495" s="2198"/>
      <c r="X495" s="2198"/>
      <c r="Y495" s="2198"/>
      <c r="Z495" s="2198"/>
      <c r="AA495" s="2198"/>
      <c r="AB495" s="2198"/>
      <c r="AC495" s="2198"/>
      <c r="AD495" s="2198"/>
      <c r="AE495" s="2198"/>
      <c r="AF495" s="2198"/>
      <c r="AG495" s="2198"/>
      <c r="AH495" s="2198"/>
      <c r="AI495" s="2198"/>
      <c r="AJ495" s="2206"/>
      <c r="AK495" s="1933" t="str">
        <f>IF(D495="","",COUNT($F$482:$AJ$482)-AL495)</f>
        <v/>
      </c>
      <c r="AL495" s="1934" t="str">
        <f>IF(D495="","",AQ495+AR495)</f>
        <v/>
      </c>
      <c r="AM495" s="1934" t="str">
        <f>IF(D495="","",COUNTIF(F495:AJ495,"休"))</f>
        <v/>
      </c>
      <c r="AN495" s="1935" t="str">
        <f>IF(D495="","",IFERROR(ROUND(AM495/AK495,3),""))</f>
        <v/>
      </c>
      <c r="AO495" s="4627"/>
      <c r="AQ495" s="1952">
        <f>+COUNTIF(F495:AJ495,"－")</f>
        <v>0</v>
      </c>
      <c r="AR495" s="1952">
        <f>+COUNTIF(F495:AJ495,"外")</f>
        <v>0</v>
      </c>
    </row>
    <row r="496" spans="2:44" ht="14.4">
      <c r="B496" s="4624"/>
      <c r="C496" s="4658" t="s">
        <v>2303</v>
      </c>
      <c r="D496" s="2119" t="s">
        <v>2281</v>
      </c>
      <c r="E496" s="2139" t="s">
        <v>2270</v>
      </c>
      <c r="F496" s="2156" t="s">
        <v>2311</v>
      </c>
      <c r="G496" s="2122" t="s">
        <v>2311</v>
      </c>
      <c r="H496" s="2122" t="s">
        <v>2311</v>
      </c>
      <c r="I496" s="2122" t="s">
        <v>2311</v>
      </c>
      <c r="J496" s="2122" t="s">
        <v>2311</v>
      </c>
      <c r="K496" s="2122" t="s">
        <v>2311</v>
      </c>
      <c r="L496" s="2122" t="s">
        <v>2311</v>
      </c>
      <c r="M496" s="2122" t="s">
        <v>2311</v>
      </c>
      <c r="N496" s="2122" t="s">
        <v>2311</v>
      </c>
      <c r="O496" s="2122" t="s">
        <v>2311</v>
      </c>
      <c r="P496" s="2122" t="s">
        <v>2311</v>
      </c>
      <c r="Q496" s="2122" t="s">
        <v>2311</v>
      </c>
      <c r="R496" s="2122" t="s">
        <v>2311</v>
      </c>
      <c r="S496" s="2122" t="s">
        <v>2311</v>
      </c>
      <c r="T496" s="2122" t="s">
        <v>2311</v>
      </c>
      <c r="U496" s="2122" t="s">
        <v>2311</v>
      </c>
      <c r="V496" s="2122" t="s">
        <v>2311</v>
      </c>
      <c r="W496" s="2122" t="s">
        <v>2311</v>
      </c>
      <c r="X496" s="2122" t="s">
        <v>2311</v>
      </c>
      <c r="Y496" s="2122" t="s">
        <v>2311</v>
      </c>
      <c r="Z496" s="2122" t="s">
        <v>2311</v>
      </c>
      <c r="AA496" s="2122" t="s">
        <v>2311</v>
      </c>
      <c r="AB496" s="2122" t="s">
        <v>2311</v>
      </c>
      <c r="AC496" s="2122" t="s">
        <v>2311</v>
      </c>
      <c r="AD496" s="2122" t="s">
        <v>2311</v>
      </c>
      <c r="AE496" s="2122" t="s">
        <v>2311</v>
      </c>
      <c r="AF496" s="2122" t="s">
        <v>2311</v>
      </c>
      <c r="AG496" s="2122" t="s">
        <v>2311</v>
      </c>
      <c r="AH496" s="2122" t="s">
        <v>2311</v>
      </c>
      <c r="AI496" s="2122" t="s">
        <v>2311</v>
      </c>
      <c r="AJ496" s="2159" t="s">
        <v>2311</v>
      </c>
      <c r="AK496" s="1951"/>
      <c r="AL496" s="1952"/>
      <c r="AM496" s="1960"/>
      <c r="AN496" s="1954"/>
      <c r="AO496" s="4627"/>
    </row>
    <row r="497" spans="2:44">
      <c r="B497" s="4624"/>
      <c r="C497" s="4659"/>
      <c r="D497" s="2167" t="s">
        <v>2297</v>
      </c>
      <c r="E497" s="2124"/>
      <c r="F497" s="2197"/>
      <c r="G497" s="2135"/>
      <c r="H497" s="2135"/>
      <c r="I497" s="2135"/>
      <c r="J497" s="2135"/>
      <c r="K497" s="2135"/>
      <c r="L497" s="2135"/>
      <c r="M497" s="2135"/>
      <c r="N497" s="2135"/>
      <c r="O497" s="2135"/>
      <c r="P497" s="2135"/>
      <c r="Q497" s="2135"/>
      <c r="R497" s="2135"/>
      <c r="S497" s="2135"/>
      <c r="T497" s="2135"/>
      <c r="U497" s="2135"/>
      <c r="V497" s="2135"/>
      <c r="W497" s="2135"/>
      <c r="X497" s="2135"/>
      <c r="Y497" s="2135"/>
      <c r="Z497" s="2135"/>
      <c r="AA497" s="2135"/>
      <c r="AB497" s="2135"/>
      <c r="AC497" s="2135"/>
      <c r="AD497" s="2135"/>
      <c r="AE497" s="2135"/>
      <c r="AF497" s="2135"/>
      <c r="AG497" s="2135"/>
      <c r="AH497" s="2135"/>
      <c r="AI497" s="2135"/>
      <c r="AJ497" s="2207"/>
      <c r="AK497" s="1933">
        <f>IF(D497="","",COUNT($F$482:$AJ$482)-AL497)</f>
        <v>0</v>
      </c>
      <c r="AL497" s="1934">
        <f>IF(D497="","",AQ497+AR497)</f>
        <v>0</v>
      </c>
      <c r="AM497" s="1934">
        <f>IF(D497="","",COUNTIF(F497:AJ497,"休"))</f>
        <v>0</v>
      </c>
      <c r="AN497" s="1935" t="str">
        <f>IF(D497="","",IFERROR(ROUND(AM497/AK497,3),""))</f>
        <v/>
      </c>
      <c r="AO497" s="4627"/>
      <c r="AQ497" s="1952">
        <f>+COUNTIF(F497:AJ497,"－")</f>
        <v>0</v>
      </c>
      <c r="AR497" s="1952">
        <f>+COUNTIF(F497:AJ497,"外")</f>
        <v>0</v>
      </c>
    </row>
    <row r="498" spans="2:44">
      <c r="B498" s="4624"/>
      <c r="C498" s="4659"/>
      <c r="E498" s="2138"/>
      <c r="F498" s="2179"/>
      <c r="G498" s="2130"/>
      <c r="H498" s="2130"/>
      <c r="I498" s="2130"/>
      <c r="J498" s="2130"/>
      <c r="K498" s="2130"/>
      <c r="L498" s="2130"/>
      <c r="M498" s="2130"/>
      <c r="N498" s="2130"/>
      <c r="O498" s="2130"/>
      <c r="P498" s="2130"/>
      <c r="Q498" s="2130"/>
      <c r="R498" s="2130"/>
      <c r="S498" s="2130"/>
      <c r="T498" s="2130"/>
      <c r="U498" s="2130"/>
      <c r="V498" s="2130"/>
      <c r="W498" s="2130"/>
      <c r="X498" s="2130"/>
      <c r="Y498" s="2130"/>
      <c r="Z498" s="2130"/>
      <c r="AA498" s="2130"/>
      <c r="AB498" s="2130"/>
      <c r="AC498" s="2130"/>
      <c r="AD498" s="2130"/>
      <c r="AE498" s="2130"/>
      <c r="AF498" s="2130"/>
      <c r="AG498" s="2130"/>
      <c r="AH498" s="2130"/>
      <c r="AI498" s="2130"/>
      <c r="AJ498" s="2191"/>
      <c r="AK498" s="1933" t="str">
        <f>IF(D498="","",COUNT($F$482:$AJ$482)-AL498)</f>
        <v/>
      </c>
      <c r="AL498" s="1934" t="str">
        <f>IF(D498="","",AQ498+AR498)</f>
        <v/>
      </c>
      <c r="AM498" s="1934" t="str">
        <f>IF(D498="","",COUNTIF(F498:AJ498,"休"))</f>
        <v/>
      </c>
      <c r="AN498" s="1935" t="str">
        <f>IF(D498="","",IFERROR(ROUND(AM498/AK498,3),""))</f>
        <v/>
      </c>
      <c r="AO498" s="4627"/>
      <c r="AQ498" s="1952">
        <f>+COUNTIF(F498:AJ498,"－")</f>
        <v>0</v>
      </c>
      <c r="AR498" s="1952">
        <f>+COUNTIF(F498:AJ498,"外")</f>
        <v>0</v>
      </c>
    </row>
    <row r="499" spans="2:44">
      <c r="B499" s="4624"/>
      <c r="C499" s="4659"/>
      <c r="E499" s="2138"/>
      <c r="F499" s="2179"/>
      <c r="G499" s="2130"/>
      <c r="H499" s="2130"/>
      <c r="I499" s="2130"/>
      <c r="J499" s="2130"/>
      <c r="K499" s="2130"/>
      <c r="L499" s="2130"/>
      <c r="M499" s="2130"/>
      <c r="N499" s="2130"/>
      <c r="O499" s="2130"/>
      <c r="P499" s="2130"/>
      <c r="Q499" s="2130"/>
      <c r="R499" s="2130"/>
      <c r="S499" s="2130"/>
      <c r="T499" s="2130"/>
      <c r="U499" s="2130"/>
      <c r="V499" s="2130"/>
      <c r="W499" s="2130"/>
      <c r="X499" s="2130"/>
      <c r="Y499" s="2130"/>
      <c r="Z499" s="2130"/>
      <c r="AA499" s="2130"/>
      <c r="AB499" s="2130"/>
      <c r="AC499" s="2130"/>
      <c r="AD499" s="2130"/>
      <c r="AE499" s="2130"/>
      <c r="AF499" s="2130"/>
      <c r="AG499" s="2130"/>
      <c r="AH499" s="2130"/>
      <c r="AI499" s="2130"/>
      <c r="AJ499" s="2191"/>
      <c r="AK499" s="1933" t="str">
        <f>IF(D499="","",COUNT($F$482:$AJ$482)-AL499)</f>
        <v/>
      </c>
      <c r="AL499" s="1934" t="str">
        <f>IF(D499="","",AQ499+AR499)</f>
        <v/>
      </c>
      <c r="AM499" s="1934" t="str">
        <f>IF(D499="","",COUNTIF(F499:AJ499,"休"))</f>
        <v/>
      </c>
      <c r="AN499" s="1935" t="str">
        <f>IF(D499="","",IFERROR(ROUND(AM499/AK499,3),""))</f>
        <v/>
      </c>
      <c r="AO499" s="4627"/>
      <c r="AQ499" s="1952">
        <f>+COUNTIF(F499:AJ499,"－")</f>
        <v>0</v>
      </c>
      <c r="AR499" s="1952">
        <f>+COUNTIF(F499:AJ499,"外")</f>
        <v>0</v>
      </c>
    </row>
    <row r="500" spans="2:44" ht="13.8" thickBot="1">
      <c r="B500" s="4625"/>
      <c r="C500" s="4660"/>
      <c r="D500" s="2174"/>
      <c r="E500" s="1947"/>
      <c r="F500" s="2205"/>
      <c r="G500" s="2198"/>
      <c r="H500" s="2198"/>
      <c r="I500" s="2198"/>
      <c r="J500" s="2198"/>
      <c r="K500" s="2198"/>
      <c r="L500" s="2198"/>
      <c r="M500" s="2198"/>
      <c r="N500" s="2198"/>
      <c r="O500" s="2198"/>
      <c r="P500" s="2198"/>
      <c r="Q500" s="2198"/>
      <c r="R500" s="2198"/>
      <c r="S500" s="2198"/>
      <c r="T500" s="2198"/>
      <c r="U500" s="2198"/>
      <c r="V500" s="2198"/>
      <c r="W500" s="2198"/>
      <c r="X500" s="2198"/>
      <c r="Y500" s="2198"/>
      <c r="Z500" s="2198"/>
      <c r="AA500" s="2198"/>
      <c r="AB500" s="2198"/>
      <c r="AC500" s="2198"/>
      <c r="AD500" s="2198"/>
      <c r="AE500" s="2198"/>
      <c r="AF500" s="2198"/>
      <c r="AG500" s="2198"/>
      <c r="AH500" s="2198"/>
      <c r="AI500" s="2198"/>
      <c r="AJ500" s="2206"/>
      <c r="AK500" s="1963" t="str">
        <f>IF(D500="","",COUNT($F$482:$AJ$482)-AL500)</f>
        <v/>
      </c>
      <c r="AL500" s="1947" t="str">
        <f>IF(D500="","",AQ500+AR500)</f>
        <v/>
      </c>
      <c r="AM500" s="1947" t="str">
        <f>IF(D500="","",COUNTIF(F500:AJ500,"休"))</f>
        <v/>
      </c>
      <c r="AN500" s="1935" t="str">
        <f>IF(D500="","",IFERROR(ROUND(AM500/AK500,3),""))</f>
        <v/>
      </c>
      <c r="AO500" s="4628"/>
      <c r="AQ500" s="1952">
        <f>+COUNTIF(F500:AJ500,"－")</f>
        <v>0</v>
      </c>
      <c r="AR500" s="1952">
        <f>+COUNTIF(F500:AJ500,"外")</f>
        <v>0</v>
      </c>
    </row>
    <row r="501" spans="2:44" ht="13.8" thickBot="1">
      <c r="B501" s="2143"/>
      <c r="C501" s="2116"/>
      <c r="F501" s="2144"/>
      <c r="G501" s="2144"/>
      <c r="H501" s="2144"/>
      <c r="I501" s="2144"/>
      <c r="J501" s="2144"/>
      <c r="K501" s="2144"/>
      <c r="L501" s="2144"/>
      <c r="M501" s="2144"/>
      <c r="N501" s="2144"/>
      <c r="O501" s="2144"/>
      <c r="P501" s="2144"/>
      <c r="Q501" s="2144"/>
      <c r="R501" s="2144"/>
      <c r="S501" s="2144"/>
      <c r="T501" s="2144"/>
      <c r="U501" s="2144"/>
      <c r="V501" s="2144"/>
      <c r="W501" s="2144"/>
      <c r="X501" s="2144"/>
      <c r="Y501" s="2144"/>
      <c r="Z501" s="2144"/>
      <c r="AA501" s="2144"/>
      <c r="AB501" s="2144"/>
      <c r="AC501" s="2144"/>
      <c r="AD501" s="2144"/>
      <c r="AE501" s="2144"/>
      <c r="AF501" s="2144"/>
      <c r="AG501" s="2144"/>
      <c r="AH501" s="2144"/>
      <c r="AI501" s="2144"/>
      <c r="AJ501" s="2144"/>
      <c r="AK501" s="2145"/>
      <c r="AM501" s="2061"/>
      <c r="AN501" s="2146" t="s">
        <v>2271</v>
      </c>
      <c r="AO501" s="2147" t="e">
        <f>IF(AO485&gt;=0.285,"OK","NG")</f>
        <v>#DIV/0!</v>
      </c>
      <c r="AQ501" s="2061"/>
      <c r="AR501" s="2061"/>
    </row>
    <row r="503" spans="2:44" hidden="1">
      <c r="F503" s="2061" t="e">
        <f>YEAR(F506)</f>
        <v>#VALUE!</v>
      </c>
      <c r="G503" s="2061" t="e">
        <f>MONTH(F506)</f>
        <v>#VALUE!</v>
      </c>
    </row>
    <row r="504" spans="2:44">
      <c r="B504" s="4629"/>
      <c r="C504" s="4630"/>
      <c r="D504" s="4631"/>
      <c r="E504" s="2149" t="s">
        <v>2266</v>
      </c>
      <c r="F504" s="4637" t="e">
        <f>F506</f>
        <v>#VALUE!</v>
      </c>
      <c r="G504" s="4638"/>
      <c r="H504" s="4638"/>
      <c r="I504" s="4638"/>
      <c r="J504" s="4638"/>
      <c r="K504" s="4638"/>
      <c r="L504" s="4638"/>
      <c r="M504" s="4638"/>
      <c r="N504" s="4638"/>
      <c r="O504" s="4638"/>
      <c r="P504" s="4638"/>
      <c r="Q504" s="4638"/>
      <c r="R504" s="4638"/>
      <c r="S504" s="4638"/>
      <c r="T504" s="4638"/>
      <c r="U504" s="4638"/>
      <c r="V504" s="4638"/>
      <c r="W504" s="4638"/>
      <c r="X504" s="4638"/>
      <c r="Y504" s="4638"/>
      <c r="Z504" s="4638"/>
      <c r="AA504" s="4638"/>
      <c r="AB504" s="4638"/>
      <c r="AC504" s="4638"/>
      <c r="AD504" s="4638"/>
      <c r="AE504" s="4638"/>
      <c r="AF504" s="4638"/>
      <c r="AG504" s="4638"/>
      <c r="AH504" s="4638"/>
      <c r="AI504" s="4638"/>
      <c r="AJ504" s="4638"/>
      <c r="AK504" s="4661" t="s">
        <v>2304</v>
      </c>
      <c r="AL504" s="4664" t="s">
        <v>2305</v>
      </c>
      <c r="AM504" s="4667" t="s">
        <v>2283</v>
      </c>
      <c r="AN504" s="4481" t="s">
        <v>2306</v>
      </c>
      <c r="AO504" s="4480" t="s">
        <v>2307</v>
      </c>
      <c r="AQ504" s="4619" t="s">
        <v>2308</v>
      </c>
      <c r="AR504" s="4619" t="s">
        <v>2309</v>
      </c>
    </row>
    <row r="505" spans="2:44" hidden="1">
      <c r="B505" s="4632"/>
      <c r="C505" s="4622"/>
      <c r="D505" s="4633"/>
      <c r="E505" s="2150"/>
      <c r="F505" s="2110" t="e">
        <f>DATE($F503,$G503,1)</f>
        <v>#VALUE!</v>
      </c>
      <c r="G505" s="2110" t="e">
        <f t="shared" ref="G505:AJ505" si="184">F505+1</f>
        <v>#VALUE!</v>
      </c>
      <c r="H505" s="2110" t="e">
        <f t="shared" si="184"/>
        <v>#VALUE!</v>
      </c>
      <c r="I505" s="2110" t="e">
        <f t="shared" si="184"/>
        <v>#VALUE!</v>
      </c>
      <c r="J505" s="2110" t="e">
        <f t="shared" si="184"/>
        <v>#VALUE!</v>
      </c>
      <c r="K505" s="2110" t="e">
        <f t="shared" si="184"/>
        <v>#VALUE!</v>
      </c>
      <c r="L505" s="2110" t="e">
        <f t="shared" si="184"/>
        <v>#VALUE!</v>
      </c>
      <c r="M505" s="2110" t="e">
        <f t="shared" si="184"/>
        <v>#VALUE!</v>
      </c>
      <c r="N505" s="2110" t="e">
        <f t="shared" si="184"/>
        <v>#VALUE!</v>
      </c>
      <c r="O505" s="2110" t="e">
        <f t="shared" si="184"/>
        <v>#VALUE!</v>
      </c>
      <c r="P505" s="2110" t="e">
        <f t="shared" si="184"/>
        <v>#VALUE!</v>
      </c>
      <c r="Q505" s="2110" t="e">
        <f t="shared" si="184"/>
        <v>#VALUE!</v>
      </c>
      <c r="R505" s="2110" t="e">
        <f t="shared" si="184"/>
        <v>#VALUE!</v>
      </c>
      <c r="S505" s="2110" t="e">
        <f t="shared" si="184"/>
        <v>#VALUE!</v>
      </c>
      <c r="T505" s="2110" t="e">
        <f t="shared" si="184"/>
        <v>#VALUE!</v>
      </c>
      <c r="U505" s="2110" t="e">
        <f t="shared" si="184"/>
        <v>#VALUE!</v>
      </c>
      <c r="V505" s="2110" t="e">
        <f t="shared" si="184"/>
        <v>#VALUE!</v>
      </c>
      <c r="W505" s="2110" t="e">
        <f t="shared" si="184"/>
        <v>#VALUE!</v>
      </c>
      <c r="X505" s="2110" t="e">
        <f t="shared" si="184"/>
        <v>#VALUE!</v>
      </c>
      <c r="Y505" s="2110" t="e">
        <f t="shared" si="184"/>
        <v>#VALUE!</v>
      </c>
      <c r="Z505" s="2110" t="e">
        <f t="shared" si="184"/>
        <v>#VALUE!</v>
      </c>
      <c r="AA505" s="2110" t="e">
        <f t="shared" si="184"/>
        <v>#VALUE!</v>
      </c>
      <c r="AB505" s="2110" t="e">
        <f t="shared" si="184"/>
        <v>#VALUE!</v>
      </c>
      <c r="AC505" s="2110" t="e">
        <f t="shared" si="184"/>
        <v>#VALUE!</v>
      </c>
      <c r="AD505" s="2110" t="e">
        <f t="shared" si="184"/>
        <v>#VALUE!</v>
      </c>
      <c r="AE505" s="2110" t="e">
        <f t="shared" si="184"/>
        <v>#VALUE!</v>
      </c>
      <c r="AF505" s="2110" t="e">
        <f t="shared" si="184"/>
        <v>#VALUE!</v>
      </c>
      <c r="AG505" s="2110" t="e">
        <f t="shared" si="184"/>
        <v>#VALUE!</v>
      </c>
      <c r="AH505" s="2110" t="e">
        <f t="shared" si="184"/>
        <v>#VALUE!</v>
      </c>
      <c r="AI505" s="2110" t="e">
        <f t="shared" si="184"/>
        <v>#VALUE!</v>
      </c>
      <c r="AJ505" s="2110" t="e">
        <f t="shared" si="184"/>
        <v>#VALUE!</v>
      </c>
      <c r="AK505" s="4662"/>
      <c r="AL505" s="4665"/>
      <c r="AM505" s="4668"/>
      <c r="AN505" s="4481"/>
      <c r="AO505" s="4480"/>
      <c r="AQ505" s="4619"/>
      <c r="AR505" s="4619"/>
    </row>
    <row r="506" spans="2:44">
      <c r="B506" s="4632"/>
      <c r="C506" s="4622"/>
      <c r="D506" s="4633"/>
      <c r="E506" s="2151" t="s">
        <v>2267</v>
      </c>
      <c r="F506" s="2152" t="e">
        <f>IF(EDATE(F481,1)&gt;$F$7,"",EDATE(F481,1))</f>
        <v>#VALUE!</v>
      </c>
      <c r="G506" s="2110" t="e">
        <f t="shared" ref="G506:AJ506" si="185">IF(G505&gt;$F$7,"",IF(F506=EOMONTH(DATE($F503,$G503,1),0),"",IF(F506="","",F506+1)))</f>
        <v>#VALUE!</v>
      </c>
      <c r="H506" s="2110" t="e">
        <f t="shared" si="185"/>
        <v>#VALUE!</v>
      </c>
      <c r="I506" s="2110" t="e">
        <f t="shared" si="185"/>
        <v>#VALUE!</v>
      </c>
      <c r="J506" s="2110" t="e">
        <f t="shared" si="185"/>
        <v>#VALUE!</v>
      </c>
      <c r="K506" s="2110" t="e">
        <f t="shared" si="185"/>
        <v>#VALUE!</v>
      </c>
      <c r="L506" s="2110" t="e">
        <f t="shared" si="185"/>
        <v>#VALUE!</v>
      </c>
      <c r="M506" s="2110" t="e">
        <f t="shared" si="185"/>
        <v>#VALUE!</v>
      </c>
      <c r="N506" s="2110" t="e">
        <f t="shared" si="185"/>
        <v>#VALUE!</v>
      </c>
      <c r="O506" s="2110" t="e">
        <f t="shared" si="185"/>
        <v>#VALUE!</v>
      </c>
      <c r="P506" s="2110" t="e">
        <f t="shared" si="185"/>
        <v>#VALUE!</v>
      </c>
      <c r="Q506" s="2110" t="e">
        <f t="shared" si="185"/>
        <v>#VALUE!</v>
      </c>
      <c r="R506" s="2110" t="e">
        <f t="shared" si="185"/>
        <v>#VALUE!</v>
      </c>
      <c r="S506" s="2110" t="e">
        <f t="shared" si="185"/>
        <v>#VALUE!</v>
      </c>
      <c r="T506" s="2110" t="e">
        <f t="shared" si="185"/>
        <v>#VALUE!</v>
      </c>
      <c r="U506" s="2110" t="e">
        <f t="shared" si="185"/>
        <v>#VALUE!</v>
      </c>
      <c r="V506" s="2110" t="e">
        <f t="shared" si="185"/>
        <v>#VALUE!</v>
      </c>
      <c r="W506" s="2110" t="e">
        <f t="shared" si="185"/>
        <v>#VALUE!</v>
      </c>
      <c r="X506" s="2110" t="e">
        <f t="shared" si="185"/>
        <v>#VALUE!</v>
      </c>
      <c r="Y506" s="2110" t="e">
        <f t="shared" si="185"/>
        <v>#VALUE!</v>
      </c>
      <c r="Z506" s="2110" t="e">
        <f t="shared" si="185"/>
        <v>#VALUE!</v>
      </c>
      <c r="AA506" s="2110" t="e">
        <f t="shared" si="185"/>
        <v>#VALUE!</v>
      </c>
      <c r="AB506" s="2110" t="e">
        <f t="shared" si="185"/>
        <v>#VALUE!</v>
      </c>
      <c r="AC506" s="2110" t="e">
        <f t="shared" si="185"/>
        <v>#VALUE!</v>
      </c>
      <c r="AD506" s="2110" t="e">
        <f t="shared" si="185"/>
        <v>#VALUE!</v>
      </c>
      <c r="AE506" s="2110" t="e">
        <f t="shared" si="185"/>
        <v>#VALUE!</v>
      </c>
      <c r="AF506" s="2110" t="e">
        <f t="shared" si="185"/>
        <v>#VALUE!</v>
      </c>
      <c r="AG506" s="2110" t="e">
        <f t="shared" si="185"/>
        <v>#VALUE!</v>
      </c>
      <c r="AH506" s="2110" t="e">
        <f t="shared" si="185"/>
        <v>#VALUE!</v>
      </c>
      <c r="AI506" s="2110" t="e">
        <f t="shared" si="185"/>
        <v>#VALUE!</v>
      </c>
      <c r="AJ506" s="2110" t="e">
        <f t="shared" si="185"/>
        <v>#VALUE!</v>
      </c>
      <c r="AK506" s="4662"/>
      <c r="AL506" s="4665"/>
      <c r="AM506" s="4668"/>
      <c r="AN506" s="4481"/>
      <c r="AO506" s="4480"/>
      <c r="AQ506" s="4619"/>
      <c r="AR506" s="4619"/>
    </row>
    <row r="507" spans="2:44">
      <c r="B507" s="4634"/>
      <c r="C507" s="4635"/>
      <c r="D507" s="4636"/>
      <c r="E507" s="1939" t="s">
        <v>1060</v>
      </c>
      <c r="F507" s="2153" t="str">
        <f t="shared" ref="F507:AJ507" si="186">IFERROR(TEXT(WEEKDAY(+F506),"aaa"),"")</f>
        <v/>
      </c>
      <c r="G507" s="2153" t="str">
        <f t="shared" si="186"/>
        <v/>
      </c>
      <c r="H507" s="2153" t="str">
        <f t="shared" si="186"/>
        <v/>
      </c>
      <c r="I507" s="2153" t="str">
        <f t="shared" si="186"/>
        <v/>
      </c>
      <c r="J507" s="2153" t="str">
        <f t="shared" si="186"/>
        <v/>
      </c>
      <c r="K507" s="2153" t="str">
        <f t="shared" si="186"/>
        <v/>
      </c>
      <c r="L507" s="2153" t="str">
        <f t="shared" si="186"/>
        <v/>
      </c>
      <c r="M507" s="2153" t="str">
        <f t="shared" si="186"/>
        <v/>
      </c>
      <c r="N507" s="2153" t="str">
        <f t="shared" si="186"/>
        <v/>
      </c>
      <c r="O507" s="2153" t="str">
        <f t="shared" si="186"/>
        <v/>
      </c>
      <c r="P507" s="2153" t="str">
        <f t="shared" si="186"/>
        <v/>
      </c>
      <c r="Q507" s="2153" t="str">
        <f t="shared" si="186"/>
        <v/>
      </c>
      <c r="R507" s="2153" t="str">
        <f t="shared" si="186"/>
        <v/>
      </c>
      <c r="S507" s="2153" t="str">
        <f t="shared" si="186"/>
        <v/>
      </c>
      <c r="T507" s="2153" t="str">
        <f t="shared" si="186"/>
        <v/>
      </c>
      <c r="U507" s="2153" t="str">
        <f t="shared" si="186"/>
        <v/>
      </c>
      <c r="V507" s="2153" t="str">
        <f t="shared" si="186"/>
        <v/>
      </c>
      <c r="W507" s="2153" t="str">
        <f t="shared" si="186"/>
        <v/>
      </c>
      <c r="X507" s="2153" t="str">
        <f t="shared" si="186"/>
        <v/>
      </c>
      <c r="Y507" s="2153" t="str">
        <f t="shared" si="186"/>
        <v/>
      </c>
      <c r="Z507" s="2153" t="str">
        <f t="shared" si="186"/>
        <v/>
      </c>
      <c r="AA507" s="2153" t="str">
        <f t="shared" si="186"/>
        <v/>
      </c>
      <c r="AB507" s="2153" t="str">
        <f t="shared" si="186"/>
        <v/>
      </c>
      <c r="AC507" s="2153" t="str">
        <f t="shared" si="186"/>
        <v/>
      </c>
      <c r="AD507" s="2153" t="str">
        <f t="shared" si="186"/>
        <v/>
      </c>
      <c r="AE507" s="2153" t="str">
        <f t="shared" si="186"/>
        <v/>
      </c>
      <c r="AF507" s="2153" t="str">
        <f t="shared" si="186"/>
        <v/>
      </c>
      <c r="AG507" s="2153" t="str">
        <f t="shared" si="186"/>
        <v/>
      </c>
      <c r="AH507" s="2153" t="str">
        <f t="shared" si="186"/>
        <v/>
      </c>
      <c r="AI507" s="2153" t="str">
        <f t="shared" si="186"/>
        <v/>
      </c>
      <c r="AJ507" s="2153" t="str">
        <f t="shared" si="186"/>
        <v/>
      </c>
      <c r="AK507" s="4662"/>
      <c r="AL507" s="4665"/>
      <c r="AM507" s="4668"/>
      <c r="AN507" s="4481"/>
      <c r="AO507" s="4480"/>
      <c r="AQ507" s="4619"/>
      <c r="AR507" s="4619"/>
    </row>
    <row r="508" spans="2:44" ht="21" customHeight="1">
      <c r="B508" s="2154" t="s">
        <v>2310</v>
      </c>
      <c r="C508" s="2155" t="s">
        <v>2280</v>
      </c>
      <c r="D508" s="2119" t="s">
        <v>2281</v>
      </c>
      <c r="E508" s="2120" t="s">
        <v>2270</v>
      </c>
      <c r="F508" s="2156" t="s">
        <v>2311</v>
      </c>
      <c r="G508" s="2122" t="s">
        <v>2311</v>
      </c>
      <c r="H508" s="2122" t="s">
        <v>2311</v>
      </c>
      <c r="I508" s="2122" t="s">
        <v>2311</v>
      </c>
      <c r="J508" s="2122" t="s">
        <v>2311</v>
      </c>
      <c r="K508" s="2122" t="s">
        <v>2311</v>
      </c>
      <c r="L508" s="2122" t="s">
        <v>2311</v>
      </c>
      <c r="M508" s="2122" t="s">
        <v>2311</v>
      </c>
      <c r="N508" s="2122" t="s">
        <v>2311</v>
      </c>
      <c r="O508" s="2122" t="s">
        <v>2311</v>
      </c>
      <c r="P508" s="2122" t="s">
        <v>2311</v>
      </c>
      <c r="Q508" s="2122" t="s">
        <v>2311</v>
      </c>
      <c r="R508" s="2122" t="s">
        <v>2311</v>
      </c>
      <c r="S508" s="2122" t="s">
        <v>2311</v>
      </c>
      <c r="T508" s="2122" t="s">
        <v>2311</v>
      </c>
      <c r="U508" s="2122" t="s">
        <v>2311</v>
      </c>
      <c r="V508" s="2122" t="s">
        <v>2311</v>
      </c>
      <c r="W508" s="2122" t="s">
        <v>2311</v>
      </c>
      <c r="X508" s="2122" t="s">
        <v>2311</v>
      </c>
      <c r="Y508" s="2122" t="s">
        <v>2311</v>
      </c>
      <c r="Z508" s="2122" t="s">
        <v>2311</v>
      </c>
      <c r="AA508" s="2122" t="s">
        <v>2311</v>
      </c>
      <c r="AB508" s="2122" t="s">
        <v>2311</v>
      </c>
      <c r="AC508" s="2122" t="s">
        <v>2311</v>
      </c>
      <c r="AD508" s="2122" t="s">
        <v>2311</v>
      </c>
      <c r="AE508" s="2122" t="s">
        <v>2311</v>
      </c>
      <c r="AF508" s="2122" t="s">
        <v>2311</v>
      </c>
      <c r="AG508" s="2122" t="s">
        <v>2311</v>
      </c>
      <c r="AH508" s="2122" t="s">
        <v>2311</v>
      </c>
      <c r="AI508" s="2122" t="s">
        <v>2311</v>
      </c>
      <c r="AJ508" s="2159" t="s">
        <v>2311</v>
      </c>
      <c r="AK508" s="4663"/>
      <c r="AL508" s="4666"/>
      <c r="AM508" s="4669"/>
      <c r="AN508" s="1906" t="s">
        <v>2292</v>
      </c>
      <c r="AO508" s="1905" t="s">
        <v>2293</v>
      </c>
      <c r="AQ508" s="4620"/>
      <c r="AR508" s="4620"/>
    </row>
    <row r="509" spans="2:44" ht="13.5" customHeight="1">
      <c r="B509" s="4623" t="s">
        <v>2294</v>
      </c>
      <c r="C509" s="4658" t="s">
        <v>2295</v>
      </c>
      <c r="D509" s="2176" t="s">
        <v>2296</v>
      </c>
      <c r="E509" s="2124"/>
      <c r="F509" s="2203"/>
      <c r="G509" s="2194"/>
      <c r="H509" s="2194"/>
      <c r="I509" s="2194"/>
      <c r="J509" s="2194"/>
      <c r="K509" s="2194"/>
      <c r="L509" s="2194"/>
      <c r="M509" s="2194"/>
      <c r="N509" s="2194"/>
      <c r="O509" s="2194"/>
      <c r="P509" s="2194"/>
      <c r="Q509" s="2194"/>
      <c r="R509" s="2194"/>
      <c r="S509" s="2194"/>
      <c r="T509" s="2194"/>
      <c r="U509" s="2194"/>
      <c r="V509" s="2194"/>
      <c r="W509" s="2194"/>
      <c r="X509" s="2194"/>
      <c r="Y509" s="2194"/>
      <c r="Z509" s="2194"/>
      <c r="AA509" s="2194"/>
      <c r="AB509" s="2194"/>
      <c r="AC509" s="2194"/>
      <c r="AD509" s="2194"/>
      <c r="AE509" s="2194"/>
      <c r="AF509" s="2194"/>
      <c r="AG509" s="2194"/>
      <c r="AH509" s="2194"/>
      <c r="AI509" s="2194"/>
      <c r="AJ509" s="2204"/>
      <c r="AK509" s="1933">
        <f t="shared" ref="AK509:AK514" si="187">IF(D509="","",COUNT($F$506:$AJ$506)-AL509)</f>
        <v>0</v>
      </c>
      <c r="AL509" s="1934">
        <f t="shared" ref="AL509:AL514" si="188">IF(D509="","",AQ509+AR509)</f>
        <v>0</v>
      </c>
      <c r="AM509" s="1934">
        <f t="shared" ref="AM509:AM514" si="189">IF(D509="","",COUNTIF(F509:AJ509,"休"))</f>
        <v>0</v>
      </c>
      <c r="AN509" s="1935" t="str">
        <f t="shared" ref="AN509:AN514" si="190">IF(D509="","",IFERROR(ROUND(AM509/AK509,3),""))</f>
        <v/>
      </c>
      <c r="AO509" s="4626" t="e">
        <f>ROUND(AVERAGE(AN509:AN524),3)</f>
        <v>#DIV/0!</v>
      </c>
      <c r="AQ509" s="1952">
        <f t="shared" ref="AQ509:AQ514" si="191">+COUNTIF(F509:AJ509,"－")</f>
        <v>0</v>
      </c>
      <c r="AR509" s="1952">
        <f t="shared" ref="AR509:AR514" si="192">+COUNTIF(F509:AJ509,"外")</f>
        <v>0</v>
      </c>
    </row>
    <row r="510" spans="2:44" ht="13.5" customHeight="1">
      <c r="B510" s="4624"/>
      <c r="C510" s="4659"/>
      <c r="D510" s="2178" t="s">
        <v>2297</v>
      </c>
      <c r="E510" s="2124"/>
      <c r="F510" s="2179"/>
      <c r="G510" s="2130"/>
      <c r="H510" s="2130"/>
      <c r="I510" s="2130"/>
      <c r="J510" s="2130"/>
      <c r="K510" s="2130"/>
      <c r="L510" s="2130"/>
      <c r="M510" s="2130"/>
      <c r="N510" s="2130"/>
      <c r="O510" s="2130"/>
      <c r="P510" s="2130"/>
      <c r="Q510" s="2130"/>
      <c r="R510" s="2130"/>
      <c r="S510" s="2130"/>
      <c r="T510" s="2130"/>
      <c r="U510" s="2130"/>
      <c r="V510" s="2130"/>
      <c r="W510" s="2130"/>
      <c r="X510" s="2130"/>
      <c r="Y510" s="2130"/>
      <c r="Z510" s="2130"/>
      <c r="AA510" s="2130"/>
      <c r="AB510" s="2130"/>
      <c r="AC510" s="2130"/>
      <c r="AD510" s="2130"/>
      <c r="AE510" s="2130"/>
      <c r="AF510" s="2130"/>
      <c r="AG510" s="2130"/>
      <c r="AH510" s="2130"/>
      <c r="AI510" s="2130"/>
      <c r="AJ510" s="2191"/>
      <c r="AK510" s="1933">
        <f t="shared" si="187"/>
        <v>0</v>
      </c>
      <c r="AL510" s="1934">
        <f t="shared" si="188"/>
        <v>0</v>
      </c>
      <c r="AM510" s="1934">
        <f t="shared" si="189"/>
        <v>0</v>
      </c>
      <c r="AN510" s="1935" t="str">
        <f t="shared" si="190"/>
        <v/>
      </c>
      <c r="AO510" s="4627"/>
      <c r="AQ510" s="1952">
        <f t="shared" si="191"/>
        <v>0</v>
      </c>
      <c r="AR510" s="1952">
        <f t="shared" si="192"/>
        <v>0</v>
      </c>
    </row>
    <row r="511" spans="2:44">
      <c r="B511" s="4624"/>
      <c r="C511" s="4659"/>
      <c r="D511" s="2181" t="s">
        <v>2298</v>
      </c>
      <c r="E511" s="2124"/>
      <c r="F511" s="2179"/>
      <c r="G511" s="2130"/>
      <c r="H511" s="2130"/>
      <c r="I511" s="2130"/>
      <c r="J511" s="2130"/>
      <c r="K511" s="2130"/>
      <c r="L511" s="2130"/>
      <c r="M511" s="2130"/>
      <c r="N511" s="2130"/>
      <c r="O511" s="2130"/>
      <c r="P511" s="2130"/>
      <c r="Q511" s="2130"/>
      <c r="R511" s="2130"/>
      <c r="S511" s="2130"/>
      <c r="T511" s="2130"/>
      <c r="U511" s="2130"/>
      <c r="V511" s="2130"/>
      <c r="W511" s="2130"/>
      <c r="X511" s="2130"/>
      <c r="Y511" s="2130"/>
      <c r="Z511" s="2130"/>
      <c r="AA511" s="2130"/>
      <c r="AB511" s="2130"/>
      <c r="AC511" s="2130"/>
      <c r="AD511" s="2130"/>
      <c r="AE511" s="2130"/>
      <c r="AF511" s="2130"/>
      <c r="AG511" s="2130"/>
      <c r="AH511" s="2130"/>
      <c r="AI511" s="2130"/>
      <c r="AJ511" s="2191"/>
      <c r="AK511" s="1933">
        <f t="shared" si="187"/>
        <v>0</v>
      </c>
      <c r="AL511" s="1934">
        <f t="shared" si="188"/>
        <v>0</v>
      </c>
      <c r="AM511" s="1934">
        <f t="shared" si="189"/>
        <v>0</v>
      </c>
      <c r="AN511" s="1935" t="str">
        <f t="shared" si="190"/>
        <v/>
      </c>
      <c r="AO511" s="4627"/>
      <c r="AQ511" s="1952">
        <f t="shared" si="191"/>
        <v>0</v>
      </c>
      <c r="AR511" s="1952">
        <f t="shared" si="192"/>
        <v>0</v>
      </c>
    </row>
    <row r="512" spans="2:44">
      <c r="B512" s="4624"/>
      <c r="C512" s="4659"/>
      <c r="D512" s="2181" t="s">
        <v>2299</v>
      </c>
      <c r="E512" s="2105"/>
      <c r="F512" s="2179"/>
      <c r="G512" s="2130"/>
      <c r="H512" s="2130"/>
      <c r="I512" s="2130"/>
      <c r="J512" s="2130"/>
      <c r="K512" s="2130"/>
      <c r="L512" s="2130"/>
      <c r="M512" s="2130"/>
      <c r="N512" s="2130"/>
      <c r="O512" s="2130"/>
      <c r="P512" s="2130"/>
      <c r="Q512" s="2130"/>
      <c r="R512" s="2130"/>
      <c r="S512" s="2130"/>
      <c r="T512" s="2130"/>
      <c r="U512" s="2130"/>
      <c r="V512" s="2130"/>
      <c r="W512" s="2130"/>
      <c r="X512" s="2130"/>
      <c r="Y512" s="2130"/>
      <c r="Z512" s="2130"/>
      <c r="AA512" s="2130"/>
      <c r="AB512" s="2130"/>
      <c r="AC512" s="2130"/>
      <c r="AD512" s="2130"/>
      <c r="AE512" s="2130"/>
      <c r="AF512" s="2130"/>
      <c r="AG512" s="2130"/>
      <c r="AH512" s="2130"/>
      <c r="AI512" s="2130"/>
      <c r="AJ512" s="2191"/>
      <c r="AK512" s="1933">
        <f t="shared" si="187"/>
        <v>0</v>
      </c>
      <c r="AL512" s="1934">
        <f t="shared" si="188"/>
        <v>0</v>
      </c>
      <c r="AM512" s="1934">
        <f t="shared" si="189"/>
        <v>0</v>
      </c>
      <c r="AN512" s="1935" t="str">
        <f t="shared" si="190"/>
        <v/>
      </c>
      <c r="AO512" s="4627"/>
      <c r="AQ512" s="1952">
        <f t="shared" si="191"/>
        <v>0</v>
      </c>
      <c r="AR512" s="1952">
        <f t="shared" si="192"/>
        <v>0</v>
      </c>
    </row>
    <row r="513" spans="2:44">
      <c r="B513" s="4624"/>
      <c r="C513" s="4659"/>
      <c r="D513" s="2181" t="s">
        <v>2300</v>
      </c>
      <c r="E513" s="2124"/>
      <c r="F513" s="2179"/>
      <c r="G513" s="2130"/>
      <c r="H513" s="2130"/>
      <c r="I513" s="2130"/>
      <c r="J513" s="2130"/>
      <c r="K513" s="2130"/>
      <c r="L513" s="2130"/>
      <c r="M513" s="2130"/>
      <c r="N513" s="2130"/>
      <c r="O513" s="2130"/>
      <c r="P513" s="2130"/>
      <c r="Q513" s="2130"/>
      <c r="R513" s="2130"/>
      <c r="S513" s="2130"/>
      <c r="T513" s="2130"/>
      <c r="U513" s="2130"/>
      <c r="V513" s="2130"/>
      <c r="W513" s="2130"/>
      <c r="X513" s="2130"/>
      <c r="Y513" s="2130"/>
      <c r="Z513" s="2130"/>
      <c r="AA513" s="2130"/>
      <c r="AB513" s="2130"/>
      <c r="AC513" s="2130"/>
      <c r="AD513" s="2130"/>
      <c r="AE513" s="2130"/>
      <c r="AF513" s="2130"/>
      <c r="AG513" s="2130"/>
      <c r="AH513" s="2130"/>
      <c r="AI513" s="2130"/>
      <c r="AJ513" s="2191"/>
      <c r="AK513" s="1933">
        <f t="shared" si="187"/>
        <v>0</v>
      </c>
      <c r="AL513" s="1934">
        <f t="shared" si="188"/>
        <v>0</v>
      </c>
      <c r="AM513" s="1934">
        <f t="shared" si="189"/>
        <v>0</v>
      </c>
      <c r="AN513" s="1935" t="str">
        <f t="shared" si="190"/>
        <v/>
      </c>
      <c r="AO513" s="4627"/>
      <c r="AQ513" s="1952">
        <f t="shared" si="191"/>
        <v>0</v>
      </c>
      <c r="AR513" s="1952">
        <f t="shared" si="192"/>
        <v>0</v>
      </c>
    </row>
    <row r="514" spans="2:44">
      <c r="B514" s="4625"/>
      <c r="C514" s="4660"/>
      <c r="D514" s="2182">
        <f>E$29</f>
        <v>0</v>
      </c>
      <c r="E514" s="2132"/>
      <c r="F514" s="2205"/>
      <c r="G514" s="2198"/>
      <c r="H514" s="2198"/>
      <c r="I514" s="2198"/>
      <c r="J514" s="2198"/>
      <c r="K514" s="2198"/>
      <c r="L514" s="2198"/>
      <c r="M514" s="2198"/>
      <c r="N514" s="2198"/>
      <c r="O514" s="2198"/>
      <c r="P514" s="2198"/>
      <c r="Q514" s="2198"/>
      <c r="R514" s="2198"/>
      <c r="S514" s="2198"/>
      <c r="T514" s="2198"/>
      <c r="U514" s="2198"/>
      <c r="V514" s="2198"/>
      <c r="W514" s="2198"/>
      <c r="X514" s="2198"/>
      <c r="Y514" s="2198"/>
      <c r="Z514" s="2198"/>
      <c r="AA514" s="2198"/>
      <c r="AB514" s="2198"/>
      <c r="AC514" s="2198"/>
      <c r="AD514" s="2198"/>
      <c r="AE514" s="2198"/>
      <c r="AF514" s="2198"/>
      <c r="AG514" s="2198"/>
      <c r="AH514" s="2198"/>
      <c r="AI514" s="2198"/>
      <c r="AJ514" s="2206"/>
      <c r="AK514" s="1933">
        <f t="shared" si="187"/>
        <v>0</v>
      </c>
      <c r="AL514" s="1934">
        <f t="shared" si="188"/>
        <v>0</v>
      </c>
      <c r="AM514" s="1947">
        <f t="shared" si="189"/>
        <v>0</v>
      </c>
      <c r="AN514" s="1935" t="str">
        <f t="shared" si="190"/>
        <v/>
      </c>
      <c r="AO514" s="4627"/>
      <c r="AQ514" s="1952">
        <f t="shared" si="191"/>
        <v>0</v>
      </c>
      <c r="AR514" s="1952">
        <f t="shared" si="192"/>
        <v>0</v>
      </c>
    </row>
    <row r="515" spans="2:44" ht="14.4">
      <c r="B515" s="4623" t="s">
        <v>2301</v>
      </c>
      <c r="C515" s="4658" t="s">
        <v>2302</v>
      </c>
      <c r="D515" s="2119" t="s">
        <v>2281</v>
      </c>
      <c r="E515" s="2137" t="s">
        <v>2270</v>
      </c>
      <c r="F515" s="2156" t="s">
        <v>2312</v>
      </c>
      <c r="G515" s="2122" t="s">
        <v>2312</v>
      </c>
      <c r="H515" s="2122" t="s">
        <v>2312</v>
      </c>
      <c r="I515" s="2122" t="s">
        <v>2312</v>
      </c>
      <c r="J515" s="2122" t="s">
        <v>2312</v>
      </c>
      <c r="K515" s="2122" t="s">
        <v>2312</v>
      </c>
      <c r="L515" s="2122" t="s">
        <v>2312</v>
      </c>
      <c r="M515" s="2122" t="s">
        <v>2312</v>
      </c>
      <c r="N515" s="2122" t="s">
        <v>2312</v>
      </c>
      <c r="O515" s="2122" t="s">
        <v>2312</v>
      </c>
      <c r="P515" s="2122" t="s">
        <v>2312</v>
      </c>
      <c r="Q515" s="2122" t="s">
        <v>2312</v>
      </c>
      <c r="R515" s="2122" t="s">
        <v>2312</v>
      </c>
      <c r="S515" s="2122" t="s">
        <v>2312</v>
      </c>
      <c r="T515" s="2122" t="s">
        <v>2312</v>
      </c>
      <c r="U515" s="2122" t="s">
        <v>2312</v>
      </c>
      <c r="V515" s="2122" t="s">
        <v>2312</v>
      </c>
      <c r="W515" s="2122" t="s">
        <v>2312</v>
      </c>
      <c r="X515" s="2122" t="s">
        <v>2312</v>
      </c>
      <c r="Y515" s="2122" t="s">
        <v>2312</v>
      </c>
      <c r="Z515" s="2122" t="s">
        <v>2312</v>
      </c>
      <c r="AA515" s="2122" t="s">
        <v>2312</v>
      </c>
      <c r="AB515" s="2122" t="s">
        <v>2312</v>
      </c>
      <c r="AC515" s="2122" t="s">
        <v>2312</v>
      </c>
      <c r="AD515" s="2122" t="s">
        <v>2312</v>
      </c>
      <c r="AE515" s="2122" t="s">
        <v>2312</v>
      </c>
      <c r="AF515" s="2122" t="s">
        <v>2312</v>
      </c>
      <c r="AG515" s="2122" t="s">
        <v>2312</v>
      </c>
      <c r="AH515" s="2122" t="s">
        <v>2312</v>
      </c>
      <c r="AI515" s="2122" t="s">
        <v>2312</v>
      </c>
      <c r="AJ515" s="2159" t="s">
        <v>2312</v>
      </c>
      <c r="AK515" s="1951"/>
      <c r="AL515" s="1952"/>
      <c r="AM515" s="1953"/>
      <c r="AN515" s="1954"/>
      <c r="AO515" s="4627"/>
    </row>
    <row r="516" spans="2:44">
      <c r="B516" s="4624"/>
      <c r="C516" s="4659"/>
      <c r="D516" s="2185" t="s">
        <v>2296</v>
      </c>
      <c r="E516" s="2124"/>
      <c r="F516" s="2197"/>
      <c r="G516" s="2135"/>
      <c r="H516" s="2135"/>
      <c r="I516" s="2135"/>
      <c r="J516" s="2135"/>
      <c r="K516" s="2135"/>
      <c r="L516" s="2135"/>
      <c r="M516" s="2135"/>
      <c r="N516" s="2135"/>
      <c r="O516" s="2135"/>
      <c r="P516" s="2135"/>
      <c r="Q516" s="2135"/>
      <c r="R516" s="2135"/>
      <c r="S516" s="2135"/>
      <c r="T516" s="2135"/>
      <c r="U516" s="2135"/>
      <c r="V516" s="2135"/>
      <c r="W516" s="2135"/>
      <c r="X516" s="2135"/>
      <c r="Y516" s="2135"/>
      <c r="Z516" s="2135"/>
      <c r="AA516" s="2135"/>
      <c r="AB516" s="2135"/>
      <c r="AC516" s="2135"/>
      <c r="AD516" s="2135"/>
      <c r="AE516" s="2135"/>
      <c r="AF516" s="2135"/>
      <c r="AG516" s="2135"/>
      <c r="AH516" s="2135"/>
      <c r="AI516" s="2135"/>
      <c r="AJ516" s="2207"/>
      <c r="AK516" s="1933">
        <f>IF(D516="","",COUNT($F$506:$AJ$506)-AL516)</f>
        <v>0</v>
      </c>
      <c r="AL516" s="1934">
        <f>IF(D516="","",AQ516+AR516)</f>
        <v>0</v>
      </c>
      <c r="AM516" s="1934">
        <f>IF(D516="","",COUNTIF(F516:AJ516,"休"))</f>
        <v>0</v>
      </c>
      <c r="AN516" s="1935" t="str">
        <f>IF(D516="","",IFERROR(ROUND(AM516/AK516,3),""))</f>
        <v/>
      </c>
      <c r="AO516" s="4627"/>
      <c r="AQ516" s="1952">
        <f>+COUNTIF(F516:AJ516,"－")</f>
        <v>0</v>
      </c>
      <c r="AR516" s="1952">
        <f>+COUNTIF(F516:AJ516,"外")</f>
        <v>0</v>
      </c>
    </row>
    <row r="517" spans="2:44">
      <c r="B517" s="4624"/>
      <c r="C517" s="4659"/>
      <c r="D517" s="2178" t="s">
        <v>2297</v>
      </c>
      <c r="E517" s="2138"/>
      <c r="F517" s="2179"/>
      <c r="G517" s="2130"/>
      <c r="H517" s="2130"/>
      <c r="I517" s="2130"/>
      <c r="J517" s="2130"/>
      <c r="K517" s="2130"/>
      <c r="L517" s="2130"/>
      <c r="M517" s="2130"/>
      <c r="N517" s="2130"/>
      <c r="O517" s="2130"/>
      <c r="P517" s="2130"/>
      <c r="Q517" s="2130"/>
      <c r="R517" s="2130"/>
      <c r="S517" s="2130"/>
      <c r="T517" s="2130"/>
      <c r="U517" s="2130"/>
      <c r="V517" s="2130"/>
      <c r="W517" s="2130"/>
      <c r="X517" s="2130"/>
      <c r="Y517" s="2130"/>
      <c r="Z517" s="2130"/>
      <c r="AA517" s="2130"/>
      <c r="AB517" s="2130"/>
      <c r="AC517" s="2130"/>
      <c r="AD517" s="2130"/>
      <c r="AE517" s="2130"/>
      <c r="AF517" s="2130"/>
      <c r="AG517" s="2130"/>
      <c r="AH517" s="2130"/>
      <c r="AI517" s="2130"/>
      <c r="AJ517" s="2191"/>
      <c r="AK517" s="1933">
        <f>IF(D517="","",COUNT($F$506:$AJ$506)-AL517)</f>
        <v>0</v>
      </c>
      <c r="AL517" s="1934">
        <f>IF(D517="","",AQ517+AR517)</f>
        <v>0</v>
      </c>
      <c r="AM517" s="1934">
        <f>IF(D517="","",COUNTIF(F517:AJ517,"休"))</f>
        <v>0</v>
      </c>
      <c r="AN517" s="1935" t="str">
        <f>IF(D517="","",IFERROR(ROUND(AM517/AK517,3),""))</f>
        <v/>
      </c>
      <c r="AO517" s="4627"/>
      <c r="AQ517" s="1952">
        <f>+COUNTIF(F517:AJ517,"－")</f>
        <v>0</v>
      </c>
      <c r="AR517" s="1952">
        <f>+COUNTIF(F517:AJ517,"外")</f>
        <v>0</v>
      </c>
    </row>
    <row r="518" spans="2:44">
      <c r="B518" s="4624"/>
      <c r="C518" s="4659"/>
      <c r="E518" s="2138"/>
      <c r="F518" s="2179"/>
      <c r="G518" s="2130"/>
      <c r="H518" s="2130"/>
      <c r="I518" s="2130"/>
      <c r="J518" s="2130"/>
      <c r="K518" s="2130"/>
      <c r="L518" s="2130"/>
      <c r="M518" s="2130"/>
      <c r="N518" s="2130"/>
      <c r="O518" s="2130"/>
      <c r="P518" s="2130"/>
      <c r="Q518" s="2130"/>
      <c r="R518" s="2130"/>
      <c r="S518" s="2130"/>
      <c r="T518" s="2130"/>
      <c r="U518" s="2130"/>
      <c r="V518" s="2130"/>
      <c r="W518" s="2130"/>
      <c r="X518" s="2130"/>
      <c r="Y518" s="2130"/>
      <c r="Z518" s="2130"/>
      <c r="AA518" s="2130"/>
      <c r="AB518" s="2130"/>
      <c r="AC518" s="2130"/>
      <c r="AD518" s="2130"/>
      <c r="AE518" s="2130"/>
      <c r="AF518" s="2130"/>
      <c r="AG518" s="2130"/>
      <c r="AH518" s="2130"/>
      <c r="AI518" s="2130"/>
      <c r="AJ518" s="2191"/>
      <c r="AK518" s="1933" t="str">
        <f>IF(D518="","",COUNT($F$506:$AJ$506)-AL518)</f>
        <v/>
      </c>
      <c r="AL518" s="1934" t="str">
        <f>IF(D518="","",AQ518+AR518)</f>
        <v/>
      </c>
      <c r="AM518" s="1934" t="str">
        <f>IF(D518="","",COUNTIF(F518:AJ518,"休"))</f>
        <v/>
      </c>
      <c r="AN518" s="1935" t="str">
        <f>IF(D518="","",IFERROR(ROUND(AM518/AK518,3),""))</f>
        <v/>
      </c>
      <c r="AO518" s="4627"/>
      <c r="AQ518" s="1952">
        <f>+COUNTIF(F518:AJ518,"－")</f>
        <v>0</v>
      </c>
      <c r="AR518" s="1952">
        <f>+COUNTIF(F518:AJ518,"外")</f>
        <v>0</v>
      </c>
    </row>
    <row r="519" spans="2:44">
      <c r="B519" s="4624"/>
      <c r="C519" s="4660"/>
      <c r="D519" s="2174"/>
      <c r="E519" s="1947"/>
      <c r="F519" s="2205"/>
      <c r="G519" s="2198"/>
      <c r="H519" s="2198"/>
      <c r="I519" s="2198"/>
      <c r="J519" s="2198"/>
      <c r="K519" s="2198"/>
      <c r="L519" s="2198"/>
      <c r="M519" s="2198"/>
      <c r="N519" s="2198"/>
      <c r="O519" s="2198"/>
      <c r="P519" s="2198"/>
      <c r="Q519" s="2198"/>
      <c r="R519" s="2198"/>
      <c r="S519" s="2198"/>
      <c r="T519" s="2198"/>
      <c r="U519" s="2198"/>
      <c r="V519" s="2198"/>
      <c r="W519" s="2198"/>
      <c r="X519" s="2198"/>
      <c r="Y519" s="2198"/>
      <c r="Z519" s="2198"/>
      <c r="AA519" s="2198"/>
      <c r="AB519" s="2198"/>
      <c r="AC519" s="2198"/>
      <c r="AD519" s="2198"/>
      <c r="AE519" s="2198"/>
      <c r="AF519" s="2198"/>
      <c r="AG519" s="2198"/>
      <c r="AH519" s="2198"/>
      <c r="AI519" s="2198"/>
      <c r="AJ519" s="2206"/>
      <c r="AK519" s="1933" t="str">
        <f>IF(D519="","",COUNT($F$506:$AJ$506)-AL519)</f>
        <v/>
      </c>
      <c r="AL519" s="1934" t="str">
        <f>IF(D519="","",AQ519+AR519)</f>
        <v/>
      </c>
      <c r="AM519" s="1934" t="str">
        <f>IF(D519="","",COUNTIF(F519:AJ519,"休"))</f>
        <v/>
      </c>
      <c r="AN519" s="1935" t="str">
        <f>IF(D519="","",IFERROR(ROUND(AM519/AK519,3),""))</f>
        <v/>
      </c>
      <c r="AO519" s="4627"/>
      <c r="AQ519" s="1952">
        <f>+COUNTIF(F519:AJ519,"－")</f>
        <v>0</v>
      </c>
      <c r="AR519" s="1952">
        <f>+COUNTIF(F519:AJ519,"外")</f>
        <v>0</v>
      </c>
    </row>
    <row r="520" spans="2:44" ht="14.4">
      <c r="B520" s="4624"/>
      <c r="C520" s="4658" t="s">
        <v>2303</v>
      </c>
      <c r="D520" s="2119" t="s">
        <v>2281</v>
      </c>
      <c r="E520" s="2139" t="s">
        <v>2270</v>
      </c>
      <c r="F520" s="2156" t="s">
        <v>2311</v>
      </c>
      <c r="G520" s="2122" t="s">
        <v>2311</v>
      </c>
      <c r="H520" s="2122" t="s">
        <v>2311</v>
      </c>
      <c r="I520" s="2122" t="s">
        <v>2311</v>
      </c>
      <c r="J520" s="2122" t="s">
        <v>2311</v>
      </c>
      <c r="K520" s="2122" t="s">
        <v>2311</v>
      </c>
      <c r="L520" s="2122" t="s">
        <v>2311</v>
      </c>
      <c r="M520" s="2122" t="s">
        <v>2311</v>
      </c>
      <c r="N520" s="2122" t="s">
        <v>2311</v>
      </c>
      <c r="O520" s="2122" t="s">
        <v>2311</v>
      </c>
      <c r="P520" s="2122" t="s">
        <v>2311</v>
      </c>
      <c r="Q520" s="2122" t="s">
        <v>2311</v>
      </c>
      <c r="R520" s="2122" t="s">
        <v>2311</v>
      </c>
      <c r="S520" s="2122" t="s">
        <v>2311</v>
      </c>
      <c r="T520" s="2122" t="s">
        <v>2311</v>
      </c>
      <c r="U520" s="2122" t="s">
        <v>2311</v>
      </c>
      <c r="V520" s="2122" t="s">
        <v>2311</v>
      </c>
      <c r="W520" s="2122" t="s">
        <v>2311</v>
      </c>
      <c r="X520" s="2122" t="s">
        <v>2311</v>
      </c>
      <c r="Y520" s="2122" t="s">
        <v>2311</v>
      </c>
      <c r="Z520" s="2122" t="s">
        <v>2311</v>
      </c>
      <c r="AA520" s="2122" t="s">
        <v>2311</v>
      </c>
      <c r="AB520" s="2122" t="s">
        <v>2311</v>
      </c>
      <c r="AC520" s="2122" t="s">
        <v>2311</v>
      </c>
      <c r="AD520" s="2122" t="s">
        <v>2311</v>
      </c>
      <c r="AE520" s="2122" t="s">
        <v>2311</v>
      </c>
      <c r="AF520" s="2122" t="s">
        <v>2311</v>
      </c>
      <c r="AG520" s="2122" t="s">
        <v>2311</v>
      </c>
      <c r="AH520" s="2122" t="s">
        <v>2311</v>
      </c>
      <c r="AI520" s="2122" t="s">
        <v>2311</v>
      </c>
      <c r="AJ520" s="2159" t="s">
        <v>2311</v>
      </c>
      <c r="AK520" s="1951"/>
      <c r="AL520" s="1952"/>
      <c r="AM520" s="1960"/>
      <c r="AN520" s="1954"/>
      <c r="AO520" s="4627"/>
    </row>
    <row r="521" spans="2:44">
      <c r="B521" s="4624"/>
      <c r="C521" s="4659"/>
      <c r="D521" s="2167" t="s">
        <v>2297</v>
      </c>
      <c r="E521" s="2124"/>
      <c r="F521" s="2197"/>
      <c r="G521" s="2135"/>
      <c r="H521" s="2135"/>
      <c r="I521" s="2135"/>
      <c r="J521" s="2135"/>
      <c r="K521" s="2135"/>
      <c r="L521" s="2135"/>
      <c r="M521" s="2135"/>
      <c r="N521" s="2135"/>
      <c r="O521" s="2135"/>
      <c r="P521" s="2135"/>
      <c r="Q521" s="2135"/>
      <c r="R521" s="2135"/>
      <c r="S521" s="2135"/>
      <c r="T521" s="2135"/>
      <c r="U521" s="2135"/>
      <c r="V521" s="2135"/>
      <c r="W521" s="2135"/>
      <c r="X521" s="2135"/>
      <c r="Y521" s="2135"/>
      <c r="Z521" s="2135"/>
      <c r="AA521" s="2135"/>
      <c r="AB521" s="2135"/>
      <c r="AC521" s="2135"/>
      <c r="AD521" s="2135"/>
      <c r="AE521" s="2135"/>
      <c r="AF521" s="2135"/>
      <c r="AG521" s="2135"/>
      <c r="AH521" s="2135"/>
      <c r="AI521" s="2135"/>
      <c r="AJ521" s="2207"/>
      <c r="AK521" s="1933">
        <f>IF(D521="","",COUNT($F$506:$AJ$506)-AL521)</f>
        <v>0</v>
      </c>
      <c r="AL521" s="1934">
        <f>IF(D521="","",AQ521+AR521)</f>
        <v>0</v>
      </c>
      <c r="AM521" s="1934">
        <f>IF(D521="","",COUNTIF(F521:AJ521,"休"))</f>
        <v>0</v>
      </c>
      <c r="AN521" s="1935" t="str">
        <f>IF(D521="","",IFERROR(ROUND(AM521/AK521,3),""))</f>
        <v/>
      </c>
      <c r="AO521" s="4627"/>
      <c r="AQ521" s="1952">
        <f>+COUNTIF(F521:AJ521,"－")</f>
        <v>0</v>
      </c>
      <c r="AR521" s="1952">
        <f>+COUNTIF(F521:AJ521,"外")</f>
        <v>0</v>
      </c>
    </row>
    <row r="522" spans="2:44">
      <c r="B522" s="4624"/>
      <c r="C522" s="4659"/>
      <c r="E522" s="2138"/>
      <c r="F522" s="2179"/>
      <c r="G522" s="2130"/>
      <c r="H522" s="2130"/>
      <c r="I522" s="2130"/>
      <c r="J522" s="2130"/>
      <c r="K522" s="2130"/>
      <c r="L522" s="2130"/>
      <c r="M522" s="2130"/>
      <c r="N522" s="2130"/>
      <c r="O522" s="2130"/>
      <c r="P522" s="2130"/>
      <c r="Q522" s="2130"/>
      <c r="R522" s="2130"/>
      <c r="S522" s="2130"/>
      <c r="T522" s="2130"/>
      <c r="U522" s="2130"/>
      <c r="V522" s="2130"/>
      <c r="W522" s="2130"/>
      <c r="X522" s="2130"/>
      <c r="Y522" s="2130"/>
      <c r="Z522" s="2130"/>
      <c r="AA522" s="2130"/>
      <c r="AB522" s="2130"/>
      <c r="AC522" s="2130"/>
      <c r="AD522" s="2130"/>
      <c r="AE522" s="2130"/>
      <c r="AF522" s="2130"/>
      <c r="AG522" s="2130"/>
      <c r="AH522" s="2130"/>
      <c r="AI522" s="2130"/>
      <c r="AJ522" s="2191"/>
      <c r="AK522" s="1933" t="str">
        <f>IF(D522="","",COUNT($F$506:$AJ$506)-AL522)</f>
        <v/>
      </c>
      <c r="AL522" s="1934" t="str">
        <f>IF(D522="","",AQ522+AR522)</f>
        <v/>
      </c>
      <c r="AM522" s="1934" t="str">
        <f>IF(D522="","",COUNTIF(F522:AJ522,"休"))</f>
        <v/>
      </c>
      <c r="AN522" s="1935" t="str">
        <f>IF(D522="","",IFERROR(ROUND(AM522/AK522,3),""))</f>
        <v/>
      </c>
      <c r="AO522" s="4627"/>
      <c r="AQ522" s="1952">
        <f>+COUNTIF(F522:AJ522,"－")</f>
        <v>0</v>
      </c>
      <c r="AR522" s="1952">
        <f>+COUNTIF(F522:AJ522,"外")</f>
        <v>0</v>
      </c>
    </row>
    <row r="523" spans="2:44">
      <c r="B523" s="4624"/>
      <c r="C523" s="4659"/>
      <c r="E523" s="2138"/>
      <c r="F523" s="2179"/>
      <c r="G523" s="2130"/>
      <c r="H523" s="2130"/>
      <c r="I523" s="2130"/>
      <c r="J523" s="2130"/>
      <c r="K523" s="2130"/>
      <c r="L523" s="2130"/>
      <c r="M523" s="2130"/>
      <c r="N523" s="2130"/>
      <c r="O523" s="2130"/>
      <c r="P523" s="2130"/>
      <c r="Q523" s="2130"/>
      <c r="R523" s="2130"/>
      <c r="S523" s="2130"/>
      <c r="T523" s="2130"/>
      <c r="U523" s="2130"/>
      <c r="V523" s="2130"/>
      <c r="W523" s="2130"/>
      <c r="X523" s="2130"/>
      <c r="Y523" s="2130"/>
      <c r="Z523" s="2130"/>
      <c r="AA523" s="2130"/>
      <c r="AB523" s="2130"/>
      <c r="AC523" s="2130"/>
      <c r="AD523" s="2130"/>
      <c r="AE523" s="2130"/>
      <c r="AF523" s="2130"/>
      <c r="AG523" s="2130"/>
      <c r="AH523" s="2130"/>
      <c r="AI523" s="2130"/>
      <c r="AJ523" s="2191"/>
      <c r="AK523" s="1933" t="str">
        <f>IF(D523="","",COUNT($F$506:$AJ$506)-AL523)</f>
        <v/>
      </c>
      <c r="AL523" s="1934" t="str">
        <f>IF(D523="","",AQ523+AR523)</f>
        <v/>
      </c>
      <c r="AM523" s="1934" t="str">
        <f>IF(D523="","",COUNTIF(F523:AJ523,"休"))</f>
        <v/>
      </c>
      <c r="AN523" s="1935" t="str">
        <f>IF(D523="","",IFERROR(ROUND(AM523/AK523,3),""))</f>
        <v/>
      </c>
      <c r="AO523" s="4627"/>
      <c r="AQ523" s="1952">
        <f>+COUNTIF(F523:AJ523,"－")</f>
        <v>0</v>
      </c>
      <c r="AR523" s="1952">
        <f>+COUNTIF(F523:AJ523,"外")</f>
        <v>0</v>
      </c>
    </row>
    <row r="524" spans="2:44" ht="13.8" thickBot="1">
      <c r="B524" s="4625"/>
      <c r="C524" s="4660"/>
      <c r="D524" s="2174"/>
      <c r="E524" s="1947"/>
      <c r="F524" s="2205"/>
      <c r="G524" s="2198"/>
      <c r="H524" s="2198"/>
      <c r="I524" s="2198"/>
      <c r="J524" s="2198"/>
      <c r="K524" s="2198"/>
      <c r="L524" s="2198"/>
      <c r="M524" s="2198"/>
      <c r="N524" s="2198"/>
      <c r="O524" s="2198"/>
      <c r="P524" s="2198"/>
      <c r="Q524" s="2198"/>
      <c r="R524" s="2198"/>
      <c r="S524" s="2198"/>
      <c r="T524" s="2198"/>
      <c r="U524" s="2198"/>
      <c r="V524" s="2198"/>
      <c r="W524" s="2198"/>
      <c r="X524" s="2198"/>
      <c r="Y524" s="2198"/>
      <c r="Z524" s="2198"/>
      <c r="AA524" s="2198"/>
      <c r="AB524" s="2198"/>
      <c r="AC524" s="2198"/>
      <c r="AD524" s="2198"/>
      <c r="AE524" s="2198"/>
      <c r="AF524" s="2198"/>
      <c r="AG524" s="2198"/>
      <c r="AH524" s="2198"/>
      <c r="AI524" s="2198"/>
      <c r="AJ524" s="2206"/>
      <c r="AK524" s="1963" t="str">
        <f>IF(D524="","",COUNT($F$506:$AJ$506)-AL524)</f>
        <v/>
      </c>
      <c r="AL524" s="1947" t="str">
        <f>IF(D524="","",AQ524+AR524)</f>
        <v/>
      </c>
      <c r="AM524" s="1947" t="str">
        <f>IF(D524="","",COUNTIF(F524:AJ524,"休"))</f>
        <v/>
      </c>
      <c r="AN524" s="1935" t="str">
        <f>IF(D524="","",IFERROR(ROUND(AM524/AK524,3),""))</f>
        <v/>
      </c>
      <c r="AO524" s="4628"/>
      <c r="AQ524" s="1952">
        <f>+COUNTIF(F524:AJ524,"－")</f>
        <v>0</v>
      </c>
      <c r="AR524" s="1952">
        <f>+COUNTIF(F524:AJ524,"外")</f>
        <v>0</v>
      </c>
    </row>
    <row r="525" spans="2:44" ht="13.8" thickBot="1">
      <c r="AN525" s="2146" t="s">
        <v>2271</v>
      </c>
      <c r="AO525" s="2147" t="e">
        <f>IF(AO509&gt;=0.285,"OK","NG")</f>
        <v>#DIV/0!</v>
      </c>
    </row>
    <row r="526" spans="2:44" ht="6" customHeight="1">
      <c r="B526" s="2161"/>
      <c r="C526" s="2162"/>
      <c r="D526" s="2162"/>
      <c r="E526" s="2103"/>
      <c r="F526" s="2163"/>
      <c r="G526" s="2163"/>
      <c r="H526" s="2163"/>
      <c r="I526" s="2163"/>
      <c r="J526" s="2163"/>
      <c r="K526" s="2163"/>
      <c r="L526" s="2163"/>
      <c r="M526" s="2163"/>
      <c r="N526" s="2163"/>
      <c r="O526" s="2163"/>
      <c r="P526" s="2163"/>
      <c r="Q526" s="2163"/>
      <c r="R526" s="2163"/>
      <c r="S526" s="2163"/>
      <c r="T526" s="2163"/>
      <c r="U526" s="2163"/>
      <c r="V526" s="2163"/>
      <c r="W526" s="2163"/>
      <c r="X526" s="2163"/>
      <c r="Y526" s="2163"/>
      <c r="Z526" s="2163"/>
      <c r="AA526" s="2163"/>
      <c r="AB526" s="2163"/>
      <c r="AC526" s="2163"/>
      <c r="AD526" s="2163"/>
      <c r="AE526" s="2163"/>
      <c r="AF526" s="2163"/>
      <c r="AG526" s="2163"/>
      <c r="AH526" s="2162"/>
      <c r="AI526" s="2162"/>
      <c r="AJ526" s="2164"/>
      <c r="AL526" s="2060"/>
    </row>
    <row r="527" spans="2:44">
      <c r="B527" s="2124"/>
      <c r="C527" s="2060" t="s">
        <v>2313</v>
      </c>
      <c r="E527" s="2165" t="s">
        <v>2314</v>
      </c>
      <c r="H527" s="2166"/>
      <c r="I527" s="2166"/>
      <c r="J527" s="2166"/>
      <c r="K527" s="2166"/>
      <c r="L527" s="2166"/>
      <c r="M527" s="2166"/>
      <c r="N527" s="2166"/>
      <c r="O527" s="2166"/>
      <c r="P527" s="2166"/>
      <c r="Q527" s="2166"/>
      <c r="R527" s="2166"/>
      <c r="S527" s="2166"/>
      <c r="T527" s="2166"/>
      <c r="U527" s="2166"/>
      <c r="V527" s="2166"/>
      <c r="W527" s="2166"/>
      <c r="X527" s="2166"/>
      <c r="Y527" s="2166"/>
      <c r="Z527" s="2166"/>
      <c r="AA527" s="2166"/>
      <c r="AB527" s="2166"/>
      <c r="AC527" s="2166"/>
      <c r="AD527" s="2166"/>
      <c r="AE527" s="2166"/>
      <c r="AF527" s="2166"/>
      <c r="AG527" s="2166"/>
      <c r="AH527" s="2060"/>
      <c r="AI527" s="2060"/>
      <c r="AJ527" s="2167"/>
      <c r="AL527" s="2060"/>
    </row>
    <row r="528" spans="2:44" s="2065" customFormat="1" ht="24" customHeight="1">
      <c r="B528" s="2168"/>
      <c r="E528" s="2169"/>
      <c r="F528" s="2170" t="s">
        <v>2315</v>
      </c>
      <c r="G528" s="4642" t="s">
        <v>2316</v>
      </c>
      <c r="H528" s="4643"/>
      <c r="I528" s="4643"/>
      <c r="J528" s="4643"/>
      <c r="K528" s="2170" t="s">
        <v>2317</v>
      </c>
      <c r="L528" s="4642" t="s">
        <v>2318</v>
      </c>
      <c r="M528" s="4643"/>
      <c r="N528" s="4643"/>
      <c r="O528" s="4643"/>
      <c r="P528" s="2170" t="s">
        <v>1066</v>
      </c>
      <c r="Q528" s="4642" t="s">
        <v>2319</v>
      </c>
      <c r="R528" s="4643"/>
      <c r="S528" s="4643"/>
      <c r="T528" s="4643"/>
      <c r="U528" s="2170" t="s">
        <v>1068</v>
      </c>
      <c r="V528" s="4642" t="s">
        <v>2320</v>
      </c>
      <c r="W528" s="4643"/>
      <c r="X528" s="4643"/>
      <c r="Y528" s="4643"/>
      <c r="Z528" s="2170" t="s">
        <v>914</v>
      </c>
      <c r="AA528" s="4642" t="s">
        <v>2321</v>
      </c>
      <c r="AB528" s="4643"/>
      <c r="AC528" s="4643"/>
      <c r="AD528" s="4643"/>
      <c r="AE528" s="2144"/>
      <c r="AF528" s="2144"/>
      <c r="AG528" s="2144"/>
      <c r="AJ528" s="2171"/>
      <c r="AN528" s="2172"/>
    </row>
    <row r="529" spans="2:38">
      <c r="B529" s="2124"/>
      <c r="E529" s="2061" t="s">
        <v>2322</v>
      </c>
      <c r="G529" s="2166"/>
      <c r="H529" s="2166"/>
      <c r="I529" s="2166"/>
      <c r="J529" s="2166"/>
      <c r="K529" s="2166"/>
      <c r="L529" s="2166"/>
      <c r="M529" s="2166"/>
      <c r="N529" s="2166"/>
      <c r="O529" s="2166"/>
      <c r="P529" s="2166"/>
      <c r="Q529" s="2166"/>
      <c r="R529" s="2166"/>
      <c r="S529" s="2166"/>
      <c r="T529" s="2166"/>
      <c r="U529" s="2166"/>
      <c r="V529" s="2166"/>
      <c r="W529" s="2166"/>
      <c r="X529" s="2166"/>
      <c r="Y529" s="2166"/>
      <c r="Z529" s="2166"/>
      <c r="AA529" s="2166"/>
      <c r="AB529" s="2166"/>
      <c r="AC529" s="2166"/>
      <c r="AD529" s="2166"/>
      <c r="AE529" s="2166"/>
      <c r="AF529" s="2166"/>
      <c r="AG529" s="2166"/>
      <c r="AH529" s="2060"/>
      <c r="AI529" s="2060"/>
      <c r="AJ529" s="2167"/>
      <c r="AL529" s="2060"/>
    </row>
    <row r="530" spans="2:38" ht="13.5" customHeight="1">
      <c r="B530" s="2124"/>
      <c r="F530" s="2173" t="s">
        <v>1067</v>
      </c>
      <c r="G530" s="4642" t="s">
        <v>2323</v>
      </c>
      <c r="H530" s="4643"/>
      <c r="I530" s="4643"/>
      <c r="J530" s="4643"/>
      <c r="K530" s="2173" t="s">
        <v>2324</v>
      </c>
      <c r="L530" s="4642" t="s">
        <v>2325</v>
      </c>
      <c r="M530" s="4643"/>
      <c r="N530" s="4643"/>
      <c r="O530" s="4643"/>
      <c r="P530" s="2173" t="s">
        <v>2326</v>
      </c>
      <c r="Q530" s="4642" t="s">
        <v>2327</v>
      </c>
      <c r="R530" s="4643"/>
      <c r="S530" s="4643"/>
      <c r="T530" s="4643"/>
      <c r="U530" s="2173" t="s">
        <v>2328</v>
      </c>
      <c r="V530" s="4642" t="s">
        <v>2329</v>
      </c>
      <c r="W530" s="4643"/>
      <c r="X530" s="4643"/>
      <c r="Y530" s="4643"/>
      <c r="Z530" s="2173" t="s">
        <v>2330</v>
      </c>
      <c r="AA530" s="4642" t="s">
        <v>2331</v>
      </c>
      <c r="AB530" s="4643"/>
      <c r="AC530" s="4643"/>
      <c r="AD530" s="4643"/>
      <c r="AE530" s="2173"/>
      <c r="AF530" s="4639" t="s">
        <v>2332</v>
      </c>
      <c r="AG530" s="4640"/>
      <c r="AH530" s="4640"/>
      <c r="AI530" s="4640"/>
      <c r="AJ530" s="4641"/>
      <c r="AL530" s="2060"/>
    </row>
    <row r="531" spans="2:38" ht="6" customHeight="1">
      <c r="B531" s="2132"/>
      <c r="C531" s="2174"/>
      <c r="D531" s="2174"/>
      <c r="E531" s="2113"/>
      <c r="F531" s="2113"/>
      <c r="G531" s="2175"/>
      <c r="H531" s="2175"/>
      <c r="I531" s="2175"/>
      <c r="J531" s="2175"/>
      <c r="K531" s="2175"/>
      <c r="L531" s="2175"/>
      <c r="M531" s="2175"/>
      <c r="N531" s="2175"/>
      <c r="O531" s="2175"/>
      <c r="P531" s="2175"/>
      <c r="Q531" s="2175"/>
      <c r="R531" s="2175"/>
      <c r="S531" s="2175"/>
      <c r="T531" s="2175"/>
      <c r="U531" s="2175"/>
      <c r="V531" s="2175"/>
      <c r="W531" s="2175"/>
      <c r="X531" s="2175"/>
      <c r="Y531" s="2175"/>
      <c r="Z531" s="2175"/>
      <c r="AA531" s="2175"/>
      <c r="AB531" s="2175"/>
      <c r="AC531" s="2175"/>
      <c r="AD531" s="2175"/>
      <c r="AE531" s="2175"/>
      <c r="AF531" s="2175"/>
      <c r="AG531" s="2175"/>
      <c r="AH531" s="2174"/>
      <c r="AI531" s="2174"/>
      <c r="AJ531" s="2119"/>
      <c r="AL531" s="2060"/>
    </row>
  </sheetData>
  <mergeCells count="368">
    <mergeCell ref="AF530:AJ530"/>
    <mergeCell ref="G528:J528"/>
    <mergeCell ref="L528:O528"/>
    <mergeCell ref="Q528:T528"/>
    <mergeCell ref="V528:Y528"/>
    <mergeCell ref="AA528:AD528"/>
    <mergeCell ref="G530:J530"/>
    <mergeCell ref="L530:O530"/>
    <mergeCell ref="Q530:T530"/>
    <mergeCell ref="V530:Y530"/>
    <mergeCell ref="AA530:AD530"/>
    <mergeCell ref="AO504:AO507"/>
    <mergeCell ref="AQ504:AQ508"/>
    <mergeCell ref="AR504:AR508"/>
    <mergeCell ref="B509:B514"/>
    <mergeCell ref="C509:C514"/>
    <mergeCell ref="AO509:AO524"/>
    <mergeCell ref="B515:B524"/>
    <mergeCell ref="C515:C519"/>
    <mergeCell ref="C520:C524"/>
    <mergeCell ref="B504:D507"/>
    <mergeCell ref="F504:AJ504"/>
    <mergeCell ref="AK504:AK508"/>
    <mergeCell ref="AL504:AL508"/>
    <mergeCell ref="AM504:AM508"/>
    <mergeCell ref="AN504:AN507"/>
    <mergeCell ref="AO480:AO483"/>
    <mergeCell ref="AQ480:AQ484"/>
    <mergeCell ref="AR480:AR484"/>
    <mergeCell ref="B485:B490"/>
    <mergeCell ref="C485:C490"/>
    <mergeCell ref="AO485:AO500"/>
    <mergeCell ref="B491:B500"/>
    <mergeCell ref="C491:C495"/>
    <mergeCell ref="C496:C500"/>
    <mergeCell ref="B480:D483"/>
    <mergeCell ref="F480:AJ480"/>
    <mergeCell ref="AK480:AK484"/>
    <mergeCell ref="AL480:AL484"/>
    <mergeCell ref="AM480:AM484"/>
    <mergeCell ref="AN480:AN483"/>
    <mergeCell ref="AO456:AO459"/>
    <mergeCell ref="AQ456:AQ460"/>
    <mergeCell ref="AR456:AR460"/>
    <mergeCell ref="B461:B466"/>
    <mergeCell ref="C461:C466"/>
    <mergeCell ref="AO461:AO476"/>
    <mergeCell ref="B467:B476"/>
    <mergeCell ref="C467:C471"/>
    <mergeCell ref="C472:C476"/>
    <mergeCell ref="B456:D459"/>
    <mergeCell ref="F456:AJ456"/>
    <mergeCell ref="AK456:AK460"/>
    <mergeCell ref="AL456:AL460"/>
    <mergeCell ref="AM456:AM460"/>
    <mergeCell ref="AN456:AN459"/>
    <mergeCell ref="AO432:AO435"/>
    <mergeCell ref="AQ432:AQ436"/>
    <mergeCell ref="AR432:AR436"/>
    <mergeCell ref="B437:B442"/>
    <mergeCell ref="C437:C442"/>
    <mergeCell ref="AO437:AO452"/>
    <mergeCell ref="B443:B452"/>
    <mergeCell ref="C443:C447"/>
    <mergeCell ref="C448:C452"/>
    <mergeCell ref="B432:D435"/>
    <mergeCell ref="F432:AJ432"/>
    <mergeCell ref="AK432:AK436"/>
    <mergeCell ref="AL432:AL436"/>
    <mergeCell ref="AM432:AM436"/>
    <mergeCell ref="AN432:AN435"/>
    <mergeCell ref="AO408:AO411"/>
    <mergeCell ref="AQ408:AQ412"/>
    <mergeCell ref="AR408:AR412"/>
    <mergeCell ref="B413:B418"/>
    <mergeCell ref="C413:C418"/>
    <mergeCell ref="AO413:AO428"/>
    <mergeCell ref="B419:B428"/>
    <mergeCell ref="C419:C423"/>
    <mergeCell ref="C424:C428"/>
    <mergeCell ref="B408:D411"/>
    <mergeCell ref="F408:AJ408"/>
    <mergeCell ref="AK408:AK412"/>
    <mergeCell ref="AL408:AL412"/>
    <mergeCell ref="AM408:AM412"/>
    <mergeCell ref="AN408:AN411"/>
    <mergeCell ref="AO384:AO387"/>
    <mergeCell ref="AQ384:AQ388"/>
    <mergeCell ref="AR384:AR388"/>
    <mergeCell ref="B389:B394"/>
    <mergeCell ref="C389:C394"/>
    <mergeCell ref="AO389:AO404"/>
    <mergeCell ref="B395:B404"/>
    <mergeCell ref="C395:C399"/>
    <mergeCell ref="C400:C404"/>
    <mergeCell ref="B384:D387"/>
    <mergeCell ref="F384:AJ384"/>
    <mergeCell ref="AK384:AK388"/>
    <mergeCell ref="AL384:AL388"/>
    <mergeCell ref="AM384:AM388"/>
    <mergeCell ref="AN384:AN387"/>
    <mergeCell ref="AO360:AO363"/>
    <mergeCell ref="AQ360:AQ364"/>
    <mergeCell ref="AR360:AR364"/>
    <mergeCell ref="B365:B370"/>
    <mergeCell ref="C365:C370"/>
    <mergeCell ref="AO365:AO380"/>
    <mergeCell ref="B371:B380"/>
    <mergeCell ref="C371:C375"/>
    <mergeCell ref="C376:C380"/>
    <mergeCell ref="B360:D363"/>
    <mergeCell ref="F360:AJ360"/>
    <mergeCell ref="AK360:AK364"/>
    <mergeCell ref="AL360:AL364"/>
    <mergeCell ref="AM360:AM364"/>
    <mergeCell ref="AN360:AN363"/>
    <mergeCell ref="AO336:AO339"/>
    <mergeCell ref="AQ336:AQ340"/>
    <mergeCell ref="AR336:AR340"/>
    <mergeCell ref="B341:B346"/>
    <mergeCell ref="C341:C346"/>
    <mergeCell ref="AO341:AO356"/>
    <mergeCell ref="B347:B356"/>
    <mergeCell ref="C347:C351"/>
    <mergeCell ref="C352:C356"/>
    <mergeCell ref="B336:D339"/>
    <mergeCell ref="F336:AJ336"/>
    <mergeCell ref="AK336:AK340"/>
    <mergeCell ref="AL336:AL340"/>
    <mergeCell ref="AM336:AM340"/>
    <mergeCell ref="AN336:AN339"/>
    <mergeCell ref="AO312:AO315"/>
    <mergeCell ref="AQ312:AQ316"/>
    <mergeCell ref="AR312:AR316"/>
    <mergeCell ref="B317:B322"/>
    <mergeCell ref="C317:C322"/>
    <mergeCell ref="AO317:AO332"/>
    <mergeCell ref="B323:B332"/>
    <mergeCell ref="C323:C327"/>
    <mergeCell ref="C328:C332"/>
    <mergeCell ref="B312:D315"/>
    <mergeCell ref="F312:AJ312"/>
    <mergeCell ref="AK312:AK316"/>
    <mergeCell ref="AL312:AL316"/>
    <mergeCell ref="AM312:AM316"/>
    <mergeCell ref="AN312:AN315"/>
    <mergeCell ref="AO288:AO291"/>
    <mergeCell ref="AQ288:AQ292"/>
    <mergeCell ref="AR288:AR292"/>
    <mergeCell ref="B293:B298"/>
    <mergeCell ref="C293:C298"/>
    <mergeCell ref="AO293:AO308"/>
    <mergeCell ref="B299:B308"/>
    <mergeCell ref="C299:C303"/>
    <mergeCell ref="C304:C308"/>
    <mergeCell ref="B288:D291"/>
    <mergeCell ref="F288:AJ288"/>
    <mergeCell ref="AK288:AK292"/>
    <mergeCell ref="AL288:AL292"/>
    <mergeCell ref="AM288:AM292"/>
    <mergeCell ref="AN288:AN291"/>
    <mergeCell ref="AO264:AO267"/>
    <mergeCell ref="AQ264:AQ268"/>
    <mergeCell ref="AR264:AR268"/>
    <mergeCell ref="B269:B274"/>
    <mergeCell ref="C269:C274"/>
    <mergeCell ref="AO269:AO284"/>
    <mergeCell ref="B275:B284"/>
    <mergeCell ref="C275:C279"/>
    <mergeCell ref="C280:C284"/>
    <mergeCell ref="B264:D267"/>
    <mergeCell ref="F264:AJ264"/>
    <mergeCell ref="AK264:AK268"/>
    <mergeCell ref="AL264:AL268"/>
    <mergeCell ref="AM264:AM268"/>
    <mergeCell ref="AN264:AN267"/>
    <mergeCell ref="AO240:AO243"/>
    <mergeCell ref="AQ240:AQ244"/>
    <mergeCell ref="AR240:AR244"/>
    <mergeCell ref="B245:B250"/>
    <mergeCell ref="C245:C250"/>
    <mergeCell ref="AO245:AO260"/>
    <mergeCell ref="B251:B260"/>
    <mergeCell ref="C251:C255"/>
    <mergeCell ref="C256:C260"/>
    <mergeCell ref="B240:D243"/>
    <mergeCell ref="F240:AJ240"/>
    <mergeCell ref="AK240:AK244"/>
    <mergeCell ref="AL240:AL244"/>
    <mergeCell ref="AM240:AM244"/>
    <mergeCell ref="AN240:AN243"/>
    <mergeCell ref="AO216:AO219"/>
    <mergeCell ref="AQ216:AQ220"/>
    <mergeCell ref="AR216:AR220"/>
    <mergeCell ref="B221:B226"/>
    <mergeCell ref="C221:C226"/>
    <mergeCell ref="AO221:AO236"/>
    <mergeCell ref="B227:B236"/>
    <mergeCell ref="C227:C231"/>
    <mergeCell ref="C232:C236"/>
    <mergeCell ref="B216:D219"/>
    <mergeCell ref="F216:AJ216"/>
    <mergeCell ref="AK216:AK220"/>
    <mergeCell ref="AL216:AL220"/>
    <mergeCell ref="AM216:AM220"/>
    <mergeCell ref="AN216:AN219"/>
    <mergeCell ref="AO192:AO195"/>
    <mergeCell ref="AQ192:AQ196"/>
    <mergeCell ref="AR192:AR196"/>
    <mergeCell ref="B197:B202"/>
    <mergeCell ref="C197:C202"/>
    <mergeCell ref="AO197:AO212"/>
    <mergeCell ref="B203:B212"/>
    <mergeCell ref="C203:C207"/>
    <mergeCell ref="C208:C212"/>
    <mergeCell ref="B192:D195"/>
    <mergeCell ref="F192:AJ192"/>
    <mergeCell ref="AK192:AK196"/>
    <mergeCell ref="AL192:AL196"/>
    <mergeCell ref="AM192:AM196"/>
    <mergeCell ref="AN192:AN195"/>
    <mergeCell ref="AO168:AO171"/>
    <mergeCell ref="AQ168:AQ172"/>
    <mergeCell ref="AR168:AR172"/>
    <mergeCell ref="B173:B178"/>
    <mergeCell ref="C173:C178"/>
    <mergeCell ref="AO173:AO188"/>
    <mergeCell ref="B179:B188"/>
    <mergeCell ref="C179:C183"/>
    <mergeCell ref="C184:C188"/>
    <mergeCell ref="B168:D171"/>
    <mergeCell ref="F168:AJ168"/>
    <mergeCell ref="AK168:AK172"/>
    <mergeCell ref="AL168:AL172"/>
    <mergeCell ref="AM168:AM172"/>
    <mergeCell ref="AN168:AN171"/>
    <mergeCell ref="AO144:AO147"/>
    <mergeCell ref="AQ144:AQ148"/>
    <mergeCell ref="AR144:AR148"/>
    <mergeCell ref="B149:B154"/>
    <mergeCell ref="C149:C154"/>
    <mergeCell ref="AO149:AO164"/>
    <mergeCell ref="B155:B164"/>
    <mergeCell ref="C155:C159"/>
    <mergeCell ref="C160:C164"/>
    <mergeCell ref="B144:D147"/>
    <mergeCell ref="F144:AJ144"/>
    <mergeCell ref="AK144:AK148"/>
    <mergeCell ref="AL144:AL148"/>
    <mergeCell ref="AM144:AM148"/>
    <mergeCell ref="AN144:AN147"/>
    <mergeCell ref="AO120:AO123"/>
    <mergeCell ref="AQ120:AQ124"/>
    <mergeCell ref="AR120:AR124"/>
    <mergeCell ref="B125:B130"/>
    <mergeCell ref="C125:C130"/>
    <mergeCell ref="AO125:AO140"/>
    <mergeCell ref="B131:B140"/>
    <mergeCell ref="C131:C135"/>
    <mergeCell ref="C136:C140"/>
    <mergeCell ref="B120:D123"/>
    <mergeCell ref="F120:AJ120"/>
    <mergeCell ref="AK120:AK124"/>
    <mergeCell ref="AL120:AL124"/>
    <mergeCell ref="AM120:AM124"/>
    <mergeCell ref="AN120:AN123"/>
    <mergeCell ref="B101:B106"/>
    <mergeCell ref="C101:C106"/>
    <mergeCell ref="AO101:AO116"/>
    <mergeCell ref="B107:B116"/>
    <mergeCell ref="C107:C111"/>
    <mergeCell ref="C112:C116"/>
    <mergeCell ref="B96:D99"/>
    <mergeCell ref="F96:AJ96"/>
    <mergeCell ref="AK96:AK100"/>
    <mergeCell ref="AL96:AL100"/>
    <mergeCell ref="AM96:AM100"/>
    <mergeCell ref="AN96:AN99"/>
    <mergeCell ref="B77:B82"/>
    <mergeCell ref="C77:C82"/>
    <mergeCell ref="AO77:AO92"/>
    <mergeCell ref="B83:B92"/>
    <mergeCell ref="C83:C87"/>
    <mergeCell ref="C88:C92"/>
    <mergeCell ref="AO96:AO99"/>
    <mergeCell ref="AQ96:AQ100"/>
    <mergeCell ref="AR96:AR100"/>
    <mergeCell ref="AN72:AN75"/>
    <mergeCell ref="AO72:AO75"/>
    <mergeCell ref="AQ48:AQ52"/>
    <mergeCell ref="AR48:AR52"/>
    <mergeCell ref="B53:B58"/>
    <mergeCell ref="C53:C58"/>
    <mergeCell ref="AO53:AO68"/>
    <mergeCell ref="B59:B68"/>
    <mergeCell ref="C59:C63"/>
    <mergeCell ref="AQ72:AQ76"/>
    <mergeCell ref="AR72:AR76"/>
    <mergeCell ref="B72:D75"/>
    <mergeCell ref="F72:AJ72"/>
    <mergeCell ref="AK72:AK76"/>
    <mergeCell ref="AL72:AL76"/>
    <mergeCell ref="AM72:AM76"/>
    <mergeCell ref="B48:D51"/>
    <mergeCell ref="F48:AJ48"/>
    <mergeCell ref="AK48:AK51"/>
    <mergeCell ref="AL48:AL51"/>
    <mergeCell ref="C64:C68"/>
    <mergeCell ref="AO24:AO27"/>
    <mergeCell ref="AQ24:AQ28"/>
    <mergeCell ref="AM48:AM51"/>
    <mergeCell ref="AN48:AN51"/>
    <mergeCell ref="AO48:AO51"/>
    <mergeCell ref="AR24:AR28"/>
    <mergeCell ref="A28:A29"/>
    <mergeCell ref="B29:B34"/>
    <mergeCell ref="C29:C34"/>
    <mergeCell ref="AO29:AO44"/>
    <mergeCell ref="A35:A36"/>
    <mergeCell ref="B35:B44"/>
    <mergeCell ref="C35:C39"/>
    <mergeCell ref="B24:D27"/>
    <mergeCell ref="F24:AJ24"/>
    <mergeCell ref="AK24:AK27"/>
    <mergeCell ref="AL24:AL27"/>
    <mergeCell ref="AM24:AM27"/>
    <mergeCell ref="AN24:AN27"/>
    <mergeCell ref="A40:A41"/>
    <mergeCell ref="C40:C44"/>
    <mergeCell ref="B9:C9"/>
    <mergeCell ref="F9:H9"/>
    <mergeCell ref="AG9:AJ9"/>
    <mergeCell ref="AG10:AJ10"/>
    <mergeCell ref="AG11:AJ11"/>
    <mergeCell ref="AG12:AJ12"/>
    <mergeCell ref="AG13:AJ13"/>
    <mergeCell ref="AA14:AB21"/>
    <mergeCell ref="AC14:AF17"/>
    <mergeCell ref="AG14:AJ14"/>
    <mergeCell ref="AG15:AJ15"/>
    <mergeCell ref="AG16:AJ16"/>
    <mergeCell ref="AG17:AJ17"/>
    <mergeCell ref="AC18:AF21"/>
    <mergeCell ref="AG18:AJ18"/>
    <mergeCell ref="AG19:AJ19"/>
    <mergeCell ref="AG20:AJ20"/>
    <mergeCell ref="AG21:AJ21"/>
    <mergeCell ref="AM2:AO2"/>
    <mergeCell ref="AM4:AO4"/>
    <mergeCell ref="F5:M5"/>
    <mergeCell ref="P5:T6"/>
    <mergeCell ref="U5:X6"/>
    <mergeCell ref="AA5:AB7"/>
    <mergeCell ref="AC5:AF7"/>
    <mergeCell ref="AG5:AJ7"/>
    <mergeCell ref="AK5:AK6"/>
    <mergeCell ref="AL5:AL6"/>
    <mergeCell ref="AM5:AM6"/>
    <mergeCell ref="AN5:AN6"/>
    <mergeCell ref="AO5:AO6"/>
    <mergeCell ref="F6:I6"/>
    <mergeCell ref="F7:I7"/>
    <mergeCell ref="P7:T8"/>
    <mergeCell ref="U7:X8"/>
    <mergeCell ref="AA8:AB13"/>
    <mergeCell ref="AC8:AF13"/>
    <mergeCell ref="AG8:AJ8"/>
    <mergeCell ref="AO8:AO21"/>
  </mergeCells>
  <phoneticPr fontId="18"/>
  <conditionalFormatting sqref="D29:D34">
    <cfRule type="cellIs" dxfId="561" priority="1607" operator="equal">
      <formula>0</formula>
    </cfRule>
  </conditionalFormatting>
  <conditionalFormatting sqref="D36:D37">
    <cfRule type="cellIs" dxfId="560" priority="1606" operator="equal">
      <formula>0</formula>
    </cfRule>
  </conditionalFormatting>
  <conditionalFormatting sqref="D53:D58">
    <cfRule type="cellIs" dxfId="559" priority="1604" operator="equal">
      <formula>0</formula>
    </cfRule>
  </conditionalFormatting>
  <conditionalFormatting sqref="D60:D61">
    <cfRule type="cellIs" dxfId="558" priority="1603" operator="equal">
      <formula>0</formula>
    </cfRule>
  </conditionalFormatting>
  <conditionalFormatting sqref="D77:D82">
    <cfRule type="cellIs" dxfId="557" priority="1601" operator="equal">
      <formula>0</formula>
    </cfRule>
  </conditionalFormatting>
  <conditionalFormatting sqref="D84:D85">
    <cfRule type="cellIs" dxfId="556" priority="1600" operator="equal">
      <formula>0</formula>
    </cfRule>
  </conditionalFormatting>
  <conditionalFormatting sqref="D101:D106">
    <cfRule type="cellIs" dxfId="555" priority="1598" operator="equal">
      <formula>0</formula>
    </cfRule>
  </conditionalFormatting>
  <conditionalFormatting sqref="D108:D109">
    <cfRule type="cellIs" dxfId="554" priority="1597" operator="equal">
      <formula>0</formula>
    </cfRule>
  </conditionalFormatting>
  <conditionalFormatting sqref="D125:D130">
    <cfRule type="cellIs" dxfId="553" priority="1595" operator="equal">
      <formula>0</formula>
    </cfRule>
  </conditionalFormatting>
  <conditionalFormatting sqref="D132:D133">
    <cfRule type="cellIs" dxfId="552" priority="1594" operator="equal">
      <formula>0</formula>
    </cfRule>
  </conditionalFormatting>
  <conditionalFormatting sqref="D149:D154">
    <cfRule type="cellIs" dxfId="551" priority="1592" operator="equal">
      <formula>0</formula>
    </cfRule>
  </conditionalFormatting>
  <conditionalFormatting sqref="D156:D157">
    <cfRule type="cellIs" dxfId="550" priority="1591" operator="equal">
      <formula>0</formula>
    </cfRule>
  </conditionalFormatting>
  <conditionalFormatting sqref="D173:D178">
    <cfRule type="cellIs" dxfId="549" priority="1589" operator="equal">
      <formula>0</formula>
    </cfRule>
  </conditionalFormatting>
  <conditionalFormatting sqref="D180:D181">
    <cfRule type="cellIs" dxfId="548" priority="1588" operator="equal">
      <formula>0</formula>
    </cfRule>
  </conditionalFormatting>
  <conditionalFormatting sqref="D197:D202">
    <cfRule type="cellIs" dxfId="547" priority="1586" operator="equal">
      <formula>0</formula>
    </cfRule>
  </conditionalFormatting>
  <conditionalFormatting sqref="D204:D205">
    <cfRule type="cellIs" dxfId="546" priority="1585" operator="equal">
      <formula>0</formula>
    </cfRule>
  </conditionalFormatting>
  <conditionalFormatting sqref="D221:D226">
    <cfRule type="cellIs" dxfId="545" priority="1583" operator="equal">
      <formula>0</formula>
    </cfRule>
  </conditionalFormatting>
  <conditionalFormatting sqref="D228:D229">
    <cfRule type="cellIs" dxfId="544" priority="1582" operator="equal">
      <formula>0</formula>
    </cfRule>
  </conditionalFormatting>
  <conditionalFormatting sqref="D245:D250">
    <cfRule type="cellIs" dxfId="543" priority="1580" operator="equal">
      <formula>0</formula>
    </cfRule>
  </conditionalFormatting>
  <conditionalFormatting sqref="D252:D253">
    <cfRule type="cellIs" dxfId="542" priority="1579" operator="equal">
      <formula>0</formula>
    </cfRule>
  </conditionalFormatting>
  <conditionalFormatting sqref="D269:D274">
    <cfRule type="cellIs" dxfId="541" priority="1577" operator="equal">
      <formula>0</formula>
    </cfRule>
  </conditionalFormatting>
  <conditionalFormatting sqref="D276:D277">
    <cfRule type="cellIs" dxfId="540" priority="1576" operator="equal">
      <formula>0</formula>
    </cfRule>
  </conditionalFormatting>
  <conditionalFormatting sqref="D293:D298">
    <cfRule type="cellIs" dxfId="539" priority="1574" operator="equal">
      <formula>0</formula>
    </cfRule>
  </conditionalFormatting>
  <conditionalFormatting sqref="D300:D301">
    <cfRule type="cellIs" dxfId="538" priority="1573" operator="equal">
      <formula>0</formula>
    </cfRule>
  </conditionalFormatting>
  <conditionalFormatting sqref="D317:D322">
    <cfRule type="cellIs" dxfId="537" priority="1571" operator="equal">
      <formula>0</formula>
    </cfRule>
  </conditionalFormatting>
  <conditionalFormatting sqref="D324:D325">
    <cfRule type="cellIs" dxfId="536" priority="1570" operator="equal">
      <formula>0</formula>
    </cfRule>
  </conditionalFormatting>
  <conditionalFormatting sqref="D341:D346">
    <cfRule type="cellIs" dxfId="535" priority="1568" operator="equal">
      <formula>0</formula>
    </cfRule>
  </conditionalFormatting>
  <conditionalFormatting sqref="D348:D349">
    <cfRule type="cellIs" dxfId="534" priority="1567" operator="equal">
      <formula>0</formula>
    </cfRule>
  </conditionalFormatting>
  <conditionalFormatting sqref="D365:D370">
    <cfRule type="cellIs" dxfId="533" priority="1565" operator="equal">
      <formula>0</formula>
    </cfRule>
  </conditionalFormatting>
  <conditionalFormatting sqref="D372:D373">
    <cfRule type="cellIs" dxfId="532" priority="1564" operator="equal">
      <formula>0</formula>
    </cfRule>
  </conditionalFormatting>
  <conditionalFormatting sqref="D389:D394">
    <cfRule type="cellIs" dxfId="531" priority="1562" operator="equal">
      <formula>0</formula>
    </cfRule>
  </conditionalFormatting>
  <conditionalFormatting sqref="D396:D397">
    <cfRule type="cellIs" dxfId="530" priority="1561" operator="equal">
      <formula>0</formula>
    </cfRule>
  </conditionalFormatting>
  <conditionalFormatting sqref="D413:D418">
    <cfRule type="cellIs" dxfId="529" priority="1559" operator="equal">
      <formula>0</formula>
    </cfRule>
  </conditionalFormatting>
  <conditionalFormatting sqref="D420:D421">
    <cfRule type="cellIs" dxfId="528" priority="1558" operator="equal">
      <formula>0</formula>
    </cfRule>
  </conditionalFormatting>
  <conditionalFormatting sqref="D437:D442">
    <cfRule type="cellIs" dxfId="527" priority="1556" operator="equal">
      <formula>0</formula>
    </cfRule>
  </conditionalFormatting>
  <conditionalFormatting sqref="D444:D445">
    <cfRule type="cellIs" dxfId="526" priority="1555" operator="equal">
      <formula>0</formula>
    </cfRule>
  </conditionalFormatting>
  <conditionalFormatting sqref="D461:D466">
    <cfRule type="cellIs" dxfId="525" priority="1553" operator="equal">
      <formula>0</formula>
    </cfRule>
  </conditionalFormatting>
  <conditionalFormatting sqref="D468:D469">
    <cfRule type="cellIs" dxfId="524" priority="1552" operator="equal">
      <formula>0</formula>
    </cfRule>
  </conditionalFormatting>
  <conditionalFormatting sqref="D485:D490">
    <cfRule type="cellIs" dxfId="523" priority="1550" operator="equal">
      <formula>0</formula>
    </cfRule>
  </conditionalFormatting>
  <conditionalFormatting sqref="D492:D493">
    <cfRule type="cellIs" dxfId="522" priority="1549" operator="equal">
      <formula>0</formula>
    </cfRule>
  </conditionalFormatting>
  <conditionalFormatting sqref="D509:D514">
    <cfRule type="cellIs" dxfId="521" priority="1547" operator="equal">
      <formula>0</formula>
    </cfRule>
  </conditionalFormatting>
  <conditionalFormatting sqref="D516:D517">
    <cfRule type="cellIs" dxfId="520" priority="1546" operator="equal">
      <formula>0</formula>
    </cfRule>
  </conditionalFormatting>
  <conditionalFormatting sqref="F528 K528 P528 U528 Z528">
    <cfRule type="containsText" dxfId="519" priority="1470" operator="containsText" text="日">
      <formula>NOT(ISERROR(SEARCH("日",F528)))</formula>
    </cfRule>
    <cfRule type="containsText" dxfId="518" priority="1471" operator="containsText" text="土">
      <formula>NOT(ISERROR(SEARCH("土",F528)))</formula>
    </cfRule>
  </conditionalFormatting>
  <conditionalFormatting sqref="F528">
    <cfRule type="containsText" dxfId="517" priority="1461" operator="containsText" text="その他">
      <formula>NOT(ISERROR(SEARCH("その他",F528)))</formula>
    </cfRule>
    <cfRule type="containsText" dxfId="516" priority="1462" operator="containsText" text="冬休">
      <formula>NOT(ISERROR(SEARCH("冬休",F528)))</formula>
    </cfRule>
    <cfRule type="containsText" dxfId="515" priority="1464" operator="containsText" text="製作">
      <formula>NOT(ISERROR(SEARCH("製作",F528)))</formula>
    </cfRule>
    <cfRule type="containsText" dxfId="514" priority="1463" operator="containsText" text="夏休">
      <formula>NOT(ISERROR(SEARCH("夏休",F528)))</formula>
    </cfRule>
    <cfRule type="containsText" dxfId="513" priority="1469" operator="containsText" text="中止">
      <formula>NOT(ISERROR(SEARCH("中止",F528)))</formula>
    </cfRule>
    <cfRule type="containsText" dxfId="512" priority="1468" operator="containsText" text="中止,製作,夏休,冬休,その他">
      <formula>NOT(ISERROR(SEARCH("中止,製作,夏休,冬休,その他",F528)))</formula>
    </cfRule>
    <cfRule type="cellIs" dxfId="511" priority="1465" operator="equal">
      <formula>"中止,製作"</formula>
    </cfRule>
  </conditionalFormatting>
  <conditionalFormatting sqref="F530">
    <cfRule type="cellIs" dxfId="510" priority="1416" operator="equal">
      <formula>"休"</formula>
    </cfRule>
    <cfRule type="containsText" dxfId="509" priority="1414" operator="containsText" text="入,退">
      <formula>NOT(ISERROR(SEARCH("入,退",F530)))</formula>
    </cfRule>
    <cfRule type="containsText" dxfId="508" priority="1413" operator="containsText" text="入">
      <formula>NOT(ISERROR(SEARCH("入",F530)))</formula>
    </cfRule>
    <cfRule type="containsText" dxfId="507" priority="1412" operator="containsText" text="退">
      <formula>NOT(ISERROR(SEARCH("退",F530)))</formula>
    </cfRule>
    <cfRule type="containsText" dxfId="506" priority="1411" operator="containsText" text="外">
      <formula>NOT(ISERROR(SEARCH("外",F530)))</formula>
    </cfRule>
    <cfRule type="containsText" dxfId="505" priority="1410" operator="containsText" text="－">
      <formula>NOT(ISERROR(SEARCH("－",F530)))</formula>
    </cfRule>
  </conditionalFormatting>
  <conditionalFormatting sqref="F29:G34 V31:W32 H31:U33 V33:AJ33">
    <cfRule type="containsText" dxfId="504" priority="1482" operator="containsText" text="－">
      <formula>NOT(ISERROR(SEARCH("－",F29)))</formula>
    </cfRule>
  </conditionalFormatting>
  <conditionalFormatting sqref="F29:H30 K29:AJ30 F31:AJ34">
    <cfRule type="containsText" dxfId="503" priority="1484" operator="containsText" text="外">
      <formula>NOT(ISERROR(SEARCH("外",F29)))</formula>
    </cfRule>
    <cfRule type="containsText" dxfId="502" priority="1485" operator="containsText" text="退">
      <formula>NOT(ISERROR(SEARCH("退",F29)))</formula>
    </cfRule>
    <cfRule type="containsText" dxfId="501" priority="1486" operator="containsText" text="入">
      <formula>NOT(ISERROR(SEARCH("入",F29)))</formula>
    </cfRule>
    <cfRule type="containsText" dxfId="500" priority="1487" operator="containsText" text="入,退">
      <formula>NOT(ISERROR(SEARCH("入,退",F29)))</formula>
    </cfRule>
    <cfRule type="cellIs" dxfId="499" priority="1489" operator="equal">
      <formula>"休"</formula>
    </cfRule>
  </conditionalFormatting>
  <conditionalFormatting sqref="F60:I61">
    <cfRule type="containsText" dxfId="498" priority="867" operator="containsText" text="退">
      <formula>NOT(ISERROR(SEARCH("退",F60)))</formula>
    </cfRule>
    <cfRule type="containsText" dxfId="497" priority="868" operator="containsText" text="入">
      <formula>NOT(ISERROR(SEARCH("入",F60)))</formula>
    </cfRule>
    <cfRule type="containsText" dxfId="496" priority="869" operator="containsText" text="入,退">
      <formula>NOT(ISERROR(SEARCH("入,退",F60)))</formula>
    </cfRule>
    <cfRule type="cellIs" dxfId="495" priority="871" operator="equal">
      <formula>"休"</formula>
    </cfRule>
    <cfRule type="containsText" dxfId="494" priority="872" operator="containsText" text="－">
      <formula>NOT(ISERROR(SEARCH("－",F60)))</formula>
    </cfRule>
  </conditionalFormatting>
  <conditionalFormatting sqref="F36:AI39">
    <cfRule type="containsText" dxfId="493" priority="1389" operator="containsText" text="入,退">
      <formula>NOT(ISERROR(SEARCH("入,退",F36)))</formula>
    </cfRule>
    <cfRule type="containsText" dxfId="492" priority="1387" operator="containsText" text="退">
      <formula>NOT(ISERROR(SEARCH("退",F36)))</formula>
    </cfRule>
    <cfRule type="containsText" dxfId="491" priority="1388" operator="containsText" text="入">
      <formula>NOT(ISERROR(SEARCH("入",F36)))</formula>
    </cfRule>
    <cfRule type="cellIs" dxfId="490" priority="1391" operator="equal">
      <formula>"休"</formula>
    </cfRule>
  </conditionalFormatting>
  <conditionalFormatting sqref="F38:AI39">
    <cfRule type="containsText" dxfId="489" priority="1385" operator="containsText" text="－">
      <formula>NOT(ISERROR(SEARCH("－",F38)))</formula>
    </cfRule>
  </conditionalFormatting>
  <conditionalFormatting sqref="F26:AJ27">
    <cfRule type="expression" dxfId="488" priority="1651">
      <formula>WEEKDAY(F$26)=7</formula>
    </cfRule>
    <cfRule type="expression" dxfId="487" priority="1652">
      <formula>WEEKDAY(F$26)=1</formula>
    </cfRule>
  </conditionalFormatting>
  <conditionalFormatting sqref="F28:AJ28">
    <cfRule type="containsText" dxfId="486" priority="1478" operator="containsText" text="中止">
      <formula>NOT(ISERROR(SEARCH("中止",F28)))</formula>
    </cfRule>
    <cfRule type="containsText" dxfId="485" priority="1475" operator="containsText" text="製作">
      <formula>NOT(ISERROR(SEARCH("製作",F28)))</formula>
    </cfRule>
    <cfRule type="containsText" dxfId="484" priority="1480" operator="containsText" text="土">
      <formula>NOT(ISERROR(SEARCH("土",F28)))</formula>
    </cfRule>
    <cfRule type="containsText" dxfId="483" priority="1479" operator="containsText" text="日">
      <formula>NOT(ISERROR(SEARCH("日",F28)))</formula>
    </cfRule>
    <cfRule type="containsText" dxfId="482" priority="1472" operator="containsText" text="その他">
      <formula>NOT(ISERROR(SEARCH("その他",F28)))</formula>
    </cfRule>
    <cfRule type="containsText" dxfId="481" priority="1477" operator="containsText" text="中止,製作,夏休,冬休,その他">
      <formula>NOT(ISERROR(SEARCH("中止,製作,夏休,冬休,その他",F28)))</formula>
    </cfRule>
    <cfRule type="cellIs" dxfId="480" priority="1476" operator="equal">
      <formula>"中止,製作"</formula>
    </cfRule>
    <cfRule type="containsText" dxfId="479" priority="1474" operator="containsText" text="夏休">
      <formula>NOT(ISERROR(SEARCH("夏休",F28)))</formula>
    </cfRule>
    <cfRule type="containsText" dxfId="478" priority="1473" operator="containsText" text="冬休">
      <formula>NOT(ISERROR(SEARCH("冬休",F28)))</formula>
    </cfRule>
  </conditionalFormatting>
  <conditionalFormatting sqref="F35:AJ35">
    <cfRule type="cellIs" dxfId="477" priority="1405" operator="equal">
      <formula>"中止,製作"</formula>
    </cfRule>
    <cfRule type="containsText" dxfId="476" priority="1404" operator="containsText" text="製作">
      <formula>NOT(ISERROR(SEARCH("製作",F35)))</formula>
    </cfRule>
    <cfRule type="containsText" dxfId="475" priority="1403" operator="containsText" text="夏休">
      <formula>NOT(ISERROR(SEARCH("夏休",F35)))</formula>
    </cfRule>
    <cfRule type="containsText" dxfId="474" priority="1402" operator="containsText" text="冬休">
      <formula>NOT(ISERROR(SEARCH("冬休",F35)))</formula>
    </cfRule>
    <cfRule type="containsText" dxfId="473" priority="1401" operator="containsText" text="その他">
      <formula>NOT(ISERROR(SEARCH("その他",F35)))</formula>
    </cfRule>
    <cfRule type="containsText" dxfId="472" priority="1406" operator="containsText" text="中止,製作,夏休,冬休,その他">
      <formula>NOT(ISERROR(SEARCH("中止,製作,夏休,冬休,その他",F35)))</formula>
    </cfRule>
    <cfRule type="containsText" dxfId="471" priority="1409" operator="containsText" text="土">
      <formula>NOT(ISERROR(SEARCH("土",F35)))</formula>
    </cfRule>
    <cfRule type="containsText" dxfId="470" priority="1408" operator="containsText" text="日">
      <formula>NOT(ISERROR(SEARCH("日",F35)))</formula>
    </cfRule>
    <cfRule type="containsText" dxfId="469" priority="1407" operator="containsText" text="中止">
      <formula>NOT(ISERROR(SEARCH("中止",F35)))</formula>
    </cfRule>
  </conditionalFormatting>
  <conditionalFormatting sqref="F36:AJ39">
    <cfRule type="containsText" dxfId="468" priority="1090" operator="containsText" text="外">
      <formula>NOT(ISERROR(SEARCH("外",F36)))</formula>
    </cfRule>
  </conditionalFormatting>
  <conditionalFormatting sqref="F40:AJ40">
    <cfRule type="containsText" dxfId="467" priority="1400" operator="containsText" text="土">
      <formula>NOT(ISERROR(SEARCH("土",F40)))</formula>
    </cfRule>
    <cfRule type="containsText" dxfId="466" priority="1399" operator="containsText" text="日">
      <formula>NOT(ISERROR(SEARCH("日",F40)))</formula>
    </cfRule>
    <cfRule type="containsText" dxfId="465" priority="1398" operator="containsText" text="中止">
      <formula>NOT(ISERROR(SEARCH("中止",F40)))</formula>
    </cfRule>
    <cfRule type="cellIs" dxfId="464" priority="1396" operator="equal">
      <formula>"中止,製作"</formula>
    </cfRule>
    <cfRule type="containsText" dxfId="463" priority="1395" operator="containsText" text="製作">
      <formula>NOT(ISERROR(SEARCH("製作",F40)))</formula>
    </cfRule>
    <cfRule type="containsText" dxfId="462" priority="1394" operator="containsText" text="夏休">
      <formula>NOT(ISERROR(SEARCH("夏休",F40)))</formula>
    </cfRule>
    <cfRule type="containsText" dxfId="461" priority="1393" operator="containsText" text="冬休">
      <formula>NOT(ISERROR(SEARCH("冬休",F40)))</formula>
    </cfRule>
    <cfRule type="containsText" dxfId="460" priority="1392" operator="containsText" text="その他">
      <formula>NOT(ISERROR(SEARCH("その他",F40)))</formula>
    </cfRule>
    <cfRule type="containsText" dxfId="459" priority="1397" operator="containsText" text="中止,製作,夏休,冬休,その他">
      <formula>NOT(ISERROR(SEARCH("中止,製作,夏休,冬休,その他",F40)))</formula>
    </cfRule>
  </conditionalFormatting>
  <conditionalFormatting sqref="F41:AJ44">
    <cfRule type="containsText" dxfId="458" priority="1379" operator="containsText" text="外">
      <formula>NOT(ISERROR(SEARCH("外",F41)))</formula>
    </cfRule>
    <cfRule type="containsText" dxfId="457" priority="1380" operator="containsText" text="退">
      <formula>NOT(ISERROR(SEARCH("退",F41)))</formula>
    </cfRule>
    <cfRule type="containsText" dxfId="456" priority="1381" operator="containsText" text="入">
      <formula>NOT(ISERROR(SEARCH("入",F41)))</formula>
    </cfRule>
    <cfRule type="containsText" dxfId="455" priority="1382" operator="containsText" text="入,退">
      <formula>NOT(ISERROR(SEARCH("入,退",F41)))</formula>
    </cfRule>
    <cfRule type="cellIs" dxfId="454" priority="1384" operator="equal">
      <formula>"休"</formula>
    </cfRule>
  </conditionalFormatting>
  <conditionalFormatting sqref="F50:AJ51">
    <cfRule type="expression" dxfId="453" priority="1649">
      <formula>WEEKDAY(F$50)=7</formula>
    </cfRule>
    <cfRule type="expression" dxfId="452" priority="1650">
      <formula>WEEKDAY(F$50)=1</formula>
    </cfRule>
  </conditionalFormatting>
  <conditionalFormatting sqref="F52:AJ52">
    <cfRule type="containsText" dxfId="451" priority="1345" operator="containsText" text="製作">
      <formula>NOT(ISERROR(SEARCH("製作",F52)))</formula>
    </cfRule>
    <cfRule type="cellIs" dxfId="450" priority="1346" operator="equal">
      <formula>"中止,製作"</formula>
    </cfRule>
    <cfRule type="containsText" dxfId="449" priority="1347" operator="containsText" text="中止,製作,夏休,冬休,その他">
      <formula>NOT(ISERROR(SEARCH("中止,製作,夏休,冬休,その他",F52)))</formula>
    </cfRule>
    <cfRule type="containsText" dxfId="448" priority="1348" operator="containsText" text="中止">
      <formula>NOT(ISERROR(SEARCH("中止",F52)))</formula>
    </cfRule>
    <cfRule type="containsText" dxfId="447" priority="1344" operator="containsText" text="夏休">
      <formula>NOT(ISERROR(SEARCH("夏休",F52)))</formula>
    </cfRule>
    <cfRule type="containsText" dxfId="446" priority="1350" operator="containsText" text="土">
      <formula>NOT(ISERROR(SEARCH("土",F52)))</formula>
    </cfRule>
    <cfRule type="containsText" dxfId="445" priority="1349" operator="containsText" text="日">
      <formula>NOT(ISERROR(SEARCH("日",F52)))</formula>
    </cfRule>
    <cfRule type="containsText" dxfId="444" priority="1342" operator="containsText" text="その他">
      <formula>NOT(ISERROR(SEARCH("その他",F52)))</formula>
    </cfRule>
    <cfRule type="containsText" dxfId="443" priority="1343" operator="containsText" text="冬休">
      <formula>NOT(ISERROR(SEARCH("冬休",F52)))</formula>
    </cfRule>
  </conditionalFormatting>
  <conditionalFormatting sqref="F53:AJ58">
    <cfRule type="containsText" dxfId="442" priority="940" operator="containsText" text="入,退">
      <formula>NOT(ISERROR(SEARCH("入,退",F53)))</formula>
    </cfRule>
    <cfRule type="containsText" dxfId="441" priority="939" operator="containsText" text="入">
      <formula>NOT(ISERROR(SEARCH("入",F53)))</formula>
    </cfRule>
    <cfRule type="cellIs" dxfId="440" priority="942" operator="equal">
      <formula>"休"</formula>
    </cfRule>
    <cfRule type="containsText" dxfId="439" priority="936" operator="containsText" text="－">
      <formula>NOT(ISERROR(SEARCH("－",F53)))</formula>
    </cfRule>
    <cfRule type="containsText" dxfId="438" priority="937" operator="containsText" text="外">
      <formula>NOT(ISERROR(SEARCH("外",F53)))</formula>
    </cfRule>
    <cfRule type="containsText" dxfId="437" priority="938" operator="containsText" text="退">
      <formula>NOT(ISERROR(SEARCH("退",F53)))</formula>
    </cfRule>
  </conditionalFormatting>
  <conditionalFormatting sqref="F59:AJ59">
    <cfRule type="containsText" dxfId="436" priority="1035" operator="containsText" text="中止,製作,夏休,冬休,その他">
      <formula>NOT(ISERROR(SEARCH("中止,製作,夏休,冬休,その他",F59)))</formula>
    </cfRule>
    <cfRule type="containsText" dxfId="435" priority="1036" operator="containsText" text="中止">
      <formula>NOT(ISERROR(SEARCH("中止",F59)))</formula>
    </cfRule>
    <cfRule type="containsText" dxfId="434" priority="1037" operator="containsText" text="日">
      <formula>NOT(ISERROR(SEARCH("日",F59)))</formula>
    </cfRule>
    <cfRule type="containsText" dxfId="433" priority="1038" operator="containsText" text="土">
      <formula>NOT(ISERROR(SEARCH("土",F59)))</formula>
    </cfRule>
    <cfRule type="containsText" dxfId="432" priority="1030" operator="containsText" text="その他">
      <formula>NOT(ISERROR(SEARCH("その他",F59)))</formula>
    </cfRule>
    <cfRule type="containsText" dxfId="431" priority="1031" operator="containsText" text="冬休">
      <formula>NOT(ISERROR(SEARCH("冬休",F59)))</formula>
    </cfRule>
    <cfRule type="containsText" dxfId="430" priority="1032" operator="containsText" text="夏休">
      <formula>NOT(ISERROR(SEARCH("夏休",F59)))</formula>
    </cfRule>
    <cfRule type="containsText" dxfId="429" priority="1033" operator="containsText" text="製作">
      <formula>NOT(ISERROR(SEARCH("製作",F59)))</formula>
    </cfRule>
    <cfRule type="cellIs" dxfId="428" priority="1034" operator="equal">
      <formula>"中止,製作"</formula>
    </cfRule>
  </conditionalFormatting>
  <conditionalFormatting sqref="F60:AJ63">
    <cfRule type="containsText" dxfId="427" priority="866" operator="containsText" text="外">
      <formula>NOT(ISERROR(SEARCH("外",F60)))</formula>
    </cfRule>
  </conditionalFormatting>
  <conditionalFormatting sqref="F62:AJ63">
    <cfRule type="containsText" dxfId="426" priority="1010" operator="containsText" text="入">
      <formula>NOT(ISERROR(SEARCH("入",F62)))</formula>
    </cfRule>
    <cfRule type="containsText" dxfId="425" priority="1006" operator="containsText" text="－">
      <formula>NOT(ISERROR(SEARCH("－",F62)))</formula>
    </cfRule>
    <cfRule type="containsText" dxfId="424" priority="1009" operator="containsText" text="退">
      <formula>NOT(ISERROR(SEARCH("退",F62)))</formula>
    </cfRule>
    <cfRule type="containsText" dxfId="423" priority="1011" operator="containsText" text="入,退">
      <formula>NOT(ISERROR(SEARCH("入,退",F62)))</formula>
    </cfRule>
    <cfRule type="cellIs" dxfId="422" priority="1013" operator="equal">
      <formula>"休"</formula>
    </cfRule>
  </conditionalFormatting>
  <conditionalFormatting sqref="F64:AJ64">
    <cfRule type="containsText" dxfId="421" priority="1022" operator="containsText" text="冬休">
      <formula>NOT(ISERROR(SEARCH("冬休",F64)))</formula>
    </cfRule>
    <cfRule type="containsText" dxfId="420" priority="1023" operator="containsText" text="夏休">
      <formula>NOT(ISERROR(SEARCH("夏休",F64)))</formula>
    </cfRule>
    <cfRule type="containsText" dxfId="419" priority="1024" operator="containsText" text="製作">
      <formula>NOT(ISERROR(SEARCH("製作",F64)))</formula>
    </cfRule>
    <cfRule type="cellIs" dxfId="418" priority="1025" operator="equal">
      <formula>"中止,製作"</formula>
    </cfRule>
    <cfRule type="containsText" dxfId="417" priority="1026" operator="containsText" text="中止,製作,夏休,冬休,その他">
      <formula>NOT(ISERROR(SEARCH("中止,製作,夏休,冬休,その他",F64)))</formula>
    </cfRule>
    <cfRule type="containsText" dxfId="416" priority="1029" operator="containsText" text="土">
      <formula>NOT(ISERROR(SEARCH("土",F64)))</formula>
    </cfRule>
    <cfRule type="containsText" dxfId="415" priority="1027" operator="containsText" text="中止">
      <formula>NOT(ISERROR(SEARCH("中止",F64)))</formula>
    </cfRule>
    <cfRule type="containsText" dxfId="414" priority="1028" operator="containsText" text="日">
      <formula>NOT(ISERROR(SEARCH("日",F64)))</formula>
    </cfRule>
    <cfRule type="containsText" dxfId="413" priority="1021" operator="containsText" text="その他">
      <formula>NOT(ISERROR(SEARCH("その他",F64)))</formula>
    </cfRule>
  </conditionalFormatting>
  <conditionalFormatting sqref="F65:AJ68">
    <cfRule type="cellIs" dxfId="412" priority="782" operator="equal">
      <formula>"休"</formula>
    </cfRule>
    <cfRule type="containsText" dxfId="411" priority="780" operator="containsText" text="入,退">
      <formula>NOT(ISERROR(SEARCH("入,退",F65)))</formula>
    </cfRule>
    <cfRule type="containsText" dxfId="410" priority="779" operator="containsText" text="入">
      <formula>NOT(ISERROR(SEARCH("入",F65)))</formula>
    </cfRule>
    <cfRule type="containsText" dxfId="409" priority="778" operator="containsText" text="退">
      <formula>NOT(ISERROR(SEARCH("退",F65)))</formula>
    </cfRule>
    <cfRule type="containsText" dxfId="408" priority="777" operator="containsText" text="外">
      <formula>NOT(ISERROR(SEARCH("外",F65)))</formula>
    </cfRule>
  </conditionalFormatting>
  <conditionalFormatting sqref="F65:AJ69">
    <cfRule type="containsText" dxfId="407" priority="776" operator="containsText" text="－">
      <formula>NOT(ISERROR(SEARCH("－",F65)))</formula>
    </cfRule>
  </conditionalFormatting>
  <conditionalFormatting sqref="F74:AJ75">
    <cfRule type="expression" dxfId="406" priority="1647">
      <formula>WEEKDAY(F$74)=7</formula>
    </cfRule>
    <cfRule type="expression" dxfId="405" priority="1648">
      <formula>WEEKDAY(F$74)=1</formula>
    </cfRule>
  </conditionalFormatting>
  <conditionalFormatting sqref="F76:AJ76">
    <cfRule type="containsText" dxfId="404" priority="1272" operator="containsText" text="中止">
      <formula>NOT(ISERROR(SEARCH("中止",F76)))</formula>
    </cfRule>
    <cfRule type="containsText" dxfId="403" priority="1273" operator="containsText" text="日">
      <formula>NOT(ISERROR(SEARCH("日",F76)))</formula>
    </cfRule>
    <cfRule type="containsText" dxfId="402" priority="1266" operator="containsText" text="その他">
      <formula>NOT(ISERROR(SEARCH("その他",F76)))</formula>
    </cfRule>
    <cfRule type="containsText" dxfId="401" priority="1274" operator="containsText" text="土">
      <formula>NOT(ISERROR(SEARCH("土",F76)))</formula>
    </cfRule>
    <cfRule type="containsText" dxfId="400" priority="1267" operator="containsText" text="冬休">
      <formula>NOT(ISERROR(SEARCH("冬休",F76)))</formula>
    </cfRule>
    <cfRule type="containsText" dxfId="399" priority="1268" operator="containsText" text="夏休">
      <formula>NOT(ISERROR(SEARCH("夏休",F76)))</formula>
    </cfRule>
    <cfRule type="containsText" dxfId="398" priority="1269" operator="containsText" text="製作">
      <formula>NOT(ISERROR(SEARCH("製作",F76)))</formula>
    </cfRule>
    <cfRule type="cellIs" dxfId="397" priority="1270" operator="equal">
      <formula>"中止,製作"</formula>
    </cfRule>
    <cfRule type="containsText" dxfId="396" priority="1271" operator="containsText" text="中止,製作,夏休,冬休,その他">
      <formula>NOT(ISERROR(SEARCH("中止,製作,夏休,冬休,その他",F76)))</formula>
    </cfRule>
  </conditionalFormatting>
  <conditionalFormatting sqref="F77:AJ82">
    <cfRule type="containsText" dxfId="395" priority="880" operator="containsText" text="－">
      <formula>NOT(ISERROR(SEARCH("－",F77)))</formula>
    </cfRule>
    <cfRule type="containsText" dxfId="394" priority="881" operator="containsText" text="外">
      <formula>NOT(ISERROR(SEARCH("外",F77)))</formula>
    </cfRule>
    <cfRule type="containsText" dxfId="393" priority="884" operator="containsText" text="入,退">
      <formula>NOT(ISERROR(SEARCH("入,退",F77)))</formula>
    </cfRule>
    <cfRule type="containsText" dxfId="392" priority="883" operator="containsText" text="入">
      <formula>NOT(ISERROR(SEARCH("入",F77)))</formula>
    </cfRule>
    <cfRule type="cellIs" dxfId="391" priority="886" operator="equal">
      <formula>"休"</formula>
    </cfRule>
    <cfRule type="containsText" dxfId="390" priority="882" operator="containsText" text="退">
      <formula>NOT(ISERROR(SEARCH("退",F77)))</formula>
    </cfRule>
  </conditionalFormatting>
  <conditionalFormatting sqref="F83:AJ83">
    <cfRule type="containsText" dxfId="389" priority="1264" operator="containsText" text="日">
      <formula>NOT(ISERROR(SEARCH("日",F83)))</formula>
    </cfRule>
    <cfRule type="containsText" dxfId="388" priority="1263" operator="containsText" text="中止">
      <formula>NOT(ISERROR(SEARCH("中止",F83)))</formula>
    </cfRule>
    <cfRule type="containsText" dxfId="387" priority="1262" operator="containsText" text="中止,製作,夏休,冬休,その他">
      <formula>NOT(ISERROR(SEARCH("中止,製作,夏休,冬休,その他",F83)))</formula>
    </cfRule>
    <cfRule type="cellIs" dxfId="386" priority="1261" operator="equal">
      <formula>"中止,製作"</formula>
    </cfRule>
    <cfRule type="containsText" dxfId="385" priority="1265" operator="containsText" text="土">
      <formula>NOT(ISERROR(SEARCH("土",F83)))</formula>
    </cfRule>
    <cfRule type="containsText" dxfId="384" priority="1259" operator="containsText" text="夏休">
      <formula>NOT(ISERROR(SEARCH("夏休",F83)))</formula>
    </cfRule>
    <cfRule type="containsText" dxfId="383" priority="1257" operator="containsText" text="その他">
      <formula>NOT(ISERROR(SEARCH("その他",F83)))</formula>
    </cfRule>
    <cfRule type="containsText" dxfId="382" priority="1260" operator="containsText" text="製作">
      <formula>NOT(ISERROR(SEARCH("製作",F83)))</formula>
    </cfRule>
    <cfRule type="containsText" dxfId="381" priority="1258" operator="containsText" text="冬休">
      <formula>NOT(ISERROR(SEARCH("冬休",F83)))</formula>
    </cfRule>
  </conditionalFormatting>
  <conditionalFormatting sqref="F84:AJ87">
    <cfRule type="containsText" dxfId="380" priority="1247" operator="containsText" text="入,退">
      <formula>NOT(ISERROR(SEARCH("入,退",F84)))</formula>
    </cfRule>
    <cfRule type="containsText" dxfId="379" priority="1246" operator="containsText" text="入">
      <formula>NOT(ISERROR(SEARCH("入",F84)))</formula>
    </cfRule>
    <cfRule type="containsText" dxfId="378" priority="1245" operator="containsText" text="退">
      <formula>NOT(ISERROR(SEARCH("退",F84)))</formula>
    </cfRule>
    <cfRule type="containsText" dxfId="377" priority="1244" operator="containsText" text="外">
      <formula>NOT(ISERROR(SEARCH("外",F84)))</formula>
    </cfRule>
    <cfRule type="containsText" dxfId="376" priority="1243" operator="containsText" text="－">
      <formula>NOT(ISERROR(SEARCH("－",F84)))</formula>
    </cfRule>
    <cfRule type="cellIs" dxfId="375" priority="1249" operator="equal">
      <formula>"休"</formula>
    </cfRule>
  </conditionalFormatting>
  <conditionalFormatting sqref="F88:AJ88">
    <cfRule type="containsText" dxfId="374" priority="774" operator="containsText" text="日">
      <formula>NOT(ISERROR(SEARCH("日",F88)))</formula>
    </cfRule>
    <cfRule type="containsText" dxfId="373" priority="773" operator="containsText" text="中止">
      <formula>NOT(ISERROR(SEARCH("中止",F88)))</formula>
    </cfRule>
    <cfRule type="containsText" dxfId="372" priority="772" operator="containsText" text="中止,製作,夏休,冬休,その他">
      <formula>NOT(ISERROR(SEARCH("中止,製作,夏休,冬休,その他",F88)))</formula>
    </cfRule>
    <cfRule type="cellIs" dxfId="371" priority="771" operator="equal">
      <formula>"中止,製作"</formula>
    </cfRule>
    <cfRule type="containsText" dxfId="370" priority="770" operator="containsText" text="製作">
      <formula>NOT(ISERROR(SEARCH("製作",F88)))</formula>
    </cfRule>
    <cfRule type="containsText" dxfId="369" priority="768" operator="containsText" text="冬休">
      <formula>NOT(ISERROR(SEARCH("冬休",F88)))</formula>
    </cfRule>
    <cfRule type="containsText" dxfId="368" priority="767" operator="containsText" text="その他">
      <formula>NOT(ISERROR(SEARCH("その他",F88)))</formula>
    </cfRule>
    <cfRule type="containsText" dxfId="367" priority="769" operator="containsText" text="夏休">
      <formula>NOT(ISERROR(SEARCH("夏休",F88)))</formula>
    </cfRule>
    <cfRule type="containsText" dxfId="366" priority="775" operator="containsText" text="土">
      <formula>NOT(ISERROR(SEARCH("土",F88)))</formula>
    </cfRule>
  </conditionalFormatting>
  <conditionalFormatting sqref="F89:AJ92">
    <cfRule type="cellIs" dxfId="365" priority="1242" operator="equal">
      <formula>"休"</formula>
    </cfRule>
    <cfRule type="containsText" dxfId="364" priority="1240" operator="containsText" text="入,退">
      <formula>NOT(ISERROR(SEARCH("入,退",F89)))</formula>
    </cfRule>
    <cfRule type="containsText" dxfId="363" priority="1239" operator="containsText" text="入">
      <formula>NOT(ISERROR(SEARCH("入",F89)))</formula>
    </cfRule>
    <cfRule type="containsText" dxfId="362" priority="1238" operator="containsText" text="退">
      <formula>NOT(ISERROR(SEARCH("退",F89)))</formula>
    </cfRule>
    <cfRule type="containsText" dxfId="361" priority="1237" operator="containsText" text="外">
      <formula>NOT(ISERROR(SEARCH("外",F89)))</formula>
    </cfRule>
  </conditionalFormatting>
  <conditionalFormatting sqref="F89:AJ93">
    <cfRule type="containsText" dxfId="360" priority="1236" operator="containsText" text="－">
      <formula>NOT(ISERROR(SEARCH("－",F89)))</formula>
    </cfRule>
  </conditionalFormatting>
  <conditionalFormatting sqref="F98:AJ99">
    <cfRule type="expression" dxfId="359" priority="1645">
      <formula>WEEKDAY(F$98)=7</formula>
    </cfRule>
    <cfRule type="expression" dxfId="358" priority="1646">
      <formula>WEEKDAY(F$98)=1</formula>
    </cfRule>
  </conditionalFormatting>
  <conditionalFormatting sqref="F100:AJ100">
    <cfRule type="containsText" dxfId="357" priority="862" operator="containsText" text="中止,製作,夏休,冬休,その他">
      <formula>NOT(ISERROR(SEARCH("中止,製作,夏休,冬休,その他",F100)))</formula>
    </cfRule>
    <cfRule type="containsText" dxfId="356" priority="865" operator="containsText" text="土">
      <formula>NOT(ISERROR(SEARCH("土",F100)))</formula>
    </cfRule>
    <cfRule type="containsText" dxfId="355" priority="864" operator="containsText" text="日">
      <formula>NOT(ISERROR(SEARCH("日",F100)))</formula>
    </cfRule>
    <cfRule type="containsText" dxfId="354" priority="863" operator="containsText" text="中止">
      <formula>NOT(ISERROR(SEARCH("中止",F100)))</formula>
    </cfRule>
    <cfRule type="containsText" dxfId="353" priority="857" operator="containsText" text="その他">
      <formula>NOT(ISERROR(SEARCH("その他",F100)))</formula>
    </cfRule>
    <cfRule type="containsText" dxfId="352" priority="858" operator="containsText" text="冬休">
      <formula>NOT(ISERROR(SEARCH("冬休",F100)))</formula>
    </cfRule>
    <cfRule type="containsText" dxfId="351" priority="859" operator="containsText" text="夏休">
      <formula>NOT(ISERROR(SEARCH("夏休",F100)))</formula>
    </cfRule>
    <cfRule type="containsText" dxfId="350" priority="860" operator="containsText" text="製作">
      <formula>NOT(ISERROR(SEARCH("製作",F100)))</formula>
    </cfRule>
    <cfRule type="cellIs" dxfId="349" priority="861" operator="equal">
      <formula>"中止,製作"</formula>
    </cfRule>
  </conditionalFormatting>
  <conditionalFormatting sqref="F101:AJ106">
    <cfRule type="containsText" dxfId="348" priority="726" operator="containsText" text="外">
      <formula>NOT(ISERROR(SEARCH("外",F101)))</formula>
    </cfRule>
    <cfRule type="containsText" dxfId="347" priority="725" operator="containsText" text="－">
      <formula>NOT(ISERROR(SEARCH("－",F101)))</formula>
    </cfRule>
    <cfRule type="cellIs" dxfId="346" priority="731" operator="equal">
      <formula>"休"</formula>
    </cfRule>
    <cfRule type="containsText" dxfId="345" priority="729" operator="containsText" text="入,退">
      <formula>NOT(ISERROR(SEARCH("入,退",F101)))</formula>
    </cfRule>
    <cfRule type="containsText" dxfId="344" priority="728" operator="containsText" text="入">
      <formula>NOT(ISERROR(SEARCH("入",F101)))</formula>
    </cfRule>
    <cfRule type="containsText" dxfId="343" priority="727" operator="containsText" text="退">
      <formula>NOT(ISERROR(SEARCH("退",F101)))</formula>
    </cfRule>
  </conditionalFormatting>
  <conditionalFormatting sqref="F107:AJ107">
    <cfRule type="containsText" dxfId="342" priority="853" operator="containsText" text="中止,製作,夏休,冬休,その他">
      <formula>NOT(ISERROR(SEARCH("中止,製作,夏休,冬休,その他",F107)))</formula>
    </cfRule>
    <cfRule type="containsText" dxfId="341" priority="854" operator="containsText" text="中止">
      <formula>NOT(ISERROR(SEARCH("中止",F107)))</formula>
    </cfRule>
    <cfRule type="containsText" dxfId="340" priority="855" operator="containsText" text="日">
      <formula>NOT(ISERROR(SEARCH("日",F107)))</formula>
    </cfRule>
    <cfRule type="containsText" dxfId="339" priority="856" operator="containsText" text="土">
      <formula>NOT(ISERROR(SEARCH("土",F107)))</formula>
    </cfRule>
    <cfRule type="cellIs" dxfId="338" priority="852" operator="equal">
      <formula>"中止,製作"</formula>
    </cfRule>
    <cfRule type="containsText" dxfId="337" priority="851" operator="containsText" text="製作">
      <formula>NOT(ISERROR(SEARCH("製作",F107)))</formula>
    </cfRule>
    <cfRule type="containsText" dxfId="336" priority="850" operator="containsText" text="夏休">
      <formula>NOT(ISERROR(SEARCH("夏休",F107)))</formula>
    </cfRule>
    <cfRule type="containsText" dxfId="335" priority="849" operator="containsText" text="冬休">
      <formula>NOT(ISERROR(SEARCH("冬休",F107)))</formula>
    </cfRule>
    <cfRule type="containsText" dxfId="334" priority="848" operator="containsText" text="その他">
      <formula>NOT(ISERROR(SEARCH("その他",F107)))</formula>
    </cfRule>
  </conditionalFormatting>
  <conditionalFormatting sqref="F108:AJ111">
    <cfRule type="cellIs" dxfId="333" priority="831" operator="equal">
      <formula>"休"</formula>
    </cfRule>
    <cfRule type="containsText" dxfId="332" priority="828" operator="containsText" text="入">
      <formula>NOT(ISERROR(SEARCH("入",F108)))</formula>
    </cfRule>
    <cfRule type="containsText" dxfId="331" priority="827" operator="containsText" text="退">
      <formula>NOT(ISERROR(SEARCH("退",F108)))</formula>
    </cfRule>
    <cfRule type="containsText" dxfId="330" priority="826" operator="containsText" text="外">
      <formula>NOT(ISERROR(SEARCH("外",F108)))</formula>
    </cfRule>
    <cfRule type="containsText" dxfId="329" priority="825" operator="containsText" text="－">
      <formula>NOT(ISERROR(SEARCH("－",F108)))</formula>
    </cfRule>
    <cfRule type="containsText" dxfId="328" priority="829" operator="containsText" text="入,退">
      <formula>NOT(ISERROR(SEARCH("入,退",F108)))</formula>
    </cfRule>
  </conditionalFormatting>
  <conditionalFormatting sqref="F112:AJ112">
    <cfRule type="containsText" dxfId="327" priority="839" operator="containsText" text="その他">
      <formula>NOT(ISERROR(SEARCH("その他",F112)))</formula>
    </cfRule>
    <cfRule type="containsText" dxfId="326" priority="845" operator="containsText" text="中止">
      <formula>NOT(ISERROR(SEARCH("中止",F112)))</formula>
    </cfRule>
    <cfRule type="cellIs" dxfId="325" priority="843" operator="equal">
      <formula>"中止,製作"</formula>
    </cfRule>
    <cfRule type="containsText" dxfId="324" priority="847" operator="containsText" text="土">
      <formula>NOT(ISERROR(SEARCH("土",F112)))</formula>
    </cfRule>
    <cfRule type="containsText" dxfId="323" priority="846" operator="containsText" text="日">
      <formula>NOT(ISERROR(SEARCH("日",F112)))</formula>
    </cfRule>
    <cfRule type="containsText" dxfId="322" priority="840" operator="containsText" text="冬休">
      <formula>NOT(ISERROR(SEARCH("冬休",F112)))</formula>
    </cfRule>
    <cfRule type="containsText" dxfId="321" priority="841" operator="containsText" text="夏休">
      <formula>NOT(ISERROR(SEARCH("夏休",F112)))</formula>
    </cfRule>
    <cfRule type="containsText" dxfId="320" priority="842" operator="containsText" text="製作">
      <formula>NOT(ISERROR(SEARCH("製作",F112)))</formula>
    </cfRule>
    <cfRule type="containsText" dxfId="319" priority="844" operator="containsText" text="中止,製作,夏休,冬休,その他">
      <formula>NOT(ISERROR(SEARCH("中止,製作,夏休,冬休,その他",F112)))</formula>
    </cfRule>
  </conditionalFormatting>
  <conditionalFormatting sqref="F113:AJ116">
    <cfRule type="containsText" dxfId="318" priority="819" operator="containsText" text="外">
      <formula>NOT(ISERROR(SEARCH("外",F113)))</formula>
    </cfRule>
    <cfRule type="containsText" dxfId="317" priority="820" operator="containsText" text="退">
      <formula>NOT(ISERROR(SEARCH("退",F113)))</formula>
    </cfRule>
    <cfRule type="containsText" dxfId="316" priority="821" operator="containsText" text="入">
      <formula>NOT(ISERROR(SEARCH("入",F113)))</formula>
    </cfRule>
    <cfRule type="containsText" dxfId="315" priority="822" operator="containsText" text="入,退">
      <formula>NOT(ISERROR(SEARCH("入,退",F113)))</formula>
    </cfRule>
    <cfRule type="cellIs" dxfId="314" priority="824" operator="equal">
      <formula>"休"</formula>
    </cfRule>
  </conditionalFormatting>
  <conditionalFormatting sqref="F113:AJ117">
    <cfRule type="containsText" dxfId="313" priority="818" operator="containsText" text="－">
      <formula>NOT(ISERROR(SEARCH("－",F113)))</formula>
    </cfRule>
  </conditionalFormatting>
  <conditionalFormatting sqref="F122:AJ123">
    <cfRule type="expression" dxfId="312" priority="1644">
      <formula>WEEKDAY(F$122)=1</formula>
    </cfRule>
    <cfRule type="expression" dxfId="311" priority="1643">
      <formula>WEEKDAY(F$122)=7</formula>
    </cfRule>
  </conditionalFormatting>
  <conditionalFormatting sqref="F124:AJ124">
    <cfRule type="cellIs" dxfId="310" priority="720" operator="equal">
      <formula>"中止,製作"</formula>
    </cfRule>
    <cfRule type="containsText" dxfId="309" priority="719" operator="containsText" text="製作">
      <formula>NOT(ISERROR(SEARCH("製作",F124)))</formula>
    </cfRule>
    <cfRule type="containsText" dxfId="308" priority="718" operator="containsText" text="夏休">
      <formula>NOT(ISERROR(SEARCH("夏休",F124)))</formula>
    </cfRule>
    <cfRule type="containsText" dxfId="307" priority="717" operator="containsText" text="冬休">
      <formula>NOT(ISERROR(SEARCH("冬休",F124)))</formula>
    </cfRule>
    <cfRule type="containsText" dxfId="306" priority="716" operator="containsText" text="その他">
      <formula>NOT(ISERROR(SEARCH("その他",F124)))</formula>
    </cfRule>
    <cfRule type="containsText" dxfId="305" priority="722" operator="containsText" text="中止">
      <formula>NOT(ISERROR(SEARCH("中止",F124)))</formula>
    </cfRule>
    <cfRule type="containsText" dxfId="304" priority="723" operator="containsText" text="日">
      <formula>NOT(ISERROR(SEARCH("日",F124)))</formula>
    </cfRule>
    <cfRule type="containsText" dxfId="303" priority="721" operator="containsText" text="中止,製作,夏休,冬休,その他">
      <formula>NOT(ISERROR(SEARCH("中止,製作,夏休,冬休,その他",F124)))</formula>
    </cfRule>
    <cfRule type="containsText" dxfId="302" priority="724" operator="containsText" text="土">
      <formula>NOT(ISERROR(SEARCH("土",F124)))</formula>
    </cfRule>
  </conditionalFormatting>
  <conditionalFormatting sqref="F125:AJ130">
    <cfRule type="cellIs" dxfId="301" priority="571" operator="equal">
      <formula>"休"</formula>
    </cfRule>
    <cfRule type="containsText" dxfId="300" priority="565" operator="containsText" text="－">
      <formula>NOT(ISERROR(SEARCH("－",F125)))</formula>
    </cfRule>
    <cfRule type="containsText" dxfId="299" priority="566" operator="containsText" text="外">
      <formula>NOT(ISERROR(SEARCH("外",F125)))</formula>
    </cfRule>
    <cfRule type="containsText" dxfId="298" priority="567" operator="containsText" text="退">
      <formula>NOT(ISERROR(SEARCH("退",F125)))</formula>
    </cfRule>
    <cfRule type="containsText" dxfId="297" priority="568" operator="containsText" text="入">
      <formula>NOT(ISERROR(SEARCH("入",F125)))</formula>
    </cfRule>
    <cfRule type="containsText" dxfId="296" priority="569" operator="containsText" text="入,退">
      <formula>NOT(ISERROR(SEARCH("入,退",F125)))</formula>
    </cfRule>
  </conditionalFormatting>
  <conditionalFormatting sqref="F131:AJ131">
    <cfRule type="containsText" dxfId="295" priority="707" operator="containsText" text="その他">
      <formula>NOT(ISERROR(SEARCH("その他",F131)))</formula>
    </cfRule>
    <cfRule type="containsText" dxfId="294" priority="714" operator="containsText" text="日">
      <formula>NOT(ISERROR(SEARCH("日",F131)))</formula>
    </cfRule>
    <cfRule type="containsText" dxfId="293" priority="713" operator="containsText" text="中止">
      <formula>NOT(ISERROR(SEARCH("中止",F131)))</formula>
    </cfRule>
    <cfRule type="containsText" dxfId="292" priority="712" operator="containsText" text="中止,製作,夏休,冬休,その他">
      <formula>NOT(ISERROR(SEARCH("中止,製作,夏休,冬休,その他",F131)))</formula>
    </cfRule>
    <cfRule type="cellIs" dxfId="291" priority="711" operator="equal">
      <formula>"中止,製作"</formula>
    </cfRule>
    <cfRule type="containsText" dxfId="290" priority="710" operator="containsText" text="製作">
      <formula>NOT(ISERROR(SEARCH("製作",F131)))</formula>
    </cfRule>
    <cfRule type="containsText" dxfId="289" priority="709" operator="containsText" text="夏休">
      <formula>NOT(ISERROR(SEARCH("夏休",F131)))</formula>
    </cfRule>
    <cfRule type="containsText" dxfId="288" priority="715" operator="containsText" text="土">
      <formula>NOT(ISERROR(SEARCH("土",F131)))</formula>
    </cfRule>
    <cfRule type="containsText" dxfId="287" priority="708" operator="containsText" text="冬休">
      <formula>NOT(ISERROR(SEARCH("冬休",F131)))</formula>
    </cfRule>
  </conditionalFormatting>
  <conditionalFormatting sqref="F132:AJ135">
    <cfRule type="containsText" dxfId="286" priority="685" operator="containsText" text="外">
      <formula>NOT(ISERROR(SEARCH("外",F132)))</formula>
    </cfRule>
    <cfRule type="containsText" dxfId="285" priority="686" operator="containsText" text="退">
      <formula>NOT(ISERROR(SEARCH("退",F132)))</formula>
    </cfRule>
    <cfRule type="cellIs" dxfId="284" priority="690" operator="equal">
      <formula>"休"</formula>
    </cfRule>
    <cfRule type="containsText" dxfId="283" priority="688" operator="containsText" text="入,退">
      <formula>NOT(ISERROR(SEARCH("入,退",F132)))</formula>
    </cfRule>
    <cfRule type="containsText" dxfId="282" priority="687" operator="containsText" text="入">
      <formula>NOT(ISERROR(SEARCH("入",F132)))</formula>
    </cfRule>
    <cfRule type="containsText" dxfId="281" priority="684" operator="containsText" text="－">
      <formula>NOT(ISERROR(SEARCH("－",F132)))</formula>
    </cfRule>
  </conditionalFormatting>
  <conditionalFormatting sqref="F136:AJ136">
    <cfRule type="containsText" dxfId="280" priority="704" operator="containsText" text="中止">
      <formula>NOT(ISERROR(SEARCH("中止",F136)))</formula>
    </cfRule>
    <cfRule type="containsText" dxfId="279" priority="705" operator="containsText" text="日">
      <formula>NOT(ISERROR(SEARCH("日",F136)))</formula>
    </cfRule>
    <cfRule type="containsText" dxfId="278" priority="703" operator="containsText" text="中止,製作,夏休,冬休,その他">
      <formula>NOT(ISERROR(SEARCH("中止,製作,夏休,冬休,その他",F136)))</formula>
    </cfRule>
    <cfRule type="cellIs" dxfId="277" priority="702" operator="equal">
      <formula>"中止,製作"</formula>
    </cfRule>
    <cfRule type="containsText" dxfId="276" priority="700" operator="containsText" text="夏休">
      <formula>NOT(ISERROR(SEARCH("夏休",F136)))</formula>
    </cfRule>
    <cfRule type="containsText" dxfId="275" priority="699" operator="containsText" text="冬休">
      <formula>NOT(ISERROR(SEARCH("冬休",F136)))</formula>
    </cfRule>
    <cfRule type="containsText" dxfId="274" priority="706" operator="containsText" text="土">
      <formula>NOT(ISERROR(SEARCH("土",F136)))</formula>
    </cfRule>
    <cfRule type="containsText" dxfId="273" priority="698" operator="containsText" text="その他">
      <formula>NOT(ISERROR(SEARCH("その他",F136)))</formula>
    </cfRule>
    <cfRule type="containsText" dxfId="272" priority="701" operator="containsText" text="製作">
      <formula>NOT(ISERROR(SEARCH("製作",F136)))</formula>
    </cfRule>
  </conditionalFormatting>
  <conditionalFormatting sqref="F137:AJ140">
    <cfRule type="containsText" dxfId="271" priority="678" operator="containsText" text="外">
      <formula>NOT(ISERROR(SEARCH("外",F137)))</formula>
    </cfRule>
    <cfRule type="cellIs" dxfId="270" priority="683" operator="equal">
      <formula>"休"</formula>
    </cfRule>
    <cfRule type="containsText" dxfId="269" priority="681" operator="containsText" text="入,退">
      <formula>NOT(ISERROR(SEARCH("入,退",F137)))</formula>
    </cfRule>
    <cfRule type="containsText" dxfId="268" priority="680" operator="containsText" text="入">
      <formula>NOT(ISERROR(SEARCH("入",F137)))</formula>
    </cfRule>
    <cfRule type="containsText" dxfId="267" priority="679" operator="containsText" text="退">
      <formula>NOT(ISERROR(SEARCH("退",F137)))</formula>
    </cfRule>
  </conditionalFormatting>
  <conditionalFormatting sqref="F137:AJ142">
    <cfRule type="containsText" dxfId="266" priority="677" operator="containsText" text="－">
      <formula>NOT(ISERROR(SEARCH("－",F137)))</formula>
    </cfRule>
  </conditionalFormatting>
  <conditionalFormatting sqref="F146:AJ147">
    <cfRule type="expression" dxfId="265" priority="1641">
      <formula>WEEKDAY(F$146)=7</formula>
    </cfRule>
    <cfRule type="expression" dxfId="264" priority="1642">
      <formula>WEEKDAY(F$146)=1</formula>
    </cfRule>
  </conditionalFormatting>
  <conditionalFormatting sqref="F148:AJ148">
    <cfRule type="containsText" dxfId="263" priority="564" operator="containsText" text="土">
      <formula>NOT(ISERROR(SEARCH("土",F148)))</formula>
    </cfRule>
    <cfRule type="containsText" dxfId="262" priority="556" operator="containsText" text="その他">
      <formula>NOT(ISERROR(SEARCH("その他",F148)))</formula>
    </cfRule>
    <cfRule type="containsText" dxfId="261" priority="557" operator="containsText" text="冬休">
      <formula>NOT(ISERROR(SEARCH("冬休",F148)))</formula>
    </cfRule>
    <cfRule type="containsText" dxfId="260" priority="558" operator="containsText" text="夏休">
      <formula>NOT(ISERROR(SEARCH("夏休",F148)))</formula>
    </cfRule>
    <cfRule type="containsText" dxfId="259" priority="559" operator="containsText" text="製作">
      <formula>NOT(ISERROR(SEARCH("製作",F148)))</formula>
    </cfRule>
    <cfRule type="cellIs" dxfId="258" priority="560" operator="equal">
      <formula>"中止,製作"</formula>
    </cfRule>
    <cfRule type="containsText" dxfId="257" priority="561" operator="containsText" text="中止,製作,夏休,冬休,その他">
      <formula>NOT(ISERROR(SEARCH("中止,製作,夏休,冬休,その他",F148)))</formula>
    </cfRule>
    <cfRule type="containsText" dxfId="256" priority="562" operator="containsText" text="中止">
      <formula>NOT(ISERROR(SEARCH("中止",F148)))</formula>
    </cfRule>
    <cfRule type="containsText" dxfId="255" priority="563" operator="containsText" text="日">
      <formula>NOT(ISERROR(SEARCH("日",F148)))</formula>
    </cfRule>
  </conditionalFormatting>
  <conditionalFormatting sqref="F149:AJ154">
    <cfRule type="containsText" dxfId="254" priority="400" operator="containsText" text="退">
      <formula>NOT(ISERROR(SEARCH("退",F149)))</formula>
    </cfRule>
    <cfRule type="containsText" dxfId="253" priority="398" operator="containsText" text="－">
      <formula>NOT(ISERROR(SEARCH("－",F149)))</formula>
    </cfRule>
    <cfRule type="cellIs" dxfId="252" priority="404" operator="equal">
      <formula>"休"</formula>
    </cfRule>
    <cfRule type="containsText" dxfId="251" priority="399" operator="containsText" text="外">
      <formula>NOT(ISERROR(SEARCH("外",F149)))</formula>
    </cfRule>
    <cfRule type="containsText" dxfId="250" priority="402" operator="containsText" text="入,退">
      <formula>NOT(ISERROR(SEARCH("入,退",F149)))</formula>
    </cfRule>
    <cfRule type="containsText" dxfId="249" priority="401" operator="containsText" text="入">
      <formula>NOT(ISERROR(SEARCH("入",F149)))</formula>
    </cfRule>
  </conditionalFormatting>
  <conditionalFormatting sqref="F155:AJ155">
    <cfRule type="containsText" dxfId="248" priority="555" operator="containsText" text="土">
      <formula>NOT(ISERROR(SEARCH("土",F155)))</formula>
    </cfRule>
    <cfRule type="containsText" dxfId="247" priority="553" operator="containsText" text="中止">
      <formula>NOT(ISERROR(SEARCH("中止",F155)))</formula>
    </cfRule>
    <cfRule type="containsText" dxfId="246" priority="547" operator="containsText" text="その他">
      <formula>NOT(ISERROR(SEARCH("その他",F155)))</formula>
    </cfRule>
    <cfRule type="containsText" dxfId="245" priority="548" operator="containsText" text="冬休">
      <formula>NOT(ISERROR(SEARCH("冬休",F155)))</formula>
    </cfRule>
    <cfRule type="containsText" dxfId="244" priority="549" operator="containsText" text="夏休">
      <formula>NOT(ISERROR(SEARCH("夏休",F155)))</formula>
    </cfRule>
    <cfRule type="cellIs" dxfId="243" priority="551" operator="equal">
      <formula>"中止,製作"</formula>
    </cfRule>
    <cfRule type="containsText" dxfId="242" priority="554" operator="containsText" text="日">
      <formula>NOT(ISERROR(SEARCH("日",F155)))</formula>
    </cfRule>
    <cfRule type="containsText" dxfId="241" priority="552" operator="containsText" text="中止,製作,夏休,冬休,その他">
      <formula>NOT(ISERROR(SEARCH("中止,製作,夏休,冬休,その他",F155)))</formula>
    </cfRule>
    <cfRule type="containsText" dxfId="240" priority="550" operator="containsText" text="製作">
      <formula>NOT(ISERROR(SEARCH("製作",F155)))</formula>
    </cfRule>
  </conditionalFormatting>
  <conditionalFormatting sqref="F156:AJ159">
    <cfRule type="containsText" dxfId="239" priority="525" operator="containsText" text="外">
      <formula>NOT(ISERROR(SEARCH("外",F156)))</formula>
    </cfRule>
    <cfRule type="cellIs" dxfId="238" priority="530" operator="equal">
      <formula>"休"</formula>
    </cfRule>
    <cfRule type="containsText" dxfId="237" priority="524" operator="containsText" text="－">
      <formula>NOT(ISERROR(SEARCH("－",F156)))</formula>
    </cfRule>
    <cfRule type="containsText" dxfId="236" priority="526" operator="containsText" text="退">
      <formula>NOT(ISERROR(SEARCH("退",F156)))</formula>
    </cfRule>
    <cfRule type="containsText" dxfId="235" priority="527" operator="containsText" text="入">
      <formula>NOT(ISERROR(SEARCH("入",F156)))</formula>
    </cfRule>
    <cfRule type="containsText" dxfId="234" priority="528" operator="containsText" text="入,退">
      <formula>NOT(ISERROR(SEARCH("入,退",F156)))</formula>
    </cfRule>
  </conditionalFormatting>
  <conditionalFormatting sqref="F160:AJ160">
    <cfRule type="containsText" dxfId="233" priority="541" operator="containsText" text="製作">
      <formula>NOT(ISERROR(SEARCH("製作",F160)))</formula>
    </cfRule>
    <cfRule type="containsText" dxfId="232" priority="540" operator="containsText" text="夏休">
      <formula>NOT(ISERROR(SEARCH("夏休",F160)))</formula>
    </cfRule>
    <cfRule type="containsText" dxfId="231" priority="538" operator="containsText" text="その他">
      <formula>NOT(ISERROR(SEARCH("その他",F160)))</formula>
    </cfRule>
    <cfRule type="containsText" dxfId="230" priority="539" operator="containsText" text="冬休">
      <formula>NOT(ISERROR(SEARCH("冬休",F160)))</formula>
    </cfRule>
    <cfRule type="containsText" dxfId="229" priority="546" operator="containsText" text="土">
      <formula>NOT(ISERROR(SEARCH("土",F160)))</formula>
    </cfRule>
    <cfRule type="containsText" dxfId="228" priority="545" operator="containsText" text="日">
      <formula>NOT(ISERROR(SEARCH("日",F160)))</formula>
    </cfRule>
    <cfRule type="containsText" dxfId="227" priority="544" operator="containsText" text="中止">
      <formula>NOT(ISERROR(SEARCH("中止",F160)))</formula>
    </cfRule>
    <cfRule type="containsText" dxfId="226" priority="543" operator="containsText" text="中止,製作,夏休,冬休,その他">
      <formula>NOT(ISERROR(SEARCH("中止,製作,夏休,冬休,その他",F160)))</formula>
    </cfRule>
    <cfRule type="cellIs" dxfId="225" priority="542" operator="equal">
      <formula>"中止,製作"</formula>
    </cfRule>
  </conditionalFormatting>
  <conditionalFormatting sqref="F161:AJ164">
    <cfRule type="containsText" dxfId="224" priority="518" operator="containsText" text="外">
      <formula>NOT(ISERROR(SEARCH("外",F161)))</formula>
    </cfRule>
    <cfRule type="containsText" dxfId="223" priority="519" operator="containsText" text="退">
      <formula>NOT(ISERROR(SEARCH("退",F161)))</formula>
    </cfRule>
    <cfRule type="containsText" dxfId="222" priority="520" operator="containsText" text="入">
      <formula>NOT(ISERROR(SEARCH("入",F161)))</formula>
    </cfRule>
    <cfRule type="containsText" dxfId="221" priority="521" operator="containsText" text="入,退">
      <formula>NOT(ISERROR(SEARCH("入,退",F161)))</formula>
    </cfRule>
    <cfRule type="cellIs" dxfId="220" priority="523" operator="equal">
      <formula>"休"</formula>
    </cfRule>
  </conditionalFormatting>
  <conditionalFormatting sqref="F161:AJ166">
    <cfRule type="containsText" dxfId="219" priority="517" operator="containsText" text="－">
      <formula>NOT(ISERROR(SEARCH("－",F161)))</formula>
    </cfRule>
  </conditionalFormatting>
  <conditionalFormatting sqref="F170:AJ171">
    <cfRule type="expression" dxfId="218" priority="1639">
      <formula>WEEKDAY(F$170)=7</formula>
    </cfRule>
    <cfRule type="expression" dxfId="217" priority="1640">
      <formula>WEEKDAY(F$170)=1</formula>
    </cfRule>
  </conditionalFormatting>
  <conditionalFormatting sqref="F172:AJ172">
    <cfRule type="containsText" dxfId="216" priority="394" operator="containsText" text="中止,製作,夏休,冬休,その他">
      <formula>NOT(ISERROR(SEARCH("中止,製作,夏休,冬休,その他",F172)))</formula>
    </cfRule>
    <cfRule type="containsText" dxfId="215" priority="395" operator="containsText" text="中止">
      <formula>NOT(ISERROR(SEARCH("中止",F172)))</formula>
    </cfRule>
    <cfRule type="containsText" dxfId="214" priority="396" operator="containsText" text="日">
      <formula>NOT(ISERROR(SEARCH("日",F172)))</formula>
    </cfRule>
    <cfRule type="containsText" dxfId="213" priority="397" operator="containsText" text="土">
      <formula>NOT(ISERROR(SEARCH("土",F172)))</formula>
    </cfRule>
    <cfRule type="cellIs" dxfId="212" priority="393" operator="equal">
      <formula>"中止,製作"</formula>
    </cfRule>
    <cfRule type="containsText" dxfId="211" priority="392" operator="containsText" text="製作">
      <formula>NOT(ISERROR(SEARCH("製作",F172)))</formula>
    </cfRule>
    <cfRule type="containsText" dxfId="210" priority="391" operator="containsText" text="夏休">
      <formula>NOT(ISERROR(SEARCH("夏休",F172)))</formula>
    </cfRule>
    <cfRule type="containsText" dxfId="209" priority="390" operator="containsText" text="冬休">
      <formula>NOT(ISERROR(SEARCH("冬休",F172)))</formula>
    </cfRule>
    <cfRule type="containsText" dxfId="208" priority="389" operator="containsText" text="その他">
      <formula>NOT(ISERROR(SEARCH("その他",F172)))</formula>
    </cfRule>
  </conditionalFormatting>
  <conditionalFormatting sqref="F173:AJ178">
    <cfRule type="containsText" dxfId="207" priority="224" operator="containsText" text="－">
      <formula>NOT(ISERROR(SEARCH("－",F173)))</formula>
    </cfRule>
    <cfRule type="containsText" dxfId="206" priority="225" operator="containsText" text="外">
      <formula>NOT(ISERROR(SEARCH("外",F173)))</formula>
    </cfRule>
    <cfRule type="containsText" dxfId="205" priority="226" operator="containsText" text="退">
      <formula>NOT(ISERROR(SEARCH("退",F173)))</formula>
    </cfRule>
    <cfRule type="containsText" dxfId="204" priority="227" operator="containsText" text="入">
      <formula>NOT(ISERROR(SEARCH("入",F173)))</formula>
    </cfRule>
    <cfRule type="containsText" dxfId="203" priority="228" operator="containsText" text="入,退">
      <formula>NOT(ISERROR(SEARCH("入,退",F173)))</formula>
    </cfRule>
    <cfRule type="cellIs" dxfId="202" priority="230" operator="equal">
      <formula>"休"</formula>
    </cfRule>
  </conditionalFormatting>
  <conditionalFormatting sqref="F179:AJ179">
    <cfRule type="containsText" dxfId="201" priority="381" operator="containsText" text="冬休">
      <formula>NOT(ISERROR(SEARCH("冬休",F179)))</formula>
    </cfRule>
    <cfRule type="containsText" dxfId="200" priority="385" operator="containsText" text="中止,製作,夏休,冬休,その他">
      <formula>NOT(ISERROR(SEARCH("中止,製作,夏休,冬休,その他",F179)))</formula>
    </cfRule>
    <cfRule type="cellIs" dxfId="199" priority="384" operator="equal">
      <formula>"中止,製作"</formula>
    </cfRule>
    <cfRule type="containsText" dxfId="198" priority="383" operator="containsText" text="製作">
      <formula>NOT(ISERROR(SEARCH("製作",F179)))</formula>
    </cfRule>
    <cfRule type="containsText" dxfId="197" priority="380" operator="containsText" text="その他">
      <formula>NOT(ISERROR(SEARCH("その他",F179)))</formula>
    </cfRule>
    <cfRule type="containsText" dxfId="196" priority="382" operator="containsText" text="夏休">
      <formula>NOT(ISERROR(SEARCH("夏休",F179)))</formula>
    </cfRule>
    <cfRule type="containsText" dxfId="195" priority="388" operator="containsText" text="土">
      <formula>NOT(ISERROR(SEARCH("土",F179)))</formula>
    </cfRule>
    <cfRule type="containsText" dxfId="194" priority="387" operator="containsText" text="日">
      <formula>NOT(ISERROR(SEARCH("日",F179)))</formula>
    </cfRule>
    <cfRule type="containsText" dxfId="193" priority="386" operator="containsText" text="中止">
      <formula>NOT(ISERROR(SEARCH("中止",F179)))</formula>
    </cfRule>
  </conditionalFormatting>
  <conditionalFormatting sqref="F180:AJ183">
    <cfRule type="containsText" dxfId="192" priority="361" operator="containsText" text="入,退">
      <formula>NOT(ISERROR(SEARCH("入,退",F180)))</formula>
    </cfRule>
    <cfRule type="containsText" dxfId="191" priority="357" operator="containsText" text="－">
      <formula>NOT(ISERROR(SEARCH("－",F180)))</formula>
    </cfRule>
    <cfRule type="cellIs" dxfId="190" priority="363" operator="equal">
      <formula>"休"</formula>
    </cfRule>
    <cfRule type="containsText" dxfId="189" priority="360" operator="containsText" text="入">
      <formula>NOT(ISERROR(SEARCH("入",F180)))</formula>
    </cfRule>
    <cfRule type="containsText" dxfId="188" priority="359" operator="containsText" text="退">
      <formula>NOT(ISERROR(SEARCH("退",F180)))</formula>
    </cfRule>
    <cfRule type="containsText" dxfId="187" priority="358" operator="containsText" text="外">
      <formula>NOT(ISERROR(SEARCH("外",F180)))</formula>
    </cfRule>
  </conditionalFormatting>
  <conditionalFormatting sqref="F184:AJ184">
    <cfRule type="containsText" dxfId="186" priority="378" operator="containsText" text="日">
      <formula>NOT(ISERROR(SEARCH("日",F184)))</formula>
    </cfRule>
    <cfRule type="containsText" dxfId="185" priority="374" operator="containsText" text="製作">
      <formula>NOT(ISERROR(SEARCH("製作",F184)))</formula>
    </cfRule>
    <cfRule type="containsText" dxfId="184" priority="373" operator="containsText" text="夏休">
      <formula>NOT(ISERROR(SEARCH("夏休",F184)))</formula>
    </cfRule>
    <cfRule type="containsText" dxfId="183" priority="372" operator="containsText" text="冬休">
      <formula>NOT(ISERROR(SEARCH("冬休",F184)))</formula>
    </cfRule>
    <cfRule type="containsText" dxfId="182" priority="371" operator="containsText" text="その他">
      <formula>NOT(ISERROR(SEARCH("その他",F184)))</formula>
    </cfRule>
    <cfRule type="cellIs" dxfId="181" priority="375" operator="equal">
      <formula>"中止,製作"</formula>
    </cfRule>
    <cfRule type="containsText" dxfId="180" priority="376" operator="containsText" text="中止,製作,夏休,冬休,その他">
      <formula>NOT(ISERROR(SEARCH("中止,製作,夏休,冬休,その他",F184)))</formula>
    </cfRule>
    <cfRule type="containsText" dxfId="179" priority="377" operator="containsText" text="中止">
      <formula>NOT(ISERROR(SEARCH("中止",F184)))</formula>
    </cfRule>
    <cfRule type="containsText" dxfId="178" priority="379" operator="containsText" text="土">
      <formula>NOT(ISERROR(SEARCH("土",F184)))</formula>
    </cfRule>
  </conditionalFormatting>
  <conditionalFormatting sqref="F185:AJ188">
    <cfRule type="containsText" dxfId="177" priority="354" operator="containsText" text="入,退">
      <formula>NOT(ISERROR(SEARCH("入,退",F185)))</formula>
    </cfRule>
    <cfRule type="cellIs" dxfId="176" priority="356" operator="equal">
      <formula>"休"</formula>
    </cfRule>
    <cfRule type="containsText" dxfId="175" priority="352" operator="containsText" text="退">
      <formula>NOT(ISERROR(SEARCH("退",F185)))</formula>
    </cfRule>
    <cfRule type="containsText" dxfId="174" priority="353" operator="containsText" text="入">
      <formula>NOT(ISERROR(SEARCH("入",F185)))</formula>
    </cfRule>
    <cfRule type="containsText" dxfId="173" priority="351" operator="containsText" text="外">
      <formula>NOT(ISERROR(SEARCH("外",F185)))</formula>
    </cfRule>
  </conditionalFormatting>
  <conditionalFormatting sqref="F185:AJ190">
    <cfRule type="containsText" dxfId="172" priority="350" operator="containsText" text="－">
      <formula>NOT(ISERROR(SEARCH("－",F185)))</formula>
    </cfRule>
  </conditionalFormatting>
  <conditionalFormatting sqref="F194:AJ195">
    <cfRule type="expression" dxfId="171" priority="1638">
      <formula>WEEKDAY(F$194)=1</formula>
    </cfRule>
    <cfRule type="expression" dxfId="170" priority="1637">
      <formula>WEEKDAY(F$194)=7</formula>
    </cfRule>
  </conditionalFormatting>
  <conditionalFormatting sqref="F196:AJ196">
    <cfRule type="containsText" dxfId="169" priority="218" operator="containsText" text="製作">
      <formula>NOT(ISERROR(SEARCH("製作",F196)))</formula>
    </cfRule>
    <cfRule type="cellIs" dxfId="168" priority="219" operator="equal">
      <formula>"中止,製作"</formula>
    </cfRule>
    <cfRule type="containsText" dxfId="167" priority="220" operator="containsText" text="中止,製作,夏休,冬休,その他">
      <formula>NOT(ISERROR(SEARCH("中止,製作,夏休,冬休,その他",F196)))</formula>
    </cfRule>
    <cfRule type="containsText" dxfId="166" priority="221" operator="containsText" text="中止">
      <formula>NOT(ISERROR(SEARCH("中止",F196)))</formula>
    </cfRule>
    <cfRule type="containsText" dxfId="165" priority="222" operator="containsText" text="日">
      <formula>NOT(ISERROR(SEARCH("日",F196)))</formula>
    </cfRule>
    <cfRule type="containsText" dxfId="164" priority="223" operator="containsText" text="土">
      <formula>NOT(ISERROR(SEARCH("土",F196)))</formula>
    </cfRule>
    <cfRule type="containsText" dxfId="163" priority="215" operator="containsText" text="その他">
      <formula>NOT(ISERROR(SEARCH("その他",F196)))</formula>
    </cfRule>
    <cfRule type="containsText" dxfId="162" priority="216" operator="containsText" text="冬休">
      <formula>NOT(ISERROR(SEARCH("冬休",F196)))</formula>
    </cfRule>
    <cfRule type="containsText" dxfId="161" priority="217" operator="containsText" text="夏休">
      <formula>NOT(ISERROR(SEARCH("夏休",F196)))</formula>
    </cfRule>
  </conditionalFormatting>
  <conditionalFormatting sqref="F197:AJ202">
    <cfRule type="containsText" dxfId="160" priority="4" operator="containsText" text="入">
      <formula>NOT(ISERROR(SEARCH("入",F197)))</formula>
    </cfRule>
    <cfRule type="containsText" dxfId="159" priority="5" operator="containsText" text="入,退">
      <formula>NOT(ISERROR(SEARCH("入,退",F197)))</formula>
    </cfRule>
    <cfRule type="cellIs" dxfId="158" priority="7" operator="equal">
      <formula>"休"</formula>
    </cfRule>
    <cfRule type="containsText" dxfId="157" priority="3" operator="containsText" text="退">
      <formula>NOT(ISERROR(SEARCH("退",F197)))</formula>
    </cfRule>
    <cfRule type="containsText" dxfId="156" priority="1" operator="containsText" text="－">
      <formula>NOT(ISERROR(SEARCH("－",F197)))</formula>
    </cfRule>
    <cfRule type="containsText" dxfId="155" priority="2" operator="containsText" text="外">
      <formula>NOT(ISERROR(SEARCH("外",F197)))</formula>
    </cfRule>
  </conditionalFormatting>
  <conditionalFormatting sqref="F203:AJ203">
    <cfRule type="containsText" dxfId="154" priority="206" operator="containsText" text="その他">
      <formula>NOT(ISERROR(SEARCH("その他",F203)))</formula>
    </cfRule>
    <cfRule type="containsText" dxfId="153" priority="212" operator="containsText" text="中止">
      <formula>NOT(ISERROR(SEARCH("中止",F203)))</formula>
    </cfRule>
    <cfRule type="containsText" dxfId="152" priority="213" operator="containsText" text="日">
      <formula>NOT(ISERROR(SEARCH("日",F203)))</formula>
    </cfRule>
    <cfRule type="containsText" dxfId="151" priority="211" operator="containsText" text="中止,製作,夏休,冬休,その他">
      <formula>NOT(ISERROR(SEARCH("中止,製作,夏休,冬休,その他",F203)))</formula>
    </cfRule>
    <cfRule type="containsText" dxfId="150" priority="214" operator="containsText" text="土">
      <formula>NOT(ISERROR(SEARCH("土",F203)))</formula>
    </cfRule>
    <cfRule type="containsText" dxfId="149" priority="207" operator="containsText" text="冬休">
      <formula>NOT(ISERROR(SEARCH("冬休",F203)))</formula>
    </cfRule>
    <cfRule type="cellIs" dxfId="148" priority="210" operator="equal">
      <formula>"中止,製作"</formula>
    </cfRule>
    <cfRule type="containsText" dxfId="147" priority="209" operator="containsText" text="製作">
      <formula>NOT(ISERROR(SEARCH("製作",F203)))</formula>
    </cfRule>
    <cfRule type="containsText" dxfId="146" priority="208" operator="containsText" text="夏休">
      <formula>NOT(ISERROR(SEARCH("夏休",F203)))</formula>
    </cfRule>
  </conditionalFormatting>
  <conditionalFormatting sqref="F204:AJ207">
    <cfRule type="containsText" dxfId="145" priority="185" operator="containsText" text="退">
      <formula>NOT(ISERROR(SEARCH("退",F204)))</formula>
    </cfRule>
    <cfRule type="containsText" dxfId="144" priority="186" operator="containsText" text="入">
      <formula>NOT(ISERROR(SEARCH("入",F204)))</formula>
    </cfRule>
    <cfRule type="cellIs" dxfId="143" priority="189" operator="equal">
      <formula>"休"</formula>
    </cfRule>
    <cfRule type="containsText" dxfId="142" priority="187" operator="containsText" text="入,退">
      <formula>NOT(ISERROR(SEARCH("入,退",F204)))</formula>
    </cfRule>
    <cfRule type="containsText" dxfId="141" priority="183" operator="containsText" text="－">
      <formula>NOT(ISERROR(SEARCH("－",F204)))</formula>
    </cfRule>
    <cfRule type="containsText" dxfId="140" priority="184" operator="containsText" text="外">
      <formula>NOT(ISERROR(SEARCH("外",F204)))</formula>
    </cfRule>
  </conditionalFormatting>
  <conditionalFormatting sqref="F208:AJ208">
    <cfRule type="containsText" dxfId="139" priority="200" operator="containsText" text="製作">
      <formula>NOT(ISERROR(SEARCH("製作",F208)))</formula>
    </cfRule>
    <cfRule type="cellIs" dxfId="138" priority="201" operator="equal">
      <formula>"中止,製作"</formula>
    </cfRule>
    <cfRule type="containsText" dxfId="137" priority="204" operator="containsText" text="日">
      <formula>NOT(ISERROR(SEARCH("日",F208)))</formula>
    </cfRule>
    <cfRule type="containsText" dxfId="136" priority="198" operator="containsText" text="冬休">
      <formula>NOT(ISERROR(SEARCH("冬休",F208)))</formula>
    </cfRule>
    <cfRule type="containsText" dxfId="135" priority="205" operator="containsText" text="土">
      <formula>NOT(ISERROR(SEARCH("土",F208)))</formula>
    </cfRule>
    <cfRule type="containsText" dxfId="134" priority="199" operator="containsText" text="夏休">
      <formula>NOT(ISERROR(SEARCH("夏休",F208)))</formula>
    </cfRule>
    <cfRule type="containsText" dxfId="133" priority="197" operator="containsText" text="その他">
      <formula>NOT(ISERROR(SEARCH("その他",F208)))</formula>
    </cfRule>
    <cfRule type="containsText" dxfId="132" priority="202" operator="containsText" text="中止,製作,夏休,冬休,その他">
      <formula>NOT(ISERROR(SEARCH("中止,製作,夏休,冬休,その他",F208)))</formula>
    </cfRule>
    <cfRule type="containsText" dxfId="131" priority="203" operator="containsText" text="中止">
      <formula>NOT(ISERROR(SEARCH("中止",F208)))</formula>
    </cfRule>
  </conditionalFormatting>
  <conditionalFormatting sqref="F209:AJ212">
    <cfRule type="containsText" dxfId="130" priority="177" operator="containsText" text="外">
      <formula>NOT(ISERROR(SEARCH("外",F209)))</formula>
    </cfRule>
    <cfRule type="containsText" dxfId="129" priority="178" operator="containsText" text="退">
      <formula>NOT(ISERROR(SEARCH("退",F209)))</formula>
    </cfRule>
    <cfRule type="containsText" dxfId="128" priority="179" operator="containsText" text="入">
      <formula>NOT(ISERROR(SEARCH("入",F209)))</formula>
    </cfRule>
    <cfRule type="cellIs" dxfId="127" priority="182" operator="equal">
      <formula>"休"</formula>
    </cfRule>
    <cfRule type="containsText" dxfId="126" priority="180" operator="containsText" text="入,退">
      <formula>NOT(ISERROR(SEARCH("入,退",F209)))</formula>
    </cfRule>
  </conditionalFormatting>
  <conditionalFormatting sqref="F209:AJ214">
    <cfRule type="containsText" dxfId="125" priority="176" operator="containsText" text="－">
      <formula>NOT(ISERROR(SEARCH("－",F209)))</formula>
    </cfRule>
  </conditionalFormatting>
  <conditionalFormatting sqref="F218:AJ219">
    <cfRule type="expression" dxfId="124" priority="1635">
      <formula>WEEKDAY(F$218)=7</formula>
    </cfRule>
    <cfRule type="expression" dxfId="123" priority="1636">
      <formula>WEEKDAY(F$218)=1</formula>
    </cfRule>
  </conditionalFormatting>
  <conditionalFormatting sqref="F221:AJ226">
    <cfRule type="containsText" dxfId="122" priority="1545" operator="containsText" text="－">
      <formula>NOT(ISERROR(SEARCH("－",F221)))</formula>
    </cfRule>
  </conditionalFormatting>
  <conditionalFormatting sqref="F228:AJ231">
    <cfRule type="containsText" dxfId="121" priority="1544" operator="containsText" text="－">
      <formula>NOT(ISERROR(SEARCH("－",F228)))</formula>
    </cfRule>
  </conditionalFormatting>
  <conditionalFormatting sqref="F233:AJ237">
    <cfRule type="containsText" dxfId="120" priority="1496" operator="containsText" text="－">
      <formula>NOT(ISERROR(SEARCH("－",F233)))</formula>
    </cfRule>
  </conditionalFormatting>
  <conditionalFormatting sqref="F242:AJ243">
    <cfRule type="expression" dxfId="119" priority="1634">
      <formula>WEEKDAY(F$242)=1</formula>
    </cfRule>
    <cfRule type="expression" dxfId="118" priority="1633">
      <formula>WEEKDAY(F$242)=7</formula>
    </cfRule>
  </conditionalFormatting>
  <conditionalFormatting sqref="F245:AJ250">
    <cfRule type="containsText" dxfId="117" priority="1542" operator="containsText" text="－">
      <formula>NOT(ISERROR(SEARCH("－",F245)))</formula>
    </cfRule>
  </conditionalFormatting>
  <conditionalFormatting sqref="F252:AJ255">
    <cfRule type="containsText" dxfId="116" priority="1541" operator="containsText" text="－">
      <formula>NOT(ISERROR(SEARCH("－",F252)))</formula>
    </cfRule>
  </conditionalFormatting>
  <conditionalFormatting sqref="F257:AJ262">
    <cfRule type="containsText" dxfId="115" priority="1495" operator="containsText" text="－">
      <formula>NOT(ISERROR(SEARCH("－",F257)))</formula>
    </cfRule>
  </conditionalFormatting>
  <conditionalFormatting sqref="F266:AJ267">
    <cfRule type="expression" dxfId="114" priority="1631">
      <formula>WEEKDAY(F$266)=7</formula>
    </cfRule>
    <cfRule type="expression" dxfId="113" priority="1632">
      <formula>WEEKDAY(F$266)=1</formula>
    </cfRule>
  </conditionalFormatting>
  <conditionalFormatting sqref="F269:AJ274">
    <cfRule type="containsText" dxfId="112" priority="1539" operator="containsText" text="－">
      <formula>NOT(ISERROR(SEARCH("－",F269)))</formula>
    </cfRule>
  </conditionalFormatting>
  <conditionalFormatting sqref="F276:AJ279">
    <cfRule type="containsText" dxfId="111" priority="1538" operator="containsText" text="－">
      <formula>NOT(ISERROR(SEARCH("－",F276)))</formula>
    </cfRule>
  </conditionalFormatting>
  <conditionalFormatting sqref="F281:AJ285">
    <cfRule type="containsText" dxfId="110" priority="1494" operator="containsText" text="－">
      <formula>NOT(ISERROR(SEARCH("－",F281)))</formula>
    </cfRule>
  </conditionalFormatting>
  <conditionalFormatting sqref="F290:AJ291">
    <cfRule type="expression" dxfId="109" priority="1630">
      <formula>WEEKDAY(F$290)=1</formula>
    </cfRule>
    <cfRule type="expression" dxfId="108" priority="1629">
      <formula>WEEKDAY(F$290)=7</formula>
    </cfRule>
  </conditionalFormatting>
  <conditionalFormatting sqref="F293:AJ298">
    <cfRule type="containsText" dxfId="107" priority="1536" operator="containsText" text="－">
      <formula>NOT(ISERROR(SEARCH("－",F293)))</formula>
    </cfRule>
  </conditionalFormatting>
  <conditionalFormatting sqref="F300:AJ303">
    <cfRule type="containsText" dxfId="106" priority="1535" operator="containsText" text="－">
      <formula>NOT(ISERROR(SEARCH("－",F300)))</formula>
    </cfRule>
  </conditionalFormatting>
  <conditionalFormatting sqref="F305:AJ310">
    <cfRule type="containsText" dxfId="105" priority="1493" operator="containsText" text="－">
      <formula>NOT(ISERROR(SEARCH("－",F305)))</formula>
    </cfRule>
  </conditionalFormatting>
  <conditionalFormatting sqref="F314:AJ315">
    <cfRule type="expression" dxfId="104" priority="1627">
      <formula>WEEKDAY(F$314)=7</formula>
    </cfRule>
    <cfRule type="expression" dxfId="103" priority="1628">
      <formula>WEEKDAY(F$314)=1</formula>
    </cfRule>
  </conditionalFormatting>
  <conditionalFormatting sqref="F317:AJ322">
    <cfRule type="containsText" dxfId="102" priority="1533" operator="containsText" text="－">
      <formula>NOT(ISERROR(SEARCH("－",F317)))</formula>
    </cfRule>
  </conditionalFormatting>
  <conditionalFormatting sqref="F324:AJ327">
    <cfRule type="containsText" dxfId="101" priority="1532" operator="containsText" text="－">
      <formula>NOT(ISERROR(SEARCH("－",F324)))</formula>
    </cfRule>
  </conditionalFormatting>
  <conditionalFormatting sqref="F329:AJ334">
    <cfRule type="containsText" dxfId="100" priority="1492" operator="containsText" text="－">
      <formula>NOT(ISERROR(SEARCH("－",F329)))</formula>
    </cfRule>
  </conditionalFormatting>
  <conditionalFormatting sqref="F338:AJ339">
    <cfRule type="expression" dxfId="99" priority="1625">
      <formula>WEEKDAY(F$338)=7</formula>
    </cfRule>
    <cfRule type="expression" dxfId="98" priority="1626">
      <formula>WEEKDAY(F$338)=1</formula>
    </cfRule>
  </conditionalFormatting>
  <conditionalFormatting sqref="F341:AJ346">
    <cfRule type="containsText" dxfId="97" priority="1530" operator="containsText" text="－">
      <formula>NOT(ISERROR(SEARCH("－",F341)))</formula>
    </cfRule>
  </conditionalFormatting>
  <conditionalFormatting sqref="F348:AJ351">
    <cfRule type="containsText" dxfId="96" priority="1529" operator="containsText" text="－">
      <formula>NOT(ISERROR(SEARCH("－",F348)))</formula>
    </cfRule>
  </conditionalFormatting>
  <conditionalFormatting sqref="F353:AJ358">
    <cfRule type="containsText" dxfId="95" priority="1491" operator="containsText" text="－">
      <formula>NOT(ISERROR(SEARCH("－",F353)))</formula>
    </cfRule>
  </conditionalFormatting>
  <conditionalFormatting sqref="F362:AJ363">
    <cfRule type="expression" dxfId="94" priority="1624">
      <formula>WEEKDAY(F$362)=1</formula>
    </cfRule>
    <cfRule type="expression" dxfId="93" priority="1623">
      <formula>WEEKDAY(F$362)=7</formula>
    </cfRule>
  </conditionalFormatting>
  <conditionalFormatting sqref="F365:AJ370">
    <cfRule type="containsText" dxfId="92" priority="1527" operator="containsText" text="－">
      <formula>NOT(ISERROR(SEARCH("－",F365)))</formula>
    </cfRule>
  </conditionalFormatting>
  <conditionalFormatting sqref="F372:AJ375">
    <cfRule type="containsText" dxfId="91" priority="1526" operator="containsText" text="－">
      <formula>NOT(ISERROR(SEARCH("－",F372)))</formula>
    </cfRule>
  </conditionalFormatting>
  <conditionalFormatting sqref="F377:AJ381">
    <cfRule type="containsText" dxfId="90" priority="1490" operator="containsText" text="－">
      <formula>NOT(ISERROR(SEARCH("－",F377)))</formula>
    </cfRule>
  </conditionalFormatting>
  <conditionalFormatting sqref="F386:AJ387">
    <cfRule type="expression" dxfId="89" priority="1622">
      <formula>WEEKDAY(F$386)=1</formula>
    </cfRule>
    <cfRule type="expression" dxfId="88" priority="1621">
      <formula>WEEKDAY(F$386)=7</formula>
    </cfRule>
  </conditionalFormatting>
  <conditionalFormatting sqref="F389:AJ394">
    <cfRule type="containsText" dxfId="87" priority="1524" operator="containsText" text="－">
      <formula>NOT(ISERROR(SEARCH("－",F389)))</formula>
    </cfRule>
  </conditionalFormatting>
  <conditionalFormatting sqref="F396:AJ399">
    <cfRule type="containsText" dxfId="86" priority="1523" operator="containsText" text="－">
      <formula>NOT(ISERROR(SEARCH("－",F396)))</formula>
    </cfRule>
  </conditionalFormatting>
  <conditionalFormatting sqref="F401:AJ405">
    <cfRule type="containsText" dxfId="85" priority="1522" operator="containsText" text="－">
      <formula>NOT(ISERROR(SEARCH("－",F401)))</formula>
    </cfRule>
  </conditionalFormatting>
  <conditionalFormatting sqref="F410:AJ411">
    <cfRule type="expression" dxfId="84" priority="1619">
      <formula>WEEKDAY(F$410)=7</formula>
    </cfRule>
    <cfRule type="expression" dxfId="83" priority="1620">
      <formula>WEEKDAY(F$410)=1</formula>
    </cfRule>
  </conditionalFormatting>
  <conditionalFormatting sqref="F413:AJ418">
    <cfRule type="containsText" dxfId="82" priority="1521" operator="containsText" text="－">
      <formula>NOT(ISERROR(SEARCH("－",F413)))</formula>
    </cfRule>
  </conditionalFormatting>
  <conditionalFormatting sqref="F420:AJ423">
    <cfRule type="containsText" dxfId="81" priority="1520" operator="containsText" text="－">
      <formula>NOT(ISERROR(SEARCH("－",F420)))</formula>
    </cfRule>
  </conditionalFormatting>
  <conditionalFormatting sqref="F425:AJ429">
    <cfRule type="containsText" dxfId="80" priority="1519" operator="containsText" text="－">
      <formula>NOT(ISERROR(SEARCH("－",F425)))</formula>
    </cfRule>
  </conditionalFormatting>
  <conditionalFormatting sqref="F434:AJ435">
    <cfRule type="expression" dxfId="79" priority="1618">
      <formula>WEEKDAY(F$434)=1</formula>
    </cfRule>
    <cfRule type="expression" dxfId="78" priority="1617">
      <formula>WEEKDAY(F$434)=7</formula>
    </cfRule>
  </conditionalFormatting>
  <conditionalFormatting sqref="F437:AJ442">
    <cfRule type="containsText" dxfId="77" priority="1518" operator="containsText" text="－">
      <formula>NOT(ISERROR(SEARCH("－",F437)))</formula>
    </cfRule>
  </conditionalFormatting>
  <conditionalFormatting sqref="F444:AJ447">
    <cfRule type="containsText" dxfId="76" priority="1517" operator="containsText" text="－">
      <formula>NOT(ISERROR(SEARCH("－",F444)))</formula>
    </cfRule>
  </conditionalFormatting>
  <conditionalFormatting sqref="F449:AJ453">
    <cfRule type="containsText" dxfId="75" priority="1516" operator="containsText" text="－">
      <formula>NOT(ISERROR(SEARCH("－",F449)))</formula>
    </cfRule>
  </conditionalFormatting>
  <conditionalFormatting sqref="F458:AJ459">
    <cfRule type="expression" dxfId="74" priority="1616">
      <formula>WEEKDAY(F$458)=1</formula>
    </cfRule>
    <cfRule type="expression" dxfId="73" priority="1615">
      <formula>WEEKDAY(F$458)=7</formula>
    </cfRule>
  </conditionalFormatting>
  <conditionalFormatting sqref="F461:AJ466">
    <cfRule type="containsText" dxfId="72" priority="1515" operator="containsText" text="－">
      <formula>NOT(ISERROR(SEARCH("－",F461)))</formula>
    </cfRule>
  </conditionalFormatting>
  <conditionalFormatting sqref="F468:AJ471">
    <cfRule type="containsText" dxfId="71" priority="1514" operator="containsText" text="－">
      <formula>NOT(ISERROR(SEARCH("－",F468)))</formula>
    </cfRule>
  </conditionalFormatting>
  <conditionalFormatting sqref="F473:AJ477">
    <cfRule type="containsText" dxfId="70" priority="1513" operator="containsText" text="－">
      <formula>NOT(ISERROR(SEARCH("－",F473)))</formula>
    </cfRule>
  </conditionalFormatting>
  <conditionalFormatting sqref="F482:AJ483">
    <cfRule type="expression" dxfId="69" priority="1614">
      <formula>WEEKDAY(F$482)=1</formula>
    </cfRule>
    <cfRule type="expression" dxfId="68" priority="1613">
      <formula>WEEKDAY(F$482)=7</formula>
    </cfRule>
  </conditionalFormatting>
  <conditionalFormatting sqref="F485:AJ490">
    <cfRule type="containsText" dxfId="67" priority="1512" operator="containsText" text="－">
      <formula>NOT(ISERROR(SEARCH("－",F485)))</formula>
    </cfRule>
  </conditionalFormatting>
  <conditionalFormatting sqref="F492:AJ495">
    <cfRule type="containsText" dxfId="66" priority="1511" operator="containsText" text="－">
      <formula>NOT(ISERROR(SEARCH("－",F492)))</formula>
    </cfRule>
  </conditionalFormatting>
  <conditionalFormatting sqref="F497:AJ501">
    <cfRule type="containsText" dxfId="65" priority="1510" operator="containsText" text="－">
      <formula>NOT(ISERROR(SEARCH("－",F497)))</formula>
    </cfRule>
  </conditionalFormatting>
  <conditionalFormatting sqref="F506:AJ507">
    <cfRule type="expression" dxfId="64" priority="1611">
      <formula>WEEKDAY(F$506)=7</formula>
    </cfRule>
    <cfRule type="expression" dxfId="63" priority="1612">
      <formula>WEEKDAY(F$506)=1</formula>
    </cfRule>
  </conditionalFormatting>
  <conditionalFormatting sqref="F509:AJ514">
    <cfRule type="containsText" dxfId="62" priority="1509" operator="containsText" text="－">
      <formula>NOT(ISERROR(SEARCH("－",F509)))</formula>
    </cfRule>
  </conditionalFormatting>
  <conditionalFormatting sqref="F516:AJ519">
    <cfRule type="containsText" dxfId="61" priority="1508" operator="containsText" text="－">
      <formula>NOT(ISERROR(SEARCH("－",F516)))</formula>
    </cfRule>
  </conditionalFormatting>
  <conditionalFormatting sqref="F521:AJ524">
    <cfRule type="containsText" dxfId="60" priority="1507" operator="containsText" text="－">
      <formula>NOT(ISERROR(SEARCH("－",F521)))</formula>
    </cfRule>
  </conditionalFormatting>
  <conditionalFormatting sqref="G29:H30 K29:AI30 G31:AG32 F36:AI37 F41:AG41 J60:AH61">
    <cfRule type="containsText" dxfId="59" priority="1609" operator="containsText" text="－">
      <formula>NOT(ISERROR(SEARCH("－",F29)))</formula>
    </cfRule>
  </conditionalFormatting>
  <conditionalFormatting sqref="J60:AJ61">
    <cfRule type="containsText" dxfId="58" priority="1312" operator="containsText" text="退">
      <formula>NOT(ISERROR(SEARCH("退",J60)))</formula>
    </cfRule>
    <cfRule type="containsText" dxfId="57" priority="1313" operator="containsText" text="入">
      <formula>NOT(ISERROR(SEARCH("入",J60)))</formula>
    </cfRule>
    <cfRule type="containsText" dxfId="56" priority="1314" operator="containsText" text="入,退">
      <formula>NOT(ISERROR(SEARCH("入,退",J60)))</formula>
    </cfRule>
    <cfRule type="cellIs" dxfId="55" priority="1316" operator="equal">
      <formula>"休"</formula>
    </cfRule>
  </conditionalFormatting>
  <conditionalFormatting sqref="K528">
    <cfRule type="containsText" dxfId="54" priority="1456" operator="containsText" text="夏休">
      <formula>NOT(ISERROR(SEARCH("夏休",K528)))</formula>
    </cfRule>
    <cfRule type="containsText" dxfId="53" priority="1460" operator="containsText" text="中止">
      <formula>NOT(ISERROR(SEARCH("中止",K528)))</formula>
    </cfRule>
    <cfRule type="containsText" dxfId="52" priority="1459" operator="containsText" text="中止,製作,夏休,冬休,その他">
      <formula>NOT(ISERROR(SEARCH("中止,製作,夏休,冬休,その他",K528)))</formula>
    </cfRule>
    <cfRule type="cellIs" dxfId="51" priority="1458" operator="equal">
      <formula>"中止,製作"</formula>
    </cfRule>
    <cfRule type="containsText" dxfId="50" priority="1457" operator="containsText" text="製作">
      <formula>NOT(ISERROR(SEARCH("製作",K528)))</formula>
    </cfRule>
    <cfRule type="containsText" dxfId="49" priority="1455" operator="containsText" text="冬休">
      <formula>NOT(ISERROR(SEARCH("冬休",K528)))</formula>
    </cfRule>
    <cfRule type="containsText" dxfId="48" priority="1454" operator="containsText" text="その他">
      <formula>NOT(ISERROR(SEARCH("その他",K528)))</formula>
    </cfRule>
  </conditionalFormatting>
  <conditionalFormatting sqref="K530 P530 U530 AE530">
    <cfRule type="containsText" dxfId="47" priority="1417" operator="containsText" text="－">
      <formula>NOT(ISERROR(SEARCH("－",K530)))</formula>
    </cfRule>
    <cfRule type="containsText" dxfId="46" priority="1420" operator="containsText" text="入">
      <formula>NOT(ISERROR(SEARCH("入",K530)))</formula>
    </cfRule>
    <cfRule type="cellIs" dxfId="45" priority="1424" operator="equal">
      <formula>"休"</formula>
    </cfRule>
    <cfRule type="containsText" dxfId="44" priority="1423" operator="containsText" text="休">
      <formula>NOT(ISERROR(SEARCH("休",K530)))</formula>
    </cfRule>
    <cfRule type="containsText" dxfId="43" priority="1421" operator="containsText" text="入,退">
      <formula>NOT(ISERROR(SEARCH("入,退",K530)))</formula>
    </cfRule>
    <cfRule type="containsText" dxfId="42" priority="1419" operator="containsText" text="退">
      <formula>NOT(ISERROR(SEARCH("退",K530)))</formula>
    </cfRule>
    <cfRule type="containsText" dxfId="41" priority="1418" operator="containsText" text="外">
      <formula>NOT(ISERROR(SEARCH("外",K530)))</formula>
    </cfRule>
  </conditionalFormatting>
  <conditionalFormatting sqref="P5">
    <cfRule type="expression" dxfId="40" priority="1610">
      <formula>#REF!="未達成"</formula>
    </cfRule>
  </conditionalFormatting>
  <conditionalFormatting sqref="P528">
    <cfRule type="containsText" dxfId="39" priority="1448" operator="containsText" text="冬休">
      <formula>NOT(ISERROR(SEARCH("冬休",P528)))</formula>
    </cfRule>
    <cfRule type="containsText" dxfId="38" priority="1453" operator="containsText" text="中止">
      <formula>NOT(ISERROR(SEARCH("中止",P528)))</formula>
    </cfRule>
    <cfRule type="containsText" dxfId="37" priority="1452" operator="containsText" text="中止,製作,夏休,冬休,その他">
      <formula>NOT(ISERROR(SEARCH("中止,製作,夏休,冬休,その他",P528)))</formula>
    </cfRule>
    <cfRule type="cellIs" dxfId="36" priority="1451" operator="equal">
      <formula>"中止,製作"</formula>
    </cfRule>
    <cfRule type="containsText" dxfId="35" priority="1450" operator="containsText" text="製作">
      <formula>NOT(ISERROR(SEARCH("製作",P528)))</formula>
    </cfRule>
    <cfRule type="containsText" dxfId="34" priority="1449" operator="containsText" text="夏休">
      <formula>NOT(ISERROR(SEARCH("夏休",P528)))</formula>
    </cfRule>
    <cfRule type="containsText" dxfId="33" priority="1447" operator="containsText" text="その他">
      <formula>NOT(ISERROR(SEARCH("その他",P528)))</formula>
    </cfRule>
  </conditionalFormatting>
  <conditionalFormatting sqref="U528">
    <cfRule type="containsText" dxfId="32" priority="1445" operator="containsText" text="中止,製作,夏休,冬休,その他">
      <formula>NOT(ISERROR(SEARCH("中止,製作,夏休,冬休,その他",U528)))</formula>
    </cfRule>
    <cfRule type="containsText" dxfId="31" priority="1446" operator="containsText" text="中止">
      <formula>NOT(ISERROR(SEARCH("中止",U528)))</formula>
    </cfRule>
    <cfRule type="containsText" dxfId="30" priority="1442" operator="containsText" text="夏休">
      <formula>NOT(ISERROR(SEARCH("夏休",U528)))</formula>
    </cfRule>
    <cfRule type="containsText" dxfId="29" priority="1440" operator="containsText" text="その他">
      <formula>NOT(ISERROR(SEARCH("その他",U528)))</formula>
    </cfRule>
    <cfRule type="containsText" dxfId="28" priority="1441" operator="containsText" text="冬休">
      <formula>NOT(ISERROR(SEARCH("冬休",U528)))</formula>
    </cfRule>
    <cfRule type="containsText" dxfId="27" priority="1443" operator="containsText" text="製作">
      <formula>NOT(ISERROR(SEARCH("製作",U528)))</formula>
    </cfRule>
    <cfRule type="cellIs" dxfId="26" priority="1444" operator="equal">
      <formula>"中止,製作"</formula>
    </cfRule>
  </conditionalFormatting>
  <conditionalFormatting sqref="W20">
    <cfRule type="containsText" dxfId="25" priority="1505" operator="containsText" text="対象外">
      <formula>NOT(ISERROR(SEARCH("対象外",W20)))</formula>
    </cfRule>
    <cfRule type="containsText" dxfId="24" priority="1504" operator="containsText" text="補正無し">
      <formula>NOT(ISERROR(SEARCH("補正無し",W20)))</formula>
    </cfRule>
  </conditionalFormatting>
  <conditionalFormatting sqref="Z528">
    <cfRule type="containsText" dxfId="23" priority="1435" operator="containsText" text="夏休">
      <formula>NOT(ISERROR(SEARCH("夏休",Z528)))</formula>
    </cfRule>
    <cfRule type="containsText" dxfId="22" priority="1434" operator="containsText" text="冬休">
      <formula>NOT(ISERROR(SEARCH("冬休",Z528)))</formula>
    </cfRule>
    <cfRule type="containsText" dxfId="21" priority="1433" operator="containsText" text="その他">
      <formula>NOT(ISERROR(SEARCH("その他",Z528)))</formula>
    </cfRule>
    <cfRule type="containsText" dxfId="20" priority="1438" operator="containsText" text="中止,製作,夏休,冬休,その他">
      <formula>NOT(ISERROR(SEARCH("中止,製作,夏休,冬休,その他",Z528)))</formula>
    </cfRule>
    <cfRule type="containsText" dxfId="19" priority="1439" operator="containsText" text="中止">
      <formula>NOT(ISERROR(SEARCH("中止",Z528)))</formula>
    </cfRule>
    <cfRule type="cellIs" dxfId="18" priority="1437" operator="equal">
      <formula>"中止,製作"</formula>
    </cfRule>
    <cfRule type="containsText" dxfId="17" priority="1436" operator="containsText" text="製作">
      <formula>NOT(ISERROR(SEARCH("製作",Z528)))</formula>
    </cfRule>
  </conditionalFormatting>
  <conditionalFormatting sqref="Z530">
    <cfRule type="containsText" dxfId="16" priority="1426" operator="containsText" text="外">
      <formula>NOT(ISERROR(SEARCH("外",Z530)))</formula>
    </cfRule>
    <cfRule type="containsText" dxfId="15" priority="1425" operator="containsText" text="－">
      <formula>NOT(ISERROR(SEARCH("－",Z530)))</formula>
    </cfRule>
    <cfRule type="containsText" dxfId="14" priority="1431" operator="containsText" text="休">
      <formula>NOT(ISERROR(SEARCH("休",Z530)))</formula>
    </cfRule>
    <cfRule type="containsText" dxfId="13" priority="1429" operator="containsText" text="入,退">
      <formula>NOT(ISERROR(SEARCH("入,退",Z530)))</formula>
    </cfRule>
    <cfRule type="containsText" dxfId="12" priority="1428" operator="containsText" text="入">
      <formula>NOT(ISERROR(SEARCH("入",Z530)))</formula>
    </cfRule>
    <cfRule type="containsText" dxfId="11" priority="1427" operator="containsText" text="退">
      <formula>NOT(ISERROR(SEARCH("退",Z530)))</formula>
    </cfRule>
    <cfRule type="cellIs" dxfId="10" priority="1432" operator="equal">
      <formula>"休"</formula>
    </cfRule>
  </conditionalFormatting>
  <conditionalFormatting sqref="AH41:AJ41 F42:AJ45">
    <cfRule type="containsText" dxfId="9" priority="1378" operator="containsText" text="－">
      <formula>NOT(ISERROR(SEARCH("－",F41)))</formula>
    </cfRule>
  </conditionalFormatting>
  <conditionalFormatting sqref="AI60:AJ61">
    <cfRule type="containsText" dxfId="8" priority="1310" operator="containsText" text="－">
      <formula>NOT(ISERROR(SEARCH("－",AI60)))</formula>
    </cfRule>
  </conditionalFormatting>
  <conditionalFormatting sqref="AJ29:AJ30 AH31:AJ32 G33:AJ34">
    <cfRule type="containsText" dxfId="7" priority="1481" operator="containsText" text="－">
      <formula>NOT(ISERROR(SEARCH("－",G29)))</formula>
    </cfRule>
  </conditionalFormatting>
  <conditionalFormatting sqref="AJ36:AJ39">
    <cfRule type="containsText" dxfId="6" priority="1091" operator="containsText" text="退">
      <formula>NOT(ISERROR(SEARCH("退",AJ36)))</formula>
    </cfRule>
    <cfRule type="containsText" dxfId="5" priority="1092" operator="containsText" text="入">
      <formula>NOT(ISERROR(SEARCH("入",AJ36)))</formula>
    </cfRule>
    <cfRule type="cellIs" dxfId="4" priority="1095" operator="equal">
      <formula>"休"</formula>
    </cfRule>
    <cfRule type="containsText" dxfId="3" priority="1088" operator="containsText" text="－">
      <formula>NOT(ISERROR(SEARCH("－",AJ36)))</formula>
    </cfRule>
    <cfRule type="containsText" dxfId="2" priority="1093" operator="containsText" text="入,退">
      <formula>NOT(ISERROR(SEARCH("入,退",AJ36)))</formula>
    </cfRule>
  </conditionalFormatting>
  <conditionalFormatting sqref="AN1:AN1048576">
    <cfRule type="cellIs" dxfId="1" priority="943" operator="equal">
      <formula>0</formula>
    </cfRule>
  </conditionalFormatting>
  <conditionalFormatting sqref="AO8 T10:V21">
    <cfRule type="cellIs" dxfId="0" priority="1506" operator="greaterThanOrEqual">
      <formula>0.285</formula>
    </cfRule>
  </conditionalFormatting>
  <dataValidations count="3">
    <dataValidation type="list" allowBlank="1" showInputMessage="1" showErrorMessage="1" sqref="AM4 O5" xr:uid="{627A7B62-3600-484C-A0D2-08A145BFDBF8}">
      <formula1>"計  画,実  績"</formula1>
    </dataValidation>
    <dataValidation type="list" allowBlank="1" showInputMessage="1" showErrorMessage="1" sqref="F40:AJ40 P528 F491:AJ491 F496:AJ496 F484:AJ484 F28:AJ28 F52:AJ52 F35:AJ35 F107:AJ107 F76:AJ76 F83:AJ83 K528 F59:AJ59 F64:AJ64 F112:AJ112 F100:AJ100 F88:AJ88 F131:AJ131 F136:AJ136 F124:AJ124 F155:AJ155 F160:AJ160 F148:AJ148 F179:AJ179 F184:AJ184 F172:AJ172 F227:AJ227 F232:AJ232 F220:AJ220 F251:AJ251 F256:AJ256 F244:AJ244 F275:AJ275 F280:AJ280 F268:AJ268 F299:AJ299 F304:AJ304 F292:AJ292 F323:AJ323 F328:AJ328 F316:AJ316 F347:AJ347 F352:AJ352 F340:AJ340 F371:AJ371 F376:AJ376 F364:AJ364 F395:AJ395 F400:AJ400 F388:AJ388 F419:AJ419 F424:AJ424 F412:AJ412 F443:AJ443 F448:AJ448 F436:AJ436 F467:AJ467 F472:AJ472 F460:AJ460 F515:AJ515 F520:AJ520 F508:AJ508 Z528 F528 U528 F203:AJ203 F208:AJ208 F196:AJ196" xr:uid="{65B86CDB-C889-47A3-A973-5F6E01C99601}">
      <formula1>"　,中止,製作,夏休,冬休,その他"</formula1>
    </dataValidation>
    <dataValidation type="list" allowBlank="1" showInputMessage="1" showErrorMessage="1" sqref="F300:AJ303 F293:AJ298 F492:AJ495 F485:AJ490 F497:AJ501 F305:AJ310 F372:AJ375 F521:AJ524 F468:AJ471 F461:AJ466 F36:AJ39 F365:AJ370 F473:AJ477 F60:AJ63 F324:AJ327 F444:AJ447 F77:AJ82 F108:AJ111 F101:AJ106 F437:AJ442 F449:AJ453 F125:AJ130 F156:AJ159 F137:AJ142 F317:AJ322 F329:AJ334 F149:AJ154 F173:AJ178 F161:AJ166 F420:AJ423 F413:AJ418 F185:AJ190 F204:AJ207 F180:AJ183 F353:AJ358 F425:AJ429 F228:AJ231 F221:AJ226 F233:AJ237 F281:AJ285 F396:AJ399 F252:AJ255 F245:AJ250 F257:AJ262 F389:AJ394 F401:AJ405 F276:AJ279 F269:AJ274 F113:AJ117 F348:AJ351 F341:AJ346 F516:AJ519 F509:AJ514 F377:AJ381 F530 Z530 AE530 K530 P530 U530 F31:AI34 F41:AJ45 F89:AJ93 F53:AJ58 F84:AJ87 AJ29:AJ34 K29:AI30 F29:H30 F65:AJ69 F132:AJ135 F197:AJ202 F209:AJ214" xr:uid="{93C6D6B1-9A45-4C74-8D0E-BCA4C2CB07CD}">
      <formula1>"　,入,休,退,外,－"</formula1>
    </dataValidation>
  </dataValidations>
  <pageMargins left="0.51181102362204722" right="0.11811023622047245" top="0.55118110236220474" bottom="0.35433070866141736" header="0.31496062992125984" footer="0.31496062992125984"/>
  <pageSetup paperSize="9" scale="51" fitToHeight="0" orientation="portrait" r:id="rId1"/>
  <headerFooter>
    <oddHeader xml:space="preserve">&amp;R&amp;"ＤＦ特太ゴシック体,標準"（別紙１）&amp;"-,標準"
</oddHeader>
  </headerFooter>
  <rowBreaks count="5" manualBreakCount="5">
    <brk id="118" max="40" man="1"/>
    <brk id="215" max="40" man="1"/>
    <brk id="311" max="40" man="1"/>
    <brk id="407" max="40" man="1"/>
    <brk id="502" max="40"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1"/>
  <dimension ref="B2:M28"/>
  <sheetViews>
    <sheetView view="pageBreakPreview" zoomScaleNormal="85" zoomScaleSheetLayoutView="100" workbookViewId="0">
      <selection activeCell="C12" sqref="C12"/>
    </sheetView>
  </sheetViews>
  <sheetFormatPr defaultColWidth="9.6640625" defaultRowHeight="13.2"/>
  <cols>
    <col min="1" max="1" width="1.44140625" style="647" customWidth="1"/>
    <col min="2" max="2" width="4.6640625" style="647" customWidth="1"/>
    <col min="3" max="3" width="14.88671875" style="647" customWidth="1"/>
    <col min="4" max="4" width="6.88671875" style="647" customWidth="1"/>
    <col min="5" max="5" width="4.88671875" style="647" customWidth="1"/>
    <col min="6" max="6" width="8.44140625" style="647" customWidth="1"/>
    <col min="7" max="7" width="3.44140625" style="647" customWidth="1"/>
    <col min="8" max="8" width="10.88671875" style="647" customWidth="1"/>
    <col min="9" max="9" width="5.88671875" style="647" customWidth="1"/>
    <col min="10" max="10" width="10.88671875" style="647" customWidth="1"/>
    <col min="11" max="11" width="10.6640625" style="647" customWidth="1"/>
    <col min="12" max="12" width="8.109375" style="647" customWidth="1"/>
    <col min="13" max="13" width="1.6640625" style="647" customWidth="1"/>
    <col min="14" max="16384" width="9.6640625" style="647"/>
  </cols>
  <sheetData>
    <row r="2" spans="2:13" ht="18" customHeight="1">
      <c r="B2" s="651"/>
      <c r="C2" s="651"/>
      <c r="D2" s="651"/>
      <c r="E2" s="651"/>
      <c r="F2" s="651"/>
      <c r="G2" s="651"/>
      <c r="H2" s="651"/>
      <c r="I2" s="651"/>
      <c r="J2" s="4023" t="s">
        <v>2528</v>
      </c>
      <c r="K2" s="4023"/>
      <c r="L2" s="4023"/>
      <c r="M2" s="652"/>
    </row>
    <row r="3" spans="2:13" ht="15" customHeight="1">
      <c r="B3" s="652"/>
      <c r="C3" s="652"/>
      <c r="D3" s="652"/>
      <c r="E3" s="652"/>
      <c r="F3" s="652"/>
      <c r="G3" s="652"/>
      <c r="H3" s="652"/>
      <c r="I3" s="652"/>
      <c r="J3" s="652"/>
      <c r="K3" s="652"/>
      <c r="L3" s="652"/>
      <c r="M3" s="652"/>
    </row>
    <row r="4" spans="2:13" ht="24" customHeight="1">
      <c r="B4" s="4670" t="s">
        <v>1785</v>
      </c>
      <c r="C4" s="4670"/>
      <c r="D4" s="4670"/>
      <c r="E4" s="4670"/>
      <c r="F4" s="4670"/>
      <c r="G4" s="4670"/>
      <c r="H4" s="4670"/>
      <c r="I4" s="4670"/>
      <c r="J4" s="4670"/>
      <c r="K4" s="4670"/>
      <c r="L4" s="4670"/>
      <c r="M4" s="653"/>
    </row>
    <row r="5" spans="2:13" ht="13.35" customHeight="1">
      <c r="B5" s="653"/>
      <c r="C5" s="653"/>
      <c r="D5" s="653"/>
      <c r="E5" s="653"/>
      <c r="F5" s="653"/>
      <c r="G5" s="653"/>
      <c r="H5" s="653"/>
      <c r="I5" s="653"/>
      <c r="J5" s="653"/>
      <c r="K5" s="653"/>
      <c r="L5" s="653"/>
      <c r="M5" s="653"/>
    </row>
    <row r="6" spans="2:13" ht="11.85" customHeight="1">
      <c r="B6" s="654"/>
      <c r="C6" s="654"/>
    </row>
    <row r="7" spans="2:13" ht="18" customHeight="1">
      <c r="B7" s="4671" t="str">
        <f>入力シート!C5</f>
        <v>久留米市長</v>
      </c>
      <c r="C7" s="4671"/>
      <c r="D7" s="4671"/>
      <c r="E7" s="651" t="s">
        <v>1215</v>
      </c>
      <c r="F7" s="651"/>
      <c r="G7" s="651"/>
      <c r="H7" s="651"/>
      <c r="I7" s="651"/>
      <c r="J7" s="651"/>
      <c r="K7" s="651"/>
      <c r="L7" s="651"/>
      <c r="M7" s="655"/>
    </row>
    <row r="8" spans="2:13" ht="9.6" customHeight="1">
      <c r="B8" s="656"/>
      <c r="C8" s="656"/>
      <c r="D8" s="656"/>
      <c r="E8" s="651"/>
      <c r="F8" s="651"/>
      <c r="G8" s="651"/>
      <c r="H8" s="651"/>
      <c r="I8" s="651"/>
      <c r="J8" s="651"/>
      <c r="K8" s="651"/>
      <c r="L8" s="651"/>
      <c r="M8" s="655"/>
    </row>
    <row r="9" spans="2:13" ht="18" customHeight="1">
      <c r="B9" s="651"/>
      <c r="C9" s="651"/>
      <c r="D9" s="651"/>
      <c r="E9" s="651"/>
      <c r="F9" s="4672" t="s">
        <v>2552</v>
      </c>
      <c r="G9" s="4672"/>
      <c r="H9" s="651"/>
      <c r="I9" s="4672"/>
      <c r="J9" s="4672"/>
      <c r="K9" s="4672"/>
      <c r="L9" s="4672"/>
      <c r="M9" s="655"/>
    </row>
    <row r="10" spans="2:13" ht="30" customHeight="1">
      <c r="B10" s="651"/>
      <c r="C10" s="651"/>
      <c r="D10" s="651"/>
      <c r="E10" s="651"/>
      <c r="F10" s="651"/>
      <c r="G10" s="4672" t="s">
        <v>1002</v>
      </c>
      <c r="H10" s="4672"/>
      <c r="I10" s="4673" t="str">
        <f>入力シート!C25</f>
        <v>久留米市〇〇町１２３</v>
      </c>
      <c r="J10" s="4673"/>
      <c r="K10" s="4673"/>
      <c r="L10" s="4673"/>
      <c r="M10" s="655"/>
    </row>
    <row r="11" spans="2:13" ht="30" customHeight="1">
      <c r="B11" s="651"/>
      <c r="C11" s="651"/>
      <c r="D11" s="651"/>
      <c r="E11" s="651"/>
      <c r="F11" s="651"/>
      <c r="G11" s="4672" t="s">
        <v>1786</v>
      </c>
      <c r="H11" s="4672"/>
      <c r="I11" s="4673" t="str">
        <f>入力シート!C26</f>
        <v>(株）○○○○建設</v>
      </c>
      <c r="J11" s="4673"/>
      <c r="K11" s="4673"/>
      <c r="L11" s="4673"/>
      <c r="M11" s="655"/>
    </row>
    <row r="12" spans="2:13" ht="30" customHeight="1">
      <c r="B12" s="651"/>
      <c r="C12" s="651"/>
      <c r="D12" s="651"/>
      <c r="E12" s="651"/>
      <c r="F12" s="651"/>
      <c r="G12" s="4672" t="s">
        <v>1321</v>
      </c>
      <c r="H12" s="4672"/>
      <c r="I12" s="4673" t="str">
        <f>入力シート!C27</f>
        <v>代表取締役　久留米一郎</v>
      </c>
      <c r="J12" s="4673"/>
      <c r="K12" s="4673"/>
      <c r="L12" s="656"/>
      <c r="M12" s="655"/>
    </row>
    <row r="13" spans="2:13" ht="18" customHeight="1">
      <c r="B13" s="651"/>
      <c r="C13" s="651"/>
      <c r="D13" s="651"/>
      <c r="E13" s="651"/>
      <c r="F13" s="651"/>
      <c r="G13" s="651"/>
      <c r="H13" s="4674"/>
      <c r="I13" s="4674"/>
      <c r="J13" s="4672"/>
      <c r="K13" s="4672"/>
      <c r="L13" s="4672"/>
      <c r="M13" s="655"/>
    </row>
    <row r="14" spans="2:13" ht="18" customHeight="1">
      <c r="B14" s="4674" t="s">
        <v>1787</v>
      </c>
      <c r="C14" s="4674"/>
      <c r="D14" s="4674"/>
      <c r="E14" s="4674"/>
      <c r="F14" s="4674"/>
      <c r="G14" s="4674"/>
      <c r="H14" s="4674"/>
      <c r="I14" s="4674"/>
      <c r="J14" s="4674"/>
      <c r="K14" s="4674"/>
      <c r="L14" s="4674"/>
      <c r="M14" s="657"/>
    </row>
    <row r="15" spans="2:13" ht="10.35" customHeight="1">
      <c r="B15" s="658"/>
      <c r="C15" s="658"/>
    </row>
    <row r="16" spans="2:13" ht="18" customHeight="1">
      <c r="B16" s="4670" t="s">
        <v>8</v>
      </c>
      <c r="C16" s="4670"/>
      <c r="D16" s="4670"/>
      <c r="E16" s="4670"/>
      <c r="F16" s="4670"/>
      <c r="G16" s="4670"/>
      <c r="H16" s="4670"/>
      <c r="I16" s="4670"/>
      <c r="J16" s="4670"/>
      <c r="K16" s="4670"/>
      <c r="L16" s="4670"/>
      <c r="M16" s="659"/>
    </row>
    <row r="17" spans="2:12" ht="11.1" customHeight="1">
      <c r="B17" s="660"/>
      <c r="C17" s="660"/>
    </row>
    <row r="18" spans="2:12" ht="40.35" customHeight="1">
      <c r="B18" s="4675" t="s">
        <v>1788</v>
      </c>
      <c r="C18" s="4675"/>
      <c r="D18" s="4681" t="str">
        <f>入力シート!C4</f>
        <v>道新第101号</v>
      </c>
      <c r="E18" s="4679"/>
      <c r="F18" s="4679"/>
      <c r="G18" s="4682"/>
      <c r="H18" s="4677" t="s">
        <v>1803</v>
      </c>
      <c r="I18" s="4680"/>
      <c r="J18" s="4681" t="str">
        <f>入力シート!C9</f>
        <v>〇〇整備事業</v>
      </c>
      <c r="K18" s="4679"/>
      <c r="L18" s="4682"/>
    </row>
    <row r="19" spans="2:12" ht="40.35" customHeight="1">
      <c r="B19" s="4675" t="s">
        <v>1239</v>
      </c>
      <c r="C19" s="4675"/>
      <c r="D19" s="4676" t="str">
        <f>入力シート!C10</f>
        <v>○○校区道路改良工事</v>
      </c>
      <c r="E19" s="4676"/>
      <c r="F19" s="4676"/>
      <c r="G19" s="4676"/>
      <c r="H19" s="4676"/>
      <c r="I19" s="4676"/>
      <c r="J19" s="4676"/>
      <c r="K19" s="4676"/>
      <c r="L19" s="4676"/>
    </row>
    <row r="20" spans="2:12" ht="40.35" customHeight="1">
      <c r="B20" s="4675" t="s">
        <v>1161</v>
      </c>
      <c r="C20" s="4675"/>
      <c r="D20" s="4677"/>
      <c r="E20" s="4678"/>
      <c r="F20" s="4679" t="str">
        <f>入力シート!C12</f>
        <v>久留米市○○町</v>
      </c>
      <c r="G20" s="4679"/>
      <c r="H20" s="4679"/>
      <c r="I20" s="4679"/>
      <c r="J20" s="4679"/>
      <c r="K20" s="4678" t="s">
        <v>1238</v>
      </c>
      <c r="L20" s="4680"/>
    </row>
    <row r="21" spans="2:12" ht="40.35" customHeight="1">
      <c r="B21" s="4675" t="s">
        <v>1165</v>
      </c>
      <c r="C21" s="4675"/>
      <c r="D21" s="661"/>
      <c r="E21" s="662"/>
      <c r="F21" s="4688">
        <f>入力シート!C24</f>
        <v>13000000</v>
      </c>
      <c r="G21" s="4688"/>
      <c r="H21" s="4688"/>
      <c r="I21" s="4688"/>
      <c r="J21" s="663" t="s">
        <v>1237</v>
      </c>
      <c r="K21" s="663"/>
      <c r="L21" s="664"/>
    </row>
    <row r="22" spans="2:12" ht="25.35" customHeight="1">
      <c r="B22" s="4689" t="s">
        <v>1162</v>
      </c>
      <c r="C22" s="4690"/>
      <c r="D22" s="665"/>
      <c r="E22" s="4692" t="str">
        <f>TEXT(入力シート!C14,"令和　　　e　年　　　m　月　　　d　日")</f>
        <v>令和   8 年   4 月   2 日</v>
      </c>
      <c r="F22" s="4692"/>
      <c r="G22" s="4692"/>
      <c r="H22" s="4692"/>
      <c r="I22" s="4692"/>
      <c r="J22" s="4692"/>
      <c r="K22" s="666" t="s">
        <v>1163</v>
      </c>
      <c r="L22" s="667"/>
    </row>
    <row r="23" spans="2:12" ht="25.35" customHeight="1">
      <c r="B23" s="4686"/>
      <c r="C23" s="4691"/>
      <c r="D23" s="668"/>
      <c r="E23" s="4693" t="str">
        <f>TEXT(入力シート!C15,"令和　　　e　年　　　m　月　　　d　日")</f>
        <v>令和   8 年   9 月   30 日</v>
      </c>
      <c r="F23" s="4693"/>
      <c r="G23" s="4693"/>
      <c r="H23" s="4693"/>
      <c r="I23" s="4693"/>
      <c r="J23" s="4693"/>
      <c r="K23" s="669" t="s">
        <v>1164</v>
      </c>
      <c r="L23" s="670"/>
    </row>
    <row r="24" spans="2:12" ht="150" customHeight="1">
      <c r="B24" s="4686" t="s">
        <v>1790</v>
      </c>
      <c r="C24" s="4687"/>
      <c r="D24" s="4683"/>
      <c r="E24" s="4684"/>
      <c r="F24" s="4684"/>
      <c r="G24" s="4684"/>
      <c r="H24" s="4684"/>
      <c r="I24" s="4684"/>
      <c r="J24" s="4684"/>
      <c r="K24" s="4684"/>
      <c r="L24" s="4685"/>
    </row>
    <row r="25" spans="2:12">
      <c r="B25" s="660"/>
      <c r="C25" s="660"/>
    </row>
    <row r="26" spans="2:12" ht="25.35" customHeight="1">
      <c r="B26" s="647" t="s">
        <v>1789</v>
      </c>
      <c r="E26" s="958"/>
    </row>
    <row r="27" spans="2:12" ht="25.35" customHeight="1"/>
    <row r="28" spans="2:12" ht="25.35" customHeight="1"/>
  </sheetData>
  <mergeCells count="32">
    <mergeCell ref="D24:L24"/>
    <mergeCell ref="B24:C24"/>
    <mergeCell ref="B21:C21"/>
    <mergeCell ref="F21:I21"/>
    <mergeCell ref="B22:C23"/>
    <mergeCell ref="E22:J22"/>
    <mergeCell ref="E23:J23"/>
    <mergeCell ref="B14:L14"/>
    <mergeCell ref="B16:L16"/>
    <mergeCell ref="B19:C19"/>
    <mergeCell ref="D19:L19"/>
    <mergeCell ref="B20:C20"/>
    <mergeCell ref="D20:E20"/>
    <mergeCell ref="F20:J20"/>
    <mergeCell ref="K20:L20"/>
    <mergeCell ref="B18:C18"/>
    <mergeCell ref="D18:G18"/>
    <mergeCell ref="H18:I18"/>
    <mergeCell ref="J18:L18"/>
    <mergeCell ref="G10:H10"/>
    <mergeCell ref="I10:L10"/>
    <mergeCell ref="G12:H12"/>
    <mergeCell ref="I12:K12"/>
    <mergeCell ref="H13:I13"/>
    <mergeCell ref="J13:L13"/>
    <mergeCell ref="G11:H11"/>
    <mergeCell ref="I11:L11"/>
    <mergeCell ref="J2:L2"/>
    <mergeCell ref="B4:L4"/>
    <mergeCell ref="B7:D7"/>
    <mergeCell ref="F9:G9"/>
    <mergeCell ref="I9:L9"/>
  </mergeCells>
  <phoneticPr fontId="18"/>
  <printOptions horizontalCentered="1"/>
  <pageMargins left="0.74803149606299213" right="0.35433070866141736" top="0.59055118110236227" bottom="0.59055118110236227" header="0.51181102362204722" footer="0.51181102362204722"/>
  <pageSetup paperSize="9" orientation="portrait" blackAndWhite="1"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3"/>
  <dimension ref="B2:M25"/>
  <sheetViews>
    <sheetView view="pageBreakPreview" zoomScaleNormal="85" zoomScaleSheetLayoutView="100" workbookViewId="0">
      <selection activeCell="K15" sqref="K15"/>
    </sheetView>
  </sheetViews>
  <sheetFormatPr defaultColWidth="9.6640625" defaultRowHeight="13.2"/>
  <cols>
    <col min="1" max="1" width="1.44140625" style="647" customWidth="1"/>
    <col min="2" max="3" width="8.88671875" style="647" customWidth="1"/>
    <col min="4" max="4" width="4.6640625" style="647" customWidth="1"/>
    <col min="5" max="5" width="8.88671875" style="647" customWidth="1"/>
    <col min="6" max="6" width="8.44140625" style="647" customWidth="1"/>
    <col min="7" max="7" width="3.44140625" style="647" customWidth="1"/>
    <col min="8" max="8" width="10.88671875" style="647" customWidth="1"/>
    <col min="9" max="9" width="5.88671875" style="647" customWidth="1"/>
    <col min="10" max="10" width="10.88671875" style="647" customWidth="1"/>
    <col min="11" max="11" width="10.6640625" style="647" customWidth="1"/>
    <col min="12" max="12" width="8.109375" style="647" customWidth="1"/>
    <col min="13" max="13" width="1.6640625" style="647" customWidth="1"/>
    <col min="14" max="16384" width="9.6640625" style="647"/>
  </cols>
  <sheetData>
    <row r="2" spans="2:13" ht="18" customHeight="1">
      <c r="B2" s="651"/>
      <c r="C2" s="651"/>
      <c r="D2" s="651"/>
      <c r="E2" s="651"/>
      <c r="F2" s="651"/>
      <c r="G2" s="651"/>
      <c r="H2" s="651"/>
      <c r="I2" s="651"/>
      <c r="J2" s="4023" t="s">
        <v>2528</v>
      </c>
      <c r="K2" s="4023"/>
      <c r="L2" s="4023"/>
      <c r="M2" s="652"/>
    </row>
    <row r="3" spans="2:13" ht="15" customHeight="1">
      <c r="B3" s="652"/>
      <c r="C3" s="652"/>
      <c r="D3" s="652"/>
      <c r="E3" s="652"/>
      <c r="F3" s="652"/>
      <c r="G3" s="652"/>
      <c r="H3" s="652"/>
      <c r="I3" s="652"/>
      <c r="J3" s="652"/>
      <c r="K3" s="652"/>
      <c r="L3" s="652"/>
      <c r="M3" s="652"/>
    </row>
    <row r="4" spans="2:13" ht="24" customHeight="1">
      <c r="B4" s="4670" t="s">
        <v>1791</v>
      </c>
      <c r="C4" s="4670"/>
      <c r="D4" s="4670"/>
      <c r="E4" s="4670"/>
      <c r="F4" s="4670"/>
      <c r="G4" s="4670"/>
      <c r="H4" s="4670"/>
      <c r="I4" s="4670"/>
      <c r="J4" s="4670"/>
      <c r="K4" s="4670"/>
      <c r="L4" s="4670"/>
      <c r="M4" s="653"/>
    </row>
    <row r="5" spans="2:13" ht="13.35" customHeight="1">
      <c r="B5" s="653"/>
      <c r="C5" s="653"/>
      <c r="D5" s="653"/>
      <c r="E5" s="653"/>
      <c r="F5" s="653"/>
      <c r="G5" s="653"/>
      <c r="H5" s="653"/>
      <c r="I5" s="653"/>
      <c r="J5" s="653"/>
      <c r="K5" s="653"/>
      <c r="L5" s="653"/>
      <c r="M5" s="653"/>
    </row>
    <row r="6" spans="2:13" ht="11.85" customHeight="1">
      <c r="B6" s="654"/>
      <c r="C6" s="654"/>
    </row>
    <row r="7" spans="2:13" ht="18" customHeight="1">
      <c r="B7" s="4671" t="str">
        <f>入力シート!C5</f>
        <v>久留米市長</v>
      </c>
      <c r="C7" s="4671"/>
      <c r="D7" s="4671"/>
      <c r="E7" s="651" t="s">
        <v>1215</v>
      </c>
      <c r="F7" s="651"/>
      <c r="G7" s="651"/>
      <c r="H7" s="651"/>
      <c r="I7" s="651"/>
      <c r="J7" s="651"/>
      <c r="K7" s="651"/>
      <c r="L7" s="651"/>
      <c r="M7" s="655"/>
    </row>
    <row r="8" spans="2:13" ht="9.6" customHeight="1">
      <c r="B8" s="656"/>
      <c r="C8" s="656"/>
      <c r="D8" s="656"/>
      <c r="E8" s="651"/>
      <c r="F8" s="651"/>
      <c r="G8" s="651"/>
      <c r="H8" s="651"/>
      <c r="I8" s="651"/>
      <c r="J8" s="651"/>
      <c r="K8" s="651"/>
      <c r="L8" s="651"/>
      <c r="M8" s="655"/>
    </row>
    <row r="9" spans="2:13" ht="18" customHeight="1">
      <c r="B9" s="651"/>
      <c r="C9" s="651"/>
      <c r="D9" s="651"/>
      <c r="E9" s="651"/>
      <c r="F9" s="4672" t="s">
        <v>2552</v>
      </c>
      <c r="G9" s="4672"/>
      <c r="H9" s="651"/>
      <c r="I9" s="4672"/>
      <c r="J9" s="4672"/>
      <c r="K9" s="4672"/>
      <c r="L9" s="4672"/>
      <c r="M9" s="655"/>
    </row>
    <row r="10" spans="2:13" ht="30" customHeight="1">
      <c r="B10" s="651"/>
      <c r="C10" s="651"/>
      <c r="D10" s="651"/>
      <c r="E10" s="651"/>
      <c r="F10" s="651"/>
      <c r="G10" s="4672" t="s">
        <v>1002</v>
      </c>
      <c r="H10" s="4672"/>
      <c r="I10" s="4673" t="str">
        <f>入力シート!C25</f>
        <v>久留米市〇〇町１２３</v>
      </c>
      <c r="J10" s="4673"/>
      <c r="K10" s="4673"/>
      <c r="L10" s="4673"/>
      <c r="M10" s="655"/>
    </row>
    <row r="11" spans="2:13" ht="30" customHeight="1">
      <c r="B11" s="651"/>
      <c r="C11" s="651"/>
      <c r="D11" s="651"/>
      <c r="E11" s="651"/>
      <c r="F11" s="651"/>
      <c r="G11" s="4672" t="s">
        <v>1786</v>
      </c>
      <c r="H11" s="4672"/>
      <c r="I11" s="4673" t="str">
        <f>入力シート!C26</f>
        <v>(株）○○○○建設</v>
      </c>
      <c r="J11" s="4673"/>
      <c r="K11" s="4673"/>
      <c r="L11" s="4673"/>
      <c r="M11" s="655"/>
    </row>
    <row r="12" spans="2:13" ht="30" customHeight="1">
      <c r="B12" s="651"/>
      <c r="C12" s="651"/>
      <c r="D12" s="651"/>
      <c r="E12" s="651"/>
      <c r="F12" s="651"/>
      <c r="G12" s="4672" t="s">
        <v>1321</v>
      </c>
      <c r="H12" s="4672"/>
      <c r="I12" s="4673" t="str">
        <f>入力シート!C27</f>
        <v>代表取締役　久留米一郎</v>
      </c>
      <c r="J12" s="4673"/>
      <c r="K12" s="4673"/>
      <c r="L12" s="656"/>
      <c r="M12" s="655"/>
    </row>
    <row r="13" spans="2:13" ht="18" customHeight="1">
      <c r="B13" s="651"/>
      <c r="C13" s="651"/>
      <c r="D13" s="651"/>
      <c r="E13" s="651"/>
      <c r="F13" s="651"/>
      <c r="G13" s="651"/>
      <c r="H13" s="4674"/>
      <c r="I13" s="4674"/>
      <c r="J13" s="4672"/>
      <c r="K13" s="4672"/>
      <c r="L13" s="4672"/>
      <c r="M13" s="655"/>
    </row>
    <row r="14" spans="2:13" ht="18" customHeight="1">
      <c r="B14" s="4672" t="s">
        <v>1792</v>
      </c>
      <c r="C14" s="4672"/>
      <c r="D14" s="656" t="s">
        <v>616</v>
      </c>
      <c r="E14" s="4674" t="str">
        <f>入力シート!C4</f>
        <v>道新第101号</v>
      </c>
      <c r="F14" s="4674"/>
      <c r="G14" s="4674"/>
      <c r="H14" s="4674"/>
      <c r="I14" s="4674"/>
      <c r="J14" s="4674"/>
      <c r="K14" s="656"/>
      <c r="L14" s="656"/>
      <c r="M14" s="655"/>
    </row>
    <row r="15" spans="2:13" ht="18" customHeight="1">
      <c r="B15" s="4672" t="s">
        <v>1776</v>
      </c>
      <c r="C15" s="4672"/>
      <c r="D15" s="656" t="s">
        <v>616</v>
      </c>
      <c r="E15" s="4674" t="str">
        <f>入力シート!C10</f>
        <v>○○校区道路改良工事</v>
      </c>
      <c r="F15" s="4674"/>
      <c r="G15" s="4674"/>
      <c r="H15" s="4674"/>
      <c r="I15" s="4674"/>
      <c r="J15" s="4674"/>
      <c r="K15" s="656"/>
      <c r="L15" s="656"/>
      <c r="M15" s="655"/>
    </row>
    <row r="16" spans="2:13" ht="18" customHeight="1">
      <c r="B16" s="4672" t="s">
        <v>1793</v>
      </c>
      <c r="C16" s="4672"/>
      <c r="D16" s="656" t="s">
        <v>616</v>
      </c>
      <c r="E16" s="4674" t="str">
        <f>入力シート!C12</f>
        <v>久留米市○○町</v>
      </c>
      <c r="F16" s="4674"/>
      <c r="G16" s="4674"/>
      <c r="H16" s="4674"/>
      <c r="I16" s="4674"/>
      <c r="J16" s="4674"/>
      <c r="K16" s="656"/>
      <c r="L16" s="656"/>
      <c r="M16" s="655"/>
    </row>
    <row r="17" spans="2:12" ht="11.1" customHeight="1">
      <c r="B17" s="660"/>
      <c r="C17" s="660"/>
    </row>
    <row r="18" spans="2:12" ht="100.35" customHeight="1">
      <c r="B18" s="4696" t="s">
        <v>1798</v>
      </c>
      <c r="C18" s="4695"/>
      <c r="D18" s="4695"/>
      <c r="E18" s="4695"/>
      <c r="F18" s="4695"/>
      <c r="G18" s="4695"/>
      <c r="H18" s="4695"/>
      <c r="I18" s="4695"/>
      <c r="J18" s="4695"/>
      <c r="K18" s="4695"/>
      <c r="L18" s="4695"/>
    </row>
    <row r="19" spans="2:12" ht="100.35" customHeight="1">
      <c r="B19" s="4697"/>
      <c r="C19" s="4699"/>
      <c r="D19" s="4700"/>
      <c r="E19" s="4700"/>
      <c r="F19" s="4700"/>
      <c r="G19" s="4700"/>
      <c r="H19" s="4700"/>
      <c r="I19" s="4700"/>
      <c r="J19" s="4700"/>
      <c r="K19" s="4700"/>
      <c r="L19" s="4701"/>
    </row>
    <row r="20" spans="2:12" ht="100.35" customHeight="1">
      <c r="B20" s="4697"/>
      <c r="C20" s="4699"/>
      <c r="D20" s="4700"/>
      <c r="E20" s="4700"/>
      <c r="F20" s="4700"/>
      <c r="G20" s="4700"/>
      <c r="H20" s="4700"/>
      <c r="I20" s="4700"/>
      <c r="J20" s="4700"/>
      <c r="K20" s="4700"/>
      <c r="L20" s="4701"/>
    </row>
    <row r="21" spans="2:12" ht="100.35" customHeight="1">
      <c r="B21" s="4698"/>
      <c r="C21" s="4683"/>
      <c r="D21" s="4684"/>
      <c r="E21" s="4684"/>
      <c r="F21" s="4684"/>
      <c r="G21" s="4684"/>
      <c r="H21" s="4684"/>
      <c r="I21" s="4684"/>
      <c r="J21" s="4684"/>
      <c r="K21" s="4684"/>
      <c r="L21" s="4685"/>
    </row>
    <row r="22" spans="2:12" ht="5.0999999999999996" customHeight="1">
      <c r="B22" s="660"/>
      <c r="C22" s="660"/>
    </row>
    <row r="23" spans="2:12" ht="48" customHeight="1">
      <c r="B23" s="959" t="s">
        <v>1794</v>
      </c>
      <c r="C23" s="4694" t="s">
        <v>1795</v>
      </c>
      <c r="D23" s="4694"/>
      <c r="E23" s="4694"/>
      <c r="F23" s="4694"/>
      <c r="G23" s="4694"/>
      <c r="H23" s="4694"/>
      <c r="I23" s="4694"/>
      <c r="J23" s="4694"/>
      <c r="K23" s="4694"/>
      <c r="L23" s="4694"/>
    </row>
    <row r="24" spans="2:12" ht="18" customHeight="1">
      <c r="B24" s="959" t="s">
        <v>1796</v>
      </c>
      <c r="C24" s="4694" t="s">
        <v>1797</v>
      </c>
      <c r="D24" s="4694"/>
      <c r="E24" s="4694"/>
      <c r="F24" s="4694"/>
      <c r="G24" s="4694"/>
      <c r="H24" s="4694"/>
      <c r="I24" s="4694"/>
      <c r="J24" s="4694"/>
      <c r="K24" s="4694"/>
      <c r="L24" s="4694"/>
    </row>
    <row r="25" spans="2:12" ht="12" customHeight="1"/>
  </sheetData>
  <mergeCells count="26">
    <mergeCell ref="C23:L23"/>
    <mergeCell ref="C24:L24"/>
    <mergeCell ref="C18:L18"/>
    <mergeCell ref="B18:B21"/>
    <mergeCell ref="C19:L19"/>
    <mergeCell ref="C20:L20"/>
    <mergeCell ref="C21:L21"/>
    <mergeCell ref="B14:C14"/>
    <mergeCell ref="B15:C15"/>
    <mergeCell ref="B16:C16"/>
    <mergeCell ref="E14:J14"/>
    <mergeCell ref="E15:J15"/>
    <mergeCell ref="E16:J16"/>
    <mergeCell ref="G11:H11"/>
    <mergeCell ref="I11:L11"/>
    <mergeCell ref="G12:H12"/>
    <mergeCell ref="I12:K12"/>
    <mergeCell ref="H13:I13"/>
    <mergeCell ref="J13:L13"/>
    <mergeCell ref="G10:H10"/>
    <mergeCell ref="I10:L10"/>
    <mergeCell ref="J2:L2"/>
    <mergeCell ref="B4:L4"/>
    <mergeCell ref="B7:D7"/>
    <mergeCell ref="F9:G9"/>
    <mergeCell ref="I9:L9"/>
  </mergeCells>
  <phoneticPr fontId="18"/>
  <printOptions horizontalCentered="1"/>
  <pageMargins left="0.74803149606299213" right="0.35433070866141736" top="0.59055118110236227" bottom="0.59055118110236227" header="0.51181102362204722" footer="0.51181102362204722"/>
  <pageSetup paperSize="9" orientation="portrait" blackAndWhite="1"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5E2D3-67FD-4E05-A190-7B3CBB1D1B97}">
  <dimension ref="A2:CU60"/>
  <sheetViews>
    <sheetView view="pageBreakPreview" zoomScale="85" zoomScaleNormal="100" zoomScaleSheetLayoutView="85" workbookViewId="0">
      <selection activeCell="Y50" sqref="Y50"/>
    </sheetView>
  </sheetViews>
  <sheetFormatPr defaultColWidth="9" defaultRowHeight="13.2"/>
  <cols>
    <col min="1" max="47" width="2.109375" style="470" customWidth="1"/>
    <col min="48" max="224" width="3.6640625" style="470" customWidth="1"/>
    <col min="225" max="256" width="9" style="470"/>
    <col min="257" max="303" width="2.109375" style="470" customWidth="1"/>
    <col min="304" max="480" width="3.6640625" style="470" customWidth="1"/>
    <col min="481" max="512" width="9" style="470"/>
    <col min="513" max="559" width="2.109375" style="470" customWidth="1"/>
    <col min="560" max="736" width="3.6640625" style="470" customWidth="1"/>
    <col min="737" max="768" width="9" style="470"/>
    <col min="769" max="815" width="2.109375" style="470" customWidth="1"/>
    <col min="816" max="992" width="3.6640625" style="470" customWidth="1"/>
    <col min="993" max="1024" width="9" style="470"/>
    <col min="1025" max="1071" width="2.109375" style="470" customWidth="1"/>
    <col min="1072" max="1248" width="3.6640625" style="470" customWidth="1"/>
    <col min="1249" max="1280" width="9" style="470"/>
    <col min="1281" max="1327" width="2.109375" style="470" customWidth="1"/>
    <col min="1328" max="1504" width="3.6640625" style="470" customWidth="1"/>
    <col min="1505" max="1536" width="9" style="470"/>
    <col min="1537" max="1583" width="2.109375" style="470" customWidth="1"/>
    <col min="1584" max="1760" width="3.6640625" style="470" customWidth="1"/>
    <col min="1761" max="1792" width="9" style="470"/>
    <col min="1793" max="1839" width="2.109375" style="470" customWidth="1"/>
    <col min="1840" max="2016" width="3.6640625" style="470" customWidth="1"/>
    <col min="2017" max="2048" width="9" style="470"/>
    <col min="2049" max="2095" width="2.109375" style="470" customWidth="1"/>
    <col min="2096" max="2272" width="3.6640625" style="470" customWidth="1"/>
    <col min="2273" max="2304" width="9" style="470"/>
    <col min="2305" max="2351" width="2.109375" style="470" customWidth="1"/>
    <col min="2352" max="2528" width="3.6640625" style="470" customWidth="1"/>
    <col min="2529" max="2560" width="9" style="470"/>
    <col min="2561" max="2607" width="2.109375" style="470" customWidth="1"/>
    <col min="2608" max="2784" width="3.6640625" style="470" customWidth="1"/>
    <col min="2785" max="2816" width="9" style="470"/>
    <col min="2817" max="2863" width="2.109375" style="470" customWidth="1"/>
    <col min="2864" max="3040" width="3.6640625" style="470" customWidth="1"/>
    <col min="3041" max="3072" width="9" style="470"/>
    <col min="3073" max="3119" width="2.109375" style="470" customWidth="1"/>
    <col min="3120" max="3296" width="3.6640625" style="470" customWidth="1"/>
    <col min="3297" max="3328" width="9" style="470"/>
    <col min="3329" max="3375" width="2.109375" style="470" customWidth="1"/>
    <col min="3376" max="3552" width="3.6640625" style="470" customWidth="1"/>
    <col min="3553" max="3584" width="9" style="470"/>
    <col min="3585" max="3631" width="2.109375" style="470" customWidth="1"/>
    <col min="3632" max="3808" width="3.6640625" style="470" customWidth="1"/>
    <col min="3809" max="3840" width="9" style="470"/>
    <col min="3841" max="3887" width="2.109375" style="470" customWidth="1"/>
    <col min="3888" max="4064" width="3.6640625" style="470" customWidth="1"/>
    <col min="4065" max="4096" width="9" style="470"/>
    <col min="4097" max="4143" width="2.109375" style="470" customWidth="1"/>
    <col min="4144" max="4320" width="3.6640625" style="470" customWidth="1"/>
    <col min="4321" max="4352" width="9" style="470"/>
    <col min="4353" max="4399" width="2.109375" style="470" customWidth="1"/>
    <col min="4400" max="4576" width="3.6640625" style="470" customWidth="1"/>
    <col min="4577" max="4608" width="9" style="470"/>
    <col min="4609" max="4655" width="2.109375" style="470" customWidth="1"/>
    <col min="4656" max="4832" width="3.6640625" style="470" customWidth="1"/>
    <col min="4833" max="4864" width="9" style="470"/>
    <col min="4865" max="4911" width="2.109375" style="470" customWidth="1"/>
    <col min="4912" max="5088" width="3.6640625" style="470" customWidth="1"/>
    <col min="5089" max="5120" width="9" style="470"/>
    <col min="5121" max="5167" width="2.109375" style="470" customWidth="1"/>
    <col min="5168" max="5344" width="3.6640625" style="470" customWidth="1"/>
    <col min="5345" max="5376" width="9" style="470"/>
    <col min="5377" max="5423" width="2.109375" style="470" customWidth="1"/>
    <col min="5424" max="5600" width="3.6640625" style="470" customWidth="1"/>
    <col min="5601" max="5632" width="9" style="470"/>
    <col min="5633" max="5679" width="2.109375" style="470" customWidth="1"/>
    <col min="5680" max="5856" width="3.6640625" style="470" customWidth="1"/>
    <col min="5857" max="5888" width="9" style="470"/>
    <col min="5889" max="5935" width="2.109375" style="470" customWidth="1"/>
    <col min="5936" max="6112" width="3.6640625" style="470" customWidth="1"/>
    <col min="6113" max="6144" width="9" style="470"/>
    <col min="6145" max="6191" width="2.109375" style="470" customWidth="1"/>
    <col min="6192" max="6368" width="3.6640625" style="470" customWidth="1"/>
    <col min="6369" max="6400" width="9" style="470"/>
    <col min="6401" max="6447" width="2.109375" style="470" customWidth="1"/>
    <col min="6448" max="6624" width="3.6640625" style="470" customWidth="1"/>
    <col min="6625" max="6656" width="9" style="470"/>
    <col min="6657" max="6703" width="2.109375" style="470" customWidth="1"/>
    <col min="6704" max="6880" width="3.6640625" style="470" customWidth="1"/>
    <col min="6881" max="6912" width="9" style="470"/>
    <col min="6913" max="6959" width="2.109375" style="470" customWidth="1"/>
    <col min="6960" max="7136" width="3.6640625" style="470" customWidth="1"/>
    <col min="7137" max="7168" width="9" style="470"/>
    <col min="7169" max="7215" width="2.109375" style="470" customWidth="1"/>
    <col min="7216" max="7392" width="3.6640625" style="470" customWidth="1"/>
    <col min="7393" max="7424" width="9" style="470"/>
    <col min="7425" max="7471" width="2.109375" style="470" customWidth="1"/>
    <col min="7472" max="7648" width="3.6640625" style="470" customWidth="1"/>
    <col min="7649" max="7680" width="9" style="470"/>
    <col min="7681" max="7727" width="2.109375" style="470" customWidth="1"/>
    <col min="7728" max="7904" width="3.6640625" style="470" customWidth="1"/>
    <col min="7905" max="7936" width="9" style="470"/>
    <col min="7937" max="7983" width="2.109375" style="470" customWidth="1"/>
    <col min="7984" max="8160" width="3.6640625" style="470" customWidth="1"/>
    <col min="8161" max="8192" width="9" style="470"/>
    <col min="8193" max="8239" width="2.109375" style="470" customWidth="1"/>
    <col min="8240" max="8416" width="3.6640625" style="470" customWidth="1"/>
    <col min="8417" max="8448" width="9" style="470"/>
    <col min="8449" max="8495" width="2.109375" style="470" customWidth="1"/>
    <col min="8496" max="8672" width="3.6640625" style="470" customWidth="1"/>
    <col min="8673" max="8704" width="9" style="470"/>
    <col min="8705" max="8751" width="2.109375" style="470" customWidth="1"/>
    <col min="8752" max="8928" width="3.6640625" style="470" customWidth="1"/>
    <col min="8929" max="8960" width="9" style="470"/>
    <col min="8961" max="9007" width="2.109375" style="470" customWidth="1"/>
    <col min="9008" max="9184" width="3.6640625" style="470" customWidth="1"/>
    <col min="9185" max="9216" width="9" style="470"/>
    <col min="9217" max="9263" width="2.109375" style="470" customWidth="1"/>
    <col min="9264" max="9440" width="3.6640625" style="470" customWidth="1"/>
    <col min="9441" max="9472" width="9" style="470"/>
    <col min="9473" max="9519" width="2.109375" style="470" customWidth="1"/>
    <col min="9520" max="9696" width="3.6640625" style="470" customWidth="1"/>
    <col min="9697" max="9728" width="9" style="470"/>
    <col min="9729" max="9775" width="2.109375" style="470" customWidth="1"/>
    <col min="9776" max="9952" width="3.6640625" style="470" customWidth="1"/>
    <col min="9953" max="9984" width="9" style="470"/>
    <col min="9985" max="10031" width="2.109375" style="470" customWidth="1"/>
    <col min="10032" max="10208" width="3.6640625" style="470" customWidth="1"/>
    <col min="10209" max="10240" width="9" style="470"/>
    <col min="10241" max="10287" width="2.109375" style="470" customWidth="1"/>
    <col min="10288" max="10464" width="3.6640625" style="470" customWidth="1"/>
    <col min="10465" max="10496" width="9" style="470"/>
    <col min="10497" max="10543" width="2.109375" style="470" customWidth="1"/>
    <col min="10544" max="10720" width="3.6640625" style="470" customWidth="1"/>
    <col min="10721" max="10752" width="9" style="470"/>
    <col min="10753" max="10799" width="2.109375" style="470" customWidth="1"/>
    <col min="10800" max="10976" width="3.6640625" style="470" customWidth="1"/>
    <col min="10977" max="11008" width="9" style="470"/>
    <col min="11009" max="11055" width="2.109375" style="470" customWidth="1"/>
    <col min="11056" max="11232" width="3.6640625" style="470" customWidth="1"/>
    <col min="11233" max="11264" width="9" style="470"/>
    <col min="11265" max="11311" width="2.109375" style="470" customWidth="1"/>
    <col min="11312" max="11488" width="3.6640625" style="470" customWidth="1"/>
    <col min="11489" max="11520" width="9" style="470"/>
    <col min="11521" max="11567" width="2.109375" style="470" customWidth="1"/>
    <col min="11568" max="11744" width="3.6640625" style="470" customWidth="1"/>
    <col min="11745" max="11776" width="9" style="470"/>
    <col min="11777" max="11823" width="2.109375" style="470" customWidth="1"/>
    <col min="11824" max="12000" width="3.6640625" style="470" customWidth="1"/>
    <col min="12001" max="12032" width="9" style="470"/>
    <col min="12033" max="12079" width="2.109375" style="470" customWidth="1"/>
    <col min="12080" max="12256" width="3.6640625" style="470" customWidth="1"/>
    <col min="12257" max="12288" width="9" style="470"/>
    <col min="12289" max="12335" width="2.109375" style="470" customWidth="1"/>
    <col min="12336" max="12512" width="3.6640625" style="470" customWidth="1"/>
    <col min="12513" max="12544" width="9" style="470"/>
    <col min="12545" max="12591" width="2.109375" style="470" customWidth="1"/>
    <col min="12592" max="12768" width="3.6640625" style="470" customWidth="1"/>
    <col min="12769" max="12800" width="9" style="470"/>
    <col min="12801" max="12847" width="2.109375" style="470" customWidth="1"/>
    <col min="12848" max="13024" width="3.6640625" style="470" customWidth="1"/>
    <col min="13025" max="13056" width="9" style="470"/>
    <col min="13057" max="13103" width="2.109375" style="470" customWidth="1"/>
    <col min="13104" max="13280" width="3.6640625" style="470" customWidth="1"/>
    <col min="13281" max="13312" width="9" style="470"/>
    <col min="13313" max="13359" width="2.109375" style="470" customWidth="1"/>
    <col min="13360" max="13536" width="3.6640625" style="470" customWidth="1"/>
    <col min="13537" max="13568" width="9" style="470"/>
    <col min="13569" max="13615" width="2.109375" style="470" customWidth="1"/>
    <col min="13616" max="13792" width="3.6640625" style="470" customWidth="1"/>
    <col min="13793" max="13824" width="9" style="470"/>
    <col min="13825" max="13871" width="2.109375" style="470" customWidth="1"/>
    <col min="13872" max="14048" width="3.6640625" style="470" customWidth="1"/>
    <col min="14049" max="14080" width="9" style="470"/>
    <col min="14081" max="14127" width="2.109375" style="470" customWidth="1"/>
    <col min="14128" max="14304" width="3.6640625" style="470" customWidth="1"/>
    <col min="14305" max="14336" width="9" style="470"/>
    <col min="14337" max="14383" width="2.109375" style="470" customWidth="1"/>
    <col min="14384" max="14560" width="3.6640625" style="470" customWidth="1"/>
    <col min="14561" max="14592" width="9" style="470"/>
    <col min="14593" max="14639" width="2.109375" style="470" customWidth="1"/>
    <col min="14640" max="14816" width="3.6640625" style="470" customWidth="1"/>
    <col min="14817" max="14848" width="9" style="470"/>
    <col min="14849" max="14895" width="2.109375" style="470" customWidth="1"/>
    <col min="14896" max="15072" width="3.6640625" style="470" customWidth="1"/>
    <col min="15073" max="15104" width="9" style="470"/>
    <col min="15105" max="15151" width="2.109375" style="470" customWidth="1"/>
    <col min="15152" max="15328" width="3.6640625" style="470" customWidth="1"/>
    <col min="15329" max="15360" width="9" style="470"/>
    <col min="15361" max="15407" width="2.109375" style="470" customWidth="1"/>
    <col min="15408" max="15584" width="3.6640625" style="470" customWidth="1"/>
    <col min="15585" max="15616" width="9" style="470"/>
    <col min="15617" max="15663" width="2.109375" style="470" customWidth="1"/>
    <col min="15664" max="15840" width="3.6640625" style="470" customWidth="1"/>
    <col min="15841" max="15872" width="9" style="470"/>
    <col min="15873" max="15919" width="2.109375" style="470" customWidth="1"/>
    <col min="15920" max="16096" width="3.6640625" style="470" customWidth="1"/>
    <col min="16097" max="16128" width="9" style="470"/>
    <col min="16129" max="16175" width="2.109375" style="470" customWidth="1"/>
    <col min="16176" max="16352" width="3.6640625" style="470" customWidth="1"/>
    <col min="16353" max="16384" width="9" style="470"/>
  </cols>
  <sheetData>
    <row r="2" spans="1:99" ht="30" customHeight="1" thickBot="1">
      <c r="A2" s="4706" t="s">
        <v>1004</v>
      </c>
      <c r="B2" s="4706"/>
      <c r="C2" s="4706"/>
      <c r="D2" s="4706"/>
      <c r="E2" s="4706"/>
      <c r="F2" s="4706"/>
      <c r="G2" s="4706"/>
      <c r="H2" s="4706"/>
      <c r="I2" s="4706"/>
      <c r="J2" s="4706"/>
      <c r="K2" s="4706"/>
      <c r="L2" s="4706"/>
      <c r="M2" s="4706"/>
      <c r="N2" s="4706"/>
      <c r="O2" s="4706"/>
      <c r="P2" s="4706"/>
      <c r="Q2" s="4706"/>
      <c r="R2" s="4706"/>
      <c r="S2" s="4706"/>
      <c r="T2" s="4706"/>
      <c r="U2" s="4706"/>
      <c r="V2" s="4706"/>
      <c r="W2" s="4706"/>
      <c r="X2" s="4706"/>
      <c r="Y2" s="4706"/>
      <c r="Z2" s="4706"/>
      <c r="AA2" s="4706"/>
      <c r="AB2" s="4706"/>
      <c r="AC2" s="4706"/>
      <c r="AD2" s="4706"/>
      <c r="AE2" s="4706"/>
      <c r="AF2" s="4706"/>
      <c r="AG2" s="4706"/>
      <c r="AH2" s="4706"/>
      <c r="AI2" s="4706"/>
      <c r="AJ2" s="4706"/>
      <c r="AK2" s="4706"/>
      <c r="AL2" s="4706"/>
      <c r="AM2" s="4706"/>
      <c r="AN2" s="4706"/>
      <c r="AO2" s="4706"/>
      <c r="AP2" s="4706"/>
      <c r="AQ2" s="4706"/>
      <c r="AR2" s="4706"/>
      <c r="AS2" s="471"/>
      <c r="AT2" s="471"/>
      <c r="AU2" s="471"/>
      <c r="AV2" s="471"/>
    </row>
    <row r="3" spans="1:99" ht="21" customHeight="1">
      <c r="A3" s="4191" t="s">
        <v>35</v>
      </c>
      <c r="B3" s="4192"/>
      <c r="C3" s="4193"/>
      <c r="D3" s="4193"/>
      <c r="E3" s="4193"/>
      <c r="F3" s="4193"/>
      <c r="G3" s="4193"/>
      <c r="H3" s="4194" t="str">
        <f>入力シート!C6</f>
        <v>都市建設部道路整備課</v>
      </c>
      <c r="I3" s="4194"/>
      <c r="J3" s="4194"/>
      <c r="K3" s="4194"/>
      <c r="L3" s="4194"/>
      <c r="M3" s="4194"/>
      <c r="N3" s="4194"/>
      <c r="O3" s="4194"/>
      <c r="P3" s="4194"/>
      <c r="Q3" s="4194"/>
      <c r="R3" s="4194"/>
      <c r="S3" s="4194"/>
      <c r="T3" s="4194"/>
      <c r="U3" s="4193" t="s">
        <v>654</v>
      </c>
      <c r="V3" s="4193"/>
      <c r="W3" s="4193"/>
      <c r="X3" s="4193"/>
      <c r="Y3" s="4193"/>
      <c r="Z3" s="4193"/>
      <c r="AA3" s="4193"/>
      <c r="AB3" s="4195" t="str">
        <f>入力シート!C26</f>
        <v>(株）○○○○建設</v>
      </c>
      <c r="AC3" s="4195"/>
      <c r="AD3" s="4195"/>
      <c r="AE3" s="4195"/>
      <c r="AF3" s="4195"/>
      <c r="AG3" s="4195"/>
      <c r="AH3" s="4195"/>
      <c r="AI3" s="4195"/>
      <c r="AJ3" s="4195"/>
      <c r="AK3" s="4195"/>
      <c r="AL3" s="4195"/>
      <c r="AM3" s="4195"/>
      <c r="AN3" s="4195"/>
      <c r="AO3" s="4195"/>
      <c r="AP3" s="4195"/>
      <c r="AQ3" s="4196"/>
      <c r="AR3" s="4197"/>
      <c r="AS3" s="472"/>
    </row>
    <row r="4" spans="1:99" ht="21" customHeight="1">
      <c r="A4" s="4201" t="s">
        <v>1005</v>
      </c>
      <c r="B4" s="4202"/>
      <c r="C4" s="4203"/>
      <c r="D4" s="4203"/>
      <c r="E4" s="4203"/>
      <c r="F4" s="4203"/>
      <c r="G4" s="4203"/>
      <c r="H4" s="4204" t="s">
        <v>1008</v>
      </c>
      <c r="I4" s="4204"/>
      <c r="J4" s="4205" t="s">
        <v>1007</v>
      </c>
      <c r="K4" s="4205"/>
      <c r="L4" s="4205"/>
      <c r="M4" s="4204" t="s">
        <v>1006</v>
      </c>
      <c r="N4" s="4204"/>
      <c r="O4" s="4205" t="s">
        <v>653</v>
      </c>
      <c r="P4" s="4205"/>
      <c r="Q4" s="4205"/>
      <c r="R4" s="4205"/>
      <c r="S4" s="4205"/>
      <c r="T4" s="4206"/>
      <c r="U4" s="4207" t="s">
        <v>66</v>
      </c>
      <c r="V4" s="4208"/>
      <c r="W4" s="4208"/>
      <c r="X4" s="4208"/>
      <c r="Y4" s="4208"/>
      <c r="Z4" s="4208"/>
      <c r="AA4" s="4209"/>
      <c r="AB4" s="4198" t="s">
        <v>455</v>
      </c>
      <c r="AC4" s="4199"/>
      <c r="AD4" s="4199"/>
      <c r="AE4" s="4199"/>
      <c r="AF4" s="4199"/>
      <c r="AG4" s="4199"/>
      <c r="AH4" s="4199"/>
      <c r="AI4" s="4199"/>
      <c r="AJ4" s="4199"/>
      <c r="AK4" s="4199"/>
      <c r="AL4" s="4199"/>
      <c r="AM4" s="4199"/>
      <c r="AN4" s="4199"/>
      <c r="AO4" s="4199"/>
      <c r="AP4" s="4199"/>
      <c r="AQ4" s="4199"/>
      <c r="AR4" s="4200"/>
      <c r="AS4" s="2217"/>
    </row>
    <row r="5" spans="1:99" ht="21" customHeight="1">
      <c r="A5" s="4201" t="s">
        <v>67</v>
      </c>
      <c r="B5" s="4202"/>
      <c r="C5" s="4203"/>
      <c r="D5" s="4203"/>
      <c r="E5" s="4203"/>
      <c r="F5" s="4203"/>
      <c r="G5" s="4203"/>
      <c r="H5" s="4182" t="s">
        <v>856</v>
      </c>
      <c r="I5" s="4182"/>
      <c r="J5" s="4101" t="s">
        <v>1009</v>
      </c>
      <c r="K5" s="4101"/>
      <c r="L5" s="4101"/>
      <c r="O5" s="4182" t="s">
        <v>856</v>
      </c>
      <c r="P5" s="4182"/>
      <c r="Q5" s="4183" t="s">
        <v>1010</v>
      </c>
      <c r="R5" s="4183"/>
      <c r="S5" s="4183"/>
      <c r="U5" s="4182" t="s">
        <v>856</v>
      </c>
      <c r="V5" s="4182"/>
      <c r="W5" s="4183" t="s">
        <v>1011</v>
      </c>
      <c r="X5" s="4183"/>
      <c r="Y5" s="4183"/>
      <c r="AA5" s="4182" t="s">
        <v>1006</v>
      </c>
      <c r="AB5" s="4182"/>
      <c r="AC5" s="4183" t="s">
        <v>1012</v>
      </c>
      <c r="AD5" s="4183"/>
      <c r="AE5" s="4183"/>
      <c r="AF5" s="473"/>
      <c r="AG5" s="4182" t="s">
        <v>856</v>
      </c>
      <c r="AH5" s="4182"/>
      <c r="AI5" s="4183" t="s">
        <v>1013</v>
      </c>
      <c r="AJ5" s="4183"/>
      <c r="AK5" s="4183"/>
      <c r="AL5" s="473"/>
      <c r="AM5" s="473"/>
      <c r="AN5" s="473"/>
      <c r="AO5" s="473"/>
      <c r="AP5" s="473"/>
      <c r="AQ5" s="473"/>
      <c r="AR5" s="474"/>
      <c r="AS5" s="475"/>
      <c r="AT5" s="2216"/>
      <c r="CU5" s="476"/>
    </row>
    <row r="6" spans="1:99" ht="21" customHeight="1">
      <c r="A6" s="4201"/>
      <c r="B6" s="4202"/>
      <c r="C6" s="4203"/>
      <c r="D6" s="4203"/>
      <c r="E6" s="4203"/>
      <c r="F6" s="4203"/>
      <c r="G6" s="4203"/>
      <c r="H6" s="4184" t="s">
        <v>856</v>
      </c>
      <c r="I6" s="4184"/>
      <c r="J6" s="4118" t="s">
        <v>326</v>
      </c>
      <c r="K6" s="4118"/>
      <c r="L6" s="4118"/>
      <c r="M6" s="4118"/>
      <c r="N6" s="477" t="s">
        <v>322</v>
      </c>
      <c r="O6" s="477"/>
      <c r="P6" s="477"/>
      <c r="Q6" s="477"/>
      <c r="R6" s="477"/>
      <c r="S6" s="477"/>
      <c r="T6" s="477"/>
      <c r="U6" s="477"/>
      <c r="V6" s="477"/>
      <c r="W6" s="477"/>
      <c r="X6" s="477"/>
      <c r="Y6" s="477"/>
      <c r="Z6" s="477"/>
      <c r="AA6" s="477"/>
      <c r="AB6" s="477"/>
      <c r="AC6" s="477"/>
      <c r="AD6" s="477"/>
      <c r="AE6" s="477"/>
      <c r="AF6" s="477"/>
      <c r="AG6" s="477"/>
      <c r="AH6" s="477"/>
      <c r="AI6" s="477"/>
      <c r="AJ6" s="477"/>
      <c r="AK6" s="477"/>
      <c r="AL6" s="477"/>
      <c r="AM6" s="477"/>
      <c r="AN6" s="477"/>
      <c r="AO6" s="477"/>
      <c r="AP6" s="477"/>
      <c r="AQ6" s="477"/>
      <c r="AR6" s="478" t="s">
        <v>323</v>
      </c>
    </row>
    <row r="7" spans="1:99" ht="21" customHeight="1" thickBot="1">
      <c r="A7" s="4185" t="s">
        <v>1014</v>
      </c>
      <c r="B7" s="4186"/>
      <c r="C7" s="4187"/>
      <c r="D7" s="4187"/>
      <c r="E7" s="4187"/>
      <c r="F7" s="4187"/>
      <c r="G7" s="4187"/>
      <c r="H7" s="4188" t="str">
        <f>入力シート!C10</f>
        <v>○○校区道路改良工事</v>
      </c>
      <c r="I7" s="4188"/>
      <c r="J7" s="4188"/>
      <c r="K7" s="4188"/>
      <c r="L7" s="4188"/>
      <c r="M7" s="4188"/>
      <c r="N7" s="4188"/>
      <c r="O7" s="4188"/>
      <c r="P7" s="4188"/>
      <c r="Q7" s="4188"/>
      <c r="R7" s="4188"/>
      <c r="S7" s="4188"/>
      <c r="T7" s="4188"/>
      <c r="U7" s="4188"/>
      <c r="V7" s="4188"/>
      <c r="W7" s="4188"/>
      <c r="X7" s="4188"/>
      <c r="Y7" s="4188"/>
      <c r="Z7" s="4188"/>
      <c r="AA7" s="4188"/>
      <c r="AB7" s="4188"/>
      <c r="AC7" s="4188"/>
      <c r="AD7" s="4188"/>
      <c r="AE7" s="4188"/>
      <c r="AF7" s="4188"/>
      <c r="AG7" s="4188"/>
      <c r="AH7" s="4188"/>
      <c r="AI7" s="4188"/>
      <c r="AJ7" s="4188"/>
      <c r="AK7" s="4188"/>
      <c r="AL7" s="4188"/>
      <c r="AM7" s="4188"/>
      <c r="AN7" s="4188"/>
      <c r="AO7" s="4188"/>
      <c r="AP7" s="4188"/>
      <c r="AQ7" s="4188"/>
      <c r="AR7" s="4189"/>
      <c r="AS7" s="479"/>
    </row>
    <row r="8" spans="1:99" ht="21.75" customHeight="1">
      <c r="A8" s="4175" t="s">
        <v>1015</v>
      </c>
      <c r="B8" s="4176"/>
      <c r="C8" s="4176"/>
      <c r="D8" s="4176"/>
      <c r="E8" s="4176"/>
      <c r="F8" s="4176"/>
      <c r="G8" s="4177"/>
      <c r="H8" s="480"/>
      <c r="I8" s="480"/>
      <c r="J8" s="480"/>
      <c r="K8" s="480"/>
      <c r="L8" s="480"/>
      <c r="M8" s="480"/>
      <c r="N8" s="480"/>
      <c r="O8" s="480"/>
      <c r="P8" s="480"/>
      <c r="Q8" s="480"/>
      <c r="R8" s="480"/>
      <c r="S8" s="480"/>
      <c r="T8" s="480"/>
      <c r="U8" s="480"/>
      <c r="V8" s="480"/>
      <c r="W8" s="480"/>
      <c r="X8" s="480"/>
      <c r="Y8" s="480"/>
      <c r="Z8" s="480"/>
      <c r="AA8" s="480"/>
      <c r="AB8" s="480"/>
      <c r="AC8" s="480"/>
      <c r="AD8" s="480"/>
      <c r="AE8" s="480"/>
      <c r="AF8" s="480"/>
      <c r="AG8" s="480"/>
      <c r="AH8" s="480"/>
      <c r="AI8" s="480"/>
      <c r="AJ8" s="480"/>
      <c r="AK8" s="480"/>
      <c r="AL8" s="480"/>
      <c r="AM8" s="480"/>
      <c r="AN8" s="480"/>
      <c r="AO8" s="480"/>
      <c r="AP8" s="480"/>
      <c r="AQ8" s="480"/>
      <c r="AR8" s="481"/>
    </row>
    <row r="9" spans="1:99" ht="9.75" customHeight="1">
      <c r="A9" s="482"/>
      <c r="AR9" s="483"/>
    </row>
    <row r="10" spans="1:99" ht="15" customHeight="1">
      <c r="A10" s="484"/>
      <c r="B10" s="4178"/>
      <c r="C10" s="4179"/>
      <c r="D10" s="4179"/>
      <c r="E10" s="4179"/>
      <c r="F10" s="4179"/>
      <c r="G10" s="4179"/>
      <c r="H10" s="4179"/>
      <c r="I10" s="4179"/>
      <c r="J10" s="4179"/>
      <c r="K10" s="4179"/>
      <c r="L10" s="4179"/>
      <c r="M10" s="4179"/>
      <c r="N10" s="4179"/>
      <c r="O10" s="4179"/>
      <c r="P10" s="4179"/>
      <c r="Q10" s="4179"/>
      <c r="R10" s="4179"/>
      <c r="S10" s="4179"/>
      <c r="T10" s="4179"/>
      <c r="U10" s="4179"/>
      <c r="V10" s="4179"/>
      <c r="W10" s="4179"/>
      <c r="X10" s="4179"/>
      <c r="Y10" s="4179"/>
      <c r="Z10" s="4179"/>
      <c r="AA10" s="4179"/>
      <c r="AB10" s="4179"/>
      <c r="AC10" s="4179"/>
      <c r="AD10" s="4179"/>
      <c r="AE10" s="4179"/>
      <c r="AF10" s="4179"/>
      <c r="AG10" s="4179"/>
      <c r="AH10" s="4179"/>
      <c r="AI10" s="4179"/>
      <c r="AJ10" s="4179"/>
      <c r="AK10" s="4179"/>
      <c r="AL10" s="4179"/>
      <c r="AM10" s="4179"/>
      <c r="AN10" s="4179"/>
      <c r="AO10" s="4179"/>
      <c r="AP10" s="4179"/>
      <c r="AQ10" s="4179"/>
      <c r="AR10" s="483"/>
    </row>
    <row r="11" spans="1:99" ht="15" customHeight="1">
      <c r="A11" s="484"/>
      <c r="B11" s="4179"/>
      <c r="C11" s="4179"/>
      <c r="D11" s="4179"/>
      <c r="E11" s="4179"/>
      <c r="F11" s="4179"/>
      <c r="G11" s="4179"/>
      <c r="H11" s="4179"/>
      <c r="I11" s="4179"/>
      <c r="J11" s="4179"/>
      <c r="K11" s="4179"/>
      <c r="L11" s="4179"/>
      <c r="M11" s="4179"/>
      <c r="N11" s="4179"/>
      <c r="O11" s="4179"/>
      <c r="P11" s="4179"/>
      <c r="Q11" s="4179"/>
      <c r="R11" s="4179"/>
      <c r="S11" s="4179"/>
      <c r="T11" s="4179"/>
      <c r="U11" s="4179"/>
      <c r="V11" s="4179"/>
      <c r="W11" s="4179"/>
      <c r="X11" s="4179"/>
      <c r="Y11" s="4179"/>
      <c r="Z11" s="4179"/>
      <c r="AA11" s="4179"/>
      <c r="AB11" s="4179"/>
      <c r="AC11" s="4179"/>
      <c r="AD11" s="4179"/>
      <c r="AE11" s="4179"/>
      <c r="AF11" s="4179"/>
      <c r="AG11" s="4179"/>
      <c r="AH11" s="4179"/>
      <c r="AI11" s="4179"/>
      <c r="AJ11" s="4179"/>
      <c r="AK11" s="4179"/>
      <c r="AL11" s="4179"/>
      <c r="AM11" s="4179"/>
      <c r="AN11" s="4179"/>
      <c r="AO11" s="4179"/>
      <c r="AP11" s="4179"/>
      <c r="AQ11" s="4179"/>
      <c r="AR11" s="483"/>
    </row>
    <row r="12" spans="1:99" ht="15" customHeight="1">
      <c r="A12" s="484"/>
      <c r="B12" s="4179"/>
      <c r="C12" s="4179"/>
      <c r="D12" s="4179"/>
      <c r="E12" s="4179"/>
      <c r="F12" s="4179"/>
      <c r="G12" s="4179"/>
      <c r="H12" s="4179"/>
      <c r="I12" s="4179"/>
      <c r="J12" s="4179"/>
      <c r="K12" s="4179"/>
      <c r="L12" s="4179"/>
      <c r="M12" s="4179"/>
      <c r="N12" s="4179"/>
      <c r="O12" s="4179"/>
      <c r="P12" s="4179"/>
      <c r="Q12" s="4179"/>
      <c r="R12" s="4179"/>
      <c r="S12" s="4179"/>
      <c r="T12" s="4179"/>
      <c r="U12" s="4179"/>
      <c r="V12" s="4179"/>
      <c r="W12" s="4179"/>
      <c r="X12" s="4179"/>
      <c r="Y12" s="4179"/>
      <c r="Z12" s="4179"/>
      <c r="AA12" s="4179"/>
      <c r="AB12" s="4179"/>
      <c r="AC12" s="4179"/>
      <c r="AD12" s="4179"/>
      <c r="AE12" s="4179"/>
      <c r="AF12" s="4179"/>
      <c r="AG12" s="4179"/>
      <c r="AH12" s="4179"/>
      <c r="AI12" s="4179"/>
      <c r="AJ12" s="4179"/>
      <c r="AK12" s="4179"/>
      <c r="AL12" s="4179"/>
      <c r="AM12" s="4179"/>
      <c r="AN12" s="4179"/>
      <c r="AO12" s="4179"/>
      <c r="AP12" s="4179"/>
      <c r="AQ12" s="4179"/>
      <c r="AR12" s="483"/>
      <c r="AS12" s="2216"/>
    </row>
    <row r="13" spans="1:99" ht="15" customHeight="1">
      <c r="A13" s="484"/>
      <c r="B13" s="4179"/>
      <c r="C13" s="4179"/>
      <c r="D13" s="4179"/>
      <c r="E13" s="4179"/>
      <c r="F13" s="4179"/>
      <c r="G13" s="4179"/>
      <c r="H13" s="4179"/>
      <c r="I13" s="4179"/>
      <c r="J13" s="4179"/>
      <c r="K13" s="4179"/>
      <c r="L13" s="4179"/>
      <c r="M13" s="4179"/>
      <c r="N13" s="4179"/>
      <c r="O13" s="4179"/>
      <c r="P13" s="4179"/>
      <c r="Q13" s="4179"/>
      <c r="R13" s="4179"/>
      <c r="S13" s="4179"/>
      <c r="T13" s="4179"/>
      <c r="U13" s="4179"/>
      <c r="V13" s="4179"/>
      <c r="W13" s="4179"/>
      <c r="X13" s="4179"/>
      <c r="Y13" s="4179"/>
      <c r="Z13" s="4179"/>
      <c r="AA13" s="4179"/>
      <c r="AB13" s="4179"/>
      <c r="AC13" s="4179"/>
      <c r="AD13" s="4179"/>
      <c r="AE13" s="4179"/>
      <c r="AF13" s="4179"/>
      <c r="AG13" s="4179"/>
      <c r="AH13" s="4179"/>
      <c r="AI13" s="4179"/>
      <c r="AJ13" s="4179"/>
      <c r="AK13" s="4179"/>
      <c r="AL13" s="4179"/>
      <c r="AM13" s="4179"/>
      <c r="AN13" s="4179"/>
      <c r="AO13" s="4179"/>
      <c r="AP13" s="4179"/>
      <c r="AQ13" s="4179"/>
      <c r="AR13" s="483"/>
    </row>
    <row r="14" spans="1:99" ht="15" customHeight="1">
      <c r="A14" s="484"/>
      <c r="B14" s="4179"/>
      <c r="C14" s="4179"/>
      <c r="D14" s="4179"/>
      <c r="E14" s="4179"/>
      <c r="F14" s="4179"/>
      <c r="G14" s="4179"/>
      <c r="H14" s="4179"/>
      <c r="I14" s="4179"/>
      <c r="J14" s="4179"/>
      <c r="K14" s="4179"/>
      <c r="L14" s="4179"/>
      <c r="M14" s="4179"/>
      <c r="N14" s="4179"/>
      <c r="O14" s="4179"/>
      <c r="P14" s="4179"/>
      <c r="Q14" s="4179"/>
      <c r="R14" s="4179"/>
      <c r="S14" s="4179"/>
      <c r="T14" s="4179"/>
      <c r="U14" s="4179"/>
      <c r="V14" s="4179"/>
      <c r="W14" s="4179"/>
      <c r="X14" s="4179"/>
      <c r="Y14" s="4179"/>
      <c r="Z14" s="4179"/>
      <c r="AA14" s="4179"/>
      <c r="AB14" s="4179"/>
      <c r="AC14" s="4179"/>
      <c r="AD14" s="4179"/>
      <c r="AE14" s="4179"/>
      <c r="AF14" s="4179"/>
      <c r="AG14" s="4179"/>
      <c r="AH14" s="4179"/>
      <c r="AI14" s="4179"/>
      <c r="AJ14" s="4179"/>
      <c r="AK14" s="4179"/>
      <c r="AL14" s="4179"/>
      <c r="AM14" s="4179"/>
      <c r="AN14" s="4179"/>
      <c r="AO14" s="4179"/>
      <c r="AP14" s="4179"/>
      <c r="AQ14" s="4179"/>
      <c r="AR14" s="483"/>
      <c r="AS14" s="2216"/>
    </row>
    <row r="15" spans="1:99" ht="15" customHeight="1">
      <c r="A15" s="484"/>
      <c r="B15" s="4179"/>
      <c r="C15" s="4179"/>
      <c r="D15" s="4179"/>
      <c r="E15" s="4179"/>
      <c r="F15" s="4179"/>
      <c r="G15" s="4179"/>
      <c r="H15" s="4179"/>
      <c r="I15" s="4179"/>
      <c r="J15" s="4179"/>
      <c r="K15" s="4179"/>
      <c r="L15" s="4179"/>
      <c r="M15" s="4179"/>
      <c r="N15" s="4179"/>
      <c r="O15" s="4179"/>
      <c r="P15" s="4179"/>
      <c r="Q15" s="4179"/>
      <c r="R15" s="4179"/>
      <c r="S15" s="4179"/>
      <c r="T15" s="4179"/>
      <c r="U15" s="4179"/>
      <c r="V15" s="4179"/>
      <c r="W15" s="4179"/>
      <c r="X15" s="4179"/>
      <c r="Y15" s="4179"/>
      <c r="Z15" s="4179"/>
      <c r="AA15" s="4179"/>
      <c r="AB15" s="4179"/>
      <c r="AC15" s="4179"/>
      <c r="AD15" s="4179"/>
      <c r="AE15" s="4179"/>
      <c r="AF15" s="4179"/>
      <c r="AG15" s="4179"/>
      <c r="AH15" s="4179"/>
      <c r="AI15" s="4179"/>
      <c r="AJ15" s="4179"/>
      <c r="AK15" s="4179"/>
      <c r="AL15" s="4179"/>
      <c r="AM15" s="4179"/>
      <c r="AN15" s="4179"/>
      <c r="AO15" s="4179"/>
      <c r="AP15" s="4179"/>
      <c r="AQ15" s="4179"/>
      <c r="AR15" s="483"/>
    </row>
    <row r="16" spans="1:99" ht="15" customHeight="1">
      <c r="A16" s="484"/>
      <c r="B16" s="4179"/>
      <c r="C16" s="4179"/>
      <c r="D16" s="4179"/>
      <c r="E16" s="4179"/>
      <c r="F16" s="4179"/>
      <c r="G16" s="4179"/>
      <c r="H16" s="4179"/>
      <c r="I16" s="4179"/>
      <c r="J16" s="4179"/>
      <c r="K16" s="4179"/>
      <c r="L16" s="4179"/>
      <c r="M16" s="4179"/>
      <c r="N16" s="4179"/>
      <c r="O16" s="4179"/>
      <c r="P16" s="4179"/>
      <c r="Q16" s="4179"/>
      <c r="R16" s="4179"/>
      <c r="S16" s="4179"/>
      <c r="T16" s="4179"/>
      <c r="U16" s="4179"/>
      <c r="V16" s="4179"/>
      <c r="W16" s="4179"/>
      <c r="X16" s="4179"/>
      <c r="Y16" s="4179"/>
      <c r="Z16" s="4179"/>
      <c r="AA16" s="4179"/>
      <c r="AB16" s="4179"/>
      <c r="AC16" s="4179"/>
      <c r="AD16" s="4179"/>
      <c r="AE16" s="4179"/>
      <c r="AF16" s="4179"/>
      <c r="AG16" s="4179"/>
      <c r="AH16" s="4179"/>
      <c r="AI16" s="4179"/>
      <c r="AJ16" s="4179"/>
      <c r="AK16" s="4179"/>
      <c r="AL16" s="4179"/>
      <c r="AM16" s="4179"/>
      <c r="AN16" s="4179"/>
      <c r="AO16" s="4179"/>
      <c r="AP16" s="4179"/>
      <c r="AQ16" s="4179"/>
      <c r="AR16" s="483"/>
    </row>
    <row r="17" spans="1:44" ht="15" customHeight="1">
      <c r="A17" s="484"/>
      <c r="B17" s="4179"/>
      <c r="C17" s="4179"/>
      <c r="D17" s="4179"/>
      <c r="E17" s="4179"/>
      <c r="F17" s="4179"/>
      <c r="G17" s="4179"/>
      <c r="H17" s="4179"/>
      <c r="I17" s="4179"/>
      <c r="J17" s="4179"/>
      <c r="K17" s="4179"/>
      <c r="L17" s="4179"/>
      <c r="M17" s="4179"/>
      <c r="N17" s="4179"/>
      <c r="O17" s="4179"/>
      <c r="P17" s="4179"/>
      <c r="Q17" s="4179"/>
      <c r="R17" s="4179"/>
      <c r="S17" s="4179"/>
      <c r="T17" s="4179"/>
      <c r="U17" s="4179"/>
      <c r="V17" s="4179"/>
      <c r="W17" s="4179"/>
      <c r="X17" s="4179"/>
      <c r="Y17" s="4179"/>
      <c r="Z17" s="4179"/>
      <c r="AA17" s="4179"/>
      <c r="AB17" s="4179"/>
      <c r="AC17" s="4179"/>
      <c r="AD17" s="4179"/>
      <c r="AE17" s="4179"/>
      <c r="AF17" s="4179"/>
      <c r="AG17" s="4179"/>
      <c r="AH17" s="4179"/>
      <c r="AI17" s="4179"/>
      <c r="AJ17" s="4179"/>
      <c r="AK17" s="4179"/>
      <c r="AL17" s="4179"/>
      <c r="AM17" s="4179"/>
      <c r="AN17" s="4179"/>
      <c r="AO17" s="4179"/>
      <c r="AP17" s="4179"/>
      <c r="AQ17" s="4179"/>
      <c r="AR17" s="483"/>
    </row>
    <row r="18" spans="1:44" ht="15" customHeight="1">
      <c r="A18" s="484"/>
      <c r="B18" s="4179"/>
      <c r="C18" s="4179"/>
      <c r="D18" s="4179"/>
      <c r="E18" s="4179"/>
      <c r="F18" s="4179"/>
      <c r="G18" s="4179"/>
      <c r="H18" s="4179"/>
      <c r="I18" s="4179"/>
      <c r="J18" s="4179"/>
      <c r="K18" s="4179"/>
      <c r="L18" s="4179"/>
      <c r="M18" s="4179"/>
      <c r="N18" s="4179"/>
      <c r="O18" s="4179"/>
      <c r="P18" s="4179"/>
      <c r="Q18" s="4179"/>
      <c r="R18" s="4179"/>
      <c r="S18" s="4179"/>
      <c r="T18" s="4179"/>
      <c r="U18" s="4179"/>
      <c r="V18" s="4179"/>
      <c r="W18" s="4179"/>
      <c r="X18" s="4179"/>
      <c r="Y18" s="4179"/>
      <c r="Z18" s="4179"/>
      <c r="AA18" s="4179"/>
      <c r="AB18" s="4179"/>
      <c r="AC18" s="4179"/>
      <c r="AD18" s="4179"/>
      <c r="AE18" s="4179"/>
      <c r="AF18" s="4179"/>
      <c r="AG18" s="4179"/>
      <c r="AH18" s="4179"/>
      <c r="AI18" s="4179"/>
      <c r="AJ18" s="4179"/>
      <c r="AK18" s="4179"/>
      <c r="AL18" s="4179"/>
      <c r="AM18" s="4179"/>
      <c r="AN18" s="4179"/>
      <c r="AO18" s="4179"/>
      <c r="AP18" s="4179"/>
      <c r="AQ18" s="4179"/>
      <c r="AR18" s="483"/>
    </row>
    <row r="19" spans="1:44" ht="26.1" customHeight="1" thickBot="1">
      <c r="A19" s="485"/>
      <c r="B19" s="486"/>
      <c r="C19" s="4704" t="s">
        <v>165</v>
      </c>
      <c r="D19" s="4704"/>
      <c r="E19" s="4704"/>
      <c r="F19" s="4704"/>
      <c r="G19" s="4704"/>
      <c r="H19" s="487"/>
      <c r="I19" s="4704" t="s">
        <v>387</v>
      </c>
      <c r="J19" s="4704"/>
      <c r="K19" s="488"/>
      <c r="L19" s="4705"/>
      <c r="M19" s="4705"/>
      <c r="N19" s="4705"/>
      <c r="O19" s="4705"/>
      <c r="P19" s="4705"/>
      <c r="Q19" s="4705"/>
      <c r="R19" s="4704"/>
      <c r="S19" s="4704"/>
      <c r="T19" s="4704"/>
      <c r="U19" s="4704"/>
      <c r="V19" s="4704"/>
      <c r="W19" s="4704"/>
      <c r="X19" s="4704"/>
      <c r="Y19" s="4704"/>
      <c r="Z19" s="4704"/>
      <c r="AA19" s="4704"/>
      <c r="AB19" s="4704"/>
      <c r="AC19" s="4704"/>
      <c r="AD19" s="4704"/>
      <c r="AE19" s="4704"/>
      <c r="AF19" s="4704"/>
      <c r="AG19" s="4704"/>
      <c r="AH19" s="4704"/>
      <c r="AI19" s="4704"/>
      <c r="AJ19" s="4704"/>
      <c r="AK19" s="4704"/>
      <c r="AL19" s="4704"/>
      <c r="AM19" s="4704"/>
      <c r="AN19" s="4704"/>
      <c r="AO19" s="4704"/>
      <c r="AP19" s="4704"/>
      <c r="AQ19" s="4704"/>
      <c r="AR19" s="489"/>
    </row>
    <row r="20" spans="1:44" ht="15" customHeight="1">
      <c r="A20" s="4166" t="s">
        <v>1016</v>
      </c>
      <c r="B20" s="4167"/>
      <c r="C20" s="4170" t="s">
        <v>1017</v>
      </c>
      <c r="D20" s="4167"/>
      <c r="E20" s="4112" t="s">
        <v>68</v>
      </c>
      <c r="F20" s="4112"/>
      <c r="G20" s="4112"/>
      <c r="H20" s="4112"/>
      <c r="I20" s="4112"/>
      <c r="J20" s="4112"/>
      <c r="K20" s="490" t="s">
        <v>1008</v>
      </c>
      <c r="L20" s="480"/>
      <c r="M20" s="470" t="s">
        <v>1018</v>
      </c>
      <c r="Q20" s="490" t="s">
        <v>856</v>
      </c>
      <c r="R20" s="490"/>
      <c r="S20" s="480" t="s">
        <v>1019</v>
      </c>
      <c r="T20" s="480"/>
      <c r="V20" s="480"/>
      <c r="W20" s="490" t="s">
        <v>856</v>
      </c>
      <c r="X20" s="490"/>
      <c r="Y20" s="480" t="s">
        <v>1010</v>
      </c>
      <c r="Z20" s="480"/>
      <c r="AA20" s="480"/>
      <c r="AB20" s="480"/>
      <c r="AC20" s="490" t="s">
        <v>1008</v>
      </c>
      <c r="AD20" s="490"/>
      <c r="AE20" s="480" t="s">
        <v>1020</v>
      </c>
      <c r="AF20" s="480"/>
      <c r="AG20" s="480"/>
      <c r="AH20" s="480"/>
      <c r="AI20" s="480" t="s">
        <v>324</v>
      </c>
      <c r="AJ20" s="476"/>
      <c r="AR20" s="483"/>
    </row>
    <row r="21" spans="1:44" ht="15" customHeight="1">
      <c r="A21" s="4168"/>
      <c r="B21" s="4147"/>
      <c r="C21" s="4146"/>
      <c r="D21" s="4147"/>
      <c r="E21" s="4112"/>
      <c r="F21" s="4112"/>
      <c r="G21" s="4112"/>
      <c r="H21" s="4112"/>
      <c r="I21" s="4112"/>
      <c r="J21" s="4112"/>
      <c r="K21" s="491"/>
      <c r="M21" s="491"/>
      <c r="N21" s="491"/>
      <c r="R21" s="491"/>
      <c r="S21" s="491"/>
      <c r="W21" s="491"/>
      <c r="X21" s="491"/>
      <c r="AJ21" s="476"/>
      <c r="AR21" s="483"/>
    </row>
    <row r="22" spans="1:44" ht="15" customHeight="1">
      <c r="A22" s="4168"/>
      <c r="B22" s="4147"/>
      <c r="C22" s="4146"/>
      <c r="D22" s="4147"/>
      <c r="K22" s="4173" t="s">
        <v>856</v>
      </c>
      <c r="L22" s="4173"/>
      <c r="M22" s="4112" t="s">
        <v>326</v>
      </c>
      <c r="N22" s="4112"/>
      <c r="O22" s="4112"/>
      <c r="P22" s="492"/>
      <c r="Q22" s="492"/>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3"/>
      <c r="AR22" s="483"/>
    </row>
    <row r="23" spans="1:44" ht="15" customHeight="1">
      <c r="A23" s="4168"/>
      <c r="B23" s="4147"/>
      <c r="C23" s="4146"/>
      <c r="D23" s="4147"/>
      <c r="K23" s="4173"/>
      <c r="L23" s="4173"/>
      <c r="M23" s="4112"/>
      <c r="N23" s="4112"/>
      <c r="O23" s="4112"/>
      <c r="P23" s="492"/>
      <c r="Q23" s="492"/>
      <c r="R23" s="492"/>
      <c r="S23" s="492"/>
      <c r="T23" s="492"/>
      <c r="U23" s="492"/>
      <c r="V23" s="492"/>
      <c r="W23" s="492"/>
      <c r="X23" s="492"/>
      <c r="Y23" s="492"/>
      <c r="Z23" s="492"/>
      <c r="AA23" s="492"/>
      <c r="AB23" s="492"/>
      <c r="AC23" s="492"/>
      <c r="AD23" s="492"/>
      <c r="AE23" s="492"/>
      <c r="AF23" s="492"/>
      <c r="AG23" s="492"/>
      <c r="AH23" s="492"/>
      <c r="AI23" s="492"/>
      <c r="AJ23" s="492"/>
      <c r="AK23" s="492"/>
      <c r="AL23" s="492"/>
      <c r="AM23" s="492"/>
      <c r="AN23" s="492"/>
      <c r="AO23" s="492"/>
      <c r="AP23" s="492"/>
      <c r="AQ23" s="493"/>
      <c r="AR23" s="483"/>
    </row>
    <row r="24" spans="1:44" ht="15" customHeight="1">
      <c r="A24" s="4168"/>
      <c r="B24" s="4147"/>
      <c r="C24" s="4146"/>
      <c r="D24" s="4147"/>
      <c r="L24" s="494"/>
      <c r="M24" s="494"/>
      <c r="N24" s="494"/>
      <c r="O24" s="493"/>
      <c r="P24" s="493"/>
      <c r="Q24" s="493"/>
      <c r="R24" s="493"/>
      <c r="S24" s="493"/>
      <c r="T24" s="493"/>
      <c r="U24" s="493"/>
      <c r="V24" s="493"/>
      <c r="W24" s="493"/>
      <c r="X24" s="493"/>
      <c r="Y24" s="493"/>
      <c r="Z24" s="493"/>
      <c r="AA24" s="493"/>
      <c r="AB24" s="493"/>
      <c r="AC24" s="493"/>
      <c r="AD24" s="493"/>
      <c r="AE24" s="493"/>
      <c r="AF24" s="493"/>
      <c r="AG24" s="493"/>
      <c r="AH24" s="493"/>
      <c r="AI24" s="493"/>
      <c r="AJ24" s="493"/>
      <c r="AK24" s="493"/>
      <c r="AL24" s="493"/>
      <c r="AM24" s="493"/>
      <c r="AN24" s="493"/>
      <c r="AO24" s="493"/>
      <c r="AP24" s="493"/>
      <c r="AQ24" s="493"/>
      <c r="AR24" s="483"/>
    </row>
    <row r="25" spans="1:44" ht="15" customHeight="1">
      <c r="A25" s="4168"/>
      <c r="B25" s="4147"/>
      <c r="C25" s="4146"/>
      <c r="D25" s="4147"/>
      <c r="E25" s="4160" t="s">
        <v>1008</v>
      </c>
      <c r="F25" s="4161"/>
      <c r="G25" s="470" t="s">
        <v>1021</v>
      </c>
      <c r="M25" s="4112" t="s">
        <v>1022</v>
      </c>
      <c r="N25" s="4112"/>
      <c r="O25" s="4112"/>
      <c r="P25" s="4112"/>
      <c r="Q25" s="4112"/>
      <c r="S25" s="476"/>
      <c r="T25" s="476"/>
      <c r="U25" s="4112"/>
      <c r="V25" s="4112"/>
      <c r="W25" s="476" t="s">
        <v>5</v>
      </c>
      <c r="X25" s="4112"/>
      <c r="Y25" s="4112"/>
      <c r="Z25" s="476" t="s">
        <v>1023</v>
      </c>
      <c r="AA25" s="4112"/>
      <c r="AB25" s="4112"/>
      <c r="AC25" s="476" t="s">
        <v>1024</v>
      </c>
      <c r="AN25" s="492"/>
      <c r="AO25" s="492"/>
      <c r="AP25" s="492"/>
      <c r="AQ25" s="492"/>
      <c r="AR25" s="483"/>
    </row>
    <row r="26" spans="1:44" ht="15" customHeight="1">
      <c r="A26" s="4168"/>
      <c r="B26" s="4147"/>
      <c r="C26" s="4146"/>
      <c r="D26" s="4147"/>
      <c r="G26" s="4159"/>
      <c r="H26" s="4159"/>
      <c r="I26" s="4159"/>
      <c r="J26" s="4159"/>
      <c r="K26" s="4159"/>
      <c r="L26" s="4159"/>
      <c r="M26" s="4159"/>
      <c r="N26" s="4159"/>
      <c r="O26" s="4159"/>
      <c r="P26" s="4159"/>
      <c r="Q26" s="4159"/>
      <c r="R26" s="4159"/>
      <c r="S26" s="4159"/>
      <c r="T26" s="4159"/>
      <c r="U26" s="4159"/>
      <c r="V26" s="4159"/>
      <c r="W26" s="4159"/>
      <c r="X26" s="4159"/>
      <c r="Y26" s="4159"/>
      <c r="Z26" s="4159"/>
      <c r="AA26" s="4159"/>
      <c r="AB26" s="4159"/>
      <c r="AC26" s="4159"/>
      <c r="AD26" s="4159"/>
      <c r="AE26" s="4159"/>
      <c r="AF26" s="4159"/>
      <c r="AG26" s="4159"/>
      <c r="AH26" s="4159"/>
      <c r="AI26" s="4159"/>
      <c r="AJ26" s="4159"/>
      <c r="AK26" s="4159"/>
      <c r="AL26" s="4159"/>
      <c r="AM26" s="4159"/>
      <c r="AN26" s="4159"/>
      <c r="AO26" s="4159"/>
      <c r="AP26" s="4159"/>
      <c r="AQ26" s="4159"/>
      <c r="AR26" s="483"/>
    </row>
    <row r="27" spans="1:44" ht="15" customHeight="1">
      <c r="A27" s="4168"/>
      <c r="B27" s="4147"/>
      <c r="C27" s="4146"/>
      <c r="D27" s="4147"/>
      <c r="G27" s="4159"/>
      <c r="H27" s="4159"/>
      <c r="I27" s="4159"/>
      <c r="J27" s="4159"/>
      <c r="K27" s="4159"/>
      <c r="L27" s="4159"/>
      <c r="M27" s="4159"/>
      <c r="N27" s="4159"/>
      <c r="O27" s="4159"/>
      <c r="P27" s="4159"/>
      <c r="Q27" s="4159"/>
      <c r="R27" s="4159"/>
      <c r="S27" s="4159"/>
      <c r="T27" s="4159"/>
      <c r="U27" s="4159"/>
      <c r="V27" s="4159"/>
      <c r="W27" s="4159"/>
      <c r="X27" s="4159"/>
      <c r="Y27" s="4159"/>
      <c r="Z27" s="4159"/>
      <c r="AA27" s="4159"/>
      <c r="AB27" s="4159"/>
      <c r="AC27" s="4159"/>
      <c r="AD27" s="4159"/>
      <c r="AE27" s="4159"/>
      <c r="AF27" s="4159"/>
      <c r="AG27" s="4159"/>
      <c r="AH27" s="4159"/>
      <c r="AI27" s="4159"/>
      <c r="AJ27" s="4159"/>
      <c r="AK27" s="4159"/>
      <c r="AL27" s="4159"/>
      <c r="AM27" s="4159"/>
      <c r="AN27" s="4159"/>
      <c r="AO27" s="4159"/>
      <c r="AP27" s="4159"/>
      <c r="AQ27" s="4159"/>
      <c r="AR27" s="483"/>
    </row>
    <row r="28" spans="1:44" ht="15" customHeight="1">
      <c r="A28" s="4168"/>
      <c r="B28" s="4147"/>
      <c r="C28" s="4146"/>
      <c r="D28" s="4147"/>
      <c r="G28" s="4159"/>
      <c r="H28" s="4159"/>
      <c r="I28" s="4159"/>
      <c r="J28" s="4159"/>
      <c r="K28" s="4159"/>
      <c r="L28" s="4159"/>
      <c r="M28" s="4159"/>
      <c r="N28" s="4159"/>
      <c r="O28" s="4159"/>
      <c r="P28" s="4159"/>
      <c r="Q28" s="4159"/>
      <c r="R28" s="4159"/>
      <c r="S28" s="4159"/>
      <c r="T28" s="4159"/>
      <c r="U28" s="4159"/>
      <c r="V28" s="4159"/>
      <c r="W28" s="4159"/>
      <c r="X28" s="4159"/>
      <c r="Y28" s="4159"/>
      <c r="Z28" s="4159"/>
      <c r="AA28" s="4159"/>
      <c r="AB28" s="4159"/>
      <c r="AC28" s="4159"/>
      <c r="AD28" s="4159"/>
      <c r="AE28" s="4159"/>
      <c r="AF28" s="4159"/>
      <c r="AG28" s="4159"/>
      <c r="AH28" s="4159"/>
      <c r="AI28" s="4159"/>
      <c r="AJ28" s="4159"/>
      <c r="AK28" s="4159"/>
      <c r="AL28" s="4159"/>
      <c r="AM28" s="4159"/>
      <c r="AN28" s="4159"/>
      <c r="AO28" s="4159"/>
      <c r="AP28" s="4159"/>
      <c r="AQ28" s="4159"/>
      <c r="AR28" s="483"/>
    </row>
    <row r="29" spans="1:44" ht="15" customHeight="1">
      <c r="A29" s="4168"/>
      <c r="B29" s="4147"/>
      <c r="C29" s="4146"/>
      <c r="D29" s="4147"/>
      <c r="G29" s="4159"/>
      <c r="H29" s="4159"/>
      <c r="I29" s="4159"/>
      <c r="J29" s="4159"/>
      <c r="K29" s="4159"/>
      <c r="L29" s="4159"/>
      <c r="M29" s="4159"/>
      <c r="N29" s="4159"/>
      <c r="O29" s="4159"/>
      <c r="P29" s="4159"/>
      <c r="Q29" s="4159"/>
      <c r="R29" s="4159"/>
      <c r="S29" s="4159"/>
      <c r="T29" s="4159"/>
      <c r="U29" s="4159"/>
      <c r="V29" s="4159"/>
      <c r="W29" s="4159"/>
      <c r="X29" s="4159"/>
      <c r="Y29" s="4159"/>
      <c r="Z29" s="4159"/>
      <c r="AA29" s="4159"/>
      <c r="AB29" s="4159"/>
      <c r="AC29" s="4159"/>
      <c r="AD29" s="4159"/>
      <c r="AE29" s="4159"/>
      <c r="AF29" s="4159"/>
      <c r="AG29" s="4159"/>
      <c r="AH29" s="4159"/>
      <c r="AI29" s="4159"/>
      <c r="AJ29" s="4159"/>
      <c r="AK29" s="4159"/>
      <c r="AL29" s="4159"/>
      <c r="AM29" s="4159"/>
      <c r="AN29" s="4159"/>
      <c r="AO29" s="4159"/>
      <c r="AP29" s="4159"/>
      <c r="AQ29" s="4159"/>
      <c r="AR29" s="483"/>
    </row>
    <row r="30" spans="1:44" ht="15" customHeight="1">
      <c r="A30" s="4168"/>
      <c r="B30" s="4147"/>
      <c r="C30" s="4146"/>
      <c r="D30" s="4147"/>
      <c r="G30" s="4159"/>
      <c r="H30" s="4159"/>
      <c r="I30" s="4159"/>
      <c r="J30" s="4159"/>
      <c r="K30" s="4159"/>
      <c r="L30" s="4159"/>
      <c r="M30" s="4159"/>
      <c r="N30" s="4159"/>
      <c r="O30" s="4159"/>
      <c r="P30" s="4159"/>
      <c r="Q30" s="4159"/>
      <c r="R30" s="4159"/>
      <c r="S30" s="4159"/>
      <c r="T30" s="4159"/>
      <c r="U30" s="4159"/>
      <c r="V30" s="4159"/>
      <c r="W30" s="4159"/>
      <c r="X30" s="4159"/>
      <c r="Y30" s="4159"/>
      <c r="Z30" s="4159"/>
      <c r="AA30" s="4159"/>
      <c r="AB30" s="4159"/>
      <c r="AC30" s="4159"/>
      <c r="AD30" s="4159"/>
      <c r="AE30" s="4159"/>
      <c r="AF30" s="4159"/>
      <c r="AG30" s="4159"/>
      <c r="AH30" s="4159"/>
      <c r="AI30" s="4159"/>
      <c r="AJ30" s="4159"/>
      <c r="AK30" s="4159"/>
      <c r="AL30" s="4159"/>
      <c r="AM30" s="4159"/>
      <c r="AN30" s="4159"/>
      <c r="AO30" s="4159"/>
      <c r="AP30" s="4159"/>
      <c r="AQ30" s="4159"/>
      <c r="AR30" s="483"/>
    </row>
    <row r="31" spans="1:44" ht="15" customHeight="1">
      <c r="A31" s="4168"/>
      <c r="B31" s="4147"/>
      <c r="C31" s="4146"/>
      <c r="D31" s="4147"/>
      <c r="G31" s="4159"/>
      <c r="H31" s="4159"/>
      <c r="I31" s="4159"/>
      <c r="J31" s="4159"/>
      <c r="K31" s="4159"/>
      <c r="L31" s="4159"/>
      <c r="M31" s="4159"/>
      <c r="N31" s="4159"/>
      <c r="O31" s="4159"/>
      <c r="P31" s="4159"/>
      <c r="Q31" s="4159"/>
      <c r="R31" s="4159"/>
      <c r="S31" s="4159"/>
      <c r="T31" s="4159"/>
      <c r="U31" s="4159"/>
      <c r="V31" s="4159"/>
      <c r="W31" s="4159"/>
      <c r="X31" s="4159"/>
      <c r="Y31" s="4159"/>
      <c r="Z31" s="4159"/>
      <c r="AA31" s="4159"/>
      <c r="AB31" s="4159"/>
      <c r="AC31" s="4159"/>
      <c r="AD31" s="4159"/>
      <c r="AE31" s="4159"/>
      <c r="AF31" s="4159"/>
      <c r="AG31" s="4159"/>
      <c r="AH31" s="4159"/>
      <c r="AI31" s="4159"/>
      <c r="AJ31" s="4159"/>
      <c r="AK31" s="4159"/>
      <c r="AL31" s="4159"/>
      <c r="AM31" s="4159"/>
      <c r="AN31" s="4159"/>
      <c r="AO31" s="4159"/>
      <c r="AP31" s="4159"/>
      <c r="AQ31" s="4159"/>
      <c r="AR31" s="483"/>
    </row>
    <row r="32" spans="1:44" ht="15" customHeight="1">
      <c r="A32" s="4168"/>
      <c r="B32" s="4147"/>
      <c r="C32" s="4146"/>
      <c r="D32" s="4147"/>
      <c r="G32" s="4159"/>
      <c r="H32" s="4159"/>
      <c r="I32" s="4159"/>
      <c r="J32" s="4159"/>
      <c r="K32" s="4159"/>
      <c r="L32" s="4159"/>
      <c r="M32" s="4159"/>
      <c r="N32" s="4159"/>
      <c r="O32" s="4159"/>
      <c r="P32" s="4159"/>
      <c r="Q32" s="4159"/>
      <c r="R32" s="4159"/>
      <c r="S32" s="4159"/>
      <c r="T32" s="4159"/>
      <c r="U32" s="4159"/>
      <c r="V32" s="4159"/>
      <c r="W32" s="4159"/>
      <c r="X32" s="4159"/>
      <c r="Y32" s="4159"/>
      <c r="Z32" s="4159"/>
      <c r="AA32" s="4159"/>
      <c r="AB32" s="4159"/>
      <c r="AC32" s="4159"/>
      <c r="AD32" s="4159"/>
      <c r="AE32" s="4159"/>
      <c r="AF32" s="4159"/>
      <c r="AG32" s="4159"/>
      <c r="AH32" s="4159"/>
      <c r="AI32" s="4159"/>
      <c r="AJ32" s="4159"/>
      <c r="AK32" s="4159"/>
      <c r="AL32" s="4159"/>
      <c r="AM32" s="4159"/>
      <c r="AN32" s="4159"/>
      <c r="AO32" s="4159"/>
      <c r="AP32" s="4159"/>
      <c r="AQ32" s="4159"/>
      <c r="AR32" s="483"/>
    </row>
    <row r="33" spans="1:44" ht="15" customHeight="1">
      <c r="A33" s="4168"/>
      <c r="B33" s="4147"/>
      <c r="C33" s="4146"/>
      <c r="D33" s="4147"/>
      <c r="G33" s="494"/>
      <c r="H33" s="494"/>
      <c r="I33" s="494"/>
      <c r="J33" s="494"/>
      <c r="K33" s="494"/>
      <c r="L33" s="494"/>
      <c r="M33" s="494"/>
      <c r="N33" s="494"/>
      <c r="O33" s="494"/>
      <c r="P33" s="494"/>
      <c r="Q33" s="494"/>
      <c r="R33" s="494"/>
      <c r="S33" s="494"/>
      <c r="T33" s="494"/>
      <c r="U33" s="494"/>
      <c r="V33" s="494"/>
      <c r="W33" s="494"/>
      <c r="X33" s="494"/>
      <c r="Y33" s="494"/>
      <c r="Z33" s="494"/>
      <c r="AA33" s="494"/>
      <c r="AB33" s="494"/>
      <c r="AC33" s="494"/>
      <c r="AD33" s="494"/>
      <c r="AE33" s="494"/>
      <c r="AF33" s="494"/>
      <c r="AG33" s="494"/>
      <c r="AH33" s="494"/>
      <c r="AI33" s="494"/>
      <c r="AJ33" s="494"/>
      <c r="AK33" s="494"/>
      <c r="AL33" s="494"/>
      <c r="AM33" s="494"/>
      <c r="AN33" s="494"/>
      <c r="AO33" s="494"/>
      <c r="AP33" s="494"/>
      <c r="AQ33" s="494"/>
      <c r="AR33" s="483"/>
    </row>
    <row r="34" spans="1:44" ht="15" customHeight="1">
      <c r="A34" s="4168"/>
      <c r="B34" s="4147"/>
      <c r="C34" s="4146"/>
      <c r="D34" s="4147"/>
      <c r="E34" s="4160" t="s">
        <v>1008</v>
      </c>
      <c r="F34" s="4161"/>
      <c r="G34" s="494" t="s">
        <v>1025</v>
      </c>
      <c r="H34" s="494"/>
      <c r="I34" s="494"/>
      <c r="J34" s="494"/>
      <c r="K34" s="494"/>
      <c r="L34" s="494"/>
      <c r="M34" s="494"/>
      <c r="N34" s="494"/>
      <c r="O34" s="494"/>
      <c r="P34" s="494"/>
      <c r="Q34" s="494"/>
      <c r="R34" s="494"/>
      <c r="S34" s="494"/>
      <c r="T34" s="494"/>
      <c r="U34" s="494"/>
      <c r="V34" s="494"/>
      <c r="AH34" s="494"/>
      <c r="AI34" s="494"/>
      <c r="AJ34" s="494"/>
      <c r="AK34" s="494"/>
      <c r="AL34" s="494"/>
      <c r="AM34" s="494"/>
      <c r="AN34" s="494"/>
      <c r="AO34" s="494"/>
      <c r="AP34" s="494"/>
      <c r="AQ34" s="494"/>
      <c r="AR34" s="483"/>
    </row>
    <row r="35" spans="1:44" ht="15" customHeight="1">
      <c r="A35" s="4168"/>
      <c r="B35" s="4147"/>
      <c r="C35" s="4146"/>
      <c r="D35" s="4147"/>
      <c r="G35" s="4162" t="s">
        <v>1026</v>
      </c>
      <c r="H35" s="4162"/>
      <c r="I35" s="4162"/>
      <c r="J35" s="4162"/>
      <c r="K35" s="4162"/>
      <c r="L35" s="4162"/>
      <c r="M35" s="4162"/>
      <c r="N35" s="4162" t="s">
        <v>1027</v>
      </c>
      <c r="O35" s="4162"/>
      <c r="P35" s="4162"/>
      <c r="Q35" s="4162"/>
      <c r="R35" s="4162"/>
      <c r="S35" s="4162"/>
      <c r="T35" s="4162"/>
      <c r="U35" s="4162"/>
      <c r="V35" s="4162"/>
      <c r="W35" s="4163" t="s">
        <v>1028</v>
      </c>
      <c r="X35" s="4164"/>
      <c r="Y35" s="4164"/>
      <c r="Z35" s="4164"/>
      <c r="AA35" s="4164"/>
      <c r="AB35" s="4164"/>
      <c r="AC35" s="4164"/>
      <c r="AD35" s="4164"/>
      <c r="AE35" s="4164"/>
      <c r="AF35" s="4165"/>
      <c r="AG35" s="4100" t="s">
        <v>18</v>
      </c>
      <c r="AH35" s="4101"/>
      <c r="AI35" s="4110"/>
      <c r="AJ35" s="4100" t="s">
        <v>1029</v>
      </c>
      <c r="AK35" s="4101"/>
      <c r="AL35" s="4101"/>
      <c r="AM35" s="4101"/>
      <c r="AN35" s="4101"/>
      <c r="AO35" s="4101"/>
      <c r="AP35" s="4110"/>
      <c r="AR35" s="483"/>
    </row>
    <row r="36" spans="1:44" ht="15" customHeight="1">
      <c r="A36" s="4168"/>
      <c r="B36" s="4147"/>
      <c r="C36" s="4146"/>
      <c r="D36" s="4147"/>
      <c r="G36" s="4162"/>
      <c r="H36" s="4162"/>
      <c r="I36" s="4162"/>
      <c r="J36" s="4162"/>
      <c r="K36" s="4162"/>
      <c r="L36" s="4162"/>
      <c r="M36" s="4162"/>
      <c r="N36" s="4162"/>
      <c r="O36" s="4162"/>
      <c r="P36" s="4162"/>
      <c r="Q36" s="4162"/>
      <c r="R36" s="4162"/>
      <c r="S36" s="4162"/>
      <c r="T36" s="4162"/>
      <c r="U36" s="4162"/>
      <c r="V36" s="4162"/>
      <c r="W36" s="4174" t="s">
        <v>1030</v>
      </c>
      <c r="X36" s="4174"/>
      <c r="Y36" s="4174"/>
      <c r="Z36" s="4174"/>
      <c r="AA36" s="4174"/>
      <c r="AB36" s="4174" t="s">
        <v>1031</v>
      </c>
      <c r="AC36" s="4174"/>
      <c r="AD36" s="4174"/>
      <c r="AE36" s="4174"/>
      <c r="AF36" s="4174"/>
      <c r="AG36" s="4114"/>
      <c r="AH36" s="4115"/>
      <c r="AI36" s="4116"/>
      <c r="AJ36" s="4114"/>
      <c r="AK36" s="4115"/>
      <c r="AL36" s="4115"/>
      <c r="AM36" s="4115"/>
      <c r="AN36" s="4115"/>
      <c r="AO36" s="4115"/>
      <c r="AP36" s="4116"/>
      <c r="AR36" s="483"/>
    </row>
    <row r="37" spans="1:44" ht="15" customHeight="1">
      <c r="A37" s="4168"/>
      <c r="B37" s="4147"/>
      <c r="C37" s="4146"/>
      <c r="D37" s="4147"/>
      <c r="G37" s="4404"/>
      <c r="H37" s="4404"/>
      <c r="I37" s="4404"/>
      <c r="J37" s="4404"/>
      <c r="K37" s="4404"/>
      <c r="L37" s="4404"/>
      <c r="M37" s="4404"/>
      <c r="N37" s="4404"/>
      <c r="O37" s="4404"/>
      <c r="P37" s="4404"/>
      <c r="Q37" s="4404"/>
      <c r="R37" s="4404"/>
      <c r="S37" s="4404"/>
      <c r="T37" s="4404"/>
      <c r="U37" s="4404"/>
      <c r="V37" s="4404"/>
      <c r="W37" s="4405"/>
      <c r="X37" s="4405"/>
      <c r="Y37" s="4405"/>
      <c r="Z37" s="4405"/>
      <c r="AA37" s="4405"/>
      <c r="AB37" s="4405"/>
      <c r="AC37" s="4405"/>
      <c r="AD37" s="4405"/>
      <c r="AE37" s="4405"/>
      <c r="AF37" s="4405"/>
      <c r="AG37" s="4406"/>
      <c r="AH37" s="4407"/>
      <c r="AI37" s="4408"/>
      <c r="AJ37" s="4409"/>
      <c r="AK37" s="4410"/>
      <c r="AL37" s="4410"/>
      <c r="AM37" s="4410"/>
      <c r="AN37" s="4410"/>
      <c r="AO37" s="4410"/>
      <c r="AP37" s="4411"/>
      <c r="AR37" s="483"/>
    </row>
    <row r="38" spans="1:44" ht="15" customHeight="1">
      <c r="A38" s="4168"/>
      <c r="B38" s="4147"/>
      <c r="C38" s="4146"/>
      <c r="D38" s="4147"/>
      <c r="G38" s="4404"/>
      <c r="H38" s="4404"/>
      <c r="I38" s="4404"/>
      <c r="J38" s="4404"/>
      <c r="K38" s="4404"/>
      <c r="L38" s="4404"/>
      <c r="M38" s="4404"/>
      <c r="N38" s="4404"/>
      <c r="O38" s="4404"/>
      <c r="P38" s="4404"/>
      <c r="Q38" s="4404"/>
      <c r="R38" s="4404"/>
      <c r="S38" s="4404"/>
      <c r="T38" s="4404"/>
      <c r="U38" s="4404"/>
      <c r="V38" s="4404"/>
      <c r="W38" s="4405"/>
      <c r="X38" s="4405"/>
      <c r="Y38" s="4405"/>
      <c r="Z38" s="4405"/>
      <c r="AA38" s="4405"/>
      <c r="AB38" s="4405"/>
      <c r="AC38" s="4405"/>
      <c r="AD38" s="4405"/>
      <c r="AE38" s="4405"/>
      <c r="AF38" s="4405"/>
      <c r="AG38" s="4406"/>
      <c r="AH38" s="4407"/>
      <c r="AI38" s="4408"/>
      <c r="AJ38" s="4409"/>
      <c r="AK38" s="4410"/>
      <c r="AL38" s="4410"/>
      <c r="AM38" s="4410"/>
      <c r="AN38" s="4410"/>
      <c r="AO38" s="4410"/>
      <c r="AP38" s="4411"/>
      <c r="AR38" s="483"/>
    </row>
    <row r="39" spans="1:44" ht="15" customHeight="1">
      <c r="A39" s="4168"/>
      <c r="B39" s="4147"/>
      <c r="C39" s="4146"/>
      <c r="D39" s="4147"/>
      <c r="G39" s="4404"/>
      <c r="H39" s="4404"/>
      <c r="I39" s="4404"/>
      <c r="J39" s="4404"/>
      <c r="K39" s="4404"/>
      <c r="L39" s="4404"/>
      <c r="M39" s="4404"/>
      <c r="N39" s="4404"/>
      <c r="O39" s="4404"/>
      <c r="P39" s="4404"/>
      <c r="Q39" s="4404"/>
      <c r="R39" s="4404"/>
      <c r="S39" s="4404"/>
      <c r="T39" s="4404"/>
      <c r="U39" s="4404"/>
      <c r="V39" s="4404"/>
      <c r="W39" s="4405"/>
      <c r="X39" s="4405"/>
      <c r="Y39" s="4405"/>
      <c r="Z39" s="4405"/>
      <c r="AA39" s="4405"/>
      <c r="AB39" s="4405"/>
      <c r="AC39" s="4405"/>
      <c r="AD39" s="4405"/>
      <c r="AE39" s="4405"/>
      <c r="AF39" s="4405"/>
      <c r="AG39" s="4406"/>
      <c r="AH39" s="4407"/>
      <c r="AI39" s="4408"/>
      <c r="AJ39" s="4409"/>
      <c r="AK39" s="4410"/>
      <c r="AL39" s="4410"/>
      <c r="AM39" s="4410"/>
      <c r="AN39" s="4410"/>
      <c r="AO39" s="4410"/>
      <c r="AP39" s="4411"/>
      <c r="AR39" s="483"/>
    </row>
    <row r="40" spans="1:44" ht="15" customHeight="1">
      <c r="A40" s="4168"/>
      <c r="B40" s="4147"/>
      <c r="C40" s="4146"/>
      <c r="D40" s="4147"/>
      <c r="G40" s="4404"/>
      <c r="H40" s="4404"/>
      <c r="I40" s="4404"/>
      <c r="J40" s="4404"/>
      <c r="K40" s="4404"/>
      <c r="L40" s="4404"/>
      <c r="M40" s="4404"/>
      <c r="N40" s="4404"/>
      <c r="O40" s="4404"/>
      <c r="P40" s="4404"/>
      <c r="Q40" s="4404"/>
      <c r="R40" s="4404"/>
      <c r="S40" s="4404"/>
      <c r="T40" s="4404"/>
      <c r="U40" s="4404"/>
      <c r="V40" s="4404"/>
      <c r="W40" s="4405"/>
      <c r="X40" s="4405"/>
      <c r="Y40" s="4405"/>
      <c r="Z40" s="4405"/>
      <c r="AA40" s="4405"/>
      <c r="AB40" s="4405"/>
      <c r="AC40" s="4405"/>
      <c r="AD40" s="4405"/>
      <c r="AE40" s="4405"/>
      <c r="AF40" s="4405"/>
      <c r="AG40" s="4406"/>
      <c r="AH40" s="4407"/>
      <c r="AI40" s="4408"/>
      <c r="AJ40" s="4409"/>
      <c r="AK40" s="4410"/>
      <c r="AL40" s="4410"/>
      <c r="AM40" s="4410"/>
      <c r="AN40" s="4410"/>
      <c r="AO40" s="4410"/>
      <c r="AP40" s="4411"/>
      <c r="AR40" s="483"/>
    </row>
    <row r="41" spans="1:44" ht="15" customHeight="1">
      <c r="A41" s="4168"/>
      <c r="B41" s="4147"/>
      <c r="C41" s="4146"/>
      <c r="D41" s="4147"/>
      <c r="G41" s="4404"/>
      <c r="H41" s="4404"/>
      <c r="I41" s="4404"/>
      <c r="J41" s="4404"/>
      <c r="K41" s="4404"/>
      <c r="L41" s="4404"/>
      <c r="M41" s="4404"/>
      <c r="N41" s="4404"/>
      <c r="O41" s="4404"/>
      <c r="P41" s="4404"/>
      <c r="Q41" s="4404"/>
      <c r="R41" s="4404"/>
      <c r="S41" s="4404"/>
      <c r="T41" s="4404"/>
      <c r="U41" s="4404"/>
      <c r="V41" s="4404"/>
      <c r="W41" s="4405"/>
      <c r="X41" s="4405"/>
      <c r="Y41" s="4405"/>
      <c r="Z41" s="4405"/>
      <c r="AA41" s="4405"/>
      <c r="AB41" s="4405"/>
      <c r="AC41" s="4405"/>
      <c r="AD41" s="4405"/>
      <c r="AE41" s="4405"/>
      <c r="AF41" s="4405"/>
      <c r="AG41" s="4406"/>
      <c r="AH41" s="4407"/>
      <c r="AI41" s="4408"/>
      <c r="AJ41" s="4409"/>
      <c r="AK41" s="4410"/>
      <c r="AL41" s="4410"/>
      <c r="AM41" s="4410"/>
      <c r="AN41" s="4410"/>
      <c r="AO41" s="4410"/>
      <c r="AP41" s="4411"/>
      <c r="AR41" s="483"/>
    </row>
    <row r="42" spans="1:44" ht="15" customHeight="1">
      <c r="A42" s="4168"/>
      <c r="B42" s="4147"/>
      <c r="C42" s="4146"/>
      <c r="D42" s="4147"/>
      <c r="Q42" s="492"/>
      <c r="R42" s="492"/>
      <c r="S42" s="492"/>
      <c r="T42" s="492"/>
      <c r="U42" s="492"/>
      <c r="V42" s="492"/>
      <c r="W42" s="492"/>
      <c r="X42" s="492"/>
      <c r="Y42" s="492"/>
      <c r="Z42" s="492"/>
      <c r="AA42" s="492"/>
      <c r="AB42" s="492"/>
      <c r="AC42" s="492"/>
      <c r="AD42" s="492"/>
      <c r="AE42" s="492"/>
      <c r="AF42" s="492"/>
      <c r="AG42" s="492"/>
      <c r="AH42" s="492"/>
      <c r="AI42" s="492" t="s">
        <v>1032</v>
      </c>
      <c r="AJ42" s="4158">
        <f>SUM(AJ37:AP41)</f>
        <v>0</v>
      </c>
      <c r="AK42" s="4158"/>
      <c r="AL42" s="4158"/>
      <c r="AM42" s="4158"/>
      <c r="AN42" s="4158"/>
      <c r="AO42" s="4158"/>
      <c r="AP42" s="4158"/>
      <c r="AQ42" s="470" t="s">
        <v>586</v>
      </c>
      <c r="AR42" s="483"/>
    </row>
    <row r="43" spans="1:44" ht="15" customHeight="1">
      <c r="A43" s="4168"/>
      <c r="B43" s="4147"/>
      <c r="C43" s="4146"/>
      <c r="D43" s="4147"/>
      <c r="Q43" s="492"/>
      <c r="R43" s="492"/>
      <c r="S43" s="492"/>
      <c r="T43" s="492"/>
      <c r="U43" s="492"/>
      <c r="V43" s="492"/>
      <c r="W43" s="492"/>
      <c r="X43" s="492"/>
      <c r="Y43" s="492"/>
      <c r="Z43" s="492"/>
      <c r="AA43" s="492"/>
      <c r="AB43" s="492"/>
      <c r="AC43" s="492"/>
      <c r="AD43" s="492"/>
      <c r="AE43" s="492"/>
      <c r="AF43" s="492"/>
      <c r="AG43" s="492"/>
      <c r="AH43" s="492"/>
      <c r="AI43" s="492"/>
      <c r="AJ43" s="495"/>
      <c r="AK43" s="495"/>
      <c r="AL43" s="495"/>
      <c r="AM43" s="495"/>
      <c r="AN43" s="495"/>
      <c r="AO43" s="495"/>
      <c r="AP43" s="495"/>
      <c r="AR43" s="483"/>
    </row>
    <row r="44" spans="1:44" ht="15" customHeight="1">
      <c r="A44" s="4168"/>
      <c r="B44" s="4147"/>
      <c r="C44" s="4146"/>
      <c r="D44" s="4147"/>
      <c r="G44" s="470" t="s">
        <v>1033</v>
      </c>
      <c r="AF44" s="4141">
        <f>入力シート!C24</f>
        <v>13000000</v>
      </c>
      <c r="AG44" s="4141"/>
      <c r="AH44" s="4141"/>
      <c r="AI44" s="4141"/>
      <c r="AJ44" s="4141"/>
      <c r="AK44" s="4141"/>
      <c r="AL44" s="4141"/>
      <c r="AM44" s="4141"/>
      <c r="AN44" s="4141"/>
      <c r="AO44" s="470" t="s">
        <v>586</v>
      </c>
      <c r="AQ44" s="492"/>
      <c r="AR44" s="483"/>
    </row>
    <row r="45" spans="1:44" ht="15" customHeight="1">
      <c r="A45" s="4168"/>
      <c r="B45" s="4147"/>
      <c r="C45" s="4146"/>
      <c r="D45" s="4147"/>
      <c r="G45" s="470" t="s">
        <v>1034</v>
      </c>
      <c r="AF45" s="4142">
        <f>AJ42</f>
        <v>0</v>
      </c>
      <c r="AG45" s="4142"/>
      <c r="AH45" s="4142"/>
      <c r="AI45" s="4142"/>
      <c r="AJ45" s="4142"/>
      <c r="AK45" s="4142"/>
      <c r="AL45" s="4142"/>
      <c r="AM45" s="4142"/>
      <c r="AN45" s="4142"/>
      <c r="AO45" s="470" t="s">
        <v>586</v>
      </c>
      <c r="AQ45" s="492"/>
      <c r="AR45" s="483"/>
    </row>
    <row r="46" spans="1:44" ht="15" customHeight="1">
      <c r="A46" s="4168"/>
      <c r="B46" s="4147"/>
      <c r="C46" s="4146"/>
      <c r="D46" s="4147"/>
      <c r="G46" s="470" t="s">
        <v>1035</v>
      </c>
      <c r="Q46" s="470" t="s">
        <v>1036</v>
      </c>
      <c r="AF46" s="4142">
        <f>AF44+AF45</f>
        <v>13000000</v>
      </c>
      <c r="AG46" s="4142"/>
      <c r="AH46" s="4142"/>
      <c r="AI46" s="4142"/>
      <c r="AJ46" s="4142"/>
      <c r="AK46" s="4142"/>
      <c r="AL46" s="4142"/>
      <c r="AM46" s="4142"/>
      <c r="AN46" s="4142"/>
      <c r="AO46" s="470" t="s">
        <v>586</v>
      </c>
      <c r="AQ46" s="492"/>
      <c r="AR46" s="483"/>
    </row>
    <row r="47" spans="1:44" ht="15" customHeight="1">
      <c r="A47" s="4168"/>
      <c r="B47" s="4147"/>
      <c r="C47" s="4146"/>
      <c r="D47" s="4147"/>
      <c r="G47" s="470" t="s">
        <v>1037</v>
      </c>
      <c r="AF47" s="4143">
        <f>ROUND(AF45/AF44,2)*100</f>
        <v>0</v>
      </c>
      <c r="AG47" s="4143"/>
      <c r="AH47" s="4143"/>
      <c r="AI47" s="4143"/>
      <c r="AJ47" s="4143"/>
      <c r="AK47" s="4143"/>
      <c r="AL47" s="4143"/>
      <c r="AM47" s="4143"/>
      <c r="AN47" s="4143"/>
      <c r="AO47" s="470" t="s">
        <v>1038</v>
      </c>
      <c r="AQ47" s="492"/>
      <c r="AR47" s="483"/>
    </row>
    <row r="48" spans="1:44" ht="15" customHeight="1">
      <c r="A48" s="4168"/>
      <c r="B48" s="4147"/>
      <c r="C48" s="4171"/>
      <c r="D48" s="4172"/>
      <c r="E48" s="477"/>
      <c r="F48" s="477"/>
      <c r="G48" s="477" t="s">
        <v>1039</v>
      </c>
      <c r="H48" s="477"/>
      <c r="I48" s="477"/>
      <c r="J48" s="477"/>
      <c r="K48" s="477"/>
      <c r="L48" s="477"/>
      <c r="M48" s="477"/>
      <c r="N48" s="477"/>
      <c r="O48" s="477"/>
      <c r="P48" s="477"/>
      <c r="Q48" s="477"/>
      <c r="R48" s="477"/>
      <c r="S48" s="477"/>
      <c r="T48" s="477"/>
      <c r="U48" s="477"/>
      <c r="V48" s="477"/>
      <c r="W48" s="477"/>
      <c r="X48" s="477"/>
      <c r="Y48" s="496"/>
      <c r="Z48" s="496"/>
      <c r="AA48" s="496"/>
      <c r="AB48" s="496"/>
      <c r="AC48" s="497"/>
      <c r="AD48" s="497"/>
      <c r="AE48" s="497"/>
      <c r="AF48" s="497"/>
      <c r="AG48" s="497"/>
      <c r="AH48" s="497"/>
      <c r="AI48" s="497"/>
      <c r="AJ48" s="497"/>
      <c r="AK48" s="497"/>
      <c r="AL48" s="497"/>
      <c r="AM48" s="497"/>
      <c r="AN48" s="497"/>
      <c r="AO48" s="497"/>
      <c r="AP48" s="497"/>
      <c r="AQ48" s="497"/>
      <c r="AR48" s="478"/>
    </row>
    <row r="49" spans="1:44" ht="15" customHeight="1">
      <c r="A49" s="4168"/>
      <c r="B49" s="4147"/>
      <c r="C49" s="4144" t="s">
        <v>166</v>
      </c>
      <c r="D49" s="4145"/>
      <c r="E49" s="473"/>
      <c r="F49" s="473"/>
      <c r="G49" s="473"/>
      <c r="H49" s="473"/>
      <c r="I49" s="473"/>
      <c r="J49" s="473"/>
      <c r="K49" s="473"/>
      <c r="L49" s="473"/>
      <c r="M49" s="473"/>
      <c r="N49" s="473"/>
      <c r="O49" s="473"/>
      <c r="P49" s="473"/>
      <c r="Q49" s="473"/>
      <c r="R49" s="473"/>
      <c r="S49" s="473"/>
      <c r="T49" s="473"/>
      <c r="U49" s="473"/>
      <c r="V49" s="473"/>
      <c r="W49" s="473"/>
      <c r="X49" s="473"/>
      <c r="Y49" s="473"/>
      <c r="Z49" s="473"/>
      <c r="AA49" s="473"/>
      <c r="AB49" s="473"/>
      <c r="AC49" s="473"/>
      <c r="AD49" s="473"/>
      <c r="AE49" s="473"/>
      <c r="AF49" s="473"/>
      <c r="AG49" s="473"/>
      <c r="AH49" s="473"/>
      <c r="AI49" s="473"/>
      <c r="AJ49" s="473"/>
      <c r="AK49" s="473"/>
      <c r="AL49" s="473"/>
      <c r="AM49" s="473"/>
      <c r="AN49" s="473"/>
      <c r="AO49" s="473"/>
      <c r="AP49" s="473"/>
      <c r="AQ49" s="473"/>
      <c r="AR49" s="474"/>
    </row>
    <row r="50" spans="1:44" ht="15" customHeight="1">
      <c r="A50" s="4168"/>
      <c r="B50" s="4147"/>
      <c r="C50" s="4146"/>
      <c r="D50" s="4147"/>
      <c r="E50" s="4111" t="s">
        <v>1040</v>
      </c>
      <c r="F50" s="4112"/>
      <c r="G50" s="4112"/>
      <c r="H50" s="4112"/>
      <c r="I50" s="4112"/>
      <c r="J50" s="4112"/>
      <c r="K50" s="4112"/>
      <c r="L50" s="470" t="s">
        <v>1019</v>
      </c>
      <c r="Y50" s="498"/>
      <c r="Z50" s="4112"/>
      <c r="AA50" s="4112"/>
      <c r="AB50" s="476" t="s">
        <v>5</v>
      </c>
      <c r="AC50" s="4112"/>
      <c r="AD50" s="4112"/>
      <c r="AE50" s="476" t="s">
        <v>1023</v>
      </c>
      <c r="AF50" s="4112"/>
      <c r="AG50" s="4112"/>
      <c r="AH50" s="476" t="s">
        <v>1024</v>
      </c>
      <c r="AJ50" s="476"/>
      <c r="AL50" s="476"/>
      <c r="AR50" s="483"/>
    </row>
    <row r="51" spans="1:44" ht="15" customHeight="1">
      <c r="A51" s="4168"/>
      <c r="B51" s="4147"/>
      <c r="C51" s="4146"/>
      <c r="D51" s="4147"/>
      <c r="L51" s="470" t="s">
        <v>1041</v>
      </c>
      <c r="Q51" s="470" t="s">
        <v>1042</v>
      </c>
      <c r="AR51" s="483"/>
    </row>
    <row r="52" spans="1:44" ht="15" customHeight="1">
      <c r="A52" s="4168"/>
      <c r="B52" s="4147"/>
      <c r="C52" s="4146"/>
      <c r="D52" s="4147"/>
      <c r="Y52" s="4115" t="s">
        <v>1043</v>
      </c>
      <c r="Z52" s="4115"/>
      <c r="AA52" s="4115"/>
      <c r="AB52" s="4115"/>
      <c r="AC52" s="4115"/>
      <c r="AD52" s="4115"/>
      <c r="AE52" s="477"/>
      <c r="AF52" s="4118"/>
      <c r="AG52" s="4118"/>
      <c r="AH52" s="4118"/>
      <c r="AI52" s="4118"/>
      <c r="AJ52" s="4118"/>
      <c r="AK52" s="4118"/>
      <c r="AL52" s="4118"/>
      <c r="AM52" s="4118"/>
      <c r="AN52" s="4118"/>
      <c r="AO52" s="4118"/>
      <c r="AR52" s="483"/>
    </row>
    <row r="53" spans="1:44" ht="15" customHeight="1" thickBot="1">
      <c r="A53" s="4703"/>
      <c r="B53" s="4702"/>
      <c r="C53" s="4148"/>
      <c r="D53" s="4702"/>
      <c r="E53" s="486"/>
      <c r="F53" s="486"/>
      <c r="G53" s="486"/>
      <c r="H53" s="486"/>
      <c r="I53" s="486"/>
      <c r="J53" s="486"/>
      <c r="K53" s="486"/>
      <c r="L53" s="486"/>
      <c r="M53" s="486"/>
      <c r="N53" s="486"/>
      <c r="O53" s="486"/>
      <c r="P53" s="486"/>
      <c r="Q53" s="486"/>
      <c r="R53" s="486"/>
      <c r="S53" s="486"/>
      <c r="T53" s="486"/>
      <c r="U53" s="486"/>
      <c r="V53" s="486"/>
      <c r="W53" s="486"/>
      <c r="X53" s="486"/>
      <c r="Y53" s="486"/>
      <c r="Z53" s="486"/>
      <c r="AA53" s="486"/>
      <c r="AB53" s="486"/>
      <c r="AC53" s="499"/>
      <c r="AD53" s="499"/>
      <c r="AE53" s="499"/>
      <c r="AF53" s="499"/>
      <c r="AG53" s="499"/>
      <c r="AH53" s="499"/>
      <c r="AI53" s="499"/>
      <c r="AJ53" s="499"/>
      <c r="AK53" s="499"/>
      <c r="AL53" s="499"/>
      <c r="AM53" s="499"/>
      <c r="AN53" s="499"/>
      <c r="AO53" s="499"/>
      <c r="AP53" s="499"/>
      <c r="AQ53" s="499"/>
      <c r="AR53" s="489"/>
    </row>
    <row r="54" spans="1:44" ht="15" customHeight="1"/>
    <row r="55" spans="1:44" ht="15" customHeight="1">
      <c r="N55" s="4119" t="s">
        <v>1044</v>
      </c>
      <c r="O55" s="4120"/>
      <c r="P55" s="4102"/>
      <c r="Q55" s="4102"/>
      <c r="R55" s="4103"/>
      <c r="S55" s="4413" t="s">
        <v>1045</v>
      </c>
      <c r="T55" s="4414"/>
      <c r="U55" s="4102"/>
      <c r="V55" s="4102"/>
      <c r="W55" s="4103"/>
      <c r="AA55" s="4125" t="s">
        <v>1046</v>
      </c>
      <c r="AB55" s="4126"/>
      <c r="AC55" s="4126"/>
      <c r="AD55" s="4126"/>
      <c r="AE55" s="4127"/>
      <c r="AF55" s="4131" t="s">
        <v>1047</v>
      </c>
      <c r="AG55" s="4132"/>
      <c r="AH55" s="4132"/>
      <c r="AI55" s="4132"/>
      <c r="AJ55" s="4133"/>
      <c r="AK55" s="4131" t="s">
        <v>1048</v>
      </c>
      <c r="AL55" s="4132"/>
      <c r="AM55" s="4132"/>
      <c r="AN55" s="4132"/>
      <c r="AO55" s="4133"/>
    </row>
    <row r="56" spans="1:44" ht="15" customHeight="1">
      <c r="N56" s="4107"/>
      <c r="O56" s="4108"/>
      <c r="P56" s="4108"/>
      <c r="Q56" s="4108"/>
      <c r="R56" s="4109"/>
      <c r="S56" s="4418" t="s">
        <v>1049</v>
      </c>
      <c r="T56" s="4419"/>
      <c r="U56" s="4108"/>
      <c r="V56" s="4108"/>
      <c r="W56" s="4109"/>
      <c r="AA56" s="4128"/>
      <c r="AB56" s="4129"/>
      <c r="AC56" s="4129"/>
      <c r="AD56" s="4129"/>
      <c r="AE56" s="4130"/>
      <c r="AF56" s="4134"/>
      <c r="AG56" s="4135"/>
      <c r="AH56" s="4135"/>
      <c r="AI56" s="4135"/>
      <c r="AJ56" s="4136"/>
      <c r="AK56" s="4134"/>
      <c r="AL56" s="4135"/>
      <c r="AM56" s="4135"/>
      <c r="AN56" s="4135"/>
      <c r="AO56" s="4136"/>
    </row>
    <row r="57" spans="1:44" ht="15" customHeight="1">
      <c r="N57" s="4100"/>
      <c r="O57" s="4101"/>
      <c r="P57" s="4102"/>
      <c r="Q57" s="4102"/>
      <c r="R57" s="4103"/>
      <c r="S57" s="4100"/>
      <c r="T57" s="4101"/>
      <c r="U57" s="4102"/>
      <c r="V57" s="4102"/>
      <c r="W57" s="4103"/>
      <c r="AA57" s="4100"/>
      <c r="AB57" s="4101"/>
      <c r="AC57" s="4101"/>
      <c r="AD57" s="4101"/>
      <c r="AE57" s="4110"/>
      <c r="AF57" s="4100"/>
      <c r="AG57" s="4101"/>
      <c r="AH57" s="4101"/>
      <c r="AI57" s="4101"/>
      <c r="AJ57" s="4110"/>
      <c r="AK57" s="4100"/>
      <c r="AL57" s="4101"/>
      <c r="AM57" s="4101"/>
      <c r="AN57" s="4101"/>
      <c r="AO57" s="4110"/>
    </row>
    <row r="58" spans="1:44" ht="15" customHeight="1">
      <c r="N58" s="4104"/>
      <c r="O58" s="4105"/>
      <c r="P58" s="4105"/>
      <c r="Q58" s="4105"/>
      <c r="R58" s="4106"/>
      <c r="S58" s="4104"/>
      <c r="T58" s="4105"/>
      <c r="U58" s="4105"/>
      <c r="V58" s="4105"/>
      <c r="W58" s="4106"/>
      <c r="AA58" s="4111"/>
      <c r="AB58" s="4112"/>
      <c r="AC58" s="4112"/>
      <c r="AD58" s="4112"/>
      <c r="AE58" s="4113"/>
      <c r="AF58" s="4111"/>
      <c r="AG58" s="4112"/>
      <c r="AH58" s="4112"/>
      <c r="AI58" s="4112"/>
      <c r="AJ58" s="4113"/>
      <c r="AK58" s="4111"/>
      <c r="AL58" s="4112"/>
      <c r="AM58" s="4112"/>
      <c r="AN58" s="4112"/>
      <c r="AO58" s="4113"/>
    </row>
    <row r="59" spans="1:44" ht="5.0999999999999996" customHeight="1">
      <c r="N59" s="4104"/>
      <c r="O59" s="4105"/>
      <c r="P59" s="4105"/>
      <c r="Q59" s="4105"/>
      <c r="R59" s="4106"/>
      <c r="S59" s="4104"/>
      <c r="T59" s="4105"/>
      <c r="U59" s="4105"/>
      <c r="V59" s="4105"/>
      <c r="W59" s="4106"/>
      <c r="AA59" s="4111"/>
      <c r="AB59" s="4112"/>
      <c r="AC59" s="4112"/>
      <c r="AD59" s="4112"/>
      <c r="AE59" s="4113"/>
      <c r="AF59" s="4111"/>
      <c r="AG59" s="4112"/>
      <c r="AH59" s="4112"/>
      <c r="AI59" s="4112"/>
      <c r="AJ59" s="4113"/>
      <c r="AK59" s="4111"/>
      <c r="AL59" s="4112"/>
      <c r="AM59" s="4112"/>
      <c r="AN59" s="4112"/>
      <c r="AO59" s="4113"/>
    </row>
    <row r="60" spans="1:44" ht="15" customHeight="1">
      <c r="N60" s="4107"/>
      <c r="O60" s="4108"/>
      <c r="P60" s="4108"/>
      <c r="Q60" s="4108"/>
      <c r="R60" s="4109"/>
      <c r="S60" s="4107"/>
      <c r="T60" s="4108"/>
      <c r="U60" s="4108"/>
      <c r="V60" s="4108"/>
      <c r="W60" s="4109"/>
      <c r="AA60" s="4114"/>
      <c r="AB60" s="4115"/>
      <c r="AC60" s="4115"/>
      <c r="AD60" s="4115"/>
      <c r="AE60" s="4116"/>
      <c r="AF60" s="4114"/>
      <c r="AG60" s="4115"/>
      <c r="AH60" s="4115"/>
      <c r="AI60" s="4115"/>
      <c r="AJ60" s="4116"/>
      <c r="AK60" s="4114"/>
      <c r="AL60" s="4115"/>
      <c r="AM60" s="4115"/>
      <c r="AN60" s="4115"/>
      <c r="AO60" s="4116"/>
    </row>
  </sheetData>
  <mergeCells count="105">
    <mergeCell ref="A2:AR2"/>
    <mergeCell ref="A3:G3"/>
    <mergeCell ref="H3:T3"/>
    <mergeCell ref="U3:AA3"/>
    <mergeCell ref="AB3:AR3"/>
    <mergeCell ref="A4:G4"/>
    <mergeCell ref="H4:I4"/>
    <mergeCell ref="J4:L4"/>
    <mergeCell ref="M4:N4"/>
    <mergeCell ref="O4:T4"/>
    <mergeCell ref="U4:AA4"/>
    <mergeCell ref="AB4:AR4"/>
    <mergeCell ref="B10:AQ18"/>
    <mergeCell ref="C19:G19"/>
    <mergeCell ref="I19:J19"/>
    <mergeCell ref="L19:Q19"/>
    <mergeCell ref="R19:AQ19"/>
    <mergeCell ref="AC5:AE5"/>
    <mergeCell ref="AG5:AH5"/>
    <mergeCell ref="AI5:AK5"/>
    <mergeCell ref="H6:I6"/>
    <mergeCell ref="J6:M6"/>
    <mergeCell ref="A7:G7"/>
    <mergeCell ref="H7:AR7"/>
    <mergeCell ref="A5:G6"/>
    <mergeCell ref="H5:I5"/>
    <mergeCell ref="J5:L5"/>
    <mergeCell ref="O5:P5"/>
    <mergeCell ref="Q5:S5"/>
    <mergeCell ref="U5:V5"/>
    <mergeCell ref="W5:Y5"/>
    <mergeCell ref="AA5:AB5"/>
    <mergeCell ref="A8:G8"/>
    <mergeCell ref="E34:F34"/>
    <mergeCell ref="G35:M36"/>
    <mergeCell ref="N35:V36"/>
    <mergeCell ref="W35:AF35"/>
    <mergeCell ref="AG35:AI36"/>
    <mergeCell ref="AJ35:AP36"/>
    <mergeCell ref="A20:B53"/>
    <mergeCell ref="C20:D48"/>
    <mergeCell ref="E20:J21"/>
    <mergeCell ref="K22:L23"/>
    <mergeCell ref="M22:O23"/>
    <mergeCell ref="E25:F25"/>
    <mergeCell ref="M25:Q25"/>
    <mergeCell ref="G39:M39"/>
    <mergeCell ref="N39:V39"/>
    <mergeCell ref="G41:M41"/>
    <mergeCell ref="W36:AA36"/>
    <mergeCell ref="AB36:AF36"/>
    <mergeCell ref="G37:M37"/>
    <mergeCell ref="N37:V37"/>
    <mergeCell ref="W37:AA37"/>
    <mergeCell ref="AB37:AF37"/>
    <mergeCell ref="U25:V25"/>
    <mergeCell ref="X25:Y25"/>
    <mergeCell ref="AA25:AB25"/>
    <mergeCell ref="G26:AQ32"/>
    <mergeCell ref="G40:M40"/>
    <mergeCell ref="N40:V40"/>
    <mergeCell ref="W40:AA40"/>
    <mergeCell ref="AB40:AF40"/>
    <mergeCell ref="AG40:AI40"/>
    <mergeCell ref="AJ40:AP40"/>
    <mergeCell ref="AG37:AI37"/>
    <mergeCell ref="AJ37:AP37"/>
    <mergeCell ref="G38:M38"/>
    <mergeCell ref="N38:V38"/>
    <mergeCell ref="W38:AA38"/>
    <mergeCell ref="AB38:AF38"/>
    <mergeCell ref="AG38:AI38"/>
    <mergeCell ref="AJ38:AP38"/>
    <mergeCell ref="N41:V41"/>
    <mergeCell ref="W41:AA41"/>
    <mergeCell ref="AB41:AF41"/>
    <mergeCell ref="AG41:AI41"/>
    <mergeCell ref="AJ41:AP41"/>
    <mergeCell ref="AJ42:AP42"/>
    <mergeCell ref="W39:AA39"/>
    <mergeCell ref="AB39:AF39"/>
    <mergeCell ref="AG39:AI39"/>
    <mergeCell ref="AJ39:AP39"/>
    <mergeCell ref="AF44:AN44"/>
    <mergeCell ref="AF45:AN45"/>
    <mergeCell ref="AF46:AN46"/>
    <mergeCell ref="AF47:AN47"/>
    <mergeCell ref="C49:D53"/>
    <mergeCell ref="E50:K50"/>
    <mergeCell ref="Z50:AA50"/>
    <mergeCell ref="AC50:AD50"/>
    <mergeCell ref="AF50:AG50"/>
    <mergeCell ref="Y52:AD52"/>
    <mergeCell ref="N57:R60"/>
    <mergeCell ref="S57:W60"/>
    <mergeCell ref="AA57:AE60"/>
    <mergeCell ref="AF57:AJ60"/>
    <mergeCell ref="AK57:AO60"/>
    <mergeCell ref="AF52:AO52"/>
    <mergeCell ref="N55:R56"/>
    <mergeCell ref="S55:W55"/>
    <mergeCell ref="AA55:AE56"/>
    <mergeCell ref="AF55:AJ56"/>
    <mergeCell ref="AK55:AO56"/>
    <mergeCell ref="S56:W56"/>
  </mergeCells>
  <phoneticPr fontId="18"/>
  <dataValidations count="2">
    <dataValidation type="list" errorStyle="warning" allowBlank="1" showInputMessage="1" showErrorMessage="1" sqref="M4:N4 H5:I6 O5:P5 U5:V5 AA5:AB5 AG5:AH5 K20 K22:L23 Q20:R20 W20 AC20 E25:F25 E34:F34" xr:uid="{C22AECE8-3AE0-43AA-BA8F-8F0E4F4F33E8}">
      <formula1>"■,□"</formula1>
    </dataValidation>
    <dataValidation type="list" errorStyle="warning" allowBlank="1" showInputMessage="1" showErrorMessage="1" sqref="H4:I4" xr:uid="{5A3C793E-93EA-4760-B825-4462F213B9F8}">
      <formula1>"□,■"</formula1>
    </dataValidation>
  </dataValidations>
  <printOptions horizontalCentered="1"/>
  <pageMargins left="0.78740157480314965" right="0.19685039370078741" top="0.51181102362204722" bottom="0.39370078740157483" header="0.11811023622047245" footer="0.31496062992125984"/>
  <pageSetup paperSize="9" scale="85"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2F33D9DF-F3B6-423C-B516-2E14DE069A9C}">
          <x14:formula1>
            <xm:f>#REF!</xm:f>
          </x14:formula1>
          <xm:sqref>JF4:JG4 WVW982986:WVX982986 WMA982986:WMB982986 WCE982986:WCF982986 VSI982986:VSJ982986 VIM982986:VIN982986 UYQ982986:UYR982986 UOU982986:UOV982986 UEY982986:UEZ982986 TVC982986:TVD982986 TLG982986:TLH982986 TBK982986:TBL982986 SRO982986:SRP982986 SHS982986:SHT982986 RXW982986:RXX982986 ROA982986:ROB982986 REE982986:REF982986 QUI982986:QUJ982986 QKM982986:QKN982986 QAQ982986:QAR982986 PQU982986:PQV982986 PGY982986:PGZ982986 OXC982986:OXD982986 ONG982986:ONH982986 ODK982986:ODL982986 NTO982986:NTP982986 NJS982986:NJT982986 MZW982986:MZX982986 MQA982986:MQB982986 MGE982986:MGF982986 LWI982986:LWJ982986 LMM982986:LMN982986 LCQ982986:LCR982986 KSU982986:KSV982986 KIY982986:KIZ982986 JZC982986:JZD982986 JPG982986:JPH982986 JFK982986:JFL982986 IVO982986:IVP982986 ILS982986:ILT982986 IBW982986:IBX982986 HSA982986:HSB982986 HIE982986:HIF982986 GYI982986:GYJ982986 GOM982986:GON982986 GEQ982986:GER982986 FUU982986:FUV982986 FKY982986:FKZ982986 FBC982986:FBD982986 ERG982986:ERH982986 EHK982986:EHL982986 DXO982986:DXP982986 DNS982986:DNT982986 DDW982986:DDX982986 CUA982986:CUB982986 CKE982986:CKF982986 CAI982986:CAJ982986 BQM982986:BQN982986 BGQ982986:BGR982986 AWU982986:AWV982986 AMY982986:AMZ982986 ADC982986:ADD982986 TG982986:TH982986 JK982986:JL982986 O982986:P982986 WVW917450:WVX917450 WMA917450:WMB917450 WCE917450:WCF917450 VSI917450:VSJ917450 VIM917450:VIN917450 UYQ917450:UYR917450 UOU917450:UOV917450 UEY917450:UEZ917450 TVC917450:TVD917450 TLG917450:TLH917450 TBK917450:TBL917450 SRO917450:SRP917450 SHS917450:SHT917450 RXW917450:RXX917450 ROA917450:ROB917450 REE917450:REF917450 QUI917450:QUJ917450 QKM917450:QKN917450 QAQ917450:QAR917450 PQU917450:PQV917450 PGY917450:PGZ917450 OXC917450:OXD917450 ONG917450:ONH917450 ODK917450:ODL917450 NTO917450:NTP917450 NJS917450:NJT917450 MZW917450:MZX917450 MQA917450:MQB917450 MGE917450:MGF917450 LWI917450:LWJ917450 LMM917450:LMN917450 LCQ917450:LCR917450 KSU917450:KSV917450 KIY917450:KIZ917450 JZC917450:JZD917450 JPG917450:JPH917450 JFK917450:JFL917450 IVO917450:IVP917450 ILS917450:ILT917450 IBW917450:IBX917450 HSA917450:HSB917450 HIE917450:HIF917450 GYI917450:GYJ917450 GOM917450:GON917450 GEQ917450:GER917450 FUU917450:FUV917450 FKY917450:FKZ917450 FBC917450:FBD917450 ERG917450:ERH917450 EHK917450:EHL917450 DXO917450:DXP917450 DNS917450:DNT917450 DDW917450:DDX917450 CUA917450:CUB917450 CKE917450:CKF917450 CAI917450:CAJ917450 BQM917450:BQN917450 BGQ917450:BGR917450 AWU917450:AWV917450 AMY917450:AMZ917450 ADC917450:ADD917450 TG917450:TH917450 JK917450:JL917450 O917450:P917450 WVW851914:WVX851914 WMA851914:WMB851914 WCE851914:WCF851914 VSI851914:VSJ851914 VIM851914:VIN851914 UYQ851914:UYR851914 UOU851914:UOV851914 UEY851914:UEZ851914 TVC851914:TVD851914 TLG851914:TLH851914 TBK851914:TBL851914 SRO851914:SRP851914 SHS851914:SHT851914 RXW851914:RXX851914 ROA851914:ROB851914 REE851914:REF851914 QUI851914:QUJ851914 QKM851914:QKN851914 QAQ851914:QAR851914 PQU851914:PQV851914 PGY851914:PGZ851914 OXC851914:OXD851914 ONG851914:ONH851914 ODK851914:ODL851914 NTO851914:NTP851914 NJS851914:NJT851914 MZW851914:MZX851914 MQA851914:MQB851914 MGE851914:MGF851914 LWI851914:LWJ851914 LMM851914:LMN851914 LCQ851914:LCR851914 KSU851914:KSV851914 KIY851914:KIZ851914 JZC851914:JZD851914 JPG851914:JPH851914 JFK851914:JFL851914 IVO851914:IVP851914 ILS851914:ILT851914 IBW851914:IBX851914 HSA851914:HSB851914 HIE851914:HIF851914 GYI851914:GYJ851914 GOM851914:GON851914 GEQ851914:GER851914 FUU851914:FUV851914 FKY851914:FKZ851914 FBC851914:FBD851914 ERG851914:ERH851914 EHK851914:EHL851914 DXO851914:DXP851914 DNS851914:DNT851914 DDW851914:DDX851914 CUA851914:CUB851914 CKE851914:CKF851914 CAI851914:CAJ851914 BQM851914:BQN851914 BGQ851914:BGR851914 AWU851914:AWV851914 AMY851914:AMZ851914 ADC851914:ADD851914 TG851914:TH851914 JK851914:JL851914 O851914:P851914 WVW786378:WVX786378 WMA786378:WMB786378 WCE786378:WCF786378 VSI786378:VSJ786378 VIM786378:VIN786378 UYQ786378:UYR786378 UOU786378:UOV786378 UEY786378:UEZ786378 TVC786378:TVD786378 TLG786378:TLH786378 TBK786378:TBL786378 SRO786378:SRP786378 SHS786378:SHT786378 RXW786378:RXX786378 ROA786378:ROB786378 REE786378:REF786378 QUI786378:QUJ786378 QKM786378:QKN786378 QAQ786378:QAR786378 PQU786378:PQV786378 PGY786378:PGZ786378 OXC786378:OXD786378 ONG786378:ONH786378 ODK786378:ODL786378 NTO786378:NTP786378 NJS786378:NJT786378 MZW786378:MZX786378 MQA786378:MQB786378 MGE786378:MGF786378 LWI786378:LWJ786378 LMM786378:LMN786378 LCQ786378:LCR786378 KSU786378:KSV786378 KIY786378:KIZ786378 JZC786378:JZD786378 JPG786378:JPH786378 JFK786378:JFL786378 IVO786378:IVP786378 ILS786378:ILT786378 IBW786378:IBX786378 HSA786378:HSB786378 HIE786378:HIF786378 GYI786378:GYJ786378 GOM786378:GON786378 GEQ786378:GER786378 FUU786378:FUV786378 FKY786378:FKZ786378 FBC786378:FBD786378 ERG786378:ERH786378 EHK786378:EHL786378 DXO786378:DXP786378 DNS786378:DNT786378 DDW786378:DDX786378 CUA786378:CUB786378 CKE786378:CKF786378 CAI786378:CAJ786378 BQM786378:BQN786378 BGQ786378:BGR786378 AWU786378:AWV786378 AMY786378:AMZ786378 ADC786378:ADD786378 TG786378:TH786378 JK786378:JL786378 O786378:P786378 WVW720842:WVX720842 WMA720842:WMB720842 WCE720842:WCF720842 VSI720842:VSJ720842 VIM720842:VIN720842 UYQ720842:UYR720842 UOU720842:UOV720842 UEY720842:UEZ720842 TVC720842:TVD720842 TLG720842:TLH720842 TBK720842:TBL720842 SRO720842:SRP720842 SHS720842:SHT720842 RXW720842:RXX720842 ROA720842:ROB720842 REE720842:REF720842 QUI720842:QUJ720842 QKM720842:QKN720842 QAQ720842:QAR720842 PQU720842:PQV720842 PGY720842:PGZ720842 OXC720842:OXD720842 ONG720842:ONH720842 ODK720842:ODL720842 NTO720842:NTP720842 NJS720842:NJT720842 MZW720842:MZX720842 MQA720842:MQB720842 MGE720842:MGF720842 LWI720842:LWJ720842 LMM720842:LMN720842 LCQ720842:LCR720842 KSU720842:KSV720842 KIY720842:KIZ720842 JZC720842:JZD720842 JPG720842:JPH720842 JFK720842:JFL720842 IVO720842:IVP720842 ILS720842:ILT720842 IBW720842:IBX720842 HSA720842:HSB720842 HIE720842:HIF720842 GYI720842:GYJ720842 GOM720842:GON720842 GEQ720842:GER720842 FUU720842:FUV720842 FKY720842:FKZ720842 FBC720842:FBD720842 ERG720842:ERH720842 EHK720842:EHL720842 DXO720842:DXP720842 DNS720842:DNT720842 DDW720842:DDX720842 CUA720842:CUB720842 CKE720842:CKF720842 CAI720842:CAJ720842 BQM720842:BQN720842 BGQ720842:BGR720842 AWU720842:AWV720842 AMY720842:AMZ720842 ADC720842:ADD720842 TG720842:TH720842 JK720842:JL720842 O720842:P720842 WVW655306:WVX655306 WMA655306:WMB655306 WCE655306:WCF655306 VSI655306:VSJ655306 VIM655306:VIN655306 UYQ655306:UYR655306 UOU655306:UOV655306 UEY655306:UEZ655306 TVC655306:TVD655306 TLG655306:TLH655306 TBK655306:TBL655306 SRO655306:SRP655306 SHS655306:SHT655306 RXW655306:RXX655306 ROA655306:ROB655306 REE655306:REF655306 QUI655306:QUJ655306 QKM655306:QKN655306 QAQ655306:QAR655306 PQU655306:PQV655306 PGY655306:PGZ655306 OXC655306:OXD655306 ONG655306:ONH655306 ODK655306:ODL655306 NTO655306:NTP655306 NJS655306:NJT655306 MZW655306:MZX655306 MQA655306:MQB655306 MGE655306:MGF655306 LWI655306:LWJ655306 LMM655306:LMN655306 LCQ655306:LCR655306 KSU655306:KSV655306 KIY655306:KIZ655306 JZC655306:JZD655306 JPG655306:JPH655306 JFK655306:JFL655306 IVO655306:IVP655306 ILS655306:ILT655306 IBW655306:IBX655306 HSA655306:HSB655306 HIE655306:HIF655306 GYI655306:GYJ655306 GOM655306:GON655306 GEQ655306:GER655306 FUU655306:FUV655306 FKY655306:FKZ655306 FBC655306:FBD655306 ERG655306:ERH655306 EHK655306:EHL655306 DXO655306:DXP655306 DNS655306:DNT655306 DDW655306:DDX655306 CUA655306:CUB655306 CKE655306:CKF655306 CAI655306:CAJ655306 BQM655306:BQN655306 BGQ655306:BGR655306 AWU655306:AWV655306 AMY655306:AMZ655306 ADC655306:ADD655306 TG655306:TH655306 JK655306:JL655306 O655306:P655306 WVW589770:WVX589770 WMA589770:WMB589770 WCE589770:WCF589770 VSI589770:VSJ589770 VIM589770:VIN589770 UYQ589770:UYR589770 UOU589770:UOV589770 UEY589770:UEZ589770 TVC589770:TVD589770 TLG589770:TLH589770 TBK589770:TBL589770 SRO589770:SRP589770 SHS589770:SHT589770 RXW589770:RXX589770 ROA589770:ROB589770 REE589770:REF589770 QUI589770:QUJ589770 QKM589770:QKN589770 QAQ589770:QAR589770 PQU589770:PQV589770 PGY589770:PGZ589770 OXC589770:OXD589770 ONG589770:ONH589770 ODK589770:ODL589770 NTO589770:NTP589770 NJS589770:NJT589770 MZW589770:MZX589770 MQA589770:MQB589770 MGE589770:MGF589770 LWI589770:LWJ589770 LMM589770:LMN589770 LCQ589770:LCR589770 KSU589770:KSV589770 KIY589770:KIZ589770 JZC589770:JZD589770 JPG589770:JPH589770 JFK589770:JFL589770 IVO589770:IVP589770 ILS589770:ILT589770 IBW589770:IBX589770 HSA589770:HSB589770 HIE589770:HIF589770 GYI589770:GYJ589770 GOM589770:GON589770 GEQ589770:GER589770 FUU589770:FUV589770 FKY589770:FKZ589770 FBC589770:FBD589770 ERG589770:ERH589770 EHK589770:EHL589770 DXO589770:DXP589770 DNS589770:DNT589770 DDW589770:DDX589770 CUA589770:CUB589770 CKE589770:CKF589770 CAI589770:CAJ589770 BQM589770:BQN589770 BGQ589770:BGR589770 AWU589770:AWV589770 AMY589770:AMZ589770 ADC589770:ADD589770 TG589770:TH589770 JK589770:JL589770 O589770:P589770 WVW524234:WVX524234 WMA524234:WMB524234 WCE524234:WCF524234 VSI524234:VSJ524234 VIM524234:VIN524234 UYQ524234:UYR524234 UOU524234:UOV524234 UEY524234:UEZ524234 TVC524234:TVD524234 TLG524234:TLH524234 TBK524234:TBL524234 SRO524234:SRP524234 SHS524234:SHT524234 RXW524234:RXX524234 ROA524234:ROB524234 REE524234:REF524234 QUI524234:QUJ524234 QKM524234:QKN524234 QAQ524234:QAR524234 PQU524234:PQV524234 PGY524234:PGZ524234 OXC524234:OXD524234 ONG524234:ONH524234 ODK524234:ODL524234 NTO524234:NTP524234 NJS524234:NJT524234 MZW524234:MZX524234 MQA524234:MQB524234 MGE524234:MGF524234 LWI524234:LWJ524234 LMM524234:LMN524234 LCQ524234:LCR524234 KSU524234:KSV524234 KIY524234:KIZ524234 JZC524234:JZD524234 JPG524234:JPH524234 JFK524234:JFL524234 IVO524234:IVP524234 ILS524234:ILT524234 IBW524234:IBX524234 HSA524234:HSB524234 HIE524234:HIF524234 GYI524234:GYJ524234 GOM524234:GON524234 GEQ524234:GER524234 FUU524234:FUV524234 FKY524234:FKZ524234 FBC524234:FBD524234 ERG524234:ERH524234 EHK524234:EHL524234 DXO524234:DXP524234 DNS524234:DNT524234 DDW524234:DDX524234 CUA524234:CUB524234 CKE524234:CKF524234 CAI524234:CAJ524234 BQM524234:BQN524234 BGQ524234:BGR524234 AWU524234:AWV524234 AMY524234:AMZ524234 ADC524234:ADD524234 TG524234:TH524234 JK524234:JL524234 O524234:P524234 WVW458698:WVX458698 WMA458698:WMB458698 WCE458698:WCF458698 VSI458698:VSJ458698 VIM458698:VIN458698 UYQ458698:UYR458698 UOU458698:UOV458698 UEY458698:UEZ458698 TVC458698:TVD458698 TLG458698:TLH458698 TBK458698:TBL458698 SRO458698:SRP458698 SHS458698:SHT458698 RXW458698:RXX458698 ROA458698:ROB458698 REE458698:REF458698 QUI458698:QUJ458698 QKM458698:QKN458698 QAQ458698:QAR458698 PQU458698:PQV458698 PGY458698:PGZ458698 OXC458698:OXD458698 ONG458698:ONH458698 ODK458698:ODL458698 NTO458698:NTP458698 NJS458698:NJT458698 MZW458698:MZX458698 MQA458698:MQB458698 MGE458698:MGF458698 LWI458698:LWJ458698 LMM458698:LMN458698 LCQ458698:LCR458698 KSU458698:KSV458698 KIY458698:KIZ458698 JZC458698:JZD458698 JPG458698:JPH458698 JFK458698:JFL458698 IVO458698:IVP458698 ILS458698:ILT458698 IBW458698:IBX458698 HSA458698:HSB458698 HIE458698:HIF458698 GYI458698:GYJ458698 GOM458698:GON458698 GEQ458698:GER458698 FUU458698:FUV458698 FKY458698:FKZ458698 FBC458698:FBD458698 ERG458698:ERH458698 EHK458698:EHL458698 DXO458698:DXP458698 DNS458698:DNT458698 DDW458698:DDX458698 CUA458698:CUB458698 CKE458698:CKF458698 CAI458698:CAJ458698 BQM458698:BQN458698 BGQ458698:BGR458698 AWU458698:AWV458698 AMY458698:AMZ458698 ADC458698:ADD458698 TG458698:TH458698 JK458698:JL458698 O458698:P458698 WVW393162:WVX393162 WMA393162:WMB393162 WCE393162:WCF393162 VSI393162:VSJ393162 VIM393162:VIN393162 UYQ393162:UYR393162 UOU393162:UOV393162 UEY393162:UEZ393162 TVC393162:TVD393162 TLG393162:TLH393162 TBK393162:TBL393162 SRO393162:SRP393162 SHS393162:SHT393162 RXW393162:RXX393162 ROA393162:ROB393162 REE393162:REF393162 QUI393162:QUJ393162 QKM393162:QKN393162 QAQ393162:QAR393162 PQU393162:PQV393162 PGY393162:PGZ393162 OXC393162:OXD393162 ONG393162:ONH393162 ODK393162:ODL393162 NTO393162:NTP393162 NJS393162:NJT393162 MZW393162:MZX393162 MQA393162:MQB393162 MGE393162:MGF393162 LWI393162:LWJ393162 LMM393162:LMN393162 LCQ393162:LCR393162 KSU393162:KSV393162 KIY393162:KIZ393162 JZC393162:JZD393162 JPG393162:JPH393162 JFK393162:JFL393162 IVO393162:IVP393162 ILS393162:ILT393162 IBW393162:IBX393162 HSA393162:HSB393162 HIE393162:HIF393162 GYI393162:GYJ393162 GOM393162:GON393162 GEQ393162:GER393162 FUU393162:FUV393162 FKY393162:FKZ393162 FBC393162:FBD393162 ERG393162:ERH393162 EHK393162:EHL393162 DXO393162:DXP393162 DNS393162:DNT393162 DDW393162:DDX393162 CUA393162:CUB393162 CKE393162:CKF393162 CAI393162:CAJ393162 BQM393162:BQN393162 BGQ393162:BGR393162 AWU393162:AWV393162 AMY393162:AMZ393162 ADC393162:ADD393162 TG393162:TH393162 JK393162:JL393162 O393162:P393162 WVW327626:WVX327626 WMA327626:WMB327626 WCE327626:WCF327626 VSI327626:VSJ327626 VIM327626:VIN327626 UYQ327626:UYR327626 UOU327626:UOV327626 UEY327626:UEZ327626 TVC327626:TVD327626 TLG327626:TLH327626 TBK327626:TBL327626 SRO327626:SRP327626 SHS327626:SHT327626 RXW327626:RXX327626 ROA327626:ROB327626 REE327626:REF327626 QUI327626:QUJ327626 QKM327626:QKN327626 QAQ327626:QAR327626 PQU327626:PQV327626 PGY327626:PGZ327626 OXC327626:OXD327626 ONG327626:ONH327626 ODK327626:ODL327626 NTO327626:NTP327626 NJS327626:NJT327626 MZW327626:MZX327626 MQA327626:MQB327626 MGE327626:MGF327626 LWI327626:LWJ327626 LMM327626:LMN327626 LCQ327626:LCR327626 KSU327626:KSV327626 KIY327626:KIZ327626 JZC327626:JZD327626 JPG327626:JPH327626 JFK327626:JFL327626 IVO327626:IVP327626 ILS327626:ILT327626 IBW327626:IBX327626 HSA327626:HSB327626 HIE327626:HIF327626 GYI327626:GYJ327626 GOM327626:GON327626 GEQ327626:GER327626 FUU327626:FUV327626 FKY327626:FKZ327626 FBC327626:FBD327626 ERG327626:ERH327626 EHK327626:EHL327626 DXO327626:DXP327626 DNS327626:DNT327626 DDW327626:DDX327626 CUA327626:CUB327626 CKE327626:CKF327626 CAI327626:CAJ327626 BQM327626:BQN327626 BGQ327626:BGR327626 AWU327626:AWV327626 AMY327626:AMZ327626 ADC327626:ADD327626 TG327626:TH327626 JK327626:JL327626 O327626:P327626 WVW262090:WVX262090 WMA262090:WMB262090 WCE262090:WCF262090 VSI262090:VSJ262090 VIM262090:VIN262090 UYQ262090:UYR262090 UOU262090:UOV262090 UEY262090:UEZ262090 TVC262090:TVD262090 TLG262090:TLH262090 TBK262090:TBL262090 SRO262090:SRP262090 SHS262090:SHT262090 RXW262090:RXX262090 ROA262090:ROB262090 REE262090:REF262090 QUI262090:QUJ262090 QKM262090:QKN262090 QAQ262090:QAR262090 PQU262090:PQV262090 PGY262090:PGZ262090 OXC262090:OXD262090 ONG262090:ONH262090 ODK262090:ODL262090 NTO262090:NTP262090 NJS262090:NJT262090 MZW262090:MZX262090 MQA262090:MQB262090 MGE262090:MGF262090 LWI262090:LWJ262090 LMM262090:LMN262090 LCQ262090:LCR262090 KSU262090:KSV262090 KIY262090:KIZ262090 JZC262090:JZD262090 JPG262090:JPH262090 JFK262090:JFL262090 IVO262090:IVP262090 ILS262090:ILT262090 IBW262090:IBX262090 HSA262090:HSB262090 HIE262090:HIF262090 GYI262090:GYJ262090 GOM262090:GON262090 GEQ262090:GER262090 FUU262090:FUV262090 FKY262090:FKZ262090 FBC262090:FBD262090 ERG262090:ERH262090 EHK262090:EHL262090 DXO262090:DXP262090 DNS262090:DNT262090 DDW262090:DDX262090 CUA262090:CUB262090 CKE262090:CKF262090 CAI262090:CAJ262090 BQM262090:BQN262090 BGQ262090:BGR262090 AWU262090:AWV262090 AMY262090:AMZ262090 ADC262090:ADD262090 TG262090:TH262090 JK262090:JL262090 O262090:P262090 WVW196554:WVX196554 WMA196554:WMB196554 WCE196554:WCF196554 VSI196554:VSJ196554 VIM196554:VIN196554 UYQ196554:UYR196554 UOU196554:UOV196554 UEY196554:UEZ196554 TVC196554:TVD196554 TLG196554:TLH196554 TBK196554:TBL196554 SRO196554:SRP196554 SHS196554:SHT196554 RXW196554:RXX196554 ROA196554:ROB196554 REE196554:REF196554 QUI196554:QUJ196554 QKM196554:QKN196554 QAQ196554:QAR196554 PQU196554:PQV196554 PGY196554:PGZ196554 OXC196554:OXD196554 ONG196554:ONH196554 ODK196554:ODL196554 NTO196554:NTP196554 NJS196554:NJT196554 MZW196554:MZX196554 MQA196554:MQB196554 MGE196554:MGF196554 LWI196554:LWJ196554 LMM196554:LMN196554 LCQ196554:LCR196554 KSU196554:KSV196554 KIY196554:KIZ196554 JZC196554:JZD196554 JPG196554:JPH196554 JFK196554:JFL196554 IVO196554:IVP196554 ILS196554:ILT196554 IBW196554:IBX196554 HSA196554:HSB196554 HIE196554:HIF196554 GYI196554:GYJ196554 GOM196554:GON196554 GEQ196554:GER196554 FUU196554:FUV196554 FKY196554:FKZ196554 FBC196554:FBD196554 ERG196554:ERH196554 EHK196554:EHL196554 DXO196554:DXP196554 DNS196554:DNT196554 DDW196554:DDX196554 CUA196554:CUB196554 CKE196554:CKF196554 CAI196554:CAJ196554 BQM196554:BQN196554 BGQ196554:BGR196554 AWU196554:AWV196554 AMY196554:AMZ196554 ADC196554:ADD196554 TG196554:TH196554 JK196554:JL196554 O196554:P196554 WVW131018:WVX131018 WMA131018:WMB131018 WCE131018:WCF131018 VSI131018:VSJ131018 VIM131018:VIN131018 UYQ131018:UYR131018 UOU131018:UOV131018 UEY131018:UEZ131018 TVC131018:TVD131018 TLG131018:TLH131018 TBK131018:TBL131018 SRO131018:SRP131018 SHS131018:SHT131018 RXW131018:RXX131018 ROA131018:ROB131018 REE131018:REF131018 QUI131018:QUJ131018 QKM131018:QKN131018 QAQ131018:QAR131018 PQU131018:PQV131018 PGY131018:PGZ131018 OXC131018:OXD131018 ONG131018:ONH131018 ODK131018:ODL131018 NTO131018:NTP131018 NJS131018:NJT131018 MZW131018:MZX131018 MQA131018:MQB131018 MGE131018:MGF131018 LWI131018:LWJ131018 LMM131018:LMN131018 LCQ131018:LCR131018 KSU131018:KSV131018 KIY131018:KIZ131018 JZC131018:JZD131018 JPG131018:JPH131018 JFK131018:JFL131018 IVO131018:IVP131018 ILS131018:ILT131018 IBW131018:IBX131018 HSA131018:HSB131018 HIE131018:HIF131018 GYI131018:GYJ131018 GOM131018:GON131018 GEQ131018:GER131018 FUU131018:FUV131018 FKY131018:FKZ131018 FBC131018:FBD131018 ERG131018:ERH131018 EHK131018:EHL131018 DXO131018:DXP131018 DNS131018:DNT131018 DDW131018:DDX131018 CUA131018:CUB131018 CKE131018:CKF131018 CAI131018:CAJ131018 BQM131018:BQN131018 BGQ131018:BGR131018 AWU131018:AWV131018 AMY131018:AMZ131018 ADC131018:ADD131018 TG131018:TH131018 JK131018:JL131018 O131018:P131018 WVW65482:WVX65482 WMA65482:WMB65482 WCE65482:WCF65482 VSI65482:VSJ65482 VIM65482:VIN65482 UYQ65482:UYR65482 UOU65482:UOV65482 UEY65482:UEZ65482 TVC65482:TVD65482 TLG65482:TLH65482 TBK65482:TBL65482 SRO65482:SRP65482 SHS65482:SHT65482 RXW65482:RXX65482 ROA65482:ROB65482 REE65482:REF65482 QUI65482:QUJ65482 QKM65482:QKN65482 QAQ65482:QAR65482 PQU65482:PQV65482 PGY65482:PGZ65482 OXC65482:OXD65482 ONG65482:ONH65482 ODK65482:ODL65482 NTO65482:NTP65482 NJS65482:NJT65482 MZW65482:MZX65482 MQA65482:MQB65482 MGE65482:MGF65482 LWI65482:LWJ65482 LMM65482:LMN65482 LCQ65482:LCR65482 KSU65482:KSV65482 KIY65482:KIZ65482 JZC65482:JZD65482 JPG65482:JPH65482 JFK65482:JFL65482 IVO65482:IVP65482 ILS65482:ILT65482 IBW65482:IBX65482 HSA65482:HSB65482 HIE65482:HIF65482 GYI65482:GYJ65482 GOM65482:GON65482 GEQ65482:GER65482 FUU65482:FUV65482 FKY65482:FKZ65482 FBC65482:FBD65482 ERG65482:ERH65482 EHK65482:EHL65482 DXO65482:DXP65482 DNS65482:DNT65482 DDW65482:DDX65482 CUA65482:CUB65482 CKE65482:CKF65482 CAI65482:CAJ65482 BQM65482:BQN65482 BGQ65482:BGR65482 AWU65482:AWV65482 AMY65482:AMZ65482 ADC65482:ADD65482 TG65482:TH65482 JK65482:JL65482 O65482:P65482 WVW5:WVX5 WMA5:WMB5 WCE5:WCF5 VSI5:VSJ5 VIM5:VIN5 UYQ5:UYR5 UOU5:UOV5 UEY5:UEZ5 TVC5:TVD5 TLG5:TLH5 TBK5:TBL5 SRO5:SRP5 SHS5:SHT5 RXW5:RXX5 ROA5:ROB5 REE5:REF5 QUI5:QUJ5 QKM5:QKN5 QAQ5:QAR5 PQU5:PQV5 PGY5:PGZ5 OXC5:OXD5 ONG5:ONH5 ODK5:ODL5 NTO5:NTP5 NJS5:NJT5 MZW5:MZX5 MQA5:MQB5 MGE5:MGF5 LWI5:LWJ5 LMM5:LMN5 LCQ5:LCR5 KSU5:KSV5 KIY5:KIZ5 JZC5:JZD5 JPG5:JPH5 JFK5:JFL5 IVO5:IVP5 ILS5:ILT5 IBW5:IBX5 HSA5:HSB5 HIE5:HIF5 GYI5:GYJ5 GOM5:GON5 GEQ5:GER5 FUU5:FUV5 FKY5:FKZ5 FBC5:FBD5 ERG5:ERH5 EHK5:EHL5 DXO5:DXP5 DNS5:DNT5 DDW5:DDX5 CUA5:CUB5 CKE5:CKF5 CAI5:CAJ5 BQM5:BQN5 BGQ5:BGR5 AWU5:AWV5 AMY5:AMZ5 ADC5:ADD5 TG5:TH5 JK5:JL5 AXA5:AXB5 WVS983001:WVS983003 WLW983001:WLW983003 WCA983001:WCA983003 VSE983001:VSE983003 VII983001:VII983003 UYM983001:UYM983003 UOQ983001:UOQ983003 UEU983001:UEU983003 TUY983001:TUY983003 TLC983001:TLC983003 TBG983001:TBG983003 SRK983001:SRK983003 SHO983001:SHO983003 RXS983001:RXS983003 RNW983001:RNW983003 REA983001:REA983003 QUE983001:QUE983003 QKI983001:QKI983003 QAM983001:QAM983003 PQQ983001:PQQ983003 PGU983001:PGU983003 OWY983001:OWY983003 ONC983001:ONC983003 ODG983001:ODG983003 NTK983001:NTK983003 NJO983001:NJO983003 MZS983001:MZS983003 MPW983001:MPW983003 MGA983001:MGA983003 LWE983001:LWE983003 LMI983001:LMI983003 LCM983001:LCM983003 KSQ983001:KSQ983003 KIU983001:KIU983003 JYY983001:JYY983003 JPC983001:JPC983003 JFG983001:JFG983003 IVK983001:IVK983003 ILO983001:ILO983003 IBS983001:IBS983003 HRW983001:HRW983003 HIA983001:HIA983003 GYE983001:GYE983003 GOI983001:GOI983003 GEM983001:GEM983003 FUQ983001:FUQ983003 FKU983001:FKU983003 FAY983001:FAY983003 ERC983001:ERC983003 EHG983001:EHG983003 DXK983001:DXK983003 DNO983001:DNO983003 DDS983001:DDS983003 CTW983001:CTW983003 CKA983001:CKA983003 CAE983001:CAE983003 BQI983001:BQI983003 BGM983001:BGM983003 AWQ983001:AWQ983003 AMU983001:AMU983003 ACY983001:ACY983003 TC983001:TC983003 JG983001:JG983003 K983001:K983003 WVS917465:WVS917467 WLW917465:WLW917467 WCA917465:WCA917467 VSE917465:VSE917467 VII917465:VII917467 UYM917465:UYM917467 UOQ917465:UOQ917467 UEU917465:UEU917467 TUY917465:TUY917467 TLC917465:TLC917467 TBG917465:TBG917467 SRK917465:SRK917467 SHO917465:SHO917467 RXS917465:RXS917467 RNW917465:RNW917467 REA917465:REA917467 QUE917465:QUE917467 QKI917465:QKI917467 QAM917465:QAM917467 PQQ917465:PQQ917467 PGU917465:PGU917467 OWY917465:OWY917467 ONC917465:ONC917467 ODG917465:ODG917467 NTK917465:NTK917467 NJO917465:NJO917467 MZS917465:MZS917467 MPW917465:MPW917467 MGA917465:MGA917467 LWE917465:LWE917467 LMI917465:LMI917467 LCM917465:LCM917467 KSQ917465:KSQ917467 KIU917465:KIU917467 JYY917465:JYY917467 JPC917465:JPC917467 JFG917465:JFG917467 IVK917465:IVK917467 ILO917465:ILO917467 IBS917465:IBS917467 HRW917465:HRW917467 HIA917465:HIA917467 GYE917465:GYE917467 GOI917465:GOI917467 GEM917465:GEM917467 FUQ917465:FUQ917467 FKU917465:FKU917467 FAY917465:FAY917467 ERC917465:ERC917467 EHG917465:EHG917467 DXK917465:DXK917467 DNO917465:DNO917467 DDS917465:DDS917467 CTW917465:CTW917467 CKA917465:CKA917467 CAE917465:CAE917467 BQI917465:BQI917467 BGM917465:BGM917467 AWQ917465:AWQ917467 AMU917465:AMU917467 ACY917465:ACY917467 TC917465:TC917467 JG917465:JG917467 K917465:K917467 WVS851929:WVS851931 WLW851929:WLW851931 WCA851929:WCA851931 VSE851929:VSE851931 VII851929:VII851931 UYM851929:UYM851931 UOQ851929:UOQ851931 UEU851929:UEU851931 TUY851929:TUY851931 TLC851929:TLC851931 TBG851929:TBG851931 SRK851929:SRK851931 SHO851929:SHO851931 RXS851929:RXS851931 RNW851929:RNW851931 REA851929:REA851931 QUE851929:QUE851931 QKI851929:QKI851931 QAM851929:QAM851931 PQQ851929:PQQ851931 PGU851929:PGU851931 OWY851929:OWY851931 ONC851929:ONC851931 ODG851929:ODG851931 NTK851929:NTK851931 NJO851929:NJO851931 MZS851929:MZS851931 MPW851929:MPW851931 MGA851929:MGA851931 LWE851929:LWE851931 LMI851929:LMI851931 LCM851929:LCM851931 KSQ851929:KSQ851931 KIU851929:KIU851931 JYY851929:JYY851931 JPC851929:JPC851931 JFG851929:JFG851931 IVK851929:IVK851931 ILO851929:ILO851931 IBS851929:IBS851931 HRW851929:HRW851931 HIA851929:HIA851931 GYE851929:GYE851931 GOI851929:GOI851931 GEM851929:GEM851931 FUQ851929:FUQ851931 FKU851929:FKU851931 FAY851929:FAY851931 ERC851929:ERC851931 EHG851929:EHG851931 DXK851929:DXK851931 DNO851929:DNO851931 DDS851929:DDS851931 CTW851929:CTW851931 CKA851929:CKA851931 CAE851929:CAE851931 BQI851929:BQI851931 BGM851929:BGM851931 AWQ851929:AWQ851931 AMU851929:AMU851931 ACY851929:ACY851931 TC851929:TC851931 JG851929:JG851931 K851929:K851931 WVS786393:WVS786395 WLW786393:WLW786395 WCA786393:WCA786395 VSE786393:VSE786395 VII786393:VII786395 UYM786393:UYM786395 UOQ786393:UOQ786395 UEU786393:UEU786395 TUY786393:TUY786395 TLC786393:TLC786395 TBG786393:TBG786395 SRK786393:SRK786395 SHO786393:SHO786395 RXS786393:RXS786395 RNW786393:RNW786395 REA786393:REA786395 QUE786393:QUE786395 QKI786393:QKI786395 QAM786393:QAM786395 PQQ786393:PQQ786395 PGU786393:PGU786395 OWY786393:OWY786395 ONC786393:ONC786395 ODG786393:ODG786395 NTK786393:NTK786395 NJO786393:NJO786395 MZS786393:MZS786395 MPW786393:MPW786395 MGA786393:MGA786395 LWE786393:LWE786395 LMI786393:LMI786395 LCM786393:LCM786395 KSQ786393:KSQ786395 KIU786393:KIU786395 JYY786393:JYY786395 JPC786393:JPC786395 JFG786393:JFG786395 IVK786393:IVK786395 ILO786393:ILO786395 IBS786393:IBS786395 HRW786393:HRW786395 HIA786393:HIA786395 GYE786393:GYE786395 GOI786393:GOI786395 GEM786393:GEM786395 FUQ786393:FUQ786395 FKU786393:FKU786395 FAY786393:FAY786395 ERC786393:ERC786395 EHG786393:EHG786395 DXK786393:DXK786395 DNO786393:DNO786395 DDS786393:DDS786395 CTW786393:CTW786395 CKA786393:CKA786395 CAE786393:CAE786395 BQI786393:BQI786395 BGM786393:BGM786395 AWQ786393:AWQ786395 AMU786393:AMU786395 ACY786393:ACY786395 TC786393:TC786395 JG786393:JG786395 K786393:K786395 WVS720857:WVS720859 WLW720857:WLW720859 WCA720857:WCA720859 VSE720857:VSE720859 VII720857:VII720859 UYM720857:UYM720859 UOQ720857:UOQ720859 UEU720857:UEU720859 TUY720857:TUY720859 TLC720857:TLC720859 TBG720857:TBG720859 SRK720857:SRK720859 SHO720857:SHO720859 RXS720857:RXS720859 RNW720857:RNW720859 REA720857:REA720859 QUE720857:QUE720859 QKI720857:QKI720859 QAM720857:QAM720859 PQQ720857:PQQ720859 PGU720857:PGU720859 OWY720857:OWY720859 ONC720857:ONC720859 ODG720857:ODG720859 NTK720857:NTK720859 NJO720857:NJO720859 MZS720857:MZS720859 MPW720857:MPW720859 MGA720857:MGA720859 LWE720857:LWE720859 LMI720857:LMI720859 LCM720857:LCM720859 KSQ720857:KSQ720859 KIU720857:KIU720859 JYY720857:JYY720859 JPC720857:JPC720859 JFG720857:JFG720859 IVK720857:IVK720859 ILO720857:ILO720859 IBS720857:IBS720859 HRW720857:HRW720859 HIA720857:HIA720859 GYE720857:GYE720859 GOI720857:GOI720859 GEM720857:GEM720859 FUQ720857:FUQ720859 FKU720857:FKU720859 FAY720857:FAY720859 ERC720857:ERC720859 EHG720857:EHG720859 DXK720857:DXK720859 DNO720857:DNO720859 DDS720857:DDS720859 CTW720857:CTW720859 CKA720857:CKA720859 CAE720857:CAE720859 BQI720857:BQI720859 BGM720857:BGM720859 AWQ720857:AWQ720859 AMU720857:AMU720859 ACY720857:ACY720859 TC720857:TC720859 JG720857:JG720859 K720857:K720859 WVS655321:WVS655323 WLW655321:WLW655323 WCA655321:WCA655323 VSE655321:VSE655323 VII655321:VII655323 UYM655321:UYM655323 UOQ655321:UOQ655323 UEU655321:UEU655323 TUY655321:TUY655323 TLC655321:TLC655323 TBG655321:TBG655323 SRK655321:SRK655323 SHO655321:SHO655323 RXS655321:RXS655323 RNW655321:RNW655323 REA655321:REA655323 QUE655321:QUE655323 QKI655321:QKI655323 QAM655321:QAM655323 PQQ655321:PQQ655323 PGU655321:PGU655323 OWY655321:OWY655323 ONC655321:ONC655323 ODG655321:ODG655323 NTK655321:NTK655323 NJO655321:NJO655323 MZS655321:MZS655323 MPW655321:MPW655323 MGA655321:MGA655323 LWE655321:LWE655323 LMI655321:LMI655323 LCM655321:LCM655323 KSQ655321:KSQ655323 KIU655321:KIU655323 JYY655321:JYY655323 JPC655321:JPC655323 JFG655321:JFG655323 IVK655321:IVK655323 ILO655321:ILO655323 IBS655321:IBS655323 HRW655321:HRW655323 HIA655321:HIA655323 GYE655321:GYE655323 GOI655321:GOI655323 GEM655321:GEM655323 FUQ655321:FUQ655323 FKU655321:FKU655323 FAY655321:FAY655323 ERC655321:ERC655323 EHG655321:EHG655323 DXK655321:DXK655323 DNO655321:DNO655323 DDS655321:DDS655323 CTW655321:CTW655323 CKA655321:CKA655323 CAE655321:CAE655323 BQI655321:BQI655323 BGM655321:BGM655323 AWQ655321:AWQ655323 AMU655321:AMU655323 ACY655321:ACY655323 TC655321:TC655323 JG655321:JG655323 K655321:K655323 WVS589785:WVS589787 WLW589785:WLW589787 WCA589785:WCA589787 VSE589785:VSE589787 VII589785:VII589787 UYM589785:UYM589787 UOQ589785:UOQ589787 UEU589785:UEU589787 TUY589785:TUY589787 TLC589785:TLC589787 TBG589785:TBG589787 SRK589785:SRK589787 SHO589785:SHO589787 RXS589785:RXS589787 RNW589785:RNW589787 REA589785:REA589787 QUE589785:QUE589787 QKI589785:QKI589787 QAM589785:QAM589787 PQQ589785:PQQ589787 PGU589785:PGU589787 OWY589785:OWY589787 ONC589785:ONC589787 ODG589785:ODG589787 NTK589785:NTK589787 NJO589785:NJO589787 MZS589785:MZS589787 MPW589785:MPW589787 MGA589785:MGA589787 LWE589785:LWE589787 LMI589785:LMI589787 LCM589785:LCM589787 KSQ589785:KSQ589787 KIU589785:KIU589787 JYY589785:JYY589787 JPC589785:JPC589787 JFG589785:JFG589787 IVK589785:IVK589787 ILO589785:ILO589787 IBS589785:IBS589787 HRW589785:HRW589787 HIA589785:HIA589787 GYE589785:GYE589787 GOI589785:GOI589787 GEM589785:GEM589787 FUQ589785:FUQ589787 FKU589785:FKU589787 FAY589785:FAY589787 ERC589785:ERC589787 EHG589785:EHG589787 DXK589785:DXK589787 DNO589785:DNO589787 DDS589785:DDS589787 CTW589785:CTW589787 CKA589785:CKA589787 CAE589785:CAE589787 BQI589785:BQI589787 BGM589785:BGM589787 AWQ589785:AWQ589787 AMU589785:AMU589787 ACY589785:ACY589787 TC589785:TC589787 JG589785:JG589787 K589785:K589787 WVS524249:WVS524251 WLW524249:WLW524251 WCA524249:WCA524251 VSE524249:VSE524251 VII524249:VII524251 UYM524249:UYM524251 UOQ524249:UOQ524251 UEU524249:UEU524251 TUY524249:TUY524251 TLC524249:TLC524251 TBG524249:TBG524251 SRK524249:SRK524251 SHO524249:SHO524251 RXS524249:RXS524251 RNW524249:RNW524251 REA524249:REA524251 QUE524249:QUE524251 QKI524249:QKI524251 QAM524249:QAM524251 PQQ524249:PQQ524251 PGU524249:PGU524251 OWY524249:OWY524251 ONC524249:ONC524251 ODG524249:ODG524251 NTK524249:NTK524251 NJO524249:NJO524251 MZS524249:MZS524251 MPW524249:MPW524251 MGA524249:MGA524251 LWE524249:LWE524251 LMI524249:LMI524251 LCM524249:LCM524251 KSQ524249:KSQ524251 KIU524249:KIU524251 JYY524249:JYY524251 JPC524249:JPC524251 JFG524249:JFG524251 IVK524249:IVK524251 ILO524249:ILO524251 IBS524249:IBS524251 HRW524249:HRW524251 HIA524249:HIA524251 GYE524249:GYE524251 GOI524249:GOI524251 GEM524249:GEM524251 FUQ524249:FUQ524251 FKU524249:FKU524251 FAY524249:FAY524251 ERC524249:ERC524251 EHG524249:EHG524251 DXK524249:DXK524251 DNO524249:DNO524251 DDS524249:DDS524251 CTW524249:CTW524251 CKA524249:CKA524251 CAE524249:CAE524251 BQI524249:BQI524251 BGM524249:BGM524251 AWQ524249:AWQ524251 AMU524249:AMU524251 ACY524249:ACY524251 TC524249:TC524251 JG524249:JG524251 K524249:K524251 WVS458713:WVS458715 WLW458713:WLW458715 WCA458713:WCA458715 VSE458713:VSE458715 VII458713:VII458715 UYM458713:UYM458715 UOQ458713:UOQ458715 UEU458713:UEU458715 TUY458713:TUY458715 TLC458713:TLC458715 TBG458713:TBG458715 SRK458713:SRK458715 SHO458713:SHO458715 RXS458713:RXS458715 RNW458713:RNW458715 REA458713:REA458715 QUE458713:QUE458715 QKI458713:QKI458715 QAM458713:QAM458715 PQQ458713:PQQ458715 PGU458713:PGU458715 OWY458713:OWY458715 ONC458713:ONC458715 ODG458713:ODG458715 NTK458713:NTK458715 NJO458713:NJO458715 MZS458713:MZS458715 MPW458713:MPW458715 MGA458713:MGA458715 LWE458713:LWE458715 LMI458713:LMI458715 LCM458713:LCM458715 KSQ458713:KSQ458715 KIU458713:KIU458715 JYY458713:JYY458715 JPC458713:JPC458715 JFG458713:JFG458715 IVK458713:IVK458715 ILO458713:ILO458715 IBS458713:IBS458715 HRW458713:HRW458715 HIA458713:HIA458715 GYE458713:GYE458715 GOI458713:GOI458715 GEM458713:GEM458715 FUQ458713:FUQ458715 FKU458713:FKU458715 FAY458713:FAY458715 ERC458713:ERC458715 EHG458713:EHG458715 DXK458713:DXK458715 DNO458713:DNO458715 DDS458713:DDS458715 CTW458713:CTW458715 CKA458713:CKA458715 CAE458713:CAE458715 BQI458713:BQI458715 BGM458713:BGM458715 AWQ458713:AWQ458715 AMU458713:AMU458715 ACY458713:ACY458715 TC458713:TC458715 JG458713:JG458715 K458713:K458715 WVS393177:WVS393179 WLW393177:WLW393179 WCA393177:WCA393179 VSE393177:VSE393179 VII393177:VII393179 UYM393177:UYM393179 UOQ393177:UOQ393179 UEU393177:UEU393179 TUY393177:TUY393179 TLC393177:TLC393179 TBG393177:TBG393179 SRK393177:SRK393179 SHO393177:SHO393179 RXS393177:RXS393179 RNW393177:RNW393179 REA393177:REA393179 QUE393177:QUE393179 QKI393177:QKI393179 QAM393177:QAM393179 PQQ393177:PQQ393179 PGU393177:PGU393179 OWY393177:OWY393179 ONC393177:ONC393179 ODG393177:ODG393179 NTK393177:NTK393179 NJO393177:NJO393179 MZS393177:MZS393179 MPW393177:MPW393179 MGA393177:MGA393179 LWE393177:LWE393179 LMI393177:LMI393179 LCM393177:LCM393179 KSQ393177:KSQ393179 KIU393177:KIU393179 JYY393177:JYY393179 JPC393177:JPC393179 JFG393177:JFG393179 IVK393177:IVK393179 ILO393177:ILO393179 IBS393177:IBS393179 HRW393177:HRW393179 HIA393177:HIA393179 GYE393177:GYE393179 GOI393177:GOI393179 GEM393177:GEM393179 FUQ393177:FUQ393179 FKU393177:FKU393179 FAY393177:FAY393179 ERC393177:ERC393179 EHG393177:EHG393179 DXK393177:DXK393179 DNO393177:DNO393179 DDS393177:DDS393179 CTW393177:CTW393179 CKA393177:CKA393179 CAE393177:CAE393179 BQI393177:BQI393179 BGM393177:BGM393179 AWQ393177:AWQ393179 AMU393177:AMU393179 ACY393177:ACY393179 TC393177:TC393179 JG393177:JG393179 K393177:K393179 WVS327641:WVS327643 WLW327641:WLW327643 WCA327641:WCA327643 VSE327641:VSE327643 VII327641:VII327643 UYM327641:UYM327643 UOQ327641:UOQ327643 UEU327641:UEU327643 TUY327641:TUY327643 TLC327641:TLC327643 TBG327641:TBG327643 SRK327641:SRK327643 SHO327641:SHO327643 RXS327641:RXS327643 RNW327641:RNW327643 REA327641:REA327643 QUE327641:QUE327643 QKI327641:QKI327643 QAM327641:QAM327643 PQQ327641:PQQ327643 PGU327641:PGU327643 OWY327641:OWY327643 ONC327641:ONC327643 ODG327641:ODG327643 NTK327641:NTK327643 NJO327641:NJO327643 MZS327641:MZS327643 MPW327641:MPW327643 MGA327641:MGA327643 LWE327641:LWE327643 LMI327641:LMI327643 LCM327641:LCM327643 KSQ327641:KSQ327643 KIU327641:KIU327643 JYY327641:JYY327643 JPC327641:JPC327643 JFG327641:JFG327643 IVK327641:IVK327643 ILO327641:ILO327643 IBS327641:IBS327643 HRW327641:HRW327643 HIA327641:HIA327643 GYE327641:GYE327643 GOI327641:GOI327643 GEM327641:GEM327643 FUQ327641:FUQ327643 FKU327641:FKU327643 FAY327641:FAY327643 ERC327641:ERC327643 EHG327641:EHG327643 DXK327641:DXK327643 DNO327641:DNO327643 DDS327641:DDS327643 CTW327641:CTW327643 CKA327641:CKA327643 CAE327641:CAE327643 BQI327641:BQI327643 BGM327641:BGM327643 AWQ327641:AWQ327643 AMU327641:AMU327643 ACY327641:ACY327643 TC327641:TC327643 JG327641:JG327643 K327641:K327643 WVS262105:WVS262107 WLW262105:WLW262107 WCA262105:WCA262107 VSE262105:VSE262107 VII262105:VII262107 UYM262105:UYM262107 UOQ262105:UOQ262107 UEU262105:UEU262107 TUY262105:TUY262107 TLC262105:TLC262107 TBG262105:TBG262107 SRK262105:SRK262107 SHO262105:SHO262107 RXS262105:RXS262107 RNW262105:RNW262107 REA262105:REA262107 QUE262105:QUE262107 QKI262105:QKI262107 QAM262105:QAM262107 PQQ262105:PQQ262107 PGU262105:PGU262107 OWY262105:OWY262107 ONC262105:ONC262107 ODG262105:ODG262107 NTK262105:NTK262107 NJO262105:NJO262107 MZS262105:MZS262107 MPW262105:MPW262107 MGA262105:MGA262107 LWE262105:LWE262107 LMI262105:LMI262107 LCM262105:LCM262107 KSQ262105:KSQ262107 KIU262105:KIU262107 JYY262105:JYY262107 JPC262105:JPC262107 JFG262105:JFG262107 IVK262105:IVK262107 ILO262105:ILO262107 IBS262105:IBS262107 HRW262105:HRW262107 HIA262105:HIA262107 GYE262105:GYE262107 GOI262105:GOI262107 GEM262105:GEM262107 FUQ262105:FUQ262107 FKU262105:FKU262107 FAY262105:FAY262107 ERC262105:ERC262107 EHG262105:EHG262107 DXK262105:DXK262107 DNO262105:DNO262107 DDS262105:DDS262107 CTW262105:CTW262107 CKA262105:CKA262107 CAE262105:CAE262107 BQI262105:BQI262107 BGM262105:BGM262107 AWQ262105:AWQ262107 AMU262105:AMU262107 ACY262105:ACY262107 TC262105:TC262107 JG262105:JG262107 K262105:K262107 WVS196569:WVS196571 WLW196569:WLW196571 WCA196569:WCA196571 VSE196569:VSE196571 VII196569:VII196571 UYM196569:UYM196571 UOQ196569:UOQ196571 UEU196569:UEU196571 TUY196569:TUY196571 TLC196569:TLC196571 TBG196569:TBG196571 SRK196569:SRK196571 SHO196569:SHO196571 RXS196569:RXS196571 RNW196569:RNW196571 REA196569:REA196571 QUE196569:QUE196571 QKI196569:QKI196571 QAM196569:QAM196571 PQQ196569:PQQ196571 PGU196569:PGU196571 OWY196569:OWY196571 ONC196569:ONC196571 ODG196569:ODG196571 NTK196569:NTK196571 NJO196569:NJO196571 MZS196569:MZS196571 MPW196569:MPW196571 MGA196569:MGA196571 LWE196569:LWE196571 LMI196569:LMI196571 LCM196569:LCM196571 KSQ196569:KSQ196571 KIU196569:KIU196571 JYY196569:JYY196571 JPC196569:JPC196571 JFG196569:JFG196571 IVK196569:IVK196571 ILO196569:ILO196571 IBS196569:IBS196571 HRW196569:HRW196571 HIA196569:HIA196571 GYE196569:GYE196571 GOI196569:GOI196571 GEM196569:GEM196571 FUQ196569:FUQ196571 FKU196569:FKU196571 FAY196569:FAY196571 ERC196569:ERC196571 EHG196569:EHG196571 DXK196569:DXK196571 DNO196569:DNO196571 DDS196569:DDS196571 CTW196569:CTW196571 CKA196569:CKA196571 CAE196569:CAE196571 BQI196569:BQI196571 BGM196569:BGM196571 AWQ196569:AWQ196571 AMU196569:AMU196571 ACY196569:ACY196571 TC196569:TC196571 JG196569:JG196571 K196569:K196571 WVS131033:WVS131035 WLW131033:WLW131035 WCA131033:WCA131035 VSE131033:VSE131035 VII131033:VII131035 UYM131033:UYM131035 UOQ131033:UOQ131035 UEU131033:UEU131035 TUY131033:TUY131035 TLC131033:TLC131035 TBG131033:TBG131035 SRK131033:SRK131035 SHO131033:SHO131035 RXS131033:RXS131035 RNW131033:RNW131035 REA131033:REA131035 QUE131033:QUE131035 QKI131033:QKI131035 QAM131033:QAM131035 PQQ131033:PQQ131035 PGU131033:PGU131035 OWY131033:OWY131035 ONC131033:ONC131035 ODG131033:ODG131035 NTK131033:NTK131035 NJO131033:NJO131035 MZS131033:MZS131035 MPW131033:MPW131035 MGA131033:MGA131035 LWE131033:LWE131035 LMI131033:LMI131035 LCM131033:LCM131035 KSQ131033:KSQ131035 KIU131033:KIU131035 JYY131033:JYY131035 JPC131033:JPC131035 JFG131033:JFG131035 IVK131033:IVK131035 ILO131033:ILO131035 IBS131033:IBS131035 HRW131033:HRW131035 HIA131033:HIA131035 GYE131033:GYE131035 GOI131033:GOI131035 GEM131033:GEM131035 FUQ131033:FUQ131035 FKU131033:FKU131035 FAY131033:FAY131035 ERC131033:ERC131035 EHG131033:EHG131035 DXK131033:DXK131035 DNO131033:DNO131035 DDS131033:DDS131035 CTW131033:CTW131035 CKA131033:CKA131035 CAE131033:CAE131035 BQI131033:BQI131035 BGM131033:BGM131035 AWQ131033:AWQ131035 AMU131033:AMU131035 ACY131033:ACY131035 TC131033:TC131035 JG131033:JG131035 K131033:K131035 WVS65497:WVS65499 WLW65497:WLW65499 WCA65497:WCA65499 VSE65497:VSE65499 VII65497:VII65499 UYM65497:UYM65499 UOQ65497:UOQ65499 UEU65497:UEU65499 TUY65497:TUY65499 TLC65497:TLC65499 TBG65497:TBG65499 SRK65497:SRK65499 SHO65497:SHO65499 RXS65497:RXS65499 RNW65497:RNW65499 REA65497:REA65499 QUE65497:QUE65499 QKI65497:QKI65499 QAM65497:QAM65499 PQQ65497:PQQ65499 PGU65497:PGU65499 OWY65497:OWY65499 ONC65497:ONC65499 ODG65497:ODG65499 NTK65497:NTK65499 NJO65497:NJO65499 MZS65497:MZS65499 MPW65497:MPW65499 MGA65497:MGA65499 LWE65497:LWE65499 LMI65497:LMI65499 LCM65497:LCM65499 KSQ65497:KSQ65499 KIU65497:KIU65499 JYY65497:JYY65499 JPC65497:JPC65499 JFG65497:JFG65499 IVK65497:IVK65499 ILO65497:ILO65499 IBS65497:IBS65499 HRW65497:HRW65499 HIA65497:HIA65499 GYE65497:GYE65499 GOI65497:GOI65499 GEM65497:GEM65499 FUQ65497:FUQ65499 FKU65497:FKU65499 FAY65497:FAY65499 ERC65497:ERC65499 EHG65497:EHG65499 DXK65497:DXK65499 DNO65497:DNO65499 DDS65497:DDS65499 CTW65497:CTW65499 CKA65497:CKA65499 CAE65497:CAE65499 BQI65497:BQI65499 BGM65497:BGM65499 AWQ65497:AWQ65499 AMU65497:AMU65499 ACY65497:ACY65499 TC65497:TC65499 JG65497:JG65499 K65497:K65499 WVS20:WVS22 WLW20:WLW22 WCA20:WCA22 VSE20:VSE22 VII20:VII22 UYM20:UYM22 UOQ20:UOQ22 UEU20:UEU22 TUY20:TUY22 TLC20:TLC22 TBG20:TBG22 SRK20:SRK22 SHO20:SHO22 RXS20:RXS22 RNW20:RNW22 REA20:REA22 QUE20:QUE22 QKI20:QKI22 QAM20:QAM22 PQQ20:PQQ22 PGU20:PGU22 OWY20:OWY22 ONC20:ONC22 ODG20:ODG22 NTK20:NTK22 NJO20:NJO22 MZS20:MZS22 MPW20:MPW22 MGA20:MGA22 LWE20:LWE22 LMI20:LMI22 LCM20:LCM22 KSQ20:KSQ22 KIU20:KIU22 JYY20:JYY22 JPC20:JPC22 JFG20:JFG22 IVK20:IVK22 ILO20:ILO22 IBS20:IBS22 HRW20:HRW22 HIA20:HIA22 GYE20:GYE22 GOI20:GOI22 GEM20:GEM22 FUQ20:FUQ22 FKU20:FKU22 FAY20:FAY22 ERC20:ERC22 EHG20:EHG22 DXK20:DXK22 DNO20:DNO22 DDS20:DDS22 CTW20:CTW22 CKA20:CKA22 CAE20:CAE22 BQI20:BQI22 BGM20:BGM22 AWQ20:AWQ22 AMU20:AMU22 ACY20:ACY22 TC20:TC22 JG20:JG22 X20:X21 WVU982985:WVV982985 WLY982985:WLZ982985 WCC982985:WCD982985 VSG982985:VSH982985 VIK982985:VIL982985 UYO982985:UYP982985 UOS982985:UOT982985 UEW982985:UEX982985 TVA982985:TVB982985 TLE982985:TLF982985 TBI982985:TBJ982985 SRM982985:SRN982985 SHQ982985:SHR982985 RXU982985:RXV982985 RNY982985:RNZ982985 REC982985:RED982985 QUG982985:QUH982985 QKK982985:QKL982985 QAO982985:QAP982985 PQS982985:PQT982985 PGW982985:PGX982985 OXA982985:OXB982985 ONE982985:ONF982985 ODI982985:ODJ982985 NTM982985:NTN982985 NJQ982985:NJR982985 MZU982985:MZV982985 MPY982985:MPZ982985 MGC982985:MGD982985 LWG982985:LWH982985 LMK982985:LML982985 LCO982985:LCP982985 KSS982985:KST982985 KIW982985:KIX982985 JZA982985:JZB982985 JPE982985:JPF982985 JFI982985:JFJ982985 IVM982985:IVN982985 ILQ982985:ILR982985 IBU982985:IBV982985 HRY982985:HRZ982985 HIC982985:HID982985 GYG982985:GYH982985 GOK982985:GOL982985 GEO982985:GEP982985 FUS982985:FUT982985 FKW982985:FKX982985 FBA982985:FBB982985 ERE982985:ERF982985 EHI982985:EHJ982985 DXM982985:DXN982985 DNQ982985:DNR982985 DDU982985:DDV982985 CTY982985:CTZ982985 CKC982985:CKD982985 CAG982985:CAH982985 BQK982985:BQL982985 BGO982985:BGP982985 AWS982985:AWT982985 AMW982985:AMX982985 ADA982985:ADB982985 TE982985:TF982985 JI982985:JJ982985 M982985:N982985 WVU917449:WVV917449 WLY917449:WLZ917449 WCC917449:WCD917449 VSG917449:VSH917449 VIK917449:VIL917449 UYO917449:UYP917449 UOS917449:UOT917449 UEW917449:UEX917449 TVA917449:TVB917449 TLE917449:TLF917449 TBI917449:TBJ917449 SRM917449:SRN917449 SHQ917449:SHR917449 RXU917449:RXV917449 RNY917449:RNZ917449 REC917449:RED917449 QUG917449:QUH917449 QKK917449:QKL917449 QAO917449:QAP917449 PQS917449:PQT917449 PGW917449:PGX917449 OXA917449:OXB917449 ONE917449:ONF917449 ODI917449:ODJ917449 NTM917449:NTN917449 NJQ917449:NJR917449 MZU917449:MZV917449 MPY917449:MPZ917449 MGC917449:MGD917449 LWG917449:LWH917449 LMK917449:LML917449 LCO917449:LCP917449 KSS917449:KST917449 KIW917449:KIX917449 JZA917449:JZB917449 JPE917449:JPF917449 JFI917449:JFJ917449 IVM917449:IVN917449 ILQ917449:ILR917449 IBU917449:IBV917449 HRY917449:HRZ917449 HIC917449:HID917449 GYG917449:GYH917449 GOK917449:GOL917449 GEO917449:GEP917449 FUS917449:FUT917449 FKW917449:FKX917449 FBA917449:FBB917449 ERE917449:ERF917449 EHI917449:EHJ917449 DXM917449:DXN917449 DNQ917449:DNR917449 DDU917449:DDV917449 CTY917449:CTZ917449 CKC917449:CKD917449 CAG917449:CAH917449 BQK917449:BQL917449 BGO917449:BGP917449 AWS917449:AWT917449 AMW917449:AMX917449 ADA917449:ADB917449 TE917449:TF917449 JI917449:JJ917449 M917449:N917449 WVU851913:WVV851913 WLY851913:WLZ851913 WCC851913:WCD851913 VSG851913:VSH851913 VIK851913:VIL851913 UYO851913:UYP851913 UOS851913:UOT851913 UEW851913:UEX851913 TVA851913:TVB851913 TLE851913:TLF851913 TBI851913:TBJ851913 SRM851913:SRN851913 SHQ851913:SHR851913 RXU851913:RXV851913 RNY851913:RNZ851913 REC851913:RED851913 QUG851913:QUH851913 QKK851913:QKL851913 QAO851913:QAP851913 PQS851913:PQT851913 PGW851913:PGX851913 OXA851913:OXB851913 ONE851913:ONF851913 ODI851913:ODJ851913 NTM851913:NTN851913 NJQ851913:NJR851913 MZU851913:MZV851913 MPY851913:MPZ851913 MGC851913:MGD851913 LWG851913:LWH851913 LMK851913:LML851913 LCO851913:LCP851913 KSS851913:KST851913 KIW851913:KIX851913 JZA851913:JZB851913 JPE851913:JPF851913 JFI851913:JFJ851913 IVM851913:IVN851913 ILQ851913:ILR851913 IBU851913:IBV851913 HRY851913:HRZ851913 HIC851913:HID851913 GYG851913:GYH851913 GOK851913:GOL851913 GEO851913:GEP851913 FUS851913:FUT851913 FKW851913:FKX851913 FBA851913:FBB851913 ERE851913:ERF851913 EHI851913:EHJ851913 DXM851913:DXN851913 DNQ851913:DNR851913 DDU851913:DDV851913 CTY851913:CTZ851913 CKC851913:CKD851913 CAG851913:CAH851913 BQK851913:BQL851913 BGO851913:BGP851913 AWS851913:AWT851913 AMW851913:AMX851913 ADA851913:ADB851913 TE851913:TF851913 JI851913:JJ851913 M851913:N851913 WVU786377:WVV786377 WLY786377:WLZ786377 WCC786377:WCD786377 VSG786377:VSH786377 VIK786377:VIL786377 UYO786377:UYP786377 UOS786377:UOT786377 UEW786377:UEX786377 TVA786377:TVB786377 TLE786377:TLF786377 TBI786377:TBJ786377 SRM786377:SRN786377 SHQ786377:SHR786377 RXU786377:RXV786377 RNY786377:RNZ786377 REC786377:RED786377 QUG786377:QUH786377 QKK786377:QKL786377 QAO786377:QAP786377 PQS786377:PQT786377 PGW786377:PGX786377 OXA786377:OXB786377 ONE786377:ONF786377 ODI786377:ODJ786377 NTM786377:NTN786377 NJQ786377:NJR786377 MZU786377:MZV786377 MPY786377:MPZ786377 MGC786377:MGD786377 LWG786377:LWH786377 LMK786377:LML786377 LCO786377:LCP786377 KSS786377:KST786377 KIW786377:KIX786377 JZA786377:JZB786377 JPE786377:JPF786377 JFI786377:JFJ786377 IVM786377:IVN786377 ILQ786377:ILR786377 IBU786377:IBV786377 HRY786377:HRZ786377 HIC786377:HID786377 GYG786377:GYH786377 GOK786377:GOL786377 GEO786377:GEP786377 FUS786377:FUT786377 FKW786377:FKX786377 FBA786377:FBB786377 ERE786377:ERF786377 EHI786377:EHJ786377 DXM786377:DXN786377 DNQ786377:DNR786377 DDU786377:DDV786377 CTY786377:CTZ786377 CKC786377:CKD786377 CAG786377:CAH786377 BQK786377:BQL786377 BGO786377:BGP786377 AWS786377:AWT786377 AMW786377:AMX786377 ADA786377:ADB786377 TE786377:TF786377 JI786377:JJ786377 M786377:N786377 WVU720841:WVV720841 WLY720841:WLZ720841 WCC720841:WCD720841 VSG720841:VSH720841 VIK720841:VIL720841 UYO720841:UYP720841 UOS720841:UOT720841 UEW720841:UEX720841 TVA720841:TVB720841 TLE720841:TLF720841 TBI720841:TBJ720841 SRM720841:SRN720841 SHQ720841:SHR720841 RXU720841:RXV720841 RNY720841:RNZ720841 REC720841:RED720841 QUG720841:QUH720841 QKK720841:QKL720841 QAO720841:QAP720841 PQS720841:PQT720841 PGW720841:PGX720841 OXA720841:OXB720841 ONE720841:ONF720841 ODI720841:ODJ720841 NTM720841:NTN720841 NJQ720841:NJR720841 MZU720841:MZV720841 MPY720841:MPZ720841 MGC720841:MGD720841 LWG720841:LWH720841 LMK720841:LML720841 LCO720841:LCP720841 KSS720841:KST720841 KIW720841:KIX720841 JZA720841:JZB720841 JPE720841:JPF720841 JFI720841:JFJ720841 IVM720841:IVN720841 ILQ720841:ILR720841 IBU720841:IBV720841 HRY720841:HRZ720841 HIC720841:HID720841 GYG720841:GYH720841 GOK720841:GOL720841 GEO720841:GEP720841 FUS720841:FUT720841 FKW720841:FKX720841 FBA720841:FBB720841 ERE720841:ERF720841 EHI720841:EHJ720841 DXM720841:DXN720841 DNQ720841:DNR720841 DDU720841:DDV720841 CTY720841:CTZ720841 CKC720841:CKD720841 CAG720841:CAH720841 BQK720841:BQL720841 BGO720841:BGP720841 AWS720841:AWT720841 AMW720841:AMX720841 ADA720841:ADB720841 TE720841:TF720841 JI720841:JJ720841 M720841:N720841 WVU655305:WVV655305 WLY655305:WLZ655305 WCC655305:WCD655305 VSG655305:VSH655305 VIK655305:VIL655305 UYO655305:UYP655305 UOS655305:UOT655305 UEW655305:UEX655305 TVA655305:TVB655305 TLE655305:TLF655305 TBI655305:TBJ655305 SRM655305:SRN655305 SHQ655305:SHR655305 RXU655305:RXV655305 RNY655305:RNZ655305 REC655305:RED655305 QUG655305:QUH655305 QKK655305:QKL655305 QAO655305:QAP655305 PQS655305:PQT655305 PGW655305:PGX655305 OXA655305:OXB655305 ONE655305:ONF655305 ODI655305:ODJ655305 NTM655305:NTN655305 NJQ655305:NJR655305 MZU655305:MZV655305 MPY655305:MPZ655305 MGC655305:MGD655305 LWG655305:LWH655305 LMK655305:LML655305 LCO655305:LCP655305 KSS655305:KST655305 KIW655305:KIX655305 JZA655305:JZB655305 JPE655305:JPF655305 JFI655305:JFJ655305 IVM655305:IVN655305 ILQ655305:ILR655305 IBU655305:IBV655305 HRY655305:HRZ655305 HIC655305:HID655305 GYG655305:GYH655305 GOK655305:GOL655305 GEO655305:GEP655305 FUS655305:FUT655305 FKW655305:FKX655305 FBA655305:FBB655305 ERE655305:ERF655305 EHI655305:EHJ655305 DXM655305:DXN655305 DNQ655305:DNR655305 DDU655305:DDV655305 CTY655305:CTZ655305 CKC655305:CKD655305 CAG655305:CAH655305 BQK655305:BQL655305 BGO655305:BGP655305 AWS655305:AWT655305 AMW655305:AMX655305 ADA655305:ADB655305 TE655305:TF655305 JI655305:JJ655305 M655305:N655305 WVU589769:WVV589769 WLY589769:WLZ589769 WCC589769:WCD589769 VSG589769:VSH589769 VIK589769:VIL589769 UYO589769:UYP589769 UOS589769:UOT589769 UEW589769:UEX589769 TVA589769:TVB589769 TLE589769:TLF589769 TBI589769:TBJ589769 SRM589769:SRN589769 SHQ589769:SHR589769 RXU589769:RXV589769 RNY589769:RNZ589769 REC589769:RED589769 QUG589769:QUH589769 QKK589769:QKL589769 QAO589769:QAP589769 PQS589769:PQT589769 PGW589769:PGX589769 OXA589769:OXB589769 ONE589769:ONF589769 ODI589769:ODJ589769 NTM589769:NTN589769 NJQ589769:NJR589769 MZU589769:MZV589769 MPY589769:MPZ589769 MGC589769:MGD589769 LWG589769:LWH589769 LMK589769:LML589769 LCO589769:LCP589769 KSS589769:KST589769 KIW589769:KIX589769 JZA589769:JZB589769 JPE589769:JPF589769 JFI589769:JFJ589769 IVM589769:IVN589769 ILQ589769:ILR589769 IBU589769:IBV589769 HRY589769:HRZ589769 HIC589769:HID589769 GYG589769:GYH589769 GOK589769:GOL589769 GEO589769:GEP589769 FUS589769:FUT589769 FKW589769:FKX589769 FBA589769:FBB589769 ERE589769:ERF589769 EHI589769:EHJ589769 DXM589769:DXN589769 DNQ589769:DNR589769 DDU589769:DDV589769 CTY589769:CTZ589769 CKC589769:CKD589769 CAG589769:CAH589769 BQK589769:BQL589769 BGO589769:BGP589769 AWS589769:AWT589769 AMW589769:AMX589769 ADA589769:ADB589769 TE589769:TF589769 JI589769:JJ589769 M589769:N589769 WVU524233:WVV524233 WLY524233:WLZ524233 WCC524233:WCD524233 VSG524233:VSH524233 VIK524233:VIL524233 UYO524233:UYP524233 UOS524233:UOT524233 UEW524233:UEX524233 TVA524233:TVB524233 TLE524233:TLF524233 TBI524233:TBJ524233 SRM524233:SRN524233 SHQ524233:SHR524233 RXU524233:RXV524233 RNY524233:RNZ524233 REC524233:RED524233 QUG524233:QUH524233 QKK524233:QKL524233 QAO524233:QAP524233 PQS524233:PQT524233 PGW524233:PGX524233 OXA524233:OXB524233 ONE524233:ONF524233 ODI524233:ODJ524233 NTM524233:NTN524233 NJQ524233:NJR524233 MZU524233:MZV524233 MPY524233:MPZ524233 MGC524233:MGD524233 LWG524233:LWH524233 LMK524233:LML524233 LCO524233:LCP524233 KSS524233:KST524233 KIW524233:KIX524233 JZA524233:JZB524233 JPE524233:JPF524233 JFI524233:JFJ524233 IVM524233:IVN524233 ILQ524233:ILR524233 IBU524233:IBV524233 HRY524233:HRZ524233 HIC524233:HID524233 GYG524233:GYH524233 GOK524233:GOL524233 GEO524233:GEP524233 FUS524233:FUT524233 FKW524233:FKX524233 FBA524233:FBB524233 ERE524233:ERF524233 EHI524233:EHJ524233 DXM524233:DXN524233 DNQ524233:DNR524233 DDU524233:DDV524233 CTY524233:CTZ524233 CKC524233:CKD524233 CAG524233:CAH524233 BQK524233:BQL524233 BGO524233:BGP524233 AWS524233:AWT524233 AMW524233:AMX524233 ADA524233:ADB524233 TE524233:TF524233 JI524233:JJ524233 M524233:N524233 WVU458697:WVV458697 WLY458697:WLZ458697 WCC458697:WCD458697 VSG458697:VSH458697 VIK458697:VIL458697 UYO458697:UYP458697 UOS458697:UOT458697 UEW458697:UEX458697 TVA458697:TVB458697 TLE458697:TLF458697 TBI458697:TBJ458697 SRM458697:SRN458697 SHQ458697:SHR458697 RXU458697:RXV458697 RNY458697:RNZ458697 REC458697:RED458697 QUG458697:QUH458697 QKK458697:QKL458697 QAO458697:QAP458697 PQS458697:PQT458697 PGW458697:PGX458697 OXA458697:OXB458697 ONE458697:ONF458697 ODI458697:ODJ458697 NTM458697:NTN458697 NJQ458697:NJR458697 MZU458697:MZV458697 MPY458697:MPZ458697 MGC458697:MGD458697 LWG458697:LWH458697 LMK458697:LML458697 LCO458697:LCP458697 KSS458697:KST458697 KIW458697:KIX458697 JZA458697:JZB458697 JPE458697:JPF458697 JFI458697:JFJ458697 IVM458697:IVN458697 ILQ458697:ILR458697 IBU458697:IBV458697 HRY458697:HRZ458697 HIC458697:HID458697 GYG458697:GYH458697 GOK458697:GOL458697 GEO458697:GEP458697 FUS458697:FUT458697 FKW458697:FKX458697 FBA458697:FBB458697 ERE458697:ERF458697 EHI458697:EHJ458697 DXM458697:DXN458697 DNQ458697:DNR458697 DDU458697:DDV458697 CTY458697:CTZ458697 CKC458697:CKD458697 CAG458697:CAH458697 BQK458697:BQL458697 BGO458697:BGP458697 AWS458697:AWT458697 AMW458697:AMX458697 ADA458697:ADB458697 TE458697:TF458697 JI458697:JJ458697 M458697:N458697 WVU393161:WVV393161 WLY393161:WLZ393161 WCC393161:WCD393161 VSG393161:VSH393161 VIK393161:VIL393161 UYO393161:UYP393161 UOS393161:UOT393161 UEW393161:UEX393161 TVA393161:TVB393161 TLE393161:TLF393161 TBI393161:TBJ393161 SRM393161:SRN393161 SHQ393161:SHR393161 RXU393161:RXV393161 RNY393161:RNZ393161 REC393161:RED393161 QUG393161:QUH393161 QKK393161:QKL393161 QAO393161:QAP393161 PQS393161:PQT393161 PGW393161:PGX393161 OXA393161:OXB393161 ONE393161:ONF393161 ODI393161:ODJ393161 NTM393161:NTN393161 NJQ393161:NJR393161 MZU393161:MZV393161 MPY393161:MPZ393161 MGC393161:MGD393161 LWG393161:LWH393161 LMK393161:LML393161 LCO393161:LCP393161 KSS393161:KST393161 KIW393161:KIX393161 JZA393161:JZB393161 JPE393161:JPF393161 JFI393161:JFJ393161 IVM393161:IVN393161 ILQ393161:ILR393161 IBU393161:IBV393161 HRY393161:HRZ393161 HIC393161:HID393161 GYG393161:GYH393161 GOK393161:GOL393161 GEO393161:GEP393161 FUS393161:FUT393161 FKW393161:FKX393161 FBA393161:FBB393161 ERE393161:ERF393161 EHI393161:EHJ393161 DXM393161:DXN393161 DNQ393161:DNR393161 DDU393161:DDV393161 CTY393161:CTZ393161 CKC393161:CKD393161 CAG393161:CAH393161 BQK393161:BQL393161 BGO393161:BGP393161 AWS393161:AWT393161 AMW393161:AMX393161 ADA393161:ADB393161 TE393161:TF393161 JI393161:JJ393161 M393161:N393161 WVU327625:WVV327625 WLY327625:WLZ327625 WCC327625:WCD327625 VSG327625:VSH327625 VIK327625:VIL327625 UYO327625:UYP327625 UOS327625:UOT327625 UEW327625:UEX327625 TVA327625:TVB327625 TLE327625:TLF327625 TBI327625:TBJ327625 SRM327625:SRN327625 SHQ327625:SHR327625 RXU327625:RXV327625 RNY327625:RNZ327625 REC327625:RED327625 QUG327625:QUH327625 QKK327625:QKL327625 QAO327625:QAP327625 PQS327625:PQT327625 PGW327625:PGX327625 OXA327625:OXB327625 ONE327625:ONF327625 ODI327625:ODJ327625 NTM327625:NTN327625 NJQ327625:NJR327625 MZU327625:MZV327625 MPY327625:MPZ327625 MGC327625:MGD327625 LWG327625:LWH327625 LMK327625:LML327625 LCO327625:LCP327625 KSS327625:KST327625 KIW327625:KIX327625 JZA327625:JZB327625 JPE327625:JPF327625 JFI327625:JFJ327625 IVM327625:IVN327625 ILQ327625:ILR327625 IBU327625:IBV327625 HRY327625:HRZ327625 HIC327625:HID327625 GYG327625:GYH327625 GOK327625:GOL327625 GEO327625:GEP327625 FUS327625:FUT327625 FKW327625:FKX327625 FBA327625:FBB327625 ERE327625:ERF327625 EHI327625:EHJ327625 DXM327625:DXN327625 DNQ327625:DNR327625 DDU327625:DDV327625 CTY327625:CTZ327625 CKC327625:CKD327625 CAG327625:CAH327625 BQK327625:BQL327625 BGO327625:BGP327625 AWS327625:AWT327625 AMW327625:AMX327625 ADA327625:ADB327625 TE327625:TF327625 JI327625:JJ327625 M327625:N327625 WVU262089:WVV262089 WLY262089:WLZ262089 WCC262089:WCD262089 VSG262089:VSH262089 VIK262089:VIL262089 UYO262089:UYP262089 UOS262089:UOT262089 UEW262089:UEX262089 TVA262089:TVB262089 TLE262089:TLF262089 TBI262089:TBJ262089 SRM262089:SRN262089 SHQ262089:SHR262089 RXU262089:RXV262089 RNY262089:RNZ262089 REC262089:RED262089 QUG262089:QUH262089 QKK262089:QKL262089 QAO262089:QAP262089 PQS262089:PQT262089 PGW262089:PGX262089 OXA262089:OXB262089 ONE262089:ONF262089 ODI262089:ODJ262089 NTM262089:NTN262089 NJQ262089:NJR262089 MZU262089:MZV262089 MPY262089:MPZ262089 MGC262089:MGD262089 LWG262089:LWH262089 LMK262089:LML262089 LCO262089:LCP262089 KSS262089:KST262089 KIW262089:KIX262089 JZA262089:JZB262089 JPE262089:JPF262089 JFI262089:JFJ262089 IVM262089:IVN262089 ILQ262089:ILR262089 IBU262089:IBV262089 HRY262089:HRZ262089 HIC262089:HID262089 GYG262089:GYH262089 GOK262089:GOL262089 GEO262089:GEP262089 FUS262089:FUT262089 FKW262089:FKX262089 FBA262089:FBB262089 ERE262089:ERF262089 EHI262089:EHJ262089 DXM262089:DXN262089 DNQ262089:DNR262089 DDU262089:DDV262089 CTY262089:CTZ262089 CKC262089:CKD262089 CAG262089:CAH262089 BQK262089:BQL262089 BGO262089:BGP262089 AWS262089:AWT262089 AMW262089:AMX262089 ADA262089:ADB262089 TE262089:TF262089 JI262089:JJ262089 M262089:N262089 WVU196553:WVV196553 WLY196553:WLZ196553 WCC196553:WCD196553 VSG196553:VSH196553 VIK196553:VIL196553 UYO196553:UYP196553 UOS196553:UOT196553 UEW196553:UEX196553 TVA196553:TVB196553 TLE196553:TLF196553 TBI196553:TBJ196553 SRM196553:SRN196553 SHQ196553:SHR196553 RXU196553:RXV196553 RNY196553:RNZ196553 REC196553:RED196553 QUG196553:QUH196553 QKK196553:QKL196553 QAO196553:QAP196553 PQS196553:PQT196553 PGW196553:PGX196553 OXA196553:OXB196553 ONE196553:ONF196553 ODI196553:ODJ196553 NTM196553:NTN196553 NJQ196553:NJR196553 MZU196553:MZV196553 MPY196553:MPZ196553 MGC196553:MGD196553 LWG196553:LWH196553 LMK196553:LML196553 LCO196553:LCP196553 KSS196553:KST196553 KIW196553:KIX196553 JZA196553:JZB196553 JPE196553:JPF196553 JFI196553:JFJ196553 IVM196553:IVN196553 ILQ196553:ILR196553 IBU196553:IBV196553 HRY196553:HRZ196553 HIC196553:HID196553 GYG196553:GYH196553 GOK196553:GOL196553 GEO196553:GEP196553 FUS196553:FUT196553 FKW196553:FKX196553 FBA196553:FBB196553 ERE196553:ERF196553 EHI196553:EHJ196553 DXM196553:DXN196553 DNQ196553:DNR196553 DDU196553:DDV196553 CTY196553:CTZ196553 CKC196553:CKD196553 CAG196553:CAH196553 BQK196553:BQL196553 BGO196553:BGP196553 AWS196553:AWT196553 AMW196553:AMX196553 ADA196553:ADB196553 TE196553:TF196553 JI196553:JJ196553 M196553:N196553 WVU131017:WVV131017 WLY131017:WLZ131017 WCC131017:WCD131017 VSG131017:VSH131017 VIK131017:VIL131017 UYO131017:UYP131017 UOS131017:UOT131017 UEW131017:UEX131017 TVA131017:TVB131017 TLE131017:TLF131017 TBI131017:TBJ131017 SRM131017:SRN131017 SHQ131017:SHR131017 RXU131017:RXV131017 RNY131017:RNZ131017 REC131017:RED131017 QUG131017:QUH131017 QKK131017:QKL131017 QAO131017:QAP131017 PQS131017:PQT131017 PGW131017:PGX131017 OXA131017:OXB131017 ONE131017:ONF131017 ODI131017:ODJ131017 NTM131017:NTN131017 NJQ131017:NJR131017 MZU131017:MZV131017 MPY131017:MPZ131017 MGC131017:MGD131017 LWG131017:LWH131017 LMK131017:LML131017 LCO131017:LCP131017 KSS131017:KST131017 KIW131017:KIX131017 JZA131017:JZB131017 JPE131017:JPF131017 JFI131017:JFJ131017 IVM131017:IVN131017 ILQ131017:ILR131017 IBU131017:IBV131017 HRY131017:HRZ131017 HIC131017:HID131017 GYG131017:GYH131017 GOK131017:GOL131017 GEO131017:GEP131017 FUS131017:FUT131017 FKW131017:FKX131017 FBA131017:FBB131017 ERE131017:ERF131017 EHI131017:EHJ131017 DXM131017:DXN131017 DNQ131017:DNR131017 DDU131017:DDV131017 CTY131017:CTZ131017 CKC131017:CKD131017 CAG131017:CAH131017 BQK131017:BQL131017 BGO131017:BGP131017 AWS131017:AWT131017 AMW131017:AMX131017 ADA131017:ADB131017 TE131017:TF131017 JI131017:JJ131017 M131017:N131017 WVU65481:WVV65481 WLY65481:WLZ65481 WCC65481:WCD65481 VSG65481:VSH65481 VIK65481:VIL65481 UYO65481:UYP65481 UOS65481:UOT65481 UEW65481:UEX65481 TVA65481:TVB65481 TLE65481:TLF65481 TBI65481:TBJ65481 SRM65481:SRN65481 SHQ65481:SHR65481 RXU65481:RXV65481 RNY65481:RNZ65481 REC65481:RED65481 QUG65481:QUH65481 QKK65481:QKL65481 QAO65481:QAP65481 PQS65481:PQT65481 PGW65481:PGX65481 OXA65481:OXB65481 ONE65481:ONF65481 ODI65481:ODJ65481 NTM65481:NTN65481 NJQ65481:NJR65481 MZU65481:MZV65481 MPY65481:MPZ65481 MGC65481:MGD65481 LWG65481:LWH65481 LMK65481:LML65481 LCO65481:LCP65481 KSS65481:KST65481 KIW65481:KIX65481 JZA65481:JZB65481 JPE65481:JPF65481 JFI65481:JFJ65481 IVM65481:IVN65481 ILQ65481:ILR65481 IBU65481:IBV65481 HRY65481:HRZ65481 HIC65481:HID65481 GYG65481:GYH65481 GOK65481:GOL65481 GEO65481:GEP65481 FUS65481:FUT65481 FKW65481:FKX65481 FBA65481:FBB65481 ERE65481:ERF65481 EHI65481:EHJ65481 DXM65481:DXN65481 DNQ65481:DNR65481 DDU65481:DDV65481 CTY65481:CTZ65481 CKC65481:CKD65481 CAG65481:CAH65481 BQK65481:BQL65481 BGO65481:BGP65481 AWS65481:AWT65481 AMW65481:AMX65481 ADA65481:ADB65481 TE65481:TF65481 JI65481:JJ65481 M65481:N65481 WVR4:WVS4 WLV4:WLW4 WBZ4:WCA4 VSD4:VSE4 VIH4:VII4 UYL4:UYM4 UOP4:UOQ4 UET4:UEU4 TUX4:TUY4 TLB4:TLC4 TBF4:TBG4 SRJ4:SRK4 SHN4:SHO4 RXR4:RXS4 RNV4:RNW4 RDZ4:REA4 QUD4:QUE4 QKH4:QKI4 QAL4:QAM4 PQP4:PQQ4 PGT4:PGU4 OWX4:OWY4 ONB4:ONC4 ODF4:ODG4 NTJ4:NTK4 NJN4:NJO4 MZR4:MZS4 MPV4:MPW4 MFZ4:MGA4 LWD4:LWE4 LMH4:LMI4 LCL4:LCM4 KSP4:KSQ4 KIT4:KIU4 JYX4:JYY4 JPB4:JPC4 JFF4:JFG4 IVJ4:IVK4 ILN4:ILO4 IBR4:IBS4 HRV4:HRW4 HHZ4:HIA4 GYD4:GYE4 GOH4:GOI4 GEL4:GEM4 FUP4:FUQ4 FKT4:FKU4 FAX4:FAY4 ERB4:ERC4 EHF4:EHG4 DXJ4:DXK4 DNN4:DNO4 DDR4:DDS4 CTV4:CTW4 CJZ4:CKA4 CAD4:CAE4 BQH4:BQI4 BGL4:BGM4 AWP4:AWQ4 AMT4:AMU4 ACX4:ACY4 TB4:TC4 BQS5:BQT5 WVM983015:WVN983015 WLQ983015:WLR983015 WBU983015:WBV983015 VRY983015:VRZ983015 VIC983015:VID983015 UYG983015:UYH983015 UOK983015:UOL983015 UEO983015:UEP983015 TUS983015:TUT983015 TKW983015:TKX983015 TBA983015:TBB983015 SRE983015:SRF983015 SHI983015:SHJ983015 RXM983015:RXN983015 RNQ983015:RNR983015 RDU983015:RDV983015 QTY983015:QTZ983015 QKC983015:QKD983015 QAG983015:QAH983015 PQK983015:PQL983015 PGO983015:PGP983015 OWS983015:OWT983015 OMW983015:OMX983015 ODA983015:ODB983015 NTE983015:NTF983015 NJI983015:NJJ983015 MZM983015:MZN983015 MPQ983015:MPR983015 MFU983015:MFV983015 LVY983015:LVZ983015 LMC983015:LMD983015 LCG983015:LCH983015 KSK983015:KSL983015 KIO983015:KIP983015 JYS983015:JYT983015 JOW983015:JOX983015 JFA983015:JFB983015 IVE983015:IVF983015 ILI983015:ILJ983015 IBM983015:IBN983015 HRQ983015:HRR983015 HHU983015:HHV983015 GXY983015:GXZ983015 GOC983015:GOD983015 GEG983015:GEH983015 FUK983015:FUL983015 FKO983015:FKP983015 FAS983015:FAT983015 EQW983015:EQX983015 EHA983015:EHB983015 DXE983015:DXF983015 DNI983015:DNJ983015 DDM983015:DDN983015 CTQ983015:CTR983015 CJU983015:CJV983015 BZY983015:BZZ983015 BQC983015:BQD983015 BGG983015:BGH983015 AWK983015:AWL983015 AMO983015:AMP983015 ACS983015:ACT983015 SW983015:SX983015 JA983015:JB983015 E983015:F983015 WVM917479:WVN917479 WLQ917479:WLR917479 WBU917479:WBV917479 VRY917479:VRZ917479 VIC917479:VID917479 UYG917479:UYH917479 UOK917479:UOL917479 UEO917479:UEP917479 TUS917479:TUT917479 TKW917479:TKX917479 TBA917479:TBB917479 SRE917479:SRF917479 SHI917479:SHJ917479 RXM917479:RXN917479 RNQ917479:RNR917479 RDU917479:RDV917479 QTY917479:QTZ917479 QKC917479:QKD917479 QAG917479:QAH917479 PQK917479:PQL917479 PGO917479:PGP917479 OWS917479:OWT917479 OMW917479:OMX917479 ODA917479:ODB917479 NTE917479:NTF917479 NJI917479:NJJ917479 MZM917479:MZN917479 MPQ917479:MPR917479 MFU917479:MFV917479 LVY917479:LVZ917479 LMC917479:LMD917479 LCG917479:LCH917479 KSK917479:KSL917479 KIO917479:KIP917479 JYS917479:JYT917479 JOW917479:JOX917479 JFA917479:JFB917479 IVE917479:IVF917479 ILI917479:ILJ917479 IBM917479:IBN917479 HRQ917479:HRR917479 HHU917479:HHV917479 GXY917479:GXZ917479 GOC917479:GOD917479 GEG917479:GEH917479 FUK917479:FUL917479 FKO917479:FKP917479 FAS917479:FAT917479 EQW917479:EQX917479 EHA917479:EHB917479 DXE917479:DXF917479 DNI917479:DNJ917479 DDM917479:DDN917479 CTQ917479:CTR917479 CJU917479:CJV917479 BZY917479:BZZ917479 BQC917479:BQD917479 BGG917479:BGH917479 AWK917479:AWL917479 AMO917479:AMP917479 ACS917479:ACT917479 SW917479:SX917479 JA917479:JB917479 E917479:F917479 WVM851943:WVN851943 WLQ851943:WLR851943 WBU851943:WBV851943 VRY851943:VRZ851943 VIC851943:VID851943 UYG851943:UYH851943 UOK851943:UOL851943 UEO851943:UEP851943 TUS851943:TUT851943 TKW851943:TKX851943 TBA851943:TBB851943 SRE851943:SRF851943 SHI851943:SHJ851943 RXM851943:RXN851943 RNQ851943:RNR851943 RDU851943:RDV851943 QTY851943:QTZ851943 QKC851943:QKD851943 QAG851943:QAH851943 PQK851943:PQL851943 PGO851943:PGP851943 OWS851943:OWT851943 OMW851943:OMX851943 ODA851943:ODB851943 NTE851943:NTF851943 NJI851943:NJJ851943 MZM851943:MZN851943 MPQ851943:MPR851943 MFU851943:MFV851943 LVY851943:LVZ851943 LMC851943:LMD851943 LCG851943:LCH851943 KSK851943:KSL851943 KIO851943:KIP851943 JYS851943:JYT851943 JOW851943:JOX851943 JFA851943:JFB851943 IVE851943:IVF851943 ILI851943:ILJ851943 IBM851943:IBN851943 HRQ851943:HRR851943 HHU851943:HHV851943 GXY851943:GXZ851943 GOC851943:GOD851943 GEG851943:GEH851943 FUK851943:FUL851943 FKO851943:FKP851943 FAS851943:FAT851943 EQW851943:EQX851943 EHA851943:EHB851943 DXE851943:DXF851943 DNI851943:DNJ851943 DDM851943:DDN851943 CTQ851943:CTR851943 CJU851943:CJV851943 BZY851943:BZZ851943 BQC851943:BQD851943 BGG851943:BGH851943 AWK851943:AWL851943 AMO851943:AMP851943 ACS851943:ACT851943 SW851943:SX851943 JA851943:JB851943 E851943:F851943 WVM786407:WVN786407 WLQ786407:WLR786407 WBU786407:WBV786407 VRY786407:VRZ786407 VIC786407:VID786407 UYG786407:UYH786407 UOK786407:UOL786407 UEO786407:UEP786407 TUS786407:TUT786407 TKW786407:TKX786407 TBA786407:TBB786407 SRE786407:SRF786407 SHI786407:SHJ786407 RXM786407:RXN786407 RNQ786407:RNR786407 RDU786407:RDV786407 QTY786407:QTZ786407 QKC786407:QKD786407 QAG786407:QAH786407 PQK786407:PQL786407 PGO786407:PGP786407 OWS786407:OWT786407 OMW786407:OMX786407 ODA786407:ODB786407 NTE786407:NTF786407 NJI786407:NJJ786407 MZM786407:MZN786407 MPQ786407:MPR786407 MFU786407:MFV786407 LVY786407:LVZ786407 LMC786407:LMD786407 LCG786407:LCH786407 KSK786407:KSL786407 KIO786407:KIP786407 JYS786407:JYT786407 JOW786407:JOX786407 JFA786407:JFB786407 IVE786407:IVF786407 ILI786407:ILJ786407 IBM786407:IBN786407 HRQ786407:HRR786407 HHU786407:HHV786407 GXY786407:GXZ786407 GOC786407:GOD786407 GEG786407:GEH786407 FUK786407:FUL786407 FKO786407:FKP786407 FAS786407:FAT786407 EQW786407:EQX786407 EHA786407:EHB786407 DXE786407:DXF786407 DNI786407:DNJ786407 DDM786407:DDN786407 CTQ786407:CTR786407 CJU786407:CJV786407 BZY786407:BZZ786407 BQC786407:BQD786407 BGG786407:BGH786407 AWK786407:AWL786407 AMO786407:AMP786407 ACS786407:ACT786407 SW786407:SX786407 JA786407:JB786407 E786407:F786407 WVM720871:WVN720871 WLQ720871:WLR720871 WBU720871:WBV720871 VRY720871:VRZ720871 VIC720871:VID720871 UYG720871:UYH720871 UOK720871:UOL720871 UEO720871:UEP720871 TUS720871:TUT720871 TKW720871:TKX720871 TBA720871:TBB720871 SRE720871:SRF720871 SHI720871:SHJ720871 RXM720871:RXN720871 RNQ720871:RNR720871 RDU720871:RDV720871 QTY720871:QTZ720871 QKC720871:QKD720871 QAG720871:QAH720871 PQK720871:PQL720871 PGO720871:PGP720871 OWS720871:OWT720871 OMW720871:OMX720871 ODA720871:ODB720871 NTE720871:NTF720871 NJI720871:NJJ720871 MZM720871:MZN720871 MPQ720871:MPR720871 MFU720871:MFV720871 LVY720871:LVZ720871 LMC720871:LMD720871 LCG720871:LCH720871 KSK720871:KSL720871 KIO720871:KIP720871 JYS720871:JYT720871 JOW720871:JOX720871 JFA720871:JFB720871 IVE720871:IVF720871 ILI720871:ILJ720871 IBM720871:IBN720871 HRQ720871:HRR720871 HHU720871:HHV720871 GXY720871:GXZ720871 GOC720871:GOD720871 GEG720871:GEH720871 FUK720871:FUL720871 FKO720871:FKP720871 FAS720871:FAT720871 EQW720871:EQX720871 EHA720871:EHB720871 DXE720871:DXF720871 DNI720871:DNJ720871 DDM720871:DDN720871 CTQ720871:CTR720871 CJU720871:CJV720871 BZY720871:BZZ720871 BQC720871:BQD720871 BGG720871:BGH720871 AWK720871:AWL720871 AMO720871:AMP720871 ACS720871:ACT720871 SW720871:SX720871 JA720871:JB720871 E720871:F720871 WVM655335:WVN655335 WLQ655335:WLR655335 WBU655335:WBV655335 VRY655335:VRZ655335 VIC655335:VID655335 UYG655335:UYH655335 UOK655335:UOL655335 UEO655335:UEP655335 TUS655335:TUT655335 TKW655335:TKX655335 TBA655335:TBB655335 SRE655335:SRF655335 SHI655335:SHJ655335 RXM655335:RXN655335 RNQ655335:RNR655335 RDU655335:RDV655335 QTY655335:QTZ655335 QKC655335:QKD655335 QAG655335:QAH655335 PQK655335:PQL655335 PGO655335:PGP655335 OWS655335:OWT655335 OMW655335:OMX655335 ODA655335:ODB655335 NTE655335:NTF655335 NJI655335:NJJ655335 MZM655335:MZN655335 MPQ655335:MPR655335 MFU655335:MFV655335 LVY655335:LVZ655335 LMC655335:LMD655335 LCG655335:LCH655335 KSK655335:KSL655335 KIO655335:KIP655335 JYS655335:JYT655335 JOW655335:JOX655335 JFA655335:JFB655335 IVE655335:IVF655335 ILI655335:ILJ655335 IBM655335:IBN655335 HRQ655335:HRR655335 HHU655335:HHV655335 GXY655335:GXZ655335 GOC655335:GOD655335 GEG655335:GEH655335 FUK655335:FUL655335 FKO655335:FKP655335 FAS655335:FAT655335 EQW655335:EQX655335 EHA655335:EHB655335 DXE655335:DXF655335 DNI655335:DNJ655335 DDM655335:DDN655335 CTQ655335:CTR655335 CJU655335:CJV655335 BZY655335:BZZ655335 BQC655335:BQD655335 BGG655335:BGH655335 AWK655335:AWL655335 AMO655335:AMP655335 ACS655335:ACT655335 SW655335:SX655335 JA655335:JB655335 E655335:F655335 WVM589799:WVN589799 WLQ589799:WLR589799 WBU589799:WBV589799 VRY589799:VRZ589799 VIC589799:VID589799 UYG589799:UYH589799 UOK589799:UOL589799 UEO589799:UEP589799 TUS589799:TUT589799 TKW589799:TKX589799 TBA589799:TBB589799 SRE589799:SRF589799 SHI589799:SHJ589799 RXM589799:RXN589799 RNQ589799:RNR589799 RDU589799:RDV589799 QTY589799:QTZ589799 QKC589799:QKD589799 QAG589799:QAH589799 PQK589799:PQL589799 PGO589799:PGP589799 OWS589799:OWT589799 OMW589799:OMX589799 ODA589799:ODB589799 NTE589799:NTF589799 NJI589799:NJJ589799 MZM589799:MZN589799 MPQ589799:MPR589799 MFU589799:MFV589799 LVY589799:LVZ589799 LMC589799:LMD589799 LCG589799:LCH589799 KSK589799:KSL589799 KIO589799:KIP589799 JYS589799:JYT589799 JOW589799:JOX589799 JFA589799:JFB589799 IVE589799:IVF589799 ILI589799:ILJ589799 IBM589799:IBN589799 HRQ589799:HRR589799 HHU589799:HHV589799 GXY589799:GXZ589799 GOC589799:GOD589799 GEG589799:GEH589799 FUK589799:FUL589799 FKO589799:FKP589799 FAS589799:FAT589799 EQW589799:EQX589799 EHA589799:EHB589799 DXE589799:DXF589799 DNI589799:DNJ589799 DDM589799:DDN589799 CTQ589799:CTR589799 CJU589799:CJV589799 BZY589799:BZZ589799 BQC589799:BQD589799 BGG589799:BGH589799 AWK589799:AWL589799 AMO589799:AMP589799 ACS589799:ACT589799 SW589799:SX589799 JA589799:JB589799 E589799:F589799 WVM524263:WVN524263 WLQ524263:WLR524263 WBU524263:WBV524263 VRY524263:VRZ524263 VIC524263:VID524263 UYG524263:UYH524263 UOK524263:UOL524263 UEO524263:UEP524263 TUS524263:TUT524263 TKW524263:TKX524263 TBA524263:TBB524263 SRE524263:SRF524263 SHI524263:SHJ524263 RXM524263:RXN524263 RNQ524263:RNR524263 RDU524263:RDV524263 QTY524263:QTZ524263 QKC524263:QKD524263 QAG524263:QAH524263 PQK524263:PQL524263 PGO524263:PGP524263 OWS524263:OWT524263 OMW524263:OMX524263 ODA524263:ODB524263 NTE524263:NTF524263 NJI524263:NJJ524263 MZM524263:MZN524263 MPQ524263:MPR524263 MFU524263:MFV524263 LVY524263:LVZ524263 LMC524263:LMD524263 LCG524263:LCH524263 KSK524263:KSL524263 KIO524263:KIP524263 JYS524263:JYT524263 JOW524263:JOX524263 JFA524263:JFB524263 IVE524263:IVF524263 ILI524263:ILJ524263 IBM524263:IBN524263 HRQ524263:HRR524263 HHU524263:HHV524263 GXY524263:GXZ524263 GOC524263:GOD524263 GEG524263:GEH524263 FUK524263:FUL524263 FKO524263:FKP524263 FAS524263:FAT524263 EQW524263:EQX524263 EHA524263:EHB524263 DXE524263:DXF524263 DNI524263:DNJ524263 DDM524263:DDN524263 CTQ524263:CTR524263 CJU524263:CJV524263 BZY524263:BZZ524263 BQC524263:BQD524263 BGG524263:BGH524263 AWK524263:AWL524263 AMO524263:AMP524263 ACS524263:ACT524263 SW524263:SX524263 JA524263:JB524263 E524263:F524263 WVM458727:WVN458727 WLQ458727:WLR458727 WBU458727:WBV458727 VRY458727:VRZ458727 VIC458727:VID458727 UYG458727:UYH458727 UOK458727:UOL458727 UEO458727:UEP458727 TUS458727:TUT458727 TKW458727:TKX458727 TBA458727:TBB458727 SRE458727:SRF458727 SHI458727:SHJ458727 RXM458727:RXN458727 RNQ458727:RNR458727 RDU458727:RDV458727 QTY458727:QTZ458727 QKC458727:QKD458727 QAG458727:QAH458727 PQK458727:PQL458727 PGO458727:PGP458727 OWS458727:OWT458727 OMW458727:OMX458727 ODA458727:ODB458727 NTE458727:NTF458727 NJI458727:NJJ458727 MZM458727:MZN458727 MPQ458727:MPR458727 MFU458727:MFV458727 LVY458727:LVZ458727 LMC458727:LMD458727 LCG458727:LCH458727 KSK458727:KSL458727 KIO458727:KIP458727 JYS458727:JYT458727 JOW458727:JOX458727 JFA458727:JFB458727 IVE458727:IVF458727 ILI458727:ILJ458727 IBM458727:IBN458727 HRQ458727:HRR458727 HHU458727:HHV458727 GXY458727:GXZ458727 GOC458727:GOD458727 GEG458727:GEH458727 FUK458727:FUL458727 FKO458727:FKP458727 FAS458727:FAT458727 EQW458727:EQX458727 EHA458727:EHB458727 DXE458727:DXF458727 DNI458727:DNJ458727 DDM458727:DDN458727 CTQ458727:CTR458727 CJU458727:CJV458727 BZY458727:BZZ458727 BQC458727:BQD458727 BGG458727:BGH458727 AWK458727:AWL458727 AMO458727:AMP458727 ACS458727:ACT458727 SW458727:SX458727 JA458727:JB458727 E458727:F458727 WVM393191:WVN393191 WLQ393191:WLR393191 WBU393191:WBV393191 VRY393191:VRZ393191 VIC393191:VID393191 UYG393191:UYH393191 UOK393191:UOL393191 UEO393191:UEP393191 TUS393191:TUT393191 TKW393191:TKX393191 TBA393191:TBB393191 SRE393191:SRF393191 SHI393191:SHJ393191 RXM393191:RXN393191 RNQ393191:RNR393191 RDU393191:RDV393191 QTY393191:QTZ393191 QKC393191:QKD393191 QAG393191:QAH393191 PQK393191:PQL393191 PGO393191:PGP393191 OWS393191:OWT393191 OMW393191:OMX393191 ODA393191:ODB393191 NTE393191:NTF393191 NJI393191:NJJ393191 MZM393191:MZN393191 MPQ393191:MPR393191 MFU393191:MFV393191 LVY393191:LVZ393191 LMC393191:LMD393191 LCG393191:LCH393191 KSK393191:KSL393191 KIO393191:KIP393191 JYS393191:JYT393191 JOW393191:JOX393191 JFA393191:JFB393191 IVE393191:IVF393191 ILI393191:ILJ393191 IBM393191:IBN393191 HRQ393191:HRR393191 HHU393191:HHV393191 GXY393191:GXZ393191 GOC393191:GOD393191 GEG393191:GEH393191 FUK393191:FUL393191 FKO393191:FKP393191 FAS393191:FAT393191 EQW393191:EQX393191 EHA393191:EHB393191 DXE393191:DXF393191 DNI393191:DNJ393191 DDM393191:DDN393191 CTQ393191:CTR393191 CJU393191:CJV393191 BZY393191:BZZ393191 BQC393191:BQD393191 BGG393191:BGH393191 AWK393191:AWL393191 AMO393191:AMP393191 ACS393191:ACT393191 SW393191:SX393191 JA393191:JB393191 E393191:F393191 WVM327655:WVN327655 WLQ327655:WLR327655 WBU327655:WBV327655 VRY327655:VRZ327655 VIC327655:VID327655 UYG327655:UYH327655 UOK327655:UOL327655 UEO327655:UEP327655 TUS327655:TUT327655 TKW327655:TKX327655 TBA327655:TBB327655 SRE327655:SRF327655 SHI327655:SHJ327655 RXM327655:RXN327655 RNQ327655:RNR327655 RDU327655:RDV327655 QTY327655:QTZ327655 QKC327655:QKD327655 QAG327655:QAH327655 PQK327655:PQL327655 PGO327655:PGP327655 OWS327655:OWT327655 OMW327655:OMX327655 ODA327655:ODB327655 NTE327655:NTF327655 NJI327655:NJJ327655 MZM327655:MZN327655 MPQ327655:MPR327655 MFU327655:MFV327655 LVY327655:LVZ327655 LMC327655:LMD327655 LCG327655:LCH327655 KSK327655:KSL327655 KIO327655:KIP327655 JYS327655:JYT327655 JOW327655:JOX327655 JFA327655:JFB327655 IVE327655:IVF327655 ILI327655:ILJ327655 IBM327655:IBN327655 HRQ327655:HRR327655 HHU327655:HHV327655 GXY327655:GXZ327655 GOC327655:GOD327655 GEG327655:GEH327655 FUK327655:FUL327655 FKO327655:FKP327655 FAS327655:FAT327655 EQW327655:EQX327655 EHA327655:EHB327655 DXE327655:DXF327655 DNI327655:DNJ327655 DDM327655:DDN327655 CTQ327655:CTR327655 CJU327655:CJV327655 BZY327655:BZZ327655 BQC327655:BQD327655 BGG327655:BGH327655 AWK327655:AWL327655 AMO327655:AMP327655 ACS327655:ACT327655 SW327655:SX327655 JA327655:JB327655 E327655:F327655 WVM262119:WVN262119 WLQ262119:WLR262119 WBU262119:WBV262119 VRY262119:VRZ262119 VIC262119:VID262119 UYG262119:UYH262119 UOK262119:UOL262119 UEO262119:UEP262119 TUS262119:TUT262119 TKW262119:TKX262119 TBA262119:TBB262119 SRE262119:SRF262119 SHI262119:SHJ262119 RXM262119:RXN262119 RNQ262119:RNR262119 RDU262119:RDV262119 QTY262119:QTZ262119 QKC262119:QKD262119 QAG262119:QAH262119 PQK262119:PQL262119 PGO262119:PGP262119 OWS262119:OWT262119 OMW262119:OMX262119 ODA262119:ODB262119 NTE262119:NTF262119 NJI262119:NJJ262119 MZM262119:MZN262119 MPQ262119:MPR262119 MFU262119:MFV262119 LVY262119:LVZ262119 LMC262119:LMD262119 LCG262119:LCH262119 KSK262119:KSL262119 KIO262119:KIP262119 JYS262119:JYT262119 JOW262119:JOX262119 JFA262119:JFB262119 IVE262119:IVF262119 ILI262119:ILJ262119 IBM262119:IBN262119 HRQ262119:HRR262119 HHU262119:HHV262119 GXY262119:GXZ262119 GOC262119:GOD262119 GEG262119:GEH262119 FUK262119:FUL262119 FKO262119:FKP262119 FAS262119:FAT262119 EQW262119:EQX262119 EHA262119:EHB262119 DXE262119:DXF262119 DNI262119:DNJ262119 DDM262119:DDN262119 CTQ262119:CTR262119 CJU262119:CJV262119 BZY262119:BZZ262119 BQC262119:BQD262119 BGG262119:BGH262119 AWK262119:AWL262119 AMO262119:AMP262119 ACS262119:ACT262119 SW262119:SX262119 JA262119:JB262119 E262119:F262119 WVM196583:WVN196583 WLQ196583:WLR196583 WBU196583:WBV196583 VRY196583:VRZ196583 VIC196583:VID196583 UYG196583:UYH196583 UOK196583:UOL196583 UEO196583:UEP196583 TUS196583:TUT196583 TKW196583:TKX196583 TBA196583:TBB196583 SRE196583:SRF196583 SHI196583:SHJ196583 RXM196583:RXN196583 RNQ196583:RNR196583 RDU196583:RDV196583 QTY196583:QTZ196583 QKC196583:QKD196583 QAG196583:QAH196583 PQK196583:PQL196583 PGO196583:PGP196583 OWS196583:OWT196583 OMW196583:OMX196583 ODA196583:ODB196583 NTE196583:NTF196583 NJI196583:NJJ196583 MZM196583:MZN196583 MPQ196583:MPR196583 MFU196583:MFV196583 LVY196583:LVZ196583 LMC196583:LMD196583 LCG196583:LCH196583 KSK196583:KSL196583 KIO196583:KIP196583 JYS196583:JYT196583 JOW196583:JOX196583 JFA196583:JFB196583 IVE196583:IVF196583 ILI196583:ILJ196583 IBM196583:IBN196583 HRQ196583:HRR196583 HHU196583:HHV196583 GXY196583:GXZ196583 GOC196583:GOD196583 GEG196583:GEH196583 FUK196583:FUL196583 FKO196583:FKP196583 FAS196583:FAT196583 EQW196583:EQX196583 EHA196583:EHB196583 DXE196583:DXF196583 DNI196583:DNJ196583 DDM196583:DDN196583 CTQ196583:CTR196583 CJU196583:CJV196583 BZY196583:BZZ196583 BQC196583:BQD196583 BGG196583:BGH196583 AWK196583:AWL196583 AMO196583:AMP196583 ACS196583:ACT196583 SW196583:SX196583 JA196583:JB196583 E196583:F196583 WVM131047:WVN131047 WLQ131047:WLR131047 WBU131047:WBV131047 VRY131047:VRZ131047 VIC131047:VID131047 UYG131047:UYH131047 UOK131047:UOL131047 UEO131047:UEP131047 TUS131047:TUT131047 TKW131047:TKX131047 TBA131047:TBB131047 SRE131047:SRF131047 SHI131047:SHJ131047 RXM131047:RXN131047 RNQ131047:RNR131047 RDU131047:RDV131047 QTY131047:QTZ131047 QKC131047:QKD131047 QAG131047:QAH131047 PQK131047:PQL131047 PGO131047:PGP131047 OWS131047:OWT131047 OMW131047:OMX131047 ODA131047:ODB131047 NTE131047:NTF131047 NJI131047:NJJ131047 MZM131047:MZN131047 MPQ131047:MPR131047 MFU131047:MFV131047 LVY131047:LVZ131047 LMC131047:LMD131047 LCG131047:LCH131047 KSK131047:KSL131047 KIO131047:KIP131047 JYS131047:JYT131047 JOW131047:JOX131047 JFA131047:JFB131047 IVE131047:IVF131047 ILI131047:ILJ131047 IBM131047:IBN131047 HRQ131047:HRR131047 HHU131047:HHV131047 GXY131047:GXZ131047 GOC131047:GOD131047 GEG131047:GEH131047 FUK131047:FUL131047 FKO131047:FKP131047 FAS131047:FAT131047 EQW131047:EQX131047 EHA131047:EHB131047 DXE131047:DXF131047 DNI131047:DNJ131047 DDM131047:DDN131047 CTQ131047:CTR131047 CJU131047:CJV131047 BZY131047:BZZ131047 BQC131047:BQD131047 BGG131047:BGH131047 AWK131047:AWL131047 AMO131047:AMP131047 ACS131047:ACT131047 SW131047:SX131047 JA131047:JB131047 E131047:F131047 WVM65511:WVN65511 WLQ65511:WLR65511 WBU65511:WBV65511 VRY65511:VRZ65511 VIC65511:VID65511 UYG65511:UYH65511 UOK65511:UOL65511 UEO65511:UEP65511 TUS65511:TUT65511 TKW65511:TKX65511 TBA65511:TBB65511 SRE65511:SRF65511 SHI65511:SHJ65511 RXM65511:RXN65511 RNQ65511:RNR65511 RDU65511:RDV65511 QTY65511:QTZ65511 QKC65511:QKD65511 QAG65511:QAH65511 PQK65511:PQL65511 PGO65511:PGP65511 OWS65511:OWT65511 OMW65511:OMX65511 ODA65511:ODB65511 NTE65511:NTF65511 NJI65511:NJJ65511 MZM65511:MZN65511 MPQ65511:MPR65511 MFU65511:MFV65511 LVY65511:LVZ65511 LMC65511:LMD65511 LCG65511:LCH65511 KSK65511:KSL65511 KIO65511:KIP65511 JYS65511:JYT65511 JOW65511:JOX65511 JFA65511:JFB65511 IVE65511:IVF65511 ILI65511:ILJ65511 IBM65511:IBN65511 HRQ65511:HRR65511 HHU65511:HHV65511 GXY65511:GXZ65511 GOC65511:GOD65511 GEG65511:GEH65511 FUK65511:FUL65511 FKO65511:FKP65511 FAS65511:FAT65511 EQW65511:EQX65511 EHA65511:EHB65511 DXE65511:DXF65511 DNI65511:DNJ65511 DDM65511:DDN65511 CTQ65511:CTR65511 CJU65511:CJV65511 BZY65511:BZZ65511 BQC65511:BQD65511 BGG65511:BGH65511 AWK65511:AWL65511 AMO65511:AMP65511 ACS65511:ACT65511 SW65511:SX65511 JA65511:JB65511 E65511:F65511 WVM34:WVN34 WLQ34:WLR34 WBU34:WBV34 VRY34:VRZ34 VIC34:VID34 UYG34:UYH34 UOK34:UOL34 UEO34:UEP34 TUS34:TUT34 TKW34:TKX34 TBA34:TBB34 SRE34:SRF34 SHI34:SHJ34 RXM34:RXN34 RNQ34:RNR34 RDU34:RDV34 QTY34:QTZ34 QKC34:QKD34 QAG34:QAH34 PQK34:PQL34 PGO34:PGP34 OWS34:OWT34 OMW34:OMX34 ODA34:ODB34 NTE34:NTF34 NJI34:NJJ34 MZM34:MZN34 MPQ34:MPR34 MFU34:MFV34 LVY34:LVZ34 LMC34:LMD34 LCG34:LCH34 KSK34:KSL34 KIO34:KIP34 JYS34:JYT34 JOW34:JOX34 JFA34:JFB34 IVE34:IVF34 ILI34:ILJ34 IBM34:IBN34 HRQ34:HRR34 HHU34:HHV34 GXY34:GXZ34 GOC34:GOD34 GEG34:GEH34 FUK34:FUL34 FKO34:FKP34 FAS34:FAT34 EQW34:EQX34 EHA34:EHB34 DXE34:DXF34 DNI34:DNJ34 DDM34:DDN34 CTQ34:CTR34 CJU34:CJV34 BZY34:BZZ34 BQC34:BQD34 BGG34:BGH34 AWK34:AWL34 AMO34:AMP34 ACS34:ACT34 SW34:SX34 JA34:JB34 BGW5:BGX5 WVM983006:WVN983006 WLQ983006:WLR983006 WBU983006:WBV983006 VRY983006:VRZ983006 VIC983006:VID983006 UYG983006:UYH983006 UOK983006:UOL983006 UEO983006:UEP983006 TUS983006:TUT983006 TKW983006:TKX983006 TBA983006:TBB983006 SRE983006:SRF983006 SHI983006:SHJ983006 RXM983006:RXN983006 RNQ983006:RNR983006 RDU983006:RDV983006 QTY983006:QTZ983006 QKC983006:QKD983006 QAG983006:QAH983006 PQK983006:PQL983006 PGO983006:PGP983006 OWS983006:OWT983006 OMW983006:OMX983006 ODA983006:ODB983006 NTE983006:NTF983006 NJI983006:NJJ983006 MZM983006:MZN983006 MPQ983006:MPR983006 MFU983006:MFV983006 LVY983006:LVZ983006 LMC983006:LMD983006 LCG983006:LCH983006 KSK983006:KSL983006 KIO983006:KIP983006 JYS983006:JYT983006 JOW983006:JOX983006 JFA983006:JFB983006 IVE983006:IVF983006 ILI983006:ILJ983006 IBM983006:IBN983006 HRQ983006:HRR983006 HHU983006:HHV983006 GXY983006:GXZ983006 GOC983006:GOD983006 GEG983006:GEH983006 FUK983006:FUL983006 FKO983006:FKP983006 FAS983006:FAT983006 EQW983006:EQX983006 EHA983006:EHB983006 DXE983006:DXF983006 DNI983006:DNJ983006 DDM983006:DDN983006 CTQ983006:CTR983006 CJU983006:CJV983006 BZY983006:BZZ983006 BQC983006:BQD983006 BGG983006:BGH983006 AWK983006:AWL983006 AMO983006:AMP983006 ACS983006:ACT983006 SW983006:SX983006 JA983006:JB983006 E983006:F983006 WVM917470:WVN917470 WLQ917470:WLR917470 WBU917470:WBV917470 VRY917470:VRZ917470 VIC917470:VID917470 UYG917470:UYH917470 UOK917470:UOL917470 UEO917470:UEP917470 TUS917470:TUT917470 TKW917470:TKX917470 TBA917470:TBB917470 SRE917470:SRF917470 SHI917470:SHJ917470 RXM917470:RXN917470 RNQ917470:RNR917470 RDU917470:RDV917470 QTY917470:QTZ917470 QKC917470:QKD917470 QAG917470:QAH917470 PQK917470:PQL917470 PGO917470:PGP917470 OWS917470:OWT917470 OMW917470:OMX917470 ODA917470:ODB917470 NTE917470:NTF917470 NJI917470:NJJ917470 MZM917470:MZN917470 MPQ917470:MPR917470 MFU917470:MFV917470 LVY917470:LVZ917470 LMC917470:LMD917470 LCG917470:LCH917470 KSK917470:KSL917470 KIO917470:KIP917470 JYS917470:JYT917470 JOW917470:JOX917470 JFA917470:JFB917470 IVE917470:IVF917470 ILI917470:ILJ917470 IBM917470:IBN917470 HRQ917470:HRR917470 HHU917470:HHV917470 GXY917470:GXZ917470 GOC917470:GOD917470 GEG917470:GEH917470 FUK917470:FUL917470 FKO917470:FKP917470 FAS917470:FAT917470 EQW917470:EQX917470 EHA917470:EHB917470 DXE917470:DXF917470 DNI917470:DNJ917470 DDM917470:DDN917470 CTQ917470:CTR917470 CJU917470:CJV917470 BZY917470:BZZ917470 BQC917470:BQD917470 BGG917470:BGH917470 AWK917470:AWL917470 AMO917470:AMP917470 ACS917470:ACT917470 SW917470:SX917470 JA917470:JB917470 E917470:F917470 WVM851934:WVN851934 WLQ851934:WLR851934 WBU851934:WBV851934 VRY851934:VRZ851934 VIC851934:VID851934 UYG851934:UYH851934 UOK851934:UOL851934 UEO851934:UEP851934 TUS851934:TUT851934 TKW851934:TKX851934 TBA851934:TBB851934 SRE851934:SRF851934 SHI851934:SHJ851934 RXM851934:RXN851934 RNQ851934:RNR851934 RDU851934:RDV851934 QTY851934:QTZ851934 QKC851934:QKD851934 QAG851934:QAH851934 PQK851934:PQL851934 PGO851934:PGP851934 OWS851934:OWT851934 OMW851934:OMX851934 ODA851934:ODB851934 NTE851934:NTF851934 NJI851934:NJJ851934 MZM851934:MZN851934 MPQ851934:MPR851934 MFU851934:MFV851934 LVY851934:LVZ851934 LMC851934:LMD851934 LCG851934:LCH851934 KSK851934:KSL851934 KIO851934:KIP851934 JYS851934:JYT851934 JOW851934:JOX851934 JFA851934:JFB851934 IVE851934:IVF851934 ILI851934:ILJ851934 IBM851934:IBN851934 HRQ851934:HRR851934 HHU851934:HHV851934 GXY851934:GXZ851934 GOC851934:GOD851934 GEG851934:GEH851934 FUK851934:FUL851934 FKO851934:FKP851934 FAS851934:FAT851934 EQW851934:EQX851934 EHA851934:EHB851934 DXE851934:DXF851934 DNI851934:DNJ851934 DDM851934:DDN851934 CTQ851934:CTR851934 CJU851934:CJV851934 BZY851934:BZZ851934 BQC851934:BQD851934 BGG851934:BGH851934 AWK851934:AWL851934 AMO851934:AMP851934 ACS851934:ACT851934 SW851934:SX851934 JA851934:JB851934 E851934:F851934 WVM786398:WVN786398 WLQ786398:WLR786398 WBU786398:WBV786398 VRY786398:VRZ786398 VIC786398:VID786398 UYG786398:UYH786398 UOK786398:UOL786398 UEO786398:UEP786398 TUS786398:TUT786398 TKW786398:TKX786398 TBA786398:TBB786398 SRE786398:SRF786398 SHI786398:SHJ786398 RXM786398:RXN786398 RNQ786398:RNR786398 RDU786398:RDV786398 QTY786398:QTZ786398 QKC786398:QKD786398 QAG786398:QAH786398 PQK786398:PQL786398 PGO786398:PGP786398 OWS786398:OWT786398 OMW786398:OMX786398 ODA786398:ODB786398 NTE786398:NTF786398 NJI786398:NJJ786398 MZM786398:MZN786398 MPQ786398:MPR786398 MFU786398:MFV786398 LVY786398:LVZ786398 LMC786398:LMD786398 LCG786398:LCH786398 KSK786398:KSL786398 KIO786398:KIP786398 JYS786398:JYT786398 JOW786398:JOX786398 JFA786398:JFB786398 IVE786398:IVF786398 ILI786398:ILJ786398 IBM786398:IBN786398 HRQ786398:HRR786398 HHU786398:HHV786398 GXY786398:GXZ786398 GOC786398:GOD786398 GEG786398:GEH786398 FUK786398:FUL786398 FKO786398:FKP786398 FAS786398:FAT786398 EQW786398:EQX786398 EHA786398:EHB786398 DXE786398:DXF786398 DNI786398:DNJ786398 DDM786398:DDN786398 CTQ786398:CTR786398 CJU786398:CJV786398 BZY786398:BZZ786398 BQC786398:BQD786398 BGG786398:BGH786398 AWK786398:AWL786398 AMO786398:AMP786398 ACS786398:ACT786398 SW786398:SX786398 JA786398:JB786398 E786398:F786398 WVM720862:WVN720862 WLQ720862:WLR720862 WBU720862:WBV720862 VRY720862:VRZ720862 VIC720862:VID720862 UYG720862:UYH720862 UOK720862:UOL720862 UEO720862:UEP720862 TUS720862:TUT720862 TKW720862:TKX720862 TBA720862:TBB720862 SRE720862:SRF720862 SHI720862:SHJ720862 RXM720862:RXN720862 RNQ720862:RNR720862 RDU720862:RDV720862 QTY720862:QTZ720862 QKC720862:QKD720862 QAG720862:QAH720862 PQK720862:PQL720862 PGO720862:PGP720862 OWS720862:OWT720862 OMW720862:OMX720862 ODA720862:ODB720862 NTE720862:NTF720862 NJI720862:NJJ720862 MZM720862:MZN720862 MPQ720862:MPR720862 MFU720862:MFV720862 LVY720862:LVZ720862 LMC720862:LMD720862 LCG720862:LCH720862 KSK720862:KSL720862 KIO720862:KIP720862 JYS720862:JYT720862 JOW720862:JOX720862 JFA720862:JFB720862 IVE720862:IVF720862 ILI720862:ILJ720862 IBM720862:IBN720862 HRQ720862:HRR720862 HHU720862:HHV720862 GXY720862:GXZ720862 GOC720862:GOD720862 GEG720862:GEH720862 FUK720862:FUL720862 FKO720862:FKP720862 FAS720862:FAT720862 EQW720862:EQX720862 EHA720862:EHB720862 DXE720862:DXF720862 DNI720862:DNJ720862 DDM720862:DDN720862 CTQ720862:CTR720862 CJU720862:CJV720862 BZY720862:BZZ720862 BQC720862:BQD720862 BGG720862:BGH720862 AWK720862:AWL720862 AMO720862:AMP720862 ACS720862:ACT720862 SW720862:SX720862 JA720862:JB720862 E720862:F720862 WVM655326:WVN655326 WLQ655326:WLR655326 WBU655326:WBV655326 VRY655326:VRZ655326 VIC655326:VID655326 UYG655326:UYH655326 UOK655326:UOL655326 UEO655326:UEP655326 TUS655326:TUT655326 TKW655326:TKX655326 TBA655326:TBB655326 SRE655326:SRF655326 SHI655326:SHJ655326 RXM655326:RXN655326 RNQ655326:RNR655326 RDU655326:RDV655326 QTY655326:QTZ655326 QKC655326:QKD655326 QAG655326:QAH655326 PQK655326:PQL655326 PGO655326:PGP655326 OWS655326:OWT655326 OMW655326:OMX655326 ODA655326:ODB655326 NTE655326:NTF655326 NJI655326:NJJ655326 MZM655326:MZN655326 MPQ655326:MPR655326 MFU655326:MFV655326 LVY655326:LVZ655326 LMC655326:LMD655326 LCG655326:LCH655326 KSK655326:KSL655326 KIO655326:KIP655326 JYS655326:JYT655326 JOW655326:JOX655326 JFA655326:JFB655326 IVE655326:IVF655326 ILI655326:ILJ655326 IBM655326:IBN655326 HRQ655326:HRR655326 HHU655326:HHV655326 GXY655326:GXZ655326 GOC655326:GOD655326 GEG655326:GEH655326 FUK655326:FUL655326 FKO655326:FKP655326 FAS655326:FAT655326 EQW655326:EQX655326 EHA655326:EHB655326 DXE655326:DXF655326 DNI655326:DNJ655326 DDM655326:DDN655326 CTQ655326:CTR655326 CJU655326:CJV655326 BZY655326:BZZ655326 BQC655326:BQD655326 BGG655326:BGH655326 AWK655326:AWL655326 AMO655326:AMP655326 ACS655326:ACT655326 SW655326:SX655326 JA655326:JB655326 E655326:F655326 WVM589790:WVN589790 WLQ589790:WLR589790 WBU589790:WBV589790 VRY589790:VRZ589790 VIC589790:VID589790 UYG589790:UYH589790 UOK589790:UOL589790 UEO589790:UEP589790 TUS589790:TUT589790 TKW589790:TKX589790 TBA589790:TBB589790 SRE589790:SRF589790 SHI589790:SHJ589790 RXM589790:RXN589790 RNQ589790:RNR589790 RDU589790:RDV589790 QTY589790:QTZ589790 QKC589790:QKD589790 QAG589790:QAH589790 PQK589790:PQL589790 PGO589790:PGP589790 OWS589790:OWT589790 OMW589790:OMX589790 ODA589790:ODB589790 NTE589790:NTF589790 NJI589790:NJJ589790 MZM589790:MZN589790 MPQ589790:MPR589790 MFU589790:MFV589790 LVY589790:LVZ589790 LMC589790:LMD589790 LCG589790:LCH589790 KSK589790:KSL589790 KIO589790:KIP589790 JYS589790:JYT589790 JOW589790:JOX589790 JFA589790:JFB589790 IVE589790:IVF589790 ILI589790:ILJ589790 IBM589790:IBN589790 HRQ589790:HRR589790 HHU589790:HHV589790 GXY589790:GXZ589790 GOC589790:GOD589790 GEG589790:GEH589790 FUK589790:FUL589790 FKO589790:FKP589790 FAS589790:FAT589790 EQW589790:EQX589790 EHA589790:EHB589790 DXE589790:DXF589790 DNI589790:DNJ589790 DDM589790:DDN589790 CTQ589790:CTR589790 CJU589790:CJV589790 BZY589790:BZZ589790 BQC589790:BQD589790 BGG589790:BGH589790 AWK589790:AWL589790 AMO589790:AMP589790 ACS589790:ACT589790 SW589790:SX589790 JA589790:JB589790 E589790:F589790 WVM524254:WVN524254 WLQ524254:WLR524254 WBU524254:WBV524254 VRY524254:VRZ524254 VIC524254:VID524254 UYG524254:UYH524254 UOK524254:UOL524254 UEO524254:UEP524254 TUS524254:TUT524254 TKW524254:TKX524254 TBA524254:TBB524254 SRE524254:SRF524254 SHI524254:SHJ524254 RXM524254:RXN524254 RNQ524254:RNR524254 RDU524254:RDV524254 QTY524254:QTZ524254 QKC524254:QKD524254 QAG524254:QAH524254 PQK524254:PQL524254 PGO524254:PGP524254 OWS524254:OWT524254 OMW524254:OMX524254 ODA524254:ODB524254 NTE524254:NTF524254 NJI524254:NJJ524254 MZM524254:MZN524254 MPQ524254:MPR524254 MFU524254:MFV524254 LVY524254:LVZ524254 LMC524254:LMD524254 LCG524254:LCH524254 KSK524254:KSL524254 KIO524254:KIP524254 JYS524254:JYT524254 JOW524254:JOX524254 JFA524254:JFB524254 IVE524254:IVF524254 ILI524254:ILJ524254 IBM524254:IBN524254 HRQ524254:HRR524254 HHU524254:HHV524254 GXY524254:GXZ524254 GOC524254:GOD524254 GEG524254:GEH524254 FUK524254:FUL524254 FKO524254:FKP524254 FAS524254:FAT524254 EQW524254:EQX524254 EHA524254:EHB524254 DXE524254:DXF524254 DNI524254:DNJ524254 DDM524254:DDN524254 CTQ524254:CTR524254 CJU524254:CJV524254 BZY524254:BZZ524254 BQC524254:BQD524254 BGG524254:BGH524254 AWK524254:AWL524254 AMO524254:AMP524254 ACS524254:ACT524254 SW524254:SX524254 JA524254:JB524254 E524254:F524254 WVM458718:WVN458718 WLQ458718:WLR458718 WBU458718:WBV458718 VRY458718:VRZ458718 VIC458718:VID458718 UYG458718:UYH458718 UOK458718:UOL458718 UEO458718:UEP458718 TUS458718:TUT458718 TKW458718:TKX458718 TBA458718:TBB458718 SRE458718:SRF458718 SHI458718:SHJ458718 RXM458718:RXN458718 RNQ458718:RNR458718 RDU458718:RDV458718 QTY458718:QTZ458718 QKC458718:QKD458718 QAG458718:QAH458718 PQK458718:PQL458718 PGO458718:PGP458718 OWS458718:OWT458718 OMW458718:OMX458718 ODA458718:ODB458718 NTE458718:NTF458718 NJI458718:NJJ458718 MZM458718:MZN458718 MPQ458718:MPR458718 MFU458718:MFV458718 LVY458718:LVZ458718 LMC458718:LMD458718 LCG458718:LCH458718 KSK458718:KSL458718 KIO458718:KIP458718 JYS458718:JYT458718 JOW458718:JOX458718 JFA458718:JFB458718 IVE458718:IVF458718 ILI458718:ILJ458718 IBM458718:IBN458718 HRQ458718:HRR458718 HHU458718:HHV458718 GXY458718:GXZ458718 GOC458718:GOD458718 GEG458718:GEH458718 FUK458718:FUL458718 FKO458718:FKP458718 FAS458718:FAT458718 EQW458718:EQX458718 EHA458718:EHB458718 DXE458718:DXF458718 DNI458718:DNJ458718 DDM458718:DDN458718 CTQ458718:CTR458718 CJU458718:CJV458718 BZY458718:BZZ458718 BQC458718:BQD458718 BGG458718:BGH458718 AWK458718:AWL458718 AMO458718:AMP458718 ACS458718:ACT458718 SW458718:SX458718 JA458718:JB458718 E458718:F458718 WVM393182:WVN393182 WLQ393182:WLR393182 WBU393182:WBV393182 VRY393182:VRZ393182 VIC393182:VID393182 UYG393182:UYH393182 UOK393182:UOL393182 UEO393182:UEP393182 TUS393182:TUT393182 TKW393182:TKX393182 TBA393182:TBB393182 SRE393182:SRF393182 SHI393182:SHJ393182 RXM393182:RXN393182 RNQ393182:RNR393182 RDU393182:RDV393182 QTY393182:QTZ393182 QKC393182:QKD393182 QAG393182:QAH393182 PQK393182:PQL393182 PGO393182:PGP393182 OWS393182:OWT393182 OMW393182:OMX393182 ODA393182:ODB393182 NTE393182:NTF393182 NJI393182:NJJ393182 MZM393182:MZN393182 MPQ393182:MPR393182 MFU393182:MFV393182 LVY393182:LVZ393182 LMC393182:LMD393182 LCG393182:LCH393182 KSK393182:KSL393182 KIO393182:KIP393182 JYS393182:JYT393182 JOW393182:JOX393182 JFA393182:JFB393182 IVE393182:IVF393182 ILI393182:ILJ393182 IBM393182:IBN393182 HRQ393182:HRR393182 HHU393182:HHV393182 GXY393182:GXZ393182 GOC393182:GOD393182 GEG393182:GEH393182 FUK393182:FUL393182 FKO393182:FKP393182 FAS393182:FAT393182 EQW393182:EQX393182 EHA393182:EHB393182 DXE393182:DXF393182 DNI393182:DNJ393182 DDM393182:DDN393182 CTQ393182:CTR393182 CJU393182:CJV393182 BZY393182:BZZ393182 BQC393182:BQD393182 BGG393182:BGH393182 AWK393182:AWL393182 AMO393182:AMP393182 ACS393182:ACT393182 SW393182:SX393182 JA393182:JB393182 E393182:F393182 WVM327646:WVN327646 WLQ327646:WLR327646 WBU327646:WBV327646 VRY327646:VRZ327646 VIC327646:VID327646 UYG327646:UYH327646 UOK327646:UOL327646 UEO327646:UEP327646 TUS327646:TUT327646 TKW327646:TKX327646 TBA327646:TBB327646 SRE327646:SRF327646 SHI327646:SHJ327646 RXM327646:RXN327646 RNQ327646:RNR327646 RDU327646:RDV327646 QTY327646:QTZ327646 QKC327646:QKD327646 QAG327646:QAH327646 PQK327646:PQL327646 PGO327646:PGP327646 OWS327646:OWT327646 OMW327646:OMX327646 ODA327646:ODB327646 NTE327646:NTF327646 NJI327646:NJJ327646 MZM327646:MZN327646 MPQ327646:MPR327646 MFU327646:MFV327646 LVY327646:LVZ327646 LMC327646:LMD327646 LCG327646:LCH327646 KSK327646:KSL327646 KIO327646:KIP327646 JYS327646:JYT327646 JOW327646:JOX327646 JFA327646:JFB327646 IVE327646:IVF327646 ILI327646:ILJ327646 IBM327646:IBN327646 HRQ327646:HRR327646 HHU327646:HHV327646 GXY327646:GXZ327646 GOC327646:GOD327646 GEG327646:GEH327646 FUK327646:FUL327646 FKO327646:FKP327646 FAS327646:FAT327646 EQW327646:EQX327646 EHA327646:EHB327646 DXE327646:DXF327646 DNI327646:DNJ327646 DDM327646:DDN327646 CTQ327646:CTR327646 CJU327646:CJV327646 BZY327646:BZZ327646 BQC327646:BQD327646 BGG327646:BGH327646 AWK327646:AWL327646 AMO327646:AMP327646 ACS327646:ACT327646 SW327646:SX327646 JA327646:JB327646 E327646:F327646 WVM262110:WVN262110 WLQ262110:WLR262110 WBU262110:WBV262110 VRY262110:VRZ262110 VIC262110:VID262110 UYG262110:UYH262110 UOK262110:UOL262110 UEO262110:UEP262110 TUS262110:TUT262110 TKW262110:TKX262110 TBA262110:TBB262110 SRE262110:SRF262110 SHI262110:SHJ262110 RXM262110:RXN262110 RNQ262110:RNR262110 RDU262110:RDV262110 QTY262110:QTZ262110 QKC262110:QKD262110 QAG262110:QAH262110 PQK262110:PQL262110 PGO262110:PGP262110 OWS262110:OWT262110 OMW262110:OMX262110 ODA262110:ODB262110 NTE262110:NTF262110 NJI262110:NJJ262110 MZM262110:MZN262110 MPQ262110:MPR262110 MFU262110:MFV262110 LVY262110:LVZ262110 LMC262110:LMD262110 LCG262110:LCH262110 KSK262110:KSL262110 KIO262110:KIP262110 JYS262110:JYT262110 JOW262110:JOX262110 JFA262110:JFB262110 IVE262110:IVF262110 ILI262110:ILJ262110 IBM262110:IBN262110 HRQ262110:HRR262110 HHU262110:HHV262110 GXY262110:GXZ262110 GOC262110:GOD262110 GEG262110:GEH262110 FUK262110:FUL262110 FKO262110:FKP262110 FAS262110:FAT262110 EQW262110:EQX262110 EHA262110:EHB262110 DXE262110:DXF262110 DNI262110:DNJ262110 DDM262110:DDN262110 CTQ262110:CTR262110 CJU262110:CJV262110 BZY262110:BZZ262110 BQC262110:BQD262110 BGG262110:BGH262110 AWK262110:AWL262110 AMO262110:AMP262110 ACS262110:ACT262110 SW262110:SX262110 JA262110:JB262110 E262110:F262110 WVM196574:WVN196574 WLQ196574:WLR196574 WBU196574:WBV196574 VRY196574:VRZ196574 VIC196574:VID196574 UYG196574:UYH196574 UOK196574:UOL196574 UEO196574:UEP196574 TUS196574:TUT196574 TKW196574:TKX196574 TBA196574:TBB196574 SRE196574:SRF196574 SHI196574:SHJ196574 RXM196574:RXN196574 RNQ196574:RNR196574 RDU196574:RDV196574 QTY196574:QTZ196574 QKC196574:QKD196574 QAG196574:QAH196574 PQK196574:PQL196574 PGO196574:PGP196574 OWS196574:OWT196574 OMW196574:OMX196574 ODA196574:ODB196574 NTE196574:NTF196574 NJI196574:NJJ196574 MZM196574:MZN196574 MPQ196574:MPR196574 MFU196574:MFV196574 LVY196574:LVZ196574 LMC196574:LMD196574 LCG196574:LCH196574 KSK196574:KSL196574 KIO196574:KIP196574 JYS196574:JYT196574 JOW196574:JOX196574 JFA196574:JFB196574 IVE196574:IVF196574 ILI196574:ILJ196574 IBM196574:IBN196574 HRQ196574:HRR196574 HHU196574:HHV196574 GXY196574:GXZ196574 GOC196574:GOD196574 GEG196574:GEH196574 FUK196574:FUL196574 FKO196574:FKP196574 FAS196574:FAT196574 EQW196574:EQX196574 EHA196574:EHB196574 DXE196574:DXF196574 DNI196574:DNJ196574 DDM196574:DDN196574 CTQ196574:CTR196574 CJU196574:CJV196574 BZY196574:BZZ196574 BQC196574:BQD196574 BGG196574:BGH196574 AWK196574:AWL196574 AMO196574:AMP196574 ACS196574:ACT196574 SW196574:SX196574 JA196574:JB196574 E196574:F196574 WVM131038:WVN131038 WLQ131038:WLR131038 WBU131038:WBV131038 VRY131038:VRZ131038 VIC131038:VID131038 UYG131038:UYH131038 UOK131038:UOL131038 UEO131038:UEP131038 TUS131038:TUT131038 TKW131038:TKX131038 TBA131038:TBB131038 SRE131038:SRF131038 SHI131038:SHJ131038 RXM131038:RXN131038 RNQ131038:RNR131038 RDU131038:RDV131038 QTY131038:QTZ131038 QKC131038:QKD131038 QAG131038:QAH131038 PQK131038:PQL131038 PGO131038:PGP131038 OWS131038:OWT131038 OMW131038:OMX131038 ODA131038:ODB131038 NTE131038:NTF131038 NJI131038:NJJ131038 MZM131038:MZN131038 MPQ131038:MPR131038 MFU131038:MFV131038 LVY131038:LVZ131038 LMC131038:LMD131038 LCG131038:LCH131038 KSK131038:KSL131038 KIO131038:KIP131038 JYS131038:JYT131038 JOW131038:JOX131038 JFA131038:JFB131038 IVE131038:IVF131038 ILI131038:ILJ131038 IBM131038:IBN131038 HRQ131038:HRR131038 HHU131038:HHV131038 GXY131038:GXZ131038 GOC131038:GOD131038 GEG131038:GEH131038 FUK131038:FUL131038 FKO131038:FKP131038 FAS131038:FAT131038 EQW131038:EQX131038 EHA131038:EHB131038 DXE131038:DXF131038 DNI131038:DNJ131038 DDM131038:DDN131038 CTQ131038:CTR131038 CJU131038:CJV131038 BZY131038:BZZ131038 BQC131038:BQD131038 BGG131038:BGH131038 AWK131038:AWL131038 AMO131038:AMP131038 ACS131038:ACT131038 SW131038:SX131038 JA131038:JB131038 E131038:F131038 WVM65502:WVN65502 WLQ65502:WLR65502 WBU65502:WBV65502 VRY65502:VRZ65502 VIC65502:VID65502 UYG65502:UYH65502 UOK65502:UOL65502 UEO65502:UEP65502 TUS65502:TUT65502 TKW65502:TKX65502 TBA65502:TBB65502 SRE65502:SRF65502 SHI65502:SHJ65502 RXM65502:RXN65502 RNQ65502:RNR65502 RDU65502:RDV65502 QTY65502:QTZ65502 QKC65502:QKD65502 QAG65502:QAH65502 PQK65502:PQL65502 PGO65502:PGP65502 OWS65502:OWT65502 OMW65502:OMX65502 ODA65502:ODB65502 NTE65502:NTF65502 NJI65502:NJJ65502 MZM65502:MZN65502 MPQ65502:MPR65502 MFU65502:MFV65502 LVY65502:LVZ65502 LMC65502:LMD65502 LCG65502:LCH65502 KSK65502:KSL65502 KIO65502:KIP65502 JYS65502:JYT65502 JOW65502:JOX65502 JFA65502:JFB65502 IVE65502:IVF65502 ILI65502:ILJ65502 IBM65502:IBN65502 HRQ65502:HRR65502 HHU65502:HHV65502 GXY65502:GXZ65502 GOC65502:GOD65502 GEG65502:GEH65502 FUK65502:FUL65502 FKO65502:FKP65502 FAS65502:FAT65502 EQW65502:EQX65502 EHA65502:EHB65502 DXE65502:DXF65502 DNI65502:DNJ65502 DDM65502:DDN65502 CTQ65502:CTR65502 CJU65502:CJV65502 BZY65502:BZZ65502 BQC65502:BQD65502 BGG65502:BGH65502 AWK65502:AWL65502 AMO65502:AMP65502 ACS65502:ACT65502 SW65502:SX65502 JA65502:JB65502 E65502:F65502 WVM25:WVN25 WLQ25:WLR25 WBU25:WBV25 VRY25:VRZ25 VIC25:VID25 UYG25:UYH25 UOK25:UOL25 UEO25:UEP25 TUS25:TUT25 TKW25:TKX25 TBA25:TBB25 SRE25:SRF25 SHI25:SHJ25 RXM25:RXN25 RNQ25:RNR25 RDU25:RDV25 QTY25:QTZ25 QKC25:QKD25 QAG25:QAH25 PQK25:PQL25 PGO25:PGP25 OWS25:OWT25 OMW25:OMX25 ODA25:ODB25 NTE25:NTF25 NJI25:NJJ25 MZM25:MZN25 MPQ25:MPR25 MFU25:MFV25 LVY25:LVZ25 LMC25:LMD25 LCG25:LCH25 KSK25:KSL25 KIO25:KIP25 JYS25:JYT25 JOW25:JOX25 JFA25:JFB25 IVE25:IVF25 ILI25:ILJ25 IBM25:IBN25 HRQ25:HRR25 HHU25:HHV25 GXY25:GXZ25 GOC25:GOD25 GEG25:GEH25 FUK25:FUL25 FKO25:FKP25 FAS25:FAT25 EQW25:EQX25 EHA25:EHB25 DXE25:DXF25 DNI25:DNJ25 DDM25:DDN25 CTQ25:CTR25 CJU25:CJV25 BZY25:BZZ25 BQC25:BQD25 BGG25:BGH25 AWK25:AWL25 AMO25:AMP25 ACS25:ACT25 SW25:SX25 JA25:JB25 JQ5:JR5 WWK983001:WWL983001 WMO983001:WMP983001 WCS983001:WCT983001 VSW983001:VSX983001 VJA983001:VJB983001 UZE983001:UZF983001 UPI983001:UPJ983001 UFM983001:UFN983001 TVQ983001:TVR983001 TLU983001:TLV983001 TBY983001:TBZ983001 SSC983001:SSD983001 SIG983001:SIH983001 RYK983001:RYL983001 ROO983001:ROP983001 RES983001:RET983001 QUW983001:QUX983001 QLA983001:QLB983001 QBE983001:QBF983001 PRI983001:PRJ983001 PHM983001:PHN983001 OXQ983001:OXR983001 ONU983001:ONV983001 ODY983001:ODZ983001 NUC983001:NUD983001 NKG983001:NKH983001 NAK983001:NAL983001 MQO983001:MQP983001 MGS983001:MGT983001 LWW983001:LWX983001 LNA983001:LNB983001 LDE983001:LDF983001 KTI983001:KTJ983001 KJM983001:KJN983001 JZQ983001:JZR983001 JPU983001:JPV983001 JFY983001:JFZ983001 IWC983001:IWD983001 IMG983001:IMH983001 ICK983001:ICL983001 HSO983001:HSP983001 HIS983001:HIT983001 GYW983001:GYX983001 GPA983001:GPB983001 GFE983001:GFF983001 FVI983001:FVJ983001 FLM983001:FLN983001 FBQ983001:FBR983001 ERU983001:ERV983001 EHY983001:EHZ983001 DYC983001:DYD983001 DOG983001:DOH983001 DEK983001:DEL983001 CUO983001:CUP983001 CKS983001:CKT983001 CAW983001:CAX983001 BRA983001:BRB983001 BHE983001:BHF983001 AXI983001:AXJ983001 ANM983001:ANN983001 ADQ983001:ADR983001 TU983001:TV983001 JY983001:JZ983001 AC983001:AD983001 WWK917465:WWL917465 WMO917465:WMP917465 WCS917465:WCT917465 VSW917465:VSX917465 VJA917465:VJB917465 UZE917465:UZF917465 UPI917465:UPJ917465 UFM917465:UFN917465 TVQ917465:TVR917465 TLU917465:TLV917465 TBY917465:TBZ917465 SSC917465:SSD917465 SIG917465:SIH917465 RYK917465:RYL917465 ROO917465:ROP917465 RES917465:RET917465 QUW917465:QUX917465 QLA917465:QLB917465 QBE917465:QBF917465 PRI917465:PRJ917465 PHM917465:PHN917465 OXQ917465:OXR917465 ONU917465:ONV917465 ODY917465:ODZ917465 NUC917465:NUD917465 NKG917465:NKH917465 NAK917465:NAL917465 MQO917465:MQP917465 MGS917465:MGT917465 LWW917465:LWX917465 LNA917465:LNB917465 LDE917465:LDF917465 KTI917465:KTJ917465 KJM917465:KJN917465 JZQ917465:JZR917465 JPU917465:JPV917465 JFY917465:JFZ917465 IWC917465:IWD917465 IMG917465:IMH917465 ICK917465:ICL917465 HSO917465:HSP917465 HIS917465:HIT917465 GYW917465:GYX917465 GPA917465:GPB917465 GFE917465:GFF917465 FVI917465:FVJ917465 FLM917465:FLN917465 FBQ917465:FBR917465 ERU917465:ERV917465 EHY917465:EHZ917465 DYC917465:DYD917465 DOG917465:DOH917465 DEK917465:DEL917465 CUO917465:CUP917465 CKS917465:CKT917465 CAW917465:CAX917465 BRA917465:BRB917465 BHE917465:BHF917465 AXI917465:AXJ917465 ANM917465:ANN917465 ADQ917465:ADR917465 TU917465:TV917465 JY917465:JZ917465 AC917465:AD917465 WWK851929:WWL851929 WMO851929:WMP851929 WCS851929:WCT851929 VSW851929:VSX851929 VJA851929:VJB851929 UZE851929:UZF851929 UPI851929:UPJ851929 UFM851929:UFN851929 TVQ851929:TVR851929 TLU851929:TLV851929 TBY851929:TBZ851929 SSC851929:SSD851929 SIG851929:SIH851929 RYK851929:RYL851929 ROO851929:ROP851929 RES851929:RET851929 QUW851929:QUX851929 QLA851929:QLB851929 QBE851929:QBF851929 PRI851929:PRJ851929 PHM851929:PHN851929 OXQ851929:OXR851929 ONU851929:ONV851929 ODY851929:ODZ851929 NUC851929:NUD851929 NKG851929:NKH851929 NAK851929:NAL851929 MQO851929:MQP851929 MGS851929:MGT851929 LWW851929:LWX851929 LNA851929:LNB851929 LDE851929:LDF851929 KTI851929:KTJ851929 KJM851929:KJN851929 JZQ851929:JZR851929 JPU851929:JPV851929 JFY851929:JFZ851929 IWC851929:IWD851929 IMG851929:IMH851929 ICK851929:ICL851929 HSO851929:HSP851929 HIS851929:HIT851929 GYW851929:GYX851929 GPA851929:GPB851929 GFE851929:GFF851929 FVI851929:FVJ851929 FLM851929:FLN851929 FBQ851929:FBR851929 ERU851929:ERV851929 EHY851929:EHZ851929 DYC851929:DYD851929 DOG851929:DOH851929 DEK851929:DEL851929 CUO851929:CUP851929 CKS851929:CKT851929 CAW851929:CAX851929 BRA851929:BRB851929 BHE851929:BHF851929 AXI851929:AXJ851929 ANM851929:ANN851929 ADQ851929:ADR851929 TU851929:TV851929 JY851929:JZ851929 AC851929:AD851929 WWK786393:WWL786393 WMO786393:WMP786393 WCS786393:WCT786393 VSW786393:VSX786393 VJA786393:VJB786393 UZE786393:UZF786393 UPI786393:UPJ786393 UFM786393:UFN786393 TVQ786393:TVR786393 TLU786393:TLV786393 TBY786393:TBZ786393 SSC786393:SSD786393 SIG786393:SIH786393 RYK786393:RYL786393 ROO786393:ROP786393 RES786393:RET786393 QUW786393:QUX786393 QLA786393:QLB786393 QBE786393:QBF786393 PRI786393:PRJ786393 PHM786393:PHN786393 OXQ786393:OXR786393 ONU786393:ONV786393 ODY786393:ODZ786393 NUC786393:NUD786393 NKG786393:NKH786393 NAK786393:NAL786393 MQO786393:MQP786393 MGS786393:MGT786393 LWW786393:LWX786393 LNA786393:LNB786393 LDE786393:LDF786393 KTI786393:KTJ786393 KJM786393:KJN786393 JZQ786393:JZR786393 JPU786393:JPV786393 JFY786393:JFZ786393 IWC786393:IWD786393 IMG786393:IMH786393 ICK786393:ICL786393 HSO786393:HSP786393 HIS786393:HIT786393 GYW786393:GYX786393 GPA786393:GPB786393 GFE786393:GFF786393 FVI786393:FVJ786393 FLM786393:FLN786393 FBQ786393:FBR786393 ERU786393:ERV786393 EHY786393:EHZ786393 DYC786393:DYD786393 DOG786393:DOH786393 DEK786393:DEL786393 CUO786393:CUP786393 CKS786393:CKT786393 CAW786393:CAX786393 BRA786393:BRB786393 BHE786393:BHF786393 AXI786393:AXJ786393 ANM786393:ANN786393 ADQ786393:ADR786393 TU786393:TV786393 JY786393:JZ786393 AC786393:AD786393 WWK720857:WWL720857 WMO720857:WMP720857 WCS720857:WCT720857 VSW720857:VSX720857 VJA720857:VJB720857 UZE720857:UZF720857 UPI720857:UPJ720857 UFM720857:UFN720857 TVQ720857:TVR720857 TLU720857:TLV720857 TBY720857:TBZ720857 SSC720857:SSD720857 SIG720857:SIH720857 RYK720857:RYL720857 ROO720857:ROP720857 RES720857:RET720857 QUW720857:QUX720857 QLA720857:QLB720857 QBE720857:QBF720857 PRI720857:PRJ720857 PHM720857:PHN720857 OXQ720857:OXR720857 ONU720857:ONV720857 ODY720857:ODZ720857 NUC720857:NUD720857 NKG720857:NKH720857 NAK720857:NAL720857 MQO720857:MQP720857 MGS720857:MGT720857 LWW720857:LWX720857 LNA720857:LNB720857 LDE720857:LDF720857 KTI720857:KTJ720857 KJM720857:KJN720857 JZQ720857:JZR720857 JPU720857:JPV720857 JFY720857:JFZ720857 IWC720857:IWD720857 IMG720857:IMH720857 ICK720857:ICL720857 HSO720857:HSP720857 HIS720857:HIT720857 GYW720857:GYX720857 GPA720857:GPB720857 GFE720857:GFF720857 FVI720857:FVJ720857 FLM720857:FLN720857 FBQ720857:FBR720857 ERU720857:ERV720857 EHY720857:EHZ720857 DYC720857:DYD720857 DOG720857:DOH720857 DEK720857:DEL720857 CUO720857:CUP720857 CKS720857:CKT720857 CAW720857:CAX720857 BRA720857:BRB720857 BHE720857:BHF720857 AXI720857:AXJ720857 ANM720857:ANN720857 ADQ720857:ADR720857 TU720857:TV720857 JY720857:JZ720857 AC720857:AD720857 WWK655321:WWL655321 WMO655321:WMP655321 WCS655321:WCT655321 VSW655321:VSX655321 VJA655321:VJB655321 UZE655321:UZF655321 UPI655321:UPJ655321 UFM655321:UFN655321 TVQ655321:TVR655321 TLU655321:TLV655321 TBY655321:TBZ655321 SSC655321:SSD655321 SIG655321:SIH655321 RYK655321:RYL655321 ROO655321:ROP655321 RES655321:RET655321 QUW655321:QUX655321 QLA655321:QLB655321 QBE655321:QBF655321 PRI655321:PRJ655321 PHM655321:PHN655321 OXQ655321:OXR655321 ONU655321:ONV655321 ODY655321:ODZ655321 NUC655321:NUD655321 NKG655321:NKH655321 NAK655321:NAL655321 MQO655321:MQP655321 MGS655321:MGT655321 LWW655321:LWX655321 LNA655321:LNB655321 LDE655321:LDF655321 KTI655321:KTJ655321 KJM655321:KJN655321 JZQ655321:JZR655321 JPU655321:JPV655321 JFY655321:JFZ655321 IWC655321:IWD655321 IMG655321:IMH655321 ICK655321:ICL655321 HSO655321:HSP655321 HIS655321:HIT655321 GYW655321:GYX655321 GPA655321:GPB655321 GFE655321:GFF655321 FVI655321:FVJ655321 FLM655321:FLN655321 FBQ655321:FBR655321 ERU655321:ERV655321 EHY655321:EHZ655321 DYC655321:DYD655321 DOG655321:DOH655321 DEK655321:DEL655321 CUO655321:CUP655321 CKS655321:CKT655321 CAW655321:CAX655321 BRA655321:BRB655321 BHE655321:BHF655321 AXI655321:AXJ655321 ANM655321:ANN655321 ADQ655321:ADR655321 TU655321:TV655321 JY655321:JZ655321 AC655321:AD655321 WWK589785:WWL589785 WMO589785:WMP589785 WCS589785:WCT589785 VSW589785:VSX589785 VJA589785:VJB589785 UZE589785:UZF589785 UPI589785:UPJ589785 UFM589785:UFN589785 TVQ589785:TVR589785 TLU589785:TLV589785 TBY589785:TBZ589785 SSC589785:SSD589785 SIG589785:SIH589785 RYK589785:RYL589785 ROO589785:ROP589785 RES589785:RET589785 QUW589785:QUX589785 QLA589785:QLB589785 QBE589785:QBF589785 PRI589785:PRJ589785 PHM589785:PHN589785 OXQ589785:OXR589785 ONU589785:ONV589785 ODY589785:ODZ589785 NUC589785:NUD589785 NKG589785:NKH589785 NAK589785:NAL589785 MQO589785:MQP589785 MGS589785:MGT589785 LWW589785:LWX589785 LNA589785:LNB589785 LDE589785:LDF589785 KTI589785:KTJ589785 KJM589785:KJN589785 JZQ589785:JZR589785 JPU589785:JPV589785 JFY589785:JFZ589785 IWC589785:IWD589785 IMG589785:IMH589785 ICK589785:ICL589785 HSO589785:HSP589785 HIS589785:HIT589785 GYW589785:GYX589785 GPA589785:GPB589785 GFE589785:GFF589785 FVI589785:FVJ589785 FLM589785:FLN589785 FBQ589785:FBR589785 ERU589785:ERV589785 EHY589785:EHZ589785 DYC589785:DYD589785 DOG589785:DOH589785 DEK589785:DEL589785 CUO589785:CUP589785 CKS589785:CKT589785 CAW589785:CAX589785 BRA589785:BRB589785 BHE589785:BHF589785 AXI589785:AXJ589785 ANM589785:ANN589785 ADQ589785:ADR589785 TU589785:TV589785 JY589785:JZ589785 AC589785:AD589785 WWK524249:WWL524249 WMO524249:WMP524249 WCS524249:WCT524249 VSW524249:VSX524249 VJA524249:VJB524249 UZE524249:UZF524249 UPI524249:UPJ524249 UFM524249:UFN524249 TVQ524249:TVR524249 TLU524249:TLV524249 TBY524249:TBZ524249 SSC524249:SSD524249 SIG524249:SIH524249 RYK524249:RYL524249 ROO524249:ROP524249 RES524249:RET524249 QUW524249:QUX524249 QLA524249:QLB524249 QBE524249:QBF524249 PRI524249:PRJ524249 PHM524249:PHN524249 OXQ524249:OXR524249 ONU524249:ONV524249 ODY524249:ODZ524249 NUC524249:NUD524249 NKG524249:NKH524249 NAK524249:NAL524249 MQO524249:MQP524249 MGS524249:MGT524249 LWW524249:LWX524249 LNA524249:LNB524249 LDE524249:LDF524249 KTI524249:KTJ524249 KJM524249:KJN524249 JZQ524249:JZR524249 JPU524249:JPV524249 JFY524249:JFZ524249 IWC524249:IWD524249 IMG524249:IMH524249 ICK524249:ICL524249 HSO524249:HSP524249 HIS524249:HIT524249 GYW524249:GYX524249 GPA524249:GPB524249 GFE524249:GFF524249 FVI524249:FVJ524249 FLM524249:FLN524249 FBQ524249:FBR524249 ERU524249:ERV524249 EHY524249:EHZ524249 DYC524249:DYD524249 DOG524249:DOH524249 DEK524249:DEL524249 CUO524249:CUP524249 CKS524249:CKT524249 CAW524249:CAX524249 BRA524249:BRB524249 BHE524249:BHF524249 AXI524249:AXJ524249 ANM524249:ANN524249 ADQ524249:ADR524249 TU524249:TV524249 JY524249:JZ524249 AC524249:AD524249 WWK458713:WWL458713 WMO458713:WMP458713 WCS458713:WCT458713 VSW458713:VSX458713 VJA458713:VJB458713 UZE458713:UZF458713 UPI458713:UPJ458713 UFM458713:UFN458713 TVQ458713:TVR458713 TLU458713:TLV458713 TBY458713:TBZ458713 SSC458713:SSD458713 SIG458713:SIH458713 RYK458713:RYL458713 ROO458713:ROP458713 RES458713:RET458713 QUW458713:QUX458713 QLA458713:QLB458713 QBE458713:QBF458713 PRI458713:PRJ458713 PHM458713:PHN458713 OXQ458713:OXR458713 ONU458713:ONV458713 ODY458713:ODZ458713 NUC458713:NUD458713 NKG458713:NKH458713 NAK458713:NAL458713 MQO458713:MQP458713 MGS458713:MGT458713 LWW458713:LWX458713 LNA458713:LNB458713 LDE458713:LDF458713 KTI458713:KTJ458713 KJM458713:KJN458713 JZQ458713:JZR458713 JPU458713:JPV458713 JFY458713:JFZ458713 IWC458713:IWD458713 IMG458713:IMH458713 ICK458713:ICL458713 HSO458713:HSP458713 HIS458713:HIT458713 GYW458713:GYX458713 GPA458713:GPB458713 GFE458713:GFF458713 FVI458713:FVJ458713 FLM458713:FLN458713 FBQ458713:FBR458713 ERU458713:ERV458713 EHY458713:EHZ458713 DYC458713:DYD458713 DOG458713:DOH458713 DEK458713:DEL458713 CUO458713:CUP458713 CKS458713:CKT458713 CAW458713:CAX458713 BRA458713:BRB458713 BHE458713:BHF458713 AXI458713:AXJ458713 ANM458713:ANN458713 ADQ458713:ADR458713 TU458713:TV458713 JY458713:JZ458713 AC458713:AD458713 WWK393177:WWL393177 WMO393177:WMP393177 WCS393177:WCT393177 VSW393177:VSX393177 VJA393177:VJB393177 UZE393177:UZF393177 UPI393177:UPJ393177 UFM393177:UFN393177 TVQ393177:TVR393177 TLU393177:TLV393177 TBY393177:TBZ393177 SSC393177:SSD393177 SIG393177:SIH393177 RYK393177:RYL393177 ROO393177:ROP393177 RES393177:RET393177 QUW393177:QUX393177 QLA393177:QLB393177 QBE393177:QBF393177 PRI393177:PRJ393177 PHM393177:PHN393177 OXQ393177:OXR393177 ONU393177:ONV393177 ODY393177:ODZ393177 NUC393177:NUD393177 NKG393177:NKH393177 NAK393177:NAL393177 MQO393177:MQP393177 MGS393177:MGT393177 LWW393177:LWX393177 LNA393177:LNB393177 LDE393177:LDF393177 KTI393177:KTJ393177 KJM393177:KJN393177 JZQ393177:JZR393177 JPU393177:JPV393177 JFY393177:JFZ393177 IWC393177:IWD393177 IMG393177:IMH393177 ICK393177:ICL393177 HSO393177:HSP393177 HIS393177:HIT393177 GYW393177:GYX393177 GPA393177:GPB393177 GFE393177:GFF393177 FVI393177:FVJ393177 FLM393177:FLN393177 FBQ393177:FBR393177 ERU393177:ERV393177 EHY393177:EHZ393177 DYC393177:DYD393177 DOG393177:DOH393177 DEK393177:DEL393177 CUO393177:CUP393177 CKS393177:CKT393177 CAW393177:CAX393177 BRA393177:BRB393177 BHE393177:BHF393177 AXI393177:AXJ393177 ANM393177:ANN393177 ADQ393177:ADR393177 TU393177:TV393177 JY393177:JZ393177 AC393177:AD393177 WWK327641:WWL327641 WMO327641:WMP327641 WCS327641:WCT327641 VSW327641:VSX327641 VJA327641:VJB327641 UZE327641:UZF327641 UPI327641:UPJ327641 UFM327641:UFN327641 TVQ327641:TVR327641 TLU327641:TLV327641 TBY327641:TBZ327641 SSC327641:SSD327641 SIG327641:SIH327641 RYK327641:RYL327641 ROO327641:ROP327641 RES327641:RET327641 QUW327641:QUX327641 QLA327641:QLB327641 QBE327641:QBF327641 PRI327641:PRJ327641 PHM327641:PHN327641 OXQ327641:OXR327641 ONU327641:ONV327641 ODY327641:ODZ327641 NUC327641:NUD327641 NKG327641:NKH327641 NAK327641:NAL327641 MQO327641:MQP327641 MGS327641:MGT327641 LWW327641:LWX327641 LNA327641:LNB327641 LDE327641:LDF327641 KTI327641:KTJ327641 KJM327641:KJN327641 JZQ327641:JZR327641 JPU327641:JPV327641 JFY327641:JFZ327641 IWC327641:IWD327641 IMG327641:IMH327641 ICK327641:ICL327641 HSO327641:HSP327641 HIS327641:HIT327641 GYW327641:GYX327641 GPA327641:GPB327641 GFE327641:GFF327641 FVI327641:FVJ327641 FLM327641:FLN327641 FBQ327641:FBR327641 ERU327641:ERV327641 EHY327641:EHZ327641 DYC327641:DYD327641 DOG327641:DOH327641 DEK327641:DEL327641 CUO327641:CUP327641 CKS327641:CKT327641 CAW327641:CAX327641 BRA327641:BRB327641 BHE327641:BHF327641 AXI327641:AXJ327641 ANM327641:ANN327641 ADQ327641:ADR327641 TU327641:TV327641 JY327641:JZ327641 AC327641:AD327641 WWK262105:WWL262105 WMO262105:WMP262105 WCS262105:WCT262105 VSW262105:VSX262105 VJA262105:VJB262105 UZE262105:UZF262105 UPI262105:UPJ262105 UFM262105:UFN262105 TVQ262105:TVR262105 TLU262105:TLV262105 TBY262105:TBZ262105 SSC262105:SSD262105 SIG262105:SIH262105 RYK262105:RYL262105 ROO262105:ROP262105 RES262105:RET262105 QUW262105:QUX262105 QLA262105:QLB262105 QBE262105:QBF262105 PRI262105:PRJ262105 PHM262105:PHN262105 OXQ262105:OXR262105 ONU262105:ONV262105 ODY262105:ODZ262105 NUC262105:NUD262105 NKG262105:NKH262105 NAK262105:NAL262105 MQO262105:MQP262105 MGS262105:MGT262105 LWW262105:LWX262105 LNA262105:LNB262105 LDE262105:LDF262105 KTI262105:KTJ262105 KJM262105:KJN262105 JZQ262105:JZR262105 JPU262105:JPV262105 JFY262105:JFZ262105 IWC262105:IWD262105 IMG262105:IMH262105 ICK262105:ICL262105 HSO262105:HSP262105 HIS262105:HIT262105 GYW262105:GYX262105 GPA262105:GPB262105 GFE262105:GFF262105 FVI262105:FVJ262105 FLM262105:FLN262105 FBQ262105:FBR262105 ERU262105:ERV262105 EHY262105:EHZ262105 DYC262105:DYD262105 DOG262105:DOH262105 DEK262105:DEL262105 CUO262105:CUP262105 CKS262105:CKT262105 CAW262105:CAX262105 BRA262105:BRB262105 BHE262105:BHF262105 AXI262105:AXJ262105 ANM262105:ANN262105 ADQ262105:ADR262105 TU262105:TV262105 JY262105:JZ262105 AC262105:AD262105 WWK196569:WWL196569 WMO196569:WMP196569 WCS196569:WCT196569 VSW196569:VSX196569 VJA196569:VJB196569 UZE196569:UZF196569 UPI196569:UPJ196569 UFM196569:UFN196569 TVQ196569:TVR196569 TLU196569:TLV196569 TBY196569:TBZ196569 SSC196569:SSD196569 SIG196569:SIH196569 RYK196569:RYL196569 ROO196569:ROP196569 RES196569:RET196569 QUW196569:QUX196569 QLA196569:QLB196569 QBE196569:QBF196569 PRI196569:PRJ196569 PHM196569:PHN196569 OXQ196569:OXR196569 ONU196569:ONV196569 ODY196569:ODZ196569 NUC196569:NUD196569 NKG196569:NKH196569 NAK196569:NAL196569 MQO196569:MQP196569 MGS196569:MGT196569 LWW196569:LWX196569 LNA196569:LNB196569 LDE196569:LDF196569 KTI196569:KTJ196569 KJM196569:KJN196569 JZQ196569:JZR196569 JPU196569:JPV196569 JFY196569:JFZ196569 IWC196569:IWD196569 IMG196569:IMH196569 ICK196569:ICL196569 HSO196569:HSP196569 HIS196569:HIT196569 GYW196569:GYX196569 GPA196569:GPB196569 GFE196569:GFF196569 FVI196569:FVJ196569 FLM196569:FLN196569 FBQ196569:FBR196569 ERU196569:ERV196569 EHY196569:EHZ196569 DYC196569:DYD196569 DOG196569:DOH196569 DEK196569:DEL196569 CUO196569:CUP196569 CKS196569:CKT196569 CAW196569:CAX196569 BRA196569:BRB196569 BHE196569:BHF196569 AXI196569:AXJ196569 ANM196569:ANN196569 ADQ196569:ADR196569 TU196569:TV196569 JY196569:JZ196569 AC196569:AD196569 WWK131033:WWL131033 WMO131033:WMP131033 WCS131033:WCT131033 VSW131033:VSX131033 VJA131033:VJB131033 UZE131033:UZF131033 UPI131033:UPJ131033 UFM131033:UFN131033 TVQ131033:TVR131033 TLU131033:TLV131033 TBY131033:TBZ131033 SSC131033:SSD131033 SIG131033:SIH131033 RYK131033:RYL131033 ROO131033:ROP131033 RES131033:RET131033 QUW131033:QUX131033 QLA131033:QLB131033 QBE131033:QBF131033 PRI131033:PRJ131033 PHM131033:PHN131033 OXQ131033:OXR131033 ONU131033:ONV131033 ODY131033:ODZ131033 NUC131033:NUD131033 NKG131033:NKH131033 NAK131033:NAL131033 MQO131033:MQP131033 MGS131033:MGT131033 LWW131033:LWX131033 LNA131033:LNB131033 LDE131033:LDF131033 KTI131033:KTJ131033 KJM131033:KJN131033 JZQ131033:JZR131033 JPU131033:JPV131033 JFY131033:JFZ131033 IWC131033:IWD131033 IMG131033:IMH131033 ICK131033:ICL131033 HSO131033:HSP131033 HIS131033:HIT131033 GYW131033:GYX131033 GPA131033:GPB131033 GFE131033:GFF131033 FVI131033:FVJ131033 FLM131033:FLN131033 FBQ131033:FBR131033 ERU131033:ERV131033 EHY131033:EHZ131033 DYC131033:DYD131033 DOG131033:DOH131033 DEK131033:DEL131033 CUO131033:CUP131033 CKS131033:CKT131033 CAW131033:CAX131033 BRA131033:BRB131033 BHE131033:BHF131033 AXI131033:AXJ131033 ANM131033:ANN131033 ADQ131033:ADR131033 TU131033:TV131033 JY131033:JZ131033 AC131033:AD131033 WWK65497:WWL65497 WMO65497:WMP65497 WCS65497:WCT65497 VSW65497:VSX65497 VJA65497:VJB65497 UZE65497:UZF65497 UPI65497:UPJ65497 UFM65497:UFN65497 TVQ65497:TVR65497 TLU65497:TLV65497 TBY65497:TBZ65497 SSC65497:SSD65497 SIG65497:SIH65497 RYK65497:RYL65497 ROO65497:ROP65497 RES65497:RET65497 QUW65497:QUX65497 QLA65497:QLB65497 QBE65497:QBF65497 PRI65497:PRJ65497 PHM65497:PHN65497 OXQ65497:OXR65497 ONU65497:ONV65497 ODY65497:ODZ65497 NUC65497:NUD65497 NKG65497:NKH65497 NAK65497:NAL65497 MQO65497:MQP65497 MGS65497:MGT65497 LWW65497:LWX65497 LNA65497:LNB65497 LDE65497:LDF65497 KTI65497:KTJ65497 KJM65497:KJN65497 JZQ65497:JZR65497 JPU65497:JPV65497 JFY65497:JFZ65497 IWC65497:IWD65497 IMG65497:IMH65497 ICK65497:ICL65497 HSO65497:HSP65497 HIS65497:HIT65497 GYW65497:GYX65497 GPA65497:GPB65497 GFE65497:GFF65497 FVI65497:FVJ65497 FLM65497:FLN65497 FBQ65497:FBR65497 ERU65497:ERV65497 EHY65497:EHZ65497 DYC65497:DYD65497 DOG65497:DOH65497 DEK65497:DEL65497 CUO65497:CUP65497 CKS65497:CKT65497 CAW65497:CAX65497 BRA65497:BRB65497 BHE65497:BHF65497 AXI65497:AXJ65497 ANM65497:ANN65497 ADQ65497:ADR65497 TU65497:TV65497 JY65497:JZ65497 AC65497:AD65497 WWK20:WWL20 WMO20:WMP20 WCS20:WCT20 VSW20:VSX20 VJA20:VJB20 UZE20:UZF20 UPI20:UPJ20 UFM20:UFN20 TVQ20:TVR20 TLU20:TLV20 TBY20:TBZ20 SSC20:SSD20 SIG20:SIH20 RYK20:RYL20 ROO20:ROP20 RES20:RET20 QUW20:QUX20 QLA20:QLB20 QBE20:QBF20 PRI20:PRJ20 PHM20:PHN20 OXQ20:OXR20 ONU20:ONV20 ODY20:ODZ20 NUC20:NUD20 NKG20:NKH20 NAK20:NAL20 MQO20:MQP20 MGS20:MGT20 LWW20:LWX20 LNA20:LNB20 LDE20:LDF20 KTI20:KTJ20 KJM20:KJN20 JZQ20:JZR20 JPU20:JPV20 JFY20:JFZ20 IWC20:IWD20 IMG20:IMH20 ICK20:ICL20 HSO20:HSP20 HIS20:HIT20 GYW20:GYX20 GPA20:GPB20 GFE20:GFF20 FVI20:FVJ20 FLM20:FLN20 FBQ20:FBR20 ERU20:ERV20 EHY20:EHZ20 DYC20:DYD20 DOG20:DOH20 DEK20:DEL20 CUO20:CUP20 CKS20:CKT20 CAW20:CAX20 BRA20:BRB20 BHE20:BHF20 AXI20:AXJ20 ANM20:ANN20 ADQ20:ADR20 TU20:TV20 JY20:JZ20 TM5:TN5 WWE983001:WWF983002 WMI983001:WMJ983002 WCM983001:WCN983002 VSQ983001:VSR983002 VIU983001:VIV983002 UYY983001:UYZ983002 UPC983001:UPD983002 UFG983001:UFH983002 TVK983001:TVL983002 TLO983001:TLP983002 TBS983001:TBT983002 SRW983001:SRX983002 SIA983001:SIB983002 RYE983001:RYF983002 ROI983001:ROJ983002 REM983001:REN983002 QUQ983001:QUR983002 QKU983001:QKV983002 QAY983001:QAZ983002 PRC983001:PRD983002 PHG983001:PHH983002 OXK983001:OXL983002 ONO983001:ONP983002 ODS983001:ODT983002 NTW983001:NTX983002 NKA983001:NKB983002 NAE983001:NAF983002 MQI983001:MQJ983002 MGM983001:MGN983002 LWQ983001:LWR983002 LMU983001:LMV983002 LCY983001:LCZ983002 KTC983001:KTD983002 KJG983001:KJH983002 JZK983001:JZL983002 JPO983001:JPP983002 JFS983001:JFT983002 IVW983001:IVX983002 IMA983001:IMB983002 ICE983001:ICF983002 HSI983001:HSJ983002 HIM983001:HIN983002 GYQ983001:GYR983002 GOU983001:GOV983002 GEY983001:GEZ983002 FVC983001:FVD983002 FLG983001:FLH983002 FBK983001:FBL983002 ERO983001:ERP983002 EHS983001:EHT983002 DXW983001:DXX983002 DOA983001:DOB983002 DEE983001:DEF983002 CUI983001:CUJ983002 CKM983001:CKN983002 CAQ983001:CAR983002 BQU983001:BQV983002 BGY983001:BGZ983002 AXC983001:AXD983002 ANG983001:ANH983002 ADK983001:ADL983002 TO983001:TP983002 JS983001:JT983002 W983001:X983002 WWE917465:WWF917466 WMI917465:WMJ917466 WCM917465:WCN917466 VSQ917465:VSR917466 VIU917465:VIV917466 UYY917465:UYZ917466 UPC917465:UPD917466 UFG917465:UFH917466 TVK917465:TVL917466 TLO917465:TLP917466 TBS917465:TBT917466 SRW917465:SRX917466 SIA917465:SIB917466 RYE917465:RYF917466 ROI917465:ROJ917466 REM917465:REN917466 QUQ917465:QUR917466 QKU917465:QKV917466 QAY917465:QAZ917466 PRC917465:PRD917466 PHG917465:PHH917466 OXK917465:OXL917466 ONO917465:ONP917466 ODS917465:ODT917466 NTW917465:NTX917466 NKA917465:NKB917466 NAE917465:NAF917466 MQI917465:MQJ917466 MGM917465:MGN917466 LWQ917465:LWR917466 LMU917465:LMV917466 LCY917465:LCZ917466 KTC917465:KTD917466 KJG917465:KJH917466 JZK917465:JZL917466 JPO917465:JPP917466 JFS917465:JFT917466 IVW917465:IVX917466 IMA917465:IMB917466 ICE917465:ICF917466 HSI917465:HSJ917466 HIM917465:HIN917466 GYQ917465:GYR917466 GOU917465:GOV917466 GEY917465:GEZ917466 FVC917465:FVD917466 FLG917465:FLH917466 FBK917465:FBL917466 ERO917465:ERP917466 EHS917465:EHT917466 DXW917465:DXX917466 DOA917465:DOB917466 DEE917465:DEF917466 CUI917465:CUJ917466 CKM917465:CKN917466 CAQ917465:CAR917466 BQU917465:BQV917466 BGY917465:BGZ917466 AXC917465:AXD917466 ANG917465:ANH917466 ADK917465:ADL917466 TO917465:TP917466 JS917465:JT917466 W917465:X917466 WWE851929:WWF851930 WMI851929:WMJ851930 WCM851929:WCN851930 VSQ851929:VSR851930 VIU851929:VIV851930 UYY851929:UYZ851930 UPC851929:UPD851930 UFG851929:UFH851930 TVK851929:TVL851930 TLO851929:TLP851930 TBS851929:TBT851930 SRW851929:SRX851930 SIA851929:SIB851930 RYE851929:RYF851930 ROI851929:ROJ851930 REM851929:REN851930 QUQ851929:QUR851930 QKU851929:QKV851930 QAY851929:QAZ851930 PRC851929:PRD851930 PHG851929:PHH851930 OXK851929:OXL851930 ONO851929:ONP851930 ODS851929:ODT851930 NTW851929:NTX851930 NKA851929:NKB851930 NAE851929:NAF851930 MQI851929:MQJ851930 MGM851929:MGN851930 LWQ851929:LWR851930 LMU851929:LMV851930 LCY851929:LCZ851930 KTC851929:KTD851930 KJG851929:KJH851930 JZK851929:JZL851930 JPO851929:JPP851930 JFS851929:JFT851930 IVW851929:IVX851930 IMA851929:IMB851930 ICE851929:ICF851930 HSI851929:HSJ851930 HIM851929:HIN851930 GYQ851929:GYR851930 GOU851929:GOV851930 GEY851929:GEZ851930 FVC851929:FVD851930 FLG851929:FLH851930 FBK851929:FBL851930 ERO851929:ERP851930 EHS851929:EHT851930 DXW851929:DXX851930 DOA851929:DOB851930 DEE851929:DEF851930 CUI851929:CUJ851930 CKM851929:CKN851930 CAQ851929:CAR851930 BQU851929:BQV851930 BGY851929:BGZ851930 AXC851929:AXD851930 ANG851929:ANH851930 ADK851929:ADL851930 TO851929:TP851930 JS851929:JT851930 W851929:X851930 WWE786393:WWF786394 WMI786393:WMJ786394 WCM786393:WCN786394 VSQ786393:VSR786394 VIU786393:VIV786394 UYY786393:UYZ786394 UPC786393:UPD786394 UFG786393:UFH786394 TVK786393:TVL786394 TLO786393:TLP786394 TBS786393:TBT786394 SRW786393:SRX786394 SIA786393:SIB786394 RYE786393:RYF786394 ROI786393:ROJ786394 REM786393:REN786394 QUQ786393:QUR786394 QKU786393:QKV786394 QAY786393:QAZ786394 PRC786393:PRD786394 PHG786393:PHH786394 OXK786393:OXL786394 ONO786393:ONP786394 ODS786393:ODT786394 NTW786393:NTX786394 NKA786393:NKB786394 NAE786393:NAF786394 MQI786393:MQJ786394 MGM786393:MGN786394 LWQ786393:LWR786394 LMU786393:LMV786394 LCY786393:LCZ786394 KTC786393:KTD786394 KJG786393:KJH786394 JZK786393:JZL786394 JPO786393:JPP786394 JFS786393:JFT786394 IVW786393:IVX786394 IMA786393:IMB786394 ICE786393:ICF786394 HSI786393:HSJ786394 HIM786393:HIN786394 GYQ786393:GYR786394 GOU786393:GOV786394 GEY786393:GEZ786394 FVC786393:FVD786394 FLG786393:FLH786394 FBK786393:FBL786394 ERO786393:ERP786394 EHS786393:EHT786394 DXW786393:DXX786394 DOA786393:DOB786394 DEE786393:DEF786394 CUI786393:CUJ786394 CKM786393:CKN786394 CAQ786393:CAR786394 BQU786393:BQV786394 BGY786393:BGZ786394 AXC786393:AXD786394 ANG786393:ANH786394 ADK786393:ADL786394 TO786393:TP786394 JS786393:JT786394 W786393:X786394 WWE720857:WWF720858 WMI720857:WMJ720858 WCM720857:WCN720858 VSQ720857:VSR720858 VIU720857:VIV720858 UYY720857:UYZ720858 UPC720857:UPD720858 UFG720857:UFH720858 TVK720857:TVL720858 TLO720857:TLP720858 TBS720857:TBT720858 SRW720857:SRX720858 SIA720857:SIB720858 RYE720857:RYF720858 ROI720857:ROJ720858 REM720857:REN720858 QUQ720857:QUR720858 QKU720857:QKV720858 QAY720857:QAZ720858 PRC720857:PRD720858 PHG720857:PHH720858 OXK720857:OXL720858 ONO720857:ONP720858 ODS720857:ODT720858 NTW720857:NTX720858 NKA720857:NKB720858 NAE720857:NAF720858 MQI720857:MQJ720858 MGM720857:MGN720858 LWQ720857:LWR720858 LMU720857:LMV720858 LCY720857:LCZ720858 KTC720857:KTD720858 KJG720857:KJH720858 JZK720857:JZL720858 JPO720857:JPP720858 JFS720857:JFT720858 IVW720857:IVX720858 IMA720857:IMB720858 ICE720857:ICF720858 HSI720857:HSJ720858 HIM720857:HIN720858 GYQ720857:GYR720858 GOU720857:GOV720858 GEY720857:GEZ720858 FVC720857:FVD720858 FLG720857:FLH720858 FBK720857:FBL720858 ERO720857:ERP720858 EHS720857:EHT720858 DXW720857:DXX720858 DOA720857:DOB720858 DEE720857:DEF720858 CUI720857:CUJ720858 CKM720857:CKN720858 CAQ720857:CAR720858 BQU720857:BQV720858 BGY720857:BGZ720858 AXC720857:AXD720858 ANG720857:ANH720858 ADK720857:ADL720858 TO720857:TP720858 JS720857:JT720858 W720857:X720858 WWE655321:WWF655322 WMI655321:WMJ655322 WCM655321:WCN655322 VSQ655321:VSR655322 VIU655321:VIV655322 UYY655321:UYZ655322 UPC655321:UPD655322 UFG655321:UFH655322 TVK655321:TVL655322 TLO655321:TLP655322 TBS655321:TBT655322 SRW655321:SRX655322 SIA655321:SIB655322 RYE655321:RYF655322 ROI655321:ROJ655322 REM655321:REN655322 QUQ655321:QUR655322 QKU655321:QKV655322 QAY655321:QAZ655322 PRC655321:PRD655322 PHG655321:PHH655322 OXK655321:OXL655322 ONO655321:ONP655322 ODS655321:ODT655322 NTW655321:NTX655322 NKA655321:NKB655322 NAE655321:NAF655322 MQI655321:MQJ655322 MGM655321:MGN655322 LWQ655321:LWR655322 LMU655321:LMV655322 LCY655321:LCZ655322 KTC655321:KTD655322 KJG655321:KJH655322 JZK655321:JZL655322 JPO655321:JPP655322 JFS655321:JFT655322 IVW655321:IVX655322 IMA655321:IMB655322 ICE655321:ICF655322 HSI655321:HSJ655322 HIM655321:HIN655322 GYQ655321:GYR655322 GOU655321:GOV655322 GEY655321:GEZ655322 FVC655321:FVD655322 FLG655321:FLH655322 FBK655321:FBL655322 ERO655321:ERP655322 EHS655321:EHT655322 DXW655321:DXX655322 DOA655321:DOB655322 DEE655321:DEF655322 CUI655321:CUJ655322 CKM655321:CKN655322 CAQ655321:CAR655322 BQU655321:BQV655322 BGY655321:BGZ655322 AXC655321:AXD655322 ANG655321:ANH655322 ADK655321:ADL655322 TO655321:TP655322 JS655321:JT655322 W655321:X655322 WWE589785:WWF589786 WMI589785:WMJ589786 WCM589785:WCN589786 VSQ589785:VSR589786 VIU589785:VIV589786 UYY589785:UYZ589786 UPC589785:UPD589786 UFG589785:UFH589786 TVK589785:TVL589786 TLO589785:TLP589786 TBS589785:TBT589786 SRW589785:SRX589786 SIA589785:SIB589786 RYE589785:RYF589786 ROI589785:ROJ589786 REM589785:REN589786 QUQ589785:QUR589786 QKU589785:QKV589786 QAY589785:QAZ589786 PRC589785:PRD589786 PHG589785:PHH589786 OXK589785:OXL589786 ONO589785:ONP589786 ODS589785:ODT589786 NTW589785:NTX589786 NKA589785:NKB589786 NAE589785:NAF589786 MQI589785:MQJ589786 MGM589785:MGN589786 LWQ589785:LWR589786 LMU589785:LMV589786 LCY589785:LCZ589786 KTC589785:KTD589786 KJG589785:KJH589786 JZK589785:JZL589786 JPO589785:JPP589786 JFS589785:JFT589786 IVW589785:IVX589786 IMA589785:IMB589786 ICE589785:ICF589786 HSI589785:HSJ589786 HIM589785:HIN589786 GYQ589785:GYR589786 GOU589785:GOV589786 GEY589785:GEZ589786 FVC589785:FVD589786 FLG589785:FLH589786 FBK589785:FBL589786 ERO589785:ERP589786 EHS589785:EHT589786 DXW589785:DXX589786 DOA589785:DOB589786 DEE589785:DEF589786 CUI589785:CUJ589786 CKM589785:CKN589786 CAQ589785:CAR589786 BQU589785:BQV589786 BGY589785:BGZ589786 AXC589785:AXD589786 ANG589785:ANH589786 ADK589785:ADL589786 TO589785:TP589786 JS589785:JT589786 W589785:X589786 WWE524249:WWF524250 WMI524249:WMJ524250 WCM524249:WCN524250 VSQ524249:VSR524250 VIU524249:VIV524250 UYY524249:UYZ524250 UPC524249:UPD524250 UFG524249:UFH524250 TVK524249:TVL524250 TLO524249:TLP524250 TBS524249:TBT524250 SRW524249:SRX524250 SIA524249:SIB524250 RYE524249:RYF524250 ROI524249:ROJ524250 REM524249:REN524250 QUQ524249:QUR524250 QKU524249:QKV524250 QAY524249:QAZ524250 PRC524249:PRD524250 PHG524249:PHH524250 OXK524249:OXL524250 ONO524249:ONP524250 ODS524249:ODT524250 NTW524249:NTX524250 NKA524249:NKB524250 NAE524249:NAF524250 MQI524249:MQJ524250 MGM524249:MGN524250 LWQ524249:LWR524250 LMU524249:LMV524250 LCY524249:LCZ524250 KTC524249:KTD524250 KJG524249:KJH524250 JZK524249:JZL524250 JPO524249:JPP524250 JFS524249:JFT524250 IVW524249:IVX524250 IMA524249:IMB524250 ICE524249:ICF524250 HSI524249:HSJ524250 HIM524249:HIN524250 GYQ524249:GYR524250 GOU524249:GOV524250 GEY524249:GEZ524250 FVC524249:FVD524250 FLG524249:FLH524250 FBK524249:FBL524250 ERO524249:ERP524250 EHS524249:EHT524250 DXW524249:DXX524250 DOA524249:DOB524250 DEE524249:DEF524250 CUI524249:CUJ524250 CKM524249:CKN524250 CAQ524249:CAR524250 BQU524249:BQV524250 BGY524249:BGZ524250 AXC524249:AXD524250 ANG524249:ANH524250 ADK524249:ADL524250 TO524249:TP524250 JS524249:JT524250 W524249:X524250 WWE458713:WWF458714 WMI458713:WMJ458714 WCM458713:WCN458714 VSQ458713:VSR458714 VIU458713:VIV458714 UYY458713:UYZ458714 UPC458713:UPD458714 UFG458713:UFH458714 TVK458713:TVL458714 TLO458713:TLP458714 TBS458713:TBT458714 SRW458713:SRX458714 SIA458713:SIB458714 RYE458713:RYF458714 ROI458713:ROJ458714 REM458713:REN458714 QUQ458713:QUR458714 QKU458713:QKV458714 QAY458713:QAZ458714 PRC458713:PRD458714 PHG458713:PHH458714 OXK458713:OXL458714 ONO458713:ONP458714 ODS458713:ODT458714 NTW458713:NTX458714 NKA458713:NKB458714 NAE458713:NAF458714 MQI458713:MQJ458714 MGM458713:MGN458714 LWQ458713:LWR458714 LMU458713:LMV458714 LCY458713:LCZ458714 KTC458713:KTD458714 KJG458713:KJH458714 JZK458713:JZL458714 JPO458713:JPP458714 JFS458713:JFT458714 IVW458713:IVX458714 IMA458713:IMB458714 ICE458713:ICF458714 HSI458713:HSJ458714 HIM458713:HIN458714 GYQ458713:GYR458714 GOU458713:GOV458714 GEY458713:GEZ458714 FVC458713:FVD458714 FLG458713:FLH458714 FBK458713:FBL458714 ERO458713:ERP458714 EHS458713:EHT458714 DXW458713:DXX458714 DOA458713:DOB458714 DEE458713:DEF458714 CUI458713:CUJ458714 CKM458713:CKN458714 CAQ458713:CAR458714 BQU458713:BQV458714 BGY458713:BGZ458714 AXC458713:AXD458714 ANG458713:ANH458714 ADK458713:ADL458714 TO458713:TP458714 JS458713:JT458714 W458713:X458714 WWE393177:WWF393178 WMI393177:WMJ393178 WCM393177:WCN393178 VSQ393177:VSR393178 VIU393177:VIV393178 UYY393177:UYZ393178 UPC393177:UPD393178 UFG393177:UFH393178 TVK393177:TVL393178 TLO393177:TLP393178 TBS393177:TBT393178 SRW393177:SRX393178 SIA393177:SIB393178 RYE393177:RYF393178 ROI393177:ROJ393178 REM393177:REN393178 QUQ393177:QUR393178 QKU393177:QKV393178 QAY393177:QAZ393178 PRC393177:PRD393178 PHG393177:PHH393178 OXK393177:OXL393178 ONO393177:ONP393178 ODS393177:ODT393178 NTW393177:NTX393178 NKA393177:NKB393178 NAE393177:NAF393178 MQI393177:MQJ393178 MGM393177:MGN393178 LWQ393177:LWR393178 LMU393177:LMV393178 LCY393177:LCZ393178 KTC393177:KTD393178 KJG393177:KJH393178 JZK393177:JZL393178 JPO393177:JPP393178 JFS393177:JFT393178 IVW393177:IVX393178 IMA393177:IMB393178 ICE393177:ICF393178 HSI393177:HSJ393178 HIM393177:HIN393178 GYQ393177:GYR393178 GOU393177:GOV393178 GEY393177:GEZ393178 FVC393177:FVD393178 FLG393177:FLH393178 FBK393177:FBL393178 ERO393177:ERP393178 EHS393177:EHT393178 DXW393177:DXX393178 DOA393177:DOB393178 DEE393177:DEF393178 CUI393177:CUJ393178 CKM393177:CKN393178 CAQ393177:CAR393178 BQU393177:BQV393178 BGY393177:BGZ393178 AXC393177:AXD393178 ANG393177:ANH393178 ADK393177:ADL393178 TO393177:TP393178 JS393177:JT393178 W393177:X393178 WWE327641:WWF327642 WMI327641:WMJ327642 WCM327641:WCN327642 VSQ327641:VSR327642 VIU327641:VIV327642 UYY327641:UYZ327642 UPC327641:UPD327642 UFG327641:UFH327642 TVK327641:TVL327642 TLO327641:TLP327642 TBS327641:TBT327642 SRW327641:SRX327642 SIA327641:SIB327642 RYE327641:RYF327642 ROI327641:ROJ327642 REM327641:REN327642 QUQ327641:QUR327642 QKU327641:QKV327642 QAY327641:QAZ327642 PRC327641:PRD327642 PHG327641:PHH327642 OXK327641:OXL327642 ONO327641:ONP327642 ODS327641:ODT327642 NTW327641:NTX327642 NKA327641:NKB327642 NAE327641:NAF327642 MQI327641:MQJ327642 MGM327641:MGN327642 LWQ327641:LWR327642 LMU327641:LMV327642 LCY327641:LCZ327642 KTC327641:KTD327642 KJG327641:KJH327642 JZK327641:JZL327642 JPO327641:JPP327642 JFS327641:JFT327642 IVW327641:IVX327642 IMA327641:IMB327642 ICE327641:ICF327642 HSI327641:HSJ327642 HIM327641:HIN327642 GYQ327641:GYR327642 GOU327641:GOV327642 GEY327641:GEZ327642 FVC327641:FVD327642 FLG327641:FLH327642 FBK327641:FBL327642 ERO327641:ERP327642 EHS327641:EHT327642 DXW327641:DXX327642 DOA327641:DOB327642 DEE327641:DEF327642 CUI327641:CUJ327642 CKM327641:CKN327642 CAQ327641:CAR327642 BQU327641:BQV327642 BGY327641:BGZ327642 AXC327641:AXD327642 ANG327641:ANH327642 ADK327641:ADL327642 TO327641:TP327642 JS327641:JT327642 W327641:X327642 WWE262105:WWF262106 WMI262105:WMJ262106 WCM262105:WCN262106 VSQ262105:VSR262106 VIU262105:VIV262106 UYY262105:UYZ262106 UPC262105:UPD262106 UFG262105:UFH262106 TVK262105:TVL262106 TLO262105:TLP262106 TBS262105:TBT262106 SRW262105:SRX262106 SIA262105:SIB262106 RYE262105:RYF262106 ROI262105:ROJ262106 REM262105:REN262106 QUQ262105:QUR262106 QKU262105:QKV262106 QAY262105:QAZ262106 PRC262105:PRD262106 PHG262105:PHH262106 OXK262105:OXL262106 ONO262105:ONP262106 ODS262105:ODT262106 NTW262105:NTX262106 NKA262105:NKB262106 NAE262105:NAF262106 MQI262105:MQJ262106 MGM262105:MGN262106 LWQ262105:LWR262106 LMU262105:LMV262106 LCY262105:LCZ262106 KTC262105:KTD262106 KJG262105:KJH262106 JZK262105:JZL262106 JPO262105:JPP262106 JFS262105:JFT262106 IVW262105:IVX262106 IMA262105:IMB262106 ICE262105:ICF262106 HSI262105:HSJ262106 HIM262105:HIN262106 GYQ262105:GYR262106 GOU262105:GOV262106 GEY262105:GEZ262106 FVC262105:FVD262106 FLG262105:FLH262106 FBK262105:FBL262106 ERO262105:ERP262106 EHS262105:EHT262106 DXW262105:DXX262106 DOA262105:DOB262106 DEE262105:DEF262106 CUI262105:CUJ262106 CKM262105:CKN262106 CAQ262105:CAR262106 BQU262105:BQV262106 BGY262105:BGZ262106 AXC262105:AXD262106 ANG262105:ANH262106 ADK262105:ADL262106 TO262105:TP262106 JS262105:JT262106 W262105:X262106 WWE196569:WWF196570 WMI196569:WMJ196570 WCM196569:WCN196570 VSQ196569:VSR196570 VIU196569:VIV196570 UYY196569:UYZ196570 UPC196569:UPD196570 UFG196569:UFH196570 TVK196569:TVL196570 TLO196569:TLP196570 TBS196569:TBT196570 SRW196569:SRX196570 SIA196569:SIB196570 RYE196569:RYF196570 ROI196569:ROJ196570 REM196569:REN196570 QUQ196569:QUR196570 QKU196569:QKV196570 QAY196569:QAZ196570 PRC196569:PRD196570 PHG196569:PHH196570 OXK196569:OXL196570 ONO196569:ONP196570 ODS196569:ODT196570 NTW196569:NTX196570 NKA196569:NKB196570 NAE196569:NAF196570 MQI196569:MQJ196570 MGM196569:MGN196570 LWQ196569:LWR196570 LMU196569:LMV196570 LCY196569:LCZ196570 KTC196569:KTD196570 KJG196569:KJH196570 JZK196569:JZL196570 JPO196569:JPP196570 JFS196569:JFT196570 IVW196569:IVX196570 IMA196569:IMB196570 ICE196569:ICF196570 HSI196569:HSJ196570 HIM196569:HIN196570 GYQ196569:GYR196570 GOU196569:GOV196570 GEY196569:GEZ196570 FVC196569:FVD196570 FLG196569:FLH196570 FBK196569:FBL196570 ERO196569:ERP196570 EHS196569:EHT196570 DXW196569:DXX196570 DOA196569:DOB196570 DEE196569:DEF196570 CUI196569:CUJ196570 CKM196569:CKN196570 CAQ196569:CAR196570 BQU196569:BQV196570 BGY196569:BGZ196570 AXC196569:AXD196570 ANG196569:ANH196570 ADK196569:ADL196570 TO196569:TP196570 JS196569:JT196570 W196569:X196570 WWE131033:WWF131034 WMI131033:WMJ131034 WCM131033:WCN131034 VSQ131033:VSR131034 VIU131033:VIV131034 UYY131033:UYZ131034 UPC131033:UPD131034 UFG131033:UFH131034 TVK131033:TVL131034 TLO131033:TLP131034 TBS131033:TBT131034 SRW131033:SRX131034 SIA131033:SIB131034 RYE131033:RYF131034 ROI131033:ROJ131034 REM131033:REN131034 QUQ131033:QUR131034 QKU131033:QKV131034 QAY131033:QAZ131034 PRC131033:PRD131034 PHG131033:PHH131034 OXK131033:OXL131034 ONO131033:ONP131034 ODS131033:ODT131034 NTW131033:NTX131034 NKA131033:NKB131034 NAE131033:NAF131034 MQI131033:MQJ131034 MGM131033:MGN131034 LWQ131033:LWR131034 LMU131033:LMV131034 LCY131033:LCZ131034 KTC131033:KTD131034 KJG131033:KJH131034 JZK131033:JZL131034 JPO131033:JPP131034 JFS131033:JFT131034 IVW131033:IVX131034 IMA131033:IMB131034 ICE131033:ICF131034 HSI131033:HSJ131034 HIM131033:HIN131034 GYQ131033:GYR131034 GOU131033:GOV131034 GEY131033:GEZ131034 FVC131033:FVD131034 FLG131033:FLH131034 FBK131033:FBL131034 ERO131033:ERP131034 EHS131033:EHT131034 DXW131033:DXX131034 DOA131033:DOB131034 DEE131033:DEF131034 CUI131033:CUJ131034 CKM131033:CKN131034 CAQ131033:CAR131034 BQU131033:BQV131034 BGY131033:BGZ131034 AXC131033:AXD131034 ANG131033:ANH131034 ADK131033:ADL131034 TO131033:TP131034 JS131033:JT131034 W131033:X131034 WWE65497:WWF65498 WMI65497:WMJ65498 WCM65497:WCN65498 VSQ65497:VSR65498 VIU65497:VIV65498 UYY65497:UYZ65498 UPC65497:UPD65498 UFG65497:UFH65498 TVK65497:TVL65498 TLO65497:TLP65498 TBS65497:TBT65498 SRW65497:SRX65498 SIA65497:SIB65498 RYE65497:RYF65498 ROI65497:ROJ65498 REM65497:REN65498 QUQ65497:QUR65498 QKU65497:QKV65498 QAY65497:QAZ65498 PRC65497:PRD65498 PHG65497:PHH65498 OXK65497:OXL65498 ONO65497:ONP65498 ODS65497:ODT65498 NTW65497:NTX65498 NKA65497:NKB65498 NAE65497:NAF65498 MQI65497:MQJ65498 MGM65497:MGN65498 LWQ65497:LWR65498 LMU65497:LMV65498 LCY65497:LCZ65498 KTC65497:KTD65498 KJG65497:KJH65498 JZK65497:JZL65498 JPO65497:JPP65498 JFS65497:JFT65498 IVW65497:IVX65498 IMA65497:IMB65498 ICE65497:ICF65498 HSI65497:HSJ65498 HIM65497:HIN65498 GYQ65497:GYR65498 GOU65497:GOV65498 GEY65497:GEZ65498 FVC65497:FVD65498 FLG65497:FLH65498 FBK65497:FBL65498 ERO65497:ERP65498 EHS65497:EHT65498 DXW65497:DXX65498 DOA65497:DOB65498 DEE65497:DEF65498 CUI65497:CUJ65498 CKM65497:CKN65498 CAQ65497:CAR65498 BQU65497:BQV65498 BGY65497:BGZ65498 AXC65497:AXD65498 ANG65497:ANH65498 ADK65497:ADL65498 TO65497:TP65498 JS65497:JT65498 W65497:X65498 WWE20:WWF21 WMI20:WMJ21 WCM20:WCN21 VSQ20:VSR21 VIU20:VIV21 UYY20:UYZ21 UPC20:UPD21 UFG20:UFH21 TVK20:TVL21 TLO20:TLP21 TBS20:TBT21 SRW20:SRX21 SIA20:SIB21 RYE20:RYF21 ROI20:ROJ21 REM20:REN21 QUQ20:QUR21 QKU20:QKV21 QAY20:QAZ21 PRC20:PRD21 PHG20:PHH21 OXK20:OXL21 ONO20:ONP21 ODS20:ODT21 NTW20:NTX21 NKA20:NKB21 NAE20:NAF21 MQI20:MQJ21 MGM20:MGN21 LWQ20:LWR21 LMU20:LMV21 LCY20:LCZ21 KTC20:KTD21 KJG20:KJH21 JZK20:JZL21 JPO20:JPP21 JFS20:JFT21 IVW20:IVX21 IMA20:IMB21 ICE20:ICF21 HSI20:HSJ21 HIM20:HIN21 GYQ20:GYR21 GOU20:GOV21 GEY20:GEZ21 FVC20:FVD21 FLG20:FLH21 FBK20:FBL21 ERO20:ERP21 EHS20:EHT21 DXW20:DXX21 DOA20:DOB21 DEE20:DEF21 CUI20:CUJ21 CKM20:CKN21 CAQ20:CAR21 BQU20:BQV21 BGY20:BGZ21 AXC20:AXD21 ANG20:ANH21 ADK20:ADL21 TO20:TP21 JS20:JT21 AD20 WVZ983002:WWA983002 WMD983002:WME983002 WCH983002:WCI983002 VSL983002:VSM983002 VIP983002:VIQ983002 UYT983002:UYU983002 UOX983002:UOY983002 UFB983002:UFC983002 TVF983002:TVG983002 TLJ983002:TLK983002 TBN983002:TBO983002 SRR983002:SRS983002 SHV983002:SHW983002 RXZ983002:RYA983002 ROD983002:ROE983002 REH983002:REI983002 QUL983002:QUM983002 QKP983002:QKQ983002 QAT983002:QAU983002 PQX983002:PQY983002 PHB983002:PHC983002 OXF983002:OXG983002 ONJ983002:ONK983002 ODN983002:ODO983002 NTR983002:NTS983002 NJV983002:NJW983002 MZZ983002:NAA983002 MQD983002:MQE983002 MGH983002:MGI983002 LWL983002:LWM983002 LMP983002:LMQ983002 LCT983002:LCU983002 KSX983002:KSY983002 KJB983002:KJC983002 JZF983002:JZG983002 JPJ983002:JPK983002 JFN983002:JFO983002 IVR983002:IVS983002 ILV983002:ILW983002 IBZ983002:ICA983002 HSD983002:HSE983002 HIH983002:HII983002 GYL983002:GYM983002 GOP983002:GOQ983002 GET983002:GEU983002 FUX983002:FUY983002 FLB983002:FLC983002 FBF983002:FBG983002 ERJ983002:ERK983002 EHN983002:EHO983002 DXR983002:DXS983002 DNV983002:DNW983002 DDZ983002:DEA983002 CUD983002:CUE983002 CKH983002:CKI983002 CAL983002:CAM983002 BQP983002:BQQ983002 BGT983002:BGU983002 AWX983002:AWY983002 ANB983002:ANC983002 ADF983002:ADG983002 TJ983002:TK983002 JN983002:JO983002 R983002:S983002 WVZ917466:WWA917466 WMD917466:WME917466 WCH917466:WCI917466 VSL917466:VSM917466 VIP917466:VIQ917466 UYT917466:UYU917466 UOX917466:UOY917466 UFB917466:UFC917466 TVF917466:TVG917466 TLJ917466:TLK917466 TBN917466:TBO917466 SRR917466:SRS917466 SHV917466:SHW917466 RXZ917466:RYA917466 ROD917466:ROE917466 REH917466:REI917466 QUL917466:QUM917466 QKP917466:QKQ917466 QAT917466:QAU917466 PQX917466:PQY917466 PHB917466:PHC917466 OXF917466:OXG917466 ONJ917466:ONK917466 ODN917466:ODO917466 NTR917466:NTS917466 NJV917466:NJW917466 MZZ917466:NAA917466 MQD917466:MQE917466 MGH917466:MGI917466 LWL917466:LWM917466 LMP917466:LMQ917466 LCT917466:LCU917466 KSX917466:KSY917466 KJB917466:KJC917466 JZF917466:JZG917466 JPJ917466:JPK917466 JFN917466:JFO917466 IVR917466:IVS917466 ILV917466:ILW917466 IBZ917466:ICA917466 HSD917466:HSE917466 HIH917466:HII917466 GYL917466:GYM917466 GOP917466:GOQ917466 GET917466:GEU917466 FUX917466:FUY917466 FLB917466:FLC917466 FBF917466:FBG917466 ERJ917466:ERK917466 EHN917466:EHO917466 DXR917466:DXS917466 DNV917466:DNW917466 DDZ917466:DEA917466 CUD917466:CUE917466 CKH917466:CKI917466 CAL917466:CAM917466 BQP917466:BQQ917466 BGT917466:BGU917466 AWX917466:AWY917466 ANB917466:ANC917466 ADF917466:ADG917466 TJ917466:TK917466 JN917466:JO917466 R917466:S917466 WVZ851930:WWA851930 WMD851930:WME851930 WCH851930:WCI851930 VSL851930:VSM851930 VIP851930:VIQ851930 UYT851930:UYU851930 UOX851930:UOY851930 UFB851930:UFC851930 TVF851930:TVG851930 TLJ851930:TLK851930 TBN851930:TBO851930 SRR851930:SRS851930 SHV851930:SHW851930 RXZ851930:RYA851930 ROD851930:ROE851930 REH851930:REI851930 QUL851930:QUM851930 QKP851930:QKQ851930 QAT851930:QAU851930 PQX851930:PQY851930 PHB851930:PHC851930 OXF851930:OXG851930 ONJ851930:ONK851930 ODN851930:ODO851930 NTR851930:NTS851930 NJV851930:NJW851930 MZZ851930:NAA851930 MQD851930:MQE851930 MGH851930:MGI851930 LWL851930:LWM851930 LMP851930:LMQ851930 LCT851930:LCU851930 KSX851930:KSY851930 KJB851930:KJC851930 JZF851930:JZG851930 JPJ851930:JPK851930 JFN851930:JFO851930 IVR851930:IVS851930 ILV851930:ILW851930 IBZ851930:ICA851930 HSD851930:HSE851930 HIH851930:HII851930 GYL851930:GYM851930 GOP851930:GOQ851930 GET851930:GEU851930 FUX851930:FUY851930 FLB851930:FLC851930 FBF851930:FBG851930 ERJ851930:ERK851930 EHN851930:EHO851930 DXR851930:DXS851930 DNV851930:DNW851930 DDZ851930:DEA851930 CUD851930:CUE851930 CKH851930:CKI851930 CAL851930:CAM851930 BQP851930:BQQ851930 BGT851930:BGU851930 AWX851930:AWY851930 ANB851930:ANC851930 ADF851930:ADG851930 TJ851930:TK851930 JN851930:JO851930 R851930:S851930 WVZ786394:WWA786394 WMD786394:WME786394 WCH786394:WCI786394 VSL786394:VSM786394 VIP786394:VIQ786394 UYT786394:UYU786394 UOX786394:UOY786394 UFB786394:UFC786394 TVF786394:TVG786394 TLJ786394:TLK786394 TBN786394:TBO786394 SRR786394:SRS786394 SHV786394:SHW786394 RXZ786394:RYA786394 ROD786394:ROE786394 REH786394:REI786394 QUL786394:QUM786394 QKP786394:QKQ786394 QAT786394:QAU786394 PQX786394:PQY786394 PHB786394:PHC786394 OXF786394:OXG786394 ONJ786394:ONK786394 ODN786394:ODO786394 NTR786394:NTS786394 NJV786394:NJW786394 MZZ786394:NAA786394 MQD786394:MQE786394 MGH786394:MGI786394 LWL786394:LWM786394 LMP786394:LMQ786394 LCT786394:LCU786394 KSX786394:KSY786394 KJB786394:KJC786394 JZF786394:JZG786394 JPJ786394:JPK786394 JFN786394:JFO786394 IVR786394:IVS786394 ILV786394:ILW786394 IBZ786394:ICA786394 HSD786394:HSE786394 HIH786394:HII786394 GYL786394:GYM786394 GOP786394:GOQ786394 GET786394:GEU786394 FUX786394:FUY786394 FLB786394:FLC786394 FBF786394:FBG786394 ERJ786394:ERK786394 EHN786394:EHO786394 DXR786394:DXS786394 DNV786394:DNW786394 DDZ786394:DEA786394 CUD786394:CUE786394 CKH786394:CKI786394 CAL786394:CAM786394 BQP786394:BQQ786394 BGT786394:BGU786394 AWX786394:AWY786394 ANB786394:ANC786394 ADF786394:ADG786394 TJ786394:TK786394 JN786394:JO786394 R786394:S786394 WVZ720858:WWA720858 WMD720858:WME720858 WCH720858:WCI720858 VSL720858:VSM720858 VIP720858:VIQ720858 UYT720858:UYU720858 UOX720858:UOY720858 UFB720858:UFC720858 TVF720858:TVG720858 TLJ720858:TLK720858 TBN720858:TBO720858 SRR720858:SRS720858 SHV720858:SHW720858 RXZ720858:RYA720858 ROD720858:ROE720858 REH720858:REI720858 QUL720858:QUM720858 QKP720858:QKQ720858 QAT720858:QAU720858 PQX720858:PQY720858 PHB720858:PHC720858 OXF720858:OXG720858 ONJ720858:ONK720858 ODN720858:ODO720858 NTR720858:NTS720858 NJV720858:NJW720858 MZZ720858:NAA720858 MQD720858:MQE720858 MGH720858:MGI720858 LWL720858:LWM720858 LMP720858:LMQ720858 LCT720858:LCU720858 KSX720858:KSY720858 KJB720858:KJC720858 JZF720858:JZG720858 JPJ720858:JPK720858 JFN720858:JFO720858 IVR720858:IVS720858 ILV720858:ILW720858 IBZ720858:ICA720858 HSD720858:HSE720858 HIH720858:HII720858 GYL720858:GYM720858 GOP720858:GOQ720858 GET720858:GEU720858 FUX720858:FUY720858 FLB720858:FLC720858 FBF720858:FBG720858 ERJ720858:ERK720858 EHN720858:EHO720858 DXR720858:DXS720858 DNV720858:DNW720858 DDZ720858:DEA720858 CUD720858:CUE720858 CKH720858:CKI720858 CAL720858:CAM720858 BQP720858:BQQ720858 BGT720858:BGU720858 AWX720858:AWY720858 ANB720858:ANC720858 ADF720858:ADG720858 TJ720858:TK720858 JN720858:JO720858 R720858:S720858 WVZ655322:WWA655322 WMD655322:WME655322 WCH655322:WCI655322 VSL655322:VSM655322 VIP655322:VIQ655322 UYT655322:UYU655322 UOX655322:UOY655322 UFB655322:UFC655322 TVF655322:TVG655322 TLJ655322:TLK655322 TBN655322:TBO655322 SRR655322:SRS655322 SHV655322:SHW655322 RXZ655322:RYA655322 ROD655322:ROE655322 REH655322:REI655322 QUL655322:QUM655322 QKP655322:QKQ655322 QAT655322:QAU655322 PQX655322:PQY655322 PHB655322:PHC655322 OXF655322:OXG655322 ONJ655322:ONK655322 ODN655322:ODO655322 NTR655322:NTS655322 NJV655322:NJW655322 MZZ655322:NAA655322 MQD655322:MQE655322 MGH655322:MGI655322 LWL655322:LWM655322 LMP655322:LMQ655322 LCT655322:LCU655322 KSX655322:KSY655322 KJB655322:KJC655322 JZF655322:JZG655322 JPJ655322:JPK655322 JFN655322:JFO655322 IVR655322:IVS655322 ILV655322:ILW655322 IBZ655322:ICA655322 HSD655322:HSE655322 HIH655322:HII655322 GYL655322:GYM655322 GOP655322:GOQ655322 GET655322:GEU655322 FUX655322:FUY655322 FLB655322:FLC655322 FBF655322:FBG655322 ERJ655322:ERK655322 EHN655322:EHO655322 DXR655322:DXS655322 DNV655322:DNW655322 DDZ655322:DEA655322 CUD655322:CUE655322 CKH655322:CKI655322 CAL655322:CAM655322 BQP655322:BQQ655322 BGT655322:BGU655322 AWX655322:AWY655322 ANB655322:ANC655322 ADF655322:ADG655322 TJ655322:TK655322 JN655322:JO655322 R655322:S655322 WVZ589786:WWA589786 WMD589786:WME589786 WCH589786:WCI589786 VSL589786:VSM589786 VIP589786:VIQ589786 UYT589786:UYU589786 UOX589786:UOY589786 UFB589786:UFC589786 TVF589786:TVG589786 TLJ589786:TLK589786 TBN589786:TBO589786 SRR589786:SRS589786 SHV589786:SHW589786 RXZ589786:RYA589786 ROD589786:ROE589786 REH589786:REI589786 QUL589786:QUM589786 QKP589786:QKQ589786 QAT589786:QAU589786 PQX589786:PQY589786 PHB589786:PHC589786 OXF589786:OXG589786 ONJ589786:ONK589786 ODN589786:ODO589786 NTR589786:NTS589786 NJV589786:NJW589786 MZZ589786:NAA589786 MQD589786:MQE589786 MGH589786:MGI589786 LWL589786:LWM589786 LMP589786:LMQ589786 LCT589786:LCU589786 KSX589786:KSY589786 KJB589786:KJC589786 JZF589786:JZG589786 JPJ589786:JPK589786 JFN589786:JFO589786 IVR589786:IVS589786 ILV589786:ILW589786 IBZ589786:ICA589786 HSD589786:HSE589786 HIH589786:HII589786 GYL589786:GYM589786 GOP589786:GOQ589786 GET589786:GEU589786 FUX589786:FUY589786 FLB589786:FLC589786 FBF589786:FBG589786 ERJ589786:ERK589786 EHN589786:EHO589786 DXR589786:DXS589786 DNV589786:DNW589786 DDZ589786:DEA589786 CUD589786:CUE589786 CKH589786:CKI589786 CAL589786:CAM589786 BQP589786:BQQ589786 BGT589786:BGU589786 AWX589786:AWY589786 ANB589786:ANC589786 ADF589786:ADG589786 TJ589786:TK589786 JN589786:JO589786 R589786:S589786 WVZ524250:WWA524250 WMD524250:WME524250 WCH524250:WCI524250 VSL524250:VSM524250 VIP524250:VIQ524250 UYT524250:UYU524250 UOX524250:UOY524250 UFB524250:UFC524250 TVF524250:TVG524250 TLJ524250:TLK524250 TBN524250:TBO524250 SRR524250:SRS524250 SHV524250:SHW524250 RXZ524250:RYA524250 ROD524250:ROE524250 REH524250:REI524250 QUL524250:QUM524250 QKP524250:QKQ524250 QAT524250:QAU524250 PQX524250:PQY524250 PHB524250:PHC524250 OXF524250:OXG524250 ONJ524250:ONK524250 ODN524250:ODO524250 NTR524250:NTS524250 NJV524250:NJW524250 MZZ524250:NAA524250 MQD524250:MQE524250 MGH524250:MGI524250 LWL524250:LWM524250 LMP524250:LMQ524250 LCT524250:LCU524250 KSX524250:KSY524250 KJB524250:KJC524250 JZF524250:JZG524250 JPJ524250:JPK524250 JFN524250:JFO524250 IVR524250:IVS524250 ILV524250:ILW524250 IBZ524250:ICA524250 HSD524250:HSE524250 HIH524250:HII524250 GYL524250:GYM524250 GOP524250:GOQ524250 GET524250:GEU524250 FUX524250:FUY524250 FLB524250:FLC524250 FBF524250:FBG524250 ERJ524250:ERK524250 EHN524250:EHO524250 DXR524250:DXS524250 DNV524250:DNW524250 DDZ524250:DEA524250 CUD524250:CUE524250 CKH524250:CKI524250 CAL524250:CAM524250 BQP524250:BQQ524250 BGT524250:BGU524250 AWX524250:AWY524250 ANB524250:ANC524250 ADF524250:ADG524250 TJ524250:TK524250 JN524250:JO524250 R524250:S524250 WVZ458714:WWA458714 WMD458714:WME458714 WCH458714:WCI458714 VSL458714:VSM458714 VIP458714:VIQ458714 UYT458714:UYU458714 UOX458714:UOY458714 UFB458714:UFC458714 TVF458714:TVG458714 TLJ458714:TLK458714 TBN458714:TBO458714 SRR458714:SRS458714 SHV458714:SHW458714 RXZ458714:RYA458714 ROD458714:ROE458714 REH458714:REI458714 QUL458714:QUM458714 QKP458714:QKQ458714 QAT458714:QAU458714 PQX458714:PQY458714 PHB458714:PHC458714 OXF458714:OXG458714 ONJ458714:ONK458714 ODN458714:ODO458714 NTR458714:NTS458714 NJV458714:NJW458714 MZZ458714:NAA458714 MQD458714:MQE458714 MGH458714:MGI458714 LWL458714:LWM458714 LMP458714:LMQ458714 LCT458714:LCU458714 KSX458714:KSY458714 KJB458714:KJC458714 JZF458714:JZG458714 JPJ458714:JPK458714 JFN458714:JFO458714 IVR458714:IVS458714 ILV458714:ILW458714 IBZ458714:ICA458714 HSD458714:HSE458714 HIH458714:HII458714 GYL458714:GYM458714 GOP458714:GOQ458714 GET458714:GEU458714 FUX458714:FUY458714 FLB458714:FLC458714 FBF458714:FBG458714 ERJ458714:ERK458714 EHN458714:EHO458714 DXR458714:DXS458714 DNV458714:DNW458714 DDZ458714:DEA458714 CUD458714:CUE458714 CKH458714:CKI458714 CAL458714:CAM458714 BQP458714:BQQ458714 BGT458714:BGU458714 AWX458714:AWY458714 ANB458714:ANC458714 ADF458714:ADG458714 TJ458714:TK458714 JN458714:JO458714 R458714:S458714 WVZ393178:WWA393178 WMD393178:WME393178 WCH393178:WCI393178 VSL393178:VSM393178 VIP393178:VIQ393178 UYT393178:UYU393178 UOX393178:UOY393178 UFB393178:UFC393178 TVF393178:TVG393178 TLJ393178:TLK393178 TBN393178:TBO393178 SRR393178:SRS393178 SHV393178:SHW393178 RXZ393178:RYA393178 ROD393178:ROE393178 REH393178:REI393178 QUL393178:QUM393178 QKP393178:QKQ393178 QAT393178:QAU393178 PQX393178:PQY393178 PHB393178:PHC393178 OXF393178:OXG393178 ONJ393178:ONK393178 ODN393178:ODO393178 NTR393178:NTS393178 NJV393178:NJW393178 MZZ393178:NAA393178 MQD393178:MQE393178 MGH393178:MGI393178 LWL393178:LWM393178 LMP393178:LMQ393178 LCT393178:LCU393178 KSX393178:KSY393178 KJB393178:KJC393178 JZF393178:JZG393178 JPJ393178:JPK393178 JFN393178:JFO393178 IVR393178:IVS393178 ILV393178:ILW393178 IBZ393178:ICA393178 HSD393178:HSE393178 HIH393178:HII393178 GYL393178:GYM393178 GOP393178:GOQ393178 GET393178:GEU393178 FUX393178:FUY393178 FLB393178:FLC393178 FBF393178:FBG393178 ERJ393178:ERK393178 EHN393178:EHO393178 DXR393178:DXS393178 DNV393178:DNW393178 DDZ393178:DEA393178 CUD393178:CUE393178 CKH393178:CKI393178 CAL393178:CAM393178 BQP393178:BQQ393178 BGT393178:BGU393178 AWX393178:AWY393178 ANB393178:ANC393178 ADF393178:ADG393178 TJ393178:TK393178 JN393178:JO393178 R393178:S393178 WVZ327642:WWA327642 WMD327642:WME327642 WCH327642:WCI327642 VSL327642:VSM327642 VIP327642:VIQ327642 UYT327642:UYU327642 UOX327642:UOY327642 UFB327642:UFC327642 TVF327642:TVG327642 TLJ327642:TLK327642 TBN327642:TBO327642 SRR327642:SRS327642 SHV327642:SHW327642 RXZ327642:RYA327642 ROD327642:ROE327642 REH327642:REI327642 QUL327642:QUM327642 QKP327642:QKQ327642 QAT327642:QAU327642 PQX327642:PQY327642 PHB327642:PHC327642 OXF327642:OXG327642 ONJ327642:ONK327642 ODN327642:ODO327642 NTR327642:NTS327642 NJV327642:NJW327642 MZZ327642:NAA327642 MQD327642:MQE327642 MGH327642:MGI327642 LWL327642:LWM327642 LMP327642:LMQ327642 LCT327642:LCU327642 KSX327642:KSY327642 KJB327642:KJC327642 JZF327642:JZG327642 JPJ327642:JPK327642 JFN327642:JFO327642 IVR327642:IVS327642 ILV327642:ILW327642 IBZ327642:ICA327642 HSD327642:HSE327642 HIH327642:HII327642 GYL327642:GYM327642 GOP327642:GOQ327642 GET327642:GEU327642 FUX327642:FUY327642 FLB327642:FLC327642 FBF327642:FBG327642 ERJ327642:ERK327642 EHN327642:EHO327642 DXR327642:DXS327642 DNV327642:DNW327642 DDZ327642:DEA327642 CUD327642:CUE327642 CKH327642:CKI327642 CAL327642:CAM327642 BQP327642:BQQ327642 BGT327642:BGU327642 AWX327642:AWY327642 ANB327642:ANC327642 ADF327642:ADG327642 TJ327642:TK327642 JN327642:JO327642 R327642:S327642 WVZ262106:WWA262106 WMD262106:WME262106 WCH262106:WCI262106 VSL262106:VSM262106 VIP262106:VIQ262106 UYT262106:UYU262106 UOX262106:UOY262106 UFB262106:UFC262106 TVF262106:TVG262106 TLJ262106:TLK262106 TBN262106:TBO262106 SRR262106:SRS262106 SHV262106:SHW262106 RXZ262106:RYA262106 ROD262106:ROE262106 REH262106:REI262106 QUL262106:QUM262106 QKP262106:QKQ262106 QAT262106:QAU262106 PQX262106:PQY262106 PHB262106:PHC262106 OXF262106:OXG262106 ONJ262106:ONK262106 ODN262106:ODO262106 NTR262106:NTS262106 NJV262106:NJW262106 MZZ262106:NAA262106 MQD262106:MQE262106 MGH262106:MGI262106 LWL262106:LWM262106 LMP262106:LMQ262106 LCT262106:LCU262106 KSX262106:KSY262106 KJB262106:KJC262106 JZF262106:JZG262106 JPJ262106:JPK262106 JFN262106:JFO262106 IVR262106:IVS262106 ILV262106:ILW262106 IBZ262106:ICA262106 HSD262106:HSE262106 HIH262106:HII262106 GYL262106:GYM262106 GOP262106:GOQ262106 GET262106:GEU262106 FUX262106:FUY262106 FLB262106:FLC262106 FBF262106:FBG262106 ERJ262106:ERK262106 EHN262106:EHO262106 DXR262106:DXS262106 DNV262106:DNW262106 DDZ262106:DEA262106 CUD262106:CUE262106 CKH262106:CKI262106 CAL262106:CAM262106 BQP262106:BQQ262106 BGT262106:BGU262106 AWX262106:AWY262106 ANB262106:ANC262106 ADF262106:ADG262106 TJ262106:TK262106 JN262106:JO262106 R262106:S262106 WVZ196570:WWA196570 WMD196570:WME196570 WCH196570:WCI196570 VSL196570:VSM196570 VIP196570:VIQ196570 UYT196570:UYU196570 UOX196570:UOY196570 UFB196570:UFC196570 TVF196570:TVG196570 TLJ196570:TLK196570 TBN196570:TBO196570 SRR196570:SRS196570 SHV196570:SHW196570 RXZ196570:RYA196570 ROD196570:ROE196570 REH196570:REI196570 QUL196570:QUM196570 QKP196570:QKQ196570 QAT196570:QAU196570 PQX196570:PQY196570 PHB196570:PHC196570 OXF196570:OXG196570 ONJ196570:ONK196570 ODN196570:ODO196570 NTR196570:NTS196570 NJV196570:NJW196570 MZZ196570:NAA196570 MQD196570:MQE196570 MGH196570:MGI196570 LWL196570:LWM196570 LMP196570:LMQ196570 LCT196570:LCU196570 KSX196570:KSY196570 KJB196570:KJC196570 JZF196570:JZG196570 JPJ196570:JPK196570 JFN196570:JFO196570 IVR196570:IVS196570 ILV196570:ILW196570 IBZ196570:ICA196570 HSD196570:HSE196570 HIH196570:HII196570 GYL196570:GYM196570 GOP196570:GOQ196570 GET196570:GEU196570 FUX196570:FUY196570 FLB196570:FLC196570 FBF196570:FBG196570 ERJ196570:ERK196570 EHN196570:EHO196570 DXR196570:DXS196570 DNV196570:DNW196570 DDZ196570:DEA196570 CUD196570:CUE196570 CKH196570:CKI196570 CAL196570:CAM196570 BQP196570:BQQ196570 BGT196570:BGU196570 AWX196570:AWY196570 ANB196570:ANC196570 ADF196570:ADG196570 TJ196570:TK196570 JN196570:JO196570 R196570:S196570 WVZ131034:WWA131034 WMD131034:WME131034 WCH131034:WCI131034 VSL131034:VSM131034 VIP131034:VIQ131034 UYT131034:UYU131034 UOX131034:UOY131034 UFB131034:UFC131034 TVF131034:TVG131034 TLJ131034:TLK131034 TBN131034:TBO131034 SRR131034:SRS131034 SHV131034:SHW131034 RXZ131034:RYA131034 ROD131034:ROE131034 REH131034:REI131034 QUL131034:QUM131034 QKP131034:QKQ131034 QAT131034:QAU131034 PQX131034:PQY131034 PHB131034:PHC131034 OXF131034:OXG131034 ONJ131034:ONK131034 ODN131034:ODO131034 NTR131034:NTS131034 NJV131034:NJW131034 MZZ131034:NAA131034 MQD131034:MQE131034 MGH131034:MGI131034 LWL131034:LWM131034 LMP131034:LMQ131034 LCT131034:LCU131034 KSX131034:KSY131034 KJB131034:KJC131034 JZF131034:JZG131034 JPJ131034:JPK131034 JFN131034:JFO131034 IVR131034:IVS131034 ILV131034:ILW131034 IBZ131034:ICA131034 HSD131034:HSE131034 HIH131034:HII131034 GYL131034:GYM131034 GOP131034:GOQ131034 GET131034:GEU131034 FUX131034:FUY131034 FLB131034:FLC131034 FBF131034:FBG131034 ERJ131034:ERK131034 EHN131034:EHO131034 DXR131034:DXS131034 DNV131034:DNW131034 DDZ131034:DEA131034 CUD131034:CUE131034 CKH131034:CKI131034 CAL131034:CAM131034 BQP131034:BQQ131034 BGT131034:BGU131034 AWX131034:AWY131034 ANB131034:ANC131034 ADF131034:ADG131034 TJ131034:TK131034 JN131034:JO131034 R131034:S131034 WVZ65498:WWA65498 WMD65498:WME65498 WCH65498:WCI65498 VSL65498:VSM65498 VIP65498:VIQ65498 UYT65498:UYU65498 UOX65498:UOY65498 UFB65498:UFC65498 TVF65498:TVG65498 TLJ65498:TLK65498 TBN65498:TBO65498 SRR65498:SRS65498 SHV65498:SHW65498 RXZ65498:RYA65498 ROD65498:ROE65498 REH65498:REI65498 QUL65498:QUM65498 QKP65498:QKQ65498 QAT65498:QAU65498 PQX65498:PQY65498 PHB65498:PHC65498 OXF65498:OXG65498 ONJ65498:ONK65498 ODN65498:ODO65498 NTR65498:NTS65498 NJV65498:NJW65498 MZZ65498:NAA65498 MQD65498:MQE65498 MGH65498:MGI65498 LWL65498:LWM65498 LMP65498:LMQ65498 LCT65498:LCU65498 KSX65498:KSY65498 KJB65498:KJC65498 JZF65498:JZG65498 JPJ65498:JPK65498 JFN65498:JFO65498 IVR65498:IVS65498 ILV65498:ILW65498 IBZ65498:ICA65498 HSD65498:HSE65498 HIH65498:HII65498 GYL65498:GYM65498 GOP65498:GOQ65498 GET65498:GEU65498 FUX65498:FUY65498 FLB65498:FLC65498 FBF65498:FBG65498 ERJ65498:ERK65498 EHN65498:EHO65498 DXR65498:DXS65498 DNV65498:DNW65498 DDZ65498:DEA65498 CUD65498:CUE65498 CKH65498:CKI65498 CAL65498:CAM65498 BQP65498:BQQ65498 BGT65498:BGU65498 AWX65498:AWY65498 ANB65498:ANC65498 ADF65498:ADG65498 TJ65498:TK65498 JN65498:JO65498 R65498:S65498 WVZ21:WWA21 WMD21:WME21 WCH21:WCI21 VSL21:VSM21 VIP21:VIQ21 UYT21:UYU21 UOX21:UOY21 UFB21:UFC21 TVF21:TVG21 TLJ21:TLK21 TBN21:TBO21 SRR21:SRS21 SHV21:SHW21 RXZ21:RYA21 ROD21:ROE21 REH21:REI21 QUL21:QUM21 QKP21:QKQ21 QAT21:QAU21 PQX21:PQY21 PHB21:PHC21 OXF21:OXG21 ONJ21:ONK21 ODN21:ODO21 NTR21:NTS21 NJV21:NJW21 MZZ21:NAA21 MQD21:MQE21 MGH21:MGI21 LWL21:LWM21 LMP21:LMQ21 LCT21:LCU21 KSX21:KSY21 KJB21:KJC21 JZF21:JZG21 JPJ21:JPK21 JFN21:JFO21 IVR21:IVS21 ILV21:ILW21 IBZ21:ICA21 HSD21:HSE21 HIH21:HII21 GYL21:GYM21 GOP21:GOQ21 GET21:GEU21 FUX21:FUY21 FLB21:FLC21 FBF21:FBG21 ERJ21:ERK21 EHN21:EHO21 DXR21:DXS21 DNV21:DNW21 DDZ21:DEA21 CUD21:CUE21 CKH21:CKI21 CAL21:CAM21 BQP21:BQQ21 BGT21:BGU21 AWX21:AWY21 ANB21:ANC21 ADF21:ADG21 TJ21:TK21 JN21:JO21 R21:S21 WVP982985:WVQ982987 WLT982985:WLU982987 WBX982985:WBY982987 VSB982985:VSC982987 VIF982985:VIG982987 UYJ982985:UYK982987 UON982985:UOO982987 UER982985:UES982987 TUV982985:TUW982987 TKZ982985:TLA982987 TBD982985:TBE982987 SRH982985:SRI982987 SHL982985:SHM982987 RXP982985:RXQ982987 RNT982985:RNU982987 RDX982985:RDY982987 QUB982985:QUC982987 QKF982985:QKG982987 QAJ982985:QAK982987 PQN982985:PQO982987 PGR982985:PGS982987 OWV982985:OWW982987 OMZ982985:ONA982987 ODD982985:ODE982987 NTH982985:NTI982987 NJL982985:NJM982987 MZP982985:MZQ982987 MPT982985:MPU982987 MFX982985:MFY982987 LWB982985:LWC982987 LMF982985:LMG982987 LCJ982985:LCK982987 KSN982985:KSO982987 KIR982985:KIS982987 JYV982985:JYW982987 JOZ982985:JPA982987 JFD982985:JFE982987 IVH982985:IVI982987 ILL982985:ILM982987 IBP982985:IBQ982987 HRT982985:HRU982987 HHX982985:HHY982987 GYB982985:GYC982987 GOF982985:GOG982987 GEJ982985:GEK982987 FUN982985:FUO982987 FKR982985:FKS982987 FAV982985:FAW982987 EQZ982985:ERA982987 EHD982985:EHE982987 DXH982985:DXI982987 DNL982985:DNM982987 DDP982985:DDQ982987 CTT982985:CTU982987 CJX982985:CJY982987 CAB982985:CAC982987 BQF982985:BQG982987 BGJ982985:BGK982987 AWN982985:AWO982987 AMR982985:AMS982987 ACV982985:ACW982987 SZ982985:TA982987 JD982985:JE982987 H982985:I982987 WVP917449:WVQ917451 WLT917449:WLU917451 WBX917449:WBY917451 VSB917449:VSC917451 VIF917449:VIG917451 UYJ917449:UYK917451 UON917449:UOO917451 UER917449:UES917451 TUV917449:TUW917451 TKZ917449:TLA917451 TBD917449:TBE917451 SRH917449:SRI917451 SHL917449:SHM917451 RXP917449:RXQ917451 RNT917449:RNU917451 RDX917449:RDY917451 QUB917449:QUC917451 QKF917449:QKG917451 QAJ917449:QAK917451 PQN917449:PQO917451 PGR917449:PGS917451 OWV917449:OWW917451 OMZ917449:ONA917451 ODD917449:ODE917451 NTH917449:NTI917451 NJL917449:NJM917451 MZP917449:MZQ917451 MPT917449:MPU917451 MFX917449:MFY917451 LWB917449:LWC917451 LMF917449:LMG917451 LCJ917449:LCK917451 KSN917449:KSO917451 KIR917449:KIS917451 JYV917449:JYW917451 JOZ917449:JPA917451 JFD917449:JFE917451 IVH917449:IVI917451 ILL917449:ILM917451 IBP917449:IBQ917451 HRT917449:HRU917451 HHX917449:HHY917451 GYB917449:GYC917451 GOF917449:GOG917451 GEJ917449:GEK917451 FUN917449:FUO917451 FKR917449:FKS917451 FAV917449:FAW917451 EQZ917449:ERA917451 EHD917449:EHE917451 DXH917449:DXI917451 DNL917449:DNM917451 DDP917449:DDQ917451 CTT917449:CTU917451 CJX917449:CJY917451 CAB917449:CAC917451 BQF917449:BQG917451 BGJ917449:BGK917451 AWN917449:AWO917451 AMR917449:AMS917451 ACV917449:ACW917451 SZ917449:TA917451 JD917449:JE917451 H917449:I917451 WVP851913:WVQ851915 WLT851913:WLU851915 WBX851913:WBY851915 VSB851913:VSC851915 VIF851913:VIG851915 UYJ851913:UYK851915 UON851913:UOO851915 UER851913:UES851915 TUV851913:TUW851915 TKZ851913:TLA851915 TBD851913:TBE851915 SRH851913:SRI851915 SHL851913:SHM851915 RXP851913:RXQ851915 RNT851913:RNU851915 RDX851913:RDY851915 QUB851913:QUC851915 QKF851913:QKG851915 QAJ851913:QAK851915 PQN851913:PQO851915 PGR851913:PGS851915 OWV851913:OWW851915 OMZ851913:ONA851915 ODD851913:ODE851915 NTH851913:NTI851915 NJL851913:NJM851915 MZP851913:MZQ851915 MPT851913:MPU851915 MFX851913:MFY851915 LWB851913:LWC851915 LMF851913:LMG851915 LCJ851913:LCK851915 KSN851913:KSO851915 KIR851913:KIS851915 JYV851913:JYW851915 JOZ851913:JPA851915 JFD851913:JFE851915 IVH851913:IVI851915 ILL851913:ILM851915 IBP851913:IBQ851915 HRT851913:HRU851915 HHX851913:HHY851915 GYB851913:GYC851915 GOF851913:GOG851915 GEJ851913:GEK851915 FUN851913:FUO851915 FKR851913:FKS851915 FAV851913:FAW851915 EQZ851913:ERA851915 EHD851913:EHE851915 DXH851913:DXI851915 DNL851913:DNM851915 DDP851913:DDQ851915 CTT851913:CTU851915 CJX851913:CJY851915 CAB851913:CAC851915 BQF851913:BQG851915 BGJ851913:BGK851915 AWN851913:AWO851915 AMR851913:AMS851915 ACV851913:ACW851915 SZ851913:TA851915 JD851913:JE851915 H851913:I851915 WVP786377:WVQ786379 WLT786377:WLU786379 WBX786377:WBY786379 VSB786377:VSC786379 VIF786377:VIG786379 UYJ786377:UYK786379 UON786377:UOO786379 UER786377:UES786379 TUV786377:TUW786379 TKZ786377:TLA786379 TBD786377:TBE786379 SRH786377:SRI786379 SHL786377:SHM786379 RXP786377:RXQ786379 RNT786377:RNU786379 RDX786377:RDY786379 QUB786377:QUC786379 QKF786377:QKG786379 QAJ786377:QAK786379 PQN786377:PQO786379 PGR786377:PGS786379 OWV786377:OWW786379 OMZ786377:ONA786379 ODD786377:ODE786379 NTH786377:NTI786379 NJL786377:NJM786379 MZP786377:MZQ786379 MPT786377:MPU786379 MFX786377:MFY786379 LWB786377:LWC786379 LMF786377:LMG786379 LCJ786377:LCK786379 KSN786377:KSO786379 KIR786377:KIS786379 JYV786377:JYW786379 JOZ786377:JPA786379 JFD786377:JFE786379 IVH786377:IVI786379 ILL786377:ILM786379 IBP786377:IBQ786379 HRT786377:HRU786379 HHX786377:HHY786379 GYB786377:GYC786379 GOF786377:GOG786379 GEJ786377:GEK786379 FUN786377:FUO786379 FKR786377:FKS786379 FAV786377:FAW786379 EQZ786377:ERA786379 EHD786377:EHE786379 DXH786377:DXI786379 DNL786377:DNM786379 DDP786377:DDQ786379 CTT786377:CTU786379 CJX786377:CJY786379 CAB786377:CAC786379 BQF786377:BQG786379 BGJ786377:BGK786379 AWN786377:AWO786379 AMR786377:AMS786379 ACV786377:ACW786379 SZ786377:TA786379 JD786377:JE786379 H786377:I786379 WVP720841:WVQ720843 WLT720841:WLU720843 WBX720841:WBY720843 VSB720841:VSC720843 VIF720841:VIG720843 UYJ720841:UYK720843 UON720841:UOO720843 UER720841:UES720843 TUV720841:TUW720843 TKZ720841:TLA720843 TBD720841:TBE720843 SRH720841:SRI720843 SHL720841:SHM720843 RXP720841:RXQ720843 RNT720841:RNU720843 RDX720841:RDY720843 QUB720841:QUC720843 QKF720841:QKG720843 QAJ720841:QAK720843 PQN720841:PQO720843 PGR720841:PGS720843 OWV720841:OWW720843 OMZ720841:ONA720843 ODD720841:ODE720843 NTH720841:NTI720843 NJL720841:NJM720843 MZP720841:MZQ720843 MPT720841:MPU720843 MFX720841:MFY720843 LWB720841:LWC720843 LMF720841:LMG720843 LCJ720841:LCK720843 KSN720841:KSO720843 KIR720841:KIS720843 JYV720841:JYW720843 JOZ720841:JPA720843 JFD720841:JFE720843 IVH720841:IVI720843 ILL720841:ILM720843 IBP720841:IBQ720843 HRT720841:HRU720843 HHX720841:HHY720843 GYB720841:GYC720843 GOF720841:GOG720843 GEJ720841:GEK720843 FUN720841:FUO720843 FKR720841:FKS720843 FAV720841:FAW720843 EQZ720841:ERA720843 EHD720841:EHE720843 DXH720841:DXI720843 DNL720841:DNM720843 DDP720841:DDQ720843 CTT720841:CTU720843 CJX720841:CJY720843 CAB720841:CAC720843 BQF720841:BQG720843 BGJ720841:BGK720843 AWN720841:AWO720843 AMR720841:AMS720843 ACV720841:ACW720843 SZ720841:TA720843 JD720841:JE720843 H720841:I720843 WVP655305:WVQ655307 WLT655305:WLU655307 WBX655305:WBY655307 VSB655305:VSC655307 VIF655305:VIG655307 UYJ655305:UYK655307 UON655305:UOO655307 UER655305:UES655307 TUV655305:TUW655307 TKZ655305:TLA655307 TBD655305:TBE655307 SRH655305:SRI655307 SHL655305:SHM655307 RXP655305:RXQ655307 RNT655305:RNU655307 RDX655305:RDY655307 QUB655305:QUC655307 QKF655305:QKG655307 QAJ655305:QAK655307 PQN655305:PQO655307 PGR655305:PGS655307 OWV655305:OWW655307 OMZ655305:ONA655307 ODD655305:ODE655307 NTH655305:NTI655307 NJL655305:NJM655307 MZP655305:MZQ655307 MPT655305:MPU655307 MFX655305:MFY655307 LWB655305:LWC655307 LMF655305:LMG655307 LCJ655305:LCK655307 KSN655305:KSO655307 KIR655305:KIS655307 JYV655305:JYW655307 JOZ655305:JPA655307 JFD655305:JFE655307 IVH655305:IVI655307 ILL655305:ILM655307 IBP655305:IBQ655307 HRT655305:HRU655307 HHX655305:HHY655307 GYB655305:GYC655307 GOF655305:GOG655307 GEJ655305:GEK655307 FUN655305:FUO655307 FKR655305:FKS655307 FAV655305:FAW655307 EQZ655305:ERA655307 EHD655305:EHE655307 DXH655305:DXI655307 DNL655305:DNM655307 DDP655305:DDQ655307 CTT655305:CTU655307 CJX655305:CJY655307 CAB655305:CAC655307 BQF655305:BQG655307 BGJ655305:BGK655307 AWN655305:AWO655307 AMR655305:AMS655307 ACV655305:ACW655307 SZ655305:TA655307 JD655305:JE655307 H655305:I655307 WVP589769:WVQ589771 WLT589769:WLU589771 WBX589769:WBY589771 VSB589769:VSC589771 VIF589769:VIG589771 UYJ589769:UYK589771 UON589769:UOO589771 UER589769:UES589771 TUV589769:TUW589771 TKZ589769:TLA589771 TBD589769:TBE589771 SRH589769:SRI589771 SHL589769:SHM589771 RXP589769:RXQ589771 RNT589769:RNU589771 RDX589769:RDY589771 QUB589769:QUC589771 QKF589769:QKG589771 QAJ589769:QAK589771 PQN589769:PQO589771 PGR589769:PGS589771 OWV589769:OWW589771 OMZ589769:ONA589771 ODD589769:ODE589771 NTH589769:NTI589771 NJL589769:NJM589771 MZP589769:MZQ589771 MPT589769:MPU589771 MFX589769:MFY589771 LWB589769:LWC589771 LMF589769:LMG589771 LCJ589769:LCK589771 KSN589769:KSO589771 KIR589769:KIS589771 JYV589769:JYW589771 JOZ589769:JPA589771 JFD589769:JFE589771 IVH589769:IVI589771 ILL589769:ILM589771 IBP589769:IBQ589771 HRT589769:HRU589771 HHX589769:HHY589771 GYB589769:GYC589771 GOF589769:GOG589771 GEJ589769:GEK589771 FUN589769:FUO589771 FKR589769:FKS589771 FAV589769:FAW589771 EQZ589769:ERA589771 EHD589769:EHE589771 DXH589769:DXI589771 DNL589769:DNM589771 DDP589769:DDQ589771 CTT589769:CTU589771 CJX589769:CJY589771 CAB589769:CAC589771 BQF589769:BQG589771 BGJ589769:BGK589771 AWN589769:AWO589771 AMR589769:AMS589771 ACV589769:ACW589771 SZ589769:TA589771 JD589769:JE589771 H589769:I589771 WVP524233:WVQ524235 WLT524233:WLU524235 WBX524233:WBY524235 VSB524233:VSC524235 VIF524233:VIG524235 UYJ524233:UYK524235 UON524233:UOO524235 UER524233:UES524235 TUV524233:TUW524235 TKZ524233:TLA524235 TBD524233:TBE524235 SRH524233:SRI524235 SHL524233:SHM524235 RXP524233:RXQ524235 RNT524233:RNU524235 RDX524233:RDY524235 QUB524233:QUC524235 QKF524233:QKG524235 QAJ524233:QAK524235 PQN524233:PQO524235 PGR524233:PGS524235 OWV524233:OWW524235 OMZ524233:ONA524235 ODD524233:ODE524235 NTH524233:NTI524235 NJL524233:NJM524235 MZP524233:MZQ524235 MPT524233:MPU524235 MFX524233:MFY524235 LWB524233:LWC524235 LMF524233:LMG524235 LCJ524233:LCK524235 KSN524233:KSO524235 KIR524233:KIS524235 JYV524233:JYW524235 JOZ524233:JPA524235 JFD524233:JFE524235 IVH524233:IVI524235 ILL524233:ILM524235 IBP524233:IBQ524235 HRT524233:HRU524235 HHX524233:HHY524235 GYB524233:GYC524235 GOF524233:GOG524235 GEJ524233:GEK524235 FUN524233:FUO524235 FKR524233:FKS524235 FAV524233:FAW524235 EQZ524233:ERA524235 EHD524233:EHE524235 DXH524233:DXI524235 DNL524233:DNM524235 DDP524233:DDQ524235 CTT524233:CTU524235 CJX524233:CJY524235 CAB524233:CAC524235 BQF524233:BQG524235 BGJ524233:BGK524235 AWN524233:AWO524235 AMR524233:AMS524235 ACV524233:ACW524235 SZ524233:TA524235 JD524233:JE524235 H524233:I524235 WVP458697:WVQ458699 WLT458697:WLU458699 WBX458697:WBY458699 VSB458697:VSC458699 VIF458697:VIG458699 UYJ458697:UYK458699 UON458697:UOO458699 UER458697:UES458699 TUV458697:TUW458699 TKZ458697:TLA458699 TBD458697:TBE458699 SRH458697:SRI458699 SHL458697:SHM458699 RXP458697:RXQ458699 RNT458697:RNU458699 RDX458697:RDY458699 QUB458697:QUC458699 QKF458697:QKG458699 QAJ458697:QAK458699 PQN458697:PQO458699 PGR458697:PGS458699 OWV458697:OWW458699 OMZ458697:ONA458699 ODD458697:ODE458699 NTH458697:NTI458699 NJL458697:NJM458699 MZP458697:MZQ458699 MPT458697:MPU458699 MFX458697:MFY458699 LWB458697:LWC458699 LMF458697:LMG458699 LCJ458697:LCK458699 KSN458697:KSO458699 KIR458697:KIS458699 JYV458697:JYW458699 JOZ458697:JPA458699 JFD458697:JFE458699 IVH458697:IVI458699 ILL458697:ILM458699 IBP458697:IBQ458699 HRT458697:HRU458699 HHX458697:HHY458699 GYB458697:GYC458699 GOF458697:GOG458699 GEJ458697:GEK458699 FUN458697:FUO458699 FKR458697:FKS458699 FAV458697:FAW458699 EQZ458697:ERA458699 EHD458697:EHE458699 DXH458697:DXI458699 DNL458697:DNM458699 DDP458697:DDQ458699 CTT458697:CTU458699 CJX458697:CJY458699 CAB458697:CAC458699 BQF458697:BQG458699 BGJ458697:BGK458699 AWN458697:AWO458699 AMR458697:AMS458699 ACV458697:ACW458699 SZ458697:TA458699 JD458697:JE458699 H458697:I458699 WVP393161:WVQ393163 WLT393161:WLU393163 WBX393161:WBY393163 VSB393161:VSC393163 VIF393161:VIG393163 UYJ393161:UYK393163 UON393161:UOO393163 UER393161:UES393163 TUV393161:TUW393163 TKZ393161:TLA393163 TBD393161:TBE393163 SRH393161:SRI393163 SHL393161:SHM393163 RXP393161:RXQ393163 RNT393161:RNU393163 RDX393161:RDY393163 QUB393161:QUC393163 QKF393161:QKG393163 QAJ393161:QAK393163 PQN393161:PQO393163 PGR393161:PGS393163 OWV393161:OWW393163 OMZ393161:ONA393163 ODD393161:ODE393163 NTH393161:NTI393163 NJL393161:NJM393163 MZP393161:MZQ393163 MPT393161:MPU393163 MFX393161:MFY393163 LWB393161:LWC393163 LMF393161:LMG393163 LCJ393161:LCK393163 KSN393161:KSO393163 KIR393161:KIS393163 JYV393161:JYW393163 JOZ393161:JPA393163 JFD393161:JFE393163 IVH393161:IVI393163 ILL393161:ILM393163 IBP393161:IBQ393163 HRT393161:HRU393163 HHX393161:HHY393163 GYB393161:GYC393163 GOF393161:GOG393163 GEJ393161:GEK393163 FUN393161:FUO393163 FKR393161:FKS393163 FAV393161:FAW393163 EQZ393161:ERA393163 EHD393161:EHE393163 DXH393161:DXI393163 DNL393161:DNM393163 DDP393161:DDQ393163 CTT393161:CTU393163 CJX393161:CJY393163 CAB393161:CAC393163 BQF393161:BQG393163 BGJ393161:BGK393163 AWN393161:AWO393163 AMR393161:AMS393163 ACV393161:ACW393163 SZ393161:TA393163 JD393161:JE393163 H393161:I393163 WVP327625:WVQ327627 WLT327625:WLU327627 WBX327625:WBY327627 VSB327625:VSC327627 VIF327625:VIG327627 UYJ327625:UYK327627 UON327625:UOO327627 UER327625:UES327627 TUV327625:TUW327627 TKZ327625:TLA327627 TBD327625:TBE327627 SRH327625:SRI327627 SHL327625:SHM327627 RXP327625:RXQ327627 RNT327625:RNU327627 RDX327625:RDY327627 QUB327625:QUC327627 QKF327625:QKG327627 QAJ327625:QAK327627 PQN327625:PQO327627 PGR327625:PGS327627 OWV327625:OWW327627 OMZ327625:ONA327627 ODD327625:ODE327627 NTH327625:NTI327627 NJL327625:NJM327627 MZP327625:MZQ327627 MPT327625:MPU327627 MFX327625:MFY327627 LWB327625:LWC327627 LMF327625:LMG327627 LCJ327625:LCK327627 KSN327625:KSO327627 KIR327625:KIS327627 JYV327625:JYW327627 JOZ327625:JPA327627 JFD327625:JFE327627 IVH327625:IVI327627 ILL327625:ILM327627 IBP327625:IBQ327627 HRT327625:HRU327627 HHX327625:HHY327627 GYB327625:GYC327627 GOF327625:GOG327627 GEJ327625:GEK327627 FUN327625:FUO327627 FKR327625:FKS327627 FAV327625:FAW327627 EQZ327625:ERA327627 EHD327625:EHE327627 DXH327625:DXI327627 DNL327625:DNM327627 DDP327625:DDQ327627 CTT327625:CTU327627 CJX327625:CJY327627 CAB327625:CAC327627 BQF327625:BQG327627 BGJ327625:BGK327627 AWN327625:AWO327627 AMR327625:AMS327627 ACV327625:ACW327627 SZ327625:TA327627 JD327625:JE327627 H327625:I327627 WVP262089:WVQ262091 WLT262089:WLU262091 WBX262089:WBY262091 VSB262089:VSC262091 VIF262089:VIG262091 UYJ262089:UYK262091 UON262089:UOO262091 UER262089:UES262091 TUV262089:TUW262091 TKZ262089:TLA262091 TBD262089:TBE262091 SRH262089:SRI262091 SHL262089:SHM262091 RXP262089:RXQ262091 RNT262089:RNU262091 RDX262089:RDY262091 QUB262089:QUC262091 QKF262089:QKG262091 QAJ262089:QAK262091 PQN262089:PQO262091 PGR262089:PGS262091 OWV262089:OWW262091 OMZ262089:ONA262091 ODD262089:ODE262091 NTH262089:NTI262091 NJL262089:NJM262091 MZP262089:MZQ262091 MPT262089:MPU262091 MFX262089:MFY262091 LWB262089:LWC262091 LMF262089:LMG262091 LCJ262089:LCK262091 KSN262089:KSO262091 KIR262089:KIS262091 JYV262089:JYW262091 JOZ262089:JPA262091 JFD262089:JFE262091 IVH262089:IVI262091 ILL262089:ILM262091 IBP262089:IBQ262091 HRT262089:HRU262091 HHX262089:HHY262091 GYB262089:GYC262091 GOF262089:GOG262091 GEJ262089:GEK262091 FUN262089:FUO262091 FKR262089:FKS262091 FAV262089:FAW262091 EQZ262089:ERA262091 EHD262089:EHE262091 DXH262089:DXI262091 DNL262089:DNM262091 DDP262089:DDQ262091 CTT262089:CTU262091 CJX262089:CJY262091 CAB262089:CAC262091 BQF262089:BQG262091 BGJ262089:BGK262091 AWN262089:AWO262091 AMR262089:AMS262091 ACV262089:ACW262091 SZ262089:TA262091 JD262089:JE262091 H262089:I262091 WVP196553:WVQ196555 WLT196553:WLU196555 WBX196553:WBY196555 VSB196553:VSC196555 VIF196553:VIG196555 UYJ196553:UYK196555 UON196553:UOO196555 UER196553:UES196555 TUV196553:TUW196555 TKZ196553:TLA196555 TBD196553:TBE196555 SRH196553:SRI196555 SHL196553:SHM196555 RXP196553:RXQ196555 RNT196553:RNU196555 RDX196553:RDY196555 QUB196553:QUC196555 QKF196553:QKG196555 QAJ196553:QAK196555 PQN196553:PQO196555 PGR196553:PGS196555 OWV196553:OWW196555 OMZ196553:ONA196555 ODD196553:ODE196555 NTH196553:NTI196555 NJL196553:NJM196555 MZP196553:MZQ196555 MPT196553:MPU196555 MFX196553:MFY196555 LWB196553:LWC196555 LMF196553:LMG196555 LCJ196553:LCK196555 KSN196553:KSO196555 KIR196553:KIS196555 JYV196553:JYW196555 JOZ196553:JPA196555 JFD196553:JFE196555 IVH196553:IVI196555 ILL196553:ILM196555 IBP196553:IBQ196555 HRT196553:HRU196555 HHX196553:HHY196555 GYB196553:GYC196555 GOF196553:GOG196555 GEJ196553:GEK196555 FUN196553:FUO196555 FKR196553:FKS196555 FAV196553:FAW196555 EQZ196553:ERA196555 EHD196553:EHE196555 DXH196553:DXI196555 DNL196553:DNM196555 DDP196553:DDQ196555 CTT196553:CTU196555 CJX196553:CJY196555 CAB196553:CAC196555 BQF196553:BQG196555 BGJ196553:BGK196555 AWN196553:AWO196555 AMR196553:AMS196555 ACV196553:ACW196555 SZ196553:TA196555 JD196553:JE196555 H196553:I196555 WVP131017:WVQ131019 WLT131017:WLU131019 WBX131017:WBY131019 VSB131017:VSC131019 VIF131017:VIG131019 UYJ131017:UYK131019 UON131017:UOO131019 UER131017:UES131019 TUV131017:TUW131019 TKZ131017:TLA131019 TBD131017:TBE131019 SRH131017:SRI131019 SHL131017:SHM131019 RXP131017:RXQ131019 RNT131017:RNU131019 RDX131017:RDY131019 QUB131017:QUC131019 QKF131017:QKG131019 QAJ131017:QAK131019 PQN131017:PQO131019 PGR131017:PGS131019 OWV131017:OWW131019 OMZ131017:ONA131019 ODD131017:ODE131019 NTH131017:NTI131019 NJL131017:NJM131019 MZP131017:MZQ131019 MPT131017:MPU131019 MFX131017:MFY131019 LWB131017:LWC131019 LMF131017:LMG131019 LCJ131017:LCK131019 KSN131017:KSO131019 KIR131017:KIS131019 JYV131017:JYW131019 JOZ131017:JPA131019 JFD131017:JFE131019 IVH131017:IVI131019 ILL131017:ILM131019 IBP131017:IBQ131019 HRT131017:HRU131019 HHX131017:HHY131019 GYB131017:GYC131019 GOF131017:GOG131019 GEJ131017:GEK131019 FUN131017:FUO131019 FKR131017:FKS131019 FAV131017:FAW131019 EQZ131017:ERA131019 EHD131017:EHE131019 DXH131017:DXI131019 DNL131017:DNM131019 DDP131017:DDQ131019 CTT131017:CTU131019 CJX131017:CJY131019 CAB131017:CAC131019 BQF131017:BQG131019 BGJ131017:BGK131019 AWN131017:AWO131019 AMR131017:AMS131019 ACV131017:ACW131019 SZ131017:TA131019 JD131017:JE131019 H131017:I131019 WVP65481:WVQ65483 WLT65481:WLU65483 WBX65481:WBY65483 VSB65481:VSC65483 VIF65481:VIG65483 UYJ65481:UYK65483 UON65481:UOO65483 UER65481:UES65483 TUV65481:TUW65483 TKZ65481:TLA65483 TBD65481:TBE65483 SRH65481:SRI65483 SHL65481:SHM65483 RXP65481:RXQ65483 RNT65481:RNU65483 RDX65481:RDY65483 QUB65481:QUC65483 QKF65481:QKG65483 QAJ65481:QAK65483 PQN65481:PQO65483 PGR65481:PGS65483 OWV65481:OWW65483 OMZ65481:ONA65483 ODD65481:ODE65483 NTH65481:NTI65483 NJL65481:NJM65483 MZP65481:MZQ65483 MPT65481:MPU65483 MFX65481:MFY65483 LWB65481:LWC65483 LMF65481:LMG65483 LCJ65481:LCK65483 KSN65481:KSO65483 KIR65481:KIS65483 JYV65481:JYW65483 JOZ65481:JPA65483 JFD65481:JFE65483 IVH65481:IVI65483 ILL65481:ILM65483 IBP65481:IBQ65483 HRT65481:HRU65483 HHX65481:HHY65483 GYB65481:GYC65483 GOF65481:GOG65483 GEJ65481:GEK65483 FUN65481:FUO65483 FKR65481:FKS65483 FAV65481:FAW65483 EQZ65481:ERA65483 EHD65481:EHE65483 DXH65481:DXI65483 DNL65481:DNM65483 DDP65481:DDQ65483 CTT65481:CTU65483 CJX65481:CJY65483 CAB65481:CAC65483 BQF65481:BQG65483 BGJ65481:BGK65483 AWN65481:AWO65483 AMR65481:AMS65483 ACV65481:ACW65483 SZ65481:TA65483 JD65481:JE65483 H65481:I65483 WVM4:WVN4 WVP5:WVQ6 WLQ4:WLR4 WLT5:WLU6 WBU4:WBV4 WBX5:WBY6 VRY4:VRZ4 VSB5:VSC6 VIC4:VID4 VIF5:VIG6 UYG4:UYH4 UYJ5:UYK6 UOK4:UOL4 UON5:UOO6 UEO4:UEP4 UER5:UES6 TUS4:TUT4 TUV5:TUW6 TKW4:TKX4 TKZ5:TLA6 TBA4:TBB4 TBD5:TBE6 SRE4:SRF4 SRH5:SRI6 SHI4:SHJ4 SHL5:SHM6 RXM4:RXN4 RXP5:RXQ6 RNQ4:RNR4 RNT5:RNU6 RDU4:RDV4 RDX5:RDY6 QTY4:QTZ4 QUB5:QUC6 QKC4:QKD4 QKF5:QKG6 QAG4:QAH4 QAJ5:QAK6 PQK4:PQL4 PQN5:PQO6 PGO4:PGP4 PGR5:PGS6 OWS4:OWT4 OWV5:OWW6 OMW4:OMX4 OMZ5:ONA6 ODA4:ODB4 ODD5:ODE6 NTE4:NTF4 NTH5:NTI6 NJI4:NJJ4 NJL5:NJM6 MZM4:MZN4 MZP5:MZQ6 MPQ4:MPR4 MPT5:MPU6 MFU4:MFV4 MFX5:MFY6 LVY4:LVZ4 LWB5:LWC6 LMC4:LMD4 LMF5:LMG6 LCG4:LCH4 LCJ5:LCK6 KSK4:KSL4 KSN5:KSO6 KIO4:KIP4 KIR5:KIS6 JYS4:JYT4 JYV5:JYW6 JOW4:JOX4 JOZ5:JPA6 JFA4:JFB4 JFD5:JFE6 IVE4:IVF4 IVH5:IVI6 ILI4:ILJ4 ILL5:ILM6 IBM4:IBN4 IBP5:IBQ6 HRQ4:HRR4 HRT5:HRU6 HHU4:HHV4 HHX5:HHY6 GXY4:GXZ4 GYB5:GYC6 GOC4:GOD4 GOF5:GOG6 GEG4:GEH4 GEJ5:GEK6 FUK4:FUL4 FUN5:FUO6 FKO4:FKP4 FKR5:FKS6 FAS4:FAT4 FAV5:FAW6 EQW4:EQX4 EQZ5:ERA6 EHA4:EHB4 EHD5:EHE6 DXE4:DXF4 DXH5:DXI6 DNI4:DNJ4 DNL5:DNM6 DDM4:DDN4 DDP5:DDQ6 CTQ4:CTR4 CTT5:CTU6 CJU4:CJV4 CJX5:CJY6 BZY4:BZZ4 CAB5:CAC6 BQC4:BQD4 BQF5:BQG6 BGG4:BGH4 BGJ5:BGK6 AWK4:AWL4 AWN5:AWO6 AMO4:AMP4 AMR5:AMS6 ACS4:ACT4 ACV5:ACW6 SW4:SX4 SZ5:TA6 JA4:JB4 JD5:JE6 ANE5:ANF5 WVY983001:WVZ983001 WMC983001:WMD983001 WCG983001:WCH983001 VSK983001:VSL983001 VIO983001:VIP983001 UYS983001:UYT983001 UOW983001:UOX983001 UFA983001:UFB983001 TVE983001:TVF983001 TLI983001:TLJ983001 TBM983001:TBN983001 SRQ983001:SRR983001 SHU983001:SHV983001 RXY983001:RXZ983001 ROC983001:ROD983001 REG983001:REH983001 QUK983001:QUL983001 QKO983001:QKP983001 QAS983001:QAT983001 PQW983001:PQX983001 PHA983001:PHB983001 OXE983001:OXF983001 ONI983001:ONJ983001 ODM983001:ODN983001 NTQ983001:NTR983001 NJU983001:NJV983001 MZY983001:MZZ983001 MQC983001:MQD983001 MGG983001:MGH983001 LWK983001:LWL983001 LMO983001:LMP983001 LCS983001:LCT983001 KSW983001:KSX983001 KJA983001:KJB983001 JZE983001:JZF983001 JPI983001:JPJ983001 JFM983001:JFN983001 IVQ983001:IVR983001 ILU983001:ILV983001 IBY983001:IBZ983001 HSC983001:HSD983001 HIG983001:HIH983001 GYK983001:GYL983001 GOO983001:GOP983001 GES983001:GET983001 FUW983001:FUX983001 FLA983001:FLB983001 FBE983001:FBF983001 ERI983001:ERJ983001 EHM983001:EHN983001 DXQ983001:DXR983001 DNU983001:DNV983001 DDY983001:DDZ983001 CUC983001:CUD983001 CKG983001:CKH983001 CAK983001:CAL983001 BQO983001:BQP983001 BGS983001:BGT983001 AWW983001:AWX983001 ANA983001:ANB983001 ADE983001:ADF983001 TI983001:TJ983001 JM983001:JN983001 Q983001:R983001 WVY917465:WVZ917465 WMC917465:WMD917465 WCG917465:WCH917465 VSK917465:VSL917465 VIO917465:VIP917465 UYS917465:UYT917465 UOW917465:UOX917465 UFA917465:UFB917465 TVE917465:TVF917465 TLI917465:TLJ917465 TBM917465:TBN917465 SRQ917465:SRR917465 SHU917465:SHV917465 RXY917465:RXZ917465 ROC917465:ROD917465 REG917465:REH917465 QUK917465:QUL917465 QKO917465:QKP917465 QAS917465:QAT917465 PQW917465:PQX917465 PHA917465:PHB917465 OXE917465:OXF917465 ONI917465:ONJ917465 ODM917465:ODN917465 NTQ917465:NTR917465 NJU917465:NJV917465 MZY917465:MZZ917465 MQC917465:MQD917465 MGG917465:MGH917465 LWK917465:LWL917465 LMO917465:LMP917465 LCS917465:LCT917465 KSW917465:KSX917465 KJA917465:KJB917465 JZE917465:JZF917465 JPI917465:JPJ917465 JFM917465:JFN917465 IVQ917465:IVR917465 ILU917465:ILV917465 IBY917465:IBZ917465 HSC917465:HSD917465 HIG917465:HIH917465 GYK917465:GYL917465 GOO917465:GOP917465 GES917465:GET917465 FUW917465:FUX917465 FLA917465:FLB917465 FBE917465:FBF917465 ERI917465:ERJ917465 EHM917465:EHN917465 DXQ917465:DXR917465 DNU917465:DNV917465 DDY917465:DDZ917465 CUC917465:CUD917465 CKG917465:CKH917465 CAK917465:CAL917465 BQO917465:BQP917465 BGS917465:BGT917465 AWW917465:AWX917465 ANA917465:ANB917465 ADE917465:ADF917465 TI917465:TJ917465 JM917465:JN917465 Q917465:R917465 WVY851929:WVZ851929 WMC851929:WMD851929 WCG851929:WCH851929 VSK851929:VSL851929 VIO851929:VIP851929 UYS851929:UYT851929 UOW851929:UOX851929 UFA851929:UFB851929 TVE851929:TVF851929 TLI851929:TLJ851929 TBM851929:TBN851929 SRQ851929:SRR851929 SHU851929:SHV851929 RXY851929:RXZ851929 ROC851929:ROD851929 REG851929:REH851929 QUK851929:QUL851929 QKO851929:QKP851929 QAS851929:QAT851929 PQW851929:PQX851929 PHA851929:PHB851929 OXE851929:OXF851929 ONI851929:ONJ851929 ODM851929:ODN851929 NTQ851929:NTR851929 NJU851929:NJV851929 MZY851929:MZZ851929 MQC851929:MQD851929 MGG851929:MGH851929 LWK851929:LWL851929 LMO851929:LMP851929 LCS851929:LCT851929 KSW851929:KSX851929 KJA851929:KJB851929 JZE851929:JZF851929 JPI851929:JPJ851929 JFM851929:JFN851929 IVQ851929:IVR851929 ILU851929:ILV851929 IBY851929:IBZ851929 HSC851929:HSD851929 HIG851929:HIH851929 GYK851929:GYL851929 GOO851929:GOP851929 GES851929:GET851929 FUW851929:FUX851929 FLA851929:FLB851929 FBE851929:FBF851929 ERI851929:ERJ851929 EHM851929:EHN851929 DXQ851929:DXR851929 DNU851929:DNV851929 DDY851929:DDZ851929 CUC851929:CUD851929 CKG851929:CKH851929 CAK851929:CAL851929 BQO851929:BQP851929 BGS851929:BGT851929 AWW851929:AWX851929 ANA851929:ANB851929 ADE851929:ADF851929 TI851929:TJ851929 JM851929:JN851929 Q851929:R851929 WVY786393:WVZ786393 WMC786393:WMD786393 WCG786393:WCH786393 VSK786393:VSL786393 VIO786393:VIP786393 UYS786393:UYT786393 UOW786393:UOX786393 UFA786393:UFB786393 TVE786393:TVF786393 TLI786393:TLJ786393 TBM786393:TBN786393 SRQ786393:SRR786393 SHU786393:SHV786393 RXY786393:RXZ786393 ROC786393:ROD786393 REG786393:REH786393 QUK786393:QUL786393 QKO786393:QKP786393 QAS786393:QAT786393 PQW786393:PQX786393 PHA786393:PHB786393 OXE786393:OXF786393 ONI786393:ONJ786393 ODM786393:ODN786393 NTQ786393:NTR786393 NJU786393:NJV786393 MZY786393:MZZ786393 MQC786393:MQD786393 MGG786393:MGH786393 LWK786393:LWL786393 LMO786393:LMP786393 LCS786393:LCT786393 KSW786393:KSX786393 KJA786393:KJB786393 JZE786393:JZF786393 JPI786393:JPJ786393 JFM786393:JFN786393 IVQ786393:IVR786393 ILU786393:ILV786393 IBY786393:IBZ786393 HSC786393:HSD786393 HIG786393:HIH786393 GYK786393:GYL786393 GOO786393:GOP786393 GES786393:GET786393 FUW786393:FUX786393 FLA786393:FLB786393 FBE786393:FBF786393 ERI786393:ERJ786393 EHM786393:EHN786393 DXQ786393:DXR786393 DNU786393:DNV786393 DDY786393:DDZ786393 CUC786393:CUD786393 CKG786393:CKH786393 CAK786393:CAL786393 BQO786393:BQP786393 BGS786393:BGT786393 AWW786393:AWX786393 ANA786393:ANB786393 ADE786393:ADF786393 TI786393:TJ786393 JM786393:JN786393 Q786393:R786393 WVY720857:WVZ720857 WMC720857:WMD720857 WCG720857:WCH720857 VSK720857:VSL720857 VIO720857:VIP720857 UYS720857:UYT720857 UOW720857:UOX720857 UFA720857:UFB720857 TVE720857:TVF720857 TLI720857:TLJ720857 TBM720857:TBN720857 SRQ720857:SRR720857 SHU720857:SHV720857 RXY720857:RXZ720857 ROC720857:ROD720857 REG720857:REH720857 QUK720857:QUL720857 QKO720857:QKP720857 QAS720857:QAT720857 PQW720857:PQX720857 PHA720857:PHB720857 OXE720857:OXF720857 ONI720857:ONJ720857 ODM720857:ODN720857 NTQ720857:NTR720857 NJU720857:NJV720857 MZY720857:MZZ720857 MQC720857:MQD720857 MGG720857:MGH720857 LWK720857:LWL720857 LMO720857:LMP720857 LCS720857:LCT720857 KSW720857:KSX720857 KJA720857:KJB720857 JZE720857:JZF720857 JPI720857:JPJ720857 JFM720857:JFN720857 IVQ720857:IVR720857 ILU720857:ILV720857 IBY720857:IBZ720857 HSC720857:HSD720857 HIG720857:HIH720857 GYK720857:GYL720857 GOO720857:GOP720857 GES720857:GET720857 FUW720857:FUX720857 FLA720857:FLB720857 FBE720857:FBF720857 ERI720857:ERJ720857 EHM720857:EHN720857 DXQ720857:DXR720857 DNU720857:DNV720857 DDY720857:DDZ720857 CUC720857:CUD720857 CKG720857:CKH720857 CAK720857:CAL720857 BQO720857:BQP720857 BGS720857:BGT720857 AWW720857:AWX720857 ANA720857:ANB720857 ADE720857:ADF720857 TI720857:TJ720857 JM720857:JN720857 Q720857:R720857 WVY655321:WVZ655321 WMC655321:WMD655321 WCG655321:WCH655321 VSK655321:VSL655321 VIO655321:VIP655321 UYS655321:UYT655321 UOW655321:UOX655321 UFA655321:UFB655321 TVE655321:TVF655321 TLI655321:TLJ655321 TBM655321:TBN655321 SRQ655321:SRR655321 SHU655321:SHV655321 RXY655321:RXZ655321 ROC655321:ROD655321 REG655321:REH655321 QUK655321:QUL655321 QKO655321:QKP655321 QAS655321:QAT655321 PQW655321:PQX655321 PHA655321:PHB655321 OXE655321:OXF655321 ONI655321:ONJ655321 ODM655321:ODN655321 NTQ655321:NTR655321 NJU655321:NJV655321 MZY655321:MZZ655321 MQC655321:MQD655321 MGG655321:MGH655321 LWK655321:LWL655321 LMO655321:LMP655321 LCS655321:LCT655321 KSW655321:KSX655321 KJA655321:KJB655321 JZE655321:JZF655321 JPI655321:JPJ655321 JFM655321:JFN655321 IVQ655321:IVR655321 ILU655321:ILV655321 IBY655321:IBZ655321 HSC655321:HSD655321 HIG655321:HIH655321 GYK655321:GYL655321 GOO655321:GOP655321 GES655321:GET655321 FUW655321:FUX655321 FLA655321:FLB655321 FBE655321:FBF655321 ERI655321:ERJ655321 EHM655321:EHN655321 DXQ655321:DXR655321 DNU655321:DNV655321 DDY655321:DDZ655321 CUC655321:CUD655321 CKG655321:CKH655321 CAK655321:CAL655321 BQO655321:BQP655321 BGS655321:BGT655321 AWW655321:AWX655321 ANA655321:ANB655321 ADE655321:ADF655321 TI655321:TJ655321 JM655321:JN655321 Q655321:R655321 WVY589785:WVZ589785 WMC589785:WMD589785 WCG589785:WCH589785 VSK589785:VSL589785 VIO589785:VIP589785 UYS589785:UYT589785 UOW589785:UOX589785 UFA589785:UFB589785 TVE589785:TVF589785 TLI589785:TLJ589785 TBM589785:TBN589785 SRQ589785:SRR589785 SHU589785:SHV589785 RXY589785:RXZ589785 ROC589785:ROD589785 REG589785:REH589785 QUK589785:QUL589785 QKO589785:QKP589785 QAS589785:QAT589785 PQW589785:PQX589785 PHA589785:PHB589785 OXE589785:OXF589785 ONI589785:ONJ589785 ODM589785:ODN589785 NTQ589785:NTR589785 NJU589785:NJV589785 MZY589785:MZZ589785 MQC589785:MQD589785 MGG589785:MGH589785 LWK589785:LWL589785 LMO589785:LMP589785 LCS589785:LCT589785 KSW589785:KSX589785 KJA589785:KJB589785 JZE589785:JZF589785 JPI589785:JPJ589785 JFM589785:JFN589785 IVQ589785:IVR589785 ILU589785:ILV589785 IBY589785:IBZ589785 HSC589785:HSD589785 HIG589785:HIH589785 GYK589785:GYL589785 GOO589785:GOP589785 GES589785:GET589785 FUW589785:FUX589785 FLA589785:FLB589785 FBE589785:FBF589785 ERI589785:ERJ589785 EHM589785:EHN589785 DXQ589785:DXR589785 DNU589785:DNV589785 DDY589785:DDZ589785 CUC589785:CUD589785 CKG589785:CKH589785 CAK589785:CAL589785 BQO589785:BQP589785 BGS589785:BGT589785 AWW589785:AWX589785 ANA589785:ANB589785 ADE589785:ADF589785 TI589785:TJ589785 JM589785:JN589785 Q589785:R589785 WVY524249:WVZ524249 WMC524249:WMD524249 WCG524249:WCH524249 VSK524249:VSL524249 VIO524249:VIP524249 UYS524249:UYT524249 UOW524249:UOX524249 UFA524249:UFB524249 TVE524249:TVF524249 TLI524249:TLJ524249 TBM524249:TBN524249 SRQ524249:SRR524249 SHU524249:SHV524249 RXY524249:RXZ524249 ROC524249:ROD524249 REG524249:REH524249 QUK524249:QUL524249 QKO524249:QKP524249 QAS524249:QAT524249 PQW524249:PQX524249 PHA524249:PHB524249 OXE524249:OXF524249 ONI524249:ONJ524249 ODM524249:ODN524249 NTQ524249:NTR524249 NJU524249:NJV524249 MZY524249:MZZ524249 MQC524249:MQD524249 MGG524249:MGH524249 LWK524249:LWL524249 LMO524249:LMP524249 LCS524249:LCT524249 KSW524249:KSX524249 KJA524249:KJB524249 JZE524249:JZF524249 JPI524249:JPJ524249 JFM524249:JFN524249 IVQ524249:IVR524249 ILU524249:ILV524249 IBY524249:IBZ524249 HSC524249:HSD524249 HIG524249:HIH524249 GYK524249:GYL524249 GOO524249:GOP524249 GES524249:GET524249 FUW524249:FUX524249 FLA524249:FLB524249 FBE524249:FBF524249 ERI524249:ERJ524249 EHM524249:EHN524249 DXQ524249:DXR524249 DNU524249:DNV524249 DDY524249:DDZ524249 CUC524249:CUD524249 CKG524249:CKH524249 CAK524249:CAL524249 BQO524249:BQP524249 BGS524249:BGT524249 AWW524249:AWX524249 ANA524249:ANB524249 ADE524249:ADF524249 TI524249:TJ524249 JM524249:JN524249 Q524249:R524249 WVY458713:WVZ458713 WMC458713:WMD458713 WCG458713:WCH458713 VSK458713:VSL458713 VIO458713:VIP458713 UYS458713:UYT458713 UOW458713:UOX458713 UFA458713:UFB458713 TVE458713:TVF458713 TLI458713:TLJ458713 TBM458713:TBN458713 SRQ458713:SRR458713 SHU458713:SHV458713 RXY458713:RXZ458713 ROC458713:ROD458713 REG458713:REH458713 QUK458713:QUL458713 QKO458713:QKP458713 QAS458713:QAT458713 PQW458713:PQX458713 PHA458713:PHB458713 OXE458713:OXF458713 ONI458713:ONJ458713 ODM458713:ODN458713 NTQ458713:NTR458713 NJU458713:NJV458713 MZY458713:MZZ458713 MQC458713:MQD458713 MGG458713:MGH458713 LWK458713:LWL458713 LMO458713:LMP458713 LCS458713:LCT458713 KSW458713:KSX458713 KJA458713:KJB458713 JZE458713:JZF458713 JPI458713:JPJ458713 JFM458713:JFN458713 IVQ458713:IVR458713 ILU458713:ILV458713 IBY458713:IBZ458713 HSC458713:HSD458713 HIG458713:HIH458713 GYK458713:GYL458713 GOO458713:GOP458713 GES458713:GET458713 FUW458713:FUX458713 FLA458713:FLB458713 FBE458713:FBF458713 ERI458713:ERJ458713 EHM458713:EHN458713 DXQ458713:DXR458713 DNU458713:DNV458713 DDY458713:DDZ458713 CUC458713:CUD458713 CKG458713:CKH458713 CAK458713:CAL458713 BQO458713:BQP458713 BGS458713:BGT458713 AWW458713:AWX458713 ANA458713:ANB458713 ADE458713:ADF458713 TI458713:TJ458713 JM458713:JN458713 Q458713:R458713 WVY393177:WVZ393177 WMC393177:WMD393177 WCG393177:WCH393177 VSK393177:VSL393177 VIO393177:VIP393177 UYS393177:UYT393177 UOW393177:UOX393177 UFA393177:UFB393177 TVE393177:TVF393177 TLI393177:TLJ393177 TBM393177:TBN393177 SRQ393177:SRR393177 SHU393177:SHV393177 RXY393177:RXZ393177 ROC393177:ROD393177 REG393177:REH393177 QUK393177:QUL393177 QKO393177:QKP393177 QAS393177:QAT393177 PQW393177:PQX393177 PHA393177:PHB393177 OXE393177:OXF393177 ONI393177:ONJ393177 ODM393177:ODN393177 NTQ393177:NTR393177 NJU393177:NJV393177 MZY393177:MZZ393177 MQC393177:MQD393177 MGG393177:MGH393177 LWK393177:LWL393177 LMO393177:LMP393177 LCS393177:LCT393177 KSW393177:KSX393177 KJA393177:KJB393177 JZE393177:JZF393177 JPI393177:JPJ393177 JFM393177:JFN393177 IVQ393177:IVR393177 ILU393177:ILV393177 IBY393177:IBZ393177 HSC393177:HSD393177 HIG393177:HIH393177 GYK393177:GYL393177 GOO393177:GOP393177 GES393177:GET393177 FUW393177:FUX393177 FLA393177:FLB393177 FBE393177:FBF393177 ERI393177:ERJ393177 EHM393177:EHN393177 DXQ393177:DXR393177 DNU393177:DNV393177 DDY393177:DDZ393177 CUC393177:CUD393177 CKG393177:CKH393177 CAK393177:CAL393177 BQO393177:BQP393177 BGS393177:BGT393177 AWW393177:AWX393177 ANA393177:ANB393177 ADE393177:ADF393177 TI393177:TJ393177 JM393177:JN393177 Q393177:R393177 WVY327641:WVZ327641 WMC327641:WMD327641 WCG327641:WCH327641 VSK327641:VSL327641 VIO327641:VIP327641 UYS327641:UYT327641 UOW327641:UOX327641 UFA327641:UFB327641 TVE327641:TVF327641 TLI327641:TLJ327641 TBM327641:TBN327641 SRQ327641:SRR327641 SHU327641:SHV327641 RXY327641:RXZ327641 ROC327641:ROD327641 REG327641:REH327641 QUK327641:QUL327641 QKO327641:QKP327641 QAS327641:QAT327641 PQW327641:PQX327641 PHA327641:PHB327641 OXE327641:OXF327641 ONI327641:ONJ327641 ODM327641:ODN327641 NTQ327641:NTR327641 NJU327641:NJV327641 MZY327641:MZZ327641 MQC327641:MQD327641 MGG327641:MGH327641 LWK327641:LWL327641 LMO327641:LMP327641 LCS327641:LCT327641 KSW327641:KSX327641 KJA327641:KJB327641 JZE327641:JZF327641 JPI327641:JPJ327641 JFM327641:JFN327641 IVQ327641:IVR327641 ILU327641:ILV327641 IBY327641:IBZ327641 HSC327641:HSD327641 HIG327641:HIH327641 GYK327641:GYL327641 GOO327641:GOP327641 GES327641:GET327641 FUW327641:FUX327641 FLA327641:FLB327641 FBE327641:FBF327641 ERI327641:ERJ327641 EHM327641:EHN327641 DXQ327641:DXR327641 DNU327641:DNV327641 DDY327641:DDZ327641 CUC327641:CUD327641 CKG327641:CKH327641 CAK327641:CAL327641 BQO327641:BQP327641 BGS327641:BGT327641 AWW327641:AWX327641 ANA327641:ANB327641 ADE327641:ADF327641 TI327641:TJ327641 JM327641:JN327641 Q327641:R327641 WVY262105:WVZ262105 WMC262105:WMD262105 WCG262105:WCH262105 VSK262105:VSL262105 VIO262105:VIP262105 UYS262105:UYT262105 UOW262105:UOX262105 UFA262105:UFB262105 TVE262105:TVF262105 TLI262105:TLJ262105 TBM262105:TBN262105 SRQ262105:SRR262105 SHU262105:SHV262105 RXY262105:RXZ262105 ROC262105:ROD262105 REG262105:REH262105 QUK262105:QUL262105 QKO262105:QKP262105 QAS262105:QAT262105 PQW262105:PQX262105 PHA262105:PHB262105 OXE262105:OXF262105 ONI262105:ONJ262105 ODM262105:ODN262105 NTQ262105:NTR262105 NJU262105:NJV262105 MZY262105:MZZ262105 MQC262105:MQD262105 MGG262105:MGH262105 LWK262105:LWL262105 LMO262105:LMP262105 LCS262105:LCT262105 KSW262105:KSX262105 KJA262105:KJB262105 JZE262105:JZF262105 JPI262105:JPJ262105 JFM262105:JFN262105 IVQ262105:IVR262105 ILU262105:ILV262105 IBY262105:IBZ262105 HSC262105:HSD262105 HIG262105:HIH262105 GYK262105:GYL262105 GOO262105:GOP262105 GES262105:GET262105 FUW262105:FUX262105 FLA262105:FLB262105 FBE262105:FBF262105 ERI262105:ERJ262105 EHM262105:EHN262105 DXQ262105:DXR262105 DNU262105:DNV262105 DDY262105:DDZ262105 CUC262105:CUD262105 CKG262105:CKH262105 CAK262105:CAL262105 BQO262105:BQP262105 BGS262105:BGT262105 AWW262105:AWX262105 ANA262105:ANB262105 ADE262105:ADF262105 TI262105:TJ262105 JM262105:JN262105 Q262105:R262105 WVY196569:WVZ196569 WMC196569:WMD196569 WCG196569:WCH196569 VSK196569:VSL196569 VIO196569:VIP196569 UYS196569:UYT196569 UOW196569:UOX196569 UFA196569:UFB196569 TVE196569:TVF196569 TLI196569:TLJ196569 TBM196569:TBN196569 SRQ196569:SRR196569 SHU196569:SHV196569 RXY196569:RXZ196569 ROC196569:ROD196569 REG196569:REH196569 QUK196569:QUL196569 QKO196569:QKP196569 QAS196569:QAT196569 PQW196569:PQX196569 PHA196569:PHB196569 OXE196569:OXF196569 ONI196569:ONJ196569 ODM196569:ODN196569 NTQ196569:NTR196569 NJU196569:NJV196569 MZY196569:MZZ196569 MQC196569:MQD196569 MGG196569:MGH196569 LWK196569:LWL196569 LMO196569:LMP196569 LCS196569:LCT196569 KSW196569:KSX196569 KJA196569:KJB196569 JZE196569:JZF196569 JPI196569:JPJ196569 JFM196569:JFN196569 IVQ196569:IVR196569 ILU196569:ILV196569 IBY196569:IBZ196569 HSC196569:HSD196569 HIG196569:HIH196569 GYK196569:GYL196569 GOO196569:GOP196569 GES196569:GET196569 FUW196569:FUX196569 FLA196569:FLB196569 FBE196569:FBF196569 ERI196569:ERJ196569 EHM196569:EHN196569 DXQ196569:DXR196569 DNU196569:DNV196569 DDY196569:DDZ196569 CUC196569:CUD196569 CKG196569:CKH196569 CAK196569:CAL196569 BQO196569:BQP196569 BGS196569:BGT196569 AWW196569:AWX196569 ANA196569:ANB196569 ADE196569:ADF196569 TI196569:TJ196569 JM196569:JN196569 Q196569:R196569 WVY131033:WVZ131033 WMC131033:WMD131033 WCG131033:WCH131033 VSK131033:VSL131033 VIO131033:VIP131033 UYS131033:UYT131033 UOW131033:UOX131033 UFA131033:UFB131033 TVE131033:TVF131033 TLI131033:TLJ131033 TBM131033:TBN131033 SRQ131033:SRR131033 SHU131033:SHV131033 RXY131033:RXZ131033 ROC131033:ROD131033 REG131033:REH131033 QUK131033:QUL131033 QKO131033:QKP131033 QAS131033:QAT131033 PQW131033:PQX131033 PHA131033:PHB131033 OXE131033:OXF131033 ONI131033:ONJ131033 ODM131033:ODN131033 NTQ131033:NTR131033 NJU131033:NJV131033 MZY131033:MZZ131033 MQC131033:MQD131033 MGG131033:MGH131033 LWK131033:LWL131033 LMO131033:LMP131033 LCS131033:LCT131033 KSW131033:KSX131033 KJA131033:KJB131033 JZE131033:JZF131033 JPI131033:JPJ131033 JFM131033:JFN131033 IVQ131033:IVR131033 ILU131033:ILV131033 IBY131033:IBZ131033 HSC131033:HSD131033 HIG131033:HIH131033 GYK131033:GYL131033 GOO131033:GOP131033 GES131033:GET131033 FUW131033:FUX131033 FLA131033:FLB131033 FBE131033:FBF131033 ERI131033:ERJ131033 EHM131033:EHN131033 DXQ131033:DXR131033 DNU131033:DNV131033 DDY131033:DDZ131033 CUC131033:CUD131033 CKG131033:CKH131033 CAK131033:CAL131033 BQO131033:BQP131033 BGS131033:BGT131033 AWW131033:AWX131033 ANA131033:ANB131033 ADE131033:ADF131033 TI131033:TJ131033 JM131033:JN131033 Q131033:R131033 WVY65497:WVZ65497 WMC65497:WMD65497 WCG65497:WCH65497 VSK65497:VSL65497 VIO65497:VIP65497 UYS65497:UYT65497 UOW65497:UOX65497 UFA65497:UFB65497 TVE65497:TVF65497 TLI65497:TLJ65497 TBM65497:TBN65497 SRQ65497:SRR65497 SHU65497:SHV65497 RXY65497:RXZ65497 ROC65497:ROD65497 REG65497:REH65497 QUK65497:QUL65497 QKO65497:QKP65497 QAS65497:QAT65497 PQW65497:PQX65497 PHA65497:PHB65497 OXE65497:OXF65497 ONI65497:ONJ65497 ODM65497:ODN65497 NTQ65497:NTR65497 NJU65497:NJV65497 MZY65497:MZZ65497 MQC65497:MQD65497 MGG65497:MGH65497 LWK65497:LWL65497 LMO65497:LMP65497 LCS65497:LCT65497 KSW65497:KSX65497 KJA65497:KJB65497 JZE65497:JZF65497 JPI65497:JPJ65497 JFM65497:JFN65497 IVQ65497:IVR65497 ILU65497:ILV65497 IBY65497:IBZ65497 HSC65497:HSD65497 HIG65497:HIH65497 GYK65497:GYL65497 GOO65497:GOP65497 GES65497:GET65497 FUW65497:FUX65497 FLA65497:FLB65497 FBE65497:FBF65497 ERI65497:ERJ65497 EHM65497:EHN65497 DXQ65497:DXR65497 DNU65497:DNV65497 DDY65497:DDZ65497 CUC65497:CUD65497 CKG65497:CKH65497 CAK65497:CAL65497 BQO65497:BQP65497 BGS65497:BGT65497 AWW65497:AWX65497 ANA65497:ANB65497 ADE65497:ADF65497 TI65497:TJ65497 JM65497:JN65497 Q65497:R65497 WVY20:WVZ20 WMC20:WMD20 WCG20:WCH20 VSK20:VSL20 VIO20:VIP20 UYS20:UYT20 UOW20:UOX20 UFA20:UFB20 TVE20:TVF20 TLI20:TLJ20 TBM20:TBN20 SRQ20:SRR20 SHU20:SHV20 RXY20:RXZ20 ROC20:ROD20 REG20:REH20 QUK20:QUL20 QKO20:QKP20 QAS20:QAT20 PQW20:PQX20 PHA20:PHB20 OXE20:OXF20 ONI20:ONJ20 ODM20:ODN20 NTQ20:NTR20 NJU20:NJV20 MZY20:MZZ20 MQC20:MQD20 MGG20:MGH20 LWK20:LWL20 LMO20:LMP20 LCS20:LCT20 KSW20:KSX20 KJA20:KJB20 JZE20:JZF20 JPI20:JPJ20 JFM20:JFN20 IVQ20:IVR20 ILU20:ILV20 IBY20:IBZ20 HSC20:HSD20 HIG20:HIH20 GYK20:GYL20 GOO20:GOP20 GES20:GET20 FUW20:FUX20 FLA20:FLB20 FBE20:FBF20 ERI20:ERJ20 EHM20:EHN20 DXQ20:DXR20 DNU20:DNV20 DDY20:DDZ20 CUC20:CUD20 CKG20:CKH20 CAK20:CAL20 BQO20:BQP20 BGS20:BGT20 AWW20:AWX20 ANA20:ANB20 ADE20:ADF20 TI20:TJ20 JM20:JN20 W21 WVU983002:WVV983002 WLY983002:WLZ983002 WCC983002:WCD983002 VSG983002:VSH983002 VIK983002:VIL983002 UYO983002:UYP983002 UOS983002:UOT983002 UEW983002:UEX983002 TVA983002:TVB983002 TLE983002:TLF983002 TBI983002:TBJ983002 SRM983002:SRN983002 SHQ983002:SHR983002 RXU983002:RXV983002 RNY983002:RNZ983002 REC983002:RED983002 QUG983002:QUH983002 QKK983002:QKL983002 QAO983002:QAP983002 PQS983002:PQT983002 PGW983002:PGX983002 OXA983002:OXB983002 ONE983002:ONF983002 ODI983002:ODJ983002 NTM983002:NTN983002 NJQ983002:NJR983002 MZU983002:MZV983002 MPY983002:MPZ983002 MGC983002:MGD983002 LWG983002:LWH983002 LMK983002:LML983002 LCO983002:LCP983002 KSS983002:KST983002 KIW983002:KIX983002 JZA983002:JZB983002 JPE983002:JPF983002 JFI983002:JFJ983002 IVM983002:IVN983002 ILQ983002:ILR983002 IBU983002:IBV983002 HRY983002:HRZ983002 HIC983002:HID983002 GYG983002:GYH983002 GOK983002:GOL983002 GEO983002:GEP983002 FUS983002:FUT983002 FKW983002:FKX983002 FBA983002:FBB983002 ERE983002:ERF983002 EHI983002:EHJ983002 DXM983002:DXN983002 DNQ983002:DNR983002 DDU983002:DDV983002 CTY983002:CTZ983002 CKC983002:CKD983002 CAG983002:CAH983002 BQK983002:BQL983002 BGO983002:BGP983002 AWS983002:AWT983002 AMW983002:AMX983002 ADA983002:ADB983002 TE983002:TF983002 JI983002:JJ983002 M983002:N983002 WVU917466:WVV917466 WLY917466:WLZ917466 WCC917466:WCD917466 VSG917466:VSH917466 VIK917466:VIL917466 UYO917466:UYP917466 UOS917466:UOT917466 UEW917466:UEX917466 TVA917466:TVB917466 TLE917466:TLF917466 TBI917466:TBJ917466 SRM917466:SRN917466 SHQ917466:SHR917466 RXU917466:RXV917466 RNY917466:RNZ917466 REC917466:RED917466 QUG917466:QUH917466 QKK917466:QKL917466 QAO917466:QAP917466 PQS917466:PQT917466 PGW917466:PGX917466 OXA917466:OXB917466 ONE917466:ONF917466 ODI917466:ODJ917466 NTM917466:NTN917466 NJQ917466:NJR917466 MZU917466:MZV917466 MPY917466:MPZ917466 MGC917466:MGD917466 LWG917466:LWH917466 LMK917466:LML917466 LCO917466:LCP917466 KSS917466:KST917466 KIW917466:KIX917466 JZA917466:JZB917466 JPE917466:JPF917466 JFI917466:JFJ917466 IVM917466:IVN917466 ILQ917466:ILR917466 IBU917466:IBV917466 HRY917466:HRZ917466 HIC917466:HID917466 GYG917466:GYH917466 GOK917466:GOL917466 GEO917466:GEP917466 FUS917466:FUT917466 FKW917466:FKX917466 FBA917466:FBB917466 ERE917466:ERF917466 EHI917466:EHJ917466 DXM917466:DXN917466 DNQ917466:DNR917466 DDU917466:DDV917466 CTY917466:CTZ917466 CKC917466:CKD917466 CAG917466:CAH917466 BQK917466:BQL917466 BGO917466:BGP917466 AWS917466:AWT917466 AMW917466:AMX917466 ADA917466:ADB917466 TE917466:TF917466 JI917466:JJ917466 M917466:N917466 WVU851930:WVV851930 WLY851930:WLZ851930 WCC851930:WCD851930 VSG851930:VSH851930 VIK851930:VIL851930 UYO851930:UYP851930 UOS851930:UOT851930 UEW851930:UEX851930 TVA851930:TVB851930 TLE851930:TLF851930 TBI851930:TBJ851930 SRM851930:SRN851930 SHQ851930:SHR851930 RXU851930:RXV851930 RNY851930:RNZ851930 REC851930:RED851930 QUG851930:QUH851930 QKK851930:QKL851930 QAO851930:QAP851930 PQS851930:PQT851930 PGW851930:PGX851930 OXA851930:OXB851930 ONE851930:ONF851930 ODI851930:ODJ851930 NTM851930:NTN851930 NJQ851930:NJR851930 MZU851930:MZV851930 MPY851930:MPZ851930 MGC851930:MGD851930 LWG851930:LWH851930 LMK851930:LML851930 LCO851930:LCP851930 KSS851930:KST851930 KIW851930:KIX851930 JZA851930:JZB851930 JPE851930:JPF851930 JFI851930:JFJ851930 IVM851930:IVN851930 ILQ851930:ILR851930 IBU851930:IBV851930 HRY851930:HRZ851930 HIC851930:HID851930 GYG851930:GYH851930 GOK851930:GOL851930 GEO851930:GEP851930 FUS851930:FUT851930 FKW851930:FKX851930 FBA851930:FBB851930 ERE851930:ERF851930 EHI851930:EHJ851930 DXM851930:DXN851930 DNQ851930:DNR851930 DDU851930:DDV851930 CTY851930:CTZ851930 CKC851930:CKD851930 CAG851930:CAH851930 BQK851930:BQL851930 BGO851930:BGP851930 AWS851930:AWT851930 AMW851930:AMX851930 ADA851930:ADB851930 TE851930:TF851930 JI851930:JJ851930 M851930:N851930 WVU786394:WVV786394 WLY786394:WLZ786394 WCC786394:WCD786394 VSG786394:VSH786394 VIK786394:VIL786394 UYO786394:UYP786394 UOS786394:UOT786394 UEW786394:UEX786394 TVA786394:TVB786394 TLE786394:TLF786394 TBI786394:TBJ786394 SRM786394:SRN786394 SHQ786394:SHR786394 RXU786394:RXV786394 RNY786394:RNZ786394 REC786394:RED786394 QUG786394:QUH786394 QKK786394:QKL786394 QAO786394:QAP786394 PQS786394:PQT786394 PGW786394:PGX786394 OXA786394:OXB786394 ONE786394:ONF786394 ODI786394:ODJ786394 NTM786394:NTN786394 NJQ786394:NJR786394 MZU786394:MZV786394 MPY786394:MPZ786394 MGC786394:MGD786394 LWG786394:LWH786394 LMK786394:LML786394 LCO786394:LCP786394 KSS786394:KST786394 KIW786394:KIX786394 JZA786394:JZB786394 JPE786394:JPF786394 JFI786394:JFJ786394 IVM786394:IVN786394 ILQ786394:ILR786394 IBU786394:IBV786394 HRY786394:HRZ786394 HIC786394:HID786394 GYG786394:GYH786394 GOK786394:GOL786394 GEO786394:GEP786394 FUS786394:FUT786394 FKW786394:FKX786394 FBA786394:FBB786394 ERE786394:ERF786394 EHI786394:EHJ786394 DXM786394:DXN786394 DNQ786394:DNR786394 DDU786394:DDV786394 CTY786394:CTZ786394 CKC786394:CKD786394 CAG786394:CAH786394 BQK786394:BQL786394 BGO786394:BGP786394 AWS786394:AWT786394 AMW786394:AMX786394 ADA786394:ADB786394 TE786394:TF786394 JI786394:JJ786394 M786394:N786394 WVU720858:WVV720858 WLY720858:WLZ720858 WCC720858:WCD720858 VSG720858:VSH720858 VIK720858:VIL720858 UYO720858:UYP720858 UOS720858:UOT720858 UEW720858:UEX720858 TVA720858:TVB720858 TLE720858:TLF720858 TBI720858:TBJ720858 SRM720858:SRN720858 SHQ720858:SHR720858 RXU720858:RXV720858 RNY720858:RNZ720858 REC720858:RED720858 QUG720858:QUH720858 QKK720858:QKL720858 QAO720858:QAP720858 PQS720858:PQT720858 PGW720858:PGX720858 OXA720858:OXB720858 ONE720858:ONF720858 ODI720858:ODJ720858 NTM720858:NTN720858 NJQ720858:NJR720858 MZU720858:MZV720858 MPY720858:MPZ720858 MGC720858:MGD720858 LWG720858:LWH720858 LMK720858:LML720858 LCO720858:LCP720858 KSS720858:KST720858 KIW720858:KIX720858 JZA720858:JZB720858 JPE720858:JPF720858 JFI720858:JFJ720858 IVM720858:IVN720858 ILQ720858:ILR720858 IBU720858:IBV720858 HRY720858:HRZ720858 HIC720858:HID720858 GYG720858:GYH720858 GOK720858:GOL720858 GEO720858:GEP720858 FUS720858:FUT720858 FKW720858:FKX720858 FBA720858:FBB720858 ERE720858:ERF720858 EHI720858:EHJ720858 DXM720858:DXN720858 DNQ720858:DNR720858 DDU720858:DDV720858 CTY720858:CTZ720858 CKC720858:CKD720858 CAG720858:CAH720858 BQK720858:BQL720858 BGO720858:BGP720858 AWS720858:AWT720858 AMW720858:AMX720858 ADA720858:ADB720858 TE720858:TF720858 JI720858:JJ720858 M720858:N720858 WVU655322:WVV655322 WLY655322:WLZ655322 WCC655322:WCD655322 VSG655322:VSH655322 VIK655322:VIL655322 UYO655322:UYP655322 UOS655322:UOT655322 UEW655322:UEX655322 TVA655322:TVB655322 TLE655322:TLF655322 TBI655322:TBJ655322 SRM655322:SRN655322 SHQ655322:SHR655322 RXU655322:RXV655322 RNY655322:RNZ655322 REC655322:RED655322 QUG655322:QUH655322 QKK655322:QKL655322 QAO655322:QAP655322 PQS655322:PQT655322 PGW655322:PGX655322 OXA655322:OXB655322 ONE655322:ONF655322 ODI655322:ODJ655322 NTM655322:NTN655322 NJQ655322:NJR655322 MZU655322:MZV655322 MPY655322:MPZ655322 MGC655322:MGD655322 LWG655322:LWH655322 LMK655322:LML655322 LCO655322:LCP655322 KSS655322:KST655322 KIW655322:KIX655322 JZA655322:JZB655322 JPE655322:JPF655322 JFI655322:JFJ655322 IVM655322:IVN655322 ILQ655322:ILR655322 IBU655322:IBV655322 HRY655322:HRZ655322 HIC655322:HID655322 GYG655322:GYH655322 GOK655322:GOL655322 GEO655322:GEP655322 FUS655322:FUT655322 FKW655322:FKX655322 FBA655322:FBB655322 ERE655322:ERF655322 EHI655322:EHJ655322 DXM655322:DXN655322 DNQ655322:DNR655322 DDU655322:DDV655322 CTY655322:CTZ655322 CKC655322:CKD655322 CAG655322:CAH655322 BQK655322:BQL655322 BGO655322:BGP655322 AWS655322:AWT655322 AMW655322:AMX655322 ADA655322:ADB655322 TE655322:TF655322 JI655322:JJ655322 M655322:N655322 WVU589786:WVV589786 WLY589786:WLZ589786 WCC589786:WCD589786 VSG589786:VSH589786 VIK589786:VIL589786 UYO589786:UYP589786 UOS589786:UOT589786 UEW589786:UEX589786 TVA589786:TVB589786 TLE589786:TLF589786 TBI589786:TBJ589786 SRM589786:SRN589786 SHQ589786:SHR589786 RXU589786:RXV589786 RNY589786:RNZ589786 REC589786:RED589786 QUG589786:QUH589786 QKK589786:QKL589786 QAO589786:QAP589786 PQS589786:PQT589786 PGW589786:PGX589786 OXA589786:OXB589786 ONE589786:ONF589786 ODI589786:ODJ589786 NTM589786:NTN589786 NJQ589786:NJR589786 MZU589786:MZV589786 MPY589786:MPZ589786 MGC589786:MGD589786 LWG589786:LWH589786 LMK589786:LML589786 LCO589786:LCP589786 KSS589786:KST589786 KIW589786:KIX589786 JZA589786:JZB589786 JPE589786:JPF589786 JFI589786:JFJ589786 IVM589786:IVN589786 ILQ589786:ILR589786 IBU589786:IBV589786 HRY589786:HRZ589786 HIC589786:HID589786 GYG589786:GYH589786 GOK589786:GOL589786 GEO589786:GEP589786 FUS589786:FUT589786 FKW589786:FKX589786 FBA589786:FBB589786 ERE589786:ERF589786 EHI589786:EHJ589786 DXM589786:DXN589786 DNQ589786:DNR589786 DDU589786:DDV589786 CTY589786:CTZ589786 CKC589786:CKD589786 CAG589786:CAH589786 BQK589786:BQL589786 BGO589786:BGP589786 AWS589786:AWT589786 AMW589786:AMX589786 ADA589786:ADB589786 TE589786:TF589786 JI589786:JJ589786 M589786:N589786 WVU524250:WVV524250 WLY524250:WLZ524250 WCC524250:WCD524250 VSG524250:VSH524250 VIK524250:VIL524250 UYO524250:UYP524250 UOS524250:UOT524250 UEW524250:UEX524250 TVA524250:TVB524250 TLE524250:TLF524250 TBI524250:TBJ524250 SRM524250:SRN524250 SHQ524250:SHR524250 RXU524250:RXV524250 RNY524250:RNZ524250 REC524250:RED524250 QUG524250:QUH524250 QKK524250:QKL524250 QAO524250:QAP524250 PQS524250:PQT524250 PGW524250:PGX524250 OXA524250:OXB524250 ONE524250:ONF524250 ODI524250:ODJ524250 NTM524250:NTN524250 NJQ524250:NJR524250 MZU524250:MZV524250 MPY524250:MPZ524250 MGC524250:MGD524250 LWG524250:LWH524250 LMK524250:LML524250 LCO524250:LCP524250 KSS524250:KST524250 KIW524250:KIX524250 JZA524250:JZB524250 JPE524250:JPF524250 JFI524250:JFJ524250 IVM524250:IVN524250 ILQ524250:ILR524250 IBU524250:IBV524250 HRY524250:HRZ524250 HIC524250:HID524250 GYG524250:GYH524250 GOK524250:GOL524250 GEO524250:GEP524250 FUS524250:FUT524250 FKW524250:FKX524250 FBA524250:FBB524250 ERE524250:ERF524250 EHI524250:EHJ524250 DXM524250:DXN524250 DNQ524250:DNR524250 DDU524250:DDV524250 CTY524250:CTZ524250 CKC524250:CKD524250 CAG524250:CAH524250 BQK524250:BQL524250 BGO524250:BGP524250 AWS524250:AWT524250 AMW524250:AMX524250 ADA524250:ADB524250 TE524250:TF524250 JI524250:JJ524250 M524250:N524250 WVU458714:WVV458714 WLY458714:WLZ458714 WCC458714:WCD458714 VSG458714:VSH458714 VIK458714:VIL458714 UYO458714:UYP458714 UOS458714:UOT458714 UEW458714:UEX458714 TVA458714:TVB458714 TLE458714:TLF458714 TBI458714:TBJ458714 SRM458714:SRN458714 SHQ458714:SHR458714 RXU458714:RXV458714 RNY458714:RNZ458714 REC458714:RED458714 QUG458714:QUH458714 QKK458714:QKL458714 QAO458714:QAP458714 PQS458714:PQT458714 PGW458714:PGX458714 OXA458714:OXB458714 ONE458714:ONF458714 ODI458714:ODJ458714 NTM458714:NTN458714 NJQ458714:NJR458714 MZU458714:MZV458714 MPY458714:MPZ458714 MGC458714:MGD458714 LWG458714:LWH458714 LMK458714:LML458714 LCO458714:LCP458714 KSS458714:KST458714 KIW458714:KIX458714 JZA458714:JZB458714 JPE458714:JPF458714 JFI458714:JFJ458714 IVM458714:IVN458714 ILQ458714:ILR458714 IBU458714:IBV458714 HRY458714:HRZ458714 HIC458714:HID458714 GYG458714:GYH458714 GOK458714:GOL458714 GEO458714:GEP458714 FUS458714:FUT458714 FKW458714:FKX458714 FBA458714:FBB458714 ERE458714:ERF458714 EHI458714:EHJ458714 DXM458714:DXN458714 DNQ458714:DNR458714 DDU458714:DDV458714 CTY458714:CTZ458714 CKC458714:CKD458714 CAG458714:CAH458714 BQK458714:BQL458714 BGO458714:BGP458714 AWS458714:AWT458714 AMW458714:AMX458714 ADA458714:ADB458714 TE458714:TF458714 JI458714:JJ458714 M458714:N458714 WVU393178:WVV393178 WLY393178:WLZ393178 WCC393178:WCD393178 VSG393178:VSH393178 VIK393178:VIL393178 UYO393178:UYP393178 UOS393178:UOT393178 UEW393178:UEX393178 TVA393178:TVB393178 TLE393178:TLF393178 TBI393178:TBJ393178 SRM393178:SRN393178 SHQ393178:SHR393178 RXU393178:RXV393178 RNY393178:RNZ393178 REC393178:RED393178 QUG393178:QUH393178 QKK393178:QKL393178 QAO393178:QAP393178 PQS393178:PQT393178 PGW393178:PGX393178 OXA393178:OXB393178 ONE393178:ONF393178 ODI393178:ODJ393178 NTM393178:NTN393178 NJQ393178:NJR393178 MZU393178:MZV393178 MPY393178:MPZ393178 MGC393178:MGD393178 LWG393178:LWH393178 LMK393178:LML393178 LCO393178:LCP393178 KSS393178:KST393178 KIW393178:KIX393178 JZA393178:JZB393178 JPE393178:JPF393178 JFI393178:JFJ393178 IVM393178:IVN393178 ILQ393178:ILR393178 IBU393178:IBV393178 HRY393178:HRZ393178 HIC393178:HID393178 GYG393178:GYH393178 GOK393178:GOL393178 GEO393178:GEP393178 FUS393178:FUT393178 FKW393178:FKX393178 FBA393178:FBB393178 ERE393178:ERF393178 EHI393178:EHJ393178 DXM393178:DXN393178 DNQ393178:DNR393178 DDU393178:DDV393178 CTY393178:CTZ393178 CKC393178:CKD393178 CAG393178:CAH393178 BQK393178:BQL393178 BGO393178:BGP393178 AWS393178:AWT393178 AMW393178:AMX393178 ADA393178:ADB393178 TE393178:TF393178 JI393178:JJ393178 M393178:N393178 WVU327642:WVV327642 WLY327642:WLZ327642 WCC327642:WCD327642 VSG327642:VSH327642 VIK327642:VIL327642 UYO327642:UYP327642 UOS327642:UOT327642 UEW327642:UEX327642 TVA327642:TVB327642 TLE327642:TLF327642 TBI327642:TBJ327642 SRM327642:SRN327642 SHQ327642:SHR327642 RXU327642:RXV327642 RNY327642:RNZ327642 REC327642:RED327642 QUG327642:QUH327642 QKK327642:QKL327642 QAO327642:QAP327642 PQS327642:PQT327642 PGW327642:PGX327642 OXA327642:OXB327642 ONE327642:ONF327642 ODI327642:ODJ327642 NTM327642:NTN327642 NJQ327642:NJR327642 MZU327642:MZV327642 MPY327642:MPZ327642 MGC327642:MGD327642 LWG327642:LWH327642 LMK327642:LML327642 LCO327642:LCP327642 KSS327642:KST327642 KIW327642:KIX327642 JZA327642:JZB327642 JPE327642:JPF327642 JFI327642:JFJ327642 IVM327642:IVN327642 ILQ327642:ILR327642 IBU327642:IBV327642 HRY327642:HRZ327642 HIC327642:HID327642 GYG327642:GYH327642 GOK327642:GOL327642 GEO327642:GEP327642 FUS327642:FUT327642 FKW327642:FKX327642 FBA327642:FBB327642 ERE327642:ERF327642 EHI327642:EHJ327642 DXM327642:DXN327642 DNQ327642:DNR327642 DDU327642:DDV327642 CTY327642:CTZ327642 CKC327642:CKD327642 CAG327642:CAH327642 BQK327642:BQL327642 BGO327642:BGP327642 AWS327642:AWT327642 AMW327642:AMX327642 ADA327642:ADB327642 TE327642:TF327642 JI327642:JJ327642 M327642:N327642 WVU262106:WVV262106 WLY262106:WLZ262106 WCC262106:WCD262106 VSG262106:VSH262106 VIK262106:VIL262106 UYO262106:UYP262106 UOS262106:UOT262106 UEW262106:UEX262106 TVA262106:TVB262106 TLE262106:TLF262106 TBI262106:TBJ262106 SRM262106:SRN262106 SHQ262106:SHR262106 RXU262106:RXV262106 RNY262106:RNZ262106 REC262106:RED262106 QUG262106:QUH262106 QKK262106:QKL262106 QAO262106:QAP262106 PQS262106:PQT262106 PGW262106:PGX262106 OXA262106:OXB262106 ONE262106:ONF262106 ODI262106:ODJ262106 NTM262106:NTN262106 NJQ262106:NJR262106 MZU262106:MZV262106 MPY262106:MPZ262106 MGC262106:MGD262106 LWG262106:LWH262106 LMK262106:LML262106 LCO262106:LCP262106 KSS262106:KST262106 KIW262106:KIX262106 JZA262106:JZB262106 JPE262106:JPF262106 JFI262106:JFJ262106 IVM262106:IVN262106 ILQ262106:ILR262106 IBU262106:IBV262106 HRY262106:HRZ262106 HIC262106:HID262106 GYG262106:GYH262106 GOK262106:GOL262106 GEO262106:GEP262106 FUS262106:FUT262106 FKW262106:FKX262106 FBA262106:FBB262106 ERE262106:ERF262106 EHI262106:EHJ262106 DXM262106:DXN262106 DNQ262106:DNR262106 DDU262106:DDV262106 CTY262106:CTZ262106 CKC262106:CKD262106 CAG262106:CAH262106 BQK262106:BQL262106 BGO262106:BGP262106 AWS262106:AWT262106 AMW262106:AMX262106 ADA262106:ADB262106 TE262106:TF262106 JI262106:JJ262106 M262106:N262106 WVU196570:WVV196570 WLY196570:WLZ196570 WCC196570:WCD196570 VSG196570:VSH196570 VIK196570:VIL196570 UYO196570:UYP196570 UOS196570:UOT196570 UEW196570:UEX196570 TVA196570:TVB196570 TLE196570:TLF196570 TBI196570:TBJ196570 SRM196570:SRN196570 SHQ196570:SHR196570 RXU196570:RXV196570 RNY196570:RNZ196570 REC196570:RED196570 QUG196570:QUH196570 QKK196570:QKL196570 QAO196570:QAP196570 PQS196570:PQT196570 PGW196570:PGX196570 OXA196570:OXB196570 ONE196570:ONF196570 ODI196570:ODJ196570 NTM196570:NTN196570 NJQ196570:NJR196570 MZU196570:MZV196570 MPY196570:MPZ196570 MGC196570:MGD196570 LWG196570:LWH196570 LMK196570:LML196570 LCO196570:LCP196570 KSS196570:KST196570 KIW196570:KIX196570 JZA196570:JZB196570 JPE196570:JPF196570 JFI196570:JFJ196570 IVM196570:IVN196570 ILQ196570:ILR196570 IBU196570:IBV196570 HRY196570:HRZ196570 HIC196570:HID196570 GYG196570:GYH196570 GOK196570:GOL196570 GEO196570:GEP196570 FUS196570:FUT196570 FKW196570:FKX196570 FBA196570:FBB196570 ERE196570:ERF196570 EHI196570:EHJ196570 DXM196570:DXN196570 DNQ196570:DNR196570 DDU196570:DDV196570 CTY196570:CTZ196570 CKC196570:CKD196570 CAG196570:CAH196570 BQK196570:BQL196570 BGO196570:BGP196570 AWS196570:AWT196570 AMW196570:AMX196570 ADA196570:ADB196570 TE196570:TF196570 JI196570:JJ196570 M196570:N196570 WVU131034:WVV131034 WLY131034:WLZ131034 WCC131034:WCD131034 VSG131034:VSH131034 VIK131034:VIL131034 UYO131034:UYP131034 UOS131034:UOT131034 UEW131034:UEX131034 TVA131034:TVB131034 TLE131034:TLF131034 TBI131034:TBJ131034 SRM131034:SRN131034 SHQ131034:SHR131034 RXU131034:RXV131034 RNY131034:RNZ131034 REC131034:RED131034 QUG131034:QUH131034 QKK131034:QKL131034 QAO131034:QAP131034 PQS131034:PQT131034 PGW131034:PGX131034 OXA131034:OXB131034 ONE131034:ONF131034 ODI131034:ODJ131034 NTM131034:NTN131034 NJQ131034:NJR131034 MZU131034:MZV131034 MPY131034:MPZ131034 MGC131034:MGD131034 LWG131034:LWH131034 LMK131034:LML131034 LCO131034:LCP131034 KSS131034:KST131034 KIW131034:KIX131034 JZA131034:JZB131034 JPE131034:JPF131034 JFI131034:JFJ131034 IVM131034:IVN131034 ILQ131034:ILR131034 IBU131034:IBV131034 HRY131034:HRZ131034 HIC131034:HID131034 GYG131034:GYH131034 GOK131034:GOL131034 GEO131034:GEP131034 FUS131034:FUT131034 FKW131034:FKX131034 FBA131034:FBB131034 ERE131034:ERF131034 EHI131034:EHJ131034 DXM131034:DXN131034 DNQ131034:DNR131034 DDU131034:DDV131034 CTY131034:CTZ131034 CKC131034:CKD131034 CAG131034:CAH131034 BQK131034:BQL131034 BGO131034:BGP131034 AWS131034:AWT131034 AMW131034:AMX131034 ADA131034:ADB131034 TE131034:TF131034 JI131034:JJ131034 M131034:N131034 WVU65498:WVV65498 WLY65498:WLZ65498 WCC65498:WCD65498 VSG65498:VSH65498 VIK65498:VIL65498 UYO65498:UYP65498 UOS65498:UOT65498 UEW65498:UEX65498 TVA65498:TVB65498 TLE65498:TLF65498 TBI65498:TBJ65498 SRM65498:SRN65498 SHQ65498:SHR65498 RXU65498:RXV65498 RNY65498:RNZ65498 REC65498:RED65498 QUG65498:QUH65498 QKK65498:QKL65498 QAO65498:QAP65498 PQS65498:PQT65498 PGW65498:PGX65498 OXA65498:OXB65498 ONE65498:ONF65498 ODI65498:ODJ65498 NTM65498:NTN65498 NJQ65498:NJR65498 MZU65498:MZV65498 MPY65498:MPZ65498 MGC65498:MGD65498 LWG65498:LWH65498 LMK65498:LML65498 LCO65498:LCP65498 KSS65498:KST65498 KIW65498:KIX65498 JZA65498:JZB65498 JPE65498:JPF65498 JFI65498:JFJ65498 IVM65498:IVN65498 ILQ65498:ILR65498 IBU65498:IBV65498 HRY65498:HRZ65498 HIC65498:HID65498 GYG65498:GYH65498 GOK65498:GOL65498 GEO65498:GEP65498 FUS65498:FUT65498 FKW65498:FKX65498 FBA65498:FBB65498 ERE65498:ERF65498 EHI65498:EHJ65498 DXM65498:DXN65498 DNQ65498:DNR65498 DDU65498:DDV65498 CTY65498:CTZ65498 CKC65498:CKD65498 CAG65498:CAH65498 BQK65498:BQL65498 BGO65498:BGP65498 AWS65498:AWT65498 AMW65498:AMX65498 ADA65498:ADB65498 TE65498:TF65498 JI65498:JJ65498 M65498:N65498 WVU21:WVV21 WLY21:WLZ21 WCC21:WCD21 VSG21:VSH21 VIK21:VIL21 UYO21:UYP21 UOS21:UOT21 UEW21:UEX21 TVA21:TVB21 TLE21:TLF21 TBI21:TBJ21 SRM21:SRN21 SHQ21:SHR21 RXU21:RXV21 RNY21:RNZ21 REC21:RED21 QUG21:QUH21 QKK21:QKL21 QAO21:QAP21 PQS21:PQT21 PGW21:PGX21 OXA21:OXB21 ONE21:ONF21 ODI21:ODJ21 NTM21:NTN21 NJQ21:NJR21 MZU21:MZV21 MPY21:MPZ21 MGC21:MGD21 LWG21:LWH21 LMK21:LML21 LCO21:LCP21 KSS21:KST21 KIW21:KIX21 JZA21:JZB21 JPE21:JPF21 JFI21:JFJ21 IVM21:IVN21 ILQ21:ILR21 IBU21:IBV21 HRY21:HRZ21 HIC21:HID21 GYG21:GYH21 GOK21:GOL21 GEO21:GEP21 FUS21:FUT21 FKW21:FKX21 FBA21:FBB21 ERE21:ERF21 EHI21:EHJ21 DXM21:DXN21 DNQ21:DNR21 DDU21:DDV21 CTY21:CTZ21 CKC21:CKD21 CAG21:CAH21 BQK21:BQL21 BGO21:BGP21 AWS21:AWT21 AMW21:AMX21 ADA21:ADB21 TE21:TF21 JI21:JJ21 M21:N21 WWO982986:WWP982986 WMS982986:WMT982986 WCW982986:WCX982986 VTA982986:VTB982986 VJE982986:VJF982986 UZI982986:UZJ982986 UPM982986:UPN982986 UFQ982986:UFR982986 TVU982986:TVV982986 TLY982986:TLZ982986 TCC982986:TCD982986 SSG982986:SSH982986 SIK982986:SIL982986 RYO982986:RYP982986 ROS982986:ROT982986 REW982986:REX982986 QVA982986:QVB982986 QLE982986:QLF982986 QBI982986:QBJ982986 PRM982986:PRN982986 PHQ982986:PHR982986 OXU982986:OXV982986 ONY982986:ONZ982986 OEC982986:OED982986 NUG982986:NUH982986 NKK982986:NKL982986 NAO982986:NAP982986 MQS982986:MQT982986 MGW982986:MGX982986 LXA982986:LXB982986 LNE982986:LNF982986 LDI982986:LDJ982986 KTM982986:KTN982986 KJQ982986:KJR982986 JZU982986:JZV982986 JPY982986:JPZ982986 JGC982986:JGD982986 IWG982986:IWH982986 IMK982986:IML982986 ICO982986:ICP982986 HSS982986:HST982986 HIW982986:HIX982986 GZA982986:GZB982986 GPE982986:GPF982986 GFI982986:GFJ982986 FVM982986:FVN982986 FLQ982986:FLR982986 FBU982986:FBV982986 ERY982986:ERZ982986 EIC982986:EID982986 DYG982986:DYH982986 DOK982986:DOL982986 DEO982986:DEP982986 CUS982986:CUT982986 CKW982986:CKX982986 CBA982986:CBB982986 BRE982986:BRF982986 BHI982986:BHJ982986 AXM982986:AXN982986 ANQ982986:ANR982986 ADU982986:ADV982986 TY982986:TZ982986 KC982986:KD982986 AG982986:AH982986 WWO917450:WWP917450 WMS917450:WMT917450 WCW917450:WCX917450 VTA917450:VTB917450 VJE917450:VJF917450 UZI917450:UZJ917450 UPM917450:UPN917450 UFQ917450:UFR917450 TVU917450:TVV917450 TLY917450:TLZ917450 TCC917450:TCD917450 SSG917450:SSH917450 SIK917450:SIL917450 RYO917450:RYP917450 ROS917450:ROT917450 REW917450:REX917450 QVA917450:QVB917450 QLE917450:QLF917450 QBI917450:QBJ917450 PRM917450:PRN917450 PHQ917450:PHR917450 OXU917450:OXV917450 ONY917450:ONZ917450 OEC917450:OED917450 NUG917450:NUH917450 NKK917450:NKL917450 NAO917450:NAP917450 MQS917450:MQT917450 MGW917450:MGX917450 LXA917450:LXB917450 LNE917450:LNF917450 LDI917450:LDJ917450 KTM917450:KTN917450 KJQ917450:KJR917450 JZU917450:JZV917450 JPY917450:JPZ917450 JGC917450:JGD917450 IWG917450:IWH917450 IMK917450:IML917450 ICO917450:ICP917450 HSS917450:HST917450 HIW917450:HIX917450 GZA917450:GZB917450 GPE917450:GPF917450 GFI917450:GFJ917450 FVM917450:FVN917450 FLQ917450:FLR917450 FBU917450:FBV917450 ERY917450:ERZ917450 EIC917450:EID917450 DYG917450:DYH917450 DOK917450:DOL917450 DEO917450:DEP917450 CUS917450:CUT917450 CKW917450:CKX917450 CBA917450:CBB917450 BRE917450:BRF917450 BHI917450:BHJ917450 AXM917450:AXN917450 ANQ917450:ANR917450 ADU917450:ADV917450 TY917450:TZ917450 KC917450:KD917450 AG917450:AH917450 WWO851914:WWP851914 WMS851914:WMT851914 WCW851914:WCX851914 VTA851914:VTB851914 VJE851914:VJF851914 UZI851914:UZJ851914 UPM851914:UPN851914 UFQ851914:UFR851914 TVU851914:TVV851914 TLY851914:TLZ851914 TCC851914:TCD851914 SSG851914:SSH851914 SIK851914:SIL851914 RYO851914:RYP851914 ROS851914:ROT851914 REW851914:REX851914 QVA851914:QVB851914 QLE851914:QLF851914 QBI851914:QBJ851914 PRM851914:PRN851914 PHQ851914:PHR851914 OXU851914:OXV851914 ONY851914:ONZ851914 OEC851914:OED851914 NUG851914:NUH851914 NKK851914:NKL851914 NAO851914:NAP851914 MQS851914:MQT851914 MGW851914:MGX851914 LXA851914:LXB851914 LNE851914:LNF851914 LDI851914:LDJ851914 KTM851914:KTN851914 KJQ851914:KJR851914 JZU851914:JZV851914 JPY851914:JPZ851914 JGC851914:JGD851914 IWG851914:IWH851914 IMK851914:IML851914 ICO851914:ICP851914 HSS851914:HST851914 HIW851914:HIX851914 GZA851914:GZB851914 GPE851914:GPF851914 GFI851914:GFJ851914 FVM851914:FVN851914 FLQ851914:FLR851914 FBU851914:FBV851914 ERY851914:ERZ851914 EIC851914:EID851914 DYG851914:DYH851914 DOK851914:DOL851914 DEO851914:DEP851914 CUS851914:CUT851914 CKW851914:CKX851914 CBA851914:CBB851914 BRE851914:BRF851914 BHI851914:BHJ851914 AXM851914:AXN851914 ANQ851914:ANR851914 ADU851914:ADV851914 TY851914:TZ851914 KC851914:KD851914 AG851914:AH851914 WWO786378:WWP786378 WMS786378:WMT786378 WCW786378:WCX786378 VTA786378:VTB786378 VJE786378:VJF786378 UZI786378:UZJ786378 UPM786378:UPN786378 UFQ786378:UFR786378 TVU786378:TVV786378 TLY786378:TLZ786378 TCC786378:TCD786378 SSG786378:SSH786378 SIK786378:SIL786378 RYO786378:RYP786378 ROS786378:ROT786378 REW786378:REX786378 QVA786378:QVB786378 QLE786378:QLF786378 QBI786378:QBJ786378 PRM786378:PRN786378 PHQ786378:PHR786378 OXU786378:OXV786378 ONY786378:ONZ786378 OEC786378:OED786378 NUG786378:NUH786378 NKK786378:NKL786378 NAO786378:NAP786378 MQS786378:MQT786378 MGW786378:MGX786378 LXA786378:LXB786378 LNE786378:LNF786378 LDI786378:LDJ786378 KTM786378:KTN786378 KJQ786378:KJR786378 JZU786378:JZV786378 JPY786378:JPZ786378 JGC786378:JGD786378 IWG786378:IWH786378 IMK786378:IML786378 ICO786378:ICP786378 HSS786378:HST786378 HIW786378:HIX786378 GZA786378:GZB786378 GPE786378:GPF786378 GFI786378:GFJ786378 FVM786378:FVN786378 FLQ786378:FLR786378 FBU786378:FBV786378 ERY786378:ERZ786378 EIC786378:EID786378 DYG786378:DYH786378 DOK786378:DOL786378 DEO786378:DEP786378 CUS786378:CUT786378 CKW786378:CKX786378 CBA786378:CBB786378 BRE786378:BRF786378 BHI786378:BHJ786378 AXM786378:AXN786378 ANQ786378:ANR786378 ADU786378:ADV786378 TY786378:TZ786378 KC786378:KD786378 AG786378:AH786378 WWO720842:WWP720842 WMS720842:WMT720842 WCW720842:WCX720842 VTA720842:VTB720842 VJE720842:VJF720842 UZI720842:UZJ720842 UPM720842:UPN720842 UFQ720842:UFR720842 TVU720842:TVV720842 TLY720842:TLZ720842 TCC720842:TCD720842 SSG720842:SSH720842 SIK720842:SIL720842 RYO720842:RYP720842 ROS720842:ROT720842 REW720842:REX720842 QVA720842:QVB720842 QLE720842:QLF720842 QBI720842:QBJ720842 PRM720842:PRN720842 PHQ720842:PHR720842 OXU720842:OXV720842 ONY720842:ONZ720842 OEC720842:OED720842 NUG720842:NUH720842 NKK720842:NKL720842 NAO720842:NAP720842 MQS720842:MQT720842 MGW720842:MGX720842 LXA720842:LXB720842 LNE720842:LNF720842 LDI720842:LDJ720842 KTM720842:KTN720842 KJQ720842:KJR720842 JZU720842:JZV720842 JPY720842:JPZ720842 JGC720842:JGD720842 IWG720842:IWH720842 IMK720842:IML720842 ICO720842:ICP720842 HSS720842:HST720842 HIW720842:HIX720842 GZA720842:GZB720842 GPE720842:GPF720842 GFI720842:GFJ720842 FVM720842:FVN720842 FLQ720842:FLR720842 FBU720842:FBV720842 ERY720842:ERZ720842 EIC720842:EID720842 DYG720842:DYH720842 DOK720842:DOL720842 DEO720842:DEP720842 CUS720842:CUT720842 CKW720842:CKX720842 CBA720842:CBB720842 BRE720842:BRF720842 BHI720842:BHJ720842 AXM720842:AXN720842 ANQ720842:ANR720842 ADU720842:ADV720842 TY720842:TZ720842 KC720842:KD720842 AG720842:AH720842 WWO655306:WWP655306 WMS655306:WMT655306 WCW655306:WCX655306 VTA655306:VTB655306 VJE655306:VJF655306 UZI655306:UZJ655306 UPM655306:UPN655306 UFQ655306:UFR655306 TVU655306:TVV655306 TLY655306:TLZ655306 TCC655306:TCD655306 SSG655306:SSH655306 SIK655306:SIL655306 RYO655306:RYP655306 ROS655306:ROT655306 REW655306:REX655306 QVA655306:QVB655306 QLE655306:QLF655306 QBI655306:QBJ655306 PRM655306:PRN655306 PHQ655306:PHR655306 OXU655306:OXV655306 ONY655306:ONZ655306 OEC655306:OED655306 NUG655306:NUH655306 NKK655306:NKL655306 NAO655306:NAP655306 MQS655306:MQT655306 MGW655306:MGX655306 LXA655306:LXB655306 LNE655306:LNF655306 LDI655306:LDJ655306 KTM655306:KTN655306 KJQ655306:KJR655306 JZU655306:JZV655306 JPY655306:JPZ655306 JGC655306:JGD655306 IWG655306:IWH655306 IMK655306:IML655306 ICO655306:ICP655306 HSS655306:HST655306 HIW655306:HIX655306 GZA655306:GZB655306 GPE655306:GPF655306 GFI655306:GFJ655306 FVM655306:FVN655306 FLQ655306:FLR655306 FBU655306:FBV655306 ERY655306:ERZ655306 EIC655306:EID655306 DYG655306:DYH655306 DOK655306:DOL655306 DEO655306:DEP655306 CUS655306:CUT655306 CKW655306:CKX655306 CBA655306:CBB655306 BRE655306:BRF655306 BHI655306:BHJ655306 AXM655306:AXN655306 ANQ655306:ANR655306 ADU655306:ADV655306 TY655306:TZ655306 KC655306:KD655306 AG655306:AH655306 WWO589770:WWP589770 WMS589770:WMT589770 WCW589770:WCX589770 VTA589770:VTB589770 VJE589770:VJF589770 UZI589770:UZJ589770 UPM589770:UPN589770 UFQ589770:UFR589770 TVU589770:TVV589770 TLY589770:TLZ589770 TCC589770:TCD589770 SSG589770:SSH589770 SIK589770:SIL589770 RYO589770:RYP589770 ROS589770:ROT589770 REW589770:REX589770 QVA589770:QVB589770 QLE589770:QLF589770 QBI589770:QBJ589770 PRM589770:PRN589770 PHQ589770:PHR589770 OXU589770:OXV589770 ONY589770:ONZ589770 OEC589770:OED589770 NUG589770:NUH589770 NKK589770:NKL589770 NAO589770:NAP589770 MQS589770:MQT589770 MGW589770:MGX589770 LXA589770:LXB589770 LNE589770:LNF589770 LDI589770:LDJ589770 KTM589770:KTN589770 KJQ589770:KJR589770 JZU589770:JZV589770 JPY589770:JPZ589770 JGC589770:JGD589770 IWG589770:IWH589770 IMK589770:IML589770 ICO589770:ICP589770 HSS589770:HST589770 HIW589770:HIX589770 GZA589770:GZB589770 GPE589770:GPF589770 GFI589770:GFJ589770 FVM589770:FVN589770 FLQ589770:FLR589770 FBU589770:FBV589770 ERY589770:ERZ589770 EIC589770:EID589770 DYG589770:DYH589770 DOK589770:DOL589770 DEO589770:DEP589770 CUS589770:CUT589770 CKW589770:CKX589770 CBA589770:CBB589770 BRE589770:BRF589770 BHI589770:BHJ589770 AXM589770:AXN589770 ANQ589770:ANR589770 ADU589770:ADV589770 TY589770:TZ589770 KC589770:KD589770 AG589770:AH589770 WWO524234:WWP524234 WMS524234:WMT524234 WCW524234:WCX524234 VTA524234:VTB524234 VJE524234:VJF524234 UZI524234:UZJ524234 UPM524234:UPN524234 UFQ524234:UFR524234 TVU524234:TVV524234 TLY524234:TLZ524234 TCC524234:TCD524234 SSG524234:SSH524234 SIK524234:SIL524234 RYO524234:RYP524234 ROS524234:ROT524234 REW524234:REX524234 QVA524234:QVB524234 QLE524234:QLF524234 QBI524234:QBJ524234 PRM524234:PRN524234 PHQ524234:PHR524234 OXU524234:OXV524234 ONY524234:ONZ524234 OEC524234:OED524234 NUG524234:NUH524234 NKK524234:NKL524234 NAO524234:NAP524234 MQS524234:MQT524234 MGW524234:MGX524234 LXA524234:LXB524234 LNE524234:LNF524234 LDI524234:LDJ524234 KTM524234:KTN524234 KJQ524234:KJR524234 JZU524234:JZV524234 JPY524234:JPZ524234 JGC524234:JGD524234 IWG524234:IWH524234 IMK524234:IML524234 ICO524234:ICP524234 HSS524234:HST524234 HIW524234:HIX524234 GZA524234:GZB524234 GPE524234:GPF524234 GFI524234:GFJ524234 FVM524234:FVN524234 FLQ524234:FLR524234 FBU524234:FBV524234 ERY524234:ERZ524234 EIC524234:EID524234 DYG524234:DYH524234 DOK524234:DOL524234 DEO524234:DEP524234 CUS524234:CUT524234 CKW524234:CKX524234 CBA524234:CBB524234 BRE524234:BRF524234 BHI524234:BHJ524234 AXM524234:AXN524234 ANQ524234:ANR524234 ADU524234:ADV524234 TY524234:TZ524234 KC524234:KD524234 AG524234:AH524234 WWO458698:WWP458698 WMS458698:WMT458698 WCW458698:WCX458698 VTA458698:VTB458698 VJE458698:VJF458698 UZI458698:UZJ458698 UPM458698:UPN458698 UFQ458698:UFR458698 TVU458698:TVV458698 TLY458698:TLZ458698 TCC458698:TCD458698 SSG458698:SSH458698 SIK458698:SIL458698 RYO458698:RYP458698 ROS458698:ROT458698 REW458698:REX458698 QVA458698:QVB458698 QLE458698:QLF458698 QBI458698:QBJ458698 PRM458698:PRN458698 PHQ458698:PHR458698 OXU458698:OXV458698 ONY458698:ONZ458698 OEC458698:OED458698 NUG458698:NUH458698 NKK458698:NKL458698 NAO458698:NAP458698 MQS458698:MQT458698 MGW458698:MGX458698 LXA458698:LXB458698 LNE458698:LNF458698 LDI458698:LDJ458698 KTM458698:KTN458698 KJQ458698:KJR458698 JZU458698:JZV458698 JPY458698:JPZ458698 JGC458698:JGD458698 IWG458698:IWH458698 IMK458698:IML458698 ICO458698:ICP458698 HSS458698:HST458698 HIW458698:HIX458698 GZA458698:GZB458698 GPE458698:GPF458698 GFI458698:GFJ458698 FVM458698:FVN458698 FLQ458698:FLR458698 FBU458698:FBV458698 ERY458698:ERZ458698 EIC458698:EID458698 DYG458698:DYH458698 DOK458698:DOL458698 DEO458698:DEP458698 CUS458698:CUT458698 CKW458698:CKX458698 CBA458698:CBB458698 BRE458698:BRF458698 BHI458698:BHJ458698 AXM458698:AXN458698 ANQ458698:ANR458698 ADU458698:ADV458698 TY458698:TZ458698 KC458698:KD458698 AG458698:AH458698 WWO393162:WWP393162 WMS393162:WMT393162 WCW393162:WCX393162 VTA393162:VTB393162 VJE393162:VJF393162 UZI393162:UZJ393162 UPM393162:UPN393162 UFQ393162:UFR393162 TVU393162:TVV393162 TLY393162:TLZ393162 TCC393162:TCD393162 SSG393162:SSH393162 SIK393162:SIL393162 RYO393162:RYP393162 ROS393162:ROT393162 REW393162:REX393162 QVA393162:QVB393162 QLE393162:QLF393162 QBI393162:QBJ393162 PRM393162:PRN393162 PHQ393162:PHR393162 OXU393162:OXV393162 ONY393162:ONZ393162 OEC393162:OED393162 NUG393162:NUH393162 NKK393162:NKL393162 NAO393162:NAP393162 MQS393162:MQT393162 MGW393162:MGX393162 LXA393162:LXB393162 LNE393162:LNF393162 LDI393162:LDJ393162 KTM393162:KTN393162 KJQ393162:KJR393162 JZU393162:JZV393162 JPY393162:JPZ393162 JGC393162:JGD393162 IWG393162:IWH393162 IMK393162:IML393162 ICO393162:ICP393162 HSS393162:HST393162 HIW393162:HIX393162 GZA393162:GZB393162 GPE393162:GPF393162 GFI393162:GFJ393162 FVM393162:FVN393162 FLQ393162:FLR393162 FBU393162:FBV393162 ERY393162:ERZ393162 EIC393162:EID393162 DYG393162:DYH393162 DOK393162:DOL393162 DEO393162:DEP393162 CUS393162:CUT393162 CKW393162:CKX393162 CBA393162:CBB393162 BRE393162:BRF393162 BHI393162:BHJ393162 AXM393162:AXN393162 ANQ393162:ANR393162 ADU393162:ADV393162 TY393162:TZ393162 KC393162:KD393162 AG393162:AH393162 WWO327626:WWP327626 WMS327626:WMT327626 WCW327626:WCX327626 VTA327626:VTB327626 VJE327626:VJF327626 UZI327626:UZJ327626 UPM327626:UPN327626 UFQ327626:UFR327626 TVU327626:TVV327626 TLY327626:TLZ327626 TCC327626:TCD327626 SSG327626:SSH327626 SIK327626:SIL327626 RYO327626:RYP327626 ROS327626:ROT327626 REW327626:REX327626 QVA327626:QVB327626 QLE327626:QLF327626 QBI327626:QBJ327626 PRM327626:PRN327626 PHQ327626:PHR327626 OXU327626:OXV327626 ONY327626:ONZ327626 OEC327626:OED327626 NUG327626:NUH327626 NKK327626:NKL327626 NAO327626:NAP327626 MQS327626:MQT327626 MGW327626:MGX327626 LXA327626:LXB327626 LNE327626:LNF327626 LDI327626:LDJ327626 KTM327626:KTN327626 KJQ327626:KJR327626 JZU327626:JZV327626 JPY327626:JPZ327626 JGC327626:JGD327626 IWG327626:IWH327626 IMK327626:IML327626 ICO327626:ICP327626 HSS327626:HST327626 HIW327626:HIX327626 GZA327626:GZB327626 GPE327626:GPF327626 GFI327626:GFJ327626 FVM327626:FVN327626 FLQ327626:FLR327626 FBU327626:FBV327626 ERY327626:ERZ327626 EIC327626:EID327626 DYG327626:DYH327626 DOK327626:DOL327626 DEO327626:DEP327626 CUS327626:CUT327626 CKW327626:CKX327626 CBA327626:CBB327626 BRE327626:BRF327626 BHI327626:BHJ327626 AXM327626:AXN327626 ANQ327626:ANR327626 ADU327626:ADV327626 TY327626:TZ327626 KC327626:KD327626 AG327626:AH327626 WWO262090:WWP262090 WMS262090:WMT262090 WCW262090:WCX262090 VTA262090:VTB262090 VJE262090:VJF262090 UZI262090:UZJ262090 UPM262090:UPN262090 UFQ262090:UFR262090 TVU262090:TVV262090 TLY262090:TLZ262090 TCC262090:TCD262090 SSG262090:SSH262090 SIK262090:SIL262090 RYO262090:RYP262090 ROS262090:ROT262090 REW262090:REX262090 QVA262090:QVB262090 QLE262090:QLF262090 QBI262090:QBJ262090 PRM262090:PRN262090 PHQ262090:PHR262090 OXU262090:OXV262090 ONY262090:ONZ262090 OEC262090:OED262090 NUG262090:NUH262090 NKK262090:NKL262090 NAO262090:NAP262090 MQS262090:MQT262090 MGW262090:MGX262090 LXA262090:LXB262090 LNE262090:LNF262090 LDI262090:LDJ262090 KTM262090:KTN262090 KJQ262090:KJR262090 JZU262090:JZV262090 JPY262090:JPZ262090 JGC262090:JGD262090 IWG262090:IWH262090 IMK262090:IML262090 ICO262090:ICP262090 HSS262090:HST262090 HIW262090:HIX262090 GZA262090:GZB262090 GPE262090:GPF262090 GFI262090:GFJ262090 FVM262090:FVN262090 FLQ262090:FLR262090 FBU262090:FBV262090 ERY262090:ERZ262090 EIC262090:EID262090 DYG262090:DYH262090 DOK262090:DOL262090 DEO262090:DEP262090 CUS262090:CUT262090 CKW262090:CKX262090 CBA262090:CBB262090 BRE262090:BRF262090 BHI262090:BHJ262090 AXM262090:AXN262090 ANQ262090:ANR262090 ADU262090:ADV262090 TY262090:TZ262090 KC262090:KD262090 AG262090:AH262090 WWO196554:WWP196554 WMS196554:WMT196554 WCW196554:WCX196554 VTA196554:VTB196554 VJE196554:VJF196554 UZI196554:UZJ196554 UPM196554:UPN196554 UFQ196554:UFR196554 TVU196554:TVV196554 TLY196554:TLZ196554 TCC196554:TCD196554 SSG196554:SSH196554 SIK196554:SIL196554 RYO196554:RYP196554 ROS196554:ROT196554 REW196554:REX196554 QVA196554:QVB196554 QLE196554:QLF196554 QBI196554:QBJ196554 PRM196554:PRN196554 PHQ196554:PHR196554 OXU196554:OXV196554 ONY196554:ONZ196554 OEC196554:OED196554 NUG196554:NUH196554 NKK196554:NKL196554 NAO196554:NAP196554 MQS196554:MQT196554 MGW196554:MGX196554 LXA196554:LXB196554 LNE196554:LNF196554 LDI196554:LDJ196554 KTM196554:KTN196554 KJQ196554:KJR196554 JZU196554:JZV196554 JPY196554:JPZ196554 JGC196554:JGD196554 IWG196554:IWH196554 IMK196554:IML196554 ICO196554:ICP196554 HSS196554:HST196554 HIW196554:HIX196554 GZA196554:GZB196554 GPE196554:GPF196554 GFI196554:GFJ196554 FVM196554:FVN196554 FLQ196554:FLR196554 FBU196554:FBV196554 ERY196554:ERZ196554 EIC196554:EID196554 DYG196554:DYH196554 DOK196554:DOL196554 DEO196554:DEP196554 CUS196554:CUT196554 CKW196554:CKX196554 CBA196554:CBB196554 BRE196554:BRF196554 BHI196554:BHJ196554 AXM196554:AXN196554 ANQ196554:ANR196554 ADU196554:ADV196554 TY196554:TZ196554 KC196554:KD196554 AG196554:AH196554 WWO131018:WWP131018 WMS131018:WMT131018 WCW131018:WCX131018 VTA131018:VTB131018 VJE131018:VJF131018 UZI131018:UZJ131018 UPM131018:UPN131018 UFQ131018:UFR131018 TVU131018:TVV131018 TLY131018:TLZ131018 TCC131018:TCD131018 SSG131018:SSH131018 SIK131018:SIL131018 RYO131018:RYP131018 ROS131018:ROT131018 REW131018:REX131018 QVA131018:QVB131018 QLE131018:QLF131018 QBI131018:QBJ131018 PRM131018:PRN131018 PHQ131018:PHR131018 OXU131018:OXV131018 ONY131018:ONZ131018 OEC131018:OED131018 NUG131018:NUH131018 NKK131018:NKL131018 NAO131018:NAP131018 MQS131018:MQT131018 MGW131018:MGX131018 LXA131018:LXB131018 LNE131018:LNF131018 LDI131018:LDJ131018 KTM131018:KTN131018 KJQ131018:KJR131018 JZU131018:JZV131018 JPY131018:JPZ131018 JGC131018:JGD131018 IWG131018:IWH131018 IMK131018:IML131018 ICO131018:ICP131018 HSS131018:HST131018 HIW131018:HIX131018 GZA131018:GZB131018 GPE131018:GPF131018 GFI131018:GFJ131018 FVM131018:FVN131018 FLQ131018:FLR131018 FBU131018:FBV131018 ERY131018:ERZ131018 EIC131018:EID131018 DYG131018:DYH131018 DOK131018:DOL131018 DEO131018:DEP131018 CUS131018:CUT131018 CKW131018:CKX131018 CBA131018:CBB131018 BRE131018:BRF131018 BHI131018:BHJ131018 AXM131018:AXN131018 ANQ131018:ANR131018 ADU131018:ADV131018 TY131018:TZ131018 KC131018:KD131018 AG131018:AH131018 WWO65482:WWP65482 WMS65482:WMT65482 WCW65482:WCX65482 VTA65482:VTB65482 VJE65482:VJF65482 UZI65482:UZJ65482 UPM65482:UPN65482 UFQ65482:UFR65482 TVU65482:TVV65482 TLY65482:TLZ65482 TCC65482:TCD65482 SSG65482:SSH65482 SIK65482:SIL65482 RYO65482:RYP65482 ROS65482:ROT65482 REW65482:REX65482 QVA65482:QVB65482 QLE65482:QLF65482 QBI65482:QBJ65482 PRM65482:PRN65482 PHQ65482:PHR65482 OXU65482:OXV65482 ONY65482:ONZ65482 OEC65482:OED65482 NUG65482:NUH65482 NKK65482:NKL65482 NAO65482:NAP65482 MQS65482:MQT65482 MGW65482:MGX65482 LXA65482:LXB65482 LNE65482:LNF65482 LDI65482:LDJ65482 KTM65482:KTN65482 KJQ65482:KJR65482 JZU65482:JZV65482 JPY65482:JPZ65482 JGC65482:JGD65482 IWG65482:IWH65482 IMK65482:IML65482 ICO65482:ICP65482 HSS65482:HST65482 HIW65482:HIX65482 GZA65482:GZB65482 GPE65482:GPF65482 GFI65482:GFJ65482 FVM65482:FVN65482 FLQ65482:FLR65482 FBU65482:FBV65482 ERY65482:ERZ65482 EIC65482:EID65482 DYG65482:DYH65482 DOK65482:DOL65482 DEO65482:DEP65482 CUS65482:CUT65482 CKW65482:CKX65482 CBA65482:CBB65482 BRE65482:BRF65482 BHI65482:BHJ65482 AXM65482:AXN65482 ANQ65482:ANR65482 ADU65482:ADV65482 TY65482:TZ65482 KC65482:KD65482 AG65482:AH65482 WWO5:WWP5 WMS5:WMT5 WCW5:WCX5 VTA5:VTB5 VJE5:VJF5 UZI5:UZJ5 UPM5:UPN5 UFQ5:UFR5 TVU5:TVV5 TLY5:TLZ5 TCC5:TCD5 SSG5:SSH5 SIK5:SIL5 RYO5:RYP5 ROS5:ROT5 REW5:REX5 QVA5:QVB5 QLE5:QLF5 QBI5:QBJ5 PRM5:PRN5 PHQ5:PHR5 OXU5:OXV5 ONY5:ONZ5 OEC5:OED5 NUG5:NUH5 NKK5:NKL5 NAO5:NAP5 MQS5:MQT5 MGW5:MGX5 LXA5:LXB5 LNE5:LNF5 LDI5:LDJ5 KTM5:KTN5 KJQ5:KJR5 JZU5:JZV5 JPY5:JPZ5 JGC5:JGD5 IWG5:IWH5 IMK5:IML5 ICO5:ICP5 HSS5:HST5 HIW5:HIX5 GZA5:GZB5 GPE5:GPF5 GFI5:GFJ5 FVM5:FVN5 FLQ5:FLR5 FBU5:FBV5 ERY5:ERZ5 EIC5:EID5 DYG5:DYH5 DOK5:DOL5 DEO5:DEP5 CUS5:CUT5 CKW5:CKX5 CBA5:CBB5 BRE5:BRF5 BHI5:BHJ5 AXM5:AXN5 ANQ5:ANR5 ADU5:ADV5 TY5:TZ5 KC5:KD5 K21 WWI982986:WWJ982986 WMM982986:WMN982986 WCQ982986:WCR982986 VSU982986:VSV982986 VIY982986:VIZ982986 UZC982986:UZD982986 UPG982986:UPH982986 UFK982986:UFL982986 TVO982986:TVP982986 TLS982986:TLT982986 TBW982986:TBX982986 SSA982986:SSB982986 SIE982986:SIF982986 RYI982986:RYJ982986 ROM982986:RON982986 REQ982986:RER982986 QUU982986:QUV982986 QKY982986:QKZ982986 QBC982986:QBD982986 PRG982986:PRH982986 PHK982986:PHL982986 OXO982986:OXP982986 ONS982986:ONT982986 ODW982986:ODX982986 NUA982986:NUB982986 NKE982986:NKF982986 NAI982986:NAJ982986 MQM982986:MQN982986 MGQ982986:MGR982986 LWU982986:LWV982986 LMY982986:LMZ982986 LDC982986:LDD982986 KTG982986:KTH982986 KJK982986:KJL982986 JZO982986:JZP982986 JPS982986:JPT982986 JFW982986:JFX982986 IWA982986:IWB982986 IME982986:IMF982986 ICI982986:ICJ982986 HSM982986:HSN982986 HIQ982986:HIR982986 GYU982986:GYV982986 GOY982986:GOZ982986 GFC982986:GFD982986 FVG982986:FVH982986 FLK982986:FLL982986 FBO982986:FBP982986 ERS982986:ERT982986 EHW982986:EHX982986 DYA982986:DYB982986 DOE982986:DOF982986 DEI982986:DEJ982986 CUM982986:CUN982986 CKQ982986:CKR982986 CAU982986:CAV982986 BQY982986:BQZ982986 BHC982986:BHD982986 AXG982986:AXH982986 ANK982986:ANL982986 ADO982986:ADP982986 TS982986:TT982986 JW982986:JX982986 AA982986:AB982986 WWI917450:WWJ917450 WMM917450:WMN917450 WCQ917450:WCR917450 VSU917450:VSV917450 VIY917450:VIZ917450 UZC917450:UZD917450 UPG917450:UPH917450 UFK917450:UFL917450 TVO917450:TVP917450 TLS917450:TLT917450 TBW917450:TBX917450 SSA917450:SSB917450 SIE917450:SIF917450 RYI917450:RYJ917450 ROM917450:RON917450 REQ917450:RER917450 QUU917450:QUV917450 QKY917450:QKZ917450 QBC917450:QBD917450 PRG917450:PRH917450 PHK917450:PHL917450 OXO917450:OXP917450 ONS917450:ONT917450 ODW917450:ODX917450 NUA917450:NUB917450 NKE917450:NKF917450 NAI917450:NAJ917450 MQM917450:MQN917450 MGQ917450:MGR917450 LWU917450:LWV917450 LMY917450:LMZ917450 LDC917450:LDD917450 KTG917450:KTH917450 KJK917450:KJL917450 JZO917450:JZP917450 JPS917450:JPT917450 JFW917450:JFX917450 IWA917450:IWB917450 IME917450:IMF917450 ICI917450:ICJ917450 HSM917450:HSN917450 HIQ917450:HIR917450 GYU917450:GYV917450 GOY917450:GOZ917450 GFC917450:GFD917450 FVG917450:FVH917450 FLK917450:FLL917450 FBO917450:FBP917450 ERS917450:ERT917450 EHW917450:EHX917450 DYA917450:DYB917450 DOE917450:DOF917450 DEI917450:DEJ917450 CUM917450:CUN917450 CKQ917450:CKR917450 CAU917450:CAV917450 BQY917450:BQZ917450 BHC917450:BHD917450 AXG917450:AXH917450 ANK917450:ANL917450 ADO917450:ADP917450 TS917450:TT917450 JW917450:JX917450 AA917450:AB917450 WWI851914:WWJ851914 WMM851914:WMN851914 WCQ851914:WCR851914 VSU851914:VSV851914 VIY851914:VIZ851914 UZC851914:UZD851914 UPG851914:UPH851914 UFK851914:UFL851914 TVO851914:TVP851914 TLS851914:TLT851914 TBW851914:TBX851914 SSA851914:SSB851914 SIE851914:SIF851914 RYI851914:RYJ851914 ROM851914:RON851914 REQ851914:RER851914 QUU851914:QUV851914 QKY851914:QKZ851914 QBC851914:QBD851914 PRG851914:PRH851914 PHK851914:PHL851914 OXO851914:OXP851914 ONS851914:ONT851914 ODW851914:ODX851914 NUA851914:NUB851914 NKE851914:NKF851914 NAI851914:NAJ851914 MQM851914:MQN851914 MGQ851914:MGR851914 LWU851914:LWV851914 LMY851914:LMZ851914 LDC851914:LDD851914 KTG851914:KTH851914 KJK851914:KJL851914 JZO851914:JZP851914 JPS851914:JPT851914 JFW851914:JFX851914 IWA851914:IWB851914 IME851914:IMF851914 ICI851914:ICJ851914 HSM851914:HSN851914 HIQ851914:HIR851914 GYU851914:GYV851914 GOY851914:GOZ851914 GFC851914:GFD851914 FVG851914:FVH851914 FLK851914:FLL851914 FBO851914:FBP851914 ERS851914:ERT851914 EHW851914:EHX851914 DYA851914:DYB851914 DOE851914:DOF851914 DEI851914:DEJ851914 CUM851914:CUN851914 CKQ851914:CKR851914 CAU851914:CAV851914 BQY851914:BQZ851914 BHC851914:BHD851914 AXG851914:AXH851914 ANK851914:ANL851914 ADO851914:ADP851914 TS851914:TT851914 JW851914:JX851914 AA851914:AB851914 WWI786378:WWJ786378 WMM786378:WMN786378 WCQ786378:WCR786378 VSU786378:VSV786378 VIY786378:VIZ786378 UZC786378:UZD786378 UPG786378:UPH786378 UFK786378:UFL786378 TVO786378:TVP786378 TLS786378:TLT786378 TBW786378:TBX786378 SSA786378:SSB786378 SIE786378:SIF786378 RYI786378:RYJ786378 ROM786378:RON786378 REQ786378:RER786378 QUU786378:QUV786378 QKY786378:QKZ786378 QBC786378:QBD786378 PRG786378:PRH786378 PHK786378:PHL786378 OXO786378:OXP786378 ONS786378:ONT786378 ODW786378:ODX786378 NUA786378:NUB786378 NKE786378:NKF786378 NAI786378:NAJ786378 MQM786378:MQN786378 MGQ786378:MGR786378 LWU786378:LWV786378 LMY786378:LMZ786378 LDC786378:LDD786378 KTG786378:KTH786378 KJK786378:KJL786378 JZO786378:JZP786378 JPS786378:JPT786378 JFW786378:JFX786378 IWA786378:IWB786378 IME786378:IMF786378 ICI786378:ICJ786378 HSM786378:HSN786378 HIQ786378:HIR786378 GYU786378:GYV786378 GOY786378:GOZ786378 GFC786378:GFD786378 FVG786378:FVH786378 FLK786378:FLL786378 FBO786378:FBP786378 ERS786378:ERT786378 EHW786378:EHX786378 DYA786378:DYB786378 DOE786378:DOF786378 DEI786378:DEJ786378 CUM786378:CUN786378 CKQ786378:CKR786378 CAU786378:CAV786378 BQY786378:BQZ786378 BHC786378:BHD786378 AXG786378:AXH786378 ANK786378:ANL786378 ADO786378:ADP786378 TS786378:TT786378 JW786378:JX786378 AA786378:AB786378 WWI720842:WWJ720842 WMM720842:WMN720842 WCQ720842:WCR720842 VSU720842:VSV720842 VIY720842:VIZ720842 UZC720842:UZD720842 UPG720842:UPH720842 UFK720842:UFL720842 TVO720842:TVP720842 TLS720842:TLT720842 TBW720842:TBX720842 SSA720842:SSB720842 SIE720842:SIF720842 RYI720842:RYJ720842 ROM720842:RON720842 REQ720842:RER720842 QUU720842:QUV720842 QKY720842:QKZ720842 QBC720842:QBD720842 PRG720842:PRH720842 PHK720842:PHL720842 OXO720842:OXP720842 ONS720842:ONT720842 ODW720842:ODX720842 NUA720842:NUB720842 NKE720842:NKF720842 NAI720842:NAJ720842 MQM720842:MQN720842 MGQ720842:MGR720842 LWU720842:LWV720842 LMY720842:LMZ720842 LDC720842:LDD720842 KTG720842:KTH720842 KJK720842:KJL720842 JZO720842:JZP720842 JPS720842:JPT720842 JFW720842:JFX720842 IWA720842:IWB720842 IME720842:IMF720842 ICI720842:ICJ720842 HSM720842:HSN720842 HIQ720842:HIR720842 GYU720842:GYV720842 GOY720842:GOZ720842 GFC720842:GFD720842 FVG720842:FVH720842 FLK720842:FLL720842 FBO720842:FBP720842 ERS720842:ERT720842 EHW720842:EHX720842 DYA720842:DYB720842 DOE720842:DOF720842 DEI720842:DEJ720842 CUM720842:CUN720842 CKQ720842:CKR720842 CAU720842:CAV720842 BQY720842:BQZ720842 BHC720842:BHD720842 AXG720842:AXH720842 ANK720842:ANL720842 ADO720842:ADP720842 TS720842:TT720842 JW720842:JX720842 AA720842:AB720842 WWI655306:WWJ655306 WMM655306:WMN655306 WCQ655306:WCR655306 VSU655306:VSV655306 VIY655306:VIZ655306 UZC655306:UZD655306 UPG655306:UPH655306 UFK655306:UFL655306 TVO655306:TVP655306 TLS655306:TLT655306 TBW655306:TBX655306 SSA655306:SSB655306 SIE655306:SIF655306 RYI655306:RYJ655306 ROM655306:RON655306 REQ655306:RER655306 QUU655306:QUV655306 QKY655306:QKZ655306 QBC655306:QBD655306 PRG655306:PRH655306 PHK655306:PHL655306 OXO655306:OXP655306 ONS655306:ONT655306 ODW655306:ODX655306 NUA655306:NUB655306 NKE655306:NKF655306 NAI655306:NAJ655306 MQM655306:MQN655306 MGQ655306:MGR655306 LWU655306:LWV655306 LMY655306:LMZ655306 LDC655306:LDD655306 KTG655306:KTH655306 KJK655306:KJL655306 JZO655306:JZP655306 JPS655306:JPT655306 JFW655306:JFX655306 IWA655306:IWB655306 IME655306:IMF655306 ICI655306:ICJ655306 HSM655306:HSN655306 HIQ655306:HIR655306 GYU655306:GYV655306 GOY655306:GOZ655306 GFC655306:GFD655306 FVG655306:FVH655306 FLK655306:FLL655306 FBO655306:FBP655306 ERS655306:ERT655306 EHW655306:EHX655306 DYA655306:DYB655306 DOE655306:DOF655306 DEI655306:DEJ655306 CUM655306:CUN655306 CKQ655306:CKR655306 CAU655306:CAV655306 BQY655306:BQZ655306 BHC655306:BHD655306 AXG655306:AXH655306 ANK655306:ANL655306 ADO655306:ADP655306 TS655306:TT655306 JW655306:JX655306 AA655306:AB655306 WWI589770:WWJ589770 WMM589770:WMN589770 WCQ589770:WCR589770 VSU589770:VSV589770 VIY589770:VIZ589770 UZC589770:UZD589770 UPG589770:UPH589770 UFK589770:UFL589770 TVO589770:TVP589770 TLS589770:TLT589770 TBW589770:TBX589770 SSA589770:SSB589770 SIE589770:SIF589770 RYI589770:RYJ589770 ROM589770:RON589770 REQ589770:RER589770 QUU589770:QUV589770 QKY589770:QKZ589770 QBC589770:QBD589770 PRG589770:PRH589770 PHK589770:PHL589770 OXO589770:OXP589770 ONS589770:ONT589770 ODW589770:ODX589770 NUA589770:NUB589770 NKE589770:NKF589770 NAI589770:NAJ589770 MQM589770:MQN589770 MGQ589770:MGR589770 LWU589770:LWV589770 LMY589770:LMZ589770 LDC589770:LDD589770 KTG589770:KTH589770 KJK589770:KJL589770 JZO589770:JZP589770 JPS589770:JPT589770 JFW589770:JFX589770 IWA589770:IWB589770 IME589770:IMF589770 ICI589770:ICJ589770 HSM589770:HSN589770 HIQ589770:HIR589770 GYU589770:GYV589770 GOY589770:GOZ589770 GFC589770:GFD589770 FVG589770:FVH589770 FLK589770:FLL589770 FBO589770:FBP589770 ERS589770:ERT589770 EHW589770:EHX589770 DYA589770:DYB589770 DOE589770:DOF589770 DEI589770:DEJ589770 CUM589770:CUN589770 CKQ589770:CKR589770 CAU589770:CAV589770 BQY589770:BQZ589770 BHC589770:BHD589770 AXG589770:AXH589770 ANK589770:ANL589770 ADO589770:ADP589770 TS589770:TT589770 JW589770:JX589770 AA589770:AB589770 WWI524234:WWJ524234 WMM524234:WMN524234 WCQ524234:WCR524234 VSU524234:VSV524234 VIY524234:VIZ524234 UZC524234:UZD524234 UPG524234:UPH524234 UFK524234:UFL524234 TVO524234:TVP524234 TLS524234:TLT524234 TBW524234:TBX524234 SSA524234:SSB524234 SIE524234:SIF524234 RYI524234:RYJ524234 ROM524234:RON524234 REQ524234:RER524234 QUU524234:QUV524234 QKY524234:QKZ524234 QBC524234:QBD524234 PRG524234:PRH524234 PHK524234:PHL524234 OXO524234:OXP524234 ONS524234:ONT524234 ODW524234:ODX524234 NUA524234:NUB524234 NKE524234:NKF524234 NAI524234:NAJ524234 MQM524234:MQN524234 MGQ524234:MGR524234 LWU524234:LWV524234 LMY524234:LMZ524234 LDC524234:LDD524234 KTG524234:KTH524234 KJK524234:KJL524234 JZO524234:JZP524234 JPS524234:JPT524234 JFW524234:JFX524234 IWA524234:IWB524234 IME524234:IMF524234 ICI524234:ICJ524234 HSM524234:HSN524234 HIQ524234:HIR524234 GYU524234:GYV524234 GOY524234:GOZ524234 GFC524234:GFD524234 FVG524234:FVH524234 FLK524234:FLL524234 FBO524234:FBP524234 ERS524234:ERT524234 EHW524234:EHX524234 DYA524234:DYB524234 DOE524234:DOF524234 DEI524234:DEJ524234 CUM524234:CUN524234 CKQ524234:CKR524234 CAU524234:CAV524234 BQY524234:BQZ524234 BHC524234:BHD524234 AXG524234:AXH524234 ANK524234:ANL524234 ADO524234:ADP524234 TS524234:TT524234 JW524234:JX524234 AA524234:AB524234 WWI458698:WWJ458698 WMM458698:WMN458698 WCQ458698:WCR458698 VSU458698:VSV458698 VIY458698:VIZ458698 UZC458698:UZD458698 UPG458698:UPH458698 UFK458698:UFL458698 TVO458698:TVP458698 TLS458698:TLT458698 TBW458698:TBX458698 SSA458698:SSB458698 SIE458698:SIF458698 RYI458698:RYJ458698 ROM458698:RON458698 REQ458698:RER458698 QUU458698:QUV458698 QKY458698:QKZ458698 QBC458698:QBD458698 PRG458698:PRH458698 PHK458698:PHL458698 OXO458698:OXP458698 ONS458698:ONT458698 ODW458698:ODX458698 NUA458698:NUB458698 NKE458698:NKF458698 NAI458698:NAJ458698 MQM458698:MQN458698 MGQ458698:MGR458698 LWU458698:LWV458698 LMY458698:LMZ458698 LDC458698:LDD458698 KTG458698:KTH458698 KJK458698:KJL458698 JZO458698:JZP458698 JPS458698:JPT458698 JFW458698:JFX458698 IWA458698:IWB458698 IME458698:IMF458698 ICI458698:ICJ458698 HSM458698:HSN458698 HIQ458698:HIR458698 GYU458698:GYV458698 GOY458698:GOZ458698 GFC458698:GFD458698 FVG458698:FVH458698 FLK458698:FLL458698 FBO458698:FBP458698 ERS458698:ERT458698 EHW458698:EHX458698 DYA458698:DYB458698 DOE458698:DOF458698 DEI458698:DEJ458698 CUM458698:CUN458698 CKQ458698:CKR458698 CAU458698:CAV458698 BQY458698:BQZ458698 BHC458698:BHD458698 AXG458698:AXH458698 ANK458698:ANL458698 ADO458698:ADP458698 TS458698:TT458698 JW458698:JX458698 AA458698:AB458698 WWI393162:WWJ393162 WMM393162:WMN393162 WCQ393162:WCR393162 VSU393162:VSV393162 VIY393162:VIZ393162 UZC393162:UZD393162 UPG393162:UPH393162 UFK393162:UFL393162 TVO393162:TVP393162 TLS393162:TLT393162 TBW393162:TBX393162 SSA393162:SSB393162 SIE393162:SIF393162 RYI393162:RYJ393162 ROM393162:RON393162 REQ393162:RER393162 QUU393162:QUV393162 QKY393162:QKZ393162 QBC393162:QBD393162 PRG393162:PRH393162 PHK393162:PHL393162 OXO393162:OXP393162 ONS393162:ONT393162 ODW393162:ODX393162 NUA393162:NUB393162 NKE393162:NKF393162 NAI393162:NAJ393162 MQM393162:MQN393162 MGQ393162:MGR393162 LWU393162:LWV393162 LMY393162:LMZ393162 LDC393162:LDD393162 KTG393162:KTH393162 KJK393162:KJL393162 JZO393162:JZP393162 JPS393162:JPT393162 JFW393162:JFX393162 IWA393162:IWB393162 IME393162:IMF393162 ICI393162:ICJ393162 HSM393162:HSN393162 HIQ393162:HIR393162 GYU393162:GYV393162 GOY393162:GOZ393162 GFC393162:GFD393162 FVG393162:FVH393162 FLK393162:FLL393162 FBO393162:FBP393162 ERS393162:ERT393162 EHW393162:EHX393162 DYA393162:DYB393162 DOE393162:DOF393162 DEI393162:DEJ393162 CUM393162:CUN393162 CKQ393162:CKR393162 CAU393162:CAV393162 BQY393162:BQZ393162 BHC393162:BHD393162 AXG393162:AXH393162 ANK393162:ANL393162 ADO393162:ADP393162 TS393162:TT393162 JW393162:JX393162 AA393162:AB393162 WWI327626:WWJ327626 WMM327626:WMN327626 WCQ327626:WCR327626 VSU327626:VSV327626 VIY327626:VIZ327626 UZC327626:UZD327626 UPG327626:UPH327626 UFK327626:UFL327626 TVO327626:TVP327626 TLS327626:TLT327626 TBW327626:TBX327626 SSA327626:SSB327626 SIE327626:SIF327626 RYI327626:RYJ327626 ROM327626:RON327626 REQ327626:RER327626 QUU327626:QUV327626 QKY327626:QKZ327626 QBC327626:QBD327626 PRG327626:PRH327626 PHK327626:PHL327626 OXO327626:OXP327626 ONS327626:ONT327626 ODW327626:ODX327626 NUA327626:NUB327626 NKE327626:NKF327626 NAI327626:NAJ327626 MQM327626:MQN327626 MGQ327626:MGR327626 LWU327626:LWV327626 LMY327626:LMZ327626 LDC327626:LDD327626 KTG327626:KTH327626 KJK327626:KJL327626 JZO327626:JZP327626 JPS327626:JPT327626 JFW327626:JFX327626 IWA327626:IWB327626 IME327626:IMF327626 ICI327626:ICJ327626 HSM327626:HSN327626 HIQ327626:HIR327626 GYU327626:GYV327626 GOY327626:GOZ327626 GFC327626:GFD327626 FVG327626:FVH327626 FLK327626:FLL327626 FBO327626:FBP327626 ERS327626:ERT327626 EHW327626:EHX327626 DYA327626:DYB327626 DOE327626:DOF327626 DEI327626:DEJ327626 CUM327626:CUN327626 CKQ327626:CKR327626 CAU327626:CAV327626 BQY327626:BQZ327626 BHC327626:BHD327626 AXG327626:AXH327626 ANK327626:ANL327626 ADO327626:ADP327626 TS327626:TT327626 JW327626:JX327626 AA327626:AB327626 WWI262090:WWJ262090 WMM262090:WMN262090 WCQ262090:WCR262090 VSU262090:VSV262090 VIY262090:VIZ262090 UZC262090:UZD262090 UPG262090:UPH262090 UFK262090:UFL262090 TVO262090:TVP262090 TLS262090:TLT262090 TBW262090:TBX262090 SSA262090:SSB262090 SIE262090:SIF262090 RYI262090:RYJ262090 ROM262090:RON262090 REQ262090:RER262090 QUU262090:QUV262090 QKY262090:QKZ262090 QBC262090:QBD262090 PRG262090:PRH262090 PHK262090:PHL262090 OXO262090:OXP262090 ONS262090:ONT262090 ODW262090:ODX262090 NUA262090:NUB262090 NKE262090:NKF262090 NAI262090:NAJ262090 MQM262090:MQN262090 MGQ262090:MGR262090 LWU262090:LWV262090 LMY262090:LMZ262090 LDC262090:LDD262090 KTG262090:KTH262090 KJK262090:KJL262090 JZO262090:JZP262090 JPS262090:JPT262090 JFW262090:JFX262090 IWA262090:IWB262090 IME262090:IMF262090 ICI262090:ICJ262090 HSM262090:HSN262090 HIQ262090:HIR262090 GYU262090:GYV262090 GOY262090:GOZ262090 GFC262090:GFD262090 FVG262090:FVH262090 FLK262090:FLL262090 FBO262090:FBP262090 ERS262090:ERT262090 EHW262090:EHX262090 DYA262090:DYB262090 DOE262090:DOF262090 DEI262090:DEJ262090 CUM262090:CUN262090 CKQ262090:CKR262090 CAU262090:CAV262090 BQY262090:BQZ262090 BHC262090:BHD262090 AXG262090:AXH262090 ANK262090:ANL262090 ADO262090:ADP262090 TS262090:TT262090 JW262090:JX262090 AA262090:AB262090 WWI196554:WWJ196554 WMM196554:WMN196554 WCQ196554:WCR196554 VSU196554:VSV196554 VIY196554:VIZ196554 UZC196554:UZD196554 UPG196554:UPH196554 UFK196554:UFL196554 TVO196554:TVP196554 TLS196554:TLT196554 TBW196554:TBX196554 SSA196554:SSB196554 SIE196554:SIF196554 RYI196554:RYJ196554 ROM196554:RON196554 REQ196554:RER196554 QUU196554:QUV196554 QKY196554:QKZ196554 QBC196554:QBD196554 PRG196554:PRH196554 PHK196554:PHL196554 OXO196554:OXP196554 ONS196554:ONT196554 ODW196554:ODX196554 NUA196554:NUB196554 NKE196554:NKF196554 NAI196554:NAJ196554 MQM196554:MQN196554 MGQ196554:MGR196554 LWU196554:LWV196554 LMY196554:LMZ196554 LDC196554:LDD196554 KTG196554:KTH196554 KJK196554:KJL196554 JZO196554:JZP196554 JPS196554:JPT196554 JFW196554:JFX196554 IWA196554:IWB196554 IME196554:IMF196554 ICI196554:ICJ196554 HSM196554:HSN196554 HIQ196554:HIR196554 GYU196554:GYV196554 GOY196554:GOZ196554 GFC196554:GFD196554 FVG196554:FVH196554 FLK196554:FLL196554 FBO196554:FBP196554 ERS196554:ERT196554 EHW196554:EHX196554 DYA196554:DYB196554 DOE196554:DOF196554 DEI196554:DEJ196554 CUM196554:CUN196554 CKQ196554:CKR196554 CAU196554:CAV196554 BQY196554:BQZ196554 BHC196554:BHD196554 AXG196554:AXH196554 ANK196554:ANL196554 ADO196554:ADP196554 TS196554:TT196554 JW196554:JX196554 AA196554:AB196554 WWI131018:WWJ131018 WMM131018:WMN131018 WCQ131018:WCR131018 VSU131018:VSV131018 VIY131018:VIZ131018 UZC131018:UZD131018 UPG131018:UPH131018 UFK131018:UFL131018 TVO131018:TVP131018 TLS131018:TLT131018 TBW131018:TBX131018 SSA131018:SSB131018 SIE131018:SIF131018 RYI131018:RYJ131018 ROM131018:RON131018 REQ131018:RER131018 QUU131018:QUV131018 QKY131018:QKZ131018 QBC131018:QBD131018 PRG131018:PRH131018 PHK131018:PHL131018 OXO131018:OXP131018 ONS131018:ONT131018 ODW131018:ODX131018 NUA131018:NUB131018 NKE131018:NKF131018 NAI131018:NAJ131018 MQM131018:MQN131018 MGQ131018:MGR131018 LWU131018:LWV131018 LMY131018:LMZ131018 LDC131018:LDD131018 KTG131018:KTH131018 KJK131018:KJL131018 JZO131018:JZP131018 JPS131018:JPT131018 JFW131018:JFX131018 IWA131018:IWB131018 IME131018:IMF131018 ICI131018:ICJ131018 HSM131018:HSN131018 HIQ131018:HIR131018 GYU131018:GYV131018 GOY131018:GOZ131018 GFC131018:GFD131018 FVG131018:FVH131018 FLK131018:FLL131018 FBO131018:FBP131018 ERS131018:ERT131018 EHW131018:EHX131018 DYA131018:DYB131018 DOE131018:DOF131018 DEI131018:DEJ131018 CUM131018:CUN131018 CKQ131018:CKR131018 CAU131018:CAV131018 BQY131018:BQZ131018 BHC131018:BHD131018 AXG131018:AXH131018 ANK131018:ANL131018 ADO131018:ADP131018 TS131018:TT131018 JW131018:JX131018 AA131018:AB131018 WWI65482:WWJ65482 WMM65482:WMN65482 WCQ65482:WCR65482 VSU65482:VSV65482 VIY65482:VIZ65482 UZC65482:UZD65482 UPG65482:UPH65482 UFK65482:UFL65482 TVO65482:TVP65482 TLS65482:TLT65482 TBW65482:TBX65482 SSA65482:SSB65482 SIE65482:SIF65482 RYI65482:RYJ65482 ROM65482:RON65482 REQ65482:RER65482 QUU65482:QUV65482 QKY65482:QKZ65482 QBC65482:QBD65482 PRG65482:PRH65482 PHK65482:PHL65482 OXO65482:OXP65482 ONS65482:ONT65482 ODW65482:ODX65482 NUA65482:NUB65482 NKE65482:NKF65482 NAI65482:NAJ65482 MQM65482:MQN65482 MGQ65482:MGR65482 LWU65482:LWV65482 LMY65482:LMZ65482 LDC65482:LDD65482 KTG65482:KTH65482 KJK65482:KJL65482 JZO65482:JZP65482 JPS65482:JPT65482 JFW65482:JFX65482 IWA65482:IWB65482 IME65482:IMF65482 ICI65482:ICJ65482 HSM65482:HSN65482 HIQ65482:HIR65482 GYU65482:GYV65482 GOY65482:GOZ65482 GFC65482:GFD65482 FVG65482:FVH65482 FLK65482:FLL65482 FBO65482:FBP65482 ERS65482:ERT65482 EHW65482:EHX65482 DYA65482:DYB65482 DOE65482:DOF65482 DEI65482:DEJ65482 CUM65482:CUN65482 CKQ65482:CKR65482 CAU65482:CAV65482 BQY65482:BQZ65482 BHC65482:BHD65482 AXG65482:AXH65482 ANK65482:ANL65482 ADO65482:ADP65482 TS65482:TT65482 JW65482:JX65482 AA65482:AB65482 WWI5:WWJ5 WMM5:WMN5 WCQ5:WCR5 VSU5:VSV5 VIY5:VIZ5 UZC5:UZD5 UPG5:UPH5 UFK5:UFL5 TVO5:TVP5 TLS5:TLT5 TBW5:TBX5 SSA5:SSB5 SIE5:SIF5 RYI5:RYJ5 ROM5:RON5 REQ5:RER5 QUU5:QUV5 QKY5:QKZ5 QBC5:QBD5 PRG5:PRH5 PHK5:PHL5 OXO5:OXP5 ONS5:ONT5 ODW5:ODX5 NUA5:NUB5 NKE5:NKF5 NAI5:NAJ5 MQM5:MQN5 MGQ5:MGR5 LWU5:LWV5 LMY5:LMZ5 LDC5:LDD5 KTG5:KTH5 KJK5:KJL5 JZO5:JZP5 JPS5:JPT5 JFW5:JFX5 IWA5:IWB5 IME5:IMF5 ICI5:ICJ5 HSM5:HSN5 HIQ5:HIR5 GYU5:GYV5 GOY5:GOZ5 GFC5:GFD5 FVG5:FVH5 FLK5:FLL5 FBO5:FBP5 ERS5:ERT5 EHW5:EHX5 DYA5:DYB5 DOE5:DOF5 DEI5:DEJ5 CUM5:CUN5 CKQ5:CKR5 CAU5:CAV5 BQY5:BQZ5 BHC5:BHD5 AXG5:AXH5 ANK5:ANL5 ADO5:ADP5 TS5:TT5 JW5:JX5 ADI5:ADJ5 WWC982986:WWD982986 WMG982986:WMH982986 WCK982986:WCL982986 VSO982986:VSP982986 VIS982986:VIT982986 UYW982986:UYX982986 UPA982986:UPB982986 UFE982986:UFF982986 TVI982986:TVJ982986 TLM982986:TLN982986 TBQ982986:TBR982986 SRU982986:SRV982986 SHY982986:SHZ982986 RYC982986:RYD982986 ROG982986:ROH982986 REK982986:REL982986 QUO982986:QUP982986 QKS982986:QKT982986 QAW982986:QAX982986 PRA982986:PRB982986 PHE982986:PHF982986 OXI982986:OXJ982986 ONM982986:ONN982986 ODQ982986:ODR982986 NTU982986:NTV982986 NJY982986:NJZ982986 NAC982986:NAD982986 MQG982986:MQH982986 MGK982986:MGL982986 LWO982986:LWP982986 LMS982986:LMT982986 LCW982986:LCX982986 KTA982986:KTB982986 KJE982986:KJF982986 JZI982986:JZJ982986 JPM982986:JPN982986 JFQ982986:JFR982986 IVU982986:IVV982986 ILY982986:ILZ982986 ICC982986:ICD982986 HSG982986:HSH982986 HIK982986:HIL982986 GYO982986:GYP982986 GOS982986:GOT982986 GEW982986:GEX982986 FVA982986:FVB982986 FLE982986:FLF982986 FBI982986:FBJ982986 ERM982986:ERN982986 EHQ982986:EHR982986 DXU982986:DXV982986 DNY982986:DNZ982986 DEC982986:DED982986 CUG982986:CUH982986 CKK982986:CKL982986 CAO982986:CAP982986 BQS982986:BQT982986 BGW982986:BGX982986 AXA982986:AXB982986 ANE982986:ANF982986 ADI982986:ADJ982986 TM982986:TN982986 JQ982986:JR982986 U982986:V982986 WWC917450:WWD917450 WMG917450:WMH917450 WCK917450:WCL917450 VSO917450:VSP917450 VIS917450:VIT917450 UYW917450:UYX917450 UPA917450:UPB917450 UFE917450:UFF917450 TVI917450:TVJ917450 TLM917450:TLN917450 TBQ917450:TBR917450 SRU917450:SRV917450 SHY917450:SHZ917450 RYC917450:RYD917450 ROG917450:ROH917450 REK917450:REL917450 QUO917450:QUP917450 QKS917450:QKT917450 QAW917450:QAX917450 PRA917450:PRB917450 PHE917450:PHF917450 OXI917450:OXJ917450 ONM917450:ONN917450 ODQ917450:ODR917450 NTU917450:NTV917450 NJY917450:NJZ917450 NAC917450:NAD917450 MQG917450:MQH917450 MGK917450:MGL917450 LWO917450:LWP917450 LMS917450:LMT917450 LCW917450:LCX917450 KTA917450:KTB917450 KJE917450:KJF917450 JZI917450:JZJ917450 JPM917450:JPN917450 JFQ917450:JFR917450 IVU917450:IVV917450 ILY917450:ILZ917450 ICC917450:ICD917450 HSG917450:HSH917450 HIK917450:HIL917450 GYO917450:GYP917450 GOS917450:GOT917450 GEW917450:GEX917450 FVA917450:FVB917450 FLE917450:FLF917450 FBI917450:FBJ917450 ERM917450:ERN917450 EHQ917450:EHR917450 DXU917450:DXV917450 DNY917450:DNZ917450 DEC917450:DED917450 CUG917450:CUH917450 CKK917450:CKL917450 CAO917450:CAP917450 BQS917450:BQT917450 BGW917450:BGX917450 AXA917450:AXB917450 ANE917450:ANF917450 ADI917450:ADJ917450 TM917450:TN917450 JQ917450:JR917450 U917450:V917450 WWC851914:WWD851914 WMG851914:WMH851914 WCK851914:WCL851914 VSO851914:VSP851914 VIS851914:VIT851914 UYW851914:UYX851914 UPA851914:UPB851914 UFE851914:UFF851914 TVI851914:TVJ851914 TLM851914:TLN851914 TBQ851914:TBR851914 SRU851914:SRV851914 SHY851914:SHZ851914 RYC851914:RYD851914 ROG851914:ROH851914 REK851914:REL851914 QUO851914:QUP851914 QKS851914:QKT851914 QAW851914:QAX851914 PRA851914:PRB851914 PHE851914:PHF851914 OXI851914:OXJ851914 ONM851914:ONN851914 ODQ851914:ODR851914 NTU851914:NTV851914 NJY851914:NJZ851914 NAC851914:NAD851914 MQG851914:MQH851914 MGK851914:MGL851914 LWO851914:LWP851914 LMS851914:LMT851914 LCW851914:LCX851914 KTA851914:KTB851914 KJE851914:KJF851914 JZI851914:JZJ851914 JPM851914:JPN851914 JFQ851914:JFR851914 IVU851914:IVV851914 ILY851914:ILZ851914 ICC851914:ICD851914 HSG851914:HSH851914 HIK851914:HIL851914 GYO851914:GYP851914 GOS851914:GOT851914 GEW851914:GEX851914 FVA851914:FVB851914 FLE851914:FLF851914 FBI851914:FBJ851914 ERM851914:ERN851914 EHQ851914:EHR851914 DXU851914:DXV851914 DNY851914:DNZ851914 DEC851914:DED851914 CUG851914:CUH851914 CKK851914:CKL851914 CAO851914:CAP851914 BQS851914:BQT851914 BGW851914:BGX851914 AXA851914:AXB851914 ANE851914:ANF851914 ADI851914:ADJ851914 TM851914:TN851914 JQ851914:JR851914 U851914:V851914 WWC786378:WWD786378 WMG786378:WMH786378 WCK786378:WCL786378 VSO786378:VSP786378 VIS786378:VIT786378 UYW786378:UYX786378 UPA786378:UPB786378 UFE786378:UFF786378 TVI786378:TVJ786378 TLM786378:TLN786378 TBQ786378:TBR786378 SRU786378:SRV786378 SHY786378:SHZ786378 RYC786378:RYD786378 ROG786378:ROH786378 REK786378:REL786378 QUO786378:QUP786378 QKS786378:QKT786378 QAW786378:QAX786378 PRA786378:PRB786378 PHE786378:PHF786378 OXI786378:OXJ786378 ONM786378:ONN786378 ODQ786378:ODR786378 NTU786378:NTV786378 NJY786378:NJZ786378 NAC786378:NAD786378 MQG786378:MQH786378 MGK786378:MGL786378 LWO786378:LWP786378 LMS786378:LMT786378 LCW786378:LCX786378 KTA786378:KTB786378 KJE786378:KJF786378 JZI786378:JZJ786378 JPM786378:JPN786378 JFQ786378:JFR786378 IVU786378:IVV786378 ILY786378:ILZ786378 ICC786378:ICD786378 HSG786378:HSH786378 HIK786378:HIL786378 GYO786378:GYP786378 GOS786378:GOT786378 GEW786378:GEX786378 FVA786378:FVB786378 FLE786378:FLF786378 FBI786378:FBJ786378 ERM786378:ERN786378 EHQ786378:EHR786378 DXU786378:DXV786378 DNY786378:DNZ786378 DEC786378:DED786378 CUG786378:CUH786378 CKK786378:CKL786378 CAO786378:CAP786378 BQS786378:BQT786378 BGW786378:BGX786378 AXA786378:AXB786378 ANE786378:ANF786378 ADI786378:ADJ786378 TM786378:TN786378 JQ786378:JR786378 U786378:V786378 WWC720842:WWD720842 WMG720842:WMH720842 WCK720842:WCL720842 VSO720842:VSP720842 VIS720842:VIT720842 UYW720842:UYX720842 UPA720842:UPB720842 UFE720842:UFF720842 TVI720842:TVJ720842 TLM720842:TLN720842 TBQ720842:TBR720842 SRU720842:SRV720842 SHY720842:SHZ720842 RYC720842:RYD720842 ROG720842:ROH720842 REK720842:REL720842 QUO720842:QUP720842 QKS720842:QKT720842 QAW720842:QAX720842 PRA720842:PRB720842 PHE720842:PHF720842 OXI720842:OXJ720842 ONM720842:ONN720842 ODQ720842:ODR720842 NTU720842:NTV720842 NJY720842:NJZ720842 NAC720842:NAD720842 MQG720842:MQH720842 MGK720842:MGL720842 LWO720842:LWP720842 LMS720842:LMT720842 LCW720842:LCX720842 KTA720842:KTB720842 KJE720842:KJF720842 JZI720842:JZJ720842 JPM720842:JPN720842 JFQ720842:JFR720842 IVU720842:IVV720842 ILY720842:ILZ720842 ICC720842:ICD720842 HSG720842:HSH720842 HIK720842:HIL720842 GYO720842:GYP720842 GOS720842:GOT720842 GEW720842:GEX720842 FVA720842:FVB720842 FLE720842:FLF720842 FBI720842:FBJ720842 ERM720842:ERN720842 EHQ720842:EHR720842 DXU720842:DXV720842 DNY720842:DNZ720842 DEC720842:DED720842 CUG720842:CUH720842 CKK720842:CKL720842 CAO720842:CAP720842 BQS720842:BQT720842 BGW720842:BGX720842 AXA720842:AXB720842 ANE720842:ANF720842 ADI720842:ADJ720842 TM720842:TN720842 JQ720842:JR720842 U720842:V720842 WWC655306:WWD655306 WMG655306:WMH655306 WCK655306:WCL655306 VSO655306:VSP655306 VIS655306:VIT655306 UYW655306:UYX655306 UPA655306:UPB655306 UFE655306:UFF655306 TVI655306:TVJ655306 TLM655306:TLN655306 TBQ655306:TBR655306 SRU655306:SRV655306 SHY655306:SHZ655306 RYC655306:RYD655306 ROG655306:ROH655306 REK655306:REL655306 QUO655306:QUP655306 QKS655306:QKT655306 QAW655306:QAX655306 PRA655306:PRB655306 PHE655306:PHF655306 OXI655306:OXJ655306 ONM655306:ONN655306 ODQ655306:ODR655306 NTU655306:NTV655306 NJY655306:NJZ655306 NAC655306:NAD655306 MQG655306:MQH655306 MGK655306:MGL655306 LWO655306:LWP655306 LMS655306:LMT655306 LCW655306:LCX655306 KTA655306:KTB655306 KJE655306:KJF655306 JZI655306:JZJ655306 JPM655306:JPN655306 JFQ655306:JFR655306 IVU655306:IVV655306 ILY655306:ILZ655306 ICC655306:ICD655306 HSG655306:HSH655306 HIK655306:HIL655306 GYO655306:GYP655306 GOS655306:GOT655306 GEW655306:GEX655306 FVA655306:FVB655306 FLE655306:FLF655306 FBI655306:FBJ655306 ERM655306:ERN655306 EHQ655306:EHR655306 DXU655306:DXV655306 DNY655306:DNZ655306 DEC655306:DED655306 CUG655306:CUH655306 CKK655306:CKL655306 CAO655306:CAP655306 BQS655306:BQT655306 BGW655306:BGX655306 AXA655306:AXB655306 ANE655306:ANF655306 ADI655306:ADJ655306 TM655306:TN655306 JQ655306:JR655306 U655306:V655306 WWC589770:WWD589770 WMG589770:WMH589770 WCK589770:WCL589770 VSO589770:VSP589770 VIS589770:VIT589770 UYW589770:UYX589770 UPA589770:UPB589770 UFE589770:UFF589770 TVI589770:TVJ589770 TLM589770:TLN589770 TBQ589770:TBR589770 SRU589770:SRV589770 SHY589770:SHZ589770 RYC589770:RYD589770 ROG589770:ROH589770 REK589770:REL589770 QUO589770:QUP589770 QKS589770:QKT589770 QAW589770:QAX589770 PRA589770:PRB589770 PHE589770:PHF589770 OXI589770:OXJ589770 ONM589770:ONN589770 ODQ589770:ODR589770 NTU589770:NTV589770 NJY589770:NJZ589770 NAC589770:NAD589770 MQG589770:MQH589770 MGK589770:MGL589770 LWO589770:LWP589770 LMS589770:LMT589770 LCW589770:LCX589770 KTA589770:KTB589770 KJE589770:KJF589770 JZI589770:JZJ589770 JPM589770:JPN589770 JFQ589770:JFR589770 IVU589770:IVV589770 ILY589770:ILZ589770 ICC589770:ICD589770 HSG589770:HSH589770 HIK589770:HIL589770 GYO589770:GYP589770 GOS589770:GOT589770 GEW589770:GEX589770 FVA589770:FVB589770 FLE589770:FLF589770 FBI589770:FBJ589770 ERM589770:ERN589770 EHQ589770:EHR589770 DXU589770:DXV589770 DNY589770:DNZ589770 DEC589770:DED589770 CUG589770:CUH589770 CKK589770:CKL589770 CAO589770:CAP589770 BQS589770:BQT589770 BGW589770:BGX589770 AXA589770:AXB589770 ANE589770:ANF589770 ADI589770:ADJ589770 TM589770:TN589770 JQ589770:JR589770 U589770:V589770 WWC524234:WWD524234 WMG524234:WMH524234 WCK524234:WCL524234 VSO524234:VSP524234 VIS524234:VIT524234 UYW524234:UYX524234 UPA524234:UPB524234 UFE524234:UFF524234 TVI524234:TVJ524234 TLM524234:TLN524234 TBQ524234:TBR524234 SRU524234:SRV524234 SHY524234:SHZ524234 RYC524234:RYD524234 ROG524234:ROH524234 REK524234:REL524234 QUO524234:QUP524234 QKS524234:QKT524234 QAW524234:QAX524234 PRA524234:PRB524234 PHE524234:PHF524234 OXI524234:OXJ524234 ONM524234:ONN524234 ODQ524234:ODR524234 NTU524234:NTV524234 NJY524234:NJZ524234 NAC524234:NAD524234 MQG524234:MQH524234 MGK524234:MGL524234 LWO524234:LWP524234 LMS524234:LMT524234 LCW524234:LCX524234 KTA524234:KTB524234 KJE524234:KJF524234 JZI524234:JZJ524234 JPM524234:JPN524234 JFQ524234:JFR524234 IVU524234:IVV524234 ILY524234:ILZ524234 ICC524234:ICD524234 HSG524234:HSH524234 HIK524234:HIL524234 GYO524234:GYP524234 GOS524234:GOT524234 GEW524234:GEX524234 FVA524234:FVB524234 FLE524234:FLF524234 FBI524234:FBJ524234 ERM524234:ERN524234 EHQ524234:EHR524234 DXU524234:DXV524234 DNY524234:DNZ524234 DEC524234:DED524234 CUG524234:CUH524234 CKK524234:CKL524234 CAO524234:CAP524234 BQS524234:BQT524234 BGW524234:BGX524234 AXA524234:AXB524234 ANE524234:ANF524234 ADI524234:ADJ524234 TM524234:TN524234 JQ524234:JR524234 U524234:V524234 WWC458698:WWD458698 WMG458698:WMH458698 WCK458698:WCL458698 VSO458698:VSP458698 VIS458698:VIT458698 UYW458698:UYX458698 UPA458698:UPB458698 UFE458698:UFF458698 TVI458698:TVJ458698 TLM458698:TLN458698 TBQ458698:TBR458698 SRU458698:SRV458698 SHY458698:SHZ458698 RYC458698:RYD458698 ROG458698:ROH458698 REK458698:REL458698 QUO458698:QUP458698 QKS458698:QKT458698 QAW458698:QAX458698 PRA458698:PRB458698 PHE458698:PHF458698 OXI458698:OXJ458698 ONM458698:ONN458698 ODQ458698:ODR458698 NTU458698:NTV458698 NJY458698:NJZ458698 NAC458698:NAD458698 MQG458698:MQH458698 MGK458698:MGL458698 LWO458698:LWP458698 LMS458698:LMT458698 LCW458698:LCX458698 KTA458698:KTB458698 KJE458698:KJF458698 JZI458698:JZJ458698 JPM458698:JPN458698 JFQ458698:JFR458698 IVU458698:IVV458698 ILY458698:ILZ458698 ICC458698:ICD458698 HSG458698:HSH458698 HIK458698:HIL458698 GYO458698:GYP458698 GOS458698:GOT458698 GEW458698:GEX458698 FVA458698:FVB458698 FLE458698:FLF458698 FBI458698:FBJ458698 ERM458698:ERN458698 EHQ458698:EHR458698 DXU458698:DXV458698 DNY458698:DNZ458698 DEC458698:DED458698 CUG458698:CUH458698 CKK458698:CKL458698 CAO458698:CAP458698 BQS458698:BQT458698 BGW458698:BGX458698 AXA458698:AXB458698 ANE458698:ANF458698 ADI458698:ADJ458698 TM458698:TN458698 JQ458698:JR458698 U458698:V458698 WWC393162:WWD393162 WMG393162:WMH393162 WCK393162:WCL393162 VSO393162:VSP393162 VIS393162:VIT393162 UYW393162:UYX393162 UPA393162:UPB393162 UFE393162:UFF393162 TVI393162:TVJ393162 TLM393162:TLN393162 TBQ393162:TBR393162 SRU393162:SRV393162 SHY393162:SHZ393162 RYC393162:RYD393162 ROG393162:ROH393162 REK393162:REL393162 QUO393162:QUP393162 QKS393162:QKT393162 QAW393162:QAX393162 PRA393162:PRB393162 PHE393162:PHF393162 OXI393162:OXJ393162 ONM393162:ONN393162 ODQ393162:ODR393162 NTU393162:NTV393162 NJY393162:NJZ393162 NAC393162:NAD393162 MQG393162:MQH393162 MGK393162:MGL393162 LWO393162:LWP393162 LMS393162:LMT393162 LCW393162:LCX393162 KTA393162:KTB393162 KJE393162:KJF393162 JZI393162:JZJ393162 JPM393162:JPN393162 JFQ393162:JFR393162 IVU393162:IVV393162 ILY393162:ILZ393162 ICC393162:ICD393162 HSG393162:HSH393162 HIK393162:HIL393162 GYO393162:GYP393162 GOS393162:GOT393162 GEW393162:GEX393162 FVA393162:FVB393162 FLE393162:FLF393162 FBI393162:FBJ393162 ERM393162:ERN393162 EHQ393162:EHR393162 DXU393162:DXV393162 DNY393162:DNZ393162 DEC393162:DED393162 CUG393162:CUH393162 CKK393162:CKL393162 CAO393162:CAP393162 BQS393162:BQT393162 BGW393162:BGX393162 AXA393162:AXB393162 ANE393162:ANF393162 ADI393162:ADJ393162 TM393162:TN393162 JQ393162:JR393162 U393162:V393162 WWC327626:WWD327626 WMG327626:WMH327626 WCK327626:WCL327626 VSO327626:VSP327626 VIS327626:VIT327626 UYW327626:UYX327626 UPA327626:UPB327626 UFE327626:UFF327626 TVI327626:TVJ327626 TLM327626:TLN327626 TBQ327626:TBR327626 SRU327626:SRV327626 SHY327626:SHZ327626 RYC327626:RYD327626 ROG327626:ROH327626 REK327626:REL327626 QUO327626:QUP327626 QKS327626:QKT327626 QAW327626:QAX327626 PRA327626:PRB327626 PHE327626:PHF327626 OXI327626:OXJ327626 ONM327626:ONN327626 ODQ327626:ODR327626 NTU327626:NTV327626 NJY327626:NJZ327626 NAC327626:NAD327626 MQG327626:MQH327626 MGK327626:MGL327626 LWO327626:LWP327626 LMS327626:LMT327626 LCW327626:LCX327626 KTA327626:KTB327626 KJE327626:KJF327626 JZI327626:JZJ327626 JPM327626:JPN327626 JFQ327626:JFR327626 IVU327626:IVV327626 ILY327626:ILZ327626 ICC327626:ICD327626 HSG327626:HSH327626 HIK327626:HIL327626 GYO327626:GYP327626 GOS327626:GOT327626 GEW327626:GEX327626 FVA327626:FVB327626 FLE327626:FLF327626 FBI327626:FBJ327626 ERM327626:ERN327626 EHQ327626:EHR327626 DXU327626:DXV327626 DNY327626:DNZ327626 DEC327626:DED327626 CUG327626:CUH327626 CKK327626:CKL327626 CAO327626:CAP327626 BQS327626:BQT327626 BGW327626:BGX327626 AXA327626:AXB327626 ANE327626:ANF327626 ADI327626:ADJ327626 TM327626:TN327626 JQ327626:JR327626 U327626:V327626 WWC262090:WWD262090 WMG262090:WMH262090 WCK262090:WCL262090 VSO262090:VSP262090 VIS262090:VIT262090 UYW262090:UYX262090 UPA262090:UPB262090 UFE262090:UFF262090 TVI262090:TVJ262090 TLM262090:TLN262090 TBQ262090:TBR262090 SRU262090:SRV262090 SHY262090:SHZ262090 RYC262090:RYD262090 ROG262090:ROH262090 REK262090:REL262090 QUO262090:QUP262090 QKS262090:QKT262090 QAW262090:QAX262090 PRA262090:PRB262090 PHE262090:PHF262090 OXI262090:OXJ262090 ONM262090:ONN262090 ODQ262090:ODR262090 NTU262090:NTV262090 NJY262090:NJZ262090 NAC262090:NAD262090 MQG262090:MQH262090 MGK262090:MGL262090 LWO262090:LWP262090 LMS262090:LMT262090 LCW262090:LCX262090 KTA262090:KTB262090 KJE262090:KJF262090 JZI262090:JZJ262090 JPM262090:JPN262090 JFQ262090:JFR262090 IVU262090:IVV262090 ILY262090:ILZ262090 ICC262090:ICD262090 HSG262090:HSH262090 HIK262090:HIL262090 GYO262090:GYP262090 GOS262090:GOT262090 GEW262090:GEX262090 FVA262090:FVB262090 FLE262090:FLF262090 FBI262090:FBJ262090 ERM262090:ERN262090 EHQ262090:EHR262090 DXU262090:DXV262090 DNY262090:DNZ262090 DEC262090:DED262090 CUG262090:CUH262090 CKK262090:CKL262090 CAO262090:CAP262090 BQS262090:BQT262090 BGW262090:BGX262090 AXA262090:AXB262090 ANE262090:ANF262090 ADI262090:ADJ262090 TM262090:TN262090 JQ262090:JR262090 U262090:V262090 WWC196554:WWD196554 WMG196554:WMH196554 WCK196554:WCL196554 VSO196554:VSP196554 VIS196554:VIT196554 UYW196554:UYX196554 UPA196554:UPB196554 UFE196554:UFF196554 TVI196554:TVJ196554 TLM196554:TLN196554 TBQ196554:TBR196554 SRU196554:SRV196554 SHY196554:SHZ196554 RYC196554:RYD196554 ROG196554:ROH196554 REK196554:REL196554 QUO196554:QUP196554 QKS196554:QKT196554 QAW196554:QAX196554 PRA196554:PRB196554 PHE196554:PHF196554 OXI196554:OXJ196554 ONM196554:ONN196554 ODQ196554:ODR196554 NTU196554:NTV196554 NJY196554:NJZ196554 NAC196554:NAD196554 MQG196554:MQH196554 MGK196554:MGL196554 LWO196554:LWP196554 LMS196554:LMT196554 LCW196554:LCX196554 KTA196554:KTB196554 KJE196554:KJF196554 JZI196554:JZJ196554 JPM196554:JPN196554 JFQ196554:JFR196554 IVU196554:IVV196554 ILY196554:ILZ196554 ICC196554:ICD196554 HSG196554:HSH196554 HIK196554:HIL196554 GYO196554:GYP196554 GOS196554:GOT196554 GEW196554:GEX196554 FVA196554:FVB196554 FLE196554:FLF196554 FBI196554:FBJ196554 ERM196554:ERN196554 EHQ196554:EHR196554 DXU196554:DXV196554 DNY196554:DNZ196554 DEC196554:DED196554 CUG196554:CUH196554 CKK196554:CKL196554 CAO196554:CAP196554 BQS196554:BQT196554 BGW196554:BGX196554 AXA196554:AXB196554 ANE196554:ANF196554 ADI196554:ADJ196554 TM196554:TN196554 JQ196554:JR196554 U196554:V196554 WWC131018:WWD131018 WMG131018:WMH131018 WCK131018:WCL131018 VSO131018:VSP131018 VIS131018:VIT131018 UYW131018:UYX131018 UPA131018:UPB131018 UFE131018:UFF131018 TVI131018:TVJ131018 TLM131018:TLN131018 TBQ131018:TBR131018 SRU131018:SRV131018 SHY131018:SHZ131018 RYC131018:RYD131018 ROG131018:ROH131018 REK131018:REL131018 QUO131018:QUP131018 QKS131018:QKT131018 QAW131018:QAX131018 PRA131018:PRB131018 PHE131018:PHF131018 OXI131018:OXJ131018 ONM131018:ONN131018 ODQ131018:ODR131018 NTU131018:NTV131018 NJY131018:NJZ131018 NAC131018:NAD131018 MQG131018:MQH131018 MGK131018:MGL131018 LWO131018:LWP131018 LMS131018:LMT131018 LCW131018:LCX131018 KTA131018:KTB131018 KJE131018:KJF131018 JZI131018:JZJ131018 JPM131018:JPN131018 JFQ131018:JFR131018 IVU131018:IVV131018 ILY131018:ILZ131018 ICC131018:ICD131018 HSG131018:HSH131018 HIK131018:HIL131018 GYO131018:GYP131018 GOS131018:GOT131018 GEW131018:GEX131018 FVA131018:FVB131018 FLE131018:FLF131018 FBI131018:FBJ131018 ERM131018:ERN131018 EHQ131018:EHR131018 DXU131018:DXV131018 DNY131018:DNZ131018 DEC131018:DED131018 CUG131018:CUH131018 CKK131018:CKL131018 CAO131018:CAP131018 BQS131018:BQT131018 BGW131018:BGX131018 AXA131018:AXB131018 ANE131018:ANF131018 ADI131018:ADJ131018 TM131018:TN131018 JQ131018:JR131018 U131018:V131018 WWC65482:WWD65482 WMG65482:WMH65482 WCK65482:WCL65482 VSO65482:VSP65482 VIS65482:VIT65482 UYW65482:UYX65482 UPA65482:UPB65482 UFE65482:UFF65482 TVI65482:TVJ65482 TLM65482:TLN65482 TBQ65482:TBR65482 SRU65482:SRV65482 SHY65482:SHZ65482 RYC65482:RYD65482 ROG65482:ROH65482 REK65482:REL65482 QUO65482:QUP65482 QKS65482:QKT65482 QAW65482:QAX65482 PRA65482:PRB65482 PHE65482:PHF65482 OXI65482:OXJ65482 ONM65482:ONN65482 ODQ65482:ODR65482 NTU65482:NTV65482 NJY65482:NJZ65482 NAC65482:NAD65482 MQG65482:MQH65482 MGK65482:MGL65482 LWO65482:LWP65482 LMS65482:LMT65482 LCW65482:LCX65482 KTA65482:KTB65482 KJE65482:KJF65482 JZI65482:JZJ65482 JPM65482:JPN65482 JFQ65482:JFR65482 IVU65482:IVV65482 ILY65482:ILZ65482 ICC65482:ICD65482 HSG65482:HSH65482 HIK65482:HIL65482 GYO65482:GYP65482 GOS65482:GOT65482 GEW65482:GEX65482 FVA65482:FVB65482 FLE65482:FLF65482 FBI65482:FBJ65482 ERM65482:ERN65482 EHQ65482:EHR65482 DXU65482:DXV65482 DNY65482:DNZ65482 DEC65482:DED65482 CUG65482:CUH65482 CKK65482:CKL65482 CAO65482:CAP65482 BQS65482:BQT65482 BGW65482:BGX65482 AXA65482:AXB65482 ANE65482:ANF65482 ADI65482:ADJ65482 TM65482:TN65482 JQ65482:JR65482 U65482:V65482 WWC5:WWD5 WMG5:WMH5 WCK5:WCL5 VSO5:VSP5 VIS5:VIT5 UYW5:UYX5 UPA5:UPB5 UFE5:UFF5 TVI5:TVJ5 TLM5:TLN5 TBQ5:TBR5 SRU5:SRV5 SHY5:SHZ5 RYC5:RYD5 ROG5:ROH5 REK5:REL5 QUO5:QUP5 QKS5:QKT5 QAW5:QAX5 PRA5:PRB5 PHE5:PHF5 OXI5:OXJ5 ONM5:ONN5 ODQ5:ODR5 NTU5:NTV5 NJY5:NJZ5 NAC5:NAD5 MQG5:MQH5 MGK5:MGL5 LWO5:LWP5 LMS5:LMT5 LCW5:LCX5 KTA5:KTB5 KJE5:KJF5 JZI5:JZJ5 JPM5:JPN5 JFQ5:JFR5 IVU5:IVV5 ILY5:ILZ5 ICC5:ICD5 HSG5:HSH5 HIK5:HIL5 GYO5:GYP5 GOS5:GOT5 GEW5:GEX5 FVA5:FVB5 FLE5:FLF5 FBI5:FBJ5 ERM5:ERN5 EHQ5:EHR5 DXU5:DXV5 DNY5:DNZ5 DEC5:DED5 CUG5:CUH5 CKK5:CKL5 CAO5:CAP5</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4"/>
  <dimension ref="A2:CU60"/>
  <sheetViews>
    <sheetView view="pageBreakPreview" zoomScale="85" zoomScaleNormal="100" zoomScaleSheetLayoutView="85" workbookViewId="0">
      <selection activeCell="Y50" sqref="Y50"/>
    </sheetView>
  </sheetViews>
  <sheetFormatPr defaultColWidth="9" defaultRowHeight="13.2"/>
  <cols>
    <col min="1" max="47" width="2.109375" style="470" customWidth="1"/>
    <col min="48" max="224" width="3.6640625" style="470" customWidth="1"/>
    <col min="225" max="256" width="9" style="470"/>
    <col min="257" max="303" width="2.109375" style="470" customWidth="1"/>
    <col min="304" max="480" width="3.6640625" style="470" customWidth="1"/>
    <col min="481" max="512" width="9" style="470"/>
    <col min="513" max="559" width="2.109375" style="470" customWidth="1"/>
    <col min="560" max="736" width="3.6640625" style="470" customWidth="1"/>
    <col min="737" max="768" width="9" style="470"/>
    <col min="769" max="815" width="2.109375" style="470" customWidth="1"/>
    <col min="816" max="992" width="3.6640625" style="470" customWidth="1"/>
    <col min="993" max="1024" width="9" style="470"/>
    <col min="1025" max="1071" width="2.109375" style="470" customWidth="1"/>
    <col min="1072" max="1248" width="3.6640625" style="470" customWidth="1"/>
    <col min="1249" max="1280" width="9" style="470"/>
    <col min="1281" max="1327" width="2.109375" style="470" customWidth="1"/>
    <col min="1328" max="1504" width="3.6640625" style="470" customWidth="1"/>
    <col min="1505" max="1536" width="9" style="470"/>
    <col min="1537" max="1583" width="2.109375" style="470" customWidth="1"/>
    <col min="1584" max="1760" width="3.6640625" style="470" customWidth="1"/>
    <col min="1761" max="1792" width="9" style="470"/>
    <col min="1793" max="1839" width="2.109375" style="470" customWidth="1"/>
    <col min="1840" max="2016" width="3.6640625" style="470" customWidth="1"/>
    <col min="2017" max="2048" width="9" style="470"/>
    <col min="2049" max="2095" width="2.109375" style="470" customWidth="1"/>
    <col min="2096" max="2272" width="3.6640625" style="470" customWidth="1"/>
    <col min="2273" max="2304" width="9" style="470"/>
    <col min="2305" max="2351" width="2.109375" style="470" customWidth="1"/>
    <col min="2352" max="2528" width="3.6640625" style="470" customWidth="1"/>
    <col min="2529" max="2560" width="9" style="470"/>
    <col min="2561" max="2607" width="2.109375" style="470" customWidth="1"/>
    <col min="2608" max="2784" width="3.6640625" style="470" customWidth="1"/>
    <col min="2785" max="2816" width="9" style="470"/>
    <col min="2817" max="2863" width="2.109375" style="470" customWidth="1"/>
    <col min="2864" max="3040" width="3.6640625" style="470" customWidth="1"/>
    <col min="3041" max="3072" width="9" style="470"/>
    <col min="3073" max="3119" width="2.109375" style="470" customWidth="1"/>
    <col min="3120" max="3296" width="3.6640625" style="470" customWidth="1"/>
    <col min="3297" max="3328" width="9" style="470"/>
    <col min="3329" max="3375" width="2.109375" style="470" customWidth="1"/>
    <col min="3376" max="3552" width="3.6640625" style="470" customWidth="1"/>
    <col min="3553" max="3584" width="9" style="470"/>
    <col min="3585" max="3631" width="2.109375" style="470" customWidth="1"/>
    <col min="3632" max="3808" width="3.6640625" style="470" customWidth="1"/>
    <col min="3809" max="3840" width="9" style="470"/>
    <col min="3841" max="3887" width="2.109375" style="470" customWidth="1"/>
    <col min="3888" max="4064" width="3.6640625" style="470" customWidth="1"/>
    <col min="4065" max="4096" width="9" style="470"/>
    <col min="4097" max="4143" width="2.109375" style="470" customWidth="1"/>
    <col min="4144" max="4320" width="3.6640625" style="470" customWidth="1"/>
    <col min="4321" max="4352" width="9" style="470"/>
    <col min="4353" max="4399" width="2.109375" style="470" customWidth="1"/>
    <col min="4400" max="4576" width="3.6640625" style="470" customWidth="1"/>
    <col min="4577" max="4608" width="9" style="470"/>
    <col min="4609" max="4655" width="2.109375" style="470" customWidth="1"/>
    <col min="4656" max="4832" width="3.6640625" style="470" customWidth="1"/>
    <col min="4833" max="4864" width="9" style="470"/>
    <col min="4865" max="4911" width="2.109375" style="470" customWidth="1"/>
    <col min="4912" max="5088" width="3.6640625" style="470" customWidth="1"/>
    <col min="5089" max="5120" width="9" style="470"/>
    <col min="5121" max="5167" width="2.109375" style="470" customWidth="1"/>
    <col min="5168" max="5344" width="3.6640625" style="470" customWidth="1"/>
    <col min="5345" max="5376" width="9" style="470"/>
    <col min="5377" max="5423" width="2.109375" style="470" customWidth="1"/>
    <col min="5424" max="5600" width="3.6640625" style="470" customWidth="1"/>
    <col min="5601" max="5632" width="9" style="470"/>
    <col min="5633" max="5679" width="2.109375" style="470" customWidth="1"/>
    <col min="5680" max="5856" width="3.6640625" style="470" customWidth="1"/>
    <col min="5857" max="5888" width="9" style="470"/>
    <col min="5889" max="5935" width="2.109375" style="470" customWidth="1"/>
    <col min="5936" max="6112" width="3.6640625" style="470" customWidth="1"/>
    <col min="6113" max="6144" width="9" style="470"/>
    <col min="6145" max="6191" width="2.109375" style="470" customWidth="1"/>
    <col min="6192" max="6368" width="3.6640625" style="470" customWidth="1"/>
    <col min="6369" max="6400" width="9" style="470"/>
    <col min="6401" max="6447" width="2.109375" style="470" customWidth="1"/>
    <col min="6448" max="6624" width="3.6640625" style="470" customWidth="1"/>
    <col min="6625" max="6656" width="9" style="470"/>
    <col min="6657" max="6703" width="2.109375" style="470" customWidth="1"/>
    <col min="6704" max="6880" width="3.6640625" style="470" customWidth="1"/>
    <col min="6881" max="6912" width="9" style="470"/>
    <col min="6913" max="6959" width="2.109375" style="470" customWidth="1"/>
    <col min="6960" max="7136" width="3.6640625" style="470" customWidth="1"/>
    <col min="7137" max="7168" width="9" style="470"/>
    <col min="7169" max="7215" width="2.109375" style="470" customWidth="1"/>
    <col min="7216" max="7392" width="3.6640625" style="470" customWidth="1"/>
    <col min="7393" max="7424" width="9" style="470"/>
    <col min="7425" max="7471" width="2.109375" style="470" customWidth="1"/>
    <col min="7472" max="7648" width="3.6640625" style="470" customWidth="1"/>
    <col min="7649" max="7680" width="9" style="470"/>
    <col min="7681" max="7727" width="2.109375" style="470" customWidth="1"/>
    <col min="7728" max="7904" width="3.6640625" style="470" customWidth="1"/>
    <col min="7905" max="7936" width="9" style="470"/>
    <col min="7937" max="7983" width="2.109375" style="470" customWidth="1"/>
    <col min="7984" max="8160" width="3.6640625" style="470" customWidth="1"/>
    <col min="8161" max="8192" width="9" style="470"/>
    <col min="8193" max="8239" width="2.109375" style="470" customWidth="1"/>
    <col min="8240" max="8416" width="3.6640625" style="470" customWidth="1"/>
    <col min="8417" max="8448" width="9" style="470"/>
    <col min="8449" max="8495" width="2.109375" style="470" customWidth="1"/>
    <col min="8496" max="8672" width="3.6640625" style="470" customWidth="1"/>
    <col min="8673" max="8704" width="9" style="470"/>
    <col min="8705" max="8751" width="2.109375" style="470" customWidth="1"/>
    <col min="8752" max="8928" width="3.6640625" style="470" customWidth="1"/>
    <col min="8929" max="8960" width="9" style="470"/>
    <col min="8961" max="9007" width="2.109375" style="470" customWidth="1"/>
    <col min="9008" max="9184" width="3.6640625" style="470" customWidth="1"/>
    <col min="9185" max="9216" width="9" style="470"/>
    <col min="9217" max="9263" width="2.109375" style="470" customWidth="1"/>
    <col min="9264" max="9440" width="3.6640625" style="470" customWidth="1"/>
    <col min="9441" max="9472" width="9" style="470"/>
    <col min="9473" max="9519" width="2.109375" style="470" customWidth="1"/>
    <col min="9520" max="9696" width="3.6640625" style="470" customWidth="1"/>
    <col min="9697" max="9728" width="9" style="470"/>
    <col min="9729" max="9775" width="2.109375" style="470" customWidth="1"/>
    <col min="9776" max="9952" width="3.6640625" style="470" customWidth="1"/>
    <col min="9953" max="9984" width="9" style="470"/>
    <col min="9985" max="10031" width="2.109375" style="470" customWidth="1"/>
    <col min="10032" max="10208" width="3.6640625" style="470" customWidth="1"/>
    <col min="10209" max="10240" width="9" style="470"/>
    <col min="10241" max="10287" width="2.109375" style="470" customWidth="1"/>
    <col min="10288" max="10464" width="3.6640625" style="470" customWidth="1"/>
    <col min="10465" max="10496" width="9" style="470"/>
    <col min="10497" max="10543" width="2.109375" style="470" customWidth="1"/>
    <col min="10544" max="10720" width="3.6640625" style="470" customWidth="1"/>
    <col min="10721" max="10752" width="9" style="470"/>
    <col min="10753" max="10799" width="2.109375" style="470" customWidth="1"/>
    <col min="10800" max="10976" width="3.6640625" style="470" customWidth="1"/>
    <col min="10977" max="11008" width="9" style="470"/>
    <col min="11009" max="11055" width="2.109375" style="470" customWidth="1"/>
    <col min="11056" max="11232" width="3.6640625" style="470" customWidth="1"/>
    <col min="11233" max="11264" width="9" style="470"/>
    <col min="11265" max="11311" width="2.109375" style="470" customWidth="1"/>
    <col min="11312" max="11488" width="3.6640625" style="470" customWidth="1"/>
    <col min="11489" max="11520" width="9" style="470"/>
    <col min="11521" max="11567" width="2.109375" style="470" customWidth="1"/>
    <col min="11568" max="11744" width="3.6640625" style="470" customWidth="1"/>
    <col min="11745" max="11776" width="9" style="470"/>
    <col min="11777" max="11823" width="2.109375" style="470" customWidth="1"/>
    <col min="11824" max="12000" width="3.6640625" style="470" customWidth="1"/>
    <col min="12001" max="12032" width="9" style="470"/>
    <col min="12033" max="12079" width="2.109375" style="470" customWidth="1"/>
    <col min="12080" max="12256" width="3.6640625" style="470" customWidth="1"/>
    <col min="12257" max="12288" width="9" style="470"/>
    <col min="12289" max="12335" width="2.109375" style="470" customWidth="1"/>
    <col min="12336" max="12512" width="3.6640625" style="470" customWidth="1"/>
    <col min="12513" max="12544" width="9" style="470"/>
    <col min="12545" max="12591" width="2.109375" style="470" customWidth="1"/>
    <col min="12592" max="12768" width="3.6640625" style="470" customWidth="1"/>
    <col min="12769" max="12800" width="9" style="470"/>
    <col min="12801" max="12847" width="2.109375" style="470" customWidth="1"/>
    <col min="12848" max="13024" width="3.6640625" style="470" customWidth="1"/>
    <col min="13025" max="13056" width="9" style="470"/>
    <col min="13057" max="13103" width="2.109375" style="470" customWidth="1"/>
    <col min="13104" max="13280" width="3.6640625" style="470" customWidth="1"/>
    <col min="13281" max="13312" width="9" style="470"/>
    <col min="13313" max="13359" width="2.109375" style="470" customWidth="1"/>
    <col min="13360" max="13536" width="3.6640625" style="470" customWidth="1"/>
    <col min="13537" max="13568" width="9" style="470"/>
    <col min="13569" max="13615" width="2.109375" style="470" customWidth="1"/>
    <col min="13616" max="13792" width="3.6640625" style="470" customWidth="1"/>
    <col min="13793" max="13824" width="9" style="470"/>
    <col min="13825" max="13871" width="2.109375" style="470" customWidth="1"/>
    <col min="13872" max="14048" width="3.6640625" style="470" customWidth="1"/>
    <col min="14049" max="14080" width="9" style="470"/>
    <col min="14081" max="14127" width="2.109375" style="470" customWidth="1"/>
    <col min="14128" max="14304" width="3.6640625" style="470" customWidth="1"/>
    <col min="14305" max="14336" width="9" style="470"/>
    <col min="14337" max="14383" width="2.109375" style="470" customWidth="1"/>
    <col min="14384" max="14560" width="3.6640625" style="470" customWidth="1"/>
    <col min="14561" max="14592" width="9" style="470"/>
    <col min="14593" max="14639" width="2.109375" style="470" customWidth="1"/>
    <col min="14640" max="14816" width="3.6640625" style="470" customWidth="1"/>
    <col min="14817" max="14848" width="9" style="470"/>
    <col min="14849" max="14895" width="2.109375" style="470" customWidth="1"/>
    <col min="14896" max="15072" width="3.6640625" style="470" customWidth="1"/>
    <col min="15073" max="15104" width="9" style="470"/>
    <col min="15105" max="15151" width="2.109375" style="470" customWidth="1"/>
    <col min="15152" max="15328" width="3.6640625" style="470" customWidth="1"/>
    <col min="15329" max="15360" width="9" style="470"/>
    <col min="15361" max="15407" width="2.109375" style="470" customWidth="1"/>
    <col min="15408" max="15584" width="3.6640625" style="470" customWidth="1"/>
    <col min="15585" max="15616" width="9" style="470"/>
    <col min="15617" max="15663" width="2.109375" style="470" customWidth="1"/>
    <col min="15664" max="15840" width="3.6640625" style="470" customWidth="1"/>
    <col min="15841" max="15872" width="9" style="470"/>
    <col min="15873" max="15919" width="2.109375" style="470" customWidth="1"/>
    <col min="15920" max="16096" width="3.6640625" style="470" customWidth="1"/>
    <col min="16097" max="16128" width="9" style="470"/>
    <col min="16129" max="16175" width="2.109375" style="470" customWidth="1"/>
    <col min="16176" max="16352" width="3.6640625" style="470" customWidth="1"/>
    <col min="16353" max="16384" width="9" style="470"/>
  </cols>
  <sheetData>
    <row r="2" spans="1:99" ht="30" customHeight="1" thickBot="1">
      <c r="A2" s="4706" t="s">
        <v>1004</v>
      </c>
      <c r="B2" s="4706"/>
      <c r="C2" s="4706"/>
      <c r="D2" s="4706"/>
      <c r="E2" s="4706"/>
      <c r="F2" s="4706"/>
      <c r="G2" s="4706"/>
      <c r="H2" s="4706"/>
      <c r="I2" s="4706"/>
      <c r="J2" s="4706"/>
      <c r="K2" s="4706"/>
      <c r="L2" s="4706"/>
      <c r="M2" s="4706"/>
      <c r="N2" s="4706"/>
      <c r="O2" s="4706"/>
      <c r="P2" s="4706"/>
      <c r="Q2" s="4706"/>
      <c r="R2" s="4706"/>
      <c r="S2" s="4706"/>
      <c r="T2" s="4706"/>
      <c r="U2" s="4706"/>
      <c r="V2" s="4706"/>
      <c r="W2" s="4706"/>
      <c r="X2" s="4706"/>
      <c r="Y2" s="4706"/>
      <c r="Z2" s="4706"/>
      <c r="AA2" s="4706"/>
      <c r="AB2" s="4706"/>
      <c r="AC2" s="4706"/>
      <c r="AD2" s="4706"/>
      <c r="AE2" s="4706"/>
      <c r="AF2" s="4706"/>
      <c r="AG2" s="4706"/>
      <c r="AH2" s="4706"/>
      <c r="AI2" s="4706"/>
      <c r="AJ2" s="4706"/>
      <c r="AK2" s="4706"/>
      <c r="AL2" s="4706"/>
      <c r="AM2" s="4706"/>
      <c r="AN2" s="4706"/>
      <c r="AO2" s="4706"/>
      <c r="AP2" s="4706"/>
      <c r="AQ2" s="4706"/>
      <c r="AR2" s="4706"/>
      <c r="AS2" s="471"/>
      <c r="AT2" s="471"/>
      <c r="AU2" s="471"/>
      <c r="AV2" s="471"/>
    </row>
    <row r="3" spans="1:99" ht="21" customHeight="1">
      <c r="A3" s="4191" t="s">
        <v>35</v>
      </c>
      <c r="B3" s="4192"/>
      <c r="C3" s="4193"/>
      <c r="D3" s="4193"/>
      <c r="E3" s="4193"/>
      <c r="F3" s="4193"/>
      <c r="G3" s="4193"/>
      <c r="H3" s="4194" t="str">
        <f>入力シート!C6</f>
        <v>都市建設部道路整備課</v>
      </c>
      <c r="I3" s="4194"/>
      <c r="J3" s="4194"/>
      <c r="K3" s="4194"/>
      <c r="L3" s="4194"/>
      <c r="M3" s="4194"/>
      <c r="N3" s="4194"/>
      <c r="O3" s="4194"/>
      <c r="P3" s="4194"/>
      <c r="Q3" s="4194"/>
      <c r="R3" s="4194"/>
      <c r="S3" s="4194"/>
      <c r="T3" s="4194"/>
      <c r="U3" s="4193" t="s">
        <v>654</v>
      </c>
      <c r="V3" s="4193"/>
      <c r="W3" s="4193"/>
      <c r="X3" s="4193"/>
      <c r="Y3" s="4193"/>
      <c r="Z3" s="4193"/>
      <c r="AA3" s="4193"/>
      <c r="AB3" s="4195" t="str">
        <f>入力シート!C26</f>
        <v>(株）○○○○建設</v>
      </c>
      <c r="AC3" s="4195"/>
      <c r="AD3" s="4195"/>
      <c r="AE3" s="4195"/>
      <c r="AF3" s="4195"/>
      <c r="AG3" s="4195"/>
      <c r="AH3" s="4195"/>
      <c r="AI3" s="4195"/>
      <c r="AJ3" s="4195"/>
      <c r="AK3" s="4195"/>
      <c r="AL3" s="4195"/>
      <c r="AM3" s="4195"/>
      <c r="AN3" s="4195"/>
      <c r="AO3" s="4195"/>
      <c r="AP3" s="4195"/>
      <c r="AQ3" s="4196"/>
      <c r="AR3" s="4197"/>
      <c r="AS3" s="472"/>
    </row>
    <row r="4" spans="1:99" ht="21" customHeight="1">
      <c r="A4" s="4201" t="s">
        <v>1005</v>
      </c>
      <c r="B4" s="4202"/>
      <c r="C4" s="4203"/>
      <c r="D4" s="4203"/>
      <c r="E4" s="4203"/>
      <c r="F4" s="4203"/>
      <c r="G4" s="4203"/>
      <c r="H4" s="4204" t="s">
        <v>1008</v>
      </c>
      <c r="I4" s="4204"/>
      <c r="J4" s="4205" t="s">
        <v>1007</v>
      </c>
      <c r="K4" s="4205"/>
      <c r="L4" s="4205"/>
      <c r="M4" s="4204" t="s">
        <v>1006</v>
      </c>
      <c r="N4" s="4204"/>
      <c r="O4" s="4205" t="s">
        <v>653</v>
      </c>
      <c r="P4" s="4205"/>
      <c r="Q4" s="4205"/>
      <c r="R4" s="4205"/>
      <c r="S4" s="4205"/>
      <c r="T4" s="4206"/>
      <c r="U4" s="4207" t="s">
        <v>66</v>
      </c>
      <c r="V4" s="4208"/>
      <c r="W4" s="4208"/>
      <c r="X4" s="4208"/>
      <c r="Y4" s="4208"/>
      <c r="Z4" s="4208"/>
      <c r="AA4" s="4209"/>
      <c r="AB4" s="4198" t="s">
        <v>455</v>
      </c>
      <c r="AC4" s="4199"/>
      <c r="AD4" s="4199"/>
      <c r="AE4" s="4199"/>
      <c r="AF4" s="4199"/>
      <c r="AG4" s="4199"/>
      <c r="AH4" s="4199"/>
      <c r="AI4" s="4199"/>
      <c r="AJ4" s="4199"/>
      <c r="AK4" s="4199"/>
      <c r="AL4" s="4199"/>
      <c r="AM4" s="4199"/>
      <c r="AN4" s="4199"/>
      <c r="AO4" s="4199"/>
      <c r="AP4" s="4199"/>
      <c r="AQ4" s="4199"/>
      <c r="AR4" s="4200"/>
      <c r="AS4" s="2217" t="s">
        <v>2454</v>
      </c>
    </row>
    <row r="5" spans="1:99" ht="21" customHeight="1">
      <c r="A5" s="4201" t="s">
        <v>67</v>
      </c>
      <c r="B5" s="4202"/>
      <c r="C5" s="4203"/>
      <c r="D5" s="4203"/>
      <c r="E5" s="4203"/>
      <c r="F5" s="4203"/>
      <c r="G5" s="4203"/>
      <c r="H5" s="4182" t="s">
        <v>856</v>
      </c>
      <c r="I5" s="4182"/>
      <c r="J5" s="4101" t="s">
        <v>1009</v>
      </c>
      <c r="K5" s="4101"/>
      <c r="L5" s="4101"/>
      <c r="O5" s="4182" t="s">
        <v>856</v>
      </c>
      <c r="P5" s="4182"/>
      <c r="Q5" s="4183" t="s">
        <v>1010</v>
      </c>
      <c r="R5" s="4183"/>
      <c r="S5" s="4183"/>
      <c r="U5" s="4182" t="s">
        <v>856</v>
      </c>
      <c r="V5" s="4182"/>
      <c r="W5" s="4183" t="s">
        <v>1011</v>
      </c>
      <c r="X5" s="4183"/>
      <c r="Y5" s="4183"/>
      <c r="AA5" s="4182" t="s">
        <v>1006</v>
      </c>
      <c r="AB5" s="4182"/>
      <c r="AC5" s="4183" t="s">
        <v>1012</v>
      </c>
      <c r="AD5" s="4183"/>
      <c r="AE5" s="4183"/>
      <c r="AF5" s="473"/>
      <c r="AG5" s="4182" t="s">
        <v>856</v>
      </c>
      <c r="AH5" s="4182"/>
      <c r="AI5" s="4183" t="s">
        <v>1013</v>
      </c>
      <c r="AJ5" s="4183"/>
      <c r="AK5" s="4183"/>
      <c r="AL5" s="473"/>
      <c r="AM5" s="473"/>
      <c r="AN5" s="473"/>
      <c r="AO5" s="473"/>
      <c r="AP5" s="473"/>
      <c r="AQ5" s="473"/>
      <c r="AR5" s="474"/>
      <c r="AS5" s="475"/>
      <c r="AT5" s="2216" t="s">
        <v>2455</v>
      </c>
      <c r="CU5" s="476"/>
    </row>
    <row r="6" spans="1:99" ht="21" customHeight="1">
      <c r="A6" s="4201"/>
      <c r="B6" s="4202"/>
      <c r="C6" s="4203"/>
      <c r="D6" s="4203"/>
      <c r="E6" s="4203"/>
      <c r="F6" s="4203"/>
      <c r="G6" s="4203"/>
      <c r="H6" s="4184" t="s">
        <v>856</v>
      </c>
      <c r="I6" s="4184"/>
      <c r="J6" s="4118" t="s">
        <v>326</v>
      </c>
      <c r="K6" s="4118"/>
      <c r="L6" s="4118"/>
      <c r="M6" s="4118"/>
      <c r="N6" s="477" t="s">
        <v>322</v>
      </c>
      <c r="O6" s="477"/>
      <c r="P6" s="477"/>
      <c r="Q6" s="477"/>
      <c r="R6" s="477"/>
      <c r="S6" s="477"/>
      <c r="T6" s="477"/>
      <c r="U6" s="477"/>
      <c r="V6" s="477"/>
      <c r="W6" s="477"/>
      <c r="X6" s="477"/>
      <c r="Y6" s="477"/>
      <c r="Z6" s="477"/>
      <c r="AA6" s="477"/>
      <c r="AB6" s="477"/>
      <c r="AC6" s="477"/>
      <c r="AD6" s="477"/>
      <c r="AE6" s="477"/>
      <c r="AF6" s="477"/>
      <c r="AG6" s="477"/>
      <c r="AH6" s="477"/>
      <c r="AI6" s="477"/>
      <c r="AJ6" s="477"/>
      <c r="AK6" s="477"/>
      <c r="AL6" s="477"/>
      <c r="AM6" s="477"/>
      <c r="AN6" s="477"/>
      <c r="AO6" s="477"/>
      <c r="AP6" s="477"/>
      <c r="AQ6" s="477"/>
      <c r="AR6" s="478" t="s">
        <v>323</v>
      </c>
    </row>
    <row r="7" spans="1:99" ht="21" customHeight="1" thickBot="1">
      <c r="A7" s="4185" t="s">
        <v>1014</v>
      </c>
      <c r="B7" s="4186"/>
      <c r="C7" s="4187"/>
      <c r="D7" s="4187"/>
      <c r="E7" s="4187"/>
      <c r="F7" s="4187"/>
      <c r="G7" s="4187"/>
      <c r="H7" s="4188" t="str">
        <f>入力シート!C10</f>
        <v>○○校区道路改良工事</v>
      </c>
      <c r="I7" s="4188"/>
      <c r="J7" s="4188"/>
      <c r="K7" s="4188"/>
      <c r="L7" s="4188"/>
      <c r="M7" s="4188"/>
      <c r="N7" s="4188"/>
      <c r="O7" s="4188"/>
      <c r="P7" s="4188"/>
      <c r="Q7" s="4188"/>
      <c r="R7" s="4188"/>
      <c r="S7" s="4188"/>
      <c r="T7" s="4188"/>
      <c r="U7" s="4188"/>
      <c r="V7" s="4188"/>
      <c r="W7" s="4188"/>
      <c r="X7" s="4188"/>
      <c r="Y7" s="4188"/>
      <c r="Z7" s="4188"/>
      <c r="AA7" s="4188"/>
      <c r="AB7" s="4188"/>
      <c r="AC7" s="4188"/>
      <c r="AD7" s="4188"/>
      <c r="AE7" s="4188"/>
      <c r="AF7" s="4188"/>
      <c r="AG7" s="4188"/>
      <c r="AH7" s="4188"/>
      <c r="AI7" s="4188"/>
      <c r="AJ7" s="4188"/>
      <c r="AK7" s="4188"/>
      <c r="AL7" s="4188"/>
      <c r="AM7" s="4188"/>
      <c r="AN7" s="4188"/>
      <c r="AO7" s="4188"/>
      <c r="AP7" s="4188"/>
      <c r="AQ7" s="4188"/>
      <c r="AR7" s="4189"/>
      <c r="AS7" s="479"/>
    </row>
    <row r="8" spans="1:99" ht="21.75" customHeight="1">
      <c r="A8" s="4175" t="s">
        <v>1015</v>
      </c>
      <c r="B8" s="4176"/>
      <c r="C8" s="4176"/>
      <c r="D8" s="4176"/>
      <c r="E8" s="4176"/>
      <c r="F8" s="4176"/>
      <c r="G8" s="4177"/>
      <c r="H8" s="480"/>
      <c r="I8" s="480"/>
      <c r="J8" s="480"/>
      <c r="K8" s="480"/>
      <c r="L8" s="480"/>
      <c r="M8" s="480"/>
      <c r="N8" s="480"/>
      <c r="O8" s="480"/>
      <c r="P8" s="480"/>
      <c r="Q8" s="480"/>
      <c r="R8" s="480"/>
      <c r="S8" s="480"/>
      <c r="T8" s="480"/>
      <c r="U8" s="480"/>
      <c r="V8" s="480"/>
      <c r="W8" s="480"/>
      <c r="X8" s="480"/>
      <c r="Y8" s="480"/>
      <c r="Z8" s="480"/>
      <c r="AA8" s="480"/>
      <c r="AB8" s="480"/>
      <c r="AC8" s="480"/>
      <c r="AD8" s="480"/>
      <c r="AE8" s="480"/>
      <c r="AF8" s="480"/>
      <c r="AG8" s="480"/>
      <c r="AH8" s="480"/>
      <c r="AI8" s="480"/>
      <c r="AJ8" s="480"/>
      <c r="AK8" s="480"/>
      <c r="AL8" s="480"/>
      <c r="AM8" s="480"/>
      <c r="AN8" s="480"/>
      <c r="AO8" s="480"/>
      <c r="AP8" s="480"/>
      <c r="AQ8" s="480"/>
      <c r="AR8" s="481"/>
    </row>
    <row r="9" spans="1:99" ht="9.75" customHeight="1">
      <c r="A9" s="482"/>
      <c r="AR9" s="483"/>
    </row>
    <row r="10" spans="1:99" ht="15" customHeight="1">
      <c r="A10" s="484"/>
      <c r="B10" s="4178" t="s">
        <v>2451</v>
      </c>
      <c r="C10" s="4179"/>
      <c r="D10" s="4179"/>
      <c r="E10" s="4179"/>
      <c r="F10" s="4179"/>
      <c r="G10" s="4179"/>
      <c r="H10" s="4179"/>
      <c r="I10" s="4179"/>
      <c r="J10" s="4179"/>
      <c r="K10" s="4179"/>
      <c r="L10" s="4179"/>
      <c r="M10" s="4179"/>
      <c r="N10" s="4179"/>
      <c r="O10" s="4179"/>
      <c r="P10" s="4179"/>
      <c r="Q10" s="4179"/>
      <c r="R10" s="4179"/>
      <c r="S10" s="4179"/>
      <c r="T10" s="4179"/>
      <c r="U10" s="4179"/>
      <c r="V10" s="4179"/>
      <c r="W10" s="4179"/>
      <c r="X10" s="4179"/>
      <c r="Y10" s="4179"/>
      <c r="Z10" s="4179"/>
      <c r="AA10" s="4179"/>
      <c r="AB10" s="4179"/>
      <c r="AC10" s="4179"/>
      <c r="AD10" s="4179"/>
      <c r="AE10" s="4179"/>
      <c r="AF10" s="4179"/>
      <c r="AG10" s="4179"/>
      <c r="AH10" s="4179"/>
      <c r="AI10" s="4179"/>
      <c r="AJ10" s="4179"/>
      <c r="AK10" s="4179"/>
      <c r="AL10" s="4179"/>
      <c r="AM10" s="4179"/>
      <c r="AN10" s="4179"/>
      <c r="AO10" s="4179"/>
      <c r="AP10" s="4179"/>
      <c r="AQ10" s="4179"/>
      <c r="AR10" s="483"/>
    </row>
    <row r="11" spans="1:99" ht="15" customHeight="1">
      <c r="A11" s="484"/>
      <c r="B11" s="4179"/>
      <c r="C11" s="4179"/>
      <c r="D11" s="4179"/>
      <c r="E11" s="4179"/>
      <c r="F11" s="4179"/>
      <c r="G11" s="4179"/>
      <c r="H11" s="4179"/>
      <c r="I11" s="4179"/>
      <c r="J11" s="4179"/>
      <c r="K11" s="4179"/>
      <c r="L11" s="4179"/>
      <c r="M11" s="4179"/>
      <c r="N11" s="4179"/>
      <c r="O11" s="4179"/>
      <c r="P11" s="4179"/>
      <c r="Q11" s="4179"/>
      <c r="R11" s="4179"/>
      <c r="S11" s="4179"/>
      <c r="T11" s="4179"/>
      <c r="U11" s="4179"/>
      <c r="V11" s="4179"/>
      <c r="W11" s="4179"/>
      <c r="X11" s="4179"/>
      <c r="Y11" s="4179"/>
      <c r="Z11" s="4179"/>
      <c r="AA11" s="4179"/>
      <c r="AB11" s="4179"/>
      <c r="AC11" s="4179"/>
      <c r="AD11" s="4179"/>
      <c r="AE11" s="4179"/>
      <c r="AF11" s="4179"/>
      <c r="AG11" s="4179"/>
      <c r="AH11" s="4179"/>
      <c r="AI11" s="4179"/>
      <c r="AJ11" s="4179"/>
      <c r="AK11" s="4179"/>
      <c r="AL11" s="4179"/>
      <c r="AM11" s="4179"/>
      <c r="AN11" s="4179"/>
      <c r="AO11" s="4179"/>
      <c r="AP11" s="4179"/>
      <c r="AQ11" s="4179"/>
      <c r="AR11" s="483"/>
    </row>
    <row r="12" spans="1:99" ht="15" customHeight="1">
      <c r="A12" s="484"/>
      <c r="B12" s="4179"/>
      <c r="C12" s="4179"/>
      <c r="D12" s="4179"/>
      <c r="E12" s="4179"/>
      <c r="F12" s="4179"/>
      <c r="G12" s="4179"/>
      <c r="H12" s="4179"/>
      <c r="I12" s="4179"/>
      <c r="J12" s="4179"/>
      <c r="K12" s="4179"/>
      <c r="L12" s="4179"/>
      <c r="M12" s="4179"/>
      <c r="N12" s="4179"/>
      <c r="O12" s="4179"/>
      <c r="P12" s="4179"/>
      <c r="Q12" s="4179"/>
      <c r="R12" s="4179"/>
      <c r="S12" s="4179"/>
      <c r="T12" s="4179"/>
      <c r="U12" s="4179"/>
      <c r="V12" s="4179"/>
      <c r="W12" s="4179"/>
      <c r="X12" s="4179"/>
      <c r="Y12" s="4179"/>
      <c r="Z12" s="4179"/>
      <c r="AA12" s="4179"/>
      <c r="AB12" s="4179"/>
      <c r="AC12" s="4179"/>
      <c r="AD12" s="4179"/>
      <c r="AE12" s="4179"/>
      <c r="AF12" s="4179"/>
      <c r="AG12" s="4179"/>
      <c r="AH12" s="4179"/>
      <c r="AI12" s="4179"/>
      <c r="AJ12" s="4179"/>
      <c r="AK12" s="4179"/>
      <c r="AL12" s="4179"/>
      <c r="AM12" s="4179"/>
      <c r="AN12" s="4179"/>
      <c r="AO12" s="4179"/>
      <c r="AP12" s="4179"/>
      <c r="AQ12" s="4179"/>
      <c r="AR12" s="483"/>
      <c r="AS12" s="2216" t="s">
        <v>2452</v>
      </c>
    </row>
    <row r="13" spans="1:99" ht="15" customHeight="1">
      <c r="A13" s="484"/>
      <c r="B13" s="4179"/>
      <c r="C13" s="4179"/>
      <c r="D13" s="4179"/>
      <c r="E13" s="4179"/>
      <c r="F13" s="4179"/>
      <c r="G13" s="4179"/>
      <c r="H13" s="4179"/>
      <c r="I13" s="4179"/>
      <c r="J13" s="4179"/>
      <c r="K13" s="4179"/>
      <c r="L13" s="4179"/>
      <c r="M13" s="4179"/>
      <c r="N13" s="4179"/>
      <c r="O13" s="4179"/>
      <c r="P13" s="4179"/>
      <c r="Q13" s="4179"/>
      <c r="R13" s="4179"/>
      <c r="S13" s="4179"/>
      <c r="T13" s="4179"/>
      <c r="U13" s="4179"/>
      <c r="V13" s="4179"/>
      <c r="W13" s="4179"/>
      <c r="X13" s="4179"/>
      <c r="Y13" s="4179"/>
      <c r="Z13" s="4179"/>
      <c r="AA13" s="4179"/>
      <c r="AB13" s="4179"/>
      <c r="AC13" s="4179"/>
      <c r="AD13" s="4179"/>
      <c r="AE13" s="4179"/>
      <c r="AF13" s="4179"/>
      <c r="AG13" s="4179"/>
      <c r="AH13" s="4179"/>
      <c r="AI13" s="4179"/>
      <c r="AJ13" s="4179"/>
      <c r="AK13" s="4179"/>
      <c r="AL13" s="4179"/>
      <c r="AM13" s="4179"/>
      <c r="AN13" s="4179"/>
      <c r="AO13" s="4179"/>
      <c r="AP13" s="4179"/>
      <c r="AQ13" s="4179"/>
      <c r="AR13" s="483"/>
    </row>
    <row r="14" spans="1:99" ht="15" customHeight="1">
      <c r="A14" s="484"/>
      <c r="B14" s="4179"/>
      <c r="C14" s="4179"/>
      <c r="D14" s="4179"/>
      <c r="E14" s="4179"/>
      <c r="F14" s="4179"/>
      <c r="G14" s="4179"/>
      <c r="H14" s="4179"/>
      <c r="I14" s="4179"/>
      <c r="J14" s="4179"/>
      <c r="K14" s="4179"/>
      <c r="L14" s="4179"/>
      <c r="M14" s="4179"/>
      <c r="N14" s="4179"/>
      <c r="O14" s="4179"/>
      <c r="P14" s="4179"/>
      <c r="Q14" s="4179"/>
      <c r="R14" s="4179"/>
      <c r="S14" s="4179"/>
      <c r="T14" s="4179"/>
      <c r="U14" s="4179"/>
      <c r="V14" s="4179"/>
      <c r="W14" s="4179"/>
      <c r="X14" s="4179"/>
      <c r="Y14" s="4179"/>
      <c r="Z14" s="4179"/>
      <c r="AA14" s="4179"/>
      <c r="AB14" s="4179"/>
      <c r="AC14" s="4179"/>
      <c r="AD14" s="4179"/>
      <c r="AE14" s="4179"/>
      <c r="AF14" s="4179"/>
      <c r="AG14" s="4179"/>
      <c r="AH14" s="4179"/>
      <c r="AI14" s="4179"/>
      <c r="AJ14" s="4179"/>
      <c r="AK14" s="4179"/>
      <c r="AL14" s="4179"/>
      <c r="AM14" s="4179"/>
      <c r="AN14" s="4179"/>
      <c r="AO14" s="4179"/>
      <c r="AP14" s="4179"/>
      <c r="AQ14" s="4179"/>
      <c r="AR14" s="483"/>
      <c r="AS14" s="2216" t="s">
        <v>2453</v>
      </c>
    </row>
    <row r="15" spans="1:99" ht="15" customHeight="1">
      <c r="A15" s="484"/>
      <c r="B15" s="4179"/>
      <c r="C15" s="4179"/>
      <c r="D15" s="4179"/>
      <c r="E15" s="4179"/>
      <c r="F15" s="4179"/>
      <c r="G15" s="4179"/>
      <c r="H15" s="4179"/>
      <c r="I15" s="4179"/>
      <c r="J15" s="4179"/>
      <c r="K15" s="4179"/>
      <c r="L15" s="4179"/>
      <c r="M15" s="4179"/>
      <c r="N15" s="4179"/>
      <c r="O15" s="4179"/>
      <c r="P15" s="4179"/>
      <c r="Q15" s="4179"/>
      <c r="R15" s="4179"/>
      <c r="S15" s="4179"/>
      <c r="T15" s="4179"/>
      <c r="U15" s="4179"/>
      <c r="V15" s="4179"/>
      <c r="W15" s="4179"/>
      <c r="X15" s="4179"/>
      <c r="Y15" s="4179"/>
      <c r="Z15" s="4179"/>
      <c r="AA15" s="4179"/>
      <c r="AB15" s="4179"/>
      <c r="AC15" s="4179"/>
      <c r="AD15" s="4179"/>
      <c r="AE15" s="4179"/>
      <c r="AF15" s="4179"/>
      <c r="AG15" s="4179"/>
      <c r="AH15" s="4179"/>
      <c r="AI15" s="4179"/>
      <c r="AJ15" s="4179"/>
      <c r="AK15" s="4179"/>
      <c r="AL15" s="4179"/>
      <c r="AM15" s="4179"/>
      <c r="AN15" s="4179"/>
      <c r="AO15" s="4179"/>
      <c r="AP15" s="4179"/>
      <c r="AQ15" s="4179"/>
      <c r="AR15" s="483"/>
    </row>
    <row r="16" spans="1:99" ht="15" customHeight="1">
      <c r="A16" s="484"/>
      <c r="B16" s="4179"/>
      <c r="C16" s="4179"/>
      <c r="D16" s="4179"/>
      <c r="E16" s="4179"/>
      <c r="F16" s="4179"/>
      <c r="G16" s="4179"/>
      <c r="H16" s="4179"/>
      <c r="I16" s="4179"/>
      <c r="J16" s="4179"/>
      <c r="K16" s="4179"/>
      <c r="L16" s="4179"/>
      <c r="M16" s="4179"/>
      <c r="N16" s="4179"/>
      <c r="O16" s="4179"/>
      <c r="P16" s="4179"/>
      <c r="Q16" s="4179"/>
      <c r="R16" s="4179"/>
      <c r="S16" s="4179"/>
      <c r="T16" s="4179"/>
      <c r="U16" s="4179"/>
      <c r="V16" s="4179"/>
      <c r="W16" s="4179"/>
      <c r="X16" s="4179"/>
      <c r="Y16" s="4179"/>
      <c r="Z16" s="4179"/>
      <c r="AA16" s="4179"/>
      <c r="AB16" s="4179"/>
      <c r="AC16" s="4179"/>
      <c r="AD16" s="4179"/>
      <c r="AE16" s="4179"/>
      <c r="AF16" s="4179"/>
      <c r="AG16" s="4179"/>
      <c r="AH16" s="4179"/>
      <c r="AI16" s="4179"/>
      <c r="AJ16" s="4179"/>
      <c r="AK16" s="4179"/>
      <c r="AL16" s="4179"/>
      <c r="AM16" s="4179"/>
      <c r="AN16" s="4179"/>
      <c r="AO16" s="4179"/>
      <c r="AP16" s="4179"/>
      <c r="AQ16" s="4179"/>
      <c r="AR16" s="483"/>
    </row>
    <row r="17" spans="1:44" ht="15" customHeight="1">
      <c r="A17" s="484"/>
      <c r="B17" s="4179"/>
      <c r="C17" s="4179"/>
      <c r="D17" s="4179"/>
      <c r="E17" s="4179"/>
      <c r="F17" s="4179"/>
      <c r="G17" s="4179"/>
      <c r="H17" s="4179"/>
      <c r="I17" s="4179"/>
      <c r="J17" s="4179"/>
      <c r="K17" s="4179"/>
      <c r="L17" s="4179"/>
      <c r="M17" s="4179"/>
      <c r="N17" s="4179"/>
      <c r="O17" s="4179"/>
      <c r="P17" s="4179"/>
      <c r="Q17" s="4179"/>
      <c r="R17" s="4179"/>
      <c r="S17" s="4179"/>
      <c r="T17" s="4179"/>
      <c r="U17" s="4179"/>
      <c r="V17" s="4179"/>
      <c r="W17" s="4179"/>
      <c r="X17" s="4179"/>
      <c r="Y17" s="4179"/>
      <c r="Z17" s="4179"/>
      <c r="AA17" s="4179"/>
      <c r="AB17" s="4179"/>
      <c r="AC17" s="4179"/>
      <c r="AD17" s="4179"/>
      <c r="AE17" s="4179"/>
      <c r="AF17" s="4179"/>
      <c r="AG17" s="4179"/>
      <c r="AH17" s="4179"/>
      <c r="AI17" s="4179"/>
      <c r="AJ17" s="4179"/>
      <c r="AK17" s="4179"/>
      <c r="AL17" s="4179"/>
      <c r="AM17" s="4179"/>
      <c r="AN17" s="4179"/>
      <c r="AO17" s="4179"/>
      <c r="AP17" s="4179"/>
      <c r="AQ17" s="4179"/>
      <c r="AR17" s="483"/>
    </row>
    <row r="18" spans="1:44" ht="15" customHeight="1">
      <c r="A18" s="484"/>
      <c r="B18" s="4179"/>
      <c r="C18" s="4179"/>
      <c r="D18" s="4179"/>
      <c r="E18" s="4179"/>
      <c r="F18" s="4179"/>
      <c r="G18" s="4179"/>
      <c r="H18" s="4179"/>
      <c r="I18" s="4179"/>
      <c r="J18" s="4179"/>
      <c r="K18" s="4179"/>
      <c r="L18" s="4179"/>
      <c r="M18" s="4179"/>
      <c r="N18" s="4179"/>
      <c r="O18" s="4179"/>
      <c r="P18" s="4179"/>
      <c r="Q18" s="4179"/>
      <c r="R18" s="4179"/>
      <c r="S18" s="4179"/>
      <c r="T18" s="4179"/>
      <c r="U18" s="4179"/>
      <c r="V18" s="4179"/>
      <c r="W18" s="4179"/>
      <c r="X18" s="4179"/>
      <c r="Y18" s="4179"/>
      <c r="Z18" s="4179"/>
      <c r="AA18" s="4179"/>
      <c r="AB18" s="4179"/>
      <c r="AC18" s="4179"/>
      <c r="AD18" s="4179"/>
      <c r="AE18" s="4179"/>
      <c r="AF18" s="4179"/>
      <c r="AG18" s="4179"/>
      <c r="AH18" s="4179"/>
      <c r="AI18" s="4179"/>
      <c r="AJ18" s="4179"/>
      <c r="AK18" s="4179"/>
      <c r="AL18" s="4179"/>
      <c r="AM18" s="4179"/>
      <c r="AN18" s="4179"/>
      <c r="AO18" s="4179"/>
      <c r="AP18" s="4179"/>
      <c r="AQ18" s="4179"/>
      <c r="AR18" s="483"/>
    </row>
    <row r="19" spans="1:44" ht="26.1" customHeight="1" thickBot="1">
      <c r="A19" s="485"/>
      <c r="B19" s="486"/>
      <c r="C19" s="4704" t="s">
        <v>165</v>
      </c>
      <c r="D19" s="4704"/>
      <c r="E19" s="4704"/>
      <c r="F19" s="4704"/>
      <c r="G19" s="4704"/>
      <c r="H19" s="487"/>
      <c r="I19" s="4704" t="s">
        <v>387</v>
      </c>
      <c r="J19" s="4704"/>
      <c r="K19" s="488"/>
      <c r="L19" s="4705"/>
      <c r="M19" s="4705"/>
      <c r="N19" s="4705"/>
      <c r="O19" s="4705"/>
      <c r="P19" s="4705"/>
      <c r="Q19" s="4705"/>
      <c r="R19" s="4704"/>
      <c r="S19" s="4704"/>
      <c r="T19" s="4704"/>
      <c r="U19" s="4704"/>
      <c r="V19" s="4704"/>
      <c r="W19" s="4704"/>
      <c r="X19" s="4704"/>
      <c r="Y19" s="4704"/>
      <c r="Z19" s="4704"/>
      <c r="AA19" s="4704"/>
      <c r="AB19" s="4704"/>
      <c r="AC19" s="4704"/>
      <c r="AD19" s="4704"/>
      <c r="AE19" s="4704"/>
      <c r="AF19" s="4704"/>
      <c r="AG19" s="4704"/>
      <c r="AH19" s="4704"/>
      <c r="AI19" s="4704"/>
      <c r="AJ19" s="4704"/>
      <c r="AK19" s="4704"/>
      <c r="AL19" s="4704"/>
      <c r="AM19" s="4704"/>
      <c r="AN19" s="4704"/>
      <c r="AO19" s="4704"/>
      <c r="AP19" s="4704"/>
      <c r="AQ19" s="4704"/>
      <c r="AR19" s="489"/>
    </row>
    <row r="20" spans="1:44" ht="15" customHeight="1">
      <c r="A20" s="4166" t="s">
        <v>1016</v>
      </c>
      <c r="B20" s="4167"/>
      <c r="C20" s="4170" t="s">
        <v>1017</v>
      </c>
      <c r="D20" s="4167"/>
      <c r="E20" s="4112" t="s">
        <v>68</v>
      </c>
      <c r="F20" s="4112"/>
      <c r="G20" s="4112"/>
      <c r="H20" s="4112"/>
      <c r="I20" s="4112"/>
      <c r="J20" s="4112"/>
      <c r="K20" s="490" t="s">
        <v>1008</v>
      </c>
      <c r="L20" s="480"/>
      <c r="M20" s="470" t="s">
        <v>1018</v>
      </c>
      <c r="Q20" s="490" t="s">
        <v>856</v>
      </c>
      <c r="R20" s="490"/>
      <c r="S20" s="480" t="s">
        <v>1019</v>
      </c>
      <c r="T20" s="480"/>
      <c r="V20" s="480"/>
      <c r="W20" s="490" t="s">
        <v>856</v>
      </c>
      <c r="X20" s="490"/>
      <c r="Y20" s="480" t="s">
        <v>1010</v>
      </c>
      <c r="Z20" s="480"/>
      <c r="AA20" s="480"/>
      <c r="AB20" s="480"/>
      <c r="AC20" s="490" t="s">
        <v>1008</v>
      </c>
      <c r="AD20" s="490"/>
      <c r="AE20" s="480" t="s">
        <v>1020</v>
      </c>
      <c r="AF20" s="480"/>
      <c r="AG20" s="480"/>
      <c r="AH20" s="480"/>
      <c r="AI20" s="480" t="s">
        <v>324</v>
      </c>
      <c r="AJ20" s="476"/>
      <c r="AR20" s="483"/>
    </row>
    <row r="21" spans="1:44" ht="15" customHeight="1">
      <c r="A21" s="4168"/>
      <c r="B21" s="4147"/>
      <c r="C21" s="4146"/>
      <c r="D21" s="4147"/>
      <c r="E21" s="4112"/>
      <c r="F21" s="4112"/>
      <c r="G21" s="4112"/>
      <c r="H21" s="4112"/>
      <c r="I21" s="4112"/>
      <c r="J21" s="4112"/>
      <c r="K21" s="491"/>
      <c r="M21" s="491"/>
      <c r="N21" s="491"/>
      <c r="R21" s="491"/>
      <c r="S21" s="491"/>
      <c r="W21" s="491"/>
      <c r="X21" s="491"/>
      <c r="AJ21" s="476"/>
      <c r="AR21" s="483"/>
    </row>
    <row r="22" spans="1:44" ht="15" customHeight="1">
      <c r="A22" s="4168"/>
      <c r="B22" s="4147"/>
      <c r="C22" s="4146"/>
      <c r="D22" s="4147"/>
      <c r="K22" s="4173" t="s">
        <v>856</v>
      </c>
      <c r="L22" s="4173"/>
      <c r="M22" s="4112" t="s">
        <v>326</v>
      </c>
      <c r="N22" s="4112"/>
      <c r="O22" s="4112"/>
      <c r="P22" s="492"/>
      <c r="Q22" s="492"/>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3"/>
      <c r="AR22" s="483"/>
    </row>
    <row r="23" spans="1:44" ht="15" customHeight="1">
      <c r="A23" s="4168"/>
      <c r="B23" s="4147"/>
      <c r="C23" s="4146"/>
      <c r="D23" s="4147"/>
      <c r="K23" s="4173"/>
      <c r="L23" s="4173"/>
      <c r="M23" s="4112"/>
      <c r="N23" s="4112"/>
      <c r="O23" s="4112"/>
      <c r="P23" s="492"/>
      <c r="Q23" s="492"/>
      <c r="R23" s="492"/>
      <c r="S23" s="492"/>
      <c r="T23" s="492"/>
      <c r="U23" s="492"/>
      <c r="V23" s="492"/>
      <c r="W23" s="492"/>
      <c r="X23" s="492"/>
      <c r="Y23" s="492"/>
      <c r="Z23" s="492"/>
      <c r="AA23" s="492"/>
      <c r="AB23" s="492"/>
      <c r="AC23" s="492"/>
      <c r="AD23" s="492"/>
      <c r="AE23" s="492"/>
      <c r="AF23" s="492"/>
      <c r="AG23" s="492"/>
      <c r="AH23" s="492"/>
      <c r="AI23" s="492"/>
      <c r="AJ23" s="492"/>
      <c r="AK23" s="492"/>
      <c r="AL23" s="492"/>
      <c r="AM23" s="492"/>
      <c r="AN23" s="492"/>
      <c r="AO23" s="492"/>
      <c r="AP23" s="492"/>
      <c r="AQ23" s="493"/>
      <c r="AR23" s="483"/>
    </row>
    <row r="24" spans="1:44" ht="15" customHeight="1">
      <c r="A24" s="4168"/>
      <c r="B24" s="4147"/>
      <c r="C24" s="4146"/>
      <c r="D24" s="4147"/>
      <c r="L24" s="494"/>
      <c r="M24" s="494"/>
      <c r="N24" s="494"/>
      <c r="O24" s="493"/>
      <c r="P24" s="493"/>
      <c r="Q24" s="493"/>
      <c r="R24" s="493"/>
      <c r="S24" s="493"/>
      <c r="T24" s="493"/>
      <c r="U24" s="493"/>
      <c r="V24" s="493"/>
      <c r="W24" s="493"/>
      <c r="X24" s="493"/>
      <c r="Y24" s="493"/>
      <c r="Z24" s="493"/>
      <c r="AA24" s="493"/>
      <c r="AB24" s="493"/>
      <c r="AC24" s="493"/>
      <c r="AD24" s="493"/>
      <c r="AE24" s="493"/>
      <c r="AF24" s="493"/>
      <c r="AG24" s="493"/>
      <c r="AH24" s="493"/>
      <c r="AI24" s="493"/>
      <c r="AJ24" s="493"/>
      <c r="AK24" s="493"/>
      <c r="AL24" s="493"/>
      <c r="AM24" s="493"/>
      <c r="AN24" s="493"/>
      <c r="AO24" s="493"/>
      <c r="AP24" s="493"/>
      <c r="AQ24" s="493"/>
      <c r="AR24" s="483"/>
    </row>
    <row r="25" spans="1:44" ht="15" customHeight="1">
      <c r="A25" s="4168"/>
      <c r="B25" s="4147"/>
      <c r="C25" s="4146"/>
      <c r="D25" s="4147"/>
      <c r="E25" s="4160" t="s">
        <v>1008</v>
      </c>
      <c r="F25" s="4161"/>
      <c r="G25" s="470" t="s">
        <v>1021</v>
      </c>
      <c r="M25" s="4112" t="s">
        <v>1022</v>
      </c>
      <c r="N25" s="4112"/>
      <c r="O25" s="4112"/>
      <c r="P25" s="4112"/>
      <c r="Q25" s="4112"/>
      <c r="S25" s="476"/>
      <c r="T25" s="476"/>
      <c r="U25" s="4112"/>
      <c r="V25" s="4112"/>
      <c r="W25" s="476" t="s">
        <v>5</v>
      </c>
      <c r="X25" s="4112"/>
      <c r="Y25" s="4112"/>
      <c r="Z25" s="476" t="s">
        <v>1023</v>
      </c>
      <c r="AA25" s="4112"/>
      <c r="AB25" s="4112"/>
      <c r="AC25" s="476" t="s">
        <v>1024</v>
      </c>
      <c r="AN25" s="492"/>
      <c r="AO25" s="492"/>
      <c r="AP25" s="492"/>
      <c r="AQ25" s="492"/>
      <c r="AR25" s="483"/>
    </row>
    <row r="26" spans="1:44" ht="15" customHeight="1">
      <c r="A26" s="4168"/>
      <c r="B26" s="4147"/>
      <c r="C26" s="4146"/>
      <c r="D26" s="4147"/>
      <c r="G26" s="4159"/>
      <c r="H26" s="4159"/>
      <c r="I26" s="4159"/>
      <c r="J26" s="4159"/>
      <c r="K26" s="4159"/>
      <c r="L26" s="4159"/>
      <c r="M26" s="4159"/>
      <c r="N26" s="4159"/>
      <c r="O26" s="4159"/>
      <c r="P26" s="4159"/>
      <c r="Q26" s="4159"/>
      <c r="R26" s="4159"/>
      <c r="S26" s="4159"/>
      <c r="T26" s="4159"/>
      <c r="U26" s="4159"/>
      <c r="V26" s="4159"/>
      <c r="W26" s="4159"/>
      <c r="X26" s="4159"/>
      <c r="Y26" s="4159"/>
      <c r="Z26" s="4159"/>
      <c r="AA26" s="4159"/>
      <c r="AB26" s="4159"/>
      <c r="AC26" s="4159"/>
      <c r="AD26" s="4159"/>
      <c r="AE26" s="4159"/>
      <c r="AF26" s="4159"/>
      <c r="AG26" s="4159"/>
      <c r="AH26" s="4159"/>
      <c r="AI26" s="4159"/>
      <c r="AJ26" s="4159"/>
      <c r="AK26" s="4159"/>
      <c r="AL26" s="4159"/>
      <c r="AM26" s="4159"/>
      <c r="AN26" s="4159"/>
      <c r="AO26" s="4159"/>
      <c r="AP26" s="4159"/>
      <c r="AQ26" s="4159"/>
      <c r="AR26" s="483"/>
    </row>
    <row r="27" spans="1:44" ht="15" customHeight="1">
      <c r="A27" s="4168"/>
      <c r="B27" s="4147"/>
      <c r="C27" s="4146"/>
      <c r="D27" s="4147"/>
      <c r="G27" s="4159"/>
      <c r="H27" s="4159"/>
      <c r="I27" s="4159"/>
      <c r="J27" s="4159"/>
      <c r="K27" s="4159"/>
      <c r="L27" s="4159"/>
      <c r="M27" s="4159"/>
      <c r="N27" s="4159"/>
      <c r="O27" s="4159"/>
      <c r="P27" s="4159"/>
      <c r="Q27" s="4159"/>
      <c r="R27" s="4159"/>
      <c r="S27" s="4159"/>
      <c r="T27" s="4159"/>
      <c r="U27" s="4159"/>
      <c r="V27" s="4159"/>
      <c r="W27" s="4159"/>
      <c r="X27" s="4159"/>
      <c r="Y27" s="4159"/>
      <c r="Z27" s="4159"/>
      <c r="AA27" s="4159"/>
      <c r="AB27" s="4159"/>
      <c r="AC27" s="4159"/>
      <c r="AD27" s="4159"/>
      <c r="AE27" s="4159"/>
      <c r="AF27" s="4159"/>
      <c r="AG27" s="4159"/>
      <c r="AH27" s="4159"/>
      <c r="AI27" s="4159"/>
      <c r="AJ27" s="4159"/>
      <c r="AK27" s="4159"/>
      <c r="AL27" s="4159"/>
      <c r="AM27" s="4159"/>
      <c r="AN27" s="4159"/>
      <c r="AO27" s="4159"/>
      <c r="AP27" s="4159"/>
      <c r="AQ27" s="4159"/>
      <c r="AR27" s="483"/>
    </row>
    <row r="28" spans="1:44" ht="15" customHeight="1">
      <c r="A28" s="4168"/>
      <c r="B28" s="4147"/>
      <c r="C28" s="4146"/>
      <c r="D28" s="4147"/>
      <c r="G28" s="4159"/>
      <c r="H28" s="4159"/>
      <c r="I28" s="4159"/>
      <c r="J28" s="4159"/>
      <c r="K28" s="4159"/>
      <c r="L28" s="4159"/>
      <c r="M28" s="4159"/>
      <c r="N28" s="4159"/>
      <c r="O28" s="4159"/>
      <c r="P28" s="4159"/>
      <c r="Q28" s="4159"/>
      <c r="R28" s="4159"/>
      <c r="S28" s="4159"/>
      <c r="T28" s="4159"/>
      <c r="U28" s="4159"/>
      <c r="V28" s="4159"/>
      <c r="W28" s="4159"/>
      <c r="X28" s="4159"/>
      <c r="Y28" s="4159"/>
      <c r="Z28" s="4159"/>
      <c r="AA28" s="4159"/>
      <c r="AB28" s="4159"/>
      <c r="AC28" s="4159"/>
      <c r="AD28" s="4159"/>
      <c r="AE28" s="4159"/>
      <c r="AF28" s="4159"/>
      <c r="AG28" s="4159"/>
      <c r="AH28" s="4159"/>
      <c r="AI28" s="4159"/>
      <c r="AJ28" s="4159"/>
      <c r="AK28" s="4159"/>
      <c r="AL28" s="4159"/>
      <c r="AM28" s="4159"/>
      <c r="AN28" s="4159"/>
      <c r="AO28" s="4159"/>
      <c r="AP28" s="4159"/>
      <c r="AQ28" s="4159"/>
      <c r="AR28" s="483"/>
    </row>
    <row r="29" spans="1:44" ht="15" customHeight="1">
      <c r="A29" s="4168"/>
      <c r="B29" s="4147"/>
      <c r="C29" s="4146"/>
      <c r="D29" s="4147"/>
      <c r="G29" s="4159"/>
      <c r="H29" s="4159"/>
      <c r="I29" s="4159"/>
      <c r="J29" s="4159"/>
      <c r="K29" s="4159"/>
      <c r="L29" s="4159"/>
      <c r="M29" s="4159"/>
      <c r="N29" s="4159"/>
      <c r="O29" s="4159"/>
      <c r="P29" s="4159"/>
      <c r="Q29" s="4159"/>
      <c r="R29" s="4159"/>
      <c r="S29" s="4159"/>
      <c r="T29" s="4159"/>
      <c r="U29" s="4159"/>
      <c r="V29" s="4159"/>
      <c r="W29" s="4159"/>
      <c r="X29" s="4159"/>
      <c r="Y29" s="4159"/>
      <c r="Z29" s="4159"/>
      <c r="AA29" s="4159"/>
      <c r="AB29" s="4159"/>
      <c r="AC29" s="4159"/>
      <c r="AD29" s="4159"/>
      <c r="AE29" s="4159"/>
      <c r="AF29" s="4159"/>
      <c r="AG29" s="4159"/>
      <c r="AH29" s="4159"/>
      <c r="AI29" s="4159"/>
      <c r="AJ29" s="4159"/>
      <c r="AK29" s="4159"/>
      <c r="AL29" s="4159"/>
      <c r="AM29" s="4159"/>
      <c r="AN29" s="4159"/>
      <c r="AO29" s="4159"/>
      <c r="AP29" s="4159"/>
      <c r="AQ29" s="4159"/>
      <c r="AR29" s="483"/>
    </row>
    <row r="30" spans="1:44" ht="15" customHeight="1">
      <c r="A30" s="4168"/>
      <c r="B30" s="4147"/>
      <c r="C30" s="4146"/>
      <c r="D30" s="4147"/>
      <c r="G30" s="4159"/>
      <c r="H30" s="4159"/>
      <c r="I30" s="4159"/>
      <c r="J30" s="4159"/>
      <c r="K30" s="4159"/>
      <c r="L30" s="4159"/>
      <c r="M30" s="4159"/>
      <c r="N30" s="4159"/>
      <c r="O30" s="4159"/>
      <c r="P30" s="4159"/>
      <c r="Q30" s="4159"/>
      <c r="R30" s="4159"/>
      <c r="S30" s="4159"/>
      <c r="T30" s="4159"/>
      <c r="U30" s="4159"/>
      <c r="V30" s="4159"/>
      <c r="W30" s="4159"/>
      <c r="X30" s="4159"/>
      <c r="Y30" s="4159"/>
      <c r="Z30" s="4159"/>
      <c r="AA30" s="4159"/>
      <c r="AB30" s="4159"/>
      <c r="AC30" s="4159"/>
      <c r="AD30" s="4159"/>
      <c r="AE30" s="4159"/>
      <c r="AF30" s="4159"/>
      <c r="AG30" s="4159"/>
      <c r="AH30" s="4159"/>
      <c r="AI30" s="4159"/>
      <c r="AJ30" s="4159"/>
      <c r="AK30" s="4159"/>
      <c r="AL30" s="4159"/>
      <c r="AM30" s="4159"/>
      <c r="AN30" s="4159"/>
      <c r="AO30" s="4159"/>
      <c r="AP30" s="4159"/>
      <c r="AQ30" s="4159"/>
      <c r="AR30" s="483"/>
    </row>
    <row r="31" spans="1:44" ht="15" customHeight="1">
      <c r="A31" s="4168"/>
      <c r="B31" s="4147"/>
      <c r="C31" s="4146"/>
      <c r="D31" s="4147"/>
      <c r="G31" s="4159"/>
      <c r="H31" s="4159"/>
      <c r="I31" s="4159"/>
      <c r="J31" s="4159"/>
      <c r="K31" s="4159"/>
      <c r="L31" s="4159"/>
      <c r="M31" s="4159"/>
      <c r="N31" s="4159"/>
      <c r="O31" s="4159"/>
      <c r="P31" s="4159"/>
      <c r="Q31" s="4159"/>
      <c r="R31" s="4159"/>
      <c r="S31" s="4159"/>
      <c r="T31" s="4159"/>
      <c r="U31" s="4159"/>
      <c r="V31" s="4159"/>
      <c r="W31" s="4159"/>
      <c r="X31" s="4159"/>
      <c r="Y31" s="4159"/>
      <c r="Z31" s="4159"/>
      <c r="AA31" s="4159"/>
      <c r="AB31" s="4159"/>
      <c r="AC31" s="4159"/>
      <c r="AD31" s="4159"/>
      <c r="AE31" s="4159"/>
      <c r="AF31" s="4159"/>
      <c r="AG31" s="4159"/>
      <c r="AH31" s="4159"/>
      <c r="AI31" s="4159"/>
      <c r="AJ31" s="4159"/>
      <c r="AK31" s="4159"/>
      <c r="AL31" s="4159"/>
      <c r="AM31" s="4159"/>
      <c r="AN31" s="4159"/>
      <c r="AO31" s="4159"/>
      <c r="AP31" s="4159"/>
      <c r="AQ31" s="4159"/>
      <c r="AR31" s="483"/>
    </row>
    <row r="32" spans="1:44" ht="15" customHeight="1">
      <c r="A32" s="4168"/>
      <c r="B32" s="4147"/>
      <c r="C32" s="4146"/>
      <c r="D32" s="4147"/>
      <c r="G32" s="4159"/>
      <c r="H32" s="4159"/>
      <c r="I32" s="4159"/>
      <c r="J32" s="4159"/>
      <c r="K32" s="4159"/>
      <c r="L32" s="4159"/>
      <c r="M32" s="4159"/>
      <c r="N32" s="4159"/>
      <c r="O32" s="4159"/>
      <c r="P32" s="4159"/>
      <c r="Q32" s="4159"/>
      <c r="R32" s="4159"/>
      <c r="S32" s="4159"/>
      <c r="T32" s="4159"/>
      <c r="U32" s="4159"/>
      <c r="V32" s="4159"/>
      <c r="W32" s="4159"/>
      <c r="X32" s="4159"/>
      <c r="Y32" s="4159"/>
      <c r="Z32" s="4159"/>
      <c r="AA32" s="4159"/>
      <c r="AB32" s="4159"/>
      <c r="AC32" s="4159"/>
      <c r="AD32" s="4159"/>
      <c r="AE32" s="4159"/>
      <c r="AF32" s="4159"/>
      <c r="AG32" s="4159"/>
      <c r="AH32" s="4159"/>
      <c r="AI32" s="4159"/>
      <c r="AJ32" s="4159"/>
      <c r="AK32" s="4159"/>
      <c r="AL32" s="4159"/>
      <c r="AM32" s="4159"/>
      <c r="AN32" s="4159"/>
      <c r="AO32" s="4159"/>
      <c r="AP32" s="4159"/>
      <c r="AQ32" s="4159"/>
      <c r="AR32" s="483"/>
    </row>
    <row r="33" spans="1:44" ht="15" customHeight="1">
      <c r="A33" s="4168"/>
      <c r="B33" s="4147"/>
      <c r="C33" s="4146"/>
      <c r="D33" s="4147"/>
      <c r="G33" s="494"/>
      <c r="H33" s="494"/>
      <c r="I33" s="494"/>
      <c r="J33" s="494"/>
      <c r="K33" s="494"/>
      <c r="L33" s="494"/>
      <c r="M33" s="494"/>
      <c r="N33" s="494"/>
      <c r="O33" s="494"/>
      <c r="P33" s="494"/>
      <c r="Q33" s="494"/>
      <c r="R33" s="494"/>
      <c r="S33" s="494"/>
      <c r="T33" s="494"/>
      <c r="U33" s="494"/>
      <c r="V33" s="494"/>
      <c r="W33" s="494"/>
      <c r="X33" s="494"/>
      <c r="Y33" s="494"/>
      <c r="Z33" s="494"/>
      <c r="AA33" s="494"/>
      <c r="AB33" s="494"/>
      <c r="AC33" s="494"/>
      <c r="AD33" s="494"/>
      <c r="AE33" s="494"/>
      <c r="AF33" s="494"/>
      <c r="AG33" s="494"/>
      <c r="AH33" s="494"/>
      <c r="AI33" s="494"/>
      <c r="AJ33" s="494"/>
      <c r="AK33" s="494"/>
      <c r="AL33" s="494"/>
      <c r="AM33" s="494"/>
      <c r="AN33" s="494"/>
      <c r="AO33" s="494"/>
      <c r="AP33" s="494"/>
      <c r="AQ33" s="494"/>
      <c r="AR33" s="483"/>
    </row>
    <row r="34" spans="1:44" ht="15" customHeight="1">
      <c r="A34" s="4168"/>
      <c r="B34" s="4147"/>
      <c r="C34" s="4146"/>
      <c r="D34" s="4147"/>
      <c r="E34" s="4160" t="s">
        <v>1008</v>
      </c>
      <c r="F34" s="4161"/>
      <c r="G34" s="494" t="s">
        <v>1025</v>
      </c>
      <c r="H34" s="494"/>
      <c r="I34" s="494"/>
      <c r="J34" s="494"/>
      <c r="K34" s="494"/>
      <c r="L34" s="494"/>
      <c r="M34" s="494"/>
      <c r="N34" s="494"/>
      <c r="O34" s="494"/>
      <c r="P34" s="494"/>
      <c r="Q34" s="494"/>
      <c r="R34" s="494"/>
      <c r="S34" s="494"/>
      <c r="T34" s="494"/>
      <c r="U34" s="494"/>
      <c r="V34" s="494"/>
      <c r="AH34" s="494"/>
      <c r="AI34" s="494"/>
      <c r="AJ34" s="494"/>
      <c r="AK34" s="494"/>
      <c r="AL34" s="494"/>
      <c r="AM34" s="494"/>
      <c r="AN34" s="494"/>
      <c r="AO34" s="494"/>
      <c r="AP34" s="494"/>
      <c r="AQ34" s="494"/>
      <c r="AR34" s="483"/>
    </row>
    <row r="35" spans="1:44" ht="15" customHeight="1">
      <c r="A35" s="4168"/>
      <c r="B35" s="4147"/>
      <c r="C35" s="4146"/>
      <c r="D35" s="4147"/>
      <c r="G35" s="4162" t="s">
        <v>1026</v>
      </c>
      <c r="H35" s="4162"/>
      <c r="I35" s="4162"/>
      <c r="J35" s="4162"/>
      <c r="K35" s="4162"/>
      <c r="L35" s="4162"/>
      <c r="M35" s="4162"/>
      <c r="N35" s="4162" t="s">
        <v>1027</v>
      </c>
      <c r="O35" s="4162"/>
      <c r="P35" s="4162"/>
      <c r="Q35" s="4162"/>
      <c r="R35" s="4162"/>
      <c r="S35" s="4162"/>
      <c r="T35" s="4162"/>
      <c r="U35" s="4162"/>
      <c r="V35" s="4162"/>
      <c r="W35" s="4163" t="s">
        <v>1028</v>
      </c>
      <c r="X35" s="4164"/>
      <c r="Y35" s="4164"/>
      <c r="Z35" s="4164"/>
      <c r="AA35" s="4164"/>
      <c r="AB35" s="4164"/>
      <c r="AC35" s="4164"/>
      <c r="AD35" s="4164"/>
      <c r="AE35" s="4164"/>
      <c r="AF35" s="4165"/>
      <c r="AG35" s="4100" t="s">
        <v>18</v>
      </c>
      <c r="AH35" s="4101"/>
      <c r="AI35" s="4110"/>
      <c r="AJ35" s="4100" t="s">
        <v>1029</v>
      </c>
      <c r="AK35" s="4101"/>
      <c r="AL35" s="4101"/>
      <c r="AM35" s="4101"/>
      <c r="AN35" s="4101"/>
      <c r="AO35" s="4101"/>
      <c r="AP35" s="4110"/>
      <c r="AR35" s="483"/>
    </row>
    <row r="36" spans="1:44" ht="15" customHeight="1">
      <c r="A36" s="4168"/>
      <c r="B36" s="4147"/>
      <c r="C36" s="4146"/>
      <c r="D36" s="4147"/>
      <c r="G36" s="4162"/>
      <c r="H36" s="4162"/>
      <c r="I36" s="4162"/>
      <c r="J36" s="4162"/>
      <c r="K36" s="4162"/>
      <c r="L36" s="4162"/>
      <c r="M36" s="4162"/>
      <c r="N36" s="4162"/>
      <c r="O36" s="4162"/>
      <c r="P36" s="4162"/>
      <c r="Q36" s="4162"/>
      <c r="R36" s="4162"/>
      <c r="S36" s="4162"/>
      <c r="T36" s="4162"/>
      <c r="U36" s="4162"/>
      <c r="V36" s="4162"/>
      <c r="W36" s="4174" t="s">
        <v>1030</v>
      </c>
      <c r="X36" s="4174"/>
      <c r="Y36" s="4174"/>
      <c r="Z36" s="4174"/>
      <c r="AA36" s="4174"/>
      <c r="AB36" s="4174" t="s">
        <v>1031</v>
      </c>
      <c r="AC36" s="4174"/>
      <c r="AD36" s="4174"/>
      <c r="AE36" s="4174"/>
      <c r="AF36" s="4174"/>
      <c r="AG36" s="4114"/>
      <c r="AH36" s="4115"/>
      <c r="AI36" s="4116"/>
      <c r="AJ36" s="4114"/>
      <c r="AK36" s="4115"/>
      <c r="AL36" s="4115"/>
      <c r="AM36" s="4115"/>
      <c r="AN36" s="4115"/>
      <c r="AO36" s="4115"/>
      <c r="AP36" s="4116"/>
      <c r="AR36" s="483"/>
    </row>
    <row r="37" spans="1:44" ht="15" customHeight="1">
      <c r="A37" s="4168"/>
      <c r="B37" s="4147"/>
      <c r="C37" s="4146"/>
      <c r="D37" s="4147"/>
      <c r="G37" s="4404"/>
      <c r="H37" s="4404"/>
      <c r="I37" s="4404"/>
      <c r="J37" s="4404"/>
      <c r="K37" s="4404"/>
      <c r="L37" s="4404"/>
      <c r="M37" s="4404"/>
      <c r="N37" s="4404"/>
      <c r="O37" s="4404"/>
      <c r="P37" s="4404"/>
      <c r="Q37" s="4404"/>
      <c r="R37" s="4404"/>
      <c r="S37" s="4404"/>
      <c r="T37" s="4404"/>
      <c r="U37" s="4404"/>
      <c r="V37" s="4404"/>
      <c r="W37" s="4405"/>
      <c r="X37" s="4405"/>
      <c r="Y37" s="4405"/>
      <c r="Z37" s="4405"/>
      <c r="AA37" s="4405"/>
      <c r="AB37" s="4405"/>
      <c r="AC37" s="4405"/>
      <c r="AD37" s="4405"/>
      <c r="AE37" s="4405"/>
      <c r="AF37" s="4405"/>
      <c r="AG37" s="4406"/>
      <c r="AH37" s="4407"/>
      <c r="AI37" s="4408"/>
      <c r="AJ37" s="4409"/>
      <c r="AK37" s="4410"/>
      <c r="AL37" s="4410"/>
      <c r="AM37" s="4410"/>
      <c r="AN37" s="4410"/>
      <c r="AO37" s="4410"/>
      <c r="AP37" s="4411"/>
      <c r="AR37" s="483"/>
    </row>
    <row r="38" spans="1:44" ht="15" customHeight="1">
      <c r="A38" s="4168"/>
      <c r="B38" s="4147"/>
      <c r="C38" s="4146"/>
      <c r="D38" s="4147"/>
      <c r="G38" s="4404"/>
      <c r="H38" s="4404"/>
      <c r="I38" s="4404"/>
      <c r="J38" s="4404"/>
      <c r="K38" s="4404"/>
      <c r="L38" s="4404"/>
      <c r="M38" s="4404"/>
      <c r="N38" s="4404"/>
      <c r="O38" s="4404"/>
      <c r="P38" s="4404"/>
      <c r="Q38" s="4404"/>
      <c r="R38" s="4404"/>
      <c r="S38" s="4404"/>
      <c r="T38" s="4404"/>
      <c r="U38" s="4404"/>
      <c r="V38" s="4404"/>
      <c r="W38" s="4405"/>
      <c r="X38" s="4405"/>
      <c r="Y38" s="4405"/>
      <c r="Z38" s="4405"/>
      <c r="AA38" s="4405"/>
      <c r="AB38" s="4405"/>
      <c r="AC38" s="4405"/>
      <c r="AD38" s="4405"/>
      <c r="AE38" s="4405"/>
      <c r="AF38" s="4405"/>
      <c r="AG38" s="4406"/>
      <c r="AH38" s="4407"/>
      <c r="AI38" s="4408"/>
      <c r="AJ38" s="4409"/>
      <c r="AK38" s="4410"/>
      <c r="AL38" s="4410"/>
      <c r="AM38" s="4410"/>
      <c r="AN38" s="4410"/>
      <c r="AO38" s="4410"/>
      <c r="AP38" s="4411"/>
      <c r="AR38" s="483"/>
    </row>
    <row r="39" spans="1:44" ht="15" customHeight="1">
      <c r="A39" s="4168"/>
      <c r="B39" s="4147"/>
      <c r="C39" s="4146"/>
      <c r="D39" s="4147"/>
      <c r="G39" s="4404"/>
      <c r="H39" s="4404"/>
      <c r="I39" s="4404"/>
      <c r="J39" s="4404"/>
      <c r="K39" s="4404"/>
      <c r="L39" s="4404"/>
      <c r="M39" s="4404"/>
      <c r="N39" s="4404"/>
      <c r="O39" s="4404"/>
      <c r="P39" s="4404"/>
      <c r="Q39" s="4404"/>
      <c r="R39" s="4404"/>
      <c r="S39" s="4404"/>
      <c r="T39" s="4404"/>
      <c r="U39" s="4404"/>
      <c r="V39" s="4404"/>
      <c r="W39" s="4405"/>
      <c r="X39" s="4405"/>
      <c r="Y39" s="4405"/>
      <c r="Z39" s="4405"/>
      <c r="AA39" s="4405"/>
      <c r="AB39" s="4405"/>
      <c r="AC39" s="4405"/>
      <c r="AD39" s="4405"/>
      <c r="AE39" s="4405"/>
      <c r="AF39" s="4405"/>
      <c r="AG39" s="4406"/>
      <c r="AH39" s="4407"/>
      <c r="AI39" s="4408"/>
      <c r="AJ39" s="4409"/>
      <c r="AK39" s="4410"/>
      <c r="AL39" s="4410"/>
      <c r="AM39" s="4410"/>
      <c r="AN39" s="4410"/>
      <c r="AO39" s="4410"/>
      <c r="AP39" s="4411"/>
      <c r="AR39" s="483"/>
    </row>
    <row r="40" spans="1:44" ht="15" customHeight="1">
      <c r="A40" s="4168"/>
      <c r="B40" s="4147"/>
      <c r="C40" s="4146"/>
      <c r="D40" s="4147"/>
      <c r="G40" s="4404"/>
      <c r="H40" s="4404"/>
      <c r="I40" s="4404"/>
      <c r="J40" s="4404"/>
      <c r="K40" s="4404"/>
      <c r="L40" s="4404"/>
      <c r="M40" s="4404"/>
      <c r="N40" s="4404"/>
      <c r="O40" s="4404"/>
      <c r="P40" s="4404"/>
      <c r="Q40" s="4404"/>
      <c r="R40" s="4404"/>
      <c r="S40" s="4404"/>
      <c r="T40" s="4404"/>
      <c r="U40" s="4404"/>
      <c r="V40" s="4404"/>
      <c r="W40" s="4405"/>
      <c r="X40" s="4405"/>
      <c r="Y40" s="4405"/>
      <c r="Z40" s="4405"/>
      <c r="AA40" s="4405"/>
      <c r="AB40" s="4405"/>
      <c r="AC40" s="4405"/>
      <c r="AD40" s="4405"/>
      <c r="AE40" s="4405"/>
      <c r="AF40" s="4405"/>
      <c r="AG40" s="4406"/>
      <c r="AH40" s="4407"/>
      <c r="AI40" s="4408"/>
      <c r="AJ40" s="4409"/>
      <c r="AK40" s="4410"/>
      <c r="AL40" s="4410"/>
      <c r="AM40" s="4410"/>
      <c r="AN40" s="4410"/>
      <c r="AO40" s="4410"/>
      <c r="AP40" s="4411"/>
      <c r="AR40" s="483"/>
    </row>
    <row r="41" spans="1:44" ht="15" customHeight="1">
      <c r="A41" s="4168"/>
      <c r="B41" s="4147"/>
      <c r="C41" s="4146"/>
      <c r="D41" s="4147"/>
      <c r="G41" s="4404"/>
      <c r="H41" s="4404"/>
      <c r="I41" s="4404"/>
      <c r="J41" s="4404"/>
      <c r="K41" s="4404"/>
      <c r="L41" s="4404"/>
      <c r="M41" s="4404"/>
      <c r="N41" s="4404"/>
      <c r="O41" s="4404"/>
      <c r="P41" s="4404"/>
      <c r="Q41" s="4404"/>
      <c r="R41" s="4404"/>
      <c r="S41" s="4404"/>
      <c r="T41" s="4404"/>
      <c r="U41" s="4404"/>
      <c r="V41" s="4404"/>
      <c r="W41" s="4405"/>
      <c r="X41" s="4405"/>
      <c r="Y41" s="4405"/>
      <c r="Z41" s="4405"/>
      <c r="AA41" s="4405"/>
      <c r="AB41" s="4405"/>
      <c r="AC41" s="4405"/>
      <c r="AD41" s="4405"/>
      <c r="AE41" s="4405"/>
      <c r="AF41" s="4405"/>
      <c r="AG41" s="4406"/>
      <c r="AH41" s="4407"/>
      <c r="AI41" s="4408"/>
      <c r="AJ41" s="4409"/>
      <c r="AK41" s="4410"/>
      <c r="AL41" s="4410"/>
      <c r="AM41" s="4410"/>
      <c r="AN41" s="4410"/>
      <c r="AO41" s="4410"/>
      <c r="AP41" s="4411"/>
      <c r="AR41" s="483"/>
    </row>
    <row r="42" spans="1:44" ht="15" customHeight="1">
      <c r="A42" s="4168"/>
      <c r="B42" s="4147"/>
      <c r="C42" s="4146"/>
      <c r="D42" s="4147"/>
      <c r="Q42" s="492"/>
      <c r="R42" s="492"/>
      <c r="S42" s="492"/>
      <c r="T42" s="492"/>
      <c r="U42" s="492"/>
      <c r="V42" s="492"/>
      <c r="W42" s="492"/>
      <c r="X42" s="492"/>
      <c r="Y42" s="492"/>
      <c r="Z42" s="492"/>
      <c r="AA42" s="492"/>
      <c r="AB42" s="492"/>
      <c r="AC42" s="492"/>
      <c r="AD42" s="492"/>
      <c r="AE42" s="492"/>
      <c r="AF42" s="492"/>
      <c r="AG42" s="492"/>
      <c r="AH42" s="492"/>
      <c r="AI42" s="492" t="s">
        <v>1032</v>
      </c>
      <c r="AJ42" s="4158">
        <f>SUM(AJ37:AP41)</f>
        <v>0</v>
      </c>
      <c r="AK42" s="4158"/>
      <c r="AL42" s="4158"/>
      <c r="AM42" s="4158"/>
      <c r="AN42" s="4158"/>
      <c r="AO42" s="4158"/>
      <c r="AP42" s="4158"/>
      <c r="AQ42" s="470" t="s">
        <v>586</v>
      </c>
      <c r="AR42" s="483"/>
    </row>
    <row r="43" spans="1:44" ht="15" customHeight="1">
      <c r="A43" s="4168"/>
      <c r="B43" s="4147"/>
      <c r="C43" s="4146"/>
      <c r="D43" s="4147"/>
      <c r="Q43" s="492"/>
      <c r="R43" s="492"/>
      <c r="S43" s="492"/>
      <c r="T43" s="492"/>
      <c r="U43" s="492"/>
      <c r="V43" s="492"/>
      <c r="W43" s="492"/>
      <c r="X43" s="492"/>
      <c r="Y43" s="492"/>
      <c r="Z43" s="492"/>
      <c r="AA43" s="492"/>
      <c r="AB43" s="492"/>
      <c r="AC43" s="492"/>
      <c r="AD43" s="492"/>
      <c r="AE43" s="492"/>
      <c r="AF43" s="492"/>
      <c r="AG43" s="492"/>
      <c r="AH43" s="492"/>
      <c r="AI43" s="492"/>
      <c r="AJ43" s="495"/>
      <c r="AK43" s="495"/>
      <c r="AL43" s="495"/>
      <c r="AM43" s="495"/>
      <c r="AN43" s="495"/>
      <c r="AO43" s="495"/>
      <c r="AP43" s="495"/>
      <c r="AR43" s="483"/>
    </row>
    <row r="44" spans="1:44" ht="15" customHeight="1">
      <c r="A44" s="4168"/>
      <c r="B44" s="4147"/>
      <c r="C44" s="4146"/>
      <c r="D44" s="4147"/>
      <c r="G44" s="470" t="s">
        <v>1033</v>
      </c>
      <c r="AF44" s="4141">
        <f>入力シート!C24</f>
        <v>13000000</v>
      </c>
      <c r="AG44" s="4141"/>
      <c r="AH44" s="4141"/>
      <c r="AI44" s="4141"/>
      <c r="AJ44" s="4141"/>
      <c r="AK44" s="4141"/>
      <c r="AL44" s="4141"/>
      <c r="AM44" s="4141"/>
      <c r="AN44" s="4141"/>
      <c r="AO44" s="470" t="s">
        <v>586</v>
      </c>
      <c r="AQ44" s="492"/>
      <c r="AR44" s="483"/>
    </row>
    <row r="45" spans="1:44" ht="15" customHeight="1">
      <c r="A45" s="4168"/>
      <c r="B45" s="4147"/>
      <c r="C45" s="4146"/>
      <c r="D45" s="4147"/>
      <c r="G45" s="470" t="s">
        <v>1034</v>
      </c>
      <c r="AF45" s="4142">
        <f>AJ42</f>
        <v>0</v>
      </c>
      <c r="AG45" s="4142"/>
      <c r="AH45" s="4142"/>
      <c r="AI45" s="4142"/>
      <c r="AJ45" s="4142"/>
      <c r="AK45" s="4142"/>
      <c r="AL45" s="4142"/>
      <c r="AM45" s="4142"/>
      <c r="AN45" s="4142"/>
      <c r="AO45" s="470" t="s">
        <v>586</v>
      </c>
      <c r="AQ45" s="492"/>
      <c r="AR45" s="483"/>
    </row>
    <row r="46" spans="1:44" ht="15" customHeight="1">
      <c r="A46" s="4168"/>
      <c r="B46" s="4147"/>
      <c r="C46" s="4146"/>
      <c r="D46" s="4147"/>
      <c r="G46" s="470" t="s">
        <v>1035</v>
      </c>
      <c r="Q46" s="470" t="s">
        <v>1036</v>
      </c>
      <c r="AF46" s="4142">
        <f>AF44+AF45</f>
        <v>13000000</v>
      </c>
      <c r="AG46" s="4142"/>
      <c r="AH46" s="4142"/>
      <c r="AI46" s="4142"/>
      <c r="AJ46" s="4142"/>
      <c r="AK46" s="4142"/>
      <c r="AL46" s="4142"/>
      <c r="AM46" s="4142"/>
      <c r="AN46" s="4142"/>
      <c r="AO46" s="470" t="s">
        <v>586</v>
      </c>
      <c r="AQ46" s="492"/>
      <c r="AR46" s="483"/>
    </row>
    <row r="47" spans="1:44" ht="15" customHeight="1">
      <c r="A47" s="4168"/>
      <c r="B47" s="4147"/>
      <c r="C47" s="4146"/>
      <c r="D47" s="4147"/>
      <c r="G47" s="470" t="s">
        <v>1037</v>
      </c>
      <c r="AF47" s="4143">
        <f>ROUND(AF45/AF44,2)*100</f>
        <v>0</v>
      </c>
      <c r="AG47" s="4143"/>
      <c r="AH47" s="4143"/>
      <c r="AI47" s="4143"/>
      <c r="AJ47" s="4143"/>
      <c r="AK47" s="4143"/>
      <c r="AL47" s="4143"/>
      <c r="AM47" s="4143"/>
      <c r="AN47" s="4143"/>
      <c r="AO47" s="470" t="s">
        <v>1038</v>
      </c>
      <c r="AQ47" s="492"/>
      <c r="AR47" s="483"/>
    </row>
    <row r="48" spans="1:44" ht="15" customHeight="1">
      <c r="A48" s="4168"/>
      <c r="B48" s="4147"/>
      <c r="C48" s="4171"/>
      <c r="D48" s="4172"/>
      <c r="E48" s="477"/>
      <c r="F48" s="477"/>
      <c r="G48" s="477" t="s">
        <v>1039</v>
      </c>
      <c r="H48" s="477"/>
      <c r="I48" s="477"/>
      <c r="J48" s="477"/>
      <c r="K48" s="477"/>
      <c r="L48" s="477"/>
      <c r="M48" s="477"/>
      <c r="N48" s="477"/>
      <c r="O48" s="477"/>
      <c r="P48" s="477"/>
      <c r="Q48" s="477"/>
      <c r="R48" s="477"/>
      <c r="S48" s="477"/>
      <c r="T48" s="477"/>
      <c r="U48" s="477"/>
      <c r="V48" s="477"/>
      <c r="W48" s="477"/>
      <c r="X48" s="477"/>
      <c r="Y48" s="496"/>
      <c r="Z48" s="496"/>
      <c r="AA48" s="496"/>
      <c r="AB48" s="496"/>
      <c r="AC48" s="497"/>
      <c r="AD48" s="497"/>
      <c r="AE48" s="497"/>
      <c r="AF48" s="497"/>
      <c r="AG48" s="497"/>
      <c r="AH48" s="497"/>
      <c r="AI48" s="497"/>
      <c r="AJ48" s="497"/>
      <c r="AK48" s="497"/>
      <c r="AL48" s="497"/>
      <c r="AM48" s="497"/>
      <c r="AN48" s="497"/>
      <c r="AO48" s="497"/>
      <c r="AP48" s="497"/>
      <c r="AQ48" s="497"/>
      <c r="AR48" s="478"/>
    </row>
    <row r="49" spans="1:44" ht="15" customHeight="1">
      <c r="A49" s="4168"/>
      <c r="B49" s="4147"/>
      <c r="C49" s="4144" t="s">
        <v>166</v>
      </c>
      <c r="D49" s="4145"/>
      <c r="E49" s="473"/>
      <c r="F49" s="473"/>
      <c r="G49" s="473"/>
      <c r="H49" s="473"/>
      <c r="I49" s="473"/>
      <c r="J49" s="473"/>
      <c r="K49" s="473"/>
      <c r="L49" s="473"/>
      <c r="M49" s="473"/>
      <c r="N49" s="473"/>
      <c r="O49" s="473"/>
      <c r="P49" s="473"/>
      <c r="Q49" s="473"/>
      <c r="R49" s="473"/>
      <c r="S49" s="473"/>
      <c r="T49" s="473"/>
      <c r="U49" s="473"/>
      <c r="V49" s="473"/>
      <c r="W49" s="473"/>
      <c r="X49" s="473"/>
      <c r="Y49" s="473"/>
      <c r="Z49" s="473"/>
      <c r="AA49" s="473"/>
      <c r="AB49" s="473"/>
      <c r="AC49" s="473"/>
      <c r="AD49" s="473"/>
      <c r="AE49" s="473"/>
      <c r="AF49" s="473"/>
      <c r="AG49" s="473"/>
      <c r="AH49" s="473"/>
      <c r="AI49" s="473"/>
      <c r="AJ49" s="473"/>
      <c r="AK49" s="473"/>
      <c r="AL49" s="473"/>
      <c r="AM49" s="473"/>
      <c r="AN49" s="473"/>
      <c r="AO49" s="473"/>
      <c r="AP49" s="473"/>
      <c r="AQ49" s="473"/>
      <c r="AR49" s="474"/>
    </row>
    <row r="50" spans="1:44" ht="15" customHeight="1">
      <c r="A50" s="4168"/>
      <c r="B50" s="4147"/>
      <c r="C50" s="4146"/>
      <c r="D50" s="4147"/>
      <c r="E50" s="4111" t="s">
        <v>1040</v>
      </c>
      <c r="F50" s="4112"/>
      <c r="G50" s="4112"/>
      <c r="H50" s="4112"/>
      <c r="I50" s="4112"/>
      <c r="J50" s="4112"/>
      <c r="K50" s="4112"/>
      <c r="L50" s="470" t="s">
        <v>1019</v>
      </c>
      <c r="Y50" s="498"/>
      <c r="Z50" s="4112"/>
      <c r="AA50" s="4112"/>
      <c r="AB50" s="476" t="s">
        <v>5</v>
      </c>
      <c r="AC50" s="4112"/>
      <c r="AD50" s="4112"/>
      <c r="AE50" s="476" t="s">
        <v>1023</v>
      </c>
      <c r="AF50" s="4112"/>
      <c r="AG50" s="4112"/>
      <c r="AH50" s="476" t="s">
        <v>1024</v>
      </c>
      <c r="AJ50" s="476"/>
      <c r="AL50" s="476"/>
      <c r="AR50" s="483"/>
    </row>
    <row r="51" spans="1:44" ht="15" customHeight="1">
      <c r="A51" s="4168"/>
      <c r="B51" s="4147"/>
      <c r="C51" s="4146"/>
      <c r="D51" s="4147"/>
      <c r="L51" s="470" t="s">
        <v>1041</v>
      </c>
      <c r="Q51" s="470" t="s">
        <v>1042</v>
      </c>
      <c r="AR51" s="483"/>
    </row>
    <row r="52" spans="1:44" ht="15" customHeight="1">
      <c r="A52" s="4168"/>
      <c r="B52" s="4147"/>
      <c r="C52" s="4146"/>
      <c r="D52" s="4147"/>
      <c r="Y52" s="4115" t="s">
        <v>1043</v>
      </c>
      <c r="Z52" s="4115"/>
      <c r="AA52" s="4115"/>
      <c r="AB52" s="4115"/>
      <c r="AC52" s="4115"/>
      <c r="AD52" s="4115"/>
      <c r="AE52" s="477"/>
      <c r="AF52" s="4118"/>
      <c r="AG52" s="4118"/>
      <c r="AH52" s="4118"/>
      <c r="AI52" s="4118"/>
      <c r="AJ52" s="4118"/>
      <c r="AK52" s="4118"/>
      <c r="AL52" s="4118"/>
      <c r="AM52" s="4118"/>
      <c r="AN52" s="4118"/>
      <c r="AO52" s="4118"/>
      <c r="AR52" s="483"/>
    </row>
    <row r="53" spans="1:44" ht="15" customHeight="1" thickBot="1">
      <c r="A53" s="4703"/>
      <c r="B53" s="4702"/>
      <c r="C53" s="4148"/>
      <c r="D53" s="4702"/>
      <c r="E53" s="486"/>
      <c r="F53" s="486"/>
      <c r="G53" s="486"/>
      <c r="H53" s="486"/>
      <c r="I53" s="486"/>
      <c r="J53" s="486"/>
      <c r="K53" s="486"/>
      <c r="L53" s="486"/>
      <c r="M53" s="486"/>
      <c r="N53" s="486"/>
      <c r="O53" s="486"/>
      <c r="P53" s="486"/>
      <c r="Q53" s="486"/>
      <c r="R53" s="486"/>
      <c r="S53" s="486"/>
      <c r="T53" s="486"/>
      <c r="U53" s="486"/>
      <c r="V53" s="486"/>
      <c r="W53" s="486"/>
      <c r="X53" s="486"/>
      <c r="Y53" s="486"/>
      <c r="Z53" s="486"/>
      <c r="AA53" s="486"/>
      <c r="AB53" s="486"/>
      <c r="AC53" s="499"/>
      <c r="AD53" s="499"/>
      <c r="AE53" s="499"/>
      <c r="AF53" s="499"/>
      <c r="AG53" s="499"/>
      <c r="AH53" s="499"/>
      <c r="AI53" s="499"/>
      <c r="AJ53" s="499"/>
      <c r="AK53" s="499"/>
      <c r="AL53" s="499"/>
      <c r="AM53" s="499"/>
      <c r="AN53" s="499"/>
      <c r="AO53" s="499"/>
      <c r="AP53" s="499"/>
      <c r="AQ53" s="499"/>
      <c r="AR53" s="489"/>
    </row>
    <row r="54" spans="1:44" ht="15" customHeight="1"/>
    <row r="55" spans="1:44" ht="15" customHeight="1">
      <c r="N55" s="4119" t="s">
        <v>1044</v>
      </c>
      <c r="O55" s="4120"/>
      <c r="P55" s="4102"/>
      <c r="Q55" s="4102"/>
      <c r="R55" s="4103"/>
      <c r="S55" s="4413" t="s">
        <v>1045</v>
      </c>
      <c r="T55" s="4414"/>
      <c r="U55" s="4102"/>
      <c r="V55" s="4102"/>
      <c r="W55" s="4103"/>
      <c r="AA55" s="4125" t="s">
        <v>1046</v>
      </c>
      <c r="AB55" s="4126"/>
      <c r="AC55" s="4126"/>
      <c r="AD55" s="4126"/>
      <c r="AE55" s="4127"/>
      <c r="AF55" s="4131" t="s">
        <v>1047</v>
      </c>
      <c r="AG55" s="4132"/>
      <c r="AH55" s="4132"/>
      <c r="AI55" s="4132"/>
      <c r="AJ55" s="4133"/>
      <c r="AK55" s="4131" t="s">
        <v>1048</v>
      </c>
      <c r="AL55" s="4132"/>
      <c r="AM55" s="4132"/>
      <c r="AN55" s="4132"/>
      <c r="AO55" s="4133"/>
    </row>
    <row r="56" spans="1:44" ht="15" customHeight="1">
      <c r="N56" s="4107"/>
      <c r="O56" s="4108"/>
      <c r="P56" s="4108"/>
      <c r="Q56" s="4108"/>
      <c r="R56" s="4109"/>
      <c r="S56" s="4418" t="s">
        <v>1049</v>
      </c>
      <c r="T56" s="4419"/>
      <c r="U56" s="4108"/>
      <c r="V56" s="4108"/>
      <c r="W56" s="4109"/>
      <c r="AA56" s="4128"/>
      <c r="AB56" s="4129"/>
      <c r="AC56" s="4129"/>
      <c r="AD56" s="4129"/>
      <c r="AE56" s="4130"/>
      <c r="AF56" s="4134"/>
      <c r="AG56" s="4135"/>
      <c r="AH56" s="4135"/>
      <c r="AI56" s="4135"/>
      <c r="AJ56" s="4136"/>
      <c r="AK56" s="4134"/>
      <c r="AL56" s="4135"/>
      <c r="AM56" s="4135"/>
      <c r="AN56" s="4135"/>
      <c r="AO56" s="4136"/>
    </row>
    <row r="57" spans="1:44" ht="15" customHeight="1">
      <c r="N57" s="4100"/>
      <c r="O57" s="4101"/>
      <c r="P57" s="4102"/>
      <c r="Q57" s="4102"/>
      <c r="R57" s="4103"/>
      <c r="S57" s="4100"/>
      <c r="T57" s="4101"/>
      <c r="U57" s="4102"/>
      <c r="V57" s="4102"/>
      <c r="W57" s="4103"/>
      <c r="AA57" s="4100"/>
      <c r="AB57" s="4101"/>
      <c r="AC57" s="4101"/>
      <c r="AD57" s="4101"/>
      <c r="AE57" s="4110"/>
      <c r="AF57" s="4100"/>
      <c r="AG57" s="4101"/>
      <c r="AH57" s="4101"/>
      <c r="AI57" s="4101"/>
      <c r="AJ57" s="4110"/>
      <c r="AK57" s="4100"/>
      <c r="AL57" s="4101"/>
      <c r="AM57" s="4101"/>
      <c r="AN57" s="4101"/>
      <c r="AO57" s="4110"/>
    </row>
    <row r="58" spans="1:44" ht="15" customHeight="1">
      <c r="N58" s="4104"/>
      <c r="O58" s="4105"/>
      <c r="P58" s="4105"/>
      <c r="Q58" s="4105"/>
      <c r="R58" s="4106"/>
      <c r="S58" s="4104"/>
      <c r="T58" s="4105"/>
      <c r="U58" s="4105"/>
      <c r="V58" s="4105"/>
      <c r="W58" s="4106"/>
      <c r="AA58" s="4111"/>
      <c r="AB58" s="4112"/>
      <c r="AC58" s="4112"/>
      <c r="AD58" s="4112"/>
      <c r="AE58" s="4113"/>
      <c r="AF58" s="4111"/>
      <c r="AG58" s="4112"/>
      <c r="AH58" s="4112"/>
      <c r="AI58" s="4112"/>
      <c r="AJ58" s="4113"/>
      <c r="AK58" s="4111"/>
      <c r="AL58" s="4112"/>
      <c r="AM58" s="4112"/>
      <c r="AN58" s="4112"/>
      <c r="AO58" s="4113"/>
    </row>
    <row r="59" spans="1:44" ht="5.0999999999999996" customHeight="1">
      <c r="N59" s="4104"/>
      <c r="O59" s="4105"/>
      <c r="P59" s="4105"/>
      <c r="Q59" s="4105"/>
      <c r="R59" s="4106"/>
      <c r="S59" s="4104"/>
      <c r="T59" s="4105"/>
      <c r="U59" s="4105"/>
      <c r="V59" s="4105"/>
      <c r="W59" s="4106"/>
      <c r="AA59" s="4111"/>
      <c r="AB59" s="4112"/>
      <c r="AC59" s="4112"/>
      <c r="AD59" s="4112"/>
      <c r="AE59" s="4113"/>
      <c r="AF59" s="4111"/>
      <c r="AG59" s="4112"/>
      <c r="AH59" s="4112"/>
      <c r="AI59" s="4112"/>
      <c r="AJ59" s="4113"/>
      <c r="AK59" s="4111"/>
      <c r="AL59" s="4112"/>
      <c r="AM59" s="4112"/>
      <c r="AN59" s="4112"/>
      <c r="AO59" s="4113"/>
    </row>
    <row r="60" spans="1:44" ht="15" customHeight="1">
      <c r="N60" s="4107"/>
      <c r="O60" s="4108"/>
      <c r="P60" s="4108"/>
      <c r="Q60" s="4108"/>
      <c r="R60" s="4109"/>
      <c r="S60" s="4107"/>
      <c r="T60" s="4108"/>
      <c r="U60" s="4108"/>
      <c r="V60" s="4108"/>
      <c r="W60" s="4109"/>
      <c r="AA60" s="4114"/>
      <c r="AB60" s="4115"/>
      <c r="AC60" s="4115"/>
      <c r="AD60" s="4115"/>
      <c r="AE60" s="4116"/>
      <c r="AF60" s="4114"/>
      <c r="AG60" s="4115"/>
      <c r="AH60" s="4115"/>
      <c r="AI60" s="4115"/>
      <c r="AJ60" s="4116"/>
      <c r="AK60" s="4114"/>
      <c r="AL60" s="4115"/>
      <c r="AM60" s="4115"/>
      <c r="AN60" s="4115"/>
      <c r="AO60" s="4116"/>
    </row>
  </sheetData>
  <mergeCells count="105">
    <mergeCell ref="N57:R60"/>
    <mergeCell ref="S57:W60"/>
    <mergeCell ref="AA57:AE60"/>
    <mergeCell ref="AF57:AJ60"/>
    <mergeCell ref="AK57:AO60"/>
    <mergeCell ref="AF52:AO52"/>
    <mergeCell ref="N55:R56"/>
    <mergeCell ref="S55:W55"/>
    <mergeCell ref="AA55:AE56"/>
    <mergeCell ref="AF55:AJ56"/>
    <mergeCell ref="AK55:AO56"/>
    <mergeCell ref="S56:W56"/>
    <mergeCell ref="AF44:AN44"/>
    <mergeCell ref="AF45:AN45"/>
    <mergeCell ref="AF46:AN46"/>
    <mergeCell ref="AF47:AN47"/>
    <mergeCell ref="C49:D53"/>
    <mergeCell ref="E50:K50"/>
    <mergeCell ref="Z50:AA50"/>
    <mergeCell ref="AC50:AD50"/>
    <mergeCell ref="AF50:AG50"/>
    <mergeCell ref="Y52:AD52"/>
    <mergeCell ref="N41:V41"/>
    <mergeCell ref="W41:AA41"/>
    <mergeCell ref="AB41:AF41"/>
    <mergeCell ref="AG41:AI41"/>
    <mergeCell ref="AJ41:AP41"/>
    <mergeCell ref="AJ42:AP42"/>
    <mergeCell ref="W39:AA39"/>
    <mergeCell ref="AB39:AF39"/>
    <mergeCell ref="AG39:AI39"/>
    <mergeCell ref="AJ39:AP39"/>
    <mergeCell ref="AA25:AB25"/>
    <mergeCell ref="G26:AQ32"/>
    <mergeCell ref="G40:M40"/>
    <mergeCell ref="N40:V40"/>
    <mergeCell ref="W40:AA40"/>
    <mergeCell ref="AB40:AF40"/>
    <mergeCell ref="AG40:AI40"/>
    <mergeCell ref="AJ40:AP40"/>
    <mergeCell ref="AG37:AI37"/>
    <mergeCell ref="AJ37:AP37"/>
    <mergeCell ref="G38:M38"/>
    <mergeCell ref="N38:V38"/>
    <mergeCell ref="W38:AA38"/>
    <mergeCell ref="AB38:AF38"/>
    <mergeCell ref="AG38:AI38"/>
    <mergeCell ref="AJ38:AP38"/>
    <mergeCell ref="E34:F34"/>
    <mergeCell ref="G35:M36"/>
    <mergeCell ref="N35:V36"/>
    <mergeCell ref="W35:AF35"/>
    <mergeCell ref="AG35:AI36"/>
    <mergeCell ref="AJ35:AP36"/>
    <mergeCell ref="A20:B53"/>
    <mergeCell ref="C20:D48"/>
    <mergeCell ref="E20:J21"/>
    <mergeCell ref="K22:L23"/>
    <mergeCell ref="M22:O23"/>
    <mergeCell ref="E25:F25"/>
    <mergeCell ref="M25:Q25"/>
    <mergeCell ref="G39:M39"/>
    <mergeCell ref="N39:V39"/>
    <mergeCell ref="G41:M41"/>
    <mergeCell ref="W36:AA36"/>
    <mergeCell ref="AB36:AF36"/>
    <mergeCell ref="G37:M37"/>
    <mergeCell ref="N37:V37"/>
    <mergeCell ref="W37:AA37"/>
    <mergeCell ref="AB37:AF37"/>
    <mergeCell ref="U25:V25"/>
    <mergeCell ref="X25:Y25"/>
    <mergeCell ref="B10:AQ18"/>
    <mergeCell ref="C19:G19"/>
    <mergeCell ref="I19:J19"/>
    <mergeCell ref="L19:Q19"/>
    <mergeCell ref="R19:AQ19"/>
    <mergeCell ref="AC5:AE5"/>
    <mergeCell ref="AG5:AH5"/>
    <mergeCell ref="AI5:AK5"/>
    <mergeCell ref="H6:I6"/>
    <mergeCell ref="J6:M6"/>
    <mergeCell ref="A7:G7"/>
    <mergeCell ref="H7:AR7"/>
    <mergeCell ref="A5:G6"/>
    <mergeCell ref="H5:I5"/>
    <mergeCell ref="J5:L5"/>
    <mergeCell ref="O5:P5"/>
    <mergeCell ref="Q5:S5"/>
    <mergeCell ref="U5:V5"/>
    <mergeCell ref="W5:Y5"/>
    <mergeCell ref="AA5:AB5"/>
    <mergeCell ref="A8:G8"/>
    <mergeCell ref="A2:AR2"/>
    <mergeCell ref="A3:G3"/>
    <mergeCell ref="H3:T3"/>
    <mergeCell ref="U3:AA3"/>
    <mergeCell ref="AB3:AR3"/>
    <mergeCell ref="A4:G4"/>
    <mergeCell ref="H4:I4"/>
    <mergeCell ref="J4:L4"/>
    <mergeCell ref="M4:N4"/>
    <mergeCell ref="O4:T4"/>
    <mergeCell ref="U4:AA4"/>
    <mergeCell ref="AB4:AR4"/>
  </mergeCells>
  <phoneticPr fontId="18"/>
  <dataValidations count="2">
    <dataValidation type="list" errorStyle="warning" allowBlank="1" showInputMessage="1" showErrorMessage="1" sqref="H4:I4" xr:uid="{8C19B4F5-A858-45F7-B790-EC1791D42362}">
      <formula1>"□,■"</formula1>
    </dataValidation>
    <dataValidation type="list" errorStyle="warning" allowBlank="1" showInputMessage="1" showErrorMessage="1" sqref="M4:N4 H5:I5 H6:I6 O5:P5 U5:V5 AA5:AB5 AG5:AH5 K20 K22:L23 Q20:R20 W20 AC20 E25:F25 E34:F34" xr:uid="{D11638D9-DD76-479C-8200-1644E22E9D69}">
      <formula1>"■,□"</formula1>
    </dataValidation>
  </dataValidations>
  <printOptions horizontalCentered="1"/>
  <pageMargins left="0.78740157480314965" right="0.19685039370078741" top="0.51181102362204722" bottom="0.39370078740157483" header="0.11811023622047245" footer="0.31496062992125984"/>
  <pageSetup paperSize="9" scale="85"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xr:uid="{00000000-0002-0000-3900-000000000000}">
          <x14:formula1>
            <xm:f>#REF!</xm:f>
          </x14:formula1>
          <xm:sqref>JF4:JG4 WVW982986:WVX982986 WMA982986:WMB982986 WCE982986:WCF982986 VSI982986:VSJ982986 VIM982986:VIN982986 UYQ982986:UYR982986 UOU982986:UOV982986 UEY982986:UEZ982986 TVC982986:TVD982986 TLG982986:TLH982986 TBK982986:TBL982986 SRO982986:SRP982986 SHS982986:SHT982986 RXW982986:RXX982986 ROA982986:ROB982986 REE982986:REF982986 QUI982986:QUJ982986 QKM982986:QKN982986 QAQ982986:QAR982986 PQU982986:PQV982986 PGY982986:PGZ982986 OXC982986:OXD982986 ONG982986:ONH982986 ODK982986:ODL982986 NTO982986:NTP982986 NJS982986:NJT982986 MZW982986:MZX982986 MQA982986:MQB982986 MGE982986:MGF982986 LWI982986:LWJ982986 LMM982986:LMN982986 LCQ982986:LCR982986 KSU982986:KSV982986 KIY982986:KIZ982986 JZC982986:JZD982986 JPG982986:JPH982986 JFK982986:JFL982986 IVO982986:IVP982986 ILS982986:ILT982986 IBW982986:IBX982986 HSA982986:HSB982986 HIE982986:HIF982986 GYI982986:GYJ982986 GOM982986:GON982986 GEQ982986:GER982986 FUU982986:FUV982986 FKY982986:FKZ982986 FBC982986:FBD982986 ERG982986:ERH982986 EHK982986:EHL982986 DXO982986:DXP982986 DNS982986:DNT982986 DDW982986:DDX982986 CUA982986:CUB982986 CKE982986:CKF982986 CAI982986:CAJ982986 BQM982986:BQN982986 BGQ982986:BGR982986 AWU982986:AWV982986 AMY982986:AMZ982986 ADC982986:ADD982986 TG982986:TH982986 JK982986:JL982986 O982986:P982986 WVW917450:WVX917450 WMA917450:WMB917450 WCE917450:WCF917450 VSI917450:VSJ917450 VIM917450:VIN917450 UYQ917450:UYR917450 UOU917450:UOV917450 UEY917450:UEZ917450 TVC917450:TVD917450 TLG917450:TLH917450 TBK917450:TBL917450 SRO917450:SRP917450 SHS917450:SHT917450 RXW917450:RXX917450 ROA917450:ROB917450 REE917450:REF917450 QUI917450:QUJ917450 QKM917450:QKN917450 QAQ917450:QAR917450 PQU917450:PQV917450 PGY917450:PGZ917450 OXC917450:OXD917450 ONG917450:ONH917450 ODK917450:ODL917450 NTO917450:NTP917450 NJS917450:NJT917450 MZW917450:MZX917450 MQA917450:MQB917450 MGE917450:MGF917450 LWI917450:LWJ917450 LMM917450:LMN917450 LCQ917450:LCR917450 KSU917450:KSV917450 KIY917450:KIZ917450 JZC917450:JZD917450 JPG917450:JPH917450 JFK917450:JFL917450 IVO917450:IVP917450 ILS917450:ILT917450 IBW917450:IBX917450 HSA917450:HSB917450 HIE917450:HIF917450 GYI917450:GYJ917450 GOM917450:GON917450 GEQ917450:GER917450 FUU917450:FUV917450 FKY917450:FKZ917450 FBC917450:FBD917450 ERG917450:ERH917450 EHK917450:EHL917450 DXO917450:DXP917450 DNS917450:DNT917450 DDW917450:DDX917450 CUA917450:CUB917450 CKE917450:CKF917450 CAI917450:CAJ917450 BQM917450:BQN917450 BGQ917450:BGR917450 AWU917450:AWV917450 AMY917450:AMZ917450 ADC917450:ADD917450 TG917450:TH917450 JK917450:JL917450 O917450:P917450 WVW851914:WVX851914 WMA851914:WMB851914 WCE851914:WCF851914 VSI851914:VSJ851914 VIM851914:VIN851914 UYQ851914:UYR851914 UOU851914:UOV851914 UEY851914:UEZ851914 TVC851914:TVD851914 TLG851914:TLH851914 TBK851914:TBL851914 SRO851914:SRP851914 SHS851914:SHT851914 RXW851914:RXX851914 ROA851914:ROB851914 REE851914:REF851914 QUI851914:QUJ851914 QKM851914:QKN851914 QAQ851914:QAR851914 PQU851914:PQV851914 PGY851914:PGZ851914 OXC851914:OXD851914 ONG851914:ONH851914 ODK851914:ODL851914 NTO851914:NTP851914 NJS851914:NJT851914 MZW851914:MZX851914 MQA851914:MQB851914 MGE851914:MGF851914 LWI851914:LWJ851914 LMM851914:LMN851914 LCQ851914:LCR851914 KSU851914:KSV851914 KIY851914:KIZ851914 JZC851914:JZD851914 JPG851914:JPH851914 JFK851914:JFL851914 IVO851914:IVP851914 ILS851914:ILT851914 IBW851914:IBX851914 HSA851914:HSB851914 HIE851914:HIF851914 GYI851914:GYJ851914 GOM851914:GON851914 GEQ851914:GER851914 FUU851914:FUV851914 FKY851914:FKZ851914 FBC851914:FBD851914 ERG851914:ERH851914 EHK851914:EHL851914 DXO851914:DXP851914 DNS851914:DNT851914 DDW851914:DDX851914 CUA851914:CUB851914 CKE851914:CKF851914 CAI851914:CAJ851914 BQM851914:BQN851914 BGQ851914:BGR851914 AWU851914:AWV851914 AMY851914:AMZ851914 ADC851914:ADD851914 TG851914:TH851914 JK851914:JL851914 O851914:P851914 WVW786378:WVX786378 WMA786378:WMB786378 WCE786378:WCF786378 VSI786378:VSJ786378 VIM786378:VIN786378 UYQ786378:UYR786378 UOU786378:UOV786378 UEY786378:UEZ786378 TVC786378:TVD786378 TLG786378:TLH786378 TBK786378:TBL786378 SRO786378:SRP786378 SHS786378:SHT786378 RXW786378:RXX786378 ROA786378:ROB786378 REE786378:REF786378 QUI786378:QUJ786378 QKM786378:QKN786378 QAQ786378:QAR786378 PQU786378:PQV786378 PGY786378:PGZ786378 OXC786378:OXD786378 ONG786378:ONH786378 ODK786378:ODL786378 NTO786378:NTP786378 NJS786378:NJT786378 MZW786378:MZX786378 MQA786378:MQB786378 MGE786378:MGF786378 LWI786378:LWJ786378 LMM786378:LMN786378 LCQ786378:LCR786378 KSU786378:KSV786378 KIY786378:KIZ786378 JZC786378:JZD786378 JPG786378:JPH786378 JFK786378:JFL786378 IVO786378:IVP786378 ILS786378:ILT786378 IBW786378:IBX786378 HSA786378:HSB786378 HIE786378:HIF786378 GYI786378:GYJ786378 GOM786378:GON786378 GEQ786378:GER786378 FUU786378:FUV786378 FKY786378:FKZ786378 FBC786378:FBD786378 ERG786378:ERH786378 EHK786378:EHL786378 DXO786378:DXP786378 DNS786378:DNT786378 DDW786378:DDX786378 CUA786378:CUB786378 CKE786378:CKF786378 CAI786378:CAJ786378 BQM786378:BQN786378 BGQ786378:BGR786378 AWU786378:AWV786378 AMY786378:AMZ786378 ADC786378:ADD786378 TG786378:TH786378 JK786378:JL786378 O786378:P786378 WVW720842:WVX720842 WMA720842:WMB720842 WCE720842:WCF720842 VSI720842:VSJ720842 VIM720842:VIN720842 UYQ720842:UYR720842 UOU720842:UOV720842 UEY720842:UEZ720842 TVC720842:TVD720842 TLG720842:TLH720842 TBK720842:TBL720842 SRO720842:SRP720842 SHS720842:SHT720842 RXW720842:RXX720842 ROA720842:ROB720842 REE720842:REF720842 QUI720842:QUJ720842 QKM720842:QKN720842 QAQ720842:QAR720842 PQU720842:PQV720842 PGY720842:PGZ720842 OXC720842:OXD720842 ONG720842:ONH720842 ODK720842:ODL720842 NTO720842:NTP720842 NJS720842:NJT720842 MZW720842:MZX720842 MQA720842:MQB720842 MGE720842:MGF720842 LWI720842:LWJ720842 LMM720842:LMN720842 LCQ720842:LCR720842 KSU720842:KSV720842 KIY720842:KIZ720842 JZC720842:JZD720842 JPG720842:JPH720842 JFK720842:JFL720842 IVO720842:IVP720842 ILS720842:ILT720842 IBW720842:IBX720842 HSA720842:HSB720842 HIE720842:HIF720842 GYI720842:GYJ720842 GOM720842:GON720842 GEQ720842:GER720842 FUU720842:FUV720842 FKY720842:FKZ720842 FBC720842:FBD720842 ERG720842:ERH720842 EHK720842:EHL720842 DXO720842:DXP720842 DNS720842:DNT720842 DDW720842:DDX720842 CUA720842:CUB720842 CKE720842:CKF720842 CAI720842:CAJ720842 BQM720842:BQN720842 BGQ720842:BGR720842 AWU720842:AWV720842 AMY720842:AMZ720842 ADC720842:ADD720842 TG720842:TH720842 JK720842:JL720842 O720842:P720842 WVW655306:WVX655306 WMA655306:WMB655306 WCE655306:WCF655306 VSI655306:VSJ655306 VIM655306:VIN655306 UYQ655306:UYR655306 UOU655306:UOV655306 UEY655306:UEZ655306 TVC655306:TVD655306 TLG655306:TLH655306 TBK655306:TBL655306 SRO655306:SRP655306 SHS655306:SHT655306 RXW655306:RXX655306 ROA655306:ROB655306 REE655306:REF655306 QUI655306:QUJ655306 QKM655306:QKN655306 QAQ655306:QAR655306 PQU655306:PQV655306 PGY655306:PGZ655306 OXC655306:OXD655306 ONG655306:ONH655306 ODK655306:ODL655306 NTO655306:NTP655306 NJS655306:NJT655306 MZW655306:MZX655306 MQA655306:MQB655306 MGE655306:MGF655306 LWI655306:LWJ655306 LMM655306:LMN655306 LCQ655306:LCR655306 KSU655306:KSV655306 KIY655306:KIZ655306 JZC655306:JZD655306 JPG655306:JPH655306 JFK655306:JFL655306 IVO655306:IVP655306 ILS655306:ILT655306 IBW655306:IBX655306 HSA655306:HSB655306 HIE655306:HIF655306 GYI655306:GYJ655306 GOM655306:GON655306 GEQ655306:GER655306 FUU655306:FUV655306 FKY655306:FKZ655306 FBC655306:FBD655306 ERG655306:ERH655306 EHK655306:EHL655306 DXO655306:DXP655306 DNS655306:DNT655306 DDW655306:DDX655306 CUA655306:CUB655306 CKE655306:CKF655306 CAI655306:CAJ655306 BQM655306:BQN655306 BGQ655306:BGR655306 AWU655306:AWV655306 AMY655306:AMZ655306 ADC655306:ADD655306 TG655306:TH655306 JK655306:JL655306 O655306:P655306 WVW589770:WVX589770 WMA589770:WMB589770 WCE589770:WCF589770 VSI589770:VSJ589770 VIM589770:VIN589770 UYQ589770:UYR589770 UOU589770:UOV589770 UEY589770:UEZ589770 TVC589770:TVD589770 TLG589770:TLH589770 TBK589770:TBL589770 SRO589770:SRP589770 SHS589770:SHT589770 RXW589770:RXX589770 ROA589770:ROB589770 REE589770:REF589770 QUI589770:QUJ589770 QKM589770:QKN589770 QAQ589770:QAR589770 PQU589770:PQV589770 PGY589770:PGZ589770 OXC589770:OXD589770 ONG589770:ONH589770 ODK589770:ODL589770 NTO589770:NTP589770 NJS589770:NJT589770 MZW589770:MZX589770 MQA589770:MQB589770 MGE589770:MGF589770 LWI589770:LWJ589770 LMM589770:LMN589770 LCQ589770:LCR589770 KSU589770:KSV589770 KIY589770:KIZ589770 JZC589770:JZD589770 JPG589770:JPH589770 JFK589770:JFL589770 IVO589770:IVP589770 ILS589770:ILT589770 IBW589770:IBX589770 HSA589770:HSB589770 HIE589770:HIF589770 GYI589770:GYJ589770 GOM589770:GON589770 GEQ589770:GER589770 FUU589770:FUV589770 FKY589770:FKZ589770 FBC589770:FBD589770 ERG589770:ERH589770 EHK589770:EHL589770 DXO589770:DXP589770 DNS589770:DNT589770 DDW589770:DDX589770 CUA589770:CUB589770 CKE589770:CKF589770 CAI589770:CAJ589770 BQM589770:BQN589770 BGQ589770:BGR589770 AWU589770:AWV589770 AMY589770:AMZ589770 ADC589770:ADD589770 TG589770:TH589770 JK589770:JL589770 O589770:P589770 WVW524234:WVX524234 WMA524234:WMB524234 WCE524234:WCF524234 VSI524234:VSJ524234 VIM524234:VIN524234 UYQ524234:UYR524234 UOU524234:UOV524234 UEY524234:UEZ524234 TVC524234:TVD524234 TLG524234:TLH524234 TBK524234:TBL524234 SRO524234:SRP524234 SHS524234:SHT524234 RXW524234:RXX524234 ROA524234:ROB524234 REE524234:REF524234 QUI524234:QUJ524234 QKM524234:QKN524234 QAQ524234:QAR524234 PQU524234:PQV524234 PGY524234:PGZ524234 OXC524234:OXD524234 ONG524234:ONH524234 ODK524234:ODL524234 NTO524234:NTP524234 NJS524234:NJT524234 MZW524234:MZX524234 MQA524234:MQB524234 MGE524234:MGF524234 LWI524234:LWJ524234 LMM524234:LMN524234 LCQ524234:LCR524234 KSU524234:KSV524234 KIY524234:KIZ524234 JZC524234:JZD524234 JPG524234:JPH524234 JFK524234:JFL524234 IVO524234:IVP524234 ILS524234:ILT524234 IBW524234:IBX524234 HSA524234:HSB524234 HIE524234:HIF524234 GYI524234:GYJ524234 GOM524234:GON524234 GEQ524234:GER524234 FUU524234:FUV524234 FKY524234:FKZ524234 FBC524234:FBD524234 ERG524234:ERH524234 EHK524234:EHL524234 DXO524234:DXP524234 DNS524234:DNT524234 DDW524234:DDX524234 CUA524234:CUB524234 CKE524234:CKF524234 CAI524234:CAJ524234 BQM524234:BQN524234 BGQ524234:BGR524234 AWU524234:AWV524234 AMY524234:AMZ524234 ADC524234:ADD524234 TG524234:TH524234 JK524234:JL524234 O524234:P524234 WVW458698:WVX458698 WMA458698:WMB458698 WCE458698:WCF458698 VSI458698:VSJ458698 VIM458698:VIN458698 UYQ458698:UYR458698 UOU458698:UOV458698 UEY458698:UEZ458698 TVC458698:TVD458698 TLG458698:TLH458698 TBK458698:TBL458698 SRO458698:SRP458698 SHS458698:SHT458698 RXW458698:RXX458698 ROA458698:ROB458698 REE458698:REF458698 QUI458698:QUJ458698 QKM458698:QKN458698 QAQ458698:QAR458698 PQU458698:PQV458698 PGY458698:PGZ458698 OXC458698:OXD458698 ONG458698:ONH458698 ODK458698:ODL458698 NTO458698:NTP458698 NJS458698:NJT458698 MZW458698:MZX458698 MQA458698:MQB458698 MGE458698:MGF458698 LWI458698:LWJ458698 LMM458698:LMN458698 LCQ458698:LCR458698 KSU458698:KSV458698 KIY458698:KIZ458698 JZC458698:JZD458698 JPG458698:JPH458698 JFK458698:JFL458698 IVO458698:IVP458698 ILS458698:ILT458698 IBW458698:IBX458698 HSA458698:HSB458698 HIE458698:HIF458698 GYI458698:GYJ458698 GOM458698:GON458698 GEQ458698:GER458698 FUU458698:FUV458698 FKY458698:FKZ458698 FBC458698:FBD458698 ERG458698:ERH458698 EHK458698:EHL458698 DXO458698:DXP458698 DNS458698:DNT458698 DDW458698:DDX458698 CUA458698:CUB458698 CKE458698:CKF458698 CAI458698:CAJ458698 BQM458698:BQN458698 BGQ458698:BGR458698 AWU458698:AWV458698 AMY458698:AMZ458698 ADC458698:ADD458698 TG458698:TH458698 JK458698:JL458698 O458698:P458698 WVW393162:WVX393162 WMA393162:WMB393162 WCE393162:WCF393162 VSI393162:VSJ393162 VIM393162:VIN393162 UYQ393162:UYR393162 UOU393162:UOV393162 UEY393162:UEZ393162 TVC393162:TVD393162 TLG393162:TLH393162 TBK393162:TBL393162 SRO393162:SRP393162 SHS393162:SHT393162 RXW393162:RXX393162 ROA393162:ROB393162 REE393162:REF393162 QUI393162:QUJ393162 QKM393162:QKN393162 QAQ393162:QAR393162 PQU393162:PQV393162 PGY393162:PGZ393162 OXC393162:OXD393162 ONG393162:ONH393162 ODK393162:ODL393162 NTO393162:NTP393162 NJS393162:NJT393162 MZW393162:MZX393162 MQA393162:MQB393162 MGE393162:MGF393162 LWI393162:LWJ393162 LMM393162:LMN393162 LCQ393162:LCR393162 KSU393162:KSV393162 KIY393162:KIZ393162 JZC393162:JZD393162 JPG393162:JPH393162 JFK393162:JFL393162 IVO393162:IVP393162 ILS393162:ILT393162 IBW393162:IBX393162 HSA393162:HSB393162 HIE393162:HIF393162 GYI393162:GYJ393162 GOM393162:GON393162 GEQ393162:GER393162 FUU393162:FUV393162 FKY393162:FKZ393162 FBC393162:FBD393162 ERG393162:ERH393162 EHK393162:EHL393162 DXO393162:DXP393162 DNS393162:DNT393162 DDW393162:DDX393162 CUA393162:CUB393162 CKE393162:CKF393162 CAI393162:CAJ393162 BQM393162:BQN393162 BGQ393162:BGR393162 AWU393162:AWV393162 AMY393162:AMZ393162 ADC393162:ADD393162 TG393162:TH393162 JK393162:JL393162 O393162:P393162 WVW327626:WVX327626 WMA327626:WMB327626 WCE327626:WCF327626 VSI327626:VSJ327626 VIM327626:VIN327626 UYQ327626:UYR327626 UOU327626:UOV327626 UEY327626:UEZ327626 TVC327626:TVD327626 TLG327626:TLH327626 TBK327626:TBL327626 SRO327626:SRP327626 SHS327626:SHT327626 RXW327626:RXX327626 ROA327626:ROB327626 REE327626:REF327626 QUI327626:QUJ327626 QKM327626:QKN327626 QAQ327626:QAR327626 PQU327626:PQV327626 PGY327626:PGZ327626 OXC327626:OXD327626 ONG327626:ONH327626 ODK327626:ODL327626 NTO327626:NTP327626 NJS327626:NJT327626 MZW327626:MZX327626 MQA327626:MQB327626 MGE327626:MGF327626 LWI327626:LWJ327626 LMM327626:LMN327626 LCQ327626:LCR327626 KSU327626:KSV327626 KIY327626:KIZ327626 JZC327626:JZD327626 JPG327626:JPH327626 JFK327626:JFL327626 IVO327626:IVP327626 ILS327626:ILT327626 IBW327626:IBX327626 HSA327626:HSB327626 HIE327626:HIF327626 GYI327626:GYJ327626 GOM327626:GON327626 GEQ327626:GER327626 FUU327626:FUV327626 FKY327626:FKZ327626 FBC327626:FBD327626 ERG327626:ERH327626 EHK327626:EHL327626 DXO327626:DXP327626 DNS327626:DNT327626 DDW327626:DDX327626 CUA327626:CUB327626 CKE327626:CKF327626 CAI327626:CAJ327626 BQM327626:BQN327626 BGQ327626:BGR327626 AWU327626:AWV327626 AMY327626:AMZ327626 ADC327626:ADD327626 TG327626:TH327626 JK327626:JL327626 O327626:P327626 WVW262090:WVX262090 WMA262090:WMB262090 WCE262090:WCF262090 VSI262090:VSJ262090 VIM262090:VIN262090 UYQ262090:UYR262090 UOU262090:UOV262090 UEY262090:UEZ262090 TVC262090:TVD262090 TLG262090:TLH262090 TBK262090:TBL262090 SRO262090:SRP262090 SHS262090:SHT262090 RXW262090:RXX262090 ROA262090:ROB262090 REE262090:REF262090 QUI262090:QUJ262090 QKM262090:QKN262090 QAQ262090:QAR262090 PQU262090:PQV262090 PGY262090:PGZ262090 OXC262090:OXD262090 ONG262090:ONH262090 ODK262090:ODL262090 NTO262090:NTP262090 NJS262090:NJT262090 MZW262090:MZX262090 MQA262090:MQB262090 MGE262090:MGF262090 LWI262090:LWJ262090 LMM262090:LMN262090 LCQ262090:LCR262090 KSU262090:KSV262090 KIY262090:KIZ262090 JZC262090:JZD262090 JPG262090:JPH262090 JFK262090:JFL262090 IVO262090:IVP262090 ILS262090:ILT262090 IBW262090:IBX262090 HSA262090:HSB262090 HIE262090:HIF262090 GYI262090:GYJ262090 GOM262090:GON262090 GEQ262090:GER262090 FUU262090:FUV262090 FKY262090:FKZ262090 FBC262090:FBD262090 ERG262090:ERH262090 EHK262090:EHL262090 DXO262090:DXP262090 DNS262090:DNT262090 DDW262090:DDX262090 CUA262090:CUB262090 CKE262090:CKF262090 CAI262090:CAJ262090 BQM262090:BQN262090 BGQ262090:BGR262090 AWU262090:AWV262090 AMY262090:AMZ262090 ADC262090:ADD262090 TG262090:TH262090 JK262090:JL262090 O262090:P262090 WVW196554:WVX196554 WMA196554:WMB196554 WCE196554:WCF196554 VSI196554:VSJ196554 VIM196554:VIN196554 UYQ196554:UYR196554 UOU196554:UOV196554 UEY196554:UEZ196554 TVC196554:TVD196554 TLG196554:TLH196554 TBK196554:TBL196554 SRO196554:SRP196554 SHS196554:SHT196554 RXW196554:RXX196554 ROA196554:ROB196554 REE196554:REF196554 QUI196554:QUJ196554 QKM196554:QKN196554 QAQ196554:QAR196554 PQU196554:PQV196554 PGY196554:PGZ196554 OXC196554:OXD196554 ONG196554:ONH196554 ODK196554:ODL196554 NTO196554:NTP196554 NJS196554:NJT196554 MZW196554:MZX196554 MQA196554:MQB196554 MGE196554:MGF196554 LWI196554:LWJ196554 LMM196554:LMN196554 LCQ196554:LCR196554 KSU196554:KSV196554 KIY196554:KIZ196554 JZC196554:JZD196554 JPG196554:JPH196554 JFK196554:JFL196554 IVO196554:IVP196554 ILS196554:ILT196554 IBW196554:IBX196554 HSA196554:HSB196554 HIE196554:HIF196554 GYI196554:GYJ196554 GOM196554:GON196554 GEQ196554:GER196554 FUU196554:FUV196554 FKY196554:FKZ196554 FBC196554:FBD196554 ERG196554:ERH196554 EHK196554:EHL196554 DXO196554:DXP196554 DNS196554:DNT196554 DDW196554:DDX196554 CUA196554:CUB196554 CKE196554:CKF196554 CAI196554:CAJ196554 BQM196554:BQN196554 BGQ196554:BGR196554 AWU196554:AWV196554 AMY196554:AMZ196554 ADC196554:ADD196554 TG196554:TH196554 JK196554:JL196554 O196554:P196554 WVW131018:WVX131018 WMA131018:WMB131018 WCE131018:WCF131018 VSI131018:VSJ131018 VIM131018:VIN131018 UYQ131018:UYR131018 UOU131018:UOV131018 UEY131018:UEZ131018 TVC131018:TVD131018 TLG131018:TLH131018 TBK131018:TBL131018 SRO131018:SRP131018 SHS131018:SHT131018 RXW131018:RXX131018 ROA131018:ROB131018 REE131018:REF131018 QUI131018:QUJ131018 QKM131018:QKN131018 QAQ131018:QAR131018 PQU131018:PQV131018 PGY131018:PGZ131018 OXC131018:OXD131018 ONG131018:ONH131018 ODK131018:ODL131018 NTO131018:NTP131018 NJS131018:NJT131018 MZW131018:MZX131018 MQA131018:MQB131018 MGE131018:MGF131018 LWI131018:LWJ131018 LMM131018:LMN131018 LCQ131018:LCR131018 KSU131018:KSV131018 KIY131018:KIZ131018 JZC131018:JZD131018 JPG131018:JPH131018 JFK131018:JFL131018 IVO131018:IVP131018 ILS131018:ILT131018 IBW131018:IBX131018 HSA131018:HSB131018 HIE131018:HIF131018 GYI131018:GYJ131018 GOM131018:GON131018 GEQ131018:GER131018 FUU131018:FUV131018 FKY131018:FKZ131018 FBC131018:FBD131018 ERG131018:ERH131018 EHK131018:EHL131018 DXO131018:DXP131018 DNS131018:DNT131018 DDW131018:DDX131018 CUA131018:CUB131018 CKE131018:CKF131018 CAI131018:CAJ131018 BQM131018:BQN131018 BGQ131018:BGR131018 AWU131018:AWV131018 AMY131018:AMZ131018 ADC131018:ADD131018 TG131018:TH131018 JK131018:JL131018 O131018:P131018 WVW65482:WVX65482 WMA65482:WMB65482 WCE65482:WCF65482 VSI65482:VSJ65482 VIM65482:VIN65482 UYQ65482:UYR65482 UOU65482:UOV65482 UEY65482:UEZ65482 TVC65482:TVD65482 TLG65482:TLH65482 TBK65482:TBL65482 SRO65482:SRP65482 SHS65482:SHT65482 RXW65482:RXX65482 ROA65482:ROB65482 REE65482:REF65482 QUI65482:QUJ65482 QKM65482:QKN65482 QAQ65482:QAR65482 PQU65482:PQV65482 PGY65482:PGZ65482 OXC65482:OXD65482 ONG65482:ONH65482 ODK65482:ODL65482 NTO65482:NTP65482 NJS65482:NJT65482 MZW65482:MZX65482 MQA65482:MQB65482 MGE65482:MGF65482 LWI65482:LWJ65482 LMM65482:LMN65482 LCQ65482:LCR65482 KSU65482:KSV65482 KIY65482:KIZ65482 JZC65482:JZD65482 JPG65482:JPH65482 JFK65482:JFL65482 IVO65482:IVP65482 ILS65482:ILT65482 IBW65482:IBX65482 HSA65482:HSB65482 HIE65482:HIF65482 GYI65482:GYJ65482 GOM65482:GON65482 GEQ65482:GER65482 FUU65482:FUV65482 FKY65482:FKZ65482 FBC65482:FBD65482 ERG65482:ERH65482 EHK65482:EHL65482 DXO65482:DXP65482 DNS65482:DNT65482 DDW65482:DDX65482 CUA65482:CUB65482 CKE65482:CKF65482 CAI65482:CAJ65482 BQM65482:BQN65482 BGQ65482:BGR65482 AWU65482:AWV65482 AMY65482:AMZ65482 ADC65482:ADD65482 TG65482:TH65482 JK65482:JL65482 O65482:P65482 WVW5:WVX5 WMA5:WMB5 WCE5:WCF5 VSI5:VSJ5 VIM5:VIN5 UYQ5:UYR5 UOU5:UOV5 UEY5:UEZ5 TVC5:TVD5 TLG5:TLH5 TBK5:TBL5 SRO5:SRP5 SHS5:SHT5 RXW5:RXX5 ROA5:ROB5 REE5:REF5 QUI5:QUJ5 QKM5:QKN5 QAQ5:QAR5 PQU5:PQV5 PGY5:PGZ5 OXC5:OXD5 ONG5:ONH5 ODK5:ODL5 NTO5:NTP5 NJS5:NJT5 MZW5:MZX5 MQA5:MQB5 MGE5:MGF5 LWI5:LWJ5 LMM5:LMN5 LCQ5:LCR5 KSU5:KSV5 KIY5:KIZ5 JZC5:JZD5 JPG5:JPH5 JFK5:JFL5 IVO5:IVP5 ILS5:ILT5 IBW5:IBX5 HSA5:HSB5 HIE5:HIF5 GYI5:GYJ5 GOM5:GON5 GEQ5:GER5 FUU5:FUV5 FKY5:FKZ5 FBC5:FBD5 ERG5:ERH5 EHK5:EHL5 DXO5:DXP5 DNS5:DNT5 DDW5:DDX5 CUA5:CUB5 CKE5:CKF5 CAI5:CAJ5 BQM5:BQN5 BGQ5:BGR5 AWU5:AWV5 AMY5:AMZ5 ADC5:ADD5 TG5:TH5 JK5:JL5 AXA5:AXB5 WVS983001:WVS983003 WLW983001:WLW983003 WCA983001:WCA983003 VSE983001:VSE983003 VII983001:VII983003 UYM983001:UYM983003 UOQ983001:UOQ983003 UEU983001:UEU983003 TUY983001:TUY983003 TLC983001:TLC983003 TBG983001:TBG983003 SRK983001:SRK983003 SHO983001:SHO983003 RXS983001:RXS983003 RNW983001:RNW983003 REA983001:REA983003 QUE983001:QUE983003 QKI983001:QKI983003 QAM983001:QAM983003 PQQ983001:PQQ983003 PGU983001:PGU983003 OWY983001:OWY983003 ONC983001:ONC983003 ODG983001:ODG983003 NTK983001:NTK983003 NJO983001:NJO983003 MZS983001:MZS983003 MPW983001:MPW983003 MGA983001:MGA983003 LWE983001:LWE983003 LMI983001:LMI983003 LCM983001:LCM983003 KSQ983001:KSQ983003 KIU983001:KIU983003 JYY983001:JYY983003 JPC983001:JPC983003 JFG983001:JFG983003 IVK983001:IVK983003 ILO983001:ILO983003 IBS983001:IBS983003 HRW983001:HRW983003 HIA983001:HIA983003 GYE983001:GYE983003 GOI983001:GOI983003 GEM983001:GEM983003 FUQ983001:FUQ983003 FKU983001:FKU983003 FAY983001:FAY983003 ERC983001:ERC983003 EHG983001:EHG983003 DXK983001:DXK983003 DNO983001:DNO983003 DDS983001:DDS983003 CTW983001:CTW983003 CKA983001:CKA983003 CAE983001:CAE983003 BQI983001:BQI983003 BGM983001:BGM983003 AWQ983001:AWQ983003 AMU983001:AMU983003 ACY983001:ACY983003 TC983001:TC983003 JG983001:JG983003 K983001:K983003 WVS917465:WVS917467 WLW917465:WLW917467 WCA917465:WCA917467 VSE917465:VSE917467 VII917465:VII917467 UYM917465:UYM917467 UOQ917465:UOQ917467 UEU917465:UEU917467 TUY917465:TUY917467 TLC917465:TLC917467 TBG917465:TBG917467 SRK917465:SRK917467 SHO917465:SHO917467 RXS917465:RXS917467 RNW917465:RNW917467 REA917465:REA917467 QUE917465:QUE917467 QKI917465:QKI917467 QAM917465:QAM917467 PQQ917465:PQQ917467 PGU917465:PGU917467 OWY917465:OWY917467 ONC917465:ONC917467 ODG917465:ODG917467 NTK917465:NTK917467 NJO917465:NJO917467 MZS917465:MZS917467 MPW917465:MPW917467 MGA917465:MGA917467 LWE917465:LWE917467 LMI917465:LMI917467 LCM917465:LCM917467 KSQ917465:KSQ917467 KIU917465:KIU917467 JYY917465:JYY917467 JPC917465:JPC917467 JFG917465:JFG917467 IVK917465:IVK917467 ILO917465:ILO917467 IBS917465:IBS917467 HRW917465:HRW917467 HIA917465:HIA917467 GYE917465:GYE917467 GOI917465:GOI917467 GEM917465:GEM917467 FUQ917465:FUQ917467 FKU917465:FKU917467 FAY917465:FAY917467 ERC917465:ERC917467 EHG917465:EHG917467 DXK917465:DXK917467 DNO917465:DNO917467 DDS917465:DDS917467 CTW917465:CTW917467 CKA917465:CKA917467 CAE917465:CAE917467 BQI917465:BQI917467 BGM917465:BGM917467 AWQ917465:AWQ917467 AMU917465:AMU917467 ACY917465:ACY917467 TC917465:TC917467 JG917465:JG917467 K917465:K917467 WVS851929:WVS851931 WLW851929:WLW851931 WCA851929:WCA851931 VSE851929:VSE851931 VII851929:VII851931 UYM851929:UYM851931 UOQ851929:UOQ851931 UEU851929:UEU851931 TUY851929:TUY851931 TLC851929:TLC851931 TBG851929:TBG851931 SRK851929:SRK851931 SHO851929:SHO851931 RXS851929:RXS851931 RNW851929:RNW851931 REA851929:REA851931 QUE851929:QUE851931 QKI851929:QKI851931 QAM851929:QAM851931 PQQ851929:PQQ851931 PGU851929:PGU851931 OWY851929:OWY851931 ONC851929:ONC851931 ODG851929:ODG851931 NTK851929:NTK851931 NJO851929:NJO851931 MZS851929:MZS851931 MPW851929:MPW851931 MGA851929:MGA851931 LWE851929:LWE851931 LMI851929:LMI851931 LCM851929:LCM851931 KSQ851929:KSQ851931 KIU851929:KIU851931 JYY851929:JYY851931 JPC851929:JPC851931 JFG851929:JFG851931 IVK851929:IVK851931 ILO851929:ILO851931 IBS851929:IBS851931 HRW851929:HRW851931 HIA851929:HIA851931 GYE851929:GYE851931 GOI851929:GOI851931 GEM851929:GEM851931 FUQ851929:FUQ851931 FKU851929:FKU851931 FAY851929:FAY851931 ERC851929:ERC851931 EHG851929:EHG851931 DXK851929:DXK851931 DNO851929:DNO851931 DDS851929:DDS851931 CTW851929:CTW851931 CKA851929:CKA851931 CAE851929:CAE851931 BQI851929:BQI851931 BGM851929:BGM851931 AWQ851929:AWQ851931 AMU851929:AMU851931 ACY851929:ACY851931 TC851929:TC851931 JG851929:JG851931 K851929:K851931 WVS786393:WVS786395 WLW786393:WLW786395 WCA786393:WCA786395 VSE786393:VSE786395 VII786393:VII786395 UYM786393:UYM786395 UOQ786393:UOQ786395 UEU786393:UEU786395 TUY786393:TUY786395 TLC786393:TLC786395 TBG786393:TBG786395 SRK786393:SRK786395 SHO786393:SHO786395 RXS786393:RXS786395 RNW786393:RNW786395 REA786393:REA786395 QUE786393:QUE786395 QKI786393:QKI786395 QAM786393:QAM786395 PQQ786393:PQQ786395 PGU786393:PGU786395 OWY786393:OWY786395 ONC786393:ONC786395 ODG786393:ODG786395 NTK786393:NTK786395 NJO786393:NJO786395 MZS786393:MZS786395 MPW786393:MPW786395 MGA786393:MGA786395 LWE786393:LWE786395 LMI786393:LMI786395 LCM786393:LCM786395 KSQ786393:KSQ786395 KIU786393:KIU786395 JYY786393:JYY786395 JPC786393:JPC786395 JFG786393:JFG786395 IVK786393:IVK786395 ILO786393:ILO786395 IBS786393:IBS786395 HRW786393:HRW786395 HIA786393:HIA786395 GYE786393:GYE786395 GOI786393:GOI786395 GEM786393:GEM786395 FUQ786393:FUQ786395 FKU786393:FKU786395 FAY786393:FAY786395 ERC786393:ERC786395 EHG786393:EHG786395 DXK786393:DXK786395 DNO786393:DNO786395 DDS786393:DDS786395 CTW786393:CTW786395 CKA786393:CKA786395 CAE786393:CAE786395 BQI786393:BQI786395 BGM786393:BGM786395 AWQ786393:AWQ786395 AMU786393:AMU786395 ACY786393:ACY786395 TC786393:TC786395 JG786393:JG786395 K786393:K786395 WVS720857:WVS720859 WLW720857:WLW720859 WCA720857:WCA720859 VSE720857:VSE720859 VII720857:VII720859 UYM720857:UYM720859 UOQ720857:UOQ720859 UEU720857:UEU720859 TUY720857:TUY720859 TLC720857:TLC720859 TBG720857:TBG720859 SRK720857:SRK720859 SHO720857:SHO720859 RXS720857:RXS720859 RNW720857:RNW720859 REA720857:REA720859 QUE720857:QUE720859 QKI720857:QKI720859 QAM720857:QAM720859 PQQ720857:PQQ720859 PGU720857:PGU720859 OWY720857:OWY720859 ONC720857:ONC720859 ODG720857:ODG720859 NTK720857:NTK720859 NJO720857:NJO720859 MZS720857:MZS720859 MPW720857:MPW720859 MGA720857:MGA720859 LWE720857:LWE720859 LMI720857:LMI720859 LCM720857:LCM720859 KSQ720857:KSQ720859 KIU720857:KIU720859 JYY720857:JYY720859 JPC720857:JPC720859 JFG720857:JFG720859 IVK720857:IVK720859 ILO720857:ILO720859 IBS720857:IBS720859 HRW720857:HRW720859 HIA720857:HIA720859 GYE720857:GYE720859 GOI720857:GOI720859 GEM720857:GEM720859 FUQ720857:FUQ720859 FKU720857:FKU720859 FAY720857:FAY720859 ERC720857:ERC720859 EHG720857:EHG720859 DXK720857:DXK720859 DNO720857:DNO720859 DDS720857:DDS720859 CTW720857:CTW720859 CKA720857:CKA720859 CAE720857:CAE720859 BQI720857:BQI720859 BGM720857:BGM720859 AWQ720857:AWQ720859 AMU720857:AMU720859 ACY720857:ACY720859 TC720857:TC720859 JG720857:JG720859 K720857:K720859 WVS655321:WVS655323 WLW655321:WLW655323 WCA655321:WCA655323 VSE655321:VSE655323 VII655321:VII655323 UYM655321:UYM655323 UOQ655321:UOQ655323 UEU655321:UEU655323 TUY655321:TUY655323 TLC655321:TLC655323 TBG655321:TBG655323 SRK655321:SRK655323 SHO655321:SHO655323 RXS655321:RXS655323 RNW655321:RNW655323 REA655321:REA655323 QUE655321:QUE655323 QKI655321:QKI655323 QAM655321:QAM655323 PQQ655321:PQQ655323 PGU655321:PGU655323 OWY655321:OWY655323 ONC655321:ONC655323 ODG655321:ODG655323 NTK655321:NTK655323 NJO655321:NJO655323 MZS655321:MZS655323 MPW655321:MPW655323 MGA655321:MGA655323 LWE655321:LWE655323 LMI655321:LMI655323 LCM655321:LCM655323 KSQ655321:KSQ655323 KIU655321:KIU655323 JYY655321:JYY655323 JPC655321:JPC655323 JFG655321:JFG655323 IVK655321:IVK655323 ILO655321:ILO655323 IBS655321:IBS655323 HRW655321:HRW655323 HIA655321:HIA655323 GYE655321:GYE655323 GOI655321:GOI655323 GEM655321:GEM655323 FUQ655321:FUQ655323 FKU655321:FKU655323 FAY655321:FAY655323 ERC655321:ERC655323 EHG655321:EHG655323 DXK655321:DXK655323 DNO655321:DNO655323 DDS655321:DDS655323 CTW655321:CTW655323 CKA655321:CKA655323 CAE655321:CAE655323 BQI655321:BQI655323 BGM655321:BGM655323 AWQ655321:AWQ655323 AMU655321:AMU655323 ACY655321:ACY655323 TC655321:TC655323 JG655321:JG655323 K655321:K655323 WVS589785:WVS589787 WLW589785:WLW589787 WCA589785:WCA589787 VSE589785:VSE589787 VII589785:VII589787 UYM589785:UYM589787 UOQ589785:UOQ589787 UEU589785:UEU589787 TUY589785:TUY589787 TLC589785:TLC589787 TBG589785:TBG589787 SRK589785:SRK589787 SHO589785:SHO589787 RXS589785:RXS589787 RNW589785:RNW589787 REA589785:REA589787 QUE589785:QUE589787 QKI589785:QKI589787 QAM589785:QAM589787 PQQ589785:PQQ589787 PGU589785:PGU589787 OWY589785:OWY589787 ONC589785:ONC589787 ODG589785:ODG589787 NTK589785:NTK589787 NJO589785:NJO589787 MZS589785:MZS589787 MPW589785:MPW589787 MGA589785:MGA589787 LWE589785:LWE589787 LMI589785:LMI589787 LCM589785:LCM589787 KSQ589785:KSQ589787 KIU589785:KIU589787 JYY589785:JYY589787 JPC589785:JPC589787 JFG589785:JFG589787 IVK589785:IVK589787 ILO589785:ILO589787 IBS589785:IBS589787 HRW589785:HRW589787 HIA589785:HIA589787 GYE589785:GYE589787 GOI589785:GOI589787 GEM589785:GEM589787 FUQ589785:FUQ589787 FKU589785:FKU589787 FAY589785:FAY589787 ERC589785:ERC589787 EHG589785:EHG589787 DXK589785:DXK589787 DNO589785:DNO589787 DDS589785:DDS589787 CTW589785:CTW589787 CKA589785:CKA589787 CAE589785:CAE589787 BQI589785:BQI589787 BGM589785:BGM589787 AWQ589785:AWQ589787 AMU589785:AMU589787 ACY589785:ACY589787 TC589785:TC589787 JG589785:JG589787 K589785:K589787 WVS524249:WVS524251 WLW524249:WLW524251 WCA524249:WCA524251 VSE524249:VSE524251 VII524249:VII524251 UYM524249:UYM524251 UOQ524249:UOQ524251 UEU524249:UEU524251 TUY524249:TUY524251 TLC524249:TLC524251 TBG524249:TBG524251 SRK524249:SRK524251 SHO524249:SHO524251 RXS524249:RXS524251 RNW524249:RNW524251 REA524249:REA524251 QUE524249:QUE524251 QKI524249:QKI524251 QAM524249:QAM524251 PQQ524249:PQQ524251 PGU524249:PGU524251 OWY524249:OWY524251 ONC524249:ONC524251 ODG524249:ODG524251 NTK524249:NTK524251 NJO524249:NJO524251 MZS524249:MZS524251 MPW524249:MPW524251 MGA524249:MGA524251 LWE524249:LWE524251 LMI524249:LMI524251 LCM524249:LCM524251 KSQ524249:KSQ524251 KIU524249:KIU524251 JYY524249:JYY524251 JPC524249:JPC524251 JFG524249:JFG524251 IVK524249:IVK524251 ILO524249:ILO524251 IBS524249:IBS524251 HRW524249:HRW524251 HIA524249:HIA524251 GYE524249:GYE524251 GOI524249:GOI524251 GEM524249:GEM524251 FUQ524249:FUQ524251 FKU524249:FKU524251 FAY524249:FAY524251 ERC524249:ERC524251 EHG524249:EHG524251 DXK524249:DXK524251 DNO524249:DNO524251 DDS524249:DDS524251 CTW524249:CTW524251 CKA524249:CKA524251 CAE524249:CAE524251 BQI524249:BQI524251 BGM524249:BGM524251 AWQ524249:AWQ524251 AMU524249:AMU524251 ACY524249:ACY524251 TC524249:TC524251 JG524249:JG524251 K524249:K524251 WVS458713:WVS458715 WLW458713:WLW458715 WCA458713:WCA458715 VSE458713:VSE458715 VII458713:VII458715 UYM458713:UYM458715 UOQ458713:UOQ458715 UEU458713:UEU458715 TUY458713:TUY458715 TLC458713:TLC458715 TBG458713:TBG458715 SRK458713:SRK458715 SHO458713:SHO458715 RXS458713:RXS458715 RNW458713:RNW458715 REA458713:REA458715 QUE458713:QUE458715 QKI458713:QKI458715 QAM458713:QAM458715 PQQ458713:PQQ458715 PGU458713:PGU458715 OWY458713:OWY458715 ONC458713:ONC458715 ODG458713:ODG458715 NTK458713:NTK458715 NJO458713:NJO458715 MZS458713:MZS458715 MPW458713:MPW458715 MGA458713:MGA458715 LWE458713:LWE458715 LMI458713:LMI458715 LCM458713:LCM458715 KSQ458713:KSQ458715 KIU458713:KIU458715 JYY458713:JYY458715 JPC458713:JPC458715 JFG458713:JFG458715 IVK458713:IVK458715 ILO458713:ILO458715 IBS458713:IBS458715 HRW458713:HRW458715 HIA458713:HIA458715 GYE458713:GYE458715 GOI458713:GOI458715 GEM458713:GEM458715 FUQ458713:FUQ458715 FKU458713:FKU458715 FAY458713:FAY458715 ERC458713:ERC458715 EHG458713:EHG458715 DXK458713:DXK458715 DNO458713:DNO458715 DDS458713:DDS458715 CTW458713:CTW458715 CKA458713:CKA458715 CAE458713:CAE458715 BQI458713:BQI458715 BGM458713:BGM458715 AWQ458713:AWQ458715 AMU458713:AMU458715 ACY458713:ACY458715 TC458713:TC458715 JG458713:JG458715 K458713:K458715 WVS393177:WVS393179 WLW393177:WLW393179 WCA393177:WCA393179 VSE393177:VSE393179 VII393177:VII393179 UYM393177:UYM393179 UOQ393177:UOQ393179 UEU393177:UEU393179 TUY393177:TUY393179 TLC393177:TLC393179 TBG393177:TBG393179 SRK393177:SRK393179 SHO393177:SHO393179 RXS393177:RXS393179 RNW393177:RNW393179 REA393177:REA393179 QUE393177:QUE393179 QKI393177:QKI393179 QAM393177:QAM393179 PQQ393177:PQQ393179 PGU393177:PGU393179 OWY393177:OWY393179 ONC393177:ONC393179 ODG393177:ODG393179 NTK393177:NTK393179 NJO393177:NJO393179 MZS393177:MZS393179 MPW393177:MPW393179 MGA393177:MGA393179 LWE393177:LWE393179 LMI393177:LMI393179 LCM393177:LCM393179 KSQ393177:KSQ393179 KIU393177:KIU393179 JYY393177:JYY393179 JPC393177:JPC393179 JFG393177:JFG393179 IVK393177:IVK393179 ILO393177:ILO393179 IBS393177:IBS393179 HRW393177:HRW393179 HIA393177:HIA393179 GYE393177:GYE393179 GOI393177:GOI393179 GEM393177:GEM393179 FUQ393177:FUQ393179 FKU393177:FKU393179 FAY393177:FAY393179 ERC393177:ERC393179 EHG393177:EHG393179 DXK393177:DXK393179 DNO393177:DNO393179 DDS393177:DDS393179 CTW393177:CTW393179 CKA393177:CKA393179 CAE393177:CAE393179 BQI393177:BQI393179 BGM393177:BGM393179 AWQ393177:AWQ393179 AMU393177:AMU393179 ACY393177:ACY393179 TC393177:TC393179 JG393177:JG393179 K393177:K393179 WVS327641:WVS327643 WLW327641:WLW327643 WCA327641:WCA327643 VSE327641:VSE327643 VII327641:VII327643 UYM327641:UYM327643 UOQ327641:UOQ327643 UEU327641:UEU327643 TUY327641:TUY327643 TLC327641:TLC327643 TBG327641:TBG327643 SRK327641:SRK327643 SHO327641:SHO327643 RXS327641:RXS327643 RNW327641:RNW327643 REA327641:REA327643 QUE327641:QUE327643 QKI327641:QKI327643 QAM327641:QAM327643 PQQ327641:PQQ327643 PGU327641:PGU327643 OWY327641:OWY327643 ONC327641:ONC327643 ODG327641:ODG327643 NTK327641:NTK327643 NJO327641:NJO327643 MZS327641:MZS327643 MPW327641:MPW327643 MGA327641:MGA327643 LWE327641:LWE327643 LMI327641:LMI327643 LCM327641:LCM327643 KSQ327641:KSQ327643 KIU327641:KIU327643 JYY327641:JYY327643 JPC327641:JPC327643 JFG327641:JFG327643 IVK327641:IVK327643 ILO327641:ILO327643 IBS327641:IBS327643 HRW327641:HRW327643 HIA327641:HIA327643 GYE327641:GYE327643 GOI327641:GOI327643 GEM327641:GEM327643 FUQ327641:FUQ327643 FKU327641:FKU327643 FAY327641:FAY327643 ERC327641:ERC327643 EHG327641:EHG327643 DXK327641:DXK327643 DNO327641:DNO327643 DDS327641:DDS327643 CTW327641:CTW327643 CKA327641:CKA327643 CAE327641:CAE327643 BQI327641:BQI327643 BGM327641:BGM327643 AWQ327641:AWQ327643 AMU327641:AMU327643 ACY327641:ACY327643 TC327641:TC327643 JG327641:JG327643 K327641:K327643 WVS262105:WVS262107 WLW262105:WLW262107 WCA262105:WCA262107 VSE262105:VSE262107 VII262105:VII262107 UYM262105:UYM262107 UOQ262105:UOQ262107 UEU262105:UEU262107 TUY262105:TUY262107 TLC262105:TLC262107 TBG262105:TBG262107 SRK262105:SRK262107 SHO262105:SHO262107 RXS262105:RXS262107 RNW262105:RNW262107 REA262105:REA262107 QUE262105:QUE262107 QKI262105:QKI262107 QAM262105:QAM262107 PQQ262105:PQQ262107 PGU262105:PGU262107 OWY262105:OWY262107 ONC262105:ONC262107 ODG262105:ODG262107 NTK262105:NTK262107 NJO262105:NJO262107 MZS262105:MZS262107 MPW262105:MPW262107 MGA262105:MGA262107 LWE262105:LWE262107 LMI262105:LMI262107 LCM262105:LCM262107 KSQ262105:KSQ262107 KIU262105:KIU262107 JYY262105:JYY262107 JPC262105:JPC262107 JFG262105:JFG262107 IVK262105:IVK262107 ILO262105:ILO262107 IBS262105:IBS262107 HRW262105:HRW262107 HIA262105:HIA262107 GYE262105:GYE262107 GOI262105:GOI262107 GEM262105:GEM262107 FUQ262105:FUQ262107 FKU262105:FKU262107 FAY262105:FAY262107 ERC262105:ERC262107 EHG262105:EHG262107 DXK262105:DXK262107 DNO262105:DNO262107 DDS262105:DDS262107 CTW262105:CTW262107 CKA262105:CKA262107 CAE262105:CAE262107 BQI262105:BQI262107 BGM262105:BGM262107 AWQ262105:AWQ262107 AMU262105:AMU262107 ACY262105:ACY262107 TC262105:TC262107 JG262105:JG262107 K262105:K262107 WVS196569:WVS196571 WLW196569:WLW196571 WCA196569:WCA196571 VSE196569:VSE196571 VII196569:VII196571 UYM196569:UYM196571 UOQ196569:UOQ196571 UEU196569:UEU196571 TUY196569:TUY196571 TLC196569:TLC196571 TBG196569:TBG196571 SRK196569:SRK196571 SHO196569:SHO196571 RXS196569:RXS196571 RNW196569:RNW196571 REA196569:REA196571 QUE196569:QUE196571 QKI196569:QKI196571 QAM196569:QAM196571 PQQ196569:PQQ196571 PGU196569:PGU196571 OWY196569:OWY196571 ONC196569:ONC196571 ODG196569:ODG196571 NTK196569:NTK196571 NJO196569:NJO196571 MZS196569:MZS196571 MPW196569:MPW196571 MGA196569:MGA196571 LWE196569:LWE196571 LMI196569:LMI196571 LCM196569:LCM196571 KSQ196569:KSQ196571 KIU196569:KIU196571 JYY196569:JYY196571 JPC196569:JPC196571 JFG196569:JFG196571 IVK196569:IVK196571 ILO196569:ILO196571 IBS196569:IBS196571 HRW196569:HRW196571 HIA196569:HIA196571 GYE196569:GYE196571 GOI196569:GOI196571 GEM196569:GEM196571 FUQ196569:FUQ196571 FKU196569:FKU196571 FAY196569:FAY196571 ERC196569:ERC196571 EHG196569:EHG196571 DXK196569:DXK196571 DNO196569:DNO196571 DDS196569:DDS196571 CTW196569:CTW196571 CKA196569:CKA196571 CAE196569:CAE196571 BQI196569:BQI196571 BGM196569:BGM196571 AWQ196569:AWQ196571 AMU196569:AMU196571 ACY196569:ACY196571 TC196569:TC196571 JG196569:JG196571 K196569:K196571 WVS131033:WVS131035 WLW131033:WLW131035 WCA131033:WCA131035 VSE131033:VSE131035 VII131033:VII131035 UYM131033:UYM131035 UOQ131033:UOQ131035 UEU131033:UEU131035 TUY131033:TUY131035 TLC131033:TLC131035 TBG131033:TBG131035 SRK131033:SRK131035 SHO131033:SHO131035 RXS131033:RXS131035 RNW131033:RNW131035 REA131033:REA131035 QUE131033:QUE131035 QKI131033:QKI131035 QAM131033:QAM131035 PQQ131033:PQQ131035 PGU131033:PGU131035 OWY131033:OWY131035 ONC131033:ONC131035 ODG131033:ODG131035 NTK131033:NTK131035 NJO131033:NJO131035 MZS131033:MZS131035 MPW131033:MPW131035 MGA131033:MGA131035 LWE131033:LWE131035 LMI131033:LMI131035 LCM131033:LCM131035 KSQ131033:KSQ131035 KIU131033:KIU131035 JYY131033:JYY131035 JPC131033:JPC131035 JFG131033:JFG131035 IVK131033:IVK131035 ILO131033:ILO131035 IBS131033:IBS131035 HRW131033:HRW131035 HIA131033:HIA131035 GYE131033:GYE131035 GOI131033:GOI131035 GEM131033:GEM131035 FUQ131033:FUQ131035 FKU131033:FKU131035 FAY131033:FAY131035 ERC131033:ERC131035 EHG131033:EHG131035 DXK131033:DXK131035 DNO131033:DNO131035 DDS131033:DDS131035 CTW131033:CTW131035 CKA131033:CKA131035 CAE131033:CAE131035 BQI131033:BQI131035 BGM131033:BGM131035 AWQ131033:AWQ131035 AMU131033:AMU131035 ACY131033:ACY131035 TC131033:TC131035 JG131033:JG131035 K131033:K131035 WVS65497:WVS65499 WLW65497:WLW65499 WCA65497:WCA65499 VSE65497:VSE65499 VII65497:VII65499 UYM65497:UYM65499 UOQ65497:UOQ65499 UEU65497:UEU65499 TUY65497:TUY65499 TLC65497:TLC65499 TBG65497:TBG65499 SRK65497:SRK65499 SHO65497:SHO65499 RXS65497:RXS65499 RNW65497:RNW65499 REA65497:REA65499 QUE65497:QUE65499 QKI65497:QKI65499 QAM65497:QAM65499 PQQ65497:PQQ65499 PGU65497:PGU65499 OWY65497:OWY65499 ONC65497:ONC65499 ODG65497:ODG65499 NTK65497:NTK65499 NJO65497:NJO65499 MZS65497:MZS65499 MPW65497:MPW65499 MGA65497:MGA65499 LWE65497:LWE65499 LMI65497:LMI65499 LCM65497:LCM65499 KSQ65497:KSQ65499 KIU65497:KIU65499 JYY65497:JYY65499 JPC65497:JPC65499 JFG65497:JFG65499 IVK65497:IVK65499 ILO65497:ILO65499 IBS65497:IBS65499 HRW65497:HRW65499 HIA65497:HIA65499 GYE65497:GYE65499 GOI65497:GOI65499 GEM65497:GEM65499 FUQ65497:FUQ65499 FKU65497:FKU65499 FAY65497:FAY65499 ERC65497:ERC65499 EHG65497:EHG65499 DXK65497:DXK65499 DNO65497:DNO65499 DDS65497:DDS65499 CTW65497:CTW65499 CKA65497:CKA65499 CAE65497:CAE65499 BQI65497:BQI65499 BGM65497:BGM65499 AWQ65497:AWQ65499 AMU65497:AMU65499 ACY65497:ACY65499 TC65497:TC65499 JG65497:JG65499 K65497:K65499 WVS20:WVS22 WLW20:WLW22 WCA20:WCA22 VSE20:VSE22 VII20:VII22 UYM20:UYM22 UOQ20:UOQ22 UEU20:UEU22 TUY20:TUY22 TLC20:TLC22 TBG20:TBG22 SRK20:SRK22 SHO20:SHO22 RXS20:RXS22 RNW20:RNW22 REA20:REA22 QUE20:QUE22 QKI20:QKI22 QAM20:QAM22 PQQ20:PQQ22 PGU20:PGU22 OWY20:OWY22 ONC20:ONC22 ODG20:ODG22 NTK20:NTK22 NJO20:NJO22 MZS20:MZS22 MPW20:MPW22 MGA20:MGA22 LWE20:LWE22 LMI20:LMI22 LCM20:LCM22 KSQ20:KSQ22 KIU20:KIU22 JYY20:JYY22 JPC20:JPC22 JFG20:JFG22 IVK20:IVK22 ILO20:ILO22 IBS20:IBS22 HRW20:HRW22 HIA20:HIA22 GYE20:GYE22 GOI20:GOI22 GEM20:GEM22 FUQ20:FUQ22 FKU20:FKU22 FAY20:FAY22 ERC20:ERC22 EHG20:EHG22 DXK20:DXK22 DNO20:DNO22 DDS20:DDS22 CTW20:CTW22 CKA20:CKA22 CAE20:CAE22 BQI20:BQI22 BGM20:BGM22 AWQ20:AWQ22 AMU20:AMU22 ACY20:ACY22 TC20:TC22 JG20:JG22 X20:X21 WVU982985:WVV982985 WLY982985:WLZ982985 WCC982985:WCD982985 VSG982985:VSH982985 VIK982985:VIL982985 UYO982985:UYP982985 UOS982985:UOT982985 UEW982985:UEX982985 TVA982985:TVB982985 TLE982985:TLF982985 TBI982985:TBJ982985 SRM982985:SRN982985 SHQ982985:SHR982985 RXU982985:RXV982985 RNY982985:RNZ982985 REC982985:RED982985 QUG982985:QUH982985 QKK982985:QKL982985 QAO982985:QAP982985 PQS982985:PQT982985 PGW982985:PGX982985 OXA982985:OXB982985 ONE982985:ONF982985 ODI982985:ODJ982985 NTM982985:NTN982985 NJQ982985:NJR982985 MZU982985:MZV982985 MPY982985:MPZ982985 MGC982985:MGD982985 LWG982985:LWH982985 LMK982985:LML982985 LCO982985:LCP982985 KSS982985:KST982985 KIW982985:KIX982985 JZA982985:JZB982985 JPE982985:JPF982985 JFI982985:JFJ982985 IVM982985:IVN982985 ILQ982985:ILR982985 IBU982985:IBV982985 HRY982985:HRZ982985 HIC982985:HID982985 GYG982985:GYH982985 GOK982985:GOL982985 GEO982985:GEP982985 FUS982985:FUT982985 FKW982985:FKX982985 FBA982985:FBB982985 ERE982985:ERF982985 EHI982985:EHJ982985 DXM982985:DXN982985 DNQ982985:DNR982985 DDU982985:DDV982985 CTY982985:CTZ982985 CKC982985:CKD982985 CAG982985:CAH982985 BQK982985:BQL982985 BGO982985:BGP982985 AWS982985:AWT982985 AMW982985:AMX982985 ADA982985:ADB982985 TE982985:TF982985 JI982985:JJ982985 M982985:N982985 WVU917449:WVV917449 WLY917449:WLZ917449 WCC917449:WCD917449 VSG917449:VSH917449 VIK917449:VIL917449 UYO917449:UYP917449 UOS917449:UOT917449 UEW917449:UEX917449 TVA917449:TVB917449 TLE917449:TLF917449 TBI917449:TBJ917449 SRM917449:SRN917449 SHQ917449:SHR917449 RXU917449:RXV917449 RNY917449:RNZ917449 REC917449:RED917449 QUG917449:QUH917449 QKK917449:QKL917449 QAO917449:QAP917449 PQS917449:PQT917449 PGW917449:PGX917449 OXA917449:OXB917449 ONE917449:ONF917449 ODI917449:ODJ917449 NTM917449:NTN917449 NJQ917449:NJR917449 MZU917449:MZV917449 MPY917449:MPZ917449 MGC917449:MGD917449 LWG917449:LWH917449 LMK917449:LML917449 LCO917449:LCP917449 KSS917449:KST917449 KIW917449:KIX917449 JZA917449:JZB917449 JPE917449:JPF917449 JFI917449:JFJ917449 IVM917449:IVN917449 ILQ917449:ILR917449 IBU917449:IBV917449 HRY917449:HRZ917449 HIC917449:HID917449 GYG917449:GYH917449 GOK917449:GOL917449 GEO917449:GEP917449 FUS917449:FUT917449 FKW917449:FKX917449 FBA917449:FBB917449 ERE917449:ERF917449 EHI917449:EHJ917449 DXM917449:DXN917449 DNQ917449:DNR917449 DDU917449:DDV917449 CTY917449:CTZ917449 CKC917449:CKD917449 CAG917449:CAH917449 BQK917449:BQL917449 BGO917449:BGP917449 AWS917449:AWT917449 AMW917449:AMX917449 ADA917449:ADB917449 TE917449:TF917449 JI917449:JJ917449 M917449:N917449 WVU851913:WVV851913 WLY851913:WLZ851913 WCC851913:WCD851913 VSG851913:VSH851913 VIK851913:VIL851913 UYO851913:UYP851913 UOS851913:UOT851913 UEW851913:UEX851913 TVA851913:TVB851913 TLE851913:TLF851913 TBI851913:TBJ851913 SRM851913:SRN851913 SHQ851913:SHR851913 RXU851913:RXV851913 RNY851913:RNZ851913 REC851913:RED851913 QUG851913:QUH851913 QKK851913:QKL851913 QAO851913:QAP851913 PQS851913:PQT851913 PGW851913:PGX851913 OXA851913:OXB851913 ONE851913:ONF851913 ODI851913:ODJ851913 NTM851913:NTN851913 NJQ851913:NJR851913 MZU851913:MZV851913 MPY851913:MPZ851913 MGC851913:MGD851913 LWG851913:LWH851913 LMK851913:LML851913 LCO851913:LCP851913 KSS851913:KST851913 KIW851913:KIX851913 JZA851913:JZB851913 JPE851913:JPF851913 JFI851913:JFJ851913 IVM851913:IVN851913 ILQ851913:ILR851913 IBU851913:IBV851913 HRY851913:HRZ851913 HIC851913:HID851913 GYG851913:GYH851913 GOK851913:GOL851913 GEO851913:GEP851913 FUS851913:FUT851913 FKW851913:FKX851913 FBA851913:FBB851913 ERE851913:ERF851913 EHI851913:EHJ851913 DXM851913:DXN851913 DNQ851913:DNR851913 DDU851913:DDV851913 CTY851913:CTZ851913 CKC851913:CKD851913 CAG851913:CAH851913 BQK851913:BQL851913 BGO851913:BGP851913 AWS851913:AWT851913 AMW851913:AMX851913 ADA851913:ADB851913 TE851913:TF851913 JI851913:JJ851913 M851913:N851913 WVU786377:WVV786377 WLY786377:WLZ786377 WCC786377:WCD786377 VSG786377:VSH786377 VIK786377:VIL786377 UYO786377:UYP786377 UOS786377:UOT786377 UEW786377:UEX786377 TVA786377:TVB786377 TLE786377:TLF786377 TBI786377:TBJ786377 SRM786377:SRN786377 SHQ786377:SHR786377 RXU786377:RXV786377 RNY786377:RNZ786377 REC786377:RED786377 QUG786377:QUH786377 QKK786377:QKL786377 QAO786377:QAP786377 PQS786377:PQT786377 PGW786377:PGX786377 OXA786377:OXB786377 ONE786377:ONF786377 ODI786377:ODJ786377 NTM786377:NTN786377 NJQ786377:NJR786377 MZU786377:MZV786377 MPY786377:MPZ786377 MGC786377:MGD786377 LWG786377:LWH786377 LMK786377:LML786377 LCO786377:LCP786377 KSS786377:KST786377 KIW786377:KIX786377 JZA786377:JZB786377 JPE786377:JPF786377 JFI786377:JFJ786377 IVM786377:IVN786377 ILQ786377:ILR786377 IBU786377:IBV786377 HRY786377:HRZ786377 HIC786377:HID786377 GYG786377:GYH786377 GOK786377:GOL786377 GEO786377:GEP786377 FUS786377:FUT786377 FKW786377:FKX786377 FBA786377:FBB786377 ERE786377:ERF786377 EHI786377:EHJ786377 DXM786377:DXN786377 DNQ786377:DNR786377 DDU786377:DDV786377 CTY786377:CTZ786377 CKC786377:CKD786377 CAG786377:CAH786377 BQK786377:BQL786377 BGO786377:BGP786377 AWS786377:AWT786377 AMW786377:AMX786377 ADA786377:ADB786377 TE786377:TF786377 JI786377:JJ786377 M786377:N786377 WVU720841:WVV720841 WLY720841:WLZ720841 WCC720841:WCD720841 VSG720841:VSH720841 VIK720841:VIL720841 UYO720841:UYP720841 UOS720841:UOT720841 UEW720841:UEX720841 TVA720841:TVB720841 TLE720841:TLF720841 TBI720841:TBJ720841 SRM720841:SRN720841 SHQ720841:SHR720841 RXU720841:RXV720841 RNY720841:RNZ720841 REC720841:RED720841 QUG720841:QUH720841 QKK720841:QKL720841 QAO720841:QAP720841 PQS720841:PQT720841 PGW720841:PGX720841 OXA720841:OXB720841 ONE720841:ONF720841 ODI720841:ODJ720841 NTM720841:NTN720841 NJQ720841:NJR720841 MZU720841:MZV720841 MPY720841:MPZ720841 MGC720841:MGD720841 LWG720841:LWH720841 LMK720841:LML720841 LCO720841:LCP720841 KSS720841:KST720841 KIW720841:KIX720841 JZA720841:JZB720841 JPE720841:JPF720841 JFI720841:JFJ720841 IVM720841:IVN720841 ILQ720841:ILR720841 IBU720841:IBV720841 HRY720841:HRZ720841 HIC720841:HID720841 GYG720841:GYH720841 GOK720841:GOL720841 GEO720841:GEP720841 FUS720841:FUT720841 FKW720841:FKX720841 FBA720841:FBB720841 ERE720841:ERF720841 EHI720841:EHJ720841 DXM720841:DXN720841 DNQ720841:DNR720841 DDU720841:DDV720841 CTY720841:CTZ720841 CKC720841:CKD720841 CAG720841:CAH720841 BQK720841:BQL720841 BGO720841:BGP720841 AWS720841:AWT720841 AMW720841:AMX720841 ADA720841:ADB720841 TE720841:TF720841 JI720841:JJ720841 M720841:N720841 WVU655305:WVV655305 WLY655305:WLZ655305 WCC655305:WCD655305 VSG655305:VSH655305 VIK655305:VIL655305 UYO655305:UYP655305 UOS655305:UOT655305 UEW655305:UEX655305 TVA655305:TVB655305 TLE655305:TLF655305 TBI655305:TBJ655305 SRM655305:SRN655305 SHQ655305:SHR655305 RXU655305:RXV655305 RNY655305:RNZ655305 REC655305:RED655305 QUG655305:QUH655305 QKK655305:QKL655305 QAO655305:QAP655305 PQS655305:PQT655305 PGW655305:PGX655305 OXA655305:OXB655305 ONE655305:ONF655305 ODI655305:ODJ655305 NTM655305:NTN655305 NJQ655305:NJR655305 MZU655305:MZV655305 MPY655305:MPZ655305 MGC655305:MGD655305 LWG655305:LWH655305 LMK655305:LML655305 LCO655305:LCP655305 KSS655305:KST655305 KIW655305:KIX655305 JZA655305:JZB655305 JPE655305:JPF655305 JFI655305:JFJ655305 IVM655305:IVN655305 ILQ655305:ILR655305 IBU655305:IBV655305 HRY655305:HRZ655305 HIC655305:HID655305 GYG655305:GYH655305 GOK655305:GOL655305 GEO655305:GEP655305 FUS655305:FUT655305 FKW655305:FKX655305 FBA655305:FBB655305 ERE655305:ERF655305 EHI655305:EHJ655305 DXM655305:DXN655305 DNQ655305:DNR655305 DDU655305:DDV655305 CTY655305:CTZ655305 CKC655305:CKD655305 CAG655305:CAH655305 BQK655305:BQL655305 BGO655305:BGP655305 AWS655305:AWT655305 AMW655305:AMX655305 ADA655305:ADB655305 TE655305:TF655305 JI655305:JJ655305 M655305:N655305 WVU589769:WVV589769 WLY589769:WLZ589769 WCC589769:WCD589769 VSG589769:VSH589769 VIK589769:VIL589769 UYO589769:UYP589769 UOS589769:UOT589769 UEW589769:UEX589769 TVA589769:TVB589769 TLE589769:TLF589769 TBI589769:TBJ589769 SRM589769:SRN589769 SHQ589769:SHR589769 RXU589769:RXV589769 RNY589769:RNZ589769 REC589769:RED589769 QUG589769:QUH589769 QKK589769:QKL589769 QAO589769:QAP589769 PQS589769:PQT589769 PGW589769:PGX589769 OXA589769:OXB589769 ONE589769:ONF589769 ODI589769:ODJ589769 NTM589769:NTN589769 NJQ589769:NJR589769 MZU589769:MZV589769 MPY589769:MPZ589769 MGC589769:MGD589769 LWG589769:LWH589769 LMK589769:LML589769 LCO589769:LCP589769 KSS589769:KST589769 KIW589769:KIX589769 JZA589769:JZB589769 JPE589769:JPF589769 JFI589769:JFJ589769 IVM589769:IVN589769 ILQ589769:ILR589769 IBU589769:IBV589769 HRY589769:HRZ589769 HIC589769:HID589769 GYG589769:GYH589769 GOK589769:GOL589769 GEO589769:GEP589769 FUS589769:FUT589769 FKW589769:FKX589769 FBA589769:FBB589769 ERE589769:ERF589769 EHI589769:EHJ589769 DXM589769:DXN589769 DNQ589769:DNR589769 DDU589769:DDV589769 CTY589769:CTZ589769 CKC589769:CKD589769 CAG589769:CAH589769 BQK589769:BQL589769 BGO589769:BGP589769 AWS589769:AWT589769 AMW589769:AMX589769 ADA589769:ADB589769 TE589769:TF589769 JI589769:JJ589769 M589769:N589769 WVU524233:WVV524233 WLY524233:WLZ524233 WCC524233:WCD524233 VSG524233:VSH524233 VIK524233:VIL524233 UYO524233:UYP524233 UOS524233:UOT524233 UEW524233:UEX524233 TVA524233:TVB524233 TLE524233:TLF524233 TBI524233:TBJ524233 SRM524233:SRN524233 SHQ524233:SHR524233 RXU524233:RXV524233 RNY524233:RNZ524233 REC524233:RED524233 QUG524233:QUH524233 QKK524233:QKL524233 QAO524233:QAP524233 PQS524233:PQT524233 PGW524233:PGX524233 OXA524233:OXB524233 ONE524233:ONF524233 ODI524233:ODJ524233 NTM524233:NTN524233 NJQ524233:NJR524233 MZU524233:MZV524233 MPY524233:MPZ524233 MGC524233:MGD524233 LWG524233:LWH524233 LMK524233:LML524233 LCO524233:LCP524233 KSS524233:KST524233 KIW524233:KIX524233 JZA524233:JZB524233 JPE524233:JPF524233 JFI524233:JFJ524233 IVM524233:IVN524233 ILQ524233:ILR524233 IBU524233:IBV524233 HRY524233:HRZ524233 HIC524233:HID524233 GYG524233:GYH524233 GOK524233:GOL524233 GEO524233:GEP524233 FUS524233:FUT524233 FKW524233:FKX524233 FBA524233:FBB524233 ERE524233:ERF524233 EHI524233:EHJ524233 DXM524233:DXN524233 DNQ524233:DNR524233 DDU524233:DDV524233 CTY524233:CTZ524233 CKC524233:CKD524233 CAG524233:CAH524233 BQK524233:BQL524233 BGO524233:BGP524233 AWS524233:AWT524233 AMW524233:AMX524233 ADA524233:ADB524233 TE524233:TF524233 JI524233:JJ524233 M524233:N524233 WVU458697:WVV458697 WLY458697:WLZ458697 WCC458697:WCD458697 VSG458697:VSH458697 VIK458697:VIL458697 UYO458697:UYP458697 UOS458697:UOT458697 UEW458697:UEX458697 TVA458697:TVB458697 TLE458697:TLF458697 TBI458697:TBJ458697 SRM458697:SRN458697 SHQ458697:SHR458697 RXU458697:RXV458697 RNY458697:RNZ458697 REC458697:RED458697 QUG458697:QUH458697 QKK458697:QKL458697 QAO458697:QAP458697 PQS458697:PQT458697 PGW458697:PGX458697 OXA458697:OXB458697 ONE458697:ONF458697 ODI458697:ODJ458697 NTM458697:NTN458697 NJQ458697:NJR458697 MZU458697:MZV458697 MPY458697:MPZ458697 MGC458697:MGD458697 LWG458697:LWH458697 LMK458697:LML458697 LCO458697:LCP458697 KSS458697:KST458697 KIW458697:KIX458697 JZA458697:JZB458697 JPE458697:JPF458697 JFI458697:JFJ458697 IVM458697:IVN458697 ILQ458697:ILR458697 IBU458697:IBV458697 HRY458697:HRZ458697 HIC458697:HID458697 GYG458697:GYH458697 GOK458697:GOL458697 GEO458697:GEP458697 FUS458697:FUT458697 FKW458697:FKX458697 FBA458697:FBB458697 ERE458697:ERF458697 EHI458697:EHJ458697 DXM458697:DXN458697 DNQ458697:DNR458697 DDU458697:DDV458697 CTY458697:CTZ458697 CKC458697:CKD458697 CAG458697:CAH458697 BQK458697:BQL458697 BGO458697:BGP458697 AWS458697:AWT458697 AMW458697:AMX458697 ADA458697:ADB458697 TE458697:TF458697 JI458697:JJ458697 M458697:N458697 WVU393161:WVV393161 WLY393161:WLZ393161 WCC393161:WCD393161 VSG393161:VSH393161 VIK393161:VIL393161 UYO393161:UYP393161 UOS393161:UOT393161 UEW393161:UEX393161 TVA393161:TVB393161 TLE393161:TLF393161 TBI393161:TBJ393161 SRM393161:SRN393161 SHQ393161:SHR393161 RXU393161:RXV393161 RNY393161:RNZ393161 REC393161:RED393161 QUG393161:QUH393161 QKK393161:QKL393161 QAO393161:QAP393161 PQS393161:PQT393161 PGW393161:PGX393161 OXA393161:OXB393161 ONE393161:ONF393161 ODI393161:ODJ393161 NTM393161:NTN393161 NJQ393161:NJR393161 MZU393161:MZV393161 MPY393161:MPZ393161 MGC393161:MGD393161 LWG393161:LWH393161 LMK393161:LML393161 LCO393161:LCP393161 KSS393161:KST393161 KIW393161:KIX393161 JZA393161:JZB393161 JPE393161:JPF393161 JFI393161:JFJ393161 IVM393161:IVN393161 ILQ393161:ILR393161 IBU393161:IBV393161 HRY393161:HRZ393161 HIC393161:HID393161 GYG393161:GYH393161 GOK393161:GOL393161 GEO393161:GEP393161 FUS393161:FUT393161 FKW393161:FKX393161 FBA393161:FBB393161 ERE393161:ERF393161 EHI393161:EHJ393161 DXM393161:DXN393161 DNQ393161:DNR393161 DDU393161:DDV393161 CTY393161:CTZ393161 CKC393161:CKD393161 CAG393161:CAH393161 BQK393161:BQL393161 BGO393161:BGP393161 AWS393161:AWT393161 AMW393161:AMX393161 ADA393161:ADB393161 TE393161:TF393161 JI393161:JJ393161 M393161:N393161 WVU327625:WVV327625 WLY327625:WLZ327625 WCC327625:WCD327625 VSG327625:VSH327625 VIK327625:VIL327625 UYO327625:UYP327625 UOS327625:UOT327625 UEW327625:UEX327625 TVA327625:TVB327625 TLE327625:TLF327625 TBI327625:TBJ327625 SRM327625:SRN327625 SHQ327625:SHR327625 RXU327625:RXV327625 RNY327625:RNZ327625 REC327625:RED327625 QUG327625:QUH327625 QKK327625:QKL327625 QAO327625:QAP327625 PQS327625:PQT327625 PGW327625:PGX327625 OXA327625:OXB327625 ONE327625:ONF327625 ODI327625:ODJ327625 NTM327625:NTN327625 NJQ327625:NJR327625 MZU327625:MZV327625 MPY327625:MPZ327625 MGC327625:MGD327625 LWG327625:LWH327625 LMK327625:LML327625 LCO327625:LCP327625 KSS327625:KST327625 KIW327625:KIX327625 JZA327625:JZB327625 JPE327625:JPF327625 JFI327625:JFJ327625 IVM327625:IVN327625 ILQ327625:ILR327625 IBU327625:IBV327625 HRY327625:HRZ327625 HIC327625:HID327625 GYG327625:GYH327625 GOK327625:GOL327625 GEO327625:GEP327625 FUS327625:FUT327625 FKW327625:FKX327625 FBA327625:FBB327625 ERE327625:ERF327625 EHI327625:EHJ327625 DXM327625:DXN327625 DNQ327625:DNR327625 DDU327625:DDV327625 CTY327625:CTZ327625 CKC327625:CKD327625 CAG327625:CAH327625 BQK327625:BQL327625 BGO327625:BGP327625 AWS327625:AWT327625 AMW327625:AMX327625 ADA327625:ADB327625 TE327625:TF327625 JI327625:JJ327625 M327625:N327625 WVU262089:WVV262089 WLY262089:WLZ262089 WCC262089:WCD262089 VSG262089:VSH262089 VIK262089:VIL262089 UYO262089:UYP262089 UOS262089:UOT262089 UEW262089:UEX262089 TVA262089:TVB262089 TLE262089:TLF262089 TBI262089:TBJ262089 SRM262089:SRN262089 SHQ262089:SHR262089 RXU262089:RXV262089 RNY262089:RNZ262089 REC262089:RED262089 QUG262089:QUH262089 QKK262089:QKL262089 QAO262089:QAP262089 PQS262089:PQT262089 PGW262089:PGX262089 OXA262089:OXB262089 ONE262089:ONF262089 ODI262089:ODJ262089 NTM262089:NTN262089 NJQ262089:NJR262089 MZU262089:MZV262089 MPY262089:MPZ262089 MGC262089:MGD262089 LWG262089:LWH262089 LMK262089:LML262089 LCO262089:LCP262089 KSS262089:KST262089 KIW262089:KIX262089 JZA262089:JZB262089 JPE262089:JPF262089 JFI262089:JFJ262089 IVM262089:IVN262089 ILQ262089:ILR262089 IBU262089:IBV262089 HRY262089:HRZ262089 HIC262089:HID262089 GYG262089:GYH262089 GOK262089:GOL262089 GEO262089:GEP262089 FUS262089:FUT262089 FKW262089:FKX262089 FBA262089:FBB262089 ERE262089:ERF262089 EHI262089:EHJ262089 DXM262089:DXN262089 DNQ262089:DNR262089 DDU262089:DDV262089 CTY262089:CTZ262089 CKC262089:CKD262089 CAG262089:CAH262089 BQK262089:BQL262089 BGO262089:BGP262089 AWS262089:AWT262089 AMW262089:AMX262089 ADA262089:ADB262089 TE262089:TF262089 JI262089:JJ262089 M262089:N262089 WVU196553:WVV196553 WLY196553:WLZ196553 WCC196553:WCD196553 VSG196553:VSH196553 VIK196553:VIL196553 UYO196553:UYP196553 UOS196553:UOT196553 UEW196553:UEX196553 TVA196553:TVB196553 TLE196553:TLF196553 TBI196553:TBJ196553 SRM196553:SRN196553 SHQ196553:SHR196553 RXU196553:RXV196553 RNY196553:RNZ196553 REC196553:RED196553 QUG196553:QUH196553 QKK196553:QKL196553 QAO196553:QAP196553 PQS196553:PQT196553 PGW196553:PGX196553 OXA196553:OXB196553 ONE196553:ONF196553 ODI196553:ODJ196553 NTM196553:NTN196553 NJQ196553:NJR196553 MZU196553:MZV196553 MPY196553:MPZ196553 MGC196553:MGD196553 LWG196553:LWH196553 LMK196553:LML196553 LCO196553:LCP196553 KSS196553:KST196553 KIW196553:KIX196553 JZA196553:JZB196553 JPE196553:JPF196553 JFI196553:JFJ196553 IVM196553:IVN196553 ILQ196553:ILR196553 IBU196553:IBV196553 HRY196553:HRZ196553 HIC196553:HID196553 GYG196553:GYH196553 GOK196553:GOL196553 GEO196553:GEP196553 FUS196553:FUT196553 FKW196553:FKX196553 FBA196553:FBB196553 ERE196553:ERF196553 EHI196553:EHJ196553 DXM196553:DXN196553 DNQ196553:DNR196553 DDU196553:DDV196553 CTY196553:CTZ196553 CKC196553:CKD196553 CAG196553:CAH196553 BQK196553:BQL196553 BGO196553:BGP196553 AWS196553:AWT196553 AMW196553:AMX196553 ADA196553:ADB196553 TE196553:TF196553 JI196553:JJ196553 M196553:N196553 WVU131017:WVV131017 WLY131017:WLZ131017 WCC131017:WCD131017 VSG131017:VSH131017 VIK131017:VIL131017 UYO131017:UYP131017 UOS131017:UOT131017 UEW131017:UEX131017 TVA131017:TVB131017 TLE131017:TLF131017 TBI131017:TBJ131017 SRM131017:SRN131017 SHQ131017:SHR131017 RXU131017:RXV131017 RNY131017:RNZ131017 REC131017:RED131017 QUG131017:QUH131017 QKK131017:QKL131017 QAO131017:QAP131017 PQS131017:PQT131017 PGW131017:PGX131017 OXA131017:OXB131017 ONE131017:ONF131017 ODI131017:ODJ131017 NTM131017:NTN131017 NJQ131017:NJR131017 MZU131017:MZV131017 MPY131017:MPZ131017 MGC131017:MGD131017 LWG131017:LWH131017 LMK131017:LML131017 LCO131017:LCP131017 KSS131017:KST131017 KIW131017:KIX131017 JZA131017:JZB131017 JPE131017:JPF131017 JFI131017:JFJ131017 IVM131017:IVN131017 ILQ131017:ILR131017 IBU131017:IBV131017 HRY131017:HRZ131017 HIC131017:HID131017 GYG131017:GYH131017 GOK131017:GOL131017 GEO131017:GEP131017 FUS131017:FUT131017 FKW131017:FKX131017 FBA131017:FBB131017 ERE131017:ERF131017 EHI131017:EHJ131017 DXM131017:DXN131017 DNQ131017:DNR131017 DDU131017:DDV131017 CTY131017:CTZ131017 CKC131017:CKD131017 CAG131017:CAH131017 BQK131017:BQL131017 BGO131017:BGP131017 AWS131017:AWT131017 AMW131017:AMX131017 ADA131017:ADB131017 TE131017:TF131017 JI131017:JJ131017 M131017:N131017 WVU65481:WVV65481 WLY65481:WLZ65481 WCC65481:WCD65481 VSG65481:VSH65481 VIK65481:VIL65481 UYO65481:UYP65481 UOS65481:UOT65481 UEW65481:UEX65481 TVA65481:TVB65481 TLE65481:TLF65481 TBI65481:TBJ65481 SRM65481:SRN65481 SHQ65481:SHR65481 RXU65481:RXV65481 RNY65481:RNZ65481 REC65481:RED65481 QUG65481:QUH65481 QKK65481:QKL65481 QAO65481:QAP65481 PQS65481:PQT65481 PGW65481:PGX65481 OXA65481:OXB65481 ONE65481:ONF65481 ODI65481:ODJ65481 NTM65481:NTN65481 NJQ65481:NJR65481 MZU65481:MZV65481 MPY65481:MPZ65481 MGC65481:MGD65481 LWG65481:LWH65481 LMK65481:LML65481 LCO65481:LCP65481 KSS65481:KST65481 KIW65481:KIX65481 JZA65481:JZB65481 JPE65481:JPF65481 JFI65481:JFJ65481 IVM65481:IVN65481 ILQ65481:ILR65481 IBU65481:IBV65481 HRY65481:HRZ65481 HIC65481:HID65481 GYG65481:GYH65481 GOK65481:GOL65481 GEO65481:GEP65481 FUS65481:FUT65481 FKW65481:FKX65481 FBA65481:FBB65481 ERE65481:ERF65481 EHI65481:EHJ65481 DXM65481:DXN65481 DNQ65481:DNR65481 DDU65481:DDV65481 CTY65481:CTZ65481 CKC65481:CKD65481 CAG65481:CAH65481 BQK65481:BQL65481 BGO65481:BGP65481 AWS65481:AWT65481 AMW65481:AMX65481 ADA65481:ADB65481 TE65481:TF65481 JI65481:JJ65481 M65481:N65481 WVR4:WVS4 WLV4:WLW4 WBZ4:WCA4 VSD4:VSE4 VIH4:VII4 UYL4:UYM4 UOP4:UOQ4 UET4:UEU4 TUX4:TUY4 TLB4:TLC4 TBF4:TBG4 SRJ4:SRK4 SHN4:SHO4 RXR4:RXS4 RNV4:RNW4 RDZ4:REA4 QUD4:QUE4 QKH4:QKI4 QAL4:QAM4 PQP4:PQQ4 PGT4:PGU4 OWX4:OWY4 ONB4:ONC4 ODF4:ODG4 NTJ4:NTK4 NJN4:NJO4 MZR4:MZS4 MPV4:MPW4 MFZ4:MGA4 LWD4:LWE4 LMH4:LMI4 LCL4:LCM4 KSP4:KSQ4 KIT4:KIU4 JYX4:JYY4 JPB4:JPC4 JFF4:JFG4 IVJ4:IVK4 ILN4:ILO4 IBR4:IBS4 HRV4:HRW4 HHZ4:HIA4 GYD4:GYE4 GOH4:GOI4 GEL4:GEM4 FUP4:FUQ4 FKT4:FKU4 FAX4:FAY4 ERB4:ERC4 EHF4:EHG4 DXJ4:DXK4 DNN4:DNO4 DDR4:DDS4 CTV4:CTW4 CJZ4:CKA4 CAD4:CAE4 BQH4:BQI4 BGL4:BGM4 AWP4:AWQ4 AMT4:AMU4 ACX4:ACY4 TB4:TC4 BQS5:BQT5 WVM983015:WVN983015 WLQ983015:WLR983015 WBU983015:WBV983015 VRY983015:VRZ983015 VIC983015:VID983015 UYG983015:UYH983015 UOK983015:UOL983015 UEO983015:UEP983015 TUS983015:TUT983015 TKW983015:TKX983015 TBA983015:TBB983015 SRE983015:SRF983015 SHI983015:SHJ983015 RXM983015:RXN983015 RNQ983015:RNR983015 RDU983015:RDV983015 QTY983015:QTZ983015 QKC983015:QKD983015 QAG983015:QAH983015 PQK983015:PQL983015 PGO983015:PGP983015 OWS983015:OWT983015 OMW983015:OMX983015 ODA983015:ODB983015 NTE983015:NTF983015 NJI983015:NJJ983015 MZM983015:MZN983015 MPQ983015:MPR983015 MFU983015:MFV983015 LVY983015:LVZ983015 LMC983015:LMD983015 LCG983015:LCH983015 KSK983015:KSL983015 KIO983015:KIP983015 JYS983015:JYT983015 JOW983015:JOX983015 JFA983015:JFB983015 IVE983015:IVF983015 ILI983015:ILJ983015 IBM983015:IBN983015 HRQ983015:HRR983015 HHU983015:HHV983015 GXY983015:GXZ983015 GOC983015:GOD983015 GEG983015:GEH983015 FUK983015:FUL983015 FKO983015:FKP983015 FAS983015:FAT983015 EQW983015:EQX983015 EHA983015:EHB983015 DXE983015:DXF983015 DNI983015:DNJ983015 DDM983015:DDN983015 CTQ983015:CTR983015 CJU983015:CJV983015 BZY983015:BZZ983015 BQC983015:BQD983015 BGG983015:BGH983015 AWK983015:AWL983015 AMO983015:AMP983015 ACS983015:ACT983015 SW983015:SX983015 JA983015:JB983015 E983015:F983015 WVM917479:WVN917479 WLQ917479:WLR917479 WBU917479:WBV917479 VRY917479:VRZ917479 VIC917479:VID917479 UYG917479:UYH917479 UOK917479:UOL917479 UEO917479:UEP917479 TUS917479:TUT917479 TKW917479:TKX917479 TBA917479:TBB917479 SRE917479:SRF917479 SHI917479:SHJ917479 RXM917479:RXN917479 RNQ917479:RNR917479 RDU917479:RDV917479 QTY917479:QTZ917479 QKC917479:QKD917479 QAG917479:QAH917479 PQK917479:PQL917479 PGO917479:PGP917479 OWS917479:OWT917479 OMW917479:OMX917479 ODA917479:ODB917479 NTE917479:NTF917479 NJI917479:NJJ917479 MZM917479:MZN917479 MPQ917479:MPR917479 MFU917479:MFV917479 LVY917479:LVZ917479 LMC917479:LMD917479 LCG917479:LCH917479 KSK917479:KSL917479 KIO917479:KIP917479 JYS917479:JYT917479 JOW917479:JOX917479 JFA917479:JFB917479 IVE917479:IVF917479 ILI917479:ILJ917479 IBM917479:IBN917479 HRQ917479:HRR917479 HHU917479:HHV917479 GXY917479:GXZ917479 GOC917479:GOD917479 GEG917479:GEH917479 FUK917479:FUL917479 FKO917479:FKP917479 FAS917479:FAT917479 EQW917479:EQX917479 EHA917479:EHB917479 DXE917479:DXF917479 DNI917479:DNJ917479 DDM917479:DDN917479 CTQ917479:CTR917479 CJU917479:CJV917479 BZY917479:BZZ917479 BQC917479:BQD917479 BGG917479:BGH917479 AWK917479:AWL917479 AMO917479:AMP917479 ACS917479:ACT917479 SW917479:SX917479 JA917479:JB917479 E917479:F917479 WVM851943:WVN851943 WLQ851943:WLR851943 WBU851943:WBV851943 VRY851943:VRZ851943 VIC851943:VID851943 UYG851943:UYH851943 UOK851943:UOL851943 UEO851943:UEP851943 TUS851943:TUT851943 TKW851943:TKX851943 TBA851943:TBB851943 SRE851943:SRF851943 SHI851943:SHJ851943 RXM851943:RXN851943 RNQ851943:RNR851943 RDU851943:RDV851943 QTY851943:QTZ851943 QKC851943:QKD851943 QAG851943:QAH851943 PQK851943:PQL851943 PGO851943:PGP851943 OWS851943:OWT851943 OMW851943:OMX851943 ODA851943:ODB851943 NTE851943:NTF851943 NJI851943:NJJ851943 MZM851943:MZN851943 MPQ851943:MPR851943 MFU851943:MFV851943 LVY851943:LVZ851943 LMC851943:LMD851943 LCG851943:LCH851943 KSK851943:KSL851943 KIO851943:KIP851943 JYS851943:JYT851943 JOW851943:JOX851943 JFA851943:JFB851943 IVE851943:IVF851943 ILI851943:ILJ851943 IBM851943:IBN851943 HRQ851943:HRR851943 HHU851943:HHV851943 GXY851943:GXZ851943 GOC851943:GOD851943 GEG851943:GEH851943 FUK851943:FUL851943 FKO851943:FKP851943 FAS851943:FAT851943 EQW851943:EQX851943 EHA851943:EHB851943 DXE851943:DXF851943 DNI851943:DNJ851943 DDM851943:DDN851943 CTQ851943:CTR851943 CJU851943:CJV851943 BZY851943:BZZ851943 BQC851943:BQD851943 BGG851943:BGH851943 AWK851943:AWL851943 AMO851943:AMP851943 ACS851943:ACT851943 SW851943:SX851943 JA851943:JB851943 E851943:F851943 WVM786407:WVN786407 WLQ786407:WLR786407 WBU786407:WBV786407 VRY786407:VRZ786407 VIC786407:VID786407 UYG786407:UYH786407 UOK786407:UOL786407 UEO786407:UEP786407 TUS786407:TUT786407 TKW786407:TKX786407 TBA786407:TBB786407 SRE786407:SRF786407 SHI786407:SHJ786407 RXM786407:RXN786407 RNQ786407:RNR786407 RDU786407:RDV786407 QTY786407:QTZ786407 QKC786407:QKD786407 QAG786407:QAH786407 PQK786407:PQL786407 PGO786407:PGP786407 OWS786407:OWT786407 OMW786407:OMX786407 ODA786407:ODB786407 NTE786407:NTF786407 NJI786407:NJJ786407 MZM786407:MZN786407 MPQ786407:MPR786407 MFU786407:MFV786407 LVY786407:LVZ786407 LMC786407:LMD786407 LCG786407:LCH786407 KSK786407:KSL786407 KIO786407:KIP786407 JYS786407:JYT786407 JOW786407:JOX786407 JFA786407:JFB786407 IVE786407:IVF786407 ILI786407:ILJ786407 IBM786407:IBN786407 HRQ786407:HRR786407 HHU786407:HHV786407 GXY786407:GXZ786407 GOC786407:GOD786407 GEG786407:GEH786407 FUK786407:FUL786407 FKO786407:FKP786407 FAS786407:FAT786407 EQW786407:EQX786407 EHA786407:EHB786407 DXE786407:DXF786407 DNI786407:DNJ786407 DDM786407:DDN786407 CTQ786407:CTR786407 CJU786407:CJV786407 BZY786407:BZZ786407 BQC786407:BQD786407 BGG786407:BGH786407 AWK786407:AWL786407 AMO786407:AMP786407 ACS786407:ACT786407 SW786407:SX786407 JA786407:JB786407 E786407:F786407 WVM720871:WVN720871 WLQ720871:WLR720871 WBU720871:WBV720871 VRY720871:VRZ720871 VIC720871:VID720871 UYG720871:UYH720871 UOK720871:UOL720871 UEO720871:UEP720871 TUS720871:TUT720871 TKW720871:TKX720871 TBA720871:TBB720871 SRE720871:SRF720871 SHI720871:SHJ720871 RXM720871:RXN720871 RNQ720871:RNR720871 RDU720871:RDV720871 QTY720871:QTZ720871 QKC720871:QKD720871 QAG720871:QAH720871 PQK720871:PQL720871 PGO720871:PGP720871 OWS720871:OWT720871 OMW720871:OMX720871 ODA720871:ODB720871 NTE720871:NTF720871 NJI720871:NJJ720871 MZM720871:MZN720871 MPQ720871:MPR720871 MFU720871:MFV720871 LVY720871:LVZ720871 LMC720871:LMD720871 LCG720871:LCH720871 KSK720871:KSL720871 KIO720871:KIP720871 JYS720871:JYT720871 JOW720871:JOX720871 JFA720871:JFB720871 IVE720871:IVF720871 ILI720871:ILJ720871 IBM720871:IBN720871 HRQ720871:HRR720871 HHU720871:HHV720871 GXY720871:GXZ720871 GOC720871:GOD720871 GEG720871:GEH720871 FUK720871:FUL720871 FKO720871:FKP720871 FAS720871:FAT720871 EQW720871:EQX720871 EHA720871:EHB720871 DXE720871:DXF720871 DNI720871:DNJ720871 DDM720871:DDN720871 CTQ720871:CTR720871 CJU720871:CJV720871 BZY720871:BZZ720871 BQC720871:BQD720871 BGG720871:BGH720871 AWK720871:AWL720871 AMO720871:AMP720871 ACS720871:ACT720871 SW720871:SX720871 JA720871:JB720871 E720871:F720871 WVM655335:WVN655335 WLQ655335:WLR655335 WBU655335:WBV655335 VRY655335:VRZ655335 VIC655335:VID655335 UYG655335:UYH655335 UOK655335:UOL655335 UEO655335:UEP655335 TUS655335:TUT655335 TKW655335:TKX655335 TBA655335:TBB655335 SRE655335:SRF655335 SHI655335:SHJ655335 RXM655335:RXN655335 RNQ655335:RNR655335 RDU655335:RDV655335 QTY655335:QTZ655335 QKC655335:QKD655335 QAG655335:QAH655335 PQK655335:PQL655335 PGO655335:PGP655335 OWS655335:OWT655335 OMW655335:OMX655335 ODA655335:ODB655335 NTE655335:NTF655335 NJI655335:NJJ655335 MZM655335:MZN655335 MPQ655335:MPR655335 MFU655335:MFV655335 LVY655335:LVZ655335 LMC655335:LMD655335 LCG655335:LCH655335 KSK655335:KSL655335 KIO655335:KIP655335 JYS655335:JYT655335 JOW655335:JOX655335 JFA655335:JFB655335 IVE655335:IVF655335 ILI655335:ILJ655335 IBM655335:IBN655335 HRQ655335:HRR655335 HHU655335:HHV655335 GXY655335:GXZ655335 GOC655335:GOD655335 GEG655335:GEH655335 FUK655335:FUL655335 FKO655335:FKP655335 FAS655335:FAT655335 EQW655335:EQX655335 EHA655335:EHB655335 DXE655335:DXF655335 DNI655335:DNJ655335 DDM655335:DDN655335 CTQ655335:CTR655335 CJU655335:CJV655335 BZY655335:BZZ655335 BQC655335:BQD655335 BGG655335:BGH655335 AWK655335:AWL655335 AMO655335:AMP655335 ACS655335:ACT655335 SW655335:SX655335 JA655335:JB655335 E655335:F655335 WVM589799:WVN589799 WLQ589799:WLR589799 WBU589799:WBV589799 VRY589799:VRZ589799 VIC589799:VID589799 UYG589799:UYH589799 UOK589799:UOL589799 UEO589799:UEP589799 TUS589799:TUT589799 TKW589799:TKX589799 TBA589799:TBB589799 SRE589799:SRF589799 SHI589799:SHJ589799 RXM589799:RXN589799 RNQ589799:RNR589799 RDU589799:RDV589799 QTY589799:QTZ589799 QKC589799:QKD589799 QAG589799:QAH589799 PQK589799:PQL589799 PGO589799:PGP589799 OWS589799:OWT589799 OMW589799:OMX589799 ODA589799:ODB589799 NTE589799:NTF589799 NJI589799:NJJ589799 MZM589799:MZN589799 MPQ589799:MPR589799 MFU589799:MFV589799 LVY589799:LVZ589799 LMC589799:LMD589799 LCG589799:LCH589799 KSK589799:KSL589799 KIO589799:KIP589799 JYS589799:JYT589799 JOW589799:JOX589799 JFA589799:JFB589799 IVE589799:IVF589799 ILI589799:ILJ589799 IBM589799:IBN589799 HRQ589799:HRR589799 HHU589799:HHV589799 GXY589799:GXZ589799 GOC589799:GOD589799 GEG589799:GEH589799 FUK589799:FUL589799 FKO589799:FKP589799 FAS589799:FAT589799 EQW589799:EQX589799 EHA589799:EHB589799 DXE589799:DXF589799 DNI589799:DNJ589799 DDM589799:DDN589799 CTQ589799:CTR589799 CJU589799:CJV589799 BZY589799:BZZ589799 BQC589799:BQD589799 BGG589799:BGH589799 AWK589799:AWL589799 AMO589799:AMP589799 ACS589799:ACT589799 SW589799:SX589799 JA589799:JB589799 E589799:F589799 WVM524263:WVN524263 WLQ524263:WLR524263 WBU524263:WBV524263 VRY524263:VRZ524263 VIC524263:VID524263 UYG524263:UYH524263 UOK524263:UOL524263 UEO524263:UEP524263 TUS524263:TUT524263 TKW524263:TKX524263 TBA524263:TBB524263 SRE524263:SRF524263 SHI524263:SHJ524263 RXM524263:RXN524263 RNQ524263:RNR524263 RDU524263:RDV524263 QTY524263:QTZ524263 QKC524263:QKD524263 QAG524263:QAH524263 PQK524263:PQL524263 PGO524263:PGP524263 OWS524263:OWT524263 OMW524263:OMX524263 ODA524263:ODB524263 NTE524263:NTF524263 NJI524263:NJJ524263 MZM524263:MZN524263 MPQ524263:MPR524263 MFU524263:MFV524263 LVY524263:LVZ524263 LMC524263:LMD524263 LCG524263:LCH524263 KSK524263:KSL524263 KIO524263:KIP524263 JYS524263:JYT524263 JOW524263:JOX524263 JFA524263:JFB524263 IVE524263:IVF524263 ILI524263:ILJ524263 IBM524263:IBN524263 HRQ524263:HRR524263 HHU524263:HHV524263 GXY524263:GXZ524263 GOC524263:GOD524263 GEG524263:GEH524263 FUK524263:FUL524263 FKO524263:FKP524263 FAS524263:FAT524263 EQW524263:EQX524263 EHA524263:EHB524263 DXE524263:DXF524263 DNI524263:DNJ524263 DDM524263:DDN524263 CTQ524263:CTR524263 CJU524263:CJV524263 BZY524263:BZZ524263 BQC524263:BQD524263 BGG524263:BGH524263 AWK524263:AWL524263 AMO524263:AMP524263 ACS524263:ACT524263 SW524263:SX524263 JA524263:JB524263 E524263:F524263 WVM458727:WVN458727 WLQ458727:WLR458727 WBU458727:WBV458727 VRY458727:VRZ458727 VIC458727:VID458727 UYG458727:UYH458727 UOK458727:UOL458727 UEO458727:UEP458727 TUS458727:TUT458727 TKW458727:TKX458727 TBA458727:TBB458727 SRE458727:SRF458727 SHI458727:SHJ458727 RXM458727:RXN458727 RNQ458727:RNR458727 RDU458727:RDV458727 QTY458727:QTZ458727 QKC458727:QKD458727 QAG458727:QAH458727 PQK458727:PQL458727 PGO458727:PGP458727 OWS458727:OWT458727 OMW458727:OMX458727 ODA458727:ODB458727 NTE458727:NTF458727 NJI458727:NJJ458727 MZM458727:MZN458727 MPQ458727:MPR458727 MFU458727:MFV458727 LVY458727:LVZ458727 LMC458727:LMD458727 LCG458727:LCH458727 KSK458727:KSL458727 KIO458727:KIP458727 JYS458727:JYT458727 JOW458727:JOX458727 JFA458727:JFB458727 IVE458727:IVF458727 ILI458727:ILJ458727 IBM458727:IBN458727 HRQ458727:HRR458727 HHU458727:HHV458727 GXY458727:GXZ458727 GOC458727:GOD458727 GEG458727:GEH458727 FUK458727:FUL458727 FKO458727:FKP458727 FAS458727:FAT458727 EQW458727:EQX458727 EHA458727:EHB458727 DXE458727:DXF458727 DNI458727:DNJ458727 DDM458727:DDN458727 CTQ458727:CTR458727 CJU458727:CJV458727 BZY458727:BZZ458727 BQC458727:BQD458727 BGG458727:BGH458727 AWK458727:AWL458727 AMO458727:AMP458727 ACS458727:ACT458727 SW458727:SX458727 JA458727:JB458727 E458727:F458727 WVM393191:WVN393191 WLQ393191:WLR393191 WBU393191:WBV393191 VRY393191:VRZ393191 VIC393191:VID393191 UYG393191:UYH393191 UOK393191:UOL393191 UEO393191:UEP393191 TUS393191:TUT393191 TKW393191:TKX393191 TBA393191:TBB393191 SRE393191:SRF393191 SHI393191:SHJ393191 RXM393191:RXN393191 RNQ393191:RNR393191 RDU393191:RDV393191 QTY393191:QTZ393191 QKC393191:QKD393191 QAG393191:QAH393191 PQK393191:PQL393191 PGO393191:PGP393191 OWS393191:OWT393191 OMW393191:OMX393191 ODA393191:ODB393191 NTE393191:NTF393191 NJI393191:NJJ393191 MZM393191:MZN393191 MPQ393191:MPR393191 MFU393191:MFV393191 LVY393191:LVZ393191 LMC393191:LMD393191 LCG393191:LCH393191 KSK393191:KSL393191 KIO393191:KIP393191 JYS393191:JYT393191 JOW393191:JOX393191 JFA393191:JFB393191 IVE393191:IVF393191 ILI393191:ILJ393191 IBM393191:IBN393191 HRQ393191:HRR393191 HHU393191:HHV393191 GXY393191:GXZ393191 GOC393191:GOD393191 GEG393191:GEH393191 FUK393191:FUL393191 FKO393191:FKP393191 FAS393191:FAT393191 EQW393191:EQX393191 EHA393191:EHB393191 DXE393191:DXF393191 DNI393191:DNJ393191 DDM393191:DDN393191 CTQ393191:CTR393191 CJU393191:CJV393191 BZY393191:BZZ393191 BQC393191:BQD393191 BGG393191:BGH393191 AWK393191:AWL393191 AMO393191:AMP393191 ACS393191:ACT393191 SW393191:SX393191 JA393191:JB393191 E393191:F393191 WVM327655:WVN327655 WLQ327655:WLR327655 WBU327655:WBV327655 VRY327655:VRZ327655 VIC327655:VID327655 UYG327655:UYH327655 UOK327655:UOL327655 UEO327655:UEP327655 TUS327655:TUT327655 TKW327655:TKX327655 TBA327655:TBB327655 SRE327655:SRF327655 SHI327655:SHJ327655 RXM327655:RXN327655 RNQ327655:RNR327655 RDU327655:RDV327655 QTY327655:QTZ327655 QKC327655:QKD327655 QAG327655:QAH327655 PQK327655:PQL327655 PGO327655:PGP327655 OWS327655:OWT327655 OMW327655:OMX327655 ODA327655:ODB327655 NTE327655:NTF327655 NJI327655:NJJ327655 MZM327655:MZN327655 MPQ327655:MPR327655 MFU327655:MFV327655 LVY327655:LVZ327655 LMC327655:LMD327655 LCG327655:LCH327655 KSK327655:KSL327655 KIO327655:KIP327655 JYS327655:JYT327655 JOW327655:JOX327655 JFA327655:JFB327655 IVE327655:IVF327655 ILI327655:ILJ327655 IBM327655:IBN327655 HRQ327655:HRR327655 HHU327655:HHV327655 GXY327655:GXZ327655 GOC327655:GOD327655 GEG327655:GEH327655 FUK327655:FUL327655 FKO327655:FKP327655 FAS327655:FAT327655 EQW327655:EQX327655 EHA327655:EHB327655 DXE327655:DXF327655 DNI327655:DNJ327655 DDM327655:DDN327655 CTQ327655:CTR327655 CJU327655:CJV327655 BZY327655:BZZ327655 BQC327655:BQD327655 BGG327655:BGH327655 AWK327655:AWL327655 AMO327655:AMP327655 ACS327655:ACT327655 SW327655:SX327655 JA327655:JB327655 E327655:F327655 WVM262119:WVN262119 WLQ262119:WLR262119 WBU262119:WBV262119 VRY262119:VRZ262119 VIC262119:VID262119 UYG262119:UYH262119 UOK262119:UOL262119 UEO262119:UEP262119 TUS262119:TUT262119 TKW262119:TKX262119 TBA262119:TBB262119 SRE262119:SRF262119 SHI262119:SHJ262119 RXM262119:RXN262119 RNQ262119:RNR262119 RDU262119:RDV262119 QTY262119:QTZ262119 QKC262119:QKD262119 QAG262119:QAH262119 PQK262119:PQL262119 PGO262119:PGP262119 OWS262119:OWT262119 OMW262119:OMX262119 ODA262119:ODB262119 NTE262119:NTF262119 NJI262119:NJJ262119 MZM262119:MZN262119 MPQ262119:MPR262119 MFU262119:MFV262119 LVY262119:LVZ262119 LMC262119:LMD262119 LCG262119:LCH262119 KSK262119:KSL262119 KIO262119:KIP262119 JYS262119:JYT262119 JOW262119:JOX262119 JFA262119:JFB262119 IVE262119:IVF262119 ILI262119:ILJ262119 IBM262119:IBN262119 HRQ262119:HRR262119 HHU262119:HHV262119 GXY262119:GXZ262119 GOC262119:GOD262119 GEG262119:GEH262119 FUK262119:FUL262119 FKO262119:FKP262119 FAS262119:FAT262119 EQW262119:EQX262119 EHA262119:EHB262119 DXE262119:DXF262119 DNI262119:DNJ262119 DDM262119:DDN262119 CTQ262119:CTR262119 CJU262119:CJV262119 BZY262119:BZZ262119 BQC262119:BQD262119 BGG262119:BGH262119 AWK262119:AWL262119 AMO262119:AMP262119 ACS262119:ACT262119 SW262119:SX262119 JA262119:JB262119 E262119:F262119 WVM196583:WVN196583 WLQ196583:WLR196583 WBU196583:WBV196583 VRY196583:VRZ196583 VIC196583:VID196583 UYG196583:UYH196583 UOK196583:UOL196583 UEO196583:UEP196583 TUS196583:TUT196583 TKW196583:TKX196583 TBA196583:TBB196583 SRE196583:SRF196583 SHI196583:SHJ196583 RXM196583:RXN196583 RNQ196583:RNR196583 RDU196583:RDV196583 QTY196583:QTZ196583 QKC196583:QKD196583 QAG196583:QAH196583 PQK196583:PQL196583 PGO196583:PGP196583 OWS196583:OWT196583 OMW196583:OMX196583 ODA196583:ODB196583 NTE196583:NTF196583 NJI196583:NJJ196583 MZM196583:MZN196583 MPQ196583:MPR196583 MFU196583:MFV196583 LVY196583:LVZ196583 LMC196583:LMD196583 LCG196583:LCH196583 KSK196583:KSL196583 KIO196583:KIP196583 JYS196583:JYT196583 JOW196583:JOX196583 JFA196583:JFB196583 IVE196583:IVF196583 ILI196583:ILJ196583 IBM196583:IBN196583 HRQ196583:HRR196583 HHU196583:HHV196583 GXY196583:GXZ196583 GOC196583:GOD196583 GEG196583:GEH196583 FUK196583:FUL196583 FKO196583:FKP196583 FAS196583:FAT196583 EQW196583:EQX196583 EHA196583:EHB196583 DXE196583:DXF196583 DNI196583:DNJ196583 DDM196583:DDN196583 CTQ196583:CTR196583 CJU196583:CJV196583 BZY196583:BZZ196583 BQC196583:BQD196583 BGG196583:BGH196583 AWK196583:AWL196583 AMO196583:AMP196583 ACS196583:ACT196583 SW196583:SX196583 JA196583:JB196583 E196583:F196583 WVM131047:WVN131047 WLQ131047:WLR131047 WBU131047:WBV131047 VRY131047:VRZ131047 VIC131047:VID131047 UYG131047:UYH131047 UOK131047:UOL131047 UEO131047:UEP131047 TUS131047:TUT131047 TKW131047:TKX131047 TBA131047:TBB131047 SRE131047:SRF131047 SHI131047:SHJ131047 RXM131047:RXN131047 RNQ131047:RNR131047 RDU131047:RDV131047 QTY131047:QTZ131047 QKC131047:QKD131047 QAG131047:QAH131047 PQK131047:PQL131047 PGO131047:PGP131047 OWS131047:OWT131047 OMW131047:OMX131047 ODA131047:ODB131047 NTE131047:NTF131047 NJI131047:NJJ131047 MZM131047:MZN131047 MPQ131047:MPR131047 MFU131047:MFV131047 LVY131047:LVZ131047 LMC131047:LMD131047 LCG131047:LCH131047 KSK131047:KSL131047 KIO131047:KIP131047 JYS131047:JYT131047 JOW131047:JOX131047 JFA131047:JFB131047 IVE131047:IVF131047 ILI131047:ILJ131047 IBM131047:IBN131047 HRQ131047:HRR131047 HHU131047:HHV131047 GXY131047:GXZ131047 GOC131047:GOD131047 GEG131047:GEH131047 FUK131047:FUL131047 FKO131047:FKP131047 FAS131047:FAT131047 EQW131047:EQX131047 EHA131047:EHB131047 DXE131047:DXF131047 DNI131047:DNJ131047 DDM131047:DDN131047 CTQ131047:CTR131047 CJU131047:CJV131047 BZY131047:BZZ131047 BQC131047:BQD131047 BGG131047:BGH131047 AWK131047:AWL131047 AMO131047:AMP131047 ACS131047:ACT131047 SW131047:SX131047 JA131047:JB131047 E131047:F131047 WVM65511:WVN65511 WLQ65511:WLR65511 WBU65511:WBV65511 VRY65511:VRZ65511 VIC65511:VID65511 UYG65511:UYH65511 UOK65511:UOL65511 UEO65511:UEP65511 TUS65511:TUT65511 TKW65511:TKX65511 TBA65511:TBB65511 SRE65511:SRF65511 SHI65511:SHJ65511 RXM65511:RXN65511 RNQ65511:RNR65511 RDU65511:RDV65511 QTY65511:QTZ65511 QKC65511:QKD65511 QAG65511:QAH65511 PQK65511:PQL65511 PGO65511:PGP65511 OWS65511:OWT65511 OMW65511:OMX65511 ODA65511:ODB65511 NTE65511:NTF65511 NJI65511:NJJ65511 MZM65511:MZN65511 MPQ65511:MPR65511 MFU65511:MFV65511 LVY65511:LVZ65511 LMC65511:LMD65511 LCG65511:LCH65511 KSK65511:KSL65511 KIO65511:KIP65511 JYS65511:JYT65511 JOW65511:JOX65511 JFA65511:JFB65511 IVE65511:IVF65511 ILI65511:ILJ65511 IBM65511:IBN65511 HRQ65511:HRR65511 HHU65511:HHV65511 GXY65511:GXZ65511 GOC65511:GOD65511 GEG65511:GEH65511 FUK65511:FUL65511 FKO65511:FKP65511 FAS65511:FAT65511 EQW65511:EQX65511 EHA65511:EHB65511 DXE65511:DXF65511 DNI65511:DNJ65511 DDM65511:DDN65511 CTQ65511:CTR65511 CJU65511:CJV65511 BZY65511:BZZ65511 BQC65511:BQD65511 BGG65511:BGH65511 AWK65511:AWL65511 AMO65511:AMP65511 ACS65511:ACT65511 SW65511:SX65511 JA65511:JB65511 E65511:F65511 WVM34:WVN34 WLQ34:WLR34 WBU34:WBV34 VRY34:VRZ34 VIC34:VID34 UYG34:UYH34 UOK34:UOL34 UEO34:UEP34 TUS34:TUT34 TKW34:TKX34 TBA34:TBB34 SRE34:SRF34 SHI34:SHJ34 RXM34:RXN34 RNQ34:RNR34 RDU34:RDV34 QTY34:QTZ34 QKC34:QKD34 QAG34:QAH34 PQK34:PQL34 PGO34:PGP34 OWS34:OWT34 OMW34:OMX34 ODA34:ODB34 NTE34:NTF34 NJI34:NJJ34 MZM34:MZN34 MPQ34:MPR34 MFU34:MFV34 LVY34:LVZ34 LMC34:LMD34 LCG34:LCH34 KSK34:KSL34 KIO34:KIP34 JYS34:JYT34 JOW34:JOX34 JFA34:JFB34 IVE34:IVF34 ILI34:ILJ34 IBM34:IBN34 HRQ34:HRR34 HHU34:HHV34 GXY34:GXZ34 GOC34:GOD34 GEG34:GEH34 FUK34:FUL34 FKO34:FKP34 FAS34:FAT34 EQW34:EQX34 EHA34:EHB34 DXE34:DXF34 DNI34:DNJ34 DDM34:DDN34 CTQ34:CTR34 CJU34:CJV34 BZY34:BZZ34 BQC34:BQD34 BGG34:BGH34 AWK34:AWL34 AMO34:AMP34 ACS34:ACT34 SW34:SX34 JA34:JB34 BGW5:BGX5 WVM983006:WVN983006 WLQ983006:WLR983006 WBU983006:WBV983006 VRY983006:VRZ983006 VIC983006:VID983006 UYG983006:UYH983006 UOK983006:UOL983006 UEO983006:UEP983006 TUS983006:TUT983006 TKW983006:TKX983006 TBA983006:TBB983006 SRE983006:SRF983006 SHI983006:SHJ983006 RXM983006:RXN983006 RNQ983006:RNR983006 RDU983006:RDV983006 QTY983006:QTZ983006 QKC983006:QKD983006 QAG983006:QAH983006 PQK983006:PQL983006 PGO983006:PGP983006 OWS983006:OWT983006 OMW983006:OMX983006 ODA983006:ODB983006 NTE983006:NTF983006 NJI983006:NJJ983006 MZM983006:MZN983006 MPQ983006:MPR983006 MFU983006:MFV983006 LVY983006:LVZ983006 LMC983006:LMD983006 LCG983006:LCH983006 KSK983006:KSL983006 KIO983006:KIP983006 JYS983006:JYT983006 JOW983006:JOX983006 JFA983006:JFB983006 IVE983006:IVF983006 ILI983006:ILJ983006 IBM983006:IBN983006 HRQ983006:HRR983006 HHU983006:HHV983006 GXY983006:GXZ983006 GOC983006:GOD983006 GEG983006:GEH983006 FUK983006:FUL983006 FKO983006:FKP983006 FAS983006:FAT983006 EQW983006:EQX983006 EHA983006:EHB983006 DXE983006:DXF983006 DNI983006:DNJ983006 DDM983006:DDN983006 CTQ983006:CTR983006 CJU983006:CJV983006 BZY983006:BZZ983006 BQC983006:BQD983006 BGG983006:BGH983006 AWK983006:AWL983006 AMO983006:AMP983006 ACS983006:ACT983006 SW983006:SX983006 JA983006:JB983006 E983006:F983006 WVM917470:WVN917470 WLQ917470:WLR917470 WBU917470:WBV917470 VRY917470:VRZ917470 VIC917470:VID917470 UYG917470:UYH917470 UOK917470:UOL917470 UEO917470:UEP917470 TUS917470:TUT917470 TKW917470:TKX917470 TBA917470:TBB917470 SRE917470:SRF917470 SHI917470:SHJ917470 RXM917470:RXN917470 RNQ917470:RNR917470 RDU917470:RDV917470 QTY917470:QTZ917470 QKC917470:QKD917470 QAG917470:QAH917470 PQK917470:PQL917470 PGO917470:PGP917470 OWS917470:OWT917470 OMW917470:OMX917470 ODA917470:ODB917470 NTE917470:NTF917470 NJI917470:NJJ917470 MZM917470:MZN917470 MPQ917470:MPR917470 MFU917470:MFV917470 LVY917470:LVZ917470 LMC917470:LMD917470 LCG917470:LCH917470 KSK917470:KSL917470 KIO917470:KIP917470 JYS917470:JYT917470 JOW917470:JOX917470 JFA917470:JFB917470 IVE917470:IVF917470 ILI917470:ILJ917470 IBM917470:IBN917470 HRQ917470:HRR917470 HHU917470:HHV917470 GXY917470:GXZ917470 GOC917470:GOD917470 GEG917470:GEH917470 FUK917470:FUL917470 FKO917470:FKP917470 FAS917470:FAT917470 EQW917470:EQX917470 EHA917470:EHB917470 DXE917470:DXF917470 DNI917470:DNJ917470 DDM917470:DDN917470 CTQ917470:CTR917470 CJU917470:CJV917470 BZY917470:BZZ917470 BQC917470:BQD917470 BGG917470:BGH917470 AWK917470:AWL917470 AMO917470:AMP917470 ACS917470:ACT917470 SW917470:SX917470 JA917470:JB917470 E917470:F917470 WVM851934:WVN851934 WLQ851934:WLR851934 WBU851934:WBV851934 VRY851934:VRZ851934 VIC851934:VID851934 UYG851934:UYH851934 UOK851934:UOL851934 UEO851934:UEP851934 TUS851934:TUT851934 TKW851934:TKX851934 TBA851934:TBB851934 SRE851934:SRF851934 SHI851934:SHJ851934 RXM851934:RXN851934 RNQ851934:RNR851934 RDU851934:RDV851934 QTY851934:QTZ851934 QKC851934:QKD851934 QAG851934:QAH851934 PQK851934:PQL851934 PGO851934:PGP851934 OWS851934:OWT851934 OMW851934:OMX851934 ODA851934:ODB851934 NTE851934:NTF851934 NJI851934:NJJ851934 MZM851934:MZN851934 MPQ851934:MPR851934 MFU851934:MFV851934 LVY851934:LVZ851934 LMC851934:LMD851934 LCG851934:LCH851934 KSK851934:KSL851934 KIO851934:KIP851934 JYS851934:JYT851934 JOW851934:JOX851934 JFA851934:JFB851934 IVE851934:IVF851934 ILI851934:ILJ851934 IBM851934:IBN851934 HRQ851934:HRR851934 HHU851934:HHV851934 GXY851934:GXZ851934 GOC851934:GOD851934 GEG851934:GEH851934 FUK851934:FUL851934 FKO851934:FKP851934 FAS851934:FAT851934 EQW851934:EQX851934 EHA851934:EHB851934 DXE851934:DXF851934 DNI851934:DNJ851934 DDM851934:DDN851934 CTQ851934:CTR851934 CJU851934:CJV851934 BZY851934:BZZ851934 BQC851934:BQD851934 BGG851934:BGH851934 AWK851934:AWL851934 AMO851934:AMP851934 ACS851934:ACT851934 SW851934:SX851934 JA851934:JB851934 E851934:F851934 WVM786398:WVN786398 WLQ786398:WLR786398 WBU786398:WBV786398 VRY786398:VRZ786398 VIC786398:VID786398 UYG786398:UYH786398 UOK786398:UOL786398 UEO786398:UEP786398 TUS786398:TUT786398 TKW786398:TKX786398 TBA786398:TBB786398 SRE786398:SRF786398 SHI786398:SHJ786398 RXM786398:RXN786398 RNQ786398:RNR786398 RDU786398:RDV786398 QTY786398:QTZ786398 QKC786398:QKD786398 QAG786398:QAH786398 PQK786398:PQL786398 PGO786398:PGP786398 OWS786398:OWT786398 OMW786398:OMX786398 ODA786398:ODB786398 NTE786398:NTF786398 NJI786398:NJJ786398 MZM786398:MZN786398 MPQ786398:MPR786398 MFU786398:MFV786398 LVY786398:LVZ786398 LMC786398:LMD786398 LCG786398:LCH786398 KSK786398:KSL786398 KIO786398:KIP786398 JYS786398:JYT786398 JOW786398:JOX786398 JFA786398:JFB786398 IVE786398:IVF786398 ILI786398:ILJ786398 IBM786398:IBN786398 HRQ786398:HRR786398 HHU786398:HHV786398 GXY786398:GXZ786398 GOC786398:GOD786398 GEG786398:GEH786398 FUK786398:FUL786398 FKO786398:FKP786398 FAS786398:FAT786398 EQW786398:EQX786398 EHA786398:EHB786398 DXE786398:DXF786398 DNI786398:DNJ786398 DDM786398:DDN786398 CTQ786398:CTR786398 CJU786398:CJV786398 BZY786398:BZZ786398 BQC786398:BQD786398 BGG786398:BGH786398 AWK786398:AWL786398 AMO786398:AMP786398 ACS786398:ACT786398 SW786398:SX786398 JA786398:JB786398 E786398:F786398 WVM720862:WVN720862 WLQ720862:WLR720862 WBU720862:WBV720862 VRY720862:VRZ720862 VIC720862:VID720862 UYG720862:UYH720862 UOK720862:UOL720862 UEO720862:UEP720862 TUS720862:TUT720862 TKW720862:TKX720862 TBA720862:TBB720862 SRE720862:SRF720862 SHI720862:SHJ720862 RXM720862:RXN720862 RNQ720862:RNR720862 RDU720862:RDV720862 QTY720862:QTZ720862 QKC720862:QKD720862 QAG720862:QAH720862 PQK720862:PQL720862 PGO720862:PGP720862 OWS720862:OWT720862 OMW720862:OMX720862 ODA720862:ODB720862 NTE720862:NTF720862 NJI720862:NJJ720862 MZM720862:MZN720862 MPQ720862:MPR720862 MFU720862:MFV720862 LVY720862:LVZ720862 LMC720862:LMD720862 LCG720862:LCH720862 KSK720862:KSL720862 KIO720862:KIP720862 JYS720862:JYT720862 JOW720862:JOX720862 JFA720862:JFB720862 IVE720862:IVF720862 ILI720862:ILJ720862 IBM720862:IBN720862 HRQ720862:HRR720862 HHU720862:HHV720862 GXY720862:GXZ720862 GOC720862:GOD720862 GEG720862:GEH720862 FUK720862:FUL720862 FKO720862:FKP720862 FAS720862:FAT720862 EQW720862:EQX720862 EHA720862:EHB720862 DXE720862:DXF720862 DNI720862:DNJ720862 DDM720862:DDN720862 CTQ720862:CTR720862 CJU720862:CJV720862 BZY720862:BZZ720862 BQC720862:BQD720862 BGG720862:BGH720862 AWK720862:AWL720862 AMO720862:AMP720862 ACS720862:ACT720862 SW720862:SX720862 JA720862:JB720862 E720862:F720862 WVM655326:WVN655326 WLQ655326:WLR655326 WBU655326:WBV655326 VRY655326:VRZ655326 VIC655326:VID655326 UYG655326:UYH655326 UOK655326:UOL655326 UEO655326:UEP655326 TUS655326:TUT655326 TKW655326:TKX655326 TBA655326:TBB655326 SRE655326:SRF655326 SHI655326:SHJ655326 RXM655326:RXN655326 RNQ655326:RNR655326 RDU655326:RDV655326 QTY655326:QTZ655326 QKC655326:QKD655326 QAG655326:QAH655326 PQK655326:PQL655326 PGO655326:PGP655326 OWS655326:OWT655326 OMW655326:OMX655326 ODA655326:ODB655326 NTE655326:NTF655326 NJI655326:NJJ655326 MZM655326:MZN655326 MPQ655326:MPR655326 MFU655326:MFV655326 LVY655326:LVZ655326 LMC655326:LMD655326 LCG655326:LCH655326 KSK655326:KSL655326 KIO655326:KIP655326 JYS655326:JYT655326 JOW655326:JOX655326 JFA655326:JFB655326 IVE655326:IVF655326 ILI655326:ILJ655326 IBM655326:IBN655326 HRQ655326:HRR655326 HHU655326:HHV655326 GXY655326:GXZ655326 GOC655326:GOD655326 GEG655326:GEH655326 FUK655326:FUL655326 FKO655326:FKP655326 FAS655326:FAT655326 EQW655326:EQX655326 EHA655326:EHB655326 DXE655326:DXF655326 DNI655326:DNJ655326 DDM655326:DDN655326 CTQ655326:CTR655326 CJU655326:CJV655326 BZY655326:BZZ655326 BQC655326:BQD655326 BGG655326:BGH655326 AWK655326:AWL655326 AMO655326:AMP655326 ACS655326:ACT655326 SW655326:SX655326 JA655326:JB655326 E655326:F655326 WVM589790:WVN589790 WLQ589790:WLR589790 WBU589790:WBV589790 VRY589790:VRZ589790 VIC589790:VID589790 UYG589790:UYH589790 UOK589790:UOL589790 UEO589790:UEP589790 TUS589790:TUT589790 TKW589790:TKX589790 TBA589790:TBB589790 SRE589790:SRF589790 SHI589790:SHJ589790 RXM589790:RXN589790 RNQ589790:RNR589790 RDU589790:RDV589790 QTY589790:QTZ589790 QKC589790:QKD589790 QAG589790:QAH589790 PQK589790:PQL589790 PGO589790:PGP589790 OWS589790:OWT589790 OMW589790:OMX589790 ODA589790:ODB589790 NTE589790:NTF589790 NJI589790:NJJ589790 MZM589790:MZN589790 MPQ589790:MPR589790 MFU589790:MFV589790 LVY589790:LVZ589790 LMC589790:LMD589790 LCG589790:LCH589790 KSK589790:KSL589790 KIO589790:KIP589790 JYS589790:JYT589790 JOW589790:JOX589790 JFA589790:JFB589790 IVE589790:IVF589790 ILI589790:ILJ589790 IBM589790:IBN589790 HRQ589790:HRR589790 HHU589790:HHV589790 GXY589790:GXZ589790 GOC589790:GOD589790 GEG589790:GEH589790 FUK589790:FUL589790 FKO589790:FKP589790 FAS589790:FAT589790 EQW589790:EQX589790 EHA589790:EHB589790 DXE589790:DXF589790 DNI589790:DNJ589790 DDM589790:DDN589790 CTQ589790:CTR589790 CJU589790:CJV589790 BZY589790:BZZ589790 BQC589790:BQD589790 BGG589790:BGH589790 AWK589790:AWL589790 AMO589790:AMP589790 ACS589790:ACT589790 SW589790:SX589790 JA589790:JB589790 E589790:F589790 WVM524254:WVN524254 WLQ524254:WLR524254 WBU524254:WBV524254 VRY524254:VRZ524254 VIC524254:VID524254 UYG524254:UYH524254 UOK524254:UOL524254 UEO524254:UEP524254 TUS524254:TUT524254 TKW524254:TKX524254 TBA524254:TBB524254 SRE524254:SRF524254 SHI524254:SHJ524254 RXM524254:RXN524254 RNQ524254:RNR524254 RDU524254:RDV524254 QTY524254:QTZ524254 QKC524254:QKD524254 QAG524254:QAH524254 PQK524254:PQL524254 PGO524254:PGP524254 OWS524254:OWT524254 OMW524254:OMX524254 ODA524254:ODB524254 NTE524254:NTF524254 NJI524254:NJJ524254 MZM524254:MZN524254 MPQ524254:MPR524254 MFU524254:MFV524254 LVY524254:LVZ524254 LMC524254:LMD524254 LCG524254:LCH524254 KSK524254:KSL524254 KIO524254:KIP524254 JYS524254:JYT524254 JOW524254:JOX524254 JFA524254:JFB524254 IVE524254:IVF524254 ILI524254:ILJ524254 IBM524254:IBN524254 HRQ524254:HRR524254 HHU524254:HHV524254 GXY524254:GXZ524254 GOC524254:GOD524254 GEG524254:GEH524254 FUK524254:FUL524254 FKO524254:FKP524254 FAS524254:FAT524254 EQW524254:EQX524254 EHA524254:EHB524254 DXE524254:DXF524254 DNI524254:DNJ524254 DDM524254:DDN524254 CTQ524254:CTR524254 CJU524254:CJV524254 BZY524254:BZZ524254 BQC524254:BQD524254 BGG524254:BGH524254 AWK524254:AWL524254 AMO524254:AMP524254 ACS524254:ACT524254 SW524254:SX524254 JA524254:JB524254 E524254:F524254 WVM458718:WVN458718 WLQ458718:WLR458718 WBU458718:WBV458718 VRY458718:VRZ458718 VIC458718:VID458718 UYG458718:UYH458718 UOK458718:UOL458718 UEO458718:UEP458718 TUS458718:TUT458718 TKW458718:TKX458718 TBA458718:TBB458718 SRE458718:SRF458718 SHI458718:SHJ458718 RXM458718:RXN458718 RNQ458718:RNR458718 RDU458718:RDV458718 QTY458718:QTZ458718 QKC458718:QKD458718 QAG458718:QAH458718 PQK458718:PQL458718 PGO458718:PGP458718 OWS458718:OWT458718 OMW458718:OMX458718 ODA458718:ODB458718 NTE458718:NTF458718 NJI458718:NJJ458718 MZM458718:MZN458718 MPQ458718:MPR458718 MFU458718:MFV458718 LVY458718:LVZ458718 LMC458718:LMD458718 LCG458718:LCH458718 KSK458718:KSL458718 KIO458718:KIP458718 JYS458718:JYT458718 JOW458718:JOX458718 JFA458718:JFB458718 IVE458718:IVF458718 ILI458718:ILJ458718 IBM458718:IBN458718 HRQ458718:HRR458718 HHU458718:HHV458718 GXY458718:GXZ458718 GOC458718:GOD458718 GEG458718:GEH458718 FUK458718:FUL458718 FKO458718:FKP458718 FAS458718:FAT458718 EQW458718:EQX458718 EHA458718:EHB458718 DXE458718:DXF458718 DNI458718:DNJ458718 DDM458718:DDN458718 CTQ458718:CTR458718 CJU458718:CJV458718 BZY458718:BZZ458718 BQC458718:BQD458718 BGG458718:BGH458718 AWK458718:AWL458718 AMO458718:AMP458718 ACS458718:ACT458718 SW458718:SX458718 JA458718:JB458718 E458718:F458718 WVM393182:WVN393182 WLQ393182:WLR393182 WBU393182:WBV393182 VRY393182:VRZ393182 VIC393182:VID393182 UYG393182:UYH393182 UOK393182:UOL393182 UEO393182:UEP393182 TUS393182:TUT393182 TKW393182:TKX393182 TBA393182:TBB393182 SRE393182:SRF393182 SHI393182:SHJ393182 RXM393182:RXN393182 RNQ393182:RNR393182 RDU393182:RDV393182 QTY393182:QTZ393182 QKC393182:QKD393182 QAG393182:QAH393182 PQK393182:PQL393182 PGO393182:PGP393182 OWS393182:OWT393182 OMW393182:OMX393182 ODA393182:ODB393182 NTE393182:NTF393182 NJI393182:NJJ393182 MZM393182:MZN393182 MPQ393182:MPR393182 MFU393182:MFV393182 LVY393182:LVZ393182 LMC393182:LMD393182 LCG393182:LCH393182 KSK393182:KSL393182 KIO393182:KIP393182 JYS393182:JYT393182 JOW393182:JOX393182 JFA393182:JFB393182 IVE393182:IVF393182 ILI393182:ILJ393182 IBM393182:IBN393182 HRQ393182:HRR393182 HHU393182:HHV393182 GXY393182:GXZ393182 GOC393182:GOD393182 GEG393182:GEH393182 FUK393182:FUL393182 FKO393182:FKP393182 FAS393182:FAT393182 EQW393182:EQX393182 EHA393182:EHB393182 DXE393182:DXF393182 DNI393182:DNJ393182 DDM393182:DDN393182 CTQ393182:CTR393182 CJU393182:CJV393182 BZY393182:BZZ393182 BQC393182:BQD393182 BGG393182:BGH393182 AWK393182:AWL393182 AMO393182:AMP393182 ACS393182:ACT393182 SW393182:SX393182 JA393182:JB393182 E393182:F393182 WVM327646:WVN327646 WLQ327646:WLR327646 WBU327646:WBV327646 VRY327646:VRZ327646 VIC327646:VID327646 UYG327646:UYH327646 UOK327646:UOL327646 UEO327646:UEP327646 TUS327646:TUT327646 TKW327646:TKX327646 TBA327646:TBB327646 SRE327646:SRF327646 SHI327646:SHJ327646 RXM327646:RXN327646 RNQ327646:RNR327646 RDU327646:RDV327646 QTY327646:QTZ327646 QKC327646:QKD327646 QAG327646:QAH327646 PQK327646:PQL327646 PGO327646:PGP327646 OWS327646:OWT327646 OMW327646:OMX327646 ODA327646:ODB327646 NTE327646:NTF327646 NJI327646:NJJ327646 MZM327646:MZN327646 MPQ327646:MPR327646 MFU327646:MFV327646 LVY327646:LVZ327646 LMC327646:LMD327646 LCG327646:LCH327646 KSK327646:KSL327646 KIO327646:KIP327646 JYS327646:JYT327646 JOW327646:JOX327646 JFA327646:JFB327646 IVE327646:IVF327646 ILI327646:ILJ327646 IBM327646:IBN327646 HRQ327646:HRR327646 HHU327646:HHV327646 GXY327646:GXZ327646 GOC327646:GOD327646 GEG327646:GEH327646 FUK327646:FUL327646 FKO327646:FKP327646 FAS327646:FAT327646 EQW327646:EQX327646 EHA327646:EHB327646 DXE327646:DXF327646 DNI327646:DNJ327646 DDM327646:DDN327646 CTQ327646:CTR327646 CJU327646:CJV327646 BZY327646:BZZ327646 BQC327646:BQD327646 BGG327646:BGH327646 AWK327646:AWL327646 AMO327646:AMP327646 ACS327646:ACT327646 SW327646:SX327646 JA327646:JB327646 E327646:F327646 WVM262110:WVN262110 WLQ262110:WLR262110 WBU262110:WBV262110 VRY262110:VRZ262110 VIC262110:VID262110 UYG262110:UYH262110 UOK262110:UOL262110 UEO262110:UEP262110 TUS262110:TUT262110 TKW262110:TKX262110 TBA262110:TBB262110 SRE262110:SRF262110 SHI262110:SHJ262110 RXM262110:RXN262110 RNQ262110:RNR262110 RDU262110:RDV262110 QTY262110:QTZ262110 QKC262110:QKD262110 QAG262110:QAH262110 PQK262110:PQL262110 PGO262110:PGP262110 OWS262110:OWT262110 OMW262110:OMX262110 ODA262110:ODB262110 NTE262110:NTF262110 NJI262110:NJJ262110 MZM262110:MZN262110 MPQ262110:MPR262110 MFU262110:MFV262110 LVY262110:LVZ262110 LMC262110:LMD262110 LCG262110:LCH262110 KSK262110:KSL262110 KIO262110:KIP262110 JYS262110:JYT262110 JOW262110:JOX262110 JFA262110:JFB262110 IVE262110:IVF262110 ILI262110:ILJ262110 IBM262110:IBN262110 HRQ262110:HRR262110 HHU262110:HHV262110 GXY262110:GXZ262110 GOC262110:GOD262110 GEG262110:GEH262110 FUK262110:FUL262110 FKO262110:FKP262110 FAS262110:FAT262110 EQW262110:EQX262110 EHA262110:EHB262110 DXE262110:DXF262110 DNI262110:DNJ262110 DDM262110:DDN262110 CTQ262110:CTR262110 CJU262110:CJV262110 BZY262110:BZZ262110 BQC262110:BQD262110 BGG262110:BGH262110 AWK262110:AWL262110 AMO262110:AMP262110 ACS262110:ACT262110 SW262110:SX262110 JA262110:JB262110 E262110:F262110 WVM196574:WVN196574 WLQ196574:WLR196574 WBU196574:WBV196574 VRY196574:VRZ196574 VIC196574:VID196574 UYG196574:UYH196574 UOK196574:UOL196574 UEO196574:UEP196574 TUS196574:TUT196574 TKW196574:TKX196574 TBA196574:TBB196574 SRE196574:SRF196574 SHI196574:SHJ196574 RXM196574:RXN196574 RNQ196574:RNR196574 RDU196574:RDV196574 QTY196574:QTZ196574 QKC196574:QKD196574 QAG196574:QAH196574 PQK196574:PQL196574 PGO196574:PGP196574 OWS196574:OWT196574 OMW196574:OMX196574 ODA196574:ODB196574 NTE196574:NTF196574 NJI196574:NJJ196574 MZM196574:MZN196574 MPQ196574:MPR196574 MFU196574:MFV196574 LVY196574:LVZ196574 LMC196574:LMD196574 LCG196574:LCH196574 KSK196574:KSL196574 KIO196574:KIP196574 JYS196574:JYT196574 JOW196574:JOX196574 JFA196574:JFB196574 IVE196574:IVF196574 ILI196574:ILJ196574 IBM196574:IBN196574 HRQ196574:HRR196574 HHU196574:HHV196574 GXY196574:GXZ196574 GOC196574:GOD196574 GEG196574:GEH196574 FUK196574:FUL196574 FKO196574:FKP196574 FAS196574:FAT196574 EQW196574:EQX196574 EHA196574:EHB196574 DXE196574:DXF196574 DNI196574:DNJ196574 DDM196574:DDN196574 CTQ196574:CTR196574 CJU196574:CJV196574 BZY196574:BZZ196574 BQC196574:BQD196574 BGG196574:BGH196574 AWK196574:AWL196574 AMO196574:AMP196574 ACS196574:ACT196574 SW196574:SX196574 JA196574:JB196574 E196574:F196574 WVM131038:WVN131038 WLQ131038:WLR131038 WBU131038:WBV131038 VRY131038:VRZ131038 VIC131038:VID131038 UYG131038:UYH131038 UOK131038:UOL131038 UEO131038:UEP131038 TUS131038:TUT131038 TKW131038:TKX131038 TBA131038:TBB131038 SRE131038:SRF131038 SHI131038:SHJ131038 RXM131038:RXN131038 RNQ131038:RNR131038 RDU131038:RDV131038 QTY131038:QTZ131038 QKC131038:QKD131038 QAG131038:QAH131038 PQK131038:PQL131038 PGO131038:PGP131038 OWS131038:OWT131038 OMW131038:OMX131038 ODA131038:ODB131038 NTE131038:NTF131038 NJI131038:NJJ131038 MZM131038:MZN131038 MPQ131038:MPR131038 MFU131038:MFV131038 LVY131038:LVZ131038 LMC131038:LMD131038 LCG131038:LCH131038 KSK131038:KSL131038 KIO131038:KIP131038 JYS131038:JYT131038 JOW131038:JOX131038 JFA131038:JFB131038 IVE131038:IVF131038 ILI131038:ILJ131038 IBM131038:IBN131038 HRQ131038:HRR131038 HHU131038:HHV131038 GXY131038:GXZ131038 GOC131038:GOD131038 GEG131038:GEH131038 FUK131038:FUL131038 FKO131038:FKP131038 FAS131038:FAT131038 EQW131038:EQX131038 EHA131038:EHB131038 DXE131038:DXF131038 DNI131038:DNJ131038 DDM131038:DDN131038 CTQ131038:CTR131038 CJU131038:CJV131038 BZY131038:BZZ131038 BQC131038:BQD131038 BGG131038:BGH131038 AWK131038:AWL131038 AMO131038:AMP131038 ACS131038:ACT131038 SW131038:SX131038 JA131038:JB131038 E131038:F131038 WVM65502:WVN65502 WLQ65502:WLR65502 WBU65502:WBV65502 VRY65502:VRZ65502 VIC65502:VID65502 UYG65502:UYH65502 UOK65502:UOL65502 UEO65502:UEP65502 TUS65502:TUT65502 TKW65502:TKX65502 TBA65502:TBB65502 SRE65502:SRF65502 SHI65502:SHJ65502 RXM65502:RXN65502 RNQ65502:RNR65502 RDU65502:RDV65502 QTY65502:QTZ65502 QKC65502:QKD65502 QAG65502:QAH65502 PQK65502:PQL65502 PGO65502:PGP65502 OWS65502:OWT65502 OMW65502:OMX65502 ODA65502:ODB65502 NTE65502:NTF65502 NJI65502:NJJ65502 MZM65502:MZN65502 MPQ65502:MPR65502 MFU65502:MFV65502 LVY65502:LVZ65502 LMC65502:LMD65502 LCG65502:LCH65502 KSK65502:KSL65502 KIO65502:KIP65502 JYS65502:JYT65502 JOW65502:JOX65502 JFA65502:JFB65502 IVE65502:IVF65502 ILI65502:ILJ65502 IBM65502:IBN65502 HRQ65502:HRR65502 HHU65502:HHV65502 GXY65502:GXZ65502 GOC65502:GOD65502 GEG65502:GEH65502 FUK65502:FUL65502 FKO65502:FKP65502 FAS65502:FAT65502 EQW65502:EQX65502 EHA65502:EHB65502 DXE65502:DXF65502 DNI65502:DNJ65502 DDM65502:DDN65502 CTQ65502:CTR65502 CJU65502:CJV65502 BZY65502:BZZ65502 BQC65502:BQD65502 BGG65502:BGH65502 AWK65502:AWL65502 AMO65502:AMP65502 ACS65502:ACT65502 SW65502:SX65502 JA65502:JB65502 E65502:F65502 WVM25:WVN25 WLQ25:WLR25 WBU25:WBV25 VRY25:VRZ25 VIC25:VID25 UYG25:UYH25 UOK25:UOL25 UEO25:UEP25 TUS25:TUT25 TKW25:TKX25 TBA25:TBB25 SRE25:SRF25 SHI25:SHJ25 RXM25:RXN25 RNQ25:RNR25 RDU25:RDV25 QTY25:QTZ25 QKC25:QKD25 QAG25:QAH25 PQK25:PQL25 PGO25:PGP25 OWS25:OWT25 OMW25:OMX25 ODA25:ODB25 NTE25:NTF25 NJI25:NJJ25 MZM25:MZN25 MPQ25:MPR25 MFU25:MFV25 LVY25:LVZ25 LMC25:LMD25 LCG25:LCH25 KSK25:KSL25 KIO25:KIP25 JYS25:JYT25 JOW25:JOX25 JFA25:JFB25 IVE25:IVF25 ILI25:ILJ25 IBM25:IBN25 HRQ25:HRR25 HHU25:HHV25 GXY25:GXZ25 GOC25:GOD25 GEG25:GEH25 FUK25:FUL25 FKO25:FKP25 FAS25:FAT25 EQW25:EQX25 EHA25:EHB25 DXE25:DXF25 DNI25:DNJ25 DDM25:DDN25 CTQ25:CTR25 CJU25:CJV25 BZY25:BZZ25 BQC25:BQD25 BGG25:BGH25 AWK25:AWL25 AMO25:AMP25 ACS25:ACT25 SW25:SX25 JA25:JB25 JQ5:JR5 WWK983001:WWL983001 WMO983001:WMP983001 WCS983001:WCT983001 VSW983001:VSX983001 VJA983001:VJB983001 UZE983001:UZF983001 UPI983001:UPJ983001 UFM983001:UFN983001 TVQ983001:TVR983001 TLU983001:TLV983001 TBY983001:TBZ983001 SSC983001:SSD983001 SIG983001:SIH983001 RYK983001:RYL983001 ROO983001:ROP983001 RES983001:RET983001 QUW983001:QUX983001 QLA983001:QLB983001 QBE983001:QBF983001 PRI983001:PRJ983001 PHM983001:PHN983001 OXQ983001:OXR983001 ONU983001:ONV983001 ODY983001:ODZ983001 NUC983001:NUD983001 NKG983001:NKH983001 NAK983001:NAL983001 MQO983001:MQP983001 MGS983001:MGT983001 LWW983001:LWX983001 LNA983001:LNB983001 LDE983001:LDF983001 KTI983001:KTJ983001 KJM983001:KJN983001 JZQ983001:JZR983001 JPU983001:JPV983001 JFY983001:JFZ983001 IWC983001:IWD983001 IMG983001:IMH983001 ICK983001:ICL983001 HSO983001:HSP983001 HIS983001:HIT983001 GYW983001:GYX983001 GPA983001:GPB983001 GFE983001:GFF983001 FVI983001:FVJ983001 FLM983001:FLN983001 FBQ983001:FBR983001 ERU983001:ERV983001 EHY983001:EHZ983001 DYC983001:DYD983001 DOG983001:DOH983001 DEK983001:DEL983001 CUO983001:CUP983001 CKS983001:CKT983001 CAW983001:CAX983001 BRA983001:BRB983001 BHE983001:BHF983001 AXI983001:AXJ983001 ANM983001:ANN983001 ADQ983001:ADR983001 TU983001:TV983001 JY983001:JZ983001 AC983001:AD983001 WWK917465:WWL917465 WMO917465:WMP917465 WCS917465:WCT917465 VSW917465:VSX917465 VJA917465:VJB917465 UZE917465:UZF917465 UPI917465:UPJ917465 UFM917465:UFN917465 TVQ917465:TVR917465 TLU917465:TLV917465 TBY917465:TBZ917465 SSC917465:SSD917465 SIG917465:SIH917465 RYK917465:RYL917465 ROO917465:ROP917465 RES917465:RET917465 QUW917465:QUX917465 QLA917465:QLB917465 QBE917465:QBF917465 PRI917465:PRJ917465 PHM917465:PHN917465 OXQ917465:OXR917465 ONU917465:ONV917465 ODY917465:ODZ917465 NUC917465:NUD917465 NKG917465:NKH917465 NAK917465:NAL917465 MQO917465:MQP917465 MGS917465:MGT917465 LWW917465:LWX917465 LNA917465:LNB917465 LDE917465:LDF917465 KTI917465:KTJ917465 KJM917465:KJN917465 JZQ917465:JZR917465 JPU917465:JPV917465 JFY917465:JFZ917465 IWC917465:IWD917465 IMG917465:IMH917465 ICK917465:ICL917465 HSO917465:HSP917465 HIS917465:HIT917465 GYW917465:GYX917465 GPA917465:GPB917465 GFE917465:GFF917465 FVI917465:FVJ917465 FLM917465:FLN917465 FBQ917465:FBR917465 ERU917465:ERV917465 EHY917465:EHZ917465 DYC917465:DYD917465 DOG917465:DOH917465 DEK917465:DEL917465 CUO917465:CUP917465 CKS917465:CKT917465 CAW917465:CAX917465 BRA917465:BRB917465 BHE917465:BHF917465 AXI917465:AXJ917465 ANM917465:ANN917465 ADQ917465:ADR917465 TU917465:TV917465 JY917465:JZ917465 AC917465:AD917465 WWK851929:WWL851929 WMO851929:WMP851929 WCS851929:WCT851929 VSW851929:VSX851929 VJA851929:VJB851929 UZE851929:UZF851929 UPI851929:UPJ851929 UFM851929:UFN851929 TVQ851929:TVR851929 TLU851929:TLV851929 TBY851929:TBZ851929 SSC851929:SSD851929 SIG851929:SIH851929 RYK851929:RYL851929 ROO851929:ROP851929 RES851929:RET851929 QUW851929:QUX851929 QLA851929:QLB851929 QBE851929:QBF851929 PRI851929:PRJ851929 PHM851929:PHN851929 OXQ851929:OXR851929 ONU851929:ONV851929 ODY851929:ODZ851929 NUC851929:NUD851929 NKG851929:NKH851929 NAK851929:NAL851929 MQO851929:MQP851929 MGS851929:MGT851929 LWW851929:LWX851929 LNA851929:LNB851929 LDE851929:LDF851929 KTI851929:KTJ851929 KJM851929:KJN851929 JZQ851929:JZR851929 JPU851929:JPV851929 JFY851929:JFZ851929 IWC851929:IWD851929 IMG851929:IMH851929 ICK851929:ICL851929 HSO851929:HSP851929 HIS851929:HIT851929 GYW851929:GYX851929 GPA851929:GPB851929 GFE851929:GFF851929 FVI851929:FVJ851929 FLM851929:FLN851929 FBQ851929:FBR851929 ERU851929:ERV851929 EHY851929:EHZ851929 DYC851929:DYD851929 DOG851929:DOH851929 DEK851929:DEL851929 CUO851929:CUP851929 CKS851929:CKT851929 CAW851929:CAX851929 BRA851929:BRB851929 BHE851929:BHF851929 AXI851929:AXJ851929 ANM851929:ANN851929 ADQ851929:ADR851929 TU851929:TV851929 JY851929:JZ851929 AC851929:AD851929 WWK786393:WWL786393 WMO786393:WMP786393 WCS786393:WCT786393 VSW786393:VSX786393 VJA786393:VJB786393 UZE786393:UZF786393 UPI786393:UPJ786393 UFM786393:UFN786393 TVQ786393:TVR786393 TLU786393:TLV786393 TBY786393:TBZ786393 SSC786393:SSD786393 SIG786393:SIH786393 RYK786393:RYL786393 ROO786393:ROP786393 RES786393:RET786393 QUW786393:QUX786393 QLA786393:QLB786393 QBE786393:QBF786393 PRI786393:PRJ786393 PHM786393:PHN786393 OXQ786393:OXR786393 ONU786393:ONV786393 ODY786393:ODZ786393 NUC786393:NUD786393 NKG786393:NKH786393 NAK786393:NAL786393 MQO786393:MQP786393 MGS786393:MGT786393 LWW786393:LWX786393 LNA786393:LNB786393 LDE786393:LDF786393 KTI786393:KTJ786393 KJM786393:KJN786393 JZQ786393:JZR786393 JPU786393:JPV786393 JFY786393:JFZ786393 IWC786393:IWD786393 IMG786393:IMH786393 ICK786393:ICL786393 HSO786393:HSP786393 HIS786393:HIT786393 GYW786393:GYX786393 GPA786393:GPB786393 GFE786393:GFF786393 FVI786393:FVJ786393 FLM786393:FLN786393 FBQ786393:FBR786393 ERU786393:ERV786393 EHY786393:EHZ786393 DYC786393:DYD786393 DOG786393:DOH786393 DEK786393:DEL786393 CUO786393:CUP786393 CKS786393:CKT786393 CAW786393:CAX786393 BRA786393:BRB786393 BHE786393:BHF786393 AXI786393:AXJ786393 ANM786393:ANN786393 ADQ786393:ADR786393 TU786393:TV786393 JY786393:JZ786393 AC786393:AD786393 WWK720857:WWL720857 WMO720857:WMP720857 WCS720857:WCT720857 VSW720857:VSX720857 VJA720857:VJB720857 UZE720857:UZF720857 UPI720857:UPJ720857 UFM720857:UFN720857 TVQ720857:TVR720857 TLU720857:TLV720857 TBY720857:TBZ720857 SSC720857:SSD720857 SIG720857:SIH720857 RYK720857:RYL720857 ROO720857:ROP720857 RES720857:RET720857 QUW720857:QUX720857 QLA720857:QLB720857 QBE720857:QBF720857 PRI720857:PRJ720857 PHM720857:PHN720857 OXQ720857:OXR720857 ONU720857:ONV720857 ODY720857:ODZ720857 NUC720857:NUD720857 NKG720857:NKH720857 NAK720857:NAL720857 MQO720857:MQP720857 MGS720857:MGT720857 LWW720857:LWX720857 LNA720857:LNB720857 LDE720857:LDF720857 KTI720857:KTJ720857 KJM720857:KJN720857 JZQ720857:JZR720857 JPU720857:JPV720857 JFY720857:JFZ720857 IWC720857:IWD720857 IMG720857:IMH720857 ICK720857:ICL720857 HSO720857:HSP720857 HIS720857:HIT720857 GYW720857:GYX720857 GPA720857:GPB720857 GFE720857:GFF720857 FVI720857:FVJ720857 FLM720857:FLN720857 FBQ720857:FBR720857 ERU720857:ERV720857 EHY720857:EHZ720857 DYC720857:DYD720857 DOG720857:DOH720857 DEK720857:DEL720857 CUO720857:CUP720857 CKS720857:CKT720857 CAW720857:CAX720857 BRA720857:BRB720857 BHE720857:BHF720857 AXI720857:AXJ720857 ANM720857:ANN720857 ADQ720857:ADR720857 TU720857:TV720857 JY720857:JZ720857 AC720857:AD720857 WWK655321:WWL655321 WMO655321:WMP655321 WCS655321:WCT655321 VSW655321:VSX655321 VJA655321:VJB655321 UZE655321:UZF655321 UPI655321:UPJ655321 UFM655321:UFN655321 TVQ655321:TVR655321 TLU655321:TLV655321 TBY655321:TBZ655321 SSC655321:SSD655321 SIG655321:SIH655321 RYK655321:RYL655321 ROO655321:ROP655321 RES655321:RET655321 QUW655321:QUX655321 QLA655321:QLB655321 QBE655321:QBF655321 PRI655321:PRJ655321 PHM655321:PHN655321 OXQ655321:OXR655321 ONU655321:ONV655321 ODY655321:ODZ655321 NUC655321:NUD655321 NKG655321:NKH655321 NAK655321:NAL655321 MQO655321:MQP655321 MGS655321:MGT655321 LWW655321:LWX655321 LNA655321:LNB655321 LDE655321:LDF655321 KTI655321:KTJ655321 KJM655321:KJN655321 JZQ655321:JZR655321 JPU655321:JPV655321 JFY655321:JFZ655321 IWC655321:IWD655321 IMG655321:IMH655321 ICK655321:ICL655321 HSO655321:HSP655321 HIS655321:HIT655321 GYW655321:GYX655321 GPA655321:GPB655321 GFE655321:GFF655321 FVI655321:FVJ655321 FLM655321:FLN655321 FBQ655321:FBR655321 ERU655321:ERV655321 EHY655321:EHZ655321 DYC655321:DYD655321 DOG655321:DOH655321 DEK655321:DEL655321 CUO655321:CUP655321 CKS655321:CKT655321 CAW655321:CAX655321 BRA655321:BRB655321 BHE655321:BHF655321 AXI655321:AXJ655321 ANM655321:ANN655321 ADQ655321:ADR655321 TU655321:TV655321 JY655321:JZ655321 AC655321:AD655321 WWK589785:WWL589785 WMO589785:WMP589785 WCS589785:WCT589785 VSW589785:VSX589785 VJA589785:VJB589785 UZE589785:UZF589785 UPI589785:UPJ589785 UFM589785:UFN589785 TVQ589785:TVR589785 TLU589785:TLV589785 TBY589785:TBZ589785 SSC589785:SSD589785 SIG589785:SIH589785 RYK589785:RYL589785 ROO589785:ROP589785 RES589785:RET589785 QUW589785:QUX589785 QLA589785:QLB589785 QBE589785:QBF589785 PRI589785:PRJ589785 PHM589785:PHN589785 OXQ589785:OXR589785 ONU589785:ONV589785 ODY589785:ODZ589785 NUC589785:NUD589785 NKG589785:NKH589785 NAK589785:NAL589785 MQO589785:MQP589785 MGS589785:MGT589785 LWW589785:LWX589785 LNA589785:LNB589785 LDE589785:LDF589785 KTI589785:KTJ589785 KJM589785:KJN589785 JZQ589785:JZR589785 JPU589785:JPV589785 JFY589785:JFZ589785 IWC589785:IWD589785 IMG589785:IMH589785 ICK589785:ICL589785 HSO589785:HSP589785 HIS589785:HIT589785 GYW589785:GYX589785 GPA589785:GPB589785 GFE589785:GFF589785 FVI589785:FVJ589785 FLM589785:FLN589785 FBQ589785:FBR589785 ERU589785:ERV589785 EHY589785:EHZ589785 DYC589785:DYD589785 DOG589785:DOH589785 DEK589785:DEL589785 CUO589785:CUP589785 CKS589785:CKT589785 CAW589785:CAX589785 BRA589785:BRB589785 BHE589785:BHF589785 AXI589785:AXJ589785 ANM589785:ANN589785 ADQ589785:ADR589785 TU589785:TV589785 JY589785:JZ589785 AC589785:AD589785 WWK524249:WWL524249 WMO524249:WMP524249 WCS524249:WCT524249 VSW524249:VSX524249 VJA524249:VJB524249 UZE524249:UZF524249 UPI524249:UPJ524249 UFM524249:UFN524249 TVQ524249:TVR524249 TLU524249:TLV524249 TBY524249:TBZ524249 SSC524249:SSD524249 SIG524249:SIH524249 RYK524249:RYL524249 ROO524249:ROP524249 RES524249:RET524249 QUW524249:QUX524249 QLA524249:QLB524249 QBE524249:QBF524249 PRI524249:PRJ524249 PHM524249:PHN524249 OXQ524249:OXR524249 ONU524249:ONV524249 ODY524249:ODZ524249 NUC524249:NUD524249 NKG524249:NKH524249 NAK524249:NAL524249 MQO524249:MQP524249 MGS524249:MGT524249 LWW524249:LWX524249 LNA524249:LNB524249 LDE524249:LDF524249 KTI524249:KTJ524249 KJM524249:KJN524249 JZQ524249:JZR524249 JPU524249:JPV524249 JFY524249:JFZ524249 IWC524249:IWD524249 IMG524249:IMH524249 ICK524249:ICL524249 HSO524249:HSP524249 HIS524249:HIT524249 GYW524249:GYX524249 GPA524249:GPB524249 GFE524249:GFF524249 FVI524249:FVJ524249 FLM524249:FLN524249 FBQ524249:FBR524249 ERU524249:ERV524249 EHY524249:EHZ524249 DYC524249:DYD524249 DOG524249:DOH524249 DEK524249:DEL524249 CUO524249:CUP524249 CKS524249:CKT524249 CAW524249:CAX524249 BRA524249:BRB524249 BHE524249:BHF524249 AXI524249:AXJ524249 ANM524249:ANN524249 ADQ524249:ADR524249 TU524249:TV524249 JY524249:JZ524249 AC524249:AD524249 WWK458713:WWL458713 WMO458713:WMP458713 WCS458713:WCT458713 VSW458713:VSX458713 VJA458713:VJB458713 UZE458713:UZF458713 UPI458713:UPJ458713 UFM458713:UFN458713 TVQ458713:TVR458713 TLU458713:TLV458713 TBY458713:TBZ458713 SSC458713:SSD458713 SIG458713:SIH458713 RYK458713:RYL458713 ROO458713:ROP458713 RES458713:RET458713 QUW458713:QUX458713 QLA458713:QLB458713 QBE458713:QBF458713 PRI458713:PRJ458713 PHM458713:PHN458713 OXQ458713:OXR458713 ONU458713:ONV458713 ODY458713:ODZ458713 NUC458713:NUD458713 NKG458713:NKH458713 NAK458713:NAL458713 MQO458713:MQP458713 MGS458713:MGT458713 LWW458713:LWX458713 LNA458713:LNB458713 LDE458713:LDF458713 KTI458713:KTJ458713 KJM458713:KJN458713 JZQ458713:JZR458713 JPU458713:JPV458713 JFY458713:JFZ458713 IWC458713:IWD458713 IMG458713:IMH458713 ICK458713:ICL458713 HSO458713:HSP458713 HIS458713:HIT458713 GYW458713:GYX458713 GPA458713:GPB458713 GFE458713:GFF458713 FVI458713:FVJ458713 FLM458713:FLN458713 FBQ458713:FBR458713 ERU458713:ERV458713 EHY458713:EHZ458713 DYC458713:DYD458713 DOG458713:DOH458713 DEK458713:DEL458713 CUO458713:CUP458713 CKS458713:CKT458713 CAW458713:CAX458713 BRA458713:BRB458713 BHE458713:BHF458713 AXI458713:AXJ458713 ANM458713:ANN458713 ADQ458713:ADR458713 TU458713:TV458713 JY458713:JZ458713 AC458713:AD458713 WWK393177:WWL393177 WMO393177:WMP393177 WCS393177:WCT393177 VSW393177:VSX393177 VJA393177:VJB393177 UZE393177:UZF393177 UPI393177:UPJ393177 UFM393177:UFN393177 TVQ393177:TVR393177 TLU393177:TLV393177 TBY393177:TBZ393177 SSC393177:SSD393177 SIG393177:SIH393177 RYK393177:RYL393177 ROO393177:ROP393177 RES393177:RET393177 QUW393177:QUX393177 QLA393177:QLB393177 QBE393177:QBF393177 PRI393177:PRJ393177 PHM393177:PHN393177 OXQ393177:OXR393177 ONU393177:ONV393177 ODY393177:ODZ393177 NUC393177:NUD393177 NKG393177:NKH393177 NAK393177:NAL393177 MQO393177:MQP393177 MGS393177:MGT393177 LWW393177:LWX393177 LNA393177:LNB393177 LDE393177:LDF393177 KTI393177:KTJ393177 KJM393177:KJN393177 JZQ393177:JZR393177 JPU393177:JPV393177 JFY393177:JFZ393177 IWC393177:IWD393177 IMG393177:IMH393177 ICK393177:ICL393177 HSO393177:HSP393177 HIS393177:HIT393177 GYW393177:GYX393177 GPA393177:GPB393177 GFE393177:GFF393177 FVI393177:FVJ393177 FLM393177:FLN393177 FBQ393177:FBR393177 ERU393177:ERV393177 EHY393177:EHZ393177 DYC393177:DYD393177 DOG393177:DOH393177 DEK393177:DEL393177 CUO393177:CUP393177 CKS393177:CKT393177 CAW393177:CAX393177 BRA393177:BRB393177 BHE393177:BHF393177 AXI393177:AXJ393177 ANM393177:ANN393177 ADQ393177:ADR393177 TU393177:TV393177 JY393177:JZ393177 AC393177:AD393177 WWK327641:WWL327641 WMO327641:WMP327641 WCS327641:WCT327641 VSW327641:VSX327641 VJA327641:VJB327641 UZE327641:UZF327641 UPI327641:UPJ327641 UFM327641:UFN327641 TVQ327641:TVR327641 TLU327641:TLV327641 TBY327641:TBZ327641 SSC327641:SSD327641 SIG327641:SIH327641 RYK327641:RYL327641 ROO327641:ROP327641 RES327641:RET327641 QUW327641:QUX327641 QLA327641:QLB327641 QBE327641:QBF327641 PRI327641:PRJ327641 PHM327641:PHN327641 OXQ327641:OXR327641 ONU327641:ONV327641 ODY327641:ODZ327641 NUC327641:NUD327641 NKG327641:NKH327641 NAK327641:NAL327641 MQO327641:MQP327641 MGS327641:MGT327641 LWW327641:LWX327641 LNA327641:LNB327641 LDE327641:LDF327641 KTI327641:KTJ327641 KJM327641:KJN327641 JZQ327641:JZR327641 JPU327641:JPV327641 JFY327641:JFZ327641 IWC327641:IWD327641 IMG327641:IMH327641 ICK327641:ICL327641 HSO327641:HSP327641 HIS327641:HIT327641 GYW327641:GYX327641 GPA327641:GPB327641 GFE327641:GFF327641 FVI327641:FVJ327641 FLM327641:FLN327641 FBQ327641:FBR327641 ERU327641:ERV327641 EHY327641:EHZ327641 DYC327641:DYD327641 DOG327641:DOH327641 DEK327641:DEL327641 CUO327641:CUP327641 CKS327641:CKT327641 CAW327641:CAX327641 BRA327641:BRB327641 BHE327641:BHF327641 AXI327641:AXJ327641 ANM327641:ANN327641 ADQ327641:ADR327641 TU327641:TV327641 JY327641:JZ327641 AC327641:AD327641 WWK262105:WWL262105 WMO262105:WMP262105 WCS262105:WCT262105 VSW262105:VSX262105 VJA262105:VJB262105 UZE262105:UZF262105 UPI262105:UPJ262105 UFM262105:UFN262105 TVQ262105:TVR262105 TLU262105:TLV262105 TBY262105:TBZ262105 SSC262105:SSD262105 SIG262105:SIH262105 RYK262105:RYL262105 ROO262105:ROP262105 RES262105:RET262105 QUW262105:QUX262105 QLA262105:QLB262105 QBE262105:QBF262105 PRI262105:PRJ262105 PHM262105:PHN262105 OXQ262105:OXR262105 ONU262105:ONV262105 ODY262105:ODZ262105 NUC262105:NUD262105 NKG262105:NKH262105 NAK262105:NAL262105 MQO262105:MQP262105 MGS262105:MGT262105 LWW262105:LWX262105 LNA262105:LNB262105 LDE262105:LDF262105 KTI262105:KTJ262105 KJM262105:KJN262105 JZQ262105:JZR262105 JPU262105:JPV262105 JFY262105:JFZ262105 IWC262105:IWD262105 IMG262105:IMH262105 ICK262105:ICL262105 HSO262105:HSP262105 HIS262105:HIT262105 GYW262105:GYX262105 GPA262105:GPB262105 GFE262105:GFF262105 FVI262105:FVJ262105 FLM262105:FLN262105 FBQ262105:FBR262105 ERU262105:ERV262105 EHY262105:EHZ262105 DYC262105:DYD262105 DOG262105:DOH262105 DEK262105:DEL262105 CUO262105:CUP262105 CKS262105:CKT262105 CAW262105:CAX262105 BRA262105:BRB262105 BHE262105:BHF262105 AXI262105:AXJ262105 ANM262105:ANN262105 ADQ262105:ADR262105 TU262105:TV262105 JY262105:JZ262105 AC262105:AD262105 WWK196569:WWL196569 WMO196569:WMP196569 WCS196569:WCT196569 VSW196569:VSX196569 VJA196569:VJB196569 UZE196569:UZF196569 UPI196569:UPJ196569 UFM196569:UFN196569 TVQ196569:TVR196569 TLU196569:TLV196569 TBY196569:TBZ196569 SSC196569:SSD196569 SIG196569:SIH196569 RYK196569:RYL196569 ROO196569:ROP196569 RES196569:RET196569 QUW196569:QUX196569 QLA196569:QLB196569 QBE196569:QBF196569 PRI196569:PRJ196569 PHM196569:PHN196569 OXQ196569:OXR196569 ONU196569:ONV196569 ODY196569:ODZ196569 NUC196569:NUD196569 NKG196569:NKH196569 NAK196569:NAL196569 MQO196569:MQP196569 MGS196569:MGT196569 LWW196569:LWX196569 LNA196569:LNB196569 LDE196569:LDF196569 KTI196569:KTJ196569 KJM196569:KJN196569 JZQ196569:JZR196569 JPU196569:JPV196569 JFY196569:JFZ196569 IWC196569:IWD196569 IMG196569:IMH196569 ICK196569:ICL196569 HSO196569:HSP196569 HIS196569:HIT196569 GYW196569:GYX196569 GPA196569:GPB196569 GFE196569:GFF196569 FVI196569:FVJ196569 FLM196569:FLN196569 FBQ196569:FBR196569 ERU196569:ERV196569 EHY196569:EHZ196569 DYC196569:DYD196569 DOG196569:DOH196569 DEK196569:DEL196569 CUO196569:CUP196569 CKS196569:CKT196569 CAW196569:CAX196569 BRA196569:BRB196569 BHE196569:BHF196569 AXI196569:AXJ196569 ANM196569:ANN196569 ADQ196569:ADR196569 TU196569:TV196569 JY196569:JZ196569 AC196569:AD196569 WWK131033:WWL131033 WMO131033:WMP131033 WCS131033:WCT131033 VSW131033:VSX131033 VJA131033:VJB131033 UZE131033:UZF131033 UPI131033:UPJ131033 UFM131033:UFN131033 TVQ131033:TVR131033 TLU131033:TLV131033 TBY131033:TBZ131033 SSC131033:SSD131033 SIG131033:SIH131033 RYK131033:RYL131033 ROO131033:ROP131033 RES131033:RET131033 QUW131033:QUX131033 QLA131033:QLB131033 QBE131033:QBF131033 PRI131033:PRJ131033 PHM131033:PHN131033 OXQ131033:OXR131033 ONU131033:ONV131033 ODY131033:ODZ131033 NUC131033:NUD131033 NKG131033:NKH131033 NAK131033:NAL131033 MQO131033:MQP131033 MGS131033:MGT131033 LWW131033:LWX131033 LNA131033:LNB131033 LDE131033:LDF131033 KTI131033:KTJ131033 KJM131033:KJN131033 JZQ131033:JZR131033 JPU131033:JPV131033 JFY131033:JFZ131033 IWC131033:IWD131033 IMG131033:IMH131033 ICK131033:ICL131033 HSO131033:HSP131033 HIS131033:HIT131033 GYW131033:GYX131033 GPA131033:GPB131033 GFE131033:GFF131033 FVI131033:FVJ131033 FLM131033:FLN131033 FBQ131033:FBR131033 ERU131033:ERV131033 EHY131033:EHZ131033 DYC131033:DYD131033 DOG131033:DOH131033 DEK131033:DEL131033 CUO131033:CUP131033 CKS131033:CKT131033 CAW131033:CAX131033 BRA131033:BRB131033 BHE131033:BHF131033 AXI131033:AXJ131033 ANM131033:ANN131033 ADQ131033:ADR131033 TU131033:TV131033 JY131033:JZ131033 AC131033:AD131033 WWK65497:WWL65497 WMO65497:WMP65497 WCS65497:WCT65497 VSW65497:VSX65497 VJA65497:VJB65497 UZE65497:UZF65497 UPI65497:UPJ65497 UFM65497:UFN65497 TVQ65497:TVR65497 TLU65497:TLV65497 TBY65497:TBZ65497 SSC65497:SSD65497 SIG65497:SIH65497 RYK65497:RYL65497 ROO65497:ROP65497 RES65497:RET65497 QUW65497:QUX65497 QLA65497:QLB65497 QBE65497:QBF65497 PRI65497:PRJ65497 PHM65497:PHN65497 OXQ65497:OXR65497 ONU65497:ONV65497 ODY65497:ODZ65497 NUC65497:NUD65497 NKG65497:NKH65497 NAK65497:NAL65497 MQO65497:MQP65497 MGS65497:MGT65497 LWW65497:LWX65497 LNA65497:LNB65497 LDE65497:LDF65497 KTI65497:KTJ65497 KJM65497:KJN65497 JZQ65497:JZR65497 JPU65497:JPV65497 JFY65497:JFZ65497 IWC65497:IWD65497 IMG65497:IMH65497 ICK65497:ICL65497 HSO65497:HSP65497 HIS65497:HIT65497 GYW65497:GYX65497 GPA65497:GPB65497 GFE65497:GFF65497 FVI65497:FVJ65497 FLM65497:FLN65497 FBQ65497:FBR65497 ERU65497:ERV65497 EHY65497:EHZ65497 DYC65497:DYD65497 DOG65497:DOH65497 DEK65497:DEL65497 CUO65497:CUP65497 CKS65497:CKT65497 CAW65497:CAX65497 BRA65497:BRB65497 BHE65497:BHF65497 AXI65497:AXJ65497 ANM65497:ANN65497 ADQ65497:ADR65497 TU65497:TV65497 JY65497:JZ65497 AC65497:AD65497 WWK20:WWL20 WMO20:WMP20 WCS20:WCT20 VSW20:VSX20 VJA20:VJB20 UZE20:UZF20 UPI20:UPJ20 UFM20:UFN20 TVQ20:TVR20 TLU20:TLV20 TBY20:TBZ20 SSC20:SSD20 SIG20:SIH20 RYK20:RYL20 ROO20:ROP20 RES20:RET20 QUW20:QUX20 QLA20:QLB20 QBE20:QBF20 PRI20:PRJ20 PHM20:PHN20 OXQ20:OXR20 ONU20:ONV20 ODY20:ODZ20 NUC20:NUD20 NKG20:NKH20 NAK20:NAL20 MQO20:MQP20 MGS20:MGT20 LWW20:LWX20 LNA20:LNB20 LDE20:LDF20 KTI20:KTJ20 KJM20:KJN20 JZQ20:JZR20 JPU20:JPV20 JFY20:JFZ20 IWC20:IWD20 IMG20:IMH20 ICK20:ICL20 HSO20:HSP20 HIS20:HIT20 GYW20:GYX20 GPA20:GPB20 GFE20:GFF20 FVI20:FVJ20 FLM20:FLN20 FBQ20:FBR20 ERU20:ERV20 EHY20:EHZ20 DYC20:DYD20 DOG20:DOH20 DEK20:DEL20 CUO20:CUP20 CKS20:CKT20 CAW20:CAX20 BRA20:BRB20 BHE20:BHF20 AXI20:AXJ20 ANM20:ANN20 ADQ20:ADR20 TU20:TV20 JY20:JZ20 TM5:TN5 WWE983001:WWF983002 WMI983001:WMJ983002 WCM983001:WCN983002 VSQ983001:VSR983002 VIU983001:VIV983002 UYY983001:UYZ983002 UPC983001:UPD983002 UFG983001:UFH983002 TVK983001:TVL983002 TLO983001:TLP983002 TBS983001:TBT983002 SRW983001:SRX983002 SIA983001:SIB983002 RYE983001:RYF983002 ROI983001:ROJ983002 REM983001:REN983002 QUQ983001:QUR983002 QKU983001:QKV983002 QAY983001:QAZ983002 PRC983001:PRD983002 PHG983001:PHH983002 OXK983001:OXL983002 ONO983001:ONP983002 ODS983001:ODT983002 NTW983001:NTX983002 NKA983001:NKB983002 NAE983001:NAF983002 MQI983001:MQJ983002 MGM983001:MGN983002 LWQ983001:LWR983002 LMU983001:LMV983002 LCY983001:LCZ983002 KTC983001:KTD983002 KJG983001:KJH983002 JZK983001:JZL983002 JPO983001:JPP983002 JFS983001:JFT983002 IVW983001:IVX983002 IMA983001:IMB983002 ICE983001:ICF983002 HSI983001:HSJ983002 HIM983001:HIN983002 GYQ983001:GYR983002 GOU983001:GOV983002 GEY983001:GEZ983002 FVC983001:FVD983002 FLG983001:FLH983002 FBK983001:FBL983002 ERO983001:ERP983002 EHS983001:EHT983002 DXW983001:DXX983002 DOA983001:DOB983002 DEE983001:DEF983002 CUI983001:CUJ983002 CKM983001:CKN983002 CAQ983001:CAR983002 BQU983001:BQV983002 BGY983001:BGZ983002 AXC983001:AXD983002 ANG983001:ANH983002 ADK983001:ADL983002 TO983001:TP983002 JS983001:JT983002 W983001:X983002 WWE917465:WWF917466 WMI917465:WMJ917466 WCM917465:WCN917466 VSQ917465:VSR917466 VIU917465:VIV917466 UYY917465:UYZ917466 UPC917465:UPD917466 UFG917465:UFH917466 TVK917465:TVL917466 TLO917465:TLP917466 TBS917465:TBT917466 SRW917465:SRX917466 SIA917465:SIB917466 RYE917465:RYF917466 ROI917465:ROJ917466 REM917465:REN917466 QUQ917465:QUR917466 QKU917465:QKV917466 QAY917465:QAZ917466 PRC917465:PRD917466 PHG917465:PHH917466 OXK917465:OXL917466 ONO917465:ONP917466 ODS917465:ODT917466 NTW917465:NTX917466 NKA917465:NKB917466 NAE917465:NAF917466 MQI917465:MQJ917466 MGM917465:MGN917466 LWQ917465:LWR917466 LMU917465:LMV917466 LCY917465:LCZ917466 KTC917465:KTD917466 KJG917465:KJH917466 JZK917465:JZL917466 JPO917465:JPP917466 JFS917465:JFT917466 IVW917465:IVX917466 IMA917465:IMB917466 ICE917465:ICF917466 HSI917465:HSJ917466 HIM917465:HIN917466 GYQ917465:GYR917466 GOU917465:GOV917466 GEY917465:GEZ917466 FVC917465:FVD917466 FLG917465:FLH917466 FBK917465:FBL917466 ERO917465:ERP917466 EHS917465:EHT917466 DXW917465:DXX917466 DOA917465:DOB917466 DEE917465:DEF917466 CUI917465:CUJ917466 CKM917465:CKN917466 CAQ917465:CAR917466 BQU917465:BQV917466 BGY917465:BGZ917466 AXC917465:AXD917466 ANG917465:ANH917466 ADK917465:ADL917466 TO917465:TP917466 JS917465:JT917466 W917465:X917466 WWE851929:WWF851930 WMI851929:WMJ851930 WCM851929:WCN851930 VSQ851929:VSR851930 VIU851929:VIV851930 UYY851929:UYZ851930 UPC851929:UPD851930 UFG851929:UFH851930 TVK851929:TVL851930 TLO851929:TLP851930 TBS851929:TBT851930 SRW851929:SRX851930 SIA851929:SIB851930 RYE851929:RYF851930 ROI851929:ROJ851930 REM851929:REN851930 QUQ851929:QUR851930 QKU851929:QKV851930 QAY851929:QAZ851930 PRC851929:PRD851930 PHG851929:PHH851930 OXK851929:OXL851930 ONO851929:ONP851930 ODS851929:ODT851930 NTW851929:NTX851930 NKA851929:NKB851930 NAE851929:NAF851930 MQI851929:MQJ851930 MGM851929:MGN851930 LWQ851929:LWR851930 LMU851929:LMV851930 LCY851929:LCZ851930 KTC851929:KTD851930 KJG851929:KJH851930 JZK851929:JZL851930 JPO851929:JPP851930 JFS851929:JFT851930 IVW851929:IVX851930 IMA851929:IMB851930 ICE851929:ICF851930 HSI851929:HSJ851930 HIM851929:HIN851930 GYQ851929:GYR851930 GOU851929:GOV851930 GEY851929:GEZ851930 FVC851929:FVD851930 FLG851929:FLH851930 FBK851929:FBL851930 ERO851929:ERP851930 EHS851929:EHT851930 DXW851929:DXX851930 DOA851929:DOB851930 DEE851929:DEF851930 CUI851929:CUJ851930 CKM851929:CKN851930 CAQ851929:CAR851930 BQU851929:BQV851930 BGY851929:BGZ851930 AXC851929:AXD851930 ANG851929:ANH851930 ADK851929:ADL851930 TO851929:TP851930 JS851929:JT851930 W851929:X851930 WWE786393:WWF786394 WMI786393:WMJ786394 WCM786393:WCN786394 VSQ786393:VSR786394 VIU786393:VIV786394 UYY786393:UYZ786394 UPC786393:UPD786394 UFG786393:UFH786394 TVK786393:TVL786394 TLO786393:TLP786394 TBS786393:TBT786394 SRW786393:SRX786394 SIA786393:SIB786394 RYE786393:RYF786394 ROI786393:ROJ786394 REM786393:REN786394 QUQ786393:QUR786394 QKU786393:QKV786394 QAY786393:QAZ786394 PRC786393:PRD786394 PHG786393:PHH786394 OXK786393:OXL786394 ONO786393:ONP786394 ODS786393:ODT786394 NTW786393:NTX786394 NKA786393:NKB786394 NAE786393:NAF786394 MQI786393:MQJ786394 MGM786393:MGN786394 LWQ786393:LWR786394 LMU786393:LMV786394 LCY786393:LCZ786394 KTC786393:KTD786394 KJG786393:KJH786394 JZK786393:JZL786394 JPO786393:JPP786394 JFS786393:JFT786394 IVW786393:IVX786394 IMA786393:IMB786394 ICE786393:ICF786394 HSI786393:HSJ786394 HIM786393:HIN786394 GYQ786393:GYR786394 GOU786393:GOV786394 GEY786393:GEZ786394 FVC786393:FVD786394 FLG786393:FLH786394 FBK786393:FBL786394 ERO786393:ERP786394 EHS786393:EHT786394 DXW786393:DXX786394 DOA786393:DOB786394 DEE786393:DEF786394 CUI786393:CUJ786394 CKM786393:CKN786394 CAQ786393:CAR786394 BQU786393:BQV786394 BGY786393:BGZ786394 AXC786393:AXD786394 ANG786393:ANH786394 ADK786393:ADL786394 TO786393:TP786394 JS786393:JT786394 W786393:X786394 WWE720857:WWF720858 WMI720857:WMJ720858 WCM720857:WCN720858 VSQ720857:VSR720858 VIU720857:VIV720858 UYY720857:UYZ720858 UPC720857:UPD720858 UFG720857:UFH720858 TVK720857:TVL720858 TLO720857:TLP720858 TBS720857:TBT720858 SRW720857:SRX720858 SIA720857:SIB720858 RYE720857:RYF720858 ROI720857:ROJ720858 REM720857:REN720858 QUQ720857:QUR720858 QKU720857:QKV720858 QAY720857:QAZ720858 PRC720857:PRD720858 PHG720857:PHH720858 OXK720857:OXL720858 ONO720857:ONP720858 ODS720857:ODT720858 NTW720857:NTX720858 NKA720857:NKB720858 NAE720857:NAF720858 MQI720857:MQJ720858 MGM720857:MGN720858 LWQ720857:LWR720858 LMU720857:LMV720858 LCY720857:LCZ720858 KTC720857:KTD720858 KJG720857:KJH720858 JZK720857:JZL720858 JPO720857:JPP720858 JFS720857:JFT720858 IVW720857:IVX720858 IMA720857:IMB720858 ICE720857:ICF720858 HSI720857:HSJ720858 HIM720857:HIN720858 GYQ720857:GYR720858 GOU720857:GOV720858 GEY720857:GEZ720858 FVC720857:FVD720858 FLG720857:FLH720858 FBK720857:FBL720858 ERO720857:ERP720858 EHS720857:EHT720858 DXW720857:DXX720858 DOA720857:DOB720858 DEE720857:DEF720858 CUI720857:CUJ720858 CKM720857:CKN720858 CAQ720857:CAR720858 BQU720857:BQV720858 BGY720857:BGZ720858 AXC720857:AXD720858 ANG720857:ANH720858 ADK720857:ADL720858 TO720857:TP720858 JS720857:JT720858 W720857:X720858 WWE655321:WWF655322 WMI655321:WMJ655322 WCM655321:WCN655322 VSQ655321:VSR655322 VIU655321:VIV655322 UYY655321:UYZ655322 UPC655321:UPD655322 UFG655321:UFH655322 TVK655321:TVL655322 TLO655321:TLP655322 TBS655321:TBT655322 SRW655321:SRX655322 SIA655321:SIB655322 RYE655321:RYF655322 ROI655321:ROJ655322 REM655321:REN655322 QUQ655321:QUR655322 QKU655321:QKV655322 QAY655321:QAZ655322 PRC655321:PRD655322 PHG655321:PHH655322 OXK655321:OXL655322 ONO655321:ONP655322 ODS655321:ODT655322 NTW655321:NTX655322 NKA655321:NKB655322 NAE655321:NAF655322 MQI655321:MQJ655322 MGM655321:MGN655322 LWQ655321:LWR655322 LMU655321:LMV655322 LCY655321:LCZ655322 KTC655321:KTD655322 KJG655321:KJH655322 JZK655321:JZL655322 JPO655321:JPP655322 JFS655321:JFT655322 IVW655321:IVX655322 IMA655321:IMB655322 ICE655321:ICF655322 HSI655321:HSJ655322 HIM655321:HIN655322 GYQ655321:GYR655322 GOU655321:GOV655322 GEY655321:GEZ655322 FVC655321:FVD655322 FLG655321:FLH655322 FBK655321:FBL655322 ERO655321:ERP655322 EHS655321:EHT655322 DXW655321:DXX655322 DOA655321:DOB655322 DEE655321:DEF655322 CUI655321:CUJ655322 CKM655321:CKN655322 CAQ655321:CAR655322 BQU655321:BQV655322 BGY655321:BGZ655322 AXC655321:AXD655322 ANG655321:ANH655322 ADK655321:ADL655322 TO655321:TP655322 JS655321:JT655322 W655321:X655322 WWE589785:WWF589786 WMI589785:WMJ589786 WCM589785:WCN589786 VSQ589785:VSR589786 VIU589785:VIV589786 UYY589785:UYZ589786 UPC589785:UPD589786 UFG589785:UFH589786 TVK589785:TVL589786 TLO589785:TLP589786 TBS589785:TBT589786 SRW589785:SRX589786 SIA589785:SIB589786 RYE589785:RYF589786 ROI589785:ROJ589786 REM589785:REN589786 QUQ589785:QUR589786 QKU589785:QKV589786 QAY589785:QAZ589786 PRC589785:PRD589786 PHG589785:PHH589786 OXK589785:OXL589786 ONO589785:ONP589786 ODS589785:ODT589786 NTW589785:NTX589786 NKA589785:NKB589786 NAE589785:NAF589786 MQI589785:MQJ589786 MGM589785:MGN589786 LWQ589785:LWR589786 LMU589785:LMV589786 LCY589785:LCZ589786 KTC589785:KTD589786 KJG589785:KJH589786 JZK589785:JZL589786 JPO589785:JPP589786 JFS589785:JFT589786 IVW589785:IVX589786 IMA589785:IMB589786 ICE589785:ICF589786 HSI589785:HSJ589786 HIM589785:HIN589786 GYQ589785:GYR589786 GOU589785:GOV589786 GEY589785:GEZ589786 FVC589785:FVD589786 FLG589785:FLH589786 FBK589785:FBL589786 ERO589785:ERP589786 EHS589785:EHT589786 DXW589785:DXX589786 DOA589785:DOB589786 DEE589785:DEF589786 CUI589785:CUJ589786 CKM589785:CKN589786 CAQ589785:CAR589786 BQU589785:BQV589786 BGY589785:BGZ589786 AXC589785:AXD589786 ANG589785:ANH589786 ADK589785:ADL589786 TO589785:TP589786 JS589785:JT589786 W589785:X589786 WWE524249:WWF524250 WMI524249:WMJ524250 WCM524249:WCN524250 VSQ524249:VSR524250 VIU524249:VIV524250 UYY524249:UYZ524250 UPC524249:UPD524250 UFG524249:UFH524250 TVK524249:TVL524250 TLO524249:TLP524250 TBS524249:TBT524250 SRW524249:SRX524250 SIA524249:SIB524250 RYE524249:RYF524250 ROI524249:ROJ524250 REM524249:REN524250 QUQ524249:QUR524250 QKU524249:QKV524250 QAY524249:QAZ524250 PRC524249:PRD524250 PHG524249:PHH524250 OXK524249:OXL524250 ONO524249:ONP524250 ODS524249:ODT524250 NTW524249:NTX524250 NKA524249:NKB524250 NAE524249:NAF524250 MQI524249:MQJ524250 MGM524249:MGN524250 LWQ524249:LWR524250 LMU524249:LMV524250 LCY524249:LCZ524250 KTC524249:KTD524250 KJG524249:KJH524250 JZK524249:JZL524250 JPO524249:JPP524250 JFS524249:JFT524250 IVW524249:IVX524250 IMA524249:IMB524250 ICE524249:ICF524250 HSI524249:HSJ524250 HIM524249:HIN524250 GYQ524249:GYR524250 GOU524249:GOV524250 GEY524249:GEZ524250 FVC524249:FVD524250 FLG524249:FLH524250 FBK524249:FBL524250 ERO524249:ERP524250 EHS524249:EHT524250 DXW524249:DXX524250 DOA524249:DOB524250 DEE524249:DEF524250 CUI524249:CUJ524250 CKM524249:CKN524250 CAQ524249:CAR524250 BQU524249:BQV524250 BGY524249:BGZ524250 AXC524249:AXD524250 ANG524249:ANH524250 ADK524249:ADL524250 TO524249:TP524250 JS524249:JT524250 W524249:X524250 WWE458713:WWF458714 WMI458713:WMJ458714 WCM458713:WCN458714 VSQ458713:VSR458714 VIU458713:VIV458714 UYY458713:UYZ458714 UPC458713:UPD458714 UFG458713:UFH458714 TVK458713:TVL458714 TLO458713:TLP458714 TBS458713:TBT458714 SRW458713:SRX458714 SIA458713:SIB458714 RYE458713:RYF458714 ROI458713:ROJ458714 REM458713:REN458714 QUQ458713:QUR458714 QKU458713:QKV458714 QAY458713:QAZ458714 PRC458713:PRD458714 PHG458713:PHH458714 OXK458713:OXL458714 ONO458713:ONP458714 ODS458713:ODT458714 NTW458713:NTX458714 NKA458713:NKB458714 NAE458713:NAF458714 MQI458713:MQJ458714 MGM458713:MGN458714 LWQ458713:LWR458714 LMU458713:LMV458714 LCY458713:LCZ458714 KTC458713:KTD458714 KJG458713:KJH458714 JZK458713:JZL458714 JPO458713:JPP458714 JFS458713:JFT458714 IVW458713:IVX458714 IMA458713:IMB458714 ICE458713:ICF458714 HSI458713:HSJ458714 HIM458713:HIN458714 GYQ458713:GYR458714 GOU458713:GOV458714 GEY458713:GEZ458714 FVC458713:FVD458714 FLG458713:FLH458714 FBK458713:FBL458714 ERO458713:ERP458714 EHS458713:EHT458714 DXW458713:DXX458714 DOA458713:DOB458714 DEE458713:DEF458714 CUI458713:CUJ458714 CKM458713:CKN458714 CAQ458713:CAR458714 BQU458713:BQV458714 BGY458713:BGZ458714 AXC458713:AXD458714 ANG458713:ANH458714 ADK458713:ADL458714 TO458713:TP458714 JS458713:JT458714 W458713:X458714 WWE393177:WWF393178 WMI393177:WMJ393178 WCM393177:WCN393178 VSQ393177:VSR393178 VIU393177:VIV393178 UYY393177:UYZ393178 UPC393177:UPD393178 UFG393177:UFH393178 TVK393177:TVL393178 TLO393177:TLP393178 TBS393177:TBT393178 SRW393177:SRX393178 SIA393177:SIB393178 RYE393177:RYF393178 ROI393177:ROJ393178 REM393177:REN393178 QUQ393177:QUR393178 QKU393177:QKV393178 QAY393177:QAZ393178 PRC393177:PRD393178 PHG393177:PHH393178 OXK393177:OXL393178 ONO393177:ONP393178 ODS393177:ODT393178 NTW393177:NTX393178 NKA393177:NKB393178 NAE393177:NAF393178 MQI393177:MQJ393178 MGM393177:MGN393178 LWQ393177:LWR393178 LMU393177:LMV393178 LCY393177:LCZ393178 KTC393177:KTD393178 KJG393177:KJH393178 JZK393177:JZL393178 JPO393177:JPP393178 JFS393177:JFT393178 IVW393177:IVX393178 IMA393177:IMB393178 ICE393177:ICF393178 HSI393177:HSJ393178 HIM393177:HIN393178 GYQ393177:GYR393178 GOU393177:GOV393178 GEY393177:GEZ393178 FVC393177:FVD393178 FLG393177:FLH393178 FBK393177:FBL393178 ERO393177:ERP393178 EHS393177:EHT393178 DXW393177:DXX393178 DOA393177:DOB393178 DEE393177:DEF393178 CUI393177:CUJ393178 CKM393177:CKN393178 CAQ393177:CAR393178 BQU393177:BQV393178 BGY393177:BGZ393178 AXC393177:AXD393178 ANG393177:ANH393178 ADK393177:ADL393178 TO393177:TP393178 JS393177:JT393178 W393177:X393178 WWE327641:WWF327642 WMI327641:WMJ327642 WCM327641:WCN327642 VSQ327641:VSR327642 VIU327641:VIV327642 UYY327641:UYZ327642 UPC327641:UPD327642 UFG327641:UFH327642 TVK327641:TVL327642 TLO327641:TLP327642 TBS327641:TBT327642 SRW327641:SRX327642 SIA327641:SIB327642 RYE327641:RYF327642 ROI327641:ROJ327642 REM327641:REN327642 QUQ327641:QUR327642 QKU327641:QKV327642 QAY327641:QAZ327642 PRC327641:PRD327642 PHG327641:PHH327642 OXK327641:OXL327642 ONO327641:ONP327642 ODS327641:ODT327642 NTW327641:NTX327642 NKA327641:NKB327642 NAE327641:NAF327642 MQI327641:MQJ327642 MGM327641:MGN327642 LWQ327641:LWR327642 LMU327641:LMV327642 LCY327641:LCZ327642 KTC327641:KTD327642 KJG327641:KJH327642 JZK327641:JZL327642 JPO327641:JPP327642 JFS327641:JFT327642 IVW327641:IVX327642 IMA327641:IMB327642 ICE327641:ICF327642 HSI327641:HSJ327642 HIM327641:HIN327642 GYQ327641:GYR327642 GOU327641:GOV327642 GEY327641:GEZ327642 FVC327641:FVD327642 FLG327641:FLH327642 FBK327641:FBL327642 ERO327641:ERP327642 EHS327641:EHT327642 DXW327641:DXX327642 DOA327641:DOB327642 DEE327641:DEF327642 CUI327641:CUJ327642 CKM327641:CKN327642 CAQ327641:CAR327642 BQU327641:BQV327642 BGY327641:BGZ327642 AXC327641:AXD327642 ANG327641:ANH327642 ADK327641:ADL327642 TO327641:TP327642 JS327641:JT327642 W327641:X327642 WWE262105:WWF262106 WMI262105:WMJ262106 WCM262105:WCN262106 VSQ262105:VSR262106 VIU262105:VIV262106 UYY262105:UYZ262106 UPC262105:UPD262106 UFG262105:UFH262106 TVK262105:TVL262106 TLO262105:TLP262106 TBS262105:TBT262106 SRW262105:SRX262106 SIA262105:SIB262106 RYE262105:RYF262106 ROI262105:ROJ262106 REM262105:REN262106 QUQ262105:QUR262106 QKU262105:QKV262106 QAY262105:QAZ262106 PRC262105:PRD262106 PHG262105:PHH262106 OXK262105:OXL262106 ONO262105:ONP262106 ODS262105:ODT262106 NTW262105:NTX262106 NKA262105:NKB262106 NAE262105:NAF262106 MQI262105:MQJ262106 MGM262105:MGN262106 LWQ262105:LWR262106 LMU262105:LMV262106 LCY262105:LCZ262106 KTC262105:KTD262106 KJG262105:KJH262106 JZK262105:JZL262106 JPO262105:JPP262106 JFS262105:JFT262106 IVW262105:IVX262106 IMA262105:IMB262106 ICE262105:ICF262106 HSI262105:HSJ262106 HIM262105:HIN262106 GYQ262105:GYR262106 GOU262105:GOV262106 GEY262105:GEZ262106 FVC262105:FVD262106 FLG262105:FLH262106 FBK262105:FBL262106 ERO262105:ERP262106 EHS262105:EHT262106 DXW262105:DXX262106 DOA262105:DOB262106 DEE262105:DEF262106 CUI262105:CUJ262106 CKM262105:CKN262106 CAQ262105:CAR262106 BQU262105:BQV262106 BGY262105:BGZ262106 AXC262105:AXD262106 ANG262105:ANH262106 ADK262105:ADL262106 TO262105:TP262106 JS262105:JT262106 W262105:X262106 WWE196569:WWF196570 WMI196569:WMJ196570 WCM196569:WCN196570 VSQ196569:VSR196570 VIU196569:VIV196570 UYY196569:UYZ196570 UPC196569:UPD196570 UFG196569:UFH196570 TVK196569:TVL196570 TLO196569:TLP196570 TBS196569:TBT196570 SRW196569:SRX196570 SIA196569:SIB196570 RYE196569:RYF196570 ROI196569:ROJ196570 REM196569:REN196570 QUQ196569:QUR196570 QKU196569:QKV196570 QAY196569:QAZ196570 PRC196569:PRD196570 PHG196569:PHH196570 OXK196569:OXL196570 ONO196569:ONP196570 ODS196569:ODT196570 NTW196569:NTX196570 NKA196569:NKB196570 NAE196569:NAF196570 MQI196569:MQJ196570 MGM196569:MGN196570 LWQ196569:LWR196570 LMU196569:LMV196570 LCY196569:LCZ196570 KTC196569:KTD196570 KJG196569:KJH196570 JZK196569:JZL196570 JPO196569:JPP196570 JFS196569:JFT196570 IVW196569:IVX196570 IMA196569:IMB196570 ICE196569:ICF196570 HSI196569:HSJ196570 HIM196569:HIN196570 GYQ196569:GYR196570 GOU196569:GOV196570 GEY196569:GEZ196570 FVC196569:FVD196570 FLG196569:FLH196570 FBK196569:FBL196570 ERO196569:ERP196570 EHS196569:EHT196570 DXW196569:DXX196570 DOA196569:DOB196570 DEE196569:DEF196570 CUI196569:CUJ196570 CKM196569:CKN196570 CAQ196569:CAR196570 BQU196569:BQV196570 BGY196569:BGZ196570 AXC196569:AXD196570 ANG196569:ANH196570 ADK196569:ADL196570 TO196569:TP196570 JS196569:JT196570 W196569:X196570 WWE131033:WWF131034 WMI131033:WMJ131034 WCM131033:WCN131034 VSQ131033:VSR131034 VIU131033:VIV131034 UYY131033:UYZ131034 UPC131033:UPD131034 UFG131033:UFH131034 TVK131033:TVL131034 TLO131033:TLP131034 TBS131033:TBT131034 SRW131033:SRX131034 SIA131033:SIB131034 RYE131033:RYF131034 ROI131033:ROJ131034 REM131033:REN131034 QUQ131033:QUR131034 QKU131033:QKV131034 QAY131033:QAZ131034 PRC131033:PRD131034 PHG131033:PHH131034 OXK131033:OXL131034 ONO131033:ONP131034 ODS131033:ODT131034 NTW131033:NTX131034 NKA131033:NKB131034 NAE131033:NAF131034 MQI131033:MQJ131034 MGM131033:MGN131034 LWQ131033:LWR131034 LMU131033:LMV131034 LCY131033:LCZ131034 KTC131033:KTD131034 KJG131033:KJH131034 JZK131033:JZL131034 JPO131033:JPP131034 JFS131033:JFT131034 IVW131033:IVX131034 IMA131033:IMB131034 ICE131033:ICF131034 HSI131033:HSJ131034 HIM131033:HIN131034 GYQ131033:GYR131034 GOU131033:GOV131034 GEY131033:GEZ131034 FVC131033:FVD131034 FLG131033:FLH131034 FBK131033:FBL131034 ERO131033:ERP131034 EHS131033:EHT131034 DXW131033:DXX131034 DOA131033:DOB131034 DEE131033:DEF131034 CUI131033:CUJ131034 CKM131033:CKN131034 CAQ131033:CAR131034 BQU131033:BQV131034 BGY131033:BGZ131034 AXC131033:AXD131034 ANG131033:ANH131034 ADK131033:ADL131034 TO131033:TP131034 JS131033:JT131034 W131033:X131034 WWE65497:WWF65498 WMI65497:WMJ65498 WCM65497:WCN65498 VSQ65497:VSR65498 VIU65497:VIV65498 UYY65497:UYZ65498 UPC65497:UPD65498 UFG65497:UFH65498 TVK65497:TVL65498 TLO65497:TLP65498 TBS65497:TBT65498 SRW65497:SRX65498 SIA65497:SIB65498 RYE65497:RYF65498 ROI65497:ROJ65498 REM65497:REN65498 QUQ65497:QUR65498 QKU65497:QKV65498 QAY65497:QAZ65498 PRC65497:PRD65498 PHG65497:PHH65498 OXK65497:OXL65498 ONO65497:ONP65498 ODS65497:ODT65498 NTW65497:NTX65498 NKA65497:NKB65498 NAE65497:NAF65498 MQI65497:MQJ65498 MGM65497:MGN65498 LWQ65497:LWR65498 LMU65497:LMV65498 LCY65497:LCZ65498 KTC65497:KTD65498 KJG65497:KJH65498 JZK65497:JZL65498 JPO65497:JPP65498 JFS65497:JFT65498 IVW65497:IVX65498 IMA65497:IMB65498 ICE65497:ICF65498 HSI65497:HSJ65498 HIM65497:HIN65498 GYQ65497:GYR65498 GOU65497:GOV65498 GEY65497:GEZ65498 FVC65497:FVD65498 FLG65497:FLH65498 FBK65497:FBL65498 ERO65497:ERP65498 EHS65497:EHT65498 DXW65497:DXX65498 DOA65497:DOB65498 DEE65497:DEF65498 CUI65497:CUJ65498 CKM65497:CKN65498 CAQ65497:CAR65498 BQU65497:BQV65498 BGY65497:BGZ65498 AXC65497:AXD65498 ANG65497:ANH65498 ADK65497:ADL65498 TO65497:TP65498 JS65497:JT65498 W65497:X65498 WWE20:WWF21 WMI20:WMJ21 WCM20:WCN21 VSQ20:VSR21 VIU20:VIV21 UYY20:UYZ21 UPC20:UPD21 UFG20:UFH21 TVK20:TVL21 TLO20:TLP21 TBS20:TBT21 SRW20:SRX21 SIA20:SIB21 RYE20:RYF21 ROI20:ROJ21 REM20:REN21 QUQ20:QUR21 QKU20:QKV21 QAY20:QAZ21 PRC20:PRD21 PHG20:PHH21 OXK20:OXL21 ONO20:ONP21 ODS20:ODT21 NTW20:NTX21 NKA20:NKB21 NAE20:NAF21 MQI20:MQJ21 MGM20:MGN21 LWQ20:LWR21 LMU20:LMV21 LCY20:LCZ21 KTC20:KTD21 KJG20:KJH21 JZK20:JZL21 JPO20:JPP21 JFS20:JFT21 IVW20:IVX21 IMA20:IMB21 ICE20:ICF21 HSI20:HSJ21 HIM20:HIN21 GYQ20:GYR21 GOU20:GOV21 GEY20:GEZ21 FVC20:FVD21 FLG20:FLH21 FBK20:FBL21 ERO20:ERP21 EHS20:EHT21 DXW20:DXX21 DOA20:DOB21 DEE20:DEF21 CUI20:CUJ21 CKM20:CKN21 CAQ20:CAR21 BQU20:BQV21 BGY20:BGZ21 AXC20:AXD21 ANG20:ANH21 ADK20:ADL21 TO20:TP21 JS20:JT21 AD20 WVZ983002:WWA983002 WMD983002:WME983002 WCH983002:WCI983002 VSL983002:VSM983002 VIP983002:VIQ983002 UYT983002:UYU983002 UOX983002:UOY983002 UFB983002:UFC983002 TVF983002:TVG983002 TLJ983002:TLK983002 TBN983002:TBO983002 SRR983002:SRS983002 SHV983002:SHW983002 RXZ983002:RYA983002 ROD983002:ROE983002 REH983002:REI983002 QUL983002:QUM983002 QKP983002:QKQ983002 QAT983002:QAU983002 PQX983002:PQY983002 PHB983002:PHC983002 OXF983002:OXG983002 ONJ983002:ONK983002 ODN983002:ODO983002 NTR983002:NTS983002 NJV983002:NJW983002 MZZ983002:NAA983002 MQD983002:MQE983002 MGH983002:MGI983002 LWL983002:LWM983002 LMP983002:LMQ983002 LCT983002:LCU983002 KSX983002:KSY983002 KJB983002:KJC983002 JZF983002:JZG983002 JPJ983002:JPK983002 JFN983002:JFO983002 IVR983002:IVS983002 ILV983002:ILW983002 IBZ983002:ICA983002 HSD983002:HSE983002 HIH983002:HII983002 GYL983002:GYM983002 GOP983002:GOQ983002 GET983002:GEU983002 FUX983002:FUY983002 FLB983002:FLC983002 FBF983002:FBG983002 ERJ983002:ERK983002 EHN983002:EHO983002 DXR983002:DXS983002 DNV983002:DNW983002 DDZ983002:DEA983002 CUD983002:CUE983002 CKH983002:CKI983002 CAL983002:CAM983002 BQP983002:BQQ983002 BGT983002:BGU983002 AWX983002:AWY983002 ANB983002:ANC983002 ADF983002:ADG983002 TJ983002:TK983002 JN983002:JO983002 R983002:S983002 WVZ917466:WWA917466 WMD917466:WME917466 WCH917466:WCI917466 VSL917466:VSM917466 VIP917466:VIQ917466 UYT917466:UYU917466 UOX917466:UOY917466 UFB917466:UFC917466 TVF917466:TVG917466 TLJ917466:TLK917466 TBN917466:TBO917466 SRR917466:SRS917466 SHV917466:SHW917466 RXZ917466:RYA917466 ROD917466:ROE917466 REH917466:REI917466 QUL917466:QUM917466 QKP917466:QKQ917466 QAT917466:QAU917466 PQX917466:PQY917466 PHB917466:PHC917466 OXF917466:OXG917466 ONJ917466:ONK917466 ODN917466:ODO917466 NTR917466:NTS917466 NJV917466:NJW917466 MZZ917466:NAA917466 MQD917466:MQE917466 MGH917466:MGI917466 LWL917466:LWM917466 LMP917466:LMQ917466 LCT917466:LCU917466 KSX917466:KSY917466 KJB917466:KJC917466 JZF917466:JZG917466 JPJ917466:JPK917466 JFN917466:JFO917466 IVR917466:IVS917466 ILV917466:ILW917466 IBZ917466:ICA917466 HSD917466:HSE917466 HIH917466:HII917466 GYL917466:GYM917466 GOP917466:GOQ917466 GET917466:GEU917466 FUX917466:FUY917466 FLB917466:FLC917466 FBF917466:FBG917466 ERJ917466:ERK917466 EHN917466:EHO917466 DXR917466:DXS917466 DNV917466:DNW917466 DDZ917466:DEA917466 CUD917466:CUE917466 CKH917466:CKI917466 CAL917466:CAM917466 BQP917466:BQQ917466 BGT917466:BGU917466 AWX917466:AWY917466 ANB917466:ANC917466 ADF917466:ADG917466 TJ917466:TK917466 JN917466:JO917466 R917466:S917466 WVZ851930:WWA851930 WMD851930:WME851930 WCH851930:WCI851930 VSL851930:VSM851930 VIP851930:VIQ851930 UYT851930:UYU851930 UOX851930:UOY851930 UFB851930:UFC851930 TVF851930:TVG851930 TLJ851930:TLK851930 TBN851930:TBO851930 SRR851930:SRS851930 SHV851930:SHW851930 RXZ851930:RYA851930 ROD851930:ROE851930 REH851930:REI851930 QUL851930:QUM851930 QKP851930:QKQ851930 QAT851930:QAU851930 PQX851930:PQY851930 PHB851930:PHC851930 OXF851930:OXG851930 ONJ851930:ONK851930 ODN851930:ODO851930 NTR851930:NTS851930 NJV851930:NJW851930 MZZ851930:NAA851930 MQD851930:MQE851930 MGH851930:MGI851930 LWL851930:LWM851930 LMP851930:LMQ851930 LCT851930:LCU851930 KSX851930:KSY851930 KJB851930:KJC851930 JZF851930:JZG851930 JPJ851930:JPK851930 JFN851930:JFO851930 IVR851930:IVS851930 ILV851930:ILW851930 IBZ851930:ICA851930 HSD851930:HSE851930 HIH851930:HII851930 GYL851930:GYM851930 GOP851930:GOQ851930 GET851930:GEU851930 FUX851930:FUY851930 FLB851930:FLC851930 FBF851930:FBG851930 ERJ851930:ERK851930 EHN851930:EHO851930 DXR851930:DXS851930 DNV851930:DNW851930 DDZ851930:DEA851930 CUD851930:CUE851930 CKH851930:CKI851930 CAL851930:CAM851930 BQP851930:BQQ851930 BGT851930:BGU851930 AWX851930:AWY851930 ANB851930:ANC851930 ADF851930:ADG851930 TJ851930:TK851930 JN851930:JO851930 R851930:S851930 WVZ786394:WWA786394 WMD786394:WME786394 WCH786394:WCI786394 VSL786394:VSM786394 VIP786394:VIQ786394 UYT786394:UYU786394 UOX786394:UOY786394 UFB786394:UFC786394 TVF786394:TVG786394 TLJ786394:TLK786394 TBN786394:TBO786394 SRR786394:SRS786394 SHV786394:SHW786394 RXZ786394:RYA786394 ROD786394:ROE786394 REH786394:REI786394 QUL786394:QUM786394 QKP786394:QKQ786394 QAT786394:QAU786394 PQX786394:PQY786394 PHB786394:PHC786394 OXF786394:OXG786394 ONJ786394:ONK786394 ODN786394:ODO786394 NTR786394:NTS786394 NJV786394:NJW786394 MZZ786394:NAA786394 MQD786394:MQE786394 MGH786394:MGI786394 LWL786394:LWM786394 LMP786394:LMQ786394 LCT786394:LCU786394 KSX786394:KSY786394 KJB786394:KJC786394 JZF786394:JZG786394 JPJ786394:JPK786394 JFN786394:JFO786394 IVR786394:IVS786394 ILV786394:ILW786394 IBZ786394:ICA786394 HSD786394:HSE786394 HIH786394:HII786394 GYL786394:GYM786394 GOP786394:GOQ786394 GET786394:GEU786394 FUX786394:FUY786394 FLB786394:FLC786394 FBF786394:FBG786394 ERJ786394:ERK786394 EHN786394:EHO786394 DXR786394:DXS786394 DNV786394:DNW786394 DDZ786394:DEA786394 CUD786394:CUE786394 CKH786394:CKI786394 CAL786394:CAM786394 BQP786394:BQQ786394 BGT786394:BGU786394 AWX786394:AWY786394 ANB786394:ANC786394 ADF786394:ADG786394 TJ786394:TK786394 JN786394:JO786394 R786394:S786394 WVZ720858:WWA720858 WMD720858:WME720858 WCH720858:WCI720858 VSL720858:VSM720858 VIP720858:VIQ720858 UYT720858:UYU720858 UOX720858:UOY720858 UFB720858:UFC720858 TVF720858:TVG720858 TLJ720858:TLK720858 TBN720858:TBO720858 SRR720858:SRS720858 SHV720858:SHW720858 RXZ720858:RYA720858 ROD720858:ROE720858 REH720858:REI720858 QUL720858:QUM720858 QKP720858:QKQ720858 QAT720858:QAU720858 PQX720858:PQY720858 PHB720858:PHC720858 OXF720858:OXG720858 ONJ720858:ONK720858 ODN720858:ODO720858 NTR720858:NTS720858 NJV720858:NJW720858 MZZ720858:NAA720858 MQD720858:MQE720858 MGH720858:MGI720858 LWL720858:LWM720858 LMP720858:LMQ720858 LCT720858:LCU720858 KSX720858:KSY720858 KJB720858:KJC720858 JZF720858:JZG720858 JPJ720858:JPK720858 JFN720858:JFO720858 IVR720858:IVS720858 ILV720858:ILW720858 IBZ720858:ICA720858 HSD720858:HSE720858 HIH720858:HII720858 GYL720858:GYM720858 GOP720858:GOQ720858 GET720858:GEU720858 FUX720858:FUY720858 FLB720858:FLC720858 FBF720858:FBG720858 ERJ720858:ERK720858 EHN720858:EHO720858 DXR720858:DXS720858 DNV720858:DNW720858 DDZ720858:DEA720858 CUD720858:CUE720858 CKH720858:CKI720858 CAL720858:CAM720858 BQP720858:BQQ720858 BGT720858:BGU720858 AWX720858:AWY720858 ANB720858:ANC720858 ADF720858:ADG720858 TJ720858:TK720858 JN720858:JO720858 R720858:S720858 WVZ655322:WWA655322 WMD655322:WME655322 WCH655322:WCI655322 VSL655322:VSM655322 VIP655322:VIQ655322 UYT655322:UYU655322 UOX655322:UOY655322 UFB655322:UFC655322 TVF655322:TVG655322 TLJ655322:TLK655322 TBN655322:TBO655322 SRR655322:SRS655322 SHV655322:SHW655322 RXZ655322:RYA655322 ROD655322:ROE655322 REH655322:REI655322 QUL655322:QUM655322 QKP655322:QKQ655322 QAT655322:QAU655322 PQX655322:PQY655322 PHB655322:PHC655322 OXF655322:OXG655322 ONJ655322:ONK655322 ODN655322:ODO655322 NTR655322:NTS655322 NJV655322:NJW655322 MZZ655322:NAA655322 MQD655322:MQE655322 MGH655322:MGI655322 LWL655322:LWM655322 LMP655322:LMQ655322 LCT655322:LCU655322 KSX655322:KSY655322 KJB655322:KJC655322 JZF655322:JZG655322 JPJ655322:JPK655322 JFN655322:JFO655322 IVR655322:IVS655322 ILV655322:ILW655322 IBZ655322:ICA655322 HSD655322:HSE655322 HIH655322:HII655322 GYL655322:GYM655322 GOP655322:GOQ655322 GET655322:GEU655322 FUX655322:FUY655322 FLB655322:FLC655322 FBF655322:FBG655322 ERJ655322:ERK655322 EHN655322:EHO655322 DXR655322:DXS655322 DNV655322:DNW655322 DDZ655322:DEA655322 CUD655322:CUE655322 CKH655322:CKI655322 CAL655322:CAM655322 BQP655322:BQQ655322 BGT655322:BGU655322 AWX655322:AWY655322 ANB655322:ANC655322 ADF655322:ADG655322 TJ655322:TK655322 JN655322:JO655322 R655322:S655322 WVZ589786:WWA589786 WMD589786:WME589786 WCH589786:WCI589786 VSL589786:VSM589786 VIP589786:VIQ589786 UYT589786:UYU589786 UOX589786:UOY589786 UFB589786:UFC589786 TVF589786:TVG589786 TLJ589786:TLK589786 TBN589786:TBO589786 SRR589786:SRS589786 SHV589786:SHW589786 RXZ589786:RYA589786 ROD589786:ROE589786 REH589786:REI589786 QUL589786:QUM589786 QKP589786:QKQ589786 QAT589786:QAU589786 PQX589786:PQY589786 PHB589786:PHC589786 OXF589786:OXG589786 ONJ589786:ONK589786 ODN589786:ODO589786 NTR589786:NTS589786 NJV589786:NJW589786 MZZ589786:NAA589786 MQD589786:MQE589786 MGH589786:MGI589786 LWL589786:LWM589786 LMP589786:LMQ589786 LCT589786:LCU589786 KSX589786:KSY589786 KJB589786:KJC589786 JZF589786:JZG589786 JPJ589786:JPK589786 JFN589786:JFO589786 IVR589786:IVS589786 ILV589786:ILW589786 IBZ589786:ICA589786 HSD589786:HSE589786 HIH589786:HII589786 GYL589786:GYM589786 GOP589786:GOQ589786 GET589786:GEU589786 FUX589786:FUY589786 FLB589786:FLC589786 FBF589786:FBG589786 ERJ589786:ERK589786 EHN589786:EHO589786 DXR589786:DXS589786 DNV589786:DNW589786 DDZ589786:DEA589786 CUD589786:CUE589786 CKH589786:CKI589786 CAL589786:CAM589786 BQP589786:BQQ589786 BGT589786:BGU589786 AWX589786:AWY589786 ANB589786:ANC589786 ADF589786:ADG589786 TJ589786:TK589786 JN589786:JO589786 R589786:S589786 WVZ524250:WWA524250 WMD524250:WME524250 WCH524250:WCI524250 VSL524250:VSM524250 VIP524250:VIQ524250 UYT524250:UYU524250 UOX524250:UOY524250 UFB524250:UFC524250 TVF524250:TVG524250 TLJ524250:TLK524250 TBN524250:TBO524250 SRR524250:SRS524250 SHV524250:SHW524250 RXZ524250:RYA524250 ROD524250:ROE524250 REH524250:REI524250 QUL524250:QUM524250 QKP524250:QKQ524250 QAT524250:QAU524250 PQX524250:PQY524250 PHB524250:PHC524250 OXF524250:OXG524250 ONJ524250:ONK524250 ODN524250:ODO524250 NTR524250:NTS524250 NJV524250:NJW524250 MZZ524250:NAA524250 MQD524250:MQE524250 MGH524250:MGI524250 LWL524250:LWM524250 LMP524250:LMQ524250 LCT524250:LCU524250 KSX524250:KSY524250 KJB524250:KJC524250 JZF524250:JZG524250 JPJ524250:JPK524250 JFN524250:JFO524250 IVR524250:IVS524250 ILV524250:ILW524250 IBZ524250:ICA524250 HSD524250:HSE524250 HIH524250:HII524250 GYL524250:GYM524250 GOP524250:GOQ524250 GET524250:GEU524250 FUX524250:FUY524250 FLB524250:FLC524250 FBF524250:FBG524250 ERJ524250:ERK524250 EHN524250:EHO524250 DXR524250:DXS524250 DNV524250:DNW524250 DDZ524250:DEA524250 CUD524250:CUE524250 CKH524250:CKI524250 CAL524250:CAM524250 BQP524250:BQQ524250 BGT524250:BGU524250 AWX524250:AWY524250 ANB524250:ANC524250 ADF524250:ADG524250 TJ524250:TK524250 JN524250:JO524250 R524250:S524250 WVZ458714:WWA458714 WMD458714:WME458714 WCH458714:WCI458714 VSL458714:VSM458714 VIP458714:VIQ458714 UYT458714:UYU458714 UOX458714:UOY458714 UFB458714:UFC458714 TVF458714:TVG458714 TLJ458714:TLK458714 TBN458714:TBO458714 SRR458714:SRS458714 SHV458714:SHW458714 RXZ458714:RYA458714 ROD458714:ROE458714 REH458714:REI458714 QUL458714:QUM458714 QKP458714:QKQ458714 QAT458714:QAU458714 PQX458714:PQY458714 PHB458714:PHC458714 OXF458714:OXG458714 ONJ458714:ONK458714 ODN458714:ODO458714 NTR458714:NTS458714 NJV458714:NJW458714 MZZ458714:NAA458714 MQD458714:MQE458714 MGH458714:MGI458714 LWL458714:LWM458714 LMP458714:LMQ458714 LCT458714:LCU458714 KSX458714:KSY458714 KJB458714:KJC458714 JZF458714:JZG458714 JPJ458714:JPK458714 JFN458714:JFO458714 IVR458714:IVS458714 ILV458714:ILW458714 IBZ458714:ICA458714 HSD458714:HSE458714 HIH458714:HII458714 GYL458714:GYM458714 GOP458714:GOQ458714 GET458714:GEU458714 FUX458714:FUY458714 FLB458714:FLC458714 FBF458714:FBG458714 ERJ458714:ERK458714 EHN458714:EHO458714 DXR458714:DXS458714 DNV458714:DNW458714 DDZ458714:DEA458714 CUD458714:CUE458714 CKH458714:CKI458714 CAL458714:CAM458714 BQP458714:BQQ458714 BGT458714:BGU458714 AWX458714:AWY458714 ANB458714:ANC458714 ADF458714:ADG458714 TJ458714:TK458714 JN458714:JO458714 R458714:S458714 WVZ393178:WWA393178 WMD393178:WME393178 WCH393178:WCI393178 VSL393178:VSM393178 VIP393178:VIQ393178 UYT393178:UYU393178 UOX393178:UOY393178 UFB393178:UFC393178 TVF393178:TVG393178 TLJ393178:TLK393178 TBN393178:TBO393178 SRR393178:SRS393178 SHV393178:SHW393178 RXZ393178:RYA393178 ROD393178:ROE393178 REH393178:REI393178 QUL393178:QUM393178 QKP393178:QKQ393178 QAT393178:QAU393178 PQX393178:PQY393178 PHB393178:PHC393178 OXF393178:OXG393178 ONJ393178:ONK393178 ODN393178:ODO393178 NTR393178:NTS393178 NJV393178:NJW393178 MZZ393178:NAA393178 MQD393178:MQE393178 MGH393178:MGI393178 LWL393178:LWM393178 LMP393178:LMQ393178 LCT393178:LCU393178 KSX393178:KSY393178 KJB393178:KJC393178 JZF393178:JZG393178 JPJ393178:JPK393178 JFN393178:JFO393178 IVR393178:IVS393178 ILV393178:ILW393178 IBZ393178:ICA393178 HSD393178:HSE393178 HIH393178:HII393178 GYL393178:GYM393178 GOP393178:GOQ393178 GET393178:GEU393178 FUX393178:FUY393178 FLB393178:FLC393178 FBF393178:FBG393178 ERJ393178:ERK393178 EHN393178:EHO393178 DXR393178:DXS393178 DNV393178:DNW393178 DDZ393178:DEA393178 CUD393178:CUE393178 CKH393178:CKI393178 CAL393178:CAM393178 BQP393178:BQQ393178 BGT393178:BGU393178 AWX393178:AWY393178 ANB393178:ANC393178 ADF393178:ADG393178 TJ393178:TK393178 JN393178:JO393178 R393178:S393178 WVZ327642:WWA327642 WMD327642:WME327642 WCH327642:WCI327642 VSL327642:VSM327642 VIP327642:VIQ327642 UYT327642:UYU327642 UOX327642:UOY327642 UFB327642:UFC327642 TVF327642:TVG327642 TLJ327642:TLK327642 TBN327642:TBO327642 SRR327642:SRS327642 SHV327642:SHW327642 RXZ327642:RYA327642 ROD327642:ROE327642 REH327642:REI327642 QUL327642:QUM327642 QKP327642:QKQ327642 QAT327642:QAU327642 PQX327642:PQY327642 PHB327642:PHC327642 OXF327642:OXG327642 ONJ327642:ONK327642 ODN327642:ODO327642 NTR327642:NTS327642 NJV327642:NJW327642 MZZ327642:NAA327642 MQD327642:MQE327642 MGH327642:MGI327642 LWL327642:LWM327642 LMP327642:LMQ327642 LCT327642:LCU327642 KSX327642:KSY327642 KJB327642:KJC327642 JZF327642:JZG327642 JPJ327642:JPK327642 JFN327642:JFO327642 IVR327642:IVS327642 ILV327642:ILW327642 IBZ327642:ICA327642 HSD327642:HSE327642 HIH327642:HII327642 GYL327642:GYM327642 GOP327642:GOQ327642 GET327642:GEU327642 FUX327642:FUY327642 FLB327642:FLC327642 FBF327642:FBG327642 ERJ327642:ERK327642 EHN327642:EHO327642 DXR327642:DXS327642 DNV327642:DNW327642 DDZ327642:DEA327642 CUD327642:CUE327642 CKH327642:CKI327642 CAL327642:CAM327642 BQP327642:BQQ327642 BGT327642:BGU327642 AWX327642:AWY327642 ANB327642:ANC327642 ADF327642:ADG327642 TJ327642:TK327642 JN327642:JO327642 R327642:S327642 WVZ262106:WWA262106 WMD262106:WME262106 WCH262106:WCI262106 VSL262106:VSM262106 VIP262106:VIQ262106 UYT262106:UYU262106 UOX262106:UOY262106 UFB262106:UFC262106 TVF262106:TVG262106 TLJ262106:TLK262106 TBN262106:TBO262106 SRR262106:SRS262106 SHV262106:SHW262106 RXZ262106:RYA262106 ROD262106:ROE262106 REH262106:REI262106 QUL262106:QUM262106 QKP262106:QKQ262106 QAT262106:QAU262106 PQX262106:PQY262106 PHB262106:PHC262106 OXF262106:OXG262106 ONJ262106:ONK262106 ODN262106:ODO262106 NTR262106:NTS262106 NJV262106:NJW262106 MZZ262106:NAA262106 MQD262106:MQE262106 MGH262106:MGI262106 LWL262106:LWM262106 LMP262106:LMQ262106 LCT262106:LCU262106 KSX262106:KSY262106 KJB262106:KJC262106 JZF262106:JZG262106 JPJ262106:JPK262106 JFN262106:JFO262106 IVR262106:IVS262106 ILV262106:ILW262106 IBZ262106:ICA262106 HSD262106:HSE262106 HIH262106:HII262106 GYL262106:GYM262106 GOP262106:GOQ262106 GET262106:GEU262106 FUX262106:FUY262106 FLB262106:FLC262106 FBF262106:FBG262106 ERJ262106:ERK262106 EHN262106:EHO262106 DXR262106:DXS262106 DNV262106:DNW262106 DDZ262106:DEA262106 CUD262106:CUE262106 CKH262106:CKI262106 CAL262106:CAM262106 BQP262106:BQQ262106 BGT262106:BGU262106 AWX262106:AWY262106 ANB262106:ANC262106 ADF262106:ADG262106 TJ262106:TK262106 JN262106:JO262106 R262106:S262106 WVZ196570:WWA196570 WMD196570:WME196570 WCH196570:WCI196570 VSL196570:VSM196570 VIP196570:VIQ196570 UYT196570:UYU196570 UOX196570:UOY196570 UFB196570:UFC196570 TVF196570:TVG196570 TLJ196570:TLK196570 TBN196570:TBO196570 SRR196570:SRS196570 SHV196570:SHW196570 RXZ196570:RYA196570 ROD196570:ROE196570 REH196570:REI196570 QUL196570:QUM196570 QKP196570:QKQ196570 QAT196570:QAU196570 PQX196570:PQY196570 PHB196570:PHC196570 OXF196570:OXG196570 ONJ196570:ONK196570 ODN196570:ODO196570 NTR196570:NTS196570 NJV196570:NJW196570 MZZ196570:NAA196570 MQD196570:MQE196570 MGH196570:MGI196570 LWL196570:LWM196570 LMP196570:LMQ196570 LCT196570:LCU196570 KSX196570:KSY196570 KJB196570:KJC196570 JZF196570:JZG196570 JPJ196570:JPK196570 JFN196570:JFO196570 IVR196570:IVS196570 ILV196570:ILW196570 IBZ196570:ICA196570 HSD196570:HSE196570 HIH196570:HII196570 GYL196570:GYM196570 GOP196570:GOQ196570 GET196570:GEU196570 FUX196570:FUY196570 FLB196570:FLC196570 FBF196570:FBG196570 ERJ196570:ERK196570 EHN196570:EHO196570 DXR196570:DXS196570 DNV196570:DNW196570 DDZ196570:DEA196570 CUD196570:CUE196570 CKH196570:CKI196570 CAL196570:CAM196570 BQP196570:BQQ196570 BGT196570:BGU196570 AWX196570:AWY196570 ANB196570:ANC196570 ADF196570:ADG196570 TJ196570:TK196570 JN196570:JO196570 R196570:S196570 WVZ131034:WWA131034 WMD131034:WME131034 WCH131034:WCI131034 VSL131034:VSM131034 VIP131034:VIQ131034 UYT131034:UYU131034 UOX131034:UOY131034 UFB131034:UFC131034 TVF131034:TVG131034 TLJ131034:TLK131034 TBN131034:TBO131034 SRR131034:SRS131034 SHV131034:SHW131034 RXZ131034:RYA131034 ROD131034:ROE131034 REH131034:REI131034 QUL131034:QUM131034 QKP131034:QKQ131034 QAT131034:QAU131034 PQX131034:PQY131034 PHB131034:PHC131034 OXF131034:OXG131034 ONJ131034:ONK131034 ODN131034:ODO131034 NTR131034:NTS131034 NJV131034:NJW131034 MZZ131034:NAA131034 MQD131034:MQE131034 MGH131034:MGI131034 LWL131034:LWM131034 LMP131034:LMQ131034 LCT131034:LCU131034 KSX131034:KSY131034 KJB131034:KJC131034 JZF131034:JZG131034 JPJ131034:JPK131034 JFN131034:JFO131034 IVR131034:IVS131034 ILV131034:ILW131034 IBZ131034:ICA131034 HSD131034:HSE131034 HIH131034:HII131034 GYL131034:GYM131034 GOP131034:GOQ131034 GET131034:GEU131034 FUX131034:FUY131034 FLB131034:FLC131034 FBF131034:FBG131034 ERJ131034:ERK131034 EHN131034:EHO131034 DXR131034:DXS131034 DNV131034:DNW131034 DDZ131034:DEA131034 CUD131034:CUE131034 CKH131034:CKI131034 CAL131034:CAM131034 BQP131034:BQQ131034 BGT131034:BGU131034 AWX131034:AWY131034 ANB131034:ANC131034 ADF131034:ADG131034 TJ131034:TK131034 JN131034:JO131034 R131034:S131034 WVZ65498:WWA65498 WMD65498:WME65498 WCH65498:WCI65498 VSL65498:VSM65498 VIP65498:VIQ65498 UYT65498:UYU65498 UOX65498:UOY65498 UFB65498:UFC65498 TVF65498:TVG65498 TLJ65498:TLK65498 TBN65498:TBO65498 SRR65498:SRS65498 SHV65498:SHW65498 RXZ65498:RYA65498 ROD65498:ROE65498 REH65498:REI65498 QUL65498:QUM65498 QKP65498:QKQ65498 QAT65498:QAU65498 PQX65498:PQY65498 PHB65498:PHC65498 OXF65498:OXG65498 ONJ65498:ONK65498 ODN65498:ODO65498 NTR65498:NTS65498 NJV65498:NJW65498 MZZ65498:NAA65498 MQD65498:MQE65498 MGH65498:MGI65498 LWL65498:LWM65498 LMP65498:LMQ65498 LCT65498:LCU65498 KSX65498:KSY65498 KJB65498:KJC65498 JZF65498:JZG65498 JPJ65498:JPK65498 JFN65498:JFO65498 IVR65498:IVS65498 ILV65498:ILW65498 IBZ65498:ICA65498 HSD65498:HSE65498 HIH65498:HII65498 GYL65498:GYM65498 GOP65498:GOQ65498 GET65498:GEU65498 FUX65498:FUY65498 FLB65498:FLC65498 FBF65498:FBG65498 ERJ65498:ERK65498 EHN65498:EHO65498 DXR65498:DXS65498 DNV65498:DNW65498 DDZ65498:DEA65498 CUD65498:CUE65498 CKH65498:CKI65498 CAL65498:CAM65498 BQP65498:BQQ65498 BGT65498:BGU65498 AWX65498:AWY65498 ANB65498:ANC65498 ADF65498:ADG65498 TJ65498:TK65498 JN65498:JO65498 R65498:S65498 WVZ21:WWA21 WMD21:WME21 WCH21:WCI21 VSL21:VSM21 VIP21:VIQ21 UYT21:UYU21 UOX21:UOY21 UFB21:UFC21 TVF21:TVG21 TLJ21:TLK21 TBN21:TBO21 SRR21:SRS21 SHV21:SHW21 RXZ21:RYA21 ROD21:ROE21 REH21:REI21 QUL21:QUM21 QKP21:QKQ21 QAT21:QAU21 PQX21:PQY21 PHB21:PHC21 OXF21:OXG21 ONJ21:ONK21 ODN21:ODO21 NTR21:NTS21 NJV21:NJW21 MZZ21:NAA21 MQD21:MQE21 MGH21:MGI21 LWL21:LWM21 LMP21:LMQ21 LCT21:LCU21 KSX21:KSY21 KJB21:KJC21 JZF21:JZG21 JPJ21:JPK21 JFN21:JFO21 IVR21:IVS21 ILV21:ILW21 IBZ21:ICA21 HSD21:HSE21 HIH21:HII21 GYL21:GYM21 GOP21:GOQ21 GET21:GEU21 FUX21:FUY21 FLB21:FLC21 FBF21:FBG21 ERJ21:ERK21 EHN21:EHO21 DXR21:DXS21 DNV21:DNW21 DDZ21:DEA21 CUD21:CUE21 CKH21:CKI21 CAL21:CAM21 BQP21:BQQ21 BGT21:BGU21 AWX21:AWY21 ANB21:ANC21 ADF21:ADG21 TJ21:TK21 JN21:JO21 R21:S21 WVP982985:WVQ982987 WLT982985:WLU982987 WBX982985:WBY982987 VSB982985:VSC982987 VIF982985:VIG982987 UYJ982985:UYK982987 UON982985:UOO982987 UER982985:UES982987 TUV982985:TUW982987 TKZ982985:TLA982987 TBD982985:TBE982987 SRH982985:SRI982987 SHL982985:SHM982987 RXP982985:RXQ982987 RNT982985:RNU982987 RDX982985:RDY982987 QUB982985:QUC982987 QKF982985:QKG982987 QAJ982985:QAK982987 PQN982985:PQO982987 PGR982985:PGS982987 OWV982985:OWW982987 OMZ982985:ONA982987 ODD982985:ODE982987 NTH982985:NTI982987 NJL982985:NJM982987 MZP982985:MZQ982987 MPT982985:MPU982987 MFX982985:MFY982987 LWB982985:LWC982987 LMF982985:LMG982987 LCJ982985:LCK982987 KSN982985:KSO982987 KIR982985:KIS982987 JYV982985:JYW982987 JOZ982985:JPA982987 JFD982985:JFE982987 IVH982985:IVI982987 ILL982985:ILM982987 IBP982985:IBQ982987 HRT982985:HRU982987 HHX982985:HHY982987 GYB982985:GYC982987 GOF982985:GOG982987 GEJ982985:GEK982987 FUN982985:FUO982987 FKR982985:FKS982987 FAV982985:FAW982987 EQZ982985:ERA982987 EHD982985:EHE982987 DXH982985:DXI982987 DNL982985:DNM982987 DDP982985:DDQ982987 CTT982985:CTU982987 CJX982985:CJY982987 CAB982985:CAC982987 BQF982985:BQG982987 BGJ982985:BGK982987 AWN982985:AWO982987 AMR982985:AMS982987 ACV982985:ACW982987 SZ982985:TA982987 JD982985:JE982987 H982985:I982987 WVP917449:WVQ917451 WLT917449:WLU917451 WBX917449:WBY917451 VSB917449:VSC917451 VIF917449:VIG917451 UYJ917449:UYK917451 UON917449:UOO917451 UER917449:UES917451 TUV917449:TUW917451 TKZ917449:TLA917451 TBD917449:TBE917451 SRH917449:SRI917451 SHL917449:SHM917451 RXP917449:RXQ917451 RNT917449:RNU917451 RDX917449:RDY917451 QUB917449:QUC917451 QKF917449:QKG917451 QAJ917449:QAK917451 PQN917449:PQO917451 PGR917449:PGS917451 OWV917449:OWW917451 OMZ917449:ONA917451 ODD917449:ODE917451 NTH917449:NTI917451 NJL917449:NJM917451 MZP917449:MZQ917451 MPT917449:MPU917451 MFX917449:MFY917451 LWB917449:LWC917451 LMF917449:LMG917451 LCJ917449:LCK917451 KSN917449:KSO917451 KIR917449:KIS917451 JYV917449:JYW917451 JOZ917449:JPA917451 JFD917449:JFE917451 IVH917449:IVI917451 ILL917449:ILM917451 IBP917449:IBQ917451 HRT917449:HRU917451 HHX917449:HHY917451 GYB917449:GYC917451 GOF917449:GOG917451 GEJ917449:GEK917451 FUN917449:FUO917451 FKR917449:FKS917451 FAV917449:FAW917451 EQZ917449:ERA917451 EHD917449:EHE917451 DXH917449:DXI917451 DNL917449:DNM917451 DDP917449:DDQ917451 CTT917449:CTU917451 CJX917449:CJY917451 CAB917449:CAC917451 BQF917449:BQG917451 BGJ917449:BGK917451 AWN917449:AWO917451 AMR917449:AMS917451 ACV917449:ACW917451 SZ917449:TA917451 JD917449:JE917451 H917449:I917451 WVP851913:WVQ851915 WLT851913:WLU851915 WBX851913:WBY851915 VSB851913:VSC851915 VIF851913:VIG851915 UYJ851913:UYK851915 UON851913:UOO851915 UER851913:UES851915 TUV851913:TUW851915 TKZ851913:TLA851915 TBD851913:TBE851915 SRH851913:SRI851915 SHL851913:SHM851915 RXP851913:RXQ851915 RNT851913:RNU851915 RDX851913:RDY851915 QUB851913:QUC851915 QKF851913:QKG851915 QAJ851913:QAK851915 PQN851913:PQO851915 PGR851913:PGS851915 OWV851913:OWW851915 OMZ851913:ONA851915 ODD851913:ODE851915 NTH851913:NTI851915 NJL851913:NJM851915 MZP851913:MZQ851915 MPT851913:MPU851915 MFX851913:MFY851915 LWB851913:LWC851915 LMF851913:LMG851915 LCJ851913:LCK851915 KSN851913:KSO851915 KIR851913:KIS851915 JYV851913:JYW851915 JOZ851913:JPA851915 JFD851913:JFE851915 IVH851913:IVI851915 ILL851913:ILM851915 IBP851913:IBQ851915 HRT851913:HRU851915 HHX851913:HHY851915 GYB851913:GYC851915 GOF851913:GOG851915 GEJ851913:GEK851915 FUN851913:FUO851915 FKR851913:FKS851915 FAV851913:FAW851915 EQZ851913:ERA851915 EHD851913:EHE851915 DXH851913:DXI851915 DNL851913:DNM851915 DDP851913:DDQ851915 CTT851913:CTU851915 CJX851913:CJY851915 CAB851913:CAC851915 BQF851913:BQG851915 BGJ851913:BGK851915 AWN851913:AWO851915 AMR851913:AMS851915 ACV851913:ACW851915 SZ851913:TA851915 JD851913:JE851915 H851913:I851915 WVP786377:WVQ786379 WLT786377:WLU786379 WBX786377:WBY786379 VSB786377:VSC786379 VIF786377:VIG786379 UYJ786377:UYK786379 UON786377:UOO786379 UER786377:UES786379 TUV786377:TUW786379 TKZ786377:TLA786379 TBD786377:TBE786379 SRH786377:SRI786379 SHL786377:SHM786379 RXP786377:RXQ786379 RNT786377:RNU786379 RDX786377:RDY786379 QUB786377:QUC786379 QKF786377:QKG786379 QAJ786377:QAK786379 PQN786377:PQO786379 PGR786377:PGS786379 OWV786377:OWW786379 OMZ786377:ONA786379 ODD786377:ODE786379 NTH786377:NTI786379 NJL786377:NJM786379 MZP786377:MZQ786379 MPT786377:MPU786379 MFX786377:MFY786379 LWB786377:LWC786379 LMF786377:LMG786379 LCJ786377:LCK786379 KSN786377:KSO786379 KIR786377:KIS786379 JYV786377:JYW786379 JOZ786377:JPA786379 JFD786377:JFE786379 IVH786377:IVI786379 ILL786377:ILM786379 IBP786377:IBQ786379 HRT786377:HRU786379 HHX786377:HHY786379 GYB786377:GYC786379 GOF786377:GOG786379 GEJ786377:GEK786379 FUN786377:FUO786379 FKR786377:FKS786379 FAV786377:FAW786379 EQZ786377:ERA786379 EHD786377:EHE786379 DXH786377:DXI786379 DNL786377:DNM786379 DDP786377:DDQ786379 CTT786377:CTU786379 CJX786377:CJY786379 CAB786377:CAC786379 BQF786377:BQG786379 BGJ786377:BGK786379 AWN786377:AWO786379 AMR786377:AMS786379 ACV786377:ACW786379 SZ786377:TA786379 JD786377:JE786379 H786377:I786379 WVP720841:WVQ720843 WLT720841:WLU720843 WBX720841:WBY720843 VSB720841:VSC720843 VIF720841:VIG720843 UYJ720841:UYK720843 UON720841:UOO720843 UER720841:UES720843 TUV720841:TUW720843 TKZ720841:TLA720843 TBD720841:TBE720843 SRH720841:SRI720843 SHL720841:SHM720843 RXP720841:RXQ720843 RNT720841:RNU720843 RDX720841:RDY720843 QUB720841:QUC720843 QKF720841:QKG720843 QAJ720841:QAK720843 PQN720841:PQO720843 PGR720841:PGS720843 OWV720841:OWW720843 OMZ720841:ONA720843 ODD720841:ODE720843 NTH720841:NTI720843 NJL720841:NJM720843 MZP720841:MZQ720843 MPT720841:MPU720843 MFX720841:MFY720843 LWB720841:LWC720843 LMF720841:LMG720843 LCJ720841:LCK720843 KSN720841:KSO720843 KIR720841:KIS720843 JYV720841:JYW720843 JOZ720841:JPA720843 JFD720841:JFE720843 IVH720841:IVI720843 ILL720841:ILM720843 IBP720841:IBQ720843 HRT720841:HRU720843 HHX720841:HHY720843 GYB720841:GYC720843 GOF720841:GOG720843 GEJ720841:GEK720843 FUN720841:FUO720843 FKR720841:FKS720843 FAV720841:FAW720843 EQZ720841:ERA720843 EHD720841:EHE720843 DXH720841:DXI720843 DNL720841:DNM720843 DDP720841:DDQ720843 CTT720841:CTU720843 CJX720841:CJY720843 CAB720841:CAC720843 BQF720841:BQG720843 BGJ720841:BGK720843 AWN720841:AWO720843 AMR720841:AMS720843 ACV720841:ACW720843 SZ720841:TA720843 JD720841:JE720843 H720841:I720843 WVP655305:WVQ655307 WLT655305:WLU655307 WBX655305:WBY655307 VSB655305:VSC655307 VIF655305:VIG655307 UYJ655305:UYK655307 UON655305:UOO655307 UER655305:UES655307 TUV655305:TUW655307 TKZ655305:TLA655307 TBD655305:TBE655307 SRH655305:SRI655307 SHL655305:SHM655307 RXP655305:RXQ655307 RNT655305:RNU655307 RDX655305:RDY655307 QUB655305:QUC655307 QKF655305:QKG655307 QAJ655305:QAK655307 PQN655305:PQO655307 PGR655305:PGS655307 OWV655305:OWW655307 OMZ655305:ONA655307 ODD655305:ODE655307 NTH655305:NTI655307 NJL655305:NJM655307 MZP655305:MZQ655307 MPT655305:MPU655307 MFX655305:MFY655307 LWB655305:LWC655307 LMF655305:LMG655307 LCJ655305:LCK655307 KSN655305:KSO655307 KIR655305:KIS655307 JYV655305:JYW655307 JOZ655305:JPA655307 JFD655305:JFE655307 IVH655305:IVI655307 ILL655305:ILM655307 IBP655305:IBQ655307 HRT655305:HRU655307 HHX655305:HHY655307 GYB655305:GYC655307 GOF655305:GOG655307 GEJ655305:GEK655307 FUN655305:FUO655307 FKR655305:FKS655307 FAV655305:FAW655307 EQZ655305:ERA655307 EHD655305:EHE655307 DXH655305:DXI655307 DNL655305:DNM655307 DDP655305:DDQ655307 CTT655305:CTU655307 CJX655305:CJY655307 CAB655305:CAC655307 BQF655305:BQG655307 BGJ655305:BGK655307 AWN655305:AWO655307 AMR655305:AMS655307 ACV655305:ACW655307 SZ655305:TA655307 JD655305:JE655307 H655305:I655307 WVP589769:WVQ589771 WLT589769:WLU589771 WBX589769:WBY589771 VSB589769:VSC589771 VIF589769:VIG589771 UYJ589769:UYK589771 UON589769:UOO589771 UER589769:UES589771 TUV589769:TUW589771 TKZ589769:TLA589771 TBD589769:TBE589771 SRH589769:SRI589771 SHL589769:SHM589771 RXP589769:RXQ589771 RNT589769:RNU589771 RDX589769:RDY589771 QUB589769:QUC589771 QKF589769:QKG589771 QAJ589769:QAK589771 PQN589769:PQO589771 PGR589769:PGS589771 OWV589769:OWW589771 OMZ589769:ONA589771 ODD589769:ODE589771 NTH589769:NTI589771 NJL589769:NJM589771 MZP589769:MZQ589771 MPT589769:MPU589771 MFX589769:MFY589771 LWB589769:LWC589771 LMF589769:LMG589771 LCJ589769:LCK589771 KSN589769:KSO589771 KIR589769:KIS589771 JYV589769:JYW589771 JOZ589769:JPA589771 JFD589769:JFE589771 IVH589769:IVI589771 ILL589769:ILM589771 IBP589769:IBQ589771 HRT589769:HRU589771 HHX589769:HHY589771 GYB589769:GYC589771 GOF589769:GOG589771 GEJ589769:GEK589771 FUN589769:FUO589771 FKR589769:FKS589771 FAV589769:FAW589771 EQZ589769:ERA589771 EHD589769:EHE589771 DXH589769:DXI589771 DNL589769:DNM589771 DDP589769:DDQ589771 CTT589769:CTU589771 CJX589769:CJY589771 CAB589769:CAC589771 BQF589769:BQG589771 BGJ589769:BGK589771 AWN589769:AWO589771 AMR589769:AMS589771 ACV589769:ACW589771 SZ589769:TA589771 JD589769:JE589771 H589769:I589771 WVP524233:WVQ524235 WLT524233:WLU524235 WBX524233:WBY524235 VSB524233:VSC524235 VIF524233:VIG524235 UYJ524233:UYK524235 UON524233:UOO524235 UER524233:UES524235 TUV524233:TUW524235 TKZ524233:TLA524235 TBD524233:TBE524235 SRH524233:SRI524235 SHL524233:SHM524235 RXP524233:RXQ524235 RNT524233:RNU524235 RDX524233:RDY524235 QUB524233:QUC524235 QKF524233:QKG524235 QAJ524233:QAK524235 PQN524233:PQO524235 PGR524233:PGS524235 OWV524233:OWW524235 OMZ524233:ONA524235 ODD524233:ODE524235 NTH524233:NTI524235 NJL524233:NJM524235 MZP524233:MZQ524235 MPT524233:MPU524235 MFX524233:MFY524235 LWB524233:LWC524235 LMF524233:LMG524235 LCJ524233:LCK524235 KSN524233:KSO524235 KIR524233:KIS524235 JYV524233:JYW524235 JOZ524233:JPA524235 JFD524233:JFE524235 IVH524233:IVI524235 ILL524233:ILM524235 IBP524233:IBQ524235 HRT524233:HRU524235 HHX524233:HHY524235 GYB524233:GYC524235 GOF524233:GOG524235 GEJ524233:GEK524235 FUN524233:FUO524235 FKR524233:FKS524235 FAV524233:FAW524235 EQZ524233:ERA524235 EHD524233:EHE524235 DXH524233:DXI524235 DNL524233:DNM524235 DDP524233:DDQ524235 CTT524233:CTU524235 CJX524233:CJY524235 CAB524233:CAC524235 BQF524233:BQG524235 BGJ524233:BGK524235 AWN524233:AWO524235 AMR524233:AMS524235 ACV524233:ACW524235 SZ524233:TA524235 JD524233:JE524235 H524233:I524235 WVP458697:WVQ458699 WLT458697:WLU458699 WBX458697:WBY458699 VSB458697:VSC458699 VIF458697:VIG458699 UYJ458697:UYK458699 UON458697:UOO458699 UER458697:UES458699 TUV458697:TUW458699 TKZ458697:TLA458699 TBD458697:TBE458699 SRH458697:SRI458699 SHL458697:SHM458699 RXP458697:RXQ458699 RNT458697:RNU458699 RDX458697:RDY458699 QUB458697:QUC458699 QKF458697:QKG458699 QAJ458697:QAK458699 PQN458697:PQO458699 PGR458697:PGS458699 OWV458697:OWW458699 OMZ458697:ONA458699 ODD458697:ODE458699 NTH458697:NTI458699 NJL458697:NJM458699 MZP458697:MZQ458699 MPT458697:MPU458699 MFX458697:MFY458699 LWB458697:LWC458699 LMF458697:LMG458699 LCJ458697:LCK458699 KSN458697:KSO458699 KIR458697:KIS458699 JYV458697:JYW458699 JOZ458697:JPA458699 JFD458697:JFE458699 IVH458697:IVI458699 ILL458697:ILM458699 IBP458697:IBQ458699 HRT458697:HRU458699 HHX458697:HHY458699 GYB458697:GYC458699 GOF458697:GOG458699 GEJ458697:GEK458699 FUN458697:FUO458699 FKR458697:FKS458699 FAV458697:FAW458699 EQZ458697:ERA458699 EHD458697:EHE458699 DXH458697:DXI458699 DNL458697:DNM458699 DDP458697:DDQ458699 CTT458697:CTU458699 CJX458697:CJY458699 CAB458697:CAC458699 BQF458697:BQG458699 BGJ458697:BGK458699 AWN458697:AWO458699 AMR458697:AMS458699 ACV458697:ACW458699 SZ458697:TA458699 JD458697:JE458699 H458697:I458699 WVP393161:WVQ393163 WLT393161:WLU393163 WBX393161:WBY393163 VSB393161:VSC393163 VIF393161:VIG393163 UYJ393161:UYK393163 UON393161:UOO393163 UER393161:UES393163 TUV393161:TUW393163 TKZ393161:TLA393163 TBD393161:TBE393163 SRH393161:SRI393163 SHL393161:SHM393163 RXP393161:RXQ393163 RNT393161:RNU393163 RDX393161:RDY393163 QUB393161:QUC393163 QKF393161:QKG393163 QAJ393161:QAK393163 PQN393161:PQO393163 PGR393161:PGS393163 OWV393161:OWW393163 OMZ393161:ONA393163 ODD393161:ODE393163 NTH393161:NTI393163 NJL393161:NJM393163 MZP393161:MZQ393163 MPT393161:MPU393163 MFX393161:MFY393163 LWB393161:LWC393163 LMF393161:LMG393163 LCJ393161:LCK393163 KSN393161:KSO393163 KIR393161:KIS393163 JYV393161:JYW393163 JOZ393161:JPA393163 JFD393161:JFE393163 IVH393161:IVI393163 ILL393161:ILM393163 IBP393161:IBQ393163 HRT393161:HRU393163 HHX393161:HHY393163 GYB393161:GYC393163 GOF393161:GOG393163 GEJ393161:GEK393163 FUN393161:FUO393163 FKR393161:FKS393163 FAV393161:FAW393163 EQZ393161:ERA393163 EHD393161:EHE393163 DXH393161:DXI393163 DNL393161:DNM393163 DDP393161:DDQ393163 CTT393161:CTU393163 CJX393161:CJY393163 CAB393161:CAC393163 BQF393161:BQG393163 BGJ393161:BGK393163 AWN393161:AWO393163 AMR393161:AMS393163 ACV393161:ACW393163 SZ393161:TA393163 JD393161:JE393163 H393161:I393163 WVP327625:WVQ327627 WLT327625:WLU327627 WBX327625:WBY327627 VSB327625:VSC327627 VIF327625:VIG327627 UYJ327625:UYK327627 UON327625:UOO327627 UER327625:UES327627 TUV327625:TUW327627 TKZ327625:TLA327627 TBD327625:TBE327627 SRH327625:SRI327627 SHL327625:SHM327627 RXP327625:RXQ327627 RNT327625:RNU327627 RDX327625:RDY327627 QUB327625:QUC327627 QKF327625:QKG327627 QAJ327625:QAK327627 PQN327625:PQO327627 PGR327625:PGS327627 OWV327625:OWW327627 OMZ327625:ONA327627 ODD327625:ODE327627 NTH327625:NTI327627 NJL327625:NJM327627 MZP327625:MZQ327627 MPT327625:MPU327627 MFX327625:MFY327627 LWB327625:LWC327627 LMF327625:LMG327627 LCJ327625:LCK327627 KSN327625:KSO327627 KIR327625:KIS327627 JYV327625:JYW327627 JOZ327625:JPA327627 JFD327625:JFE327627 IVH327625:IVI327627 ILL327625:ILM327627 IBP327625:IBQ327627 HRT327625:HRU327627 HHX327625:HHY327627 GYB327625:GYC327627 GOF327625:GOG327627 GEJ327625:GEK327627 FUN327625:FUO327627 FKR327625:FKS327627 FAV327625:FAW327627 EQZ327625:ERA327627 EHD327625:EHE327627 DXH327625:DXI327627 DNL327625:DNM327627 DDP327625:DDQ327627 CTT327625:CTU327627 CJX327625:CJY327627 CAB327625:CAC327627 BQF327625:BQG327627 BGJ327625:BGK327627 AWN327625:AWO327627 AMR327625:AMS327627 ACV327625:ACW327627 SZ327625:TA327627 JD327625:JE327627 H327625:I327627 WVP262089:WVQ262091 WLT262089:WLU262091 WBX262089:WBY262091 VSB262089:VSC262091 VIF262089:VIG262091 UYJ262089:UYK262091 UON262089:UOO262091 UER262089:UES262091 TUV262089:TUW262091 TKZ262089:TLA262091 TBD262089:TBE262091 SRH262089:SRI262091 SHL262089:SHM262091 RXP262089:RXQ262091 RNT262089:RNU262091 RDX262089:RDY262091 QUB262089:QUC262091 QKF262089:QKG262091 QAJ262089:QAK262091 PQN262089:PQO262091 PGR262089:PGS262091 OWV262089:OWW262091 OMZ262089:ONA262091 ODD262089:ODE262091 NTH262089:NTI262091 NJL262089:NJM262091 MZP262089:MZQ262091 MPT262089:MPU262091 MFX262089:MFY262091 LWB262089:LWC262091 LMF262089:LMG262091 LCJ262089:LCK262091 KSN262089:KSO262091 KIR262089:KIS262091 JYV262089:JYW262091 JOZ262089:JPA262091 JFD262089:JFE262091 IVH262089:IVI262091 ILL262089:ILM262091 IBP262089:IBQ262091 HRT262089:HRU262091 HHX262089:HHY262091 GYB262089:GYC262091 GOF262089:GOG262091 GEJ262089:GEK262091 FUN262089:FUO262091 FKR262089:FKS262091 FAV262089:FAW262091 EQZ262089:ERA262091 EHD262089:EHE262091 DXH262089:DXI262091 DNL262089:DNM262091 DDP262089:DDQ262091 CTT262089:CTU262091 CJX262089:CJY262091 CAB262089:CAC262091 BQF262089:BQG262091 BGJ262089:BGK262091 AWN262089:AWO262091 AMR262089:AMS262091 ACV262089:ACW262091 SZ262089:TA262091 JD262089:JE262091 H262089:I262091 WVP196553:WVQ196555 WLT196553:WLU196555 WBX196553:WBY196555 VSB196553:VSC196555 VIF196553:VIG196555 UYJ196553:UYK196555 UON196553:UOO196555 UER196553:UES196555 TUV196553:TUW196555 TKZ196553:TLA196555 TBD196553:TBE196555 SRH196553:SRI196555 SHL196553:SHM196555 RXP196553:RXQ196555 RNT196553:RNU196555 RDX196553:RDY196555 QUB196553:QUC196555 QKF196553:QKG196555 QAJ196553:QAK196555 PQN196553:PQO196555 PGR196553:PGS196555 OWV196553:OWW196555 OMZ196553:ONA196555 ODD196553:ODE196555 NTH196553:NTI196555 NJL196553:NJM196555 MZP196553:MZQ196555 MPT196553:MPU196555 MFX196553:MFY196555 LWB196553:LWC196555 LMF196553:LMG196555 LCJ196553:LCK196555 KSN196553:KSO196555 KIR196553:KIS196555 JYV196553:JYW196555 JOZ196553:JPA196555 JFD196553:JFE196555 IVH196553:IVI196555 ILL196553:ILM196555 IBP196553:IBQ196555 HRT196553:HRU196555 HHX196553:HHY196555 GYB196553:GYC196555 GOF196553:GOG196555 GEJ196553:GEK196555 FUN196553:FUO196555 FKR196553:FKS196555 FAV196553:FAW196555 EQZ196553:ERA196555 EHD196553:EHE196555 DXH196553:DXI196555 DNL196553:DNM196555 DDP196553:DDQ196555 CTT196553:CTU196555 CJX196553:CJY196555 CAB196553:CAC196555 BQF196553:BQG196555 BGJ196553:BGK196555 AWN196553:AWO196555 AMR196553:AMS196555 ACV196553:ACW196555 SZ196553:TA196555 JD196553:JE196555 H196553:I196555 WVP131017:WVQ131019 WLT131017:WLU131019 WBX131017:WBY131019 VSB131017:VSC131019 VIF131017:VIG131019 UYJ131017:UYK131019 UON131017:UOO131019 UER131017:UES131019 TUV131017:TUW131019 TKZ131017:TLA131019 TBD131017:TBE131019 SRH131017:SRI131019 SHL131017:SHM131019 RXP131017:RXQ131019 RNT131017:RNU131019 RDX131017:RDY131019 QUB131017:QUC131019 QKF131017:QKG131019 QAJ131017:QAK131019 PQN131017:PQO131019 PGR131017:PGS131019 OWV131017:OWW131019 OMZ131017:ONA131019 ODD131017:ODE131019 NTH131017:NTI131019 NJL131017:NJM131019 MZP131017:MZQ131019 MPT131017:MPU131019 MFX131017:MFY131019 LWB131017:LWC131019 LMF131017:LMG131019 LCJ131017:LCK131019 KSN131017:KSO131019 KIR131017:KIS131019 JYV131017:JYW131019 JOZ131017:JPA131019 JFD131017:JFE131019 IVH131017:IVI131019 ILL131017:ILM131019 IBP131017:IBQ131019 HRT131017:HRU131019 HHX131017:HHY131019 GYB131017:GYC131019 GOF131017:GOG131019 GEJ131017:GEK131019 FUN131017:FUO131019 FKR131017:FKS131019 FAV131017:FAW131019 EQZ131017:ERA131019 EHD131017:EHE131019 DXH131017:DXI131019 DNL131017:DNM131019 DDP131017:DDQ131019 CTT131017:CTU131019 CJX131017:CJY131019 CAB131017:CAC131019 BQF131017:BQG131019 BGJ131017:BGK131019 AWN131017:AWO131019 AMR131017:AMS131019 ACV131017:ACW131019 SZ131017:TA131019 JD131017:JE131019 H131017:I131019 WVP65481:WVQ65483 WLT65481:WLU65483 WBX65481:WBY65483 VSB65481:VSC65483 VIF65481:VIG65483 UYJ65481:UYK65483 UON65481:UOO65483 UER65481:UES65483 TUV65481:TUW65483 TKZ65481:TLA65483 TBD65481:TBE65483 SRH65481:SRI65483 SHL65481:SHM65483 RXP65481:RXQ65483 RNT65481:RNU65483 RDX65481:RDY65483 QUB65481:QUC65483 QKF65481:QKG65483 QAJ65481:QAK65483 PQN65481:PQO65483 PGR65481:PGS65483 OWV65481:OWW65483 OMZ65481:ONA65483 ODD65481:ODE65483 NTH65481:NTI65483 NJL65481:NJM65483 MZP65481:MZQ65483 MPT65481:MPU65483 MFX65481:MFY65483 LWB65481:LWC65483 LMF65481:LMG65483 LCJ65481:LCK65483 KSN65481:KSO65483 KIR65481:KIS65483 JYV65481:JYW65483 JOZ65481:JPA65483 JFD65481:JFE65483 IVH65481:IVI65483 ILL65481:ILM65483 IBP65481:IBQ65483 HRT65481:HRU65483 HHX65481:HHY65483 GYB65481:GYC65483 GOF65481:GOG65483 GEJ65481:GEK65483 FUN65481:FUO65483 FKR65481:FKS65483 FAV65481:FAW65483 EQZ65481:ERA65483 EHD65481:EHE65483 DXH65481:DXI65483 DNL65481:DNM65483 DDP65481:DDQ65483 CTT65481:CTU65483 CJX65481:CJY65483 CAB65481:CAC65483 BQF65481:BQG65483 BGJ65481:BGK65483 AWN65481:AWO65483 AMR65481:AMS65483 ACV65481:ACW65483 SZ65481:TA65483 JD65481:JE65483 H65481:I65483 WVM4:WVN4 WVP5:WVQ6 WLQ4:WLR4 WLT5:WLU6 WBU4:WBV4 WBX5:WBY6 VRY4:VRZ4 VSB5:VSC6 VIC4:VID4 VIF5:VIG6 UYG4:UYH4 UYJ5:UYK6 UOK4:UOL4 UON5:UOO6 UEO4:UEP4 UER5:UES6 TUS4:TUT4 TUV5:TUW6 TKW4:TKX4 TKZ5:TLA6 TBA4:TBB4 TBD5:TBE6 SRE4:SRF4 SRH5:SRI6 SHI4:SHJ4 SHL5:SHM6 RXM4:RXN4 RXP5:RXQ6 RNQ4:RNR4 RNT5:RNU6 RDU4:RDV4 RDX5:RDY6 QTY4:QTZ4 QUB5:QUC6 QKC4:QKD4 QKF5:QKG6 QAG4:QAH4 QAJ5:QAK6 PQK4:PQL4 PQN5:PQO6 PGO4:PGP4 PGR5:PGS6 OWS4:OWT4 OWV5:OWW6 OMW4:OMX4 OMZ5:ONA6 ODA4:ODB4 ODD5:ODE6 NTE4:NTF4 NTH5:NTI6 NJI4:NJJ4 NJL5:NJM6 MZM4:MZN4 MZP5:MZQ6 MPQ4:MPR4 MPT5:MPU6 MFU4:MFV4 MFX5:MFY6 LVY4:LVZ4 LWB5:LWC6 LMC4:LMD4 LMF5:LMG6 LCG4:LCH4 LCJ5:LCK6 KSK4:KSL4 KSN5:KSO6 KIO4:KIP4 KIR5:KIS6 JYS4:JYT4 JYV5:JYW6 JOW4:JOX4 JOZ5:JPA6 JFA4:JFB4 JFD5:JFE6 IVE4:IVF4 IVH5:IVI6 ILI4:ILJ4 ILL5:ILM6 IBM4:IBN4 IBP5:IBQ6 HRQ4:HRR4 HRT5:HRU6 HHU4:HHV4 HHX5:HHY6 GXY4:GXZ4 GYB5:GYC6 GOC4:GOD4 GOF5:GOG6 GEG4:GEH4 GEJ5:GEK6 FUK4:FUL4 FUN5:FUO6 FKO4:FKP4 FKR5:FKS6 FAS4:FAT4 FAV5:FAW6 EQW4:EQX4 EQZ5:ERA6 EHA4:EHB4 EHD5:EHE6 DXE4:DXF4 DXH5:DXI6 DNI4:DNJ4 DNL5:DNM6 DDM4:DDN4 DDP5:DDQ6 CTQ4:CTR4 CTT5:CTU6 CJU4:CJV4 CJX5:CJY6 BZY4:BZZ4 CAB5:CAC6 BQC4:BQD4 BQF5:BQG6 BGG4:BGH4 BGJ5:BGK6 AWK4:AWL4 AWN5:AWO6 AMO4:AMP4 AMR5:AMS6 ACS4:ACT4 ACV5:ACW6 SW4:SX4 SZ5:TA6 JA4:JB4 JD5:JE6 ANE5:ANF5 WVY983001:WVZ983001 WMC983001:WMD983001 WCG983001:WCH983001 VSK983001:VSL983001 VIO983001:VIP983001 UYS983001:UYT983001 UOW983001:UOX983001 UFA983001:UFB983001 TVE983001:TVF983001 TLI983001:TLJ983001 TBM983001:TBN983001 SRQ983001:SRR983001 SHU983001:SHV983001 RXY983001:RXZ983001 ROC983001:ROD983001 REG983001:REH983001 QUK983001:QUL983001 QKO983001:QKP983001 QAS983001:QAT983001 PQW983001:PQX983001 PHA983001:PHB983001 OXE983001:OXF983001 ONI983001:ONJ983001 ODM983001:ODN983001 NTQ983001:NTR983001 NJU983001:NJV983001 MZY983001:MZZ983001 MQC983001:MQD983001 MGG983001:MGH983001 LWK983001:LWL983001 LMO983001:LMP983001 LCS983001:LCT983001 KSW983001:KSX983001 KJA983001:KJB983001 JZE983001:JZF983001 JPI983001:JPJ983001 JFM983001:JFN983001 IVQ983001:IVR983001 ILU983001:ILV983001 IBY983001:IBZ983001 HSC983001:HSD983001 HIG983001:HIH983001 GYK983001:GYL983001 GOO983001:GOP983001 GES983001:GET983001 FUW983001:FUX983001 FLA983001:FLB983001 FBE983001:FBF983001 ERI983001:ERJ983001 EHM983001:EHN983001 DXQ983001:DXR983001 DNU983001:DNV983001 DDY983001:DDZ983001 CUC983001:CUD983001 CKG983001:CKH983001 CAK983001:CAL983001 BQO983001:BQP983001 BGS983001:BGT983001 AWW983001:AWX983001 ANA983001:ANB983001 ADE983001:ADF983001 TI983001:TJ983001 JM983001:JN983001 Q983001:R983001 WVY917465:WVZ917465 WMC917465:WMD917465 WCG917465:WCH917465 VSK917465:VSL917465 VIO917465:VIP917465 UYS917465:UYT917465 UOW917465:UOX917465 UFA917465:UFB917465 TVE917465:TVF917465 TLI917465:TLJ917465 TBM917465:TBN917465 SRQ917465:SRR917465 SHU917465:SHV917465 RXY917465:RXZ917465 ROC917465:ROD917465 REG917465:REH917465 QUK917465:QUL917465 QKO917465:QKP917465 QAS917465:QAT917465 PQW917465:PQX917465 PHA917465:PHB917465 OXE917465:OXF917465 ONI917465:ONJ917465 ODM917465:ODN917465 NTQ917465:NTR917465 NJU917465:NJV917465 MZY917465:MZZ917465 MQC917465:MQD917465 MGG917465:MGH917465 LWK917465:LWL917465 LMO917465:LMP917465 LCS917465:LCT917465 KSW917465:KSX917465 KJA917465:KJB917465 JZE917465:JZF917465 JPI917465:JPJ917465 JFM917465:JFN917465 IVQ917465:IVR917465 ILU917465:ILV917465 IBY917465:IBZ917465 HSC917465:HSD917465 HIG917465:HIH917465 GYK917465:GYL917465 GOO917465:GOP917465 GES917465:GET917465 FUW917465:FUX917465 FLA917465:FLB917465 FBE917465:FBF917465 ERI917465:ERJ917465 EHM917465:EHN917465 DXQ917465:DXR917465 DNU917465:DNV917465 DDY917465:DDZ917465 CUC917465:CUD917465 CKG917465:CKH917465 CAK917465:CAL917465 BQO917465:BQP917465 BGS917465:BGT917465 AWW917465:AWX917465 ANA917465:ANB917465 ADE917465:ADF917465 TI917465:TJ917465 JM917465:JN917465 Q917465:R917465 WVY851929:WVZ851929 WMC851929:WMD851929 WCG851929:WCH851929 VSK851929:VSL851929 VIO851929:VIP851929 UYS851929:UYT851929 UOW851929:UOX851929 UFA851929:UFB851929 TVE851929:TVF851929 TLI851929:TLJ851929 TBM851929:TBN851929 SRQ851929:SRR851929 SHU851929:SHV851929 RXY851929:RXZ851929 ROC851929:ROD851929 REG851929:REH851929 QUK851929:QUL851929 QKO851929:QKP851929 QAS851929:QAT851929 PQW851929:PQX851929 PHA851929:PHB851929 OXE851929:OXF851929 ONI851929:ONJ851929 ODM851929:ODN851929 NTQ851929:NTR851929 NJU851929:NJV851929 MZY851929:MZZ851929 MQC851929:MQD851929 MGG851929:MGH851929 LWK851929:LWL851929 LMO851929:LMP851929 LCS851929:LCT851929 KSW851929:KSX851929 KJA851929:KJB851929 JZE851929:JZF851929 JPI851929:JPJ851929 JFM851929:JFN851929 IVQ851929:IVR851929 ILU851929:ILV851929 IBY851929:IBZ851929 HSC851929:HSD851929 HIG851929:HIH851929 GYK851929:GYL851929 GOO851929:GOP851929 GES851929:GET851929 FUW851929:FUX851929 FLA851929:FLB851929 FBE851929:FBF851929 ERI851929:ERJ851929 EHM851929:EHN851929 DXQ851929:DXR851929 DNU851929:DNV851929 DDY851929:DDZ851929 CUC851929:CUD851929 CKG851929:CKH851929 CAK851929:CAL851929 BQO851929:BQP851929 BGS851929:BGT851929 AWW851929:AWX851929 ANA851929:ANB851929 ADE851929:ADF851929 TI851929:TJ851929 JM851929:JN851929 Q851929:R851929 WVY786393:WVZ786393 WMC786393:WMD786393 WCG786393:WCH786393 VSK786393:VSL786393 VIO786393:VIP786393 UYS786393:UYT786393 UOW786393:UOX786393 UFA786393:UFB786393 TVE786393:TVF786393 TLI786393:TLJ786393 TBM786393:TBN786393 SRQ786393:SRR786393 SHU786393:SHV786393 RXY786393:RXZ786393 ROC786393:ROD786393 REG786393:REH786393 QUK786393:QUL786393 QKO786393:QKP786393 QAS786393:QAT786393 PQW786393:PQX786393 PHA786393:PHB786393 OXE786393:OXF786393 ONI786393:ONJ786393 ODM786393:ODN786393 NTQ786393:NTR786393 NJU786393:NJV786393 MZY786393:MZZ786393 MQC786393:MQD786393 MGG786393:MGH786393 LWK786393:LWL786393 LMO786393:LMP786393 LCS786393:LCT786393 KSW786393:KSX786393 KJA786393:KJB786393 JZE786393:JZF786393 JPI786393:JPJ786393 JFM786393:JFN786393 IVQ786393:IVR786393 ILU786393:ILV786393 IBY786393:IBZ786393 HSC786393:HSD786393 HIG786393:HIH786393 GYK786393:GYL786393 GOO786393:GOP786393 GES786393:GET786393 FUW786393:FUX786393 FLA786393:FLB786393 FBE786393:FBF786393 ERI786393:ERJ786393 EHM786393:EHN786393 DXQ786393:DXR786393 DNU786393:DNV786393 DDY786393:DDZ786393 CUC786393:CUD786393 CKG786393:CKH786393 CAK786393:CAL786393 BQO786393:BQP786393 BGS786393:BGT786393 AWW786393:AWX786393 ANA786393:ANB786393 ADE786393:ADF786393 TI786393:TJ786393 JM786393:JN786393 Q786393:R786393 WVY720857:WVZ720857 WMC720857:WMD720857 WCG720857:WCH720857 VSK720857:VSL720857 VIO720857:VIP720857 UYS720857:UYT720857 UOW720857:UOX720857 UFA720857:UFB720857 TVE720857:TVF720857 TLI720857:TLJ720857 TBM720857:TBN720857 SRQ720857:SRR720857 SHU720857:SHV720857 RXY720857:RXZ720857 ROC720857:ROD720857 REG720857:REH720857 QUK720857:QUL720857 QKO720857:QKP720857 QAS720857:QAT720857 PQW720857:PQX720857 PHA720857:PHB720857 OXE720857:OXF720857 ONI720857:ONJ720857 ODM720857:ODN720857 NTQ720857:NTR720857 NJU720857:NJV720857 MZY720857:MZZ720857 MQC720857:MQD720857 MGG720857:MGH720857 LWK720857:LWL720857 LMO720857:LMP720857 LCS720857:LCT720857 KSW720857:KSX720857 KJA720857:KJB720857 JZE720857:JZF720857 JPI720857:JPJ720857 JFM720857:JFN720857 IVQ720857:IVR720857 ILU720857:ILV720857 IBY720857:IBZ720857 HSC720857:HSD720857 HIG720857:HIH720857 GYK720857:GYL720857 GOO720857:GOP720857 GES720857:GET720857 FUW720857:FUX720857 FLA720857:FLB720857 FBE720857:FBF720857 ERI720857:ERJ720857 EHM720857:EHN720857 DXQ720857:DXR720857 DNU720857:DNV720857 DDY720857:DDZ720857 CUC720857:CUD720857 CKG720857:CKH720857 CAK720857:CAL720857 BQO720857:BQP720857 BGS720857:BGT720857 AWW720857:AWX720857 ANA720857:ANB720857 ADE720857:ADF720857 TI720857:TJ720857 JM720857:JN720857 Q720857:R720857 WVY655321:WVZ655321 WMC655321:WMD655321 WCG655321:WCH655321 VSK655321:VSL655321 VIO655321:VIP655321 UYS655321:UYT655321 UOW655321:UOX655321 UFA655321:UFB655321 TVE655321:TVF655321 TLI655321:TLJ655321 TBM655321:TBN655321 SRQ655321:SRR655321 SHU655321:SHV655321 RXY655321:RXZ655321 ROC655321:ROD655321 REG655321:REH655321 QUK655321:QUL655321 QKO655321:QKP655321 QAS655321:QAT655321 PQW655321:PQX655321 PHA655321:PHB655321 OXE655321:OXF655321 ONI655321:ONJ655321 ODM655321:ODN655321 NTQ655321:NTR655321 NJU655321:NJV655321 MZY655321:MZZ655321 MQC655321:MQD655321 MGG655321:MGH655321 LWK655321:LWL655321 LMO655321:LMP655321 LCS655321:LCT655321 KSW655321:KSX655321 KJA655321:KJB655321 JZE655321:JZF655321 JPI655321:JPJ655321 JFM655321:JFN655321 IVQ655321:IVR655321 ILU655321:ILV655321 IBY655321:IBZ655321 HSC655321:HSD655321 HIG655321:HIH655321 GYK655321:GYL655321 GOO655321:GOP655321 GES655321:GET655321 FUW655321:FUX655321 FLA655321:FLB655321 FBE655321:FBF655321 ERI655321:ERJ655321 EHM655321:EHN655321 DXQ655321:DXR655321 DNU655321:DNV655321 DDY655321:DDZ655321 CUC655321:CUD655321 CKG655321:CKH655321 CAK655321:CAL655321 BQO655321:BQP655321 BGS655321:BGT655321 AWW655321:AWX655321 ANA655321:ANB655321 ADE655321:ADF655321 TI655321:TJ655321 JM655321:JN655321 Q655321:R655321 WVY589785:WVZ589785 WMC589785:WMD589785 WCG589785:WCH589785 VSK589785:VSL589785 VIO589785:VIP589785 UYS589785:UYT589785 UOW589785:UOX589785 UFA589785:UFB589785 TVE589785:TVF589785 TLI589785:TLJ589785 TBM589785:TBN589785 SRQ589785:SRR589785 SHU589785:SHV589785 RXY589785:RXZ589785 ROC589785:ROD589785 REG589785:REH589785 QUK589785:QUL589785 QKO589785:QKP589785 QAS589785:QAT589785 PQW589785:PQX589785 PHA589785:PHB589785 OXE589785:OXF589785 ONI589785:ONJ589785 ODM589785:ODN589785 NTQ589785:NTR589785 NJU589785:NJV589785 MZY589785:MZZ589785 MQC589785:MQD589785 MGG589785:MGH589785 LWK589785:LWL589785 LMO589785:LMP589785 LCS589785:LCT589785 KSW589785:KSX589785 KJA589785:KJB589785 JZE589785:JZF589785 JPI589785:JPJ589785 JFM589785:JFN589785 IVQ589785:IVR589785 ILU589785:ILV589785 IBY589785:IBZ589785 HSC589785:HSD589785 HIG589785:HIH589785 GYK589785:GYL589785 GOO589785:GOP589785 GES589785:GET589785 FUW589785:FUX589785 FLA589785:FLB589785 FBE589785:FBF589785 ERI589785:ERJ589785 EHM589785:EHN589785 DXQ589785:DXR589785 DNU589785:DNV589785 DDY589785:DDZ589785 CUC589785:CUD589785 CKG589785:CKH589785 CAK589785:CAL589785 BQO589785:BQP589785 BGS589785:BGT589785 AWW589785:AWX589785 ANA589785:ANB589785 ADE589785:ADF589785 TI589785:TJ589785 JM589785:JN589785 Q589785:R589785 WVY524249:WVZ524249 WMC524249:WMD524249 WCG524249:WCH524249 VSK524249:VSL524249 VIO524249:VIP524249 UYS524249:UYT524249 UOW524249:UOX524249 UFA524249:UFB524249 TVE524249:TVF524249 TLI524249:TLJ524249 TBM524249:TBN524249 SRQ524249:SRR524249 SHU524249:SHV524249 RXY524249:RXZ524249 ROC524249:ROD524249 REG524249:REH524249 QUK524249:QUL524249 QKO524249:QKP524249 QAS524249:QAT524249 PQW524249:PQX524249 PHA524249:PHB524249 OXE524249:OXF524249 ONI524249:ONJ524249 ODM524249:ODN524249 NTQ524249:NTR524249 NJU524249:NJV524249 MZY524249:MZZ524249 MQC524249:MQD524249 MGG524249:MGH524249 LWK524249:LWL524249 LMO524249:LMP524249 LCS524249:LCT524249 KSW524249:KSX524249 KJA524249:KJB524249 JZE524249:JZF524249 JPI524249:JPJ524249 JFM524249:JFN524249 IVQ524249:IVR524249 ILU524249:ILV524249 IBY524249:IBZ524249 HSC524249:HSD524249 HIG524249:HIH524249 GYK524249:GYL524249 GOO524249:GOP524249 GES524249:GET524249 FUW524249:FUX524249 FLA524249:FLB524249 FBE524249:FBF524249 ERI524249:ERJ524249 EHM524249:EHN524249 DXQ524249:DXR524249 DNU524249:DNV524249 DDY524249:DDZ524249 CUC524249:CUD524249 CKG524249:CKH524249 CAK524249:CAL524249 BQO524249:BQP524249 BGS524249:BGT524249 AWW524249:AWX524249 ANA524249:ANB524249 ADE524249:ADF524249 TI524249:TJ524249 JM524249:JN524249 Q524249:R524249 WVY458713:WVZ458713 WMC458713:WMD458713 WCG458713:WCH458713 VSK458713:VSL458713 VIO458713:VIP458713 UYS458713:UYT458713 UOW458713:UOX458713 UFA458713:UFB458713 TVE458713:TVF458713 TLI458713:TLJ458713 TBM458713:TBN458713 SRQ458713:SRR458713 SHU458713:SHV458713 RXY458713:RXZ458713 ROC458713:ROD458713 REG458713:REH458713 QUK458713:QUL458713 QKO458713:QKP458713 QAS458713:QAT458713 PQW458713:PQX458713 PHA458713:PHB458713 OXE458713:OXF458713 ONI458713:ONJ458713 ODM458713:ODN458713 NTQ458713:NTR458713 NJU458713:NJV458713 MZY458713:MZZ458713 MQC458713:MQD458713 MGG458713:MGH458713 LWK458713:LWL458713 LMO458713:LMP458713 LCS458713:LCT458713 KSW458713:KSX458713 KJA458713:KJB458713 JZE458713:JZF458713 JPI458713:JPJ458713 JFM458713:JFN458713 IVQ458713:IVR458713 ILU458713:ILV458713 IBY458713:IBZ458713 HSC458713:HSD458713 HIG458713:HIH458713 GYK458713:GYL458713 GOO458713:GOP458713 GES458713:GET458713 FUW458713:FUX458713 FLA458713:FLB458713 FBE458713:FBF458713 ERI458713:ERJ458713 EHM458713:EHN458713 DXQ458713:DXR458713 DNU458713:DNV458713 DDY458713:DDZ458713 CUC458713:CUD458713 CKG458713:CKH458713 CAK458713:CAL458713 BQO458713:BQP458713 BGS458713:BGT458713 AWW458713:AWX458713 ANA458713:ANB458713 ADE458713:ADF458713 TI458713:TJ458713 JM458713:JN458713 Q458713:R458713 WVY393177:WVZ393177 WMC393177:WMD393177 WCG393177:WCH393177 VSK393177:VSL393177 VIO393177:VIP393177 UYS393177:UYT393177 UOW393177:UOX393177 UFA393177:UFB393177 TVE393177:TVF393177 TLI393177:TLJ393177 TBM393177:TBN393177 SRQ393177:SRR393177 SHU393177:SHV393177 RXY393177:RXZ393177 ROC393177:ROD393177 REG393177:REH393177 QUK393177:QUL393177 QKO393177:QKP393177 QAS393177:QAT393177 PQW393177:PQX393177 PHA393177:PHB393177 OXE393177:OXF393177 ONI393177:ONJ393177 ODM393177:ODN393177 NTQ393177:NTR393177 NJU393177:NJV393177 MZY393177:MZZ393177 MQC393177:MQD393177 MGG393177:MGH393177 LWK393177:LWL393177 LMO393177:LMP393177 LCS393177:LCT393177 KSW393177:KSX393177 KJA393177:KJB393177 JZE393177:JZF393177 JPI393177:JPJ393177 JFM393177:JFN393177 IVQ393177:IVR393177 ILU393177:ILV393177 IBY393177:IBZ393177 HSC393177:HSD393177 HIG393177:HIH393177 GYK393177:GYL393177 GOO393177:GOP393177 GES393177:GET393177 FUW393177:FUX393177 FLA393177:FLB393177 FBE393177:FBF393177 ERI393177:ERJ393177 EHM393177:EHN393177 DXQ393177:DXR393177 DNU393177:DNV393177 DDY393177:DDZ393177 CUC393177:CUD393177 CKG393177:CKH393177 CAK393177:CAL393177 BQO393177:BQP393177 BGS393177:BGT393177 AWW393177:AWX393177 ANA393177:ANB393177 ADE393177:ADF393177 TI393177:TJ393177 JM393177:JN393177 Q393177:R393177 WVY327641:WVZ327641 WMC327641:WMD327641 WCG327641:WCH327641 VSK327641:VSL327641 VIO327641:VIP327641 UYS327641:UYT327641 UOW327641:UOX327641 UFA327641:UFB327641 TVE327641:TVF327641 TLI327641:TLJ327641 TBM327641:TBN327641 SRQ327641:SRR327641 SHU327641:SHV327641 RXY327641:RXZ327641 ROC327641:ROD327641 REG327641:REH327641 QUK327641:QUL327641 QKO327641:QKP327641 QAS327641:QAT327641 PQW327641:PQX327641 PHA327641:PHB327641 OXE327641:OXF327641 ONI327641:ONJ327641 ODM327641:ODN327641 NTQ327641:NTR327641 NJU327641:NJV327641 MZY327641:MZZ327641 MQC327641:MQD327641 MGG327641:MGH327641 LWK327641:LWL327641 LMO327641:LMP327641 LCS327641:LCT327641 KSW327641:KSX327641 KJA327641:KJB327641 JZE327641:JZF327641 JPI327641:JPJ327641 JFM327641:JFN327641 IVQ327641:IVR327641 ILU327641:ILV327641 IBY327641:IBZ327641 HSC327641:HSD327641 HIG327641:HIH327641 GYK327641:GYL327641 GOO327641:GOP327641 GES327641:GET327641 FUW327641:FUX327641 FLA327641:FLB327641 FBE327641:FBF327641 ERI327641:ERJ327641 EHM327641:EHN327641 DXQ327641:DXR327641 DNU327641:DNV327641 DDY327641:DDZ327641 CUC327641:CUD327641 CKG327641:CKH327641 CAK327641:CAL327641 BQO327641:BQP327641 BGS327641:BGT327641 AWW327641:AWX327641 ANA327641:ANB327641 ADE327641:ADF327641 TI327641:TJ327641 JM327641:JN327641 Q327641:R327641 WVY262105:WVZ262105 WMC262105:WMD262105 WCG262105:WCH262105 VSK262105:VSL262105 VIO262105:VIP262105 UYS262105:UYT262105 UOW262105:UOX262105 UFA262105:UFB262105 TVE262105:TVF262105 TLI262105:TLJ262105 TBM262105:TBN262105 SRQ262105:SRR262105 SHU262105:SHV262105 RXY262105:RXZ262105 ROC262105:ROD262105 REG262105:REH262105 QUK262105:QUL262105 QKO262105:QKP262105 QAS262105:QAT262105 PQW262105:PQX262105 PHA262105:PHB262105 OXE262105:OXF262105 ONI262105:ONJ262105 ODM262105:ODN262105 NTQ262105:NTR262105 NJU262105:NJV262105 MZY262105:MZZ262105 MQC262105:MQD262105 MGG262105:MGH262105 LWK262105:LWL262105 LMO262105:LMP262105 LCS262105:LCT262105 KSW262105:KSX262105 KJA262105:KJB262105 JZE262105:JZF262105 JPI262105:JPJ262105 JFM262105:JFN262105 IVQ262105:IVR262105 ILU262105:ILV262105 IBY262105:IBZ262105 HSC262105:HSD262105 HIG262105:HIH262105 GYK262105:GYL262105 GOO262105:GOP262105 GES262105:GET262105 FUW262105:FUX262105 FLA262105:FLB262105 FBE262105:FBF262105 ERI262105:ERJ262105 EHM262105:EHN262105 DXQ262105:DXR262105 DNU262105:DNV262105 DDY262105:DDZ262105 CUC262105:CUD262105 CKG262105:CKH262105 CAK262105:CAL262105 BQO262105:BQP262105 BGS262105:BGT262105 AWW262105:AWX262105 ANA262105:ANB262105 ADE262105:ADF262105 TI262105:TJ262105 JM262105:JN262105 Q262105:R262105 WVY196569:WVZ196569 WMC196569:WMD196569 WCG196569:WCH196569 VSK196569:VSL196569 VIO196569:VIP196569 UYS196569:UYT196569 UOW196569:UOX196569 UFA196569:UFB196569 TVE196569:TVF196569 TLI196569:TLJ196569 TBM196569:TBN196569 SRQ196569:SRR196569 SHU196569:SHV196569 RXY196569:RXZ196569 ROC196569:ROD196569 REG196569:REH196569 QUK196569:QUL196569 QKO196569:QKP196569 QAS196569:QAT196569 PQW196569:PQX196569 PHA196569:PHB196569 OXE196569:OXF196569 ONI196569:ONJ196569 ODM196569:ODN196569 NTQ196569:NTR196569 NJU196569:NJV196569 MZY196569:MZZ196569 MQC196569:MQD196569 MGG196569:MGH196569 LWK196569:LWL196569 LMO196569:LMP196569 LCS196569:LCT196569 KSW196569:KSX196569 KJA196569:KJB196569 JZE196569:JZF196569 JPI196569:JPJ196569 JFM196569:JFN196569 IVQ196569:IVR196569 ILU196569:ILV196569 IBY196569:IBZ196569 HSC196569:HSD196569 HIG196569:HIH196569 GYK196569:GYL196569 GOO196569:GOP196569 GES196569:GET196569 FUW196569:FUX196569 FLA196569:FLB196569 FBE196569:FBF196569 ERI196569:ERJ196569 EHM196569:EHN196569 DXQ196569:DXR196569 DNU196569:DNV196569 DDY196569:DDZ196569 CUC196569:CUD196569 CKG196569:CKH196569 CAK196569:CAL196569 BQO196569:BQP196569 BGS196569:BGT196569 AWW196569:AWX196569 ANA196569:ANB196569 ADE196569:ADF196569 TI196569:TJ196569 JM196569:JN196569 Q196569:R196569 WVY131033:WVZ131033 WMC131033:WMD131033 WCG131033:WCH131033 VSK131033:VSL131033 VIO131033:VIP131033 UYS131033:UYT131033 UOW131033:UOX131033 UFA131033:UFB131033 TVE131033:TVF131033 TLI131033:TLJ131033 TBM131033:TBN131033 SRQ131033:SRR131033 SHU131033:SHV131033 RXY131033:RXZ131033 ROC131033:ROD131033 REG131033:REH131033 QUK131033:QUL131033 QKO131033:QKP131033 QAS131033:QAT131033 PQW131033:PQX131033 PHA131033:PHB131033 OXE131033:OXF131033 ONI131033:ONJ131033 ODM131033:ODN131033 NTQ131033:NTR131033 NJU131033:NJV131033 MZY131033:MZZ131033 MQC131033:MQD131033 MGG131033:MGH131033 LWK131033:LWL131033 LMO131033:LMP131033 LCS131033:LCT131033 KSW131033:KSX131033 KJA131033:KJB131033 JZE131033:JZF131033 JPI131033:JPJ131033 JFM131033:JFN131033 IVQ131033:IVR131033 ILU131033:ILV131033 IBY131033:IBZ131033 HSC131033:HSD131033 HIG131033:HIH131033 GYK131033:GYL131033 GOO131033:GOP131033 GES131033:GET131033 FUW131033:FUX131033 FLA131033:FLB131033 FBE131033:FBF131033 ERI131033:ERJ131033 EHM131033:EHN131033 DXQ131033:DXR131033 DNU131033:DNV131033 DDY131033:DDZ131033 CUC131033:CUD131033 CKG131033:CKH131033 CAK131033:CAL131033 BQO131033:BQP131033 BGS131033:BGT131033 AWW131033:AWX131033 ANA131033:ANB131033 ADE131033:ADF131033 TI131033:TJ131033 JM131033:JN131033 Q131033:R131033 WVY65497:WVZ65497 WMC65497:WMD65497 WCG65497:WCH65497 VSK65497:VSL65497 VIO65497:VIP65497 UYS65497:UYT65497 UOW65497:UOX65497 UFA65497:UFB65497 TVE65497:TVF65497 TLI65497:TLJ65497 TBM65497:TBN65497 SRQ65497:SRR65497 SHU65497:SHV65497 RXY65497:RXZ65497 ROC65497:ROD65497 REG65497:REH65497 QUK65497:QUL65497 QKO65497:QKP65497 QAS65497:QAT65497 PQW65497:PQX65497 PHA65497:PHB65497 OXE65497:OXF65497 ONI65497:ONJ65497 ODM65497:ODN65497 NTQ65497:NTR65497 NJU65497:NJV65497 MZY65497:MZZ65497 MQC65497:MQD65497 MGG65497:MGH65497 LWK65497:LWL65497 LMO65497:LMP65497 LCS65497:LCT65497 KSW65497:KSX65497 KJA65497:KJB65497 JZE65497:JZF65497 JPI65497:JPJ65497 JFM65497:JFN65497 IVQ65497:IVR65497 ILU65497:ILV65497 IBY65497:IBZ65497 HSC65497:HSD65497 HIG65497:HIH65497 GYK65497:GYL65497 GOO65497:GOP65497 GES65497:GET65497 FUW65497:FUX65497 FLA65497:FLB65497 FBE65497:FBF65497 ERI65497:ERJ65497 EHM65497:EHN65497 DXQ65497:DXR65497 DNU65497:DNV65497 DDY65497:DDZ65497 CUC65497:CUD65497 CKG65497:CKH65497 CAK65497:CAL65497 BQO65497:BQP65497 BGS65497:BGT65497 AWW65497:AWX65497 ANA65497:ANB65497 ADE65497:ADF65497 TI65497:TJ65497 JM65497:JN65497 Q65497:R65497 WVY20:WVZ20 WMC20:WMD20 WCG20:WCH20 VSK20:VSL20 VIO20:VIP20 UYS20:UYT20 UOW20:UOX20 UFA20:UFB20 TVE20:TVF20 TLI20:TLJ20 TBM20:TBN20 SRQ20:SRR20 SHU20:SHV20 RXY20:RXZ20 ROC20:ROD20 REG20:REH20 QUK20:QUL20 QKO20:QKP20 QAS20:QAT20 PQW20:PQX20 PHA20:PHB20 OXE20:OXF20 ONI20:ONJ20 ODM20:ODN20 NTQ20:NTR20 NJU20:NJV20 MZY20:MZZ20 MQC20:MQD20 MGG20:MGH20 LWK20:LWL20 LMO20:LMP20 LCS20:LCT20 KSW20:KSX20 KJA20:KJB20 JZE20:JZF20 JPI20:JPJ20 JFM20:JFN20 IVQ20:IVR20 ILU20:ILV20 IBY20:IBZ20 HSC20:HSD20 HIG20:HIH20 GYK20:GYL20 GOO20:GOP20 GES20:GET20 FUW20:FUX20 FLA20:FLB20 FBE20:FBF20 ERI20:ERJ20 EHM20:EHN20 DXQ20:DXR20 DNU20:DNV20 DDY20:DDZ20 CUC20:CUD20 CKG20:CKH20 CAK20:CAL20 BQO20:BQP20 BGS20:BGT20 AWW20:AWX20 ANA20:ANB20 ADE20:ADF20 TI20:TJ20 JM20:JN20 W21 WVU983002:WVV983002 WLY983002:WLZ983002 WCC983002:WCD983002 VSG983002:VSH983002 VIK983002:VIL983002 UYO983002:UYP983002 UOS983002:UOT983002 UEW983002:UEX983002 TVA983002:TVB983002 TLE983002:TLF983002 TBI983002:TBJ983002 SRM983002:SRN983002 SHQ983002:SHR983002 RXU983002:RXV983002 RNY983002:RNZ983002 REC983002:RED983002 QUG983002:QUH983002 QKK983002:QKL983002 QAO983002:QAP983002 PQS983002:PQT983002 PGW983002:PGX983002 OXA983002:OXB983002 ONE983002:ONF983002 ODI983002:ODJ983002 NTM983002:NTN983002 NJQ983002:NJR983002 MZU983002:MZV983002 MPY983002:MPZ983002 MGC983002:MGD983002 LWG983002:LWH983002 LMK983002:LML983002 LCO983002:LCP983002 KSS983002:KST983002 KIW983002:KIX983002 JZA983002:JZB983002 JPE983002:JPF983002 JFI983002:JFJ983002 IVM983002:IVN983002 ILQ983002:ILR983002 IBU983002:IBV983002 HRY983002:HRZ983002 HIC983002:HID983002 GYG983002:GYH983002 GOK983002:GOL983002 GEO983002:GEP983002 FUS983002:FUT983002 FKW983002:FKX983002 FBA983002:FBB983002 ERE983002:ERF983002 EHI983002:EHJ983002 DXM983002:DXN983002 DNQ983002:DNR983002 DDU983002:DDV983002 CTY983002:CTZ983002 CKC983002:CKD983002 CAG983002:CAH983002 BQK983002:BQL983002 BGO983002:BGP983002 AWS983002:AWT983002 AMW983002:AMX983002 ADA983002:ADB983002 TE983002:TF983002 JI983002:JJ983002 M983002:N983002 WVU917466:WVV917466 WLY917466:WLZ917466 WCC917466:WCD917466 VSG917466:VSH917466 VIK917466:VIL917466 UYO917466:UYP917466 UOS917466:UOT917466 UEW917466:UEX917466 TVA917466:TVB917466 TLE917466:TLF917466 TBI917466:TBJ917466 SRM917466:SRN917466 SHQ917466:SHR917466 RXU917466:RXV917466 RNY917466:RNZ917466 REC917466:RED917466 QUG917466:QUH917466 QKK917466:QKL917466 QAO917466:QAP917466 PQS917466:PQT917466 PGW917466:PGX917466 OXA917466:OXB917466 ONE917466:ONF917466 ODI917466:ODJ917466 NTM917466:NTN917466 NJQ917466:NJR917466 MZU917466:MZV917466 MPY917466:MPZ917466 MGC917466:MGD917466 LWG917466:LWH917466 LMK917466:LML917466 LCO917466:LCP917466 KSS917466:KST917466 KIW917466:KIX917466 JZA917466:JZB917466 JPE917466:JPF917466 JFI917466:JFJ917466 IVM917466:IVN917466 ILQ917466:ILR917466 IBU917466:IBV917466 HRY917466:HRZ917466 HIC917466:HID917466 GYG917466:GYH917466 GOK917466:GOL917466 GEO917466:GEP917466 FUS917466:FUT917466 FKW917466:FKX917466 FBA917466:FBB917466 ERE917466:ERF917466 EHI917466:EHJ917466 DXM917466:DXN917466 DNQ917466:DNR917466 DDU917466:DDV917466 CTY917466:CTZ917466 CKC917466:CKD917466 CAG917466:CAH917466 BQK917466:BQL917466 BGO917466:BGP917466 AWS917466:AWT917466 AMW917466:AMX917466 ADA917466:ADB917466 TE917466:TF917466 JI917466:JJ917466 M917466:N917466 WVU851930:WVV851930 WLY851930:WLZ851930 WCC851930:WCD851930 VSG851930:VSH851930 VIK851930:VIL851930 UYO851930:UYP851930 UOS851930:UOT851930 UEW851930:UEX851930 TVA851930:TVB851930 TLE851930:TLF851930 TBI851930:TBJ851930 SRM851930:SRN851930 SHQ851930:SHR851930 RXU851930:RXV851930 RNY851930:RNZ851930 REC851930:RED851930 QUG851930:QUH851930 QKK851930:QKL851930 QAO851930:QAP851930 PQS851930:PQT851930 PGW851930:PGX851930 OXA851930:OXB851930 ONE851930:ONF851930 ODI851930:ODJ851930 NTM851930:NTN851930 NJQ851930:NJR851930 MZU851930:MZV851930 MPY851930:MPZ851930 MGC851930:MGD851930 LWG851930:LWH851930 LMK851930:LML851930 LCO851930:LCP851930 KSS851930:KST851930 KIW851930:KIX851930 JZA851930:JZB851930 JPE851930:JPF851930 JFI851930:JFJ851930 IVM851930:IVN851930 ILQ851930:ILR851930 IBU851930:IBV851930 HRY851930:HRZ851930 HIC851930:HID851930 GYG851930:GYH851930 GOK851930:GOL851930 GEO851930:GEP851930 FUS851930:FUT851930 FKW851930:FKX851930 FBA851930:FBB851930 ERE851930:ERF851930 EHI851930:EHJ851930 DXM851930:DXN851930 DNQ851930:DNR851930 DDU851930:DDV851930 CTY851930:CTZ851930 CKC851930:CKD851930 CAG851930:CAH851930 BQK851930:BQL851930 BGO851930:BGP851930 AWS851930:AWT851930 AMW851930:AMX851930 ADA851930:ADB851930 TE851930:TF851930 JI851930:JJ851930 M851930:N851930 WVU786394:WVV786394 WLY786394:WLZ786394 WCC786394:WCD786394 VSG786394:VSH786394 VIK786394:VIL786394 UYO786394:UYP786394 UOS786394:UOT786394 UEW786394:UEX786394 TVA786394:TVB786394 TLE786394:TLF786394 TBI786394:TBJ786394 SRM786394:SRN786394 SHQ786394:SHR786394 RXU786394:RXV786394 RNY786394:RNZ786394 REC786394:RED786394 QUG786394:QUH786394 QKK786394:QKL786394 QAO786394:QAP786394 PQS786394:PQT786394 PGW786394:PGX786394 OXA786394:OXB786394 ONE786394:ONF786394 ODI786394:ODJ786394 NTM786394:NTN786394 NJQ786394:NJR786394 MZU786394:MZV786394 MPY786394:MPZ786394 MGC786394:MGD786394 LWG786394:LWH786394 LMK786394:LML786394 LCO786394:LCP786394 KSS786394:KST786394 KIW786394:KIX786394 JZA786394:JZB786394 JPE786394:JPF786394 JFI786394:JFJ786394 IVM786394:IVN786394 ILQ786394:ILR786394 IBU786394:IBV786394 HRY786394:HRZ786394 HIC786394:HID786394 GYG786394:GYH786394 GOK786394:GOL786394 GEO786394:GEP786394 FUS786394:FUT786394 FKW786394:FKX786394 FBA786394:FBB786394 ERE786394:ERF786394 EHI786394:EHJ786394 DXM786394:DXN786394 DNQ786394:DNR786394 DDU786394:DDV786394 CTY786394:CTZ786394 CKC786394:CKD786394 CAG786394:CAH786394 BQK786394:BQL786394 BGO786394:BGP786394 AWS786394:AWT786394 AMW786394:AMX786394 ADA786394:ADB786394 TE786394:TF786394 JI786394:JJ786394 M786394:N786394 WVU720858:WVV720858 WLY720858:WLZ720858 WCC720858:WCD720858 VSG720858:VSH720858 VIK720858:VIL720858 UYO720858:UYP720858 UOS720858:UOT720858 UEW720858:UEX720858 TVA720858:TVB720858 TLE720858:TLF720858 TBI720858:TBJ720858 SRM720858:SRN720858 SHQ720858:SHR720858 RXU720858:RXV720858 RNY720858:RNZ720858 REC720858:RED720858 QUG720858:QUH720858 QKK720858:QKL720858 QAO720858:QAP720858 PQS720858:PQT720858 PGW720858:PGX720858 OXA720858:OXB720858 ONE720858:ONF720858 ODI720858:ODJ720858 NTM720858:NTN720858 NJQ720858:NJR720858 MZU720858:MZV720858 MPY720858:MPZ720858 MGC720858:MGD720858 LWG720858:LWH720858 LMK720858:LML720858 LCO720858:LCP720858 KSS720858:KST720858 KIW720858:KIX720858 JZA720858:JZB720858 JPE720858:JPF720858 JFI720858:JFJ720858 IVM720858:IVN720858 ILQ720858:ILR720858 IBU720858:IBV720858 HRY720858:HRZ720858 HIC720858:HID720858 GYG720858:GYH720858 GOK720858:GOL720858 GEO720858:GEP720858 FUS720858:FUT720858 FKW720858:FKX720858 FBA720858:FBB720858 ERE720858:ERF720858 EHI720858:EHJ720858 DXM720858:DXN720858 DNQ720858:DNR720858 DDU720858:DDV720858 CTY720858:CTZ720858 CKC720858:CKD720858 CAG720858:CAH720858 BQK720858:BQL720858 BGO720858:BGP720858 AWS720858:AWT720858 AMW720858:AMX720858 ADA720858:ADB720858 TE720858:TF720858 JI720858:JJ720858 M720858:N720858 WVU655322:WVV655322 WLY655322:WLZ655322 WCC655322:WCD655322 VSG655322:VSH655322 VIK655322:VIL655322 UYO655322:UYP655322 UOS655322:UOT655322 UEW655322:UEX655322 TVA655322:TVB655322 TLE655322:TLF655322 TBI655322:TBJ655322 SRM655322:SRN655322 SHQ655322:SHR655322 RXU655322:RXV655322 RNY655322:RNZ655322 REC655322:RED655322 QUG655322:QUH655322 QKK655322:QKL655322 QAO655322:QAP655322 PQS655322:PQT655322 PGW655322:PGX655322 OXA655322:OXB655322 ONE655322:ONF655322 ODI655322:ODJ655322 NTM655322:NTN655322 NJQ655322:NJR655322 MZU655322:MZV655322 MPY655322:MPZ655322 MGC655322:MGD655322 LWG655322:LWH655322 LMK655322:LML655322 LCO655322:LCP655322 KSS655322:KST655322 KIW655322:KIX655322 JZA655322:JZB655322 JPE655322:JPF655322 JFI655322:JFJ655322 IVM655322:IVN655322 ILQ655322:ILR655322 IBU655322:IBV655322 HRY655322:HRZ655322 HIC655322:HID655322 GYG655322:GYH655322 GOK655322:GOL655322 GEO655322:GEP655322 FUS655322:FUT655322 FKW655322:FKX655322 FBA655322:FBB655322 ERE655322:ERF655322 EHI655322:EHJ655322 DXM655322:DXN655322 DNQ655322:DNR655322 DDU655322:DDV655322 CTY655322:CTZ655322 CKC655322:CKD655322 CAG655322:CAH655322 BQK655322:BQL655322 BGO655322:BGP655322 AWS655322:AWT655322 AMW655322:AMX655322 ADA655322:ADB655322 TE655322:TF655322 JI655322:JJ655322 M655322:N655322 WVU589786:WVV589786 WLY589786:WLZ589786 WCC589786:WCD589786 VSG589786:VSH589786 VIK589786:VIL589786 UYO589786:UYP589786 UOS589786:UOT589786 UEW589786:UEX589786 TVA589786:TVB589786 TLE589786:TLF589786 TBI589786:TBJ589786 SRM589786:SRN589786 SHQ589786:SHR589786 RXU589786:RXV589786 RNY589786:RNZ589786 REC589786:RED589786 QUG589786:QUH589786 QKK589786:QKL589786 QAO589786:QAP589786 PQS589786:PQT589786 PGW589786:PGX589786 OXA589786:OXB589786 ONE589786:ONF589786 ODI589786:ODJ589786 NTM589786:NTN589786 NJQ589786:NJR589786 MZU589786:MZV589786 MPY589786:MPZ589786 MGC589786:MGD589786 LWG589786:LWH589786 LMK589786:LML589786 LCO589786:LCP589786 KSS589786:KST589786 KIW589786:KIX589786 JZA589786:JZB589786 JPE589786:JPF589786 JFI589786:JFJ589786 IVM589786:IVN589786 ILQ589786:ILR589786 IBU589786:IBV589786 HRY589786:HRZ589786 HIC589786:HID589786 GYG589786:GYH589786 GOK589786:GOL589786 GEO589786:GEP589786 FUS589786:FUT589786 FKW589786:FKX589786 FBA589786:FBB589786 ERE589786:ERF589786 EHI589786:EHJ589786 DXM589786:DXN589786 DNQ589786:DNR589786 DDU589786:DDV589786 CTY589786:CTZ589786 CKC589786:CKD589786 CAG589786:CAH589786 BQK589786:BQL589786 BGO589786:BGP589786 AWS589786:AWT589786 AMW589786:AMX589786 ADA589786:ADB589786 TE589786:TF589786 JI589786:JJ589786 M589786:N589786 WVU524250:WVV524250 WLY524250:WLZ524250 WCC524250:WCD524250 VSG524250:VSH524250 VIK524250:VIL524250 UYO524250:UYP524250 UOS524250:UOT524250 UEW524250:UEX524250 TVA524250:TVB524250 TLE524250:TLF524250 TBI524250:TBJ524250 SRM524250:SRN524250 SHQ524250:SHR524250 RXU524250:RXV524250 RNY524250:RNZ524250 REC524250:RED524250 QUG524250:QUH524250 QKK524250:QKL524250 QAO524250:QAP524250 PQS524250:PQT524250 PGW524250:PGX524250 OXA524250:OXB524250 ONE524250:ONF524250 ODI524250:ODJ524250 NTM524250:NTN524250 NJQ524250:NJR524250 MZU524250:MZV524250 MPY524250:MPZ524250 MGC524250:MGD524250 LWG524250:LWH524250 LMK524250:LML524250 LCO524250:LCP524250 KSS524250:KST524250 KIW524250:KIX524250 JZA524250:JZB524250 JPE524250:JPF524250 JFI524250:JFJ524250 IVM524250:IVN524250 ILQ524250:ILR524250 IBU524250:IBV524250 HRY524250:HRZ524250 HIC524250:HID524250 GYG524250:GYH524250 GOK524250:GOL524250 GEO524250:GEP524250 FUS524250:FUT524250 FKW524250:FKX524250 FBA524250:FBB524250 ERE524250:ERF524250 EHI524250:EHJ524250 DXM524250:DXN524250 DNQ524250:DNR524250 DDU524250:DDV524250 CTY524250:CTZ524250 CKC524250:CKD524250 CAG524250:CAH524250 BQK524250:BQL524250 BGO524250:BGP524250 AWS524250:AWT524250 AMW524250:AMX524250 ADA524250:ADB524250 TE524250:TF524250 JI524250:JJ524250 M524250:N524250 WVU458714:WVV458714 WLY458714:WLZ458714 WCC458714:WCD458714 VSG458714:VSH458714 VIK458714:VIL458714 UYO458714:UYP458714 UOS458714:UOT458714 UEW458714:UEX458714 TVA458714:TVB458714 TLE458714:TLF458714 TBI458714:TBJ458714 SRM458714:SRN458714 SHQ458714:SHR458714 RXU458714:RXV458714 RNY458714:RNZ458714 REC458714:RED458714 QUG458714:QUH458714 QKK458714:QKL458714 QAO458714:QAP458714 PQS458714:PQT458714 PGW458714:PGX458714 OXA458714:OXB458714 ONE458714:ONF458714 ODI458714:ODJ458714 NTM458714:NTN458714 NJQ458714:NJR458714 MZU458714:MZV458714 MPY458714:MPZ458714 MGC458714:MGD458714 LWG458714:LWH458714 LMK458714:LML458714 LCO458714:LCP458714 KSS458714:KST458714 KIW458714:KIX458714 JZA458714:JZB458714 JPE458714:JPF458714 JFI458714:JFJ458714 IVM458714:IVN458714 ILQ458714:ILR458714 IBU458714:IBV458714 HRY458714:HRZ458714 HIC458714:HID458714 GYG458714:GYH458714 GOK458714:GOL458714 GEO458714:GEP458714 FUS458714:FUT458714 FKW458714:FKX458714 FBA458714:FBB458714 ERE458714:ERF458714 EHI458714:EHJ458714 DXM458714:DXN458714 DNQ458714:DNR458714 DDU458714:DDV458714 CTY458714:CTZ458714 CKC458714:CKD458714 CAG458714:CAH458714 BQK458714:BQL458714 BGO458714:BGP458714 AWS458714:AWT458714 AMW458714:AMX458714 ADA458714:ADB458714 TE458714:TF458714 JI458714:JJ458714 M458714:N458714 WVU393178:WVV393178 WLY393178:WLZ393178 WCC393178:WCD393178 VSG393178:VSH393178 VIK393178:VIL393178 UYO393178:UYP393178 UOS393178:UOT393178 UEW393178:UEX393178 TVA393178:TVB393178 TLE393178:TLF393178 TBI393178:TBJ393178 SRM393178:SRN393178 SHQ393178:SHR393178 RXU393178:RXV393178 RNY393178:RNZ393178 REC393178:RED393178 QUG393178:QUH393178 QKK393178:QKL393178 QAO393178:QAP393178 PQS393178:PQT393178 PGW393178:PGX393178 OXA393178:OXB393178 ONE393178:ONF393178 ODI393178:ODJ393178 NTM393178:NTN393178 NJQ393178:NJR393178 MZU393178:MZV393178 MPY393178:MPZ393178 MGC393178:MGD393178 LWG393178:LWH393178 LMK393178:LML393178 LCO393178:LCP393178 KSS393178:KST393178 KIW393178:KIX393178 JZA393178:JZB393178 JPE393178:JPF393178 JFI393178:JFJ393178 IVM393178:IVN393178 ILQ393178:ILR393178 IBU393178:IBV393178 HRY393178:HRZ393178 HIC393178:HID393178 GYG393178:GYH393178 GOK393178:GOL393178 GEO393178:GEP393178 FUS393178:FUT393178 FKW393178:FKX393178 FBA393178:FBB393178 ERE393178:ERF393178 EHI393178:EHJ393178 DXM393178:DXN393178 DNQ393178:DNR393178 DDU393178:DDV393178 CTY393178:CTZ393178 CKC393178:CKD393178 CAG393178:CAH393178 BQK393178:BQL393178 BGO393178:BGP393178 AWS393178:AWT393178 AMW393178:AMX393178 ADA393178:ADB393178 TE393178:TF393178 JI393178:JJ393178 M393178:N393178 WVU327642:WVV327642 WLY327642:WLZ327642 WCC327642:WCD327642 VSG327642:VSH327642 VIK327642:VIL327642 UYO327642:UYP327642 UOS327642:UOT327642 UEW327642:UEX327642 TVA327642:TVB327642 TLE327642:TLF327642 TBI327642:TBJ327642 SRM327642:SRN327642 SHQ327642:SHR327642 RXU327642:RXV327642 RNY327642:RNZ327642 REC327642:RED327642 QUG327642:QUH327642 QKK327642:QKL327642 QAO327642:QAP327642 PQS327642:PQT327642 PGW327642:PGX327642 OXA327642:OXB327642 ONE327642:ONF327642 ODI327642:ODJ327642 NTM327642:NTN327642 NJQ327642:NJR327642 MZU327642:MZV327642 MPY327642:MPZ327642 MGC327642:MGD327642 LWG327642:LWH327642 LMK327642:LML327642 LCO327642:LCP327642 KSS327642:KST327642 KIW327642:KIX327642 JZA327642:JZB327642 JPE327642:JPF327642 JFI327642:JFJ327642 IVM327642:IVN327642 ILQ327642:ILR327642 IBU327642:IBV327642 HRY327642:HRZ327642 HIC327642:HID327642 GYG327642:GYH327642 GOK327642:GOL327642 GEO327642:GEP327642 FUS327642:FUT327642 FKW327642:FKX327642 FBA327642:FBB327642 ERE327642:ERF327642 EHI327642:EHJ327642 DXM327642:DXN327642 DNQ327642:DNR327642 DDU327642:DDV327642 CTY327642:CTZ327642 CKC327642:CKD327642 CAG327642:CAH327642 BQK327642:BQL327642 BGO327642:BGP327642 AWS327642:AWT327642 AMW327642:AMX327642 ADA327642:ADB327642 TE327642:TF327642 JI327642:JJ327642 M327642:N327642 WVU262106:WVV262106 WLY262106:WLZ262106 WCC262106:WCD262106 VSG262106:VSH262106 VIK262106:VIL262106 UYO262106:UYP262106 UOS262106:UOT262106 UEW262106:UEX262106 TVA262106:TVB262106 TLE262106:TLF262106 TBI262106:TBJ262106 SRM262106:SRN262106 SHQ262106:SHR262106 RXU262106:RXV262106 RNY262106:RNZ262106 REC262106:RED262106 QUG262106:QUH262106 QKK262106:QKL262106 QAO262106:QAP262106 PQS262106:PQT262106 PGW262106:PGX262106 OXA262106:OXB262106 ONE262106:ONF262106 ODI262106:ODJ262106 NTM262106:NTN262106 NJQ262106:NJR262106 MZU262106:MZV262106 MPY262106:MPZ262106 MGC262106:MGD262106 LWG262106:LWH262106 LMK262106:LML262106 LCO262106:LCP262106 KSS262106:KST262106 KIW262106:KIX262106 JZA262106:JZB262106 JPE262106:JPF262106 JFI262106:JFJ262106 IVM262106:IVN262106 ILQ262106:ILR262106 IBU262106:IBV262106 HRY262106:HRZ262106 HIC262106:HID262106 GYG262106:GYH262106 GOK262106:GOL262106 GEO262106:GEP262106 FUS262106:FUT262106 FKW262106:FKX262106 FBA262106:FBB262106 ERE262106:ERF262106 EHI262106:EHJ262106 DXM262106:DXN262106 DNQ262106:DNR262106 DDU262106:DDV262106 CTY262106:CTZ262106 CKC262106:CKD262106 CAG262106:CAH262106 BQK262106:BQL262106 BGO262106:BGP262106 AWS262106:AWT262106 AMW262106:AMX262106 ADA262106:ADB262106 TE262106:TF262106 JI262106:JJ262106 M262106:N262106 WVU196570:WVV196570 WLY196570:WLZ196570 WCC196570:WCD196570 VSG196570:VSH196570 VIK196570:VIL196570 UYO196570:UYP196570 UOS196570:UOT196570 UEW196570:UEX196570 TVA196570:TVB196570 TLE196570:TLF196570 TBI196570:TBJ196570 SRM196570:SRN196570 SHQ196570:SHR196570 RXU196570:RXV196570 RNY196570:RNZ196570 REC196570:RED196570 QUG196570:QUH196570 QKK196570:QKL196570 QAO196570:QAP196570 PQS196570:PQT196570 PGW196570:PGX196570 OXA196570:OXB196570 ONE196570:ONF196570 ODI196570:ODJ196570 NTM196570:NTN196570 NJQ196570:NJR196570 MZU196570:MZV196570 MPY196570:MPZ196570 MGC196570:MGD196570 LWG196570:LWH196570 LMK196570:LML196570 LCO196570:LCP196570 KSS196570:KST196570 KIW196570:KIX196570 JZA196570:JZB196570 JPE196570:JPF196570 JFI196570:JFJ196570 IVM196570:IVN196570 ILQ196570:ILR196570 IBU196570:IBV196570 HRY196570:HRZ196570 HIC196570:HID196570 GYG196570:GYH196570 GOK196570:GOL196570 GEO196570:GEP196570 FUS196570:FUT196570 FKW196570:FKX196570 FBA196570:FBB196570 ERE196570:ERF196570 EHI196570:EHJ196570 DXM196570:DXN196570 DNQ196570:DNR196570 DDU196570:DDV196570 CTY196570:CTZ196570 CKC196570:CKD196570 CAG196570:CAH196570 BQK196570:BQL196570 BGO196570:BGP196570 AWS196570:AWT196570 AMW196570:AMX196570 ADA196570:ADB196570 TE196570:TF196570 JI196570:JJ196570 M196570:N196570 WVU131034:WVV131034 WLY131034:WLZ131034 WCC131034:WCD131034 VSG131034:VSH131034 VIK131034:VIL131034 UYO131034:UYP131034 UOS131034:UOT131034 UEW131034:UEX131034 TVA131034:TVB131034 TLE131034:TLF131034 TBI131034:TBJ131034 SRM131034:SRN131034 SHQ131034:SHR131034 RXU131034:RXV131034 RNY131034:RNZ131034 REC131034:RED131034 QUG131034:QUH131034 QKK131034:QKL131034 QAO131034:QAP131034 PQS131034:PQT131034 PGW131034:PGX131034 OXA131034:OXB131034 ONE131034:ONF131034 ODI131034:ODJ131034 NTM131034:NTN131034 NJQ131034:NJR131034 MZU131034:MZV131034 MPY131034:MPZ131034 MGC131034:MGD131034 LWG131034:LWH131034 LMK131034:LML131034 LCO131034:LCP131034 KSS131034:KST131034 KIW131034:KIX131034 JZA131034:JZB131034 JPE131034:JPF131034 JFI131034:JFJ131034 IVM131034:IVN131034 ILQ131034:ILR131034 IBU131034:IBV131034 HRY131034:HRZ131034 HIC131034:HID131034 GYG131034:GYH131034 GOK131034:GOL131034 GEO131034:GEP131034 FUS131034:FUT131034 FKW131034:FKX131034 FBA131034:FBB131034 ERE131034:ERF131034 EHI131034:EHJ131034 DXM131034:DXN131034 DNQ131034:DNR131034 DDU131034:DDV131034 CTY131034:CTZ131034 CKC131034:CKD131034 CAG131034:CAH131034 BQK131034:BQL131034 BGO131034:BGP131034 AWS131034:AWT131034 AMW131034:AMX131034 ADA131034:ADB131034 TE131034:TF131034 JI131034:JJ131034 M131034:N131034 WVU65498:WVV65498 WLY65498:WLZ65498 WCC65498:WCD65498 VSG65498:VSH65498 VIK65498:VIL65498 UYO65498:UYP65498 UOS65498:UOT65498 UEW65498:UEX65498 TVA65498:TVB65498 TLE65498:TLF65498 TBI65498:TBJ65498 SRM65498:SRN65498 SHQ65498:SHR65498 RXU65498:RXV65498 RNY65498:RNZ65498 REC65498:RED65498 QUG65498:QUH65498 QKK65498:QKL65498 QAO65498:QAP65498 PQS65498:PQT65498 PGW65498:PGX65498 OXA65498:OXB65498 ONE65498:ONF65498 ODI65498:ODJ65498 NTM65498:NTN65498 NJQ65498:NJR65498 MZU65498:MZV65498 MPY65498:MPZ65498 MGC65498:MGD65498 LWG65498:LWH65498 LMK65498:LML65498 LCO65498:LCP65498 KSS65498:KST65498 KIW65498:KIX65498 JZA65498:JZB65498 JPE65498:JPF65498 JFI65498:JFJ65498 IVM65498:IVN65498 ILQ65498:ILR65498 IBU65498:IBV65498 HRY65498:HRZ65498 HIC65498:HID65498 GYG65498:GYH65498 GOK65498:GOL65498 GEO65498:GEP65498 FUS65498:FUT65498 FKW65498:FKX65498 FBA65498:FBB65498 ERE65498:ERF65498 EHI65498:EHJ65498 DXM65498:DXN65498 DNQ65498:DNR65498 DDU65498:DDV65498 CTY65498:CTZ65498 CKC65498:CKD65498 CAG65498:CAH65498 BQK65498:BQL65498 BGO65498:BGP65498 AWS65498:AWT65498 AMW65498:AMX65498 ADA65498:ADB65498 TE65498:TF65498 JI65498:JJ65498 M65498:N65498 WVU21:WVV21 WLY21:WLZ21 WCC21:WCD21 VSG21:VSH21 VIK21:VIL21 UYO21:UYP21 UOS21:UOT21 UEW21:UEX21 TVA21:TVB21 TLE21:TLF21 TBI21:TBJ21 SRM21:SRN21 SHQ21:SHR21 RXU21:RXV21 RNY21:RNZ21 REC21:RED21 QUG21:QUH21 QKK21:QKL21 QAO21:QAP21 PQS21:PQT21 PGW21:PGX21 OXA21:OXB21 ONE21:ONF21 ODI21:ODJ21 NTM21:NTN21 NJQ21:NJR21 MZU21:MZV21 MPY21:MPZ21 MGC21:MGD21 LWG21:LWH21 LMK21:LML21 LCO21:LCP21 KSS21:KST21 KIW21:KIX21 JZA21:JZB21 JPE21:JPF21 JFI21:JFJ21 IVM21:IVN21 ILQ21:ILR21 IBU21:IBV21 HRY21:HRZ21 HIC21:HID21 GYG21:GYH21 GOK21:GOL21 GEO21:GEP21 FUS21:FUT21 FKW21:FKX21 FBA21:FBB21 ERE21:ERF21 EHI21:EHJ21 DXM21:DXN21 DNQ21:DNR21 DDU21:DDV21 CTY21:CTZ21 CKC21:CKD21 CAG21:CAH21 BQK21:BQL21 BGO21:BGP21 AWS21:AWT21 AMW21:AMX21 ADA21:ADB21 TE21:TF21 JI21:JJ21 M21:N21 WWO982986:WWP982986 WMS982986:WMT982986 WCW982986:WCX982986 VTA982986:VTB982986 VJE982986:VJF982986 UZI982986:UZJ982986 UPM982986:UPN982986 UFQ982986:UFR982986 TVU982986:TVV982986 TLY982986:TLZ982986 TCC982986:TCD982986 SSG982986:SSH982986 SIK982986:SIL982986 RYO982986:RYP982986 ROS982986:ROT982986 REW982986:REX982986 QVA982986:QVB982986 QLE982986:QLF982986 QBI982986:QBJ982986 PRM982986:PRN982986 PHQ982986:PHR982986 OXU982986:OXV982986 ONY982986:ONZ982986 OEC982986:OED982986 NUG982986:NUH982986 NKK982986:NKL982986 NAO982986:NAP982986 MQS982986:MQT982986 MGW982986:MGX982986 LXA982986:LXB982986 LNE982986:LNF982986 LDI982986:LDJ982986 KTM982986:KTN982986 KJQ982986:KJR982986 JZU982986:JZV982986 JPY982986:JPZ982986 JGC982986:JGD982986 IWG982986:IWH982986 IMK982986:IML982986 ICO982986:ICP982986 HSS982986:HST982986 HIW982986:HIX982986 GZA982986:GZB982986 GPE982986:GPF982986 GFI982986:GFJ982986 FVM982986:FVN982986 FLQ982986:FLR982986 FBU982986:FBV982986 ERY982986:ERZ982986 EIC982986:EID982986 DYG982986:DYH982986 DOK982986:DOL982986 DEO982986:DEP982986 CUS982986:CUT982986 CKW982986:CKX982986 CBA982986:CBB982986 BRE982986:BRF982986 BHI982986:BHJ982986 AXM982986:AXN982986 ANQ982986:ANR982986 ADU982986:ADV982986 TY982986:TZ982986 KC982986:KD982986 AG982986:AH982986 WWO917450:WWP917450 WMS917450:WMT917450 WCW917450:WCX917450 VTA917450:VTB917450 VJE917450:VJF917450 UZI917450:UZJ917450 UPM917450:UPN917450 UFQ917450:UFR917450 TVU917450:TVV917450 TLY917450:TLZ917450 TCC917450:TCD917450 SSG917450:SSH917450 SIK917450:SIL917450 RYO917450:RYP917450 ROS917450:ROT917450 REW917450:REX917450 QVA917450:QVB917450 QLE917450:QLF917450 QBI917450:QBJ917450 PRM917450:PRN917450 PHQ917450:PHR917450 OXU917450:OXV917450 ONY917450:ONZ917450 OEC917450:OED917450 NUG917450:NUH917450 NKK917450:NKL917450 NAO917450:NAP917450 MQS917450:MQT917450 MGW917450:MGX917450 LXA917450:LXB917450 LNE917450:LNF917450 LDI917450:LDJ917450 KTM917450:KTN917450 KJQ917450:KJR917450 JZU917450:JZV917450 JPY917450:JPZ917450 JGC917450:JGD917450 IWG917450:IWH917450 IMK917450:IML917450 ICO917450:ICP917450 HSS917450:HST917450 HIW917450:HIX917450 GZA917450:GZB917450 GPE917450:GPF917450 GFI917450:GFJ917450 FVM917450:FVN917450 FLQ917450:FLR917450 FBU917450:FBV917450 ERY917450:ERZ917450 EIC917450:EID917450 DYG917450:DYH917450 DOK917450:DOL917450 DEO917450:DEP917450 CUS917450:CUT917450 CKW917450:CKX917450 CBA917450:CBB917450 BRE917450:BRF917450 BHI917450:BHJ917450 AXM917450:AXN917450 ANQ917450:ANR917450 ADU917450:ADV917450 TY917450:TZ917450 KC917450:KD917450 AG917450:AH917450 WWO851914:WWP851914 WMS851914:WMT851914 WCW851914:WCX851914 VTA851914:VTB851914 VJE851914:VJF851914 UZI851914:UZJ851914 UPM851914:UPN851914 UFQ851914:UFR851914 TVU851914:TVV851914 TLY851914:TLZ851914 TCC851914:TCD851914 SSG851914:SSH851914 SIK851914:SIL851914 RYO851914:RYP851914 ROS851914:ROT851914 REW851914:REX851914 QVA851914:QVB851914 QLE851914:QLF851914 QBI851914:QBJ851914 PRM851914:PRN851914 PHQ851914:PHR851914 OXU851914:OXV851914 ONY851914:ONZ851914 OEC851914:OED851914 NUG851914:NUH851914 NKK851914:NKL851914 NAO851914:NAP851914 MQS851914:MQT851914 MGW851914:MGX851914 LXA851914:LXB851914 LNE851914:LNF851914 LDI851914:LDJ851914 KTM851914:KTN851914 KJQ851914:KJR851914 JZU851914:JZV851914 JPY851914:JPZ851914 JGC851914:JGD851914 IWG851914:IWH851914 IMK851914:IML851914 ICO851914:ICP851914 HSS851914:HST851914 HIW851914:HIX851914 GZA851914:GZB851914 GPE851914:GPF851914 GFI851914:GFJ851914 FVM851914:FVN851914 FLQ851914:FLR851914 FBU851914:FBV851914 ERY851914:ERZ851914 EIC851914:EID851914 DYG851914:DYH851914 DOK851914:DOL851914 DEO851914:DEP851914 CUS851914:CUT851914 CKW851914:CKX851914 CBA851914:CBB851914 BRE851914:BRF851914 BHI851914:BHJ851914 AXM851914:AXN851914 ANQ851914:ANR851914 ADU851914:ADV851914 TY851914:TZ851914 KC851914:KD851914 AG851914:AH851914 WWO786378:WWP786378 WMS786378:WMT786378 WCW786378:WCX786378 VTA786378:VTB786378 VJE786378:VJF786378 UZI786378:UZJ786378 UPM786378:UPN786378 UFQ786378:UFR786378 TVU786378:TVV786378 TLY786378:TLZ786378 TCC786378:TCD786378 SSG786378:SSH786378 SIK786378:SIL786378 RYO786378:RYP786378 ROS786378:ROT786378 REW786378:REX786378 QVA786378:QVB786378 QLE786378:QLF786378 QBI786378:QBJ786378 PRM786378:PRN786378 PHQ786378:PHR786378 OXU786378:OXV786378 ONY786378:ONZ786378 OEC786378:OED786378 NUG786378:NUH786378 NKK786378:NKL786378 NAO786378:NAP786378 MQS786378:MQT786378 MGW786378:MGX786378 LXA786378:LXB786378 LNE786378:LNF786378 LDI786378:LDJ786378 KTM786378:KTN786378 KJQ786378:KJR786378 JZU786378:JZV786378 JPY786378:JPZ786378 JGC786378:JGD786378 IWG786378:IWH786378 IMK786378:IML786378 ICO786378:ICP786378 HSS786378:HST786378 HIW786378:HIX786378 GZA786378:GZB786378 GPE786378:GPF786378 GFI786378:GFJ786378 FVM786378:FVN786378 FLQ786378:FLR786378 FBU786378:FBV786378 ERY786378:ERZ786378 EIC786378:EID786378 DYG786378:DYH786378 DOK786378:DOL786378 DEO786378:DEP786378 CUS786378:CUT786378 CKW786378:CKX786378 CBA786378:CBB786378 BRE786378:BRF786378 BHI786378:BHJ786378 AXM786378:AXN786378 ANQ786378:ANR786378 ADU786378:ADV786378 TY786378:TZ786378 KC786378:KD786378 AG786378:AH786378 WWO720842:WWP720842 WMS720842:WMT720842 WCW720842:WCX720842 VTA720842:VTB720842 VJE720842:VJF720842 UZI720842:UZJ720842 UPM720842:UPN720842 UFQ720842:UFR720842 TVU720842:TVV720842 TLY720842:TLZ720842 TCC720842:TCD720842 SSG720842:SSH720842 SIK720842:SIL720842 RYO720842:RYP720842 ROS720842:ROT720842 REW720842:REX720842 QVA720842:QVB720842 QLE720842:QLF720842 QBI720842:QBJ720842 PRM720842:PRN720842 PHQ720842:PHR720842 OXU720842:OXV720842 ONY720842:ONZ720842 OEC720842:OED720842 NUG720842:NUH720842 NKK720842:NKL720842 NAO720842:NAP720842 MQS720842:MQT720842 MGW720842:MGX720842 LXA720842:LXB720842 LNE720842:LNF720842 LDI720842:LDJ720842 KTM720842:KTN720842 KJQ720842:KJR720842 JZU720842:JZV720842 JPY720842:JPZ720842 JGC720842:JGD720842 IWG720842:IWH720842 IMK720842:IML720842 ICO720842:ICP720842 HSS720842:HST720842 HIW720842:HIX720842 GZA720842:GZB720842 GPE720842:GPF720842 GFI720842:GFJ720842 FVM720842:FVN720842 FLQ720842:FLR720842 FBU720842:FBV720842 ERY720842:ERZ720842 EIC720842:EID720842 DYG720842:DYH720842 DOK720842:DOL720842 DEO720842:DEP720842 CUS720842:CUT720842 CKW720842:CKX720842 CBA720842:CBB720842 BRE720842:BRF720842 BHI720842:BHJ720842 AXM720842:AXN720842 ANQ720842:ANR720842 ADU720842:ADV720842 TY720842:TZ720842 KC720842:KD720842 AG720842:AH720842 WWO655306:WWP655306 WMS655306:WMT655306 WCW655306:WCX655306 VTA655306:VTB655306 VJE655306:VJF655306 UZI655306:UZJ655306 UPM655306:UPN655306 UFQ655306:UFR655306 TVU655306:TVV655306 TLY655306:TLZ655306 TCC655306:TCD655306 SSG655306:SSH655306 SIK655306:SIL655306 RYO655306:RYP655306 ROS655306:ROT655306 REW655306:REX655306 QVA655306:QVB655306 QLE655306:QLF655306 QBI655306:QBJ655306 PRM655306:PRN655306 PHQ655306:PHR655306 OXU655306:OXV655306 ONY655306:ONZ655306 OEC655306:OED655306 NUG655306:NUH655306 NKK655306:NKL655306 NAO655306:NAP655306 MQS655306:MQT655306 MGW655306:MGX655306 LXA655306:LXB655306 LNE655306:LNF655306 LDI655306:LDJ655306 KTM655306:KTN655306 KJQ655306:KJR655306 JZU655306:JZV655306 JPY655306:JPZ655306 JGC655306:JGD655306 IWG655306:IWH655306 IMK655306:IML655306 ICO655306:ICP655306 HSS655306:HST655306 HIW655306:HIX655306 GZA655306:GZB655306 GPE655306:GPF655306 GFI655306:GFJ655306 FVM655306:FVN655306 FLQ655306:FLR655306 FBU655306:FBV655306 ERY655306:ERZ655306 EIC655306:EID655306 DYG655306:DYH655306 DOK655306:DOL655306 DEO655306:DEP655306 CUS655306:CUT655306 CKW655306:CKX655306 CBA655306:CBB655306 BRE655306:BRF655306 BHI655306:BHJ655306 AXM655306:AXN655306 ANQ655306:ANR655306 ADU655306:ADV655306 TY655306:TZ655306 KC655306:KD655306 AG655306:AH655306 WWO589770:WWP589770 WMS589770:WMT589770 WCW589770:WCX589770 VTA589770:VTB589770 VJE589770:VJF589770 UZI589770:UZJ589770 UPM589770:UPN589770 UFQ589770:UFR589770 TVU589770:TVV589770 TLY589770:TLZ589770 TCC589770:TCD589770 SSG589770:SSH589770 SIK589770:SIL589770 RYO589770:RYP589770 ROS589770:ROT589770 REW589770:REX589770 QVA589770:QVB589770 QLE589770:QLF589770 QBI589770:QBJ589770 PRM589770:PRN589770 PHQ589770:PHR589770 OXU589770:OXV589770 ONY589770:ONZ589770 OEC589770:OED589770 NUG589770:NUH589770 NKK589770:NKL589770 NAO589770:NAP589770 MQS589770:MQT589770 MGW589770:MGX589770 LXA589770:LXB589770 LNE589770:LNF589770 LDI589770:LDJ589770 KTM589770:KTN589770 KJQ589770:KJR589770 JZU589770:JZV589770 JPY589770:JPZ589770 JGC589770:JGD589770 IWG589770:IWH589770 IMK589770:IML589770 ICO589770:ICP589770 HSS589770:HST589770 HIW589770:HIX589770 GZA589770:GZB589770 GPE589770:GPF589770 GFI589770:GFJ589770 FVM589770:FVN589770 FLQ589770:FLR589770 FBU589770:FBV589770 ERY589770:ERZ589770 EIC589770:EID589770 DYG589770:DYH589770 DOK589770:DOL589770 DEO589770:DEP589770 CUS589770:CUT589770 CKW589770:CKX589770 CBA589770:CBB589770 BRE589770:BRF589770 BHI589770:BHJ589770 AXM589770:AXN589770 ANQ589770:ANR589770 ADU589770:ADV589770 TY589770:TZ589770 KC589770:KD589770 AG589770:AH589770 WWO524234:WWP524234 WMS524234:WMT524234 WCW524234:WCX524234 VTA524234:VTB524234 VJE524234:VJF524234 UZI524234:UZJ524234 UPM524234:UPN524234 UFQ524234:UFR524234 TVU524234:TVV524234 TLY524234:TLZ524234 TCC524234:TCD524234 SSG524234:SSH524234 SIK524234:SIL524234 RYO524234:RYP524234 ROS524234:ROT524234 REW524234:REX524234 QVA524234:QVB524234 QLE524234:QLF524234 QBI524234:QBJ524234 PRM524234:PRN524234 PHQ524234:PHR524234 OXU524234:OXV524234 ONY524234:ONZ524234 OEC524234:OED524234 NUG524234:NUH524234 NKK524234:NKL524234 NAO524234:NAP524234 MQS524234:MQT524234 MGW524234:MGX524234 LXA524234:LXB524234 LNE524234:LNF524234 LDI524234:LDJ524234 KTM524234:KTN524234 KJQ524234:KJR524234 JZU524234:JZV524234 JPY524234:JPZ524234 JGC524234:JGD524234 IWG524234:IWH524234 IMK524234:IML524234 ICO524234:ICP524234 HSS524234:HST524234 HIW524234:HIX524234 GZA524234:GZB524234 GPE524234:GPF524234 GFI524234:GFJ524234 FVM524234:FVN524234 FLQ524234:FLR524234 FBU524234:FBV524234 ERY524234:ERZ524234 EIC524234:EID524234 DYG524234:DYH524234 DOK524234:DOL524234 DEO524234:DEP524234 CUS524234:CUT524234 CKW524234:CKX524234 CBA524234:CBB524234 BRE524234:BRF524234 BHI524234:BHJ524234 AXM524234:AXN524234 ANQ524234:ANR524234 ADU524234:ADV524234 TY524234:TZ524234 KC524234:KD524234 AG524234:AH524234 WWO458698:WWP458698 WMS458698:WMT458698 WCW458698:WCX458698 VTA458698:VTB458698 VJE458698:VJF458698 UZI458698:UZJ458698 UPM458698:UPN458698 UFQ458698:UFR458698 TVU458698:TVV458698 TLY458698:TLZ458698 TCC458698:TCD458698 SSG458698:SSH458698 SIK458698:SIL458698 RYO458698:RYP458698 ROS458698:ROT458698 REW458698:REX458698 QVA458698:QVB458698 QLE458698:QLF458698 QBI458698:QBJ458698 PRM458698:PRN458698 PHQ458698:PHR458698 OXU458698:OXV458698 ONY458698:ONZ458698 OEC458698:OED458698 NUG458698:NUH458698 NKK458698:NKL458698 NAO458698:NAP458698 MQS458698:MQT458698 MGW458698:MGX458698 LXA458698:LXB458698 LNE458698:LNF458698 LDI458698:LDJ458698 KTM458698:KTN458698 KJQ458698:KJR458698 JZU458698:JZV458698 JPY458698:JPZ458698 JGC458698:JGD458698 IWG458698:IWH458698 IMK458698:IML458698 ICO458698:ICP458698 HSS458698:HST458698 HIW458698:HIX458698 GZA458698:GZB458698 GPE458698:GPF458698 GFI458698:GFJ458698 FVM458698:FVN458698 FLQ458698:FLR458698 FBU458698:FBV458698 ERY458698:ERZ458698 EIC458698:EID458698 DYG458698:DYH458698 DOK458698:DOL458698 DEO458698:DEP458698 CUS458698:CUT458698 CKW458698:CKX458698 CBA458698:CBB458698 BRE458698:BRF458698 BHI458698:BHJ458698 AXM458698:AXN458698 ANQ458698:ANR458698 ADU458698:ADV458698 TY458698:TZ458698 KC458698:KD458698 AG458698:AH458698 WWO393162:WWP393162 WMS393162:WMT393162 WCW393162:WCX393162 VTA393162:VTB393162 VJE393162:VJF393162 UZI393162:UZJ393162 UPM393162:UPN393162 UFQ393162:UFR393162 TVU393162:TVV393162 TLY393162:TLZ393162 TCC393162:TCD393162 SSG393162:SSH393162 SIK393162:SIL393162 RYO393162:RYP393162 ROS393162:ROT393162 REW393162:REX393162 QVA393162:QVB393162 QLE393162:QLF393162 QBI393162:QBJ393162 PRM393162:PRN393162 PHQ393162:PHR393162 OXU393162:OXV393162 ONY393162:ONZ393162 OEC393162:OED393162 NUG393162:NUH393162 NKK393162:NKL393162 NAO393162:NAP393162 MQS393162:MQT393162 MGW393162:MGX393162 LXA393162:LXB393162 LNE393162:LNF393162 LDI393162:LDJ393162 KTM393162:KTN393162 KJQ393162:KJR393162 JZU393162:JZV393162 JPY393162:JPZ393162 JGC393162:JGD393162 IWG393162:IWH393162 IMK393162:IML393162 ICO393162:ICP393162 HSS393162:HST393162 HIW393162:HIX393162 GZA393162:GZB393162 GPE393162:GPF393162 GFI393162:GFJ393162 FVM393162:FVN393162 FLQ393162:FLR393162 FBU393162:FBV393162 ERY393162:ERZ393162 EIC393162:EID393162 DYG393162:DYH393162 DOK393162:DOL393162 DEO393162:DEP393162 CUS393162:CUT393162 CKW393162:CKX393162 CBA393162:CBB393162 BRE393162:BRF393162 BHI393162:BHJ393162 AXM393162:AXN393162 ANQ393162:ANR393162 ADU393162:ADV393162 TY393162:TZ393162 KC393162:KD393162 AG393162:AH393162 WWO327626:WWP327626 WMS327626:WMT327626 WCW327626:WCX327626 VTA327626:VTB327626 VJE327626:VJF327626 UZI327626:UZJ327626 UPM327626:UPN327626 UFQ327626:UFR327626 TVU327626:TVV327626 TLY327626:TLZ327626 TCC327626:TCD327626 SSG327626:SSH327626 SIK327626:SIL327626 RYO327626:RYP327626 ROS327626:ROT327626 REW327626:REX327626 QVA327626:QVB327626 QLE327626:QLF327626 QBI327626:QBJ327626 PRM327626:PRN327626 PHQ327626:PHR327626 OXU327626:OXV327626 ONY327626:ONZ327626 OEC327626:OED327626 NUG327626:NUH327626 NKK327626:NKL327626 NAO327626:NAP327626 MQS327626:MQT327626 MGW327626:MGX327626 LXA327626:LXB327626 LNE327626:LNF327626 LDI327626:LDJ327626 KTM327626:KTN327626 KJQ327626:KJR327626 JZU327626:JZV327626 JPY327626:JPZ327626 JGC327626:JGD327626 IWG327626:IWH327626 IMK327626:IML327626 ICO327626:ICP327626 HSS327626:HST327626 HIW327626:HIX327626 GZA327626:GZB327626 GPE327626:GPF327626 GFI327626:GFJ327626 FVM327626:FVN327626 FLQ327626:FLR327626 FBU327626:FBV327626 ERY327626:ERZ327626 EIC327626:EID327626 DYG327626:DYH327626 DOK327626:DOL327626 DEO327626:DEP327626 CUS327626:CUT327626 CKW327626:CKX327626 CBA327626:CBB327626 BRE327626:BRF327626 BHI327626:BHJ327626 AXM327626:AXN327626 ANQ327626:ANR327626 ADU327626:ADV327626 TY327626:TZ327626 KC327626:KD327626 AG327626:AH327626 WWO262090:WWP262090 WMS262090:WMT262090 WCW262090:WCX262090 VTA262090:VTB262090 VJE262090:VJF262090 UZI262090:UZJ262090 UPM262090:UPN262090 UFQ262090:UFR262090 TVU262090:TVV262090 TLY262090:TLZ262090 TCC262090:TCD262090 SSG262090:SSH262090 SIK262090:SIL262090 RYO262090:RYP262090 ROS262090:ROT262090 REW262090:REX262090 QVA262090:QVB262090 QLE262090:QLF262090 QBI262090:QBJ262090 PRM262090:PRN262090 PHQ262090:PHR262090 OXU262090:OXV262090 ONY262090:ONZ262090 OEC262090:OED262090 NUG262090:NUH262090 NKK262090:NKL262090 NAO262090:NAP262090 MQS262090:MQT262090 MGW262090:MGX262090 LXA262090:LXB262090 LNE262090:LNF262090 LDI262090:LDJ262090 KTM262090:KTN262090 KJQ262090:KJR262090 JZU262090:JZV262090 JPY262090:JPZ262090 JGC262090:JGD262090 IWG262090:IWH262090 IMK262090:IML262090 ICO262090:ICP262090 HSS262090:HST262090 HIW262090:HIX262090 GZA262090:GZB262090 GPE262090:GPF262090 GFI262090:GFJ262090 FVM262090:FVN262090 FLQ262090:FLR262090 FBU262090:FBV262090 ERY262090:ERZ262090 EIC262090:EID262090 DYG262090:DYH262090 DOK262090:DOL262090 DEO262090:DEP262090 CUS262090:CUT262090 CKW262090:CKX262090 CBA262090:CBB262090 BRE262090:BRF262090 BHI262090:BHJ262090 AXM262090:AXN262090 ANQ262090:ANR262090 ADU262090:ADV262090 TY262090:TZ262090 KC262090:KD262090 AG262090:AH262090 WWO196554:WWP196554 WMS196554:WMT196554 WCW196554:WCX196554 VTA196554:VTB196554 VJE196554:VJF196554 UZI196554:UZJ196554 UPM196554:UPN196554 UFQ196554:UFR196554 TVU196554:TVV196554 TLY196554:TLZ196554 TCC196554:TCD196554 SSG196554:SSH196554 SIK196554:SIL196554 RYO196554:RYP196554 ROS196554:ROT196554 REW196554:REX196554 QVA196554:QVB196554 QLE196554:QLF196554 QBI196554:QBJ196554 PRM196554:PRN196554 PHQ196554:PHR196554 OXU196554:OXV196554 ONY196554:ONZ196554 OEC196554:OED196554 NUG196554:NUH196554 NKK196554:NKL196554 NAO196554:NAP196554 MQS196554:MQT196554 MGW196554:MGX196554 LXA196554:LXB196554 LNE196554:LNF196554 LDI196554:LDJ196554 KTM196554:KTN196554 KJQ196554:KJR196554 JZU196554:JZV196554 JPY196554:JPZ196554 JGC196554:JGD196554 IWG196554:IWH196554 IMK196554:IML196554 ICO196554:ICP196554 HSS196554:HST196554 HIW196554:HIX196554 GZA196554:GZB196554 GPE196554:GPF196554 GFI196554:GFJ196554 FVM196554:FVN196554 FLQ196554:FLR196554 FBU196554:FBV196554 ERY196554:ERZ196554 EIC196554:EID196554 DYG196554:DYH196554 DOK196554:DOL196554 DEO196554:DEP196554 CUS196554:CUT196554 CKW196554:CKX196554 CBA196554:CBB196554 BRE196554:BRF196554 BHI196554:BHJ196554 AXM196554:AXN196554 ANQ196554:ANR196554 ADU196554:ADV196554 TY196554:TZ196554 KC196554:KD196554 AG196554:AH196554 WWO131018:WWP131018 WMS131018:WMT131018 WCW131018:WCX131018 VTA131018:VTB131018 VJE131018:VJF131018 UZI131018:UZJ131018 UPM131018:UPN131018 UFQ131018:UFR131018 TVU131018:TVV131018 TLY131018:TLZ131018 TCC131018:TCD131018 SSG131018:SSH131018 SIK131018:SIL131018 RYO131018:RYP131018 ROS131018:ROT131018 REW131018:REX131018 QVA131018:QVB131018 QLE131018:QLF131018 QBI131018:QBJ131018 PRM131018:PRN131018 PHQ131018:PHR131018 OXU131018:OXV131018 ONY131018:ONZ131018 OEC131018:OED131018 NUG131018:NUH131018 NKK131018:NKL131018 NAO131018:NAP131018 MQS131018:MQT131018 MGW131018:MGX131018 LXA131018:LXB131018 LNE131018:LNF131018 LDI131018:LDJ131018 KTM131018:KTN131018 KJQ131018:KJR131018 JZU131018:JZV131018 JPY131018:JPZ131018 JGC131018:JGD131018 IWG131018:IWH131018 IMK131018:IML131018 ICO131018:ICP131018 HSS131018:HST131018 HIW131018:HIX131018 GZA131018:GZB131018 GPE131018:GPF131018 GFI131018:GFJ131018 FVM131018:FVN131018 FLQ131018:FLR131018 FBU131018:FBV131018 ERY131018:ERZ131018 EIC131018:EID131018 DYG131018:DYH131018 DOK131018:DOL131018 DEO131018:DEP131018 CUS131018:CUT131018 CKW131018:CKX131018 CBA131018:CBB131018 BRE131018:BRF131018 BHI131018:BHJ131018 AXM131018:AXN131018 ANQ131018:ANR131018 ADU131018:ADV131018 TY131018:TZ131018 KC131018:KD131018 AG131018:AH131018 WWO65482:WWP65482 WMS65482:WMT65482 WCW65482:WCX65482 VTA65482:VTB65482 VJE65482:VJF65482 UZI65482:UZJ65482 UPM65482:UPN65482 UFQ65482:UFR65482 TVU65482:TVV65482 TLY65482:TLZ65482 TCC65482:TCD65482 SSG65482:SSH65482 SIK65482:SIL65482 RYO65482:RYP65482 ROS65482:ROT65482 REW65482:REX65482 QVA65482:QVB65482 QLE65482:QLF65482 QBI65482:QBJ65482 PRM65482:PRN65482 PHQ65482:PHR65482 OXU65482:OXV65482 ONY65482:ONZ65482 OEC65482:OED65482 NUG65482:NUH65482 NKK65482:NKL65482 NAO65482:NAP65482 MQS65482:MQT65482 MGW65482:MGX65482 LXA65482:LXB65482 LNE65482:LNF65482 LDI65482:LDJ65482 KTM65482:KTN65482 KJQ65482:KJR65482 JZU65482:JZV65482 JPY65482:JPZ65482 JGC65482:JGD65482 IWG65482:IWH65482 IMK65482:IML65482 ICO65482:ICP65482 HSS65482:HST65482 HIW65482:HIX65482 GZA65482:GZB65482 GPE65482:GPF65482 GFI65482:GFJ65482 FVM65482:FVN65482 FLQ65482:FLR65482 FBU65482:FBV65482 ERY65482:ERZ65482 EIC65482:EID65482 DYG65482:DYH65482 DOK65482:DOL65482 DEO65482:DEP65482 CUS65482:CUT65482 CKW65482:CKX65482 CBA65482:CBB65482 BRE65482:BRF65482 BHI65482:BHJ65482 AXM65482:AXN65482 ANQ65482:ANR65482 ADU65482:ADV65482 TY65482:TZ65482 KC65482:KD65482 AG65482:AH65482 WWO5:WWP5 WMS5:WMT5 WCW5:WCX5 VTA5:VTB5 VJE5:VJF5 UZI5:UZJ5 UPM5:UPN5 UFQ5:UFR5 TVU5:TVV5 TLY5:TLZ5 TCC5:TCD5 SSG5:SSH5 SIK5:SIL5 RYO5:RYP5 ROS5:ROT5 REW5:REX5 QVA5:QVB5 QLE5:QLF5 QBI5:QBJ5 PRM5:PRN5 PHQ5:PHR5 OXU5:OXV5 ONY5:ONZ5 OEC5:OED5 NUG5:NUH5 NKK5:NKL5 NAO5:NAP5 MQS5:MQT5 MGW5:MGX5 LXA5:LXB5 LNE5:LNF5 LDI5:LDJ5 KTM5:KTN5 KJQ5:KJR5 JZU5:JZV5 JPY5:JPZ5 JGC5:JGD5 IWG5:IWH5 IMK5:IML5 ICO5:ICP5 HSS5:HST5 HIW5:HIX5 GZA5:GZB5 GPE5:GPF5 GFI5:GFJ5 FVM5:FVN5 FLQ5:FLR5 FBU5:FBV5 ERY5:ERZ5 EIC5:EID5 DYG5:DYH5 DOK5:DOL5 DEO5:DEP5 CUS5:CUT5 CKW5:CKX5 CBA5:CBB5 BRE5:BRF5 BHI5:BHJ5 AXM5:AXN5 ANQ5:ANR5 ADU5:ADV5 TY5:TZ5 KC5:KD5 K21 WWI982986:WWJ982986 WMM982986:WMN982986 WCQ982986:WCR982986 VSU982986:VSV982986 VIY982986:VIZ982986 UZC982986:UZD982986 UPG982986:UPH982986 UFK982986:UFL982986 TVO982986:TVP982986 TLS982986:TLT982986 TBW982986:TBX982986 SSA982986:SSB982986 SIE982986:SIF982986 RYI982986:RYJ982986 ROM982986:RON982986 REQ982986:RER982986 QUU982986:QUV982986 QKY982986:QKZ982986 QBC982986:QBD982986 PRG982986:PRH982986 PHK982986:PHL982986 OXO982986:OXP982986 ONS982986:ONT982986 ODW982986:ODX982986 NUA982986:NUB982986 NKE982986:NKF982986 NAI982986:NAJ982986 MQM982986:MQN982986 MGQ982986:MGR982986 LWU982986:LWV982986 LMY982986:LMZ982986 LDC982986:LDD982986 KTG982986:KTH982986 KJK982986:KJL982986 JZO982986:JZP982986 JPS982986:JPT982986 JFW982986:JFX982986 IWA982986:IWB982986 IME982986:IMF982986 ICI982986:ICJ982986 HSM982986:HSN982986 HIQ982986:HIR982986 GYU982986:GYV982986 GOY982986:GOZ982986 GFC982986:GFD982986 FVG982986:FVH982986 FLK982986:FLL982986 FBO982986:FBP982986 ERS982986:ERT982986 EHW982986:EHX982986 DYA982986:DYB982986 DOE982986:DOF982986 DEI982986:DEJ982986 CUM982986:CUN982986 CKQ982986:CKR982986 CAU982986:CAV982986 BQY982986:BQZ982986 BHC982986:BHD982986 AXG982986:AXH982986 ANK982986:ANL982986 ADO982986:ADP982986 TS982986:TT982986 JW982986:JX982986 AA982986:AB982986 WWI917450:WWJ917450 WMM917450:WMN917450 WCQ917450:WCR917450 VSU917450:VSV917450 VIY917450:VIZ917450 UZC917450:UZD917450 UPG917450:UPH917450 UFK917450:UFL917450 TVO917450:TVP917450 TLS917450:TLT917450 TBW917450:TBX917450 SSA917450:SSB917450 SIE917450:SIF917450 RYI917450:RYJ917450 ROM917450:RON917450 REQ917450:RER917450 QUU917450:QUV917450 QKY917450:QKZ917450 QBC917450:QBD917450 PRG917450:PRH917450 PHK917450:PHL917450 OXO917450:OXP917450 ONS917450:ONT917450 ODW917450:ODX917450 NUA917450:NUB917450 NKE917450:NKF917450 NAI917450:NAJ917450 MQM917450:MQN917450 MGQ917450:MGR917450 LWU917450:LWV917450 LMY917450:LMZ917450 LDC917450:LDD917450 KTG917450:KTH917450 KJK917450:KJL917450 JZO917450:JZP917450 JPS917450:JPT917450 JFW917450:JFX917450 IWA917450:IWB917450 IME917450:IMF917450 ICI917450:ICJ917450 HSM917450:HSN917450 HIQ917450:HIR917450 GYU917450:GYV917450 GOY917450:GOZ917450 GFC917450:GFD917450 FVG917450:FVH917450 FLK917450:FLL917450 FBO917450:FBP917450 ERS917450:ERT917450 EHW917450:EHX917450 DYA917450:DYB917450 DOE917450:DOF917450 DEI917450:DEJ917450 CUM917450:CUN917450 CKQ917450:CKR917450 CAU917450:CAV917450 BQY917450:BQZ917450 BHC917450:BHD917450 AXG917450:AXH917450 ANK917450:ANL917450 ADO917450:ADP917450 TS917450:TT917450 JW917450:JX917450 AA917450:AB917450 WWI851914:WWJ851914 WMM851914:WMN851914 WCQ851914:WCR851914 VSU851914:VSV851914 VIY851914:VIZ851914 UZC851914:UZD851914 UPG851914:UPH851914 UFK851914:UFL851914 TVO851914:TVP851914 TLS851914:TLT851914 TBW851914:TBX851914 SSA851914:SSB851914 SIE851914:SIF851914 RYI851914:RYJ851914 ROM851914:RON851914 REQ851914:RER851914 QUU851914:QUV851914 QKY851914:QKZ851914 QBC851914:QBD851914 PRG851914:PRH851914 PHK851914:PHL851914 OXO851914:OXP851914 ONS851914:ONT851914 ODW851914:ODX851914 NUA851914:NUB851914 NKE851914:NKF851914 NAI851914:NAJ851914 MQM851914:MQN851914 MGQ851914:MGR851914 LWU851914:LWV851914 LMY851914:LMZ851914 LDC851914:LDD851914 KTG851914:KTH851914 KJK851914:KJL851914 JZO851914:JZP851914 JPS851914:JPT851914 JFW851914:JFX851914 IWA851914:IWB851914 IME851914:IMF851914 ICI851914:ICJ851914 HSM851914:HSN851914 HIQ851914:HIR851914 GYU851914:GYV851914 GOY851914:GOZ851914 GFC851914:GFD851914 FVG851914:FVH851914 FLK851914:FLL851914 FBO851914:FBP851914 ERS851914:ERT851914 EHW851914:EHX851914 DYA851914:DYB851914 DOE851914:DOF851914 DEI851914:DEJ851914 CUM851914:CUN851914 CKQ851914:CKR851914 CAU851914:CAV851914 BQY851914:BQZ851914 BHC851914:BHD851914 AXG851914:AXH851914 ANK851914:ANL851914 ADO851914:ADP851914 TS851914:TT851914 JW851914:JX851914 AA851914:AB851914 WWI786378:WWJ786378 WMM786378:WMN786378 WCQ786378:WCR786378 VSU786378:VSV786378 VIY786378:VIZ786378 UZC786378:UZD786378 UPG786378:UPH786378 UFK786378:UFL786378 TVO786378:TVP786378 TLS786378:TLT786378 TBW786378:TBX786378 SSA786378:SSB786378 SIE786378:SIF786378 RYI786378:RYJ786378 ROM786378:RON786378 REQ786378:RER786378 QUU786378:QUV786378 QKY786378:QKZ786378 QBC786378:QBD786378 PRG786378:PRH786378 PHK786378:PHL786378 OXO786378:OXP786378 ONS786378:ONT786378 ODW786378:ODX786378 NUA786378:NUB786378 NKE786378:NKF786378 NAI786378:NAJ786378 MQM786378:MQN786378 MGQ786378:MGR786378 LWU786378:LWV786378 LMY786378:LMZ786378 LDC786378:LDD786378 KTG786378:KTH786378 KJK786378:KJL786378 JZO786378:JZP786378 JPS786378:JPT786378 JFW786378:JFX786378 IWA786378:IWB786378 IME786378:IMF786378 ICI786378:ICJ786378 HSM786378:HSN786378 HIQ786378:HIR786378 GYU786378:GYV786378 GOY786378:GOZ786378 GFC786378:GFD786378 FVG786378:FVH786378 FLK786378:FLL786378 FBO786378:FBP786378 ERS786378:ERT786378 EHW786378:EHX786378 DYA786378:DYB786378 DOE786378:DOF786378 DEI786378:DEJ786378 CUM786378:CUN786378 CKQ786378:CKR786378 CAU786378:CAV786378 BQY786378:BQZ786378 BHC786378:BHD786378 AXG786378:AXH786378 ANK786378:ANL786378 ADO786378:ADP786378 TS786378:TT786378 JW786378:JX786378 AA786378:AB786378 WWI720842:WWJ720842 WMM720842:WMN720842 WCQ720842:WCR720842 VSU720842:VSV720842 VIY720842:VIZ720842 UZC720842:UZD720842 UPG720842:UPH720842 UFK720842:UFL720842 TVO720842:TVP720842 TLS720842:TLT720842 TBW720842:TBX720842 SSA720842:SSB720842 SIE720842:SIF720842 RYI720842:RYJ720842 ROM720842:RON720842 REQ720842:RER720842 QUU720842:QUV720842 QKY720842:QKZ720842 QBC720842:QBD720842 PRG720842:PRH720842 PHK720842:PHL720842 OXO720842:OXP720842 ONS720842:ONT720842 ODW720842:ODX720842 NUA720842:NUB720842 NKE720842:NKF720842 NAI720842:NAJ720842 MQM720842:MQN720842 MGQ720842:MGR720842 LWU720842:LWV720842 LMY720842:LMZ720842 LDC720842:LDD720842 KTG720842:KTH720842 KJK720842:KJL720842 JZO720842:JZP720842 JPS720842:JPT720842 JFW720842:JFX720842 IWA720842:IWB720842 IME720842:IMF720842 ICI720842:ICJ720842 HSM720842:HSN720842 HIQ720842:HIR720842 GYU720842:GYV720842 GOY720842:GOZ720842 GFC720842:GFD720842 FVG720842:FVH720842 FLK720842:FLL720842 FBO720842:FBP720842 ERS720842:ERT720842 EHW720842:EHX720842 DYA720842:DYB720842 DOE720842:DOF720842 DEI720842:DEJ720842 CUM720842:CUN720842 CKQ720842:CKR720842 CAU720842:CAV720842 BQY720842:BQZ720842 BHC720842:BHD720842 AXG720842:AXH720842 ANK720842:ANL720842 ADO720842:ADP720842 TS720842:TT720842 JW720842:JX720842 AA720842:AB720842 WWI655306:WWJ655306 WMM655306:WMN655306 WCQ655306:WCR655306 VSU655306:VSV655306 VIY655306:VIZ655306 UZC655306:UZD655306 UPG655306:UPH655306 UFK655306:UFL655306 TVO655306:TVP655306 TLS655306:TLT655306 TBW655306:TBX655306 SSA655306:SSB655306 SIE655306:SIF655306 RYI655306:RYJ655306 ROM655306:RON655306 REQ655306:RER655306 QUU655306:QUV655306 QKY655306:QKZ655306 QBC655306:QBD655306 PRG655306:PRH655306 PHK655306:PHL655306 OXO655306:OXP655306 ONS655306:ONT655306 ODW655306:ODX655306 NUA655306:NUB655306 NKE655306:NKF655306 NAI655306:NAJ655306 MQM655306:MQN655306 MGQ655306:MGR655306 LWU655306:LWV655306 LMY655306:LMZ655306 LDC655306:LDD655306 KTG655306:KTH655306 KJK655306:KJL655306 JZO655306:JZP655306 JPS655306:JPT655306 JFW655306:JFX655306 IWA655306:IWB655306 IME655306:IMF655306 ICI655306:ICJ655306 HSM655306:HSN655306 HIQ655306:HIR655306 GYU655306:GYV655306 GOY655306:GOZ655306 GFC655306:GFD655306 FVG655306:FVH655306 FLK655306:FLL655306 FBO655306:FBP655306 ERS655306:ERT655306 EHW655306:EHX655306 DYA655306:DYB655306 DOE655306:DOF655306 DEI655306:DEJ655306 CUM655306:CUN655306 CKQ655306:CKR655306 CAU655306:CAV655306 BQY655306:BQZ655306 BHC655306:BHD655306 AXG655306:AXH655306 ANK655306:ANL655306 ADO655306:ADP655306 TS655306:TT655306 JW655306:JX655306 AA655306:AB655306 WWI589770:WWJ589770 WMM589770:WMN589770 WCQ589770:WCR589770 VSU589770:VSV589770 VIY589770:VIZ589770 UZC589770:UZD589770 UPG589770:UPH589770 UFK589770:UFL589770 TVO589770:TVP589770 TLS589770:TLT589770 TBW589770:TBX589770 SSA589770:SSB589770 SIE589770:SIF589770 RYI589770:RYJ589770 ROM589770:RON589770 REQ589770:RER589770 QUU589770:QUV589770 QKY589770:QKZ589770 QBC589770:QBD589770 PRG589770:PRH589770 PHK589770:PHL589770 OXO589770:OXP589770 ONS589770:ONT589770 ODW589770:ODX589770 NUA589770:NUB589770 NKE589770:NKF589770 NAI589770:NAJ589770 MQM589770:MQN589770 MGQ589770:MGR589770 LWU589770:LWV589770 LMY589770:LMZ589770 LDC589770:LDD589770 KTG589770:KTH589770 KJK589770:KJL589770 JZO589770:JZP589770 JPS589770:JPT589770 JFW589770:JFX589770 IWA589770:IWB589770 IME589770:IMF589770 ICI589770:ICJ589770 HSM589770:HSN589770 HIQ589770:HIR589770 GYU589770:GYV589770 GOY589770:GOZ589770 GFC589770:GFD589770 FVG589770:FVH589770 FLK589770:FLL589770 FBO589770:FBP589770 ERS589770:ERT589770 EHW589770:EHX589770 DYA589770:DYB589770 DOE589770:DOF589770 DEI589770:DEJ589770 CUM589770:CUN589770 CKQ589770:CKR589770 CAU589770:CAV589770 BQY589770:BQZ589770 BHC589770:BHD589770 AXG589770:AXH589770 ANK589770:ANL589770 ADO589770:ADP589770 TS589770:TT589770 JW589770:JX589770 AA589770:AB589770 WWI524234:WWJ524234 WMM524234:WMN524234 WCQ524234:WCR524234 VSU524234:VSV524234 VIY524234:VIZ524234 UZC524234:UZD524234 UPG524234:UPH524234 UFK524234:UFL524234 TVO524234:TVP524234 TLS524234:TLT524234 TBW524234:TBX524234 SSA524234:SSB524234 SIE524234:SIF524234 RYI524234:RYJ524234 ROM524234:RON524234 REQ524234:RER524234 QUU524234:QUV524234 QKY524234:QKZ524234 QBC524234:QBD524234 PRG524234:PRH524234 PHK524234:PHL524234 OXO524234:OXP524234 ONS524234:ONT524234 ODW524234:ODX524234 NUA524234:NUB524234 NKE524234:NKF524234 NAI524234:NAJ524234 MQM524234:MQN524234 MGQ524234:MGR524234 LWU524234:LWV524234 LMY524234:LMZ524234 LDC524234:LDD524234 KTG524234:KTH524234 KJK524234:KJL524234 JZO524234:JZP524234 JPS524234:JPT524234 JFW524234:JFX524234 IWA524234:IWB524234 IME524234:IMF524234 ICI524234:ICJ524234 HSM524234:HSN524234 HIQ524234:HIR524234 GYU524234:GYV524234 GOY524234:GOZ524234 GFC524234:GFD524234 FVG524234:FVH524234 FLK524234:FLL524234 FBO524234:FBP524234 ERS524234:ERT524234 EHW524234:EHX524234 DYA524234:DYB524234 DOE524234:DOF524234 DEI524234:DEJ524234 CUM524234:CUN524234 CKQ524234:CKR524234 CAU524234:CAV524234 BQY524234:BQZ524234 BHC524234:BHD524234 AXG524234:AXH524234 ANK524234:ANL524234 ADO524234:ADP524234 TS524234:TT524234 JW524234:JX524234 AA524234:AB524234 WWI458698:WWJ458698 WMM458698:WMN458698 WCQ458698:WCR458698 VSU458698:VSV458698 VIY458698:VIZ458698 UZC458698:UZD458698 UPG458698:UPH458698 UFK458698:UFL458698 TVO458698:TVP458698 TLS458698:TLT458698 TBW458698:TBX458698 SSA458698:SSB458698 SIE458698:SIF458698 RYI458698:RYJ458698 ROM458698:RON458698 REQ458698:RER458698 QUU458698:QUV458698 QKY458698:QKZ458698 QBC458698:QBD458698 PRG458698:PRH458698 PHK458698:PHL458698 OXO458698:OXP458698 ONS458698:ONT458698 ODW458698:ODX458698 NUA458698:NUB458698 NKE458698:NKF458698 NAI458698:NAJ458698 MQM458698:MQN458698 MGQ458698:MGR458698 LWU458698:LWV458698 LMY458698:LMZ458698 LDC458698:LDD458698 KTG458698:KTH458698 KJK458698:KJL458698 JZO458698:JZP458698 JPS458698:JPT458698 JFW458698:JFX458698 IWA458698:IWB458698 IME458698:IMF458698 ICI458698:ICJ458698 HSM458698:HSN458698 HIQ458698:HIR458698 GYU458698:GYV458698 GOY458698:GOZ458698 GFC458698:GFD458698 FVG458698:FVH458698 FLK458698:FLL458698 FBO458698:FBP458698 ERS458698:ERT458698 EHW458698:EHX458698 DYA458698:DYB458698 DOE458698:DOF458698 DEI458698:DEJ458698 CUM458698:CUN458698 CKQ458698:CKR458698 CAU458698:CAV458698 BQY458698:BQZ458698 BHC458698:BHD458698 AXG458698:AXH458698 ANK458698:ANL458698 ADO458698:ADP458698 TS458698:TT458698 JW458698:JX458698 AA458698:AB458698 WWI393162:WWJ393162 WMM393162:WMN393162 WCQ393162:WCR393162 VSU393162:VSV393162 VIY393162:VIZ393162 UZC393162:UZD393162 UPG393162:UPH393162 UFK393162:UFL393162 TVO393162:TVP393162 TLS393162:TLT393162 TBW393162:TBX393162 SSA393162:SSB393162 SIE393162:SIF393162 RYI393162:RYJ393162 ROM393162:RON393162 REQ393162:RER393162 QUU393162:QUV393162 QKY393162:QKZ393162 QBC393162:QBD393162 PRG393162:PRH393162 PHK393162:PHL393162 OXO393162:OXP393162 ONS393162:ONT393162 ODW393162:ODX393162 NUA393162:NUB393162 NKE393162:NKF393162 NAI393162:NAJ393162 MQM393162:MQN393162 MGQ393162:MGR393162 LWU393162:LWV393162 LMY393162:LMZ393162 LDC393162:LDD393162 KTG393162:KTH393162 KJK393162:KJL393162 JZO393162:JZP393162 JPS393162:JPT393162 JFW393162:JFX393162 IWA393162:IWB393162 IME393162:IMF393162 ICI393162:ICJ393162 HSM393162:HSN393162 HIQ393162:HIR393162 GYU393162:GYV393162 GOY393162:GOZ393162 GFC393162:GFD393162 FVG393162:FVH393162 FLK393162:FLL393162 FBO393162:FBP393162 ERS393162:ERT393162 EHW393162:EHX393162 DYA393162:DYB393162 DOE393162:DOF393162 DEI393162:DEJ393162 CUM393162:CUN393162 CKQ393162:CKR393162 CAU393162:CAV393162 BQY393162:BQZ393162 BHC393162:BHD393162 AXG393162:AXH393162 ANK393162:ANL393162 ADO393162:ADP393162 TS393162:TT393162 JW393162:JX393162 AA393162:AB393162 WWI327626:WWJ327626 WMM327626:WMN327626 WCQ327626:WCR327626 VSU327626:VSV327626 VIY327626:VIZ327626 UZC327626:UZD327626 UPG327626:UPH327626 UFK327626:UFL327626 TVO327626:TVP327626 TLS327626:TLT327626 TBW327626:TBX327626 SSA327626:SSB327626 SIE327626:SIF327626 RYI327626:RYJ327626 ROM327626:RON327626 REQ327626:RER327626 QUU327626:QUV327626 QKY327626:QKZ327626 QBC327626:QBD327626 PRG327626:PRH327626 PHK327626:PHL327626 OXO327626:OXP327626 ONS327626:ONT327626 ODW327626:ODX327626 NUA327626:NUB327626 NKE327626:NKF327626 NAI327626:NAJ327626 MQM327626:MQN327626 MGQ327626:MGR327626 LWU327626:LWV327626 LMY327626:LMZ327626 LDC327626:LDD327626 KTG327626:KTH327626 KJK327626:KJL327626 JZO327626:JZP327626 JPS327626:JPT327626 JFW327626:JFX327626 IWA327626:IWB327626 IME327626:IMF327626 ICI327626:ICJ327626 HSM327626:HSN327626 HIQ327626:HIR327626 GYU327626:GYV327626 GOY327626:GOZ327626 GFC327626:GFD327626 FVG327626:FVH327626 FLK327626:FLL327626 FBO327626:FBP327626 ERS327626:ERT327626 EHW327626:EHX327626 DYA327626:DYB327626 DOE327626:DOF327626 DEI327626:DEJ327626 CUM327626:CUN327626 CKQ327626:CKR327626 CAU327626:CAV327626 BQY327626:BQZ327626 BHC327626:BHD327626 AXG327626:AXH327626 ANK327626:ANL327626 ADO327626:ADP327626 TS327626:TT327626 JW327626:JX327626 AA327626:AB327626 WWI262090:WWJ262090 WMM262090:WMN262090 WCQ262090:WCR262090 VSU262090:VSV262090 VIY262090:VIZ262090 UZC262090:UZD262090 UPG262090:UPH262090 UFK262090:UFL262090 TVO262090:TVP262090 TLS262090:TLT262090 TBW262090:TBX262090 SSA262090:SSB262090 SIE262090:SIF262090 RYI262090:RYJ262090 ROM262090:RON262090 REQ262090:RER262090 QUU262090:QUV262090 QKY262090:QKZ262090 QBC262090:QBD262090 PRG262090:PRH262090 PHK262090:PHL262090 OXO262090:OXP262090 ONS262090:ONT262090 ODW262090:ODX262090 NUA262090:NUB262090 NKE262090:NKF262090 NAI262090:NAJ262090 MQM262090:MQN262090 MGQ262090:MGR262090 LWU262090:LWV262090 LMY262090:LMZ262090 LDC262090:LDD262090 KTG262090:KTH262090 KJK262090:KJL262090 JZO262090:JZP262090 JPS262090:JPT262090 JFW262090:JFX262090 IWA262090:IWB262090 IME262090:IMF262090 ICI262090:ICJ262090 HSM262090:HSN262090 HIQ262090:HIR262090 GYU262090:GYV262090 GOY262090:GOZ262090 GFC262090:GFD262090 FVG262090:FVH262090 FLK262090:FLL262090 FBO262090:FBP262090 ERS262090:ERT262090 EHW262090:EHX262090 DYA262090:DYB262090 DOE262090:DOF262090 DEI262090:DEJ262090 CUM262090:CUN262090 CKQ262090:CKR262090 CAU262090:CAV262090 BQY262090:BQZ262090 BHC262090:BHD262090 AXG262090:AXH262090 ANK262090:ANL262090 ADO262090:ADP262090 TS262090:TT262090 JW262090:JX262090 AA262090:AB262090 WWI196554:WWJ196554 WMM196554:WMN196554 WCQ196554:WCR196554 VSU196554:VSV196554 VIY196554:VIZ196554 UZC196554:UZD196554 UPG196554:UPH196554 UFK196554:UFL196554 TVO196554:TVP196554 TLS196554:TLT196554 TBW196554:TBX196554 SSA196554:SSB196554 SIE196554:SIF196554 RYI196554:RYJ196554 ROM196554:RON196554 REQ196554:RER196554 QUU196554:QUV196554 QKY196554:QKZ196554 QBC196554:QBD196554 PRG196554:PRH196554 PHK196554:PHL196554 OXO196554:OXP196554 ONS196554:ONT196554 ODW196554:ODX196554 NUA196554:NUB196554 NKE196554:NKF196554 NAI196554:NAJ196554 MQM196554:MQN196554 MGQ196554:MGR196554 LWU196554:LWV196554 LMY196554:LMZ196554 LDC196554:LDD196554 KTG196554:KTH196554 KJK196554:KJL196554 JZO196554:JZP196554 JPS196554:JPT196554 JFW196554:JFX196554 IWA196554:IWB196554 IME196554:IMF196554 ICI196554:ICJ196554 HSM196554:HSN196554 HIQ196554:HIR196554 GYU196554:GYV196554 GOY196554:GOZ196554 GFC196554:GFD196554 FVG196554:FVH196554 FLK196554:FLL196554 FBO196554:FBP196554 ERS196554:ERT196554 EHW196554:EHX196554 DYA196554:DYB196554 DOE196554:DOF196554 DEI196554:DEJ196554 CUM196554:CUN196554 CKQ196554:CKR196554 CAU196554:CAV196554 BQY196554:BQZ196554 BHC196554:BHD196554 AXG196554:AXH196554 ANK196554:ANL196554 ADO196554:ADP196554 TS196554:TT196554 JW196554:JX196554 AA196554:AB196554 WWI131018:WWJ131018 WMM131018:WMN131018 WCQ131018:WCR131018 VSU131018:VSV131018 VIY131018:VIZ131018 UZC131018:UZD131018 UPG131018:UPH131018 UFK131018:UFL131018 TVO131018:TVP131018 TLS131018:TLT131018 TBW131018:TBX131018 SSA131018:SSB131018 SIE131018:SIF131018 RYI131018:RYJ131018 ROM131018:RON131018 REQ131018:RER131018 QUU131018:QUV131018 QKY131018:QKZ131018 QBC131018:QBD131018 PRG131018:PRH131018 PHK131018:PHL131018 OXO131018:OXP131018 ONS131018:ONT131018 ODW131018:ODX131018 NUA131018:NUB131018 NKE131018:NKF131018 NAI131018:NAJ131018 MQM131018:MQN131018 MGQ131018:MGR131018 LWU131018:LWV131018 LMY131018:LMZ131018 LDC131018:LDD131018 KTG131018:KTH131018 KJK131018:KJL131018 JZO131018:JZP131018 JPS131018:JPT131018 JFW131018:JFX131018 IWA131018:IWB131018 IME131018:IMF131018 ICI131018:ICJ131018 HSM131018:HSN131018 HIQ131018:HIR131018 GYU131018:GYV131018 GOY131018:GOZ131018 GFC131018:GFD131018 FVG131018:FVH131018 FLK131018:FLL131018 FBO131018:FBP131018 ERS131018:ERT131018 EHW131018:EHX131018 DYA131018:DYB131018 DOE131018:DOF131018 DEI131018:DEJ131018 CUM131018:CUN131018 CKQ131018:CKR131018 CAU131018:CAV131018 BQY131018:BQZ131018 BHC131018:BHD131018 AXG131018:AXH131018 ANK131018:ANL131018 ADO131018:ADP131018 TS131018:TT131018 JW131018:JX131018 AA131018:AB131018 WWI65482:WWJ65482 WMM65482:WMN65482 WCQ65482:WCR65482 VSU65482:VSV65482 VIY65482:VIZ65482 UZC65482:UZD65482 UPG65482:UPH65482 UFK65482:UFL65482 TVO65482:TVP65482 TLS65482:TLT65482 TBW65482:TBX65482 SSA65482:SSB65482 SIE65482:SIF65482 RYI65482:RYJ65482 ROM65482:RON65482 REQ65482:RER65482 QUU65482:QUV65482 QKY65482:QKZ65482 QBC65482:QBD65482 PRG65482:PRH65482 PHK65482:PHL65482 OXO65482:OXP65482 ONS65482:ONT65482 ODW65482:ODX65482 NUA65482:NUB65482 NKE65482:NKF65482 NAI65482:NAJ65482 MQM65482:MQN65482 MGQ65482:MGR65482 LWU65482:LWV65482 LMY65482:LMZ65482 LDC65482:LDD65482 KTG65482:KTH65482 KJK65482:KJL65482 JZO65482:JZP65482 JPS65482:JPT65482 JFW65482:JFX65482 IWA65482:IWB65482 IME65482:IMF65482 ICI65482:ICJ65482 HSM65482:HSN65482 HIQ65482:HIR65482 GYU65482:GYV65482 GOY65482:GOZ65482 GFC65482:GFD65482 FVG65482:FVH65482 FLK65482:FLL65482 FBO65482:FBP65482 ERS65482:ERT65482 EHW65482:EHX65482 DYA65482:DYB65482 DOE65482:DOF65482 DEI65482:DEJ65482 CUM65482:CUN65482 CKQ65482:CKR65482 CAU65482:CAV65482 BQY65482:BQZ65482 BHC65482:BHD65482 AXG65482:AXH65482 ANK65482:ANL65482 ADO65482:ADP65482 TS65482:TT65482 JW65482:JX65482 AA65482:AB65482 WWI5:WWJ5 WMM5:WMN5 WCQ5:WCR5 VSU5:VSV5 VIY5:VIZ5 UZC5:UZD5 UPG5:UPH5 UFK5:UFL5 TVO5:TVP5 TLS5:TLT5 TBW5:TBX5 SSA5:SSB5 SIE5:SIF5 RYI5:RYJ5 ROM5:RON5 REQ5:RER5 QUU5:QUV5 QKY5:QKZ5 QBC5:QBD5 PRG5:PRH5 PHK5:PHL5 OXO5:OXP5 ONS5:ONT5 ODW5:ODX5 NUA5:NUB5 NKE5:NKF5 NAI5:NAJ5 MQM5:MQN5 MGQ5:MGR5 LWU5:LWV5 LMY5:LMZ5 LDC5:LDD5 KTG5:KTH5 KJK5:KJL5 JZO5:JZP5 JPS5:JPT5 JFW5:JFX5 IWA5:IWB5 IME5:IMF5 ICI5:ICJ5 HSM5:HSN5 HIQ5:HIR5 GYU5:GYV5 GOY5:GOZ5 GFC5:GFD5 FVG5:FVH5 FLK5:FLL5 FBO5:FBP5 ERS5:ERT5 EHW5:EHX5 DYA5:DYB5 DOE5:DOF5 DEI5:DEJ5 CUM5:CUN5 CKQ5:CKR5 CAU5:CAV5 BQY5:BQZ5 BHC5:BHD5 AXG5:AXH5 ANK5:ANL5 ADO5:ADP5 TS5:TT5 JW5:JX5 ADI5:ADJ5 WWC982986:WWD982986 WMG982986:WMH982986 WCK982986:WCL982986 VSO982986:VSP982986 VIS982986:VIT982986 UYW982986:UYX982986 UPA982986:UPB982986 UFE982986:UFF982986 TVI982986:TVJ982986 TLM982986:TLN982986 TBQ982986:TBR982986 SRU982986:SRV982986 SHY982986:SHZ982986 RYC982986:RYD982986 ROG982986:ROH982986 REK982986:REL982986 QUO982986:QUP982986 QKS982986:QKT982986 QAW982986:QAX982986 PRA982986:PRB982986 PHE982986:PHF982986 OXI982986:OXJ982986 ONM982986:ONN982986 ODQ982986:ODR982986 NTU982986:NTV982986 NJY982986:NJZ982986 NAC982986:NAD982986 MQG982986:MQH982986 MGK982986:MGL982986 LWO982986:LWP982986 LMS982986:LMT982986 LCW982986:LCX982986 KTA982986:KTB982986 KJE982986:KJF982986 JZI982986:JZJ982986 JPM982986:JPN982986 JFQ982986:JFR982986 IVU982986:IVV982986 ILY982986:ILZ982986 ICC982986:ICD982986 HSG982986:HSH982986 HIK982986:HIL982986 GYO982986:GYP982986 GOS982986:GOT982986 GEW982986:GEX982986 FVA982986:FVB982986 FLE982986:FLF982986 FBI982986:FBJ982986 ERM982986:ERN982986 EHQ982986:EHR982986 DXU982986:DXV982986 DNY982986:DNZ982986 DEC982986:DED982986 CUG982986:CUH982986 CKK982986:CKL982986 CAO982986:CAP982986 BQS982986:BQT982986 BGW982986:BGX982986 AXA982986:AXB982986 ANE982986:ANF982986 ADI982986:ADJ982986 TM982986:TN982986 JQ982986:JR982986 U982986:V982986 WWC917450:WWD917450 WMG917450:WMH917450 WCK917450:WCL917450 VSO917450:VSP917450 VIS917450:VIT917450 UYW917450:UYX917450 UPA917450:UPB917450 UFE917450:UFF917450 TVI917450:TVJ917450 TLM917450:TLN917450 TBQ917450:TBR917450 SRU917450:SRV917450 SHY917450:SHZ917450 RYC917450:RYD917450 ROG917450:ROH917450 REK917450:REL917450 QUO917450:QUP917450 QKS917450:QKT917450 QAW917450:QAX917450 PRA917450:PRB917450 PHE917450:PHF917450 OXI917450:OXJ917450 ONM917450:ONN917450 ODQ917450:ODR917450 NTU917450:NTV917450 NJY917450:NJZ917450 NAC917450:NAD917450 MQG917450:MQH917450 MGK917450:MGL917450 LWO917450:LWP917450 LMS917450:LMT917450 LCW917450:LCX917450 KTA917450:KTB917450 KJE917450:KJF917450 JZI917450:JZJ917450 JPM917450:JPN917450 JFQ917450:JFR917450 IVU917450:IVV917450 ILY917450:ILZ917450 ICC917450:ICD917450 HSG917450:HSH917450 HIK917450:HIL917450 GYO917450:GYP917450 GOS917450:GOT917450 GEW917450:GEX917450 FVA917450:FVB917450 FLE917450:FLF917450 FBI917450:FBJ917450 ERM917450:ERN917450 EHQ917450:EHR917450 DXU917450:DXV917450 DNY917450:DNZ917450 DEC917450:DED917450 CUG917450:CUH917450 CKK917450:CKL917450 CAO917450:CAP917450 BQS917450:BQT917450 BGW917450:BGX917450 AXA917450:AXB917450 ANE917450:ANF917450 ADI917450:ADJ917450 TM917450:TN917450 JQ917450:JR917450 U917450:V917450 WWC851914:WWD851914 WMG851914:WMH851914 WCK851914:WCL851914 VSO851914:VSP851914 VIS851914:VIT851914 UYW851914:UYX851914 UPA851914:UPB851914 UFE851914:UFF851914 TVI851914:TVJ851914 TLM851914:TLN851914 TBQ851914:TBR851914 SRU851914:SRV851914 SHY851914:SHZ851914 RYC851914:RYD851914 ROG851914:ROH851914 REK851914:REL851914 QUO851914:QUP851914 QKS851914:QKT851914 QAW851914:QAX851914 PRA851914:PRB851914 PHE851914:PHF851914 OXI851914:OXJ851914 ONM851914:ONN851914 ODQ851914:ODR851914 NTU851914:NTV851914 NJY851914:NJZ851914 NAC851914:NAD851914 MQG851914:MQH851914 MGK851914:MGL851914 LWO851914:LWP851914 LMS851914:LMT851914 LCW851914:LCX851914 KTA851914:KTB851914 KJE851914:KJF851914 JZI851914:JZJ851914 JPM851914:JPN851914 JFQ851914:JFR851914 IVU851914:IVV851914 ILY851914:ILZ851914 ICC851914:ICD851914 HSG851914:HSH851914 HIK851914:HIL851914 GYO851914:GYP851914 GOS851914:GOT851914 GEW851914:GEX851914 FVA851914:FVB851914 FLE851914:FLF851914 FBI851914:FBJ851914 ERM851914:ERN851914 EHQ851914:EHR851914 DXU851914:DXV851914 DNY851914:DNZ851914 DEC851914:DED851914 CUG851914:CUH851914 CKK851914:CKL851914 CAO851914:CAP851914 BQS851914:BQT851914 BGW851914:BGX851914 AXA851914:AXB851914 ANE851914:ANF851914 ADI851914:ADJ851914 TM851914:TN851914 JQ851914:JR851914 U851914:V851914 WWC786378:WWD786378 WMG786378:WMH786378 WCK786378:WCL786378 VSO786378:VSP786378 VIS786378:VIT786378 UYW786378:UYX786378 UPA786378:UPB786378 UFE786378:UFF786378 TVI786378:TVJ786378 TLM786378:TLN786378 TBQ786378:TBR786378 SRU786378:SRV786378 SHY786378:SHZ786378 RYC786378:RYD786378 ROG786378:ROH786378 REK786378:REL786378 QUO786378:QUP786378 QKS786378:QKT786378 QAW786378:QAX786378 PRA786378:PRB786378 PHE786378:PHF786378 OXI786378:OXJ786378 ONM786378:ONN786378 ODQ786378:ODR786378 NTU786378:NTV786378 NJY786378:NJZ786378 NAC786378:NAD786378 MQG786378:MQH786378 MGK786378:MGL786378 LWO786378:LWP786378 LMS786378:LMT786378 LCW786378:LCX786378 KTA786378:KTB786378 KJE786378:KJF786378 JZI786378:JZJ786378 JPM786378:JPN786378 JFQ786378:JFR786378 IVU786378:IVV786378 ILY786378:ILZ786378 ICC786378:ICD786378 HSG786378:HSH786378 HIK786378:HIL786378 GYO786378:GYP786378 GOS786378:GOT786378 GEW786378:GEX786378 FVA786378:FVB786378 FLE786378:FLF786378 FBI786378:FBJ786378 ERM786378:ERN786378 EHQ786378:EHR786378 DXU786378:DXV786378 DNY786378:DNZ786378 DEC786378:DED786378 CUG786378:CUH786378 CKK786378:CKL786378 CAO786378:CAP786378 BQS786378:BQT786378 BGW786378:BGX786378 AXA786378:AXB786378 ANE786378:ANF786378 ADI786378:ADJ786378 TM786378:TN786378 JQ786378:JR786378 U786378:V786378 WWC720842:WWD720842 WMG720842:WMH720842 WCK720842:WCL720842 VSO720842:VSP720842 VIS720842:VIT720842 UYW720842:UYX720842 UPA720842:UPB720842 UFE720842:UFF720842 TVI720842:TVJ720842 TLM720842:TLN720842 TBQ720842:TBR720842 SRU720842:SRV720842 SHY720842:SHZ720842 RYC720842:RYD720842 ROG720842:ROH720842 REK720842:REL720842 QUO720842:QUP720842 QKS720842:QKT720842 QAW720842:QAX720842 PRA720842:PRB720842 PHE720842:PHF720842 OXI720842:OXJ720842 ONM720842:ONN720842 ODQ720842:ODR720842 NTU720842:NTV720842 NJY720842:NJZ720842 NAC720842:NAD720842 MQG720842:MQH720842 MGK720842:MGL720842 LWO720842:LWP720842 LMS720842:LMT720842 LCW720842:LCX720842 KTA720842:KTB720842 KJE720842:KJF720842 JZI720842:JZJ720842 JPM720842:JPN720842 JFQ720842:JFR720842 IVU720842:IVV720842 ILY720842:ILZ720842 ICC720842:ICD720842 HSG720842:HSH720842 HIK720842:HIL720842 GYO720842:GYP720842 GOS720842:GOT720842 GEW720842:GEX720842 FVA720842:FVB720842 FLE720842:FLF720842 FBI720842:FBJ720842 ERM720842:ERN720842 EHQ720842:EHR720842 DXU720842:DXV720842 DNY720842:DNZ720842 DEC720842:DED720842 CUG720842:CUH720842 CKK720842:CKL720842 CAO720842:CAP720842 BQS720842:BQT720842 BGW720842:BGX720842 AXA720842:AXB720842 ANE720842:ANF720842 ADI720842:ADJ720842 TM720842:TN720842 JQ720842:JR720842 U720842:V720842 WWC655306:WWD655306 WMG655306:WMH655306 WCK655306:WCL655306 VSO655306:VSP655306 VIS655306:VIT655306 UYW655306:UYX655306 UPA655306:UPB655306 UFE655306:UFF655306 TVI655306:TVJ655306 TLM655306:TLN655306 TBQ655306:TBR655306 SRU655306:SRV655306 SHY655306:SHZ655306 RYC655306:RYD655306 ROG655306:ROH655306 REK655306:REL655306 QUO655306:QUP655306 QKS655306:QKT655306 QAW655306:QAX655306 PRA655306:PRB655306 PHE655306:PHF655306 OXI655306:OXJ655306 ONM655306:ONN655306 ODQ655306:ODR655306 NTU655306:NTV655306 NJY655306:NJZ655306 NAC655306:NAD655306 MQG655306:MQH655306 MGK655306:MGL655306 LWO655306:LWP655306 LMS655306:LMT655306 LCW655306:LCX655306 KTA655306:KTB655306 KJE655306:KJF655306 JZI655306:JZJ655306 JPM655306:JPN655306 JFQ655306:JFR655306 IVU655306:IVV655306 ILY655306:ILZ655306 ICC655306:ICD655306 HSG655306:HSH655306 HIK655306:HIL655306 GYO655306:GYP655306 GOS655306:GOT655306 GEW655306:GEX655306 FVA655306:FVB655306 FLE655306:FLF655306 FBI655306:FBJ655306 ERM655306:ERN655306 EHQ655306:EHR655306 DXU655306:DXV655306 DNY655306:DNZ655306 DEC655306:DED655306 CUG655306:CUH655306 CKK655306:CKL655306 CAO655306:CAP655306 BQS655306:BQT655306 BGW655306:BGX655306 AXA655306:AXB655306 ANE655306:ANF655306 ADI655306:ADJ655306 TM655306:TN655306 JQ655306:JR655306 U655306:V655306 WWC589770:WWD589770 WMG589770:WMH589770 WCK589770:WCL589770 VSO589770:VSP589770 VIS589770:VIT589770 UYW589770:UYX589770 UPA589770:UPB589770 UFE589770:UFF589770 TVI589770:TVJ589770 TLM589770:TLN589770 TBQ589770:TBR589770 SRU589770:SRV589770 SHY589770:SHZ589770 RYC589770:RYD589770 ROG589770:ROH589770 REK589770:REL589770 QUO589770:QUP589770 QKS589770:QKT589770 QAW589770:QAX589770 PRA589770:PRB589770 PHE589770:PHF589770 OXI589770:OXJ589770 ONM589770:ONN589770 ODQ589770:ODR589770 NTU589770:NTV589770 NJY589770:NJZ589770 NAC589770:NAD589770 MQG589770:MQH589770 MGK589770:MGL589770 LWO589770:LWP589770 LMS589770:LMT589770 LCW589770:LCX589770 KTA589770:KTB589770 KJE589770:KJF589770 JZI589770:JZJ589770 JPM589770:JPN589770 JFQ589770:JFR589770 IVU589770:IVV589770 ILY589770:ILZ589770 ICC589770:ICD589770 HSG589770:HSH589770 HIK589770:HIL589770 GYO589770:GYP589770 GOS589770:GOT589770 GEW589770:GEX589770 FVA589770:FVB589770 FLE589770:FLF589770 FBI589770:FBJ589770 ERM589770:ERN589770 EHQ589770:EHR589770 DXU589770:DXV589770 DNY589770:DNZ589770 DEC589770:DED589770 CUG589770:CUH589770 CKK589770:CKL589770 CAO589770:CAP589770 BQS589770:BQT589770 BGW589770:BGX589770 AXA589770:AXB589770 ANE589770:ANF589770 ADI589770:ADJ589770 TM589770:TN589770 JQ589770:JR589770 U589770:V589770 WWC524234:WWD524234 WMG524234:WMH524234 WCK524234:WCL524234 VSO524234:VSP524234 VIS524234:VIT524234 UYW524234:UYX524234 UPA524234:UPB524234 UFE524234:UFF524234 TVI524234:TVJ524234 TLM524234:TLN524234 TBQ524234:TBR524234 SRU524234:SRV524234 SHY524234:SHZ524234 RYC524234:RYD524234 ROG524234:ROH524234 REK524234:REL524234 QUO524234:QUP524234 QKS524234:QKT524234 QAW524234:QAX524234 PRA524234:PRB524234 PHE524234:PHF524234 OXI524234:OXJ524234 ONM524234:ONN524234 ODQ524234:ODR524234 NTU524234:NTV524234 NJY524234:NJZ524234 NAC524234:NAD524234 MQG524234:MQH524234 MGK524234:MGL524234 LWO524234:LWP524234 LMS524234:LMT524234 LCW524234:LCX524234 KTA524234:KTB524234 KJE524234:KJF524234 JZI524234:JZJ524234 JPM524234:JPN524234 JFQ524234:JFR524234 IVU524234:IVV524234 ILY524234:ILZ524234 ICC524234:ICD524234 HSG524234:HSH524234 HIK524234:HIL524234 GYO524234:GYP524234 GOS524234:GOT524234 GEW524234:GEX524234 FVA524234:FVB524234 FLE524234:FLF524234 FBI524234:FBJ524234 ERM524234:ERN524234 EHQ524234:EHR524234 DXU524234:DXV524234 DNY524234:DNZ524234 DEC524234:DED524234 CUG524234:CUH524234 CKK524234:CKL524234 CAO524234:CAP524234 BQS524234:BQT524234 BGW524234:BGX524234 AXA524234:AXB524234 ANE524234:ANF524234 ADI524234:ADJ524234 TM524234:TN524234 JQ524234:JR524234 U524234:V524234 WWC458698:WWD458698 WMG458698:WMH458698 WCK458698:WCL458698 VSO458698:VSP458698 VIS458698:VIT458698 UYW458698:UYX458698 UPA458698:UPB458698 UFE458698:UFF458698 TVI458698:TVJ458698 TLM458698:TLN458698 TBQ458698:TBR458698 SRU458698:SRV458698 SHY458698:SHZ458698 RYC458698:RYD458698 ROG458698:ROH458698 REK458698:REL458698 QUO458698:QUP458698 QKS458698:QKT458698 QAW458698:QAX458698 PRA458698:PRB458698 PHE458698:PHF458698 OXI458698:OXJ458698 ONM458698:ONN458698 ODQ458698:ODR458698 NTU458698:NTV458698 NJY458698:NJZ458698 NAC458698:NAD458698 MQG458698:MQH458698 MGK458698:MGL458698 LWO458698:LWP458698 LMS458698:LMT458698 LCW458698:LCX458698 KTA458698:KTB458698 KJE458698:KJF458698 JZI458698:JZJ458698 JPM458698:JPN458698 JFQ458698:JFR458698 IVU458698:IVV458698 ILY458698:ILZ458698 ICC458698:ICD458698 HSG458698:HSH458698 HIK458698:HIL458698 GYO458698:GYP458698 GOS458698:GOT458698 GEW458698:GEX458698 FVA458698:FVB458698 FLE458698:FLF458698 FBI458698:FBJ458698 ERM458698:ERN458698 EHQ458698:EHR458698 DXU458698:DXV458698 DNY458698:DNZ458698 DEC458698:DED458698 CUG458698:CUH458698 CKK458698:CKL458698 CAO458698:CAP458698 BQS458698:BQT458698 BGW458698:BGX458698 AXA458698:AXB458698 ANE458698:ANF458698 ADI458698:ADJ458698 TM458698:TN458698 JQ458698:JR458698 U458698:V458698 WWC393162:WWD393162 WMG393162:WMH393162 WCK393162:WCL393162 VSO393162:VSP393162 VIS393162:VIT393162 UYW393162:UYX393162 UPA393162:UPB393162 UFE393162:UFF393162 TVI393162:TVJ393162 TLM393162:TLN393162 TBQ393162:TBR393162 SRU393162:SRV393162 SHY393162:SHZ393162 RYC393162:RYD393162 ROG393162:ROH393162 REK393162:REL393162 QUO393162:QUP393162 QKS393162:QKT393162 QAW393162:QAX393162 PRA393162:PRB393162 PHE393162:PHF393162 OXI393162:OXJ393162 ONM393162:ONN393162 ODQ393162:ODR393162 NTU393162:NTV393162 NJY393162:NJZ393162 NAC393162:NAD393162 MQG393162:MQH393162 MGK393162:MGL393162 LWO393162:LWP393162 LMS393162:LMT393162 LCW393162:LCX393162 KTA393162:KTB393162 KJE393162:KJF393162 JZI393162:JZJ393162 JPM393162:JPN393162 JFQ393162:JFR393162 IVU393162:IVV393162 ILY393162:ILZ393162 ICC393162:ICD393162 HSG393162:HSH393162 HIK393162:HIL393162 GYO393162:GYP393162 GOS393162:GOT393162 GEW393162:GEX393162 FVA393162:FVB393162 FLE393162:FLF393162 FBI393162:FBJ393162 ERM393162:ERN393162 EHQ393162:EHR393162 DXU393162:DXV393162 DNY393162:DNZ393162 DEC393162:DED393162 CUG393162:CUH393162 CKK393162:CKL393162 CAO393162:CAP393162 BQS393162:BQT393162 BGW393162:BGX393162 AXA393162:AXB393162 ANE393162:ANF393162 ADI393162:ADJ393162 TM393162:TN393162 JQ393162:JR393162 U393162:V393162 WWC327626:WWD327626 WMG327626:WMH327626 WCK327626:WCL327626 VSO327626:VSP327626 VIS327626:VIT327626 UYW327626:UYX327626 UPA327626:UPB327626 UFE327626:UFF327626 TVI327626:TVJ327626 TLM327626:TLN327626 TBQ327626:TBR327626 SRU327626:SRV327626 SHY327626:SHZ327626 RYC327626:RYD327626 ROG327626:ROH327626 REK327626:REL327626 QUO327626:QUP327626 QKS327626:QKT327626 QAW327626:QAX327626 PRA327626:PRB327626 PHE327626:PHF327626 OXI327626:OXJ327626 ONM327626:ONN327626 ODQ327626:ODR327626 NTU327626:NTV327626 NJY327626:NJZ327626 NAC327626:NAD327626 MQG327626:MQH327626 MGK327626:MGL327626 LWO327626:LWP327626 LMS327626:LMT327626 LCW327626:LCX327626 KTA327626:KTB327626 KJE327626:KJF327626 JZI327626:JZJ327626 JPM327626:JPN327626 JFQ327626:JFR327626 IVU327626:IVV327626 ILY327626:ILZ327626 ICC327626:ICD327626 HSG327626:HSH327626 HIK327626:HIL327626 GYO327626:GYP327626 GOS327626:GOT327626 GEW327626:GEX327626 FVA327626:FVB327626 FLE327626:FLF327626 FBI327626:FBJ327626 ERM327626:ERN327626 EHQ327626:EHR327626 DXU327626:DXV327626 DNY327626:DNZ327626 DEC327626:DED327626 CUG327626:CUH327626 CKK327626:CKL327626 CAO327626:CAP327626 BQS327626:BQT327626 BGW327626:BGX327626 AXA327626:AXB327626 ANE327626:ANF327626 ADI327626:ADJ327626 TM327626:TN327626 JQ327626:JR327626 U327626:V327626 WWC262090:WWD262090 WMG262090:WMH262090 WCK262090:WCL262090 VSO262090:VSP262090 VIS262090:VIT262090 UYW262090:UYX262090 UPA262090:UPB262090 UFE262090:UFF262090 TVI262090:TVJ262090 TLM262090:TLN262090 TBQ262090:TBR262090 SRU262090:SRV262090 SHY262090:SHZ262090 RYC262090:RYD262090 ROG262090:ROH262090 REK262090:REL262090 QUO262090:QUP262090 QKS262090:QKT262090 QAW262090:QAX262090 PRA262090:PRB262090 PHE262090:PHF262090 OXI262090:OXJ262090 ONM262090:ONN262090 ODQ262090:ODR262090 NTU262090:NTV262090 NJY262090:NJZ262090 NAC262090:NAD262090 MQG262090:MQH262090 MGK262090:MGL262090 LWO262090:LWP262090 LMS262090:LMT262090 LCW262090:LCX262090 KTA262090:KTB262090 KJE262090:KJF262090 JZI262090:JZJ262090 JPM262090:JPN262090 JFQ262090:JFR262090 IVU262090:IVV262090 ILY262090:ILZ262090 ICC262090:ICD262090 HSG262090:HSH262090 HIK262090:HIL262090 GYO262090:GYP262090 GOS262090:GOT262090 GEW262090:GEX262090 FVA262090:FVB262090 FLE262090:FLF262090 FBI262090:FBJ262090 ERM262090:ERN262090 EHQ262090:EHR262090 DXU262090:DXV262090 DNY262090:DNZ262090 DEC262090:DED262090 CUG262090:CUH262090 CKK262090:CKL262090 CAO262090:CAP262090 BQS262090:BQT262090 BGW262090:BGX262090 AXA262090:AXB262090 ANE262090:ANF262090 ADI262090:ADJ262090 TM262090:TN262090 JQ262090:JR262090 U262090:V262090 WWC196554:WWD196554 WMG196554:WMH196554 WCK196554:WCL196554 VSO196554:VSP196554 VIS196554:VIT196554 UYW196554:UYX196554 UPA196554:UPB196554 UFE196554:UFF196554 TVI196554:TVJ196554 TLM196554:TLN196554 TBQ196554:TBR196554 SRU196554:SRV196554 SHY196554:SHZ196554 RYC196554:RYD196554 ROG196554:ROH196554 REK196554:REL196554 QUO196554:QUP196554 QKS196554:QKT196554 QAW196554:QAX196554 PRA196554:PRB196554 PHE196554:PHF196554 OXI196554:OXJ196554 ONM196554:ONN196554 ODQ196554:ODR196554 NTU196554:NTV196554 NJY196554:NJZ196554 NAC196554:NAD196554 MQG196554:MQH196554 MGK196554:MGL196554 LWO196554:LWP196554 LMS196554:LMT196554 LCW196554:LCX196554 KTA196554:KTB196554 KJE196554:KJF196554 JZI196554:JZJ196554 JPM196554:JPN196554 JFQ196554:JFR196554 IVU196554:IVV196554 ILY196554:ILZ196554 ICC196554:ICD196554 HSG196554:HSH196554 HIK196554:HIL196554 GYO196554:GYP196554 GOS196554:GOT196554 GEW196554:GEX196554 FVA196554:FVB196554 FLE196554:FLF196554 FBI196554:FBJ196554 ERM196554:ERN196554 EHQ196554:EHR196554 DXU196554:DXV196554 DNY196554:DNZ196554 DEC196554:DED196554 CUG196554:CUH196554 CKK196554:CKL196554 CAO196554:CAP196554 BQS196554:BQT196554 BGW196554:BGX196554 AXA196554:AXB196554 ANE196554:ANF196554 ADI196554:ADJ196554 TM196554:TN196554 JQ196554:JR196554 U196554:V196554 WWC131018:WWD131018 WMG131018:WMH131018 WCK131018:WCL131018 VSO131018:VSP131018 VIS131018:VIT131018 UYW131018:UYX131018 UPA131018:UPB131018 UFE131018:UFF131018 TVI131018:TVJ131018 TLM131018:TLN131018 TBQ131018:TBR131018 SRU131018:SRV131018 SHY131018:SHZ131018 RYC131018:RYD131018 ROG131018:ROH131018 REK131018:REL131018 QUO131018:QUP131018 QKS131018:QKT131018 QAW131018:QAX131018 PRA131018:PRB131018 PHE131018:PHF131018 OXI131018:OXJ131018 ONM131018:ONN131018 ODQ131018:ODR131018 NTU131018:NTV131018 NJY131018:NJZ131018 NAC131018:NAD131018 MQG131018:MQH131018 MGK131018:MGL131018 LWO131018:LWP131018 LMS131018:LMT131018 LCW131018:LCX131018 KTA131018:KTB131018 KJE131018:KJF131018 JZI131018:JZJ131018 JPM131018:JPN131018 JFQ131018:JFR131018 IVU131018:IVV131018 ILY131018:ILZ131018 ICC131018:ICD131018 HSG131018:HSH131018 HIK131018:HIL131018 GYO131018:GYP131018 GOS131018:GOT131018 GEW131018:GEX131018 FVA131018:FVB131018 FLE131018:FLF131018 FBI131018:FBJ131018 ERM131018:ERN131018 EHQ131018:EHR131018 DXU131018:DXV131018 DNY131018:DNZ131018 DEC131018:DED131018 CUG131018:CUH131018 CKK131018:CKL131018 CAO131018:CAP131018 BQS131018:BQT131018 BGW131018:BGX131018 AXA131018:AXB131018 ANE131018:ANF131018 ADI131018:ADJ131018 TM131018:TN131018 JQ131018:JR131018 U131018:V131018 WWC65482:WWD65482 WMG65482:WMH65482 WCK65482:WCL65482 VSO65482:VSP65482 VIS65482:VIT65482 UYW65482:UYX65482 UPA65482:UPB65482 UFE65482:UFF65482 TVI65482:TVJ65482 TLM65482:TLN65482 TBQ65482:TBR65482 SRU65482:SRV65482 SHY65482:SHZ65482 RYC65482:RYD65482 ROG65482:ROH65482 REK65482:REL65482 QUO65482:QUP65482 QKS65482:QKT65482 QAW65482:QAX65482 PRA65482:PRB65482 PHE65482:PHF65482 OXI65482:OXJ65482 ONM65482:ONN65482 ODQ65482:ODR65482 NTU65482:NTV65482 NJY65482:NJZ65482 NAC65482:NAD65482 MQG65482:MQH65482 MGK65482:MGL65482 LWO65482:LWP65482 LMS65482:LMT65482 LCW65482:LCX65482 KTA65482:KTB65482 KJE65482:KJF65482 JZI65482:JZJ65482 JPM65482:JPN65482 JFQ65482:JFR65482 IVU65482:IVV65482 ILY65482:ILZ65482 ICC65482:ICD65482 HSG65482:HSH65482 HIK65482:HIL65482 GYO65482:GYP65482 GOS65482:GOT65482 GEW65482:GEX65482 FVA65482:FVB65482 FLE65482:FLF65482 FBI65482:FBJ65482 ERM65482:ERN65482 EHQ65482:EHR65482 DXU65482:DXV65482 DNY65482:DNZ65482 DEC65482:DED65482 CUG65482:CUH65482 CKK65482:CKL65482 CAO65482:CAP65482 BQS65482:BQT65482 BGW65482:BGX65482 AXA65482:AXB65482 ANE65482:ANF65482 ADI65482:ADJ65482 TM65482:TN65482 JQ65482:JR65482 U65482:V65482 WWC5:WWD5 WMG5:WMH5 WCK5:WCL5 VSO5:VSP5 VIS5:VIT5 UYW5:UYX5 UPA5:UPB5 UFE5:UFF5 TVI5:TVJ5 TLM5:TLN5 TBQ5:TBR5 SRU5:SRV5 SHY5:SHZ5 RYC5:RYD5 ROG5:ROH5 REK5:REL5 QUO5:QUP5 QKS5:QKT5 QAW5:QAX5 PRA5:PRB5 PHE5:PHF5 OXI5:OXJ5 ONM5:ONN5 ODQ5:ODR5 NTU5:NTV5 NJY5:NJZ5 NAC5:NAD5 MQG5:MQH5 MGK5:MGL5 LWO5:LWP5 LMS5:LMT5 LCW5:LCX5 KTA5:KTB5 KJE5:KJF5 JZI5:JZJ5 JPM5:JPN5 JFQ5:JFR5 IVU5:IVV5 ILY5:ILZ5 ICC5:ICD5 HSG5:HSH5 HIK5:HIL5 GYO5:GYP5 GOS5:GOT5 GEW5:GEX5 FVA5:FVB5 FLE5:FLF5 FBI5:FBJ5 ERM5:ERN5 EHQ5:EHR5 DXU5:DXV5 DNY5:DNZ5 DEC5:DED5 CUG5:CUH5 CKK5:CKL5 CAO5:CAP5</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2"/>
  <dimension ref="B1:V64"/>
  <sheetViews>
    <sheetView showGridLines="0" view="pageBreakPreview" zoomScale="80" zoomScaleNormal="75" zoomScaleSheetLayoutView="80" workbookViewId="0"/>
  </sheetViews>
  <sheetFormatPr defaultColWidth="9" defaultRowHeight="14.4"/>
  <cols>
    <col min="1" max="1" width="3.88671875" style="1179" customWidth="1"/>
    <col min="2" max="2" width="9" style="1179"/>
    <col min="3" max="3" width="12.88671875" style="1179" customWidth="1"/>
    <col min="4" max="4" width="12.109375" style="1179" customWidth="1"/>
    <col min="5" max="5" width="5.88671875" style="1179" customWidth="1"/>
    <col min="6" max="6" width="4.6640625" style="1179" customWidth="1"/>
    <col min="7" max="7" width="5.88671875" style="1179" customWidth="1"/>
    <col min="8" max="8" width="4.6640625" style="1179" customWidth="1"/>
    <col min="9" max="9" width="6.6640625" style="1179" customWidth="1"/>
    <col min="10" max="10" width="4.6640625" style="1179" customWidth="1"/>
    <col min="11" max="11" width="7.109375" style="1179" customWidth="1"/>
    <col min="12" max="12" width="12" style="1179" customWidth="1"/>
    <col min="13" max="13" width="3.33203125" style="1179" customWidth="1"/>
    <col min="14" max="14" width="2.33203125" style="1179" customWidth="1"/>
    <col min="15" max="15" width="5.88671875" style="1179" customWidth="1"/>
    <col min="16" max="16" width="4.6640625" style="1179" customWidth="1"/>
    <col min="17" max="17" width="6.88671875" style="1179" customWidth="1"/>
    <col min="18" max="18" width="12.88671875" style="1179" customWidth="1"/>
    <col min="19" max="19" width="10.88671875" style="1179" customWidth="1"/>
    <col min="20" max="20" width="3" style="1179" customWidth="1"/>
    <col min="21" max="16384" width="9" style="1179"/>
  </cols>
  <sheetData>
    <row r="1" spans="2:22" ht="29.25" customHeight="1">
      <c r="H1" s="4786"/>
      <c r="I1" s="4786"/>
      <c r="J1" s="4786"/>
      <c r="K1" s="4786"/>
      <c r="L1" s="1180"/>
      <c r="M1" s="4786"/>
      <c r="N1" s="4786"/>
      <c r="O1" s="4786"/>
      <c r="R1" s="1180"/>
      <c r="S1" s="1180"/>
    </row>
    <row r="2" spans="2:22" ht="66.75" customHeight="1">
      <c r="B2" s="1181" t="s">
        <v>98</v>
      </c>
      <c r="C2" s="1181"/>
      <c r="D2" s="1181"/>
      <c r="E2" s="1181"/>
      <c r="F2" s="1181"/>
      <c r="G2" s="1181"/>
      <c r="H2" s="1181"/>
      <c r="I2" s="1181"/>
      <c r="J2" s="4786"/>
      <c r="K2" s="4786"/>
      <c r="M2" s="4786"/>
      <c r="N2" s="4786"/>
      <c r="O2" s="4786"/>
    </row>
    <row r="3" spans="2:22" ht="12" customHeight="1">
      <c r="H3" s="1180"/>
      <c r="I3" s="1180"/>
      <c r="J3" s="1180"/>
      <c r="K3" s="1180"/>
      <c r="M3" s="1180"/>
      <c r="N3" s="1180"/>
      <c r="O3" s="1180"/>
      <c r="P3" s="1180"/>
      <c r="Q3" s="1180"/>
    </row>
    <row r="4" spans="2:22" ht="32.25" customHeight="1">
      <c r="C4" s="1182"/>
      <c r="N4" s="1179" t="s">
        <v>1069</v>
      </c>
      <c r="Q4" s="4782" t="str">
        <f>入力シート!C5</f>
        <v>久留米市長</v>
      </c>
      <c r="R4" s="4782"/>
      <c r="S4" s="4782"/>
    </row>
    <row r="5" spans="2:22" ht="21" customHeight="1"/>
    <row r="6" spans="2:22" ht="21.75" customHeight="1">
      <c r="D6" s="1183" t="s">
        <v>99</v>
      </c>
      <c r="E6" s="1184"/>
      <c r="F6" s="1185" t="s">
        <v>5</v>
      </c>
      <c r="G6" s="1184"/>
      <c r="H6" s="1185" t="s">
        <v>6</v>
      </c>
      <c r="I6" s="1184"/>
      <c r="J6" s="1185" t="s">
        <v>7</v>
      </c>
      <c r="L6" s="1183" t="s">
        <v>100</v>
      </c>
      <c r="M6" s="4783"/>
      <c r="N6" s="4783"/>
      <c r="O6" s="4783"/>
      <c r="P6" s="4783"/>
      <c r="Q6" s="4783"/>
      <c r="R6" s="4783"/>
      <c r="V6" s="1179" t="str">
        <f>入力シート!C16</f>
        <v>久留米次郎</v>
      </c>
    </row>
    <row r="7" spans="2:22" ht="21.75" customHeight="1">
      <c r="D7" s="1186" t="s">
        <v>101</v>
      </c>
      <c r="E7" s="4784" t="str">
        <f>入力シート!C4</f>
        <v>道新第101号</v>
      </c>
      <c r="F7" s="4784"/>
      <c r="G7" s="4784"/>
      <c r="H7" s="4784"/>
      <c r="I7" s="4784"/>
      <c r="J7" s="4784"/>
      <c r="V7" s="1179" t="str">
        <f>入力シート!C20</f>
        <v>久留米三郎</v>
      </c>
    </row>
    <row r="8" spans="2:22" ht="21.75" customHeight="1">
      <c r="D8" s="1183" t="s">
        <v>102</v>
      </c>
      <c r="E8" s="4785" t="str">
        <f>入力シート!C10</f>
        <v>○○校区道路改良工事</v>
      </c>
      <c r="F8" s="4785"/>
      <c r="G8" s="4785"/>
      <c r="H8" s="4785"/>
      <c r="I8" s="4785"/>
      <c r="J8" s="4785"/>
      <c r="K8" s="4785"/>
      <c r="L8" s="4785"/>
      <c r="M8" s="4785"/>
      <c r="N8" s="4785"/>
      <c r="O8" s="4785"/>
      <c r="P8" s="1183"/>
      <c r="R8" s="4786"/>
    </row>
    <row r="9" spans="2:22" ht="21.75" customHeight="1" thickBot="1">
      <c r="D9" s="1179" t="s">
        <v>103</v>
      </c>
      <c r="E9" s="4788" t="str">
        <f>入力シート!C26</f>
        <v>(株）○○○○建設</v>
      </c>
      <c r="F9" s="4788"/>
      <c r="G9" s="4788"/>
      <c r="H9" s="4788"/>
      <c r="I9" s="4788"/>
      <c r="J9" s="4788"/>
      <c r="K9" s="1179" t="s">
        <v>104</v>
      </c>
      <c r="M9" s="4789"/>
      <c r="N9" s="4789"/>
      <c r="O9" s="4789"/>
      <c r="P9" s="4789"/>
      <c r="Q9" s="4789"/>
      <c r="R9" s="4787"/>
    </row>
    <row r="10" spans="2:22" ht="45" customHeight="1" thickBot="1">
      <c r="B10" s="1187" t="s">
        <v>20</v>
      </c>
      <c r="C10" s="4765" t="s">
        <v>105</v>
      </c>
      <c r="D10" s="4766"/>
      <c r="E10" s="4765" t="s">
        <v>106</v>
      </c>
      <c r="F10" s="4766"/>
      <c r="G10" s="4766"/>
      <c r="H10" s="4766"/>
      <c r="I10" s="4766"/>
      <c r="J10" s="4766"/>
      <c r="K10" s="4766"/>
      <c r="L10" s="4766"/>
      <c r="M10" s="4766"/>
      <c r="N10" s="4766"/>
      <c r="O10" s="4766"/>
      <c r="P10" s="4766"/>
      <c r="Q10" s="4766"/>
      <c r="R10" s="4767"/>
      <c r="S10" s="1188" t="s">
        <v>107</v>
      </c>
    </row>
    <row r="11" spans="2:22" ht="20.25" customHeight="1">
      <c r="B11" s="4755" t="s">
        <v>108</v>
      </c>
      <c r="C11" s="4707" t="s">
        <v>109</v>
      </c>
      <c r="D11" s="4708"/>
      <c r="E11" s="4768" t="s">
        <v>110</v>
      </c>
      <c r="F11" s="4769"/>
      <c r="G11" s="4769"/>
      <c r="H11" s="4769"/>
      <c r="I11" s="4769"/>
      <c r="J11" s="4769"/>
      <c r="K11" s="4769"/>
      <c r="L11" s="4769"/>
      <c r="M11" s="4769"/>
      <c r="N11" s="4769"/>
      <c r="O11" s="4769"/>
      <c r="P11" s="4769"/>
      <c r="Q11" s="4769"/>
      <c r="R11" s="4770"/>
      <c r="S11" s="1189"/>
    </row>
    <row r="12" spans="2:22" ht="20.25" customHeight="1">
      <c r="B12" s="4755"/>
      <c r="C12" s="4757"/>
      <c r="D12" s="4758"/>
      <c r="E12" s="4748" t="s">
        <v>111</v>
      </c>
      <c r="F12" s="4749"/>
      <c r="G12" s="4749"/>
      <c r="H12" s="4749"/>
      <c r="I12" s="4749"/>
      <c r="J12" s="4749"/>
      <c r="K12" s="4749"/>
      <c r="L12" s="4749"/>
      <c r="M12" s="4749"/>
      <c r="N12" s="4749"/>
      <c r="O12" s="4749"/>
      <c r="P12" s="4749"/>
      <c r="Q12" s="4749"/>
      <c r="R12" s="4750"/>
      <c r="S12" s="1190"/>
    </row>
    <row r="13" spans="2:22" ht="20.25" customHeight="1">
      <c r="B13" s="4755"/>
      <c r="C13" s="4757"/>
      <c r="D13" s="4758"/>
      <c r="E13" s="4748" t="s">
        <v>112</v>
      </c>
      <c r="F13" s="4749"/>
      <c r="G13" s="4749"/>
      <c r="H13" s="4749"/>
      <c r="I13" s="4749"/>
      <c r="J13" s="4749"/>
      <c r="K13" s="4749"/>
      <c r="L13" s="4749"/>
      <c r="M13" s="4749"/>
      <c r="N13" s="4749"/>
      <c r="O13" s="4749"/>
      <c r="P13" s="4749"/>
      <c r="Q13" s="4749"/>
      <c r="R13" s="4750"/>
      <c r="S13" s="1190"/>
    </row>
    <row r="14" spans="2:22" ht="20.25" customHeight="1">
      <c r="B14" s="4755"/>
      <c r="C14" s="4757"/>
      <c r="D14" s="4758"/>
      <c r="E14" s="4748" t="s">
        <v>113</v>
      </c>
      <c r="F14" s="4749"/>
      <c r="G14" s="4749"/>
      <c r="H14" s="4749"/>
      <c r="I14" s="4749"/>
      <c r="J14" s="4749"/>
      <c r="K14" s="4749"/>
      <c r="L14" s="4749"/>
      <c r="M14" s="4749"/>
      <c r="N14" s="4749"/>
      <c r="O14" s="4749"/>
      <c r="P14" s="4749"/>
      <c r="Q14" s="4749"/>
      <c r="R14" s="4750"/>
      <c r="S14" s="1190"/>
    </row>
    <row r="15" spans="2:22" ht="20.25" customHeight="1">
      <c r="B15" s="4755"/>
      <c r="C15" s="4709"/>
      <c r="D15" s="4710"/>
      <c r="E15" s="4771" t="s">
        <v>114</v>
      </c>
      <c r="F15" s="4772"/>
      <c r="G15" s="4772"/>
      <c r="H15" s="4772"/>
      <c r="I15" s="4772"/>
      <c r="J15" s="4772"/>
      <c r="K15" s="4772"/>
      <c r="L15" s="4772"/>
      <c r="M15" s="4772"/>
      <c r="N15" s="4772"/>
      <c r="O15" s="4772"/>
      <c r="P15" s="4772"/>
      <c r="Q15" s="4772"/>
      <c r="R15" s="4773"/>
      <c r="S15" s="1191"/>
    </row>
    <row r="16" spans="2:22" ht="20.25" customHeight="1">
      <c r="B16" s="4755"/>
      <c r="C16" s="4707" t="s">
        <v>115</v>
      </c>
      <c r="D16" s="4708"/>
      <c r="E16" s="4774" t="s">
        <v>116</v>
      </c>
      <c r="F16" s="4775"/>
      <c r="G16" s="4775"/>
      <c r="H16" s="4775"/>
      <c r="I16" s="4775"/>
      <c r="J16" s="4775"/>
      <c r="K16" s="4775"/>
      <c r="L16" s="4775"/>
      <c r="M16" s="4775"/>
      <c r="N16" s="4775"/>
      <c r="O16" s="4775"/>
      <c r="P16" s="4775"/>
      <c r="Q16" s="4775"/>
      <c r="R16" s="4776"/>
      <c r="S16" s="1192"/>
    </row>
    <row r="17" spans="2:19" ht="20.25" customHeight="1">
      <c r="B17" s="4755"/>
      <c r="C17" s="4709"/>
      <c r="D17" s="4710"/>
      <c r="E17" s="4759" t="s">
        <v>117</v>
      </c>
      <c r="F17" s="4760"/>
      <c r="G17" s="4760"/>
      <c r="H17" s="4760"/>
      <c r="I17" s="4760"/>
      <c r="J17" s="4760"/>
      <c r="K17" s="4760"/>
      <c r="L17" s="4760"/>
      <c r="M17" s="4760"/>
      <c r="N17" s="4760"/>
      <c r="O17" s="4760"/>
      <c r="P17" s="4760"/>
      <c r="Q17" s="4760"/>
      <c r="R17" s="4761"/>
      <c r="S17" s="1191"/>
    </row>
    <row r="18" spans="2:19" ht="34.950000000000003" customHeight="1">
      <c r="B18" s="4755"/>
      <c r="C18" s="4707" t="s">
        <v>2352</v>
      </c>
      <c r="D18" s="4708"/>
      <c r="E18" s="4711" t="s">
        <v>2353</v>
      </c>
      <c r="F18" s="4712"/>
      <c r="G18" s="4712"/>
      <c r="H18" s="4712"/>
      <c r="I18" s="4712"/>
      <c r="J18" s="4712"/>
      <c r="K18" s="4712"/>
      <c r="L18" s="4712"/>
      <c r="M18" s="4712"/>
      <c r="N18" s="4712"/>
      <c r="O18" s="4712"/>
      <c r="P18" s="4712"/>
      <c r="Q18" s="4712"/>
      <c r="R18" s="4713"/>
      <c r="S18" s="1189"/>
    </row>
    <row r="19" spans="2:19" ht="34.950000000000003" customHeight="1">
      <c r="B19" s="4755"/>
      <c r="C19" s="4709"/>
      <c r="D19" s="4710"/>
      <c r="E19" s="4714" t="s">
        <v>2354</v>
      </c>
      <c r="F19" s="4715"/>
      <c r="G19" s="4715"/>
      <c r="H19" s="4715"/>
      <c r="I19" s="4715"/>
      <c r="J19" s="4715"/>
      <c r="K19" s="4715"/>
      <c r="L19" s="4715"/>
      <c r="M19" s="4715"/>
      <c r="N19" s="4715"/>
      <c r="O19" s="4715"/>
      <c r="P19" s="4715"/>
      <c r="Q19" s="4715"/>
      <c r="R19" s="4716"/>
      <c r="S19" s="1191"/>
    </row>
    <row r="20" spans="2:19" ht="20.25" customHeight="1">
      <c r="B20" s="4755"/>
      <c r="C20" s="4757" t="s">
        <v>118</v>
      </c>
      <c r="D20" s="4758"/>
      <c r="E20" s="4779" t="s">
        <v>119</v>
      </c>
      <c r="F20" s="4780"/>
      <c r="G20" s="4780"/>
      <c r="H20" s="4780"/>
      <c r="I20" s="4780"/>
      <c r="J20" s="4780"/>
      <c r="K20" s="4780"/>
      <c r="L20" s="4780"/>
      <c r="M20" s="4780"/>
      <c r="N20" s="4780"/>
      <c r="O20" s="4780"/>
      <c r="P20" s="4780"/>
      <c r="Q20" s="4780"/>
      <c r="R20" s="4781"/>
      <c r="S20" s="1192"/>
    </row>
    <row r="21" spans="2:19" ht="20.25" customHeight="1">
      <c r="B21" s="4755"/>
      <c r="C21" s="4757"/>
      <c r="D21" s="4758"/>
      <c r="E21" s="4748" t="s">
        <v>120</v>
      </c>
      <c r="F21" s="4749"/>
      <c r="G21" s="4749"/>
      <c r="H21" s="4749"/>
      <c r="I21" s="4749"/>
      <c r="J21" s="4749"/>
      <c r="K21" s="4749"/>
      <c r="L21" s="4749"/>
      <c r="M21" s="4749"/>
      <c r="N21" s="4749"/>
      <c r="O21" s="4749"/>
      <c r="P21" s="4749"/>
      <c r="Q21" s="4749"/>
      <c r="R21" s="4750"/>
      <c r="S21" s="1190"/>
    </row>
    <row r="22" spans="2:19" ht="20.25" customHeight="1">
      <c r="B22" s="4755"/>
      <c r="C22" s="4757"/>
      <c r="D22" s="4758"/>
      <c r="E22" s="4748" t="s">
        <v>121</v>
      </c>
      <c r="F22" s="4749"/>
      <c r="G22" s="4749"/>
      <c r="H22" s="4749"/>
      <c r="I22" s="4749"/>
      <c r="J22" s="4749"/>
      <c r="K22" s="4749"/>
      <c r="L22" s="4749"/>
      <c r="M22" s="4749"/>
      <c r="N22" s="4749"/>
      <c r="O22" s="4749"/>
      <c r="P22" s="4749"/>
      <c r="Q22" s="4749"/>
      <c r="R22" s="4750"/>
      <c r="S22" s="1190"/>
    </row>
    <row r="23" spans="2:19" ht="20.25" customHeight="1">
      <c r="B23" s="4755"/>
      <c r="C23" s="4757"/>
      <c r="D23" s="4758"/>
      <c r="E23" s="4748" t="s">
        <v>122</v>
      </c>
      <c r="F23" s="4749"/>
      <c r="G23" s="4749"/>
      <c r="H23" s="4749"/>
      <c r="I23" s="4749"/>
      <c r="J23" s="4749"/>
      <c r="K23" s="4749"/>
      <c r="L23" s="4749"/>
      <c r="M23" s="4749"/>
      <c r="N23" s="4749"/>
      <c r="O23" s="4749"/>
      <c r="P23" s="4749"/>
      <c r="Q23" s="4749"/>
      <c r="R23" s="4750"/>
      <c r="S23" s="1190"/>
    </row>
    <row r="24" spans="2:19" ht="20.25" customHeight="1" thickBot="1">
      <c r="B24" s="4755"/>
      <c r="C24" s="4777"/>
      <c r="D24" s="4778"/>
      <c r="E24" s="4751" t="s">
        <v>123</v>
      </c>
      <c r="F24" s="4752"/>
      <c r="G24" s="4752"/>
      <c r="H24" s="4752"/>
      <c r="I24" s="4752"/>
      <c r="J24" s="4752"/>
      <c r="K24" s="4752"/>
      <c r="L24" s="4752"/>
      <c r="M24" s="4752"/>
      <c r="N24" s="4752"/>
      <c r="O24" s="4752"/>
      <c r="P24" s="4752"/>
      <c r="Q24" s="4752"/>
      <c r="R24" s="4753"/>
      <c r="S24" s="1191"/>
    </row>
    <row r="25" spans="2:19" ht="20.25" customHeight="1">
      <c r="B25" s="4754" t="s">
        <v>124</v>
      </c>
      <c r="C25" s="4743" t="s">
        <v>125</v>
      </c>
      <c r="D25" s="4744"/>
      <c r="E25" s="4745" t="s">
        <v>126</v>
      </c>
      <c r="F25" s="4746"/>
      <c r="G25" s="4746"/>
      <c r="H25" s="4746"/>
      <c r="I25" s="4746"/>
      <c r="J25" s="4746"/>
      <c r="K25" s="4746"/>
      <c r="L25" s="4746"/>
      <c r="M25" s="4746"/>
      <c r="N25" s="4746"/>
      <c r="O25" s="4746"/>
      <c r="P25" s="4746"/>
      <c r="Q25" s="4746"/>
      <c r="R25" s="4747"/>
      <c r="S25" s="1193"/>
    </row>
    <row r="26" spans="2:19" ht="20.25" customHeight="1">
      <c r="B26" s="4755"/>
      <c r="C26" s="4757"/>
      <c r="D26" s="4758"/>
      <c r="E26" s="4734" t="s">
        <v>127</v>
      </c>
      <c r="F26" s="4735"/>
      <c r="G26" s="4735"/>
      <c r="H26" s="4735"/>
      <c r="I26" s="4735"/>
      <c r="J26" s="4735"/>
      <c r="K26" s="4735"/>
      <c r="L26" s="4735"/>
      <c r="M26" s="4735"/>
      <c r="N26" s="4735"/>
      <c r="O26" s="4735"/>
      <c r="P26" s="4735"/>
      <c r="Q26" s="4735"/>
      <c r="R26" s="4736"/>
      <c r="S26" s="1190"/>
    </row>
    <row r="27" spans="2:19" ht="20.25" customHeight="1">
      <c r="B27" s="4755"/>
      <c r="C27" s="4757"/>
      <c r="D27" s="4758"/>
      <c r="E27" s="4759" t="s">
        <v>128</v>
      </c>
      <c r="F27" s="4760"/>
      <c r="G27" s="4760"/>
      <c r="H27" s="4760"/>
      <c r="I27" s="4760"/>
      <c r="J27" s="4760"/>
      <c r="K27" s="4760"/>
      <c r="L27" s="4760"/>
      <c r="M27" s="4760"/>
      <c r="N27" s="4760"/>
      <c r="O27" s="4760"/>
      <c r="P27" s="4760"/>
      <c r="Q27" s="4760"/>
      <c r="R27" s="4761"/>
      <c r="S27" s="1191"/>
    </row>
    <row r="28" spans="2:19" ht="20.25" customHeight="1">
      <c r="B28" s="4755"/>
      <c r="C28" s="4707" t="s">
        <v>129</v>
      </c>
      <c r="D28" s="4708"/>
      <c r="E28" s="4762" t="s">
        <v>130</v>
      </c>
      <c r="F28" s="4763"/>
      <c r="G28" s="4763"/>
      <c r="H28" s="4763"/>
      <c r="I28" s="4763"/>
      <c r="J28" s="4763"/>
      <c r="K28" s="4763"/>
      <c r="L28" s="4763"/>
      <c r="M28" s="4763"/>
      <c r="N28" s="4763"/>
      <c r="O28" s="4763"/>
      <c r="P28" s="4763"/>
      <c r="Q28" s="4763"/>
      <c r="R28" s="4764"/>
      <c r="S28" s="1192"/>
    </row>
    <row r="29" spans="2:19" ht="20.25" customHeight="1">
      <c r="B29" s="4755"/>
      <c r="C29" s="4757"/>
      <c r="D29" s="4758"/>
      <c r="E29" s="4734" t="s">
        <v>131</v>
      </c>
      <c r="F29" s="4735"/>
      <c r="G29" s="4735"/>
      <c r="H29" s="4735"/>
      <c r="I29" s="4735"/>
      <c r="J29" s="4735"/>
      <c r="K29" s="4735"/>
      <c r="L29" s="4735"/>
      <c r="M29" s="4735"/>
      <c r="N29" s="4735"/>
      <c r="O29" s="4735"/>
      <c r="P29" s="4735"/>
      <c r="Q29" s="4735"/>
      <c r="R29" s="4736"/>
      <c r="S29" s="1190"/>
    </row>
    <row r="30" spans="2:19" ht="20.25" customHeight="1">
      <c r="B30" s="4755"/>
      <c r="C30" s="4757"/>
      <c r="D30" s="4758"/>
      <c r="E30" s="4734" t="s">
        <v>132</v>
      </c>
      <c r="F30" s="4735"/>
      <c r="G30" s="4735"/>
      <c r="H30" s="4735"/>
      <c r="I30" s="4735"/>
      <c r="J30" s="4735"/>
      <c r="K30" s="4735"/>
      <c r="L30" s="4735"/>
      <c r="M30" s="4735"/>
      <c r="N30" s="4735"/>
      <c r="O30" s="4735"/>
      <c r="P30" s="4735"/>
      <c r="Q30" s="4735"/>
      <c r="R30" s="4736"/>
      <c r="S30" s="1190"/>
    </row>
    <row r="31" spans="2:19" ht="20.25" customHeight="1" thickBot="1">
      <c r="B31" s="4755"/>
      <c r="C31" s="4709"/>
      <c r="D31" s="4710"/>
      <c r="E31" s="4737" t="s">
        <v>133</v>
      </c>
      <c r="F31" s="4738"/>
      <c r="G31" s="4738"/>
      <c r="H31" s="4738"/>
      <c r="I31" s="4738"/>
      <c r="J31" s="4738"/>
      <c r="K31" s="4738"/>
      <c r="L31" s="4738"/>
      <c r="M31" s="4738"/>
      <c r="N31" s="4738"/>
      <c r="O31" s="4738"/>
      <c r="P31" s="4738"/>
      <c r="Q31" s="4738"/>
      <c r="R31" s="4739"/>
      <c r="S31" s="1194"/>
    </row>
    <row r="32" spans="2:19" ht="20.25" customHeight="1">
      <c r="B32" s="4755"/>
      <c r="C32" s="4757" t="s">
        <v>134</v>
      </c>
      <c r="D32" s="4758"/>
      <c r="E32" s="4762" t="s">
        <v>135</v>
      </c>
      <c r="F32" s="4763"/>
      <c r="G32" s="4763"/>
      <c r="H32" s="4763"/>
      <c r="I32" s="4763"/>
      <c r="J32" s="4763"/>
      <c r="K32" s="4763"/>
      <c r="L32" s="4763"/>
      <c r="M32" s="4763"/>
      <c r="N32" s="4763"/>
      <c r="O32" s="4763"/>
      <c r="P32" s="4763"/>
      <c r="Q32" s="4763"/>
      <c r="R32" s="4764"/>
      <c r="S32" s="1192"/>
    </row>
    <row r="33" spans="2:19" ht="20.25" customHeight="1">
      <c r="B33" s="4755"/>
      <c r="C33" s="4757"/>
      <c r="D33" s="4758"/>
      <c r="E33" s="4734" t="s">
        <v>136</v>
      </c>
      <c r="F33" s="4735"/>
      <c r="G33" s="4735"/>
      <c r="H33" s="4735"/>
      <c r="I33" s="4735"/>
      <c r="J33" s="4735"/>
      <c r="K33" s="4735"/>
      <c r="L33" s="4735"/>
      <c r="M33" s="4735"/>
      <c r="N33" s="4735"/>
      <c r="O33" s="4735"/>
      <c r="P33" s="4735"/>
      <c r="Q33" s="4735"/>
      <c r="R33" s="4736"/>
      <c r="S33" s="1190"/>
    </row>
    <row r="34" spans="2:19" ht="20.25" customHeight="1">
      <c r="B34" s="4755"/>
      <c r="C34" s="4757"/>
      <c r="D34" s="4758"/>
      <c r="E34" s="4734" t="s">
        <v>137</v>
      </c>
      <c r="F34" s="4735"/>
      <c r="G34" s="4735"/>
      <c r="H34" s="4735"/>
      <c r="I34" s="4735"/>
      <c r="J34" s="4735"/>
      <c r="K34" s="4735"/>
      <c r="L34" s="4735"/>
      <c r="M34" s="4735"/>
      <c r="N34" s="4735"/>
      <c r="O34" s="4735"/>
      <c r="P34" s="4735"/>
      <c r="Q34" s="4735"/>
      <c r="R34" s="4736"/>
      <c r="S34" s="1190"/>
    </row>
    <row r="35" spans="2:19" ht="20.25" customHeight="1" thickBot="1">
      <c r="B35" s="4756"/>
      <c r="C35" s="4757"/>
      <c r="D35" s="4758"/>
      <c r="E35" s="4734" t="s">
        <v>138</v>
      </c>
      <c r="F35" s="4735"/>
      <c r="G35" s="4735"/>
      <c r="H35" s="4735"/>
      <c r="I35" s="4735"/>
      <c r="J35" s="4735"/>
      <c r="K35" s="4735"/>
      <c r="L35" s="4735"/>
      <c r="M35" s="4735"/>
      <c r="N35" s="4735"/>
      <c r="O35" s="4735"/>
      <c r="P35" s="4735"/>
      <c r="Q35" s="4735"/>
      <c r="R35" s="4736"/>
      <c r="S35" s="1195"/>
    </row>
    <row r="36" spans="2:19" ht="20.25" customHeight="1">
      <c r="B36" s="4740" t="s">
        <v>1070</v>
      </c>
      <c r="C36" s="4743"/>
      <c r="D36" s="4744"/>
      <c r="E36" s="4745"/>
      <c r="F36" s="4746"/>
      <c r="G36" s="4746"/>
      <c r="H36" s="4746"/>
      <c r="I36" s="4746"/>
      <c r="J36" s="4746"/>
      <c r="K36" s="4746"/>
      <c r="L36" s="4746"/>
      <c r="M36" s="4746"/>
      <c r="N36" s="4746"/>
      <c r="O36" s="4746"/>
      <c r="P36" s="4746"/>
      <c r="Q36" s="4746"/>
      <c r="R36" s="4747"/>
      <c r="S36" s="1193"/>
    </row>
    <row r="37" spans="2:19" ht="20.25" customHeight="1">
      <c r="B37" s="4741"/>
      <c r="C37" s="4732"/>
      <c r="D37" s="4733"/>
      <c r="E37" s="4734"/>
      <c r="F37" s="4735"/>
      <c r="G37" s="4735"/>
      <c r="H37" s="4735"/>
      <c r="I37" s="4735"/>
      <c r="J37" s="4735"/>
      <c r="K37" s="4735"/>
      <c r="L37" s="4735"/>
      <c r="M37" s="4735"/>
      <c r="N37" s="4735"/>
      <c r="O37" s="4735"/>
      <c r="P37" s="4735"/>
      <c r="Q37" s="4735"/>
      <c r="R37" s="4736"/>
      <c r="S37" s="1190"/>
    </row>
    <row r="38" spans="2:19" ht="20.25" customHeight="1">
      <c r="B38" s="4741"/>
      <c r="C38" s="4732"/>
      <c r="D38" s="4733"/>
      <c r="E38" s="4734"/>
      <c r="F38" s="4735"/>
      <c r="G38" s="4735"/>
      <c r="H38" s="4735"/>
      <c r="I38" s="4735"/>
      <c r="J38" s="4735"/>
      <c r="K38" s="4735"/>
      <c r="L38" s="4735"/>
      <c r="M38" s="4735"/>
      <c r="N38" s="4735"/>
      <c r="O38" s="4735"/>
      <c r="P38" s="4735"/>
      <c r="Q38" s="4735"/>
      <c r="R38" s="4736"/>
      <c r="S38" s="1190"/>
    </row>
    <row r="39" spans="2:19" ht="20.25" customHeight="1">
      <c r="B39" s="4741"/>
      <c r="C39" s="4707"/>
      <c r="D39" s="4708"/>
      <c r="E39" s="4734"/>
      <c r="F39" s="4735"/>
      <c r="G39" s="4735"/>
      <c r="H39" s="4735"/>
      <c r="I39" s="4735"/>
      <c r="J39" s="4735"/>
      <c r="K39" s="4735"/>
      <c r="L39" s="4735"/>
      <c r="M39" s="4735"/>
      <c r="N39" s="4735"/>
      <c r="O39" s="4735"/>
      <c r="P39" s="4735"/>
      <c r="Q39" s="4735"/>
      <c r="R39" s="4736"/>
      <c r="S39" s="1190"/>
    </row>
    <row r="40" spans="2:19" ht="20.25" customHeight="1">
      <c r="B40" s="4741"/>
      <c r="C40" s="4707"/>
      <c r="D40" s="4708"/>
      <c r="E40" s="4734"/>
      <c r="F40" s="4735"/>
      <c r="G40" s="4735"/>
      <c r="H40" s="4735"/>
      <c r="I40" s="4735"/>
      <c r="J40" s="4735"/>
      <c r="K40" s="4735"/>
      <c r="L40" s="4735"/>
      <c r="M40" s="4735"/>
      <c r="N40" s="4735"/>
      <c r="O40" s="4735"/>
      <c r="P40" s="4735"/>
      <c r="Q40" s="4735"/>
      <c r="R40" s="4736"/>
      <c r="S40" s="1190"/>
    </row>
    <row r="41" spans="2:19" ht="20.25" customHeight="1">
      <c r="B41" s="4741"/>
      <c r="C41" s="4732"/>
      <c r="D41" s="4733"/>
      <c r="E41" s="4734"/>
      <c r="F41" s="4735"/>
      <c r="G41" s="4735"/>
      <c r="H41" s="4735"/>
      <c r="I41" s="4735"/>
      <c r="J41" s="4735"/>
      <c r="K41" s="4735"/>
      <c r="L41" s="4735"/>
      <c r="M41" s="4735"/>
      <c r="N41" s="4735"/>
      <c r="O41" s="4735"/>
      <c r="P41" s="4735"/>
      <c r="Q41" s="4735"/>
      <c r="R41" s="4736"/>
      <c r="S41" s="1190"/>
    </row>
    <row r="42" spans="2:19" ht="20.25" customHeight="1">
      <c r="B42" s="4741"/>
      <c r="C42" s="4732"/>
      <c r="D42" s="4733"/>
      <c r="E42" s="4734"/>
      <c r="F42" s="4735"/>
      <c r="G42" s="4735"/>
      <c r="H42" s="4735"/>
      <c r="I42" s="4735"/>
      <c r="J42" s="4735"/>
      <c r="K42" s="4735"/>
      <c r="L42" s="4735"/>
      <c r="M42" s="4735"/>
      <c r="N42" s="4735"/>
      <c r="O42" s="4735"/>
      <c r="P42" s="4735"/>
      <c r="Q42" s="4735"/>
      <c r="R42" s="4736"/>
      <c r="S42" s="1190"/>
    </row>
    <row r="43" spans="2:19" ht="20.25" customHeight="1">
      <c r="B43" s="4741"/>
      <c r="C43" s="4732"/>
      <c r="D43" s="4733"/>
      <c r="E43" s="4734"/>
      <c r="F43" s="4735"/>
      <c r="G43" s="4735"/>
      <c r="H43" s="4735"/>
      <c r="I43" s="4735"/>
      <c r="J43" s="4735"/>
      <c r="K43" s="4735"/>
      <c r="L43" s="4735"/>
      <c r="M43" s="4735"/>
      <c r="N43" s="4735"/>
      <c r="O43" s="4735"/>
      <c r="P43" s="4735"/>
      <c r="Q43" s="4735"/>
      <c r="R43" s="4736"/>
      <c r="S43" s="1190"/>
    </row>
    <row r="44" spans="2:19" ht="20.25" customHeight="1" thickBot="1">
      <c r="B44" s="4742"/>
      <c r="C44" s="1196"/>
      <c r="D44" s="1197"/>
      <c r="E44" s="4737"/>
      <c r="F44" s="4738"/>
      <c r="G44" s="4738"/>
      <c r="H44" s="4738"/>
      <c r="I44" s="4738"/>
      <c r="J44" s="4738"/>
      <c r="K44" s="4738"/>
      <c r="L44" s="4738"/>
      <c r="M44" s="4738"/>
      <c r="N44" s="4738"/>
      <c r="O44" s="4738"/>
      <c r="P44" s="4738"/>
      <c r="Q44" s="4738"/>
      <c r="R44" s="4739"/>
      <c r="S44" s="1194"/>
    </row>
    <row r="45" spans="2:19" ht="15" thickBot="1"/>
    <row r="46" spans="2:19" ht="25.35" customHeight="1">
      <c r="B46" s="4717" t="s">
        <v>139</v>
      </c>
      <c r="C46" s="4718"/>
      <c r="D46" s="4719"/>
      <c r="E46" s="4726"/>
      <c r="F46" s="4727"/>
      <c r="G46" s="4727"/>
      <c r="H46" s="4727"/>
      <c r="I46" s="4727"/>
      <c r="J46" s="4727"/>
      <c r="K46" s="4727"/>
      <c r="L46" s="4727"/>
      <c r="M46" s="4727"/>
      <c r="N46" s="4727"/>
      <c r="O46" s="4727"/>
      <c r="P46" s="4727"/>
      <c r="Q46" s="4727"/>
      <c r="R46" s="4727"/>
      <c r="S46" s="4728"/>
    </row>
    <row r="47" spans="2:19" ht="25.35" customHeight="1">
      <c r="B47" s="4720"/>
      <c r="C47" s="4721"/>
      <c r="D47" s="4722"/>
      <c r="E47" s="4729"/>
      <c r="F47" s="4730"/>
      <c r="G47" s="4730"/>
      <c r="H47" s="4730"/>
      <c r="I47" s="4730"/>
      <c r="J47" s="4730"/>
      <c r="K47" s="4730"/>
      <c r="L47" s="4730"/>
      <c r="M47" s="4730"/>
      <c r="N47" s="4730"/>
      <c r="O47" s="4730"/>
      <c r="P47" s="4730"/>
      <c r="Q47" s="4730"/>
      <c r="R47" s="4730"/>
      <c r="S47" s="4731"/>
    </row>
    <row r="48" spans="2:19" ht="25.35" customHeight="1">
      <c r="B48" s="4720"/>
      <c r="C48" s="4721"/>
      <c r="D48" s="4722"/>
      <c r="E48" s="4729"/>
      <c r="F48" s="4730"/>
      <c r="G48" s="4730"/>
      <c r="H48" s="4730"/>
      <c r="I48" s="4730"/>
      <c r="J48" s="4730"/>
      <c r="K48" s="4730"/>
      <c r="L48" s="4730"/>
      <c r="M48" s="4730"/>
      <c r="N48" s="4730"/>
      <c r="O48" s="4730"/>
      <c r="P48" s="4730"/>
      <c r="Q48" s="4730"/>
      <c r="R48" s="4730"/>
      <c r="S48" s="4731"/>
    </row>
    <row r="49" spans="2:19" ht="25.35" customHeight="1">
      <c r="B49" s="4720"/>
      <c r="C49" s="4721"/>
      <c r="D49" s="4722"/>
      <c r="E49" s="4729"/>
      <c r="F49" s="4730"/>
      <c r="G49" s="4730"/>
      <c r="H49" s="4730"/>
      <c r="I49" s="4730"/>
      <c r="J49" s="4730"/>
      <c r="K49" s="4730"/>
      <c r="L49" s="4730"/>
      <c r="M49" s="4730"/>
      <c r="N49" s="4730"/>
      <c r="O49" s="4730"/>
      <c r="P49" s="4730"/>
      <c r="Q49" s="4730"/>
      <c r="R49" s="4730"/>
      <c r="S49" s="4731"/>
    </row>
    <row r="50" spans="2:19" ht="25.35" customHeight="1" thickBot="1">
      <c r="B50" s="4723"/>
      <c r="C50" s="4724"/>
      <c r="D50" s="4725"/>
      <c r="E50" s="1198"/>
      <c r="F50" s="1199"/>
      <c r="G50" s="1199"/>
      <c r="H50" s="1199"/>
      <c r="I50" s="1199"/>
      <c r="J50" s="1199"/>
      <c r="K50" s="1199"/>
      <c r="L50" s="1199"/>
      <c r="M50" s="1199"/>
      <c r="N50" s="1199"/>
      <c r="O50" s="1199"/>
      <c r="P50" s="1199"/>
      <c r="Q50" s="1199"/>
      <c r="R50" s="1199"/>
      <c r="S50" s="1200"/>
    </row>
    <row r="51" spans="2:19" ht="25.35" customHeight="1">
      <c r="B51" s="1179" t="s">
        <v>140</v>
      </c>
      <c r="C51" s="1179" t="s">
        <v>141</v>
      </c>
    </row>
    <row r="52" spans="2:19" ht="25.35" customHeight="1">
      <c r="B52" s="1179" t="s">
        <v>142</v>
      </c>
    </row>
    <row r="53" spans="2:19" ht="25.35" customHeight="1">
      <c r="B53" s="1179" t="s">
        <v>2355</v>
      </c>
    </row>
    <row r="54" spans="2:19" ht="25.35" customHeight="1">
      <c r="B54" s="1179" t="s">
        <v>143</v>
      </c>
    </row>
    <row r="55" spans="2:19">
      <c r="B55" s="1179" t="s">
        <v>144</v>
      </c>
    </row>
    <row r="56" spans="2:19">
      <c r="B56" s="1179" t="s">
        <v>145</v>
      </c>
    </row>
    <row r="57" spans="2:19">
      <c r="B57" s="1179" t="s">
        <v>146</v>
      </c>
    </row>
    <row r="58" spans="2:19">
      <c r="B58" s="1179" t="s">
        <v>147</v>
      </c>
    </row>
    <row r="59" spans="2:19">
      <c r="B59" s="1179" t="s">
        <v>148</v>
      </c>
    </row>
    <row r="60" spans="2:19">
      <c r="B60" s="1179" t="s">
        <v>149</v>
      </c>
    </row>
    <row r="61" spans="2:19">
      <c r="B61" s="1179" t="s">
        <v>150</v>
      </c>
    </row>
    <row r="62" spans="2:19">
      <c r="B62" s="1179" t="s">
        <v>151</v>
      </c>
    </row>
    <row r="63" spans="2:19">
      <c r="B63" s="1179" t="s">
        <v>152</v>
      </c>
    </row>
    <row r="64" spans="2:19">
      <c r="B64" s="1179" t="s">
        <v>153</v>
      </c>
    </row>
  </sheetData>
  <sheetProtection formatCells="0"/>
  <mergeCells count="71">
    <mergeCell ref="H1:I1"/>
    <mergeCell ref="J1:K1"/>
    <mergeCell ref="M1:O1"/>
    <mergeCell ref="J2:K2"/>
    <mergeCell ref="M2:O2"/>
    <mergeCell ref="Q4:S4"/>
    <mergeCell ref="M6:R6"/>
    <mergeCell ref="E7:J7"/>
    <mergeCell ref="E8:O8"/>
    <mergeCell ref="R8:R9"/>
    <mergeCell ref="E9:J9"/>
    <mergeCell ref="M9:Q9"/>
    <mergeCell ref="C10:D10"/>
    <mergeCell ref="E10:R10"/>
    <mergeCell ref="B11:B24"/>
    <mergeCell ref="C11:D15"/>
    <mergeCell ref="E11:R11"/>
    <mergeCell ref="E12:R12"/>
    <mergeCell ref="E13:R13"/>
    <mergeCell ref="E14:R14"/>
    <mergeCell ref="E15:R15"/>
    <mergeCell ref="C16:D17"/>
    <mergeCell ref="E16:R16"/>
    <mergeCell ref="E17:R17"/>
    <mergeCell ref="C20:D24"/>
    <mergeCell ref="E20:R20"/>
    <mergeCell ref="E21:R21"/>
    <mergeCell ref="E22:R22"/>
    <mergeCell ref="E23:R23"/>
    <mergeCell ref="E24:R24"/>
    <mergeCell ref="B25:B35"/>
    <mergeCell ref="C25:D27"/>
    <mergeCell ref="E25:R25"/>
    <mergeCell ref="E26:R26"/>
    <mergeCell ref="E27:R27"/>
    <mergeCell ref="C28:D31"/>
    <mergeCell ref="E28:R28"/>
    <mergeCell ref="E29:R29"/>
    <mergeCell ref="E30:R30"/>
    <mergeCell ref="E31:R31"/>
    <mergeCell ref="C32:D35"/>
    <mergeCell ref="E32:R32"/>
    <mergeCell ref="E33:R33"/>
    <mergeCell ref="E34:R34"/>
    <mergeCell ref="C39:D39"/>
    <mergeCell ref="E39:R39"/>
    <mergeCell ref="C40:D40"/>
    <mergeCell ref="E40:R40"/>
    <mergeCell ref="C41:D41"/>
    <mergeCell ref="E41:R41"/>
    <mergeCell ref="E36:R36"/>
    <mergeCell ref="C37:D37"/>
    <mergeCell ref="E37:R37"/>
    <mergeCell ref="C38:D38"/>
    <mergeCell ref="E38:R38"/>
    <mergeCell ref="C18:D19"/>
    <mergeCell ref="E18:R18"/>
    <mergeCell ref="E19:R19"/>
    <mergeCell ref="B46:D50"/>
    <mergeCell ref="E46:S46"/>
    <mergeCell ref="E47:S47"/>
    <mergeCell ref="E48:S48"/>
    <mergeCell ref="E49:S49"/>
    <mergeCell ref="C42:D42"/>
    <mergeCell ref="E42:R42"/>
    <mergeCell ref="C43:D43"/>
    <mergeCell ref="E43:R43"/>
    <mergeCell ref="E44:R44"/>
    <mergeCell ref="E35:R35"/>
    <mergeCell ref="B36:B44"/>
    <mergeCell ref="C36:D36"/>
  </mergeCells>
  <phoneticPr fontId="18"/>
  <dataValidations count="1">
    <dataValidation type="list" allowBlank="1" showInputMessage="1" showErrorMessage="1" sqref="M9:Q9" xr:uid="{00000000-0002-0000-3B00-000000000000}">
      <formula1>$V$5:$V$9</formula1>
    </dataValidation>
  </dataValidations>
  <pageMargins left="0.70866141732283472" right="0.70866141732283472" top="0.74803149606299213" bottom="0.74803149606299213" header="0.31496062992125984" footer="0.31496062992125984"/>
  <pageSetup paperSize="9" scale="55" orientation="portrait" blackAndWhite="1"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5"/>
  <dimension ref="A1:K44"/>
  <sheetViews>
    <sheetView view="pageBreakPreview" zoomScale="80" zoomScaleNormal="95" zoomScaleSheetLayoutView="80" workbookViewId="0">
      <selection activeCell="M15" sqref="M15"/>
    </sheetView>
  </sheetViews>
  <sheetFormatPr defaultColWidth="9" defaultRowHeight="13.2"/>
  <cols>
    <col min="1" max="1" width="9.88671875" style="32" customWidth="1"/>
    <col min="2" max="2" width="2.88671875" style="32" customWidth="1"/>
    <col min="3" max="3" width="13.88671875" style="32" customWidth="1"/>
    <col min="4" max="4" width="7.109375" style="32" customWidth="1"/>
    <col min="5" max="5" width="10.88671875" style="32" customWidth="1"/>
    <col min="6" max="6" width="7" style="32" customWidth="1"/>
    <col min="7" max="7" width="5.88671875" style="32" customWidth="1"/>
    <col min="8" max="8" width="3.88671875" style="32" customWidth="1"/>
    <col min="9" max="9" width="7.88671875" style="32" customWidth="1"/>
    <col min="10" max="10" width="14" style="32" customWidth="1"/>
    <col min="11" max="11" width="4.109375" style="32" customWidth="1"/>
    <col min="12" max="16384" width="9" style="32"/>
  </cols>
  <sheetData>
    <row r="1" spans="1:11">
      <c r="A1" s="83"/>
      <c r="B1" s="83"/>
      <c r="C1" s="83"/>
      <c r="D1" s="83"/>
      <c r="E1" s="83"/>
      <c r="F1" s="83"/>
      <c r="G1" s="83"/>
      <c r="H1" s="83"/>
      <c r="I1" s="83"/>
      <c r="J1" s="83"/>
      <c r="K1" s="83"/>
    </row>
    <row r="2" spans="1:11" ht="19.2">
      <c r="A2" s="4790" t="s">
        <v>219</v>
      </c>
      <c r="B2" s="4790"/>
      <c r="C2" s="4790"/>
      <c r="D2" s="4790"/>
      <c r="E2" s="4790"/>
      <c r="F2" s="4790"/>
      <c r="G2" s="4790"/>
      <c r="H2" s="4790"/>
      <c r="I2" s="4790"/>
      <c r="J2" s="4790"/>
      <c r="K2" s="4790"/>
    </row>
    <row r="3" spans="1:11">
      <c r="A3" s="83"/>
      <c r="B3" s="83"/>
      <c r="C3" s="83"/>
      <c r="D3" s="83"/>
      <c r="E3" s="83"/>
      <c r="F3" s="83"/>
      <c r="G3" s="83"/>
      <c r="H3" s="83"/>
      <c r="I3" s="83"/>
      <c r="J3" s="83"/>
      <c r="K3" s="83"/>
    </row>
    <row r="4" spans="1:11">
      <c r="A4" s="83"/>
      <c r="B4" s="83"/>
      <c r="C4" s="83"/>
      <c r="D4" s="83"/>
      <c r="E4" s="83"/>
      <c r="F4" s="83"/>
      <c r="G4" s="83"/>
      <c r="H4" s="83"/>
      <c r="I4" s="83"/>
      <c r="J4" s="83"/>
      <c r="K4" s="83"/>
    </row>
    <row r="5" spans="1:11">
      <c r="A5" s="83"/>
      <c r="B5" s="83"/>
      <c r="C5" s="83"/>
      <c r="D5" s="83"/>
      <c r="E5" s="83"/>
      <c r="F5" s="83"/>
      <c r="G5" s="83"/>
      <c r="H5" s="83"/>
      <c r="I5" s="83"/>
      <c r="J5" s="83"/>
      <c r="K5" s="83"/>
    </row>
    <row r="6" spans="1:11">
      <c r="A6" s="83"/>
      <c r="B6" s="83"/>
      <c r="C6" s="83"/>
      <c r="D6" s="83"/>
      <c r="E6" s="83"/>
      <c r="F6" s="83"/>
      <c r="G6" s="83"/>
      <c r="H6" s="83"/>
      <c r="I6" s="83"/>
      <c r="J6" s="83"/>
      <c r="K6" s="83"/>
    </row>
    <row r="7" spans="1:11">
      <c r="A7" s="4791" t="str">
        <f>入力シート!C5</f>
        <v>久留米市長</v>
      </c>
      <c r="B7" s="4791"/>
      <c r="C7" s="4791"/>
      <c r="D7" s="4791"/>
      <c r="E7" s="83"/>
      <c r="F7" s="83"/>
      <c r="G7" s="83"/>
      <c r="H7" s="83"/>
      <c r="I7" s="83"/>
      <c r="J7" s="83"/>
      <c r="K7" s="83"/>
    </row>
    <row r="8" spans="1:11">
      <c r="A8" s="83"/>
      <c r="B8" s="83"/>
      <c r="C8" s="83"/>
      <c r="D8" s="83"/>
      <c r="E8" s="83"/>
      <c r="F8" s="83"/>
      <c r="G8" s="83"/>
      <c r="H8" s="84" t="s">
        <v>161</v>
      </c>
      <c r="I8" s="4792" t="s">
        <v>2528</v>
      </c>
      <c r="J8" s="4792"/>
      <c r="K8" s="4792"/>
    </row>
    <row r="9" spans="1:11">
      <c r="A9" s="83"/>
      <c r="B9" s="83"/>
      <c r="C9" s="83"/>
      <c r="D9" s="83"/>
      <c r="E9" s="83"/>
      <c r="F9" s="83"/>
      <c r="G9" s="83"/>
      <c r="I9"/>
      <c r="J9"/>
      <c r="K9"/>
    </row>
    <row r="10" spans="1:11">
      <c r="A10" s="83"/>
      <c r="B10" s="83"/>
      <c r="C10" s="83"/>
      <c r="D10" s="83"/>
      <c r="E10" s="83"/>
      <c r="F10" s="83"/>
      <c r="G10" s="118" t="s">
        <v>268</v>
      </c>
      <c r="H10" s="4793" t="str">
        <f>入力シート!C25</f>
        <v>久留米市〇〇町１２３</v>
      </c>
      <c r="I10" s="4794"/>
      <c r="J10" s="4794"/>
      <c r="K10" s="4794"/>
    </row>
    <row r="11" spans="1:11">
      <c r="A11" s="83"/>
      <c r="B11" s="83"/>
      <c r="C11" s="83"/>
      <c r="D11" s="83"/>
      <c r="E11" s="83"/>
      <c r="F11" s="83"/>
      <c r="G11" s="83"/>
      <c r="H11" s="4794"/>
      <c r="I11" s="4794"/>
      <c r="J11" s="4794"/>
      <c r="K11" s="4794"/>
    </row>
    <row r="12" spans="1:11" ht="13.5" customHeight="1">
      <c r="A12" s="83"/>
      <c r="B12" s="83"/>
      <c r="C12" s="83"/>
      <c r="D12" s="83"/>
      <c r="E12" s="83"/>
      <c r="F12" s="85"/>
      <c r="G12" s="83"/>
      <c r="H12" s="4801" t="str">
        <f>入力シート!C26</f>
        <v>(株）○○○○建設</v>
      </c>
      <c r="I12" s="4802"/>
      <c r="J12" s="4802"/>
      <c r="K12" s="4802"/>
    </row>
    <row r="13" spans="1:11">
      <c r="A13" s="83"/>
      <c r="B13" s="83"/>
      <c r="C13" s="83"/>
      <c r="D13" s="83"/>
      <c r="E13" s="83"/>
      <c r="F13" s="85"/>
      <c r="G13" s="122" t="s">
        <v>220</v>
      </c>
      <c r="H13" s="4801" t="str">
        <f>入力シート!C27</f>
        <v>代表取締役　久留米一郎</v>
      </c>
      <c r="I13" s="4802"/>
      <c r="J13" s="4802"/>
      <c r="K13" s="147"/>
    </row>
    <row r="14" spans="1:11">
      <c r="A14" s="83"/>
      <c r="B14" s="83"/>
      <c r="C14" s="83"/>
      <c r="D14" s="83"/>
      <c r="E14" s="83"/>
      <c r="F14" s="83"/>
      <c r="G14" s="123" t="s">
        <v>221</v>
      </c>
      <c r="H14" s="4801" t="str">
        <f>入力シート!C16</f>
        <v>久留米次郎</v>
      </c>
      <c r="I14" s="4801"/>
      <c r="J14" s="4801"/>
      <c r="K14" s="148"/>
    </row>
    <row r="15" spans="1:11">
      <c r="A15" s="83"/>
      <c r="B15" s="83"/>
      <c r="C15" s="83"/>
      <c r="D15" s="83"/>
      <c r="E15" s="83"/>
      <c r="F15" s="83"/>
      <c r="G15" s="83"/>
      <c r="H15" s="83"/>
      <c r="I15" s="83"/>
      <c r="J15" s="83"/>
      <c r="K15" s="83"/>
    </row>
    <row r="16" spans="1:11">
      <c r="A16" s="83" t="s">
        <v>222</v>
      </c>
      <c r="B16" s="83"/>
      <c r="C16" s="83"/>
      <c r="D16" s="83"/>
      <c r="E16" s="83"/>
      <c r="F16" s="83"/>
      <c r="G16" s="83"/>
      <c r="H16" s="83"/>
      <c r="I16" s="83"/>
      <c r="J16" s="83"/>
      <c r="K16" s="83"/>
    </row>
    <row r="17" spans="1:11" ht="6" customHeight="1">
      <c r="A17" s="83"/>
      <c r="B17" s="83"/>
      <c r="C17" s="83"/>
      <c r="D17" s="83"/>
      <c r="E17" s="83"/>
      <c r="F17" s="83"/>
      <c r="G17" s="83"/>
      <c r="H17" s="83"/>
      <c r="I17" s="83"/>
      <c r="J17" s="83"/>
      <c r="K17" s="83"/>
    </row>
    <row r="18" spans="1:11">
      <c r="A18" s="86" t="s">
        <v>8</v>
      </c>
      <c r="B18" s="86"/>
      <c r="C18" s="86"/>
      <c r="D18" s="86"/>
      <c r="E18" s="86"/>
      <c r="F18" s="86"/>
      <c r="G18" s="86"/>
      <c r="H18" s="86"/>
      <c r="I18" s="86"/>
      <c r="J18" s="86"/>
      <c r="K18" s="86"/>
    </row>
    <row r="19" spans="1:11">
      <c r="A19" s="83"/>
      <c r="B19" s="83"/>
      <c r="C19" s="83"/>
      <c r="D19" s="83"/>
      <c r="E19" s="83"/>
      <c r="F19" s="83"/>
      <c r="G19" s="83"/>
      <c r="H19" s="83"/>
      <c r="I19" s="83"/>
      <c r="J19" s="83"/>
      <c r="K19" s="83"/>
    </row>
    <row r="20" spans="1:11" ht="33" customHeight="1">
      <c r="A20" s="112" t="s">
        <v>223</v>
      </c>
      <c r="B20" s="4803" t="str">
        <f>入力シート!C10</f>
        <v>○○校区道路改良工事</v>
      </c>
      <c r="C20" s="4804"/>
      <c r="D20" s="4804"/>
      <c r="E20" s="4804"/>
      <c r="F20" s="4804"/>
      <c r="G20" s="4805"/>
      <c r="H20" s="4806" t="s">
        <v>163</v>
      </c>
      <c r="I20" s="4807"/>
      <c r="J20" s="4808">
        <f>入力シート!C13</f>
        <v>46113</v>
      </c>
      <c r="K20" s="4809"/>
    </row>
    <row r="21" spans="1:11" ht="30" customHeight="1">
      <c r="A21" s="4797" t="s">
        <v>277</v>
      </c>
      <c r="B21" s="4798"/>
      <c r="C21" s="4810" t="s">
        <v>270</v>
      </c>
      <c r="D21" s="4810" t="s">
        <v>278</v>
      </c>
      <c r="E21" s="4824" t="s">
        <v>271</v>
      </c>
      <c r="F21" s="4825"/>
      <c r="G21" s="4825"/>
      <c r="H21" s="4825"/>
      <c r="I21" s="4826"/>
      <c r="J21" s="4797" t="s">
        <v>281</v>
      </c>
      <c r="K21" s="4798"/>
    </row>
    <row r="22" spans="1:11" ht="30" customHeight="1">
      <c r="A22" s="4799"/>
      <c r="B22" s="4800"/>
      <c r="C22" s="4811"/>
      <c r="D22" s="4811"/>
      <c r="E22" s="124" t="s">
        <v>225</v>
      </c>
      <c r="F22" s="4795" t="s">
        <v>279</v>
      </c>
      <c r="G22" s="4796"/>
      <c r="H22" s="4795" t="s">
        <v>280</v>
      </c>
      <c r="I22" s="4796"/>
      <c r="J22" s="4799"/>
      <c r="K22" s="4800"/>
    </row>
    <row r="23" spans="1:11" ht="20.25" customHeight="1">
      <c r="A23" s="4818" t="s">
        <v>602</v>
      </c>
      <c r="B23" s="4819"/>
      <c r="C23" s="4827" t="s">
        <v>603</v>
      </c>
      <c r="D23" s="4827" t="s">
        <v>604</v>
      </c>
      <c r="E23" s="4830">
        <v>10</v>
      </c>
      <c r="F23" s="4812">
        <v>6</v>
      </c>
      <c r="G23" s="4813"/>
      <c r="H23" s="4812">
        <v>16</v>
      </c>
      <c r="I23" s="4813"/>
      <c r="J23" s="4818"/>
      <c r="K23" s="4819"/>
    </row>
    <row r="24" spans="1:11" ht="20.25" customHeight="1">
      <c r="A24" s="4820"/>
      <c r="B24" s="4821"/>
      <c r="C24" s="4828"/>
      <c r="D24" s="4828"/>
      <c r="E24" s="4831"/>
      <c r="F24" s="4814"/>
      <c r="G24" s="4815"/>
      <c r="H24" s="4814"/>
      <c r="I24" s="4815"/>
      <c r="J24" s="4820"/>
      <c r="K24" s="4821"/>
    </row>
    <row r="25" spans="1:11" ht="20.25" customHeight="1">
      <c r="A25" s="4822"/>
      <c r="B25" s="4823"/>
      <c r="C25" s="4829"/>
      <c r="D25" s="4829"/>
      <c r="E25" s="4832"/>
      <c r="F25" s="4816"/>
      <c r="G25" s="4817"/>
      <c r="H25" s="4816"/>
      <c r="I25" s="4817"/>
      <c r="J25" s="4822"/>
      <c r="K25" s="4823"/>
    </row>
    <row r="26" spans="1:11" ht="20.25" customHeight="1">
      <c r="A26" s="4818"/>
      <c r="B26" s="4819"/>
      <c r="C26" s="4827"/>
      <c r="D26" s="4827"/>
      <c r="E26" s="4830"/>
      <c r="F26" s="4812"/>
      <c r="G26" s="4813"/>
      <c r="H26" s="4812"/>
      <c r="I26" s="4813"/>
      <c r="J26" s="4818"/>
      <c r="K26" s="4819"/>
    </row>
    <row r="27" spans="1:11" ht="20.25" customHeight="1">
      <c r="A27" s="4820"/>
      <c r="B27" s="4821"/>
      <c r="C27" s="4828"/>
      <c r="D27" s="4828"/>
      <c r="E27" s="4831"/>
      <c r="F27" s="4814"/>
      <c r="G27" s="4815"/>
      <c r="H27" s="4814"/>
      <c r="I27" s="4815"/>
      <c r="J27" s="4820"/>
      <c r="K27" s="4821"/>
    </row>
    <row r="28" spans="1:11" ht="20.25" customHeight="1">
      <c r="A28" s="4822"/>
      <c r="B28" s="4823"/>
      <c r="C28" s="4829"/>
      <c r="D28" s="4829"/>
      <c r="E28" s="4832"/>
      <c r="F28" s="4816"/>
      <c r="G28" s="4817"/>
      <c r="H28" s="4816"/>
      <c r="I28" s="4817"/>
      <c r="J28" s="4822"/>
      <c r="K28" s="4823"/>
    </row>
    <row r="29" spans="1:11" ht="20.25" customHeight="1">
      <c r="A29" s="4818"/>
      <c r="B29" s="4819"/>
      <c r="C29" s="4827"/>
      <c r="D29" s="4827"/>
      <c r="E29" s="4830"/>
      <c r="F29" s="4812"/>
      <c r="G29" s="4813"/>
      <c r="H29" s="4812"/>
      <c r="I29" s="4813"/>
      <c r="J29" s="4818"/>
      <c r="K29" s="4819"/>
    </row>
    <row r="30" spans="1:11" ht="20.25" customHeight="1">
      <c r="A30" s="4820"/>
      <c r="B30" s="4821"/>
      <c r="C30" s="4828"/>
      <c r="D30" s="4828"/>
      <c r="E30" s="4831"/>
      <c r="F30" s="4814"/>
      <c r="G30" s="4815"/>
      <c r="H30" s="4814"/>
      <c r="I30" s="4815"/>
      <c r="J30" s="4820"/>
      <c r="K30" s="4821"/>
    </row>
    <row r="31" spans="1:11" ht="20.25" customHeight="1">
      <c r="A31" s="4822"/>
      <c r="B31" s="4823"/>
      <c r="C31" s="4829"/>
      <c r="D31" s="4829"/>
      <c r="E31" s="4832"/>
      <c r="F31" s="4816"/>
      <c r="G31" s="4817"/>
      <c r="H31" s="4816"/>
      <c r="I31" s="4817"/>
      <c r="J31" s="4822"/>
      <c r="K31" s="4823"/>
    </row>
    <row r="32" spans="1:11" ht="20.25" customHeight="1">
      <c r="A32" s="4818"/>
      <c r="B32" s="4819"/>
      <c r="C32" s="4827"/>
      <c r="D32" s="4827"/>
      <c r="E32" s="4830"/>
      <c r="F32" s="4812"/>
      <c r="G32" s="4813"/>
      <c r="H32" s="4812"/>
      <c r="I32" s="4813"/>
      <c r="J32" s="4818"/>
      <c r="K32" s="4819"/>
    </row>
    <row r="33" spans="1:11" ht="20.25" customHeight="1">
      <c r="A33" s="4820"/>
      <c r="B33" s="4821"/>
      <c r="C33" s="4828"/>
      <c r="D33" s="4828"/>
      <c r="E33" s="4831"/>
      <c r="F33" s="4814"/>
      <c r="G33" s="4815"/>
      <c r="H33" s="4814"/>
      <c r="I33" s="4815"/>
      <c r="J33" s="4820"/>
      <c r="K33" s="4821"/>
    </row>
    <row r="34" spans="1:11" ht="20.25" customHeight="1">
      <c r="A34" s="4822"/>
      <c r="B34" s="4823"/>
      <c r="C34" s="4829"/>
      <c r="D34" s="4829"/>
      <c r="E34" s="4832"/>
      <c r="F34" s="4816"/>
      <c r="G34" s="4817"/>
      <c r="H34" s="4816"/>
      <c r="I34" s="4817"/>
      <c r="J34" s="4822"/>
      <c r="K34" s="4823"/>
    </row>
    <row r="35" spans="1:11" ht="20.25" customHeight="1">
      <c r="A35" s="4818"/>
      <c r="B35" s="4819"/>
      <c r="C35" s="4827"/>
      <c r="D35" s="4827"/>
      <c r="E35" s="4830"/>
      <c r="F35" s="4812"/>
      <c r="G35" s="4813"/>
      <c r="H35" s="4812"/>
      <c r="I35" s="4813"/>
      <c r="J35" s="4818"/>
      <c r="K35" s="4819"/>
    </row>
    <row r="36" spans="1:11" ht="20.25" customHeight="1">
      <c r="A36" s="4820"/>
      <c r="B36" s="4821"/>
      <c r="C36" s="4828"/>
      <c r="D36" s="4828"/>
      <c r="E36" s="4831"/>
      <c r="F36" s="4814"/>
      <c r="G36" s="4815"/>
      <c r="H36" s="4814"/>
      <c r="I36" s="4815"/>
      <c r="J36" s="4820"/>
      <c r="K36" s="4821"/>
    </row>
    <row r="37" spans="1:11" ht="20.25" customHeight="1">
      <c r="A37" s="4822"/>
      <c r="B37" s="4823"/>
      <c r="C37" s="4829"/>
      <c r="D37" s="4829"/>
      <c r="E37" s="4832"/>
      <c r="F37" s="4816"/>
      <c r="G37" s="4817"/>
      <c r="H37" s="4816"/>
      <c r="I37" s="4817"/>
      <c r="J37" s="4822"/>
      <c r="K37" s="4823"/>
    </row>
    <row r="38" spans="1:11" ht="20.25" customHeight="1">
      <c r="A38" s="4818"/>
      <c r="B38" s="4819"/>
      <c r="C38" s="4827"/>
      <c r="D38" s="4827"/>
      <c r="E38" s="4830"/>
      <c r="F38" s="4812"/>
      <c r="G38" s="4813"/>
      <c r="H38" s="4812"/>
      <c r="I38" s="4813"/>
      <c r="J38" s="4818"/>
      <c r="K38" s="4819"/>
    </row>
    <row r="39" spans="1:11" ht="20.25" customHeight="1">
      <c r="A39" s="4820"/>
      <c r="B39" s="4821"/>
      <c r="C39" s="4828"/>
      <c r="D39" s="4828"/>
      <c r="E39" s="4831"/>
      <c r="F39" s="4814"/>
      <c r="G39" s="4815"/>
      <c r="H39" s="4814"/>
      <c r="I39" s="4815"/>
      <c r="J39" s="4820"/>
      <c r="K39" s="4821"/>
    </row>
    <row r="40" spans="1:11" ht="20.25" customHeight="1">
      <c r="A40" s="4822"/>
      <c r="B40" s="4823"/>
      <c r="C40" s="4829"/>
      <c r="D40" s="4829"/>
      <c r="E40" s="4832"/>
      <c r="F40" s="4816"/>
      <c r="G40" s="4817"/>
      <c r="H40" s="4816"/>
      <c r="I40" s="4817"/>
      <c r="J40" s="4822"/>
      <c r="K40" s="4823"/>
    </row>
    <row r="41" spans="1:11" ht="20.25" customHeight="1">
      <c r="A41" s="4818"/>
      <c r="B41" s="4819"/>
      <c r="C41" s="4827"/>
      <c r="D41" s="4827"/>
      <c r="E41" s="4830"/>
      <c r="F41" s="4812"/>
      <c r="G41" s="4813"/>
      <c r="H41" s="4812"/>
      <c r="I41" s="4813"/>
      <c r="J41" s="4818"/>
      <c r="K41" s="4819"/>
    </row>
    <row r="42" spans="1:11" ht="20.25" customHeight="1">
      <c r="A42" s="4820"/>
      <c r="B42" s="4821"/>
      <c r="C42" s="4828"/>
      <c r="D42" s="4828"/>
      <c r="E42" s="4831"/>
      <c r="F42" s="4814"/>
      <c r="G42" s="4815"/>
      <c r="H42" s="4814"/>
      <c r="I42" s="4815"/>
      <c r="J42" s="4820"/>
      <c r="K42" s="4821"/>
    </row>
    <row r="43" spans="1:11" ht="20.25" customHeight="1">
      <c r="A43" s="4822"/>
      <c r="B43" s="4823"/>
      <c r="C43" s="4829"/>
      <c r="D43" s="4829"/>
      <c r="E43" s="4832"/>
      <c r="F43" s="4816"/>
      <c r="G43" s="4817"/>
      <c r="H43" s="4816"/>
      <c r="I43" s="4817"/>
      <c r="J43" s="4822"/>
      <c r="K43" s="4823"/>
    </row>
    <row r="44" spans="1:11">
      <c r="A44" s="87"/>
      <c r="B44" s="87"/>
      <c r="C44" s="87"/>
      <c r="D44" s="87"/>
      <c r="E44" s="87"/>
      <c r="F44" s="87"/>
      <c r="G44" s="87"/>
      <c r="H44" s="87"/>
      <c r="I44" s="87"/>
      <c r="J44" s="87"/>
      <c r="K44" s="87"/>
    </row>
  </sheetData>
  <mergeCells count="66">
    <mergeCell ref="H38:I40"/>
    <mergeCell ref="J38:K40"/>
    <mergeCell ref="A41:B43"/>
    <mergeCell ref="C41:C43"/>
    <mergeCell ref="D41:D43"/>
    <mergeCell ref="E41:E43"/>
    <mergeCell ref="F41:G43"/>
    <mergeCell ref="H41:I43"/>
    <mergeCell ref="J41:K43"/>
    <mergeCell ref="A38:B40"/>
    <mergeCell ref="C38:C40"/>
    <mergeCell ref="D38:D40"/>
    <mergeCell ref="E38:E40"/>
    <mergeCell ref="F38:G40"/>
    <mergeCell ref="F32:G34"/>
    <mergeCell ref="H32:I34"/>
    <mergeCell ref="J32:K34"/>
    <mergeCell ref="A35:B37"/>
    <mergeCell ref="C35:C37"/>
    <mergeCell ref="D35:D37"/>
    <mergeCell ref="E35:E37"/>
    <mergeCell ref="F35:G37"/>
    <mergeCell ref="H35:I37"/>
    <mergeCell ref="J35:K37"/>
    <mergeCell ref="A32:B34"/>
    <mergeCell ref="C32:C34"/>
    <mergeCell ref="D32:D34"/>
    <mergeCell ref="E32:E34"/>
    <mergeCell ref="F26:G28"/>
    <mergeCell ref="H26:I28"/>
    <mergeCell ref="J26:K28"/>
    <mergeCell ref="A29:B31"/>
    <mergeCell ref="C29:C31"/>
    <mergeCell ref="D29:D31"/>
    <mergeCell ref="E29:E31"/>
    <mergeCell ref="F29:G31"/>
    <mergeCell ref="H29:I31"/>
    <mergeCell ref="J29:K31"/>
    <mergeCell ref="A26:B28"/>
    <mergeCell ref="C26:C28"/>
    <mergeCell ref="D26:D28"/>
    <mergeCell ref="E26:E28"/>
    <mergeCell ref="H23:I25"/>
    <mergeCell ref="J23:K25"/>
    <mergeCell ref="E21:I21"/>
    <mergeCell ref="A23:B25"/>
    <mergeCell ref="C23:C25"/>
    <mergeCell ref="D23:D25"/>
    <mergeCell ref="E23:E25"/>
    <mergeCell ref="F23:G25"/>
    <mergeCell ref="A2:K2"/>
    <mergeCell ref="A7:D7"/>
    <mergeCell ref="I8:K8"/>
    <mergeCell ref="H10:K11"/>
    <mergeCell ref="F22:G22"/>
    <mergeCell ref="H22:I22"/>
    <mergeCell ref="A21:B22"/>
    <mergeCell ref="H12:K12"/>
    <mergeCell ref="H13:J13"/>
    <mergeCell ref="H14:J14"/>
    <mergeCell ref="B20:G20"/>
    <mergeCell ref="H20:I20"/>
    <mergeCell ref="J20:K20"/>
    <mergeCell ref="C21:C22"/>
    <mergeCell ref="D21:D22"/>
    <mergeCell ref="J21:K22"/>
  </mergeCells>
  <phoneticPr fontId="18"/>
  <printOptions gridLinesSet="0"/>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4"/>
  <dimension ref="A1:L52"/>
  <sheetViews>
    <sheetView view="pageBreakPreview" zoomScale="80" zoomScaleNormal="95" zoomScaleSheetLayoutView="80" workbookViewId="0">
      <selection activeCell="L16" sqref="L16"/>
    </sheetView>
  </sheetViews>
  <sheetFormatPr defaultColWidth="9" defaultRowHeight="13.2"/>
  <cols>
    <col min="1" max="1" width="11.33203125" style="32" customWidth="1"/>
    <col min="2" max="2" width="3.88671875" style="32" customWidth="1"/>
    <col min="3" max="3" width="10.109375" style="32" customWidth="1"/>
    <col min="4" max="4" width="5.88671875" style="32" customWidth="1"/>
    <col min="5" max="6" width="10.88671875" style="32" customWidth="1"/>
    <col min="7" max="7" width="3.88671875" style="32" customWidth="1"/>
    <col min="8" max="8" width="6.88671875" style="32" customWidth="1"/>
    <col min="9" max="9" width="3.6640625" style="32" customWidth="1"/>
    <col min="10" max="10" width="13.109375" style="32" customWidth="1"/>
    <col min="11" max="11" width="4.88671875" style="32" customWidth="1"/>
    <col min="12" max="12" width="24.88671875" style="32" customWidth="1"/>
    <col min="13" max="16384" width="9" style="32"/>
  </cols>
  <sheetData>
    <row r="1" spans="1:11">
      <c r="A1" s="88"/>
      <c r="B1" s="88"/>
      <c r="C1" s="88"/>
      <c r="D1" s="88"/>
      <c r="E1" s="88"/>
      <c r="F1" s="88"/>
      <c r="G1" s="88"/>
      <c r="H1" s="88"/>
      <c r="I1" s="88"/>
      <c r="J1" s="88"/>
      <c r="K1" s="88"/>
    </row>
    <row r="2" spans="1:11" ht="19.2">
      <c r="A2" s="4861" t="s">
        <v>227</v>
      </c>
      <c r="B2" s="4861"/>
      <c r="C2" s="4861"/>
      <c r="D2" s="4861"/>
      <c r="E2" s="4861"/>
      <c r="F2" s="4861"/>
      <c r="G2" s="4861"/>
      <c r="H2" s="4861"/>
      <c r="I2" s="4861"/>
      <c r="J2" s="4861"/>
      <c r="K2" s="4861"/>
    </row>
    <row r="3" spans="1:11">
      <c r="A3" s="88"/>
      <c r="B3" s="88"/>
      <c r="C3" s="88"/>
      <c r="D3" s="88"/>
      <c r="E3" s="88"/>
      <c r="F3" s="88"/>
      <c r="G3" s="88"/>
      <c r="H3" s="88"/>
      <c r="I3" s="88"/>
      <c r="J3" s="88"/>
      <c r="K3" s="88"/>
    </row>
    <row r="4" spans="1:11">
      <c r="A4" s="88"/>
      <c r="B4" s="88"/>
      <c r="C4" s="88"/>
      <c r="D4" s="88"/>
      <c r="E4" s="88"/>
      <c r="F4" s="88"/>
      <c r="G4" s="88"/>
      <c r="H4" s="88"/>
      <c r="I4" s="89" t="s">
        <v>161</v>
      </c>
      <c r="J4" s="4862" t="s">
        <v>2528</v>
      </c>
      <c r="K4" s="4862"/>
    </row>
    <row r="5" spans="1:11">
      <c r="A5" s="88"/>
      <c r="B5" s="88"/>
      <c r="C5" s="88"/>
      <c r="D5" s="88"/>
      <c r="E5" s="88"/>
      <c r="F5" s="88"/>
      <c r="G5" s="88"/>
      <c r="H5" s="88"/>
      <c r="I5" s="88"/>
      <c r="J5" s="88"/>
      <c r="K5" s="88"/>
    </row>
    <row r="6" spans="1:11">
      <c r="A6" s="83"/>
      <c r="B6" s="88"/>
      <c r="C6" s="88"/>
      <c r="D6" s="88"/>
      <c r="E6" s="88"/>
      <c r="F6" s="88"/>
      <c r="G6" s="88"/>
      <c r="H6" s="88"/>
      <c r="I6" s="88"/>
      <c r="J6" s="88"/>
      <c r="K6" s="88"/>
    </row>
    <row r="7" spans="1:11">
      <c r="A7" s="500" t="str">
        <f>入力シート!C5</f>
        <v>久留米市長</v>
      </c>
      <c r="B7" s="149"/>
      <c r="C7" s="149"/>
      <c r="D7" s="149"/>
      <c r="E7" s="88"/>
      <c r="F7" s="88"/>
      <c r="G7" s="88"/>
      <c r="I7"/>
      <c r="J7"/>
      <c r="K7"/>
    </row>
    <row r="8" spans="1:11">
      <c r="A8" s="88"/>
      <c r="B8" s="88"/>
      <c r="C8" s="88"/>
      <c r="D8" s="88"/>
      <c r="E8" s="88"/>
      <c r="F8" s="88"/>
      <c r="G8" s="119" t="s">
        <v>268</v>
      </c>
      <c r="H8" s="4879" t="str">
        <f>入力シート!C25</f>
        <v>久留米市〇〇町１２３</v>
      </c>
      <c r="I8" s="4794"/>
      <c r="J8" s="4794"/>
      <c r="K8" s="4794"/>
    </row>
    <row r="9" spans="1:11">
      <c r="A9" s="88"/>
      <c r="B9" s="88"/>
      <c r="C9" s="88"/>
      <c r="D9" s="88"/>
      <c r="E9" s="88"/>
      <c r="F9" s="85"/>
      <c r="G9" s="88"/>
      <c r="H9" s="4794"/>
      <c r="I9" s="4794"/>
      <c r="J9" s="4794"/>
      <c r="K9" s="4794"/>
    </row>
    <row r="10" spans="1:11">
      <c r="A10" s="88"/>
      <c r="B10" s="88"/>
      <c r="C10" s="88"/>
      <c r="D10" s="88"/>
      <c r="E10" s="88"/>
      <c r="F10" s="85"/>
      <c r="G10" s="88"/>
      <c r="H10" s="4880" t="str">
        <f>入力シート!C26</f>
        <v>(株）○○○○建設</v>
      </c>
      <c r="I10" s="4802"/>
      <c r="J10" s="4802"/>
      <c r="K10" s="4802"/>
    </row>
    <row r="11" spans="1:11">
      <c r="A11" s="88"/>
      <c r="B11" s="88"/>
      <c r="C11" s="88"/>
      <c r="D11" s="88"/>
      <c r="E11" s="88"/>
      <c r="F11" s="88"/>
      <c r="G11" s="120" t="s">
        <v>220</v>
      </c>
      <c r="H11" s="4880" t="str">
        <f>入力シート!C27</f>
        <v>代表取締役　久留米一郎</v>
      </c>
      <c r="I11" s="4802"/>
      <c r="J11" s="4802"/>
      <c r="K11" s="114"/>
    </row>
    <row r="12" spans="1:11">
      <c r="A12" s="88"/>
      <c r="B12" s="88"/>
      <c r="C12" s="88"/>
      <c r="D12" s="88"/>
      <c r="E12" s="88"/>
      <c r="F12" s="88"/>
      <c r="G12" s="120" t="s">
        <v>228</v>
      </c>
      <c r="H12" s="4801" t="str">
        <f>入力シート!C16</f>
        <v>久留米次郎</v>
      </c>
      <c r="I12" s="4802"/>
      <c r="J12" s="4802"/>
      <c r="K12" s="114"/>
    </row>
    <row r="13" spans="1:11">
      <c r="A13" s="88"/>
      <c r="B13" s="88"/>
      <c r="C13" s="88"/>
      <c r="D13" s="88"/>
      <c r="E13" s="88"/>
      <c r="F13" s="88"/>
      <c r="G13" s="88"/>
      <c r="H13" s="88"/>
      <c r="I13" s="88"/>
      <c r="J13" s="88"/>
      <c r="K13" s="88"/>
    </row>
    <row r="14" spans="1:11">
      <c r="A14" s="88" t="s">
        <v>229</v>
      </c>
      <c r="B14" s="88"/>
      <c r="C14" s="88"/>
      <c r="D14" s="88"/>
      <c r="E14" s="88"/>
      <c r="F14" s="88"/>
      <c r="G14" s="88"/>
      <c r="H14" s="88"/>
      <c r="I14" s="88"/>
      <c r="J14" s="88"/>
      <c r="K14" s="88"/>
    </row>
    <row r="15" spans="1:11">
      <c r="A15" s="88"/>
      <c r="B15" s="88"/>
      <c r="C15" s="88"/>
      <c r="D15" s="88"/>
      <c r="E15" s="88"/>
      <c r="F15" s="88"/>
      <c r="G15" s="88"/>
      <c r="H15" s="88"/>
      <c r="I15" s="88"/>
      <c r="J15" s="88"/>
      <c r="K15" s="88"/>
    </row>
    <row r="16" spans="1:11">
      <c r="A16" s="90" t="s">
        <v>8</v>
      </c>
      <c r="B16" s="90"/>
      <c r="C16" s="90"/>
      <c r="D16" s="90"/>
      <c r="E16" s="90"/>
      <c r="F16" s="90"/>
      <c r="G16" s="90"/>
      <c r="H16" s="90"/>
      <c r="I16" s="90"/>
      <c r="J16" s="90"/>
      <c r="K16" s="88"/>
    </row>
    <row r="17" spans="1:12">
      <c r="A17" s="88"/>
      <c r="B17" s="88"/>
      <c r="C17" s="88"/>
      <c r="D17" s="88"/>
      <c r="E17" s="88"/>
      <c r="F17" s="88"/>
      <c r="G17" s="88"/>
      <c r="H17" s="88"/>
      <c r="I17" s="88"/>
      <c r="J17" s="88"/>
      <c r="K17" s="88"/>
    </row>
    <row r="18" spans="1:12" ht="45" customHeight="1">
      <c r="A18" s="91" t="s">
        <v>4</v>
      </c>
      <c r="B18" s="4863" t="str">
        <f>入力シート!C10</f>
        <v>○○校区道路改良工事</v>
      </c>
      <c r="C18" s="4864"/>
      <c r="D18" s="4864"/>
      <c r="E18" s="4865"/>
      <c r="F18" s="92" t="s">
        <v>163</v>
      </c>
      <c r="G18" s="93"/>
      <c r="H18" s="4866">
        <f>入力シート!C13</f>
        <v>46113</v>
      </c>
      <c r="I18" s="4867"/>
      <c r="J18" s="4867"/>
      <c r="K18" s="4868"/>
    </row>
    <row r="19" spans="1:12" ht="30" customHeight="1">
      <c r="A19" s="4871" t="s">
        <v>269</v>
      </c>
      <c r="B19" s="4872"/>
      <c r="C19" s="4875" t="s">
        <v>270</v>
      </c>
      <c r="D19" s="4875" t="s">
        <v>164</v>
      </c>
      <c r="E19" s="4873" t="s">
        <v>271</v>
      </c>
      <c r="F19" s="4877"/>
      <c r="G19" s="4877"/>
      <c r="H19" s="4874"/>
      <c r="I19" s="4871" t="s">
        <v>273</v>
      </c>
      <c r="J19" s="4878"/>
      <c r="K19" s="4872"/>
    </row>
    <row r="20" spans="1:12" ht="30" customHeight="1">
      <c r="A20" s="4873"/>
      <c r="B20" s="4874"/>
      <c r="C20" s="4876"/>
      <c r="D20" s="4876"/>
      <c r="E20" s="121" t="s">
        <v>230</v>
      </c>
      <c r="F20" s="121" t="s">
        <v>231</v>
      </c>
      <c r="G20" s="4869" t="s">
        <v>272</v>
      </c>
      <c r="H20" s="4870"/>
      <c r="I20" s="4873"/>
      <c r="J20" s="4877"/>
      <c r="K20" s="4874"/>
    </row>
    <row r="21" spans="1:12">
      <c r="A21" s="4839" t="str">
        <f>IF('304-1'!A23&gt;0,'304-1'!A23," ")</f>
        <v>高密度ポリエチレン管</v>
      </c>
      <c r="B21" s="4840"/>
      <c r="C21" s="4845" t="str">
        <f>IF('304-1'!C23&gt;0,'304-1'!C23," ")</f>
        <v>φ600</v>
      </c>
      <c r="D21" s="4845" t="str">
        <f>IF('304-1'!D23&gt;0,'304-1'!D23," ")</f>
        <v>ｍ</v>
      </c>
      <c r="E21" s="4848">
        <f>IF('304-1'!H23&gt;0,'304-1'!H23," ")</f>
        <v>16</v>
      </c>
      <c r="F21" s="4849">
        <v>16</v>
      </c>
      <c r="G21" s="4852">
        <f>IF(L22=0,E21-F21," ")</f>
        <v>0</v>
      </c>
      <c r="H21" s="4853"/>
      <c r="I21" s="4858"/>
      <c r="J21" s="4859"/>
      <c r="K21" s="4860"/>
    </row>
    <row r="22" spans="1:12">
      <c r="A22" s="4841"/>
      <c r="B22" s="4842"/>
      <c r="C22" s="4846"/>
      <c r="D22" s="4846"/>
      <c r="E22" s="4846"/>
      <c r="F22" s="4850"/>
      <c r="G22" s="4854"/>
      <c r="H22" s="4855"/>
      <c r="I22" s="4833"/>
      <c r="J22" s="4834"/>
      <c r="K22" s="4835"/>
      <c r="L22" s="32">
        <f>IF(E21=" ",1,0)</f>
        <v>0</v>
      </c>
    </row>
    <row r="23" spans="1:12">
      <c r="A23" s="4843"/>
      <c r="B23" s="4844"/>
      <c r="C23" s="4847"/>
      <c r="D23" s="4847"/>
      <c r="E23" s="4847"/>
      <c r="F23" s="4851"/>
      <c r="G23" s="4856"/>
      <c r="H23" s="4857"/>
      <c r="I23" s="4836"/>
      <c r="J23" s="4837"/>
      <c r="K23" s="4838"/>
    </row>
    <row r="24" spans="1:12">
      <c r="A24" s="4839" t="str">
        <f>IF('304-1'!A26&gt;0,'304-1'!A26," ")</f>
        <v xml:space="preserve"> </v>
      </c>
      <c r="B24" s="4840"/>
      <c r="C24" s="4845" t="str">
        <f>IF('304-1'!C26&gt;0,'304-1'!C26," ")</f>
        <v xml:space="preserve"> </v>
      </c>
      <c r="D24" s="4845" t="str">
        <f>IF('304-1'!D26&gt;0,'304-1'!D26," ")</f>
        <v xml:space="preserve"> </v>
      </c>
      <c r="E24" s="4848" t="str">
        <f>IF('304-1'!H26&gt;0,'304-1'!H26," ")</f>
        <v xml:space="preserve"> </v>
      </c>
      <c r="F24" s="4849"/>
      <c r="G24" s="4852" t="str">
        <f t="shared" ref="G24" si="0">IF(L25=0,E24-F24," ")</f>
        <v xml:space="preserve"> </v>
      </c>
      <c r="H24" s="4853"/>
      <c r="I24" s="4858"/>
      <c r="J24" s="4859"/>
      <c r="K24" s="4860"/>
    </row>
    <row r="25" spans="1:12">
      <c r="A25" s="4841"/>
      <c r="B25" s="4842"/>
      <c r="C25" s="4846"/>
      <c r="D25" s="4846"/>
      <c r="E25" s="4846"/>
      <c r="F25" s="4850"/>
      <c r="G25" s="4854"/>
      <c r="H25" s="4855"/>
      <c r="I25" s="4833"/>
      <c r="J25" s="4834"/>
      <c r="K25" s="4835"/>
      <c r="L25" s="32">
        <f>IF(E24=" ",1,0)</f>
        <v>1</v>
      </c>
    </row>
    <row r="26" spans="1:12">
      <c r="A26" s="4843"/>
      <c r="B26" s="4844"/>
      <c r="C26" s="4847"/>
      <c r="D26" s="4847"/>
      <c r="E26" s="4847"/>
      <c r="F26" s="4851"/>
      <c r="G26" s="4856"/>
      <c r="H26" s="4857"/>
      <c r="I26" s="4836"/>
      <c r="J26" s="4837"/>
      <c r="K26" s="4838"/>
    </row>
    <row r="27" spans="1:12">
      <c r="A27" s="4839" t="str">
        <f>IF('304-1'!A29&gt;0,'304-1'!A29," ")</f>
        <v xml:space="preserve"> </v>
      </c>
      <c r="B27" s="4840"/>
      <c r="C27" s="4845" t="str">
        <f>IF('304-1'!C29&gt;0,'304-1'!C29," ")</f>
        <v xml:space="preserve"> </v>
      </c>
      <c r="D27" s="4845" t="str">
        <f>IF('304-1'!D29&gt;0,'304-1'!D29," ")</f>
        <v xml:space="preserve"> </v>
      </c>
      <c r="E27" s="4848" t="str">
        <f>IF('304-1'!H29&gt;0,'304-1'!H29," ")</f>
        <v xml:space="preserve"> </v>
      </c>
      <c r="F27" s="4849"/>
      <c r="G27" s="4852" t="str">
        <f t="shared" ref="G27" si="1">IF(L28=0,E27-F27," ")</f>
        <v xml:space="preserve"> </v>
      </c>
      <c r="H27" s="4853"/>
      <c r="I27" s="4858"/>
      <c r="J27" s="4859"/>
      <c r="K27" s="4860"/>
    </row>
    <row r="28" spans="1:12">
      <c r="A28" s="4841"/>
      <c r="B28" s="4842"/>
      <c r="C28" s="4846"/>
      <c r="D28" s="4846"/>
      <c r="E28" s="4846"/>
      <c r="F28" s="4850"/>
      <c r="G28" s="4854"/>
      <c r="H28" s="4855"/>
      <c r="I28" s="4833"/>
      <c r="J28" s="4834"/>
      <c r="K28" s="4835"/>
      <c r="L28" s="32">
        <f>IF(E27=" ",1,0)</f>
        <v>1</v>
      </c>
    </row>
    <row r="29" spans="1:12">
      <c r="A29" s="4843"/>
      <c r="B29" s="4844"/>
      <c r="C29" s="4847"/>
      <c r="D29" s="4847"/>
      <c r="E29" s="4847"/>
      <c r="F29" s="4851"/>
      <c r="G29" s="4856"/>
      <c r="H29" s="4857"/>
      <c r="I29" s="4836"/>
      <c r="J29" s="4837"/>
      <c r="K29" s="4838"/>
    </row>
    <row r="30" spans="1:12">
      <c r="A30" s="4839" t="str">
        <f>IF('304-1'!A32&gt;0,'304-1'!A32," ")</f>
        <v xml:space="preserve"> </v>
      </c>
      <c r="B30" s="4840"/>
      <c r="C30" s="4845" t="str">
        <f>IF('304-1'!C32&gt;0,'304-1'!C32," ")</f>
        <v xml:space="preserve"> </v>
      </c>
      <c r="D30" s="4845" t="str">
        <f>IF('304-1'!D32&gt;0,'304-1'!D32," ")</f>
        <v xml:space="preserve"> </v>
      </c>
      <c r="E30" s="4848" t="str">
        <f>IF('304-1'!H32&gt;0,'304-1'!H32," ")</f>
        <v xml:space="preserve"> </v>
      </c>
      <c r="F30" s="4849"/>
      <c r="G30" s="4852" t="str">
        <f t="shared" ref="G30" si="2">IF(L31=0,E30-F30," ")</f>
        <v xml:space="preserve"> </v>
      </c>
      <c r="H30" s="4853"/>
      <c r="I30" s="4858"/>
      <c r="J30" s="4859"/>
      <c r="K30" s="4860"/>
    </row>
    <row r="31" spans="1:12">
      <c r="A31" s="4841"/>
      <c r="B31" s="4842"/>
      <c r="C31" s="4846"/>
      <c r="D31" s="4846"/>
      <c r="E31" s="4846"/>
      <c r="F31" s="4850"/>
      <c r="G31" s="4854"/>
      <c r="H31" s="4855"/>
      <c r="I31" s="4833"/>
      <c r="J31" s="4834"/>
      <c r="K31" s="4835"/>
      <c r="L31" s="32">
        <f>IF(E30=" ",1,0)</f>
        <v>1</v>
      </c>
    </row>
    <row r="32" spans="1:12">
      <c r="A32" s="4843"/>
      <c r="B32" s="4844"/>
      <c r="C32" s="4847"/>
      <c r="D32" s="4847"/>
      <c r="E32" s="4847"/>
      <c r="F32" s="4851"/>
      <c r="G32" s="4856"/>
      <c r="H32" s="4857"/>
      <c r="I32" s="4836"/>
      <c r="J32" s="4837"/>
      <c r="K32" s="4838"/>
    </row>
    <row r="33" spans="1:12">
      <c r="A33" s="4839" t="str">
        <f>IF('304-1'!A35&gt;0,'304-1'!A35," ")</f>
        <v xml:space="preserve"> </v>
      </c>
      <c r="B33" s="4840"/>
      <c r="C33" s="4845" t="str">
        <f>IF('304-1'!C35&gt;0,'304-1'!C35," ")</f>
        <v xml:space="preserve"> </v>
      </c>
      <c r="D33" s="4845" t="str">
        <f>IF('304-1'!D35&gt;0,'304-1'!D35," ")</f>
        <v xml:space="preserve"> </v>
      </c>
      <c r="E33" s="4848" t="str">
        <f>IF('304-1'!H35&gt;0,'304-1'!H35," ")</f>
        <v xml:space="preserve"> </v>
      </c>
      <c r="F33" s="4849"/>
      <c r="G33" s="4852" t="str">
        <f t="shared" ref="G33" si="3">IF(L34=0,E33-F33," ")</f>
        <v xml:space="preserve"> </v>
      </c>
      <c r="H33" s="4853"/>
      <c r="I33" s="4858"/>
      <c r="J33" s="4859"/>
      <c r="K33" s="4860"/>
    </row>
    <row r="34" spans="1:12">
      <c r="A34" s="4841"/>
      <c r="B34" s="4842"/>
      <c r="C34" s="4846"/>
      <c r="D34" s="4846"/>
      <c r="E34" s="4846"/>
      <c r="F34" s="4850"/>
      <c r="G34" s="4854"/>
      <c r="H34" s="4855"/>
      <c r="I34" s="4833"/>
      <c r="J34" s="4834"/>
      <c r="K34" s="4835"/>
      <c r="L34" s="32">
        <f>IF(E33=" ",1,0)</f>
        <v>1</v>
      </c>
    </row>
    <row r="35" spans="1:12">
      <c r="A35" s="4843"/>
      <c r="B35" s="4844"/>
      <c r="C35" s="4847"/>
      <c r="D35" s="4847"/>
      <c r="E35" s="4847"/>
      <c r="F35" s="4851"/>
      <c r="G35" s="4856"/>
      <c r="H35" s="4857"/>
      <c r="I35" s="4836"/>
      <c r="J35" s="4837"/>
      <c r="K35" s="4838"/>
    </row>
    <row r="36" spans="1:12">
      <c r="A36" s="4839" t="str">
        <f>IF('304-1'!A38&gt;0,'304-1'!A38," ")</f>
        <v xml:space="preserve"> </v>
      </c>
      <c r="B36" s="4840"/>
      <c r="C36" s="4845" t="str">
        <f>IF('304-1'!C38&gt;0,'304-1'!C38," ")</f>
        <v xml:space="preserve"> </v>
      </c>
      <c r="D36" s="4845" t="str">
        <f>IF('304-1'!D38&gt;0,'304-1'!D38," ")</f>
        <v xml:space="preserve"> </v>
      </c>
      <c r="E36" s="4848" t="str">
        <f>IF('304-1'!H38&gt;0,'304-1'!H38," ")</f>
        <v xml:space="preserve"> </v>
      </c>
      <c r="F36" s="4849"/>
      <c r="G36" s="4852" t="str">
        <f t="shared" ref="G36" si="4">IF(L37=0,E36-F36," ")</f>
        <v xml:space="preserve"> </v>
      </c>
      <c r="H36" s="4853"/>
      <c r="I36" s="4858"/>
      <c r="J36" s="4859"/>
      <c r="K36" s="4860"/>
    </row>
    <row r="37" spans="1:12">
      <c r="A37" s="4841"/>
      <c r="B37" s="4842"/>
      <c r="C37" s="4846"/>
      <c r="D37" s="4846"/>
      <c r="E37" s="4846"/>
      <c r="F37" s="4850"/>
      <c r="G37" s="4854"/>
      <c r="H37" s="4855"/>
      <c r="I37" s="4833"/>
      <c r="J37" s="4834"/>
      <c r="K37" s="4835"/>
      <c r="L37" s="32">
        <f>IF(E36=" ",1,0)</f>
        <v>1</v>
      </c>
    </row>
    <row r="38" spans="1:12">
      <c r="A38" s="4843"/>
      <c r="B38" s="4844"/>
      <c r="C38" s="4847"/>
      <c r="D38" s="4847"/>
      <c r="E38" s="4847"/>
      <c r="F38" s="4851"/>
      <c r="G38" s="4856"/>
      <c r="H38" s="4857"/>
      <c r="I38" s="4836"/>
      <c r="J38" s="4837"/>
      <c r="K38" s="4838"/>
    </row>
    <row r="39" spans="1:12">
      <c r="A39" s="4839" t="str">
        <f>IF('304-1'!A41&gt;0,'304-1'!A41," ")</f>
        <v xml:space="preserve"> </v>
      </c>
      <c r="B39" s="4840"/>
      <c r="C39" s="4845" t="str">
        <f>IF('304-1'!C41&gt;0,'304-1'!C41," ")</f>
        <v xml:space="preserve"> </v>
      </c>
      <c r="D39" s="4845" t="str">
        <f>IF('304-1'!D41&gt;0,'304-1'!D41," ")</f>
        <v xml:space="preserve"> </v>
      </c>
      <c r="E39" s="4848" t="str">
        <f>IF('304-1'!H41&gt;0,'304-1'!H41," ")</f>
        <v xml:space="preserve"> </v>
      </c>
      <c r="F39" s="4849"/>
      <c r="G39" s="4852" t="str">
        <f t="shared" ref="G39" si="5">IF(L40=0,E39-F39," ")</f>
        <v xml:space="preserve"> </v>
      </c>
      <c r="H39" s="4853"/>
      <c r="I39" s="4858"/>
      <c r="J39" s="4859"/>
      <c r="K39" s="4860"/>
    </row>
    <row r="40" spans="1:12">
      <c r="A40" s="4841"/>
      <c r="B40" s="4842"/>
      <c r="C40" s="4846"/>
      <c r="D40" s="4846"/>
      <c r="E40" s="4846"/>
      <c r="F40" s="4850"/>
      <c r="G40" s="4854"/>
      <c r="H40" s="4855"/>
      <c r="I40" s="4833"/>
      <c r="J40" s="4834"/>
      <c r="K40" s="4835"/>
      <c r="L40" s="32">
        <f>IF(E39=" ",1,0)</f>
        <v>1</v>
      </c>
    </row>
    <row r="41" spans="1:12">
      <c r="A41" s="4843"/>
      <c r="B41" s="4844"/>
      <c r="C41" s="4847"/>
      <c r="D41" s="4847"/>
      <c r="E41" s="4847"/>
      <c r="F41" s="4851"/>
      <c r="G41" s="4856"/>
      <c r="H41" s="4857"/>
      <c r="I41" s="4836"/>
      <c r="J41" s="4837"/>
      <c r="K41" s="4838"/>
    </row>
    <row r="42" spans="1:12">
      <c r="A42" s="94" t="s">
        <v>232</v>
      </c>
      <c r="B42" s="88"/>
      <c r="C42" s="88"/>
      <c r="D42" s="88"/>
      <c r="E42" s="88"/>
      <c r="F42" s="88"/>
      <c r="G42" s="88"/>
      <c r="H42" s="88"/>
      <c r="I42" s="88"/>
      <c r="J42" s="4886" t="s">
        <v>233</v>
      </c>
      <c r="K42" s="4887"/>
    </row>
    <row r="43" spans="1:12">
      <c r="A43" s="94"/>
      <c r="B43" s="88" t="s">
        <v>275</v>
      </c>
      <c r="C43" s="88"/>
      <c r="D43" s="88"/>
      <c r="E43" s="88"/>
      <c r="F43" s="88"/>
      <c r="G43" s="88"/>
      <c r="H43" s="88"/>
      <c r="I43" s="88"/>
      <c r="J43" s="4881"/>
      <c r="K43" s="4882"/>
    </row>
    <row r="44" spans="1:12">
      <c r="A44" s="115" t="s">
        <v>234</v>
      </c>
      <c r="B44" s="88" t="s">
        <v>276</v>
      </c>
      <c r="C44" s="88"/>
      <c r="D44" s="88"/>
      <c r="E44" s="88"/>
      <c r="F44" s="88"/>
      <c r="G44" s="88"/>
      <c r="H44" s="88"/>
      <c r="I44" s="88"/>
      <c r="J44" s="4888"/>
      <c r="K44" s="4889"/>
    </row>
    <row r="45" spans="1:12">
      <c r="A45" s="94"/>
      <c r="B45" s="88" t="s">
        <v>235</v>
      </c>
      <c r="C45" s="88"/>
      <c r="D45" s="88"/>
      <c r="E45" s="89" t="s">
        <v>161</v>
      </c>
      <c r="F45" s="4892" t="s">
        <v>290</v>
      </c>
      <c r="G45" s="4893"/>
      <c r="H45" s="4893"/>
      <c r="I45" s="95"/>
      <c r="J45" s="4890"/>
      <c r="K45" s="4891"/>
    </row>
    <row r="46" spans="1:12">
      <c r="A46" s="115" t="s">
        <v>274</v>
      </c>
      <c r="B46" s="88"/>
      <c r="C46" s="88"/>
      <c r="D46" s="88"/>
      <c r="E46" s="88"/>
      <c r="F46" s="109"/>
      <c r="G46" s="109"/>
      <c r="H46" s="109"/>
      <c r="I46" s="95"/>
      <c r="J46" s="4881"/>
      <c r="K46" s="4882"/>
    </row>
    <row r="47" spans="1:12">
      <c r="A47" s="94"/>
      <c r="B47" s="88"/>
      <c r="C47" s="88"/>
      <c r="D47" s="88"/>
      <c r="E47" s="89" t="s">
        <v>236</v>
      </c>
      <c r="F47" s="4885"/>
      <c r="G47" s="4885"/>
      <c r="H47" s="4885"/>
      <c r="I47" s="113"/>
      <c r="J47" s="4881"/>
      <c r="K47" s="4882"/>
    </row>
    <row r="48" spans="1:12" ht="15" customHeight="1">
      <c r="A48" s="96"/>
      <c r="B48" s="97"/>
      <c r="C48" s="97"/>
      <c r="D48" s="97"/>
      <c r="E48" s="97"/>
      <c r="F48" s="97"/>
      <c r="G48" s="97"/>
      <c r="H48" s="97"/>
      <c r="I48" s="98"/>
      <c r="J48" s="4883"/>
      <c r="K48" s="4884"/>
    </row>
    <row r="49" spans="1:11">
      <c r="A49" s="99"/>
      <c r="B49" s="99"/>
      <c r="C49" s="99"/>
      <c r="D49" s="99"/>
      <c r="E49" s="99"/>
      <c r="F49" s="99"/>
      <c r="G49" s="99"/>
      <c r="H49" s="99"/>
      <c r="I49" s="99"/>
      <c r="J49" s="99"/>
      <c r="K49" s="99"/>
    </row>
    <row r="50" spans="1:11">
      <c r="A50" s="88"/>
      <c r="B50" s="88"/>
      <c r="C50" s="88"/>
      <c r="D50" s="88"/>
      <c r="E50" s="88"/>
      <c r="F50" s="88"/>
      <c r="G50" s="88"/>
      <c r="H50" s="88"/>
      <c r="I50" s="88"/>
      <c r="J50" s="88"/>
      <c r="K50" s="88"/>
    </row>
    <row r="51" spans="1:11">
      <c r="A51" s="88" t="s">
        <v>257</v>
      </c>
      <c r="B51" s="88"/>
      <c r="C51" s="88"/>
      <c r="D51" s="88"/>
      <c r="E51" s="88"/>
      <c r="F51" s="88"/>
      <c r="G51" s="88"/>
      <c r="H51" s="88"/>
      <c r="I51" s="88"/>
      <c r="J51" s="88"/>
      <c r="K51" s="88"/>
    </row>
    <row r="52" spans="1:11">
      <c r="A52" s="88" t="s">
        <v>258</v>
      </c>
      <c r="B52" s="88"/>
      <c r="C52" s="88"/>
      <c r="D52" s="88"/>
      <c r="E52" s="88"/>
      <c r="F52" s="88"/>
      <c r="G52" s="88"/>
      <c r="H52" s="88"/>
      <c r="I52" s="88"/>
      <c r="J52" s="88"/>
      <c r="K52" s="88"/>
    </row>
  </sheetData>
  <mergeCells count="82">
    <mergeCell ref="I29:K29"/>
    <mergeCell ref="A30:B32"/>
    <mergeCell ref="C30:C32"/>
    <mergeCell ref="D30:D32"/>
    <mergeCell ref="E30:E32"/>
    <mergeCell ref="F30:F32"/>
    <mergeCell ref="G30:H32"/>
    <mergeCell ref="I30:K30"/>
    <mergeCell ref="I31:K31"/>
    <mergeCell ref="I32:K32"/>
    <mergeCell ref="G27:H29"/>
    <mergeCell ref="I27:K27"/>
    <mergeCell ref="I28:K28"/>
    <mergeCell ref="J46:K48"/>
    <mergeCell ref="F47:H47"/>
    <mergeCell ref="I41:K41"/>
    <mergeCell ref="J42:K43"/>
    <mergeCell ref="J44:K45"/>
    <mergeCell ref="F45:H45"/>
    <mergeCell ref="A39:B41"/>
    <mergeCell ref="C39:C41"/>
    <mergeCell ref="D39:D41"/>
    <mergeCell ref="E39:E41"/>
    <mergeCell ref="F39:F41"/>
    <mergeCell ref="I39:K39"/>
    <mergeCell ref="I40:K40"/>
    <mergeCell ref="G39:H41"/>
    <mergeCell ref="A2:K2"/>
    <mergeCell ref="J4:K4"/>
    <mergeCell ref="B18:E18"/>
    <mergeCell ref="H18:K18"/>
    <mergeCell ref="G20:H20"/>
    <mergeCell ref="A19:B20"/>
    <mergeCell ref="C19:C20"/>
    <mergeCell ref="D19:D20"/>
    <mergeCell ref="E19:H19"/>
    <mergeCell ref="I19:K20"/>
    <mergeCell ref="H8:K9"/>
    <mergeCell ref="H10:K10"/>
    <mergeCell ref="H11:J11"/>
    <mergeCell ref="H12:J12"/>
    <mergeCell ref="I21:K21"/>
    <mergeCell ref="I22:K22"/>
    <mergeCell ref="A21:B23"/>
    <mergeCell ref="C21:C23"/>
    <mergeCell ref="D21:D23"/>
    <mergeCell ref="E21:E23"/>
    <mergeCell ref="F21:F23"/>
    <mergeCell ref="G21:H23"/>
    <mergeCell ref="I23:K23"/>
    <mergeCell ref="I24:K24"/>
    <mergeCell ref="A24:B26"/>
    <mergeCell ref="C24:C26"/>
    <mergeCell ref="D24:D26"/>
    <mergeCell ref="E24:E26"/>
    <mergeCell ref="F24:F26"/>
    <mergeCell ref="G24:H26"/>
    <mergeCell ref="I34:K34"/>
    <mergeCell ref="I25:K25"/>
    <mergeCell ref="I26:K26"/>
    <mergeCell ref="I33:K33"/>
    <mergeCell ref="A33:B35"/>
    <mergeCell ref="C33:C35"/>
    <mergeCell ref="D33:D35"/>
    <mergeCell ref="E33:E35"/>
    <mergeCell ref="I35:K35"/>
    <mergeCell ref="F33:F35"/>
    <mergeCell ref="G33:H35"/>
    <mergeCell ref="A27:B29"/>
    <mergeCell ref="C27:C29"/>
    <mergeCell ref="D27:D29"/>
    <mergeCell ref="E27:E29"/>
    <mergeCell ref="F27:F29"/>
    <mergeCell ref="I37:K37"/>
    <mergeCell ref="I38:K38"/>
    <mergeCell ref="A36:B38"/>
    <mergeCell ref="C36:C38"/>
    <mergeCell ref="D36:D38"/>
    <mergeCell ref="E36:E38"/>
    <mergeCell ref="F36:F38"/>
    <mergeCell ref="G36:H38"/>
    <mergeCell ref="I36:K36"/>
  </mergeCells>
  <phoneticPr fontId="18"/>
  <printOptions gridLinesSet="0"/>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S124"/>
  <sheetViews>
    <sheetView view="pageBreakPreview" zoomScaleNormal="100" zoomScaleSheetLayoutView="100" workbookViewId="0">
      <selection activeCell="A112" sqref="A112:G112"/>
    </sheetView>
  </sheetViews>
  <sheetFormatPr defaultColWidth="8.88671875" defaultRowHeight="13.2"/>
  <cols>
    <col min="1" max="1" width="2.88671875" style="1147" customWidth="1"/>
    <col min="2" max="2" width="4.88671875" style="1147" customWidth="1"/>
    <col min="3" max="4" width="5.33203125" style="1147" customWidth="1"/>
    <col min="5" max="5" width="2.88671875" style="1147" customWidth="1"/>
    <col min="6" max="17" width="5.88671875" style="1147" customWidth="1"/>
    <col min="18" max="16384" width="8.88671875" style="1147"/>
  </cols>
  <sheetData>
    <row r="1" spans="1:19" ht="13.35" customHeight="1">
      <c r="A1" s="1146" t="s">
        <v>1332</v>
      </c>
      <c r="B1" s="1146"/>
      <c r="C1" s="1146"/>
    </row>
    <row r="2" spans="1:19" ht="14.1" customHeight="1">
      <c r="A2" s="1148"/>
    </row>
    <row r="3" spans="1:19" ht="25.35" customHeight="1">
      <c r="A3" s="2606" t="s">
        <v>1333</v>
      </c>
      <c r="B3" s="2607"/>
      <c r="C3" s="2607"/>
      <c r="D3" s="2607"/>
      <c r="E3" s="2607"/>
      <c r="F3" s="2607"/>
      <c r="G3" s="2607"/>
      <c r="H3" s="2607"/>
      <c r="I3" s="2607"/>
      <c r="J3" s="2607"/>
      <c r="K3" s="2607"/>
      <c r="L3" s="2607"/>
      <c r="M3" s="2607"/>
      <c r="N3" s="2607"/>
      <c r="O3" s="2607"/>
      <c r="P3" s="2607"/>
      <c r="Q3" s="2607"/>
    </row>
    <row r="4" spans="1:19" ht="15" customHeight="1">
      <c r="A4" s="1149"/>
      <c r="B4" s="1150"/>
      <c r="C4" s="1150"/>
      <c r="D4" s="1150"/>
      <c r="E4" s="1150"/>
      <c r="F4" s="1150"/>
      <c r="G4" s="1150"/>
      <c r="H4" s="1150"/>
      <c r="I4" s="1150"/>
      <c r="J4" s="1150"/>
      <c r="K4" s="1150"/>
      <c r="L4" s="1150"/>
      <c r="M4" s="1150"/>
      <c r="N4" s="1150"/>
      <c r="O4" s="1150"/>
      <c r="P4" s="1150"/>
      <c r="Q4" s="1150"/>
    </row>
    <row r="5" spans="1:19" ht="18" customHeight="1">
      <c r="A5" s="1151"/>
      <c r="B5" s="1152" t="s">
        <v>1341</v>
      </c>
    </row>
    <row r="6" spans="1:19" ht="18" customHeight="1">
      <c r="A6" s="2604" t="s">
        <v>1342</v>
      </c>
      <c r="B6" s="2604"/>
      <c r="C6" s="2603" t="s">
        <v>1347</v>
      </c>
      <c r="D6" s="2603"/>
      <c r="E6" s="2603"/>
      <c r="F6" s="2603"/>
      <c r="G6" s="2603"/>
      <c r="H6" s="2603"/>
      <c r="I6" s="2603"/>
      <c r="J6" s="2603"/>
      <c r="K6" s="2603"/>
      <c r="L6" s="2603"/>
      <c r="M6" s="2603"/>
      <c r="N6" s="2603"/>
      <c r="O6" s="2603"/>
      <c r="P6" s="2603"/>
      <c r="Q6" s="2603"/>
    </row>
    <row r="7" spans="1:19" ht="32.1" customHeight="1">
      <c r="A7" s="1153"/>
      <c r="B7" s="1153" t="s">
        <v>1344</v>
      </c>
      <c r="C7" s="2613" t="str">
        <f>"　"&amp;S8&amp;入力シート!C10&amp;"（当該工事内容の変更に伴う工事を含む。以下、単に「建設工事」という。）の請負"</f>
        <v>　久留米市発注に係る○○校区道路改良工事（当該工事内容の変更に伴う工事を含む。以下、単に「建設工事」という。）の請負</v>
      </c>
      <c r="D7" s="2613"/>
      <c r="E7" s="2613"/>
      <c r="F7" s="2613"/>
      <c r="G7" s="2613"/>
      <c r="H7" s="2613"/>
      <c r="I7" s="2613"/>
      <c r="J7" s="2613"/>
      <c r="K7" s="2613"/>
      <c r="L7" s="2613"/>
      <c r="M7" s="2613"/>
      <c r="N7" s="2613"/>
      <c r="O7" s="2613"/>
      <c r="P7" s="2613"/>
      <c r="Q7" s="2613"/>
      <c r="R7" s="1167"/>
    </row>
    <row r="8" spans="1:19" ht="18" customHeight="1">
      <c r="A8" s="1154"/>
      <c r="B8" s="1155" t="s">
        <v>1345</v>
      </c>
      <c r="C8" s="2603" t="s">
        <v>1343</v>
      </c>
      <c r="D8" s="2603"/>
      <c r="E8" s="2603"/>
      <c r="F8" s="2603"/>
      <c r="G8" s="2603"/>
      <c r="H8" s="2603"/>
      <c r="I8" s="2603"/>
      <c r="J8" s="2603"/>
      <c r="K8" s="2603"/>
      <c r="L8" s="2603"/>
      <c r="M8" s="2603"/>
      <c r="N8" s="2603"/>
      <c r="O8" s="2603"/>
      <c r="P8" s="2603"/>
      <c r="Q8" s="2603"/>
      <c r="S8" s="1147" t="str">
        <f>IF(入力シート!C5="久留米市長","久留米市発注に係る","久留米市企業局発注に係る")</f>
        <v>久留米市発注に係る</v>
      </c>
    </row>
    <row r="9" spans="1:19" ht="15" customHeight="1">
      <c r="A9" s="1149"/>
      <c r="B9" s="1150"/>
      <c r="C9" s="1150"/>
      <c r="D9" s="1150"/>
      <c r="E9" s="1150"/>
      <c r="F9" s="1150"/>
      <c r="G9" s="1150"/>
      <c r="H9" s="1150"/>
      <c r="I9" s="1150"/>
      <c r="J9" s="1150"/>
      <c r="K9" s="1150"/>
      <c r="L9" s="1150"/>
      <c r="M9" s="1150"/>
      <c r="N9" s="1150"/>
      <c r="O9" s="1150"/>
      <c r="P9" s="1150"/>
      <c r="Q9" s="1150"/>
    </row>
    <row r="10" spans="1:19" ht="20.100000000000001" customHeight="1">
      <c r="A10" s="1151"/>
      <c r="B10" s="1152" t="s">
        <v>1346</v>
      </c>
    </row>
    <row r="11" spans="1:19" ht="32.1" customHeight="1">
      <c r="A11" s="2604" t="s">
        <v>1348</v>
      </c>
      <c r="B11" s="2604"/>
      <c r="C11" s="2613" t="str">
        <f>"　当共同企業体は、"&amp;入力シート!C30&amp;"（以下「企業体」という。）と称する。"</f>
        <v>　当共同企業体は、○○建設△△土木特定建設工事共同企業体（以下「企業体」という。）と称する。</v>
      </c>
      <c r="D11" s="2613"/>
      <c r="E11" s="2613"/>
      <c r="F11" s="2613"/>
      <c r="G11" s="2613"/>
      <c r="H11" s="2613"/>
      <c r="I11" s="2613"/>
      <c r="J11" s="2613"/>
      <c r="K11" s="2613"/>
      <c r="L11" s="2613"/>
      <c r="M11" s="2613"/>
      <c r="N11" s="2613"/>
      <c r="O11" s="2613"/>
      <c r="P11" s="2613"/>
      <c r="Q11" s="2613"/>
    </row>
    <row r="12" spans="1:19" ht="15" customHeight="1">
      <c r="A12" s="1149"/>
      <c r="B12" s="1150"/>
      <c r="C12" s="1150"/>
      <c r="D12" s="1150"/>
      <c r="E12" s="1150"/>
      <c r="F12" s="1150"/>
      <c r="G12" s="1150"/>
      <c r="H12" s="1150"/>
      <c r="I12" s="1150"/>
      <c r="J12" s="1150"/>
      <c r="K12" s="1150"/>
      <c r="L12" s="1150"/>
      <c r="M12" s="1150"/>
      <c r="N12" s="1150"/>
      <c r="O12" s="1150"/>
      <c r="P12" s="1150"/>
      <c r="Q12" s="1150"/>
    </row>
    <row r="13" spans="1:19" ht="20.100000000000001" customHeight="1">
      <c r="A13" s="1151"/>
      <c r="B13" s="1152" t="s">
        <v>1349</v>
      </c>
    </row>
    <row r="14" spans="1:19" ht="18" customHeight="1">
      <c r="A14" s="2604" t="s">
        <v>1350</v>
      </c>
      <c r="B14" s="2604"/>
      <c r="C14" s="2603" t="s">
        <v>1351</v>
      </c>
      <c r="D14" s="2603"/>
      <c r="E14" s="2603"/>
      <c r="F14" s="2603"/>
      <c r="G14" s="2603"/>
      <c r="H14" s="2603"/>
      <c r="I14" s="2603"/>
      <c r="J14" s="2603"/>
      <c r="K14" s="2603"/>
      <c r="L14" s="2603"/>
      <c r="M14" s="2603"/>
      <c r="N14" s="2603"/>
      <c r="O14" s="2603"/>
      <c r="P14" s="2603"/>
      <c r="Q14" s="2603"/>
    </row>
    <row r="15" spans="1:19" ht="15" customHeight="1">
      <c r="A15" s="1149"/>
      <c r="B15" s="1150"/>
      <c r="C15" s="1150"/>
      <c r="D15" s="1150"/>
      <c r="E15" s="1150"/>
      <c r="F15" s="1150"/>
      <c r="G15" s="1150"/>
      <c r="H15" s="1150"/>
      <c r="I15" s="1150"/>
      <c r="J15" s="1150"/>
      <c r="K15" s="1150"/>
      <c r="L15" s="1150"/>
      <c r="M15" s="1150"/>
      <c r="N15" s="1150"/>
      <c r="O15" s="1150"/>
      <c r="P15" s="1150"/>
      <c r="Q15" s="1150"/>
    </row>
    <row r="16" spans="1:19" ht="20.100000000000001" customHeight="1">
      <c r="A16" s="1151"/>
      <c r="B16" s="1152" t="s">
        <v>1352</v>
      </c>
    </row>
    <row r="17" spans="1:18" ht="32.1" customHeight="1">
      <c r="A17" s="2604" t="s">
        <v>1353</v>
      </c>
      <c r="B17" s="2604"/>
      <c r="C17" s="2605" t="s">
        <v>1364</v>
      </c>
      <c r="D17" s="2605"/>
      <c r="E17" s="2605"/>
      <c r="F17" s="2605"/>
      <c r="G17" s="2605"/>
      <c r="H17" s="2605"/>
      <c r="I17" s="2605"/>
      <c r="J17" s="2605"/>
      <c r="K17" s="2605"/>
      <c r="L17" s="2605"/>
      <c r="M17" s="2605"/>
      <c r="N17" s="2605"/>
      <c r="O17" s="2605"/>
      <c r="P17" s="2605"/>
      <c r="Q17" s="2605"/>
      <c r="R17" s="1147" t="s">
        <v>1416</v>
      </c>
    </row>
    <row r="18" spans="1:18" ht="18" customHeight="1">
      <c r="A18" s="1154"/>
      <c r="B18" s="1156" t="s">
        <v>1354</v>
      </c>
      <c r="C18" s="2603" t="s">
        <v>1355</v>
      </c>
      <c r="D18" s="2603"/>
      <c r="E18" s="2603"/>
      <c r="F18" s="2603"/>
      <c r="G18" s="2603"/>
      <c r="H18" s="2603"/>
      <c r="I18" s="2603"/>
      <c r="J18" s="2603"/>
      <c r="K18" s="2603"/>
      <c r="L18" s="2603"/>
      <c r="M18" s="2603"/>
      <c r="N18" s="2603"/>
      <c r="O18" s="2603"/>
      <c r="P18" s="2603"/>
      <c r="Q18" s="2603"/>
    </row>
    <row r="19" spans="1:18" ht="32.1" customHeight="1">
      <c r="A19" s="1153"/>
      <c r="B19" s="1157" t="s">
        <v>1356</v>
      </c>
      <c r="C19" s="2608" t="s">
        <v>1357</v>
      </c>
      <c r="D19" s="2608"/>
      <c r="E19" s="2608"/>
      <c r="F19" s="2608"/>
      <c r="G19" s="2608"/>
      <c r="H19" s="2608"/>
      <c r="I19" s="2608"/>
      <c r="J19" s="2608"/>
      <c r="K19" s="2608"/>
      <c r="L19" s="2608"/>
      <c r="M19" s="2608"/>
      <c r="N19" s="2608"/>
      <c r="O19" s="2608"/>
      <c r="P19" s="2608"/>
      <c r="Q19" s="2608"/>
    </row>
    <row r="20" spans="1:18" ht="15" customHeight="1">
      <c r="A20" s="1149"/>
      <c r="B20" s="1150"/>
      <c r="C20" s="1150"/>
      <c r="D20" s="1150"/>
      <c r="E20" s="1150"/>
      <c r="F20" s="1150"/>
      <c r="G20" s="1150"/>
      <c r="H20" s="1150"/>
      <c r="I20" s="1150"/>
      <c r="J20" s="1150"/>
      <c r="K20" s="1150"/>
      <c r="L20" s="1150"/>
      <c r="M20" s="1150"/>
      <c r="N20" s="1150"/>
      <c r="O20" s="1150"/>
      <c r="P20" s="1150"/>
      <c r="Q20" s="1150"/>
    </row>
    <row r="21" spans="1:18" ht="20.100000000000001" customHeight="1">
      <c r="A21" s="1151"/>
      <c r="B21" s="1152" t="s">
        <v>1359</v>
      </c>
    </row>
    <row r="22" spans="1:18" ht="18" customHeight="1">
      <c r="A22" s="2604" t="s">
        <v>1360</v>
      </c>
      <c r="B22" s="2604"/>
      <c r="C22" s="1158" t="s">
        <v>1361</v>
      </c>
    </row>
    <row r="23" spans="1:18" ht="15" customHeight="1">
      <c r="A23" s="1148"/>
    </row>
    <row r="24" spans="1:18" ht="25.35" customHeight="1">
      <c r="A24" s="1159"/>
      <c r="B24" s="2602" t="s">
        <v>1334</v>
      </c>
      <c r="C24" s="2602"/>
      <c r="D24" s="2602"/>
      <c r="F24" s="2610" t="str">
        <f>入力シート!C25</f>
        <v>久留米市〇〇町１２３</v>
      </c>
      <c r="G24" s="2610"/>
      <c r="H24" s="2610"/>
      <c r="I24" s="2610"/>
      <c r="J24" s="2610"/>
      <c r="K24" s="2610"/>
      <c r="L24" s="2610"/>
      <c r="M24" s="2610"/>
      <c r="N24" s="2610"/>
      <c r="O24" s="2610"/>
      <c r="P24" s="2610"/>
    </row>
    <row r="25" spans="1:18" ht="25.35" customHeight="1">
      <c r="A25" s="1160"/>
      <c r="B25" s="2602" t="s">
        <v>1335</v>
      </c>
      <c r="C25" s="2602"/>
      <c r="D25" s="2602"/>
      <c r="F25" s="2610" t="str">
        <f>入力シート!C26</f>
        <v>(株）○○○○建設</v>
      </c>
      <c r="G25" s="2610"/>
      <c r="H25" s="2610"/>
      <c r="I25" s="2610"/>
      <c r="J25" s="2610"/>
      <c r="K25" s="2610"/>
      <c r="L25" s="2610"/>
      <c r="M25" s="2610"/>
      <c r="N25" s="2610"/>
      <c r="O25" s="2610"/>
      <c r="P25" s="2610"/>
    </row>
    <row r="26" spans="1:18" ht="25.35" customHeight="1">
      <c r="A26" s="1159"/>
      <c r="B26" s="2602" t="s">
        <v>1336</v>
      </c>
      <c r="C26" s="2602"/>
      <c r="D26" s="2602"/>
      <c r="F26" s="2610" t="str">
        <f>入力シート!C27</f>
        <v>代表取締役　久留米一郎</v>
      </c>
      <c r="G26" s="2610"/>
      <c r="H26" s="2610"/>
      <c r="I26" s="2610"/>
      <c r="J26" s="2610"/>
      <c r="K26" s="2610"/>
      <c r="L26" s="2610"/>
      <c r="M26" s="2610"/>
      <c r="N26" s="2610"/>
      <c r="O26" s="2610"/>
      <c r="P26" s="2610"/>
      <c r="Q26" s="1159"/>
    </row>
    <row r="27" spans="1:18" ht="15" customHeight="1">
      <c r="A27" s="1148"/>
    </row>
    <row r="28" spans="1:18" ht="25.35" customHeight="1">
      <c r="A28" s="1159"/>
      <c r="B28" s="2602" t="s">
        <v>1334</v>
      </c>
      <c r="C28" s="2602"/>
      <c r="D28" s="2602"/>
      <c r="F28" s="2609" t="s">
        <v>1418</v>
      </c>
      <c r="G28" s="2609"/>
      <c r="H28" s="2609"/>
      <c r="I28" s="2609"/>
      <c r="J28" s="2609"/>
      <c r="K28" s="2609"/>
      <c r="L28" s="2609"/>
      <c r="M28" s="2609"/>
      <c r="N28" s="2609"/>
      <c r="O28" s="2609"/>
      <c r="P28" s="2609"/>
    </row>
    <row r="29" spans="1:18" ht="25.35" customHeight="1">
      <c r="A29" s="1160"/>
      <c r="B29" s="2602" t="s">
        <v>1335</v>
      </c>
      <c r="C29" s="2602"/>
      <c r="D29" s="2602"/>
      <c r="F29" s="2609" t="s">
        <v>1415</v>
      </c>
      <c r="G29" s="2609"/>
      <c r="H29" s="2609"/>
      <c r="I29" s="2609"/>
      <c r="J29" s="2609"/>
      <c r="K29" s="2609"/>
      <c r="L29" s="2609"/>
      <c r="M29" s="2609"/>
      <c r="N29" s="2609"/>
      <c r="O29" s="2609"/>
      <c r="P29" s="2609"/>
    </row>
    <row r="30" spans="1:18" ht="25.35" customHeight="1">
      <c r="A30" s="1159"/>
      <c r="B30" s="2602" t="s">
        <v>1336</v>
      </c>
      <c r="C30" s="2602"/>
      <c r="D30" s="2602"/>
      <c r="F30" s="2609" t="s">
        <v>1419</v>
      </c>
      <c r="G30" s="2609"/>
      <c r="H30" s="2609"/>
      <c r="I30" s="2609"/>
      <c r="J30" s="2609"/>
      <c r="K30" s="2609"/>
      <c r="L30" s="2609"/>
      <c r="M30" s="2609"/>
      <c r="N30" s="2609"/>
      <c r="O30" s="2609"/>
      <c r="P30" s="2609"/>
    </row>
    <row r="31" spans="1:18" ht="15" customHeight="1">
      <c r="A31" s="1149"/>
      <c r="B31" s="1150"/>
      <c r="C31" s="1150"/>
      <c r="D31" s="1150"/>
      <c r="E31" s="1150"/>
      <c r="F31" s="1150"/>
      <c r="G31" s="1150"/>
      <c r="H31" s="1150"/>
      <c r="I31" s="1150"/>
      <c r="J31" s="1150"/>
      <c r="K31" s="1150"/>
      <c r="L31" s="1150"/>
      <c r="M31" s="1150"/>
      <c r="N31" s="1150"/>
      <c r="O31" s="1150"/>
      <c r="P31" s="1150"/>
      <c r="Q31" s="1150"/>
    </row>
    <row r="32" spans="1:18" ht="20.100000000000001" customHeight="1">
      <c r="A32" s="1151"/>
      <c r="B32" s="1152" t="s">
        <v>1362</v>
      </c>
    </row>
    <row r="33" spans="1:17" ht="18" customHeight="1">
      <c r="A33" s="2604" t="s">
        <v>1363</v>
      </c>
      <c r="B33" s="2604"/>
      <c r="C33" s="2616" t="str">
        <f>"　当企業体は、"&amp;入力シート!C26&amp;"を代表者とする。"</f>
        <v>　当企業体は、(株）○○○○建設を代表者とする。</v>
      </c>
      <c r="D33" s="2616"/>
      <c r="E33" s="2616"/>
      <c r="F33" s="2616"/>
      <c r="G33" s="2616"/>
      <c r="H33" s="2616"/>
      <c r="I33" s="2616"/>
      <c r="J33" s="2616"/>
      <c r="K33" s="2616"/>
      <c r="L33" s="2616"/>
      <c r="M33" s="2616"/>
      <c r="N33" s="2616"/>
      <c r="O33" s="2616"/>
      <c r="P33" s="2616"/>
      <c r="Q33" s="2616"/>
    </row>
    <row r="34" spans="1:17" ht="15" customHeight="1">
      <c r="A34" s="1149"/>
      <c r="B34" s="1150"/>
      <c r="C34" s="1150"/>
      <c r="D34" s="1150"/>
      <c r="E34" s="1150"/>
      <c r="F34" s="1150"/>
      <c r="G34" s="1150"/>
      <c r="H34" s="1150"/>
      <c r="I34" s="1150"/>
      <c r="J34" s="1150"/>
      <c r="K34" s="1150"/>
      <c r="L34" s="1150"/>
      <c r="M34" s="1150"/>
      <c r="N34" s="1150"/>
      <c r="O34" s="1150"/>
      <c r="P34" s="1150"/>
      <c r="Q34" s="1150"/>
    </row>
    <row r="35" spans="1:17" ht="20.100000000000001" customHeight="1">
      <c r="A35" s="1151"/>
      <c r="B35" s="1152" t="s">
        <v>1365</v>
      </c>
    </row>
    <row r="36" spans="1:17" ht="48" customHeight="1">
      <c r="A36" s="2604" t="s">
        <v>1366</v>
      </c>
      <c r="B36" s="2604"/>
      <c r="C36" s="2608" t="s">
        <v>1367</v>
      </c>
      <c r="D36" s="2608"/>
      <c r="E36" s="2608"/>
      <c r="F36" s="2608"/>
      <c r="G36" s="2608"/>
      <c r="H36" s="2608"/>
      <c r="I36" s="2608"/>
      <c r="J36" s="2608"/>
      <c r="K36" s="2608"/>
      <c r="L36" s="2608"/>
      <c r="M36" s="2608"/>
      <c r="N36" s="2608"/>
      <c r="O36" s="2608"/>
      <c r="P36" s="2608"/>
      <c r="Q36" s="2608"/>
    </row>
    <row r="37" spans="1:17" ht="15" customHeight="1">
      <c r="A37" s="1149"/>
      <c r="B37" s="1150"/>
      <c r="C37" s="1150"/>
      <c r="D37" s="1150"/>
      <c r="E37" s="1150"/>
      <c r="F37" s="1150"/>
      <c r="G37" s="1150"/>
      <c r="H37" s="1150"/>
      <c r="I37" s="1150"/>
      <c r="J37" s="1150"/>
      <c r="K37" s="1150"/>
      <c r="L37" s="1150"/>
      <c r="M37" s="1150"/>
      <c r="N37" s="1150"/>
      <c r="O37" s="1150"/>
      <c r="P37" s="1150"/>
      <c r="Q37" s="1150"/>
    </row>
    <row r="38" spans="1:17" ht="20.100000000000001" customHeight="1">
      <c r="A38" s="1151"/>
      <c r="B38" s="1152" t="s">
        <v>1368</v>
      </c>
    </row>
    <row r="39" spans="1:17" ht="18" customHeight="1">
      <c r="A39" s="2604" t="s">
        <v>1369</v>
      </c>
      <c r="B39" s="2604"/>
      <c r="C39" s="2603" t="s">
        <v>1370</v>
      </c>
      <c r="D39" s="2603"/>
      <c r="E39" s="2603"/>
      <c r="F39" s="2603"/>
      <c r="G39" s="2603"/>
      <c r="H39" s="2603"/>
      <c r="I39" s="2603"/>
      <c r="J39" s="2603"/>
      <c r="K39" s="2603"/>
      <c r="L39" s="2603"/>
      <c r="M39" s="2603"/>
      <c r="N39" s="2603"/>
      <c r="O39" s="2603"/>
      <c r="P39" s="2603"/>
      <c r="Q39" s="2603"/>
    </row>
    <row r="40" spans="1:17" ht="32.1" customHeight="1">
      <c r="A40" s="1153"/>
      <c r="B40" s="1157" t="s">
        <v>1354</v>
      </c>
      <c r="C40" s="2608" t="s">
        <v>1371</v>
      </c>
      <c r="D40" s="2608"/>
      <c r="E40" s="2608"/>
      <c r="F40" s="2608"/>
      <c r="G40" s="2608"/>
      <c r="H40" s="2608"/>
      <c r="I40" s="2608"/>
      <c r="J40" s="2608"/>
      <c r="K40" s="2608"/>
      <c r="L40" s="2608"/>
      <c r="M40" s="2608"/>
      <c r="N40" s="2608"/>
      <c r="O40" s="2608"/>
      <c r="P40" s="2608"/>
      <c r="Q40" s="2608"/>
    </row>
    <row r="41" spans="1:17" ht="15" customHeight="1">
      <c r="A41" s="1149"/>
      <c r="B41" s="1150"/>
      <c r="C41" s="1150"/>
      <c r="D41" s="1150"/>
      <c r="E41" s="1150"/>
      <c r="F41" s="1150"/>
      <c r="G41" s="1150"/>
      <c r="H41" s="1150"/>
      <c r="I41" s="1150"/>
      <c r="J41" s="1150"/>
      <c r="K41" s="1150"/>
      <c r="L41" s="1150"/>
      <c r="M41" s="1150"/>
      <c r="N41" s="1150"/>
      <c r="O41" s="1150"/>
      <c r="P41" s="1150"/>
      <c r="Q41" s="1150"/>
    </row>
    <row r="42" spans="1:17" ht="20.100000000000001" customHeight="1">
      <c r="A42" s="1151"/>
      <c r="B42" s="1152" t="s">
        <v>1372</v>
      </c>
    </row>
    <row r="43" spans="1:17" ht="48" customHeight="1">
      <c r="A43" s="2604" t="s">
        <v>1373</v>
      </c>
      <c r="B43" s="2604"/>
      <c r="C43" s="2608" t="s">
        <v>1374</v>
      </c>
      <c r="D43" s="2608"/>
      <c r="E43" s="2608"/>
      <c r="F43" s="2608"/>
      <c r="G43" s="2608"/>
      <c r="H43" s="2608"/>
      <c r="I43" s="2608"/>
      <c r="J43" s="2608"/>
      <c r="K43" s="2608"/>
      <c r="L43" s="2608"/>
      <c r="M43" s="2608"/>
      <c r="N43" s="2608"/>
      <c r="O43" s="2608"/>
      <c r="P43" s="2608"/>
      <c r="Q43" s="2608"/>
    </row>
    <row r="44" spans="1:17" ht="15" customHeight="1">
      <c r="A44" s="1149"/>
      <c r="B44" s="1150"/>
      <c r="C44" s="1150"/>
      <c r="D44" s="1150"/>
      <c r="E44" s="1150"/>
      <c r="F44" s="1150"/>
      <c r="G44" s="1150"/>
      <c r="H44" s="1150"/>
      <c r="I44" s="1150"/>
      <c r="J44" s="1150"/>
      <c r="K44" s="1150"/>
      <c r="L44" s="1150"/>
      <c r="M44" s="1150"/>
      <c r="N44" s="1150"/>
      <c r="O44" s="1150"/>
      <c r="P44" s="1150"/>
      <c r="Q44" s="1150"/>
    </row>
    <row r="45" spans="1:17" ht="20.100000000000001" customHeight="1">
      <c r="A45" s="1151"/>
      <c r="B45" s="1152" t="s">
        <v>1375</v>
      </c>
    </row>
    <row r="46" spans="1:17" ht="32.1" customHeight="1">
      <c r="A46" s="2604" t="s">
        <v>1376</v>
      </c>
      <c r="B46" s="2604"/>
      <c r="C46" s="2608" t="s">
        <v>1377</v>
      </c>
      <c r="D46" s="2608"/>
      <c r="E46" s="2608"/>
      <c r="F46" s="2608"/>
      <c r="G46" s="2608"/>
      <c r="H46" s="2608"/>
      <c r="I46" s="2608"/>
      <c r="J46" s="2608"/>
      <c r="K46" s="2608"/>
      <c r="L46" s="2608"/>
      <c r="M46" s="2608"/>
      <c r="N46" s="2608"/>
      <c r="O46" s="2608"/>
      <c r="P46" s="2608"/>
      <c r="Q46" s="2608"/>
    </row>
    <row r="47" spans="1:17" ht="15" customHeight="1">
      <c r="A47" s="1149"/>
      <c r="B47" s="1150"/>
      <c r="C47" s="1150"/>
      <c r="D47" s="1150"/>
      <c r="E47" s="1150"/>
      <c r="F47" s="1150"/>
      <c r="G47" s="1150"/>
      <c r="H47" s="1150"/>
      <c r="I47" s="1150"/>
      <c r="J47" s="1150"/>
      <c r="K47" s="1150"/>
      <c r="L47" s="1150"/>
      <c r="M47" s="1150"/>
      <c r="N47" s="1150"/>
      <c r="O47" s="1150"/>
      <c r="P47" s="1150"/>
      <c r="Q47" s="1150"/>
    </row>
    <row r="48" spans="1:17" ht="20.100000000000001" customHeight="1">
      <c r="A48" s="1151"/>
      <c r="B48" s="1152" t="s">
        <v>1381</v>
      </c>
    </row>
    <row r="49" spans="1:18" ht="32.1" customHeight="1">
      <c r="A49" s="2604" t="s">
        <v>1378</v>
      </c>
      <c r="B49" s="2604"/>
      <c r="C49" s="2605" t="s">
        <v>1379</v>
      </c>
      <c r="D49" s="2605"/>
      <c r="E49" s="2605"/>
      <c r="F49" s="2605"/>
      <c r="G49" s="2605"/>
      <c r="H49" s="2605"/>
      <c r="I49" s="2605"/>
      <c r="J49" s="2605"/>
      <c r="K49" s="2605"/>
      <c r="L49" s="2605"/>
      <c r="M49" s="2605"/>
      <c r="N49" s="2605"/>
      <c r="O49" s="2605"/>
      <c r="P49" s="2605"/>
      <c r="Q49" s="2605"/>
      <c r="R49" s="1147" t="s">
        <v>1380</v>
      </c>
    </row>
    <row r="50" spans="1:18" ht="15" customHeight="1">
      <c r="A50" s="1149"/>
      <c r="B50" s="1150"/>
      <c r="C50" s="1150"/>
      <c r="D50" s="1150"/>
      <c r="E50" s="1150"/>
      <c r="F50" s="1150"/>
      <c r="G50" s="1150"/>
      <c r="H50" s="1150"/>
      <c r="I50" s="1150"/>
      <c r="J50" s="1150"/>
      <c r="K50" s="1150"/>
      <c r="L50" s="1150"/>
      <c r="M50" s="1150"/>
      <c r="N50" s="1150"/>
      <c r="O50" s="1150"/>
      <c r="P50" s="1150"/>
      <c r="Q50" s="1150"/>
    </row>
    <row r="51" spans="1:18" ht="20.100000000000001" customHeight="1">
      <c r="A51" s="1151"/>
      <c r="B51" s="1152" t="s">
        <v>1382</v>
      </c>
    </row>
    <row r="52" spans="1:18" ht="18" customHeight="1">
      <c r="A52" s="2604" t="s">
        <v>1384</v>
      </c>
      <c r="B52" s="2604"/>
      <c r="C52" s="2603" t="s">
        <v>1383</v>
      </c>
      <c r="D52" s="2603"/>
      <c r="E52" s="2603"/>
      <c r="F52" s="2603"/>
      <c r="G52" s="2603"/>
      <c r="H52" s="2603"/>
      <c r="I52" s="2603"/>
      <c r="J52" s="2603"/>
      <c r="K52" s="2603"/>
      <c r="L52" s="2603"/>
      <c r="M52" s="2603"/>
      <c r="N52" s="2603"/>
      <c r="O52" s="2603"/>
      <c r="P52" s="2603"/>
      <c r="Q52" s="2603"/>
    </row>
    <row r="53" spans="1:18" ht="15" customHeight="1">
      <c r="A53" s="1149"/>
      <c r="B53" s="1150"/>
      <c r="C53" s="1150"/>
      <c r="D53" s="1150"/>
      <c r="E53" s="1150"/>
      <c r="F53" s="1150"/>
      <c r="G53" s="1150"/>
      <c r="H53" s="1150"/>
      <c r="I53" s="1150"/>
      <c r="J53" s="1150"/>
      <c r="K53" s="1150"/>
      <c r="L53" s="1150"/>
      <c r="M53" s="1150"/>
      <c r="N53" s="1150"/>
      <c r="O53" s="1150"/>
      <c r="P53" s="1150"/>
      <c r="Q53" s="1150"/>
    </row>
    <row r="54" spans="1:18" ht="20.100000000000001" customHeight="1">
      <c r="A54" s="1151"/>
      <c r="B54" s="1152" t="s">
        <v>1385</v>
      </c>
    </row>
    <row r="55" spans="1:18" ht="32.1" customHeight="1">
      <c r="A55" s="2604" t="s">
        <v>1386</v>
      </c>
      <c r="B55" s="2604"/>
      <c r="C55" s="2608" t="s">
        <v>1387</v>
      </c>
      <c r="D55" s="2608"/>
      <c r="E55" s="2608"/>
      <c r="F55" s="2608"/>
      <c r="G55" s="2608"/>
      <c r="H55" s="2608"/>
      <c r="I55" s="2608"/>
      <c r="J55" s="2608"/>
      <c r="K55" s="2608"/>
      <c r="L55" s="2608"/>
      <c r="M55" s="2608"/>
      <c r="N55" s="2608"/>
      <c r="O55" s="2608"/>
      <c r="P55" s="2608"/>
      <c r="Q55" s="2608"/>
    </row>
    <row r="56" spans="1:18" ht="15" customHeight="1">
      <c r="A56" s="1149"/>
      <c r="B56" s="1150"/>
      <c r="C56" s="1150"/>
      <c r="D56" s="1150"/>
      <c r="E56" s="1150"/>
      <c r="F56" s="1150"/>
      <c r="G56" s="1150"/>
      <c r="H56" s="1150"/>
      <c r="I56" s="1150"/>
      <c r="J56" s="1150"/>
      <c r="K56" s="1150"/>
      <c r="L56" s="1150"/>
      <c r="M56" s="1150"/>
      <c r="N56" s="1150"/>
      <c r="O56" s="1150"/>
      <c r="P56" s="1150"/>
      <c r="Q56" s="1150"/>
    </row>
    <row r="57" spans="1:18" ht="20.100000000000001" customHeight="1">
      <c r="A57" s="1151"/>
      <c r="B57" s="1152" t="s">
        <v>1388</v>
      </c>
    </row>
    <row r="58" spans="1:18" ht="32.1" customHeight="1">
      <c r="A58" s="2604" t="s">
        <v>1389</v>
      </c>
      <c r="B58" s="2604"/>
      <c r="C58" s="2608" t="s">
        <v>1390</v>
      </c>
      <c r="D58" s="2608"/>
      <c r="E58" s="2608"/>
      <c r="F58" s="2608"/>
      <c r="G58" s="2608"/>
      <c r="H58" s="2608"/>
      <c r="I58" s="2608"/>
      <c r="J58" s="2608"/>
      <c r="K58" s="2608"/>
      <c r="L58" s="2608"/>
      <c r="M58" s="2608"/>
      <c r="N58" s="2608"/>
      <c r="O58" s="2608"/>
      <c r="P58" s="2608"/>
      <c r="Q58" s="2608"/>
    </row>
    <row r="59" spans="1:18" ht="15" customHeight="1">
      <c r="A59" s="1149"/>
      <c r="B59" s="1150"/>
      <c r="C59" s="1150"/>
      <c r="D59" s="1150"/>
      <c r="E59" s="1150"/>
      <c r="F59" s="1150"/>
      <c r="G59" s="1150"/>
      <c r="H59" s="1150"/>
      <c r="I59" s="1150"/>
      <c r="J59" s="1150"/>
      <c r="K59" s="1150"/>
      <c r="L59" s="1150"/>
      <c r="M59" s="1150"/>
      <c r="N59" s="1150"/>
      <c r="O59" s="1150"/>
      <c r="P59" s="1150"/>
      <c r="Q59" s="1150"/>
    </row>
    <row r="60" spans="1:18" ht="20.100000000000001" customHeight="1">
      <c r="A60" s="1151"/>
      <c r="B60" s="1152" t="s">
        <v>1391</v>
      </c>
    </row>
    <row r="61" spans="1:18" ht="18" customHeight="1">
      <c r="A61" s="2604" t="s">
        <v>1392</v>
      </c>
      <c r="B61" s="2604"/>
      <c r="C61" s="2603" t="s">
        <v>1393</v>
      </c>
      <c r="D61" s="2603"/>
      <c r="E61" s="2603"/>
      <c r="F61" s="2603"/>
      <c r="G61" s="2603"/>
      <c r="H61" s="2603"/>
      <c r="I61" s="2603"/>
      <c r="J61" s="2603"/>
      <c r="K61" s="2603"/>
      <c r="L61" s="2603"/>
      <c r="M61" s="2603"/>
      <c r="N61" s="2603"/>
      <c r="O61" s="2603"/>
      <c r="P61" s="2603"/>
      <c r="Q61" s="2603"/>
    </row>
    <row r="62" spans="1:18" ht="15" customHeight="1">
      <c r="A62" s="1149"/>
      <c r="B62" s="1150"/>
      <c r="C62" s="1150"/>
      <c r="D62" s="1150"/>
      <c r="E62" s="1150"/>
      <c r="F62" s="1150"/>
      <c r="G62" s="1150"/>
      <c r="H62" s="1150"/>
      <c r="I62" s="1150"/>
      <c r="J62" s="1150"/>
      <c r="K62" s="1150"/>
      <c r="L62" s="1150"/>
      <c r="M62" s="1150"/>
      <c r="N62" s="1150"/>
      <c r="O62" s="1150"/>
      <c r="P62" s="1150"/>
      <c r="Q62" s="1150"/>
    </row>
    <row r="63" spans="1:18" ht="20.100000000000001" customHeight="1">
      <c r="A63" s="1151"/>
      <c r="B63" s="1152" t="s">
        <v>1394</v>
      </c>
    </row>
    <row r="64" spans="1:18" ht="32.1" customHeight="1">
      <c r="A64" s="2604" t="s">
        <v>1395</v>
      </c>
      <c r="B64" s="2604"/>
      <c r="C64" s="2608" t="s">
        <v>1396</v>
      </c>
      <c r="D64" s="2608"/>
      <c r="E64" s="2608"/>
      <c r="F64" s="2608"/>
      <c r="G64" s="2608"/>
      <c r="H64" s="2608"/>
      <c r="I64" s="2608"/>
      <c r="J64" s="2608"/>
      <c r="K64" s="2608"/>
      <c r="L64" s="2608"/>
      <c r="M64" s="2608"/>
      <c r="N64" s="2608"/>
      <c r="O64" s="2608"/>
      <c r="P64" s="2608"/>
      <c r="Q64" s="2608"/>
    </row>
    <row r="65" spans="1:17" ht="32.1" customHeight="1">
      <c r="A65" s="1153"/>
      <c r="B65" s="1157" t="s">
        <v>1354</v>
      </c>
      <c r="C65" s="2608" t="s">
        <v>1397</v>
      </c>
      <c r="D65" s="2608"/>
      <c r="E65" s="2608"/>
      <c r="F65" s="2608"/>
      <c r="G65" s="2608"/>
      <c r="H65" s="2608"/>
      <c r="I65" s="2608"/>
      <c r="J65" s="2608"/>
      <c r="K65" s="2608"/>
      <c r="L65" s="2608"/>
      <c r="M65" s="2608"/>
      <c r="N65" s="2608"/>
      <c r="O65" s="2608"/>
      <c r="P65" s="2608"/>
      <c r="Q65" s="2608"/>
    </row>
    <row r="66" spans="1:17" ht="48" customHeight="1">
      <c r="A66" s="1153"/>
      <c r="B66" s="1157" t="s">
        <v>1356</v>
      </c>
      <c r="C66" s="2608" t="s">
        <v>1399</v>
      </c>
      <c r="D66" s="2608"/>
      <c r="E66" s="2608"/>
      <c r="F66" s="2608"/>
      <c r="G66" s="2608"/>
      <c r="H66" s="2608"/>
      <c r="I66" s="2608"/>
      <c r="J66" s="2608"/>
      <c r="K66" s="2608"/>
      <c r="L66" s="2608"/>
      <c r="M66" s="2608"/>
      <c r="N66" s="2608"/>
      <c r="O66" s="2608"/>
      <c r="P66" s="2608"/>
      <c r="Q66" s="2608"/>
    </row>
    <row r="67" spans="1:17" ht="48" customHeight="1">
      <c r="A67" s="1153"/>
      <c r="B67" s="1157" t="s">
        <v>1398</v>
      </c>
      <c r="C67" s="2608" t="s">
        <v>1400</v>
      </c>
      <c r="D67" s="2608"/>
      <c r="E67" s="2608"/>
      <c r="F67" s="2608"/>
      <c r="G67" s="2608"/>
      <c r="H67" s="2608"/>
      <c r="I67" s="2608"/>
      <c r="J67" s="2608"/>
      <c r="K67" s="2608"/>
      <c r="L67" s="2608"/>
      <c r="M67" s="2608"/>
      <c r="N67" s="2608"/>
      <c r="O67" s="2608"/>
      <c r="P67" s="2608"/>
      <c r="Q67" s="2608"/>
    </row>
    <row r="68" spans="1:17" ht="18" customHeight="1">
      <c r="A68" s="1154"/>
      <c r="B68" s="1156" t="s">
        <v>1401</v>
      </c>
      <c r="C68" s="2603" t="s">
        <v>1402</v>
      </c>
      <c r="D68" s="2603"/>
      <c r="E68" s="2603"/>
      <c r="F68" s="2603"/>
      <c r="G68" s="2603"/>
      <c r="H68" s="2603"/>
      <c r="I68" s="2603"/>
      <c r="J68" s="2603"/>
      <c r="K68" s="2603"/>
      <c r="L68" s="2603"/>
      <c r="M68" s="2603"/>
      <c r="N68" s="2603"/>
      <c r="O68" s="2603"/>
      <c r="P68" s="2603"/>
      <c r="Q68" s="2603"/>
    </row>
    <row r="69" spans="1:17" ht="15" customHeight="1">
      <c r="A69" s="1149"/>
      <c r="B69" s="1150"/>
      <c r="C69" s="1150"/>
      <c r="D69" s="1150"/>
      <c r="E69" s="1150"/>
      <c r="F69" s="1150"/>
      <c r="G69" s="1150"/>
      <c r="H69" s="1150"/>
      <c r="I69" s="1150"/>
      <c r="J69" s="1150"/>
      <c r="K69" s="1150"/>
      <c r="L69" s="1150"/>
      <c r="M69" s="1150"/>
      <c r="N69" s="1150"/>
      <c r="O69" s="1150"/>
      <c r="P69" s="1150"/>
      <c r="Q69" s="1150"/>
    </row>
    <row r="70" spans="1:17" ht="20.100000000000001" customHeight="1">
      <c r="A70" s="1151"/>
      <c r="B70" s="1152" t="s">
        <v>1403</v>
      </c>
    </row>
    <row r="71" spans="1:17" ht="32.1" customHeight="1">
      <c r="A71" s="2604" t="s">
        <v>1404</v>
      </c>
      <c r="B71" s="2604"/>
      <c r="C71" s="2608" t="s">
        <v>1405</v>
      </c>
      <c r="D71" s="2608"/>
      <c r="E71" s="2608"/>
      <c r="F71" s="2608"/>
      <c r="G71" s="2608"/>
      <c r="H71" s="2608"/>
      <c r="I71" s="2608"/>
      <c r="J71" s="2608"/>
      <c r="K71" s="2608"/>
      <c r="L71" s="2608"/>
      <c r="M71" s="2608"/>
      <c r="N71" s="2608"/>
      <c r="O71" s="2608"/>
      <c r="P71" s="2608"/>
      <c r="Q71" s="2608"/>
    </row>
    <row r="72" spans="1:17" ht="15" customHeight="1">
      <c r="A72" s="1149"/>
      <c r="B72" s="1150"/>
      <c r="C72" s="1150"/>
      <c r="D72" s="1150"/>
      <c r="E72" s="1150"/>
      <c r="F72" s="1150"/>
      <c r="G72" s="1150"/>
      <c r="H72" s="1150"/>
      <c r="I72" s="1150"/>
      <c r="J72" s="1150"/>
      <c r="K72" s="1150"/>
      <c r="L72" s="1150"/>
      <c r="M72" s="1150"/>
      <c r="N72" s="1150"/>
      <c r="O72" s="1150"/>
      <c r="P72" s="1150"/>
      <c r="Q72" s="1150"/>
    </row>
    <row r="73" spans="1:17" ht="20.100000000000001" customHeight="1">
      <c r="A73" s="1151"/>
      <c r="B73" s="1152" t="s">
        <v>1406</v>
      </c>
    </row>
    <row r="74" spans="1:17" ht="32.1" customHeight="1">
      <c r="A74" s="2604" t="s">
        <v>1407</v>
      </c>
      <c r="B74" s="2604"/>
      <c r="C74" s="2608" t="s">
        <v>1915</v>
      </c>
      <c r="D74" s="2608"/>
      <c r="E74" s="2608"/>
      <c r="F74" s="2608"/>
      <c r="G74" s="2608"/>
      <c r="H74" s="2608"/>
      <c r="I74" s="2608"/>
      <c r="J74" s="2608"/>
      <c r="K74" s="2608"/>
      <c r="L74" s="2608"/>
      <c r="M74" s="2608"/>
      <c r="N74" s="2608"/>
      <c r="O74" s="2608"/>
      <c r="P74" s="2608"/>
      <c r="Q74" s="2608"/>
    </row>
    <row r="75" spans="1:17" ht="15" customHeight="1">
      <c r="A75" s="1149"/>
      <c r="B75" s="1150"/>
      <c r="C75" s="1150"/>
      <c r="D75" s="1150"/>
      <c r="E75" s="1150"/>
      <c r="F75" s="1150"/>
      <c r="G75" s="1150"/>
      <c r="H75" s="1150"/>
      <c r="I75" s="1150"/>
      <c r="J75" s="1150"/>
      <c r="K75" s="1150"/>
      <c r="L75" s="1150"/>
      <c r="M75" s="1150"/>
      <c r="N75" s="1150"/>
      <c r="O75" s="1150"/>
      <c r="P75" s="1150"/>
      <c r="Q75" s="1150"/>
    </row>
    <row r="76" spans="1:17" ht="20.100000000000001" customHeight="1">
      <c r="A76" s="1151"/>
      <c r="B76" s="1152" t="s">
        <v>1408</v>
      </c>
    </row>
    <row r="77" spans="1:17" ht="18" customHeight="1">
      <c r="A77" s="2604" t="s">
        <v>1409</v>
      </c>
      <c r="B77" s="2604"/>
      <c r="C77" s="2603" t="s">
        <v>1410</v>
      </c>
      <c r="D77" s="2603"/>
      <c r="E77" s="2603"/>
      <c r="F77" s="2603"/>
      <c r="G77" s="2603"/>
      <c r="H77" s="2603"/>
      <c r="I77" s="2603"/>
      <c r="J77" s="2603"/>
      <c r="K77" s="2603"/>
      <c r="L77" s="2603"/>
      <c r="M77" s="2603"/>
      <c r="N77" s="2603"/>
      <c r="O77" s="2603"/>
      <c r="P77" s="2603"/>
      <c r="Q77" s="2603"/>
    </row>
    <row r="78" spans="1:17" ht="48" customHeight="1">
      <c r="A78" s="1502"/>
      <c r="B78" s="1502"/>
      <c r="C78" s="1503"/>
      <c r="D78" s="1503"/>
      <c r="E78" s="1503"/>
      <c r="F78" s="1503"/>
      <c r="G78" s="1503"/>
      <c r="H78" s="1503"/>
      <c r="I78" s="1503"/>
      <c r="J78" s="1503"/>
      <c r="K78" s="1503"/>
      <c r="L78" s="1503"/>
      <c r="M78" s="1503"/>
      <c r="N78" s="1503"/>
      <c r="O78" s="1503"/>
      <c r="P78" s="1503"/>
      <c r="Q78" s="1503"/>
    </row>
    <row r="79" spans="1:17" ht="64.5" customHeight="1">
      <c r="A79" s="1153"/>
      <c r="B79" s="1157"/>
      <c r="C79" s="2613" t="str">
        <f>"　"&amp;入力シート!C26&amp;"　外１社は、上記のとおり"&amp;入力シート!C30&amp;"協定を締結したので、その証拠としてこの協定書３通を作成し、各通に構成員が記名捺印し、各自所持するものとする。"</f>
        <v>　(株）○○○○建設　外１社は、上記のとおり○○建設△△土木特定建設工事共同企業体協定を締結したので、その証拠としてこの協定書３通を作成し、各通に構成員が記名捺印し、各自所持するものとする。</v>
      </c>
      <c r="D79" s="2613"/>
      <c r="E79" s="2613"/>
      <c r="F79" s="2613"/>
      <c r="G79" s="2613"/>
      <c r="H79" s="2613"/>
      <c r="I79" s="2613"/>
      <c r="J79" s="2613"/>
      <c r="K79" s="2613"/>
      <c r="L79" s="2613"/>
      <c r="M79" s="2613"/>
      <c r="N79" s="2613"/>
      <c r="O79" s="2613"/>
      <c r="P79" s="2613"/>
      <c r="Q79" s="2613"/>
    </row>
    <row r="80" spans="1:17" ht="14.1" customHeight="1">
      <c r="A80" s="2611" t="s">
        <v>1411</v>
      </c>
      <c r="B80" s="2612"/>
      <c r="C80" s="2612"/>
      <c r="D80" s="2612"/>
      <c r="E80" s="2612"/>
      <c r="F80" s="2612"/>
      <c r="G80" s="2612"/>
      <c r="H80" s="2612"/>
      <c r="I80" s="2612"/>
      <c r="J80" s="2612"/>
      <c r="K80" s="2612"/>
      <c r="L80" s="2612"/>
      <c r="M80" s="2612"/>
      <c r="N80" s="2612"/>
      <c r="O80" s="2612"/>
      <c r="P80" s="2612"/>
      <c r="Q80" s="2612"/>
    </row>
    <row r="81" spans="1:18" ht="25.35" customHeight="1">
      <c r="A81" s="1508"/>
      <c r="B81" s="2601" t="s">
        <v>2529</v>
      </c>
      <c r="C81" s="2601"/>
      <c r="D81" s="2601"/>
      <c r="E81" s="2601"/>
      <c r="F81" s="2601"/>
      <c r="G81" s="2601"/>
      <c r="R81" s="1147" t="s">
        <v>1417</v>
      </c>
    </row>
    <row r="82" spans="1:18">
      <c r="A82" s="1148"/>
    </row>
    <row r="83" spans="1:18" ht="25.35" customHeight="1">
      <c r="A83" s="1159"/>
      <c r="B83" s="2602" t="s">
        <v>1334</v>
      </c>
      <c r="C83" s="2602"/>
      <c r="D83" s="2602"/>
      <c r="F83" s="2610" t="str">
        <f>IF(F24&gt;0,F24," ")</f>
        <v>久留米市〇〇町１２３</v>
      </c>
      <c r="G83" s="2610"/>
      <c r="H83" s="2610"/>
      <c r="I83" s="2610"/>
      <c r="J83" s="2610"/>
      <c r="K83" s="2610"/>
      <c r="L83" s="2610"/>
      <c r="M83" s="2610"/>
      <c r="N83" s="2610"/>
      <c r="O83" s="2610"/>
      <c r="P83" s="2610"/>
    </row>
    <row r="84" spans="1:18" ht="25.35" customHeight="1">
      <c r="A84" s="1160"/>
      <c r="B84" s="2602" t="s">
        <v>1335</v>
      </c>
      <c r="C84" s="2602"/>
      <c r="D84" s="2602"/>
      <c r="F84" s="2610" t="str">
        <f t="shared" ref="F84:F85" si="0">IF(F25&gt;0,F25," ")</f>
        <v>(株）○○○○建設</v>
      </c>
      <c r="G84" s="2610"/>
      <c r="H84" s="2610"/>
      <c r="I84" s="2610"/>
      <c r="J84" s="2610"/>
      <c r="K84" s="2610"/>
      <c r="L84" s="2610"/>
      <c r="M84" s="2610"/>
      <c r="N84" s="2610"/>
      <c r="O84" s="2610"/>
      <c r="P84" s="2610"/>
    </row>
    <row r="85" spans="1:18" ht="25.35" customHeight="1">
      <c r="A85" s="1159"/>
      <c r="B85" s="2602" t="s">
        <v>1336</v>
      </c>
      <c r="C85" s="2602"/>
      <c r="D85" s="2602"/>
      <c r="F85" s="2610" t="str">
        <f t="shared" si="0"/>
        <v>代表取締役　久留米一郎</v>
      </c>
      <c r="G85" s="2610"/>
      <c r="H85" s="2610"/>
      <c r="I85" s="2610"/>
      <c r="J85" s="2610"/>
      <c r="K85" s="1147" t="s">
        <v>955</v>
      </c>
      <c r="Q85" s="1159"/>
    </row>
    <row r="86" spans="1:18" ht="15" customHeight="1">
      <c r="A86" s="1148"/>
    </row>
    <row r="87" spans="1:18" ht="25.35" customHeight="1">
      <c r="A87" s="1159"/>
      <c r="B87" s="2602" t="s">
        <v>1334</v>
      </c>
      <c r="C87" s="2602"/>
      <c r="D87" s="2602"/>
      <c r="F87" s="2610" t="str">
        <f>IF(F28&gt;0,F28," ")</f>
        <v>久留米市△△町１２３</v>
      </c>
      <c r="G87" s="2610"/>
      <c r="H87" s="2610"/>
      <c r="I87" s="2610"/>
      <c r="J87" s="2610"/>
      <c r="K87" s="2610"/>
      <c r="L87" s="2610"/>
      <c r="M87" s="2610"/>
      <c r="N87" s="2610"/>
      <c r="O87" s="2610"/>
      <c r="P87" s="2610"/>
    </row>
    <row r="88" spans="1:18" ht="25.35" customHeight="1">
      <c r="A88" s="1160"/>
      <c r="B88" s="2602" t="s">
        <v>1335</v>
      </c>
      <c r="C88" s="2602"/>
      <c r="D88" s="2602"/>
      <c r="F88" s="2610" t="str">
        <f t="shared" ref="F88:F89" si="1">IF(F29&gt;0,F29," ")</f>
        <v>△△土木</v>
      </c>
      <c r="G88" s="2610"/>
      <c r="H88" s="2610"/>
      <c r="I88" s="2610"/>
      <c r="J88" s="2610"/>
      <c r="K88" s="2610"/>
      <c r="L88" s="2610"/>
      <c r="M88" s="2610"/>
      <c r="N88" s="2610"/>
      <c r="O88" s="2610"/>
      <c r="P88" s="2610"/>
    </row>
    <row r="89" spans="1:18" ht="25.35" customHeight="1">
      <c r="A89" s="1159"/>
      <c r="B89" s="2602" t="s">
        <v>1336</v>
      </c>
      <c r="C89" s="2602"/>
      <c r="D89" s="2602"/>
      <c r="F89" s="2610" t="str">
        <f t="shared" si="1"/>
        <v>代表取締役　△△　□□</v>
      </c>
      <c r="G89" s="2610"/>
      <c r="H89" s="2610"/>
      <c r="I89" s="2610"/>
      <c r="J89" s="2610"/>
      <c r="K89" s="1147" t="s">
        <v>955</v>
      </c>
    </row>
    <row r="90" spans="1:18" ht="15" customHeight="1">
      <c r="A90" s="1149"/>
      <c r="B90" s="1150"/>
      <c r="C90" s="1150"/>
      <c r="D90" s="1150"/>
      <c r="E90" s="1150"/>
      <c r="F90" s="1150"/>
      <c r="G90" s="1150"/>
      <c r="H90" s="1150"/>
      <c r="I90" s="1150"/>
      <c r="J90" s="1150"/>
      <c r="K90" s="1150"/>
      <c r="L90" s="1150"/>
      <c r="M90" s="1150"/>
      <c r="N90" s="1150"/>
      <c r="O90" s="1150"/>
      <c r="P90" s="1150"/>
      <c r="Q90" s="1150"/>
    </row>
    <row r="91" spans="1:18" ht="15" customHeight="1">
      <c r="A91" s="1148"/>
    </row>
    <row r="92" spans="1:18" ht="25.35" customHeight="1">
      <c r="A92" s="1159"/>
      <c r="B92" s="2602"/>
      <c r="C92" s="2602"/>
      <c r="D92" s="2602"/>
      <c r="F92" s="2617"/>
      <c r="G92" s="2617"/>
      <c r="H92" s="2617"/>
      <c r="I92" s="2617"/>
      <c r="J92" s="2617"/>
      <c r="K92" s="2617"/>
      <c r="L92" s="2617"/>
      <c r="M92" s="2617"/>
      <c r="N92" s="2617"/>
      <c r="O92" s="2617"/>
      <c r="P92" s="2617"/>
    </row>
    <row r="93" spans="1:18" ht="25.35" customHeight="1">
      <c r="A93" s="1160"/>
      <c r="B93" s="2602"/>
      <c r="C93" s="2602"/>
      <c r="D93" s="2602"/>
      <c r="F93" s="2617"/>
      <c r="G93" s="2617"/>
      <c r="H93" s="2617"/>
      <c r="I93" s="2617"/>
      <c r="J93" s="2617"/>
      <c r="K93" s="2617"/>
      <c r="L93" s="2617"/>
      <c r="M93" s="2617"/>
      <c r="N93" s="2617"/>
      <c r="O93" s="2617"/>
      <c r="P93" s="2617"/>
    </row>
    <row r="94" spans="1:18" ht="25.35" customHeight="1">
      <c r="A94" s="1159"/>
      <c r="B94" s="2602"/>
      <c r="C94" s="2602"/>
      <c r="D94" s="2602"/>
      <c r="F94" s="2617"/>
      <c r="G94" s="2617"/>
      <c r="H94" s="2617"/>
      <c r="I94" s="2617"/>
      <c r="J94" s="2617"/>
    </row>
    <row r="95" spans="1:18" ht="25.35" customHeight="1">
      <c r="A95" s="1159"/>
      <c r="B95" s="1161"/>
      <c r="C95" s="1161"/>
      <c r="D95" s="1161"/>
      <c r="F95" s="1162"/>
      <c r="G95" s="1162"/>
      <c r="H95" s="1162"/>
      <c r="I95" s="1162"/>
      <c r="J95" s="1162"/>
    </row>
    <row r="96" spans="1:18">
      <c r="A96" s="1148"/>
    </row>
    <row r="97" spans="1:19" s="1150" customFormat="1" ht="25.35" customHeight="1">
      <c r="A97" s="2606" t="s">
        <v>1337</v>
      </c>
      <c r="B97" s="2607"/>
      <c r="C97" s="2607"/>
      <c r="D97" s="2607"/>
      <c r="E97" s="2607"/>
      <c r="F97" s="2607"/>
      <c r="G97" s="2607"/>
      <c r="H97" s="2607"/>
      <c r="I97" s="2607"/>
      <c r="J97" s="2607"/>
      <c r="K97" s="2607"/>
      <c r="L97" s="2607"/>
      <c r="M97" s="2607"/>
      <c r="N97" s="2607"/>
      <c r="O97" s="2607"/>
      <c r="P97" s="2607"/>
      <c r="Q97" s="2607"/>
    </row>
    <row r="98" spans="1:19">
      <c r="A98" s="1148"/>
    </row>
    <row r="99" spans="1:19" ht="48" customHeight="1">
      <c r="A99" s="1159" t="s">
        <v>1358</v>
      </c>
      <c r="B99" s="2615" t="str">
        <f>"　"&amp;S100&amp;"下記工事については、"&amp;入力シート!C30&amp;"協定書第8条の規定により、当企業体構成員の出資の割合を次のとおり定める。ただし、当該工事について発注者と契約内容の変更増減があっても構成員の出資の割合は変らないものとする。"</f>
        <v>　久留米市発注に係る下記工事については、○○建設△△土木特定建設工事共同企業体協定書第8条の規定により、当企業体構成員の出資の割合を次のとおり定める。ただし、当該工事について発注者と契約内容の変更増減があっても構成員の出資の割合は変らないものとする。</v>
      </c>
      <c r="C99" s="2610"/>
      <c r="D99" s="2610"/>
      <c r="E99" s="2610"/>
      <c r="F99" s="2610"/>
      <c r="G99" s="2610"/>
      <c r="H99" s="2610"/>
      <c r="I99" s="2610"/>
      <c r="J99" s="2610"/>
      <c r="K99" s="2610"/>
      <c r="L99" s="2610"/>
      <c r="M99" s="2610"/>
      <c r="N99" s="2610"/>
      <c r="O99" s="2610"/>
      <c r="P99" s="2610"/>
      <c r="R99" s="1167"/>
    </row>
    <row r="100" spans="1:19" ht="15" customHeight="1">
      <c r="A100" s="1159"/>
      <c r="B100" s="1163"/>
      <c r="C100" s="1162"/>
      <c r="D100" s="1162"/>
      <c r="E100" s="1162"/>
      <c r="F100" s="1162"/>
      <c r="G100" s="1162"/>
      <c r="H100" s="1162"/>
      <c r="I100" s="1162"/>
      <c r="J100" s="1162"/>
      <c r="K100" s="1162"/>
      <c r="L100" s="1162"/>
      <c r="M100" s="1162"/>
      <c r="N100" s="1162"/>
      <c r="O100" s="1162"/>
      <c r="P100" s="1162"/>
      <c r="S100" s="1147" t="str">
        <f>IF(入力シート!C5="久留米市長","久留米市発注に係る","久留米市企業局発注に係る")</f>
        <v>久留米市発注に係る</v>
      </c>
    </row>
    <row r="101" spans="1:19" ht="25.35" customHeight="1">
      <c r="A101" s="2614" t="s">
        <v>8</v>
      </c>
      <c r="B101" s="2612"/>
      <c r="C101" s="2612"/>
      <c r="D101" s="2612"/>
      <c r="E101" s="2612"/>
      <c r="F101" s="2612"/>
      <c r="G101" s="2612"/>
      <c r="H101" s="2612"/>
      <c r="I101" s="2612"/>
      <c r="J101" s="2612"/>
      <c r="K101" s="2612"/>
      <c r="L101" s="2612"/>
      <c r="M101" s="2612"/>
      <c r="N101" s="2612"/>
      <c r="O101" s="2612"/>
      <c r="P101" s="2612"/>
      <c r="Q101" s="2612"/>
    </row>
    <row r="102" spans="1:19" ht="15" customHeight="1">
      <c r="A102" s="1148"/>
    </row>
    <row r="103" spans="1:19" ht="25.35" customHeight="1">
      <c r="A103" s="1159"/>
      <c r="B103" s="2602" t="s">
        <v>1338</v>
      </c>
      <c r="C103" s="2602"/>
      <c r="D103" s="2602"/>
      <c r="F103" s="2610" t="str">
        <f>入力シート!C10</f>
        <v>○○校区道路改良工事</v>
      </c>
      <c r="G103" s="2610"/>
      <c r="H103" s="2610"/>
      <c r="I103" s="2610"/>
      <c r="J103" s="2610"/>
      <c r="K103" s="2610"/>
      <c r="L103" s="2610"/>
      <c r="M103" s="2610"/>
      <c r="N103" s="2610"/>
      <c r="O103" s="2610"/>
    </row>
    <row r="104" spans="1:19" ht="15" customHeight="1">
      <c r="A104" s="1148"/>
    </row>
    <row r="105" spans="1:19" ht="25.35" customHeight="1">
      <c r="A105" s="1159"/>
      <c r="B105" s="2602" t="s">
        <v>1339</v>
      </c>
      <c r="C105" s="2602"/>
      <c r="D105" s="2602"/>
      <c r="F105" s="2610" t="str">
        <f>入力シート!C26</f>
        <v>(株）○○○○建設</v>
      </c>
      <c r="G105" s="2610"/>
      <c r="H105" s="2610"/>
      <c r="I105" s="2610"/>
      <c r="J105" s="2610"/>
      <c r="K105" s="2610"/>
      <c r="L105" s="2620"/>
      <c r="M105" s="2620"/>
      <c r="N105" s="1147" t="s">
        <v>1340</v>
      </c>
      <c r="R105" s="1147" t="s">
        <v>1420</v>
      </c>
    </row>
    <row r="106" spans="1:19" ht="15" customHeight="1">
      <c r="A106" s="1148"/>
    </row>
    <row r="107" spans="1:19" ht="25.35" customHeight="1">
      <c r="A107" s="1159"/>
      <c r="F107" s="1164" t="str">
        <f>F29</f>
        <v>△△土木</v>
      </c>
      <c r="G107" s="1164"/>
      <c r="H107" s="1164"/>
      <c r="I107" s="1164"/>
      <c r="J107" s="1164"/>
      <c r="K107" s="1164"/>
      <c r="L107" s="2620"/>
      <c r="M107" s="2620"/>
      <c r="N107" s="1147" t="s">
        <v>1340</v>
      </c>
      <c r="R107" s="1147" t="s">
        <v>1420</v>
      </c>
    </row>
    <row r="108" spans="1:19" ht="15" customHeight="1">
      <c r="A108" s="1148"/>
    </row>
    <row r="109" spans="1:19">
      <c r="A109" s="1148"/>
    </row>
    <row r="110" spans="1:19" ht="32.1" customHeight="1">
      <c r="A110" s="1159"/>
      <c r="B110" s="2615" t="str">
        <f>"　"&amp;入力シート!C26&amp;"　外１社は、上記のとおり出資の割合を定めたので、その証拠としてこの協定書３通を作成し、各通に構成員が記名捺印して各自所持するものとする。"</f>
        <v>　(株）○○○○建設　外１社は、上記のとおり出資の割合を定めたので、その証拠としてこの協定書３通を作成し、各通に構成員が記名捺印して各自所持するものとする。</v>
      </c>
      <c r="C110" s="2615"/>
      <c r="D110" s="2615"/>
      <c r="E110" s="2615"/>
      <c r="F110" s="2615"/>
      <c r="G110" s="2615"/>
      <c r="H110" s="2615"/>
      <c r="I110" s="2615"/>
      <c r="J110" s="2615"/>
      <c r="K110" s="2615"/>
      <c r="L110" s="2615"/>
      <c r="M110" s="2615"/>
      <c r="N110" s="2615"/>
      <c r="O110" s="2615"/>
      <c r="P110" s="2615"/>
    </row>
    <row r="111" spans="1:19" ht="15" customHeight="1">
      <c r="A111" s="1148"/>
    </row>
    <row r="112" spans="1:19" ht="25.35" customHeight="1">
      <c r="A112" s="2618">
        <f>A81</f>
        <v>0</v>
      </c>
      <c r="B112" s="2618"/>
      <c r="C112" s="2618"/>
      <c r="D112" s="2618"/>
      <c r="E112" s="2618"/>
      <c r="F112" s="2618"/>
      <c r="G112" s="2618"/>
      <c r="R112" s="1147" t="s">
        <v>1417</v>
      </c>
    </row>
    <row r="113" spans="1:17" ht="15" customHeight="1">
      <c r="A113" s="1148"/>
    </row>
    <row r="114" spans="1:17" ht="25.35" customHeight="1">
      <c r="A114" s="1165"/>
      <c r="I114" s="2619" t="str">
        <f>入力シート!C30</f>
        <v>○○建設△△土木特定建設工事共同企業体</v>
      </c>
      <c r="J114" s="2619"/>
      <c r="K114" s="2619"/>
      <c r="L114" s="2619"/>
      <c r="M114" s="2619"/>
      <c r="N114" s="2619"/>
      <c r="O114" s="2619"/>
      <c r="P114" s="2619"/>
    </row>
    <row r="115" spans="1:17" ht="15" customHeight="1">
      <c r="A115" s="1148"/>
    </row>
    <row r="116" spans="1:17" ht="25.35" customHeight="1">
      <c r="A116" s="1159"/>
      <c r="B116" s="2602" t="s">
        <v>1334</v>
      </c>
      <c r="C116" s="2602"/>
      <c r="D116" s="2602"/>
      <c r="F116" s="2610" t="str">
        <f>IF(F24&gt;0,F24," ")</f>
        <v>久留米市〇〇町１２３</v>
      </c>
      <c r="G116" s="2610"/>
      <c r="H116" s="2610"/>
      <c r="I116" s="2610"/>
      <c r="J116" s="2610"/>
      <c r="K116" s="2610"/>
      <c r="L116" s="2610"/>
      <c r="M116" s="2610"/>
      <c r="N116" s="2610"/>
      <c r="O116" s="2610"/>
      <c r="P116" s="2610"/>
    </row>
    <row r="117" spans="1:17" ht="25.35" customHeight="1">
      <c r="A117" s="1160"/>
      <c r="B117" s="2602" t="s">
        <v>1335</v>
      </c>
      <c r="C117" s="2602"/>
      <c r="D117" s="2602"/>
      <c r="F117" s="2610" t="str">
        <f>IF(F25&gt;0,F25," ")</f>
        <v>(株）○○○○建設</v>
      </c>
      <c r="G117" s="2610"/>
      <c r="H117" s="2610"/>
      <c r="I117" s="2610"/>
      <c r="J117" s="2610"/>
      <c r="K117" s="2610"/>
      <c r="L117" s="2610"/>
      <c r="M117" s="2610"/>
      <c r="N117" s="2610"/>
      <c r="O117" s="2610"/>
      <c r="P117" s="2610"/>
    </row>
    <row r="118" spans="1:17" ht="25.35" customHeight="1">
      <c r="A118" s="1159"/>
      <c r="B118" s="2602" t="s">
        <v>1336</v>
      </c>
      <c r="C118" s="2602"/>
      <c r="D118" s="2602"/>
      <c r="F118" s="2610" t="str">
        <f>IF(F26&gt;0,F26," ")</f>
        <v>代表取締役　久留米一郎</v>
      </c>
      <c r="G118" s="2610"/>
      <c r="H118" s="2610"/>
      <c r="I118" s="2610"/>
      <c r="J118" s="2610"/>
      <c r="K118" s="1147" t="s">
        <v>955</v>
      </c>
      <c r="Q118" s="1159"/>
    </row>
    <row r="119" spans="1:17">
      <c r="A119" s="1148"/>
    </row>
    <row r="120" spans="1:17" ht="25.35" customHeight="1">
      <c r="A120" s="1159"/>
      <c r="B120" s="2602" t="s">
        <v>1334</v>
      </c>
      <c r="C120" s="2602"/>
      <c r="D120" s="2602"/>
      <c r="F120" s="2610" t="str">
        <f>IF(F28&gt;0,F28," ")</f>
        <v>久留米市△△町１２３</v>
      </c>
      <c r="G120" s="2610"/>
      <c r="H120" s="2610"/>
      <c r="I120" s="2610"/>
      <c r="J120" s="2610"/>
      <c r="K120" s="2610"/>
      <c r="L120" s="2610"/>
      <c r="M120" s="2610"/>
      <c r="N120" s="2610"/>
      <c r="O120" s="2610"/>
      <c r="P120" s="2610"/>
    </row>
    <row r="121" spans="1:17" ht="25.35" customHeight="1">
      <c r="A121" s="1160"/>
      <c r="B121" s="2602" t="s">
        <v>1335</v>
      </c>
      <c r="C121" s="2602"/>
      <c r="D121" s="2602"/>
      <c r="F121" s="2610" t="str">
        <f>IF(F29&gt;0,F29," ")</f>
        <v>△△土木</v>
      </c>
      <c r="G121" s="2610"/>
      <c r="H121" s="2610"/>
      <c r="I121" s="2610"/>
      <c r="J121" s="2610"/>
      <c r="K121" s="2610"/>
      <c r="L121" s="2610"/>
      <c r="M121" s="2610"/>
      <c r="N121" s="2610"/>
      <c r="O121" s="2610"/>
      <c r="P121" s="2610"/>
    </row>
    <row r="122" spans="1:17" ht="25.35" customHeight="1">
      <c r="A122" s="1159"/>
      <c r="B122" s="2602" t="s">
        <v>1336</v>
      </c>
      <c r="C122" s="2602"/>
      <c r="D122" s="2602"/>
      <c r="F122" s="2610" t="str">
        <f>IF(F30&gt;0,F30," ")</f>
        <v>代表取締役　△△　□□</v>
      </c>
      <c r="G122" s="2610"/>
      <c r="H122" s="2610"/>
      <c r="I122" s="2610"/>
      <c r="J122" s="2610"/>
      <c r="K122" s="1147" t="s">
        <v>955</v>
      </c>
    </row>
    <row r="123" spans="1:17">
      <c r="A123" s="1148"/>
    </row>
    <row r="124" spans="1:17">
      <c r="A124" s="1166"/>
    </row>
  </sheetData>
  <mergeCells count="104">
    <mergeCell ref="B84:D84"/>
    <mergeCell ref="F84:P84"/>
    <mergeCell ref="B118:D118"/>
    <mergeCell ref="F118:J118"/>
    <mergeCell ref="F120:P120"/>
    <mergeCell ref="F121:P121"/>
    <mergeCell ref="B122:D122"/>
    <mergeCell ref="F122:J122"/>
    <mergeCell ref="F103:O103"/>
    <mergeCell ref="A112:G112"/>
    <mergeCell ref="B121:D121"/>
    <mergeCell ref="B120:D120"/>
    <mergeCell ref="I114:P114"/>
    <mergeCell ref="B116:D116"/>
    <mergeCell ref="F116:P116"/>
    <mergeCell ref="B117:D117"/>
    <mergeCell ref="B105:D105"/>
    <mergeCell ref="L105:M105"/>
    <mergeCell ref="L107:M107"/>
    <mergeCell ref="F105:K105"/>
    <mergeCell ref="B110:P110"/>
    <mergeCell ref="F117:P117"/>
    <mergeCell ref="F85:J85"/>
    <mergeCell ref="F89:J89"/>
    <mergeCell ref="F93:P93"/>
    <mergeCell ref="B94:D94"/>
    <mergeCell ref="B87:D87"/>
    <mergeCell ref="F87:P87"/>
    <mergeCell ref="B88:D88"/>
    <mergeCell ref="F88:P88"/>
    <mergeCell ref="B89:D89"/>
    <mergeCell ref="F94:J94"/>
    <mergeCell ref="B92:D92"/>
    <mergeCell ref="B93:D93"/>
    <mergeCell ref="A101:Q101"/>
    <mergeCell ref="B103:D103"/>
    <mergeCell ref="A97:Q97"/>
    <mergeCell ref="B99:P99"/>
    <mergeCell ref="C46:Q46"/>
    <mergeCell ref="A49:B49"/>
    <mergeCell ref="C49:Q49"/>
    <mergeCell ref="C33:Q33"/>
    <mergeCell ref="A52:B52"/>
    <mergeCell ref="C52:Q52"/>
    <mergeCell ref="A36:B36"/>
    <mergeCell ref="A33:B33"/>
    <mergeCell ref="C40:Q40"/>
    <mergeCell ref="A43:B43"/>
    <mergeCell ref="C43:Q43"/>
    <mergeCell ref="A46:B46"/>
    <mergeCell ref="A77:B77"/>
    <mergeCell ref="C77:Q77"/>
    <mergeCell ref="C79:Q79"/>
    <mergeCell ref="B83:D83"/>
    <mergeCell ref="F83:P83"/>
    <mergeCell ref="A61:B61"/>
    <mergeCell ref="C61:Q61"/>
    <mergeCell ref="F92:P92"/>
    <mergeCell ref="C6:Q6"/>
    <mergeCell ref="C14:Q14"/>
    <mergeCell ref="C36:Q36"/>
    <mergeCell ref="A39:B39"/>
    <mergeCell ref="C39:Q39"/>
    <mergeCell ref="C7:Q7"/>
    <mergeCell ref="C8:Q8"/>
    <mergeCell ref="A11:B11"/>
    <mergeCell ref="C11:Q11"/>
    <mergeCell ref="B29:D29"/>
    <mergeCell ref="B30:D30"/>
    <mergeCell ref="F29:P29"/>
    <mergeCell ref="C74:Q74"/>
    <mergeCell ref="A64:B64"/>
    <mergeCell ref="C64:Q64"/>
    <mergeCell ref="C65:Q65"/>
    <mergeCell ref="C66:Q66"/>
    <mergeCell ref="A80:Q80"/>
    <mergeCell ref="A71:B71"/>
    <mergeCell ref="C71:Q71"/>
    <mergeCell ref="A74:B74"/>
    <mergeCell ref="C67:Q67"/>
    <mergeCell ref="B81:G81"/>
    <mergeCell ref="B85:D85"/>
    <mergeCell ref="C68:Q68"/>
    <mergeCell ref="A14:B14"/>
    <mergeCell ref="A17:B17"/>
    <mergeCell ref="C17:Q17"/>
    <mergeCell ref="C18:Q18"/>
    <mergeCell ref="A3:Q3"/>
    <mergeCell ref="A6:B6"/>
    <mergeCell ref="C19:Q19"/>
    <mergeCell ref="F30:P30"/>
    <mergeCell ref="B25:D25"/>
    <mergeCell ref="B26:D26"/>
    <mergeCell ref="B28:D28"/>
    <mergeCell ref="F25:P25"/>
    <mergeCell ref="F26:P26"/>
    <mergeCell ref="F28:P28"/>
    <mergeCell ref="B24:D24"/>
    <mergeCell ref="A22:B22"/>
    <mergeCell ref="F24:P24"/>
    <mergeCell ref="A55:B55"/>
    <mergeCell ref="C55:Q55"/>
    <mergeCell ref="A58:B58"/>
    <mergeCell ref="C58:Q58"/>
  </mergeCells>
  <phoneticPr fontId="18"/>
  <pageMargins left="0.74803149606299213" right="0.55118110236220474" top="0.78740157480314965" bottom="0.78740157480314965" header="0.51181102362204722" footer="0.51181102362204722"/>
  <pageSetup paperSize="9" scale="98" orientation="portrait" blackAndWhite="1" r:id="rId1"/>
  <rowBreaks count="3" manualBreakCount="3">
    <brk id="36" max="16" man="1"/>
    <brk id="68" max="16" man="1"/>
    <brk id="95" max="16"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5"/>
  <dimension ref="A1:G35"/>
  <sheetViews>
    <sheetView view="pageBreakPreview" zoomScale="80" zoomScaleNormal="95" zoomScaleSheetLayoutView="80" workbookViewId="0">
      <selection activeCell="L17" sqref="L17"/>
    </sheetView>
  </sheetViews>
  <sheetFormatPr defaultColWidth="9" defaultRowHeight="13.2"/>
  <cols>
    <col min="1" max="1" width="23.33203125" style="32" customWidth="1"/>
    <col min="2" max="2" width="17.88671875" style="32" customWidth="1"/>
    <col min="3" max="3" width="7" style="32" customWidth="1"/>
    <col min="4" max="4" width="9.6640625" style="32" customWidth="1"/>
    <col min="5" max="5" width="8" style="32" customWidth="1"/>
    <col min="6" max="6" width="20.88671875" style="32" customWidth="1"/>
    <col min="7" max="7" width="3.6640625" style="32" customWidth="1"/>
    <col min="8" max="9" width="9" style="32" customWidth="1"/>
    <col min="10" max="16384" width="9" style="32"/>
  </cols>
  <sheetData>
    <row r="1" spans="1:7">
      <c r="A1" s="1034"/>
      <c r="B1" s="1034"/>
      <c r="C1" s="1034"/>
      <c r="D1" s="1034"/>
      <c r="E1" s="1034"/>
      <c r="F1" s="1034"/>
      <c r="G1" s="1034"/>
    </row>
    <row r="2" spans="1:7">
      <c r="A2" s="1035"/>
      <c r="B2" s="1035"/>
      <c r="C2" s="1035"/>
      <c r="D2" s="1035"/>
      <c r="E2" s="1036" t="s">
        <v>161</v>
      </c>
      <c r="F2" s="4904" t="s">
        <v>2528</v>
      </c>
      <c r="G2" s="4904"/>
    </row>
    <row r="3" spans="1:7">
      <c r="A3" s="1035"/>
      <c r="B3" s="1035"/>
      <c r="C3" s="1035"/>
      <c r="D3" s="1035"/>
      <c r="E3" s="1035"/>
      <c r="F3" s="1035"/>
      <c r="G3" s="1035"/>
    </row>
    <row r="4" spans="1:7">
      <c r="A4" s="1037"/>
      <c r="B4" s="1035"/>
      <c r="C4" s="1035"/>
      <c r="D4" s="1035"/>
      <c r="E4" s="1035"/>
      <c r="F4" s="1035"/>
      <c r="G4" s="1035"/>
    </row>
    <row r="5" spans="1:7">
      <c r="A5" s="1038" t="str">
        <f>入力シート!C5&amp;"　殿"</f>
        <v>久留米市長　殿</v>
      </c>
      <c r="B5" s="1039"/>
      <c r="C5" s="1035"/>
      <c r="D5" s="1035"/>
      <c r="E5" s="1034"/>
      <c r="F5" s="446"/>
      <c r="G5" s="446"/>
    </row>
    <row r="6" spans="1:7">
      <c r="A6" s="1035"/>
      <c r="B6" s="1035"/>
      <c r="C6" s="1035"/>
      <c r="D6" s="1040" t="s">
        <v>268</v>
      </c>
      <c r="E6" s="4905" t="str">
        <f>入力シート!C25</f>
        <v>久留米市〇〇町１２３</v>
      </c>
      <c r="F6" s="4906"/>
      <c r="G6" s="4906"/>
    </row>
    <row r="7" spans="1:7">
      <c r="A7" s="1035"/>
      <c r="B7" s="1035"/>
      <c r="C7" s="1035"/>
      <c r="D7" s="1041"/>
      <c r="E7" s="4906"/>
      <c r="F7" s="4906"/>
      <c r="G7" s="4906"/>
    </row>
    <row r="8" spans="1:7">
      <c r="A8" s="1035"/>
      <c r="B8" s="1035"/>
      <c r="C8" s="1042"/>
      <c r="D8" s="1035"/>
      <c r="E8" s="4907" t="str">
        <f>入力シート!C26</f>
        <v>(株）○○○○建設</v>
      </c>
      <c r="F8" s="4908"/>
      <c r="G8" s="4908"/>
    </row>
    <row r="9" spans="1:7">
      <c r="A9" s="1035"/>
      <c r="B9" s="1035"/>
      <c r="C9" s="1035"/>
      <c r="D9" s="1043" t="s">
        <v>220</v>
      </c>
      <c r="E9" s="4907" t="str">
        <f>入力シート!C27</f>
        <v>代表取締役　久留米一郎</v>
      </c>
      <c r="F9" s="4908"/>
      <c r="G9" s="1035"/>
    </row>
    <row r="10" spans="1:7">
      <c r="A10" s="1035"/>
      <c r="B10" s="1035"/>
      <c r="C10" s="1035"/>
      <c r="D10" s="1044" t="s">
        <v>238</v>
      </c>
      <c r="E10" s="4907" t="str">
        <f>入力シート!C16</f>
        <v>久留米次郎</v>
      </c>
      <c r="F10" s="4907"/>
      <c r="G10" s="1045"/>
    </row>
    <row r="11" spans="1:7">
      <c r="A11" s="1035"/>
      <c r="B11" s="1035"/>
      <c r="C11" s="1035"/>
      <c r="D11" s="1035"/>
      <c r="E11" s="1035"/>
      <c r="F11" s="1035"/>
      <c r="G11" s="1035"/>
    </row>
    <row r="12" spans="1:7" ht="19.2">
      <c r="A12" s="4898" t="s">
        <v>239</v>
      </c>
      <c r="B12" s="4898"/>
      <c r="C12" s="4898"/>
      <c r="D12" s="4898"/>
      <c r="E12" s="4898"/>
      <c r="F12" s="4898"/>
      <c r="G12" s="4898"/>
    </row>
    <row r="13" spans="1:7">
      <c r="A13" s="1035"/>
      <c r="B13" s="1035"/>
      <c r="C13" s="1035"/>
      <c r="D13" s="1035"/>
      <c r="E13" s="1035"/>
      <c r="F13" s="1035"/>
      <c r="G13" s="1035"/>
    </row>
    <row r="14" spans="1:7">
      <c r="A14" s="1046"/>
      <c r="B14" s="1046"/>
      <c r="C14" s="1046"/>
      <c r="D14" s="1046"/>
      <c r="E14" s="1046"/>
      <c r="F14" s="1035"/>
      <c r="G14" s="1035"/>
    </row>
    <row r="15" spans="1:7">
      <c r="A15" s="4899" t="str">
        <f>TEXT(入力シート!C13,"令和e年m月d日")&amp;"付けをもって請負契約を締結した"&amp;入力シート!C10&amp;"における下記の発生品を引き渡します。"</f>
        <v>令和8年4月1日付けをもって請負契約を締結した○○校区道路改良工事における下記の発生品を引き渡します。</v>
      </c>
      <c r="B15" s="4899"/>
      <c r="C15" s="4899"/>
      <c r="D15" s="4899"/>
      <c r="E15" s="4899"/>
      <c r="F15" s="4899"/>
      <c r="G15" s="4899"/>
    </row>
    <row r="16" spans="1:7">
      <c r="A16" s="4899"/>
      <c r="B16" s="4899"/>
      <c r="C16" s="4899"/>
      <c r="D16" s="4899"/>
      <c r="E16" s="4899"/>
      <c r="F16" s="4899"/>
      <c r="G16" s="4899"/>
    </row>
    <row r="17" spans="1:7">
      <c r="A17" s="4899"/>
      <c r="B17" s="4899"/>
      <c r="C17" s="4899"/>
      <c r="D17" s="4899"/>
      <c r="E17" s="4899"/>
      <c r="F17" s="4899"/>
      <c r="G17" s="4899"/>
    </row>
    <row r="18" spans="1:7">
      <c r="A18" s="1035"/>
      <c r="B18" s="1035"/>
      <c r="C18" s="1035"/>
      <c r="D18" s="1035"/>
      <c r="E18" s="1035"/>
      <c r="F18" s="1035"/>
      <c r="G18" s="1035"/>
    </row>
    <row r="19" spans="1:7">
      <c r="A19" s="4903" t="s">
        <v>8</v>
      </c>
      <c r="B19" s="4903"/>
      <c r="C19" s="4903"/>
      <c r="D19" s="4903"/>
      <c r="E19" s="4903"/>
      <c r="F19" s="4903"/>
      <c r="G19" s="4903"/>
    </row>
    <row r="20" spans="1:7" ht="13.8" thickBot="1">
      <c r="A20" s="1035"/>
      <c r="B20" s="1035"/>
      <c r="C20" s="1035"/>
      <c r="D20" s="1035"/>
      <c r="E20" s="1035"/>
      <c r="F20" s="1035"/>
      <c r="G20" s="1035"/>
    </row>
    <row r="21" spans="1:7" ht="30" customHeight="1">
      <c r="A21" s="1047" t="s">
        <v>240</v>
      </c>
      <c r="B21" s="1048" t="s">
        <v>241</v>
      </c>
      <c r="C21" s="1048" t="s">
        <v>224</v>
      </c>
      <c r="D21" s="4900" t="s">
        <v>242</v>
      </c>
      <c r="E21" s="4901"/>
      <c r="F21" s="4900" t="s">
        <v>243</v>
      </c>
      <c r="G21" s="4902"/>
    </row>
    <row r="22" spans="1:7" ht="30" customHeight="1">
      <c r="A22" s="1049" t="s">
        <v>605</v>
      </c>
      <c r="B22" s="1050" t="s">
        <v>606</v>
      </c>
      <c r="C22" s="1051" t="s">
        <v>607</v>
      </c>
      <c r="D22" s="4894">
        <v>20</v>
      </c>
      <c r="E22" s="4895"/>
      <c r="F22" s="4896"/>
      <c r="G22" s="4897"/>
    </row>
    <row r="23" spans="1:7" ht="30" customHeight="1">
      <c r="A23" s="1049"/>
      <c r="B23" s="1050"/>
      <c r="C23" s="1051"/>
      <c r="D23" s="4894"/>
      <c r="E23" s="4895"/>
      <c r="F23" s="4896"/>
      <c r="G23" s="4897"/>
    </row>
    <row r="24" spans="1:7" ht="30" customHeight="1">
      <c r="A24" s="1049"/>
      <c r="B24" s="1050"/>
      <c r="C24" s="1051"/>
      <c r="D24" s="4894"/>
      <c r="E24" s="4895"/>
      <c r="F24" s="4896"/>
      <c r="G24" s="4897"/>
    </row>
    <row r="25" spans="1:7" ht="30" customHeight="1">
      <c r="A25" s="1049"/>
      <c r="B25" s="1050"/>
      <c r="C25" s="1051"/>
      <c r="D25" s="4894"/>
      <c r="E25" s="4895"/>
      <c r="F25" s="4896"/>
      <c r="G25" s="4897"/>
    </row>
    <row r="26" spans="1:7" ht="30" customHeight="1">
      <c r="A26" s="1049"/>
      <c r="B26" s="1050"/>
      <c r="C26" s="1051"/>
      <c r="D26" s="4894"/>
      <c r="E26" s="4895"/>
      <c r="F26" s="4896"/>
      <c r="G26" s="4897"/>
    </row>
    <row r="27" spans="1:7" ht="30" customHeight="1">
      <c r="A27" s="1052"/>
      <c r="B27" s="1053"/>
      <c r="C27" s="1054"/>
      <c r="D27" s="4894"/>
      <c r="E27" s="4895"/>
      <c r="F27" s="4896"/>
      <c r="G27" s="4897"/>
    </row>
    <row r="28" spans="1:7" ht="30" customHeight="1">
      <c r="A28" s="1052"/>
      <c r="B28" s="1053"/>
      <c r="C28" s="1054"/>
      <c r="D28" s="4894"/>
      <c r="E28" s="4895"/>
      <c r="F28" s="4896"/>
      <c r="G28" s="4897"/>
    </row>
    <row r="29" spans="1:7" ht="30" customHeight="1">
      <c r="A29" s="1052"/>
      <c r="B29" s="1053"/>
      <c r="C29" s="1054"/>
      <c r="D29" s="4894"/>
      <c r="E29" s="4895"/>
      <c r="F29" s="4896"/>
      <c r="G29" s="4897"/>
    </row>
    <row r="30" spans="1:7" ht="30" customHeight="1">
      <c r="A30" s="1052"/>
      <c r="B30" s="1053"/>
      <c r="C30" s="1054"/>
      <c r="D30" s="4894"/>
      <c r="E30" s="4895"/>
      <c r="F30" s="4896"/>
      <c r="G30" s="4897"/>
    </row>
    <row r="31" spans="1:7" ht="30" customHeight="1">
      <c r="A31" s="1052"/>
      <c r="B31" s="1053"/>
      <c r="C31" s="1054"/>
      <c r="D31" s="4894"/>
      <c r="E31" s="4895"/>
      <c r="F31" s="4896"/>
      <c r="G31" s="4897"/>
    </row>
    <row r="32" spans="1:7" ht="30" customHeight="1">
      <c r="A32" s="1052"/>
      <c r="B32" s="1053"/>
      <c r="C32" s="1054"/>
      <c r="D32" s="4894"/>
      <c r="E32" s="4895"/>
      <c r="F32" s="4896"/>
      <c r="G32" s="4897"/>
    </row>
    <row r="33" spans="1:7" ht="30" customHeight="1">
      <c r="A33" s="1052"/>
      <c r="B33" s="1053"/>
      <c r="C33" s="1054"/>
      <c r="D33" s="4894"/>
      <c r="E33" s="4895"/>
      <c r="F33" s="4896"/>
      <c r="G33" s="4897"/>
    </row>
    <row r="34" spans="1:7" ht="30" customHeight="1">
      <c r="A34" s="1052"/>
      <c r="B34" s="1053"/>
      <c r="C34" s="1054"/>
      <c r="D34" s="4894"/>
      <c r="E34" s="4895"/>
      <c r="F34" s="4896"/>
      <c r="G34" s="4897"/>
    </row>
    <row r="35" spans="1:7" ht="30" customHeight="1" thickBot="1">
      <c r="A35" s="1055"/>
      <c r="B35" s="1056"/>
      <c r="C35" s="1057"/>
      <c r="D35" s="4909"/>
      <c r="E35" s="4910"/>
      <c r="F35" s="4911"/>
      <c r="G35" s="4912"/>
    </row>
  </sheetData>
  <mergeCells count="38">
    <mergeCell ref="D33:E33"/>
    <mergeCell ref="F33:G33"/>
    <mergeCell ref="D34:E34"/>
    <mergeCell ref="F34:G34"/>
    <mergeCell ref="D35:E35"/>
    <mergeCell ref="F35:G35"/>
    <mergeCell ref="D30:E30"/>
    <mergeCell ref="F30:G30"/>
    <mergeCell ref="D31:E31"/>
    <mergeCell ref="F31:G31"/>
    <mergeCell ref="D32:E32"/>
    <mergeCell ref="F32:G32"/>
    <mergeCell ref="F2:G2"/>
    <mergeCell ref="E6:G7"/>
    <mergeCell ref="E8:G8"/>
    <mergeCell ref="E9:F9"/>
    <mergeCell ref="E10:F10"/>
    <mergeCell ref="A12:G12"/>
    <mergeCell ref="A15:G17"/>
    <mergeCell ref="D24:E24"/>
    <mergeCell ref="F24:G24"/>
    <mergeCell ref="D21:E21"/>
    <mergeCell ref="F21:G21"/>
    <mergeCell ref="D22:E22"/>
    <mergeCell ref="F22:G22"/>
    <mergeCell ref="D23:E23"/>
    <mergeCell ref="F23:G23"/>
    <mergeCell ref="A19:G19"/>
    <mergeCell ref="D29:E29"/>
    <mergeCell ref="F29:G29"/>
    <mergeCell ref="D28:E28"/>
    <mergeCell ref="F28:G28"/>
    <mergeCell ref="D25:E25"/>
    <mergeCell ref="F25:G25"/>
    <mergeCell ref="D26:E26"/>
    <mergeCell ref="F26:G26"/>
    <mergeCell ref="D27:E27"/>
    <mergeCell ref="F27:G27"/>
  </mergeCells>
  <phoneticPr fontId="18"/>
  <printOptions gridLinesSet="0"/>
  <pageMargins left="0.70866141732283472" right="0.70866141732283472" top="0.74803149606299213" bottom="0.74803149606299213" header="0.31496062992125984" footer="0.31496062992125984"/>
  <pageSetup paperSize="9" scale="98" fitToHeight="0" orientation="portrait" blackAndWhite="1"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48"/>
  <dimension ref="A1:AB40"/>
  <sheetViews>
    <sheetView showGridLines="0" view="pageBreakPreview" zoomScaleNormal="100" zoomScaleSheetLayoutView="100" workbookViewId="0">
      <selection activeCell="H16" sqref="H16"/>
    </sheetView>
  </sheetViews>
  <sheetFormatPr defaultRowHeight="13.2"/>
  <cols>
    <col min="1" max="1" width="0.44140625" style="501" customWidth="1"/>
    <col min="2" max="28" width="3.109375" style="501" customWidth="1"/>
    <col min="29" max="256" width="8.88671875" style="501"/>
    <col min="257" max="257" width="0.44140625" style="501" customWidth="1"/>
    <col min="258" max="284" width="3.109375" style="501" customWidth="1"/>
    <col min="285" max="512" width="8.88671875" style="501"/>
    <col min="513" max="513" width="0.44140625" style="501" customWidth="1"/>
    <col min="514" max="540" width="3.109375" style="501" customWidth="1"/>
    <col min="541" max="768" width="8.88671875" style="501"/>
    <col min="769" max="769" width="0.44140625" style="501" customWidth="1"/>
    <col min="770" max="796" width="3.109375" style="501" customWidth="1"/>
    <col min="797" max="1024" width="8.88671875" style="501"/>
    <col min="1025" max="1025" width="0.44140625" style="501" customWidth="1"/>
    <col min="1026" max="1052" width="3.109375" style="501" customWidth="1"/>
    <col min="1053" max="1280" width="8.88671875" style="501"/>
    <col min="1281" max="1281" width="0.44140625" style="501" customWidth="1"/>
    <col min="1282" max="1308" width="3.109375" style="501" customWidth="1"/>
    <col min="1309" max="1536" width="8.88671875" style="501"/>
    <col min="1537" max="1537" width="0.44140625" style="501" customWidth="1"/>
    <col min="1538" max="1564" width="3.109375" style="501" customWidth="1"/>
    <col min="1565" max="1792" width="8.88671875" style="501"/>
    <col min="1793" max="1793" width="0.44140625" style="501" customWidth="1"/>
    <col min="1794" max="1820" width="3.109375" style="501" customWidth="1"/>
    <col min="1821" max="2048" width="8.88671875" style="501"/>
    <col min="2049" max="2049" width="0.44140625" style="501" customWidth="1"/>
    <col min="2050" max="2076" width="3.109375" style="501" customWidth="1"/>
    <col min="2077" max="2304" width="8.88671875" style="501"/>
    <col min="2305" max="2305" width="0.44140625" style="501" customWidth="1"/>
    <col min="2306" max="2332" width="3.109375" style="501" customWidth="1"/>
    <col min="2333" max="2560" width="8.88671875" style="501"/>
    <col min="2561" max="2561" width="0.44140625" style="501" customWidth="1"/>
    <col min="2562" max="2588" width="3.109375" style="501" customWidth="1"/>
    <col min="2589" max="2816" width="8.88671875" style="501"/>
    <col min="2817" max="2817" width="0.44140625" style="501" customWidth="1"/>
    <col min="2818" max="2844" width="3.109375" style="501" customWidth="1"/>
    <col min="2845" max="3072" width="8.88671875" style="501"/>
    <col min="3073" max="3073" width="0.44140625" style="501" customWidth="1"/>
    <col min="3074" max="3100" width="3.109375" style="501" customWidth="1"/>
    <col min="3101" max="3328" width="8.88671875" style="501"/>
    <col min="3329" max="3329" width="0.44140625" style="501" customWidth="1"/>
    <col min="3330" max="3356" width="3.109375" style="501" customWidth="1"/>
    <col min="3357" max="3584" width="8.88671875" style="501"/>
    <col min="3585" max="3585" width="0.44140625" style="501" customWidth="1"/>
    <col min="3586" max="3612" width="3.109375" style="501" customWidth="1"/>
    <col min="3613" max="3840" width="8.88671875" style="501"/>
    <col min="3841" max="3841" width="0.44140625" style="501" customWidth="1"/>
    <col min="3842" max="3868" width="3.109375" style="501" customWidth="1"/>
    <col min="3869" max="4096" width="8.88671875" style="501"/>
    <col min="4097" max="4097" width="0.44140625" style="501" customWidth="1"/>
    <col min="4098" max="4124" width="3.109375" style="501" customWidth="1"/>
    <col min="4125" max="4352" width="8.88671875" style="501"/>
    <col min="4353" max="4353" width="0.44140625" style="501" customWidth="1"/>
    <col min="4354" max="4380" width="3.109375" style="501" customWidth="1"/>
    <col min="4381" max="4608" width="8.88671875" style="501"/>
    <col min="4609" max="4609" width="0.44140625" style="501" customWidth="1"/>
    <col min="4610" max="4636" width="3.109375" style="501" customWidth="1"/>
    <col min="4637" max="4864" width="8.88671875" style="501"/>
    <col min="4865" max="4865" width="0.44140625" style="501" customWidth="1"/>
    <col min="4866" max="4892" width="3.109375" style="501" customWidth="1"/>
    <col min="4893" max="5120" width="8.88671875" style="501"/>
    <col min="5121" max="5121" width="0.44140625" style="501" customWidth="1"/>
    <col min="5122" max="5148" width="3.109375" style="501" customWidth="1"/>
    <col min="5149" max="5376" width="8.88671875" style="501"/>
    <col min="5377" max="5377" width="0.44140625" style="501" customWidth="1"/>
    <col min="5378" max="5404" width="3.109375" style="501" customWidth="1"/>
    <col min="5405" max="5632" width="8.88671875" style="501"/>
    <col min="5633" max="5633" width="0.44140625" style="501" customWidth="1"/>
    <col min="5634" max="5660" width="3.109375" style="501" customWidth="1"/>
    <col min="5661" max="5888" width="8.88671875" style="501"/>
    <col min="5889" max="5889" width="0.44140625" style="501" customWidth="1"/>
    <col min="5890" max="5916" width="3.109375" style="501" customWidth="1"/>
    <col min="5917" max="6144" width="8.88671875" style="501"/>
    <col min="6145" max="6145" width="0.44140625" style="501" customWidth="1"/>
    <col min="6146" max="6172" width="3.109375" style="501" customWidth="1"/>
    <col min="6173" max="6400" width="8.88671875" style="501"/>
    <col min="6401" max="6401" width="0.44140625" style="501" customWidth="1"/>
    <col min="6402" max="6428" width="3.109375" style="501" customWidth="1"/>
    <col min="6429" max="6656" width="8.88671875" style="501"/>
    <col min="6657" max="6657" width="0.44140625" style="501" customWidth="1"/>
    <col min="6658" max="6684" width="3.109375" style="501" customWidth="1"/>
    <col min="6685" max="6912" width="8.88671875" style="501"/>
    <col min="6913" max="6913" width="0.44140625" style="501" customWidth="1"/>
    <col min="6914" max="6940" width="3.109375" style="501" customWidth="1"/>
    <col min="6941" max="7168" width="8.88671875" style="501"/>
    <col min="7169" max="7169" width="0.44140625" style="501" customWidth="1"/>
    <col min="7170" max="7196" width="3.109375" style="501" customWidth="1"/>
    <col min="7197" max="7424" width="8.88671875" style="501"/>
    <col min="7425" max="7425" width="0.44140625" style="501" customWidth="1"/>
    <col min="7426" max="7452" width="3.109375" style="501" customWidth="1"/>
    <col min="7453" max="7680" width="8.88671875" style="501"/>
    <col min="7681" max="7681" width="0.44140625" style="501" customWidth="1"/>
    <col min="7682" max="7708" width="3.109375" style="501" customWidth="1"/>
    <col min="7709" max="7936" width="8.88671875" style="501"/>
    <col min="7937" max="7937" width="0.44140625" style="501" customWidth="1"/>
    <col min="7938" max="7964" width="3.109375" style="501" customWidth="1"/>
    <col min="7965" max="8192" width="8.88671875" style="501"/>
    <col min="8193" max="8193" width="0.44140625" style="501" customWidth="1"/>
    <col min="8194" max="8220" width="3.109375" style="501" customWidth="1"/>
    <col min="8221" max="8448" width="8.88671875" style="501"/>
    <col min="8449" max="8449" width="0.44140625" style="501" customWidth="1"/>
    <col min="8450" max="8476" width="3.109375" style="501" customWidth="1"/>
    <col min="8477" max="8704" width="8.88671875" style="501"/>
    <col min="8705" max="8705" width="0.44140625" style="501" customWidth="1"/>
    <col min="8706" max="8732" width="3.109375" style="501" customWidth="1"/>
    <col min="8733" max="8960" width="8.88671875" style="501"/>
    <col min="8961" max="8961" width="0.44140625" style="501" customWidth="1"/>
    <col min="8962" max="8988" width="3.109375" style="501" customWidth="1"/>
    <col min="8989" max="9216" width="8.88671875" style="501"/>
    <col min="9217" max="9217" width="0.44140625" style="501" customWidth="1"/>
    <col min="9218" max="9244" width="3.109375" style="501" customWidth="1"/>
    <col min="9245" max="9472" width="8.88671875" style="501"/>
    <col min="9473" max="9473" width="0.44140625" style="501" customWidth="1"/>
    <col min="9474" max="9500" width="3.109375" style="501" customWidth="1"/>
    <col min="9501" max="9728" width="8.88671875" style="501"/>
    <col min="9729" max="9729" width="0.44140625" style="501" customWidth="1"/>
    <col min="9730" max="9756" width="3.109375" style="501" customWidth="1"/>
    <col min="9757" max="9984" width="8.88671875" style="501"/>
    <col min="9985" max="9985" width="0.44140625" style="501" customWidth="1"/>
    <col min="9986" max="10012" width="3.109375" style="501" customWidth="1"/>
    <col min="10013" max="10240" width="8.88671875" style="501"/>
    <col min="10241" max="10241" width="0.44140625" style="501" customWidth="1"/>
    <col min="10242" max="10268" width="3.109375" style="501" customWidth="1"/>
    <col min="10269" max="10496" width="8.88671875" style="501"/>
    <col min="10497" max="10497" width="0.44140625" style="501" customWidth="1"/>
    <col min="10498" max="10524" width="3.109375" style="501" customWidth="1"/>
    <col min="10525" max="10752" width="8.88671875" style="501"/>
    <col min="10753" max="10753" width="0.44140625" style="501" customWidth="1"/>
    <col min="10754" max="10780" width="3.109375" style="501" customWidth="1"/>
    <col min="10781" max="11008" width="8.88671875" style="501"/>
    <col min="11009" max="11009" width="0.44140625" style="501" customWidth="1"/>
    <col min="11010" max="11036" width="3.109375" style="501" customWidth="1"/>
    <col min="11037" max="11264" width="8.88671875" style="501"/>
    <col min="11265" max="11265" width="0.44140625" style="501" customWidth="1"/>
    <col min="11266" max="11292" width="3.109375" style="501" customWidth="1"/>
    <col min="11293" max="11520" width="8.88671875" style="501"/>
    <col min="11521" max="11521" width="0.44140625" style="501" customWidth="1"/>
    <col min="11522" max="11548" width="3.109375" style="501" customWidth="1"/>
    <col min="11549" max="11776" width="8.88671875" style="501"/>
    <col min="11777" max="11777" width="0.44140625" style="501" customWidth="1"/>
    <col min="11778" max="11804" width="3.109375" style="501" customWidth="1"/>
    <col min="11805" max="12032" width="8.88671875" style="501"/>
    <col min="12033" max="12033" width="0.44140625" style="501" customWidth="1"/>
    <col min="12034" max="12060" width="3.109375" style="501" customWidth="1"/>
    <col min="12061" max="12288" width="8.88671875" style="501"/>
    <col min="12289" max="12289" width="0.44140625" style="501" customWidth="1"/>
    <col min="12290" max="12316" width="3.109375" style="501" customWidth="1"/>
    <col min="12317" max="12544" width="8.88671875" style="501"/>
    <col min="12545" max="12545" width="0.44140625" style="501" customWidth="1"/>
    <col min="12546" max="12572" width="3.109375" style="501" customWidth="1"/>
    <col min="12573" max="12800" width="8.88671875" style="501"/>
    <col min="12801" max="12801" width="0.44140625" style="501" customWidth="1"/>
    <col min="12802" max="12828" width="3.109375" style="501" customWidth="1"/>
    <col min="12829" max="13056" width="8.88671875" style="501"/>
    <col min="13057" max="13057" width="0.44140625" style="501" customWidth="1"/>
    <col min="13058" max="13084" width="3.109375" style="501" customWidth="1"/>
    <col min="13085" max="13312" width="8.88671875" style="501"/>
    <col min="13313" max="13313" width="0.44140625" style="501" customWidth="1"/>
    <col min="13314" max="13340" width="3.109375" style="501" customWidth="1"/>
    <col min="13341" max="13568" width="8.88671875" style="501"/>
    <col min="13569" max="13569" width="0.44140625" style="501" customWidth="1"/>
    <col min="13570" max="13596" width="3.109375" style="501" customWidth="1"/>
    <col min="13597" max="13824" width="8.88671875" style="501"/>
    <col min="13825" max="13825" width="0.44140625" style="501" customWidth="1"/>
    <col min="13826" max="13852" width="3.109375" style="501" customWidth="1"/>
    <col min="13853" max="14080" width="8.88671875" style="501"/>
    <col min="14081" max="14081" width="0.44140625" style="501" customWidth="1"/>
    <col min="14082" max="14108" width="3.109375" style="501" customWidth="1"/>
    <col min="14109" max="14336" width="8.88671875" style="501"/>
    <col min="14337" max="14337" width="0.44140625" style="501" customWidth="1"/>
    <col min="14338" max="14364" width="3.109375" style="501" customWidth="1"/>
    <col min="14365" max="14592" width="8.88671875" style="501"/>
    <col min="14593" max="14593" width="0.44140625" style="501" customWidth="1"/>
    <col min="14594" max="14620" width="3.109375" style="501" customWidth="1"/>
    <col min="14621" max="14848" width="8.88671875" style="501"/>
    <col min="14849" max="14849" width="0.44140625" style="501" customWidth="1"/>
    <col min="14850" max="14876" width="3.109375" style="501" customWidth="1"/>
    <col min="14877" max="15104" width="8.88671875" style="501"/>
    <col min="15105" max="15105" width="0.44140625" style="501" customWidth="1"/>
    <col min="15106" max="15132" width="3.109375" style="501" customWidth="1"/>
    <col min="15133" max="15360" width="8.88671875" style="501"/>
    <col min="15361" max="15361" width="0.44140625" style="501" customWidth="1"/>
    <col min="15362" max="15388" width="3.109375" style="501" customWidth="1"/>
    <col min="15389" max="15616" width="8.88671875" style="501"/>
    <col min="15617" max="15617" width="0.44140625" style="501" customWidth="1"/>
    <col min="15618" max="15644" width="3.109375" style="501" customWidth="1"/>
    <col min="15645" max="15872" width="8.88671875" style="501"/>
    <col min="15873" max="15873" width="0.44140625" style="501" customWidth="1"/>
    <col min="15874" max="15900" width="3.109375" style="501" customWidth="1"/>
    <col min="15901" max="16128" width="8.88671875" style="501"/>
    <col min="16129" max="16129" width="0.44140625" style="501" customWidth="1"/>
    <col min="16130" max="16156" width="3.109375" style="501" customWidth="1"/>
    <col min="16157" max="16384" width="8.88671875" style="501"/>
  </cols>
  <sheetData>
    <row r="1" spans="1:28" ht="15.75" customHeight="1">
      <c r="A1" s="1058"/>
      <c r="B1" s="1058"/>
      <c r="C1" s="1058"/>
      <c r="D1" s="1058"/>
      <c r="E1" s="1058"/>
      <c r="F1" s="1058"/>
      <c r="G1" s="1058"/>
      <c r="H1" s="1058"/>
      <c r="I1" s="1058"/>
      <c r="J1" s="1058"/>
      <c r="K1" s="1058"/>
      <c r="L1" s="1058"/>
      <c r="M1" s="1058"/>
      <c r="N1" s="1058"/>
      <c r="O1" s="1058"/>
      <c r="P1" s="1058"/>
      <c r="Q1" s="1058"/>
      <c r="R1" s="1058"/>
      <c r="S1" s="1058"/>
      <c r="T1" s="1058"/>
      <c r="U1" s="1058"/>
      <c r="V1" s="1058"/>
      <c r="W1" s="1058"/>
      <c r="X1" s="1058"/>
      <c r="Y1" s="1058"/>
      <c r="Z1" s="1058"/>
      <c r="AA1" s="1058"/>
      <c r="AB1" s="1058"/>
    </row>
    <row r="2" spans="1:28" ht="15.75" customHeight="1">
      <c r="A2" s="1058"/>
      <c r="B2" s="1058"/>
      <c r="C2" s="1058"/>
      <c r="D2" s="1058"/>
      <c r="E2" s="1058"/>
      <c r="F2" s="1058"/>
      <c r="G2" s="1058"/>
      <c r="H2" s="1058"/>
      <c r="I2" s="1058"/>
      <c r="J2" s="1058"/>
      <c r="K2" s="1058"/>
      <c r="L2" s="1058"/>
      <c r="M2" s="1058"/>
      <c r="N2" s="1058"/>
      <c r="O2" s="1058"/>
      <c r="P2" s="1058"/>
      <c r="Q2" s="1058"/>
      <c r="R2" s="1058"/>
      <c r="S2" s="1058"/>
      <c r="T2" s="1058"/>
      <c r="U2" s="1058"/>
      <c r="V2" s="1058"/>
      <c r="W2" s="1058"/>
      <c r="X2" s="1058"/>
      <c r="Y2" s="1058"/>
      <c r="Z2" s="1058"/>
      <c r="AA2" s="1058"/>
      <c r="AB2" s="1058"/>
    </row>
    <row r="3" spans="1:28" ht="19.2">
      <c r="A3" s="1058"/>
      <c r="B3" s="4913" t="s">
        <v>1076</v>
      </c>
      <c r="C3" s="4913"/>
      <c r="D3" s="4913"/>
      <c r="E3" s="4913"/>
      <c r="F3" s="4913"/>
      <c r="G3" s="4913"/>
      <c r="H3" s="4913"/>
      <c r="I3" s="4913"/>
      <c r="J3" s="4913"/>
      <c r="K3" s="4913"/>
      <c r="L3" s="4913"/>
      <c r="M3" s="4913"/>
      <c r="N3" s="4913"/>
      <c r="O3" s="4913"/>
      <c r="P3" s="4913"/>
      <c r="Q3" s="4913"/>
      <c r="R3" s="4913"/>
      <c r="S3" s="4913"/>
      <c r="T3" s="4913"/>
      <c r="U3" s="4913"/>
      <c r="V3" s="4913"/>
      <c r="W3" s="4913"/>
      <c r="X3" s="4913"/>
      <c r="Y3" s="4913"/>
      <c r="Z3" s="4913"/>
      <c r="AA3" s="4913"/>
      <c r="AB3" s="4913"/>
    </row>
    <row r="4" spans="1:28" ht="18.75" customHeight="1">
      <c r="A4" s="1058"/>
      <c r="B4" s="1059"/>
      <c r="C4" s="1058"/>
      <c r="D4" s="1058"/>
      <c r="E4" s="1058"/>
      <c r="F4" s="1058"/>
      <c r="G4" s="1058"/>
      <c r="H4" s="1058"/>
      <c r="I4" s="1058"/>
      <c r="J4" s="1058"/>
      <c r="K4" s="1058"/>
      <c r="L4" s="1058"/>
      <c r="M4" s="1058"/>
      <c r="N4" s="1058"/>
      <c r="O4" s="1058"/>
      <c r="P4" s="1058"/>
      <c r="Q4" s="1058"/>
      <c r="R4" s="1058"/>
      <c r="S4" s="1058"/>
      <c r="T4" s="1058"/>
      <c r="U4" s="1058"/>
      <c r="V4" s="1058"/>
      <c r="W4" s="1058"/>
      <c r="X4" s="1058"/>
      <c r="Y4" s="1058"/>
      <c r="Z4" s="1058"/>
      <c r="AA4" s="1058"/>
      <c r="AB4" s="1058"/>
    </row>
    <row r="5" spans="1:28" ht="18.75" customHeight="1">
      <c r="A5" s="1058"/>
      <c r="B5" s="1060" t="s">
        <v>1077</v>
      </c>
      <c r="C5" s="1061"/>
      <c r="D5" s="1061"/>
      <c r="E5" s="1061"/>
      <c r="F5" s="1061"/>
      <c r="G5" s="1062"/>
      <c r="H5" s="4921" t="str">
        <f>入力シート!C10</f>
        <v>○○校区道路改良工事</v>
      </c>
      <c r="I5" s="4922"/>
      <c r="J5" s="4922"/>
      <c r="K5" s="4922"/>
      <c r="L5" s="4922"/>
      <c r="M5" s="4922"/>
      <c r="N5" s="4922"/>
      <c r="O5" s="4922"/>
      <c r="P5" s="4922"/>
      <c r="Q5" s="4922"/>
      <c r="R5" s="4922"/>
      <c r="S5" s="4922"/>
      <c r="T5" s="4922"/>
      <c r="U5" s="4922"/>
      <c r="V5" s="4922"/>
      <c r="W5" s="4922"/>
      <c r="X5" s="4922"/>
      <c r="Y5" s="4922"/>
      <c r="Z5" s="4922"/>
      <c r="AA5" s="4922"/>
      <c r="AB5" s="4923"/>
    </row>
    <row r="6" spans="1:28" ht="18.75" customHeight="1">
      <c r="A6" s="1058"/>
      <c r="B6" s="1060" t="s">
        <v>1078</v>
      </c>
      <c r="C6" s="1061"/>
      <c r="D6" s="1061"/>
      <c r="E6" s="1061"/>
      <c r="F6" s="1061"/>
      <c r="G6" s="1062"/>
      <c r="H6" s="4921" t="str">
        <f>入力シート!C26</f>
        <v>(株）○○○○建設</v>
      </c>
      <c r="I6" s="4922"/>
      <c r="J6" s="4922"/>
      <c r="K6" s="4922"/>
      <c r="L6" s="4922"/>
      <c r="M6" s="4922"/>
      <c r="N6" s="4922"/>
      <c r="O6" s="4922"/>
      <c r="P6" s="4922"/>
      <c r="Q6" s="4922"/>
      <c r="R6" s="4922"/>
      <c r="S6" s="4922"/>
      <c r="T6" s="4922"/>
      <c r="U6" s="4922"/>
      <c r="V6" s="4922"/>
      <c r="W6" s="4922"/>
      <c r="X6" s="4922"/>
      <c r="Y6" s="4922"/>
      <c r="Z6" s="4922"/>
      <c r="AA6" s="4922"/>
      <c r="AB6" s="4923"/>
    </row>
    <row r="7" spans="1:28" ht="18.75" customHeight="1">
      <c r="A7" s="1058"/>
      <c r="B7" s="1060" t="s">
        <v>1079</v>
      </c>
      <c r="C7" s="1061"/>
      <c r="D7" s="1061"/>
      <c r="E7" s="1061"/>
      <c r="F7" s="1061"/>
      <c r="G7" s="1062"/>
      <c r="H7" s="1061"/>
      <c r="I7" s="1058"/>
      <c r="J7" s="1061"/>
      <c r="K7" s="1061" t="s">
        <v>1080</v>
      </c>
      <c r="L7" s="1061"/>
      <c r="M7" s="1061"/>
      <c r="N7" s="1061"/>
      <c r="O7" s="1061"/>
      <c r="P7" s="1061"/>
      <c r="Q7" s="1061"/>
      <c r="R7" s="1061"/>
      <c r="S7" s="1061"/>
      <c r="T7" s="1061"/>
      <c r="U7" s="1061"/>
      <c r="V7" s="1061"/>
      <c r="W7" s="1061"/>
      <c r="X7" s="1061"/>
      <c r="Y7" s="1061"/>
      <c r="Z7" s="1061"/>
      <c r="AA7" s="1061"/>
      <c r="AB7" s="1062"/>
    </row>
    <row r="8" spans="1:28" ht="18.75" customHeight="1">
      <c r="A8" s="1058"/>
      <c r="B8" s="1060" t="s">
        <v>1081</v>
      </c>
      <c r="C8" s="1061"/>
      <c r="D8" s="1061"/>
      <c r="E8" s="1061"/>
      <c r="F8" s="1061"/>
      <c r="G8" s="1062"/>
      <c r="H8" s="4921" t="str">
        <f>入力シート!C16</f>
        <v>久留米次郎</v>
      </c>
      <c r="I8" s="4922"/>
      <c r="J8" s="4922"/>
      <c r="K8" s="4922"/>
      <c r="L8" s="4922"/>
      <c r="M8" s="4922"/>
      <c r="N8" s="4922"/>
      <c r="O8" s="4922"/>
      <c r="P8" s="4922"/>
      <c r="Q8" s="4922"/>
      <c r="R8" s="4922"/>
      <c r="S8" s="4922"/>
      <c r="T8" s="4922"/>
      <c r="U8" s="4922"/>
      <c r="V8" s="4922"/>
      <c r="W8" s="4922"/>
      <c r="X8" s="4922"/>
      <c r="Y8" s="4922"/>
      <c r="Z8" s="4922"/>
      <c r="AA8" s="4922"/>
      <c r="AB8" s="4923"/>
    </row>
    <row r="9" spans="1:28" ht="18.75" customHeight="1">
      <c r="A9" s="1058"/>
      <c r="B9" s="1060" t="s">
        <v>1082</v>
      </c>
      <c r="C9" s="1061"/>
      <c r="D9" s="1061"/>
      <c r="E9" s="1061"/>
      <c r="F9" s="1061"/>
      <c r="G9" s="1062"/>
      <c r="H9" s="4921" t="str">
        <f>入力シート!C20</f>
        <v>久留米三郎</v>
      </c>
      <c r="I9" s="4922"/>
      <c r="J9" s="4922"/>
      <c r="K9" s="4922"/>
      <c r="L9" s="4922"/>
      <c r="M9" s="4922"/>
      <c r="N9" s="4922"/>
      <c r="O9" s="4922"/>
      <c r="P9" s="4922"/>
      <c r="Q9" s="4922"/>
      <c r="R9" s="4922"/>
      <c r="S9" s="4922"/>
      <c r="T9" s="4922"/>
      <c r="U9" s="4922"/>
      <c r="V9" s="4922"/>
      <c r="W9" s="4922"/>
      <c r="X9" s="4922"/>
      <c r="Y9" s="4922"/>
      <c r="Z9" s="4922"/>
      <c r="AA9" s="4922"/>
      <c r="AB9" s="4923"/>
    </row>
    <row r="10" spans="1:28" ht="18.75" customHeight="1">
      <c r="A10" s="1058"/>
      <c r="B10" s="1060" t="s">
        <v>1083</v>
      </c>
      <c r="C10" s="1061"/>
      <c r="D10" s="1061"/>
      <c r="E10" s="1061"/>
      <c r="F10" s="1061"/>
      <c r="G10" s="1062"/>
      <c r="H10" s="4921" t="str">
        <f>入力シート!C20</f>
        <v>久留米三郎</v>
      </c>
      <c r="I10" s="4922"/>
      <c r="J10" s="4922"/>
      <c r="K10" s="4922"/>
      <c r="L10" s="4922"/>
      <c r="M10" s="4922"/>
      <c r="N10" s="4922"/>
      <c r="O10" s="4922"/>
      <c r="P10" s="4922"/>
      <c r="Q10" s="4922"/>
      <c r="R10" s="4922"/>
      <c r="S10" s="4922"/>
      <c r="T10" s="4922"/>
      <c r="U10" s="4922"/>
      <c r="V10" s="4922"/>
      <c r="W10" s="4922"/>
      <c r="X10" s="4922"/>
      <c r="Y10" s="4922"/>
      <c r="Z10" s="4922"/>
      <c r="AA10" s="4922"/>
      <c r="AB10" s="4923"/>
    </row>
    <row r="11" spans="1:28" ht="18.75" customHeight="1">
      <c r="A11" s="1058"/>
      <c r="B11" s="1060" t="s">
        <v>1084</v>
      </c>
      <c r="C11" s="1061"/>
      <c r="D11" s="1061"/>
      <c r="E11" s="1061"/>
      <c r="F11" s="1061"/>
      <c r="G11" s="1062"/>
      <c r="H11" s="4924"/>
      <c r="I11" s="4925"/>
      <c r="J11" s="4925"/>
      <c r="K11" s="4925"/>
      <c r="L11" s="4925"/>
      <c r="M11" s="4925"/>
      <c r="N11" s="4925"/>
      <c r="O11" s="4925"/>
      <c r="P11" s="4925"/>
      <c r="Q11" s="4925"/>
      <c r="R11" s="4925"/>
      <c r="S11" s="4925"/>
      <c r="T11" s="4925"/>
      <c r="U11" s="4925"/>
      <c r="V11" s="4925"/>
      <c r="W11" s="4925"/>
      <c r="X11" s="4925"/>
      <c r="Y11" s="4925"/>
      <c r="Z11" s="4925"/>
      <c r="AA11" s="4925"/>
      <c r="AB11" s="4926"/>
    </row>
    <row r="12" spans="1:28" ht="18.75" customHeight="1">
      <c r="A12" s="1058"/>
      <c r="B12" s="1060"/>
      <c r="C12" s="1061"/>
      <c r="D12" s="1061"/>
      <c r="E12" s="1061"/>
      <c r="F12" s="1061"/>
      <c r="G12" s="1062"/>
      <c r="H12" s="1061"/>
      <c r="I12" s="1061"/>
      <c r="J12" s="1061"/>
      <c r="K12" s="1061"/>
      <c r="L12" s="1061"/>
      <c r="M12" s="1061"/>
      <c r="N12" s="1061"/>
      <c r="O12" s="1061"/>
      <c r="P12" s="1061"/>
      <c r="Q12" s="1061"/>
      <c r="R12" s="1061"/>
      <c r="S12" s="1061"/>
      <c r="T12" s="1061"/>
      <c r="U12" s="1061"/>
      <c r="V12" s="1061"/>
      <c r="W12" s="1061"/>
      <c r="X12" s="1061"/>
      <c r="Y12" s="1061"/>
      <c r="Z12" s="1061"/>
      <c r="AA12" s="1061"/>
      <c r="AB12" s="1061"/>
    </row>
    <row r="13" spans="1:28" ht="18.75" customHeight="1">
      <c r="A13" s="1058"/>
      <c r="B13" s="1060" t="s">
        <v>1085</v>
      </c>
      <c r="C13" s="1061"/>
      <c r="D13" s="1061"/>
      <c r="E13" s="1061"/>
      <c r="F13" s="1061"/>
      <c r="G13" s="1062"/>
      <c r="H13" s="1063" t="s">
        <v>1086</v>
      </c>
      <c r="I13" s="1063"/>
      <c r="J13" s="1063"/>
      <c r="K13" s="1063"/>
      <c r="L13" s="1063"/>
      <c r="M13" s="1063"/>
      <c r="N13" s="1063"/>
      <c r="O13" s="1063"/>
      <c r="P13" s="1063"/>
      <c r="Q13" s="1063"/>
      <c r="R13" s="1063"/>
      <c r="S13" s="1063"/>
      <c r="T13" s="1063"/>
      <c r="U13" s="1063"/>
      <c r="V13" s="1063"/>
      <c r="W13" s="1063"/>
      <c r="X13" s="1063"/>
      <c r="Y13" s="1063"/>
      <c r="Z13" s="1063"/>
      <c r="AA13" s="1063"/>
      <c r="AB13" s="1064"/>
    </row>
    <row r="14" spans="1:28" ht="18.75" customHeight="1">
      <c r="A14" s="1058"/>
      <c r="B14" s="1060" t="s">
        <v>1087</v>
      </c>
      <c r="C14" s="1061"/>
      <c r="D14" s="1061"/>
      <c r="E14" s="1061"/>
      <c r="F14" s="1061"/>
      <c r="G14" s="1062"/>
      <c r="H14" s="1063"/>
      <c r="I14" s="1063"/>
      <c r="J14" s="1063"/>
      <c r="K14" s="1063"/>
      <c r="L14" s="1063"/>
      <c r="M14" s="1063"/>
      <c r="N14" s="1063"/>
      <c r="O14" s="1063"/>
      <c r="P14" s="1063"/>
      <c r="Q14" s="1063"/>
      <c r="R14" s="1063"/>
      <c r="S14" s="1063"/>
      <c r="T14" s="1063"/>
      <c r="U14" s="1063"/>
      <c r="V14" s="1063"/>
      <c r="W14" s="1063"/>
      <c r="X14" s="1063"/>
      <c r="Y14" s="1063"/>
      <c r="Z14" s="1063"/>
      <c r="AA14" s="1063"/>
      <c r="AB14" s="1064"/>
    </row>
    <row r="15" spans="1:28" ht="18.75" customHeight="1">
      <c r="A15" s="1058"/>
      <c r="B15" s="1060" t="s">
        <v>1088</v>
      </c>
      <c r="C15" s="1061"/>
      <c r="D15" s="1061"/>
      <c r="E15" s="1061"/>
      <c r="F15" s="1061"/>
      <c r="G15" s="1062"/>
      <c r="H15" s="1063"/>
      <c r="I15" s="1063"/>
      <c r="J15" s="1063"/>
      <c r="K15" s="1063"/>
      <c r="L15" s="1063"/>
      <c r="M15" s="1063"/>
      <c r="N15" s="1063"/>
      <c r="O15" s="1063"/>
      <c r="P15" s="1063"/>
      <c r="Q15" s="1063"/>
      <c r="R15" s="1063"/>
      <c r="S15" s="1063"/>
      <c r="T15" s="1063"/>
      <c r="U15" s="1063"/>
      <c r="V15" s="1063"/>
      <c r="W15" s="1063"/>
      <c r="X15" s="1063"/>
      <c r="Y15" s="1063"/>
      <c r="Z15" s="1063"/>
      <c r="AA15" s="1063"/>
      <c r="AB15" s="1064"/>
    </row>
    <row r="16" spans="1:28" ht="18.75" customHeight="1">
      <c r="A16" s="1058"/>
      <c r="B16" s="1060" t="s">
        <v>1089</v>
      </c>
      <c r="C16" s="1061"/>
      <c r="D16" s="1061"/>
      <c r="E16" s="1061"/>
      <c r="F16" s="1061"/>
      <c r="G16" s="1062"/>
      <c r="H16" s="1063"/>
      <c r="I16" s="1063"/>
      <c r="J16" s="1063"/>
      <c r="K16" s="1063" t="s">
        <v>1090</v>
      </c>
      <c r="L16" s="1063"/>
      <c r="M16" s="1063" t="s">
        <v>1091</v>
      </c>
      <c r="N16" s="1063"/>
      <c r="O16" s="1063" t="s">
        <v>1092</v>
      </c>
      <c r="P16" s="1063"/>
      <c r="Q16" s="1063"/>
      <c r="R16" s="1063"/>
      <c r="S16" s="1063"/>
      <c r="T16" s="1063"/>
      <c r="U16" s="1063"/>
      <c r="V16" s="1063"/>
      <c r="W16" s="1063"/>
      <c r="X16" s="1063"/>
      <c r="Y16" s="1063"/>
      <c r="Z16" s="1063"/>
      <c r="AA16" s="1063"/>
      <c r="AB16" s="1064"/>
    </row>
    <row r="17" spans="1:28" ht="18.75" customHeight="1">
      <c r="A17" s="1058"/>
      <c r="B17" s="1060" t="s">
        <v>1093</v>
      </c>
      <c r="C17" s="1061"/>
      <c r="D17" s="1061"/>
      <c r="E17" s="1061"/>
      <c r="F17" s="1061"/>
      <c r="G17" s="1062"/>
      <c r="H17" s="1063"/>
      <c r="I17" s="1063"/>
      <c r="J17" s="1063"/>
      <c r="K17" s="1063"/>
      <c r="L17" s="1063"/>
      <c r="M17" s="1063"/>
      <c r="N17" s="1063"/>
      <c r="O17" s="1063"/>
      <c r="P17" s="1063"/>
      <c r="Q17" s="1063"/>
      <c r="R17" s="1063"/>
      <c r="S17" s="1063"/>
      <c r="T17" s="1063"/>
      <c r="U17" s="1063"/>
      <c r="V17" s="1063"/>
      <c r="W17" s="1063"/>
      <c r="X17" s="1063"/>
      <c r="Y17" s="1063"/>
      <c r="Z17" s="1063"/>
      <c r="AA17" s="1063"/>
      <c r="AB17" s="1064"/>
    </row>
    <row r="18" spans="1:28" ht="18.75" customHeight="1">
      <c r="A18" s="1058"/>
      <c r="B18" s="1060" t="s">
        <v>1094</v>
      </c>
      <c r="C18" s="1061"/>
      <c r="D18" s="1061"/>
      <c r="E18" s="1061"/>
      <c r="F18" s="1061"/>
      <c r="G18" s="1062"/>
      <c r="H18" s="1063"/>
      <c r="I18" s="1063"/>
      <c r="J18" s="1063"/>
      <c r="K18" s="1063"/>
      <c r="L18" s="1063"/>
      <c r="M18" s="1063"/>
      <c r="N18" s="1063"/>
      <c r="O18" s="1063"/>
      <c r="P18" s="1063"/>
      <c r="Q18" s="1063"/>
      <c r="R18" s="1063"/>
      <c r="S18" s="1063"/>
      <c r="T18" s="1063"/>
      <c r="U18" s="1063"/>
      <c r="V18" s="1063"/>
      <c r="W18" s="1063"/>
      <c r="X18" s="1063"/>
      <c r="Y18" s="1063"/>
      <c r="Z18" s="1063"/>
      <c r="AA18" s="1063"/>
      <c r="AB18" s="1064"/>
    </row>
    <row r="19" spans="1:28" ht="18.75" customHeight="1">
      <c r="A19" s="1058"/>
      <c r="B19" s="1065" t="s">
        <v>1095</v>
      </c>
      <c r="C19" s="1066"/>
      <c r="D19" s="1066"/>
      <c r="E19" s="1066"/>
      <c r="F19" s="1066"/>
      <c r="G19" s="1067"/>
      <c r="H19" s="1066"/>
      <c r="I19" s="1066"/>
      <c r="J19" s="4914"/>
      <c r="K19" s="4914"/>
      <c r="L19" s="4914"/>
      <c r="M19" s="4914"/>
      <c r="N19" s="1066"/>
      <c r="O19" s="1068"/>
      <c r="P19" s="1065" t="s">
        <v>1096</v>
      </c>
      <c r="Q19" s="1066"/>
      <c r="R19" s="1066"/>
      <c r="S19" s="1066"/>
      <c r="T19" s="1066"/>
      <c r="U19" s="4915"/>
      <c r="V19" s="4914"/>
      <c r="W19" s="4914"/>
      <c r="X19" s="4914"/>
      <c r="Y19" s="4914"/>
      <c r="Z19" s="4914"/>
      <c r="AA19" s="1066"/>
      <c r="AB19" s="1068"/>
    </row>
    <row r="20" spans="1:28" ht="18.75" customHeight="1">
      <c r="A20" s="1058"/>
      <c r="B20" s="1069" t="s">
        <v>1097</v>
      </c>
      <c r="C20" s="1070"/>
      <c r="D20" s="1070"/>
      <c r="E20" s="1070"/>
      <c r="F20" s="1070"/>
      <c r="G20" s="1071"/>
      <c r="H20" s="1072"/>
      <c r="I20" s="1072"/>
      <c r="J20" s="1072"/>
      <c r="K20" s="1072"/>
      <c r="L20" s="1072"/>
      <c r="M20" s="4916" t="s">
        <v>1098</v>
      </c>
      <c r="N20" s="4916"/>
      <c r="O20" s="4917"/>
      <c r="P20" s="1069" t="s">
        <v>1099</v>
      </c>
      <c r="Q20" s="1070"/>
      <c r="R20" s="1070"/>
      <c r="S20" s="1070"/>
      <c r="T20" s="1070"/>
      <c r="U20" s="1073"/>
      <c r="V20" s="1072"/>
      <c r="W20" s="1072"/>
      <c r="X20" s="1072"/>
      <c r="Y20" s="1072"/>
      <c r="Z20" s="4916" t="s">
        <v>1098</v>
      </c>
      <c r="AA20" s="4916"/>
      <c r="AB20" s="4917"/>
    </row>
    <row r="21" spans="1:28" ht="18.75" customHeight="1">
      <c r="A21" s="1058"/>
      <c r="B21" s="1060" t="s">
        <v>1100</v>
      </c>
      <c r="C21" s="1061"/>
      <c r="D21" s="1061"/>
      <c r="E21" s="1061"/>
      <c r="F21" s="1061"/>
      <c r="G21" s="1062"/>
      <c r="H21" s="1061" t="s">
        <v>1101</v>
      </c>
      <c r="I21" s="1061"/>
      <c r="J21" s="1061"/>
      <c r="K21" s="1061"/>
      <c r="L21" s="1061"/>
      <c r="M21" s="1061"/>
      <c r="N21" s="1061"/>
      <c r="O21" s="1061"/>
      <c r="P21" s="1063"/>
      <c r="Q21" s="1063"/>
      <c r="R21" s="1063"/>
      <c r="S21" s="1063"/>
      <c r="T21" s="1061" t="s">
        <v>1102</v>
      </c>
      <c r="U21" s="1061"/>
      <c r="V21" s="1061"/>
      <c r="W21" s="1061"/>
      <c r="X21" s="1061"/>
      <c r="Y21" s="1061"/>
      <c r="Z21" s="1061"/>
      <c r="AA21" s="1061"/>
      <c r="AB21" s="1062"/>
    </row>
    <row r="22" spans="1:28" ht="18.75" customHeight="1">
      <c r="A22" s="1058"/>
      <c r="B22" s="1060" t="s">
        <v>1103</v>
      </c>
      <c r="C22" s="1061"/>
      <c r="D22" s="1061"/>
      <c r="E22" s="1061"/>
      <c r="F22" s="1061"/>
      <c r="G22" s="1062"/>
      <c r="H22" s="1063" t="s">
        <v>1104</v>
      </c>
      <c r="I22" s="1063"/>
      <c r="J22" s="1063"/>
      <c r="K22" s="1063"/>
      <c r="L22" s="1063"/>
      <c r="M22" s="1063"/>
      <c r="N22" s="1063"/>
      <c r="O22" s="1063"/>
      <c r="P22" s="1063"/>
      <c r="Q22" s="1063"/>
      <c r="R22" s="1063"/>
      <c r="S22" s="1063"/>
      <c r="T22" s="1063"/>
      <c r="U22" s="1063"/>
      <c r="V22" s="1063"/>
      <c r="W22" s="1063"/>
      <c r="X22" s="1063"/>
      <c r="Y22" s="1063"/>
      <c r="Z22" s="1063"/>
      <c r="AA22" s="1063"/>
      <c r="AB22" s="1064" t="s">
        <v>1105</v>
      </c>
    </row>
    <row r="23" spans="1:28" ht="18.75" customHeight="1">
      <c r="A23" s="1058"/>
      <c r="B23" s="1060" t="s">
        <v>1106</v>
      </c>
      <c r="C23" s="1061"/>
      <c r="D23" s="1061"/>
      <c r="E23" s="1061"/>
      <c r="F23" s="1061"/>
      <c r="G23" s="1062"/>
      <c r="H23" s="1063" t="s">
        <v>1107</v>
      </c>
      <c r="I23" s="1063"/>
      <c r="J23" s="1063"/>
      <c r="K23" s="1063"/>
      <c r="L23" s="1063"/>
      <c r="M23" s="1063"/>
      <c r="N23" s="1063"/>
      <c r="O23" s="1063"/>
      <c r="P23" s="1063"/>
      <c r="Q23" s="1063"/>
      <c r="R23" s="1063"/>
      <c r="S23" s="1063"/>
      <c r="T23" s="1063"/>
      <c r="U23" s="1063"/>
      <c r="V23" s="1063"/>
      <c r="W23" s="1063"/>
      <c r="X23" s="1063"/>
      <c r="Y23" s="1063"/>
      <c r="Z23" s="1063"/>
      <c r="AA23" s="1063"/>
      <c r="AB23" s="1064" t="s">
        <v>1105</v>
      </c>
    </row>
    <row r="24" spans="1:28" ht="18.75" customHeight="1">
      <c r="A24" s="1058"/>
      <c r="B24" s="1060"/>
      <c r="C24" s="1061"/>
      <c r="D24" s="1061"/>
      <c r="E24" s="1061"/>
      <c r="F24" s="1061"/>
      <c r="G24" s="1062"/>
      <c r="H24" s="1061"/>
      <c r="I24" s="1061"/>
      <c r="J24" s="1061"/>
      <c r="K24" s="1061"/>
      <c r="L24" s="1061"/>
      <c r="M24" s="1061"/>
      <c r="N24" s="1061"/>
      <c r="O24" s="1061"/>
      <c r="P24" s="1061"/>
      <c r="Q24" s="1061"/>
      <c r="R24" s="1061"/>
      <c r="S24" s="1061"/>
      <c r="T24" s="1061"/>
      <c r="U24" s="1061"/>
      <c r="V24" s="1061"/>
      <c r="W24" s="1061"/>
      <c r="X24" s="1061"/>
      <c r="Y24" s="1061"/>
      <c r="Z24" s="1061"/>
      <c r="AA24" s="1061"/>
      <c r="AB24" s="1062"/>
    </row>
    <row r="25" spans="1:28" ht="18.75" customHeight="1">
      <c r="A25" s="1058"/>
      <c r="B25" s="1060" t="s">
        <v>1108</v>
      </c>
      <c r="C25" s="1061"/>
      <c r="D25" s="1061"/>
      <c r="E25" s="1061"/>
      <c r="F25" s="1061"/>
      <c r="G25" s="1062"/>
      <c r="H25" s="1063" t="s">
        <v>1109</v>
      </c>
      <c r="I25" s="1063"/>
      <c r="J25" s="1063"/>
      <c r="K25" s="1063"/>
      <c r="L25" s="1063"/>
      <c r="M25" s="1063"/>
      <c r="N25" s="1063"/>
      <c r="O25" s="1063"/>
      <c r="P25" s="1063"/>
      <c r="Q25" s="1063"/>
      <c r="R25" s="1063"/>
      <c r="S25" s="1063"/>
      <c r="T25" s="1063"/>
      <c r="U25" s="1063"/>
      <c r="V25" s="1063"/>
      <c r="W25" s="1063"/>
      <c r="X25" s="1063"/>
      <c r="Y25" s="1063"/>
      <c r="Z25" s="1063"/>
      <c r="AA25" s="1063"/>
      <c r="AB25" s="1064" t="s">
        <v>1105</v>
      </c>
    </row>
    <row r="26" spans="1:28" ht="18.75" customHeight="1">
      <c r="A26" s="1058"/>
      <c r="B26" s="1074"/>
      <c r="C26" s="1075"/>
      <c r="D26" s="1075"/>
      <c r="E26" s="1075"/>
      <c r="F26" s="1075"/>
      <c r="G26" s="1075"/>
      <c r="H26" s="1058"/>
      <c r="I26" s="1058"/>
      <c r="J26" s="1058"/>
      <c r="K26" s="1058"/>
      <c r="L26" s="1058"/>
      <c r="M26" s="1058"/>
      <c r="N26" s="1058"/>
      <c r="O26" s="1058"/>
      <c r="P26" s="1058"/>
      <c r="Q26" s="1058"/>
      <c r="R26" s="1058"/>
      <c r="S26" s="1058"/>
      <c r="T26" s="1058"/>
      <c r="U26" s="1058"/>
      <c r="V26" s="1058"/>
      <c r="W26" s="1058"/>
      <c r="X26" s="1058"/>
      <c r="Y26" s="1058"/>
      <c r="Z26" s="1058"/>
      <c r="AA26" s="1058"/>
      <c r="AB26" s="1076"/>
    </row>
    <row r="27" spans="1:28" ht="18.75" customHeight="1">
      <c r="A27" s="1058"/>
      <c r="B27" s="1074"/>
      <c r="C27" s="1075"/>
      <c r="D27" s="1075"/>
      <c r="E27" s="1075"/>
      <c r="F27" s="1075"/>
      <c r="G27" s="1075"/>
      <c r="H27" s="1058"/>
      <c r="I27" s="1058"/>
      <c r="J27" s="1058"/>
      <c r="K27" s="1058"/>
      <c r="L27" s="1058"/>
      <c r="M27" s="1058"/>
      <c r="N27" s="1058"/>
      <c r="O27" s="1077"/>
      <c r="P27" s="1077"/>
      <c r="Q27" s="1058"/>
      <c r="R27" s="1058"/>
      <c r="S27" s="1058"/>
      <c r="T27" s="1058"/>
      <c r="U27" s="1058"/>
      <c r="V27" s="1058"/>
      <c r="W27" s="1058"/>
      <c r="X27" s="1058"/>
      <c r="Y27" s="1058"/>
      <c r="Z27" s="1058"/>
      <c r="AA27" s="1058"/>
      <c r="AB27" s="1076"/>
    </row>
    <row r="28" spans="1:28" ht="18.75" customHeight="1">
      <c r="A28" s="1058"/>
      <c r="B28" s="4918" t="s">
        <v>1110</v>
      </c>
      <c r="C28" s="4919"/>
      <c r="D28" s="4919"/>
      <c r="E28" s="4919"/>
      <c r="F28" s="4919"/>
      <c r="G28" s="4919"/>
      <c r="H28" s="4919"/>
      <c r="I28" s="4919"/>
      <c r="J28" s="4919"/>
      <c r="K28" s="4919"/>
      <c r="L28" s="4919"/>
      <c r="M28" s="4919"/>
      <c r="N28" s="4919"/>
      <c r="O28" s="4919"/>
      <c r="P28" s="4919"/>
      <c r="Q28" s="4919"/>
      <c r="R28" s="4919"/>
      <c r="S28" s="4919"/>
      <c r="T28" s="4919"/>
      <c r="U28" s="4919"/>
      <c r="V28" s="4919"/>
      <c r="W28" s="4919"/>
      <c r="X28" s="4919"/>
      <c r="Y28" s="4919"/>
      <c r="Z28" s="4919"/>
      <c r="AA28" s="4919"/>
      <c r="AB28" s="4920"/>
    </row>
    <row r="29" spans="1:28" ht="18.75" customHeight="1">
      <c r="A29" s="1058"/>
      <c r="B29" s="1078"/>
      <c r="C29" s="1075"/>
      <c r="D29" s="1075"/>
      <c r="E29" s="1075"/>
      <c r="F29" s="1075"/>
      <c r="G29" s="1075"/>
      <c r="H29" s="1079"/>
      <c r="I29" s="1079"/>
      <c r="J29" s="1079"/>
      <c r="K29" s="1079"/>
      <c r="L29" s="1079"/>
      <c r="M29" s="1079"/>
      <c r="N29" s="1079"/>
      <c r="O29" s="1079"/>
      <c r="P29" s="1079"/>
      <c r="Q29" s="1079"/>
      <c r="R29" s="1079"/>
      <c r="S29" s="1079"/>
      <c r="T29" s="1079"/>
      <c r="U29" s="1079"/>
      <c r="V29" s="1079"/>
      <c r="W29" s="1079"/>
      <c r="X29" s="1079"/>
      <c r="Y29" s="1079"/>
      <c r="Z29" s="1079"/>
      <c r="AA29" s="1079"/>
      <c r="AB29" s="1080"/>
    </row>
    <row r="30" spans="1:28" ht="18.75" customHeight="1">
      <c r="A30" s="1058"/>
      <c r="B30" s="4918" t="s">
        <v>1111</v>
      </c>
      <c r="C30" s="4919"/>
      <c r="D30" s="4919"/>
      <c r="E30" s="4919"/>
      <c r="F30" s="4919"/>
      <c r="G30" s="4919"/>
      <c r="H30" s="4919"/>
      <c r="I30" s="4919"/>
      <c r="J30" s="4919"/>
      <c r="K30" s="4919"/>
      <c r="L30" s="4919"/>
      <c r="M30" s="4919"/>
      <c r="N30" s="4919"/>
      <c r="O30" s="4919"/>
      <c r="P30" s="4919"/>
      <c r="Q30" s="4919"/>
      <c r="R30" s="4919"/>
      <c r="S30" s="4919"/>
      <c r="T30" s="4919"/>
      <c r="U30" s="4919"/>
      <c r="V30" s="4919"/>
      <c r="W30" s="4919"/>
      <c r="X30" s="4919"/>
      <c r="Y30" s="4919"/>
      <c r="Z30" s="4919"/>
      <c r="AA30" s="4919"/>
      <c r="AB30" s="4920"/>
    </row>
    <row r="31" spans="1:28" ht="18.75" customHeight="1">
      <c r="A31" s="1058"/>
      <c r="B31" s="4918" t="s">
        <v>1112</v>
      </c>
      <c r="C31" s="4919"/>
      <c r="D31" s="4919"/>
      <c r="E31" s="4919"/>
      <c r="F31" s="4919"/>
      <c r="G31" s="4919"/>
      <c r="H31" s="4919"/>
      <c r="I31" s="4919"/>
      <c r="J31" s="4919"/>
      <c r="K31" s="4919"/>
      <c r="L31" s="4919"/>
      <c r="M31" s="4919"/>
      <c r="N31" s="4919"/>
      <c r="O31" s="4919"/>
      <c r="P31" s="4919"/>
      <c r="Q31" s="4919"/>
      <c r="R31" s="4919"/>
      <c r="S31" s="4919"/>
      <c r="T31" s="4919"/>
      <c r="U31" s="4919"/>
      <c r="V31" s="4919"/>
      <c r="W31" s="4919"/>
      <c r="X31" s="4919"/>
      <c r="Y31" s="4919"/>
      <c r="Z31" s="4919"/>
      <c r="AA31" s="4919"/>
      <c r="AB31" s="4920"/>
    </row>
    <row r="32" spans="1:28" ht="18.75" customHeight="1">
      <c r="A32" s="1058"/>
      <c r="B32" s="1078"/>
      <c r="C32" s="1077"/>
      <c r="D32" s="1079"/>
      <c r="E32" s="1079"/>
      <c r="F32" s="1079"/>
      <c r="G32" s="1079"/>
      <c r="H32" s="1079"/>
      <c r="I32" s="1079"/>
      <c r="J32" s="1079"/>
      <c r="K32" s="1079"/>
      <c r="L32" s="1079"/>
      <c r="M32" s="1079"/>
      <c r="N32" s="1079"/>
      <c r="O32" s="1079"/>
      <c r="P32" s="1079"/>
      <c r="Q32" s="1079"/>
      <c r="R32" s="1079"/>
      <c r="S32" s="1079"/>
      <c r="T32" s="1079"/>
      <c r="U32" s="1079"/>
      <c r="V32" s="1079"/>
      <c r="W32" s="1079"/>
      <c r="X32" s="1079"/>
      <c r="Y32" s="1079"/>
      <c r="Z32" s="1079"/>
      <c r="AA32" s="1079"/>
      <c r="AB32" s="1080"/>
    </row>
    <row r="33" spans="1:28" ht="18.75" customHeight="1">
      <c r="A33" s="1058"/>
      <c r="B33" s="1078"/>
      <c r="C33" s="1077"/>
      <c r="D33" s="1079"/>
      <c r="E33" s="1079"/>
      <c r="F33" s="1079"/>
      <c r="G33" s="1079"/>
      <c r="H33" s="1079"/>
      <c r="I33" s="1079"/>
      <c r="J33" s="1079"/>
      <c r="K33" s="1079"/>
      <c r="L33" s="1079"/>
      <c r="M33" s="1079"/>
      <c r="N33" s="1079"/>
      <c r="O33" s="1079"/>
      <c r="P33" s="1079"/>
      <c r="Q33" s="1079"/>
      <c r="R33" s="1079"/>
      <c r="S33" s="1079"/>
      <c r="T33" s="1079"/>
      <c r="U33" s="1079"/>
      <c r="V33" s="1079"/>
      <c r="W33" s="1079"/>
      <c r="X33" s="1079"/>
      <c r="Y33" s="1079"/>
      <c r="Z33" s="1079"/>
      <c r="AA33" s="1079"/>
      <c r="AB33" s="1080"/>
    </row>
    <row r="34" spans="1:28" ht="18.75" customHeight="1">
      <c r="A34" s="1058"/>
      <c r="B34" s="1078"/>
      <c r="C34" s="1077"/>
      <c r="D34" s="1079"/>
      <c r="E34" s="1079"/>
      <c r="F34" s="1079"/>
      <c r="G34" s="1079"/>
      <c r="H34" s="1079"/>
      <c r="I34" s="1079"/>
      <c r="J34" s="1079"/>
      <c r="K34" s="1079"/>
      <c r="L34" s="1079"/>
      <c r="M34" s="1079"/>
      <c r="N34" s="1079"/>
      <c r="O34" s="1079"/>
      <c r="P34" s="1079"/>
      <c r="Q34" s="1079"/>
      <c r="R34" s="1079"/>
      <c r="S34" s="1079"/>
      <c r="T34" s="1079"/>
      <c r="U34" s="1079"/>
      <c r="V34" s="1079"/>
      <c r="W34" s="1079"/>
      <c r="X34" s="1079"/>
      <c r="Y34" s="1079"/>
      <c r="Z34" s="1079"/>
      <c r="AA34" s="1079"/>
      <c r="AB34" s="1080"/>
    </row>
    <row r="35" spans="1:28" ht="18.75" customHeight="1">
      <c r="A35" s="1058"/>
      <c r="B35" s="1078"/>
      <c r="C35" s="1077"/>
      <c r="D35" s="1079"/>
      <c r="E35" s="1079"/>
      <c r="F35" s="1079"/>
      <c r="G35" s="1079"/>
      <c r="H35" s="1079"/>
      <c r="I35" s="1079"/>
      <c r="J35" s="1079"/>
      <c r="K35" s="1079"/>
      <c r="L35" s="1079"/>
      <c r="M35" s="1079"/>
      <c r="N35" s="1079"/>
      <c r="O35" s="1079"/>
      <c r="P35" s="1079"/>
      <c r="Q35" s="1079"/>
      <c r="R35" s="1079"/>
      <c r="S35" s="1079"/>
      <c r="T35" s="1079"/>
      <c r="U35" s="1079"/>
      <c r="V35" s="1079"/>
      <c r="W35" s="1079"/>
      <c r="X35" s="1079"/>
      <c r="Y35" s="1079"/>
      <c r="Z35" s="1079"/>
      <c r="AA35" s="1079"/>
      <c r="AB35" s="1080"/>
    </row>
    <row r="36" spans="1:28" ht="18.75" customHeight="1">
      <c r="A36" s="1058"/>
      <c r="B36" s="1078"/>
      <c r="C36" s="1077"/>
      <c r="D36" s="1079"/>
      <c r="E36" s="1079"/>
      <c r="F36" s="1079"/>
      <c r="G36" s="1079"/>
      <c r="H36" s="1079"/>
      <c r="I36" s="1079"/>
      <c r="J36" s="1079"/>
      <c r="K36" s="1079"/>
      <c r="L36" s="1079"/>
      <c r="M36" s="1079"/>
      <c r="N36" s="1079"/>
      <c r="O36" s="1079"/>
      <c r="P36" s="1079"/>
      <c r="Q36" s="1079"/>
      <c r="R36" s="1079"/>
      <c r="S36" s="1079"/>
      <c r="T36" s="1079"/>
      <c r="U36" s="1079"/>
      <c r="V36" s="1079"/>
      <c r="W36" s="1079"/>
      <c r="X36" s="1079"/>
      <c r="Y36" s="1079"/>
      <c r="Z36" s="1079"/>
      <c r="AA36" s="1079"/>
      <c r="AB36" s="1080"/>
    </row>
    <row r="37" spans="1:28" ht="18.75" customHeight="1">
      <c r="A37" s="1058"/>
      <c r="B37" s="1078"/>
      <c r="C37" s="1077"/>
      <c r="D37" s="1079"/>
      <c r="E37" s="1079"/>
      <c r="F37" s="1079"/>
      <c r="G37" s="1079"/>
      <c r="H37" s="1079"/>
      <c r="I37" s="1079"/>
      <c r="J37" s="1079"/>
      <c r="K37" s="1079"/>
      <c r="L37" s="1079"/>
      <c r="M37" s="1079"/>
      <c r="N37" s="1079"/>
      <c r="O37" s="1079"/>
      <c r="P37" s="1079"/>
      <c r="Q37" s="1079"/>
      <c r="R37" s="1079"/>
      <c r="S37" s="1079"/>
      <c r="T37" s="1079"/>
      <c r="U37" s="1079"/>
      <c r="V37" s="1079"/>
      <c r="W37" s="1079"/>
      <c r="X37" s="1079"/>
      <c r="Y37" s="1079"/>
      <c r="Z37" s="1079"/>
      <c r="AA37" s="1079"/>
      <c r="AB37" s="1080"/>
    </row>
    <row r="38" spans="1:28" ht="18.75" customHeight="1">
      <c r="A38" s="1058"/>
      <c r="B38" s="1078"/>
      <c r="C38" s="1077"/>
      <c r="D38" s="1079"/>
      <c r="E38" s="1079"/>
      <c r="F38" s="1079"/>
      <c r="G38" s="1079"/>
      <c r="H38" s="1079"/>
      <c r="I38" s="1079"/>
      <c r="J38" s="1079"/>
      <c r="K38" s="1079"/>
      <c r="L38" s="1079"/>
      <c r="M38" s="1079"/>
      <c r="N38" s="1079"/>
      <c r="O38" s="1079"/>
      <c r="P38" s="1079"/>
      <c r="Q38" s="1079"/>
      <c r="R38" s="1079"/>
      <c r="S38" s="1079"/>
      <c r="T38" s="1079"/>
      <c r="U38" s="1079"/>
      <c r="V38" s="1079"/>
      <c r="W38" s="1079"/>
      <c r="X38" s="1079"/>
      <c r="Y38" s="1079"/>
      <c r="Z38" s="1079"/>
      <c r="AA38" s="1079"/>
      <c r="AB38" s="1080"/>
    </row>
    <row r="39" spans="1:28" ht="18.75" customHeight="1">
      <c r="A39" s="1058"/>
      <c r="B39" s="1081"/>
      <c r="C39" s="1082"/>
      <c r="D39" s="1083"/>
      <c r="E39" s="1083"/>
      <c r="F39" s="1083"/>
      <c r="G39" s="1083"/>
      <c r="H39" s="1083"/>
      <c r="I39" s="1083"/>
      <c r="J39" s="1083"/>
      <c r="K39" s="1083"/>
      <c r="L39" s="1083"/>
      <c r="M39" s="1083"/>
      <c r="N39" s="1083"/>
      <c r="O39" s="1083"/>
      <c r="P39" s="1083"/>
      <c r="Q39" s="1083"/>
      <c r="R39" s="1083"/>
      <c r="S39" s="1083"/>
      <c r="T39" s="1083"/>
      <c r="U39" s="1083"/>
      <c r="V39" s="1083"/>
      <c r="W39" s="1083"/>
      <c r="X39" s="1083"/>
      <c r="Y39" s="1083"/>
      <c r="Z39" s="1083"/>
      <c r="AA39" s="1083"/>
      <c r="AB39" s="1084"/>
    </row>
    <row r="40" spans="1:28" ht="15.75" customHeight="1">
      <c r="B40" s="502"/>
    </row>
  </sheetData>
  <mergeCells count="14">
    <mergeCell ref="B30:AB30"/>
    <mergeCell ref="B31:AB31"/>
    <mergeCell ref="H5:AB5"/>
    <mergeCell ref="H6:AB6"/>
    <mergeCell ref="H8:AB8"/>
    <mergeCell ref="H9:AB9"/>
    <mergeCell ref="H10:AB10"/>
    <mergeCell ref="H11:AB11"/>
    <mergeCell ref="B28:AB28"/>
    <mergeCell ref="B3:AB3"/>
    <mergeCell ref="J19:M19"/>
    <mergeCell ref="U19:Z19"/>
    <mergeCell ref="M20:O20"/>
    <mergeCell ref="Z20:AB20"/>
  </mergeCells>
  <phoneticPr fontId="18"/>
  <pageMargins left="0.74803149606299213" right="0.74803149606299213" top="0.6692913385826772" bottom="0.62992125984251968" header="0.51181102362204722" footer="0.51181102362204722"/>
  <pageSetup paperSize="9" orientation="portrait" blackAndWhite="1"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49"/>
  <dimension ref="A1:AB42"/>
  <sheetViews>
    <sheetView showGridLines="0" view="pageBreakPreview" zoomScaleNormal="100" zoomScaleSheetLayoutView="100" workbookViewId="0">
      <selection activeCell="B3" sqref="B3:AB3"/>
    </sheetView>
  </sheetViews>
  <sheetFormatPr defaultRowHeight="13.2"/>
  <cols>
    <col min="1" max="1" width="0.44140625" style="501" customWidth="1"/>
    <col min="2" max="28" width="3.109375" style="501" customWidth="1"/>
    <col min="29" max="256" width="8.88671875" style="501"/>
    <col min="257" max="257" width="0.44140625" style="501" customWidth="1"/>
    <col min="258" max="284" width="3.109375" style="501" customWidth="1"/>
    <col min="285" max="512" width="8.88671875" style="501"/>
    <col min="513" max="513" width="0.44140625" style="501" customWidth="1"/>
    <col min="514" max="540" width="3.109375" style="501" customWidth="1"/>
    <col min="541" max="768" width="8.88671875" style="501"/>
    <col min="769" max="769" width="0.44140625" style="501" customWidth="1"/>
    <col min="770" max="796" width="3.109375" style="501" customWidth="1"/>
    <col min="797" max="1024" width="8.88671875" style="501"/>
    <col min="1025" max="1025" width="0.44140625" style="501" customWidth="1"/>
    <col min="1026" max="1052" width="3.109375" style="501" customWidth="1"/>
    <col min="1053" max="1280" width="8.88671875" style="501"/>
    <col min="1281" max="1281" width="0.44140625" style="501" customWidth="1"/>
    <col min="1282" max="1308" width="3.109375" style="501" customWidth="1"/>
    <col min="1309" max="1536" width="8.88671875" style="501"/>
    <col min="1537" max="1537" width="0.44140625" style="501" customWidth="1"/>
    <col min="1538" max="1564" width="3.109375" style="501" customWidth="1"/>
    <col min="1565" max="1792" width="8.88671875" style="501"/>
    <col min="1793" max="1793" width="0.44140625" style="501" customWidth="1"/>
    <col min="1794" max="1820" width="3.109375" style="501" customWidth="1"/>
    <col min="1821" max="2048" width="8.88671875" style="501"/>
    <col min="2049" max="2049" width="0.44140625" style="501" customWidth="1"/>
    <col min="2050" max="2076" width="3.109375" style="501" customWidth="1"/>
    <col min="2077" max="2304" width="8.88671875" style="501"/>
    <col min="2305" max="2305" width="0.44140625" style="501" customWidth="1"/>
    <col min="2306" max="2332" width="3.109375" style="501" customWidth="1"/>
    <col min="2333" max="2560" width="8.88671875" style="501"/>
    <col min="2561" max="2561" width="0.44140625" style="501" customWidth="1"/>
    <col min="2562" max="2588" width="3.109375" style="501" customWidth="1"/>
    <col min="2589" max="2816" width="8.88671875" style="501"/>
    <col min="2817" max="2817" width="0.44140625" style="501" customWidth="1"/>
    <col min="2818" max="2844" width="3.109375" style="501" customWidth="1"/>
    <col min="2845" max="3072" width="8.88671875" style="501"/>
    <col min="3073" max="3073" width="0.44140625" style="501" customWidth="1"/>
    <col min="3074" max="3100" width="3.109375" style="501" customWidth="1"/>
    <col min="3101" max="3328" width="8.88671875" style="501"/>
    <col min="3329" max="3329" width="0.44140625" style="501" customWidth="1"/>
    <col min="3330" max="3356" width="3.109375" style="501" customWidth="1"/>
    <col min="3357" max="3584" width="8.88671875" style="501"/>
    <col min="3585" max="3585" width="0.44140625" style="501" customWidth="1"/>
    <col min="3586" max="3612" width="3.109375" style="501" customWidth="1"/>
    <col min="3613" max="3840" width="8.88671875" style="501"/>
    <col min="3841" max="3841" width="0.44140625" style="501" customWidth="1"/>
    <col min="3842" max="3868" width="3.109375" style="501" customWidth="1"/>
    <col min="3869" max="4096" width="8.88671875" style="501"/>
    <col min="4097" max="4097" width="0.44140625" style="501" customWidth="1"/>
    <col min="4098" max="4124" width="3.109375" style="501" customWidth="1"/>
    <col min="4125" max="4352" width="8.88671875" style="501"/>
    <col min="4353" max="4353" width="0.44140625" style="501" customWidth="1"/>
    <col min="4354" max="4380" width="3.109375" style="501" customWidth="1"/>
    <col min="4381" max="4608" width="8.88671875" style="501"/>
    <col min="4609" max="4609" width="0.44140625" style="501" customWidth="1"/>
    <col min="4610" max="4636" width="3.109375" style="501" customWidth="1"/>
    <col min="4637" max="4864" width="8.88671875" style="501"/>
    <col min="4865" max="4865" width="0.44140625" style="501" customWidth="1"/>
    <col min="4866" max="4892" width="3.109375" style="501" customWidth="1"/>
    <col min="4893" max="5120" width="8.88671875" style="501"/>
    <col min="5121" max="5121" width="0.44140625" style="501" customWidth="1"/>
    <col min="5122" max="5148" width="3.109375" style="501" customWidth="1"/>
    <col min="5149" max="5376" width="8.88671875" style="501"/>
    <col min="5377" max="5377" width="0.44140625" style="501" customWidth="1"/>
    <col min="5378" max="5404" width="3.109375" style="501" customWidth="1"/>
    <col min="5405" max="5632" width="8.88671875" style="501"/>
    <col min="5633" max="5633" width="0.44140625" style="501" customWidth="1"/>
    <col min="5634" max="5660" width="3.109375" style="501" customWidth="1"/>
    <col min="5661" max="5888" width="8.88671875" style="501"/>
    <col min="5889" max="5889" width="0.44140625" style="501" customWidth="1"/>
    <col min="5890" max="5916" width="3.109375" style="501" customWidth="1"/>
    <col min="5917" max="6144" width="8.88671875" style="501"/>
    <col min="6145" max="6145" width="0.44140625" style="501" customWidth="1"/>
    <col min="6146" max="6172" width="3.109375" style="501" customWidth="1"/>
    <col min="6173" max="6400" width="8.88671875" style="501"/>
    <col min="6401" max="6401" width="0.44140625" style="501" customWidth="1"/>
    <col min="6402" max="6428" width="3.109375" style="501" customWidth="1"/>
    <col min="6429" max="6656" width="8.88671875" style="501"/>
    <col min="6657" max="6657" width="0.44140625" style="501" customWidth="1"/>
    <col min="6658" max="6684" width="3.109375" style="501" customWidth="1"/>
    <col min="6685" max="6912" width="8.88671875" style="501"/>
    <col min="6913" max="6913" width="0.44140625" style="501" customWidth="1"/>
    <col min="6914" max="6940" width="3.109375" style="501" customWidth="1"/>
    <col min="6941" max="7168" width="8.88671875" style="501"/>
    <col min="7169" max="7169" width="0.44140625" style="501" customWidth="1"/>
    <col min="7170" max="7196" width="3.109375" style="501" customWidth="1"/>
    <col min="7197" max="7424" width="8.88671875" style="501"/>
    <col min="7425" max="7425" width="0.44140625" style="501" customWidth="1"/>
    <col min="7426" max="7452" width="3.109375" style="501" customWidth="1"/>
    <col min="7453" max="7680" width="8.88671875" style="501"/>
    <col min="7681" max="7681" width="0.44140625" style="501" customWidth="1"/>
    <col min="7682" max="7708" width="3.109375" style="501" customWidth="1"/>
    <col min="7709" max="7936" width="8.88671875" style="501"/>
    <col min="7937" max="7937" width="0.44140625" style="501" customWidth="1"/>
    <col min="7938" max="7964" width="3.109375" style="501" customWidth="1"/>
    <col min="7965" max="8192" width="8.88671875" style="501"/>
    <col min="8193" max="8193" width="0.44140625" style="501" customWidth="1"/>
    <col min="8194" max="8220" width="3.109375" style="501" customWidth="1"/>
    <col min="8221" max="8448" width="8.88671875" style="501"/>
    <col min="8449" max="8449" width="0.44140625" style="501" customWidth="1"/>
    <col min="8450" max="8476" width="3.109375" style="501" customWidth="1"/>
    <col min="8477" max="8704" width="8.88671875" style="501"/>
    <col min="8705" max="8705" width="0.44140625" style="501" customWidth="1"/>
    <col min="8706" max="8732" width="3.109375" style="501" customWidth="1"/>
    <col min="8733" max="8960" width="8.88671875" style="501"/>
    <col min="8961" max="8961" width="0.44140625" style="501" customWidth="1"/>
    <col min="8962" max="8988" width="3.109375" style="501" customWidth="1"/>
    <col min="8989" max="9216" width="8.88671875" style="501"/>
    <col min="9217" max="9217" width="0.44140625" style="501" customWidth="1"/>
    <col min="9218" max="9244" width="3.109375" style="501" customWidth="1"/>
    <col min="9245" max="9472" width="8.88671875" style="501"/>
    <col min="9473" max="9473" width="0.44140625" style="501" customWidth="1"/>
    <col min="9474" max="9500" width="3.109375" style="501" customWidth="1"/>
    <col min="9501" max="9728" width="8.88671875" style="501"/>
    <col min="9729" max="9729" width="0.44140625" style="501" customWidth="1"/>
    <col min="9730" max="9756" width="3.109375" style="501" customWidth="1"/>
    <col min="9757" max="9984" width="8.88671875" style="501"/>
    <col min="9985" max="9985" width="0.44140625" style="501" customWidth="1"/>
    <col min="9986" max="10012" width="3.109375" style="501" customWidth="1"/>
    <col min="10013" max="10240" width="8.88671875" style="501"/>
    <col min="10241" max="10241" width="0.44140625" style="501" customWidth="1"/>
    <col min="10242" max="10268" width="3.109375" style="501" customWidth="1"/>
    <col min="10269" max="10496" width="8.88671875" style="501"/>
    <col min="10497" max="10497" width="0.44140625" style="501" customWidth="1"/>
    <col min="10498" max="10524" width="3.109375" style="501" customWidth="1"/>
    <col min="10525" max="10752" width="8.88671875" style="501"/>
    <col min="10753" max="10753" width="0.44140625" style="501" customWidth="1"/>
    <col min="10754" max="10780" width="3.109375" style="501" customWidth="1"/>
    <col min="10781" max="11008" width="8.88671875" style="501"/>
    <col min="11009" max="11009" width="0.44140625" style="501" customWidth="1"/>
    <col min="11010" max="11036" width="3.109375" style="501" customWidth="1"/>
    <col min="11037" max="11264" width="8.88671875" style="501"/>
    <col min="11265" max="11265" width="0.44140625" style="501" customWidth="1"/>
    <col min="11266" max="11292" width="3.109375" style="501" customWidth="1"/>
    <col min="11293" max="11520" width="8.88671875" style="501"/>
    <col min="11521" max="11521" width="0.44140625" style="501" customWidth="1"/>
    <col min="11522" max="11548" width="3.109375" style="501" customWidth="1"/>
    <col min="11549" max="11776" width="8.88671875" style="501"/>
    <col min="11777" max="11777" width="0.44140625" style="501" customWidth="1"/>
    <col min="11778" max="11804" width="3.109375" style="501" customWidth="1"/>
    <col min="11805" max="12032" width="8.88671875" style="501"/>
    <col min="12033" max="12033" width="0.44140625" style="501" customWidth="1"/>
    <col min="12034" max="12060" width="3.109375" style="501" customWidth="1"/>
    <col min="12061" max="12288" width="8.88671875" style="501"/>
    <col min="12289" max="12289" width="0.44140625" style="501" customWidth="1"/>
    <col min="12290" max="12316" width="3.109375" style="501" customWidth="1"/>
    <col min="12317" max="12544" width="8.88671875" style="501"/>
    <col min="12545" max="12545" width="0.44140625" style="501" customWidth="1"/>
    <col min="12546" max="12572" width="3.109375" style="501" customWidth="1"/>
    <col min="12573" max="12800" width="8.88671875" style="501"/>
    <col min="12801" max="12801" width="0.44140625" style="501" customWidth="1"/>
    <col min="12802" max="12828" width="3.109375" style="501" customWidth="1"/>
    <col min="12829" max="13056" width="8.88671875" style="501"/>
    <col min="13057" max="13057" width="0.44140625" style="501" customWidth="1"/>
    <col min="13058" max="13084" width="3.109375" style="501" customWidth="1"/>
    <col min="13085" max="13312" width="8.88671875" style="501"/>
    <col min="13313" max="13313" width="0.44140625" style="501" customWidth="1"/>
    <col min="13314" max="13340" width="3.109375" style="501" customWidth="1"/>
    <col min="13341" max="13568" width="8.88671875" style="501"/>
    <col min="13569" max="13569" width="0.44140625" style="501" customWidth="1"/>
    <col min="13570" max="13596" width="3.109375" style="501" customWidth="1"/>
    <col min="13597" max="13824" width="8.88671875" style="501"/>
    <col min="13825" max="13825" width="0.44140625" style="501" customWidth="1"/>
    <col min="13826" max="13852" width="3.109375" style="501" customWidth="1"/>
    <col min="13853" max="14080" width="8.88671875" style="501"/>
    <col min="14081" max="14081" width="0.44140625" style="501" customWidth="1"/>
    <col min="14082" max="14108" width="3.109375" style="501" customWidth="1"/>
    <col min="14109" max="14336" width="8.88671875" style="501"/>
    <col min="14337" max="14337" width="0.44140625" style="501" customWidth="1"/>
    <col min="14338" max="14364" width="3.109375" style="501" customWidth="1"/>
    <col min="14365" max="14592" width="8.88671875" style="501"/>
    <col min="14593" max="14593" width="0.44140625" style="501" customWidth="1"/>
    <col min="14594" max="14620" width="3.109375" style="501" customWidth="1"/>
    <col min="14621" max="14848" width="8.88671875" style="501"/>
    <col min="14849" max="14849" width="0.44140625" style="501" customWidth="1"/>
    <col min="14850" max="14876" width="3.109375" style="501" customWidth="1"/>
    <col min="14877" max="15104" width="8.88671875" style="501"/>
    <col min="15105" max="15105" width="0.44140625" style="501" customWidth="1"/>
    <col min="15106" max="15132" width="3.109375" style="501" customWidth="1"/>
    <col min="15133" max="15360" width="8.88671875" style="501"/>
    <col min="15361" max="15361" width="0.44140625" style="501" customWidth="1"/>
    <col min="15362" max="15388" width="3.109375" style="501" customWidth="1"/>
    <col min="15389" max="15616" width="8.88671875" style="501"/>
    <col min="15617" max="15617" width="0.44140625" style="501" customWidth="1"/>
    <col min="15618" max="15644" width="3.109375" style="501" customWidth="1"/>
    <col min="15645" max="15872" width="8.88671875" style="501"/>
    <col min="15873" max="15873" width="0.44140625" style="501" customWidth="1"/>
    <col min="15874" max="15900" width="3.109375" style="501" customWidth="1"/>
    <col min="15901" max="16128" width="8.88671875" style="501"/>
    <col min="16129" max="16129" width="0.44140625" style="501" customWidth="1"/>
    <col min="16130" max="16156" width="3.109375" style="501" customWidth="1"/>
    <col min="16157" max="16384" width="8.88671875" style="501"/>
  </cols>
  <sheetData>
    <row r="1" spans="1:28" ht="15.75" customHeight="1"/>
    <row r="2" spans="1:28" ht="15.75" customHeight="1"/>
    <row r="3" spans="1:28" ht="19.2">
      <c r="B3" s="4927" t="s">
        <v>1113</v>
      </c>
      <c r="C3" s="4927"/>
      <c r="D3" s="4927"/>
      <c r="E3" s="4927"/>
      <c r="F3" s="4927"/>
      <c r="G3" s="4927"/>
      <c r="H3" s="4927"/>
      <c r="I3" s="4927"/>
      <c r="J3" s="4927"/>
      <c r="K3" s="4927"/>
      <c r="L3" s="4927"/>
      <c r="M3" s="4927"/>
      <c r="N3" s="4927"/>
      <c r="O3" s="4927"/>
      <c r="P3" s="4927"/>
      <c r="Q3" s="4927"/>
      <c r="R3" s="4927"/>
      <c r="S3" s="4927"/>
      <c r="T3" s="4927"/>
      <c r="U3" s="4927"/>
      <c r="V3" s="4927"/>
      <c r="W3" s="4927"/>
      <c r="X3" s="4927"/>
      <c r="Y3" s="4927"/>
      <c r="Z3" s="4927"/>
      <c r="AA3" s="4927"/>
      <c r="AB3" s="4927"/>
    </row>
    <row r="4" spans="1:28" ht="15.75" customHeight="1">
      <c r="B4" s="1085"/>
      <c r="C4" s="1085"/>
      <c r="D4" s="1085"/>
      <c r="E4" s="1085"/>
      <c r="F4" s="1085"/>
      <c r="G4" s="1085"/>
      <c r="H4" s="1085"/>
      <c r="I4" s="1085"/>
      <c r="J4" s="1085"/>
      <c r="K4" s="1085"/>
      <c r="L4" s="1085"/>
      <c r="M4" s="1085"/>
      <c r="N4" s="1085"/>
      <c r="O4" s="1085"/>
      <c r="P4" s="1085"/>
      <c r="Q4" s="1085"/>
      <c r="R4" s="1085"/>
      <c r="S4" s="1085"/>
      <c r="T4" s="1085"/>
      <c r="U4" s="1085"/>
      <c r="V4" s="1085"/>
      <c r="W4" s="1085"/>
      <c r="X4" s="1085"/>
      <c r="Y4" s="1085"/>
      <c r="Z4" s="1085"/>
      <c r="AA4" s="1085"/>
      <c r="AB4" s="1085"/>
    </row>
    <row r="5" spans="1:28" s="503" customFormat="1" ht="19.2">
      <c r="A5" s="1086"/>
      <c r="B5" s="1087"/>
      <c r="C5" s="1087"/>
      <c r="D5" s="1087"/>
      <c r="E5" s="1087"/>
      <c r="F5" s="1086"/>
      <c r="G5" s="1087"/>
      <c r="H5" s="1087"/>
      <c r="I5" s="1087"/>
      <c r="J5" s="1087" t="s">
        <v>1079</v>
      </c>
      <c r="K5" s="1087"/>
      <c r="L5" s="1087"/>
      <c r="M5" s="1087"/>
      <c r="N5" s="1088" t="s">
        <v>1114</v>
      </c>
      <c r="O5" s="1087"/>
      <c r="P5" s="1086"/>
      <c r="Q5" s="1087"/>
      <c r="R5" s="1087"/>
      <c r="S5" s="1087"/>
      <c r="T5" s="1087"/>
      <c r="U5" s="1087"/>
      <c r="V5" s="1087"/>
      <c r="W5" s="1087"/>
      <c r="X5" s="1087"/>
      <c r="Y5" s="1087"/>
      <c r="Z5" s="1087"/>
      <c r="AA5" s="1087"/>
      <c r="AB5" s="1087"/>
    </row>
    <row r="6" spans="1:28" ht="7.5" customHeight="1">
      <c r="B6" s="1059"/>
    </row>
    <row r="7" spans="1:28" ht="18.75" customHeight="1">
      <c r="B7" s="1065"/>
      <c r="C7" s="1066"/>
      <c r="D7" s="1066"/>
      <c r="E7" s="1066"/>
      <c r="F7" s="1066"/>
      <c r="G7" s="1066"/>
      <c r="H7" s="1066"/>
      <c r="I7" s="1066"/>
      <c r="J7" s="1066"/>
      <c r="K7" s="1066"/>
      <c r="L7" s="1066"/>
      <c r="M7" s="1066"/>
      <c r="N7" s="1066"/>
      <c r="O7" s="1066"/>
      <c r="P7" s="1066"/>
      <c r="Q7" s="1066"/>
      <c r="R7" s="1066"/>
      <c r="S7" s="1066"/>
      <c r="T7" s="1066"/>
      <c r="U7" s="1066"/>
      <c r="V7" s="1066"/>
      <c r="W7" s="1066"/>
      <c r="X7" s="1066"/>
      <c r="Y7" s="1066"/>
      <c r="Z7" s="1066"/>
      <c r="AA7" s="1066"/>
      <c r="AB7" s="1067"/>
    </row>
    <row r="8" spans="1:28" ht="18.75" customHeight="1">
      <c r="B8" s="1089"/>
      <c r="C8" s="1058"/>
      <c r="D8" s="1058"/>
      <c r="E8" s="1058"/>
      <c r="F8" s="1058"/>
      <c r="G8" s="1058"/>
      <c r="H8" s="1058"/>
      <c r="I8" s="1058"/>
      <c r="J8" s="1058"/>
      <c r="K8" s="1058"/>
      <c r="L8" s="1058"/>
      <c r="M8" s="1058"/>
      <c r="N8" s="1058"/>
      <c r="O8" s="1058"/>
      <c r="P8" s="1058"/>
      <c r="Q8" s="1058"/>
      <c r="R8" s="1058"/>
      <c r="S8" s="1058"/>
      <c r="T8" s="1058"/>
      <c r="U8" s="1058"/>
      <c r="V8" s="1058"/>
      <c r="W8" s="1058"/>
      <c r="X8" s="1058"/>
      <c r="Y8" s="1058"/>
      <c r="Z8" s="1058"/>
      <c r="AA8" s="1058"/>
      <c r="AB8" s="1076"/>
    </row>
    <row r="9" spans="1:28" ht="18.75" customHeight="1">
      <c r="B9" s="1089"/>
      <c r="C9" s="1058"/>
      <c r="D9" s="1058"/>
      <c r="E9" s="1058"/>
      <c r="F9" s="1058"/>
      <c r="G9" s="1058"/>
      <c r="H9" s="1058"/>
      <c r="I9" s="1058"/>
      <c r="J9" s="1058"/>
      <c r="K9" s="1058"/>
      <c r="L9" s="1058"/>
      <c r="M9" s="1058"/>
      <c r="N9" s="1058"/>
      <c r="O9" s="1058"/>
      <c r="P9" s="1058"/>
      <c r="Q9" s="1058"/>
      <c r="R9" s="1058"/>
      <c r="S9" s="1058"/>
      <c r="T9" s="1058"/>
      <c r="U9" s="1058"/>
      <c r="V9" s="1058"/>
      <c r="W9" s="1058"/>
      <c r="X9" s="1058"/>
      <c r="Y9" s="1058"/>
      <c r="Z9" s="1058"/>
      <c r="AA9" s="1058"/>
      <c r="AB9" s="1076"/>
    </row>
    <row r="10" spans="1:28" ht="18.75" customHeight="1">
      <c r="B10" s="4918" t="s">
        <v>1115</v>
      </c>
      <c r="C10" s="4919"/>
      <c r="D10" s="4919"/>
      <c r="E10" s="4919"/>
      <c r="F10" s="4919"/>
      <c r="G10" s="4919"/>
      <c r="H10" s="4919"/>
      <c r="I10" s="4919"/>
      <c r="J10" s="4919"/>
      <c r="K10" s="4919"/>
      <c r="L10" s="4919"/>
      <c r="M10" s="4919"/>
      <c r="N10" s="4919"/>
      <c r="O10" s="4919"/>
      <c r="P10" s="4919"/>
      <c r="Q10" s="4919"/>
      <c r="R10" s="4919"/>
      <c r="S10" s="4919"/>
      <c r="T10" s="4919"/>
      <c r="U10" s="4919"/>
      <c r="V10" s="4919"/>
      <c r="W10" s="4919"/>
      <c r="X10" s="4919"/>
      <c r="Y10" s="4919"/>
      <c r="Z10" s="4919"/>
      <c r="AA10" s="4919"/>
      <c r="AB10" s="4920"/>
    </row>
    <row r="11" spans="1:28" ht="18.75" customHeight="1">
      <c r="B11" s="1078"/>
      <c r="C11" s="1075"/>
      <c r="D11" s="1075"/>
      <c r="E11" s="1075"/>
      <c r="F11" s="1075"/>
      <c r="G11" s="1075"/>
      <c r="H11" s="1079"/>
      <c r="I11" s="1079"/>
      <c r="J11" s="1079"/>
      <c r="K11" s="1079"/>
      <c r="L11" s="1079"/>
      <c r="M11" s="1079"/>
      <c r="N11" s="1079"/>
      <c r="O11" s="1079"/>
      <c r="P11" s="1079"/>
      <c r="Q11" s="1079"/>
      <c r="R11" s="1079"/>
      <c r="S11" s="1079"/>
      <c r="T11" s="1079"/>
      <c r="U11" s="1079"/>
      <c r="V11" s="1079"/>
      <c r="W11" s="1079"/>
      <c r="X11" s="1079"/>
      <c r="Y11" s="1079"/>
      <c r="Z11" s="1079"/>
      <c r="AA11" s="1079"/>
      <c r="AB11" s="1080"/>
    </row>
    <row r="12" spans="1:28" ht="18.75" customHeight="1">
      <c r="B12" s="4918" t="s">
        <v>1111</v>
      </c>
      <c r="C12" s="4919"/>
      <c r="D12" s="4919"/>
      <c r="E12" s="4919"/>
      <c r="F12" s="4919"/>
      <c r="G12" s="4919"/>
      <c r="H12" s="4919"/>
      <c r="I12" s="4919"/>
      <c r="J12" s="4919"/>
      <c r="K12" s="4919"/>
      <c r="L12" s="4919"/>
      <c r="M12" s="4919"/>
      <c r="N12" s="4919"/>
      <c r="O12" s="4919"/>
      <c r="P12" s="4919"/>
      <c r="Q12" s="4919"/>
      <c r="R12" s="4919"/>
      <c r="S12" s="4919"/>
      <c r="T12" s="4919"/>
      <c r="U12" s="4919"/>
      <c r="V12" s="4919"/>
      <c r="W12" s="4919"/>
      <c r="X12" s="4919"/>
      <c r="Y12" s="4919"/>
      <c r="Z12" s="4919"/>
      <c r="AA12" s="4919"/>
      <c r="AB12" s="4920"/>
    </row>
    <row r="13" spans="1:28" ht="18.75" customHeight="1">
      <c r="B13" s="4918" t="s">
        <v>1112</v>
      </c>
      <c r="C13" s="4919"/>
      <c r="D13" s="4919"/>
      <c r="E13" s="4919"/>
      <c r="F13" s="4919"/>
      <c r="G13" s="4919"/>
      <c r="H13" s="4919"/>
      <c r="I13" s="4919"/>
      <c r="J13" s="4919"/>
      <c r="K13" s="4919"/>
      <c r="L13" s="4919"/>
      <c r="M13" s="4919"/>
      <c r="N13" s="4919"/>
      <c r="O13" s="4919"/>
      <c r="P13" s="4919"/>
      <c r="Q13" s="4919"/>
      <c r="R13" s="4919"/>
      <c r="S13" s="4919"/>
      <c r="T13" s="4919"/>
      <c r="U13" s="4919"/>
      <c r="V13" s="4919"/>
      <c r="W13" s="4919"/>
      <c r="X13" s="4919"/>
      <c r="Y13" s="4919"/>
      <c r="Z13" s="4919"/>
      <c r="AA13" s="4919"/>
      <c r="AB13" s="4920"/>
    </row>
    <row r="14" spans="1:28" ht="18.75" customHeight="1">
      <c r="A14" s="1058"/>
      <c r="B14" s="1089"/>
      <c r="C14" s="1058"/>
      <c r="D14" s="1058"/>
      <c r="E14" s="1058"/>
      <c r="F14" s="1058"/>
      <c r="G14" s="1058"/>
      <c r="H14" s="1058"/>
      <c r="I14" s="1058"/>
      <c r="J14" s="1058"/>
      <c r="K14" s="1058"/>
      <c r="L14" s="1058"/>
      <c r="M14" s="1058"/>
      <c r="N14" s="1058"/>
      <c r="O14" s="1058"/>
      <c r="P14" s="1058"/>
      <c r="Q14" s="1058"/>
      <c r="R14" s="1058"/>
      <c r="S14" s="1058"/>
      <c r="T14" s="1058"/>
      <c r="U14" s="1058"/>
      <c r="V14" s="1058"/>
      <c r="W14" s="1058"/>
      <c r="X14" s="1058"/>
      <c r="Y14" s="1058"/>
      <c r="Z14" s="1058"/>
      <c r="AA14" s="1058"/>
      <c r="AB14" s="1076"/>
    </row>
    <row r="15" spans="1:28" ht="18.75" customHeight="1">
      <c r="B15" s="1089"/>
      <c r="C15" s="1058"/>
      <c r="D15" s="1058"/>
      <c r="E15" s="1058"/>
      <c r="F15" s="1058"/>
      <c r="G15" s="1058"/>
      <c r="H15" s="1058"/>
      <c r="I15" s="1058"/>
      <c r="J15" s="1058"/>
      <c r="K15" s="1058"/>
      <c r="L15" s="1058"/>
      <c r="M15" s="1058"/>
      <c r="N15" s="1058"/>
      <c r="O15" s="1058"/>
      <c r="P15" s="1058"/>
      <c r="Q15" s="1058"/>
      <c r="R15" s="1058"/>
      <c r="S15" s="1058"/>
      <c r="T15" s="1058"/>
      <c r="U15" s="1058"/>
      <c r="V15" s="1058"/>
      <c r="W15" s="1058"/>
      <c r="X15" s="1058"/>
      <c r="Y15" s="1058"/>
      <c r="Z15" s="1058"/>
      <c r="AA15" s="1058"/>
      <c r="AB15" s="1076"/>
    </row>
    <row r="16" spans="1:28" ht="18.75" customHeight="1">
      <c r="B16" s="1089"/>
      <c r="C16" s="1058"/>
      <c r="D16" s="1058"/>
      <c r="E16" s="1058"/>
      <c r="F16" s="1058"/>
      <c r="G16" s="1058"/>
      <c r="H16" s="1058"/>
      <c r="I16" s="1058"/>
      <c r="J16" s="1058"/>
      <c r="K16" s="1058"/>
      <c r="L16" s="1058"/>
      <c r="M16" s="1058"/>
      <c r="N16" s="1058"/>
      <c r="O16" s="1058"/>
      <c r="P16" s="1058"/>
      <c r="Q16" s="1058"/>
      <c r="R16" s="1058"/>
      <c r="S16" s="1058"/>
      <c r="T16" s="1058"/>
      <c r="U16" s="1058"/>
      <c r="V16" s="1058"/>
      <c r="W16" s="1058"/>
      <c r="X16" s="1058"/>
      <c r="Y16" s="1058"/>
      <c r="Z16" s="1058"/>
      <c r="AA16" s="1058"/>
      <c r="AB16" s="1076"/>
    </row>
    <row r="17" spans="1:28" ht="18.75" customHeight="1">
      <c r="B17" s="1089"/>
      <c r="C17" s="1058"/>
      <c r="D17" s="1058"/>
      <c r="E17" s="1058"/>
      <c r="F17" s="1058"/>
      <c r="G17" s="1058"/>
      <c r="H17" s="1058"/>
      <c r="I17" s="1058"/>
      <c r="J17" s="1058"/>
      <c r="K17" s="1058"/>
      <c r="L17" s="1058"/>
      <c r="M17" s="1058"/>
      <c r="N17" s="1058"/>
      <c r="O17" s="1058"/>
      <c r="P17" s="1058"/>
      <c r="Q17" s="1058"/>
      <c r="R17" s="1058"/>
      <c r="S17" s="1058"/>
      <c r="T17" s="1058"/>
      <c r="U17" s="1058"/>
      <c r="V17" s="1058"/>
      <c r="W17" s="1058"/>
      <c r="X17" s="1058"/>
      <c r="Y17" s="1058"/>
      <c r="Z17" s="1058"/>
      <c r="AA17" s="1058"/>
      <c r="AB17" s="1076"/>
    </row>
    <row r="18" spans="1:28" ht="18.75" customHeight="1">
      <c r="B18" s="1089"/>
      <c r="C18" s="1058"/>
      <c r="D18" s="1058"/>
      <c r="E18" s="1058"/>
      <c r="F18" s="1058"/>
      <c r="G18" s="1058"/>
      <c r="H18" s="1058"/>
      <c r="I18" s="1058"/>
      <c r="J18" s="1058"/>
      <c r="K18" s="1058"/>
      <c r="L18" s="1058"/>
      <c r="M18" s="1058"/>
      <c r="N18" s="1058"/>
      <c r="O18" s="1058"/>
      <c r="P18" s="1058"/>
      <c r="Q18" s="1058"/>
      <c r="R18" s="1058"/>
      <c r="S18" s="1058"/>
      <c r="T18" s="1058"/>
      <c r="U18" s="1058"/>
      <c r="V18" s="1058"/>
      <c r="W18" s="1058"/>
      <c r="X18" s="1058"/>
      <c r="Y18" s="1058"/>
      <c r="Z18" s="1058"/>
      <c r="AA18" s="1058"/>
      <c r="AB18" s="1076"/>
    </row>
    <row r="19" spans="1:28" ht="18.75" customHeight="1">
      <c r="B19" s="1089"/>
      <c r="C19" s="1058"/>
      <c r="D19" s="1058"/>
      <c r="E19" s="1058"/>
      <c r="F19" s="1058"/>
      <c r="G19" s="1058"/>
      <c r="H19" s="1058"/>
      <c r="I19" s="1058"/>
      <c r="J19" s="1058"/>
      <c r="K19" s="1058"/>
      <c r="L19" s="1058"/>
      <c r="M19" s="1058"/>
      <c r="N19" s="1058"/>
      <c r="O19" s="1058"/>
      <c r="P19" s="1058"/>
      <c r="Q19" s="1058"/>
      <c r="R19" s="1058"/>
      <c r="S19" s="1058"/>
      <c r="T19" s="1058"/>
      <c r="U19" s="1058"/>
      <c r="V19" s="1058"/>
      <c r="W19" s="1058"/>
      <c r="X19" s="1058"/>
      <c r="Y19" s="1058"/>
      <c r="Z19" s="1058"/>
      <c r="AA19" s="1058"/>
      <c r="AB19" s="1076"/>
    </row>
    <row r="20" spans="1:28" ht="18.75" customHeight="1">
      <c r="B20" s="1089"/>
      <c r="C20" s="1058"/>
      <c r="D20" s="1058"/>
      <c r="E20" s="1058"/>
      <c r="F20" s="1058"/>
      <c r="G20" s="1058"/>
      <c r="H20" s="1058"/>
      <c r="I20" s="1058"/>
      <c r="J20" s="1058"/>
      <c r="K20" s="1058"/>
      <c r="L20" s="1058"/>
      <c r="M20" s="1058"/>
      <c r="N20" s="1058"/>
      <c r="O20" s="1058"/>
      <c r="P20" s="1058"/>
      <c r="Q20" s="1058"/>
      <c r="R20" s="1058"/>
      <c r="S20" s="1058"/>
      <c r="T20" s="1058"/>
      <c r="U20" s="1058"/>
      <c r="V20" s="1058"/>
      <c r="W20" s="1058"/>
      <c r="X20" s="1058"/>
      <c r="Y20" s="1058"/>
      <c r="Z20" s="1058"/>
      <c r="AA20" s="1058"/>
      <c r="AB20" s="1076"/>
    </row>
    <row r="21" spans="1:28" ht="18.75" customHeight="1">
      <c r="A21" s="1058"/>
      <c r="B21" s="1089"/>
      <c r="C21" s="1058"/>
      <c r="D21" s="1058"/>
      <c r="E21" s="1058"/>
      <c r="F21" s="1058"/>
      <c r="G21" s="1058"/>
      <c r="H21" s="1058"/>
      <c r="I21" s="1058"/>
      <c r="J21" s="4928"/>
      <c r="K21" s="4928"/>
      <c r="L21" s="4928"/>
      <c r="M21" s="4928"/>
      <c r="N21" s="1058"/>
      <c r="O21" s="1090"/>
      <c r="P21" s="1058"/>
      <c r="Q21" s="1058"/>
      <c r="R21" s="1058"/>
      <c r="S21" s="1058"/>
      <c r="T21" s="1058"/>
      <c r="U21" s="4928"/>
      <c r="V21" s="4928"/>
      <c r="W21" s="4928"/>
      <c r="X21" s="4928"/>
      <c r="Y21" s="4928"/>
      <c r="Z21" s="4928"/>
      <c r="AA21" s="1058"/>
      <c r="AB21" s="1091"/>
    </row>
    <row r="22" spans="1:28" ht="18.75" customHeight="1">
      <c r="A22" s="1058"/>
      <c r="B22" s="1089"/>
      <c r="C22" s="1058"/>
      <c r="D22" s="1058"/>
      <c r="E22" s="1058"/>
      <c r="F22" s="1058"/>
      <c r="G22" s="1058"/>
      <c r="H22" s="1058"/>
      <c r="I22" s="1058"/>
      <c r="J22" s="1058"/>
      <c r="K22" s="1058"/>
      <c r="L22" s="1058"/>
      <c r="M22" s="4919"/>
      <c r="N22" s="4919"/>
      <c r="O22" s="4919"/>
      <c r="P22" s="1058"/>
      <c r="Q22" s="1058"/>
      <c r="R22" s="1058"/>
      <c r="S22" s="1058"/>
      <c r="T22" s="1058"/>
      <c r="U22" s="1058"/>
      <c r="V22" s="1058"/>
      <c r="W22" s="1058"/>
      <c r="X22" s="1058"/>
      <c r="Y22" s="1058"/>
      <c r="Z22" s="4919"/>
      <c r="AA22" s="4919"/>
      <c r="AB22" s="4920"/>
    </row>
    <row r="23" spans="1:28" ht="18.75" customHeight="1">
      <c r="B23" s="1089"/>
      <c r="C23" s="1058"/>
      <c r="D23" s="1058"/>
      <c r="E23" s="1058"/>
      <c r="F23" s="1058"/>
      <c r="G23" s="1058"/>
      <c r="H23" s="1058"/>
      <c r="I23" s="1058"/>
      <c r="J23" s="1058"/>
      <c r="K23" s="1058"/>
      <c r="L23" s="1058"/>
      <c r="M23" s="1058"/>
      <c r="N23" s="1058"/>
      <c r="O23" s="1058"/>
      <c r="P23" s="1058"/>
      <c r="Q23" s="1058"/>
      <c r="R23" s="1058"/>
      <c r="S23" s="1058"/>
      <c r="T23" s="1058"/>
      <c r="U23" s="1058"/>
      <c r="V23" s="1058"/>
      <c r="W23" s="1058"/>
      <c r="X23" s="1058"/>
      <c r="Y23" s="1058"/>
      <c r="Z23" s="1058"/>
      <c r="AA23" s="1058"/>
      <c r="AB23" s="1076"/>
    </row>
    <row r="24" spans="1:28" ht="18.75" customHeight="1">
      <c r="B24" s="1089"/>
      <c r="C24" s="1058"/>
      <c r="D24" s="1058"/>
      <c r="E24" s="1058"/>
      <c r="F24" s="1058"/>
      <c r="G24" s="1058"/>
      <c r="H24" s="1058"/>
      <c r="I24" s="1058"/>
      <c r="J24" s="1058"/>
      <c r="K24" s="1058"/>
      <c r="L24" s="1058"/>
      <c r="M24" s="1058"/>
      <c r="N24" s="1058"/>
      <c r="O24" s="1058"/>
      <c r="P24" s="1058"/>
      <c r="Q24" s="1058"/>
      <c r="R24" s="1058"/>
      <c r="S24" s="1058"/>
      <c r="T24" s="1058"/>
      <c r="U24" s="1058"/>
      <c r="V24" s="1058"/>
      <c r="W24" s="1058"/>
      <c r="X24" s="1058"/>
      <c r="Y24" s="1058"/>
      <c r="Z24" s="1058"/>
      <c r="AA24" s="1058"/>
      <c r="AB24" s="1076"/>
    </row>
    <row r="25" spans="1:28" ht="18.75" customHeight="1">
      <c r="B25" s="1089"/>
      <c r="C25" s="1058"/>
      <c r="D25" s="1058"/>
      <c r="E25" s="1058"/>
      <c r="F25" s="1058"/>
      <c r="G25" s="1058"/>
      <c r="H25" s="1058"/>
      <c r="I25" s="1058"/>
      <c r="J25" s="1058"/>
      <c r="K25" s="1058"/>
      <c r="L25" s="1058"/>
      <c r="M25" s="1058"/>
      <c r="N25" s="1058"/>
      <c r="O25" s="1058"/>
      <c r="P25" s="1058"/>
      <c r="Q25" s="1058"/>
      <c r="R25" s="1058"/>
      <c r="S25" s="1058"/>
      <c r="T25" s="1058"/>
      <c r="U25" s="1058"/>
      <c r="V25" s="1058"/>
      <c r="W25" s="1058"/>
      <c r="X25" s="1058"/>
      <c r="Y25" s="1058"/>
      <c r="Z25" s="1058"/>
      <c r="AA25" s="1058"/>
      <c r="AB25" s="1076"/>
    </row>
    <row r="26" spans="1:28" ht="18.75" customHeight="1">
      <c r="B26" s="1089"/>
      <c r="C26" s="1058"/>
      <c r="D26" s="1058"/>
      <c r="E26" s="1058"/>
      <c r="F26" s="1058"/>
      <c r="G26" s="1058"/>
      <c r="H26" s="1058"/>
      <c r="I26" s="1058"/>
      <c r="J26" s="1058"/>
      <c r="K26" s="1058"/>
      <c r="L26" s="1058"/>
      <c r="M26" s="1058"/>
      <c r="N26" s="1058"/>
      <c r="O26" s="1058"/>
      <c r="P26" s="1058"/>
      <c r="Q26" s="1058"/>
      <c r="R26" s="1058"/>
      <c r="S26" s="1058"/>
      <c r="T26" s="1058"/>
      <c r="U26" s="1058"/>
      <c r="V26" s="1058"/>
      <c r="W26" s="1058"/>
      <c r="X26" s="1058"/>
      <c r="Y26" s="1058"/>
      <c r="Z26" s="1058"/>
      <c r="AA26" s="1058"/>
      <c r="AB26" s="1076"/>
    </row>
    <row r="27" spans="1:28" ht="18.75" customHeight="1">
      <c r="B27" s="1089"/>
      <c r="C27" s="1058"/>
      <c r="D27" s="1058"/>
      <c r="E27" s="1058"/>
      <c r="F27" s="1058"/>
      <c r="G27" s="1058"/>
      <c r="H27" s="1058"/>
      <c r="I27" s="1058"/>
      <c r="J27" s="1058"/>
      <c r="K27" s="1058"/>
      <c r="L27" s="1058"/>
      <c r="M27" s="1058"/>
      <c r="N27" s="1058"/>
      <c r="O27" s="1058"/>
      <c r="P27" s="1058"/>
      <c r="Q27" s="1058"/>
      <c r="R27" s="1058"/>
      <c r="S27" s="1058"/>
      <c r="T27" s="1058"/>
      <c r="U27" s="1058"/>
      <c r="V27" s="1058"/>
      <c r="W27" s="1058"/>
      <c r="X27" s="1058"/>
      <c r="Y27" s="1058"/>
      <c r="Z27" s="1058"/>
      <c r="AA27" s="1058"/>
      <c r="AB27" s="1076"/>
    </row>
    <row r="28" spans="1:28" ht="18.75" customHeight="1">
      <c r="B28" s="1074"/>
      <c r="C28" s="1075"/>
      <c r="D28" s="1075"/>
      <c r="E28" s="1075"/>
      <c r="F28" s="1075"/>
      <c r="G28" s="1075"/>
      <c r="H28" s="1058"/>
      <c r="I28" s="1058"/>
      <c r="J28" s="1058"/>
      <c r="K28" s="1058"/>
      <c r="L28" s="1058"/>
      <c r="M28" s="1058"/>
      <c r="N28" s="1058"/>
      <c r="O28" s="1058"/>
      <c r="P28" s="1058"/>
      <c r="Q28" s="1058"/>
      <c r="R28" s="1058"/>
      <c r="S28" s="1058"/>
      <c r="T28" s="1058"/>
      <c r="U28" s="1058"/>
      <c r="V28" s="1058"/>
      <c r="W28" s="1058"/>
      <c r="X28" s="1058"/>
      <c r="Y28" s="1058"/>
      <c r="Z28" s="1058"/>
      <c r="AA28" s="1058"/>
      <c r="AB28" s="1076"/>
    </row>
    <row r="29" spans="1:28" ht="18.75" customHeight="1">
      <c r="B29" s="1074"/>
      <c r="C29" s="1075"/>
      <c r="D29" s="1075"/>
      <c r="E29" s="1075"/>
      <c r="F29" s="1075"/>
      <c r="G29" s="1075"/>
      <c r="H29" s="1058"/>
      <c r="I29" s="1058"/>
      <c r="J29" s="1058"/>
      <c r="K29" s="1058"/>
      <c r="L29" s="1058"/>
      <c r="M29" s="1058"/>
      <c r="N29" s="1058"/>
      <c r="O29" s="1077"/>
      <c r="P29" s="1077"/>
      <c r="Q29" s="1058"/>
      <c r="R29" s="1058"/>
      <c r="S29" s="1058"/>
      <c r="T29" s="1058"/>
      <c r="U29" s="1058"/>
      <c r="V29" s="1058"/>
      <c r="W29" s="1058"/>
      <c r="X29" s="1058"/>
      <c r="Y29" s="1058"/>
      <c r="Z29" s="1058"/>
      <c r="AA29" s="1058"/>
      <c r="AB29" s="1076"/>
    </row>
    <row r="30" spans="1:28" ht="18.75" customHeight="1">
      <c r="B30" s="1089"/>
      <c r="C30" s="1058"/>
      <c r="D30" s="1058"/>
      <c r="E30" s="1058"/>
      <c r="F30" s="1058"/>
      <c r="G30" s="1058"/>
      <c r="H30" s="1058"/>
      <c r="I30" s="1058"/>
      <c r="J30" s="1058"/>
      <c r="K30" s="1058"/>
      <c r="L30" s="1058"/>
      <c r="M30" s="1058"/>
      <c r="N30" s="1058"/>
      <c r="O30" s="1058"/>
      <c r="P30" s="1058"/>
      <c r="Q30" s="1058"/>
      <c r="R30" s="1058"/>
      <c r="S30" s="1058"/>
      <c r="T30" s="1058"/>
      <c r="U30" s="1058"/>
      <c r="V30" s="1058"/>
      <c r="W30" s="1058"/>
      <c r="X30" s="1058"/>
      <c r="Y30" s="1058"/>
      <c r="Z30" s="1058"/>
      <c r="AA30" s="1058"/>
      <c r="AB30" s="1076"/>
    </row>
    <row r="31" spans="1:28" ht="18.75" customHeight="1">
      <c r="B31" s="1078"/>
      <c r="C31" s="1075"/>
      <c r="D31" s="1075"/>
      <c r="E31" s="1075"/>
      <c r="F31" s="1075"/>
      <c r="G31" s="1075"/>
      <c r="H31" s="1079"/>
      <c r="I31" s="1079"/>
      <c r="J31" s="1079"/>
      <c r="K31" s="1079"/>
      <c r="L31" s="1079"/>
      <c r="M31" s="1079"/>
      <c r="N31" s="1079"/>
      <c r="O31" s="1079"/>
      <c r="P31" s="1079"/>
      <c r="Q31" s="1079"/>
      <c r="R31" s="1079"/>
      <c r="S31" s="1079"/>
      <c r="T31" s="1079"/>
      <c r="U31" s="1079"/>
      <c r="V31" s="1079"/>
      <c r="W31" s="1079"/>
      <c r="X31" s="1079"/>
      <c r="Y31" s="1079"/>
      <c r="Z31" s="1079"/>
      <c r="AA31" s="1079"/>
      <c r="AB31" s="1080"/>
    </row>
    <row r="32" spans="1:28" ht="18.75" customHeight="1">
      <c r="B32" s="1089"/>
      <c r="C32" s="1058"/>
      <c r="D32" s="1058"/>
      <c r="E32" s="1058"/>
      <c r="F32" s="1058"/>
      <c r="G32" s="1058"/>
      <c r="H32" s="1058"/>
      <c r="I32" s="1058"/>
      <c r="J32" s="1058"/>
      <c r="K32" s="1058"/>
      <c r="L32" s="1058"/>
      <c r="M32" s="1058"/>
      <c r="N32" s="1058"/>
      <c r="O32" s="1058"/>
      <c r="P32" s="1058"/>
      <c r="Q32" s="1058"/>
      <c r="R32" s="1058"/>
      <c r="S32" s="1058"/>
      <c r="T32" s="1058"/>
      <c r="U32" s="1058"/>
      <c r="V32" s="1058"/>
      <c r="W32" s="1058"/>
      <c r="X32" s="1058"/>
      <c r="Y32" s="1058"/>
      <c r="Z32" s="1058"/>
      <c r="AA32" s="1058"/>
      <c r="AB32" s="1076"/>
    </row>
    <row r="33" spans="2:28" ht="18.75" customHeight="1">
      <c r="B33" s="1089"/>
      <c r="C33" s="1058"/>
      <c r="D33" s="1058"/>
      <c r="E33" s="1058"/>
      <c r="F33" s="1058"/>
      <c r="G33" s="1058"/>
      <c r="H33" s="1058"/>
      <c r="I33" s="1058"/>
      <c r="J33" s="1058"/>
      <c r="K33" s="1058"/>
      <c r="L33" s="1058"/>
      <c r="M33" s="1058"/>
      <c r="N33" s="1058"/>
      <c r="O33" s="1058"/>
      <c r="P33" s="1058"/>
      <c r="Q33" s="1058"/>
      <c r="R33" s="1058"/>
      <c r="S33" s="1058"/>
      <c r="T33" s="1058"/>
      <c r="U33" s="1058"/>
      <c r="V33" s="1058"/>
      <c r="W33" s="1058"/>
      <c r="X33" s="1058"/>
      <c r="Y33" s="1058"/>
      <c r="Z33" s="1058"/>
      <c r="AA33" s="1058"/>
      <c r="AB33" s="1076"/>
    </row>
    <row r="34" spans="2:28" ht="18.75" customHeight="1">
      <c r="B34" s="1078"/>
      <c r="C34" s="1077"/>
      <c r="D34" s="1079"/>
      <c r="E34" s="1079"/>
      <c r="F34" s="1079"/>
      <c r="G34" s="1079"/>
      <c r="H34" s="1079"/>
      <c r="I34" s="1079"/>
      <c r="J34" s="1079"/>
      <c r="K34" s="1079"/>
      <c r="L34" s="1079"/>
      <c r="M34" s="1079"/>
      <c r="N34" s="1079"/>
      <c r="O34" s="1079"/>
      <c r="P34" s="1079"/>
      <c r="Q34" s="1079"/>
      <c r="R34" s="1079"/>
      <c r="S34" s="1079"/>
      <c r="T34" s="1079"/>
      <c r="U34" s="1079"/>
      <c r="V34" s="1079"/>
      <c r="W34" s="1079"/>
      <c r="X34" s="1079"/>
      <c r="Y34" s="1079"/>
      <c r="Z34" s="1079"/>
      <c r="AA34" s="1079"/>
      <c r="AB34" s="1080"/>
    </row>
    <row r="35" spans="2:28" ht="18.75" customHeight="1">
      <c r="B35" s="1078"/>
      <c r="C35" s="1077"/>
      <c r="D35" s="1079"/>
      <c r="E35" s="1079"/>
      <c r="F35" s="1079"/>
      <c r="G35" s="1079"/>
      <c r="H35" s="1079"/>
      <c r="I35" s="1079"/>
      <c r="J35" s="1079"/>
      <c r="K35" s="1079"/>
      <c r="L35" s="1079"/>
      <c r="M35" s="1079"/>
      <c r="N35" s="1079"/>
      <c r="O35" s="1079"/>
      <c r="P35" s="1079"/>
      <c r="Q35" s="1079"/>
      <c r="R35" s="1079"/>
      <c r="S35" s="1079"/>
      <c r="T35" s="1079"/>
      <c r="U35" s="1079"/>
      <c r="V35" s="1079"/>
      <c r="W35" s="1079"/>
      <c r="X35" s="1079"/>
      <c r="Y35" s="1079"/>
      <c r="Z35" s="1079"/>
      <c r="AA35" s="1079"/>
      <c r="AB35" s="1080"/>
    </row>
    <row r="36" spans="2:28" ht="18.75" customHeight="1">
      <c r="B36" s="1078"/>
      <c r="C36" s="1077"/>
      <c r="D36" s="1079"/>
      <c r="E36" s="1079"/>
      <c r="F36" s="1079"/>
      <c r="G36" s="1079"/>
      <c r="H36" s="1079"/>
      <c r="I36" s="1079"/>
      <c r="J36" s="1079"/>
      <c r="K36" s="1079"/>
      <c r="L36" s="1079"/>
      <c r="M36" s="1079"/>
      <c r="N36" s="1079"/>
      <c r="O36" s="1079"/>
      <c r="P36" s="1079"/>
      <c r="Q36" s="1079"/>
      <c r="R36" s="1079"/>
      <c r="S36" s="1079"/>
      <c r="T36" s="1079"/>
      <c r="U36" s="1079"/>
      <c r="V36" s="1079"/>
      <c r="W36" s="1079"/>
      <c r="X36" s="1079"/>
      <c r="Y36" s="1079"/>
      <c r="Z36" s="1079"/>
      <c r="AA36" s="1079"/>
      <c r="AB36" s="1080"/>
    </row>
    <row r="37" spans="2:28" ht="18.75" customHeight="1">
      <c r="B37" s="1078"/>
      <c r="C37" s="1077"/>
      <c r="D37" s="1079"/>
      <c r="E37" s="1079"/>
      <c r="F37" s="1079"/>
      <c r="G37" s="1079"/>
      <c r="H37" s="1079"/>
      <c r="I37" s="1079"/>
      <c r="J37" s="1079"/>
      <c r="K37" s="1079"/>
      <c r="L37" s="1079"/>
      <c r="M37" s="1079"/>
      <c r="N37" s="1079"/>
      <c r="O37" s="1079"/>
      <c r="P37" s="1079"/>
      <c r="Q37" s="1079"/>
      <c r="R37" s="1079"/>
      <c r="S37" s="1079"/>
      <c r="T37" s="1079"/>
      <c r="U37" s="1079"/>
      <c r="V37" s="1079"/>
      <c r="W37" s="1079"/>
      <c r="X37" s="1079"/>
      <c r="Y37" s="1079"/>
      <c r="Z37" s="1079"/>
      <c r="AA37" s="1079"/>
      <c r="AB37" s="1080"/>
    </row>
    <row r="38" spans="2:28" ht="18.75" customHeight="1">
      <c r="B38" s="1078"/>
      <c r="C38" s="1077"/>
      <c r="D38" s="1079"/>
      <c r="E38" s="1079"/>
      <c r="F38" s="1079"/>
      <c r="G38" s="1079"/>
      <c r="H38" s="1079"/>
      <c r="I38" s="1079"/>
      <c r="J38" s="1079"/>
      <c r="K38" s="1079"/>
      <c r="L38" s="1079"/>
      <c r="M38" s="1079"/>
      <c r="N38" s="1079"/>
      <c r="O38" s="1079"/>
      <c r="P38" s="1079"/>
      <c r="Q38" s="1079"/>
      <c r="R38" s="1079"/>
      <c r="S38" s="1079"/>
      <c r="T38" s="1079"/>
      <c r="U38" s="1079"/>
      <c r="V38" s="1079"/>
      <c r="W38" s="1079"/>
      <c r="X38" s="1079"/>
      <c r="Y38" s="1079"/>
      <c r="Z38" s="1079"/>
      <c r="AA38" s="1079"/>
      <c r="AB38" s="1080"/>
    </row>
    <row r="39" spans="2:28" ht="18.75" customHeight="1">
      <c r="B39" s="1078"/>
      <c r="C39" s="1077"/>
      <c r="D39" s="1079"/>
      <c r="E39" s="1079"/>
      <c r="F39" s="1079"/>
      <c r="G39" s="1079"/>
      <c r="H39" s="1079"/>
      <c r="I39" s="1079"/>
      <c r="J39" s="1079"/>
      <c r="K39" s="1079"/>
      <c r="L39" s="1079"/>
      <c r="M39" s="1079"/>
      <c r="N39" s="1079"/>
      <c r="O39" s="1079"/>
      <c r="P39" s="1079"/>
      <c r="Q39" s="1079"/>
      <c r="R39" s="1079"/>
      <c r="S39" s="1079"/>
      <c r="T39" s="1079"/>
      <c r="U39" s="1079"/>
      <c r="V39" s="1079"/>
      <c r="W39" s="1079"/>
      <c r="X39" s="1079"/>
      <c r="Y39" s="1079"/>
      <c r="Z39" s="1079"/>
      <c r="AA39" s="1079"/>
      <c r="AB39" s="1080"/>
    </row>
    <row r="40" spans="2:28" ht="18.75" customHeight="1">
      <c r="B40" s="1078"/>
      <c r="C40" s="1077"/>
      <c r="D40" s="1079"/>
      <c r="E40" s="1079"/>
      <c r="F40" s="1079"/>
      <c r="G40" s="1079"/>
      <c r="H40" s="1079"/>
      <c r="I40" s="1079"/>
      <c r="J40" s="1079"/>
      <c r="K40" s="1079"/>
      <c r="L40" s="1079"/>
      <c r="M40" s="1079"/>
      <c r="N40" s="1079"/>
      <c r="O40" s="1079"/>
      <c r="P40" s="1079"/>
      <c r="Q40" s="1079"/>
      <c r="R40" s="1079"/>
      <c r="S40" s="1079"/>
      <c r="T40" s="1079"/>
      <c r="U40" s="1079"/>
      <c r="V40" s="1079"/>
      <c r="W40" s="1079"/>
      <c r="X40" s="1079"/>
      <c r="Y40" s="1079"/>
      <c r="Z40" s="1079"/>
      <c r="AA40" s="1079"/>
      <c r="AB40" s="1080"/>
    </row>
    <row r="41" spans="2:28" ht="18.75" customHeight="1">
      <c r="B41" s="1081"/>
      <c r="C41" s="1082"/>
      <c r="D41" s="1083"/>
      <c r="E41" s="1083"/>
      <c r="F41" s="1083"/>
      <c r="G41" s="1083"/>
      <c r="H41" s="1083"/>
      <c r="I41" s="1083"/>
      <c r="J41" s="1083"/>
      <c r="K41" s="1083"/>
      <c r="L41" s="1083"/>
      <c r="M41" s="1083"/>
      <c r="N41" s="1083"/>
      <c r="O41" s="1083"/>
      <c r="P41" s="1083"/>
      <c r="Q41" s="1083"/>
      <c r="R41" s="1083"/>
      <c r="S41" s="1083"/>
      <c r="T41" s="1083"/>
      <c r="U41" s="1083"/>
      <c r="V41" s="1083"/>
      <c r="W41" s="1083"/>
      <c r="X41" s="1083"/>
      <c r="Y41" s="1083"/>
      <c r="Z41" s="1083"/>
      <c r="AA41" s="1083"/>
      <c r="AB41" s="1084"/>
    </row>
    <row r="42" spans="2:28" ht="15.75" customHeight="1">
      <c r="B42" s="502"/>
    </row>
  </sheetData>
  <mergeCells count="8">
    <mergeCell ref="M22:O22"/>
    <mergeCell ref="Z22:AB22"/>
    <mergeCell ref="B3:AB3"/>
    <mergeCell ref="B10:AB10"/>
    <mergeCell ref="B12:AB12"/>
    <mergeCell ref="B13:AB13"/>
    <mergeCell ref="J21:M21"/>
    <mergeCell ref="U21:Z21"/>
  </mergeCells>
  <phoneticPr fontId="18"/>
  <pageMargins left="0.75" right="0.75" top="0.68" bottom="0.63" header="0.51200000000000001" footer="0.51200000000000001"/>
  <pageSetup paperSize="9" orientation="portrait"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6"/>
  <dimension ref="A1:AB19"/>
  <sheetViews>
    <sheetView showGridLines="0" view="pageBreakPreview" zoomScaleNormal="100" zoomScaleSheetLayoutView="100" workbookViewId="0">
      <selection activeCell="B3" sqref="B3:AB3"/>
    </sheetView>
  </sheetViews>
  <sheetFormatPr defaultRowHeight="13.2"/>
  <cols>
    <col min="1" max="1" width="0.44140625" style="501" customWidth="1"/>
    <col min="2" max="28" width="3.109375" style="501" customWidth="1"/>
    <col min="29" max="256" width="8.88671875" style="501"/>
    <col min="257" max="257" width="0.44140625" style="501" customWidth="1"/>
    <col min="258" max="284" width="3.109375" style="501" customWidth="1"/>
    <col min="285" max="512" width="8.88671875" style="501"/>
    <col min="513" max="513" width="0.44140625" style="501" customWidth="1"/>
    <col min="514" max="540" width="3.109375" style="501" customWidth="1"/>
    <col min="541" max="768" width="8.88671875" style="501"/>
    <col min="769" max="769" width="0.44140625" style="501" customWidth="1"/>
    <col min="770" max="796" width="3.109375" style="501" customWidth="1"/>
    <col min="797" max="1024" width="8.88671875" style="501"/>
    <col min="1025" max="1025" width="0.44140625" style="501" customWidth="1"/>
    <col min="1026" max="1052" width="3.109375" style="501" customWidth="1"/>
    <col min="1053" max="1280" width="8.88671875" style="501"/>
    <col min="1281" max="1281" width="0.44140625" style="501" customWidth="1"/>
    <col min="1282" max="1308" width="3.109375" style="501" customWidth="1"/>
    <col min="1309" max="1536" width="8.88671875" style="501"/>
    <col min="1537" max="1537" width="0.44140625" style="501" customWidth="1"/>
    <col min="1538" max="1564" width="3.109375" style="501" customWidth="1"/>
    <col min="1565" max="1792" width="8.88671875" style="501"/>
    <col min="1793" max="1793" width="0.44140625" style="501" customWidth="1"/>
    <col min="1794" max="1820" width="3.109375" style="501" customWidth="1"/>
    <col min="1821" max="2048" width="8.88671875" style="501"/>
    <col min="2049" max="2049" width="0.44140625" style="501" customWidth="1"/>
    <col min="2050" max="2076" width="3.109375" style="501" customWidth="1"/>
    <col min="2077" max="2304" width="8.88671875" style="501"/>
    <col min="2305" max="2305" width="0.44140625" style="501" customWidth="1"/>
    <col min="2306" max="2332" width="3.109375" style="501" customWidth="1"/>
    <col min="2333" max="2560" width="8.88671875" style="501"/>
    <col min="2561" max="2561" width="0.44140625" style="501" customWidth="1"/>
    <col min="2562" max="2588" width="3.109375" style="501" customWidth="1"/>
    <col min="2589" max="2816" width="8.88671875" style="501"/>
    <col min="2817" max="2817" width="0.44140625" style="501" customWidth="1"/>
    <col min="2818" max="2844" width="3.109375" style="501" customWidth="1"/>
    <col min="2845" max="3072" width="8.88671875" style="501"/>
    <col min="3073" max="3073" width="0.44140625" style="501" customWidth="1"/>
    <col min="3074" max="3100" width="3.109375" style="501" customWidth="1"/>
    <col min="3101" max="3328" width="8.88671875" style="501"/>
    <col min="3329" max="3329" width="0.44140625" style="501" customWidth="1"/>
    <col min="3330" max="3356" width="3.109375" style="501" customWidth="1"/>
    <col min="3357" max="3584" width="8.88671875" style="501"/>
    <col min="3585" max="3585" width="0.44140625" style="501" customWidth="1"/>
    <col min="3586" max="3612" width="3.109375" style="501" customWidth="1"/>
    <col min="3613" max="3840" width="8.88671875" style="501"/>
    <col min="3841" max="3841" width="0.44140625" style="501" customWidth="1"/>
    <col min="3842" max="3868" width="3.109375" style="501" customWidth="1"/>
    <col min="3869" max="4096" width="8.88671875" style="501"/>
    <col min="4097" max="4097" width="0.44140625" style="501" customWidth="1"/>
    <col min="4098" max="4124" width="3.109375" style="501" customWidth="1"/>
    <col min="4125" max="4352" width="8.88671875" style="501"/>
    <col min="4353" max="4353" width="0.44140625" style="501" customWidth="1"/>
    <col min="4354" max="4380" width="3.109375" style="501" customWidth="1"/>
    <col min="4381" max="4608" width="8.88671875" style="501"/>
    <col min="4609" max="4609" width="0.44140625" style="501" customWidth="1"/>
    <col min="4610" max="4636" width="3.109375" style="501" customWidth="1"/>
    <col min="4637" max="4864" width="8.88671875" style="501"/>
    <col min="4865" max="4865" width="0.44140625" style="501" customWidth="1"/>
    <col min="4866" max="4892" width="3.109375" style="501" customWidth="1"/>
    <col min="4893" max="5120" width="8.88671875" style="501"/>
    <col min="5121" max="5121" width="0.44140625" style="501" customWidth="1"/>
    <col min="5122" max="5148" width="3.109375" style="501" customWidth="1"/>
    <col min="5149" max="5376" width="8.88671875" style="501"/>
    <col min="5377" max="5377" width="0.44140625" style="501" customWidth="1"/>
    <col min="5378" max="5404" width="3.109375" style="501" customWidth="1"/>
    <col min="5405" max="5632" width="8.88671875" style="501"/>
    <col min="5633" max="5633" width="0.44140625" style="501" customWidth="1"/>
    <col min="5634" max="5660" width="3.109375" style="501" customWidth="1"/>
    <col min="5661" max="5888" width="8.88671875" style="501"/>
    <col min="5889" max="5889" width="0.44140625" style="501" customWidth="1"/>
    <col min="5890" max="5916" width="3.109375" style="501" customWidth="1"/>
    <col min="5917" max="6144" width="8.88671875" style="501"/>
    <col min="6145" max="6145" width="0.44140625" style="501" customWidth="1"/>
    <col min="6146" max="6172" width="3.109375" style="501" customWidth="1"/>
    <col min="6173" max="6400" width="8.88671875" style="501"/>
    <col min="6401" max="6401" width="0.44140625" style="501" customWidth="1"/>
    <col min="6402" max="6428" width="3.109375" style="501" customWidth="1"/>
    <col min="6429" max="6656" width="8.88671875" style="501"/>
    <col min="6657" max="6657" width="0.44140625" style="501" customWidth="1"/>
    <col min="6658" max="6684" width="3.109375" style="501" customWidth="1"/>
    <col min="6685" max="6912" width="8.88671875" style="501"/>
    <col min="6913" max="6913" width="0.44140625" style="501" customWidth="1"/>
    <col min="6914" max="6940" width="3.109375" style="501" customWidth="1"/>
    <col min="6941" max="7168" width="8.88671875" style="501"/>
    <col min="7169" max="7169" width="0.44140625" style="501" customWidth="1"/>
    <col min="7170" max="7196" width="3.109375" style="501" customWidth="1"/>
    <col min="7197" max="7424" width="8.88671875" style="501"/>
    <col min="7425" max="7425" width="0.44140625" style="501" customWidth="1"/>
    <col min="7426" max="7452" width="3.109375" style="501" customWidth="1"/>
    <col min="7453" max="7680" width="8.88671875" style="501"/>
    <col min="7681" max="7681" width="0.44140625" style="501" customWidth="1"/>
    <col min="7682" max="7708" width="3.109375" style="501" customWidth="1"/>
    <col min="7709" max="7936" width="8.88671875" style="501"/>
    <col min="7937" max="7937" width="0.44140625" style="501" customWidth="1"/>
    <col min="7938" max="7964" width="3.109375" style="501" customWidth="1"/>
    <col min="7965" max="8192" width="8.88671875" style="501"/>
    <col min="8193" max="8193" width="0.44140625" style="501" customWidth="1"/>
    <col min="8194" max="8220" width="3.109375" style="501" customWidth="1"/>
    <col min="8221" max="8448" width="8.88671875" style="501"/>
    <col min="8449" max="8449" width="0.44140625" style="501" customWidth="1"/>
    <col min="8450" max="8476" width="3.109375" style="501" customWidth="1"/>
    <col min="8477" max="8704" width="8.88671875" style="501"/>
    <col min="8705" max="8705" width="0.44140625" style="501" customWidth="1"/>
    <col min="8706" max="8732" width="3.109375" style="501" customWidth="1"/>
    <col min="8733" max="8960" width="8.88671875" style="501"/>
    <col min="8961" max="8961" width="0.44140625" style="501" customWidth="1"/>
    <col min="8962" max="8988" width="3.109375" style="501" customWidth="1"/>
    <col min="8989" max="9216" width="8.88671875" style="501"/>
    <col min="9217" max="9217" width="0.44140625" style="501" customWidth="1"/>
    <col min="9218" max="9244" width="3.109375" style="501" customWidth="1"/>
    <col min="9245" max="9472" width="8.88671875" style="501"/>
    <col min="9473" max="9473" width="0.44140625" style="501" customWidth="1"/>
    <col min="9474" max="9500" width="3.109375" style="501" customWidth="1"/>
    <col min="9501" max="9728" width="8.88671875" style="501"/>
    <col min="9729" max="9729" width="0.44140625" style="501" customWidth="1"/>
    <col min="9730" max="9756" width="3.109375" style="501" customWidth="1"/>
    <col min="9757" max="9984" width="8.88671875" style="501"/>
    <col min="9985" max="9985" width="0.44140625" style="501" customWidth="1"/>
    <col min="9986" max="10012" width="3.109375" style="501" customWidth="1"/>
    <col min="10013" max="10240" width="8.88671875" style="501"/>
    <col min="10241" max="10241" width="0.44140625" style="501" customWidth="1"/>
    <col min="10242" max="10268" width="3.109375" style="501" customWidth="1"/>
    <col min="10269" max="10496" width="8.88671875" style="501"/>
    <col min="10497" max="10497" width="0.44140625" style="501" customWidth="1"/>
    <col min="10498" max="10524" width="3.109375" style="501" customWidth="1"/>
    <col min="10525" max="10752" width="8.88671875" style="501"/>
    <col min="10753" max="10753" width="0.44140625" style="501" customWidth="1"/>
    <col min="10754" max="10780" width="3.109375" style="501" customWidth="1"/>
    <col min="10781" max="11008" width="8.88671875" style="501"/>
    <col min="11009" max="11009" width="0.44140625" style="501" customWidth="1"/>
    <col min="11010" max="11036" width="3.109375" style="501" customWidth="1"/>
    <col min="11037" max="11264" width="8.88671875" style="501"/>
    <col min="11265" max="11265" width="0.44140625" style="501" customWidth="1"/>
    <col min="11266" max="11292" width="3.109375" style="501" customWidth="1"/>
    <col min="11293" max="11520" width="8.88671875" style="501"/>
    <col min="11521" max="11521" width="0.44140625" style="501" customWidth="1"/>
    <col min="11522" max="11548" width="3.109375" style="501" customWidth="1"/>
    <col min="11549" max="11776" width="8.88671875" style="501"/>
    <col min="11777" max="11777" width="0.44140625" style="501" customWidth="1"/>
    <col min="11778" max="11804" width="3.109375" style="501" customWidth="1"/>
    <col min="11805" max="12032" width="8.88671875" style="501"/>
    <col min="12033" max="12033" width="0.44140625" style="501" customWidth="1"/>
    <col min="12034" max="12060" width="3.109375" style="501" customWidth="1"/>
    <col min="12061" max="12288" width="8.88671875" style="501"/>
    <col min="12289" max="12289" width="0.44140625" style="501" customWidth="1"/>
    <col min="12290" max="12316" width="3.109375" style="501" customWidth="1"/>
    <col min="12317" max="12544" width="8.88671875" style="501"/>
    <col min="12545" max="12545" width="0.44140625" style="501" customWidth="1"/>
    <col min="12546" max="12572" width="3.109375" style="501" customWidth="1"/>
    <col min="12573" max="12800" width="8.88671875" style="501"/>
    <col min="12801" max="12801" width="0.44140625" style="501" customWidth="1"/>
    <col min="12802" max="12828" width="3.109375" style="501" customWidth="1"/>
    <col min="12829" max="13056" width="8.88671875" style="501"/>
    <col min="13057" max="13057" width="0.44140625" style="501" customWidth="1"/>
    <col min="13058" max="13084" width="3.109375" style="501" customWidth="1"/>
    <col min="13085" max="13312" width="8.88671875" style="501"/>
    <col min="13313" max="13313" width="0.44140625" style="501" customWidth="1"/>
    <col min="13314" max="13340" width="3.109375" style="501" customWidth="1"/>
    <col min="13341" max="13568" width="8.88671875" style="501"/>
    <col min="13569" max="13569" width="0.44140625" style="501" customWidth="1"/>
    <col min="13570" max="13596" width="3.109375" style="501" customWidth="1"/>
    <col min="13597" max="13824" width="8.88671875" style="501"/>
    <col min="13825" max="13825" width="0.44140625" style="501" customWidth="1"/>
    <col min="13826" max="13852" width="3.109375" style="501" customWidth="1"/>
    <col min="13853" max="14080" width="8.88671875" style="501"/>
    <col min="14081" max="14081" width="0.44140625" style="501" customWidth="1"/>
    <col min="14082" max="14108" width="3.109375" style="501" customWidth="1"/>
    <col min="14109" max="14336" width="8.88671875" style="501"/>
    <col min="14337" max="14337" width="0.44140625" style="501" customWidth="1"/>
    <col min="14338" max="14364" width="3.109375" style="501" customWidth="1"/>
    <col min="14365" max="14592" width="8.88671875" style="501"/>
    <col min="14593" max="14593" width="0.44140625" style="501" customWidth="1"/>
    <col min="14594" max="14620" width="3.109375" style="501" customWidth="1"/>
    <col min="14621" max="14848" width="8.88671875" style="501"/>
    <col min="14849" max="14849" width="0.44140625" style="501" customWidth="1"/>
    <col min="14850" max="14876" width="3.109375" style="501" customWidth="1"/>
    <col min="14877" max="15104" width="8.88671875" style="501"/>
    <col min="15105" max="15105" width="0.44140625" style="501" customWidth="1"/>
    <col min="15106" max="15132" width="3.109375" style="501" customWidth="1"/>
    <col min="15133" max="15360" width="8.88671875" style="501"/>
    <col min="15361" max="15361" width="0.44140625" style="501" customWidth="1"/>
    <col min="15362" max="15388" width="3.109375" style="501" customWidth="1"/>
    <col min="15389" max="15616" width="8.88671875" style="501"/>
    <col min="15617" max="15617" width="0.44140625" style="501" customWidth="1"/>
    <col min="15618" max="15644" width="3.109375" style="501" customWidth="1"/>
    <col min="15645" max="15872" width="8.88671875" style="501"/>
    <col min="15873" max="15873" width="0.44140625" style="501" customWidth="1"/>
    <col min="15874" max="15900" width="3.109375" style="501" customWidth="1"/>
    <col min="15901" max="16128" width="8.88671875" style="501"/>
    <col min="16129" max="16129" width="0.44140625" style="501" customWidth="1"/>
    <col min="16130" max="16156" width="3.109375" style="501" customWidth="1"/>
    <col min="16157" max="16384" width="8.88671875" style="501"/>
  </cols>
  <sheetData>
    <row r="1" spans="1:28" ht="15.75" customHeight="1"/>
    <row r="2" spans="1:28" ht="15.75" customHeight="1"/>
    <row r="3" spans="1:28" ht="19.2">
      <c r="B3" s="4927" t="s">
        <v>1116</v>
      </c>
      <c r="C3" s="4927"/>
      <c r="D3" s="4927"/>
      <c r="E3" s="4927"/>
      <c r="F3" s="4927"/>
      <c r="G3" s="4927"/>
      <c r="H3" s="4927"/>
      <c r="I3" s="4927"/>
      <c r="J3" s="4927"/>
      <c r="K3" s="4927"/>
      <c r="L3" s="4927"/>
      <c r="M3" s="4927"/>
      <c r="N3" s="4927"/>
      <c r="O3" s="4927"/>
      <c r="P3" s="4927"/>
      <c r="Q3" s="4927"/>
      <c r="R3" s="4927"/>
      <c r="S3" s="4927"/>
      <c r="T3" s="4927"/>
      <c r="U3" s="4927"/>
      <c r="V3" s="4927"/>
      <c r="W3" s="4927"/>
      <c r="X3" s="4927"/>
      <c r="Y3" s="4927"/>
      <c r="Z3" s="4927"/>
      <c r="AA3" s="4927"/>
      <c r="AB3" s="4927"/>
    </row>
    <row r="4" spans="1:28" ht="15.75" customHeight="1">
      <c r="B4" s="1085"/>
      <c r="C4" s="1085"/>
      <c r="D4" s="1085"/>
      <c r="E4" s="1085"/>
      <c r="F4" s="1085"/>
      <c r="G4" s="1085"/>
      <c r="H4" s="1085"/>
      <c r="I4" s="1085"/>
      <c r="J4" s="1085"/>
      <c r="K4" s="1085"/>
      <c r="L4" s="1085"/>
      <c r="M4" s="1085"/>
      <c r="N4" s="1085"/>
      <c r="O4" s="1085"/>
      <c r="P4" s="1085"/>
      <c r="Q4" s="1085"/>
      <c r="R4" s="1085"/>
      <c r="S4" s="1085"/>
      <c r="T4" s="1085"/>
      <c r="U4" s="1085"/>
      <c r="V4" s="1085"/>
      <c r="W4" s="1085"/>
      <c r="X4" s="1085"/>
      <c r="Y4" s="1085"/>
      <c r="Z4" s="1085"/>
      <c r="AA4" s="1085"/>
      <c r="AB4" s="1085"/>
    </row>
    <row r="5" spans="1:28" s="503" customFormat="1" ht="19.2">
      <c r="A5" s="1086"/>
      <c r="B5" s="1087"/>
      <c r="C5" s="1087"/>
      <c r="D5" s="1087"/>
      <c r="E5" s="1087"/>
      <c r="F5" s="1086"/>
      <c r="G5" s="1087"/>
      <c r="H5" s="1087"/>
      <c r="I5" s="1087"/>
      <c r="J5" s="1087"/>
      <c r="K5" s="1087"/>
      <c r="L5" s="1087"/>
      <c r="M5" s="1087"/>
      <c r="N5" s="1088"/>
      <c r="O5" s="1087"/>
      <c r="P5" s="1086"/>
      <c r="Q5" s="1087"/>
      <c r="R5" s="1087"/>
      <c r="S5" s="1087"/>
      <c r="T5" s="1087"/>
      <c r="U5" s="1087"/>
      <c r="V5" s="1087"/>
      <c r="W5" s="1087"/>
      <c r="X5" s="1087"/>
      <c r="Y5" s="1087"/>
      <c r="Z5" s="1087"/>
      <c r="AA5" s="1087"/>
      <c r="AB5" s="1087"/>
    </row>
    <row r="6" spans="1:28" ht="7.5" customHeight="1">
      <c r="B6" s="1059"/>
    </row>
    <row r="7" spans="1:28" ht="18.75" customHeight="1">
      <c r="B7" s="1065"/>
      <c r="C7" s="1066"/>
      <c r="D7" s="1066"/>
      <c r="E7" s="1066"/>
      <c r="F7" s="1066"/>
      <c r="G7" s="1065"/>
      <c r="H7" s="1066"/>
      <c r="I7" s="1066"/>
      <c r="J7" s="1066"/>
      <c r="K7" s="1066"/>
      <c r="L7" s="1065"/>
      <c r="M7" s="1066" t="s">
        <v>1117</v>
      </c>
      <c r="N7" s="1066"/>
      <c r="O7" s="1066"/>
      <c r="P7" s="1066"/>
      <c r="Q7" s="1066"/>
      <c r="R7" s="1066"/>
      <c r="S7" s="1066"/>
      <c r="T7" s="1066"/>
      <c r="U7" s="1066"/>
      <c r="V7" s="1066"/>
      <c r="W7" s="1066"/>
      <c r="X7" s="1066"/>
      <c r="Y7" s="1066"/>
      <c r="Z7" s="1066"/>
      <c r="AA7" s="1066"/>
      <c r="AB7" s="1067"/>
    </row>
    <row r="8" spans="1:28" ht="18.75" customHeight="1">
      <c r="B8" s="1089"/>
      <c r="C8" s="1058" t="s">
        <v>1118</v>
      </c>
      <c r="D8" s="1058"/>
      <c r="E8" s="1058"/>
      <c r="F8" s="1058"/>
      <c r="G8" s="1089"/>
      <c r="H8" s="1058" t="s">
        <v>1119</v>
      </c>
      <c r="I8" s="1058" t="s">
        <v>1120</v>
      </c>
      <c r="J8" s="1058" t="s">
        <v>1121</v>
      </c>
      <c r="K8" s="1058"/>
      <c r="L8" s="1089"/>
      <c r="M8" s="1058" t="s">
        <v>1122</v>
      </c>
      <c r="N8" s="1058"/>
      <c r="O8" s="1058"/>
      <c r="P8" s="1058"/>
      <c r="Q8" s="1058"/>
      <c r="R8" s="1058"/>
      <c r="S8" s="1058"/>
      <c r="T8" s="1058" t="s">
        <v>1123</v>
      </c>
      <c r="U8" s="1058"/>
      <c r="V8" s="1058"/>
      <c r="W8" s="1058" t="s">
        <v>1124</v>
      </c>
      <c r="X8" s="1058"/>
      <c r="Y8" s="1058"/>
      <c r="Z8" s="1058"/>
      <c r="AA8" s="1058"/>
      <c r="AB8" s="1076"/>
    </row>
    <row r="9" spans="1:28" ht="18.75" customHeight="1">
      <c r="B9" s="1089"/>
      <c r="C9" s="1058"/>
      <c r="D9" s="1058"/>
      <c r="E9" s="1058"/>
      <c r="F9" s="1058"/>
      <c r="G9" s="1089"/>
      <c r="H9" s="1058"/>
      <c r="I9" s="1058"/>
      <c r="J9" s="1058"/>
      <c r="K9" s="1058"/>
      <c r="L9" s="1089"/>
      <c r="M9" s="1058" t="s">
        <v>1125</v>
      </c>
      <c r="N9" s="1058"/>
      <c r="O9" s="1058"/>
      <c r="P9" s="1058"/>
      <c r="Q9" s="1058"/>
      <c r="R9" s="1058"/>
      <c r="S9" s="1058"/>
      <c r="T9" s="1058"/>
      <c r="U9" s="1058"/>
      <c r="V9" s="1058"/>
      <c r="W9" s="1058"/>
      <c r="X9" s="1058"/>
      <c r="Y9" s="1058"/>
      <c r="Z9" s="1058"/>
      <c r="AA9" s="1058"/>
      <c r="AB9" s="1076"/>
    </row>
    <row r="10" spans="1:28" ht="18.75" customHeight="1">
      <c r="B10" s="1089"/>
      <c r="C10" s="1058"/>
      <c r="D10" s="1058"/>
      <c r="E10" s="1058"/>
      <c r="F10" s="1058"/>
      <c r="G10" s="1089"/>
      <c r="H10" s="1058"/>
      <c r="I10" s="1058"/>
      <c r="J10" s="1058"/>
      <c r="K10" s="1058"/>
      <c r="L10" s="1089"/>
      <c r="M10" s="1058"/>
      <c r="N10" s="1058" t="s">
        <v>1126</v>
      </c>
      <c r="O10" s="1058"/>
      <c r="P10" s="1058"/>
      <c r="Q10" s="1058"/>
      <c r="R10" s="1058"/>
      <c r="S10" s="1058"/>
      <c r="T10" s="1058"/>
      <c r="U10" s="1058"/>
      <c r="V10" s="1058"/>
      <c r="W10" s="1058"/>
      <c r="X10" s="1058"/>
      <c r="Y10" s="1058"/>
      <c r="Z10" s="1058"/>
      <c r="AA10" s="1058"/>
      <c r="AB10" s="1076"/>
    </row>
    <row r="11" spans="1:28" ht="18.75" customHeight="1">
      <c r="B11" s="1078"/>
      <c r="C11" s="1075"/>
      <c r="D11" s="1075"/>
      <c r="E11" s="1075"/>
      <c r="F11" s="1075"/>
      <c r="G11" s="1074"/>
      <c r="H11" s="1079"/>
      <c r="I11" s="1079"/>
      <c r="J11" s="1079"/>
      <c r="K11" s="1079"/>
      <c r="L11" s="1092"/>
      <c r="M11" s="1058"/>
      <c r="N11" s="1058" t="s">
        <v>1127</v>
      </c>
      <c r="O11" s="1058"/>
      <c r="P11" s="1058"/>
      <c r="Q11" s="1058"/>
      <c r="R11" s="1058"/>
      <c r="S11" s="1058"/>
      <c r="T11" s="1058"/>
      <c r="U11" s="1058"/>
      <c r="V11" s="1058"/>
      <c r="W11" s="1058"/>
      <c r="X11" s="1058"/>
      <c r="Y11" s="1079"/>
      <c r="Z11" s="1079"/>
      <c r="AA11" s="1079"/>
      <c r="AB11" s="1080"/>
    </row>
    <row r="12" spans="1:28" ht="18.75" customHeight="1">
      <c r="B12" s="1089"/>
      <c r="C12" s="1058"/>
      <c r="D12" s="1058"/>
      <c r="E12" s="1058"/>
      <c r="F12" s="1058"/>
      <c r="G12" s="1089"/>
      <c r="H12" s="1058"/>
      <c r="I12" s="1058"/>
      <c r="J12" s="1058"/>
      <c r="K12" s="1058"/>
      <c r="L12" s="1089"/>
      <c r="M12" s="1058"/>
      <c r="N12" s="1058" t="s">
        <v>1128</v>
      </c>
      <c r="O12" s="1058"/>
      <c r="P12" s="1058"/>
      <c r="Q12" s="1058"/>
      <c r="R12" s="1058"/>
      <c r="S12" s="1058"/>
      <c r="T12" s="1058"/>
      <c r="U12" s="1058"/>
      <c r="V12" s="1058"/>
      <c r="W12" s="1058"/>
      <c r="X12" s="1058"/>
      <c r="Y12" s="1058"/>
      <c r="Z12" s="1058"/>
      <c r="AA12" s="1058"/>
      <c r="AB12" s="1076"/>
    </row>
    <row r="13" spans="1:28" ht="18.75" customHeight="1">
      <c r="B13" s="1089"/>
      <c r="C13" s="1058"/>
      <c r="D13" s="1058"/>
      <c r="E13" s="1058"/>
      <c r="F13" s="1058"/>
      <c r="G13" s="1089"/>
      <c r="H13" s="1058"/>
      <c r="I13" s="1058"/>
      <c r="J13" s="1058"/>
      <c r="K13" s="1058"/>
      <c r="L13" s="1089"/>
      <c r="M13" s="1058"/>
      <c r="N13" s="1070"/>
      <c r="O13" s="1070"/>
      <c r="P13" s="1070"/>
      <c r="Q13" s="1093" t="s">
        <v>1129</v>
      </c>
      <c r="R13" s="1058"/>
      <c r="S13" s="1058"/>
      <c r="T13" s="1058"/>
      <c r="U13" s="1058"/>
      <c r="V13" s="1058"/>
      <c r="W13" s="1058"/>
      <c r="X13" s="1058"/>
      <c r="Y13" s="1058"/>
      <c r="Z13" s="1058"/>
      <c r="AA13" s="1058"/>
      <c r="AB13" s="1076"/>
    </row>
    <row r="14" spans="1:28" ht="18.75" customHeight="1">
      <c r="A14" s="1058"/>
      <c r="B14" s="1089"/>
      <c r="C14" s="1058"/>
      <c r="D14" s="1058"/>
      <c r="E14" s="1058"/>
      <c r="F14" s="1058"/>
      <c r="G14" s="1089"/>
      <c r="H14" s="1058"/>
      <c r="I14" s="1058"/>
      <c r="J14" s="1058"/>
      <c r="K14" s="1058"/>
      <c r="L14" s="1069"/>
      <c r="M14" s="1070"/>
      <c r="N14" s="1070"/>
      <c r="O14" s="1070"/>
      <c r="P14" s="1070"/>
      <c r="Q14" s="1070"/>
      <c r="R14" s="1070"/>
      <c r="S14" s="1070"/>
      <c r="T14" s="1070"/>
      <c r="U14" s="1070"/>
      <c r="V14" s="1070"/>
      <c r="W14" s="1070"/>
      <c r="X14" s="1070"/>
      <c r="Y14" s="1070"/>
      <c r="Z14" s="1070"/>
      <c r="AA14" s="1070"/>
      <c r="AB14" s="1071"/>
    </row>
    <row r="15" spans="1:28" ht="18.75" customHeight="1">
      <c r="B15" s="1089"/>
      <c r="C15" s="1058"/>
      <c r="D15" s="1058"/>
      <c r="E15" s="1058"/>
      <c r="F15" s="1058"/>
      <c r="G15" s="1089"/>
      <c r="H15" s="1058"/>
      <c r="I15" s="1058"/>
      <c r="J15" s="1058"/>
      <c r="K15" s="1058"/>
      <c r="L15" s="1065" t="s">
        <v>1130</v>
      </c>
      <c r="M15" s="1066"/>
      <c r="N15" s="1066"/>
      <c r="O15" s="1066"/>
      <c r="P15" s="1066"/>
      <c r="Q15" s="1066"/>
      <c r="R15" s="1066"/>
      <c r="S15" s="1066"/>
      <c r="T15" s="1066"/>
      <c r="U15" s="1066"/>
      <c r="V15" s="1066"/>
      <c r="W15" s="1066"/>
      <c r="X15" s="1066"/>
      <c r="Y15" s="1066"/>
      <c r="Z15" s="1066"/>
      <c r="AA15" s="1066"/>
      <c r="AB15" s="1067"/>
    </row>
    <row r="16" spans="1:28" ht="18.75" customHeight="1">
      <c r="B16" s="1089"/>
      <c r="C16" s="1058"/>
      <c r="D16" s="1058"/>
      <c r="E16" s="1058"/>
      <c r="F16" s="1058"/>
      <c r="G16" s="1089"/>
      <c r="H16" s="1058"/>
      <c r="I16" s="1058"/>
      <c r="J16" s="1058"/>
      <c r="K16" s="1058"/>
      <c r="L16" s="1069" t="s">
        <v>1131</v>
      </c>
      <c r="M16" s="1070"/>
      <c r="N16" s="1070"/>
      <c r="O16" s="1070"/>
      <c r="P16" s="1070"/>
      <c r="Q16" s="1070"/>
      <c r="R16" s="1070"/>
      <c r="S16" s="1070"/>
      <c r="T16" s="1070"/>
      <c r="U16" s="1070"/>
      <c r="V16" s="1070"/>
      <c r="W16" s="1070"/>
      <c r="X16" s="1070"/>
      <c r="Y16" s="1070"/>
      <c r="Z16" s="1070"/>
      <c r="AA16" s="1070"/>
      <c r="AB16" s="1071"/>
    </row>
    <row r="17" spans="2:28" ht="18.75" customHeight="1">
      <c r="B17" s="1089"/>
      <c r="C17" s="1058"/>
      <c r="D17" s="1058"/>
      <c r="E17" s="1058"/>
      <c r="F17" s="1058"/>
      <c r="G17" s="1089"/>
      <c r="H17" s="1058"/>
      <c r="I17" s="1058"/>
      <c r="J17" s="1058"/>
      <c r="K17" s="1058"/>
      <c r="L17" s="1060" t="s">
        <v>1132</v>
      </c>
      <c r="M17" s="1061"/>
      <c r="N17" s="1061"/>
      <c r="O17" s="1061"/>
      <c r="P17" s="1061"/>
      <c r="Q17" s="1061"/>
      <c r="R17" s="1061"/>
      <c r="S17" s="1061"/>
      <c r="T17" s="1061"/>
      <c r="U17" s="1061"/>
      <c r="V17" s="1061"/>
      <c r="W17" s="1061"/>
      <c r="X17" s="1061"/>
      <c r="Y17" s="1061"/>
      <c r="Z17" s="1061"/>
      <c r="AA17" s="1061"/>
      <c r="AB17" s="1062"/>
    </row>
    <row r="18" spans="2:28" ht="18.75" customHeight="1">
      <c r="B18" s="1089"/>
      <c r="C18" s="1058"/>
      <c r="D18" s="1058"/>
      <c r="E18" s="1058"/>
      <c r="F18" s="1058"/>
      <c r="G18" s="1089"/>
      <c r="H18" s="1058"/>
      <c r="I18" s="1058"/>
      <c r="J18" s="1058"/>
      <c r="K18" s="1058"/>
      <c r="L18" s="1060" t="s">
        <v>1133</v>
      </c>
      <c r="M18" s="1061"/>
      <c r="N18" s="1061"/>
      <c r="O18" s="1061"/>
      <c r="P18" s="1061"/>
      <c r="Q18" s="1061"/>
      <c r="R18" s="1061"/>
      <c r="S18" s="1061"/>
      <c r="T18" s="1061"/>
      <c r="U18" s="1061"/>
      <c r="V18" s="1061"/>
      <c r="W18" s="1061"/>
      <c r="X18" s="1061"/>
      <c r="Y18" s="1061"/>
      <c r="Z18" s="1061"/>
      <c r="AA18" s="1061"/>
      <c r="AB18" s="1062"/>
    </row>
    <row r="19" spans="2:28" ht="18.75" customHeight="1">
      <c r="B19" s="1069"/>
      <c r="C19" s="1070"/>
      <c r="D19" s="1070"/>
      <c r="E19" s="1070"/>
      <c r="F19" s="1070"/>
      <c r="G19" s="1069"/>
      <c r="H19" s="1070"/>
      <c r="I19" s="1070"/>
      <c r="J19" s="1070"/>
      <c r="K19" s="1070"/>
      <c r="L19" s="1060" t="s">
        <v>1134</v>
      </c>
      <c r="M19" s="1061"/>
      <c r="N19" s="1061"/>
      <c r="O19" s="1061"/>
      <c r="P19" s="1061"/>
      <c r="Q19" s="1061"/>
      <c r="R19" s="1061"/>
      <c r="S19" s="1061"/>
      <c r="T19" s="1061"/>
      <c r="U19" s="1061"/>
      <c r="V19" s="1061"/>
      <c r="W19" s="1061"/>
      <c r="X19" s="1061"/>
      <c r="Y19" s="1061"/>
      <c r="Z19" s="1061"/>
      <c r="AA19" s="1061"/>
      <c r="AB19" s="1062"/>
    </row>
  </sheetData>
  <mergeCells count="1">
    <mergeCell ref="B3:AB3"/>
  </mergeCells>
  <phoneticPr fontId="18"/>
  <pageMargins left="0.75" right="0.75" top="0.68" bottom="0.63" header="0.51200000000000001" footer="0.51200000000000001"/>
  <pageSetup paperSize="9" orientation="portrait"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7"/>
  <dimension ref="A1:AB42"/>
  <sheetViews>
    <sheetView showGridLines="0" view="pageBreakPreview" zoomScaleNormal="100" zoomScaleSheetLayoutView="100" workbookViewId="0">
      <selection activeCell="B3" sqref="B3:AB3"/>
    </sheetView>
  </sheetViews>
  <sheetFormatPr defaultRowHeight="13.2"/>
  <cols>
    <col min="1" max="1" width="0.44140625" style="501" customWidth="1"/>
    <col min="2" max="28" width="3.109375" style="501" customWidth="1"/>
    <col min="29" max="256" width="8.88671875" style="501"/>
    <col min="257" max="257" width="0.44140625" style="501" customWidth="1"/>
    <col min="258" max="284" width="3.109375" style="501" customWidth="1"/>
    <col min="285" max="512" width="8.88671875" style="501"/>
    <col min="513" max="513" width="0.44140625" style="501" customWidth="1"/>
    <col min="514" max="540" width="3.109375" style="501" customWidth="1"/>
    <col min="541" max="768" width="8.88671875" style="501"/>
    <col min="769" max="769" width="0.44140625" style="501" customWidth="1"/>
    <col min="770" max="796" width="3.109375" style="501" customWidth="1"/>
    <col min="797" max="1024" width="8.88671875" style="501"/>
    <col min="1025" max="1025" width="0.44140625" style="501" customWidth="1"/>
    <col min="1026" max="1052" width="3.109375" style="501" customWidth="1"/>
    <col min="1053" max="1280" width="8.88671875" style="501"/>
    <col min="1281" max="1281" width="0.44140625" style="501" customWidth="1"/>
    <col min="1282" max="1308" width="3.109375" style="501" customWidth="1"/>
    <col min="1309" max="1536" width="8.88671875" style="501"/>
    <col min="1537" max="1537" width="0.44140625" style="501" customWidth="1"/>
    <col min="1538" max="1564" width="3.109375" style="501" customWidth="1"/>
    <col min="1565" max="1792" width="8.88671875" style="501"/>
    <col min="1793" max="1793" width="0.44140625" style="501" customWidth="1"/>
    <col min="1794" max="1820" width="3.109375" style="501" customWidth="1"/>
    <col min="1821" max="2048" width="8.88671875" style="501"/>
    <col min="2049" max="2049" width="0.44140625" style="501" customWidth="1"/>
    <col min="2050" max="2076" width="3.109375" style="501" customWidth="1"/>
    <col min="2077" max="2304" width="8.88671875" style="501"/>
    <col min="2305" max="2305" width="0.44140625" style="501" customWidth="1"/>
    <col min="2306" max="2332" width="3.109375" style="501" customWidth="1"/>
    <col min="2333" max="2560" width="8.88671875" style="501"/>
    <col min="2561" max="2561" width="0.44140625" style="501" customWidth="1"/>
    <col min="2562" max="2588" width="3.109375" style="501" customWidth="1"/>
    <col min="2589" max="2816" width="8.88671875" style="501"/>
    <col min="2817" max="2817" width="0.44140625" style="501" customWidth="1"/>
    <col min="2818" max="2844" width="3.109375" style="501" customWidth="1"/>
    <col min="2845" max="3072" width="8.88671875" style="501"/>
    <col min="3073" max="3073" width="0.44140625" style="501" customWidth="1"/>
    <col min="3074" max="3100" width="3.109375" style="501" customWidth="1"/>
    <col min="3101" max="3328" width="8.88671875" style="501"/>
    <col min="3329" max="3329" width="0.44140625" style="501" customWidth="1"/>
    <col min="3330" max="3356" width="3.109375" style="501" customWidth="1"/>
    <col min="3357" max="3584" width="8.88671875" style="501"/>
    <col min="3585" max="3585" width="0.44140625" style="501" customWidth="1"/>
    <col min="3586" max="3612" width="3.109375" style="501" customWidth="1"/>
    <col min="3613" max="3840" width="8.88671875" style="501"/>
    <col min="3841" max="3841" width="0.44140625" style="501" customWidth="1"/>
    <col min="3842" max="3868" width="3.109375" style="501" customWidth="1"/>
    <col min="3869" max="4096" width="8.88671875" style="501"/>
    <col min="4097" max="4097" width="0.44140625" style="501" customWidth="1"/>
    <col min="4098" max="4124" width="3.109375" style="501" customWidth="1"/>
    <col min="4125" max="4352" width="8.88671875" style="501"/>
    <col min="4353" max="4353" width="0.44140625" style="501" customWidth="1"/>
    <col min="4354" max="4380" width="3.109375" style="501" customWidth="1"/>
    <col min="4381" max="4608" width="8.88671875" style="501"/>
    <col min="4609" max="4609" width="0.44140625" style="501" customWidth="1"/>
    <col min="4610" max="4636" width="3.109375" style="501" customWidth="1"/>
    <col min="4637" max="4864" width="8.88671875" style="501"/>
    <col min="4865" max="4865" width="0.44140625" style="501" customWidth="1"/>
    <col min="4866" max="4892" width="3.109375" style="501" customWidth="1"/>
    <col min="4893" max="5120" width="8.88671875" style="501"/>
    <col min="5121" max="5121" width="0.44140625" style="501" customWidth="1"/>
    <col min="5122" max="5148" width="3.109375" style="501" customWidth="1"/>
    <col min="5149" max="5376" width="8.88671875" style="501"/>
    <col min="5377" max="5377" width="0.44140625" style="501" customWidth="1"/>
    <col min="5378" max="5404" width="3.109375" style="501" customWidth="1"/>
    <col min="5405" max="5632" width="8.88671875" style="501"/>
    <col min="5633" max="5633" width="0.44140625" style="501" customWidth="1"/>
    <col min="5634" max="5660" width="3.109375" style="501" customWidth="1"/>
    <col min="5661" max="5888" width="8.88671875" style="501"/>
    <col min="5889" max="5889" width="0.44140625" style="501" customWidth="1"/>
    <col min="5890" max="5916" width="3.109375" style="501" customWidth="1"/>
    <col min="5917" max="6144" width="8.88671875" style="501"/>
    <col min="6145" max="6145" width="0.44140625" style="501" customWidth="1"/>
    <col min="6146" max="6172" width="3.109375" style="501" customWidth="1"/>
    <col min="6173" max="6400" width="8.88671875" style="501"/>
    <col min="6401" max="6401" width="0.44140625" style="501" customWidth="1"/>
    <col min="6402" max="6428" width="3.109375" style="501" customWidth="1"/>
    <col min="6429" max="6656" width="8.88671875" style="501"/>
    <col min="6657" max="6657" width="0.44140625" style="501" customWidth="1"/>
    <col min="6658" max="6684" width="3.109375" style="501" customWidth="1"/>
    <col min="6685" max="6912" width="8.88671875" style="501"/>
    <col min="6913" max="6913" width="0.44140625" style="501" customWidth="1"/>
    <col min="6914" max="6940" width="3.109375" style="501" customWidth="1"/>
    <col min="6941" max="7168" width="8.88671875" style="501"/>
    <col min="7169" max="7169" width="0.44140625" style="501" customWidth="1"/>
    <col min="7170" max="7196" width="3.109375" style="501" customWidth="1"/>
    <col min="7197" max="7424" width="8.88671875" style="501"/>
    <col min="7425" max="7425" width="0.44140625" style="501" customWidth="1"/>
    <col min="7426" max="7452" width="3.109375" style="501" customWidth="1"/>
    <col min="7453" max="7680" width="8.88671875" style="501"/>
    <col min="7681" max="7681" width="0.44140625" style="501" customWidth="1"/>
    <col min="7682" max="7708" width="3.109375" style="501" customWidth="1"/>
    <col min="7709" max="7936" width="8.88671875" style="501"/>
    <col min="7937" max="7937" width="0.44140625" style="501" customWidth="1"/>
    <col min="7938" max="7964" width="3.109375" style="501" customWidth="1"/>
    <col min="7965" max="8192" width="8.88671875" style="501"/>
    <col min="8193" max="8193" width="0.44140625" style="501" customWidth="1"/>
    <col min="8194" max="8220" width="3.109375" style="501" customWidth="1"/>
    <col min="8221" max="8448" width="8.88671875" style="501"/>
    <col min="8449" max="8449" width="0.44140625" style="501" customWidth="1"/>
    <col min="8450" max="8476" width="3.109375" style="501" customWidth="1"/>
    <col min="8477" max="8704" width="8.88671875" style="501"/>
    <col min="8705" max="8705" width="0.44140625" style="501" customWidth="1"/>
    <col min="8706" max="8732" width="3.109375" style="501" customWidth="1"/>
    <col min="8733" max="8960" width="8.88671875" style="501"/>
    <col min="8961" max="8961" width="0.44140625" style="501" customWidth="1"/>
    <col min="8962" max="8988" width="3.109375" style="501" customWidth="1"/>
    <col min="8989" max="9216" width="8.88671875" style="501"/>
    <col min="9217" max="9217" width="0.44140625" style="501" customWidth="1"/>
    <col min="9218" max="9244" width="3.109375" style="501" customWidth="1"/>
    <col min="9245" max="9472" width="8.88671875" style="501"/>
    <col min="9473" max="9473" width="0.44140625" style="501" customWidth="1"/>
    <col min="9474" max="9500" width="3.109375" style="501" customWidth="1"/>
    <col min="9501" max="9728" width="8.88671875" style="501"/>
    <col min="9729" max="9729" width="0.44140625" style="501" customWidth="1"/>
    <col min="9730" max="9756" width="3.109375" style="501" customWidth="1"/>
    <col min="9757" max="9984" width="8.88671875" style="501"/>
    <col min="9985" max="9985" width="0.44140625" style="501" customWidth="1"/>
    <col min="9986" max="10012" width="3.109375" style="501" customWidth="1"/>
    <col min="10013" max="10240" width="8.88671875" style="501"/>
    <col min="10241" max="10241" width="0.44140625" style="501" customWidth="1"/>
    <col min="10242" max="10268" width="3.109375" style="501" customWidth="1"/>
    <col min="10269" max="10496" width="8.88671875" style="501"/>
    <col min="10497" max="10497" width="0.44140625" style="501" customWidth="1"/>
    <col min="10498" max="10524" width="3.109375" style="501" customWidth="1"/>
    <col min="10525" max="10752" width="8.88671875" style="501"/>
    <col min="10753" max="10753" width="0.44140625" style="501" customWidth="1"/>
    <col min="10754" max="10780" width="3.109375" style="501" customWidth="1"/>
    <col min="10781" max="11008" width="8.88671875" style="501"/>
    <col min="11009" max="11009" width="0.44140625" style="501" customWidth="1"/>
    <col min="11010" max="11036" width="3.109375" style="501" customWidth="1"/>
    <col min="11037" max="11264" width="8.88671875" style="501"/>
    <col min="11265" max="11265" width="0.44140625" style="501" customWidth="1"/>
    <col min="11266" max="11292" width="3.109375" style="501" customWidth="1"/>
    <col min="11293" max="11520" width="8.88671875" style="501"/>
    <col min="11521" max="11521" width="0.44140625" style="501" customWidth="1"/>
    <col min="11522" max="11548" width="3.109375" style="501" customWidth="1"/>
    <col min="11549" max="11776" width="8.88671875" style="501"/>
    <col min="11777" max="11777" width="0.44140625" style="501" customWidth="1"/>
    <col min="11778" max="11804" width="3.109375" style="501" customWidth="1"/>
    <col min="11805" max="12032" width="8.88671875" style="501"/>
    <col min="12033" max="12033" width="0.44140625" style="501" customWidth="1"/>
    <col min="12034" max="12060" width="3.109375" style="501" customWidth="1"/>
    <col min="12061" max="12288" width="8.88671875" style="501"/>
    <col min="12289" max="12289" width="0.44140625" style="501" customWidth="1"/>
    <col min="12290" max="12316" width="3.109375" style="501" customWidth="1"/>
    <col min="12317" max="12544" width="8.88671875" style="501"/>
    <col min="12545" max="12545" width="0.44140625" style="501" customWidth="1"/>
    <col min="12546" max="12572" width="3.109375" style="501" customWidth="1"/>
    <col min="12573" max="12800" width="8.88671875" style="501"/>
    <col min="12801" max="12801" width="0.44140625" style="501" customWidth="1"/>
    <col min="12802" max="12828" width="3.109375" style="501" customWidth="1"/>
    <col min="12829" max="13056" width="8.88671875" style="501"/>
    <col min="13057" max="13057" width="0.44140625" style="501" customWidth="1"/>
    <col min="13058" max="13084" width="3.109375" style="501" customWidth="1"/>
    <col min="13085" max="13312" width="8.88671875" style="501"/>
    <col min="13313" max="13313" width="0.44140625" style="501" customWidth="1"/>
    <col min="13314" max="13340" width="3.109375" style="501" customWidth="1"/>
    <col min="13341" max="13568" width="8.88671875" style="501"/>
    <col min="13569" max="13569" width="0.44140625" style="501" customWidth="1"/>
    <col min="13570" max="13596" width="3.109375" style="501" customWidth="1"/>
    <col min="13597" max="13824" width="8.88671875" style="501"/>
    <col min="13825" max="13825" width="0.44140625" style="501" customWidth="1"/>
    <col min="13826" max="13852" width="3.109375" style="501" customWidth="1"/>
    <col min="13853" max="14080" width="8.88671875" style="501"/>
    <col min="14081" max="14081" width="0.44140625" style="501" customWidth="1"/>
    <col min="14082" max="14108" width="3.109375" style="501" customWidth="1"/>
    <col min="14109" max="14336" width="8.88671875" style="501"/>
    <col min="14337" max="14337" width="0.44140625" style="501" customWidth="1"/>
    <col min="14338" max="14364" width="3.109375" style="501" customWidth="1"/>
    <col min="14365" max="14592" width="8.88671875" style="501"/>
    <col min="14593" max="14593" width="0.44140625" style="501" customWidth="1"/>
    <col min="14594" max="14620" width="3.109375" style="501" customWidth="1"/>
    <col min="14621" max="14848" width="8.88671875" style="501"/>
    <col min="14849" max="14849" width="0.44140625" style="501" customWidth="1"/>
    <col min="14850" max="14876" width="3.109375" style="501" customWidth="1"/>
    <col min="14877" max="15104" width="8.88671875" style="501"/>
    <col min="15105" max="15105" width="0.44140625" style="501" customWidth="1"/>
    <col min="15106" max="15132" width="3.109375" style="501" customWidth="1"/>
    <col min="15133" max="15360" width="8.88671875" style="501"/>
    <col min="15361" max="15361" width="0.44140625" style="501" customWidth="1"/>
    <col min="15362" max="15388" width="3.109375" style="501" customWidth="1"/>
    <col min="15389" max="15616" width="8.88671875" style="501"/>
    <col min="15617" max="15617" width="0.44140625" style="501" customWidth="1"/>
    <col min="15618" max="15644" width="3.109375" style="501" customWidth="1"/>
    <col min="15645" max="15872" width="8.88671875" style="501"/>
    <col min="15873" max="15873" width="0.44140625" style="501" customWidth="1"/>
    <col min="15874" max="15900" width="3.109375" style="501" customWidth="1"/>
    <col min="15901" max="16128" width="8.88671875" style="501"/>
    <col min="16129" max="16129" width="0.44140625" style="501" customWidth="1"/>
    <col min="16130" max="16156" width="3.109375" style="501" customWidth="1"/>
    <col min="16157" max="16384" width="8.88671875" style="501"/>
  </cols>
  <sheetData>
    <row r="1" spans="1:28" ht="15.75" customHeight="1"/>
    <row r="2" spans="1:28" ht="15.75" customHeight="1"/>
    <row r="3" spans="1:28" ht="19.2">
      <c r="B3" s="4927" t="s">
        <v>1135</v>
      </c>
      <c r="C3" s="4927"/>
      <c r="D3" s="4927"/>
      <c r="E3" s="4927"/>
      <c r="F3" s="4927"/>
      <c r="G3" s="4927"/>
      <c r="H3" s="4927"/>
      <c r="I3" s="4927"/>
      <c r="J3" s="4927"/>
      <c r="K3" s="4927"/>
      <c r="L3" s="4927"/>
      <c r="M3" s="4927"/>
      <c r="N3" s="4927"/>
      <c r="O3" s="4927"/>
      <c r="P3" s="4927"/>
      <c r="Q3" s="4927"/>
      <c r="R3" s="4927"/>
      <c r="S3" s="4927"/>
      <c r="T3" s="4927"/>
      <c r="U3" s="4927"/>
      <c r="V3" s="4927"/>
      <c r="W3" s="4927"/>
      <c r="X3" s="4927"/>
      <c r="Y3" s="4927"/>
      <c r="Z3" s="4927"/>
      <c r="AA3" s="4927"/>
      <c r="AB3" s="4927"/>
    </row>
    <row r="4" spans="1:28" ht="15.75" customHeight="1">
      <c r="B4" s="1085"/>
      <c r="C4" s="1085"/>
      <c r="D4" s="1085"/>
      <c r="E4" s="1085"/>
      <c r="F4" s="1085"/>
      <c r="G4" s="1085"/>
      <c r="H4" s="1085"/>
      <c r="I4" s="1085"/>
      <c r="J4" s="1085"/>
      <c r="K4" s="1085"/>
      <c r="L4" s="1085"/>
      <c r="M4" s="1085"/>
      <c r="N4" s="1085"/>
      <c r="O4" s="1085"/>
      <c r="P4" s="1085"/>
      <c r="Q4" s="1085"/>
      <c r="R4" s="1085"/>
      <c r="S4" s="1085"/>
      <c r="T4" s="1085"/>
      <c r="U4" s="1085"/>
      <c r="V4" s="1085"/>
      <c r="W4" s="1085"/>
      <c r="X4" s="1085"/>
      <c r="Y4" s="1085"/>
      <c r="Z4" s="1085"/>
      <c r="AA4" s="1085"/>
      <c r="AB4" s="1085"/>
    </row>
    <row r="5" spans="1:28" s="503" customFormat="1" ht="19.2">
      <c r="A5" s="1086"/>
      <c r="B5" s="1087"/>
      <c r="C5" s="1087"/>
      <c r="D5" s="1087"/>
      <c r="E5" s="1087"/>
      <c r="F5" s="1086"/>
      <c r="G5" s="1087"/>
      <c r="H5" s="1087"/>
      <c r="I5" s="1087"/>
      <c r="J5" s="1087" t="s">
        <v>1079</v>
      </c>
      <c r="K5" s="1087"/>
      <c r="L5" s="1087"/>
      <c r="M5" s="1087"/>
      <c r="N5" s="1088" t="s">
        <v>1114</v>
      </c>
      <c r="O5" s="1087"/>
      <c r="P5" s="1086"/>
      <c r="Q5" s="1087"/>
      <c r="R5" s="1087"/>
      <c r="S5" s="1087"/>
      <c r="T5" s="1087"/>
      <c r="U5" s="1087"/>
      <c r="V5" s="1087"/>
      <c r="W5" s="1087"/>
      <c r="X5" s="1087"/>
      <c r="Y5" s="1087"/>
      <c r="Z5" s="1087"/>
      <c r="AA5" s="1087"/>
      <c r="AB5" s="1087"/>
    </row>
    <row r="6" spans="1:28" ht="7.5" customHeight="1">
      <c r="B6" s="1059"/>
    </row>
    <row r="7" spans="1:28" ht="18.75" customHeight="1">
      <c r="B7" s="1065"/>
      <c r="C7" s="1066"/>
      <c r="D7" s="1066"/>
      <c r="E7" s="1066"/>
      <c r="F7" s="1066"/>
      <c r="G7" s="1066"/>
      <c r="H7" s="1066"/>
      <c r="I7" s="1066"/>
      <c r="J7" s="1066"/>
      <c r="K7" s="1066"/>
      <c r="L7" s="1066"/>
      <c r="M7" s="1066"/>
      <c r="N7" s="1066"/>
      <c r="O7" s="1066"/>
      <c r="P7" s="1066"/>
      <c r="Q7" s="1066"/>
      <c r="R7" s="1066"/>
      <c r="S7" s="1066"/>
      <c r="T7" s="1066"/>
      <c r="U7" s="1066"/>
      <c r="V7" s="1066"/>
      <c r="W7" s="1066"/>
      <c r="X7" s="1066"/>
      <c r="Y7" s="1066"/>
      <c r="Z7" s="1066"/>
      <c r="AA7" s="1066"/>
      <c r="AB7" s="1067"/>
    </row>
    <row r="8" spans="1:28" ht="18.75" customHeight="1">
      <c r="B8" s="1089"/>
      <c r="C8" s="1058"/>
      <c r="D8" s="1058"/>
      <c r="E8" s="1058"/>
      <c r="F8" s="1058"/>
      <c r="G8" s="1058"/>
      <c r="H8" s="1058"/>
      <c r="I8" s="1058"/>
      <c r="J8" s="1058"/>
      <c r="K8" s="1058"/>
      <c r="L8" s="1058"/>
      <c r="M8" s="1058"/>
      <c r="N8" s="1058"/>
      <c r="O8" s="1058"/>
      <c r="P8" s="1058"/>
      <c r="Q8" s="1058"/>
      <c r="R8" s="1058"/>
      <c r="S8" s="1058"/>
      <c r="T8" s="1058"/>
      <c r="U8" s="1058"/>
      <c r="V8" s="1058"/>
      <c r="W8" s="1058"/>
      <c r="X8" s="1058"/>
      <c r="Y8" s="1058"/>
      <c r="Z8" s="1058"/>
      <c r="AA8" s="1058"/>
      <c r="AB8" s="1076"/>
    </row>
    <row r="9" spans="1:28" ht="18.75" customHeight="1">
      <c r="B9" s="1089"/>
      <c r="C9" s="1058"/>
      <c r="D9" s="1058"/>
      <c r="E9" s="1058"/>
      <c r="F9" s="1058"/>
      <c r="G9" s="1058"/>
      <c r="H9" s="1058"/>
      <c r="I9" s="1058"/>
      <c r="J9" s="1058"/>
      <c r="K9" s="1058"/>
      <c r="L9" s="1058"/>
      <c r="M9" s="1058"/>
      <c r="N9" s="1058"/>
      <c r="O9" s="1058"/>
      <c r="P9" s="1058"/>
      <c r="Q9" s="1058"/>
      <c r="R9" s="1058"/>
      <c r="S9" s="1058"/>
      <c r="T9" s="1058"/>
      <c r="U9" s="1058"/>
      <c r="V9" s="1058"/>
      <c r="W9" s="1058"/>
      <c r="X9" s="1058"/>
      <c r="Y9" s="1058"/>
      <c r="Z9" s="1058"/>
      <c r="AA9" s="1058"/>
      <c r="AB9" s="1076"/>
    </row>
    <row r="10" spans="1:28" ht="18.75" customHeight="1">
      <c r="B10" s="4918" t="s">
        <v>1136</v>
      </c>
      <c r="C10" s="4919"/>
      <c r="D10" s="4919"/>
      <c r="E10" s="4919"/>
      <c r="F10" s="4919"/>
      <c r="G10" s="4919"/>
      <c r="H10" s="4919"/>
      <c r="I10" s="4919"/>
      <c r="J10" s="4919"/>
      <c r="K10" s="4919"/>
      <c r="L10" s="4919"/>
      <c r="M10" s="4919"/>
      <c r="N10" s="4919"/>
      <c r="O10" s="4919"/>
      <c r="P10" s="4919"/>
      <c r="Q10" s="4919"/>
      <c r="R10" s="4919"/>
      <c r="S10" s="4919"/>
      <c r="T10" s="4919"/>
      <c r="U10" s="4919"/>
      <c r="V10" s="4919"/>
      <c r="W10" s="4919"/>
      <c r="X10" s="4919"/>
      <c r="Y10" s="4919"/>
      <c r="Z10" s="4919"/>
      <c r="AA10" s="4919"/>
      <c r="AB10" s="4920"/>
    </row>
    <row r="11" spans="1:28" ht="18.75" customHeight="1">
      <c r="B11" s="1078"/>
      <c r="C11" s="1075"/>
      <c r="D11" s="1075"/>
      <c r="E11" s="1075"/>
      <c r="F11" s="1075"/>
      <c r="G11" s="1075"/>
      <c r="H11" s="1079"/>
      <c r="I11" s="1079"/>
      <c r="J11" s="1079"/>
      <c r="K11" s="1079"/>
      <c r="L11" s="1079"/>
      <c r="M11" s="1079"/>
      <c r="N11" s="1079"/>
      <c r="O11" s="1079"/>
      <c r="P11" s="1079"/>
      <c r="Q11" s="1079"/>
      <c r="R11" s="1079"/>
      <c r="S11" s="1079"/>
      <c r="T11" s="1079"/>
      <c r="U11" s="1079"/>
      <c r="V11" s="1079"/>
      <c r="W11" s="1079"/>
      <c r="X11" s="1079"/>
      <c r="Y11" s="1079"/>
      <c r="Z11" s="1079"/>
      <c r="AA11" s="1079"/>
      <c r="AB11" s="1080"/>
    </row>
    <row r="12" spans="1:28" ht="18.75" customHeight="1">
      <c r="B12" s="4918" t="s">
        <v>1111</v>
      </c>
      <c r="C12" s="4919"/>
      <c r="D12" s="4919"/>
      <c r="E12" s="4919"/>
      <c r="F12" s="4919"/>
      <c r="G12" s="4919"/>
      <c r="H12" s="4919"/>
      <c r="I12" s="4919"/>
      <c r="J12" s="4919"/>
      <c r="K12" s="4919"/>
      <c r="L12" s="4919"/>
      <c r="M12" s="4919"/>
      <c r="N12" s="4919"/>
      <c r="O12" s="4919"/>
      <c r="P12" s="4919"/>
      <c r="Q12" s="4919"/>
      <c r="R12" s="4919"/>
      <c r="S12" s="4919"/>
      <c r="T12" s="4919"/>
      <c r="U12" s="4919"/>
      <c r="V12" s="4919"/>
      <c r="W12" s="4919"/>
      <c r="X12" s="4919"/>
      <c r="Y12" s="4919"/>
      <c r="Z12" s="4919"/>
      <c r="AA12" s="4919"/>
      <c r="AB12" s="4920"/>
    </row>
    <row r="13" spans="1:28" ht="18.75" customHeight="1">
      <c r="B13" s="4918" t="s">
        <v>1112</v>
      </c>
      <c r="C13" s="4919"/>
      <c r="D13" s="4919"/>
      <c r="E13" s="4919"/>
      <c r="F13" s="4919"/>
      <c r="G13" s="4919"/>
      <c r="H13" s="4919"/>
      <c r="I13" s="4919"/>
      <c r="J13" s="4919"/>
      <c r="K13" s="4919"/>
      <c r="L13" s="4919"/>
      <c r="M13" s="4919"/>
      <c r="N13" s="4919"/>
      <c r="O13" s="4919"/>
      <c r="P13" s="4919"/>
      <c r="Q13" s="4919"/>
      <c r="R13" s="4919"/>
      <c r="S13" s="4919"/>
      <c r="T13" s="4919"/>
      <c r="U13" s="4919"/>
      <c r="V13" s="4919"/>
      <c r="W13" s="4919"/>
      <c r="X13" s="4919"/>
      <c r="Y13" s="4919"/>
      <c r="Z13" s="4919"/>
      <c r="AA13" s="4919"/>
      <c r="AB13" s="4920"/>
    </row>
    <row r="14" spans="1:28" ht="18.75" customHeight="1">
      <c r="A14" s="1058"/>
      <c r="B14" s="1089"/>
      <c r="C14" s="1058"/>
      <c r="D14" s="1058"/>
      <c r="E14" s="1058"/>
      <c r="F14" s="1058"/>
      <c r="G14" s="1058"/>
      <c r="H14" s="1058"/>
      <c r="I14" s="1058"/>
      <c r="J14" s="1058"/>
      <c r="K14" s="1058"/>
      <c r="L14" s="1058"/>
      <c r="M14" s="1058"/>
      <c r="N14" s="1058"/>
      <c r="O14" s="1058"/>
      <c r="P14" s="1058"/>
      <c r="Q14" s="1058"/>
      <c r="R14" s="1058"/>
      <c r="S14" s="1058"/>
      <c r="T14" s="1058"/>
      <c r="U14" s="1058"/>
      <c r="V14" s="1058"/>
      <c r="W14" s="1058"/>
      <c r="X14" s="1058"/>
      <c r="Y14" s="1058"/>
      <c r="Z14" s="1058"/>
      <c r="AA14" s="1058"/>
      <c r="AB14" s="1076"/>
    </row>
    <row r="15" spans="1:28" ht="18.75" customHeight="1">
      <c r="B15" s="1089"/>
      <c r="C15" s="1058"/>
      <c r="D15" s="1058"/>
      <c r="E15" s="1058"/>
      <c r="F15" s="1058"/>
      <c r="G15" s="1058"/>
      <c r="H15" s="1058"/>
      <c r="I15" s="1058"/>
      <c r="J15" s="1058"/>
      <c r="K15" s="1058"/>
      <c r="L15" s="1058"/>
      <c r="M15" s="1058"/>
      <c r="N15" s="1058"/>
      <c r="O15" s="1058"/>
      <c r="P15" s="1058"/>
      <c r="Q15" s="1058"/>
      <c r="R15" s="1058"/>
      <c r="S15" s="1058"/>
      <c r="T15" s="1058"/>
      <c r="U15" s="1058"/>
      <c r="V15" s="1058"/>
      <c r="W15" s="1058"/>
      <c r="X15" s="1058"/>
      <c r="Y15" s="1058"/>
      <c r="Z15" s="1058"/>
      <c r="AA15" s="1058"/>
      <c r="AB15" s="1076"/>
    </row>
    <row r="16" spans="1:28" ht="18.75" customHeight="1">
      <c r="B16" s="1089"/>
      <c r="C16" s="1058"/>
      <c r="D16" s="1058"/>
      <c r="E16" s="1058"/>
      <c r="F16" s="1058"/>
      <c r="G16" s="1058"/>
      <c r="H16" s="1058"/>
      <c r="I16" s="1058"/>
      <c r="J16" s="1058"/>
      <c r="K16" s="1058"/>
      <c r="L16" s="1058"/>
      <c r="M16" s="1058"/>
      <c r="N16" s="1058"/>
      <c r="O16" s="1058"/>
      <c r="P16" s="1058"/>
      <c r="Q16" s="1058"/>
      <c r="R16" s="1058"/>
      <c r="S16" s="1058"/>
      <c r="T16" s="1058"/>
      <c r="U16" s="1058"/>
      <c r="V16" s="1058"/>
      <c r="W16" s="1058"/>
      <c r="X16" s="1058"/>
      <c r="Y16" s="1058"/>
      <c r="Z16" s="1058"/>
      <c r="AA16" s="1058"/>
      <c r="AB16" s="1076"/>
    </row>
    <row r="17" spans="1:28" ht="18.75" customHeight="1">
      <c r="B17" s="1089"/>
      <c r="C17" s="1058"/>
      <c r="D17" s="1058"/>
      <c r="E17" s="1058"/>
      <c r="F17" s="1058"/>
      <c r="G17" s="1058"/>
      <c r="H17" s="1058"/>
      <c r="I17" s="1058"/>
      <c r="J17" s="1058"/>
      <c r="K17" s="1058"/>
      <c r="L17" s="1058"/>
      <c r="M17" s="1058"/>
      <c r="N17" s="1058"/>
      <c r="O17" s="1058"/>
      <c r="P17" s="1058"/>
      <c r="Q17" s="1058"/>
      <c r="R17" s="1058"/>
      <c r="S17" s="1058"/>
      <c r="T17" s="1058"/>
      <c r="U17" s="1058"/>
      <c r="V17" s="1058"/>
      <c r="W17" s="1058"/>
      <c r="X17" s="1058"/>
      <c r="Y17" s="1058"/>
      <c r="Z17" s="1058"/>
      <c r="AA17" s="1058"/>
      <c r="AB17" s="1076"/>
    </row>
    <row r="18" spans="1:28" ht="18.75" customHeight="1">
      <c r="B18" s="1089"/>
      <c r="C18" s="1058"/>
      <c r="D18" s="1058"/>
      <c r="E18" s="1058"/>
      <c r="F18" s="1058"/>
      <c r="G18" s="1058"/>
      <c r="H18" s="1058"/>
      <c r="I18" s="1058"/>
      <c r="J18" s="1058"/>
      <c r="K18" s="1058"/>
      <c r="L18" s="1058"/>
      <c r="M18" s="1058"/>
      <c r="N18" s="1058"/>
      <c r="O18" s="1058"/>
      <c r="P18" s="1058"/>
      <c r="Q18" s="1058"/>
      <c r="R18" s="1058"/>
      <c r="S18" s="1058"/>
      <c r="T18" s="1058"/>
      <c r="U18" s="1058"/>
      <c r="V18" s="1058"/>
      <c r="W18" s="1058"/>
      <c r="X18" s="1058"/>
      <c r="Y18" s="1058"/>
      <c r="Z18" s="1058"/>
      <c r="AA18" s="1058"/>
      <c r="AB18" s="1076"/>
    </row>
    <row r="19" spans="1:28" ht="18.75" customHeight="1">
      <c r="B19" s="1089"/>
      <c r="C19" s="1058"/>
      <c r="D19" s="1058"/>
      <c r="E19" s="1058"/>
      <c r="F19" s="1058"/>
      <c r="G19" s="1058"/>
      <c r="H19" s="1058"/>
      <c r="I19" s="1058"/>
      <c r="J19" s="1058"/>
      <c r="K19" s="1058"/>
      <c r="L19" s="1058"/>
      <c r="M19" s="1058"/>
      <c r="N19" s="1058"/>
      <c r="O19" s="1058"/>
      <c r="P19" s="1058"/>
      <c r="Q19" s="1058"/>
      <c r="R19" s="1058"/>
      <c r="S19" s="1058"/>
      <c r="T19" s="1058"/>
      <c r="U19" s="1058"/>
      <c r="V19" s="1058"/>
      <c r="W19" s="1058"/>
      <c r="X19" s="1058"/>
      <c r="Y19" s="1058"/>
      <c r="Z19" s="1058"/>
      <c r="AA19" s="1058"/>
      <c r="AB19" s="1076"/>
    </row>
    <row r="20" spans="1:28" ht="18.75" customHeight="1">
      <c r="B20" s="1089"/>
      <c r="C20" s="1058"/>
      <c r="D20" s="1058"/>
      <c r="E20" s="1058"/>
      <c r="F20" s="1058"/>
      <c r="G20" s="1058"/>
      <c r="H20" s="1058"/>
      <c r="I20" s="1058"/>
      <c r="J20" s="1058"/>
      <c r="K20" s="1058"/>
      <c r="L20" s="1058"/>
      <c r="M20" s="1058"/>
      <c r="N20" s="1058"/>
      <c r="O20" s="1058"/>
      <c r="P20" s="1058"/>
      <c r="Q20" s="1058"/>
      <c r="R20" s="1058"/>
      <c r="S20" s="1058"/>
      <c r="T20" s="1058"/>
      <c r="U20" s="1058"/>
      <c r="V20" s="1058"/>
      <c r="W20" s="1058"/>
      <c r="X20" s="1058"/>
      <c r="Y20" s="1058"/>
      <c r="Z20" s="1058"/>
      <c r="AA20" s="1058"/>
      <c r="AB20" s="1076"/>
    </row>
    <row r="21" spans="1:28" ht="18.75" customHeight="1">
      <c r="A21" s="1058"/>
      <c r="B21" s="1089"/>
      <c r="C21" s="1058"/>
      <c r="D21" s="1058"/>
      <c r="E21" s="1058"/>
      <c r="F21" s="1058"/>
      <c r="G21" s="1058"/>
      <c r="H21" s="1058"/>
      <c r="I21" s="1058"/>
      <c r="J21" s="4928"/>
      <c r="K21" s="4928"/>
      <c r="L21" s="4928"/>
      <c r="M21" s="4928"/>
      <c r="N21" s="1058"/>
      <c r="O21" s="1090"/>
      <c r="P21" s="1058"/>
      <c r="Q21" s="1058"/>
      <c r="R21" s="1058"/>
      <c r="S21" s="1058"/>
      <c r="T21" s="1058"/>
      <c r="U21" s="4928"/>
      <c r="V21" s="4928"/>
      <c r="W21" s="4928"/>
      <c r="X21" s="4928"/>
      <c r="Y21" s="4928"/>
      <c r="Z21" s="4928"/>
      <c r="AA21" s="1058"/>
      <c r="AB21" s="1091"/>
    </row>
    <row r="22" spans="1:28" ht="18.75" customHeight="1">
      <c r="A22" s="1058"/>
      <c r="B22" s="1089"/>
      <c r="C22" s="1058"/>
      <c r="D22" s="1058"/>
      <c r="E22" s="1058"/>
      <c r="F22" s="1058"/>
      <c r="G22" s="1058"/>
      <c r="H22" s="1058"/>
      <c r="I22" s="1058"/>
      <c r="J22" s="1058"/>
      <c r="K22" s="1058"/>
      <c r="L22" s="1058"/>
      <c r="M22" s="4919"/>
      <c r="N22" s="4919"/>
      <c r="O22" s="4919"/>
      <c r="P22" s="1058"/>
      <c r="Q22" s="1058"/>
      <c r="R22" s="1058"/>
      <c r="S22" s="1058"/>
      <c r="T22" s="1058"/>
      <c r="U22" s="1058"/>
      <c r="V22" s="1058"/>
      <c r="W22" s="1058"/>
      <c r="X22" s="1058"/>
      <c r="Y22" s="1058"/>
      <c r="Z22" s="4919"/>
      <c r="AA22" s="4919"/>
      <c r="AB22" s="4920"/>
    </row>
    <row r="23" spans="1:28" ht="18.75" customHeight="1">
      <c r="B23" s="1089"/>
      <c r="C23" s="1058"/>
      <c r="D23" s="1058"/>
      <c r="E23" s="1058"/>
      <c r="F23" s="1058"/>
      <c r="G23" s="1058"/>
      <c r="H23" s="1058"/>
      <c r="I23" s="1058"/>
      <c r="J23" s="1058"/>
      <c r="K23" s="1058"/>
      <c r="L23" s="1058"/>
      <c r="M23" s="1058"/>
      <c r="N23" s="1058"/>
      <c r="O23" s="1058"/>
      <c r="P23" s="1058"/>
      <c r="Q23" s="1058"/>
      <c r="R23" s="1058"/>
      <c r="S23" s="1058"/>
      <c r="T23" s="1058"/>
      <c r="U23" s="1058"/>
      <c r="V23" s="1058"/>
      <c r="W23" s="1058"/>
      <c r="X23" s="1058"/>
      <c r="Y23" s="1058"/>
      <c r="Z23" s="1058"/>
      <c r="AA23" s="1058"/>
      <c r="AB23" s="1076"/>
    </row>
    <row r="24" spans="1:28" ht="18.75" customHeight="1">
      <c r="B24" s="1089"/>
      <c r="C24" s="1058"/>
      <c r="D24" s="1058"/>
      <c r="E24" s="1058"/>
      <c r="F24" s="1058"/>
      <c r="G24" s="1058"/>
      <c r="H24" s="1058"/>
      <c r="I24" s="1058"/>
      <c r="J24" s="1058"/>
      <c r="K24" s="1058"/>
      <c r="L24" s="1058"/>
      <c r="M24" s="1058"/>
      <c r="N24" s="1058"/>
      <c r="O24" s="1058"/>
      <c r="P24" s="1058"/>
      <c r="Q24" s="1058"/>
      <c r="R24" s="1058"/>
      <c r="S24" s="1058"/>
      <c r="T24" s="1058"/>
      <c r="U24" s="1058"/>
      <c r="V24" s="1058"/>
      <c r="W24" s="1058"/>
      <c r="X24" s="1058"/>
      <c r="Y24" s="1058"/>
      <c r="Z24" s="1058"/>
      <c r="AA24" s="1058"/>
      <c r="AB24" s="1076"/>
    </row>
    <row r="25" spans="1:28" ht="18.75" customHeight="1">
      <c r="B25" s="1089"/>
      <c r="C25" s="1058"/>
      <c r="D25" s="1058"/>
      <c r="E25" s="1058"/>
      <c r="F25" s="1058"/>
      <c r="G25" s="1058"/>
      <c r="H25" s="1058"/>
      <c r="I25" s="1058"/>
      <c r="J25" s="1058"/>
      <c r="K25" s="1058"/>
      <c r="L25" s="1058"/>
      <c r="M25" s="1058"/>
      <c r="N25" s="1058"/>
      <c r="O25" s="1058"/>
      <c r="P25" s="1058"/>
      <c r="Q25" s="1058"/>
      <c r="R25" s="1058"/>
      <c r="S25" s="1058"/>
      <c r="T25" s="1058"/>
      <c r="U25" s="1058"/>
      <c r="V25" s="1058"/>
      <c r="W25" s="1058"/>
      <c r="X25" s="1058"/>
      <c r="Y25" s="1058"/>
      <c r="Z25" s="1058"/>
      <c r="AA25" s="1058"/>
      <c r="AB25" s="1076"/>
    </row>
    <row r="26" spans="1:28" ht="18.75" customHeight="1">
      <c r="B26" s="1089"/>
      <c r="C26" s="1058"/>
      <c r="D26" s="1058"/>
      <c r="E26" s="1058"/>
      <c r="F26" s="1058"/>
      <c r="G26" s="1058"/>
      <c r="H26" s="1058"/>
      <c r="I26" s="1058"/>
      <c r="J26" s="1058"/>
      <c r="K26" s="1058"/>
      <c r="L26" s="1058"/>
      <c r="M26" s="1058"/>
      <c r="N26" s="1058"/>
      <c r="O26" s="1058"/>
      <c r="P26" s="1058"/>
      <c r="Q26" s="1058"/>
      <c r="R26" s="1058"/>
      <c r="S26" s="1058"/>
      <c r="T26" s="1058"/>
      <c r="U26" s="1058"/>
      <c r="V26" s="1058"/>
      <c r="W26" s="1058"/>
      <c r="X26" s="1058"/>
      <c r="Y26" s="1058"/>
      <c r="Z26" s="1058"/>
      <c r="AA26" s="1058"/>
      <c r="AB26" s="1076"/>
    </row>
    <row r="27" spans="1:28" ht="18.75" customHeight="1">
      <c r="B27" s="1089"/>
      <c r="C27" s="1058"/>
      <c r="D27" s="1058"/>
      <c r="E27" s="1058"/>
      <c r="F27" s="1058"/>
      <c r="G27" s="1058"/>
      <c r="H27" s="1058"/>
      <c r="I27" s="1058"/>
      <c r="J27" s="1058"/>
      <c r="K27" s="1058"/>
      <c r="L27" s="1058"/>
      <c r="M27" s="1058"/>
      <c r="N27" s="1058"/>
      <c r="O27" s="1058"/>
      <c r="P27" s="1058"/>
      <c r="Q27" s="1058"/>
      <c r="R27" s="1058"/>
      <c r="S27" s="1058"/>
      <c r="T27" s="1058"/>
      <c r="U27" s="1058"/>
      <c r="V27" s="1058"/>
      <c r="W27" s="1058"/>
      <c r="X27" s="1058"/>
      <c r="Y27" s="1058"/>
      <c r="Z27" s="1058"/>
      <c r="AA27" s="1058"/>
      <c r="AB27" s="1076"/>
    </row>
    <row r="28" spans="1:28" ht="18.75" customHeight="1">
      <c r="B28" s="1074"/>
      <c r="C28" s="1075"/>
      <c r="D28" s="1075"/>
      <c r="E28" s="1075"/>
      <c r="F28" s="1075"/>
      <c r="G28" s="1075"/>
      <c r="H28" s="1058"/>
      <c r="I28" s="1058"/>
      <c r="J28" s="1058"/>
      <c r="K28" s="1058"/>
      <c r="L28" s="1058"/>
      <c r="M28" s="1058"/>
      <c r="N28" s="1058"/>
      <c r="O28" s="1058"/>
      <c r="P28" s="1058"/>
      <c r="Q28" s="1058"/>
      <c r="R28" s="1058"/>
      <c r="S28" s="1058"/>
      <c r="T28" s="1058"/>
      <c r="U28" s="1058"/>
      <c r="V28" s="1058"/>
      <c r="W28" s="1058"/>
      <c r="X28" s="1058"/>
      <c r="Y28" s="1058"/>
      <c r="Z28" s="1058"/>
      <c r="AA28" s="1058"/>
      <c r="AB28" s="1076"/>
    </row>
    <row r="29" spans="1:28" ht="18.75" customHeight="1">
      <c r="B29" s="1074"/>
      <c r="C29" s="1075"/>
      <c r="D29" s="1075"/>
      <c r="E29" s="1075"/>
      <c r="F29" s="1075"/>
      <c r="G29" s="1075"/>
      <c r="H29" s="1058"/>
      <c r="I29" s="1058"/>
      <c r="J29" s="1058"/>
      <c r="K29" s="1058"/>
      <c r="L29" s="1058"/>
      <c r="M29" s="1058"/>
      <c r="N29" s="1058"/>
      <c r="O29" s="1077"/>
      <c r="P29" s="1077"/>
      <c r="Q29" s="1058"/>
      <c r="R29" s="1058"/>
      <c r="S29" s="1058"/>
      <c r="T29" s="1058"/>
      <c r="U29" s="1058"/>
      <c r="V29" s="1058"/>
      <c r="W29" s="1058"/>
      <c r="X29" s="1058"/>
      <c r="Y29" s="1058"/>
      <c r="Z29" s="1058"/>
      <c r="AA29" s="1058"/>
      <c r="AB29" s="1076"/>
    </row>
    <row r="30" spans="1:28" ht="18.75" customHeight="1">
      <c r="B30" s="1089"/>
      <c r="C30" s="1058"/>
      <c r="D30" s="1058"/>
      <c r="E30" s="1058"/>
      <c r="F30" s="1058"/>
      <c r="G30" s="1058"/>
      <c r="H30" s="1058"/>
      <c r="I30" s="1058"/>
      <c r="J30" s="1058"/>
      <c r="K30" s="1058"/>
      <c r="L30" s="1058"/>
      <c r="M30" s="1058"/>
      <c r="N30" s="1058"/>
      <c r="O30" s="1058"/>
      <c r="P30" s="1058"/>
      <c r="Q30" s="1058"/>
      <c r="R30" s="1058"/>
      <c r="S30" s="1058"/>
      <c r="T30" s="1058"/>
      <c r="U30" s="1058"/>
      <c r="V30" s="1058"/>
      <c r="W30" s="1058"/>
      <c r="X30" s="1058"/>
      <c r="Y30" s="1058"/>
      <c r="Z30" s="1058"/>
      <c r="AA30" s="1058"/>
      <c r="AB30" s="1076"/>
    </row>
    <row r="31" spans="1:28" ht="18.75" customHeight="1">
      <c r="B31" s="1078"/>
      <c r="C31" s="1075"/>
      <c r="D31" s="1075"/>
      <c r="E31" s="1075"/>
      <c r="F31" s="1075"/>
      <c r="G31" s="1075"/>
      <c r="H31" s="1079"/>
      <c r="I31" s="1079"/>
      <c r="J31" s="1079"/>
      <c r="K31" s="1079"/>
      <c r="L31" s="1079"/>
      <c r="M31" s="1079"/>
      <c r="N31" s="1079"/>
      <c r="O31" s="1079"/>
      <c r="P31" s="1079"/>
      <c r="Q31" s="1079"/>
      <c r="R31" s="1079"/>
      <c r="S31" s="1079"/>
      <c r="T31" s="1079"/>
      <c r="U31" s="1079"/>
      <c r="V31" s="1079"/>
      <c r="W31" s="1079"/>
      <c r="X31" s="1079"/>
      <c r="Y31" s="1079"/>
      <c r="Z31" s="1079"/>
      <c r="AA31" s="1079"/>
      <c r="AB31" s="1080"/>
    </row>
    <row r="32" spans="1:28" ht="18.75" customHeight="1">
      <c r="B32" s="1089"/>
      <c r="C32" s="1058"/>
      <c r="D32" s="1058"/>
      <c r="E32" s="1058"/>
      <c r="F32" s="1058"/>
      <c r="G32" s="1058"/>
      <c r="H32" s="1058"/>
      <c r="I32" s="1058"/>
      <c r="J32" s="1058"/>
      <c r="K32" s="1058"/>
      <c r="L32" s="1058"/>
      <c r="M32" s="1058"/>
      <c r="N32" s="1058"/>
      <c r="O32" s="1058"/>
      <c r="P32" s="1058"/>
      <c r="Q32" s="1058"/>
      <c r="R32" s="1058"/>
      <c r="S32" s="1058"/>
      <c r="T32" s="1058"/>
      <c r="U32" s="1058"/>
      <c r="V32" s="1058"/>
      <c r="W32" s="1058"/>
      <c r="X32" s="1058"/>
      <c r="Y32" s="1058"/>
      <c r="Z32" s="1058"/>
      <c r="AA32" s="1058"/>
      <c r="AB32" s="1076"/>
    </row>
    <row r="33" spans="2:28" ht="18.75" customHeight="1">
      <c r="B33" s="1089"/>
      <c r="C33" s="1058"/>
      <c r="D33" s="1058"/>
      <c r="E33" s="1058"/>
      <c r="F33" s="1058"/>
      <c r="G33" s="1058"/>
      <c r="H33" s="1058"/>
      <c r="I33" s="1058"/>
      <c r="J33" s="1058"/>
      <c r="K33" s="1058"/>
      <c r="L33" s="1058"/>
      <c r="M33" s="1058"/>
      <c r="N33" s="1058"/>
      <c r="O33" s="1058"/>
      <c r="P33" s="1058"/>
      <c r="Q33" s="1058"/>
      <c r="R33" s="1058"/>
      <c r="S33" s="1058"/>
      <c r="T33" s="1058"/>
      <c r="U33" s="1058"/>
      <c r="V33" s="1058"/>
      <c r="W33" s="1058"/>
      <c r="X33" s="1058"/>
      <c r="Y33" s="1058"/>
      <c r="Z33" s="1058"/>
      <c r="AA33" s="1058"/>
      <c r="AB33" s="1076"/>
    </row>
    <row r="34" spans="2:28" ht="18.75" customHeight="1">
      <c r="B34" s="1078"/>
      <c r="C34" s="1077"/>
      <c r="D34" s="1079"/>
      <c r="E34" s="1079"/>
      <c r="F34" s="1079"/>
      <c r="G34" s="1079"/>
      <c r="H34" s="1079"/>
      <c r="I34" s="1079"/>
      <c r="J34" s="1079"/>
      <c r="K34" s="1079"/>
      <c r="L34" s="1079"/>
      <c r="M34" s="1079"/>
      <c r="N34" s="1079"/>
      <c r="O34" s="1079"/>
      <c r="P34" s="1079"/>
      <c r="Q34" s="1079"/>
      <c r="R34" s="1079"/>
      <c r="S34" s="1079"/>
      <c r="T34" s="1079"/>
      <c r="U34" s="1079"/>
      <c r="V34" s="1079"/>
      <c r="W34" s="1079"/>
      <c r="X34" s="1079"/>
      <c r="Y34" s="1079"/>
      <c r="Z34" s="1079"/>
      <c r="AA34" s="1079"/>
      <c r="AB34" s="1080"/>
    </row>
    <row r="35" spans="2:28" ht="18.75" customHeight="1">
      <c r="B35" s="1078"/>
      <c r="C35" s="1077"/>
      <c r="D35" s="1079"/>
      <c r="E35" s="1079"/>
      <c r="F35" s="1079"/>
      <c r="G35" s="1079"/>
      <c r="H35" s="1079"/>
      <c r="I35" s="1079"/>
      <c r="J35" s="1079"/>
      <c r="K35" s="1079"/>
      <c r="L35" s="1079"/>
      <c r="M35" s="1079"/>
      <c r="N35" s="1079"/>
      <c r="O35" s="1079"/>
      <c r="P35" s="1079"/>
      <c r="Q35" s="1079"/>
      <c r="R35" s="1079"/>
      <c r="S35" s="1079"/>
      <c r="T35" s="1079"/>
      <c r="U35" s="1079"/>
      <c r="V35" s="1079"/>
      <c r="W35" s="1079"/>
      <c r="X35" s="1079"/>
      <c r="Y35" s="1079"/>
      <c r="Z35" s="1079"/>
      <c r="AA35" s="1079"/>
      <c r="AB35" s="1080"/>
    </row>
    <row r="36" spans="2:28" ht="18.75" customHeight="1">
      <c r="B36" s="1078"/>
      <c r="C36" s="1077"/>
      <c r="D36" s="1079"/>
      <c r="E36" s="1079"/>
      <c r="F36" s="1079"/>
      <c r="G36" s="1079"/>
      <c r="H36" s="1079"/>
      <c r="I36" s="1079"/>
      <c r="J36" s="1079"/>
      <c r="K36" s="1079"/>
      <c r="L36" s="1079"/>
      <c r="M36" s="1079"/>
      <c r="N36" s="1079"/>
      <c r="O36" s="1079"/>
      <c r="P36" s="1079"/>
      <c r="Q36" s="1079"/>
      <c r="R36" s="1079"/>
      <c r="S36" s="1079"/>
      <c r="T36" s="1079"/>
      <c r="U36" s="1079"/>
      <c r="V36" s="1079"/>
      <c r="W36" s="1079"/>
      <c r="X36" s="1079"/>
      <c r="Y36" s="1079"/>
      <c r="Z36" s="1079"/>
      <c r="AA36" s="1079"/>
      <c r="AB36" s="1080"/>
    </row>
    <row r="37" spans="2:28" ht="18.75" customHeight="1">
      <c r="B37" s="1078"/>
      <c r="C37" s="1077"/>
      <c r="D37" s="1079"/>
      <c r="E37" s="1079"/>
      <c r="F37" s="1079"/>
      <c r="G37" s="1079"/>
      <c r="H37" s="1079"/>
      <c r="I37" s="1079"/>
      <c r="J37" s="1079"/>
      <c r="K37" s="1079"/>
      <c r="L37" s="1079"/>
      <c r="M37" s="1079"/>
      <c r="N37" s="1079"/>
      <c r="O37" s="1079"/>
      <c r="P37" s="1079"/>
      <c r="Q37" s="1079"/>
      <c r="R37" s="1079"/>
      <c r="S37" s="1079"/>
      <c r="T37" s="1079"/>
      <c r="U37" s="1079"/>
      <c r="V37" s="1079"/>
      <c r="W37" s="1079"/>
      <c r="X37" s="1079"/>
      <c r="Y37" s="1079"/>
      <c r="Z37" s="1079"/>
      <c r="AA37" s="1079"/>
      <c r="AB37" s="1080"/>
    </row>
    <row r="38" spans="2:28" ht="18.75" customHeight="1">
      <c r="B38" s="1078"/>
      <c r="C38" s="1077"/>
      <c r="D38" s="1079"/>
      <c r="E38" s="1079"/>
      <c r="F38" s="1079"/>
      <c r="G38" s="1079"/>
      <c r="H38" s="1079"/>
      <c r="I38" s="1079"/>
      <c r="J38" s="1079"/>
      <c r="K38" s="1079"/>
      <c r="L38" s="1079"/>
      <c r="M38" s="1079"/>
      <c r="N38" s="1079"/>
      <c r="O38" s="1079"/>
      <c r="P38" s="1079"/>
      <c r="Q38" s="1079"/>
      <c r="R38" s="1079"/>
      <c r="S38" s="1079"/>
      <c r="T38" s="1079"/>
      <c r="U38" s="1079"/>
      <c r="V38" s="1079"/>
      <c r="W38" s="1079"/>
      <c r="X38" s="1079"/>
      <c r="Y38" s="1079"/>
      <c r="Z38" s="1079"/>
      <c r="AA38" s="1079"/>
      <c r="AB38" s="1080"/>
    </row>
    <row r="39" spans="2:28" ht="18.75" customHeight="1">
      <c r="B39" s="1078"/>
      <c r="C39" s="1077"/>
      <c r="D39" s="1079"/>
      <c r="E39" s="1079"/>
      <c r="F39" s="1079"/>
      <c r="G39" s="1079"/>
      <c r="H39" s="1079"/>
      <c r="I39" s="1079"/>
      <c r="J39" s="1079"/>
      <c r="K39" s="1079"/>
      <c r="L39" s="1079"/>
      <c r="M39" s="1079"/>
      <c r="N39" s="1079"/>
      <c r="O39" s="1079"/>
      <c r="P39" s="1079"/>
      <c r="Q39" s="1079"/>
      <c r="R39" s="1079"/>
      <c r="S39" s="1079"/>
      <c r="T39" s="1079"/>
      <c r="U39" s="1079"/>
      <c r="V39" s="1079"/>
      <c r="W39" s="1079"/>
      <c r="X39" s="1079"/>
      <c r="Y39" s="1079"/>
      <c r="Z39" s="1079"/>
      <c r="AA39" s="1079"/>
      <c r="AB39" s="1080"/>
    </row>
    <row r="40" spans="2:28" ht="18.75" customHeight="1">
      <c r="B40" s="1078"/>
      <c r="C40" s="1077"/>
      <c r="D40" s="1079"/>
      <c r="E40" s="1079"/>
      <c r="F40" s="1079"/>
      <c r="G40" s="1079"/>
      <c r="H40" s="1079"/>
      <c r="I40" s="1079"/>
      <c r="J40" s="1079"/>
      <c r="K40" s="1079"/>
      <c r="L40" s="1079"/>
      <c r="M40" s="1079"/>
      <c r="N40" s="1079"/>
      <c r="O40" s="1079"/>
      <c r="P40" s="1079"/>
      <c r="Q40" s="1079"/>
      <c r="R40" s="1079"/>
      <c r="S40" s="1079"/>
      <c r="T40" s="1079"/>
      <c r="U40" s="1079"/>
      <c r="V40" s="1079"/>
      <c r="W40" s="1079"/>
      <c r="X40" s="1079"/>
      <c r="Y40" s="1079"/>
      <c r="Z40" s="1079"/>
      <c r="AA40" s="1079"/>
      <c r="AB40" s="1080"/>
    </row>
    <row r="41" spans="2:28" ht="18.75" customHeight="1">
      <c r="B41" s="1081"/>
      <c r="C41" s="1082"/>
      <c r="D41" s="1083"/>
      <c r="E41" s="1083"/>
      <c r="F41" s="1083"/>
      <c r="G41" s="1083"/>
      <c r="H41" s="1083"/>
      <c r="I41" s="1083"/>
      <c r="J41" s="1083"/>
      <c r="K41" s="1083"/>
      <c r="L41" s="1083"/>
      <c r="M41" s="1083"/>
      <c r="N41" s="1083"/>
      <c r="O41" s="1083"/>
      <c r="P41" s="1083"/>
      <c r="Q41" s="1083"/>
      <c r="R41" s="1083"/>
      <c r="S41" s="1083"/>
      <c r="T41" s="1083"/>
      <c r="U41" s="1083"/>
      <c r="V41" s="1083"/>
      <c r="W41" s="1083"/>
      <c r="X41" s="1083"/>
      <c r="Y41" s="1083"/>
      <c r="Z41" s="1083"/>
      <c r="AA41" s="1083"/>
      <c r="AB41" s="1084"/>
    </row>
    <row r="42" spans="2:28" ht="15.75" customHeight="1">
      <c r="B42" s="502"/>
    </row>
  </sheetData>
  <mergeCells count="8">
    <mergeCell ref="M22:O22"/>
    <mergeCell ref="Z22:AB22"/>
    <mergeCell ref="B3:AB3"/>
    <mergeCell ref="B10:AB10"/>
    <mergeCell ref="B12:AB12"/>
    <mergeCell ref="B13:AB13"/>
    <mergeCell ref="J21:M21"/>
    <mergeCell ref="U21:Z21"/>
  </mergeCells>
  <phoneticPr fontId="18"/>
  <pageMargins left="0.75" right="0.75" top="0.68" bottom="0.63" header="0.51200000000000001" footer="0.51200000000000001"/>
  <pageSetup paperSize="9" orientation="portrait"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8"/>
  <dimension ref="A1:AB42"/>
  <sheetViews>
    <sheetView showGridLines="0" view="pageBreakPreview" zoomScaleNormal="100" zoomScaleSheetLayoutView="100" workbookViewId="0">
      <selection activeCell="B3" sqref="B3:AB3"/>
    </sheetView>
  </sheetViews>
  <sheetFormatPr defaultRowHeight="13.2"/>
  <cols>
    <col min="1" max="1" width="0.44140625" style="501" customWidth="1"/>
    <col min="2" max="28" width="3.109375" style="501" customWidth="1"/>
    <col min="29" max="256" width="8.88671875" style="501"/>
    <col min="257" max="257" width="0.44140625" style="501" customWidth="1"/>
    <col min="258" max="284" width="3.109375" style="501" customWidth="1"/>
    <col min="285" max="512" width="8.88671875" style="501"/>
    <col min="513" max="513" width="0.44140625" style="501" customWidth="1"/>
    <col min="514" max="540" width="3.109375" style="501" customWidth="1"/>
    <col min="541" max="768" width="8.88671875" style="501"/>
    <col min="769" max="769" width="0.44140625" style="501" customWidth="1"/>
    <col min="770" max="796" width="3.109375" style="501" customWidth="1"/>
    <col min="797" max="1024" width="8.88671875" style="501"/>
    <col min="1025" max="1025" width="0.44140625" style="501" customWidth="1"/>
    <col min="1026" max="1052" width="3.109375" style="501" customWidth="1"/>
    <col min="1053" max="1280" width="8.88671875" style="501"/>
    <col min="1281" max="1281" width="0.44140625" style="501" customWidth="1"/>
    <col min="1282" max="1308" width="3.109375" style="501" customWidth="1"/>
    <col min="1309" max="1536" width="8.88671875" style="501"/>
    <col min="1537" max="1537" width="0.44140625" style="501" customWidth="1"/>
    <col min="1538" max="1564" width="3.109375" style="501" customWidth="1"/>
    <col min="1565" max="1792" width="8.88671875" style="501"/>
    <col min="1793" max="1793" width="0.44140625" style="501" customWidth="1"/>
    <col min="1794" max="1820" width="3.109375" style="501" customWidth="1"/>
    <col min="1821" max="2048" width="8.88671875" style="501"/>
    <col min="2049" max="2049" width="0.44140625" style="501" customWidth="1"/>
    <col min="2050" max="2076" width="3.109375" style="501" customWidth="1"/>
    <col min="2077" max="2304" width="8.88671875" style="501"/>
    <col min="2305" max="2305" width="0.44140625" style="501" customWidth="1"/>
    <col min="2306" max="2332" width="3.109375" style="501" customWidth="1"/>
    <col min="2333" max="2560" width="8.88671875" style="501"/>
    <col min="2561" max="2561" width="0.44140625" style="501" customWidth="1"/>
    <col min="2562" max="2588" width="3.109375" style="501" customWidth="1"/>
    <col min="2589" max="2816" width="8.88671875" style="501"/>
    <col min="2817" max="2817" width="0.44140625" style="501" customWidth="1"/>
    <col min="2818" max="2844" width="3.109375" style="501" customWidth="1"/>
    <col min="2845" max="3072" width="8.88671875" style="501"/>
    <col min="3073" max="3073" width="0.44140625" style="501" customWidth="1"/>
    <col min="3074" max="3100" width="3.109375" style="501" customWidth="1"/>
    <col min="3101" max="3328" width="8.88671875" style="501"/>
    <col min="3329" max="3329" width="0.44140625" style="501" customWidth="1"/>
    <col min="3330" max="3356" width="3.109375" style="501" customWidth="1"/>
    <col min="3357" max="3584" width="8.88671875" style="501"/>
    <col min="3585" max="3585" width="0.44140625" style="501" customWidth="1"/>
    <col min="3586" max="3612" width="3.109375" style="501" customWidth="1"/>
    <col min="3613" max="3840" width="8.88671875" style="501"/>
    <col min="3841" max="3841" width="0.44140625" style="501" customWidth="1"/>
    <col min="3842" max="3868" width="3.109375" style="501" customWidth="1"/>
    <col min="3869" max="4096" width="8.88671875" style="501"/>
    <col min="4097" max="4097" width="0.44140625" style="501" customWidth="1"/>
    <col min="4098" max="4124" width="3.109375" style="501" customWidth="1"/>
    <col min="4125" max="4352" width="8.88671875" style="501"/>
    <col min="4353" max="4353" width="0.44140625" style="501" customWidth="1"/>
    <col min="4354" max="4380" width="3.109375" style="501" customWidth="1"/>
    <col min="4381" max="4608" width="8.88671875" style="501"/>
    <col min="4609" max="4609" width="0.44140625" style="501" customWidth="1"/>
    <col min="4610" max="4636" width="3.109375" style="501" customWidth="1"/>
    <col min="4637" max="4864" width="8.88671875" style="501"/>
    <col min="4865" max="4865" width="0.44140625" style="501" customWidth="1"/>
    <col min="4866" max="4892" width="3.109375" style="501" customWidth="1"/>
    <col min="4893" max="5120" width="8.88671875" style="501"/>
    <col min="5121" max="5121" width="0.44140625" style="501" customWidth="1"/>
    <col min="5122" max="5148" width="3.109375" style="501" customWidth="1"/>
    <col min="5149" max="5376" width="8.88671875" style="501"/>
    <col min="5377" max="5377" width="0.44140625" style="501" customWidth="1"/>
    <col min="5378" max="5404" width="3.109375" style="501" customWidth="1"/>
    <col min="5405" max="5632" width="8.88671875" style="501"/>
    <col min="5633" max="5633" width="0.44140625" style="501" customWidth="1"/>
    <col min="5634" max="5660" width="3.109375" style="501" customWidth="1"/>
    <col min="5661" max="5888" width="8.88671875" style="501"/>
    <col min="5889" max="5889" width="0.44140625" style="501" customWidth="1"/>
    <col min="5890" max="5916" width="3.109375" style="501" customWidth="1"/>
    <col min="5917" max="6144" width="8.88671875" style="501"/>
    <col min="6145" max="6145" width="0.44140625" style="501" customWidth="1"/>
    <col min="6146" max="6172" width="3.109375" style="501" customWidth="1"/>
    <col min="6173" max="6400" width="8.88671875" style="501"/>
    <col min="6401" max="6401" width="0.44140625" style="501" customWidth="1"/>
    <col min="6402" max="6428" width="3.109375" style="501" customWidth="1"/>
    <col min="6429" max="6656" width="8.88671875" style="501"/>
    <col min="6657" max="6657" width="0.44140625" style="501" customWidth="1"/>
    <col min="6658" max="6684" width="3.109375" style="501" customWidth="1"/>
    <col min="6685" max="6912" width="8.88671875" style="501"/>
    <col min="6913" max="6913" width="0.44140625" style="501" customWidth="1"/>
    <col min="6914" max="6940" width="3.109375" style="501" customWidth="1"/>
    <col min="6941" max="7168" width="8.88671875" style="501"/>
    <col min="7169" max="7169" width="0.44140625" style="501" customWidth="1"/>
    <col min="7170" max="7196" width="3.109375" style="501" customWidth="1"/>
    <col min="7197" max="7424" width="8.88671875" style="501"/>
    <col min="7425" max="7425" width="0.44140625" style="501" customWidth="1"/>
    <col min="7426" max="7452" width="3.109375" style="501" customWidth="1"/>
    <col min="7453" max="7680" width="8.88671875" style="501"/>
    <col min="7681" max="7681" width="0.44140625" style="501" customWidth="1"/>
    <col min="7682" max="7708" width="3.109375" style="501" customWidth="1"/>
    <col min="7709" max="7936" width="8.88671875" style="501"/>
    <col min="7937" max="7937" width="0.44140625" style="501" customWidth="1"/>
    <col min="7938" max="7964" width="3.109375" style="501" customWidth="1"/>
    <col min="7965" max="8192" width="8.88671875" style="501"/>
    <col min="8193" max="8193" width="0.44140625" style="501" customWidth="1"/>
    <col min="8194" max="8220" width="3.109375" style="501" customWidth="1"/>
    <col min="8221" max="8448" width="8.88671875" style="501"/>
    <col min="8449" max="8449" width="0.44140625" style="501" customWidth="1"/>
    <col min="8450" max="8476" width="3.109375" style="501" customWidth="1"/>
    <col min="8477" max="8704" width="8.88671875" style="501"/>
    <col min="8705" max="8705" width="0.44140625" style="501" customWidth="1"/>
    <col min="8706" max="8732" width="3.109375" style="501" customWidth="1"/>
    <col min="8733" max="8960" width="8.88671875" style="501"/>
    <col min="8961" max="8961" width="0.44140625" style="501" customWidth="1"/>
    <col min="8962" max="8988" width="3.109375" style="501" customWidth="1"/>
    <col min="8989" max="9216" width="8.88671875" style="501"/>
    <col min="9217" max="9217" width="0.44140625" style="501" customWidth="1"/>
    <col min="9218" max="9244" width="3.109375" style="501" customWidth="1"/>
    <col min="9245" max="9472" width="8.88671875" style="501"/>
    <col min="9473" max="9473" width="0.44140625" style="501" customWidth="1"/>
    <col min="9474" max="9500" width="3.109375" style="501" customWidth="1"/>
    <col min="9501" max="9728" width="8.88671875" style="501"/>
    <col min="9729" max="9729" width="0.44140625" style="501" customWidth="1"/>
    <col min="9730" max="9756" width="3.109375" style="501" customWidth="1"/>
    <col min="9757" max="9984" width="8.88671875" style="501"/>
    <col min="9985" max="9985" width="0.44140625" style="501" customWidth="1"/>
    <col min="9986" max="10012" width="3.109375" style="501" customWidth="1"/>
    <col min="10013" max="10240" width="8.88671875" style="501"/>
    <col min="10241" max="10241" width="0.44140625" style="501" customWidth="1"/>
    <col min="10242" max="10268" width="3.109375" style="501" customWidth="1"/>
    <col min="10269" max="10496" width="8.88671875" style="501"/>
    <col min="10497" max="10497" width="0.44140625" style="501" customWidth="1"/>
    <col min="10498" max="10524" width="3.109375" style="501" customWidth="1"/>
    <col min="10525" max="10752" width="8.88671875" style="501"/>
    <col min="10753" max="10753" width="0.44140625" style="501" customWidth="1"/>
    <col min="10754" max="10780" width="3.109375" style="501" customWidth="1"/>
    <col min="10781" max="11008" width="8.88671875" style="501"/>
    <col min="11009" max="11009" width="0.44140625" style="501" customWidth="1"/>
    <col min="11010" max="11036" width="3.109375" style="501" customWidth="1"/>
    <col min="11037" max="11264" width="8.88671875" style="501"/>
    <col min="11265" max="11265" width="0.44140625" style="501" customWidth="1"/>
    <col min="11266" max="11292" width="3.109375" style="501" customWidth="1"/>
    <col min="11293" max="11520" width="8.88671875" style="501"/>
    <col min="11521" max="11521" width="0.44140625" style="501" customWidth="1"/>
    <col min="11522" max="11548" width="3.109375" style="501" customWidth="1"/>
    <col min="11549" max="11776" width="8.88671875" style="501"/>
    <col min="11777" max="11777" width="0.44140625" style="501" customWidth="1"/>
    <col min="11778" max="11804" width="3.109375" style="501" customWidth="1"/>
    <col min="11805" max="12032" width="8.88671875" style="501"/>
    <col min="12033" max="12033" width="0.44140625" style="501" customWidth="1"/>
    <col min="12034" max="12060" width="3.109375" style="501" customWidth="1"/>
    <col min="12061" max="12288" width="8.88671875" style="501"/>
    <col min="12289" max="12289" width="0.44140625" style="501" customWidth="1"/>
    <col min="12290" max="12316" width="3.109375" style="501" customWidth="1"/>
    <col min="12317" max="12544" width="8.88671875" style="501"/>
    <col min="12545" max="12545" width="0.44140625" style="501" customWidth="1"/>
    <col min="12546" max="12572" width="3.109375" style="501" customWidth="1"/>
    <col min="12573" max="12800" width="8.88671875" style="501"/>
    <col min="12801" max="12801" width="0.44140625" style="501" customWidth="1"/>
    <col min="12802" max="12828" width="3.109375" style="501" customWidth="1"/>
    <col min="12829" max="13056" width="8.88671875" style="501"/>
    <col min="13057" max="13057" width="0.44140625" style="501" customWidth="1"/>
    <col min="13058" max="13084" width="3.109375" style="501" customWidth="1"/>
    <col min="13085" max="13312" width="8.88671875" style="501"/>
    <col min="13313" max="13313" width="0.44140625" style="501" customWidth="1"/>
    <col min="13314" max="13340" width="3.109375" style="501" customWidth="1"/>
    <col min="13341" max="13568" width="8.88671875" style="501"/>
    <col min="13569" max="13569" width="0.44140625" style="501" customWidth="1"/>
    <col min="13570" max="13596" width="3.109375" style="501" customWidth="1"/>
    <col min="13597" max="13824" width="8.88671875" style="501"/>
    <col min="13825" max="13825" width="0.44140625" style="501" customWidth="1"/>
    <col min="13826" max="13852" width="3.109375" style="501" customWidth="1"/>
    <col min="13853" max="14080" width="8.88671875" style="501"/>
    <col min="14081" max="14081" width="0.44140625" style="501" customWidth="1"/>
    <col min="14082" max="14108" width="3.109375" style="501" customWidth="1"/>
    <col min="14109" max="14336" width="8.88671875" style="501"/>
    <col min="14337" max="14337" width="0.44140625" style="501" customWidth="1"/>
    <col min="14338" max="14364" width="3.109375" style="501" customWidth="1"/>
    <col min="14365" max="14592" width="8.88671875" style="501"/>
    <col min="14593" max="14593" width="0.44140625" style="501" customWidth="1"/>
    <col min="14594" max="14620" width="3.109375" style="501" customWidth="1"/>
    <col min="14621" max="14848" width="8.88671875" style="501"/>
    <col min="14849" max="14849" width="0.44140625" style="501" customWidth="1"/>
    <col min="14850" max="14876" width="3.109375" style="501" customWidth="1"/>
    <col min="14877" max="15104" width="8.88671875" style="501"/>
    <col min="15105" max="15105" width="0.44140625" style="501" customWidth="1"/>
    <col min="15106" max="15132" width="3.109375" style="501" customWidth="1"/>
    <col min="15133" max="15360" width="8.88671875" style="501"/>
    <col min="15361" max="15361" width="0.44140625" style="501" customWidth="1"/>
    <col min="15362" max="15388" width="3.109375" style="501" customWidth="1"/>
    <col min="15389" max="15616" width="8.88671875" style="501"/>
    <col min="15617" max="15617" width="0.44140625" style="501" customWidth="1"/>
    <col min="15618" max="15644" width="3.109375" style="501" customWidth="1"/>
    <col min="15645" max="15872" width="8.88671875" style="501"/>
    <col min="15873" max="15873" width="0.44140625" style="501" customWidth="1"/>
    <col min="15874" max="15900" width="3.109375" style="501" customWidth="1"/>
    <col min="15901" max="16128" width="8.88671875" style="501"/>
    <col min="16129" max="16129" width="0.44140625" style="501" customWidth="1"/>
    <col min="16130" max="16156" width="3.109375" style="501" customWidth="1"/>
    <col min="16157" max="16384" width="8.88671875" style="501"/>
  </cols>
  <sheetData>
    <row r="1" spans="1:28" ht="15.75" customHeight="1"/>
    <row r="2" spans="1:28" ht="15.75" customHeight="1"/>
    <row r="3" spans="1:28" ht="19.2">
      <c r="B3" s="4927" t="s">
        <v>1137</v>
      </c>
      <c r="C3" s="4927"/>
      <c r="D3" s="4927"/>
      <c r="E3" s="4927"/>
      <c r="F3" s="4927"/>
      <c r="G3" s="4927"/>
      <c r="H3" s="4927"/>
      <c r="I3" s="4927"/>
      <c r="J3" s="4927"/>
      <c r="K3" s="4927"/>
      <c r="L3" s="4927"/>
      <c r="M3" s="4927"/>
      <c r="N3" s="4927"/>
      <c r="O3" s="4927"/>
      <c r="P3" s="4927"/>
      <c r="Q3" s="4927"/>
      <c r="R3" s="4927"/>
      <c r="S3" s="4927"/>
      <c r="T3" s="4927"/>
      <c r="U3" s="4927"/>
      <c r="V3" s="4927"/>
      <c r="W3" s="4927"/>
      <c r="X3" s="4927"/>
      <c r="Y3" s="4927"/>
      <c r="Z3" s="4927"/>
      <c r="AA3" s="4927"/>
      <c r="AB3" s="4927"/>
    </row>
    <row r="4" spans="1:28" ht="15.75" customHeight="1">
      <c r="B4" s="1085"/>
      <c r="C4" s="1085"/>
      <c r="D4" s="1085"/>
      <c r="E4" s="1085"/>
      <c r="F4" s="1085"/>
      <c r="G4" s="1085"/>
      <c r="H4" s="1085"/>
      <c r="I4" s="1085"/>
      <c r="J4" s="1085"/>
      <c r="K4" s="1085"/>
      <c r="L4" s="1085"/>
      <c r="M4" s="1085"/>
      <c r="N4" s="1085"/>
      <c r="O4" s="1085"/>
      <c r="P4" s="1085"/>
      <c r="Q4" s="1085"/>
      <c r="R4" s="1085"/>
      <c r="S4" s="1085"/>
      <c r="T4" s="1085"/>
      <c r="U4" s="1085"/>
      <c r="V4" s="1085"/>
      <c r="W4" s="1085"/>
      <c r="X4" s="1085"/>
      <c r="Y4" s="1085"/>
      <c r="Z4" s="1085"/>
      <c r="AA4" s="1085"/>
      <c r="AB4" s="1085"/>
    </row>
    <row r="5" spans="1:28" s="503" customFormat="1" ht="19.2">
      <c r="A5" s="1086"/>
      <c r="B5" s="1087"/>
      <c r="C5" s="1087"/>
      <c r="D5" s="1087"/>
      <c r="E5" s="1087"/>
      <c r="F5" s="1086"/>
      <c r="G5" s="1087"/>
      <c r="H5" s="1087"/>
      <c r="I5" s="1087"/>
      <c r="J5" s="1087" t="s">
        <v>1079</v>
      </c>
      <c r="K5" s="1087"/>
      <c r="L5" s="1087"/>
      <c r="M5" s="1087"/>
      <c r="N5" s="1088" t="s">
        <v>1114</v>
      </c>
      <c r="O5" s="1087"/>
      <c r="P5" s="1086"/>
      <c r="Q5" s="1087"/>
      <c r="R5" s="1087"/>
      <c r="S5" s="1087"/>
      <c r="T5" s="1087"/>
      <c r="U5" s="1087"/>
      <c r="V5" s="1087"/>
      <c r="W5" s="1087"/>
      <c r="X5" s="1087"/>
      <c r="Y5" s="1087"/>
      <c r="Z5" s="1087"/>
      <c r="AA5" s="1087"/>
      <c r="AB5" s="1087"/>
    </row>
    <row r="6" spans="1:28" ht="7.5" customHeight="1">
      <c r="B6" s="1059"/>
    </row>
    <row r="7" spans="1:28" ht="18.75" customHeight="1">
      <c r="B7" s="1065"/>
      <c r="C7" s="1066"/>
      <c r="D7" s="1066"/>
      <c r="E7" s="1066"/>
      <c r="F7" s="1066"/>
      <c r="G7" s="1066"/>
      <c r="H7" s="1066"/>
      <c r="I7" s="1066"/>
      <c r="J7" s="1066"/>
      <c r="K7" s="1066"/>
      <c r="L7" s="1066"/>
      <c r="M7" s="1066"/>
      <c r="N7" s="1066"/>
      <c r="O7" s="1066"/>
      <c r="P7" s="1066"/>
      <c r="Q7" s="1066"/>
      <c r="R7" s="1066"/>
      <c r="S7" s="1066"/>
      <c r="T7" s="1066"/>
      <c r="U7" s="1066"/>
      <c r="V7" s="1066"/>
      <c r="W7" s="1066"/>
      <c r="X7" s="1066"/>
      <c r="Y7" s="1066"/>
      <c r="Z7" s="1066"/>
      <c r="AA7" s="1066"/>
      <c r="AB7" s="1067"/>
    </row>
    <row r="8" spans="1:28" ht="18.75" customHeight="1">
      <c r="B8" s="1089"/>
      <c r="C8" s="1058"/>
      <c r="D8" s="1058"/>
      <c r="E8" s="1058"/>
      <c r="F8" s="1058"/>
      <c r="G8" s="1058"/>
      <c r="H8" s="1058"/>
      <c r="I8" s="1058"/>
      <c r="J8" s="1058"/>
      <c r="K8" s="1058"/>
      <c r="L8" s="1058"/>
      <c r="M8" s="1058"/>
      <c r="N8" s="1058"/>
      <c r="O8" s="1058"/>
      <c r="P8" s="1058"/>
      <c r="Q8" s="1058"/>
      <c r="R8" s="1058"/>
      <c r="S8" s="1058"/>
      <c r="T8" s="1058"/>
      <c r="U8" s="1058"/>
      <c r="V8" s="1058"/>
      <c r="W8" s="1058"/>
      <c r="X8" s="1058"/>
      <c r="Y8" s="1058"/>
      <c r="Z8" s="1058"/>
      <c r="AA8" s="1058"/>
      <c r="AB8" s="1076"/>
    </row>
    <row r="9" spans="1:28" ht="18.75" customHeight="1">
      <c r="B9" s="1089"/>
      <c r="C9" s="1058"/>
      <c r="D9" s="1058"/>
      <c r="E9" s="1058"/>
      <c r="F9" s="1058"/>
      <c r="G9" s="1058"/>
      <c r="H9" s="1058"/>
      <c r="I9" s="1058"/>
      <c r="J9" s="1058"/>
      <c r="K9" s="1058"/>
      <c r="L9" s="1058"/>
      <c r="M9" s="1058"/>
      <c r="N9" s="1058"/>
      <c r="O9" s="1058"/>
      <c r="P9" s="1058"/>
      <c r="Q9" s="1058"/>
      <c r="R9" s="1058"/>
      <c r="S9" s="1058"/>
      <c r="T9" s="1058"/>
      <c r="U9" s="1058"/>
      <c r="V9" s="1058"/>
      <c r="W9" s="1058"/>
      <c r="X9" s="1058"/>
      <c r="Y9" s="1058"/>
      <c r="Z9" s="1058"/>
      <c r="AA9" s="1058"/>
      <c r="AB9" s="1076"/>
    </row>
    <row r="10" spans="1:28" ht="18.75" customHeight="1">
      <c r="B10" s="4918" t="s">
        <v>1138</v>
      </c>
      <c r="C10" s="4919"/>
      <c r="D10" s="4919"/>
      <c r="E10" s="4919"/>
      <c r="F10" s="4919"/>
      <c r="G10" s="4919"/>
      <c r="H10" s="4919"/>
      <c r="I10" s="4919"/>
      <c r="J10" s="4919"/>
      <c r="K10" s="4919"/>
      <c r="L10" s="4919"/>
      <c r="M10" s="4919"/>
      <c r="N10" s="4919"/>
      <c r="O10" s="4919"/>
      <c r="P10" s="4919"/>
      <c r="Q10" s="4919"/>
      <c r="R10" s="4919"/>
      <c r="S10" s="4919"/>
      <c r="T10" s="4919"/>
      <c r="U10" s="4919"/>
      <c r="V10" s="4919"/>
      <c r="W10" s="4919"/>
      <c r="X10" s="4919"/>
      <c r="Y10" s="4919"/>
      <c r="Z10" s="4919"/>
      <c r="AA10" s="4919"/>
      <c r="AB10" s="4920"/>
    </row>
    <row r="11" spans="1:28" ht="18.75" customHeight="1">
      <c r="B11" s="1078"/>
      <c r="C11" s="1075"/>
      <c r="D11" s="1075"/>
      <c r="E11" s="1075"/>
      <c r="F11" s="1075"/>
      <c r="G11" s="1075"/>
      <c r="H11" s="1079"/>
      <c r="I11" s="1079"/>
      <c r="J11" s="1079"/>
      <c r="K11" s="1079"/>
      <c r="L11" s="1079"/>
      <c r="M11" s="1079"/>
      <c r="N11" s="1079"/>
      <c r="O11" s="1079"/>
      <c r="P11" s="1079"/>
      <c r="Q11" s="1079"/>
      <c r="R11" s="1079"/>
      <c r="S11" s="1079"/>
      <c r="T11" s="1079"/>
      <c r="U11" s="1079"/>
      <c r="V11" s="1079"/>
      <c r="W11" s="1079"/>
      <c r="X11" s="1079"/>
      <c r="Y11" s="1079"/>
      <c r="Z11" s="1079"/>
      <c r="AA11" s="1079"/>
      <c r="AB11" s="1080"/>
    </row>
    <row r="12" spans="1:28" ht="18.75" customHeight="1">
      <c r="B12" s="4918" t="s">
        <v>1111</v>
      </c>
      <c r="C12" s="4919"/>
      <c r="D12" s="4919"/>
      <c r="E12" s="4919"/>
      <c r="F12" s="4919"/>
      <c r="G12" s="4919"/>
      <c r="H12" s="4919"/>
      <c r="I12" s="4919"/>
      <c r="J12" s="4919"/>
      <c r="K12" s="4919"/>
      <c r="L12" s="4919"/>
      <c r="M12" s="4919"/>
      <c r="N12" s="4919"/>
      <c r="O12" s="4919"/>
      <c r="P12" s="4919"/>
      <c r="Q12" s="4919"/>
      <c r="R12" s="4919"/>
      <c r="S12" s="4919"/>
      <c r="T12" s="4919"/>
      <c r="U12" s="4919"/>
      <c r="V12" s="4919"/>
      <c r="W12" s="4919"/>
      <c r="X12" s="4919"/>
      <c r="Y12" s="4919"/>
      <c r="Z12" s="4919"/>
      <c r="AA12" s="4919"/>
      <c r="AB12" s="4920"/>
    </row>
    <row r="13" spans="1:28" ht="18.75" customHeight="1">
      <c r="B13" s="4918" t="s">
        <v>1112</v>
      </c>
      <c r="C13" s="4919"/>
      <c r="D13" s="4919"/>
      <c r="E13" s="4919"/>
      <c r="F13" s="4919"/>
      <c r="G13" s="4919"/>
      <c r="H13" s="4919"/>
      <c r="I13" s="4919"/>
      <c r="J13" s="4919"/>
      <c r="K13" s="4919"/>
      <c r="L13" s="4919"/>
      <c r="M13" s="4919"/>
      <c r="N13" s="4919"/>
      <c r="O13" s="4919"/>
      <c r="P13" s="4919"/>
      <c r="Q13" s="4919"/>
      <c r="R13" s="4919"/>
      <c r="S13" s="4919"/>
      <c r="T13" s="4919"/>
      <c r="U13" s="4919"/>
      <c r="V13" s="4919"/>
      <c r="W13" s="4919"/>
      <c r="X13" s="4919"/>
      <c r="Y13" s="4919"/>
      <c r="Z13" s="4919"/>
      <c r="AA13" s="4919"/>
      <c r="AB13" s="4920"/>
    </row>
    <row r="14" spans="1:28" ht="18.75" customHeight="1">
      <c r="A14" s="1058"/>
      <c r="B14" s="1089"/>
      <c r="C14" s="1058"/>
      <c r="D14" s="1058"/>
      <c r="E14" s="1058"/>
      <c r="F14" s="1058"/>
      <c r="G14" s="1058"/>
      <c r="H14" s="1058"/>
      <c r="I14" s="1058"/>
      <c r="J14" s="1058"/>
      <c r="K14" s="1058"/>
      <c r="L14" s="1058"/>
      <c r="M14" s="1058"/>
      <c r="N14" s="1058"/>
      <c r="O14" s="1058"/>
      <c r="P14" s="1058"/>
      <c r="Q14" s="1058"/>
      <c r="R14" s="1058"/>
      <c r="S14" s="1058"/>
      <c r="T14" s="1058"/>
      <c r="U14" s="1058"/>
      <c r="V14" s="1058"/>
      <c r="W14" s="1058"/>
      <c r="X14" s="1058"/>
      <c r="Y14" s="1058"/>
      <c r="Z14" s="1058"/>
      <c r="AA14" s="1058"/>
      <c r="AB14" s="1076"/>
    </row>
    <row r="15" spans="1:28" ht="18.75" customHeight="1">
      <c r="B15" s="1089"/>
      <c r="C15" s="1058"/>
      <c r="D15" s="1058"/>
      <c r="E15" s="1058"/>
      <c r="F15" s="1058"/>
      <c r="G15" s="1058"/>
      <c r="H15" s="1058"/>
      <c r="I15" s="1058"/>
      <c r="J15" s="1058"/>
      <c r="K15" s="1058"/>
      <c r="L15" s="1058"/>
      <c r="M15" s="1058"/>
      <c r="N15" s="1058"/>
      <c r="O15" s="1058"/>
      <c r="P15" s="1058"/>
      <c r="Q15" s="1058"/>
      <c r="R15" s="1058"/>
      <c r="S15" s="1058"/>
      <c r="T15" s="1058"/>
      <c r="U15" s="1058"/>
      <c r="V15" s="1058"/>
      <c r="W15" s="1058"/>
      <c r="X15" s="1058"/>
      <c r="Y15" s="1058"/>
      <c r="Z15" s="1058"/>
      <c r="AA15" s="1058"/>
      <c r="AB15" s="1076"/>
    </row>
    <row r="16" spans="1:28" ht="18.75" customHeight="1">
      <c r="B16" s="1089"/>
      <c r="C16" s="1058"/>
      <c r="D16" s="1058"/>
      <c r="E16" s="1058"/>
      <c r="F16" s="1058"/>
      <c r="G16" s="1058"/>
      <c r="H16" s="1058"/>
      <c r="I16" s="1058"/>
      <c r="J16" s="1058"/>
      <c r="K16" s="1058"/>
      <c r="L16" s="1058"/>
      <c r="M16" s="1058"/>
      <c r="N16" s="1058"/>
      <c r="O16" s="1058"/>
      <c r="P16" s="1058"/>
      <c r="Q16" s="1058"/>
      <c r="R16" s="1058"/>
      <c r="S16" s="1058"/>
      <c r="T16" s="1058"/>
      <c r="U16" s="1058"/>
      <c r="V16" s="1058"/>
      <c r="W16" s="1058"/>
      <c r="X16" s="1058"/>
      <c r="Y16" s="1058"/>
      <c r="Z16" s="1058"/>
      <c r="AA16" s="1058"/>
      <c r="AB16" s="1076"/>
    </row>
    <row r="17" spans="1:28" ht="18.75" customHeight="1">
      <c r="B17" s="1089"/>
      <c r="C17" s="1058"/>
      <c r="D17" s="1058"/>
      <c r="E17" s="1058"/>
      <c r="F17" s="1058"/>
      <c r="G17" s="1058"/>
      <c r="H17" s="1058"/>
      <c r="I17" s="1058"/>
      <c r="J17" s="1058"/>
      <c r="K17" s="1058"/>
      <c r="L17" s="1058"/>
      <c r="M17" s="1058"/>
      <c r="N17" s="1058"/>
      <c r="O17" s="1058"/>
      <c r="P17" s="1058"/>
      <c r="Q17" s="1058"/>
      <c r="R17" s="1058"/>
      <c r="S17" s="1058"/>
      <c r="T17" s="1058"/>
      <c r="U17" s="1058"/>
      <c r="V17" s="1058"/>
      <c r="W17" s="1058"/>
      <c r="X17" s="1058"/>
      <c r="Y17" s="1058"/>
      <c r="Z17" s="1058"/>
      <c r="AA17" s="1058"/>
      <c r="AB17" s="1076"/>
    </row>
    <row r="18" spans="1:28" ht="18.75" customHeight="1">
      <c r="B18" s="1089"/>
      <c r="C18" s="1058"/>
      <c r="D18" s="1058"/>
      <c r="E18" s="1058"/>
      <c r="F18" s="1058"/>
      <c r="G18" s="1058"/>
      <c r="H18" s="1058"/>
      <c r="I18" s="1058"/>
      <c r="J18" s="1058"/>
      <c r="K18" s="1058"/>
      <c r="L18" s="1058"/>
      <c r="M18" s="1058"/>
      <c r="N18" s="1058"/>
      <c r="O18" s="1058"/>
      <c r="P18" s="1058"/>
      <c r="Q18" s="1058"/>
      <c r="R18" s="1058"/>
      <c r="S18" s="1058"/>
      <c r="T18" s="1058"/>
      <c r="U18" s="1058"/>
      <c r="V18" s="1058"/>
      <c r="W18" s="1058"/>
      <c r="X18" s="1058"/>
      <c r="Y18" s="1058"/>
      <c r="Z18" s="1058"/>
      <c r="AA18" s="1058"/>
      <c r="AB18" s="1076"/>
    </row>
    <row r="19" spans="1:28" ht="18.75" customHeight="1">
      <c r="B19" s="1089"/>
      <c r="C19" s="1058"/>
      <c r="D19" s="1058"/>
      <c r="E19" s="1058"/>
      <c r="F19" s="1058"/>
      <c r="G19" s="1058"/>
      <c r="H19" s="1058"/>
      <c r="I19" s="1058"/>
      <c r="J19" s="1058"/>
      <c r="K19" s="1058"/>
      <c r="L19" s="1058"/>
      <c r="M19" s="1058"/>
      <c r="N19" s="1058"/>
      <c r="O19" s="1058"/>
      <c r="P19" s="1058"/>
      <c r="Q19" s="1058"/>
      <c r="R19" s="1058"/>
      <c r="S19" s="1058"/>
      <c r="T19" s="1058"/>
      <c r="U19" s="1058"/>
      <c r="V19" s="1058"/>
      <c r="W19" s="1058"/>
      <c r="X19" s="1058"/>
      <c r="Y19" s="1058"/>
      <c r="Z19" s="1058"/>
      <c r="AA19" s="1058"/>
      <c r="AB19" s="1076"/>
    </row>
    <row r="20" spans="1:28" ht="18.75" customHeight="1">
      <c r="B20" s="1089"/>
      <c r="C20" s="1058"/>
      <c r="D20" s="1058"/>
      <c r="E20" s="1058"/>
      <c r="F20" s="1058"/>
      <c r="G20" s="1058"/>
      <c r="H20" s="1058"/>
      <c r="I20" s="1058"/>
      <c r="J20" s="1058"/>
      <c r="K20" s="1058"/>
      <c r="L20" s="1058"/>
      <c r="M20" s="1058"/>
      <c r="N20" s="1058"/>
      <c r="O20" s="1058"/>
      <c r="P20" s="1058"/>
      <c r="Q20" s="1058"/>
      <c r="R20" s="1058"/>
      <c r="S20" s="1058"/>
      <c r="T20" s="1058"/>
      <c r="U20" s="1058"/>
      <c r="V20" s="1058"/>
      <c r="W20" s="1058"/>
      <c r="X20" s="1058"/>
      <c r="Y20" s="1058"/>
      <c r="Z20" s="1058"/>
      <c r="AA20" s="1058"/>
      <c r="AB20" s="1076"/>
    </row>
    <row r="21" spans="1:28" ht="18.75" customHeight="1">
      <c r="A21" s="1058"/>
      <c r="B21" s="1089"/>
      <c r="C21" s="1058"/>
      <c r="D21" s="1058"/>
      <c r="E21" s="1058"/>
      <c r="F21" s="1058"/>
      <c r="G21" s="1058"/>
      <c r="H21" s="1058"/>
      <c r="I21" s="1058"/>
      <c r="J21" s="4928"/>
      <c r="K21" s="4928"/>
      <c r="L21" s="4928"/>
      <c r="M21" s="4928"/>
      <c r="N21" s="1058"/>
      <c r="O21" s="1090"/>
      <c r="P21" s="1058"/>
      <c r="Q21" s="1058"/>
      <c r="R21" s="1058"/>
      <c r="S21" s="1058"/>
      <c r="T21" s="1058"/>
      <c r="U21" s="4928"/>
      <c r="V21" s="4928"/>
      <c r="W21" s="4928"/>
      <c r="X21" s="4928"/>
      <c r="Y21" s="4928"/>
      <c r="Z21" s="4928"/>
      <c r="AA21" s="1058"/>
      <c r="AB21" s="1091"/>
    </row>
    <row r="22" spans="1:28" ht="18.75" customHeight="1">
      <c r="A22" s="1058"/>
      <c r="B22" s="1089"/>
      <c r="C22" s="1058"/>
      <c r="D22" s="1058"/>
      <c r="E22" s="1058"/>
      <c r="F22" s="1058"/>
      <c r="G22" s="1058"/>
      <c r="H22" s="1058"/>
      <c r="I22" s="1058"/>
      <c r="J22" s="1058"/>
      <c r="K22" s="1058"/>
      <c r="L22" s="1058"/>
      <c r="M22" s="4919"/>
      <c r="N22" s="4919"/>
      <c r="O22" s="4919"/>
      <c r="P22" s="1058"/>
      <c r="Q22" s="1058"/>
      <c r="R22" s="1058"/>
      <c r="S22" s="1058"/>
      <c r="T22" s="1058"/>
      <c r="U22" s="1058"/>
      <c r="V22" s="1058"/>
      <c r="W22" s="1058"/>
      <c r="X22" s="1058"/>
      <c r="Y22" s="1058"/>
      <c r="Z22" s="4919"/>
      <c r="AA22" s="4919"/>
      <c r="AB22" s="4920"/>
    </row>
    <row r="23" spans="1:28" ht="18.75" customHeight="1">
      <c r="B23" s="1089"/>
      <c r="C23" s="1058"/>
      <c r="D23" s="1058"/>
      <c r="E23" s="1058"/>
      <c r="F23" s="1058"/>
      <c r="G23" s="1058"/>
      <c r="H23" s="1058"/>
      <c r="I23" s="1058"/>
      <c r="J23" s="1058"/>
      <c r="K23" s="1058"/>
      <c r="L23" s="1058"/>
      <c r="M23" s="1058"/>
      <c r="N23" s="1058"/>
      <c r="O23" s="1058"/>
      <c r="P23" s="1058"/>
      <c r="Q23" s="1058"/>
      <c r="R23" s="1058"/>
      <c r="S23" s="1058"/>
      <c r="T23" s="1058"/>
      <c r="U23" s="1058"/>
      <c r="V23" s="1058"/>
      <c r="W23" s="1058"/>
      <c r="X23" s="1058"/>
      <c r="Y23" s="1058"/>
      <c r="Z23" s="1058"/>
      <c r="AA23" s="1058"/>
      <c r="AB23" s="1076"/>
    </row>
    <row r="24" spans="1:28" ht="18.75" customHeight="1">
      <c r="B24" s="1089"/>
      <c r="C24" s="1058"/>
      <c r="D24" s="1058"/>
      <c r="E24" s="1058"/>
      <c r="F24" s="1058"/>
      <c r="G24" s="1058"/>
      <c r="H24" s="1058"/>
      <c r="I24" s="1058"/>
      <c r="J24" s="1058"/>
      <c r="K24" s="1058"/>
      <c r="L24" s="1058"/>
      <c r="M24" s="1058"/>
      <c r="N24" s="1058"/>
      <c r="O24" s="1058"/>
      <c r="P24" s="1058"/>
      <c r="Q24" s="1058"/>
      <c r="R24" s="1058"/>
      <c r="S24" s="1058"/>
      <c r="T24" s="1058"/>
      <c r="U24" s="1058"/>
      <c r="V24" s="1058"/>
      <c r="W24" s="1058"/>
      <c r="X24" s="1058"/>
      <c r="Y24" s="1058"/>
      <c r="Z24" s="1058"/>
      <c r="AA24" s="1058"/>
      <c r="AB24" s="1076"/>
    </row>
    <row r="25" spans="1:28" ht="18.75" customHeight="1">
      <c r="B25" s="1089"/>
      <c r="C25" s="1058"/>
      <c r="D25" s="1058"/>
      <c r="E25" s="1058"/>
      <c r="F25" s="1058"/>
      <c r="G25" s="1058"/>
      <c r="H25" s="1058"/>
      <c r="I25" s="1058"/>
      <c r="J25" s="1058"/>
      <c r="K25" s="1058"/>
      <c r="L25" s="1058"/>
      <c r="M25" s="1058"/>
      <c r="N25" s="1058"/>
      <c r="O25" s="1058"/>
      <c r="P25" s="1058"/>
      <c r="Q25" s="1058"/>
      <c r="R25" s="1058"/>
      <c r="S25" s="1058"/>
      <c r="T25" s="1058"/>
      <c r="U25" s="1058"/>
      <c r="V25" s="1058"/>
      <c r="W25" s="1058"/>
      <c r="X25" s="1058"/>
      <c r="Y25" s="1058"/>
      <c r="Z25" s="1058"/>
      <c r="AA25" s="1058"/>
      <c r="AB25" s="1076"/>
    </row>
    <row r="26" spans="1:28" ht="18.75" customHeight="1">
      <c r="B26" s="1089"/>
      <c r="C26" s="1058"/>
      <c r="D26" s="1058"/>
      <c r="E26" s="1058"/>
      <c r="F26" s="1058"/>
      <c r="G26" s="1058"/>
      <c r="H26" s="1058"/>
      <c r="I26" s="1058"/>
      <c r="J26" s="1058"/>
      <c r="K26" s="1058"/>
      <c r="L26" s="1058"/>
      <c r="M26" s="1058"/>
      <c r="N26" s="1058"/>
      <c r="O26" s="1058"/>
      <c r="P26" s="1058"/>
      <c r="Q26" s="1058"/>
      <c r="R26" s="1058"/>
      <c r="S26" s="1058"/>
      <c r="T26" s="1058"/>
      <c r="U26" s="1058"/>
      <c r="V26" s="1058"/>
      <c r="W26" s="1058"/>
      <c r="X26" s="1058"/>
      <c r="Y26" s="1058"/>
      <c r="Z26" s="1058"/>
      <c r="AA26" s="1058"/>
      <c r="AB26" s="1076"/>
    </row>
    <row r="27" spans="1:28" ht="18.75" customHeight="1">
      <c r="B27" s="1089"/>
      <c r="C27" s="1058"/>
      <c r="D27" s="1058"/>
      <c r="E27" s="1058"/>
      <c r="F27" s="1058"/>
      <c r="G27" s="1058"/>
      <c r="H27" s="1058"/>
      <c r="I27" s="1058"/>
      <c r="J27" s="1058"/>
      <c r="K27" s="1058"/>
      <c r="L27" s="1058"/>
      <c r="M27" s="1058"/>
      <c r="N27" s="1058"/>
      <c r="O27" s="1058"/>
      <c r="P27" s="1058"/>
      <c r="Q27" s="1058"/>
      <c r="R27" s="1058"/>
      <c r="S27" s="1058"/>
      <c r="T27" s="1058"/>
      <c r="U27" s="1058"/>
      <c r="V27" s="1058"/>
      <c r="W27" s="1058"/>
      <c r="X27" s="1058"/>
      <c r="Y27" s="1058"/>
      <c r="Z27" s="1058"/>
      <c r="AA27" s="1058"/>
      <c r="AB27" s="1076"/>
    </row>
    <row r="28" spans="1:28" ht="18.75" customHeight="1">
      <c r="B28" s="1074"/>
      <c r="C28" s="1075"/>
      <c r="D28" s="1075"/>
      <c r="E28" s="1075"/>
      <c r="F28" s="1075"/>
      <c r="G28" s="1075"/>
      <c r="H28" s="1058"/>
      <c r="I28" s="1058"/>
      <c r="J28" s="1058"/>
      <c r="K28" s="1058"/>
      <c r="L28" s="1058"/>
      <c r="M28" s="1058"/>
      <c r="N28" s="1058"/>
      <c r="O28" s="1058"/>
      <c r="P28" s="1058"/>
      <c r="Q28" s="1058"/>
      <c r="R28" s="1058"/>
      <c r="S28" s="1058"/>
      <c r="T28" s="1058"/>
      <c r="U28" s="1058"/>
      <c r="V28" s="1058"/>
      <c r="W28" s="1058"/>
      <c r="X28" s="1058"/>
      <c r="Y28" s="1058"/>
      <c r="Z28" s="1058"/>
      <c r="AA28" s="1058"/>
      <c r="AB28" s="1076"/>
    </row>
    <row r="29" spans="1:28" ht="18.75" customHeight="1">
      <c r="B29" s="1074"/>
      <c r="C29" s="1075"/>
      <c r="D29" s="1075"/>
      <c r="E29" s="1075"/>
      <c r="F29" s="1075"/>
      <c r="G29" s="1075"/>
      <c r="H29" s="1058"/>
      <c r="I29" s="1058"/>
      <c r="J29" s="1058"/>
      <c r="K29" s="1058"/>
      <c r="L29" s="1058"/>
      <c r="M29" s="1058"/>
      <c r="N29" s="1058"/>
      <c r="O29" s="1077"/>
      <c r="P29" s="1077"/>
      <c r="Q29" s="1058"/>
      <c r="R29" s="1058"/>
      <c r="S29" s="1058"/>
      <c r="T29" s="1058"/>
      <c r="U29" s="1058"/>
      <c r="V29" s="1058"/>
      <c r="W29" s="1058"/>
      <c r="X29" s="1058"/>
      <c r="Y29" s="1058"/>
      <c r="Z29" s="1058"/>
      <c r="AA29" s="1058"/>
      <c r="AB29" s="1076"/>
    </row>
    <row r="30" spans="1:28" ht="18.75" customHeight="1">
      <c r="B30" s="1089"/>
      <c r="C30" s="1058"/>
      <c r="D30" s="1058"/>
      <c r="E30" s="1058"/>
      <c r="F30" s="1058"/>
      <c r="G30" s="1058"/>
      <c r="H30" s="1058"/>
      <c r="I30" s="1058"/>
      <c r="J30" s="1058"/>
      <c r="K30" s="1058"/>
      <c r="L30" s="1058"/>
      <c r="M30" s="1058"/>
      <c r="N30" s="1058"/>
      <c r="O30" s="1058"/>
      <c r="P30" s="1058"/>
      <c r="Q30" s="1058"/>
      <c r="R30" s="1058"/>
      <c r="S30" s="1058"/>
      <c r="T30" s="1058"/>
      <c r="U30" s="1058"/>
      <c r="V30" s="1058"/>
      <c r="W30" s="1058"/>
      <c r="X30" s="1058"/>
      <c r="Y30" s="1058"/>
      <c r="Z30" s="1058"/>
      <c r="AA30" s="1058"/>
      <c r="AB30" s="1076"/>
    </row>
    <row r="31" spans="1:28" ht="18.75" customHeight="1">
      <c r="B31" s="1078"/>
      <c r="C31" s="1075"/>
      <c r="D31" s="1075"/>
      <c r="E31" s="1075"/>
      <c r="F31" s="1075"/>
      <c r="G31" s="1075"/>
      <c r="H31" s="1079"/>
      <c r="I31" s="1079"/>
      <c r="J31" s="1079"/>
      <c r="K31" s="1079"/>
      <c r="L31" s="1079"/>
      <c r="M31" s="1079"/>
      <c r="N31" s="1079"/>
      <c r="O31" s="1079"/>
      <c r="P31" s="1079"/>
      <c r="Q31" s="1079"/>
      <c r="R31" s="1079"/>
      <c r="S31" s="1079"/>
      <c r="T31" s="1079"/>
      <c r="U31" s="1079"/>
      <c r="V31" s="1079"/>
      <c r="W31" s="1079"/>
      <c r="X31" s="1079"/>
      <c r="Y31" s="1079"/>
      <c r="Z31" s="1079"/>
      <c r="AA31" s="1079"/>
      <c r="AB31" s="1080"/>
    </row>
    <row r="32" spans="1:28" ht="18.75" customHeight="1">
      <c r="B32" s="1089"/>
      <c r="C32" s="1058"/>
      <c r="D32" s="1058"/>
      <c r="E32" s="1058"/>
      <c r="F32" s="1058"/>
      <c r="G32" s="1058"/>
      <c r="H32" s="1058"/>
      <c r="I32" s="1058"/>
      <c r="J32" s="1058"/>
      <c r="K32" s="1058"/>
      <c r="L32" s="1058"/>
      <c r="M32" s="1058"/>
      <c r="N32" s="1058"/>
      <c r="O32" s="1058"/>
      <c r="P32" s="1058"/>
      <c r="Q32" s="1058"/>
      <c r="R32" s="1058"/>
      <c r="S32" s="1058"/>
      <c r="T32" s="1058"/>
      <c r="U32" s="1058"/>
      <c r="V32" s="1058"/>
      <c r="W32" s="1058"/>
      <c r="X32" s="1058"/>
      <c r="Y32" s="1058"/>
      <c r="Z32" s="1058"/>
      <c r="AA32" s="1058"/>
      <c r="AB32" s="1076"/>
    </row>
    <row r="33" spans="2:28" ht="18.75" customHeight="1">
      <c r="B33" s="1089"/>
      <c r="C33" s="1058"/>
      <c r="D33" s="1058"/>
      <c r="E33" s="1058"/>
      <c r="F33" s="1058"/>
      <c r="G33" s="1058"/>
      <c r="H33" s="1058"/>
      <c r="I33" s="1058"/>
      <c r="J33" s="1058"/>
      <c r="K33" s="1058"/>
      <c r="L33" s="1058"/>
      <c r="M33" s="1058"/>
      <c r="N33" s="1058"/>
      <c r="O33" s="1058"/>
      <c r="P33" s="1058"/>
      <c r="Q33" s="1058"/>
      <c r="R33" s="1058"/>
      <c r="S33" s="1058"/>
      <c r="T33" s="1058"/>
      <c r="U33" s="1058"/>
      <c r="V33" s="1058"/>
      <c r="W33" s="1058"/>
      <c r="X33" s="1058"/>
      <c r="Y33" s="1058"/>
      <c r="Z33" s="1058"/>
      <c r="AA33" s="1058"/>
      <c r="AB33" s="1076"/>
    </row>
    <row r="34" spans="2:28" ht="18.75" customHeight="1">
      <c r="B34" s="1078"/>
      <c r="C34" s="1077"/>
      <c r="D34" s="1079"/>
      <c r="E34" s="1079"/>
      <c r="F34" s="1079"/>
      <c r="G34" s="1079"/>
      <c r="H34" s="1079"/>
      <c r="I34" s="1079"/>
      <c r="J34" s="1079"/>
      <c r="K34" s="1079"/>
      <c r="L34" s="1079"/>
      <c r="M34" s="1079"/>
      <c r="N34" s="1079"/>
      <c r="O34" s="1079"/>
      <c r="P34" s="1079"/>
      <c r="Q34" s="1079"/>
      <c r="R34" s="1079"/>
      <c r="S34" s="1079"/>
      <c r="T34" s="1079"/>
      <c r="U34" s="1079"/>
      <c r="V34" s="1079"/>
      <c r="W34" s="1079"/>
      <c r="X34" s="1079"/>
      <c r="Y34" s="1079"/>
      <c r="Z34" s="1079"/>
      <c r="AA34" s="1079"/>
      <c r="AB34" s="1080"/>
    </row>
    <row r="35" spans="2:28" ht="18.75" customHeight="1">
      <c r="B35" s="1078"/>
      <c r="C35" s="1077"/>
      <c r="D35" s="1079"/>
      <c r="E35" s="1079"/>
      <c r="F35" s="1079"/>
      <c r="G35" s="1079"/>
      <c r="H35" s="1079"/>
      <c r="I35" s="1079"/>
      <c r="J35" s="1079"/>
      <c r="K35" s="1079"/>
      <c r="L35" s="1079"/>
      <c r="M35" s="1079"/>
      <c r="N35" s="1079"/>
      <c r="O35" s="1079"/>
      <c r="P35" s="1079"/>
      <c r="Q35" s="1079"/>
      <c r="R35" s="1079"/>
      <c r="S35" s="1079"/>
      <c r="T35" s="1079"/>
      <c r="U35" s="1079"/>
      <c r="V35" s="1079"/>
      <c r="W35" s="1079"/>
      <c r="X35" s="1079"/>
      <c r="Y35" s="1079"/>
      <c r="Z35" s="1079"/>
      <c r="AA35" s="1079"/>
      <c r="AB35" s="1080"/>
    </row>
    <row r="36" spans="2:28" ht="18.75" customHeight="1">
      <c r="B36" s="1078"/>
      <c r="C36" s="1077"/>
      <c r="D36" s="1079"/>
      <c r="E36" s="1079"/>
      <c r="F36" s="1079"/>
      <c r="G36" s="1079"/>
      <c r="H36" s="1079"/>
      <c r="I36" s="1079"/>
      <c r="J36" s="1079"/>
      <c r="K36" s="1079"/>
      <c r="L36" s="1079"/>
      <c r="M36" s="1079"/>
      <c r="N36" s="1079"/>
      <c r="O36" s="1079"/>
      <c r="P36" s="1079"/>
      <c r="Q36" s="1079"/>
      <c r="R36" s="1079"/>
      <c r="S36" s="1079"/>
      <c r="T36" s="1079"/>
      <c r="U36" s="1079"/>
      <c r="V36" s="1079"/>
      <c r="W36" s="1079"/>
      <c r="X36" s="1079"/>
      <c r="Y36" s="1079"/>
      <c r="Z36" s="1079"/>
      <c r="AA36" s="1079"/>
      <c r="AB36" s="1080"/>
    </row>
    <row r="37" spans="2:28" ht="18.75" customHeight="1">
      <c r="B37" s="1078"/>
      <c r="C37" s="1077"/>
      <c r="D37" s="1079"/>
      <c r="E37" s="1079"/>
      <c r="F37" s="1079"/>
      <c r="G37" s="1079"/>
      <c r="H37" s="1079"/>
      <c r="I37" s="1079"/>
      <c r="J37" s="1079"/>
      <c r="K37" s="1079"/>
      <c r="L37" s="1079"/>
      <c r="M37" s="1079"/>
      <c r="N37" s="1079"/>
      <c r="O37" s="1079"/>
      <c r="P37" s="1079"/>
      <c r="Q37" s="1079"/>
      <c r="R37" s="1079"/>
      <c r="S37" s="1079"/>
      <c r="T37" s="1079"/>
      <c r="U37" s="1079"/>
      <c r="V37" s="1079"/>
      <c r="W37" s="1079"/>
      <c r="X37" s="1079"/>
      <c r="Y37" s="1079"/>
      <c r="Z37" s="1079"/>
      <c r="AA37" s="1079"/>
      <c r="AB37" s="1080"/>
    </row>
    <row r="38" spans="2:28" ht="18.75" customHeight="1">
      <c r="B38" s="1078"/>
      <c r="C38" s="1077"/>
      <c r="D38" s="1079"/>
      <c r="E38" s="1079"/>
      <c r="F38" s="1079"/>
      <c r="G38" s="1079"/>
      <c r="H38" s="1079"/>
      <c r="I38" s="1079"/>
      <c r="J38" s="1079"/>
      <c r="K38" s="1079"/>
      <c r="L38" s="1079"/>
      <c r="M38" s="1079"/>
      <c r="N38" s="1079"/>
      <c r="O38" s="1079"/>
      <c r="P38" s="1079"/>
      <c r="Q38" s="1079"/>
      <c r="R38" s="1079"/>
      <c r="S38" s="1079"/>
      <c r="T38" s="1079"/>
      <c r="U38" s="1079"/>
      <c r="V38" s="1079"/>
      <c r="W38" s="1079"/>
      <c r="X38" s="1079"/>
      <c r="Y38" s="1079"/>
      <c r="Z38" s="1079"/>
      <c r="AA38" s="1079"/>
      <c r="AB38" s="1080"/>
    </row>
    <row r="39" spans="2:28" ht="18.75" customHeight="1">
      <c r="B39" s="1078"/>
      <c r="C39" s="1077"/>
      <c r="D39" s="1079"/>
      <c r="E39" s="1079"/>
      <c r="F39" s="1079"/>
      <c r="G39" s="1079"/>
      <c r="H39" s="1079"/>
      <c r="I39" s="1079"/>
      <c r="J39" s="1079"/>
      <c r="K39" s="1079"/>
      <c r="L39" s="1079"/>
      <c r="M39" s="1079"/>
      <c r="N39" s="1079"/>
      <c r="O39" s="1079"/>
      <c r="P39" s="1079"/>
      <c r="Q39" s="1079"/>
      <c r="R39" s="1079"/>
      <c r="S39" s="1079"/>
      <c r="T39" s="1079"/>
      <c r="U39" s="1079"/>
      <c r="V39" s="1079"/>
      <c r="W39" s="1079"/>
      <c r="X39" s="1079"/>
      <c r="Y39" s="1079"/>
      <c r="Z39" s="1079"/>
      <c r="AA39" s="1079"/>
      <c r="AB39" s="1080"/>
    </row>
    <row r="40" spans="2:28" ht="18.75" customHeight="1">
      <c r="B40" s="1078"/>
      <c r="C40" s="1077"/>
      <c r="D40" s="1079"/>
      <c r="E40" s="1079"/>
      <c r="F40" s="1079"/>
      <c r="G40" s="1079"/>
      <c r="H40" s="1079"/>
      <c r="I40" s="1079"/>
      <c r="J40" s="1079"/>
      <c r="K40" s="1079"/>
      <c r="L40" s="1079"/>
      <c r="M40" s="1079"/>
      <c r="N40" s="1079"/>
      <c r="O40" s="1079"/>
      <c r="P40" s="1079"/>
      <c r="Q40" s="1079"/>
      <c r="R40" s="1079"/>
      <c r="S40" s="1079"/>
      <c r="T40" s="1079"/>
      <c r="U40" s="1079"/>
      <c r="V40" s="1079"/>
      <c r="W40" s="1079"/>
      <c r="X40" s="1079"/>
      <c r="Y40" s="1079"/>
      <c r="Z40" s="1079"/>
      <c r="AA40" s="1079"/>
      <c r="AB40" s="1080"/>
    </row>
    <row r="41" spans="2:28" ht="18.75" customHeight="1">
      <c r="B41" s="1081"/>
      <c r="C41" s="1082"/>
      <c r="D41" s="1083"/>
      <c r="E41" s="1083"/>
      <c r="F41" s="1083"/>
      <c r="G41" s="1083"/>
      <c r="H41" s="1083"/>
      <c r="I41" s="1083"/>
      <c r="J41" s="1083"/>
      <c r="K41" s="1083"/>
      <c r="L41" s="1083"/>
      <c r="M41" s="1083"/>
      <c r="N41" s="1083"/>
      <c r="O41" s="1083"/>
      <c r="P41" s="1083"/>
      <c r="Q41" s="1083"/>
      <c r="R41" s="1083"/>
      <c r="S41" s="1083"/>
      <c r="T41" s="1083"/>
      <c r="U41" s="1083"/>
      <c r="V41" s="1083"/>
      <c r="W41" s="1083"/>
      <c r="X41" s="1083"/>
      <c r="Y41" s="1083"/>
      <c r="Z41" s="1083"/>
      <c r="AA41" s="1083"/>
      <c r="AB41" s="1084"/>
    </row>
    <row r="42" spans="2:28" ht="15.75" customHeight="1">
      <c r="B42" s="502"/>
    </row>
  </sheetData>
  <mergeCells count="8">
    <mergeCell ref="M22:O22"/>
    <mergeCell ref="Z22:AB22"/>
    <mergeCell ref="B3:AB3"/>
    <mergeCell ref="B10:AB10"/>
    <mergeCell ref="B12:AB12"/>
    <mergeCell ref="B13:AB13"/>
    <mergeCell ref="J21:M21"/>
    <mergeCell ref="U21:Z21"/>
  </mergeCells>
  <phoneticPr fontId="18"/>
  <pageMargins left="0.75" right="0.75" top="0.68" bottom="0.63" header="0.51200000000000001" footer="0.51200000000000001"/>
  <pageSetup paperSize="9" orientation="portrait"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46"/>
  <dimension ref="A1:T51"/>
  <sheetViews>
    <sheetView view="pageBreakPreview" zoomScaleNormal="95" zoomScaleSheetLayoutView="100" workbookViewId="0">
      <selection activeCell="V20" sqref="V20"/>
    </sheetView>
  </sheetViews>
  <sheetFormatPr defaultColWidth="9" defaultRowHeight="10.8"/>
  <cols>
    <col min="1" max="1" width="2.6640625" style="42" customWidth="1"/>
    <col min="2" max="9" width="4.88671875" style="42" customWidth="1"/>
    <col min="10" max="15" width="3.33203125" style="42" customWidth="1"/>
    <col min="16" max="17" width="5.88671875" style="42" customWidth="1"/>
    <col min="18" max="19" width="4.88671875" style="42" customWidth="1"/>
    <col min="20" max="20" width="2.6640625" style="42" customWidth="1"/>
    <col min="21" max="16384" width="9" style="42"/>
  </cols>
  <sheetData>
    <row r="1" spans="1:20" ht="13.2">
      <c r="A1" s="100" t="s">
        <v>189</v>
      </c>
    </row>
    <row r="2" spans="1:20" s="507" customFormat="1" ht="13.2">
      <c r="A2" s="1094"/>
      <c r="B2" s="1094"/>
      <c r="C2" s="1094"/>
      <c r="D2" s="1094"/>
      <c r="E2" s="1094"/>
      <c r="F2" s="1094"/>
      <c r="G2" s="1094"/>
      <c r="H2" s="1094"/>
      <c r="I2" s="1094"/>
      <c r="J2" s="1094"/>
      <c r="K2" s="1094"/>
      <c r="L2" s="1094"/>
      <c r="M2" s="1094"/>
      <c r="N2" s="1094"/>
      <c r="O2" s="1094"/>
      <c r="P2" s="1094"/>
      <c r="Q2" s="1094"/>
      <c r="R2" s="1094"/>
      <c r="S2" s="1094"/>
      <c r="T2" s="1094"/>
    </row>
    <row r="3" spans="1:20" s="507" customFormat="1" ht="20.100000000000001" customHeight="1">
      <c r="A3" s="1094"/>
      <c r="B3" s="1095"/>
      <c r="C3" s="1095"/>
      <c r="D3" s="1096"/>
      <c r="E3" s="1096"/>
      <c r="F3" s="1096"/>
      <c r="G3" s="1097"/>
      <c r="H3" s="1095"/>
      <c r="I3" s="1095"/>
      <c r="J3" s="4936" t="s">
        <v>1747</v>
      </c>
      <c r="K3" s="4936"/>
      <c r="L3" s="4936"/>
      <c r="M3" s="4936" t="s">
        <v>1748</v>
      </c>
      <c r="N3" s="4936"/>
      <c r="O3" s="4936"/>
      <c r="P3" s="4960" t="s">
        <v>1746</v>
      </c>
      <c r="Q3" s="4960"/>
      <c r="R3" s="4929" t="s">
        <v>1154</v>
      </c>
      <c r="S3" s="4930"/>
      <c r="T3" s="4931"/>
    </row>
    <row r="4" spans="1:20" s="507" customFormat="1" ht="20.100000000000001" customHeight="1">
      <c r="A4" s="1094"/>
      <c r="B4" s="1095"/>
      <c r="C4" s="1095"/>
      <c r="D4" s="1096"/>
      <c r="E4" s="1096"/>
      <c r="F4" s="1096"/>
      <c r="G4" s="1095"/>
      <c r="H4" s="1095"/>
      <c r="I4" s="1095"/>
      <c r="J4" s="4936"/>
      <c r="K4" s="4936"/>
      <c r="L4" s="4936"/>
      <c r="M4" s="4936"/>
      <c r="N4" s="4936"/>
      <c r="O4" s="4936"/>
      <c r="P4" s="4960"/>
      <c r="Q4" s="4960"/>
      <c r="R4" s="4929"/>
      <c r="S4" s="4930"/>
      <c r="T4" s="4931"/>
    </row>
    <row r="5" spans="1:20" s="507" customFormat="1" ht="20.100000000000001" customHeight="1">
      <c r="A5" s="1094"/>
      <c r="B5" s="1095"/>
      <c r="C5" s="1095"/>
      <c r="D5" s="1096"/>
      <c r="E5" s="1096"/>
      <c r="F5" s="1096"/>
      <c r="G5" s="1095"/>
      <c r="H5" s="1095"/>
      <c r="I5" s="1095"/>
      <c r="J5" s="4936"/>
      <c r="K5" s="4936"/>
      <c r="L5" s="4936"/>
      <c r="M5" s="4936"/>
      <c r="N5" s="4936"/>
      <c r="O5" s="4936"/>
      <c r="P5" s="4960"/>
      <c r="Q5" s="4960"/>
      <c r="R5" s="4929"/>
      <c r="S5" s="4930"/>
      <c r="T5" s="4931"/>
    </row>
    <row r="6" spans="1:20" s="507" customFormat="1" ht="15" customHeight="1" thickBot="1">
      <c r="A6" s="1094"/>
      <c r="B6" s="1094"/>
      <c r="C6" s="1094"/>
      <c r="D6" s="1094"/>
      <c r="E6" s="1094"/>
      <c r="F6" s="1094"/>
      <c r="G6" s="1094"/>
      <c r="H6" s="1094"/>
      <c r="I6" s="1094"/>
      <c r="J6" s="1094"/>
      <c r="K6" s="1094"/>
      <c r="L6" s="1094"/>
      <c r="M6" s="1094"/>
      <c r="N6" s="1094"/>
      <c r="O6" s="1094"/>
      <c r="P6" s="1094"/>
      <c r="Q6" s="1094"/>
      <c r="R6" s="1094"/>
      <c r="S6" s="1094"/>
      <c r="T6" s="1094"/>
    </row>
    <row r="7" spans="1:20">
      <c r="A7" s="4949"/>
      <c r="B7" s="4950"/>
      <c r="C7" s="4950"/>
      <c r="D7" s="4950"/>
      <c r="E7" s="4950"/>
      <c r="F7" s="4950"/>
      <c r="G7" s="4950"/>
      <c r="H7" s="4950"/>
      <c r="I7" s="4950"/>
      <c r="J7" s="4950"/>
      <c r="K7" s="4950"/>
      <c r="L7" s="4950"/>
      <c r="M7" s="4950"/>
      <c r="N7" s="4950"/>
      <c r="O7" s="4950"/>
      <c r="P7" s="4950"/>
      <c r="Q7" s="4950"/>
      <c r="R7" s="4950"/>
      <c r="S7" s="4950"/>
      <c r="T7" s="4951"/>
    </row>
    <row r="8" spans="1:20" s="47" customFormat="1" ht="21">
      <c r="A8" s="43" t="s">
        <v>190</v>
      </c>
      <c r="B8" s="44"/>
      <c r="C8" s="44"/>
      <c r="D8" s="45"/>
      <c r="E8" s="44"/>
      <c r="F8" s="44"/>
      <c r="G8" s="44"/>
      <c r="H8" s="44"/>
      <c r="I8" s="44"/>
      <c r="J8" s="44"/>
      <c r="K8" s="44"/>
      <c r="L8" s="44"/>
      <c r="M8" s="44"/>
      <c r="N8" s="44"/>
      <c r="O8" s="44"/>
      <c r="P8" s="44"/>
      <c r="Q8" s="44"/>
      <c r="R8" s="44"/>
      <c r="S8" s="44"/>
      <c r="T8" s="46"/>
    </row>
    <row r="9" spans="1:20">
      <c r="A9" s="4952"/>
      <c r="B9" s="4953"/>
      <c r="C9" s="4953"/>
      <c r="D9" s="4953"/>
      <c r="E9" s="4953"/>
      <c r="F9" s="4953"/>
      <c r="G9" s="4953"/>
      <c r="H9" s="4953"/>
      <c r="I9" s="4953"/>
      <c r="J9" s="4953"/>
      <c r="K9" s="4953"/>
      <c r="L9" s="4953"/>
      <c r="M9" s="4953"/>
      <c r="N9" s="4953"/>
      <c r="O9" s="4953"/>
      <c r="P9" s="4953"/>
      <c r="Q9" s="4953"/>
      <c r="R9" s="4953"/>
      <c r="S9" s="4953"/>
      <c r="T9" s="4954"/>
    </row>
    <row r="10" spans="1:20" ht="11.25" customHeight="1">
      <c r="A10" s="48"/>
      <c r="T10" s="49"/>
    </row>
    <row r="11" spans="1:20" ht="20.100000000000001" customHeight="1">
      <c r="A11" s="50" t="s">
        <v>191</v>
      </c>
      <c r="B11" s="51"/>
      <c r="C11" s="51"/>
      <c r="D11" s="52"/>
      <c r="E11" s="4937" t="s">
        <v>192</v>
      </c>
      <c r="F11" s="4938"/>
      <c r="G11" s="4938"/>
      <c r="H11" s="4938"/>
      <c r="I11" s="4939"/>
      <c r="T11" s="49"/>
    </row>
    <row r="12" spans="1:20" ht="13.5" customHeight="1">
      <c r="A12" s="48"/>
      <c r="T12" s="53" t="s">
        <v>332</v>
      </c>
    </row>
    <row r="13" spans="1:20">
      <c r="A13" s="1030"/>
      <c r="B13" s="4953"/>
      <c r="C13" s="4953"/>
      <c r="D13" s="4953"/>
      <c r="E13" s="4953"/>
      <c r="F13" s="4953"/>
      <c r="G13" s="4953"/>
      <c r="H13" s="4953"/>
      <c r="I13" s="4953"/>
      <c r="J13" s="4953"/>
      <c r="K13" s="4953"/>
      <c r="L13" s="4953"/>
      <c r="M13" s="4953"/>
      <c r="N13" s="4953"/>
      <c r="O13" s="4953"/>
      <c r="P13" s="4953"/>
      <c r="Q13" s="4953"/>
      <c r="R13" s="1029"/>
      <c r="S13" s="1029"/>
      <c r="T13" s="49"/>
    </row>
    <row r="14" spans="1:20" ht="20.100000000000001" customHeight="1">
      <c r="A14" s="50" t="s">
        <v>253</v>
      </c>
      <c r="B14" s="51"/>
      <c r="C14" s="52"/>
      <c r="D14" s="4940" t="s">
        <v>594</v>
      </c>
      <c r="E14" s="4941"/>
      <c r="F14" s="4941"/>
      <c r="G14" s="4941"/>
      <c r="H14" s="4941"/>
      <c r="I14" s="4941"/>
      <c r="J14" s="4941"/>
      <c r="K14" s="4941"/>
      <c r="L14" s="4941"/>
      <c r="M14" s="4941"/>
      <c r="N14" s="4941"/>
      <c r="O14" s="4942"/>
      <c r="P14" s="4968" t="s">
        <v>193</v>
      </c>
      <c r="Q14" s="4968"/>
      <c r="R14" s="4957"/>
      <c r="S14" s="4958"/>
      <c r="T14" s="4959"/>
    </row>
    <row r="15" spans="1:20" ht="20.100000000000001" customHeight="1">
      <c r="A15" s="50" t="s">
        <v>194</v>
      </c>
      <c r="B15" s="52"/>
      <c r="C15" s="54"/>
      <c r="D15" s="4946">
        <v>45413</v>
      </c>
      <c r="E15" s="4947"/>
      <c r="F15" s="4947"/>
      <c r="G15" s="4947"/>
      <c r="H15" s="4947"/>
      <c r="I15" s="4947"/>
      <c r="J15" s="4948" t="s">
        <v>1911</v>
      </c>
      <c r="K15" s="4948"/>
      <c r="L15" s="4955">
        <v>0.95138888888888884</v>
      </c>
      <c r="M15" s="4955"/>
      <c r="N15" s="4955"/>
      <c r="O15" s="4956"/>
      <c r="P15" s="4968" t="s">
        <v>195</v>
      </c>
      <c r="Q15" s="4968"/>
      <c r="R15" s="284" t="s">
        <v>593</v>
      </c>
      <c r="S15" s="283"/>
      <c r="T15" s="285"/>
    </row>
    <row r="16" spans="1:20" ht="20.100000000000001" customHeight="1">
      <c r="A16" s="50" t="s">
        <v>196</v>
      </c>
      <c r="B16" s="51"/>
      <c r="C16" s="52"/>
      <c r="D16" s="4940" t="s">
        <v>2242</v>
      </c>
      <c r="E16" s="4941"/>
      <c r="F16" s="4941"/>
      <c r="G16" s="4941"/>
      <c r="H16" s="4941"/>
      <c r="I16" s="4941"/>
      <c r="J16" s="4941"/>
      <c r="K16" s="4941"/>
      <c r="L16" s="4941"/>
      <c r="M16" s="4941"/>
      <c r="N16" s="4941"/>
      <c r="O16" s="4941"/>
      <c r="P16" s="4941"/>
      <c r="Q16" s="4941"/>
      <c r="R16" s="4941"/>
      <c r="S16" s="4941"/>
      <c r="T16" s="285"/>
    </row>
    <row r="17" spans="1:20" ht="20.100000000000001" customHeight="1">
      <c r="A17" s="50" t="s">
        <v>162</v>
      </c>
      <c r="B17" s="51"/>
      <c r="C17" s="52"/>
      <c r="D17" s="4969" t="str">
        <f>"第50"&amp;入力シート!C3&amp;"-"&amp;入力シート!C4&amp;"　"&amp;入力シート!C10</f>
        <v>第508-道新第101号　○○校区道路改良工事</v>
      </c>
      <c r="E17" s="4970"/>
      <c r="F17" s="4970"/>
      <c r="G17" s="4970"/>
      <c r="H17" s="4970"/>
      <c r="I17" s="4970"/>
      <c r="J17" s="4970"/>
      <c r="K17" s="4970"/>
      <c r="L17" s="4970"/>
      <c r="M17" s="4970"/>
      <c r="N17" s="4970"/>
      <c r="O17" s="4970"/>
      <c r="P17" s="4970"/>
      <c r="Q17" s="4970"/>
      <c r="R17" s="4970"/>
      <c r="S17" s="4970"/>
      <c r="T17" s="4971"/>
    </row>
    <row r="18" spans="1:20">
      <c r="A18" s="55"/>
      <c r="B18" s="56"/>
      <c r="C18" s="57"/>
      <c r="D18" s="58"/>
      <c r="E18" s="59"/>
      <c r="F18" s="59"/>
      <c r="G18" s="59"/>
      <c r="H18" s="60"/>
      <c r="I18" s="61"/>
      <c r="J18" s="61"/>
      <c r="K18" s="61"/>
      <c r="L18" s="61"/>
      <c r="M18" s="61"/>
      <c r="N18" s="61"/>
      <c r="O18" s="61"/>
      <c r="P18" s="61"/>
      <c r="Q18" s="61"/>
      <c r="R18" s="61"/>
      <c r="S18" s="61"/>
      <c r="T18" s="62"/>
    </row>
    <row r="19" spans="1:20" ht="12">
      <c r="A19" s="63" t="s">
        <v>197</v>
      </c>
      <c r="B19" s="64"/>
      <c r="C19" s="65"/>
      <c r="E19" s="4966">
        <f>入力シート!C14</f>
        <v>46114</v>
      </c>
      <c r="F19" s="4967"/>
      <c r="G19" s="4967"/>
      <c r="H19" s="4967"/>
      <c r="I19" s="66" t="s">
        <v>198</v>
      </c>
      <c r="K19" s="4966">
        <f>入力シート!C15</f>
        <v>46295</v>
      </c>
      <c r="L19" s="4967"/>
      <c r="M19" s="4967"/>
      <c r="N19" s="4967"/>
      <c r="O19" s="4967"/>
      <c r="P19" s="66" t="s">
        <v>254</v>
      </c>
      <c r="Q19" s="64"/>
      <c r="R19" s="64"/>
      <c r="S19" s="64"/>
      <c r="T19" s="67"/>
    </row>
    <row r="20" spans="1:20">
      <c r="A20" s="68"/>
      <c r="B20" s="69"/>
      <c r="C20" s="70"/>
      <c r="D20" s="71"/>
      <c r="E20" s="72"/>
      <c r="F20" s="72"/>
      <c r="G20" s="72"/>
      <c r="H20" s="73"/>
      <c r="I20" s="74"/>
      <c r="J20" s="74"/>
      <c r="K20" s="74"/>
      <c r="L20" s="74"/>
      <c r="M20" s="74"/>
      <c r="N20" s="74"/>
      <c r="O20" s="74"/>
      <c r="P20" s="74"/>
      <c r="Q20" s="74"/>
      <c r="R20" s="74"/>
      <c r="S20" s="74"/>
      <c r="T20" s="75"/>
    </row>
    <row r="21" spans="1:20" ht="20.100000000000001" customHeight="1">
      <c r="A21" s="50" t="s">
        <v>199</v>
      </c>
      <c r="B21" s="51"/>
      <c r="C21" s="52"/>
      <c r="D21" s="4943" t="str">
        <f>入力シート!C26</f>
        <v>(株）○○○○建設</v>
      </c>
      <c r="E21" s="4944"/>
      <c r="F21" s="4944"/>
      <c r="G21" s="4944"/>
      <c r="H21" s="4944"/>
      <c r="I21" s="4944"/>
      <c r="J21" s="4944"/>
      <c r="K21" s="4944"/>
      <c r="L21" s="4944"/>
      <c r="M21" s="4944"/>
      <c r="N21" s="4944"/>
      <c r="O21" s="4944"/>
      <c r="P21" s="4944"/>
      <c r="Q21" s="4944"/>
      <c r="R21" s="4944"/>
      <c r="S21" s="4944"/>
      <c r="T21" s="4945"/>
    </row>
    <row r="22" spans="1:20" ht="20.100000000000001" customHeight="1">
      <c r="A22" s="4961" t="s">
        <v>200</v>
      </c>
      <c r="B22" s="76" t="s">
        <v>201</v>
      </c>
      <c r="C22" s="77"/>
      <c r="D22" s="78"/>
      <c r="E22" s="77" t="s">
        <v>255</v>
      </c>
      <c r="F22" s="77"/>
      <c r="G22" s="76" t="s">
        <v>256</v>
      </c>
      <c r="H22" s="78"/>
      <c r="I22" s="77" t="s">
        <v>202</v>
      </c>
      <c r="J22" s="77"/>
      <c r="K22" s="77"/>
      <c r="L22" s="76" t="s">
        <v>203</v>
      </c>
      <c r="M22" s="77"/>
      <c r="N22" s="78"/>
      <c r="O22" s="77" t="s">
        <v>204</v>
      </c>
      <c r="P22" s="77"/>
      <c r="Q22" s="77"/>
      <c r="R22" s="77"/>
      <c r="S22" s="77"/>
      <c r="T22" s="79"/>
    </row>
    <row r="23" spans="1:20" ht="20.100000000000001" customHeight="1">
      <c r="A23" s="4962"/>
      <c r="B23" s="4932" t="s">
        <v>595</v>
      </c>
      <c r="C23" s="4933"/>
      <c r="D23" s="4934"/>
      <c r="E23" s="4932" t="s">
        <v>596</v>
      </c>
      <c r="F23" s="4934"/>
      <c r="G23" s="4932" t="s">
        <v>597</v>
      </c>
      <c r="H23" s="4934"/>
      <c r="I23" s="4932" t="s">
        <v>598</v>
      </c>
      <c r="J23" s="4933"/>
      <c r="K23" s="4934"/>
      <c r="L23" s="4932" t="s">
        <v>599</v>
      </c>
      <c r="M23" s="4933"/>
      <c r="N23" s="4934"/>
      <c r="O23" s="4932" t="s">
        <v>600</v>
      </c>
      <c r="P23" s="4933"/>
      <c r="Q23" s="4933"/>
      <c r="R23" s="4933"/>
      <c r="S23" s="4933"/>
      <c r="T23" s="4935"/>
    </row>
    <row r="24" spans="1:20" ht="20.100000000000001" customHeight="1">
      <c r="A24" s="4962"/>
      <c r="B24" s="4932"/>
      <c r="C24" s="4933"/>
      <c r="D24" s="4934"/>
      <c r="E24" s="4932"/>
      <c r="F24" s="4934"/>
      <c r="G24" s="4932"/>
      <c r="H24" s="4934"/>
      <c r="I24" s="4932"/>
      <c r="J24" s="4933"/>
      <c r="K24" s="4934"/>
      <c r="L24" s="4932"/>
      <c r="M24" s="4933"/>
      <c r="N24" s="4934"/>
      <c r="O24" s="4932"/>
      <c r="P24" s="4933"/>
      <c r="Q24" s="4933"/>
      <c r="R24" s="4933"/>
      <c r="S24" s="4933"/>
      <c r="T24" s="4935"/>
    </row>
    <row r="25" spans="1:20" ht="20.100000000000001" customHeight="1">
      <c r="A25" s="4962"/>
      <c r="B25" s="4932"/>
      <c r="C25" s="4933"/>
      <c r="D25" s="4934"/>
      <c r="E25" s="4932"/>
      <c r="F25" s="4934"/>
      <c r="G25" s="4932"/>
      <c r="H25" s="4934"/>
      <c r="I25" s="4932"/>
      <c r="J25" s="4933"/>
      <c r="K25" s="4934"/>
      <c r="L25" s="4932"/>
      <c r="M25" s="4933"/>
      <c r="N25" s="4934"/>
      <c r="O25" s="4932"/>
      <c r="P25" s="4933"/>
      <c r="Q25" s="4933"/>
      <c r="R25" s="4933"/>
      <c r="S25" s="4933"/>
      <c r="T25" s="4935"/>
    </row>
    <row r="26" spans="1:20" ht="20.100000000000001" customHeight="1">
      <c r="A26" s="4962"/>
      <c r="B26" s="4932"/>
      <c r="C26" s="4933"/>
      <c r="D26" s="4934"/>
      <c r="E26" s="4932"/>
      <c r="F26" s="4934"/>
      <c r="G26" s="4932"/>
      <c r="H26" s="4934"/>
      <c r="I26" s="4932"/>
      <c r="J26" s="4933"/>
      <c r="K26" s="4934"/>
      <c r="L26" s="4932"/>
      <c r="M26" s="4933"/>
      <c r="N26" s="4934"/>
      <c r="O26" s="4932"/>
      <c r="P26" s="4933"/>
      <c r="Q26" s="4933"/>
      <c r="R26" s="4933"/>
      <c r="S26" s="4933"/>
      <c r="T26" s="4935"/>
    </row>
    <row r="27" spans="1:20" ht="20.100000000000001" customHeight="1">
      <c r="A27" s="4963"/>
      <c r="B27" s="4932"/>
      <c r="C27" s="4933"/>
      <c r="D27" s="4934"/>
      <c r="E27" s="4932"/>
      <c r="F27" s="4934"/>
      <c r="G27" s="4932"/>
      <c r="H27" s="4934"/>
      <c r="I27" s="4932"/>
      <c r="J27" s="4933"/>
      <c r="K27" s="4934"/>
      <c r="L27" s="4932"/>
      <c r="M27" s="4933"/>
      <c r="N27" s="4934"/>
      <c r="O27" s="4932"/>
      <c r="P27" s="4933"/>
      <c r="Q27" s="4933"/>
      <c r="R27" s="4933"/>
      <c r="S27" s="4933"/>
      <c r="T27" s="4935"/>
    </row>
    <row r="28" spans="1:20" ht="13.5" customHeight="1">
      <c r="A28" s="4961" t="s">
        <v>205</v>
      </c>
      <c r="B28" s="80" t="s">
        <v>206</v>
      </c>
      <c r="C28" s="81"/>
      <c r="D28" s="81"/>
      <c r="E28" s="81"/>
      <c r="F28" s="81"/>
      <c r="G28" s="81"/>
      <c r="H28" s="81"/>
      <c r="I28" s="81"/>
      <c r="J28" s="81"/>
      <c r="K28" s="81"/>
      <c r="L28" s="81"/>
      <c r="M28" s="81"/>
      <c r="N28" s="81"/>
      <c r="O28" s="81"/>
      <c r="P28" s="81"/>
      <c r="Q28" s="81"/>
      <c r="R28" s="81"/>
      <c r="S28" s="81"/>
      <c r="T28" s="82"/>
    </row>
    <row r="29" spans="1:20">
      <c r="A29" s="4962"/>
      <c r="B29" s="4972" t="s">
        <v>601</v>
      </c>
      <c r="C29" s="4973"/>
      <c r="D29" s="4973"/>
      <c r="E29" s="4973"/>
      <c r="F29" s="4973"/>
      <c r="G29" s="4973"/>
      <c r="H29" s="4973"/>
      <c r="I29" s="4973"/>
      <c r="J29" s="4973"/>
      <c r="K29" s="4973"/>
      <c r="L29" s="4973"/>
      <c r="M29" s="4973"/>
      <c r="N29" s="4973"/>
      <c r="O29" s="4973"/>
      <c r="P29" s="4973"/>
      <c r="Q29" s="4973"/>
      <c r="R29" s="4973"/>
      <c r="S29" s="4973"/>
      <c r="T29" s="4974"/>
    </row>
    <row r="30" spans="1:20">
      <c r="A30" s="4962"/>
      <c r="B30" s="4972"/>
      <c r="C30" s="4973"/>
      <c r="D30" s="4973"/>
      <c r="E30" s="4973"/>
      <c r="F30" s="4973"/>
      <c r="G30" s="4973"/>
      <c r="H30" s="4973"/>
      <c r="I30" s="4973"/>
      <c r="J30" s="4973"/>
      <c r="K30" s="4973"/>
      <c r="L30" s="4973"/>
      <c r="M30" s="4973"/>
      <c r="N30" s="4973"/>
      <c r="O30" s="4973"/>
      <c r="P30" s="4973"/>
      <c r="Q30" s="4973"/>
      <c r="R30" s="4973"/>
      <c r="S30" s="4973"/>
      <c r="T30" s="4974"/>
    </row>
    <row r="31" spans="1:20">
      <c r="A31" s="4962"/>
      <c r="B31" s="4972"/>
      <c r="C31" s="4973"/>
      <c r="D31" s="4973"/>
      <c r="E31" s="4973"/>
      <c r="F31" s="4973"/>
      <c r="G31" s="4973"/>
      <c r="H31" s="4973"/>
      <c r="I31" s="4973"/>
      <c r="J31" s="4973"/>
      <c r="K31" s="4973"/>
      <c r="L31" s="4973"/>
      <c r="M31" s="4973"/>
      <c r="N31" s="4973"/>
      <c r="O31" s="4973"/>
      <c r="P31" s="4973"/>
      <c r="Q31" s="4973"/>
      <c r="R31" s="4973"/>
      <c r="S31" s="4973"/>
      <c r="T31" s="4974"/>
    </row>
    <row r="32" spans="1:20">
      <c r="A32" s="4962"/>
      <c r="B32" s="4972"/>
      <c r="C32" s="4973"/>
      <c r="D32" s="4973"/>
      <c r="E32" s="4973"/>
      <c r="F32" s="4973"/>
      <c r="G32" s="4973"/>
      <c r="H32" s="4973"/>
      <c r="I32" s="4973"/>
      <c r="J32" s="4973"/>
      <c r="K32" s="4973"/>
      <c r="L32" s="4973"/>
      <c r="M32" s="4973"/>
      <c r="N32" s="4973"/>
      <c r="O32" s="4973"/>
      <c r="P32" s="4973"/>
      <c r="Q32" s="4973"/>
      <c r="R32" s="4973"/>
      <c r="S32" s="4973"/>
      <c r="T32" s="4974"/>
    </row>
    <row r="33" spans="1:20">
      <c r="A33" s="4962"/>
      <c r="B33" s="4972"/>
      <c r="C33" s="4973"/>
      <c r="D33" s="4973"/>
      <c r="E33" s="4973"/>
      <c r="F33" s="4973"/>
      <c r="G33" s="4973"/>
      <c r="H33" s="4973"/>
      <c r="I33" s="4973"/>
      <c r="J33" s="4973"/>
      <c r="K33" s="4973"/>
      <c r="L33" s="4973"/>
      <c r="M33" s="4973"/>
      <c r="N33" s="4973"/>
      <c r="O33" s="4973"/>
      <c r="P33" s="4973"/>
      <c r="Q33" s="4973"/>
      <c r="R33" s="4973"/>
      <c r="S33" s="4973"/>
      <c r="T33" s="4974"/>
    </row>
    <row r="34" spans="1:20">
      <c r="A34" s="4962"/>
      <c r="B34" s="4972"/>
      <c r="C34" s="4973"/>
      <c r="D34" s="4973"/>
      <c r="E34" s="4973"/>
      <c r="F34" s="4973"/>
      <c r="G34" s="4973"/>
      <c r="H34" s="4973"/>
      <c r="I34" s="4973"/>
      <c r="J34" s="4973"/>
      <c r="K34" s="4973"/>
      <c r="L34" s="4973"/>
      <c r="M34" s="4973"/>
      <c r="N34" s="4973"/>
      <c r="O34" s="4973"/>
      <c r="P34" s="4973"/>
      <c r="Q34" s="4973"/>
      <c r="R34" s="4973"/>
      <c r="S34" s="4973"/>
      <c r="T34" s="4974"/>
    </row>
    <row r="35" spans="1:20">
      <c r="A35" s="4962"/>
      <c r="B35" s="4972"/>
      <c r="C35" s="4973"/>
      <c r="D35" s="4973"/>
      <c r="E35" s="4973"/>
      <c r="F35" s="4973"/>
      <c r="G35" s="4973"/>
      <c r="H35" s="4973"/>
      <c r="I35" s="4973"/>
      <c r="J35" s="4973"/>
      <c r="K35" s="4973"/>
      <c r="L35" s="4973"/>
      <c r="M35" s="4973"/>
      <c r="N35" s="4973"/>
      <c r="O35" s="4973"/>
      <c r="P35" s="4973"/>
      <c r="Q35" s="4973"/>
      <c r="R35" s="4973"/>
      <c r="S35" s="4973"/>
      <c r="T35" s="4974"/>
    </row>
    <row r="36" spans="1:20">
      <c r="A36" s="4962"/>
      <c r="B36" s="4972"/>
      <c r="C36" s="4973"/>
      <c r="D36" s="4973"/>
      <c r="E36" s="4973"/>
      <c r="F36" s="4973"/>
      <c r="G36" s="4973"/>
      <c r="H36" s="4973"/>
      <c r="I36" s="4973"/>
      <c r="J36" s="4973"/>
      <c r="K36" s="4973"/>
      <c r="L36" s="4973"/>
      <c r="M36" s="4973"/>
      <c r="N36" s="4973"/>
      <c r="O36" s="4973"/>
      <c r="P36" s="4973"/>
      <c r="Q36" s="4973"/>
      <c r="R36" s="4973"/>
      <c r="S36" s="4973"/>
      <c r="T36" s="4974"/>
    </row>
    <row r="37" spans="1:20">
      <c r="A37" s="4962"/>
      <c r="B37" s="4972"/>
      <c r="C37" s="4973"/>
      <c r="D37" s="4973"/>
      <c r="E37" s="4973"/>
      <c r="F37" s="4973"/>
      <c r="G37" s="4973"/>
      <c r="H37" s="4973"/>
      <c r="I37" s="4973"/>
      <c r="J37" s="4973"/>
      <c r="K37" s="4973"/>
      <c r="L37" s="4973"/>
      <c r="M37" s="4973"/>
      <c r="N37" s="4973"/>
      <c r="O37" s="4973"/>
      <c r="P37" s="4973"/>
      <c r="Q37" s="4973"/>
      <c r="R37" s="4973"/>
      <c r="S37" s="4973"/>
      <c r="T37" s="4974"/>
    </row>
    <row r="38" spans="1:20">
      <c r="A38" s="4962"/>
      <c r="B38" s="4972"/>
      <c r="C38" s="4973"/>
      <c r="D38" s="4973"/>
      <c r="E38" s="4973"/>
      <c r="F38" s="4973"/>
      <c r="G38" s="4973"/>
      <c r="H38" s="4973"/>
      <c r="I38" s="4973"/>
      <c r="J38" s="4973"/>
      <c r="K38" s="4973"/>
      <c r="L38" s="4973"/>
      <c r="M38" s="4973"/>
      <c r="N38" s="4973"/>
      <c r="O38" s="4973"/>
      <c r="P38" s="4973"/>
      <c r="Q38" s="4973"/>
      <c r="R38" s="4973"/>
      <c r="S38" s="4973"/>
      <c r="T38" s="4974"/>
    </row>
    <row r="39" spans="1:20">
      <c r="A39" s="4963"/>
      <c r="B39" s="4975"/>
      <c r="C39" s="4976"/>
      <c r="D39" s="4976"/>
      <c r="E39" s="4976"/>
      <c r="F39" s="4976"/>
      <c r="G39" s="4976"/>
      <c r="H39" s="4976"/>
      <c r="I39" s="4976"/>
      <c r="J39" s="4976"/>
      <c r="K39" s="4976"/>
      <c r="L39" s="4976"/>
      <c r="M39" s="4976"/>
      <c r="N39" s="4976"/>
      <c r="O39" s="4976"/>
      <c r="P39" s="4976"/>
      <c r="Q39" s="4976"/>
      <c r="R39" s="4976"/>
      <c r="S39" s="4976"/>
      <c r="T39" s="4977"/>
    </row>
    <row r="40" spans="1:20">
      <c r="A40" s="4961" t="s">
        <v>207</v>
      </c>
      <c r="B40" s="289"/>
      <c r="C40" s="290"/>
      <c r="D40" s="290"/>
      <c r="E40" s="290"/>
      <c r="F40" s="290"/>
      <c r="G40" s="290"/>
      <c r="H40" s="290"/>
      <c r="I40" s="290"/>
      <c r="J40" s="290"/>
      <c r="K40" s="290"/>
      <c r="L40" s="290"/>
      <c r="M40" s="290"/>
      <c r="N40" s="290"/>
      <c r="O40" s="290"/>
      <c r="P40" s="290"/>
      <c r="Q40" s="290"/>
      <c r="R40" s="290"/>
      <c r="S40" s="290"/>
      <c r="T40" s="291"/>
    </row>
    <row r="41" spans="1:20" ht="13.5" customHeight="1">
      <c r="A41" s="4962"/>
      <c r="B41" s="286" t="s">
        <v>208</v>
      </c>
      <c r="C41" s="287"/>
      <c r="D41" s="287"/>
      <c r="E41" s="287"/>
      <c r="F41" s="287"/>
      <c r="G41" s="287"/>
      <c r="H41" s="287"/>
      <c r="I41" s="287"/>
      <c r="J41" s="287"/>
      <c r="K41" s="287"/>
      <c r="L41" s="287"/>
      <c r="M41" s="287"/>
      <c r="N41" s="287"/>
      <c r="O41" s="287"/>
      <c r="P41" s="287"/>
      <c r="Q41" s="287"/>
      <c r="R41" s="287"/>
      <c r="S41" s="287"/>
      <c r="T41" s="288"/>
    </row>
    <row r="42" spans="1:20" ht="13.5" customHeight="1">
      <c r="A42" s="4962"/>
      <c r="B42" s="286" t="s">
        <v>209</v>
      </c>
      <c r="C42" s="287"/>
      <c r="D42" s="287"/>
      <c r="E42" s="287"/>
      <c r="F42" s="287"/>
      <c r="G42" s="287"/>
      <c r="H42" s="287"/>
      <c r="I42" s="287"/>
      <c r="J42" s="287"/>
      <c r="K42" s="287"/>
      <c r="L42" s="287"/>
      <c r="M42" s="287"/>
      <c r="N42" s="287"/>
      <c r="O42" s="287"/>
      <c r="P42" s="287"/>
      <c r="Q42" s="287"/>
      <c r="R42" s="287"/>
      <c r="S42" s="287"/>
      <c r="T42" s="288"/>
    </row>
    <row r="43" spans="1:20" ht="13.5" customHeight="1">
      <c r="A43" s="4962"/>
      <c r="B43" s="286" t="s">
        <v>210</v>
      </c>
      <c r="C43" s="287"/>
      <c r="D43" s="287"/>
      <c r="E43" s="287"/>
      <c r="F43" s="287"/>
      <c r="G43" s="287"/>
      <c r="H43" s="287"/>
      <c r="I43" s="287"/>
      <c r="J43" s="287"/>
      <c r="K43" s="287"/>
      <c r="L43" s="287"/>
      <c r="M43" s="287"/>
      <c r="N43" s="287"/>
      <c r="O43" s="287"/>
      <c r="P43" s="287"/>
      <c r="Q43" s="287"/>
      <c r="R43" s="287"/>
      <c r="S43" s="287"/>
      <c r="T43" s="288"/>
    </row>
    <row r="44" spans="1:20" ht="13.5" customHeight="1">
      <c r="A44" s="4962"/>
      <c r="B44" s="286" t="s">
        <v>211</v>
      </c>
      <c r="C44" s="287"/>
      <c r="D44" s="287"/>
      <c r="E44" s="287"/>
      <c r="F44" s="287"/>
      <c r="G44" s="287"/>
      <c r="H44" s="287"/>
      <c r="I44" s="287"/>
      <c r="J44" s="287"/>
      <c r="K44" s="287"/>
      <c r="L44" s="287"/>
      <c r="M44" s="287"/>
      <c r="N44" s="287"/>
      <c r="O44" s="287"/>
      <c r="P44" s="287"/>
      <c r="Q44" s="287"/>
      <c r="R44" s="287"/>
      <c r="S44" s="287"/>
      <c r="T44" s="288"/>
    </row>
    <row r="45" spans="1:20" ht="13.5" customHeight="1">
      <c r="A45" s="4962"/>
      <c r="B45" s="286" t="s">
        <v>212</v>
      </c>
      <c r="C45" s="287"/>
      <c r="D45" s="287"/>
      <c r="E45" s="287"/>
      <c r="F45" s="287"/>
      <c r="G45" s="287"/>
      <c r="H45" s="287"/>
      <c r="I45" s="287"/>
      <c r="J45" s="287"/>
      <c r="K45" s="287"/>
      <c r="L45" s="287"/>
      <c r="M45" s="287"/>
      <c r="N45" s="287"/>
      <c r="O45" s="287"/>
      <c r="P45" s="287"/>
      <c r="Q45" s="287"/>
      <c r="R45" s="287"/>
      <c r="S45" s="287"/>
      <c r="T45" s="288"/>
    </row>
    <row r="46" spans="1:20" ht="13.5" customHeight="1">
      <c r="A46" s="4962"/>
      <c r="B46" s="286"/>
      <c r="C46" s="287"/>
      <c r="D46" s="287"/>
      <c r="E46" s="287"/>
      <c r="F46" s="287"/>
      <c r="G46" s="287"/>
      <c r="H46" s="287"/>
      <c r="I46" s="287"/>
      <c r="J46" s="287"/>
      <c r="K46" s="287"/>
      <c r="L46" s="287"/>
      <c r="M46" s="287"/>
      <c r="N46" s="287"/>
      <c r="O46" s="287"/>
      <c r="P46" s="287"/>
      <c r="Q46" s="287"/>
      <c r="R46" s="287"/>
      <c r="S46" s="287"/>
      <c r="T46" s="288"/>
    </row>
    <row r="47" spans="1:20" ht="13.5" customHeight="1">
      <c r="A47" s="4962"/>
      <c r="B47" s="286"/>
      <c r="C47" s="287"/>
      <c r="D47" s="287"/>
      <c r="E47" s="287"/>
      <c r="F47" s="287"/>
      <c r="G47" s="287"/>
      <c r="H47" s="287"/>
      <c r="I47" s="287"/>
      <c r="J47" s="287"/>
      <c r="K47" s="287"/>
      <c r="L47" s="287"/>
      <c r="M47" s="287"/>
      <c r="N47" s="287"/>
      <c r="O47" s="287"/>
      <c r="P47" s="287"/>
      <c r="Q47" s="287"/>
      <c r="R47" s="287"/>
      <c r="S47" s="287"/>
      <c r="T47" s="288"/>
    </row>
    <row r="48" spans="1:20" ht="14.25" customHeight="1" thickBot="1">
      <c r="A48" s="4964"/>
      <c r="B48" s="292"/>
      <c r="C48" s="293"/>
      <c r="D48" s="293"/>
      <c r="E48" s="293"/>
      <c r="F48" s="293"/>
      <c r="G48" s="293"/>
      <c r="H48" s="293"/>
      <c r="I48" s="293"/>
      <c r="J48" s="293"/>
      <c r="K48" s="293"/>
      <c r="L48" s="293"/>
      <c r="M48" s="293"/>
      <c r="N48" s="293"/>
      <c r="O48" s="293"/>
      <c r="P48" s="293"/>
      <c r="Q48" s="293"/>
      <c r="R48" s="293"/>
      <c r="S48" s="293"/>
      <c r="T48" s="294"/>
    </row>
    <row r="49" spans="1:20">
      <c r="A49" s="42" t="s">
        <v>213</v>
      </c>
      <c r="B49" s="42" t="s">
        <v>214</v>
      </c>
    </row>
    <row r="50" spans="1:20">
      <c r="B50" s="4965" t="s">
        <v>215</v>
      </c>
      <c r="C50" s="4965"/>
      <c r="D50" s="4965"/>
      <c r="E50" s="4965"/>
      <c r="F50" s="4965"/>
      <c r="G50" s="4965"/>
      <c r="H50" s="4965"/>
      <c r="I50" s="4965"/>
      <c r="J50" s="4965"/>
      <c r="K50" s="4965"/>
      <c r="L50" s="4965"/>
      <c r="M50" s="4965"/>
      <c r="N50" s="4965"/>
      <c r="O50" s="4965"/>
      <c r="P50" s="4965"/>
      <c r="Q50" s="4965"/>
      <c r="R50" s="4965"/>
      <c r="S50" s="4965"/>
      <c r="T50" s="4965"/>
    </row>
    <row r="51" spans="1:20">
      <c r="B51" s="4965"/>
      <c r="C51" s="4965"/>
      <c r="D51" s="4965"/>
      <c r="E51" s="4965"/>
      <c r="F51" s="4965"/>
      <c r="G51" s="4965"/>
      <c r="H51" s="4965"/>
      <c r="I51" s="4965"/>
      <c r="J51" s="4965"/>
      <c r="K51" s="4965"/>
      <c r="L51" s="4965"/>
      <c r="M51" s="4965"/>
      <c r="N51" s="4965"/>
      <c r="O51" s="4965"/>
      <c r="P51" s="4965"/>
      <c r="Q51" s="4965"/>
      <c r="R51" s="4965"/>
      <c r="S51" s="4965"/>
      <c r="T51" s="4965"/>
    </row>
  </sheetData>
  <mergeCells count="65">
    <mergeCell ref="B29:T39"/>
    <mergeCell ref="B27:D27"/>
    <mergeCell ref="E27:F27"/>
    <mergeCell ref="G27:H27"/>
    <mergeCell ref="I27:K27"/>
    <mergeCell ref="L27:N27"/>
    <mergeCell ref="B25:D25"/>
    <mergeCell ref="E25:F25"/>
    <mergeCell ref="G25:H25"/>
    <mergeCell ref="I25:K25"/>
    <mergeCell ref="O27:T27"/>
    <mergeCell ref="A28:A39"/>
    <mergeCell ref="A40:A48"/>
    <mergeCell ref="B50:T51"/>
    <mergeCell ref="B13:C13"/>
    <mergeCell ref="D13:E13"/>
    <mergeCell ref="F13:G13"/>
    <mergeCell ref="H13:I13"/>
    <mergeCell ref="J13:L13"/>
    <mergeCell ref="E19:H19"/>
    <mergeCell ref="K19:O19"/>
    <mergeCell ref="P13:Q13"/>
    <mergeCell ref="P14:Q14"/>
    <mergeCell ref="P15:Q15"/>
    <mergeCell ref="D17:T17"/>
    <mergeCell ref="M13:O13"/>
    <mergeCell ref="O23:T23"/>
    <mergeCell ref="P3:Q3"/>
    <mergeCell ref="P4:Q5"/>
    <mergeCell ref="M3:O3"/>
    <mergeCell ref="M4:O5"/>
    <mergeCell ref="A22:A27"/>
    <mergeCell ref="B26:D26"/>
    <mergeCell ref="E26:F26"/>
    <mergeCell ref="G26:H26"/>
    <mergeCell ref="I26:K26"/>
    <mergeCell ref="L26:N26"/>
    <mergeCell ref="O26:T26"/>
    <mergeCell ref="B23:D23"/>
    <mergeCell ref="E23:F23"/>
    <mergeCell ref="G23:H23"/>
    <mergeCell ref="I23:K23"/>
    <mergeCell ref="L23:N23"/>
    <mergeCell ref="J15:K15"/>
    <mergeCell ref="A7:T7"/>
    <mergeCell ref="A9:T9"/>
    <mergeCell ref="L15:O15"/>
    <mergeCell ref="D16:S16"/>
    <mergeCell ref="R14:T14"/>
    <mergeCell ref="R3:T3"/>
    <mergeCell ref="R4:T5"/>
    <mergeCell ref="L25:N25"/>
    <mergeCell ref="O25:T25"/>
    <mergeCell ref="B24:D24"/>
    <mergeCell ref="E24:F24"/>
    <mergeCell ref="G24:H24"/>
    <mergeCell ref="I24:K24"/>
    <mergeCell ref="L24:N24"/>
    <mergeCell ref="O24:T24"/>
    <mergeCell ref="J3:L3"/>
    <mergeCell ref="J4:L5"/>
    <mergeCell ref="E11:I11"/>
    <mergeCell ref="D14:O14"/>
    <mergeCell ref="D21:T21"/>
    <mergeCell ref="D15:I15"/>
  </mergeCells>
  <phoneticPr fontId="18"/>
  <pageMargins left="0.70866141732283472" right="0.51181102362204722" top="0.74803149606299213" bottom="0.74803149606299213" header="0.31496062992125984" footer="0.31496062992125984"/>
  <pageSetup paperSize="9" orientation="portrait" blackAndWhite="1"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0"/>
  <dimension ref="B2:M32"/>
  <sheetViews>
    <sheetView view="pageBreakPreview" zoomScaleNormal="85" zoomScaleSheetLayoutView="100" workbookViewId="0">
      <selection activeCell="F12" sqref="F12"/>
    </sheetView>
  </sheetViews>
  <sheetFormatPr defaultColWidth="9.6640625" defaultRowHeight="13.2"/>
  <cols>
    <col min="1" max="1" width="1.44140625" style="647" customWidth="1"/>
    <col min="2" max="2" width="4.6640625" style="647" customWidth="1"/>
    <col min="3" max="3" width="15.88671875" style="647" customWidth="1"/>
    <col min="4" max="4" width="4.6640625" style="647" customWidth="1"/>
    <col min="5" max="5" width="8.88671875" style="647" customWidth="1"/>
    <col min="6" max="6" width="8.44140625" style="647" customWidth="1"/>
    <col min="7" max="7" width="3.44140625" style="647" customWidth="1"/>
    <col min="8" max="8" width="5.109375" style="647" customWidth="1"/>
    <col min="9" max="9" width="5.88671875" style="647" customWidth="1"/>
    <col min="10" max="10" width="10.88671875" style="647" customWidth="1"/>
    <col min="11" max="11" width="10.6640625" style="647" customWidth="1"/>
    <col min="12" max="12" width="8.109375" style="647" customWidth="1"/>
    <col min="13" max="13" width="1.6640625" style="647" customWidth="1"/>
    <col min="14" max="16384" width="9.6640625" style="647"/>
  </cols>
  <sheetData>
    <row r="2" spans="2:13" ht="20.100000000000001" customHeight="1">
      <c r="B2" s="4978" t="s">
        <v>2243</v>
      </c>
      <c r="C2" s="4979"/>
      <c r="K2" s="648"/>
      <c r="L2" s="648"/>
    </row>
    <row r="3" spans="2:13" ht="80.099999999999994" customHeight="1">
      <c r="B3" s="4980"/>
      <c r="C3" s="4981"/>
      <c r="E3" s="649"/>
      <c r="F3" s="649"/>
      <c r="G3" s="650"/>
      <c r="H3" s="649"/>
      <c r="I3" s="649"/>
      <c r="J3" s="649"/>
      <c r="K3" s="649"/>
      <c r="L3" s="649"/>
      <c r="M3" s="650"/>
    </row>
    <row r="4" spans="2:13" ht="18" customHeight="1">
      <c r="B4" s="651"/>
      <c r="C4" s="651"/>
      <c r="D4" s="651"/>
      <c r="E4" s="651"/>
      <c r="F4" s="651"/>
      <c r="G4" s="651"/>
      <c r="H4" s="651"/>
      <c r="I4" s="651"/>
      <c r="J4" s="4792" t="s">
        <v>2528</v>
      </c>
      <c r="K4" s="4792"/>
      <c r="L4" s="4792"/>
      <c r="M4" s="652"/>
    </row>
    <row r="5" spans="2:13" ht="15" customHeight="1">
      <c r="B5" s="652"/>
      <c r="C5" s="652"/>
      <c r="D5" s="652"/>
      <c r="E5" s="652"/>
      <c r="F5" s="652"/>
      <c r="G5" s="652"/>
      <c r="H5" s="652"/>
      <c r="I5" s="652"/>
      <c r="J5" s="652"/>
      <c r="K5" s="652"/>
      <c r="L5" s="652"/>
      <c r="M5" s="652"/>
    </row>
    <row r="6" spans="2:13" ht="24" customHeight="1">
      <c r="B6" s="4670" t="s">
        <v>1230</v>
      </c>
      <c r="C6" s="4670"/>
      <c r="D6" s="4670"/>
      <c r="E6" s="4670"/>
      <c r="F6" s="4670"/>
      <c r="G6" s="4670"/>
      <c r="H6" s="4670"/>
      <c r="I6" s="4670"/>
      <c r="J6" s="4670"/>
      <c r="K6" s="4670"/>
      <c r="L6" s="4670"/>
      <c r="M6" s="653"/>
    </row>
    <row r="7" spans="2:13" ht="13.35" customHeight="1">
      <c r="B7" s="653"/>
      <c r="C7" s="653"/>
      <c r="D7" s="653"/>
      <c r="E7" s="653"/>
      <c r="F7" s="653"/>
      <c r="G7" s="653"/>
      <c r="H7" s="653"/>
      <c r="I7" s="653"/>
      <c r="J7" s="653"/>
      <c r="K7" s="653"/>
      <c r="L7" s="653"/>
      <c r="M7" s="653"/>
    </row>
    <row r="8" spans="2:13" ht="11.85" customHeight="1">
      <c r="B8" s="654"/>
      <c r="C8" s="654"/>
    </row>
    <row r="9" spans="2:13" ht="18" customHeight="1">
      <c r="B9" s="4671" t="str">
        <f>入力シート!C5</f>
        <v>久留米市長</v>
      </c>
      <c r="C9" s="4671"/>
      <c r="D9" s="4671"/>
      <c r="E9" s="651" t="s">
        <v>1215</v>
      </c>
      <c r="F9" s="651"/>
      <c r="G9" s="651"/>
      <c r="H9" s="651"/>
      <c r="I9" s="651"/>
      <c r="J9" s="651"/>
      <c r="K9" s="651"/>
      <c r="L9" s="651"/>
      <c r="M9" s="655"/>
    </row>
    <row r="10" spans="2:13" ht="9.6" customHeight="1">
      <c r="B10" s="656"/>
      <c r="C10" s="656"/>
      <c r="D10" s="656"/>
      <c r="E10" s="651"/>
      <c r="F10" s="651"/>
      <c r="G10" s="651"/>
      <c r="H10" s="651"/>
      <c r="I10" s="651"/>
      <c r="J10" s="651"/>
      <c r="K10" s="651"/>
      <c r="L10" s="651"/>
      <c r="M10" s="655"/>
    </row>
    <row r="11" spans="2:13" ht="18" customHeight="1">
      <c r="B11" s="651"/>
      <c r="C11" s="651"/>
      <c r="D11" s="651"/>
      <c r="E11" s="651"/>
      <c r="F11" s="4672" t="s">
        <v>2552</v>
      </c>
      <c r="G11" s="4672"/>
      <c r="H11" s="651"/>
      <c r="I11" s="4672"/>
      <c r="J11" s="4672"/>
      <c r="K11" s="4672"/>
      <c r="L11" s="4672"/>
      <c r="M11" s="655"/>
    </row>
    <row r="12" spans="2:13" ht="30" customHeight="1">
      <c r="B12" s="651"/>
      <c r="C12" s="651"/>
      <c r="D12" s="651"/>
      <c r="E12" s="651"/>
      <c r="F12" s="651"/>
      <c r="G12" s="4672" t="s">
        <v>318</v>
      </c>
      <c r="H12" s="4672"/>
      <c r="I12" s="4673" t="str">
        <f>入力シート!C25</f>
        <v>久留米市〇〇町１２３</v>
      </c>
      <c r="J12" s="4673"/>
      <c r="K12" s="4673"/>
      <c r="L12" s="4673"/>
      <c r="M12" s="655"/>
    </row>
    <row r="13" spans="2:13" ht="30" customHeight="1">
      <c r="B13" s="651"/>
      <c r="C13" s="651"/>
      <c r="D13" s="651"/>
      <c r="E13" s="651"/>
      <c r="F13" s="651"/>
      <c r="G13" s="4672" t="s">
        <v>1169</v>
      </c>
      <c r="H13" s="4672"/>
      <c r="I13" s="4673" t="str">
        <f>入力シート!C27</f>
        <v>代表取締役　久留米一郎</v>
      </c>
      <c r="J13" s="4673"/>
      <c r="K13" s="4673"/>
      <c r="L13" s="656" t="s">
        <v>1231</v>
      </c>
      <c r="M13" s="655"/>
    </row>
    <row r="14" spans="2:13" ht="18" customHeight="1">
      <c r="B14" s="651"/>
      <c r="C14" s="651"/>
      <c r="D14" s="651"/>
      <c r="E14" s="651"/>
      <c r="F14" s="651"/>
      <c r="G14" s="651"/>
      <c r="H14" s="4674"/>
      <c r="I14" s="4674"/>
      <c r="J14" s="4672"/>
      <c r="K14" s="4672"/>
      <c r="L14" s="4672"/>
      <c r="M14" s="655"/>
    </row>
    <row r="15" spans="2:13" ht="7.35" customHeight="1">
      <c r="B15" s="654"/>
      <c r="C15" s="654"/>
    </row>
    <row r="16" spans="2:13" ht="15" customHeight="1">
      <c r="B16" s="654"/>
      <c r="C16" s="654"/>
    </row>
    <row r="17" spans="2:13" ht="18" customHeight="1">
      <c r="B17" s="4672" t="s">
        <v>1241</v>
      </c>
      <c r="C17" s="4672"/>
      <c r="D17" s="4672"/>
      <c r="E17" s="4672"/>
      <c r="F17" s="4672"/>
      <c r="G17" s="4672"/>
      <c r="H17" s="4672"/>
      <c r="I17" s="4672"/>
      <c r="J17" s="4672"/>
      <c r="K17" s="4672"/>
      <c r="L17" s="4672"/>
      <c r="M17" s="657"/>
    </row>
    <row r="18" spans="2:13" ht="18" customHeight="1">
      <c r="B18" s="4991" t="s">
        <v>1240</v>
      </c>
      <c r="C18" s="4991"/>
      <c r="D18" s="4991"/>
      <c r="E18" s="4991"/>
      <c r="F18" s="4991"/>
      <c r="G18" s="4991"/>
      <c r="H18" s="4991"/>
      <c r="I18" s="4991"/>
      <c r="J18" s="4991"/>
      <c r="K18" s="4991"/>
      <c r="L18" s="4991"/>
      <c r="M18" s="657"/>
    </row>
    <row r="19" spans="2:13" ht="10.35" customHeight="1">
      <c r="B19" s="658"/>
      <c r="C19" s="658"/>
    </row>
    <row r="20" spans="2:13" ht="18" customHeight="1">
      <c r="B20" s="4670" t="s">
        <v>8</v>
      </c>
      <c r="C20" s="4670"/>
      <c r="D20" s="4670"/>
      <c r="E20" s="4670"/>
      <c r="F20" s="4670"/>
      <c r="G20" s="4670"/>
      <c r="H20" s="4670"/>
      <c r="I20" s="4670"/>
      <c r="J20" s="4670"/>
      <c r="K20" s="4670"/>
      <c r="L20" s="4670"/>
      <c r="M20" s="659"/>
    </row>
    <row r="21" spans="2:13" ht="11.1" customHeight="1">
      <c r="B21" s="660"/>
      <c r="C21" s="660"/>
    </row>
    <row r="22" spans="2:13" ht="40.35" customHeight="1">
      <c r="B22" s="4675" t="s">
        <v>1239</v>
      </c>
      <c r="C22" s="4675"/>
      <c r="D22" s="4676" t="str">
        <f>入力シート!C10</f>
        <v>○○校区道路改良工事</v>
      </c>
      <c r="E22" s="4676"/>
      <c r="F22" s="4676"/>
      <c r="G22" s="4676"/>
      <c r="H22" s="4676"/>
      <c r="I22" s="4676"/>
      <c r="J22" s="4676"/>
      <c r="K22" s="4676"/>
      <c r="L22" s="4676"/>
    </row>
    <row r="23" spans="2:13" ht="40.35" customHeight="1">
      <c r="B23" s="4675" t="s">
        <v>1161</v>
      </c>
      <c r="C23" s="4675"/>
      <c r="D23" s="4677"/>
      <c r="E23" s="4678"/>
      <c r="F23" s="4679" t="str">
        <f>入力シート!C12</f>
        <v>久留米市○○町</v>
      </c>
      <c r="G23" s="4679"/>
      <c r="H23" s="4679"/>
      <c r="I23" s="4679"/>
      <c r="J23" s="4679"/>
      <c r="K23" s="4678" t="s">
        <v>1238</v>
      </c>
      <c r="L23" s="4680"/>
    </row>
    <row r="24" spans="2:13" ht="40.35" customHeight="1">
      <c r="B24" s="4675" t="s">
        <v>1165</v>
      </c>
      <c r="C24" s="4675"/>
      <c r="D24" s="661"/>
      <c r="E24" s="662"/>
      <c r="F24" s="4688">
        <f>入力シート!C24</f>
        <v>13000000</v>
      </c>
      <c r="G24" s="4688"/>
      <c r="H24" s="4688"/>
      <c r="I24" s="4688"/>
      <c r="J24" s="663" t="s">
        <v>1237</v>
      </c>
      <c r="K24" s="663"/>
      <c r="L24" s="664"/>
    </row>
    <row r="25" spans="2:13" ht="25.35" customHeight="1">
      <c r="B25" s="4689" t="s">
        <v>1162</v>
      </c>
      <c r="C25" s="4690"/>
      <c r="D25" s="665"/>
      <c r="E25" s="4692" t="str">
        <f>TEXT(入力シート!C14,"令和　　　e　年　　　m　月　　　d　日")</f>
        <v>令和   8 年   4 月   2 日</v>
      </c>
      <c r="F25" s="4692"/>
      <c r="G25" s="4692"/>
      <c r="H25" s="4692"/>
      <c r="I25" s="4692"/>
      <c r="J25" s="4692"/>
      <c r="K25" s="666" t="s">
        <v>1163</v>
      </c>
      <c r="L25" s="667"/>
    </row>
    <row r="26" spans="2:13" ht="25.35" customHeight="1">
      <c r="B26" s="4686"/>
      <c r="C26" s="4691"/>
      <c r="D26" s="668"/>
      <c r="E26" s="4990" t="str">
        <f>TEXT(入力シート!C15,"令和　　　e　年　　　m　月　　　d　日")</f>
        <v>令和   8 年   9 月   30 日</v>
      </c>
      <c r="F26" s="4990"/>
      <c r="G26" s="4990"/>
      <c r="H26" s="4990"/>
      <c r="I26" s="4990"/>
      <c r="J26" s="4990"/>
      <c r="K26" s="669" t="s">
        <v>1164</v>
      </c>
      <c r="L26" s="670"/>
    </row>
    <row r="27" spans="2:13" ht="30" customHeight="1">
      <c r="B27" s="4689" t="s">
        <v>1232</v>
      </c>
      <c r="C27" s="671" t="s">
        <v>1233</v>
      </c>
      <c r="D27" s="4978" t="s">
        <v>1169</v>
      </c>
      <c r="E27" s="4987"/>
      <c r="F27" s="4988"/>
      <c r="G27" s="4988"/>
      <c r="H27" s="4988"/>
      <c r="I27" s="4988"/>
      <c r="J27" s="4988"/>
      <c r="K27" s="4988"/>
      <c r="L27" s="4989"/>
    </row>
    <row r="28" spans="2:13" ht="30" customHeight="1">
      <c r="B28" s="4686"/>
      <c r="C28" s="672" t="s">
        <v>1234</v>
      </c>
      <c r="D28" s="4982"/>
      <c r="E28" s="4983"/>
      <c r="F28" s="4684"/>
      <c r="G28" s="4684"/>
      <c r="H28" s="4684"/>
      <c r="I28" s="4684"/>
      <c r="J28" s="4684"/>
      <c r="K28" s="4684"/>
      <c r="L28" s="4685"/>
    </row>
    <row r="29" spans="2:13" ht="30" customHeight="1">
      <c r="B29" s="4689" t="s">
        <v>1235</v>
      </c>
      <c r="C29" s="671" t="s">
        <v>1233</v>
      </c>
      <c r="D29" s="4978" t="s">
        <v>1179</v>
      </c>
      <c r="E29" s="4987"/>
      <c r="F29" s="4988"/>
      <c r="G29" s="4988"/>
      <c r="H29" s="4988"/>
      <c r="I29" s="4988"/>
      <c r="J29" s="4988"/>
      <c r="K29" s="4988"/>
      <c r="L29" s="4989"/>
    </row>
    <row r="30" spans="2:13" ht="30" customHeight="1">
      <c r="B30" s="4686"/>
      <c r="C30" s="672" t="s">
        <v>1234</v>
      </c>
      <c r="D30" s="4982" t="s">
        <v>1169</v>
      </c>
      <c r="E30" s="4983"/>
      <c r="F30" s="4684"/>
      <c r="G30" s="4684"/>
      <c r="H30" s="4684"/>
      <c r="I30" s="4684"/>
      <c r="J30" s="4684"/>
      <c r="K30" s="4684"/>
      <c r="L30" s="4685"/>
    </row>
    <row r="31" spans="2:13" ht="80.099999999999994" customHeight="1">
      <c r="B31" s="4677" t="s">
        <v>1236</v>
      </c>
      <c r="C31" s="4678"/>
      <c r="D31" s="4984"/>
      <c r="E31" s="4985"/>
      <c r="F31" s="4985"/>
      <c r="G31" s="4985"/>
      <c r="H31" s="4985"/>
      <c r="I31" s="4985"/>
      <c r="J31" s="4985"/>
      <c r="K31" s="4985"/>
      <c r="L31" s="4986"/>
    </row>
    <row r="32" spans="2:13">
      <c r="B32" s="660"/>
      <c r="C32" s="660"/>
    </row>
  </sheetData>
  <mergeCells count="37">
    <mergeCell ref="E26:J26"/>
    <mergeCell ref="B17:L17"/>
    <mergeCell ref="B18:L18"/>
    <mergeCell ref="B25:C26"/>
    <mergeCell ref="F24:I24"/>
    <mergeCell ref="F23:J23"/>
    <mergeCell ref="K23:L23"/>
    <mergeCell ref="B22:C22"/>
    <mergeCell ref="D22:L22"/>
    <mergeCell ref="B23:C23"/>
    <mergeCell ref="B24:C24"/>
    <mergeCell ref="D23:E23"/>
    <mergeCell ref="E25:J25"/>
    <mergeCell ref="D30:E30"/>
    <mergeCell ref="F30:L30"/>
    <mergeCell ref="B31:C31"/>
    <mergeCell ref="D31:L31"/>
    <mergeCell ref="B27:B28"/>
    <mergeCell ref="D27:E28"/>
    <mergeCell ref="F27:L28"/>
    <mergeCell ref="B29:B30"/>
    <mergeCell ref="D29:E29"/>
    <mergeCell ref="F29:L29"/>
    <mergeCell ref="I13:K13"/>
    <mergeCell ref="B6:L6"/>
    <mergeCell ref="H14:I14"/>
    <mergeCell ref="J14:L14"/>
    <mergeCell ref="B20:L20"/>
    <mergeCell ref="G12:H12"/>
    <mergeCell ref="G13:H13"/>
    <mergeCell ref="I12:L12"/>
    <mergeCell ref="B2:C2"/>
    <mergeCell ref="B3:C3"/>
    <mergeCell ref="B9:D9"/>
    <mergeCell ref="F11:G11"/>
    <mergeCell ref="I11:L11"/>
    <mergeCell ref="J4:L4"/>
  </mergeCells>
  <phoneticPr fontId="18"/>
  <printOptions horizontalCentered="1"/>
  <pageMargins left="0.74803149606299213" right="0.55118110236220474" top="0.59055118110236227" bottom="0.59055118110236227" header="0.51181102362204722" footer="0.51181102362204722"/>
  <pageSetup paperSize="9" orientation="portrait" blackAndWhite="1"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1"/>
  <dimension ref="A1:R40"/>
  <sheetViews>
    <sheetView view="pageBreakPreview" zoomScale="115" zoomScaleNormal="100" zoomScaleSheetLayoutView="115" workbookViewId="0">
      <selection activeCell="D8" sqref="D8"/>
    </sheetView>
  </sheetViews>
  <sheetFormatPr defaultColWidth="8.88671875" defaultRowHeight="13.2"/>
  <cols>
    <col min="1" max="1" width="20.88671875" style="896" customWidth="1"/>
    <col min="2" max="2" width="14.109375" style="896" customWidth="1"/>
    <col min="3" max="3" width="8" style="896" customWidth="1"/>
    <col min="4" max="4" width="9.88671875" style="896" customWidth="1"/>
    <col min="5" max="5" width="30.88671875" style="896" customWidth="1"/>
    <col min="6" max="6" width="9.44140625" style="896" customWidth="1"/>
    <col min="7" max="16384" width="8.88671875" style="896"/>
  </cols>
  <sheetData>
    <row r="1" spans="1:18">
      <c r="A1" s="951"/>
      <c r="B1" s="923"/>
      <c r="C1" s="923"/>
      <c r="D1" s="923"/>
      <c r="E1" s="923"/>
      <c r="F1" s="923"/>
    </row>
    <row r="2" spans="1:18" ht="25.35" customHeight="1">
      <c r="A2" s="5007" t="s">
        <v>1749</v>
      </c>
      <c r="B2" s="4993"/>
      <c r="C2" s="4993"/>
      <c r="D2" s="4993"/>
      <c r="E2" s="4993"/>
      <c r="F2" s="4993"/>
    </row>
    <row r="3" spans="1:18">
      <c r="A3" s="1516"/>
      <c r="B3" s="923"/>
      <c r="C3" s="923"/>
      <c r="D3" s="923"/>
      <c r="E3" s="2262" t="s">
        <v>2528</v>
      </c>
      <c r="F3" s="1517"/>
      <c r="G3" s="1510"/>
    </row>
    <row r="4" spans="1:18" ht="25.35" customHeight="1">
      <c r="A4" s="1518" t="str">
        <f>入力シート!C5</f>
        <v>久留米市長</v>
      </c>
      <c r="B4" s="923" t="s">
        <v>1215</v>
      </c>
      <c r="C4" s="923"/>
      <c r="D4" s="923"/>
      <c r="E4" s="923"/>
      <c r="F4" s="923"/>
    </row>
    <row r="5" spans="1:18" ht="25.35" customHeight="1">
      <c r="A5" s="923"/>
      <c r="B5" s="944"/>
      <c r="C5" s="1519" t="s">
        <v>2552</v>
      </c>
      <c r="D5" s="1519" t="s">
        <v>1320</v>
      </c>
      <c r="E5" s="1520" t="str">
        <f>入力シート!C25</f>
        <v>久留米市〇〇町１２３</v>
      </c>
      <c r="F5" s="944"/>
      <c r="G5" s="897"/>
      <c r="H5" s="897"/>
      <c r="I5" s="5008"/>
      <c r="J5" s="5008"/>
      <c r="K5" s="897"/>
      <c r="L5" s="897"/>
      <c r="M5" s="5008"/>
      <c r="N5" s="5008"/>
      <c r="O5" s="5008"/>
      <c r="P5" s="5008"/>
      <c r="Q5" s="5008"/>
      <c r="R5" s="898"/>
    </row>
    <row r="6" spans="1:18" ht="25.35" customHeight="1">
      <c r="A6" s="923"/>
      <c r="B6" s="944"/>
      <c r="C6" s="1519"/>
      <c r="D6" s="2269" t="s">
        <v>1750</v>
      </c>
      <c r="E6" s="1520" t="str">
        <f>入力シート!C26</f>
        <v>(株）○○○○建設</v>
      </c>
      <c r="F6" s="944"/>
      <c r="G6" s="897"/>
      <c r="H6" s="897"/>
      <c r="I6" s="897"/>
      <c r="J6" s="897"/>
      <c r="K6" s="5009"/>
      <c r="L6" s="5009"/>
      <c r="M6" s="5008"/>
      <c r="N6" s="5008"/>
      <c r="O6" s="5008"/>
      <c r="P6" s="5008"/>
      <c r="Q6" s="5008"/>
      <c r="R6" s="898"/>
    </row>
    <row r="7" spans="1:18" ht="25.35" customHeight="1">
      <c r="A7" s="923"/>
      <c r="B7" s="944"/>
      <c r="C7" s="944"/>
      <c r="D7" s="2269" t="s">
        <v>2553</v>
      </c>
      <c r="E7" s="1520" t="str">
        <f>入力シート!C27</f>
        <v>代表取締役　久留米一郎</v>
      </c>
      <c r="F7" s="1519" t="s">
        <v>1231</v>
      </c>
      <c r="G7" s="897"/>
      <c r="H7" s="897"/>
      <c r="I7" s="897"/>
      <c r="J7" s="897"/>
      <c r="K7" s="5009"/>
      <c r="L7" s="5009"/>
      <c r="M7" s="5008"/>
      <c r="N7" s="5008"/>
      <c r="O7" s="5008"/>
      <c r="P7" s="5008"/>
      <c r="Q7" s="899" t="s">
        <v>1158</v>
      </c>
      <c r="R7" s="898"/>
    </row>
    <row r="8" spans="1:18" ht="25.35" customHeight="1">
      <c r="A8" s="923"/>
      <c r="B8" s="944"/>
      <c r="C8" s="944"/>
      <c r="D8" s="1519" t="s">
        <v>1218</v>
      </c>
      <c r="E8" s="1520" t="str">
        <f>入力シート!C28</f>
        <v>0942-12-○○○○</v>
      </c>
      <c r="F8" s="944"/>
      <c r="G8" s="897"/>
      <c r="H8" s="897"/>
      <c r="I8" s="897"/>
      <c r="J8" s="897"/>
      <c r="K8" s="5009"/>
      <c r="L8" s="5009"/>
      <c r="M8" s="5008"/>
      <c r="N8" s="5008"/>
      <c r="O8" s="5008"/>
      <c r="P8" s="5008"/>
      <c r="Q8" s="5008"/>
      <c r="R8" s="898"/>
    </row>
    <row r="9" spans="1:18">
      <c r="A9" s="1521"/>
      <c r="B9" s="923"/>
      <c r="C9" s="923"/>
      <c r="D9" s="923"/>
      <c r="E9" s="923"/>
      <c r="F9" s="923"/>
    </row>
    <row r="10" spans="1:18">
      <c r="A10" s="5010" t="s">
        <v>1751</v>
      </c>
      <c r="B10" s="4993"/>
      <c r="C10" s="4993"/>
      <c r="D10" s="4993"/>
      <c r="E10" s="4993"/>
      <c r="F10" s="4993"/>
    </row>
    <row r="11" spans="1:18" ht="25.35" customHeight="1">
      <c r="A11" s="1522" t="s">
        <v>1239</v>
      </c>
      <c r="B11" s="5003" t="str">
        <f>入力シート!C10</f>
        <v>○○校区道路改良工事</v>
      </c>
      <c r="C11" s="5003"/>
      <c r="D11" s="5003"/>
      <c r="E11" s="5003"/>
      <c r="F11" s="5003"/>
    </row>
    <row r="12" spans="1:18" ht="25.35" customHeight="1">
      <c r="A12" s="4994" t="s">
        <v>1752</v>
      </c>
      <c r="B12" s="1523"/>
      <c r="C12" s="4997" t="str">
        <f>TEXT(入力シート!C14,"令和　　　e　年　　　m　月　　　d　日")</f>
        <v>令和   8 年   4 月   2 日</v>
      </c>
      <c r="D12" s="4997"/>
      <c r="E12" s="4997"/>
      <c r="F12" s="1524" t="s">
        <v>1003</v>
      </c>
    </row>
    <row r="13" spans="1:18" ht="25.35" customHeight="1">
      <c r="A13" s="4995"/>
      <c r="B13" s="1525"/>
      <c r="C13" s="4996" t="str">
        <f>TEXT(入力シート!C15,"令和　　　e　年　　　m　月　　　d　日")</f>
        <v>令和   8 年   9 月   30 日</v>
      </c>
      <c r="D13" s="4996"/>
      <c r="E13" s="4996"/>
      <c r="F13" s="1526" t="s">
        <v>254</v>
      </c>
    </row>
    <row r="14" spans="1:18" ht="25.35" customHeight="1">
      <c r="A14" s="1522" t="s">
        <v>1769</v>
      </c>
      <c r="B14" s="5003" t="str">
        <f>入力シート!C6</f>
        <v>都市建設部道路整備課</v>
      </c>
      <c r="C14" s="5003"/>
      <c r="D14" s="5003"/>
      <c r="E14" s="5003"/>
      <c r="F14" s="5003"/>
    </row>
    <row r="15" spans="1:18" ht="17.100000000000001" customHeight="1">
      <c r="A15" s="4998" t="s">
        <v>1754</v>
      </c>
      <c r="B15" s="5004" t="s">
        <v>1755</v>
      </c>
      <c r="C15" s="5004"/>
      <c r="D15" s="5004"/>
      <c r="E15" s="5004"/>
      <c r="F15" s="5004"/>
    </row>
    <row r="16" spans="1:18" ht="17.100000000000001" customHeight="1">
      <c r="A16" s="4998"/>
      <c r="B16" s="1527" t="s">
        <v>1756</v>
      </c>
      <c r="C16" s="5001"/>
      <c r="D16" s="5001"/>
      <c r="E16" s="5001"/>
      <c r="F16" s="5001"/>
    </row>
    <row r="17" spans="1:6" ht="17.100000000000001" customHeight="1">
      <c r="A17" s="4998"/>
      <c r="B17" s="1527" t="s">
        <v>1757</v>
      </c>
      <c r="C17" s="5001"/>
      <c r="D17" s="5001"/>
      <c r="E17" s="5001"/>
      <c r="F17" s="5001"/>
    </row>
    <row r="18" spans="1:6" ht="17.100000000000001" customHeight="1">
      <c r="A18" s="4998"/>
      <c r="B18" s="1527" t="s">
        <v>1196</v>
      </c>
      <c r="C18" s="5001"/>
      <c r="D18" s="5001"/>
      <c r="E18" s="5001"/>
      <c r="F18" s="5001"/>
    </row>
    <row r="19" spans="1:6" ht="18" customHeight="1">
      <c r="A19" s="4998"/>
      <c r="B19" s="5005" t="s">
        <v>1758</v>
      </c>
      <c r="C19" s="5001"/>
      <c r="D19" s="5001"/>
      <c r="E19" s="5001"/>
      <c r="F19" s="5001"/>
    </row>
    <row r="20" spans="1:6" ht="18" customHeight="1">
      <c r="A20" s="4998"/>
      <c r="B20" s="5005"/>
      <c r="C20" s="5001"/>
      <c r="D20" s="5001"/>
      <c r="E20" s="5001"/>
      <c r="F20" s="5001"/>
    </row>
    <row r="21" spans="1:6" ht="17.100000000000001" customHeight="1">
      <c r="A21" s="4998"/>
      <c r="B21" s="5004" t="s">
        <v>1759</v>
      </c>
      <c r="C21" s="5004"/>
      <c r="D21" s="5004"/>
      <c r="E21" s="5004"/>
      <c r="F21" s="5004"/>
    </row>
    <row r="22" spans="1:6" ht="17.100000000000001" customHeight="1">
      <c r="A22" s="4998"/>
      <c r="B22" s="1527" t="s">
        <v>1757</v>
      </c>
      <c r="C22" s="5001"/>
      <c r="D22" s="5001"/>
      <c r="E22" s="5001"/>
      <c r="F22" s="5001"/>
    </row>
    <row r="23" spans="1:6" ht="17.25" customHeight="1">
      <c r="A23" s="4998" t="s">
        <v>2255</v>
      </c>
      <c r="B23" s="1527" t="s">
        <v>1756</v>
      </c>
      <c r="C23" s="5001"/>
      <c r="D23" s="5001"/>
      <c r="E23" s="5001"/>
      <c r="F23" s="5001"/>
    </row>
    <row r="24" spans="1:6" ht="17.100000000000001" customHeight="1">
      <c r="A24" s="4998"/>
      <c r="B24" s="1527" t="s">
        <v>1757</v>
      </c>
      <c r="C24" s="5003" t="str">
        <f>入力シート!C20</f>
        <v>久留米三郎</v>
      </c>
      <c r="D24" s="5003"/>
      <c r="E24" s="5003"/>
      <c r="F24" s="5003"/>
    </row>
    <row r="25" spans="1:6" ht="17.100000000000001" customHeight="1">
      <c r="A25" s="4998"/>
      <c r="B25" s="1527" t="s">
        <v>1196</v>
      </c>
      <c r="C25" s="5006">
        <f>入力シート!C21</f>
        <v>26331</v>
      </c>
      <c r="D25" s="5006"/>
      <c r="E25" s="5006"/>
      <c r="F25" s="5006"/>
    </row>
    <row r="26" spans="1:6" ht="17.100000000000001" customHeight="1">
      <c r="A26" s="4998"/>
      <c r="B26" s="5004" t="s">
        <v>1760</v>
      </c>
      <c r="C26" s="5004"/>
      <c r="D26" s="5004"/>
      <c r="E26" s="5004"/>
      <c r="F26" s="5004"/>
    </row>
    <row r="27" spans="1:6" ht="17.100000000000001" customHeight="1">
      <c r="A27" s="4998"/>
      <c r="B27" s="1527" t="s">
        <v>1239</v>
      </c>
      <c r="C27" s="5002"/>
      <c r="D27" s="5002"/>
      <c r="E27" s="5002"/>
      <c r="F27" s="5002"/>
    </row>
    <row r="28" spans="1:6" ht="17.100000000000001" customHeight="1">
      <c r="A28" s="4998"/>
      <c r="B28" s="1527" t="s">
        <v>1752</v>
      </c>
      <c r="C28" s="5002"/>
      <c r="D28" s="5002"/>
      <c r="E28" s="5002"/>
      <c r="F28" s="5002"/>
    </row>
    <row r="29" spans="1:6" ht="17.100000000000001" customHeight="1">
      <c r="A29" s="4998"/>
      <c r="B29" s="1527" t="s">
        <v>1753</v>
      </c>
      <c r="C29" s="5002"/>
      <c r="D29" s="5002"/>
      <c r="E29" s="5002"/>
      <c r="F29" s="5002"/>
    </row>
    <row r="30" spans="1:6" ht="18" customHeight="1">
      <c r="A30" s="4998" t="s">
        <v>1761</v>
      </c>
      <c r="B30" s="4999"/>
      <c r="C30" s="4999"/>
      <c r="D30" s="4999"/>
      <c r="E30" s="4999"/>
      <c r="F30" s="4999"/>
    </row>
    <row r="31" spans="1:6" ht="18" customHeight="1">
      <c r="A31" s="4998"/>
      <c r="B31" s="4999"/>
      <c r="C31" s="4999"/>
      <c r="D31" s="4999"/>
      <c r="E31" s="4999"/>
      <c r="F31" s="4999"/>
    </row>
    <row r="32" spans="1:6">
      <c r="A32" s="5000" t="s">
        <v>1762</v>
      </c>
      <c r="B32" s="4993"/>
      <c r="C32" s="4993"/>
      <c r="D32" s="4993"/>
      <c r="E32" s="4993"/>
      <c r="F32" s="4993"/>
    </row>
    <row r="33" spans="1:6">
      <c r="A33" s="5000" t="s">
        <v>1763</v>
      </c>
      <c r="B33" s="4993"/>
      <c r="C33" s="4993"/>
      <c r="D33" s="4993"/>
      <c r="E33" s="4993"/>
      <c r="F33" s="4993"/>
    </row>
    <row r="34" spans="1:6">
      <c r="A34" s="5000" t="s">
        <v>1764</v>
      </c>
      <c r="B34" s="4993"/>
      <c r="C34" s="4993"/>
      <c r="D34" s="4993"/>
      <c r="E34" s="4993"/>
      <c r="F34" s="4993"/>
    </row>
    <row r="35" spans="1:6" ht="7.35" customHeight="1">
      <c r="A35" s="1528"/>
      <c r="B35" s="923"/>
      <c r="C35" s="923"/>
      <c r="D35" s="923"/>
      <c r="E35" s="923"/>
      <c r="F35" s="923"/>
    </row>
    <row r="36" spans="1:6" ht="25.5" customHeight="1">
      <c r="A36" s="4992" t="s">
        <v>1765</v>
      </c>
      <c r="B36" s="4993"/>
      <c r="C36" s="4993"/>
      <c r="D36" s="4993"/>
      <c r="E36" s="4993"/>
      <c r="F36" s="4993"/>
    </row>
    <row r="37" spans="1:6" ht="54" customHeight="1">
      <c r="A37" s="4992" t="s">
        <v>1766</v>
      </c>
      <c r="B37" s="4993"/>
      <c r="C37" s="4993"/>
      <c r="D37" s="4993"/>
      <c r="E37" s="4993"/>
      <c r="F37" s="4993"/>
    </row>
    <row r="38" spans="1:6">
      <c r="A38" s="4992" t="s">
        <v>1767</v>
      </c>
      <c r="B38" s="4993"/>
      <c r="C38" s="4993"/>
      <c r="D38" s="4993"/>
      <c r="E38" s="4993"/>
      <c r="F38" s="4993"/>
    </row>
    <row r="39" spans="1:6">
      <c r="A39" s="4992" t="s">
        <v>1768</v>
      </c>
      <c r="B39" s="4993"/>
      <c r="C39" s="4993"/>
      <c r="D39" s="4993"/>
      <c r="E39" s="4993"/>
      <c r="F39" s="4993"/>
    </row>
    <row r="40" spans="1:6" ht="6.6" customHeight="1">
      <c r="A40" s="4992" t="s">
        <v>1156</v>
      </c>
      <c r="B40" s="4993"/>
      <c r="C40" s="4993"/>
      <c r="D40" s="4993"/>
      <c r="E40" s="4993"/>
      <c r="F40" s="4993"/>
    </row>
  </sheetData>
  <mergeCells count="42">
    <mergeCell ref="B11:F11"/>
    <mergeCell ref="A2:F2"/>
    <mergeCell ref="I5:J5"/>
    <mergeCell ref="M5:Q5"/>
    <mergeCell ref="K6:L6"/>
    <mergeCell ref="M6:Q6"/>
    <mergeCell ref="K7:L7"/>
    <mergeCell ref="M7:P7"/>
    <mergeCell ref="K8:L8"/>
    <mergeCell ref="M8:Q8"/>
    <mergeCell ref="A10:F10"/>
    <mergeCell ref="C29:F29"/>
    <mergeCell ref="B14:F14"/>
    <mergeCell ref="A15:A22"/>
    <mergeCell ref="B15:F15"/>
    <mergeCell ref="C16:F16"/>
    <mergeCell ref="C17:F17"/>
    <mergeCell ref="C18:F18"/>
    <mergeCell ref="B19:B20"/>
    <mergeCell ref="C19:F20"/>
    <mergeCell ref="B21:F21"/>
    <mergeCell ref="C23:F23"/>
    <mergeCell ref="C24:F24"/>
    <mergeCell ref="C25:F25"/>
    <mergeCell ref="B26:F26"/>
    <mergeCell ref="C27:F27"/>
    <mergeCell ref="A37:F37"/>
    <mergeCell ref="A38:F38"/>
    <mergeCell ref="A39:F39"/>
    <mergeCell ref="A40:F40"/>
    <mergeCell ref="A12:A13"/>
    <mergeCell ref="C13:E13"/>
    <mergeCell ref="C12:E12"/>
    <mergeCell ref="A30:A31"/>
    <mergeCell ref="B30:F31"/>
    <mergeCell ref="A32:F32"/>
    <mergeCell ref="A33:F33"/>
    <mergeCell ref="A34:F34"/>
    <mergeCell ref="A36:F36"/>
    <mergeCell ref="C22:F22"/>
    <mergeCell ref="A23:A29"/>
    <mergeCell ref="C28:F28"/>
  </mergeCells>
  <phoneticPr fontId="18"/>
  <printOptions horizontalCentered="1"/>
  <pageMargins left="0.55118110236220474" right="0.35433070866141736" top="0.59055118110236227" bottom="0.59055118110236227" header="0.51181102362204722" footer="0.51181102362204722"/>
  <pageSetup paperSize="9" scale="94"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2"/>
  <dimension ref="A2:M32"/>
  <sheetViews>
    <sheetView view="pageBreakPreview" zoomScaleNormal="85" zoomScaleSheetLayoutView="100" workbookViewId="0">
      <selection activeCell="P10" sqref="P10"/>
    </sheetView>
  </sheetViews>
  <sheetFormatPr defaultColWidth="9.6640625" defaultRowHeight="13.2"/>
  <cols>
    <col min="1" max="1" width="1.44140625" style="647" customWidth="1"/>
    <col min="2" max="2" width="4.6640625" style="647" customWidth="1"/>
    <col min="3" max="3" width="14.88671875" style="647" customWidth="1"/>
    <col min="4" max="4" width="6.88671875" style="647" customWidth="1"/>
    <col min="5" max="5" width="4.88671875" style="647" customWidth="1"/>
    <col min="6" max="6" width="8.44140625" style="647" customWidth="1"/>
    <col min="7" max="7" width="3.44140625" style="647" customWidth="1"/>
    <col min="8" max="8" width="10.88671875" style="647" customWidth="1"/>
    <col min="9" max="9" width="5.88671875" style="647" customWidth="1"/>
    <col min="10" max="10" width="10.88671875" style="647" customWidth="1"/>
    <col min="11" max="11" width="10.6640625" style="647" customWidth="1"/>
    <col min="12" max="12" width="8.109375" style="647" customWidth="1"/>
    <col min="13" max="13" width="1.6640625" style="647" customWidth="1"/>
    <col min="14" max="16384" width="9.6640625" style="647"/>
  </cols>
  <sheetData>
    <row r="2" spans="2:13" ht="18" customHeight="1">
      <c r="B2" s="651"/>
      <c r="C2" s="651"/>
      <c r="D2" s="651"/>
      <c r="E2" s="651"/>
      <c r="F2" s="651"/>
      <c r="G2" s="651"/>
      <c r="H2" s="651"/>
      <c r="I2" s="651"/>
      <c r="J2" s="4792" t="s">
        <v>2528</v>
      </c>
      <c r="K2" s="4792"/>
      <c r="L2" s="4792"/>
      <c r="M2" s="652"/>
    </row>
    <row r="3" spans="2:13" ht="11.85" customHeight="1">
      <c r="B3" s="654"/>
      <c r="C3" s="654"/>
    </row>
    <row r="4" spans="2:13" ht="18" customHeight="1">
      <c r="B4" s="4671" t="str">
        <f>入力シート!C5</f>
        <v>久留米市長</v>
      </c>
      <c r="C4" s="4671"/>
      <c r="D4" s="4671"/>
      <c r="E4" s="651" t="s">
        <v>1215</v>
      </c>
      <c r="F4" s="651"/>
      <c r="G4" s="651"/>
      <c r="H4" s="651"/>
      <c r="I4" s="651"/>
      <c r="J4" s="651"/>
      <c r="K4" s="651"/>
      <c r="L4" s="651"/>
      <c r="M4" s="655"/>
    </row>
    <row r="5" spans="2:13" ht="9.6" customHeight="1">
      <c r="B5" s="656"/>
      <c r="C5" s="656"/>
      <c r="D5" s="656"/>
      <c r="E5" s="651"/>
      <c r="F5" s="651"/>
      <c r="G5" s="651"/>
      <c r="H5" s="651"/>
      <c r="I5" s="651"/>
      <c r="J5" s="651"/>
      <c r="K5" s="651"/>
      <c r="L5" s="651"/>
      <c r="M5" s="655"/>
    </row>
    <row r="6" spans="2:13" ht="18" customHeight="1">
      <c r="B6" s="651"/>
      <c r="C6" s="651"/>
      <c r="D6" s="651"/>
      <c r="E6" s="651"/>
      <c r="F6" s="4672" t="s">
        <v>2552</v>
      </c>
      <c r="G6" s="4672"/>
      <c r="H6" s="651"/>
      <c r="I6" s="4672"/>
      <c r="J6" s="4672"/>
      <c r="K6" s="4672"/>
      <c r="L6" s="4672"/>
      <c r="M6" s="655"/>
    </row>
    <row r="7" spans="2:13" ht="30" customHeight="1">
      <c r="B7" s="651"/>
      <c r="C7" s="651"/>
      <c r="D7" s="651"/>
      <c r="E7" s="651"/>
      <c r="F7" s="651"/>
      <c r="G7" s="5011" t="s">
        <v>1002</v>
      </c>
      <c r="H7" s="5011"/>
      <c r="I7" s="4673" t="str">
        <f>入力シート!C25</f>
        <v>久留米市〇〇町１２３</v>
      </c>
      <c r="J7" s="4673"/>
      <c r="K7" s="4673"/>
      <c r="L7" s="4673"/>
      <c r="M7" s="655"/>
    </row>
    <row r="8" spans="2:13" ht="30" customHeight="1">
      <c r="B8" s="651"/>
      <c r="C8" s="651"/>
      <c r="D8" s="651"/>
      <c r="E8" s="651"/>
      <c r="F8" s="651"/>
      <c r="G8" s="5011" t="s">
        <v>1786</v>
      </c>
      <c r="H8" s="5011"/>
      <c r="I8" s="4673" t="str">
        <f>入力シート!C26</f>
        <v>(株）○○○○建設</v>
      </c>
      <c r="J8" s="4673"/>
      <c r="K8" s="4673"/>
      <c r="L8" s="4673"/>
      <c r="M8" s="655"/>
    </row>
    <row r="9" spans="2:13" ht="30" customHeight="1">
      <c r="B9" s="651"/>
      <c r="C9" s="651"/>
      <c r="D9" s="651"/>
      <c r="E9" s="651"/>
      <c r="F9" s="651"/>
      <c r="G9" s="5011" t="s">
        <v>1321</v>
      </c>
      <c r="H9" s="5011"/>
      <c r="I9" s="4673" t="str">
        <f>入力シート!C27</f>
        <v>代表取締役　久留米一郎</v>
      </c>
      <c r="J9" s="4673"/>
      <c r="K9" s="4673"/>
      <c r="L9" s="656"/>
      <c r="M9" s="655"/>
    </row>
    <row r="10" spans="2:13" ht="18" customHeight="1">
      <c r="B10" s="651"/>
      <c r="C10" s="651"/>
      <c r="D10" s="651"/>
      <c r="E10" s="651"/>
      <c r="F10" s="651"/>
      <c r="G10" s="651"/>
      <c r="H10" s="4674"/>
      <c r="I10" s="4674"/>
      <c r="J10" s="4672"/>
      <c r="K10" s="4672"/>
      <c r="L10" s="4672"/>
      <c r="M10" s="655"/>
    </row>
    <row r="11" spans="2:13" ht="24" customHeight="1">
      <c r="B11" s="4670" t="s">
        <v>1799</v>
      </c>
      <c r="C11" s="4670"/>
      <c r="D11" s="4670"/>
      <c r="E11" s="4670"/>
      <c r="F11" s="4670"/>
      <c r="G11" s="4670"/>
      <c r="H11" s="4670"/>
      <c r="I11" s="4670"/>
      <c r="J11" s="4670"/>
      <c r="K11" s="4670"/>
      <c r="L11" s="4670"/>
      <c r="M11" s="653"/>
    </row>
    <row r="12" spans="2:13" ht="13.35" customHeight="1">
      <c r="B12" s="653"/>
      <c r="C12" s="653"/>
      <c r="D12" s="653"/>
      <c r="E12" s="653"/>
      <c r="F12" s="653"/>
      <c r="G12" s="653"/>
      <c r="H12" s="653"/>
      <c r="I12" s="653"/>
      <c r="J12" s="653"/>
      <c r="K12" s="653"/>
      <c r="L12" s="653"/>
      <c r="M12" s="653"/>
    </row>
    <row r="13" spans="2:13" ht="18" customHeight="1">
      <c r="B13" s="4674" t="s">
        <v>1800</v>
      </c>
      <c r="C13" s="4674"/>
      <c r="D13" s="4674"/>
      <c r="E13" s="4674"/>
      <c r="F13" s="4674"/>
      <c r="G13" s="4674"/>
      <c r="H13" s="4674"/>
      <c r="I13" s="4674"/>
      <c r="J13" s="4674"/>
      <c r="K13" s="4674"/>
      <c r="L13" s="4674"/>
      <c r="M13" s="657"/>
    </row>
    <row r="14" spans="2:13" ht="10.35" customHeight="1">
      <c r="B14" s="658"/>
      <c r="C14" s="658"/>
    </row>
    <row r="15" spans="2:13" ht="18" customHeight="1">
      <c r="B15" s="4670" t="s">
        <v>8</v>
      </c>
      <c r="C15" s="4670"/>
      <c r="D15" s="4670"/>
      <c r="E15" s="4670"/>
      <c r="F15" s="4670"/>
      <c r="G15" s="4670"/>
      <c r="H15" s="4670"/>
      <c r="I15" s="4670"/>
      <c r="J15" s="4670"/>
      <c r="K15" s="4670"/>
      <c r="L15" s="4670"/>
      <c r="M15" s="659"/>
    </row>
    <row r="16" spans="2:13" ht="11.1" customHeight="1">
      <c r="B16" s="660"/>
      <c r="C16" s="660"/>
    </row>
    <row r="17" spans="1:12" ht="40.35" customHeight="1">
      <c r="B17" s="4675" t="s">
        <v>1788</v>
      </c>
      <c r="C17" s="4675"/>
      <c r="D17" s="4681" t="str">
        <f>入力シート!C4</f>
        <v>道新第101号</v>
      </c>
      <c r="E17" s="4679"/>
      <c r="F17" s="4679"/>
      <c r="G17" s="4682"/>
      <c r="H17" s="4677" t="s">
        <v>1803</v>
      </c>
      <c r="I17" s="4680"/>
      <c r="J17" s="4681" t="str">
        <f>入力シート!C9</f>
        <v>〇〇整備事業</v>
      </c>
      <c r="K17" s="4679"/>
      <c r="L17" s="4682"/>
    </row>
    <row r="18" spans="1:12" ht="40.35" customHeight="1">
      <c r="B18" s="4675" t="s">
        <v>1239</v>
      </c>
      <c r="C18" s="4675"/>
      <c r="D18" s="4676" t="str">
        <f>入力シート!C10</f>
        <v>○○校区道路改良工事</v>
      </c>
      <c r="E18" s="4676"/>
      <c r="F18" s="4676"/>
      <c r="G18" s="4676"/>
      <c r="H18" s="4676"/>
      <c r="I18" s="4676"/>
      <c r="J18" s="4676"/>
      <c r="K18" s="4676"/>
      <c r="L18" s="4676"/>
    </row>
    <row r="19" spans="1:12" ht="40.35" customHeight="1">
      <c r="B19" s="4675" t="s">
        <v>1161</v>
      </c>
      <c r="C19" s="4675"/>
      <c r="D19" s="4677"/>
      <c r="E19" s="4678"/>
      <c r="F19" s="4679" t="str">
        <f>入力シート!C12</f>
        <v>久留米市○○町</v>
      </c>
      <c r="G19" s="4679"/>
      <c r="H19" s="4679"/>
      <c r="I19" s="4679"/>
      <c r="J19" s="4679"/>
      <c r="K19" s="4678" t="s">
        <v>1238</v>
      </c>
      <c r="L19" s="4680"/>
    </row>
    <row r="20" spans="1:12" ht="40.35" customHeight="1">
      <c r="B20" s="4675" t="s">
        <v>1165</v>
      </c>
      <c r="C20" s="4675"/>
      <c r="D20" s="661"/>
      <c r="E20" s="662"/>
      <c r="F20" s="4688">
        <f>入力シート!C24</f>
        <v>13000000</v>
      </c>
      <c r="G20" s="4688"/>
      <c r="H20" s="4688"/>
      <c r="I20" s="4688"/>
      <c r="J20" s="663" t="s">
        <v>1237</v>
      </c>
      <c r="K20" s="663"/>
      <c r="L20" s="664"/>
    </row>
    <row r="21" spans="1:12" ht="25.35" customHeight="1">
      <c r="B21" s="4689" t="s">
        <v>1162</v>
      </c>
      <c r="C21" s="4690"/>
      <c r="D21" s="665"/>
      <c r="E21" s="4692" t="str">
        <f>TEXT(入力シート!C14,"令和　　　e　年　　　m　月　　　d　日")</f>
        <v>令和   8 年   4 月   2 日</v>
      </c>
      <c r="F21" s="4692"/>
      <c r="G21" s="4692"/>
      <c r="H21" s="4692"/>
      <c r="I21" s="4692"/>
      <c r="J21" s="4692"/>
      <c r="K21" s="666" t="s">
        <v>1163</v>
      </c>
      <c r="L21" s="667"/>
    </row>
    <row r="22" spans="1:12" ht="25.35" customHeight="1">
      <c r="B22" s="4686"/>
      <c r="C22" s="4691"/>
      <c r="D22" s="668"/>
      <c r="E22" s="4693" t="str">
        <f>TEXT(入力シート!C15,"令和　　　e　年　　　m　月　　　d　日")</f>
        <v>令和   8 年   9 月   30 日</v>
      </c>
      <c r="F22" s="4693"/>
      <c r="G22" s="4693"/>
      <c r="H22" s="4693"/>
      <c r="I22" s="4693"/>
      <c r="J22" s="4693"/>
      <c r="K22" s="669" t="s">
        <v>1164</v>
      </c>
      <c r="L22" s="670"/>
    </row>
    <row r="23" spans="1:12" ht="25.35" customHeight="1">
      <c r="B23" s="4689" t="s">
        <v>1801</v>
      </c>
      <c r="C23" s="4690"/>
      <c r="D23" s="665"/>
      <c r="E23" s="4692" t="str">
        <f>TEXT(入力シート!C14,"令和　　　e　年　　　m　月　　　d　日")</f>
        <v>令和   8 年   4 月   2 日</v>
      </c>
      <c r="F23" s="4692"/>
      <c r="G23" s="4692"/>
      <c r="H23" s="4692"/>
      <c r="I23" s="4692"/>
      <c r="J23" s="4692"/>
      <c r="K23" s="666" t="s">
        <v>1163</v>
      </c>
      <c r="L23" s="667"/>
    </row>
    <row r="24" spans="1:12" ht="25.35" customHeight="1">
      <c r="B24" s="4686"/>
      <c r="C24" s="4691"/>
      <c r="D24" s="668"/>
      <c r="E24" s="4684" t="s">
        <v>1226</v>
      </c>
      <c r="F24" s="4684"/>
      <c r="G24" s="4684"/>
      <c r="H24" s="4684"/>
      <c r="I24" s="4684"/>
      <c r="J24" s="4684"/>
      <c r="K24" s="669" t="s">
        <v>1164</v>
      </c>
      <c r="L24" s="670"/>
    </row>
    <row r="25" spans="1:12" ht="100.35" customHeight="1">
      <c r="B25" s="4686" t="s">
        <v>1802</v>
      </c>
      <c r="C25" s="4687"/>
      <c r="D25" s="5013" t="s">
        <v>1804</v>
      </c>
      <c r="E25" s="5014"/>
      <c r="F25" s="5014"/>
      <c r="G25" s="5014"/>
      <c r="H25" s="5014"/>
      <c r="I25" s="5014"/>
      <c r="J25" s="5014"/>
      <c r="K25" s="5014"/>
      <c r="L25" s="5015"/>
    </row>
    <row r="26" spans="1:12">
      <c r="B26" s="660"/>
      <c r="C26" s="660"/>
    </row>
    <row r="27" spans="1:12" ht="18" customHeight="1">
      <c r="A27" s="5012" t="s">
        <v>1805</v>
      </c>
      <c r="B27" s="5012"/>
      <c r="E27" s="958"/>
    </row>
    <row r="28" spans="1:12" ht="18" customHeight="1">
      <c r="B28" s="961" t="s">
        <v>1807</v>
      </c>
      <c r="C28" s="959"/>
      <c r="D28" s="959"/>
      <c r="E28" s="959"/>
      <c r="F28" s="959"/>
      <c r="G28" s="959"/>
      <c r="H28" s="959"/>
      <c r="I28" s="959"/>
      <c r="J28" s="959"/>
      <c r="K28" s="959"/>
      <c r="L28" s="959"/>
    </row>
    <row r="29" spans="1:12" ht="32.1" customHeight="1">
      <c r="B29" s="960" t="s">
        <v>1806</v>
      </c>
      <c r="C29" s="4694" t="s">
        <v>1808</v>
      </c>
      <c r="D29" s="4694"/>
      <c r="E29" s="4694"/>
      <c r="F29" s="4694"/>
      <c r="G29" s="4694"/>
      <c r="H29" s="4694"/>
      <c r="I29" s="4694"/>
      <c r="J29" s="4694"/>
      <c r="K29" s="4694"/>
      <c r="L29" s="4694"/>
    </row>
    <row r="30" spans="1:12" ht="32.1" customHeight="1">
      <c r="B30" s="960" t="s">
        <v>1809</v>
      </c>
      <c r="C30" s="4694" t="s">
        <v>1810</v>
      </c>
      <c r="D30" s="4694"/>
      <c r="E30" s="4694"/>
      <c r="F30" s="4694"/>
      <c r="G30" s="4694"/>
      <c r="H30" s="4694"/>
      <c r="I30" s="4694"/>
      <c r="J30" s="4694"/>
      <c r="K30" s="4694"/>
      <c r="L30" s="4694"/>
    </row>
    <row r="31" spans="1:12" ht="18" customHeight="1">
      <c r="B31" s="960" t="s">
        <v>1811</v>
      </c>
      <c r="C31" s="4694" t="s">
        <v>1812</v>
      </c>
      <c r="D31" s="4694"/>
      <c r="E31" s="4694"/>
      <c r="F31" s="4694"/>
      <c r="G31" s="4694"/>
      <c r="H31" s="4694"/>
      <c r="I31" s="4694"/>
      <c r="J31" s="4694"/>
      <c r="K31" s="4694"/>
      <c r="L31" s="4694"/>
    </row>
    <row r="32" spans="1:12" ht="18" customHeight="1">
      <c r="B32" s="961" t="s">
        <v>1813</v>
      </c>
      <c r="C32" s="959"/>
      <c r="D32" s="959"/>
      <c r="E32" s="959"/>
      <c r="F32" s="959"/>
      <c r="G32" s="959"/>
      <c r="H32" s="959"/>
      <c r="I32" s="959"/>
      <c r="J32" s="959"/>
      <c r="K32" s="959"/>
      <c r="L32" s="959"/>
    </row>
  </sheetData>
  <mergeCells count="39">
    <mergeCell ref="C30:L30"/>
    <mergeCell ref="C29:L29"/>
    <mergeCell ref="C31:L31"/>
    <mergeCell ref="B17:C17"/>
    <mergeCell ref="D17:G17"/>
    <mergeCell ref="H17:I17"/>
    <mergeCell ref="J17:L17"/>
    <mergeCell ref="A27:B27"/>
    <mergeCell ref="B20:C20"/>
    <mergeCell ref="F20:I20"/>
    <mergeCell ref="B21:C22"/>
    <mergeCell ref="E21:J21"/>
    <mergeCell ref="E22:J22"/>
    <mergeCell ref="B25:C25"/>
    <mergeCell ref="D25:L25"/>
    <mergeCell ref="B23:C24"/>
    <mergeCell ref="E23:J23"/>
    <mergeCell ref="E24:J24"/>
    <mergeCell ref="B18:C18"/>
    <mergeCell ref="D18:L18"/>
    <mergeCell ref="B19:C19"/>
    <mergeCell ref="D19:E19"/>
    <mergeCell ref="F19:J19"/>
    <mergeCell ref="K19:L19"/>
    <mergeCell ref="B13:L13"/>
    <mergeCell ref="B15:L15"/>
    <mergeCell ref="G8:H8"/>
    <mergeCell ref="I8:L8"/>
    <mergeCell ref="G9:H9"/>
    <mergeCell ref="I9:K9"/>
    <mergeCell ref="H10:I10"/>
    <mergeCell ref="J10:L10"/>
    <mergeCell ref="J2:L2"/>
    <mergeCell ref="B11:L11"/>
    <mergeCell ref="B4:D4"/>
    <mergeCell ref="F6:G6"/>
    <mergeCell ref="I6:L6"/>
    <mergeCell ref="G7:H7"/>
    <mergeCell ref="I7:L7"/>
  </mergeCells>
  <phoneticPr fontId="18"/>
  <printOptions horizontalCentered="1"/>
  <pageMargins left="0.74803149606299213" right="0.35433070866141736" top="0.59055118110236227" bottom="0.39370078740157483" header="0.51181102362204722" footer="0.51181102362204722"/>
  <pageSetup paperSize="9" orientation="portrait" blackAndWhite="1"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S133"/>
  <sheetViews>
    <sheetView view="pageBreakPreview" zoomScaleNormal="100" zoomScaleSheetLayoutView="100" workbookViewId="0">
      <selection activeCell="X86" sqref="X86"/>
    </sheetView>
  </sheetViews>
  <sheetFormatPr defaultColWidth="8.88671875" defaultRowHeight="13.2"/>
  <cols>
    <col min="1" max="1" width="2.88671875" style="1147" customWidth="1"/>
    <col min="2" max="2" width="4.88671875" style="1147" customWidth="1"/>
    <col min="3" max="4" width="5.33203125" style="1147" customWidth="1"/>
    <col min="5" max="5" width="2.88671875" style="1147" customWidth="1"/>
    <col min="6" max="17" width="5.88671875" style="1147" customWidth="1"/>
    <col min="18" max="16384" width="8.88671875" style="1147"/>
  </cols>
  <sheetData>
    <row r="1" spans="1:19" ht="13.35" customHeight="1">
      <c r="A1" s="1146" t="s">
        <v>1332</v>
      </c>
      <c r="B1" s="1146"/>
      <c r="C1" s="1146"/>
    </row>
    <row r="2" spans="1:19" ht="14.1" customHeight="1">
      <c r="A2" s="1148"/>
    </row>
    <row r="3" spans="1:19" ht="25.35" customHeight="1">
      <c r="A3" s="2606" t="s">
        <v>1333</v>
      </c>
      <c r="B3" s="2607"/>
      <c r="C3" s="2607"/>
      <c r="D3" s="2607"/>
      <c r="E3" s="2607"/>
      <c r="F3" s="2607"/>
      <c r="G3" s="2607"/>
      <c r="H3" s="2607"/>
      <c r="I3" s="2607"/>
      <c r="J3" s="2607"/>
      <c r="K3" s="2607"/>
      <c r="L3" s="2607"/>
      <c r="M3" s="2607"/>
      <c r="N3" s="2607"/>
      <c r="O3" s="2607"/>
      <c r="P3" s="2607"/>
      <c r="Q3" s="2607"/>
    </row>
    <row r="4" spans="1:19" ht="15" customHeight="1">
      <c r="A4" s="1149"/>
      <c r="B4" s="1150"/>
      <c r="C4" s="1150"/>
      <c r="D4" s="1150"/>
      <c r="E4" s="1150"/>
      <c r="F4" s="1150"/>
      <c r="G4" s="1150"/>
      <c r="H4" s="1150"/>
      <c r="I4" s="1150"/>
      <c r="J4" s="1150"/>
      <c r="K4" s="1150"/>
      <c r="L4" s="1150"/>
      <c r="M4" s="1150"/>
      <c r="N4" s="1150"/>
      <c r="O4" s="1150"/>
      <c r="P4" s="1150"/>
      <c r="Q4" s="1150"/>
    </row>
    <row r="5" spans="1:19" ht="18" customHeight="1">
      <c r="A5" s="1151"/>
      <c r="B5" s="1152" t="s">
        <v>1341</v>
      </c>
    </row>
    <row r="6" spans="1:19" ht="18" customHeight="1">
      <c r="A6" s="2604" t="s">
        <v>1342</v>
      </c>
      <c r="B6" s="2604"/>
      <c r="C6" s="2603" t="s">
        <v>1347</v>
      </c>
      <c r="D6" s="2603"/>
      <c r="E6" s="2603"/>
      <c r="F6" s="2603"/>
      <c r="G6" s="2603"/>
      <c r="H6" s="2603"/>
      <c r="I6" s="2603"/>
      <c r="J6" s="2603"/>
      <c r="K6" s="2603"/>
      <c r="L6" s="2603"/>
      <c r="M6" s="2603"/>
      <c r="N6" s="2603"/>
      <c r="O6" s="2603"/>
      <c r="P6" s="2603"/>
      <c r="Q6" s="2603"/>
    </row>
    <row r="7" spans="1:19" ht="32.1" customHeight="1">
      <c r="A7" s="1153"/>
      <c r="B7" s="1153" t="s">
        <v>1344</v>
      </c>
      <c r="C7" s="2613" t="str">
        <f>"　"&amp;S8&amp;入力シート!C10&amp;"（当該工事内容の変更に伴う工事を含む。以下、単に「建設工事」という。）の請負"</f>
        <v>　久留米市発注に係る○○校区道路改良工事（当該工事内容の変更に伴う工事を含む。以下、単に「建設工事」という。）の請負</v>
      </c>
      <c r="D7" s="2613"/>
      <c r="E7" s="2613"/>
      <c r="F7" s="2613"/>
      <c r="G7" s="2613"/>
      <c r="H7" s="2613"/>
      <c r="I7" s="2613"/>
      <c r="J7" s="2613"/>
      <c r="K7" s="2613"/>
      <c r="L7" s="2613"/>
      <c r="M7" s="2613"/>
      <c r="N7" s="2613"/>
      <c r="O7" s="2613"/>
      <c r="P7" s="2613"/>
      <c r="Q7" s="2613"/>
      <c r="R7" s="1167"/>
    </row>
    <row r="8" spans="1:19" ht="18" customHeight="1">
      <c r="A8" s="1154"/>
      <c r="B8" s="1155" t="s">
        <v>1345</v>
      </c>
      <c r="C8" s="2603" t="s">
        <v>1343</v>
      </c>
      <c r="D8" s="2603"/>
      <c r="E8" s="2603"/>
      <c r="F8" s="2603"/>
      <c r="G8" s="2603"/>
      <c r="H8" s="2603"/>
      <c r="I8" s="2603"/>
      <c r="J8" s="2603"/>
      <c r="K8" s="2603"/>
      <c r="L8" s="2603"/>
      <c r="M8" s="2603"/>
      <c r="N8" s="2603"/>
      <c r="O8" s="2603"/>
      <c r="P8" s="2603"/>
      <c r="Q8" s="2603"/>
      <c r="S8" s="1147" t="str">
        <f>IF(入力シート!C5="久留米市長","久留米市発注に係る","久留米市企業局発注に係る")</f>
        <v>久留米市発注に係る</v>
      </c>
    </row>
    <row r="9" spans="1:19" ht="15" customHeight="1">
      <c r="A9" s="1149"/>
      <c r="B9" s="1150"/>
      <c r="C9" s="1150"/>
      <c r="D9" s="1150"/>
      <c r="E9" s="1150"/>
      <c r="F9" s="1150"/>
      <c r="G9" s="1150"/>
      <c r="H9" s="1150"/>
      <c r="I9" s="1150"/>
      <c r="J9" s="1150"/>
      <c r="K9" s="1150"/>
      <c r="L9" s="1150"/>
      <c r="M9" s="1150"/>
      <c r="N9" s="1150"/>
      <c r="O9" s="1150"/>
      <c r="P9" s="1150"/>
      <c r="Q9" s="1150"/>
    </row>
    <row r="10" spans="1:19" ht="20.100000000000001" customHeight="1">
      <c r="A10" s="1151"/>
      <c r="B10" s="1152" t="s">
        <v>1346</v>
      </c>
    </row>
    <row r="11" spans="1:19" ht="32.1" customHeight="1">
      <c r="A11" s="2604" t="s">
        <v>1348</v>
      </c>
      <c r="B11" s="2604"/>
      <c r="C11" s="2613" t="str">
        <f>"　当共同企業体は、"&amp;入力シート!C30&amp;"（以下「企業体」という。）と称する。"</f>
        <v>　当共同企業体は、○○建設△△土木特定建設工事共同企業体（以下「企業体」という。）と称する。</v>
      </c>
      <c r="D11" s="2613"/>
      <c r="E11" s="2613"/>
      <c r="F11" s="2613"/>
      <c r="G11" s="2613"/>
      <c r="H11" s="2613"/>
      <c r="I11" s="2613"/>
      <c r="J11" s="2613"/>
      <c r="K11" s="2613"/>
      <c r="L11" s="2613"/>
      <c r="M11" s="2613"/>
      <c r="N11" s="2613"/>
      <c r="O11" s="2613"/>
      <c r="P11" s="2613"/>
      <c r="Q11" s="2613"/>
    </row>
    <row r="12" spans="1:19" ht="15" customHeight="1">
      <c r="A12" s="1149"/>
      <c r="B12" s="1150"/>
      <c r="C12" s="1150"/>
      <c r="D12" s="1150"/>
      <c r="E12" s="1150"/>
      <c r="F12" s="1150"/>
      <c r="G12" s="1150"/>
      <c r="H12" s="1150"/>
      <c r="I12" s="1150"/>
      <c r="J12" s="1150"/>
      <c r="K12" s="1150"/>
      <c r="L12" s="1150"/>
      <c r="M12" s="1150"/>
      <c r="N12" s="1150"/>
      <c r="O12" s="1150"/>
      <c r="P12" s="1150"/>
      <c r="Q12" s="1150"/>
    </row>
    <row r="13" spans="1:19" ht="20.100000000000001" customHeight="1">
      <c r="A13" s="1151"/>
      <c r="B13" s="1152" t="s">
        <v>1349</v>
      </c>
    </row>
    <row r="14" spans="1:19" ht="18" customHeight="1">
      <c r="A14" s="2604" t="s">
        <v>1350</v>
      </c>
      <c r="B14" s="2604"/>
      <c r="C14" s="2603" t="s">
        <v>1351</v>
      </c>
      <c r="D14" s="2603"/>
      <c r="E14" s="2603"/>
      <c r="F14" s="2603"/>
      <c r="G14" s="2603"/>
      <c r="H14" s="2603"/>
      <c r="I14" s="2603"/>
      <c r="J14" s="2603"/>
      <c r="K14" s="2603"/>
      <c r="L14" s="2603"/>
      <c r="M14" s="2603"/>
      <c r="N14" s="2603"/>
      <c r="O14" s="2603"/>
      <c r="P14" s="2603"/>
      <c r="Q14" s="2603"/>
    </row>
    <row r="15" spans="1:19" ht="15" customHeight="1">
      <c r="A15" s="1149"/>
      <c r="B15" s="1150"/>
      <c r="C15" s="1150"/>
      <c r="D15" s="1150"/>
      <c r="E15" s="1150"/>
      <c r="F15" s="1150"/>
      <c r="G15" s="1150"/>
      <c r="H15" s="1150"/>
      <c r="I15" s="1150"/>
      <c r="J15" s="1150"/>
      <c r="K15" s="1150"/>
      <c r="L15" s="1150"/>
      <c r="M15" s="1150"/>
      <c r="N15" s="1150"/>
      <c r="O15" s="1150"/>
      <c r="P15" s="1150"/>
      <c r="Q15" s="1150"/>
    </row>
    <row r="16" spans="1:19" ht="20.100000000000001" customHeight="1">
      <c r="A16" s="1151"/>
      <c r="B16" s="1152" t="s">
        <v>1352</v>
      </c>
    </row>
    <row r="17" spans="1:18" ht="32.1" customHeight="1">
      <c r="A17" s="2604" t="s">
        <v>1353</v>
      </c>
      <c r="B17" s="2604"/>
      <c r="C17" s="2605" t="s">
        <v>1364</v>
      </c>
      <c r="D17" s="2605"/>
      <c r="E17" s="2605"/>
      <c r="F17" s="2605"/>
      <c r="G17" s="2605"/>
      <c r="H17" s="2605"/>
      <c r="I17" s="2605"/>
      <c r="J17" s="2605"/>
      <c r="K17" s="2605"/>
      <c r="L17" s="2605"/>
      <c r="M17" s="2605"/>
      <c r="N17" s="2605"/>
      <c r="O17" s="2605"/>
      <c r="P17" s="2605"/>
      <c r="Q17" s="2605"/>
      <c r="R17" s="1147" t="s">
        <v>1416</v>
      </c>
    </row>
    <row r="18" spans="1:18" ht="18" customHeight="1">
      <c r="A18" s="1154"/>
      <c r="B18" s="1156" t="s">
        <v>1354</v>
      </c>
      <c r="C18" s="2603" t="s">
        <v>1355</v>
      </c>
      <c r="D18" s="2603"/>
      <c r="E18" s="2603"/>
      <c r="F18" s="2603"/>
      <c r="G18" s="2603"/>
      <c r="H18" s="2603"/>
      <c r="I18" s="2603"/>
      <c r="J18" s="2603"/>
      <c r="K18" s="2603"/>
      <c r="L18" s="2603"/>
      <c r="M18" s="2603"/>
      <c r="N18" s="2603"/>
      <c r="O18" s="2603"/>
      <c r="P18" s="2603"/>
      <c r="Q18" s="2603"/>
    </row>
    <row r="19" spans="1:18" ht="32.1" customHeight="1">
      <c r="A19" s="1153"/>
      <c r="B19" s="1157" t="s">
        <v>1356</v>
      </c>
      <c r="C19" s="2608" t="s">
        <v>1357</v>
      </c>
      <c r="D19" s="2608"/>
      <c r="E19" s="2608"/>
      <c r="F19" s="2608"/>
      <c r="G19" s="2608"/>
      <c r="H19" s="2608"/>
      <c r="I19" s="2608"/>
      <c r="J19" s="2608"/>
      <c r="K19" s="2608"/>
      <c r="L19" s="2608"/>
      <c r="M19" s="2608"/>
      <c r="N19" s="2608"/>
      <c r="O19" s="2608"/>
      <c r="P19" s="2608"/>
      <c r="Q19" s="2608"/>
    </row>
    <row r="20" spans="1:18" ht="15" customHeight="1">
      <c r="A20" s="1149"/>
      <c r="B20" s="1150"/>
      <c r="C20" s="1150"/>
      <c r="D20" s="1150"/>
      <c r="E20" s="1150"/>
      <c r="F20" s="1150"/>
      <c r="G20" s="1150"/>
      <c r="H20" s="1150"/>
      <c r="I20" s="1150"/>
      <c r="J20" s="1150"/>
      <c r="K20" s="1150"/>
      <c r="L20" s="1150"/>
      <c r="M20" s="1150"/>
      <c r="N20" s="1150"/>
      <c r="O20" s="1150"/>
      <c r="P20" s="1150"/>
      <c r="Q20" s="1150"/>
    </row>
    <row r="21" spans="1:18" ht="20.100000000000001" customHeight="1">
      <c r="A21" s="1151"/>
      <c r="B21" s="1152" t="s">
        <v>1359</v>
      </c>
    </row>
    <row r="22" spans="1:18" ht="18" customHeight="1">
      <c r="A22" s="2604" t="s">
        <v>1360</v>
      </c>
      <c r="B22" s="2604"/>
      <c r="C22" s="1158" t="s">
        <v>1361</v>
      </c>
    </row>
    <row r="23" spans="1:18" ht="15" customHeight="1">
      <c r="A23" s="1148"/>
    </row>
    <row r="24" spans="1:18" ht="25.35" customHeight="1">
      <c r="A24" s="1159"/>
      <c r="B24" s="2602" t="s">
        <v>1334</v>
      </c>
      <c r="C24" s="2602"/>
      <c r="D24" s="2602"/>
      <c r="F24" s="2610" t="str">
        <f>入力シート!C25</f>
        <v>久留米市〇〇町１２３</v>
      </c>
      <c r="G24" s="2610"/>
      <c r="H24" s="2610"/>
      <c r="I24" s="2610"/>
      <c r="J24" s="2610"/>
      <c r="K24" s="2610"/>
      <c r="L24" s="2610"/>
      <c r="M24" s="2610"/>
      <c r="N24" s="2610"/>
      <c r="O24" s="2610"/>
      <c r="P24" s="2610"/>
    </row>
    <row r="25" spans="1:18" ht="25.35" customHeight="1">
      <c r="A25" s="1160"/>
      <c r="B25" s="2602" t="s">
        <v>1335</v>
      </c>
      <c r="C25" s="2602"/>
      <c r="D25" s="2602"/>
      <c r="F25" s="2610" t="str">
        <f>入力シート!C26</f>
        <v>(株）○○○○建設</v>
      </c>
      <c r="G25" s="2610"/>
      <c r="H25" s="2610"/>
      <c r="I25" s="2610"/>
      <c r="J25" s="2610"/>
      <c r="K25" s="2610"/>
      <c r="L25" s="2610"/>
      <c r="M25" s="2610"/>
      <c r="N25" s="2610"/>
      <c r="O25" s="2610"/>
      <c r="P25" s="2610"/>
    </row>
    <row r="26" spans="1:18" ht="25.35" customHeight="1">
      <c r="A26" s="1159"/>
      <c r="B26" s="2602" t="s">
        <v>1336</v>
      </c>
      <c r="C26" s="2602"/>
      <c r="D26" s="2602"/>
      <c r="F26" s="2610" t="str">
        <f>入力シート!C27</f>
        <v>代表取締役　久留米一郎</v>
      </c>
      <c r="G26" s="2610"/>
      <c r="H26" s="2610"/>
      <c r="I26" s="2610"/>
      <c r="J26" s="2610"/>
      <c r="K26" s="2610"/>
      <c r="L26" s="2610"/>
      <c r="M26" s="2610"/>
      <c r="N26" s="2610"/>
      <c r="O26" s="2610"/>
      <c r="P26" s="2610"/>
      <c r="Q26" s="1159"/>
    </row>
    <row r="27" spans="1:18" ht="15" customHeight="1">
      <c r="A27" s="1148"/>
    </row>
    <row r="28" spans="1:18" ht="25.35" customHeight="1">
      <c r="A28" s="1159"/>
      <c r="B28" s="2602" t="s">
        <v>1334</v>
      </c>
      <c r="C28" s="2602"/>
      <c r="D28" s="2602"/>
      <c r="F28" s="2609" t="s">
        <v>1418</v>
      </c>
      <c r="G28" s="2609"/>
      <c r="H28" s="2609"/>
      <c r="I28" s="2609"/>
      <c r="J28" s="2609"/>
      <c r="K28" s="2609"/>
      <c r="L28" s="2609"/>
      <c r="M28" s="2609"/>
      <c r="N28" s="2609"/>
      <c r="O28" s="2609"/>
      <c r="P28" s="2609"/>
    </row>
    <row r="29" spans="1:18" ht="25.35" customHeight="1">
      <c r="A29" s="1160"/>
      <c r="B29" s="2602" t="s">
        <v>1335</v>
      </c>
      <c r="C29" s="2602"/>
      <c r="D29" s="2602"/>
      <c r="F29" s="2609" t="s">
        <v>1415</v>
      </c>
      <c r="G29" s="2609"/>
      <c r="H29" s="2609"/>
      <c r="I29" s="2609"/>
      <c r="J29" s="2609"/>
      <c r="K29" s="2609"/>
      <c r="L29" s="2609"/>
      <c r="M29" s="2609"/>
      <c r="N29" s="2609"/>
      <c r="O29" s="2609"/>
      <c r="P29" s="2609"/>
    </row>
    <row r="30" spans="1:18" ht="25.35" customHeight="1">
      <c r="A30" s="1159"/>
      <c r="B30" s="2602" t="s">
        <v>1336</v>
      </c>
      <c r="C30" s="2602"/>
      <c r="D30" s="2602"/>
      <c r="F30" s="2609" t="s">
        <v>1419</v>
      </c>
      <c r="G30" s="2609"/>
      <c r="H30" s="2609"/>
      <c r="I30" s="2609"/>
      <c r="J30" s="2609"/>
      <c r="K30" s="2609"/>
      <c r="L30" s="2609"/>
      <c r="M30" s="2609"/>
      <c r="N30" s="2609"/>
      <c r="O30" s="2609"/>
      <c r="P30" s="2609"/>
    </row>
    <row r="31" spans="1:18" ht="15" customHeight="1">
      <c r="A31" s="1149"/>
      <c r="B31" s="1150"/>
      <c r="C31" s="1150"/>
      <c r="D31" s="1150"/>
      <c r="E31" s="1150"/>
      <c r="F31" s="1150"/>
      <c r="G31" s="1150"/>
      <c r="H31" s="1150"/>
      <c r="I31" s="1150"/>
      <c r="J31" s="1150"/>
      <c r="K31" s="1150"/>
      <c r="L31" s="1150"/>
      <c r="M31" s="1150"/>
      <c r="N31" s="1150"/>
      <c r="O31" s="1150"/>
      <c r="P31" s="1150"/>
      <c r="Q31" s="1150"/>
    </row>
    <row r="32" spans="1:18" ht="25.35" customHeight="1">
      <c r="A32" s="1159"/>
      <c r="B32" s="2602" t="s">
        <v>1334</v>
      </c>
      <c r="C32" s="2602"/>
      <c r="D32" s="2602"/>
      <c r="F32" s="2609" t="s">
        <v>1421</v>
      </c>
      <c r="G32" s="2609"/>
      <c r="H32" s="2609"/>
      <c r="I32" s="2609"/>
      <c r="J32" s="2609"/>
      <c r="K32" s="2609"/>
      <c r="L32" s="2609"/>
      <c r="M32" s="2609"/>
      <c r="N32" s="2609"/>
      <c r="O32" s="2609"/>
      <c r="P32" s="2609"/>
    </row>
    <row r="33" spans="1:17" ht="25.35" customHeight="1">
      <c r="A33" s="1160"/>
      <c r="B33" s="2602" t="s">
        <v>1335</v>
      </c>
      <c r="C33" s="2602"/>
      <c r="D33" s="2602"/>
      <c r="F33" s="2609" t="s">
        <v>1422</v>
      </c>
      <c r="G33" s="2609"/>
      <c r="H33" s="2609"/>
      <c r="I33" s="2609"/>
      <c r="J33" s="2609"/>
      <c r="K33" s="2609"/>
      <c r="L33" s="2609"/>
      <c r="M33" s="2609"/>
      <c r="N33" s="2609"/>
      <c r="O33" s="2609"/>
      <c r="P33" s="2609"/>
    </row>
    <row r="34" spans="1:17" ht="25.35" customHeight="1">
      <c r="A34" s="1159"/>
      <c r="B34" s="2602" t="s">
        <v>1336</v>
      </c>
      <c r="C34" s="2602"/>
      <c r="D34" s="2602"/>
      <c r="F34" s="2609" t="s">
        <v>1423</v>
      </c>
      <c r="G34" s="2609"/>
      <c r="H34" s="2609"/>
      <c r="I34" s="2609"/>
      <c r="J34" s="2609"/>
      <c r="K34" s="2609"/>
      <c r="L34" s="2609"/>
      <c r="M34" s="2609"/>
      <c r="N34" s="2609"/>
      <c r="O34" s="2609"/>
      <c r="P34" s="2609"/>
    </row>
    <row r="35" spans="1:17" ht="15" customHeight="1">
      <c r="A35" s="1149"/>
      <c r="B35" s="1150"/>
      <c r="C35" s="1150"/>
      <c r="D35" s="1150"/>
      <c r="E35" s="1150"/>
      <c r="F35" s="1150"/>
      <c r="G35" s="1150"/>
      <c r="H35" s="1150"/>
      <c r="I35" s="1150"/>
      <c r="J35" s="1150"/>
      <c r="K35" s="1150"/>
      <c r="L35" s="1150"/>
      <c r="M35" s="1150"/>
      <c r="N35" s="1150"/>
      <c r="O35" s="1150"/>
      <c r="P35" s="1150"/>
      <c r="Q35" s="1150"/>
    </row>
    <row r="36" spans="1:17" ht="20.100000000000001" customHeight="1">
      <c r="A36" s="1151"/>
      <c r="B36" s="1152" t="s">
        <v>1362</v>
      </c>
    </row>
    <row r="37" spans="1:17" ht="18" customHeight="1">
      <c r="A37" s="2604" t="s">
        <v>1363</v>
      </c>
      <c r="B37" s="2604"/>
      <c r="C37" s="2616" t="str">
        <f>"　当企業体は、"&amp;入力シート!C26&amp;"を代表者とする。"</f>
        <v>　当企業体は、(株）○○○○建設を代表者とする。</v>
      </c>
      <c r="D37" s="2616"/>
      <c r="E37" s="2616"/>
      <c r="F37" s="2616"/>
      <c r="G37" s="2616"/>
      <c r="H37" s="2616"/>
      <c r="I37" s="2616"/>
      <c r="J37" s="2616"/>
      <c r="K37" s="2616"/>
      <c r="L37" s="2616"/>
      <c r="M37" s="2616"/>
      <c r="N37" s="2616"/>
      <c r="O37" s="2616"/>
      <c r="P37" s="2616"/>
      <c r="Q37" s="2616"/>
    </row>
    <row r="38" spans="1:17" ht="15" customHeight="1">
      <c r="A38" s="1149"/>
      <c r="B38" s="1150"/>
      <c r="C38" s="1150"/>
      <c r="D38" s="1150"/>
      <c r="E38" s="1150"/>
      <c r="F38" s="1150"/>
      <c r="G38" s="1150"/>
      <c r="H38" s="1150"/>
      <c r="I38" s="1150"/>
      <c r="J38" s="1150"/>
      <c r="K38" s="1150"/>
      <c r="L38" s="1150"/>
      <c r="M38" s="1150"/>
      <c r="N38" s="1150"/>
      <c r="O38" s="1150"/>
      <c r="P38" s="1150"/>
      <c r="Q38" s="1150"/>
    </row>
    <row r="39" spans="1:17" ht="20.100000000000001" customHeight="1">
      <c r="A39" s="1151"/>
      <c r="B39" s="1152" t="s">
        <v>1365</v>
      </c>
    </row>
    <row r="40" spans="1:17" ht="48" customHeight="1">
      <c r="A40" s="2604" t="s">
        <v>1366</v>
      </c>
      <c r="B40" s="2604"/>
      <c r="C40" s="2608" t="s">
        <v>1367</v>
      </c>
      <c r="D40" s="2608"/>
      <c r="E40" s="2608"/>
      <c r="F40" s="2608"/>
      <c r="G40" s="2608"/>
      <c r="H40" s="2608"/>
      <c r="I40" s="2608"/>
      <c r="J40" s="2608"/>
      <c r="K40" s="2608"/>
      <c r="L40" s="2608"/>
      <c r="M40" s="2608"/>
      <c r="N40" s="2608"/>
      <c r="O40" s="2608"/>
      <c r="P40" s="2608"/>
      <c r="Q40" s="2608"/>
    </row>
    <row r="41" spans="1:17" ht="15" customHeight="1">
      <c r="A41" s="1149"/>
      <c r="B41" s="1150"/>
      <c r="C41" s="1150"/>
      <c r="D41" s="1150"/>
      <c r="E41" s="1150"/>
      <c r="F41" s="1150"/>
      <c r="G41" s="1150"/>
      <c r="H41" s="1150"/>
      <c r="I41" s="1150"/>
      <c r="J41" s="1150"/>
      <c r="K41" s="1150"/>
      <c r="L41" s="1150"/>
      <c r="M41" s="1150"/>
      <c r="N41" s="1150"/>
      <c r="O41" s="1150"/>
      <c r="P41" s="1150"/>
      <c r="Q41" s="1150"/>
    </row>
    <row r="42" spans="1:17" ht="20.100000000000001" customHeight="1">
      <c r="A42" s="1151"/>
      <c r="B42" s="1152" t="s">
        <v>1368</v>
      </c>
    </row>
    <row r="43" spans="1:17" ht="18" customHeight="1">
      <c r="A43" s="2604" t="s">
        <v>1369</v>
      </c>
      <c r="B43" s="2604"/>
      <c r="C43" s="2603" t="s">
        <v>1370</v>
      </c>
      <c r="D43" s="2603"/>
      <c r="E43" s="2603"/>
      <c r="F43" s="2603"/>
      <c r="G43" s="2603"/>
      <c r="H43" s="2603"/>
      <c r="I43" s="2603"/>
      <c r="J43" s="2603"/>
      <c r="K43" s="2603"/>
      <c r="L43" s="2603"/>
      <c r="M43" s="2603"/>
      <c r="N43" s="2603"/>
      <c r="O43" s="2603"/>
      <c r="P43" s="2603"/>
      <c r="Q43" s="2603"/>
    </row>
    <row r="44" spans="1:17" ht="32.1" customHeight="1">
      <c r="A44" s="1153"/>
      <c r="B44" s="1157" t="s">
        <v>1354</v>
      </c>
      <c r="C44" s="2608" t="s">
        <v>1371</v>
      </c>
      <c r="D44" s="2608"/>
      <c r="E44" s="2608"/>
      <c r="F44" s="2608"/>
      <c r="G44" s="2608"/>
      <c r="H44" s="2608"/>
      <c r="I44" s="2608"/>
      <c r="J44" s="2608"/>
      <c r="K44" s="2608"/>
      <c r="L44" s="2608"/>
      <c r="M44" s="2608"/>
      <c r="N44" s="2608"/>
      <c r="O44" s="2608"/>
      <c r="P44" s="2608"/>
      <c r="Q44" s="2608"/>
    </row>
    <row r="45" spans="1:17" ht="15" customHeight="1">
      <c r="A45" s="1149"/>
      <c r="B45" s="1150"/>
      <c r="C45" s="1150"/>
      <c r="D45" s="1150"/>
      <c r="E45" s="1150"/>
      <c r="F45" s="1150"/>
      <c r="G45" s="1150"/>
      <c r="H45" s="1150"/>
      <c r="I45" s="1150"/>
      <c r="J45" s="1150"/>
      <c r="K45" s="1150"/>
      <c r="L45" s="1150"/>
      <c r="M45" s="1150"/>
      <c r="N45" s="1150"/>
      <c r="O45" s="1150"/>
      <c r="P45" s="1150"/>
      <c r="Q45" s="1150"/>
    </row>
    <row r="46" spans="1:17" ht="20.100000000000001" customHeight="1">
      <c r="A46" s="1151"/>
      <c r="B46" s="1152" t="s">
        <v>1372</v>
      </c>
    </row>
    <row r="47" spans="1:17" ht="48" customHeight="1">
      <c r="A47" s="2604" t="s">
        <v>1373</v>
      </c>
      <c r="B47" s="2604"/>
      <c r="C47" s="2608" t="s">
        <v>1374</v>
      </c>
      <c r="D47" s="2608"/>
      <c r="E47" s="2608"/>
      <c r="F47" s="2608"/>
      <c r="G47" s="2608"/>
      <c r="H47" s="2608"/>
      <c r="I47" s="2608"/>
      <c r="J47" s="2608"/>
      <c r="K47" s="2608"/>
      <c r="L47" s="2608"/>
      <c r="M47" s="2608"/>
      <c r="N47" s="2608"/>
      <c r="O47" s="2608"/>
      <c r="P47" s="2608"/>
      <c r="Q47" s="2608"/>
    </row>
    <row r="48" spans="1:17" ht="15" customHeight="1">
      <c r="A48" s="1149"/>
      <c r="B48" s="1150"/>
      <c r="C48" s="1150"/>
      <c r="D48" s="1150"/>
      <c r="E48" s="1150"/>
      <c r="F48" s="1150"/>
      <c r="G48" s="1150"/>
      <c r="H48" s="1150"/>
      <c r="I48" s="1150"/>
      <c r="J48" s="1150"/>
      <c r="K48" s="1150"/>
      <c r="L48" s="1150"/>
      <c r="M48" s="1150"/>
      <c r="N48" s="1150"/>
      <c r="O48" s="1150"/>
      <c r="P48" s="1150"/>
      <c r="Q48" s="1150"/>
    </row>
    <row r="49" spans="1:18" ht="20.100000000000001" customHeight="1">
      <c r="A49" s="1151"/>
      <c r="B49" s="1152" t="s">
        <v>1375</v>
      </c>
    </row>
    <row r="50" spans="1:18" ht="32.1" customHeight="1">
      <c r="A50" s="2604" t="s">
        <v>1376</v>
      </c>
      <c r="B50" s="2604"/>
      <c r="C50" s="2608" t="s">
        <v>1377</v>
      </c>
      <c r="D50" s="2608"/>
      <c r="E50" s="2608"/>
      <c r="F50" s="2608"/>
      <c r="G50" s="2608"/>
      <c r="H50" s="2608"/>
      <c r="I50" s="2608"/>
      <c r="J50" s="2608"/>
      <c r="K50" s="2608"/>
      <c r="L50" s="2608"/>
      <c r="M50" s="2608"/>
      <c r="N50" s="2608"/>
      <c r="O50" s="2608"/>
      <c r="P50" s="2608"/>
      <c r="Q50" s="2608"/>
    </row>
    <row r="51" spans="1:18" ht="15" customHeight="1">
      <c r="A51" s="1149"/>
      <c r="B51" s="1150"/>
      <c r="C51" s="1150"/>
      <c r="D51" s="1150"/>
      <c r="E51" s="1150"/>
      <c r="F51" s="1150"/>
      <c r="G51" s="1150"/>
      <c r="H51" s="1150"/>
      <c r="I51" s="1150"/>
      <c r="J51" s="1150"/>
      <c r="K51" s="1150"/>
      <c r="L51" s="1150"/>
      <c r="M51" s="1150"/>
      <c r="N51" s="1150"/>
      <c r="O51" s="1150"/>
      <c r="P51" s="1150"/>
      <c r="Q51" s="1150"/>
    </row>
    <row r="52" spans="1:18" ht="20.100000000000001" customHeight="1">
      <c r="A52" s="1151"/>
      <c r="B52" s="1152" t="s">
        <v>1381</v>
      </c>
    </row>
    <row r="53" spans="1:18" ht="32.1" customHeight="1">
      <c r="A53" s="2604" t="s">
        <v>1378</v>
      </c>
      <c r="B53" s="2604"/>
      <c r="C53" s="2605" t="s">
        <v>1379</v>
      </c>
      <c r="D53" s="2605"/>
      <c r="E53" s="2605"/>
      <c r="F53" s="2605"/>
      <c r="G53" s="2605"/>
      <c r="H53" s="2605"/>
      <c r="I53" s="2605"/>
      <c r="J53" s="2605"/>
      <c r="K53" s="2605"/>
      <c r="L53" s="2605"/>
      <c r="M53" s="2605"/>
      <c r="N53" s="2605"/>
      <c r="O53" s="2605"/>
      <c r="P53" s="2605"/>
      <c r="Q53" s="2605"/>
      <c r="R53" s="1147" t="s">
        <v>1380</v>
      </c>
    </row>
    <row r="54" spans="1:18" ht="15" customHeight="1">
      <c r="A54" s="1149"/>
      <c r="B54" s="1150"/>
      <c r="C54" s="1150"/>
      <c r="D54" s="1150"/>
      <c r="E54" s="1150"/>
      <c r="F54" s="1150"/>
      <c r="G54" s="1150"/>
      <c r="H54" s="1150"/>
      <c r="I54" s="1150"/>
      <c r="J54" s="1150"/>
      <c r="K54" s="1150"/>
      <c r="L54" s="1150"/>
      <c r="M54" s="1150"/>
      <c r="N54" s="1150"/>
      <c r="O54" s="1150"/>
      <c r="P54" s="1150"/>
      <c r="Q54" s="1150"/>
    </row>
    <row r="55" spans="1:18" ht="20.100000000000001" customHeight="1">
      <c r="A55" s="1151"/>
      <c r="B55" s="1152" t="s">
        <v>1382</v>
      </c>
    </row>
    <row r="56" spans="1:18" ht="18" customHeight="1">
      <c r="A56" s="2604" t="s">
        <v>1384</v>
      </c>
      <c r="B56" s="2604"/>
      <c r="C56" s="2603" t="s">
        <v>1383</v>
      </c>
      <c r="D56" s="2603"/>
      <c r="E56" s="2603"/>
      <c r="F56" s="2603"/>
      <c r="G56" s="2603"/>
      <c r="H56" s="2603"/>
      <c r="I56" s="2603"/>
      <c r="J56" s="2603"/>
      <c r="K56" s="2603"/>
      <c r="L56" s="2603"/>
      <c r="M56" s="2603"/>
      <c r="N56" s="2603"/>
      <c r="O56" s="2603"/>
      <c r="P56" s="2603"/>
      <c r="Q56" s="2603"/>
    </row>
    <row r="57" spans="1:18" ht="15" customHeight="1">
      <c r="A57" s="1149"/>
      <c r="B57" s="1150"/>
      <c r="C57" s="1150"/>
      <c r="D57" s="1150"/>
      <c r="E57" s="1150"/>
      <c r="F57" s="1150"/>
      <c r="G57" s="1150"/>
      <c r="H57" s="1150"/>
      <c r="I57" s="1150"/>
      <c r="J57" s="1150"/>
      <c r="K57" s="1150"/>
      <c r="L57" s="1150"/>
      <c r="M57" s="1150"/>
      <c r="N57" s="1150"/>
      <c r="O57" s="1150"/>
      <c r="P57" s="1150"/>
      <c r="Q57" s="1150"/>
    </row>
    <row r="58" spans="1:18" ht="20.100000000000001" customHeight="1">
      <c r="A58" s="1151"/>
      <c r="B58" s="1152" t="s">
        <v>1385</v>
      </c>
    </row>
    <row r="59" spans="1:18" ht="32.1" customHeight="1">
      <c r="A59" s="2604" t="s">
        <v>1386</v>
      </c>
      <c r="B59" s="2604"/>
      <c r="C59" s="2608" t="s">
        <v>1387</v>
      </c>
      <c r="D59" s="2608"/>
      <c r="E59" s="2608"/>
      <c r="F59" s="2608"/>
      <c r="G59" s="2608"/>
      <c r="H59" s="2608"/>
      <c r="I59" s="2608"/>
      <c r="J59" s="2608"/>
      <c r="K59" s="2608"/>
      <c r="L59" s="2608"/>
      <c r="M59" s="2608"/>
      <c r="N59" s="2608"/>
      <c r="O59" s="2608"/>
      <c r="P59" s="2608"/>
      <c r="Q59" s="2608"/>
    </row>
    <row r="60" spans="1:18" ht="15" customHeight="1">
      <c r="A60" s="1149"/>
      <c r="B60" s="1150"/>
      <c r="C60" s="1150"/>
      <c r="D60" s="1150"/>
      <c r="E60" s="1150"/>
      <c r="F60" s="1150"/>
      <c r="G60" s="1150"/>
      <c r="H60" s="1150"/>
      <c r="I60" s="1150"/>
      <c r="J60" s="1150"/>
      <c r="K60" s="1150"/>
      <c r="L60" s="1150"/>
      <c r="M60" s="1150"/>
      <c r="N60" s="1150"/>
      <c r="O60" s="1150"/>
      <c r="P60" s="1150"/>
      <c r="Q60" s="1150"/>
    </row>
    <row r="61" spans="1:18" ht="20.100000000000001" customHeight="1">
      <c r="A61" s="1151"/>
      <c r="B61" s="1152" t="s">
        <v>1388</v>
      </c>
    </row>
    <row r="62" spans="1:18" ht="32.1" customHeight="1">
      <c r="A62" s="2604" t="s">
        <v>1389</v>
      </c>
      <c r="B62" s="2604"/>
      <c r="C62" s="2608" t="s">
        <v>1390</v>
      </c>
      <c r="D62" s="2608"/>
      <c r="E62" s="2608"/>
      <c r="F62" s="2608"/>
      <c r="G62" s="2608"/>
      <c r="H62" s="2608"/>
      <c r="I62" s="2608"/>
      <c r="J62" s="2608"/>
      <c r="K62" s="2608"/>
      <c r="L62" s="2608"/>
      <c r="M62" s="2608"/>
      <c r="N62" s="2608"/>
      <c r="O62" s="2608"/>
      <c r="P62" s="2608"/>
      <c r="Q62" s="2608"/>
    </row>
    <row r="63" spans="1:18" ht="15" customHeight="1">
      <c r="A63" s="1149"/>
      <c r="B63" s="1150"/>
      <c r="C63" s="1150"/>
      <c r="D63" s="1150"/>
      <c r="E63" s="1150"/>
      <c r="F63" s="1150"/>
      <c r="G63" s="1150"/>
      <c r="H63" s="1150"/>
      <c r="I63" s="1150"/>
      <c r="J63" s="1150"/>
      <c r="K63" s="1150"/>
      <c r="L63" s="1150"/>
      <c r="M63" s="1150"/>
      <c r="N63" s="1150"/>
      <c r="O63" s="1150"/>
      <c r="P63" s="1150"/>
      <c r="Q63" s="1150"/>
    </row>
    <row r="64" spans="1:18" ht="20.100000000000001" customHeight="1">
      <c r="A64" s="1151"/>
      <c r="B64" s="1152" t="s">
        <v>1391</v>
      </c>
    </row>
    <row r="65" spans="1:17" ht="18" customHeight="1">
      <c r="A65" s="2604" t="s">
        <v>1392</v>
      </c>
      <c r="B65" s="2604"/>
      <c r="C65" s="2603" t="s">
        <v>1393</v>
      </c>
      <c r="D65" s="2603"/>
      <c r="E65" s="2603"/>
      <c r="F65" s="2603"/>
      <c r="G65" s="2603"/>
      <c r="H65" s="2603"/>
      <c r="I65" s="2603"/>
      <c r="J65" s="2603"/>
      <c r="K65" s="2603"/>
      <c r="L65" s="2603"/>
      <c r="M65" s="2603"/>
      <c r="N65" s="2603"/>
      <c r="O65" s="2603"/>
      <c r="P65" s="2603"/>
      <c r="Q65" s="2603"/>
    </row>
    <row r="66" spans="1:17" ht="15" customHeight="1">
      <c r="A66" s="1149"/>
      <c r="B66" s="1150"/>
      <c r="C66" s="1150"/>
      <c r="D66" s="1150"/>
      <c r="E66" s="1150"/>
      <c r="F66" s="1150"/>
      <c r="G66" s="1150"/>
      <c r="H66" s="1150"/>
      <c r="I66" s="1150"/>
      <c r="J66" s="1150"/>
      <c r="K66" s="1150"/>
      <c r="L66" s="1150"/>
      <c r="M66" s="1150"/>
      <c r="N66" s="1150"/>
      <c r="O66" s="1150"/>
      <c r="P66" s="1150"/>
      <c r="Q66" s="1150"/>
    </row>
    <row r="67" spans="1:17" ht="20.100000000000001" customHeight="1">
      <c r="A67" s="1151"/>
      <c r="B67" s="1152" t="s">
        <v>1394</v>
      </c>
    </row>
    <row r="68" spans="1:17" ht="32.1" customHeight="1">
      <c r="A68" s="2604" t="s">
        <v>1395</v>
      </c>
      <c r="B68" s="2604"/>
      <c r="C68" s="2608" t="s">
        <v>1396</v>
      </c>
      <c r="D68" s="2608"/>
      <c r="E68" s="2608"/>
      <c r="F68" s="2608"/>
      <c r="G68" s="2608"/>
      <c r="H68" s="2608"/>
      <c r="I68" s="2608"/>
      <c r="J68" s="2608"/>
      <c r="K68" s="2608"/>
      <c r="L68" s="2608"/>
      <c r="M68" s="2608"/>
      <c r="N68" s="2608"/>
      <c r="O68" s="2608"/>
      <c r="P68" s="2608"/>
      <c r="Q68" s="2608"/>
    </row>
    <row r="69" spans="1:17" ht="32.1" customHeight="1">
      <c r="A69" s="1153"/>
      <c r="B69" s="1157" t="s">
        <v>1354</v>
      </c>
      <c r="C69" s="2608" t="s">
        <v>1397</v>
      </c>
      <c r="D69" s="2608"/>
      <c r="E69" s="2608"/>
      <c r="F69" s="2608"/>
      <c r="G69" s="2608"/>
      <c r="H69" s="2608"/>
      <c r="I69" s="2608"/>
      <c r="J69" s="2608"/>
      <c r="K69" s="2608"/>
      <c r="L69" s="2608"/>
      <c r="M69" s="2608"/>
      <c r="N69" s="2608"/>
      <c r="O69" s="2608"/>
      <c r="P69" s="2608"/>
      <c r="Q69" s="2608"/>
    </row>
    <row r="70" spans="1:17" ht="48" customHeight="1">
      <c r="A70" s="1153"/>
      <c r="B70" s="1157" t="s">
        <v>1356</v>
      </c>
      <c r="C70" s="2608" t="s">
        <v>1399</v>
      </c>
      <c r="D70" s="2608"/>
      <c r="E70" s="2608"/>
      <c r="F70" s="2608"/>
      <c r="G70" s="2608"/>
      <c r="H70" s="2608"/>
      <c r="I70" s="2608"/>
      <c r="J70" s="2608"/>
      <c r="K70" s="2608"/>
      <c r="L70" s="2608"/>
      <c r="M70" s="2608"/>
      <c r="N70" s="2608"/>
      <c r="O70" s="2608"/>
      <c r="P70" s="2608"/>
      <c r="Q70" s="2608"/>
    </row>
    <row r="71" spans="1:17" ht="48" customHeight="1">
      <c r="A71" s="1153"/>
      <c r="B71" s="1157" t="s">
        <v>1398</v>
      </c>
      <c r="C71" s="2608" t="s">
        <v>1400</v>
      </c>
      <c r="D71" s="2608"/>
      <c r="E71" s="2608"/>
      <c r="F71" s="2608"/>
      <c r="G71" s="2608"/>
      <c r="H71" s="2608"/>
      <c r="I71" s="2608"/>
      <c r="J71" s="2608"/>
      <c r="K71" s="2608"/>
      <c r="L71" s="2608"/>
      <c r="M71" s="2608"/>
      <c r="N71" s="2608"/>
      <c r="O71" s="2608"/>
      <c r="P71" s="2608"/>
      <c r="Q71" s="2608"/>
    </row>
    <row r="72" spans="1:17" ht="18" customHeight="1">
      <c r="A72" s="1154"/>
      <c r="B72" s="1156" t="s">
        <v>1401</v>
      </c>
      <c r="C72" s="2603" t="s">
        <v>1402</v>
      </c>
      <c r="D72" s="2603"/>
      <c r="E72" s="2603"/>
      <c r="F72" s="2603"/>
      <c r="G72" s="2603"/>
      <c r="H72" s="2603"/>
      <c r="I72" s="2603"/>
      <c r="J72" s="2603"/>
      <c r="K72" s="2603"/>
      <c r="L72" s="2603"/>
      <c r="M72" s="2603"/>
      <c r="N72" s="2603"/>
      <c r="O72" s="2603"/>
      <c r="P72" s="2603"/>
      <c r="Q72" s="2603"/>
    </row>
    <row r="73" spans="1:17" ht="15" customHeight="1">
      <c r="A73" s="1149"/>
      <c r="B73" s="1150"/>
      <c r="C73" s="1150"/>
      <c r="D73" s="1150"/>
      <c r="E73" s="1150"/>
      <c r="F73" s="1150"/>
      <c r="G73" s="1150"/>
      <c r="H73" s="1150"/>
      <c r="I73" s="1150"/>
      <c r="J73" s="1150"/>
      <c r="K73" s="1150"/>
      <c r="L73" s="1150"/>
      <c r="M73" s="1150"/>
      <c r="N73" s="1150"/>
      <c r="O73" s="1150"/>
      <c r="P73" s="1150"/>
      <c r="Q73" s="1150"/>
    </row>
    <row r="74" spans="1:17" ht="20.100000000000001" customHeight="1">
      <c r="A74" s="1151"/>
      <c r="B74" s="1152" t="s">
        <v>1403</v>
      </c>
    </row>
    <row r="75" spans="1:17" ht="32.1" customHeight="1">
      <c r="A75" s="2604" t="s">
        <v>1404</v>
      </c>
      <c r="B75" s="2604"/>
      <c r="C75" s="2608" t="s">
        <v>1405</v>
      </c>
      <c r="D75" s="2608"/>
      <c r="E75" s="2608"/>
      <c r="F75" s="2608"/>
      <c r="G75" s="2608"/>
      <c r="H75" s="2608"/>
      <c r="I75" s="2608"/>
      <c r="J75" s="2608"/>
      <c r="K75" s="2608"/>
      <c r="L75" s="2608"/>
      <c r="M75" s="2608"/>
      <c r="N75" s="2608"/>
      <c r="O75" s="2608"/>
      <c r="P75" s="2608"/>
      <c r="Q75" s="2608"/>
    </row>
    <row r="76" spans="1:17" ht="15" customHeight="1">
      <c r="A76" s="1149"/>
      <c r="B76" s="1150"/>
      <c r="C76" s="1150"/>
      <c r="D76" s="1150"/>
      <c r="E76" s="1150"/>
      <c r="F76" s="1150"/>
      <c r="G76" s="1150"/>
      <c r="H76" s="1150"/>
      <c r="I76" s="1150"/>
      <c r="J76" s="1150"/>
      <c r="K76" s="1150"/>
      <c r="L76" s="1150"/>
      <c r="M76" s="1150"/>
      <c r="N76" s="1150"/>
      <c r="O76" s="1150"/>
      <c r="P76" s="1150"/>
      <c r="Q76" s="1150"/>
    </row>
    <row r="77" spans="1:17" ht="20.100000000000001" customHeight="1">
      <c r="A77" s="1151"/>
      <c r="B77" s="1152" t="s">
        <v>1406</v>
      </c>
    </row>
    <row r="78" spans="1:17" ht="32.1" customHeight="1">
      <c r="A78" s="2604" t="s">
        <v>1407</v>
      </c>
      <c r="B78" s="2604"/>
      <c r="C78" s="2608" t="s">
        <v>1915</v>
      </c>
      <c r="D78" s="2608"/>
      <c r="E78" s="2608"/>
      <c r="F78" s="2608"/>
      <c r="G78" s="2608"/>
      <c r="H78" s="2608"/>
      <c r="I78" s="2608"/>
      <c r="J78" s="2608"/>
      <c r="K78" s="2608"/>
      <c r="L78" s="2608"/>
      <c r="M78" s="2608"/>
      <c r="N78" s="2608"/>
      <c r="O78" s="2608"/>
      <c r="P78" s="2608"/>
      <c r="Q78" s="2608"/>
    </row>
    <row r="79" spans="1:17" ht="15" customHeight="1">
      <c r="A79" s="1149"/>
      <c r="B79" s="1150"/>
      <c r="C79" s="1150"/>
      <c r="D79" s="1150"/>
      <c r="E79" s="1150"/>
      <c r="F79" s="1150"/>
      <c r="G79" s="1150"/>
      <c r="H79" s="1150"/>
      <c r="I79" s="1150"/>
      <c r="J79" s="1150"/>
      <c r="K79" s="1150"/>
      <c r="L79" s="1150"/>
      <c r="M79" s="1150"/>
      <c r="N79" s="1150"/>
      <c r="O79" s="1150"/>
      <c r="P79" s="1150"/>
      <c r="Q79" s="1150"/>
    </row>
    <row r="80" spans="1:17" ht="20.100000000000001" customHeight="1">
      <c r="A80" s="1151"/>
      <c r="B80" s="1152" t="s">
        <v>1408</v>
      </c>
    </row>
    <row r="81" spans="1:18" ht="18" customHeight="1">
      <c r="A81" s="2604" t="s">
        <v>1409</v>
      </c>
      <c r="B81" s="2604"/>
      <c r="C81" s="2603" t="s">
        <v>1410</v>
      </c>
      <c r="D81" s="2603"/>
      <c r="E81" s="2603"/>
      <c r="F81" s="2603"/>
      <c r="G81" s="2603"/>
      <c r="H81" s="2603"/>
      <c r="I81" s="2603"/>
      <c r="J81" s="2603"/>
      <c r="K81" s="2603"/>
      <c r="L81" s="2603"/>
      <c r="M81" s="2603"/>
      <c r="N81" s="2603"/>
      <c r="O81" s="2603"/>
      <c r="P81" s="2603"/>
      <c r="Q81" s="2603"/>
    </row>
    <row r="82" spans="1:18" ht="42.9" customHeight="1">
      <c r="A82" s="1502"/>
      <c r="B82" s="1502"/>
      <c r="C82" s="1503"/>
      <c r="D82" s="1503"/>
      <c r="E82" s="1503"/>
      <c r="F82" s="1503"/>
      <c r="G82" s="1503"/>
      <c r="H82" s="1503"/>
      <c r="I82" s="1503"/>
      <c r="J82" s="1503"/>
      <c r="K82" s="1503"/>
      <c r="L82" s="1503"/>
      <c r="M82" s="1503"/>
      <c r="N82" s="1503"/>
      <c r="O82" s="1503"/>
      <c r="P82" s="1503"/>
      <c r="Q82" s="1503"/>
    </row>
    <row r="83" spans="1:18" ht="48" customHeight="1">
      <c r="A83" s="1153"/>
      <c r="B83" s="1157"/>
      <c r="C83" s="2613" t="str">
        <f>"　"&amp;入力シート!C26&amp;"　外２社は、上記のとおり"&amp;入力シート!C30&amp;"協定を締結したので、その証拠としてこの協定書４通を作成し、各通に構成員が記名捺印し、各自所持するものとする。"</f>
        <v>　(株）○○○○建設　外２社は、上記のとおり○○建設△△土木特定建設工事共同企業体協定を締結したので、その証拠としてこの協定書４通を作成し、各通に構成員が記名捺印し、各自所持するものとする。</v>
      </c>
      <c r="D83" s="2613"/>
      <c r="E83" s="2613"/>
      <c r="F83" s="2613"/>
      <c r="G83" s="2613"/>
      <c r="H83" s="2613"/>
      <c r="I83" s="2613"/>
      <c r="J83" s="2613"/>
      <c r="K83" s="2613"/>
      <c r="L83" s="2613"/>
      <c r="M83" s="2613"/>
      <c r="N83" s="2613"/>
      <c r="O83" s="2613"/>
      <c r="P83" s="2613"/>
      <c r="Q83" s="2613"/>
    </row>
    <row r="84" spans="1:18" ht="14.4" customHeight="1">
      <c r="A84" s="2611" t="s">
        <v>1411</v>
      </c>
      <c r="B84" s="2612"/>
      <c r="C84" s="2612"/>
      <c r="D84" s="2612"/>
      <c r="E84" s="2612"/>
      <c r="F84" s="2612"/>
      <c r="G84" s="2612"/>
      <c r="H84" s="2612"/>
      <c r="I84" s="2612"/>
      <c r="J84" s="2612"/>
      <c r="K84" s="2612"/>
      <c r="L84" s="2612"/>
      <c r="M84" s="2612"/>
      <c r="N84" s="2612"/>
      <c r="O84" s="2612"/>
      <c r="P84" s="2612"/>
      <c r="Q84" s="2612"/>
    </row>
    <row r="85" spans="1:18" ht="25.35" customHeight="1">
      <c r="A85" s="1506"/>
      <c r="B85" s="2601" t="s">
        <v>2530</v>
      </c>
      <c r="C85" s="2601"/>
      <c r="D85" s="2601"/>
      <c r="E85" s="2601"/>
      <c r="F85" s="2601"/>
      <c r="G85" s="2601"/>
      <c r="R85" s="1147" t="s">
        <v>1417</v>
      </c>
    </row>
    <row r="86" spans="1:18">
      <c r="A86" s="1148"/>
    </row>
    <row r="87" spans="1:18" ht="25.35" customHeight="1">
      <c r="A87" s="1159"/>
      <c r="B87" s="2602" t="s">
        <v>1334</v>
      </c>
      <c r="C87" s="2602"/>
      <c r="D87" s="2602"/>
      <c r="F87" s="2610" t="str">
        <f>IF(F24&gt;0,F24," ")</f>
        <v>久留米市〇〇町１２３</v>
      </c>
      <c r="G87" s="2610"/>
      <c r="H87" s="2610"/>
      <c r="I87" s="2610"/>
      <c r="J87" s="2610"/>
      <c r="K87" s="2610"/>
      <c r="L87" s="2610"/>
      <c r="M87" s="2610"/>
      <c r="N87" s="2610"/>
      <c r="O87" s="2610"/>
      <c r="P87" s="2610"/>
    </row>
    <row r="88" spans="1:18" ht="25.35" customHeight="1">
      <c r="A88" s="1160"/>
      <c r="B88" s="2602" t="s">
        <v>1335</v>
      </c>
      <c r="C88" s="2602"/>
      <c r="D88" s="2602"/>
      <c r="F88" s="2610" t="str">
        <f t="shared" ref="F88:F89" si="0">IF(F25&gt;0,F25," ")</f>
        <v>(株）○○○○建設</v>
      </c>
      <c r="G88" s="2610"/>
      <c r="H88" s="2610"/>
      <c r="I88" s="2610"/>
      <c r="J88" s="2610"/>
      <c r="K88" s="2610"/>
      <c r="L88" s="2610"/>
      <c r="M88" s="2610"/>
      <c r="N88" s="2610"/>
      <c r="O88" s="2610"/>
      <c r="P88" s="2610"/>
    </row>
    <row r="89" spans="1:18" ht="25.35" customHeight="1">
      <c r="A89" s="1159"/>
      <c r="B89" s="2602" t="s">
        <v>1336</v>
      </c>
      <c r="C89" s="2602"/>
      <c r="D89" s="2602"/>
      <c r="F89" s="2610" t="str">
        <f t="shared" si="0"/>
        <v>代表取締役　久留米一郎</v>
      </c>
      <c r="G89" s="2610"/>
      <c r="H89" s="2610"/>
      <c r="I89" s="2610"/>
      <c r="J89" s="2610"/>
      <c r="K89" s="1147" t="s">
        <v>955</v>
      </c>
      <c r="Q89" s="1159"/>
    </row>
    <row r="90" spans="1:18" ht="15" customHeight="1">
      <c r="A90" s="1148"/>
    </row>
    <row r="91" spans="1:18" ht="25.35" customHeight="1">
      <c r="A91" s="1159"/>
      <c r="B91" s="2602" t="s">
        <v>1334</v>
      </c>
      <c r="C91" s="2602"/>
      <c r="D91" s="2602"/>
      <c r="F91" s="2610" t="str">
        <f>IF(F28&gt;0,F28," ")</f>
        <v>久留米市△△町１２３</v>
      </c>
      <c r="G91" s="2610"/>
      <c r="H91" s="2610"/>
      <c r="I91" s="2610"/>
      <c r="J91" s="2610"/>
      <c r="K91" s="2610"/>
      <c r="L91" s="2610"/>
      <c r="M91" s="2610"/>
      <c r="N91" s="2610"/>
      <c r="O91" s="2610"/>
      <c r="P91" s="2610"/>
    </row>
    <row r="92" spans="1:18" ht="25.35" customHeight="1">
      <c r="A92" s="1160"/>
      <c r="B92" s="2602" t="s">
        <v>1335</v>
      </c>
      <c r="C92" s="2602"/>
      <c r="D92" s="2602"/>
      <c r="F92" s="2610" t="str">
        <f t="shared" ref="F92:F93" si="1">IF(F29&gt;0,F29," ")</f>
        <v>△△土木</v>
      </c>
      <c r="G92" s="2610"/>
      <c r="H92" s="2610"/>
      <c r="I92" s="2610"/>
      <c r="J92" s="2610"/>
      <c r="K92" s="2610"/>
      <c r="L92" s="2610"/>
      <c r="M92" s="2610"/>
      <c r="N92" s="2610"/>
      <c r="O92" s="2610"/>
      <c r="P92" s="2610"/>
    </row>
    <row r="93" spans="1:18" ht="25.35" customHeight="1">
      <c r="A93" s="1159"/>
      <c r="B93" s="2602" t="s">
        <v>1336</v>
      </c>
      <c r="C93" s="2602"/>
      <c r="D93" s="2602"/>
      <c r="F93" s="2610" t="str">
        <f t="shared" si="1"/>
        <v>代表取締役　△△　□□</v>
      </c>
      <c r="G93" s="2610"/>
      <c r="H93" s="2610"/>
      <c r="I93" s="2610"/>
      <c r="J93" s="2610"/>
      <c r="K93" s="1147" t="s">
        <v>955</v>
      </c>
    </row>
    <row r="94" spans="1:18" ht="15" customHeight="1">
      <c r="A94" s="1149"/>
      <c r="B94" s="1150"/>
      <c r="C94" s="1150"/>
      <c r="D94" s="1150"/>
      <c r="E94" s="1150"/>
      <c r="F94" s="1150"/>
      <c r="G94" s="1150"/>
      <c r="H94" s="1150"/>
      <c r="I94" s="1150"/>
      <c r="J94" s="1150"/>
      <c r="K94" s="1150"/>
      <c r="L94" s="1150"/>
      <c r="M94" s="1150"/>
      <c r="N94" s="1150"/>
      <c r="O94" s="1150"/>
      <c r="P94" s="1150"/>
      <c r="Q94" s="1150"/>
    </row>
    <row r="95" spans="1:18" ht="25.35" customHeight="1">
      <c r="A95" s="1159"/>
      <c r="B95" s="2602" t="s">
        <v>1334</v>
      </c>
      <c r="C95" s="2602"/>
      <c r="D95" s="2602"/>
      <c r="F95" s="2610" t="str">
        <f>IF(F32&gt;0,F32," ")</f>
        <v>久留米市◇◇町１２３</v>
      </c>
      <c r="G95" s="2610"/>
      <c r="H95" s="2610"/>
      <c r="I95" s="2610"/>
      <c r="J95" s="2610"/>
      <c r="K95" s="2610"/>
      <c r="L95" s="2610"/>
      <c r="M95" s="2610"/>
      <c r="N95" s="2610"/>
      <c r="O95" s="2610"/>
      <c r="P95" s="2610"/>
    </row>
    <row r="96" spans="1:18" ht="25.35" customHeight="1">
      <c r="A96" s="1160"/>
      <c r="B96" s="2602" t="s">
        <v>1335</v>
      </c>
      <c r="C96" s="2602"/>
      <c r="D96" s="2602"/>
      <c r="F96" s="2610" t="str">
        <f t="shared" ref="F96:F97" si="2">IF(F33&gt;0,F33," ")</f>
        <v>◇◇組</v>
      </c>
      <c r="G96" s="2610"/>
      <c r="H96" s="2610"/>
      <c r="I96" s="2610"/>
      <c r="J96" s="2610"/>
      <c r="K96" s="2610"/>
      <c r="L96" s="2610"/>
      <c r="M96" s="2610"/>
      <c r="N96" s="2610"/>
      <c r="O96" s="2610"/>
      <c r="P96" s="2610"/>
    </row>
    <row r="97" spans="1:19" ht="25.35" customHeight="1">
      <c r="A97" s="1159"/>
      <c r="B97" s="2602" t="s">
        <v>1336</v>
      </c>
      <c r="C97" s="2602"/>
      <c r="D97" s="2602"/>
      <c r="F97" s="2610" t="str">
        <f t="shared" si="2"/>
        <v>代表取締役　◇◇　○○</v>
      </c>
      <c r="G97" s="2610"/>
      <c r="H97" s="2610"/>
      <c r="I97" s="2610"/>
      <c r="J97" s="2610"/>
      <c r="K97" s="1147" t="s">
        <v>955</v>
      </c>
    </row>
    <row r="98" spans="1:19" ht="25.35" customHeight="1">
      <c r="A98" s="1159"/>
      <c r="B98" s="1161"/>
      <c r="C98" s="1161"/>
      <c r="D98" s="1161"/>
      <c r="F98" s="1162"/>
      <c r="G98" s="1162"/>
      <c r="H98" s="1162"/>
      <c r="I98" s="1162"/>
      <c r="J98" s="1162"/>
    </row>
    <row r="99" spans="1:19">
      <c r="A99" s="1148"/>
    </row>
    <row r="100" spans="1:19" s="1150" customFormat="1" ht="25.35" customHeight="1">
      <c r="A100" s="2606" t="s">
        <v>1337</v>
      </c>
      <c r="B100" s="2607"/>
      <c r="C100" s="2607"/>
      <c r="D100" s="2607"/>
      <c r="E100" s="2607"/>
      <c r="F100" s="2607"/>
      <c r="G100" s="2607"/>
      <c r="H100" s="2607"/>
      <c r="I100" s="2607"/>
      <c r="J100" s="2607"/>
      <c r="K100" s="2607"/>
      <c r="L100" s="2607"/>
      <c r="M100" s="2607"/>
      <c r="N100" s="2607"/>
      <c r="O100" s="2607"/>
      <c r="P100" s="2607"/>
      <c r="Q100" s="2607"/>
    </row>
    <row r="101" spans="1:19">
      <c r="A101" s="1148"/>
    </row>
    <row r="102" spans="1:19" ht="48" customHeight="1">
      <c r="A102" s="1159" t="s">
        <v>1358</v>
      </c>
      <c r="B102" s="2615" t="str">
        <f>"　"&amp;S103&amp;"下記工事については、"&amp;入力シート!C30&amp;"協定書第8条の規定により、当企業体構成員の出資の割合を次のとおり定める。ただし、当該工事について発注者と契約内容の変更増減があっても構成員の出資の割合は変らないものとする。"</f>
        <v>　久留米市発注に係る下記工事については、○○建設△△土木特定建設工事共同企業体協定書第8条の規定により、当企業体構成員の出資の割合を次のとおり定める。ただし、当該工事について発注者と契約内容の変更増減があっても構成員の出資の割合は変らないものとする。</v>
      </c>
      <c r="C102" s="2610"/>
      <c r="D102" s="2610"/>
      <c r="E102" s="2610"/>
      <c r="F102" s="2610"/>
      <c r="G102" s="2610"/>
      <c r="H102" s="2610"/>
      <c r="I102" s="2610"/>
      <c r="J102" s="2610"/>
      <c r="K102" s="2610"/>
      <c r="L102" s="2610"/>
      <c r="M102" s="2610"/>
      <c r="N102" s="2610"/>
      <c r="O102" s="2610"/>
      <c r="P102" s="2610"/>
      <c r="R102" s="1167"/>
    </row>
    <row r="103" spans="1:19" ht="15" customHeight="1">
      <c r="A103" s="1159"/>
      <c r="B103" s="1163"/>
      <c r="C103" s="1162"/>
      <c r="D103" s="1162"/>
      <c r="E103" s="1162"/>
      <c r="F103" s="1162"/>
      <c r="G103" s="1162"/>
      <c r="H103" s="1162"/>
      <c r="I103" s="1162"/>
      <c r="J103" s="1162"/>
      <c r="K103" s="1162"/>
      <c r="L103" s="1162"/>
      <c r="M103" s="1162"/>
      <c r="N103" s="1162"/>
      <c r="O103" s="1162"/>
      <c r="P103" s="1162"/>
      <c r="S103" s="1147" t="str">
        <f>IF(入力シート!C5="久留米市長","久留米市発注に係る","久留米市企業局発注に係る")</f>
        <v>久留米市発注に係る</v>
      </c>
    </row>
    <row r="104" spans="1:19" ht="25.35" customHeight="1">
      <c r="A104" s="2614" t="s">
        <v>8</v>
      </c>
      <c r="B104" s="2612"/>
      <c r="C104" s="2612"/>
      <c r="D104" s="2612"/>
      <c r="E104" s="2612"/>
      <c r="F104" s="2612"/>
      <c r="G104" s="2612"/>
      <c r="H104" s="2612"/>
      <c r="I104" s="2612"/>
      <c r="J104" s="2612"/>
      <c r="K104" s="2612"/>
      <c r="L104" s="2612"/>
      <c r="M104" s="2612"/>
      <c r="N104" s="2612"/>
      <c r="O104" s="2612"/>
      <c r="P104" s="2612"/>
      <c r="Q104" s="2612"/>
    </row>
    <row r="105" spans="1:19" ht="15" customHeight="1">
      <c r="A105" s="1148"/>
    </row>
    <row r="106" spans="1:19" ht="25.35" customHeight="1">
      <c r="A106" s="1159"/>
      <c r="B106" s="2602" t="s">
        <v>1338</v>
      </c>
      <c r="C106" s="2602"/>
      <c r="D106" s="2602"/>
      <c r="F106" s="2610" t="str">
        <f>入力シート!C10</f>
        <v>○○校区道路改良工事</v>
      </c>
      <c r="G106" s="2610"/>
      <c r="H106" s="2610"/>
      <c r="I106" s="2610"/>
      <c r="J106" s="2610"/>
      <c r="K106" s="2610"/>
      <c r="L106" s="2610"/>
      <c r="M106" s="2610"/>
      <c r="N106" s="2610"/>
      <c r="O106" s="2610"/>
    </row>
    <row r="107" spans="1:19" ht="15" customHeight="1">
      <c r="A107" s="1148"/>
    </row>
    <row r="108" spans="1:19" ht="25.35" customHeight="1">
      <c r="A108" s="1159"/>
      <c r="B108" s="2602" t="s">
        <v>1339</v>
      </c>
      <c r="C108" s="2602"/>
      <c r="D108" s="2602"/>
      <c r="F108" s="2610" t="str">
        <f>入力シート!C26</f>
        <v>(株）○○○○建設</v>
      </c>
      <c r="G108" s="2610"/>
      <c r="H108" s="2610"/>
      <c r="I108" s="2610"/>
      <c r="J108" s="2610"/>
      <c r="K108" s="2610"/>
      <c r="L108" s="2620"/>
      <c r="M108" s="2620"/>
      <c r="N108" s="1147" t="s">
        <v>1340</v>
      </c>
      <c r="R108" s="1147" t="s">
        <v>1420</v>
      </c>
    </row>
    <row r="109" spans="1:19" ht="15" customHeight="1">
      <c r="A109" s="1148"/>
    </row>
    <row r="110" spans="1:19" ht="25.35" customHeight="1">
      <c r="A110" s="1159"/>
      <c r="F110" s="1164" t="str">
        <f>F29</f>
        <v>△△土木</v>
      </c>
      <c r="G110" s="1164"/>
      <c r="H110" s="1164"/>
      <c r="I110" s="1164"/>
      <c r="J110" s="1164"/>
      <c r="K110" s="1164"/>
      <c r="L110" s="2620"/>
      <c r="M110" s="2620"/>
      <c r="N110" s="1147" t="s">
        <v>1340</v>
      </c>
      <c r="R110" s="1147" t="s">
        <v>1420</v>
      </c>
    </row>
    <row r="111" spans="1:19" ht="15" customHeight="1">
      <c r="A111" s="1148"/>
    </row>
    <row r="112" spans="1:19" ht="25.35" customHeight="1">
      <c r="A112" s="1159"/>
      <c r="F112" s="1164" t="str">
        <f>F33</f>
        <v>◇◇組</v>
      </c>
      <c r="G112" s="1164"/>
      <c r="H112" s="1164"/>
      <c r="I112" s="1164"/>
      <c r="J112" s="1164"/>
      <c r="K112" s="1164"/>
      <c r="L112" s="2620"/>
      <c r="M112" s="2620"/>
      <c r="N112" s="1147" t="s">
        <v>1340</v>
      </c>
      <c r="R112" s="1147" t="s">
        <v>1420</v>
      </c>
    </row>
    <row r="113" spans="1:18" ht="15" customHeight="1">
      <c r="A113" s="1148"/>
    </row>
    <row r="114" spans="1:18">
      <c r="A114" s="1148"/>
    </row>
    <row r="115" spans="1:18" ht="32.1" customHeight="1">
      <c r="A115" s="1159"/>
      <c r="B115" s="2615" t="str">
        <f>"　"&amp;入力シート!C26&amp;"　外２社は、上記のとおり出資の割合を定めたので、その証拠としてこの協定書４通を作成し、各通に構成員が記名捺印して各自所持するものとする。"</f>
        <v>　(株）○○○○建設　外２社は、上記のとおり出資の割合を定めたので、その証拠としてこの協定書４通を作成し、各通に構成員が記名捺印して各自所持するものとする。</v>
      </c>
      <c r="C115" s="2615"/>
      <c r="D115" s="2615"/>
      <c r="E115" s="2615"/>
      <c r="F115" s="2615"/>
      <c r="G115" s="2615"/>
      <c r="H115" s="2615"/>
      <c r="I115" s="2615"/>
      <c r="J115" s="2615"/>
      <c r="K115" s="2615"/>
      <c r="L115" s="2615"/>
      <c r="M115" s="2615"/>
      <c r="N115" s="2615"/>
      <c r="O115" s="2615"/>
      <c r="P115" s="2615"/>
    </row>
    <row r="116" spans="1:18" ht="15" customHeight="1">
      <c r="A116" s="1148"/>
    </row>
    <row r="117" spans="1:18" ht="25.35" customHeight="1">
      <c r="A117" s="2618">
        <f>A85</f>
        <v>0</v>
      </c>
      <c r="B117" s="2618"/>
      <c r="C117" s="2618"/>
      <c r="D117" s="2618"/>
      <c r="E117" s="2618"/>
      <c r="F117" s="2618"/>
      <c r="G117" s="2618"/>
      <c r="R117" s="1147" t="s">
        <v>1417</v>
      </c>
    </row>
    <row r="118" spans="1:18" ht="15" customHeight="1">
      <c r="A118" s="1148"/>
    </row>
    <row r="119" spans="1:18" ht="25.35" customHeight="1">
      <c r="A119" s="1165"/>
      <c r="I119" s="2619" t="str">
        <f>入力シート!C30</f>
        <v>○○建設△△土木特定建設工事共同企業体</v>
      </c>
      <c r="J119" s="2619"/>
      <c r="K119" s="2619"/>
      <c r="L119" s="2619"/>
      <c r="M119" s="2619"/>
      <c r="N119" s="2619"/>
      <c r="O119" s="2619"/>
      <c r="P119" s="2619"/>
    </row>
    <row r="120" spans="1:18" ht="15" customHeight="1">
      <c r="A120" s="1148"/>
    </row>
    <row r="121" spans="1:18" ht="25.35" customHeight="1">
      <c r="A121" s="1159"/>
      <c r="B121" s="2602" t="s">
        <v>1334</v>
      </c>
      <c r="C121" s="2602"/>
      <c r="D121" s="2602"/>
      <c r="F121" s="2610" t="str">
        <f>IF(F24&gt;0,F24," ")</f>
        <v>久留米市〇〇町１２３</v>
      </c>
      <c r="G121" s="2610"/>
      <c r="H121" s="2610"/>
      <c r="I121" s="2610"/>
      <c r="J121" s="2610"/>
      <c r="K121" s="2610"/>
      <c r="L121" s="2610"/>
      <c r="M121" s="2610"/>
      <c r="N121" s="2610"/>
      <c r="O121" s="2610"/>
      <c r="P121" s="2610"/>
    </row>
    <row r="122" spans="1:18" ht="25.35" customHeight="1">
      <c r="A122" s="1160"/>
      <c r="B122" s="2602" t="s">
        <v>1335</v>
      </c>
      <c r="C122" s="2602"/>
      <c r="D122" s="2602"/>
      <c r="F122" s="2610" t="str">
        <f>IF(F25&gt;0,F25," ")</f>
        <v>(株）○○○○建設</v>
      </c>
      <c r="G122" s="2610"/>
      <c r="H122" s="2610"/>
      <c r="I122" s="2610"/>
      <c r="J122" s="2610"/>
      <c r="K122" s="2610"/>
      <c r="L122" s="2610"/>
      <c r="M122" s="2610"/>
      <c r="N122" s="2610"/>
      <c r="O122" s="2610"/>
      <c r="P122" s="2610"/>
    </row>
    <row r="123" spans="1:18" ht="25.35" customHeight="1">
      <c r="A123" s="1159"/>
      <c r="B123" s="2602" t="s">
        <v>1336</v>
      </c>
      <c r="C123" s="2602"/>
      <c r="D123" s="2602"/>
      <c r="F123" s="2610" t="str">
        <f>IF(F26&gt;0,F26," ")</f>
        <v>代表取締役　久留米一郎</v>
      </c>
      <c r="G123" s="2610"/>
      <c r="H123" s="2610"/>
      <c r="I123" s="2610"/>
      <c r="J123" s="2610"/>
      <c r="K123" s="1147" t="s">
        <v>955</v>
      </c>
      <c r="Q123" s="1159"/>
    </row>
    <row r="124" spans="1:18">
      <c r="A124" s="1148"/>
    </row>
    <row r="125" spans="1:18" ht="25.35" customHeight="1">
      <c r="A125" s="1159"/>
      <c r="B125" s="2602" t="s">
        <v>1334</v>
      </c>
      <c r="C125" s="2602"/>
      <c r="D125" s="2602"/>
      <c r="F125" s="2610" t="str">
        <f>IF(F28&gt;0,F28," ")</f>
        <v>久留米市△△町１２３</v>
      </c>
      <c r="G125" s="2610"/>
      <c r="H125" s="2610"/>
      <c r="I125" s="2610"/>
      <c r="J125" s="2610"/>
      <c r="K125" s="2610"/>
      <c r="L125" s="2610"/>
      <c r="M125" s="2610"/>
      <c r="N125" s="2610"/>
      <c r="O125" s="2610"/>
      <c r="P125" s="2610"/>
    </row>
    <row r="126" spans="1:18" ht="25.35" customHeight="1">
      <c r="A126" s="1160"/>
      <c r="B126" s="2602" t="s">
        <v>1335</v>
      </c>
      <c r="C126" s="2602"/>
      <c r="D126" s="2602"/>
      <c r="F126" s="2610" t="str">
        <f>IF(F29&gt;0,F29," ")</f>
        <v>△△土木</v>
      </c>
      <c r="G126" s="2610"/>
      <c r="H126" s="2610"/>
      <c r="I126" s="2610"/>
      <c r="J126" s="2610"/>
      <c r="K126" s="2610"/>
      <c r="L126" s="2610"/>
      <c r="M126" s="2610"/>
      <c r="N126" s="2610"/>
      <c r="O126" s="2610"/>
      <c r="P126" s="2610"/>
    </row>
    <row r="127" spans="1:18" ht="25.35" customHeight="1">
      <c r="A127" s="1159"/>
      <c r="B127" s="2602" t="s">
        <v>1336</v>
      </c>
      <c r="C127" s="2602"/>
      <c r="D127" s="2602"/>
      <c r="F127" s="2610" t="str">
        <f>IF(F30&gt;0,F30," ")</f>
        <v>代表取締役　△△　□□</v>
      </c>
      <c r="G127" s="2610"/>
      <c r="H127" s="2610"/>
      <c r="I127" s="2610"/>
      <c r="J127" s="2610"/>
      <c r="K127" s="1147" t="s">
        <v>955</v>
      </c>
    </row>
    <row r="128" spans="1:18">
      <c r="A128" s="1148"/>
    </row>
    <row r="129" spans="1:16" ht="25.35" customHeight="1">
      <c r="A129" s="1159"/>
      <c r="B129" s="2602" t="s">
        <v>1334</v>
      </c>
      <c r="C129" s="2602"/>
      <c r="D129" s="2602"/>
      <c r="F129" s="2610" t="str">
        <f>IF(F32&gt;0,F32," ")</f>
        <v>久留米市◇◇町１２３</v>
      </c>
      <c r="G129" s="2610"/>
      <c r="H129" s="2610"/>
      <c r="I129" s="2610"/>
      <c r="J129" s="2610"/>
      <c r="K129" s="2610"/>
      <c r="L129" s="2610"/>
      <c r="M129" s="2610"/>
      <c r="N129" s="2610"/>
      <c r="O129" s="2610"/>
      <c r="P129" s="2610"/>
    </row>
    <row r="130" spans="1:16" ht="25.35" customHeight="1">
      <c r="A130" s="1160"/>
      <c r="B130" s="2602" t="s">
        <v>1335</v>
      </c>
      <c r="C130" s="2602"/>
      <c r="D130" s="2602"/>
      <c r="F130" s="2610" t="str">
        <f>IF(F33&gt;0,F33," ")</f>
        <v>◇◇組</v>
      </c>
      <c r="G130" s="2610"/>
      <c r="H130" s="2610"/>
      <c r="I130" s="2610"/>
      <c r="J130" s="2610"/>
      <c r="K130" s="2610"/>
      <c r="L130" s="2610"/>
      <c r="M130" s="2610"/>
      <c r="N130" s="2610"/>
      <c r="O130" s="2610"/>
      <c r="P130" s="2610"/>
    </row>
    <row r="131" spans="1:16" ht="25.35" customHeight="1">
      <c r="A131" s="1159"/>
      <c r="B131" s="2602" t="s">
        <v>1336</v>
      </c>
      <c r="C131" s="2602"/>
      <c r="D131" s="2602"/>
      <c r="F131" s="2610" t="str">
        <f>IF(F34&gt;0,F34," ")</f>
        <v>代表取締役　◇◇　○○</v>
      </c>
      <c r="G131" s="2610"/>
      <c r="H131" s="2610"/>
      <c r="I131" s="2610"/>
      <c r="J131" s="2610"/>
      <c r="K131" s="1147" t="s">
        <v>955</v>
      </c>
    </row>
    <row r="132" spans="1:16">
      <c r="A132" s="1148"/>
    </row>
    <row r="133" spans="1:16">
      <c r="A133" s="1166"/>
    </row>
  </sheetData>
  <mergeCells count="117">
    <mergeCell ref="B129:D129"/>
    <mergeCell ref="F129:P129"/>
    <mergeCell ref="B130:D130"/>
    <mergeCell ref="F130:P130"/>
    <mergeCell ref="B131:D131"/>
    <mergeCell ref="F131:J131"/>
    <mergeCell ref="B126:D126"/>
    <mergeCell ref="F126:P126"/>
    <mergeCell ref="B127:D127"/>
    <mergeCell ref="F127:J127"/>
    <mergeCell ref="B32:D32"/>
    <mergeCell ref="F32:P32"/>
    <mergeCell ref="B33:D33"/>
    <mergeCell ref="F33:P33"/>
    <mergeCell ref="B34:D34"/>
    <mergeCell ref="F34:P34"/>
    <mergeCell ref="B122:D122"/>
    <mergeCell ref="F122:P122"/>
    <mergeCell ref="B123:D123"/>
    <mergeCell ref="F123:J123"/>
    <mergeCell ref="A104:Q104"/>
    <mergeCell ref="B106:D106"/>
    <mergeCell ref="F106:O106"/>
    <mergeCell ref="B108:D108"/>
    <mergeCell ref="F108:K108"/>
    <mergeCell ref="L108:M108"/>
    <mergeCell ref="B96:D96"/>
    <mergeCell ref="F96:P96"/>
    <mergeCell ref="B97:D97"/>
    <mergeCell ref="F97:J97"/>
    <mergeCell ref="A100:Q100"/>
    <mergeCell ref="B102:P102"/>
    <mergeCell ref="B92:D92"/>
    <mergeCell ref="F92:P92"/>
    <mergeCell ref="B125:D125"/>
    <mergeCell ref="F125:P125"/>
    <mergeCell ref="L110:M110"/>
    <mergeCell ref="B115:P115"/>
    <mergeCell ref="A117:G117"/>
    <mergeCell ref="I119:P119"/>
    <mergeCell ref="B121:D121"/>
    <mergeCell ref="F121:P121"/>
    <mergeCell ref="L112:M112"/>
    <mergeCell ref="B93:D93"/>
    <mergeCell ref="F93:J93"/>
    <mergeCell ref="B95:D95"/>
    <mergeCell ref="F95:P95"/>
    <mergeCell ref="B88:D88"/>
    <mergeCell ref="F88:P88"/>
    <mergeCell ref="B89:D89"/>
    <mergeCell ref="F89:J89"/>
    <mergeCell ref="B91:D91"/>
    <mergeCell ref="F91:P91"/>
    <mergeCell ref="A81:B81"/>
    <mergeCell ref="C81:Q81"/>
    <mergeCell ref="C83:Q83"/>
    <mergeCell ref="A84:Q84"/>
    <mergeCell ref="B87:D87"/>
    <mergeCell ref="F87:P87"/>
    <mergeCell ref="C71:Q71"/>
    <mergeCell ref="C72:Q72"/>
    <mergeCell ref="A75:B75"/>
    <mergeCell ref="C75:Q75"/>
    <mergeCell ref="A78:B78"/>
    <mergeCell ref="C78:Q78"/>
    <mergeCell ref="B85:G85"/>
    <mergeCell ref="A65:B65"/>
    <mergeCell ref="C65:Q65"/>
    <mergeCell ref="A68:B68"/>
    <mergeCell ref="C68:Q68"/>
    <mergeCell ref="C69:Q69"/>
    <mergeCell ref="C70:Q70"/>
    <mergeCell ref="A56:B56"/>
    <mergeCell ref="C56:Q56"/>
    <mergeCell ref="A59:B59"/>
    <mergeCell ref="C59:Q59"/>
    <mergeCell ref="A62:B62"/>
    <mergeCell ref="C62:Q62"/>
    <mergeCell ref="C44:Q44"/>
    <mergeCell ref="A47:B47"/>
    <mergeCell ref="C47:Q47"/>
    <mergeCell ref="A50:B50"/>
    <mergeCell ref="C50:Q50"/>
    <mergeCell ref="A53:B53"/>
    <mergeCell ref="C53:Q53"/>
    <mergeCell ref="A37:B37"/>
    <mergeCell ref="C37:Q37"/>
    <mergeCell ref="A40:B40"/>
    <mergeCell ref="C40:Q40"/>
    <mergeCell ref="A43:B43"/>
    <mergeCell ref="C43:Q43"/>
    <mergeCell ref="B28:D28"/>
    <mergeCell ref="F28:P28"/>
    <mergeCell ref="B29:D29"/>
    <mergeCell ref="F29:P29"/>
    <mergeCell ref="B30:D30"/>
    <mergeCell ref="F30:P30"/>
    <mergeCell ref="A22:B22"/>
    <mergeCell ref="B24:D24"/>
    <mergeCell ref="F24:P24"/>
    <mergeCell ref="B25:D25"/>
    <mergeCell ref="F25:P25"/>
    <mergeCell ref="B26:D26"/>
    <mergeCell ref="F26:P26"/>
    <mergeCell ref="A14:B14"/>
    <mergeCell ref="C14:Q14"/>
    <mergeCell ref="A17:B17"/>
    <mergeCell ref="C17:Q17"/>
    <mergeCell ref="C18:Q18"/>
    <mergeCell ref="C19:Q19"/>
    <mergeCell ref="A3:Q3"/>
    <mergeCell ref="A6:B6"/>
    <mergeCell ref="C6:Q6"/>
    <mergeCell ref="C7:Q7"/>
    <mergeCell ref="C8:Q8"/>
    <mergeCell ref="A11:B11"/>
    <mergeCell ref="C11:Q11"/>
  </mergeCells>
  <phoneticPr fontId="18"/>
  <pageMargins left="0.74803149606299213" right="0.55118110236220474" top="0.78740157480314965" bottom="0.78740157480314965" header="0.51181102362204722" footer="0.51181102362204722"/>
  <pageSetup paperSize="9" scale="98" orientation="portrait" blackAndWhite="1" r:id="rId1"/>
  <rowBreaks count="3" manualBreakCount="3">
    <brk id="37" max="16" man="1"/>
    <brk id="69" max="16" man="1"/>
    <brk id="98" max="16" man="1"/>
  </row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3"/>
  <dimension ref="B1:P30"/>
  <sheetViews>
    <sheetView view="pageBreakPreview" zoomScaleNormal="85" zoomScaleSheetLayoutView="100" workbookViewId="0">
      <selection activeCell="T16" sqref="T16"/>
    </sheetView>
  </sheetViews>
  <sheetFormatPr defaultColWidth="8.88671875" defaultRowHeight="13.2"/>
  <cols>
    <col min="1" max="1" width="1.88671875" style="896" customWidth="1"/>
    <col min="2" max="2" width="1.44140625" style="896" customWidth="1"/>
    <col min="3" max="3" width="10" style="896" customWidth="1"/>
    <col min="4" max="4" width="12.88671875" style="896" customWidth="1"/>
    <col min="5" max="5" width="6.6640625" style="896" customWidth="1"/>
    <col min="6" max="6" width="7.88671875" style="896" customWidth="1"/>
    <col min="7" max="7" width="12.88671875" style="896" customWidth="1"/>
    <col min="8" max="8" width="1.88671875" style="896" customWidth="1"/>
    <col min="9" max="9" width="4.44140625" style="896" customWidth="1"/>
    <col min="10" max="10" width="4.6640625" style="896" customWidth="1"/>
    <col min="11" max="11" width="4.44140625" style="896" customWidth="1"/>
    <col min="12" max="12" width="8.88671875" style="896" customWidth="1"/>
    <col min="13" max="14" width="4.44140625" style="896" customWidth="1"/>
    <col min="15" max="15" width="5.88671875" style="896" customWidth="1"/>
    <col min="16" max="16" width="1.88671875" style="896" customWidth="1"/>
    <col min="17" max="16384" width="8.88671875" style="896"/>
  </cols>
  <sheetData>
    <row r="1" spans="2:16" s="565" customFormat="1"/>
    <row r="2" spans="2:16" s="565" customFormat="1" ht="20.100000000000001" customHeight="1">
      <c r="B2" s="5037" t="s">
        <v>1222</v>
      </c>
      <c r="C2" s="5038"/>
      <c r="D2" s="5045" t="str">
        <f>入力シート!C4</f>
        <v>道新第101号</v>
      </c>
      <c r="E2" s="5045"/>
      <c r="F2" s="5044"/>
      <c r="G2" s="5017"/>
      <c r="H2" s="5018"/>
      <c r="I2" s="5018"/>
      <c r="J2" s="5018"/>
      <c r="K2" s="622" t="s">
        <v>1223</v>
      </c>
      <c r="L2" s="608"/>
      <c r="M2" s="5033"/>
      <c r="N2" s="5033"/>
      <c r="O2" s="5033"/>
      <c r="P2" s="584"/>
    </row>
    <row r="3" spans="2:16" s="565" customFormat="1" ht="10.35" customHeight="1">
      <c r="B3" s="5037"/>
      <c r="C3" s="5038"/>
      <c r="D3" s="5045"/>
      <c r="E3" s="5045"/>
      <c r="F3" s="5044"/>
      <c r="G3" s="5048"/>
      <c r="H3" s="5035"/>
      <c r="I3" s="5035"/>
      <c r="J3" s="5035"/>
      <c r="K3" s="5034" t="s">
        <v>1224</v>
      </c>
      <c r="L3" s="608"/>
      <c r="M3" s="5035"/>
      <c r="N3" s="5035"/>
      <c r="O3" s="5035"/>
      <c r="P3" s="585"/>
    </row>
    <row r="4" spans="2:16" s="565" customFormat="1" ht="15" customHeight="1">
      <c r="B4" s="5037" t="s">
        <v>1213</v>
      </c>
      <c r="C4" s="5038"/>
      <c r="D4" s="5046"/>
      <c r="E4" s="5046"/>
      <c r="F4" s="5044"/>
      <c r="G4" s="5048"/>
      <c r="H4" s="5035"/>
      <c r="I4" s="5035"/>
      <c r="J4" s="5035"/>
      <c r="K4" s="5034"/>
      <c r="L4" s="608"/>
      <c r="M4" s="5035"/>
      <c r="N4" s="5035"/>
      <c r="O4" s="5035"/>
      <c r="P4" s="585"/>
    </row>
    <row r="5" spans="2:16" s="565" customFormat="1" ht="15" customHeight="1">
      <c r="B5" s="5037"/>
      <c r="C5" s="5038"/>
      <c r="D5" s="5046"/>
      <c r="E5" s="5046"/>
      <c r="F5" s="5044"/>
      <c r="G5" s="5041" t="s">
        <v>1225</v>
      </c>
      <c r="H5" s="5042"/>
      <c r="I5" s="5042"/>
      <c r="J5" s="5042"/>
      <c r="K5" s="5043"/>
      <c r="L5" s="608"/>
      <c r="M5" s="5035"/>
      <c r="N5" s="5035"/>
      <c r="O5" s="5035"/>
      <c r="P5" s="585"/>
    </row>
    <row r="6" spans="2:16" s="565" customFormat="1" ht="15" customHeight="1">
      <c r="C6" s="586"/>
      <c r="D6" s="584"/>
      <c r="E6" s="584"/>
      <c r="F6" s="585"/>
      <c r="G6" s="585"/>
      <c r="H6" s="585"/>
      <c r="I6" s="587"/>
      <c r="J6" s="587"/>
      <c r="K6" s="584"/>
      <c r="L6" s="584"/>
      <c r="M6" s="584"/>
      <c r="N6" s="585"/>
    </row>
    <row r="7" spans="2:16" ht="12.6" customHeight="1">
      <c r="C7" s="902"/>
      <c r="D7" s="900"/>
      <c r="E7" s="901"/>
      <c r="F7" s="901"/>
      <c r="G7" s="901"/>
      <c r="H7" s="903"/>
      <c r="I7" s="901"/>
    </row>
    <row r="8" spans="2:16" ht="15" customHeight="1">
      <c r="B8" s="904"/>
      <c r="C8" s="905"/>
      <c r="D8" s="905"/>
      <c r="E8" s="905"/>
      <c r="F8" s="905"/>
      <c r="G8" s="905"/>
      <c r="H8" s="905"/>
      <c r="I8" s="905"/>
      <c r="J8" s="905"/>
      <c r="K8" s="905"/>
      <c r="L8" s="905"/>
      <c r="M8" s="905"/>
      <c r="N8" s="905"/>
      <c r="O8" s="906"/>
    </row>
    <row r="9" spans="2:16" ht="15" customHeight="1">
      <c r="B9" s="907"/>
      <c r="L9" s="5036" t="s">
        <v>2528</v>
      </c>
      <c r="M9" s="5036"/>
      <c r="N9" s="5036"/>
      <c r="O9" s="910"/>
    </row>
    <row r="10" spans="2:16" ht="24" customHeight="1">
      <c r="B10" s="907"/>
      <c r="C10" s="5040" t="s">
        <v>1770</v>
      </c>
      <c r="D10" s="5040"/>
      <c r="E10" s="5040"/>
      <c r="F10" s="5040"/>
      <c r="G10" s="5040"/>
      <c r="H10" s="5040"/>
      <c r="I10" s="5040"/>
      <c r="J10" s="5040"/>
      <c r="K10" s="5040"/>
      <c r="L10" s="5040"/>
      <c r="M10" s="5040"/>
      <c r="N10" s="5040"/>
      <c r="O10" s="908"/>
    </row>
    <row r="11" spans="2:16" ht="15" customHeight="1">
      <c r="B11" s="907"/>
      <c r="C11" s="909"/>
      <c r="D11" s="909"/>
      <c r="O11" s="910"/>
    </row>
    <row r="12" spans="2:16" ht="25.35" customHeight="1">
      <c r="B12" s="907"/>
      <c r="C12" s="5039" t="str">
        <f>入力シート!C5</f>
        <v>久留米市長</v>
      </c>
      <c r="D12" s="5039"/>
      <c r="E12" s="897" t="s">
        <v>306</v>
      </c>
      <c r="F12" s="897"/>
      <c r="G12" s="897"/>
      <c r="H12" s="897"/>
      <c r="I12" s="897"/>
      <c r="J12" s="897"/>
      <c r="K12" s="897"/>
      <c r="L12" s="897"/>
      <c r="M12" s="897"/>
      <c r="N12" s="897"/>
      <c r="O12" s="911"/>
    </row>
    <row r="13" spans="2:16" ht="15" customHeight="1">
      <c r="B13" s="907"/>
      <c r="C13" s="902"/>
      <c r="D13" s="902"/>
      <c r="E13" s="897"/>
      <c r="F13" s="897"/>
      <c r="G13" s="897"/>
      <c r="H13" s="897"/>
      <c r="I13" s="897"/>
      <c r="J13" s="897"/>
      <c r="K13" s="897"/>
      <c r="L13" s="897"/>
      <c r="M13" s="897"/>
      <c r="N13" s="897"/>
      <c r="O13" s="911"/>
    </row>
    <row r="14" spans="2:16" ht="25.35" customHeight="1">
      <c r="B14" s="907"/>
      <c r="C14" s="897"/>
      <c r="D14" s="897"/>
      <c r="E14" s="897"/>
      <c r="F14" s="902" t="s">
        <v>2554</v>
      </c>
      <c r="G14" s="902"/>
      <c r="H14" s="897"/>
      <c r="I14" s="5008"/>
      <c r="J14" s="5008"/>
      <c r="K14" s="5008"/>
      <c r="L14" s="5008"/>
      <c r="M14" s="5008"/>
      <c r="N14" s="5008"/>
      <c r="O14" s="911"/>
    </row>
    <row r="15" spans="2:16" ht="25.35" customHeight="1">
      <c r="B15" s="907"/>
      <c r="C15" s="897"/>
      <c r="D15" s="897"/>
      <c r="E15" s="897"/>
      <c r="F15" s="902"/>
      <c r="G15" s="897" t="s">
        <v>318</v>
      </c>
      <c r="H15" s="897"/>
      <c r="I15" s="5019" t="str">
        <f>入力シート!C25</f>
        <v>久留米市〇〇町１２３</v>
      </c>
      <c r="J15" s="5019"/>
      <c r="K15" s="5019"/>
      <c r="L15" s="5019"/>
      <c r="M15" s="5019"/>
      <c r="N15" s="5019"/>
      <c r="O15" s="911"/>
    </row>
    <row r="16" spans="2:16" ht="25.35" customHeight="1">
      <c r="B16" s="907"/>
      <c r="C16" s="897"/>
      <c r="D16" s="897"/>
      <c r="E16" s="897"/>
      <c r="F16" s="897"/>
      <c r="G16" s="897" t="s">
        <v>1173</v>
      </c>
      <c r="H16" s="920"/>
      <c r="I16" s="5019" t="str">
        <f>入力シート!C26</f>
        <v>(株）○○○○建設</v>
      </c>
      <c r="J16" s="5019"/>
      <c r="K16" s="5019"/>
      <c r="L16" s="5019"/>
      <c r="M16" s="5019"/>
      <c r="N16" s="5019"/>
      <c r="O16" s="911"/>
    </row>
    <row r="17" spans="2:15" ht="25.35" customHeight="1">
      <c r="B17" s="907"/>
      <c r="C17" s="897"/>
      <c r="D17" s="897"/>
      <c r="E17" s="897"/>
      <c r="F17" s="897"/>
      <c r="G17" s="897" t="s">
        <v>1169</v>
      </c>
      <c r="H17" s="897"/>
      <c r="I17" s="5019" t="str">
        <f>入力シート!C27</f>
        <v>代表取締役　久留米一郎</v>
      </c>
      <c r="J17" s="5019"/>
      <c r="K17" s="5019"/>
      <c r="L17" s="5019"/>
      <c r="M17" s="5019"/>
      <c r="N17" s="899" t="s">
        <v>299</v>
      </c>
      <c r="O17" s="911"/>
    </row>
    <row r="18" spans="2:15" ht="25.35" customHeight="1">
      <c r="B18" s="907"/>
      <c r="C18" s="897"/>
      <c r="D18" s="897"/>
      <c r="E18" s="897"/>
      <c r="F18" s="897"/>
      <c r="G18" s="897" t="s">
        <v>154</v>
      </c>
      <c r="H18" s="897"/>
      <c r="I18" s="5019" t="str">
        <f>入力シート!C28</f>
        <v>0942-12-○○○○</v>
      </c>
      <c r="J18" s="5019"/>
      <c r="K18" s="5019"/>
      <c r="L18" s="5019"/>
      <c r="M18" s="5019"/>
      <c r="N18" s="899"/>
      <c r="O18" s="911"/>
    </row>
    <row r="19" spans="2:15" ht="15" customHeight="1">
      <c r="B19" s="907"/>
      <c r="C19" s="897"/>
      <c r="D19" s="897"/>
      <c r="E19" s="897"/>
      <c r="F19" s="897"/>
      <c r="G19" s="897"/>
      <c r="H19" s="897"/>
      <c r="I19" s="897"/>
      <c r="J19" s="897"/>
      <c r="K19" s="897"/>
      <c r="L19" s="897"/>
      <c r="M19" s="897"/>
      <c r="N19" s="897"/>
      <c r="O19" s="911"/>
    </row>
    <row r="20" spans="2:15" ht="25.35" customHeight="1">
      <c r="B20" s="907"/>
      <c r="C20" s="5047" t="s">
        <v>1772</v>
      </c>
      <c r="D20" s="5047"/>
      <c r="E20" s="5047"/>
      <c r="F20" s="5047"/>
      <c r="G20" s="5047"/>
      <c r="H20" s="5047"/>
      <c r="I20" s="5047"/>
      <c r="J20" s="5047"/>
      <c r="K20" s="5047"/>
      <c r="L20" s="5047"/>
      <c r="M20" s="5047"/>
      <c r="N20" s="5047"/>
      <c r="O20" s="912"/>
    </row>
    <row r="21" spans="2:15" ht="25.35" customHeight="1">
      <c r="B21" s="907"/>
      <c r="C21" s="5047"/>
      <c r="D21" s="5047"/>
      <c r="E21" s="5047"/>
      <c r="F21" s="5047"/>
      <c r="G21" s="5047"/>
      <c r="H21" s="5047"/>
      <c r="I21" s="5047"/>
      <c r="J21" s="5047"/>
      <c r="K21" s="5047"/>
      <c r="L21" s="5047"/>
      <c r="M21" s="5047"/>
      <c r="N21" s="5047"/>
      <c r="O21" s="912"/>
    </row>
    <row r="22" spans="2:15" ht="15" customHeight="1">
      <c r="B22" s="907"/>
      <c r="C22" s="913"/>
      <c r="D22" s="913"/>
      <c r="O22" s="910"/>
    </row>
    <row r="23" spans="2:15" ht="18" customHeight="1">
      <c r="B23" s="907"/>
      <c r="C23" s="5030" t="s">
        <v>8</v>
      </c>
      <c r="D23" s="5030"/>
      <c r="E23" s="5030"/>
      <c r="F23" s="5030"/>
      <c r="G23" s="5030"/>
      <c r="H23" s="5030"/>
      <c r="I23" s="5030"/>
      <c r="J23" s="5030"/>
      <c r="K23" s="5030"/>
      <c r="L23" s="5030"/>
      <c r="M23" s="5030"/>
      <c r="N23" s="5030"/>
      <c r="O23" s="914"/>
    </row>
    <row r="24" spans="2:15" ht="15" customHeight="1">
      <c r="B24" s="907"/>
      <c r="C24" s="915"/>
      <c r="D24" s="915"/>
      <c r="O24" s="910"/>
    </row>
    <row r="25" spans="2:15" ht="50.1" customHeight="1">
      <c r="B25" s="907"/>
      <c r="C25" s="5016" t="s">
        <v>1160</v>
      </c>
      <c r="D25" s="5016"/>
      <c r="E25" s="5032" t="str">
        <f>入力シート!C10</f>
        <v>○○校区道路改良工事</v>
      </c>
      <c r="F25" s="5032"/>
      <c r="G25" s="5032"/>
      <c r="H25" s="5032"/>
      <c r="I25" s="5032"/>
      <c r="J25" s="5032"/>
      <c r="K25" s="5032"/>
      <c r="L25" s="5032"/>
      <c r="M25" s="5032"/>
      <c r="N25" s="5032"/>
      <c r="O25" s="910"/>
    </row>
    <row r="26" spans="2:15" ht="50.1" customHeight="1">
      <c r="B26" s="907"/>
      <c r="C26" s="5016" t="s">
        <v>1161</v>
      </c>
      <c r="D26" s="5016"/>
      <c r="E26" s="5032" t="str">
        <f>入力シート!C12</f>
        <v>久留米市○○町</v>
      </c>
      <c r="F26" s="5032"/>
      <c r="G26" s="5032"/>
      <c r="H26" s="5032"/>
      <c r="I26" s="5032"/>
      <c r="J26" s="5032"/>
      <c r="K26" s="5032"/>
      <c r="L26" s="5032"/>
      <c r="M26" s="5032"/>
      <c r="N26" s="5032"/>
      <c r="O26" s="910"/>
    </row>
    <row r="27" spans="2:15" ht="50.1" customHeight="1">
      <c r="B27" s="907"/>
      <c r="C27" s="5016" t="s">
        <v>1165</v>
      </c>
      <c r="D27" s="5016"/>
      <c r="E27" s="921"/>
      <c r="F27" s="5031">
        <f>入力シート!C24</f>
        <v>13000000</v>
      </c>
      <c r="G27" s="5031"/>
      <c r="H27" s="5031"/>
      <c r="I27" s="5031"/>
      <c r="J27" s="5031"/>
      <c r="K27" s="921" t="s">
        <v>1237</v>
      </c>
      <c r="L27" s="921"/>
      <c r="M27" s="921"/>
      <c r="N27" s="922"/>
      <c r="O27" s="910"/>
    </row>
    <row r="28" spans="2:15" ht="30" customHeight="1">
      <c r="B28" s="907"/>
      <c r="C28" s="5020" t="s">
        <v>1162</v>
      </c>
      <c r="D28" s="5021"/>
      <c r="E28" s="5024" t="str">
        <f>TEXT(入力シート!C14,"令和　　　e　年　　　m　月　　　d　日")</f>
        <v>令和   8 年   4 月   2 日</v>
      </c>
      <c r="F28" s="5024"/>
      <c r="G28" s="5024"/>
      <c r="H28" s="5024"/>
      <c r="I28" s="5024"/>
      <c r="J28" s="5025" t="s">
        <v>1163</v>
      </c>
      <c r="K28" s="5025"/>
      <c r="L28" s="5026"/>
      <c r="M28" s="5025" t="s">
        <v>1771</v>
      </c>
      <c r="N28" s="5021"/>
      <c r="O28" s="910"/>
    </row>
    <row r="29" spans="2:15" ht="30" customHeight="1">
      <c r="B29" s="907"/>
      <c r="C29" s="5022"/>
      <c r="D29" s="5023"/>
      <c r="E29" s="5029" t="str">
        <f>TEXT(入力シート!C15,"令和　　　e　年　　　m　月　　　d　日")</f>
        <v>令和   8 年   9 月   30 日</v>
      </c>
      <c r="F29" s="5029"/>
      <c r="G29" s="5029"/>
      <c r="H29" s="5029"/>
      <c r="I29" s="5029"/>
      <c r="J29" s="5028" t="s">
        <v>1164</v>
      </c>
      <c r="K29" s="5028"/>
      <c r="L29" s="5027"/>
      <c r="M29" s="5028"/>
      <c r="N29" s="5023"/>
      <c r="O29" s="910"/>
    </row>
    <row r="30" spans="2:15" ht="13.8">
      <c r="B30" s="916"/>
      <c r="C30" s="917"/>
      <c r="D30" s="917"/>
      <c r="E30" s="918"/>
      <c r="F30" s="918"/>
      <c r="G30" s="918"/>
      <c r="H30" s="918"/>
      <c r="I30" s="918"/>
      <c r="J30" s="918"/>
      <c r="K30" s="918"/>
      <c r="L30" s="918"/>
      <c r="M30" s="918"/>
      <c r="N30" s="918"/>
      <c r="O30" s="919"/>
    </row>
  </sheetData>
  <mergeCells count="34">
    <mergeCell ref="B2:C3"/>
    <mergeCell ref="C25:D25"/>
    <mergeCell ref="C12:D12"/>
    <mergeCell ref="C10:N10"/>
    <mergeCell ref="G5:K5"/>
    <mergeCell ref="F2:F5"/>
    <mergeCell ref="D2:E3"/>
    <mergeCell ref="D4:E5"/>
    <mergeCell ref="C20:N21"/>
    <mergeCell ref="I18:M18"/>
    <mergeCell ref="B4:C5"/>
    <mergeCell ref="G3:J4"/>
    <mergeCell ref="E26:N26"/>
    <mergeCell ref="M2:O2"/>
    <mergeCell ref="K3:K4"/>
    <mergeCell ref="M3:O5"/>
    <mergeCell ref="E25:N25"/>
    <mergeCell ref="L9:N9"/>
    <mergeCell ref="C26:D26"/>
    <mergeCell ref="G2:J2"/>
    <mergeCell ref="I15:N15"/>
    <mergeCell ref="C28:D29"/>
    <mergeCell ref="E28:I28"/>
    <mergeCell ref="I16:N16"/>
    <mergeCell ref="I14:N14"/>
    <mergeCell ref="I17:M17"/>
    <mergeCell ref="C27:D27"/>
    <mergeCell ref="J28:K28"/>
    <mergeCell ref="L28:L29"/>
    <mergeCell ref="M28:N29"/>
    <mergeCell ref="E29:I29"/>
    <mergeCell ref="J29:K29"/>
    <mergeCell ref="C23:N23"/>
    <mergeCell ref="F27:J27"/>
  </mergeCells>
  <phoneticPr fontId="18"/>
  <printOptions horizontalCentered="1"/>
  <pageMargins left="0.55118110236220474" right="0.35433070866141736" top="0.59055118110236227" bottom="0.59055118110236227" header="0.51181102362204722" footer="0.51181102362204722"/>
  <pageSetup paperSize="9" orientation="portrait" blackAndWhite="1"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4"/>
  <dimension ref="B1:P34"/>
  <sheetViews>
    <sheetView view="pageBreakPreview" zoomScaleNormal="85" zoomScaleSheetLayoutView="100" workbookViewId="0">
      <selection activeCell="L11" sqref="L11"/>
    </sheetView>
  </sheetViews>
  <sheetFormatPr defaultColWidth="8.88671875" defaultRowHeight="13.2"/>
  <cols>
    <col min="1" max="1" width="1.88671875" style="923" customWidth="1"/>
    <col min="2" max="2" width="1.44140625" style="923" customWidth="1"/>
    <col min="3" max="3" width="10" style="923" customWidth="1"/>
    <col min="4" max="4" width="12.88671875" style="923" customWidth="1"/>
    <col min="5" max="5" width="6.6640625" style="923" customWidth="1"/>
    <col min="6" max="6" width="10.88671875" style="923" customWidth="1"/>
    <col min="7" max="7" width="12.88671875" style="923" customWidth="1"/>
    <col min="8" max="8" width="1.88671875" style="923" customWidth="1"/>
    <col min="9" max="9" width="4.44140625" style="923" customWidth="1"/>
    <col min="10" max="10" width="4.6640625" style="923" customWidth="1"/>
    <col min="11" max="11" width="4.44140625" style="923" customWidth="1"/>
    <col min="12" max="12" width="8.88671875" style="923" customWidth="1"/>
    <col min="13" max="14" width="4.44140625" style="923" customWidth="1"/>
    <col min="15" max="15" width="3.88671875" style="923" customWidth="1"/>
    <col min="16" max="16" width="1.88671875" style="923" customWidth="1"/>
    <col min="17" max="16384" width="8.88671875" style="923"/>
  </cols>
  <sheetData>
    <row r="1" spans="2:16" s="926" customFormat="1"/>
    <row r="2" spans="2:16" s="926" customFormat="1" ht="20.100000000000001" customHeight="1">
      <c r="B2" s="5075" t="s">
        <v>1222</v>
      </c>
      <c r="C2" s="5076"/>
      <c r="D2" s="5077" t="str">
        <f>入力シート!C4</f>
        <v>道新第101号</v>
      </c>
      <c r="E2" s="5077"/>
      <c r="F2" s="5078"/>
      <c r="G2" s="5079"/>
      <c r="H2" s="5080"/>
      <c r="I2" s="5080"/>
      <c r="J2" s="5080"/>
      <c r="K2" s="927" t="s">
        <v>1223</v>
      </c>
      <c r="L2" s="928"/>
      <c r="M2" s="2974"/>
      <c r="N2" s="2974"/>
      <c r="O2" s="2974"/>
      <c r="P2" s="929"/>
    </row>
    <row r="3" spans="2:16" s="926" customFormat="1" ht="10.35" customHeight="1">
      <c r="B3" s="5075"/>
      <c r="C3" s="5076"/>
      <c r="D3" s="5077"/>
      <c r="E3" s="5077"/>
      <c r="F3" s="5078"/>
      <c r="G3" s="5081"/>
      <c r="H3" s="5082"/>
      <c r="I3" s="5082"/>
      <c r="J3" s="5082"/>
      <c r="K3" s="5083" t="s">
        <v>1224</v>
      </c>
      <c r="L3" s="928"/>
      <c r="M3" s="5082"/>
      <c r="N3" s="5082"/>
      <c r="O3" s="5082"/>
      <c r="P3" s="930"/>
    </row>
    <row r="4" spans="2:16" s="926" customFormat="1" ht="15" customHeight="1">
      <c r="B4" s="5075" t="s">
        <v>1213</v>
      </c>
      <c r="C4" s="5076"/>
      <c r="D4" s="5084"/>
      <c r="E4" s="5084"/>
      <c r="F4" s="5078"/>
      <c r="G4" s="5081"/>
      <c r="H4" s="5082"/>
      <c r="I4" s="5082"/>
      <c r="J4" s="5082"/>
      <c r="K4" s="5083"/>
      <c r="L4" s="928"/>
      <c r="M4" s="5082"/>
      <c r="N4" s="5082"/>
      <c r="O4" s="5082"/>
      <c r="P4" s="930"/>
    </row>
    <row r="5" spans="2:16" s="926" customFormat="1" ht="15" customHeight="1">
      <c r="B5" s="5075"/>
      <c r="C5" s="5076"/>
      <c r="D5" s="5084"/>
      <c r="E5" s="5084"/>
      <c r="F5" s="5078"/>
      <c r="G5" s="5085" t="s">
        <v>1778</v>
      </c>
      <c r="H5" s="5086"/>
      <c r="I5" s="5086"/>
      <c r="J5" s="5086"/>
      <c r="K5" s="5087"/>
      <c r="L5" s="928"/>
      <c r="M5" s="5082"/>
      <c r="N5" s="5082"/>
      <c r="O5" s="5082"/>
      <c r="P5" s="930"/>
    </row>
    <row r="6" spans="2:16" s="926" customFormat="1" ht="15" customHeight="1">
      <c r="C6" s="931"/>
      <c r="D6" s="929"/>
      <c r="E6" s="929"/>
      <c r="F6" s="930"/>
      <c r="G6" s="930"/>
      <c r="H6" s="930"/>
      <c r="I6" s="932"/>
      <c r="J6" s="932"/>
      <c r="K6" s="929"/>
      <c r="L6" s="929"/>
      <c r="M6" s="929"/>
      <c r="N6" s="930"/>
    </row>
    <row r="7" spans="2:16" ht="12.6" customHeight="1">
      <c r="C7" s="933"/>
      <c r="D7" s="934"/>
      <c r="E7" s="935"/>
      <c r="F7" s="935"/>
      <c r="G7" s="935"/>
      <c r="H7" s="936"/>
      <c r="I7" s="935"/>
    </row>
    <row r="8" spans="2:16" ht="15" customHeight="1">
      <c r="B8" s="937"/>
      <c r="C8" s="938"/>
      <c r="D8" s="938"/>
      <c r="E8" s="938"/>
      <c r="F8" s="938"/>
      <c r="G8" s="938"/>
      <c r="H8" s="938"/>
      <c r="I8" s="938"/>
      <c r="J8" s="938"/>
      <c r="K8" s="938"/>
      <c r="L8" s="938"/>
      <c r="M8" s="938"/>
      <c r="N8" s="938"/>
      <c r="O8" s="939"/>
    </row>
    <row r="9" spans="2:16" ht="15" customHeight="1">
      <c r="B9" s="940"/>
      <c r="L9" s="5036" t="s">
        <v>2528</v>
      </c>
      <c r="M9" s="5036"/>
      <c r="N9" s="5036"/>
      <c r="O9" s="943"/>
    </row>
    <row r="10" spans="2:16" ht="24" customHeight="1">
      <c r="B10" s="940"/>
      <c r="C10" s="5088" t="s">
        <v>1773</v>
      </c>
      <c r="D10" s="5088"/>
      <c r="E10" s="5088"/>
      <c r="F10" s="5088"/>
      <c r="G10" s="5088"/>
      <c r="H10" s="5088"/>
      <c r="I10" s="5088"/>
      <c r="J10" s="5088"/>
      <c r="K10" s="5088"/>
      <c r="L10" s="5088"/>
      <c r="M10" s="5088"/>
      <c r="N10" s="5088"/>
      <c r="O10" s="941"/>
    </row>
    <row r="11" spans="2:16" ht="15" customHeight="1">
      <c r="B11" s="940"/>
      <c r="C11" s="942"/>
      <c r="D11" s="942"/>
      <c r="O11" s="943"/>
    </row>
    <row r="12" spans="2:16" ht="25.35" customHeight="1">
      <c r="B12" s="940"/>
      <c r="C12" s="5089" t="str">
        <f>入力シート!C5</f>
        <v>久留米市長</v>
      </c>
      <c r="D12" s="5089"/>
      <c r="E12" s="944" t="s">
        <v>306</v>
      </c>
      <c r="F12" s="944"/>
      <c r="G12" s="944"/>
      <c r="H12" s="944"/>
      <c r="I12" s="944"/>
      <c r="J12" s="944"/>
      <c r="K12" s="944"/>
      <c r="L12" s="944"/>
      <c r="M12" s="944"/>
      <c r="N12" s="944"/>
      <c r="O12" s="945"/>
    </row>
    <row r="13" spans="2:16" ht="15" customHeight="1">
      <c r="B13" s="940"/>
      <c r="C13" s="933"/>
      <c r="D13" s="933"/>
      <c r="E13" s="944"/>
      <c r="F13" s="944"/>
      <c r="G13" s="944"/>
      <c r="H13" s="944"/>
      <c r="I13" s="944"/>
      <c r="J13" s="944"/>
      <c r="K13" s="944"/>
      <c r="L13" s="944"/>
      <c r="M13" s="944"/>
      <c r="N13" s="944"/>
      <c r="O13" s="945"/>
    </row>
    <row r="14" spans="2:16" ht="25.35" customHeight="1">
      <c r="B14" s="940"/>
      <c r="C14" s="944"/>
      <c r="D14" s="944"/>
      <c r="E14" s="944"/>
      <c r="F14" s="933" t="s">
        <v>2554</v>
      </c>
      <c r="G14" s="933"/>
      <c r="H14" s="944"/>
      <c r="I14" s="5090"/>
      <c r="J14" s="5090"/>
      <c r="K14" s="5090"/>
      <c r="L14" s="5090"/>
      <c r="M14" s="5090"/>
      <c r="N14" s="5090"/>
      <c r="O14" s="945"/>
    </row>
    <row r="15" spans="2:16" ht="25.35" customHeight="1">
      <c r="B15" s="940"/>
      <c r="C15" s="944"/>
      <c r="D15" s="944"/>
      <c r="E15" s="944"/>
      <c r="F15" s="933"/>
      <c r="G15" s="944" t="s">
        <v>318</v>
      </c>
      <c r="H15" s="944"/>
      <c r="I15" s="5071" t="str">
        <f>入力シート!C25</f>
        <v>久留米市〇〇町１２３</v>
      </c>
      <c r="J15" s="5071"/>
      <c r="K15" s="5071"/>
      <c r="L15" s="5071"/>
      <c r="M15" s="5071"/>
      <c r="N15" s="5071"/>
      <c r="O15" s="945"/>
    </row>
    <row r="16" spans="2:16" ht="25.35" customHeight="1">
      <c r="B16" s="940"/>
      <c r="C16" s="944"/>
      <c r="D16" s="944"/>
      <c r="E16" s="944"/>
      <c r="F16" s="944"/>
      <c r="G16" s="944" t="s">
        <v>1173</v>
      </c>
      <c r="H16" s="946"/>
      <c r="I16" s="5071" t="str">
        <f>入力シート!C26</f>
        <v>(株）○○○○建設</v>
      </c>
      <c r="J16" s="5071"/>
      <c r="K16" s="5071"/>
      <c r="L16" s="5071"/>
      <c r="M16" s="5071"/>
      <c r="N16" s="5071"/>
      <c r="O16" s="945"/>
    </row>
    <row r="17" spans="2:15" ht="25.35" customHeight="1">
      <c r="B17" s="940"/>
      <c r="C17" s="944"/>
      <c r="D17" s="944"/>
      <c r="E17" s="944"/>
      <c r="F17" s="944"/>
      <c r="G17" s="944" t="s">
        <v>1169</v>
      </c>
      <c r="H17" s="944"/>
      <c r="I17" s="5071" t="str">
        <f>入力シート!C27</f>
        <v>代表取締役　久留米一郎</v>
      </c>
      <c r="J17" s="5071"/>
      <c r="K17" s="5071"/>
      <c r="L17" s="5071"/>
      <c r="M17" s="5071"/>
      <c r="N17" s="947" t="s">
        <v>299</v>
      </c>
      <c r="O17" s="945"/>
    </row>
    <row r="18" spans="2:15" ht="25.35" customHeight="1">
      <c r="B18" s="940"/>
      <c r="C18" s="944"/>
      <c r="D18" s="944"/>
      <c r="E18" s="944"/>
      <c r="F18" s="944"/>
      <c r="G18" s="944" t="s">
        <v>154</v>
      </c>
      <c r="H18" s="944"/>
      <c r="I18" s="5071" t="str">
        <f>入力シート!C28</f>
        <v>0942-12-○○○○</v>
      </c>
      <c r="J18" s="5071"/>
      <c r="K18" s="5071"/>
      <c r="L18" s="5071"/>
      <c r="M18" s="5071"/>
      <c r="N18" s="947"/>
      <c r="O18" s="945"/>
    </row>
    <row r="19" spans="2:15" ht="15" customHeight="1">
      <c r="B19" s="940"/>
      <c r="C19" s="944"/>
      <c r="D19" s="944"/>
      <c r="E19" s="944"/>
      <c r="F19" s="944"/>
      <c r="G19" s="944"/>
      <c r="H19" s="944"/>
      <c r="I19" s="944"/>
      <c r="J19" s="944"/>
      <c r="K19" s="944"/>
      <c r="L19" s="944"/>
      <c r="M19" s="944"/>
      <c r="N19" s="944"/>
      <c r="O19" s="945"/>
    </row>
    <row r="20" spans="2:15" ht="25.35" customHeight="1">
      <c r="B20" s="940"/>
      <c r="C20" s="5072" t="s">
        <v>1774</v>
      </c>
      <c r="D20" s="5072"/>
      <c r="E20" s="5072"/>
      <c r="F20" s="5072"/>
      <c r="G20" s="5072"/>
      <c r="H20" s="5072"/>
      <c r="I20" s="5072"/>
      <c r="J20" s="5072"/>
      <c r="K20" s="5072"/>
      <c r="L20" s="5072"/>
      <c r="M20" s="5072"/>
      <c r="N20" s="5072"/>
      <c r="O20" s="948"/>
    </row>
    <row r="21" spans="2:15" ht="15" customHeight="1">
      <c r="B21" s="940"/>
      <c r="C21" s="949"/>
      <c r="D21" s="949"/>
      <c r="O21" s="943"/>
    </row>
    <row r="22" spans="2:15" ht="18" customHeight="1">
      <c r="B22" s="940"/>
      <c r="C22" s="5073" t="s">
        <v>8</v>
      </c>
      <c r="D22" s="5073"/>
      <c r="E22" s="5073"/>
      <c r="F22" s="5073"/>
      <c r="G22" s="5073"/>
      <c r="H22" s="5073"/>
      <c r="I22" s="5073"/>
      <c r="J22" s="5073"/>
      <c r="K22" s="5073"/>
      <c r="L22" s="5073"/>
      <c r="M22" s="5073"/>
      <c r="N22" s="5073"/>
      <c r="O22" s="950"/>
    </row>
    <row r="23" spans="2:15" ht="15" customHeight="1">
      <c r="B23" s="940"/>
      <c r="C23" s="951"/>
      <c r="D23" s="951"/>
      <c r="O23" s="943"/>
    </row>
    <row r="24" spans="2:15" ht="40.35" customHeight="1">
      <c r="B24" s="940"/>
      <c r="C24" s="5049" t="s">
        <v>1775</v>
      </c>
      <c r="D24" s="5049"/>
      <c r="E24" s="5074" t="s">
        <v>1777</v>
      </c>
      <c r="F24" s="5074"/>
      <c r="G24" s="5074"/>
      <c r="H24" s="5074"/>
      <c r="I24" s="5074"/>
      <c r="J24" s="5074"/>
      <c r="K24" s="5074"/>
      <c r="L24" s="5074"/>
      <c r="M24" s="5074"/>
      <c r="N24" s="5074"/>
      <c r="O24" s="943"/>
    </row>
    <row r="25" spans="2:15" ht="40.35" customHeight="1">
      <c r="B25" s="940"/>
      <c r="C25" s="5051" t="s">
        <v>1776</v>
      </c>
      <c r="D25" s="5052"/>
      <c r="E25" s="5060" t="str">
        <f>入力シート!C10</f>
        <v>○○校区道路改良工事</v>
      </c>
      <c r="F25" s="5061"/>
      <c r="G25" s="5061"/>
      <c r="H25" s="5061"/>
      <c r="I25" s="5061"/>
      <c r="J25" s="5061"/>
      <c r="K25" s="5061"/>
      <c r="L25" s="5061"/>
      <c r="M25" s="5061"/>
      <c r="N25" s="5062"/>
      <c r="O25" s="943"/>
    </row>
    <row r="26" spans="2:15" ht="40.35" customHeight="1">
      <c r="B26" s="940"/>
      <c r="C26" s="5049" t="s">
        <v>1161</v>
      </c>
      <c r="D26" s="5049"/>
      <c r="E26" s="5063" t="str">
        <f>入力シート!C12</f>
        <v>久留米市○○町</v>
      </c>
      <c r="F26" s="5063"/>
      <c r="G26" s="5063"/>
      <c r="H26" s="5063"/>
      <c r="I26" s="5063"/>
      <c r="J26" s="5063"/>
      <c r="K26" s="5063"/>
      <c r="L26" s="5063"/>
      <c r="M26" s="5063"/>
      <c r="N26" s="5063"/>
      <c r="O26" s="943"/>
    </row>
    <row r="27" spans="2:15" ht="40.35" customHeight="1">
      <c r="B27" s="940"/>
      <c r="C27" s="5051" t="s">
        <v>1779</v>
      </c>
      <c r="D27" s="5052"/>
      <c r="E27" s="5060" t="str">
        <f>入力シート!C26</f>
        <v>(株）○○○○建設</v>
      </c>
      <c r="F27" s="5061"/>
      <c r="G27" s="5061"/>
      <c r="H27" s="5061"/>
      <c r="I27" s="5061"/>
      <c r="J27" s="5061"/>
      <c r="K27" s="5061"/>
      <c r="L27" s="5061"/>
      <c r="M27" s="5061"/>
      <c r="N27" s="5062"/>
      <c r="O27" s="943"/>
    </row>
    <row r="28" spans="2:15" ht="40.35" customHeight="1">
      <c r="B28" s="940"/>
      <c r="C28" s="5049" t="s">
        <v>1165</v>
      </c>
      <c r="D28" s="5049"/>
      <c r="E28" s="924"/>
      <c r="F28" s="5064">
        <f>入力シート!C24</f>
        <v>13000000</v>
      </c>
      <c r="G28" s="5064"/>
      <c r="H28" s="5064"/>
      <c r="I28" s="5064"/>
      <c r="J28" s="5064"/>
      <c r="K28" s="924" t="s">
        <v>1237</v>
      </c>
      <c r="L28" s="924"/>
      <c r="M28" s="924"/>
      <c r="N28" s="925"/>
      <c r="O28" s="943"/>
    </row>
    <row r="29" spans="2:15" ht="25.35" customHeight="1">
      <c r="B29" s="940"/>
      <c r="C29" s="5065" t="s">
        <v>1162</v>
      </c>
      <c r="D29" s="5066"/>
      <c r="E29" s="5056" t="str">
        <f>TEXT(入力シート!C14,"令和　　　e　年　　　m　月　　　d　日")</f>
        <v>令和   8 年   4 月   2 日</v>
      </c>
      <c r="F29" s="5057"/>
      <c r="G29" s="5057"/>
      <c r="H29" s="5057"/>
      <c r="I29" s="5057"/>
      <c r="J29" s="5057"/>
      <c r="K29" s="5057"/>
      <c r="L29" s="956" t="s">
        <v>1003</v>
      </c>
      <c r="M29" s="5069"/>
      <c r="N29" s="5066"/>
      <c r="O29" s="943"/>
    </row>
    <row r="30" spans="2:15" ht="25.35" customHeight="1">
      <c r="B30" s="940"/>
      <c r="C30" s="5067"/>
      <c r="D30" s="5068"/>
      <c r="E30" s="5058" t="str">
        <f>TEXT(入力シート!C15,"令和　　　e　年　　　m　月　　　d　日")</f>
        <v>令和   8 年   9 月   30 日</v>
      </c>
      <c r="F30" s="5059"/>
      <c r="G30" s="5059"/>
      <c r="H30" s="5059"/>
      <c r="I30" s="5059"/>
      <c r="J30" s="5059"/>
      <c r="K30" s="5059"/>
      <c r="L30" s="957" t="s">
        <v>254</v>
      </c>
      <c r="M30" s="5070"/>
      <c r="N30" s="5068"/>
      <c r="O30" s="943"/>
    </row>
    <row r="31" spans="2:15" ht="40.35" customHeight="1">
      <c r="B31" s="940"/>
      <c r="C31" s="5051" t="s">
        <v>1780</v>
      </c>
      <c r="D31" s="5052"/>
      <c r="E31" s="5053"/>
      <c r="F31" s="5054"/>
      <c r="G31" s="5054"/>
      <c r="H31" s="5054"/>
      <c r="I31" s="5054"/>
      <c r="J31" s="5054"/>
      <c r="K31" s="5054"/>
      <c r="L31" s="5054"/>
      <c r="M31" s="5054"/>
      <c r="N31" s="5055"/>
      <c r="O31" s="943"/>
    </row>
    <row r="32" spans="2:15" ht="40.35" customHeight="1">
      <c r="B32" s="940"/>
      <c r="C32" s="5049" t="s">
        <v>1782</v>
      </c>
      <c r="D32" s="5049"/>
      <c r="E32" s="5050"/>
      <c r="F32" s="5050"/>
      <c r="G32" s="5050"/>
      <c r="H32" s="5050"/>
      <c r="I32" s="5050"/>
      <c r="J32" s="5050"/>
      <c r="K32" s="5050"/>
      <c r="L32" s="5050"/>
      <c r="M32" s="5050"/>
      <c r="N32" s="5050"/>
      <c r="O32" s="943"/>
    </row>
    <row r="33" spans="2:15" ht="40.35" customHeight="1">
      <c r="B33" s="940"/>
      <c r="C33" s="5051" t="s">
        <v>1781</v>
      </c>
      <c r="D33" s="5052"/>
      <c r="E33" s="5053"/>
      <c r="F33" s="5054"/>
      <c r="G33" s="5054"/>
      <c r="H33" s="5054"/>
      <c r="I33" s="5054"/>
      <c r="J33" s="5054"/>
      <c r="K33" s="5054"/>
      <c r="L33" s="5054"/>
      <c r="M33" s="5054"/>
      <c r="N33" s="5055"/>
      <c r="O33" s="943"/>
    </row>
    <row r="34" spans="2:15">
      <c r="B34" s="952"/>
      <c r="C34" s="953"/>
      <c r="D34" s="953"/>
      <c r="E34" s="954"/>
      <c r="F34" s="954"/>
      <c r="G34" s="954"/>
      <c r="H34" s="954"/>
      <c r="I34" s="954"/>
      <c r="J34" s="954"/>
      <c r="K34" s="954"/>
      <c r="L34" s="954"/>
      <c r="M34" s="954"/>
      <c r="N34" s="954"/>
      <c r="O34" s="955"/>
    </row>
  </sheetData>
  <mergeCells count="41">
    <mergeCell ref="I16:N16"/>
    <mergeCell ref="B2:C3"/>
    <mergeCell ref="D2:E3"/>
    <mergeCell ref="F2:F5"/>
    <mergeCell ref="G2:J2"/>
    <mergeCell ref="M2:O2"/>
    <mergeCell ref="G3:J4"/>
    <mergeCell ref="K3:K4"/>
    <mergeCell ref="M3:O5"/>
    <mergeCell ref="B4:C5"/>
    <mergeCell ref="D4:E5"/>
    <mergeCell ref="G5:K5"/>
    <mergeCell ref="C10:N10"/>
    <mergeCell ref="C12:D12"/>
    <mergeCell ref="I14:N14"/>
    <mergeCell ref="I15:N15"/>
    <mergeCell ref="F28:J28"/>
    <mergeCell ref="C29:D30"/>
    <mergeCell ref="M29:N30"/>
    <mergeCell ref="I17:M17"/>
    <mergeCell ref="I18:M18"/>
    <mergeCell ref="C20:N20"/>
    <mergeCell ref="C22:N22"/>
    <mergeCell ref="C24:D24"/>
    <mergeCell ref="E24:N24"/>
    <mergeCell ref="L9:N9"/>
    <mergeCell ref="C32:D32"/>
    <mergeCell ref="E32:N32"/>
    <mergeCell ref="C33:D33"/>
    <mergeCell ref="E33:N33"/>
    <mergeCell ref="E29:K29"/>
    <mergeCell ref="E30:K30"/>
    <mergeCell ref="C25:D25"/>
    <mergeCell ref="E25:N25"/>
    <mergeCell ref="C27:D27"/>
    <mergeCell ref="E27:N27"/>
    <mergeCell ref="C31:D31"/>
    <mergeCell ref="E31:N31"/>
    <mergeCell ref="C26:D26"/>
    <mergeCell ref="E26:N26"/>
    <mergeCell ref="C28:D28"/>
  </mergeCells>
  <phoneticPr fontId="18"/>
  <printOptions horizontalCentered="1"/>
  <pageMargins left="0.55118110236220474" right="0.35433070866141736" top="0.59055118110236227" bottom="0.59055118110236227" header="0.51181102362204722" footer="0.51181102362204722"/>
  <pageSetup paperSize="9" orientation="portrait" blackAndWhite="1"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dimension ref="C1:AJ49"/>
  <sheetViews>
    <sheetView view="pageBreakPreview" zoomScale="85" zoomScaleNormal="85" zoomScaleSheetLayoutView="85" zoomScalePageLayoutView="70" workbookViewId="0">
      <selection activeCell="I28" sqref="I28"/>
    </sheetView>
  </sheetViews>
  <sheetFormatPr defaultColWidth="3.88671875" defaultRowHeight="21" customHeight="1"/>
  <cols>
    <col min="1" max="1" width="3.88671875" style="854"/>
    <col min="2" max="2" width="1.109375" style="854" customWidth="1"/>
    <col min="3" max="4" width="3.88671875" style="854"/>
    <col min="5" max="5" width="3.88671875" style="854" customWidth="1"/>
    <col min="6" max="10" width="3.88671875" style="854"/>
    <col min="11" max="11" width="3.88671875" style="854" customWidth="1"/>
    <col min="12" max="19" width="3.88671875" style="854"/>
    <col min="20" max="20" width="3.88671875" style="854" customWidth="1"/>
    <col min="21" max="26" width="3.88671875" style="854"/>
    <col min="27" max="27" width="4" style="854" bestFit="1" customWidth="1"/>
    <col min="28" max="34" width="3.88671875" style="854"/>
    <col min="35" max="35" width="1.88671875" style="854" customWidth="1"/>
    <col min="36" max="16384" width="3.88671875" style="854"/>
  </cols>
  <sheetData>
    <row r="1" spans="3:34" ht="48.6" customHeight="1">
      <c r="C1" s="3134" t="s">
        <v>1856</v>
      </c>
      <c r="D1" s="3134"/>
      <c r="E1" s="3134"/>
      <c r="F1" s="3134"/>
      <c r="G1" s="3134"/>
      <c r="H1" s="3134"/>
      <c r="I1" s="3134"/>
      <c r="J1" s="3134"/>
      <c r="K1" s="3134"/>
      <c r="L1" s="3134"/>
      <c r="M1" s="3134"/>
      <c r="N1" s="3134"/>
      <c r="O1" s="3134"/>
      <c r="P1" s="3134"/>
      <c r="Q1" s="3134"/>
      <c r="R1" s="3134"/>
      <c r="S1" s="3134"/>
      <c r="T1" s="3134"/>
      <c r="U1" s="3134"/>
      <c r="V1" s="3134"/>
      <c r="W1" s="3134"/>
      <c r="X1" s="3134"/>
      <c r="Y1" s="3134"/>
      <c r="Z1" s="3134"/>
      <c r="AA1" s="3134"/>
      <c r="AB1" s="3134"/>
      <c r="AC1" s="3134"/>
      <c r="AD1" s="3134"/>
      <c r="AE1" s="3134"/>
      <c r="AF1" s="3134"/>
      <c r="AG1" s="3134"/>
      <c r="AH1" s="3134"/>
    </row>
    <row r="2" spans="3:34" ht="6" customHeight="1"/>
    <row r="3" spans="3:34" ht="23.1" customHeight="1">
      <c r="C3" s="3135" t="s">
        <v>1672</v>
      </c>
      <c r="D3" s="3135"/>
      <c r="E3" s="3136" t="str">
        <f>入力シート!C4</f>
        <v>道新第101号</v>
      </c>
      <c r="F3" s="3136"/>
      <c r="G3" s="3136"/>
      <c r="H3" s="3135" t="s">
        <v>1673</v>
      </c>
      <c r="I3" s="3135"/>
      <c r="J3" s="3135"/>
      <c r="K3" s="3135"/>
      <c r="L3" s="3135"/>
      <c r="P3" s="855"/>
      <c r="Q3" s="856"/>
      <c r="R3" s="856"/>
      <c r="S3" s="856"/>
      <c r="T3" s="857"/>
      <c r="U3" s="857"/>
      <c r="V3" s="3137" t="s">
        <v>1674</v>
      </c>
      <c r="W3" s="3137"/>
      <c r="X3" s="3137"/>
      <c r="Y3" s="3138"/>
      <c r="Z3" s="3138"/>
      <c r="AA3" s="3138"/>
      <c r="AB3" s="858" t="s">
        <v>1675</v>
      </c>
      <c r="AC3" s="3139"/>
      <c r="AD3" s="3139"/>
      <c r="AE3" s="858" t="s">
        <v>1676</v>
      </c>
      <c r="AF3" s="3139"/>
      <c r="AG3" s="3139"/>
      <c r="AH3" s="858" t="s">
        <v>1677</v>
      </c>
    </row>
    <row r="4" spans="3:34" ht="8.85" customHeight="1">
      <c r="C4" s="859"/>
      <c r="D4" s="859"/>
      <c r="E4" s="859"/>
      <c r="F4" s="859"/>
      <c r="G4" s="859"/>
      <c r="H4" s="859"/>
      <c r="I4" s="859"/>
      <c r="J4" s="859"/>
      <c r="K4" s="859"/>
      <c r="L4" s="859"/>
      <c r="M4" s="859"/>
      <c r="N4" s="859"/>
      <c r="O4" s="859"/>
      <c r="P4" s="859"/>
      <c r="Q4" s="859"/>
      <c r="R4" s="859"/>
      <c r="S4" s="859"/>
      <c r="T4" s="859"/>
      <c r="U4" s="859"/>
      <c r="V4" s="859"/>
      <c r="W4" s="859"/>
      <c r="X4" s="859"/>
      <c r="Y4" s="859"/>
    </row>
    <row r="5" spans="3:34" ht="23.1" customHeight="1">
      <c r="C5" s="3140" t="s">
        <v>1678</v>
      </c>
      <c r="D5" s="3140"/>
      <c r="E5" s="3140"/>
      <c r="F5" s="3140"/>
      <c r="G5" s="3140"/>
      <c r="H5" s="3140"/>
      <c r="I5" s="3140"/>
      <c r="J5" s="3140"/>
      <c r="K5" s="3140"/>
      <c r="L5" s="3140"/>
    </row>
    <row r="6" spans="3:34" ht="37.5" customHeight="1">
      <c r="C6" s="860"/>
      <c r="D6" s="860"/>
      <c r="E6" s="860"/>
      <c r="G6" s="861"/>
      <c r="H6" s="861"/>
      <c r="I6" s="861"/>
      <c r="J6" s="862"/>
      <c r="K6" s="862"/>
      <c r="L6" s="862"/>
      <c r="M6" s="862"/>
      <c r="N6" s="862"/>
      <c r="O6" s="862"/>
      <c r="P6" s="862"/>
      <c r="Q6" s="3141" t="s">
        <v>1679</v>
      </c>
      <c r="R6" s="3141"/>
      <c r="S6" s="3141"/>
      <c r="T6" s="3141"/>
      <c r="U6" s="3142" t="str">
        <f>入力シート!C25</f>
        <v>久留米市〇〇町１２３</v>
      </c>
      <c r="V6" s="3142"/>
      <c r="W6" s="3142"/>
      <c r="X6" s="3142"/>
      <c r="Y6" s="3142"/>
      <c r="Z6" s="3142"/>
      <c r="AA6" s="3142"/>
      <c r="AB6" s="3142"/>
      <c r="AC6" s="3142"/>
      <c r="AD6" s="3142"/>
      <c r="AE6" s="3142"/>
      <c r="AF6" s="3142"/>
      <c r="AG6" s="3142"/>
      <c r="AH6" s="3142"/>
    </row>
    <row r="7" spans="3:34" ht="37.5" customHeight="1">
      <c r="Q7" s="3141"/>
      <c r="R7" s="3141"/>
      <c r="S7" s="3141"/>
      <c r="T7" s="3141"/>
      <c r="U7" s="3142"/>
      <c r="V7" s="3142"/>
      <c r="W7" s="3142"/>
      <c r="X7" s="3142"/>
      <c r="Y7" s="3142"/>
      <c r="Z7" s="3142"/>
      <c r="AA7" s="3142"/>
      <c r="AB7" s="3142"/>
      <c r="AC7" s="3142"/>
      <c r="AD7" s="3142"/>
      <c r="AE7" s="3142"/>
      <c r="AF7" s="3142"/>
      <c r="AG7" s="3142"/>
      <c r="AH7" s="3142"/>
    </row>
    <row r="8" spans="3:34" ht="37.5" customHeight="1">
      <c r="G8" s="863"/>
      <c r="H8" s="863"/>
      <c r="I8" s="863"/>
      <c r="J8" s="864"/>
      <c r="K8" s="862"/>
      <c r="L8" s="862"/>
      <c r="M8" s="862"/>
      <c r="N8" s="862"/>
      <c r="O8" s="862"/>
      <c r="P8" s="862"/>
      <c r="Q8" s="3143" t="s">
        <v>1680</v>
      </c>
      <c r="R8" s="3143"/>
      <c r="S8" s="3143"/>
      <c r="T8" s="3143"/>
      <c r="U8" s="3144" t="str">
        <f>入力シート!C26</f>
        <v>(株）○○○○建設</v>
      </c>
      <c r="V8" s="3144"/>
      <c r="W8" s="3144"/>
      <c r="X8" s="3144"/>
      <c r="Y8" s="3144"/>
      <c r="Z8" s="3144"/>
      <c r="AA8" s="3144"/>
      <c r="AB8" s="3144"/>
      <c r="AC8" s="3144"/>
      <c r="AD8" s="3144"/>
      <c r="AE8" s="3144"/>
      <c r="AF8" s="3144"/>
      <c r="AG8" s="3144"/>
      <c r="AH8" s="3144"/>
    </row>
    <row r="9" spans="3:34" ht="37.5" customHeight="1">
      <c r="Q9" s="3143"/>
      <c r="R9" s="3143"/>
      <c r="S9" s="3143"/>
      <c r="T9" s="3143"/>
      <c r="U9" s="3144" t="str">
        <f>入力シート!C27</f>
        <v>代表取締役　久留米一郎</v>
      </c>
      <c r="V9" s="3144"/>
      <c r="W9" s="3144"/>
      <c r="X9" s="3144"/>
      <c r="Y9" s="3144"/>
      <c r="Z9" s="3144"/>
      <c r="AA9" s="3144"/>
      <c r="AB9" s="3144"/>
      <c r="AC9" s="3144"/>
      <c r="AD9" s="3144"/>
      <c r="AE9" s="3144"/>
      <c r="AF9" s="3144"/>
      <c r="AG9" s="3144"/>
      <c r="AH9" s="3144"/>
    </row>
    <row r="10" spans="3:34" ht="19.350000000000001" customHeight="1">
      <c r="F10" s="860"/>
      <c r="G10" s="861"/>
      <c r="H10" s="861"/>
      <c r="I10" s="861"/>
      <c r="J10" s="862"/>
      <c r="K10" s="862"/>
      <c r="L10" s="862"/>
      <c r="M10" s="862"/>
      <c r="N10" s="862"/>
      <c r="O10" s="862"/>
      <c r="P10" s="862"/>
      <c r="Q10" s="3141" t="s">
        <v>1681</v>
      </c>
      <c r="R10" s="3141"/>
      <c r="S10" s="3141"/>
      <c r="T10" s="3141"/>
      <c r="U10" s="3142" t="str">
        <f>入力シート!C28</f>
        <v>0942-12-○○○○</v>
      </c>
      <c r="V10" s="3142"/>
      <c r="W10" s="3142"/>
      <c r="X10" s="3142"/>
      <c r="Y10" s="3142"/>
      <c r="Z10" s="3142"/>
      <c r="AA10" s="3142"/>
      <c r="AB10" s="3142"/>
      <c r="AC10" s="3142"/>
      <c r="AD10" s="3142"/>
      <c r="AE10" s="3142"/>
      <c r="AF10" s="3142"/>
      <c r="AG10" s="3142"/>
      <c r="AH10" s="3142"/>
    </row>
    <row r="11" spans="3:34" ht="19.350000000000001" customHeight="1" thickBot="1">
      <c r="Q11" s="3141"/>
      <c r="R11" s="3141"/>
      <c r="S11" s="3141"/>
      <c r="T11" s="3141"/>
      <c r="U11" s="3142"/>
      <c r="V11" s="3142"/>
      <c r="W11" s="3142"/>
      <c r="X11" s="3142"/>
      <c r="Y11" s="3142"/>
      <c r="Z11" s="3142"/>
      <c r="AA11" s="3142"/>
      <c r="AB11" s="3142"/>
      <c r="AC11" s="3142"/>
      <c r="AD11" s="3142"/>
      <c r="AE11" s="3142"/>
      <c r="AF11" s="3142"/>
      <c r="AG11" s="3142"/>
      <c r="AH11" s="3142"/>
    </row>
    <row r="12" spans="3:34" ht="30.6" customHeight="1" thickBot="1">
      <c r="C12" s="5091" t="s">
        <v>1857</v>
      </c>
      <c r="D12" s="5091"/>
      <c r="E12" s="5091"/>
      <c r="F12" s="5091"/>
      <c r="G12" s="5091"/>
      <c r="H12" s="5091"/>
      <c r="I12" s="5091"/>
      <c r="J12" s="5091"/>
      <c r="K12" s="5091"/>
      <c r="L12" s="5091"/>
      <c r="M12" s="5091"/>
      <c r="N12" s="5091"/>
      <c r="O12" s="5091"/>
      <c r="P12" s="5091"/>
      <c r="Q12" s="3141" t="s">
        <v>1858</v>
      </c>
      <c r="R12" s="3141"/>
      <c r="S12" s="3141"/>
      <c r="T12" s="3141"/>
      <c r="U12" s="1016" t="s">
        <v>1859</v>
      </c>
      <c r="V12" s="1018"/>
      <c r="W12" s="1019"/>
      <c r="X12" s="1020"/>
      <c r="Y12" s="1020"/>
      <c r="Z12" s="1020"/>
      <c r="AA12" s="1019"/>
      <c r="AB12" s="1020"/>
      <c r="AC12" s="1020"/>
      <c r="AD12" s="1020"/>
      <c r="AE12" s="1021"/>
      <c r="AF12" s="1019"/>
      <c r="AG12" s="1020"/>
      <c r="AH12" s="1022"/>
    </row>
    <row r="13" spans="3:34" ht="30.6" customHeight="1">
      <c r="C13" s="5092" t="s">
        <v>1860</v>
      </c>
      <c r="D13" s="5092"/>
      <c r="E13" s="5092"/>
      <c r="F13" s="5092"/>
      <c r="G13" s="5092"/>
      <c r="H13" s="5092"/>
      <c r="I13" s="5092"/>
      <c r="J13" s="5092"/>
      <c r="K13" s="5092"/>
      <c r="L13" s="5092"/>
      <c r="M13" s="5092"/>
      <c r="N13" s="5092"/>
      <c r="O13" s="5092"/>
      <c r="P13" s="5092"/>
      <c r="Q13" s="5092"/>
      <c r="R13" s="870"/>
      <c r="S13" s="870"/>
    </row>
    <row r="14" spans="3:34" ht="15" customHeight="1" thickBot="1">
      <c r="D14" s="860"/>
      <c r="E14" s="866"/>
      <c r="F14" s="861"/>
      <c r="G14" s="861"/>
      <c r="I14" s="860"/>
      <c r="J14" s="865"/>
      <c r="K14" s="865"/>
      <c r="L14" s="865"/>
      <c r="M14" s="865"/>
      <c r="N14" s="865"/>
      <c r="O14" s="861"/>
      <c r="P14" s="861"/>
      <c r="Q14" s="865"/>
      <c r="R14" s="861"/>
      <c r="S14" s="865"/>
      <c r="T14" s="865"/>
      <c r="U14" s="865"/>
      <c r="V14" s="865"/>
      <c r="W14" s="865"/>
      <c r="X14" s="870" t="s">
        <v>1694</v>
      </c>
      <c r="Y14" s="865"/>
      <c r="AA14" s="865"/>
      <c r="AB14" s="865"/>
      <c r="AC14" s="865"/>
      <c r="AD14" s="865"/>
      <c r="AE14" s="865"/>
      <c r="AF14" s="867"/>
    </row>
    <row r="15" spans="3:34" ht="15" customHeight="1">
      <c r="C15" s="3143" t="s">
        <v>1861</v>
      </c>
      <c r="D15" s="3143"/>
      <c r="E15" s="3143"/>
      <c r="F15" s="3143"/>
      <c r="G15" s="5093"/>
      <c r="H15" s="3148" t="s">
        <v>1683</v>
      </c>
      <c r="I15" s="3149"/>
      <c r="J15" s="3150" t="s">
        <v>1684</v>
      </c>
      <c r="K15" s="3151"/>
      <c r="L15" s="3152" t="s">
        <v>1685</v>
      </c>
      <c r="M15" s="3149"/>
      <c r="N15" s="3150" t="s">
        <v>1686</v>
      </c>
      <c r="O15" s="3149"/>
      <c r="P15" s="3150" t="s">
        <v>1687</v>
      </c>
      <c r="Q15" s="3151"/>
      <c r="R15" s="3152" t="s">
        <v>1688</v>
      </c>
      <c r="S15" s="3149"/>
      <c r="T15" s="3150" t="s">
        <v>1689</v>
      </c>
      <c r="U15" s="3149"/>
      <c r="V15" s="3150" t="s">
        <v>1690</v>
      </c>
      <c r="W15" s="3151"/>
      <c r="X15" s="3152" t="s">
        <v>1691</v>
      </c>
      <c r="Y15" s="3149"/>
      <c r="Z15" s="3150" t="s">
        <v>1692</v>
      </c>
      <c r="AA15" s="3149"/>
      <c r="AB15" s="3145"/>
      <c r="AC15" s="3146"/>
    </row>
    <row r="16" spans="3:34" ht="41.1" customHeight="1" thickBot="1">
      <c r="C16" s="3143"/>
      <c r="D16" s="3143"/>
      <c r="E16" s="3143"/>
      <c r="F16" s="3143"/>
      <c r="G16" s="5093"/>
      <c r="H16" s="3153"/>
      <c r="I16" s="3154"/>
      <c r="J16" s="3155"/>
      <c r="K16" s="3156"/>
      <c r="L16" s="3157"/>
      <c r="M16" s="3154"/>
      <c r="N16" s="3155"/>
      <c r="O16" s="3154"/>
      <c r="P16" s="3155"/>
      <c r="Q16" s="3156"/>
      <c r="R16" s="3157"/>
      <c r="S16" s="3154"/>
      <c r="T16" s="3155"/>
      <c r="U16" s="3154"/>
      <c r="V16" s="3155"/>
      <c r="W16" s="3156"/>
      <c r="X16" s="3157"/>
      <c r="Y16" s="3154"/>
      <c r="Z16" s="3155"/>
      <c r="AA16" s="3154"/>
      <c r="AB16" s="3155"/>
      <c r="AC16" s="3165"/>
      <c r="AD16" s="868" t="s">
        <v>1693</v>
      </c>
    </row>
    <row r="17" spans="3:36" ht="32.85" customHeight="1" thickBot="1">
      <c r="F17" s="861"/>
      <c r="G17" s="860"/>
      <c r="H17" s="5128" t="s">
        <v>1862</v>
      </c>
      <c r="I17" s="5129"/>
      <c r="J17" s="5129"/>
      <c r="K17" s="5129"/>
      <c r="L17" s="5129"/>
      <c r="M17" s="5129"/>
      <c r="N17" s="5129"/>
      <c r="O17" s="5129"/>
      <c r="P17" s="5129"/>
      <c r="Q17" s="5129"/>
      <c r="R17" s="5130"/>
      <c r="S17" s="5130"/>
      <c r="T17" s="5130"/>
      <c r="U17" s="5130"/>
      <c r="V17" s="5130"/>
      <c r="W17" s="5130"/>
      <c r="X17" s="5130"/>
      <c r="Y17" s="5130"/>
      <c r="Z17" s="5130"/>
      <c r="AA17" s="5130"/>
      <c r="AB17" s="5130"/>
      <c r="AC17" s="1017" t="s">
        <v>1693</v>
      </c>
      <c r="AD17" s="861"/>
      <c r="AE17" s="861"/>
    </row>
    <row r="18" spans="3:36" ht="22.5" customHeight="1">
      <c r="F18" s="861"/>
      <c r="G18" s="860"/>
      <c r="K18" s="861"/>
      <c r="L18" s="861"/>
      <c r="M18" s="861"/>
      <c r="N18" s="861"/>
      <c r="O18" s="861"/>
      <c r="P18" s="861"/>
      <c r="Q18" s="861"/>
      <c r="S18" s="861"/>
      <c r="T18" s="861"/>
      <c r="U18" s="861"/>
      <c r="V18" s="861"/>
      <c r="W18" s="861"/>
      <c r="X18" s="861"/>
      <c r="Y18" s="861"/>
      <c r="Z18" s="861"/>
      <c r="AA18" s="861"/>
      <c r="AB18" s="861"/>
      <c r="AC18" s="861"/>
      <c r="AD18" s="861"/>
      <c r="AE18" s="861"/>
    </row>
    <row r="19" spans="3:36" ht="32.85" customHeight="1">
      <c r="F19" s="861"/>
      <c r="G19" s="860"/>
      <c r="H19" s="860"/>
      <c r="K19" s="861"/>
      <c r="L19" s="861"/>
      <c r="M19" s="861"/>
      <c r="N19" s="861"/>
      <c r="O19" s="861"/>
      <c r="P19" s="861"/>
      <c r="Q19" s="861"/>
      <c r="S19" s="861"/>
      <c r="T19" s="861"/>
      <c r="U19" s="861"/>
      <c r="V19" s="861"/>
      <c r="W19" s="861"/>
      <c r="X19" s="861"/>
      <c r="Y19" s="861"/>
      <c r="Z19" s="861"/>
      <c r="AA19" s="861"/>
      <c r="AB19" s="861"/>
      <c r="AC19" s="861"/>
      <c r="AD19" s="861"/>
      <c r="AE19" s="861"/>
    </row>
    <row r="20" spans="3:36" ht="20.100000000000001" customHeight="1">
      <c r="E20" s="861" t="s">
        <v>1863</v>
      </c>
      <c r="H20" s="861"/>
      <c r="I20" s="861"/>
      <c r="J20" s="861"/>
      <c r="K20" s="861"/>
      <c r="L20" s="861"/>
      <c r="M20" s="861"/>
      <c r="O20" s="869"/>
      <c r="Q20" s="870"/>
      <c r="R20" s="870"/>
      <c r="S20" s="870"/>
      <c r="T20" s="870"/>
      <c r="U20" s="870"/>
      <c r="V20" s="871"/>
      <c r="W20" s="871"/>
    </row>
    <row r="21" spans="3:36" ht="16.350000000000001" customHeight="1" thickBot="1">
      <c r="G21" s="872"/>
      <c r="O21" s="873"/>
      <c r="Q21" s="870"/>
      <c r="R21" s="870"/>
      <c r="S21" s="870"/>
      <c r="T21" s="870"/>
      <c r="U21" s="870"/>
      <c r="V21" s="871"/>
      <c r="W21" s="871"/>
    </row>
    <row r="22" spans="3:36" ht="20.85" customHeight="1">
      <c r="C22" s="3166" t="s">
        <v>1697</v>
      </c>
      <c r="D22" s="3167"/>
      <c r="E22" s="3167"/>
      <c r="F22" s="5094" t="str">
        <f>入力シート!C10</f>
        <v>○○校区道路改良工事</v>
      </c>
      <c r="G22" s="5095"/>
      <c r="H22" s="5095"/>
      <c r="I22" s="5095"/>
      <c r="J22" s="5095"/>
      <c r="K22" s="5095"/>
      <c r="L22" s="5095"/>
      <c r="M22" s="5095"/>
      <c r="N22" s="5095"/>
      <c r="O22" s="5095"/>
      <c r="P22" s="5095"/>
      <c r="Q22" s="5095"/>
      <c r="R22" s="5095"/>
      <c r="S22" s="5095"/>
      <c r="T22" s="5095"/>
      <c r="U22" s="5095"/>
      <c r="V22" s="5095"/>
      <c r="W22" s="5095"/>
      <c r="X22" s="5095"/>
      <c r="Y22" s="5095"/>
      <c r="Z22" s="5095"/>
      <c r="AA22" s="5095"/>
      <c r="AB22" s="5095"/>
      <c r="AC22" s="5095"/>
      <c r="AD22" s="5095"/>
      <c r="AE22" s="5095"/>
      <c r="AF22" s="5095"/>
      <c r="AG22" s="5095"/>
      <c r="AH22" s="5096"/>
    </row>
    <row r="23" spans="3:36" ht="20.85" customHeight="1">
      <c r="C23" s="3168"/>
      <c r="D23" s="3169"/>
      <c r="E23" s="3169"/>
      <c r="F23" s="5097"/>
      <c r="G23" s="5098"/>
      <c r="H23" s="5098"/>
      <c r="I23" s="5098"/>
      <c r="J23" s="5098"/>
      <c r="K23" s="5098"/>
      <c r="L23" s="5098"/>
      <c r="M23" s="5098"/>
      <c r="N23" s="5098"/>
      <c r="O23" s="5098"/>
      <c r="P23" s="5098"/>
      <c r="Q23" s="5098"/>
      <c r="R23" s="5098"/>
      <c r="S23" s="5098"/>
      <c r="T23" s="5098"/>
      <c r="U23" s="5098"/>
      <c r="V23" s="5098"/>
      <c r="W23" s="5098"/>
      <c r="X23" s="5098"/>
      <c r="Y23" s="5098"/>
      <c r="Z23" s="5098"/>
      <c r="AA23" s="5098"/>
      <c r="AB23" s="5098"/>
      <c r="AC23" s="5098"/>
      <c r="AD23" s="5098"/>
      <c r="AE23" s="5098"/>
      <c r="AF23" s="5098"/>
      <c r="AG23" s="5098"/>
      <c r="AH23" s="5099"/>
    </row>
    <row r="24" spans="3:36" ht="20.85" customHeight="1">
      <c r="C24" s="3168"/>
      <c r="D24" s="3169"/>
      <c r="E24" s="3169"/>
      <c r="F24" s="5100"/>
      <c r="G24" s="5101"/>
      <c r="H24" s="5101"/>
      <c r="I24" s="5101"/>
      <c r="J24" s="5101"/>
      <c r="K24" s="5101"/>
      <c r="L24" s="5101"/>
      <c r="M24" s="5101"/>
      <c r="N24" s="5101"/>
      <c r="O24" s="5101"/>
      <c r="P24" s="5101"/>
      <c r="Q24" s="5101"/>
      <c r="R24" s="5101"/>
      <c r="S24" s="5101"/>
      <c r="T24" s="5101"/>
      <c r="U24" s="5101"/>
      <c r="V24" s="5101"/>
      <c r="W24" s="5101"/>
      <c r="X24" s="5101"/>
      <c r="Y24" s="5101"/>
      <c r="Z24" s="5101"/>
      <c r="AA24" s="5101"/>
      <c r="AB24" s="5101"/>
      <c r="AC24" s="5101"/>
      <c r="AD24" s="5101"/>
      <c r="AE24" s="5101"/>
      <c r="AF24" s="5101"/>
      <c r="AG24" s="5101"/>
      <c r="AH24" s="5102"/>
    </row>
    <row r="25" spans="3:36" ht="16.350000000000001" customHeight="1">
      <c r="C25" s="3168"/>
      <c r="D25" s="3169"/>
      <c r="E25" s="3169"/>
      <c r="F25" s="5103" t="s">
        <v>1864</v>
      </c>
      <c r="G25" s="5104"/>
      <c r="H25" s="5104"/>
      <c r="I25" s="5107" t="str">
        <f>入力シート!C12&amp;"　地内"</f>
        <v>久留米市○○町　地内</v>
      </c>
      <c r="J25" s="5108"/>
      <c r="K25" s="5108"/>
      <c r="L25" s="5108"/>
      <c r="M25" s="5108"/>
      <c r="N25" s="5108"/>
      <c r="O25" s="5108"/>
      <c r="P25" s="5108"/>
      <c r="Q25" s="5108"/>
      <c r="R25" s="5108"/>
      <c r="S25" s="5108"/>
      <c r="T25" s="5108"/>
      <c r="U25" s="5111" t="s">
        <v>1865</v>
      </c>
      <c r="V25" s="5112"/>
      <c r="W25" s="5113"/>
      <c r="X25" s="5120"/>
      <c r="Y25" s="5121"/>
      <c r="Z25" s="5121"/>
      <c r="AA25" s="5121"/>
      <c r="AB25" s="5124" t="s">
        <v>1675</v>
      </c>
      <c r="AC25" s="5121"/>
      <c r="AD25" s="5121"/>
      <c r="AE25" s="5124" t="s">
        <v>1676</v>
      </c>
      <c r="AF25" s="5121"/>
      <c r="AG25" s="5121"/>
      <c r="AH25" s="5126" t="s">
        <v>1677</v>
      </c>
    </row>
    <row r="26" spans="3:36" ht="16.350000000000001" customHeight="1">
      <c r="C26" s="3168"/>
      <c r="D26" s="3169"/>
      <c r="E26" s="3169"/>
      <c r="F26" s="5103"/>
      <c r="G26" s="5104"/>
      <c r="H26" s="5104"/>
      <c r="I26" s="5107"/>
      <c r="J26" s="5108"/>
      <c r="K26" s="5108"/>
      <c r="L26" s="5108"/>
      <c r="M26" s="5108"/>
      <c r="N26" s="5108"/>
      <c r="O26" s="5108"/>
      <c r="P26" s="5108"/>
      <c r="Q26" s="5108"/>
      <c r="R26" s="5108"/>
      <c r="S26" s="5108"/>
      <c r="T26" s="5108"/>
      <c r="U26" s="5114"/>
      <c r="V26" s="5115"/>
      <c r="W26" s="5116"/>
      <c r="X26" s="5120"/>
      <c r="Y26" s="5121"/>
      <c r="Z26" s="5121"/>
      <c r="AA26" s="5121"/>
      <c r="AB26" s="5124"/>
      <c r="AC26" s="5121"/>
      <c r="AD26" s="5121"/>
      <c r="AE26" s="5124"/>
      <c r="AF26" s="5121"/>
      <c r="AG26" s="5121"/>
      <c r="AH26" s="5126"/>
    </row>
    <row r="27" spans="3:36" ht="16.350000000000001" customHeight="1" thickBot="1">
      <c r="C27" s="3170"/>
      <c r="D27" s="3171"/>
      <c r="E27" s="3171"/>
      <c r="F27" s="5105"/>
      <c r="G27" s="5106"/>
      <c r="H27" s="5106"/>
      <c r="I27" s="5109"/>
      <c r="J27" s="5110"/>
      <c r="K27" s="5110"/>
      <c r="L27" s="5110"/>
      <c r="M27" s="5110"/>
      <c r="N27" s="5110"/>
      <c r="O27" s="5110"/>
      <c r="P27" s="5110"/>
      <c r="Q27" s="5110"/>
      <c r="R27" s="5110"/>
      <c r="S27" s="5110"/>
      <c r="T27" s="5110"/>
      <c r="U27" s="5117"/>
      <c r="V27" s="5118"/>
      <c r="W27" s="5119"/>
      <c r="X27" s="5122"/>
      <c r="Y27" s="5123"/>
      <c r="Z27" s="5123"/>
      <c r="AA27" s="5123"/>
      <c r="AB27" s="5125"/>
      <c r="AC27" s="5123"/>
      <c r="AD27" s="5123"/>
      <c r="AE27" s="5125"/>
      <c r="AF27" s="5123"/>
      <c r="AG27" s="5123"/>
      <c r="AH27" s="5127"/>
    </row>
    <row r="28" spans="3:36" ht="16.350000000000001" customHeight="1">
      <c r="G28" s="872"/>
      <c r="O28" s="873"/>
      <c r="Q28" s="870"/>
      <c r="R28" s="870"/>
      <c r="S28" s="870"/>
    </row>
    <row r="29" spans="3:36" ht="21.6" customHeight="1" thickBot="1">
      <c r="G29" s="872"/>
      <c r="O29" s="873"/>
      <c r="Q29" s="870"/>
      <c r="R29" s="870"/>
      <c r="S29" s="870"/>
      <c r="T29" s="870"/>
      <c r="U29" s="870"/>
      <c r="V29" s="871"/>
      <c r="W29" s="871"/>
      <c r="AJ29" s="854" t="s">
        <v>1699</v>
      </c>
    </row>
    <row r="30" spans="3:36" ht="25.5" customHeight="1">
      <c r="C30" s="3181" t="s">
        <v>1700</v>
      </c>
      <c r="D30" s="3184" t="s">
        <v>1701</v>
      </c>
      <c r="E30" s="3185"/>
      <c r="F30" s="3185"/>
      <c r="G30" s="3185"/>
      <c r="H30" s="3185"/>
      <c r="I30" s="3185"/>
      <c r="J30" s="3185"/>
      <c r="K30" s="3186"/>
      <c r="L30" s="3184" t="s">
        <v>1702</v>
      </c>
      <c r="M30" s="3185"/>
      <c r="N30" s="3185"/>
      <c r="O30" s="3185"/>
      <c r="P30" s="3185"/>
      <c r="Q30" s="3185"/>
      <c r="R30" s="3185"/>
      <c r="S30" s="3186"/>
      <c r="T30" s="3184" t="s">
        <v>1703</v>
      </c>
      <c r="U30" s="3185"/>
      <c r="V30" s="3185"/>
      <c r="W30" s="3185"/>
      <c r="X30" s="3185"/>
      <c r="Y30" s="3185"/>
      <c r="Z30" s="3185"/>
      <c r="AA30" s="3186"/>
      <c r="AB30" s="3184" t="s">
        <v>1704</v>
      </c>
      <c r="AC30" s="3185"/>
      <c r="AD30" s="3185"/>
      <c r="AE30" s="3185"/>
      <c r="AF30" s="3185"/>
      <c r="AG30" s="3185"/>
      <c r="AH30" s="3186"/>
    </row>
    <row r="31" spans="3:36" ht="53.1" customHeight="1" thickBot="1">
      <c r="C31" s="3182"/>
      <c r="D31" s="3187"/>
      <c r="E31" s="3188"/>
      <c r="F31" s="3188"/>
      <c r="G31" s="3188"/>
      <c r="H31" s="3188"/>
      <c r="I31" s="3188"/>
      <c r="J31" s="3188"/>
      <c r="K31" s="3189"/>
      <c r="L31" s="3187"/>
      <c r="M31" s="3188"/>
      <c r="N31" s="3188"/>
      <c r="O31" s="3188"/>
      <c r="P31" s="3188"/>
      <c r="Q31" s="3188"/>
      <c r="R31" s="3188"/>
      <c r="S31" s="3189"/>
      <c r="T31" s="3205" t="s">
        <v>1705</v>
      </c>
      <c r="U31" s="3206"/>
      <c r="V31" s="3206"/>
      <c r="W31" s="3206"/>
      <c r="X31" s="3206"/>
      <c r="Y31" s="3206"/>
      <c r="Z31" s="3206"/>
      <c r="AA31" s="3207"/>
      <c r="AB31" s="880"/>
      <c r="AC31" s="881"/>
      <c r="AD31" s="882"/>
      <c r="AE31" s="882"/>
      <c r="AF31" s="882"/>
      <c r="AG31" s="882"/>
      <c r="AH31" s="883"/>
    </row>
    <row r="32" spans="3:36" ht="36" customHeight="1">
      <c r="C32" s="3182"/>
      <c r="D32" s="3190" t="s">
        <v>1706</v>
      </c>
      <c r="E32" s="3191"/>
      <c r="F32" s="3191"/>
      <c r="G32" s="3191"/>
      <c r="H32" s="3191"/>
      <c r="I32" s="3192"/>
      <c r="J32" s="884"/>
      <c r="K32" s="885"/>
      <c r="L32" s="885"/>
      <c r="M32" s="885"/>
      <c r="N32" s="885"/>
      <c r="O32" s="885"/>
      <c r="P32" s="885"/>
      <c r="Q32" s="885"/>
      <c r="R32" s="885"/>
      <c r="S32" s="885"/>
      <c r="T32" s="885"/>
      <c r="U32" s="885"/>
      <c r="V32" s="885"/>
      <c r="W32" s="885"/>
      <c r="X32" s="885"/>
      <c r="Y32" s="885"/>
      <c r="Z32" s="885"/>
      <c r="AA32" s="885"/>
      <c r="AB32" s="885"/>
      <c r="AC32" s="885"/>
      <c r="AD32" s="885"/>
      <c r="AE32" s="885"/>
      <c r="AF32" s="885"/>
      <c r="AG32" s="885"/>
      <c r="AH32" s="886"/>
    </row>
    <row r="33" spans="3:34" ht="36" customHeight="1">
      <c r="C33" s="3182"/>
      <c r="D33" s="3193"/>
      <c r="E33" s="3194"/>
      <c r="F33" s="3194"/>
      <c r="G33" s="3194"/>
      <c r="H33" s="3194"/>
      <c r="I33" s="3195"/>
      <c r="J33" s="887"/>
      <c r="K33" s="888"/>
      <c r="L33" s="888"/>
      <c r="M33" s="889"/>
      <c r="N33" s="890"/>
      <c r="O33" s="890"/>
      <c r="P33" s="890"/>
      <c r="Q33" s="890"/>
      <c r="R33" s="890"/>
      <c r="S33" s="890"/>
      <c r="T33" s="890"/>
      <c r="U33" s="890"/>
      <c r="V33" s="890"/>
      <c r="W33" s="891"/>
      <c r="X33" s="892"/>
      <c r="Y33" s="890"/>
      <c r="Z33" s="890"/>
      <c r="AA33" s="890"/>
      <c r="AB33" s="890"/>
      <c r="AC33" s="891"/>
      <c r="AD33" s="892"/>
      <c r="AE33" s="893"/>
      <c r="AF33" s="890"/>
      <c r="AG33" s="890"/>
      <c r="AH33" s="894"/>
    </row>
    <row r="34" spans="3:34" ht="83.1" customHeight="1" thickBot="1">
      <c r="C34" s="3183"/>
      <c r="D34" s="3158" t="s">
        <v>1707</v>
      </c>
      <c r="E34" s="3159"/>
      <c r="F34" s="3159"/>
      <c r="G34" s="3159"/>
      <c r="H34" s="3159"/>
      <c r="I34" s="3160"/>
      <c r="J34" s="3161"/>
      <c r="K34" s="3162"/>
      <c r="L34" s="3162"/>
      <c r="M34" s="3162"/>
      <c r="N34" s="3162"/>
      <c r="O34" s="3162"/>
      <c r="P34" s="3162"/>
      <c r="Q34" s="3162"/>
      <c r="R34" s="3162"/>
      <c r="S34" s="3162"/>
      <c r="T34" s="3162"/>
      <c r="U34" s="3162"/>
      <c r="V34" s="3162"/>
      <c r="W34" s="3162"/>
      <c r="X34" s="3162"/>
      <c r="Y34" s="3162"/>
      <c r="Z34" s="3162"/>
      <c r="AA34" s="3162"/>
      <c r="AB34" s="3162"/>
      <c r="AC34" s="3162"/>
      <c r="AD34" s="3162"/>
      <c r="AE34" s="3162"/>
      <c r="AF34" s="3162"/>
      <c r="AG34" s="3162"/>
      <c r="AH34" s="3163"/>
    </row>
    <row r="35" spans="3:34" ht="17.100000000000001" customHeight="1" thickBot="1">
      <c r="C35" s="3164" t="s">
        <v>1708</v>
      </c>
      <c r="D35" s="3164"/>
      <c r="E35" s="874" t="s">
        <v>1709</v>
      </c>
      <c r="F35" s="870" t="s">
        <v>1710</v>
      </c>
      <c r="G35" s="870"/>
      <c r="H35" s="870"/>
      <c r="I35" s="870"/>
      <c r="J35" s="870"/>
      <c r="K35" s="870"/>
      <c r="L35" s="870"/>
      <c r="M35" s="870"/>
      <c r="N35" s="870"/>
      <c r="O35" s="870"/>
      <c r="P35" s="870"/>
      <c r="Q35" s="870"/>
      <c r="R35" s="870"/>
      <c r="S35" s="870"/>
      <c r="T35" s="870"/>
      <c r="U35" s="870"/>
      <c r="V35" s="870"/>
      <c r="W35" s="870"/>
      <c r="X35" s="870"/>
      <c r="Y35" s="870"/>
      <c r="Z35" s="870"/>
      <c r="AA35" s="870"/>
      <c r="AB35" s="875"/>
      <c r="AC35" s="875"/>
      <c r="AD35" s="875"/>
      <c r="AE35" s="875"/>
      <c r="AF35" s="875"/>
    </row>
    <row r="36" spans="3:34" ht="17.100000000000001" customHeight="1" thickBot="1">
      <c r="C36" s="870"/>
      <c r="D36" s="870"/>
      <c r="E36" s="874" t="s">
        <v>1711</v>
      </c>
      <c r="F36" s="870" t="s">
        <v>1712</v>
      </c>
      <c r="G36" s="870"/>
      <c r="H36" s="870"/>
      <c r="I36" s="870"/>
      <c r="J36" s="870"/>
      <c r="K36" s="876" t="s">
        <v>1713</v>
      </c>
      <c r="L36" s="877" t="s">
        <v>1714</v>
      </c>
      <c r="M36" s="877" t="s">
        <v>1715</v>
      </c>
      <c r="N36" s="877" t="s">
        <v>1716</v>
      </c>
      <c r="O36" s="877" t="s">
        <v>1717</v>
      </c>
      <c r="P36" s="877" t="s">
        <v>1713</v>
      </c>
      <c r="Q36" s="878" t="s">
        <v>1718</v>
      </c>
      <c r="R36" s="877" t="s">
        <v>1719</v>
      </c>
      <c r="S36" s="879" t="s">
        <v>1720</v>
      </c>
      <c r="T36" s="870"/>
      <c r="U36" s="870" t="s">
        <v>1721</v>
      </c>
      <c r="V36" s="870"/>
      <c r="W36" s="870"/>
      <c r="X36" s="870"/>
      <c r="Y36" s="870"/>
      <c r="Z36" s="870"/>
      <c r="AA36" s="870"/>
    </row>
    <row r="37" spans="3:34" ht="17.100000000000001" customHeight="1">
      <c r="C37" s="870"/>
      <c r="D37" s="870"/>
      <c r="E37" s="874" t="s">
        <v>1722</v>
      </c>
      <c r="F37" s="870" t="s">
        <v>1723</v>
      </c>
      <c r="G37" s="870"/>
      <c r="H37" s="870"/>
      <c r="I37" s="870"/>
      <c r="J37" s="870"/>
      <c r="K37" s="870"/>
      <c r="L37" s="870"/>
      <c r="M37" s="870"/>
      <c r="N37" s="870"/>
      <c r="O37" s="870"/>
      <c r="P37" s="870"/>
      <c r="Q37" s="870"/>
      <c r="R37" s="870"/>
      <c r="S37" s="870"/>
      <c r="T37" s="870"/>
      <c r="U37" s="870"/>
      <c r="V37" s="870"/>
      <c r="W37" s="870"/>
      <c r="X37" s="870"/>
      <c r="Y37" s="870"/>
      <c r="Z37" s="870"/>
      <c r="AA37" s="870"/>
    </row>
    <row r="38" spans="3:34" ht="25.5" customHeight="1"/>
    <row r="39" spans="3:34" ht="25.5" customHeight="1"/>
    <row r="40" spans="3:34" ht="16.350000000000001" customHeight="1"/>
    <row r="41" spans="3:34" ht="26.85" customHeight="1"/>
    <row r="42" spans="3:34" ht="48" customHeight="1"/>
    <row r="43" spans="3:34" ht="28.5" customHeight="1"/>
    <row r="44" spans="3:34" ht="28.5" customHeight="1"/>
    <row r="45" spans="3:34" ht="56.1" customHeight="1"/>
    <row r="46" spans="3:34" ht="17.850000000000001" customHeight="1"/>
    <row r="47" spans="3:34" ht="17.850000000000001" customHeight="1"/>
    <row r="48" spans="3:34" ht="17.850000000000001" customHeight="1"/>
    <row r="49" ht="3.6" customHeight="1"/>
  </sheetData>
  <mergeCells count="68">
    <mergeCell ref="T31:AA31"/>
    <mergeCell ref="D32:I33"/>
    <mergeCell ref="D34:I34"/>
    <mergeCell ref="J34:AH34"/>
    <mergeCell ref="C35:D35"/>
    <mergeCell ref="C30:C34"/>
    <mergeCell ref="D30:K30"/>
    <mergeCell ref="L30:S30"/>
    <mergeCell ref="T30:AA30"/>
    <mergeCell ref="AB30:AH30"/>
    <mergeCell ref="D31:K31"/>
    <mergeCell ref="L31:S31"/>
    <mergeCell ref="H17:Q17"/>
    <mergeCell ref="R17:AB17"/>
    <mergeCell ref="R16:S16"/>
    <mergeCell ref="T16:U16"/>
    <mergeCell ref="V16:W16"/>
    <mergeCell ref="X16:Y16"/>
    <mergeCell ref="Z16:AA16"/>
    <mergeCell ref="AB16:AC16"/>
    <mergeCell ref="C22:E27"/>
    <mergeCell ref="F22:AH24"/>
    <mergeCell ref="F25:H27"/>
    <mergeCell ref="I25:T27"/>
    <mergeCell ref="U25:W27"/>
    <mergeCell ref="X25:AA27"/>
    <mergeCell ref="AB25:AB27"/>
    <mergeCell ref="AC25:AD27"/>
    <mergeCell ref="AE25:AE27"/>
    <mergeCell ref="AF25:AG27"/>
    <mergeCell ref="AH25:AH27"/>
    <mergeCell ref="X15:Y15"/>
    <mergeCell ref="Z15:AA15"/>
    <mergeCell ref="AB15:AC15"/>
    <mergeCell ref="H16:I16"/>
    <mergeCell ref="J16:K16"/>
    <mergeCell ref="L16:M16"/>
    <mergeCell ref="N16:O16"/>
    <mergeCell ref="P16:Q16"/>
    <mergeCell ref="T15:U15"/>
    <mergeCell ref="V15:W15"/>
    <mergeCell ref="C12:P12"/>
    <mergeCell ref="Q12:T12"/>
    <mergeCell ref="C13:Q13"/>
    <mergeCell ref="C15:G16"/>
    <mergeCell ref="H15:I15"/>
    <mergeCell ref="J15:K15"/>
    <mergeCell ref="L15:M15"/>
    <mergeCell ref="N15:O15"/>
    <mergeCell ref="P15:Q15"/>
    <mergeCell ref="R15:S15"/>
    <mergeCell ref="C5:L5"/>
    <mergeCell ref="Q6:T7"/>
    <mergeCell ref="U6:AH7"/>
    <mergeCell ref="Q10:T11"/>
    <mergeCell ref="U10:AH11"/>
    <mergeCell ref="Q8:T9"/>
    <mergeCell ref="U8:AH8"/>
    <mergeCell ref="U9:AH9"/>
    <mergeCell ref="C1:AH1"/>
    <mergeCell ref="C3:D3"/>
    <mergeCell ref="E3:G3"/>
    <mergeCell ref="H3:I3"/>
    <mergeCell ref="J3:L3"/>
    <mergeCell ref="V3:X3"/>
    <mergeCell ref="Y3:AA3"/>
    <mergeCell ref="AC3:AD3"/>
    <mergeCell ref="AF3:AG3"/>
  </mergeCells>
  <phoneticPr fontId="18"/>
  <printOptions horizontalCentered="1" verticalCentered="1"/>
  <pageMargins left="0.78740157480314965" right="0.39370078740157483" top="0.6692913385826772" bottom="0.39370078740157483" header="0" footer="0"/>
  <pageSetup paperSize="9" scale="72" orientation="portrait" blackAndWhite="1" r:id="rId1"/>
  <headerFooter>
    <oddHeader>&amp;R&amp;"-,太字"&amp;14【部分完了払請求用】</oddHead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66"/>
  <dimension ref="B1:L21"/>
  <sheetViews>
    <sheetView view="pageBreakPreview" zoomScaleNormal="75" zoomScaleSheetLayoutView="100" workbookViewId="0">
      <selection activeCell="C10" sqref="C10"/>
    </sheetView>
  </sheetViews>
  <sheetFormatPr defaultColWidth="9" defaultRowHeight="13.2"/>
  <cols>
    <col min="1" max="1" width="2.88671875" style="979" customWidth="1"/>
    <col min="2" max="2" width="9" style="979"/>
    <col min="3" max="3" width="8.88671875" style="979" customWidth="1"/>
    <col min="4" max="4" width="4.88671875" style="979" customWidth="1"/>
    <col min="5" max="5" width="9.88671875" style="979" customWidth="1"/>
    <col min="6" max="6" width="4.88671875" style="979" customWidth="1"/>
    <col min="7" max="7" width="13.109375" style="979" customWidth="1"/>
    <col min="8" max="8" width="4.88671875" style="979" customWidth="1"/>
    <col min="9" max="9" width="10.88671875" style="979" customWidth="1"/>
    <col min="10" max="10" width="9.88671875" style="979" customWidth="1"/>
    <col min="11" max="11" width="6.88671875" style="979" customWidth="1"/>
    <col min="12" max="12" width="4.88671875" style="979" customWidth="1"/>
    <col min="13" max="13" width="2.88671875" style="979" customWidth="1"/>
    <col min="14" max="263" width="9" style="979"/>
    <col min="264" max="264" width="12" style="979" customWidth="1"/>
    <col min="265" max="265" width="13.109375" style="979" customWidth="1"/>
    <col min="266" max="266" width="16" style="979" customWidth="1"/>
    <col min="267" max="267" width="6.88671875" style="979" customWidth="1"/>
    <col min="268" max="268" width="10.88671875" style="979" customWidth="1"/>
    <col min="269" max="269" width="9.6640625" style="979" customWidth="1"/>
    <col min="270" max="519" width="9" style="979"/>
    <col min="520" max="520" width="12" style="979" customWidth="1"/>
    <col min="521" max="521" width="13.109375" style="979" customWidth="1"/>
    <col min="522" max="522" width="16" style="979" customWidth="1"/>
    <col min="523" max="523" width="6.88671875" style="979" customWidth="1"/>
    <col min="524" max="524" width="10.88671875" style="979" customWidth="1"/>
    <col min="525" max="525" width="9.6640625" style="979" customWidth="1"/>
    <col min="526" max="775" width="9" style="979"/>
    <col min="776" max="776" width="12" style="979" customWidth="1"/>
    <col min="777" max="777" width="13.109375" style="979" customWidth="1"/>
    <col min="778" max="778" width="16" style="979" customWidth="1"/>
    <col min="779" max="779" width="6.88671875" style="979" customWidth="1"/>
    <col min="780" max="780" width="10.88671875" style="979" customWidth="1"/>
    <col min="781" max="781" width="9.6640625" style="979" customWidth="1"/>
    <col min="782" max="1031" width="9" style="979"/>
    <col min="1032" max="1032" width="12" style="979" customWidth="1"/>
    <col min="1033" max="1033" width="13.109375" style="979" customWidth="1"/>
    <col min="1034" max="1034" width="16" style="979" customWidth="1"/>
    <col min="1035" max="1035" width="6.88671875" style="979" customWidth="1"/>
    <col min="1036" max="1036" width="10.88671875" style="979" customWidth="1"/>
    <col min="1037" max="1037" width="9.6640625" style="979" customWidth="1"/>
    <col min="1038" max="1287" width="9" style="979"/>
    <col min="1288" max="1288" width="12" style="979" customWidth="1"/>
    <col min="1289" max="1289" width="13.109375" style="979" customWidth="1"/>
    <col min="1290" max="1290" width="16" style="979" customWidth="1"/>
    <col min="1291" max="1291" width="6.88671875" style="979" customWidth="1"/>
    <col min="1292" max="1292" width="10.88671875" style="979" customWidth="1"/>
    <col min="1293" max="1293" width="9.6640625" style="979" customWidth="1"/>
    <col min="1294" max="1543" width="9" style="979"/>
    <col min="1544" max="1544" width="12" style="979" customWidth="1"/>
    <col min="1545" max="1545" width="13.109375" style="979" customWidth="1"/>
    <col min="1546" max="1546" width="16" style="979" customWidth="1"/>
    <col min="1547" max="1547" width="6.88671875" style="979" customWidth="1"/>
    <col min="1548" max="1548" width="10.88671875" style="979" customWidth="1"/>
    <col min="1549" max="1549" width="9.6640625" style="979" customWidth="1"/>
    <col min="1550" max="1799" width="9" style="979"/>
    <col min="1800" max="1800" width="12" style="979" customWidth="1"/>
    <col min="1801" max="1801" width="13.109375" style="979" customWidth="1"/>
    <col min="1802" max="1802" width="16" style="979" customWidth="1"/>
    <col min="1803" max="1803" width="6.88671875" style="979" customWidth="1"/>
    <col min="1804" max="1804" width="10.88671875" style="979" customWidth="1"/>
    <col min="1805" max="1805" width="9.6640625" style="979" customWidth="1"/>
    <col min="1806" max="2055" width="9" style="979"/>
    <col min="2056" max="2056" width="12" style="979" customWidth="1"/>
    <col min="2057" max="2057" width="13.109375" style="979" customWidth="1"/>
    <col min="2058" max="2058" width="16" style="979" customWidth="1"/>
    <col min="2059" max="2059" width="6.88671875" style="979" customWidth="1"/>
    <col min="2060" max="2060" width="10.88671875" style="979" customWidth="1"/>
    <col min="2061" max="2061" width="9.6640625" style="979" customWidth="1"/>
    <col min="2062" max="2311" width="9" style="979"/>
    <col min="2312" max="2312" width="12" style="979" customWidth="1"/>
    <col min="2313" max="2313" width="13.109375" style="979" customWidth="1"/>
    <col min="2314" max="2314" width="16" style="979" customWidth="1"/>
    <col min="2315" max="2315" width="6.88671875" style="979" customWidth="1"/>
    <col min="2316" max="2316" width="10.88671875" style="979" customWidth="1"/>
    <col min="2317" max="2317" width="9.6640625" style="979" customWidth="1"/>
    <col min="2318" max="2567" width="9" style="979"/>
    <col min="2568" max="2568" width="12" style="979" customWidth="1"/>
    <col min="2569" max="2569" width="13.109375" style="979" customWidth="1"/>
    <col min="2570" max="2570" width="16" style="979" customWidth="1"/>
    <col min="2571" max="2571" width="6.88671875" style="979" customWidth="1"/>
    <col min="2572" max="2572" width="10.88671875" style="979" customWidth="1"/>
    <col min="2573" max="2573" width="9.6640625" style="979" customWidth="1"/>
    <col min="2574" max="2823" width="9" style="979"/>
    <col min="2824" max="2824" width="12" style="979" customWidth="1"/>
    <col min="2825" max="2825" width="13.109375" style="979" customWidth="1"/>
    <col min="2826" max="2826" width="16" style="979" customWidth="1"/>
    <col min="2827" max="2827" width="6.88671875" style="979" customWidth="1"/>
    <col min="2828" max="2828" width="10.88671875" style="979" customWidth="1"/>
    <col min="2829" max="2829" width="9.6640625" style="979" customWidth="1"/>
    <col min="2830" max="3079" width="9" style="979"/>
    <col min="3080" max="3080" width="12" style="979" customWidth="1"/>
    <col min="3081" max="3081" width="13.109375" style="979" customWidth="1"/>
    <col min="3082" max="3082" width="16" style="979" customWidth="1"/>
    <col min="3083" max="3083" width="6.88671875" style="979" customWidth="1"/>
    <col min="3084" max="3084" width="10.88671875" style="979" customWidth="1"/>
    <col min="3085" max="3085" width="9.6640625" style="979" customWidth="1"/>
    <col min="3086" max="3335" width="9" style="979"/>
    <col min="3336" max="3336" width="12" style="979" customWidth="1"/>
    <col min="3337" max="3337" width="13.109375" style="979" customWidth="1"/>
    <col min="3338" max="3338" width="16" style="979" customWidth="1"/>
    <col min="3339" max="3339" width="6.88671875" style="979" customWidth="1"/>
    <col min="3340" max="3340" width="10.88671875" style="979" customWidth="1"/>
    <col min="3341" max="3341" width="9.6640625" style="979" customWidth="1"/>
    <col min="3342" max="3591" width="9" style="979"/>
    <col min="3592" max="3592" width="12" style="979" customWidth="1"/>
    <col min="3593" max="3593" width="13.109375" style="979" customWidth="1"/>
    <col min="3594" max="3594" width="16" style="979" customWidth="1"/>
    <col min="3595" max="3595" width="6.88671875" style="979" customWidth="1"/>
    <col min="3596" max="3596" width="10.88671875" style="979" customWidth="1"/>
    <col min="3597" max="3597" width="9.6640625" style="979" customWidth="1"/>
    <col min="3598" max="3847" width="9" style="979"/>
    <col min="3848" max="3848" width="12" style="979" customWidth="1"/>
    <col min="3849" max="3849" width="13.109375" style="979" customWidth="1"/>
    <col min="3850" max="3850" width="16" style="979" customWidth="1"/>
    <col min="3851" max="3851" width="6.88671875" style="979" customWidth="1"/>
    <col min="3852" max="3852" width="10.88671875" style="979" customWidth="1"/>
    <col min="3853" max="3853" width="9.6640625" style="979" customWidth="1"/>
    <col min="3854" max="4103" width="9" style="979"/>
    <col min="4104" max="4104" width="12" style="979" customWidth="1"/>
    <col min="4105" max="4105" width="13.109375" style="979" customWidth="1"/>
    <col min="4106" max="4106" width="16" style="979" customWidth="1"/>
    <col min="4107" max="4107" width="6.88671875" style="979" customWidth="1"/>
    <col min="4108" max="4108" width="10.88671875" style="979" customWidth="1"/>
    <col min="4109" max="4109" width="9.6640625" style="979" customWidth="1"/>
    <col min="4110" max="4359" width="9" style="979"/>
    <col min="4360" max="4360" width="12" style="979" customWidth="1"/>
    <col min="4361" max="4361" width="13.109375" style="979" customWidth="1"/>
    <col min="4362" max="4362" width="16" style="979" customWidth="1"/>
    <col min="4363" max="4363" width="6.88671875" style="979" customWidth="1"/>
    <col min="4364" max="4364" width="10.88671875" style="979" customWidth="1"/>
    <col min="4365" max="4365" width="9.6640625" style="979" customWidth="1"/>
    <col min="4366" max="4615" width="9" style="979"/>
    <col min="4616" max="4616" width="12" style="979" customWidth="1"/>
    <col min="4617" max="4617" width="13.109375" style="979" customWidth="1"/>
    <col min="4618" max="4618" width="16" style="979" customWidth="1"/>
    <col min="4619" max="4619" width="6.88671875" style="979" customWidth="1"/>
    <col min="4620" max="4620" width="10.88671875" style="979" customWidth="1"/>
    <col min="4621" max="4621" width="9.6640625" style="979" customWidth="1"/>
    <col min="4622" max="4871" width="9" style="979"/>
    <col min="4872" max="4872" width="12" style="979" customWidth="1"/>
    <col min="4873" max="4873" width="13.109375" style="979" customWidth="1"/>
    <col min="4874" max="4874" width="16" style="979" customWidth="1"/>
    <col min="4875" max="4875" width="6.88671875" style="979" customWidth="1"/>
    <col min="4876" max="4876" width="10.88671875" style="979" customWidth="1"/>
    <col min="4877" max="4877" width="9.6640625" style="979" customWidth="1"/>
    <col min="4878" max="5127" width="9" style="979"/>
    <col min="5128" max="5128" width="12" style="979" customWidth="1"/>
    <col min="5129" max="5129" width="13.109375" style="979" customWidth="1"/>
    <col min="5130" max="5130" width="16" style="979" customWidth="1"/>
    <col min="5131" max="5131" width="6.88671875" style="979" customWidth="1"/>
    <col min="5132" max="5132" width="10.88671875" style="979" customWidth="1"/>
    <col min="5133" max="5133" width="9.6640625" style="979" customWidth="1"/>
    <col min="5134" max="5383" width="9" style="979"/>
    <col min="5384" max="5384" width="12" style="979" customWidth="1"/>
    <col min="5385" max="5385" width="13.109375" style="979" customWidth="1"/>
    <col min="5386" max="5386" width="16" style="979" customWidth="1"/>
    <col min="5387" max="5387" width="6.88671875" style="979" customWidth="1"/>
    <col min="5388" max="5388" width="10.88671875" style="979" customWidth="1"/>
    <col min="5389" max="5389" width="9.6640625" style="979" customWidth="1"/>
    <col min="5390" max="5639" width="9" style="979"/>
    <col min="5640" max="5640" width="12" style="979" customWidth="1"/>
    <col min="5641" max="5641" width="13.109375" style="979" customWidth="1"/>
    <col min="5642" max="5642" width="16" style="979" customWidth="1"/>
    <col min="5643" max="5643" width="6.88671875" style="979" customWidth="1"/>
    <col min="5644" max="5644" width="10.88671875" style="979" customWidth="1"/>
    <col min="5645" max="5645" width="9.6640625" style="979" customWidth="1"/>
    <col min="5646" max="5895" width="9" style="979"/>
    <col min="5896" max="5896" width="12" style="979" customWidth="1"/>
    <col min="5897" max="5897" width="13.109375" style="979" customWidth="1"/>
    <col min="5898" max="5898" width="16" style="979" customWidth="1"/>
    <col min="5899" max="5899" width="6.88671875" style="979" customWidth="1"/>
    <col min="5900" max="5900" width="10.88671875" style="979" customWidth="1"/>
    <col min="5901" max="5901" width="9.6640625" style="979" customWidth="1"/>
    <col min="5902" max="6151" width="9" style="979"/>
    <col min="6152" max="6152" width="12" style="979" customWidth="1"/>
    <col min="6153" max="6153" width="13.109375" style="979" customWidth="1"/>
    <col min="6154" max="6154" width="16" style="979" customWidth="1"/>
    <col min="6155" max="6155" width="6.88671875" style="979" customWidth="1"/>
    <col min="6156" max="6156" width="10.88671875" style="979" customWidth="1"/>
    <col min="6157" max="6157" width="9.6640625" style="979" customWidth="1"/>
    <col min="6158" max="6407" width="9" style="979"/>
    <col min="6408" max="6408" width="12" style="979" customWidth="1"/>
    <col min="6409" max="6409" width="13.109375" style="979" customWidth="1"/>
    <col min="6410" max="6410" width="16" style="979" customWidth="1"/>
    <col min="6411" max="6411" width="6.88671875" style="979" customWidth="1"/>
    <col min="6412" max="6412" width="10.88671875" style="979" customWidth="1"/>
    <col min="6413" max="6413" width="9.6640625" style="979" customWidth="1"/>
    <col min="6414" max="6663" width="9" style="979"/>
    <col min="6664" max="6664" width="12" style="979" customWidth="1"/>
    <col min="6665" max="6665" width="13.109375" style="979" customWidth="1"/>
    <col min="6666" max="6666" width="16" style="979" customWidth="1"/>
    <col min="6667" max="6667" width="6.88671875" style="979" customWidth="1"/>
    <col min="6668" max="6668" width="10.88671875" style="979" customWidth="1"/>
    <col min="6669" max="6669" width="9.6640625" style="979" customWidth="1"/>
    <col min="6670" max="6919" width="9" style="979"/>
    <col min="6920" max="6920" width="12" style="979" customWidth="1"/>
    <col min="6921" max="6921" width="13.109375" style="979" customWidth="1"/>
    <col min="6922" max="6922" width="16" style="979" customWidth="1"/>
    <col min="6923" max="6923" width="6.88671875" style="979" customWidth="1"/>
    <col min="6924" max="6924" width="10.88671875" style="979" customWidth="1"/>
    <col min="6925" max="6925" width="9.6640625" style="979" customWidth="1"/>
    <col min="6926" max="7175" width="9" style="979"/>
    <col min="7176" max="7176" width="12" style="979" customWidth="1"/>
    <col min="7177" max="7177" width="13.109375" style="979" customWidth="1"/>
    <col min="7178" max="7178" width="16" style="979" customWidth="1"/>
    <col min="7179" max="7179" width="6.88671875" style="979" customWidth="1"/>
    <col min="7180" max="7180" width="10.88671875" style="979" customWidth="1"/>
    <col min="7181" max="7181" width="9.6640625" style="979" customWidth="1"/>
    <col min="7182" max="7431" width="9" style="979"/>
    <col min="7432" max="7432" width="12" style="979" customWidth="1"/>
    <col min="7433" max="7433" width="13.109375" style="979" customWidth="1"/>
    <col min="7434" max="7434" width="16" style="979" customWidth="1"/>
    <col min="7435" max="7435" width="6.88671875" style="979" customWidth="1"/>
    <col min="7436" max="7436" width="10.88671875" style="979" customWidth="1"/>
    <col min="7437" max="7437" width="9.6640625" style="979" customWidth="1"/>
    <col min="7438" max="7687" width="9" style="979"/>
    <col min="7688" max="7688" width="12" style="979" customWidth="1"/>
    <col min="7689" max="7689" width="13.109375" style="979" customWidth="1"/>
    <col min="7690" max="7690" width="16" style="979" customWidth="1"/>
    <col min="7691" max="7691" width="6.88671875" style="979" customWidth="1"/>
    <col min="7692" max="7692" width="10.88671875" style="979" customWidth="1"/>
    <col min="7693" max="7693" width="9.6640625" style="979" customWidth="1"/>
    <col min="7694" max="7943" width="9" style="979"/>
    <col min="7944" max="7944" width="12" style="979" customWidth="1"/>
    <col min="7945" max="7945" width="13.109375" style="979" customWidth="1"/>
    <col min="7946" max="7946" width="16" style="979" customWidth="1"/>
    <col min="7947" max="7947" width="6.88671875" style="979" customWidth="1"/>
    <col min="7948" max="7948" width="10.88671875" style="979" customWidth="1"/>
    <col min="7949" max="7949" width="9.6640625" style="979" customWidth="1"/>
    <col min="7950" max="8199" width="9" style="979"/>
    <col min="8200" max="8200" width="12" style="979" customWidth="1"/>
    <col min="8201" max="8201" width="13.109375" style="979" customWidth="1"/>
    <col min="8202" max="8202" width="16" style="979" customWidth="1"/>
    <col min="8203" max="8203" width="6.88671875" style="979" customWidth="1"/>
    <col min="8204" max="8204" width="10.88671875" style="979" customWidth="1"/>
    <col min="8205" max="8205" width="9.6640625" style="979" customWidth="1"/>
    <col min="8206" max="8455" width="9" style="979"/>
    <col min="8456" max="8456" width="12" style="979" customWidth="1"/>
    <col min="8457" max="8457" width="13.109375" style="979" customWidth="1"/>
    <col min="8458" max="8458" width="16" style="979" customWidth="1"/>
    <col min="8459" max="8459" width="6.88671875" style="979" customWidth="1"/>
    <col min="8460" max="8460" width="10.88671875" style="979" customWidth="1"/>
    <col min="8461" max="8461" width="9.6640625" style="979" customWidth="1"/>
    <col min="8462" max="8711" width="9" style="979"/>
    <col min="8712" max="8712" width="12" style="979" customWidth="1"/>
    <col min="8713" max="8713" width="13.109375" style="979" customWidth="1"/>
    <col min="8714" max="8714" width="16" style="979" customWidth="1"/>
    <col min="8715" max="8715" width="6.88671875" style="979" customWidth="1"/>
    <col min="8716" max="8716" width="10.88671875" style="979" customWidth="1"/>
    <col min="8717" max="8717" width="9.6640625" style="979" customWidth="1"/>
    <col min="8718" max="8967" width="9" style="979"/>
    <col min="8968" max="8968" width="12" style="979" customWidth="1"/>
    <col min="8969" max="8969" width="13.109375" style="979" customWidth="1"/>
    <col min="8970" max="8970" width="16" style="979" customWidth="1"/>
    <col min="8971" max="8971" width="6.88671875" style="979" customWidth="1"/>
    <col min="8972" max="8972" width="10.88671875" style="979" customWidth="1"/>
    <col min="8973" max="8973" width="9.6640625" style="979" customWidth="1"/>
    <col min="8974" max="9223" width="9" style="979"/>
    <col min="9224" max="9224" width="12" style="979" customWidth="1"/>
    <col min="9225" max="9225" width="13.109375" style="979" customWidth="1"/>
    <col min="9226" max="9226" width="16" style="979" customWidth="1"/>
    <col min="9227" max="9227" width="6.88671875" style="979" customWidth="1"/>
    <col min="9228" max="9228" width="10.88671875" style="979" customWidth="1"/>
    <col min="9229" max="9229" width="9.6640625" style="979" customWidth="1"/>
    <col min="9230" max="9479" width="9" style="979"/>
    <col min="9480" max="9480" width="12" style="979" customWidth="1"/>
    <col min="9481" max="9481" width="13.109375" style="979" customWidth="1"/>
    <col min="9482" max="9482" width="16" style="979" customWidth="1"/>
    <col min="9483" max="9483" width="6.88671875" style="979" customWidth="1"/>
    <col min="9484" max="9484" width="10.88671875" style="979" customWidth="1"/>
    <col min="9485" max="9485" width="9.6640625" style="979" customWidth="1"/>
    <col min="9486" max="9735" width="9" style="979"/>
    <col min="9736" max="9736" width="12" style="979" customWidth="1"/>
    <col min="9737" max="9737" width="13.109375" style="979" customWidth="1"/>
    <col min="9738" max="9738" width="16" style="979" customWidth="1"/>
    <col min="9739" max="9739" width="6.88671875" style="979" customWidth="1"/>
    <col min="9740" max="9740" width="10.88671875" style="979" customWidth="1"/>
    <col min="9741" max="9741" width="9.6640625" style="979" customWidth="1"/>
    <col min="9742" max="9991" width="9" style="979"/>
    <col min="9992" max="9992" width="12" style="979" customWidth="1"/>
    <col min="9993" max="9993" width="13.109375" style="979" customWidth="1"/>
    <col min="9994" max="9994" width="16" style="979" customWidth="1"/>
    <col min="9995" max="9995" width="6.88671875" style="979" customWidth="1"/>
    <col min="9996" max="9996" width="10.88671875" style="979" customWidth="1"/>
    <col min="9997" max="9997" width="9.6640625" style="979" customWidth="1"/>
    <col min="9998" max="10247" width="9" style="979"/>
    <col min="10248" max="10248" width="12" style="979" customWidth="1"/>
    <col min="10249" max="10249" width="13.109375" style="979" customWidth="1"/>
    <col min="10250" max="10250" width="16" style="979" customWidth="1"/>
    <col min="10251" max="10251" width="6.88671875" style="979" customWidth="1"/>
    <col min="10252" max="10252" width="10.88671875" style="979" customWidth="1"/>
    <col min="10253" max="10253" width="9.6640625" style="979" customWidth="1"/>
    <col min="10254" max="10503" width="9" style="979"/>
    <col min="10504" max="10504" width="12" style="979" customWidth="1"/>
    <col min="10505" max="10505" width="13.109375" style="979" customWidth="1"/>
    <col min="10506" max="10506" width="16" style="979" customWidth="1"/>
    <col min="10507" max="10507" width="6.88671875" style="979" customWidth="1"/>
    <col min="10508" max="10508" width="10.88671875" style="979" customWidth="1"/>
    <col min="10509" max="10509" width="9.6640625" style="979" customWidth="1"/>
    <col min="10510" max="10759" width="9" style="979"/>
    <col min="10760" max="10760" width="12" style="979" customWidth="1"/>
    <col min="10761" max="10761" width="13.109375" style="979" customWidth="1"/>
    <col min="10762" max="10762" width="16" style="979" customWidth="1"/>
    <col min="10763" max="10763" width="6.88671875" style="979" customWidth="1"/>
    <col min="10764" max="10764" width="10.88671875" style="979" customWidth="1"/>
    <col min="10765" max="10765" width="9.6640625" style="979" customWidth="1"/>
    <col min="10766" max="11015" width="9" style="979"/>
    <col min="11016" max="11016" width="12" style="979" customWidth="1"/>
    <col min="11017" max="11017" width="13.109375" style="979" customWidth="1"/>
    <col min="11018" max="11018" width="16" style="979" customWidth="1"/>
    <col min="11019" max="11019" width="6.88671875" style="979" customWidth="1"/>
    <col min="11020" max="11020" width="10.88671875" style="979" customWidth="1"/>
    <col min="11021" max="11021" width="9.6640625" style="979" customWidth="1"/>
    <col min="11022" max="11271" width="9" style="979"/>
    <col min="11272" max="11272" width="12" style="979" customWidth="1"/>
    <col min="11273" max="11273" width="13.109375" style="979" customWidth="1"/>
    <col min="11274" max="11274" width="16" style="979" customWidth="1"/>
    <col min="11275" max="11275" width="6.88671875" style="979" customWidth="1"/>
    <col min="11276" max="11276" width="10.88671875" style="979" customWidth="1"/>
    <col min="11277" max="11277" width="9.6640625" style="979" customWidth="1"/>
    <col min="11278" max="11527" width="9" style="979"/>
    <col min="11528" max="11528" width="12" style="979" customWidth="1"/>
    <col min="11529" max="11529" width="13.109375" style="979" customWidth="1"/>
    <col min="11530" max="11530" width="16" style="979" customWidth="1"/>
    <col min="11531" max="11531" width="6.88671875" style="979" customWidth="1"/>
    <col min="11532" max="11532" width="10.88671875" style="979" customWidth="1"/>
    <col min="11533" max="11533" width="9.6640625" style="979" customWidth="1"/>
    <col min="11534" max="11783" width="9" style="979"/>
    <col min="11784" max="11784" width="12" style="979" customWidth="1"/>
    <col min="11785" max="11785" width="13.109375" style="979" customWidth="1"/>
    <col min="11786" max="11786" width="16" style="979" customWidth="1"/>
    <col min="11787" max="11787" width="6.88671875" style="979" customWidth="1"/>
    <col min="11788" max="11788" width="10.88671875" style="979" customWidth="1"/>
    <col min="11789" max="11789" width="9.6640625" style="979" customWidth="1"/>
    <col min="11790" max="12039" width="9" style="979"/>
    <col min="12040" max="12040" width="12" style="979" customWidth="1"/>
    <col min="12041" max="12041" width="13.109375" style="979" customWidth="1"/>
    <col min="12042" max="12042" width="16" style="979" customWidth="1"/>
    <col min="12043" max="12043" width="6.88671875" style="979" customWidth="1"/>
    <col min="12044" max="12044" width="10.88671875" style="979" customWidth="1"/>
    <col min="12045" max="12045" width="9.6640625" style="979" customWidth="1"/>
    <col min="12046" max="12295" width="9" style="979"/>
    <col min="12296" max="12296" width="12" style="979" customWidth="1"/>
    <col min="12297" max="12297" width="13.109375" style="979" customWidth="1"/>
    <col min="12298" max="12298" width="16" style="979" customWidth="1"/>
    <col min="12299" max="12299" width="6.88671875" style="979" customWidth="1"/>
    <col min="12300" max="12300" width="10.88671875" style="979" customWidth="1"/>
    <col min="12301" max="12301" width="9.6640625" style="979" customWidth="1"/>
    <col min="12302" max="12551" width="9" style="979"/>
    <col min="12552" max="12552" width="12" style="979" customWidth="1"/>
    <col min="12553" max="12553" width="13.109375" style="979" customWidth="1"/>
    <col min="12554" max="12554" width="16" style="979" customWidth="1"/>
    <col min="12555" max="12555" width="6.88671875" style="979" customWidth="1"/>
    <col min="12556" max="12556" width="10.88671875" style="979" customWidth="1"/>
    <col min="12557" max="12557" width="9.6640625" style="979" customWidth="1"/>
    <col min="12558" max="12807" width="9" style="979"/>
    <col min="12808" max="12808" width="12" style="979" customWidth="1"/>
    <col min="12809" max="12809" width="13.109375" style="979" customWidth="1"/>
    <col min="12810" max="12810" width="16" style="979" customWidth="1"/>
    <col min="12811" max="12811" width="6.88671875" style="979" customWidth="1"/>
    <col min="12812" max="12812" width="10.88671875" style="979" customWidth="1"/>
    <col min="12813" max="12813" width="9.6640625" style="979" customWidth="1"/>
    <col min="12814" max="13063" width="9" style="979"/>
    <col min="13064" max="13064" width="12" style="979" customWidth="1"/>
    <col min="13065" max="13065" width="13.109375" style="979" customWidth="1"/>
    <col min="13066" max="13066" width="16" style="979" customWidth="1"/>
    <col min="13067" max="13067" width="6.88671875" style="979" customWidth="1"/>
    <col min="13068" max="13068" width="10.88671875" style="979" customWidth="1"/>
    <col min="13069" max="13069" width="9.6640625" style="979" customWidth="1"/>
    <col min="13070" max="13319" width="9" style="979"/>
    <col min="13320" max="13320" width="12" style="979" customWidth="1"/>
    <col min="13321" max="13321" width="13.109375" style="979" customWidth="1"/>
    <col min="13322" max="13322" width="16" style="979" customWidth="1"/>
    <col min="13323" max="13323" width="6.88671875" style="979" customWidth="1"/>
    <col min="13324" max="13324" width="10.88671875" style="979" customWidth="1"/>
    <col min="13325" max="13325" width="9.6640625" style="979" customWidth="1"/>
    <col min="13326" max="13575" width="9" style="979"/>
    <col min="13576" max="13576" width="12" style="979" customWidth="1"/>
    <col min="13577" max="13577" width="13.109375" style="979" customWidth="1"/>
    <col min="13578" max="13578" width="16" style="979" customWidth="1"/>
    <col min="13579" max="13579" width="6.88671875" style="979" customWidth="1"/>
    <col min="13580" max="13580" width="10.88671875" style="979" customWidth="1"/>
    <col min="13581" max="13581" width="9.6640625" style="979" customWidth="1"/>
    <col min="13582" max="13831" width="9" style="979"/>
    <col min="13832" max="13832" width="12" style="979" customWidth="1"/>
    <col min="13833" max="13833" width="13.109375" style="979" customWidth="1"/>
    <col min="13834" max="13834" width="16" style="979" customWidth="1"/>
    <col min="13835" max="13835" width="6.88671875" style="979" customWidth="1"/>
    <col min="13836" max="13836" width="10.88671875" style="979" customWidth="1"/>
    <col min="13837" max="13837" width="9.6640625" style="979" customWidth="1"/>
    <col min="13838" max="14087" width="9" style="979"/>
    <col min="14088" max="14088" width="12" style="979" customWidth="1"/>
    <col min="14089" max="14089" width="13.109375" style="979" customWidth="1"/>
    <col min="14090" max="14090" width="16" style="979" customWidth="1"/>
    <col min="14091" max="14091" width="6.88671875" style="979" customWidth="1"/>
    <col min="14092" max="14092" width="10.88671875" style="979" customWidth="1"/>
    <col min="14093" max="14093" width="9.6640625" style="979" customWidth="1"/>
    <col min="14094" max="14343" width="9" style="979"/>
    <col min="14344" max="14344" width="12" style="979" customWidth="1"/>
    <col min="14345" max="14345" width="13.109375" style="979" customWidth="1"/>
    <col min="14346" max="14346" width="16" style="979" customWidth="1"/>
    <col min="14347" max="14347" width="6.88671875" style="979" customWidth="1"/>
    <col min="14348" max="14348" width="10.88671875" style="979" customWidth="1"/>
    <col min="14349" max="14349" width="9.6640625" style="979" customWidth="1"/>
    <col min="14350" max="14599" width="9" style="979"/>
    <col min="14600" max="14600" width="12" style="979" customWidth="1"/>
    <col min="14601" max="14601" width="13.109375" style="979" customWidth="1"/>
    <col min="14602" max="14602" width="16" style="979" customWidth="1"/>
    <col min="14603" max="14603" width="6.88671875" style="979" customWidth="1"/>
    <col min="14604" max="14604" width="10.88671875" style="979" customWidth="1"/>
    <col min="14605" max="14605" width="9.6640625" style="979" customWidth="1"/>
    <col min="14606" max="14855" width="9" style="979"/>
    <col min="14856" max="14856" width="12" style="979" customWidth="1"/>
    <col min="14857" max="14857" width="13.109375" style="979" customWidth="1"/>
    <col min="14858" max="14858" width="16" style="979" customWidth="1"/>
    <col min="14859" max="14859" width="6.88671875" style="979" customWidth="1"/>
    <col min="14860" max="14860" width="10.88671875" style="979" customWidth="1"/>
    <col min="14861" max="14861" width="9.6640625" style="979" customWidth="1"/>
    <col min="14862" max="15111" width="9" style="979"/>
    <col min="15112" max="15112" width="12" style="979" customWidth="1"/>
    <col min="15113" max="15113" width="13.109375" style="979" customWidth="1"/>
    <col min="15114" max="15114" width="16" style="979" customWidth="1"/>
    <col min="15115" max="15115" width="6.88671875" style="979" customWidth="1"/>
    <col min="15116" max="15116" width="10.88671875" style="979" customWidth="1"/>
    <col min="15117" max="15117" width="9.6640625" style="979" customWidth="1"/>
    <col min="15118" max="15367" width="9" style="979"/>
    <col min="15368" max="15368" width="12" style="979" customWidth="1"/>
    <col min="15369" max="15369" width="13.109375" style="979" customWidth="1"/>
    <col min="15370" max="15370" width="16" style="979" customWidth="1"/>
    <col min="15371" max="15371" width="6.88671875" style="979" customWidth="1"/>
    <col min="15372" max="15372" width="10.88671875" style="979" customWidth="1"/>
    <col min="15373" max="15373" width="9.6640625" style="979" customWidth="1"/>
    <col min="15374" max="15623" width="9" style="979"/>
    <col min="15624" max="15624" width="12" style="979" customWidth="1"/>
    <col min="15625" max="15625" width="13.109375" style="979" customWidth="1"/>
    <col min="15626" max="15626" width="16" style="979" customWidth="1"/>
    <col min="15627" max="15627" width="6.88671875" style="979" customWidth="1"/>
    <col min="15628" max="15628" width="10.88671875" style="979" customWidth="1"/>
    <col min="15629" max="15629" width="9.6640625" style="979" customWidth="1"/>
    <col min="15630" max="15879" width="9" style="979"/>
    <col min="15880" max="15880" width="12" style="979" customWidth="1"/>
    <col min="15881" max="15881" width="13.109375" style="979" customWidth="1"/>
    <col min="15882" max="15882" width="16" style="979" customWidth="1"/>
    <col min="15883" max="15883" width="6.88671875" style="979" customWidth="1"/>
    <col min="15884" max="15884" width="10.88671875" style="979" customWidth="1"/>
    <col min="15885" max="15885" width="9.6640625" style="979" customWidth="1"/>
    <col min="15886" max="16135" width="9" style="979"/>
    <col min="16136" max="16136" width="12" style="979" customWidth="1"/>
    <col min="16137" max="16137" width="13.109375" style="979" customWidth="1"/>
    <col min="16138" max="16138" width="16" style="979" customWidth="1"/>
    <col min="16139" max="16139" width="6.88671875" style="979" customWidth="1"/>
    <col min="16140" max="16140" width="10.88671875" style="979" customWidth="1"/>
    <col min="16141" max="16141" width="9.6640625" style="979" customWidth="1"/>
    <col min="16142" max="16384" width="9" style="979"/>
  </cols>
  <sheetData>
    <row r="1" spans="2:12" ht="27" customHeight="1">
      <c r="B1" s="446" t="s">
        <v>1851</v>
      </c>
    </row>
    <row r="2" spans="2:12" ht="5.0999999999999996" customHeight="1">
      <c r="B2" s="995"/>
      <c r="C2" s="986"/>
      <c r="D2" s="986"/>
      <c r="E2" s="986"/>
      <c r="F2" s="986"/>
      <c r="G2" s="986"/>
      <c r="H2" s="986"/>
      <c r="I2" s="986"/>
      <c r="J2" s="986"/>
      <c r="K2" s="986"/>
      <c r="L2" s="996"/>
    </row>
    <row r="3" spans="2:12" ht="20.100000000000001" customHeight="1">
      <c r="B3" s="997"/>
      <c r="I3" s="4792" t="s">
        <v>2528</v>
      </c>
      <c r="J3" s="4792"/>
      <c r="K3" s="4792"/>
      <c r="L3" s="998"/>
    </row>
    <row r="4" spans="2:12" ht="30" customHeight="1">
      <c r="B4" s="997"/>
      <c r="L4" s="998"/>
    </row>
    <row r="5" spans="2:12" ht="20.100000000000001" customHeight="1">
      <c r="B5" s="5141" t="str">
        <f>入力シート!C5</f>
        <v>久留米市長</v>
      </c>
      <c r="C5" s="5142"/>
      <c r="D5" s="5142"/>
      <c r="E5" s="979" t="s">
        <v>1606</v>
      </c>
      <c r="L5" s="998"/>
    </row>
    <row r="6" spans="2:12" ht="30" customHeight="1">
      <c r="B6" s="1009"/>
      <c r="C6" s="1008"/>
      <c r="D6" s="1008"/>
      <c r="L6" s="998"/>
    </row>
    <row r="7" spans="2:12" ht="25.35" customHeight="1">
      <c r="B7" s="1009"/>
      <c r="C7" s="1008"/>
      <c r="D7" s="1008"/>
      <c r="L7" s="998"/>
    </row>
    <row r="8" spans="2:12" ht="20.100000000000001" customHeight="1">
      <c r="B8" s="997"/>
      <c r="E8" s="980"/>
      <c r="F8" s="980"/>
      <c r="G8" s="5139" t="s">
        <v>1818</v>
      </c>
      <c r="H8" s="5139"/>
      <c r="I8" s="1006" t="str">
        <f>入力シート!C25</f>
        <v>久留米市〇〇町１２３</v>
      </c>
      <c r="J8" s="1006"/>
      <c r="K8" s="1006"/>
      <c r="L8" s="1007"/>
    </row>
    <row r="9" spans="2:12" ht="20.100000000000001" customHeight="1">
      <c r="B9" s="997"/>
      <c r="E9" s="980"/>
      <c r="F9" s="980"/>
      <c r="G9" s="5139" t="s">
        <v>1819</v>
      </c>
      <c r="H9" s="5139"/>
      <c r="I9" s="5140" t="str">
        <f>入力シート!C26</f>
        <v>(株）○○○○建設</v>
      </c>
      <c r="J9" s="5140"/>
      <c r="K9" s="5140"/>
      <c r="L9" s="5143"/>
    </row>
    <row r="10" spans="2:12" ht="20.100000000000001" customHeight="1">
      <c r="B10" s="997"/>
      <c r="E10" s="980"/>
      <c r="F10" s="980"/>
      <c r="G10" s="5139" t="s">
        <v>1820</v>
      </c>
      <c r="H10" s="5139"/>
      <c r="I10" s="5140" t="str">
        <f>入力シート!C27</f>
        <v>代表取締役　久留米一郎</v>
      </c>
      <c r="J10" s="5140"/>
      <c r="K10" s="5140"/>
      <c r="L10" s="999" t="s">
        <v>1188</v>
      </c>
    </row>
    <row r="11" spans="2:12" ht="30" customHeight="1">
      <c r="B11" s="997"/>
      <c r="L11" s="998"/>
    </row>
    <row r="12" spans="2:12" ht="30" customHeight="1">
      <c r="B12" s="5131" t="s">
        <v>1852</v>
      </c>
      <c r="C12" s="5132"/>
      <c r="D12" s="5132"/>
      <c r="E12" s="5132"/>
      <c r="F12" s="5132"/>
      <c r="G12" s="5132"/>
      <c r="H12" s="5132"/>
      <c r="I12" s="5132"/>
      <c r="J12" s="5132"/>
      <c r="K12" s="5132"/>
      <c r="L12" s="5133"/>
    </row>
    <row r="13" spans="2:12" ht="30" customHeight="1">
      <c r="B13" s="1000"/>
      <c r="C13" s="981"/>
      <c r="D13" s="981"/>
      <c r="E13" s="981"/>
      <c r="F13" s="981"/>
      <c r="G13" s="981"/>
      <c r="H13" s="981"/>
      <c r="I13" s="981"/>
      <c r="J13" s="981"/>
      <c r="K13" s="981"/>
      <c r="L13" s="1001"/>
    </row>
    <row r="14" spans="2:12" ht="20.100000000000001" customHeight="1">
      <c r="B14" s="1002" t="s">
        <v>1853</v>
      </c>
      <c r="L14" s="998"/>
    </row>
    <row r="15" spans="2:12" ht="5.0999999999999996" customHeight="1">
      <c r="B15" s="997"/>
      <c r="L15" s="998"/>
    </row>
    <row r="16" spans="2:12" ht="80.099999999999994" customHeight="1">
      <c r="B16" s="5134" t="s">
        <v>1846</v>
      </c>
      <c r="C16" s="5135"/>
      <c r="D16" s="5136" t="str">
        <f>入力シート!C10</f>
        <v>○○校区道路改良工事</v>
      </c>
      <c r="E16" s="5137"/>
      <c r="F16" s="5137"/>
      <c r="G16" s="5137"/>
      <c r="H16" s="5137"/>
      <c r="I16" s="5137"/>
      <c r="J16" s="5137"/>
      <c r="K16" s="5137"/>
      <c r="L16" s="5138"/>
    </row>
    <row r="17" spans="2:12" ht="80.099999999999994" customHeight="1">
      <c r="B17" s="5134" t="s">
        <v>1847</v>
      </c>
      <c r="C17" s="5135"/>
      <c r="D17" s="5136" t="str">
        <f>入力シート!C12</f>
        <v>久留米市○○町</v>
      </c>
      <c r="E17" s="5137"/>
      <c r="F17" s="5137"/>
      <c r="G17" s="5137"/>
      <c r="H17" s="5137"/>
      <c r="I17" s="5137"/>
      <c r="J17" s="5137"/>
      <c r="K17" s="5137"/>
      <c r="L17" s="5138"/>
    </row>
    <row r="18" spans="2:12" ht="80.099999999999994" customHeight="1">
      <c r="B18" s="5134" t="s">
        <v>1848</v>
      </c>
      <c r="C18" s="5135"/>
      <c r="D18" s="5146">
        <f>入力シート!C14</f>
        <v>46114</v>
      </c>
      <c r="E18" s="5147"/>
      <c r="F18" s="5147"/>
      <c r="G18" s="5147"/>
      <c r="H18" s="1011" t="s">
        <v>14</v>
      </c>
      <c r="I18" s="5148">
        <f>入力シート!C15</f>
        <v>46295</v>
      </c>
      <c r="J18" s="5148"/>
      <c r="K18" s="5148"/>
      <c r="L18" s="5149"/>
    </row>
    <row r="19" spans="2:12" s="896" customFormat="1" ht="80.099999999999994" customHeight="1">
      <c r="B19" s="5144" t="s">
        <v>1165</v>
      </c>
      <c r="C19" s="5144"/>
      <c r="D19" s="1010"/>
      <c r="E19" s="5145">
        <f>入力シート!C24</f>
        <v>13000000</v>
      </c>
      <c r="F19" s="5145"/>
      <c r="G19" s="5145"/>
      <c r="H19" s="5145"/>
      <c r="I19" s="1012" t="s">
        <v>1237</v>
      </c>
      <c r="J19" s="1010"/>
      <c r="K19" s="1010"/>
      <c r="L19" s="1013"/>
    </row>
    <row r="20" spans="2:12" ht="20.100000000000001" customHeight="1"/>
    <row r="21" spans="2:12" ht="20.100000000000001" customHeight="1"/>
  </sheetData>
  <mergeCells count="17">
    <mergeCell ref="B19:C19"/>
    <mergeCell ref="E19:H19"/>
    <mergeCell ref="B18:C18"/>
    <mergeCell ref="D18:G18"/>
    <mergeCell ref="I18:L18"/>
    <mergeCell ref="I3:K3"/>
    <mergeCell ref="B12:L12"/>
    <mergeCell ref="B16:C16"/>
    <mergeCell ref="D16:L16"/>
    <mergeCell ref="B17:C17"/>
    <mergeCell ref="D17:L17"/>
    <mergeCell ref="G10:H10"/>
    <mergeCell ref="I10:K10"/>
    <mergeCell ref="B5:D5"/>
    <mergeCell ref="G8:H8"/>
    <mergeCell ref="G9:H9"/>
    <mergeCell ref="I9:L9"/>
  </mergeCells>
  <phoneticPr fontId="18"/>
  <pageMargins left="0.55118110236220474" right="0.31496062992125984" top="0.82677165354330717" bottom="0.62992125984251968" header="0.19685039370078741" footer="0.19685039370078741"/>
  <pageSetup paperSize="9" orientation="portrait" blackAndWhite="1"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67"/>
  <dimension ref="B1:Q43"/>
  <sheetViews>
    <sheetView view="pageBreakPreview" zoomScaleNormal="75" zoomScaleSheetLayoutView="100" workbookViewId="0">
      <selection activeCell="K38" sqref="K38"/>
    </sheetView>
  </sheetViews>
  <sheetFormatPr defaultColWidth="9" defaultRowHeight="13.2"/>
  <cols>
    <col min="1" max="1" width="2.88671875" style="979" customWidth="1"/>
    <col min="2" max="2" width="9" style="979"/>
    <col min="3" max="3" width="8.88671875" style="979" customWidth="1"/>
    <col min="4" max="4" width="4.88671875" style="979" customWidth="1"/>
    <col min="5" max="5" width="9.88671875" style="979" customWidth="1"/>
    <col min="6" max="6" width="4.88671875" style="979" customWidth="1"/>
    <col min="7" max="7" width="13.109375" style="979" customWidth="1"/>
    <col min="8" max="8" width="4.88671875" style="979" customWidth="1"/>
    <col min="9" max="9" width="10.88671875" style="979" customWidth="1"/>
    <col min="10" max="10" width="9.88671875" style="979" customWidth="1"/>
    <col min="11" max="11" width="6.88671875" style="979" customWidth="1"/>
    <col min="12" max="12" width="4.88671875" style="979" customWidth="1"/>
    <col min="13" max="13" width="2.88671875" style="979" customWidth="1"/>
    <col min="14" max="263" width="9" style="979"/>
    <col min="264" max="264" width="12" style="979" customWidth="1"/>
    <col min="265" max="265" width="13.109375" style="979" customWidth="1"/>
    <col min="266" max="266" width="16" style="979" customWidth="1"/>
    <col min="267" max="267" width="6.88671875" style="979" customWidth="1"/>
    <col min="268" max="268" width="10.88671875" style="979" customWidth="1"/>
    <col min="269" max="269" width="9.6640625" style="979" customWidth="1"/>
    <col min="270" max="519" width="9" style="979"/>
    <col min="520" max="520" width="12" style="979" customWidth="1"/>
    <col min="521" max="521" width="13.109375" style="979" customWidth="1"/>
    <col min="522" max="522" width="16" style="979" customWidth="1"/>
    <col min="523" max="523" width="6.88671875" style="979" customWidth="1"/>
    <col min="524" max="524" width="10.88671875" style="979" customWidth="1"/>
    <col min="525" max="525" width="9.6640625" style="979" customWidth="1"/>
    <col min="526" max="775" width="9" style="979"/>
    <col min="776" max="776" width="12" style="979" customWidth="1"/>
    <col min="777" max="777" width="13.109375" style="979" customWidth="1"/>
    <col min="778" max="778" width="16" style="979" customWidth="1"/>
    <col min="779" max="779" width="6.88671875" style="979" customWidth="1"/>
    <col min="780" max="780" width="10.88671875" style="979" customWidth="1"/>
    <col min="781" max="781" width="9.6640625" style="979" customWidth="1"/>
    <col min="782" max="1031" width="9" style="979"/>
    <col min="1032" max="1032" width="12" style="979" customWidth="1"/>
    <col min="1033" max="1033" width="13.109375" style="979" customWidth="1"/>
    <col min="1034" max="1034" width="16" style="979" customWidth="1"/>
    <col min="1035" max="1035" width="6.88671875" style="979" customWidth="1"/>
    <col min="1036" max="1036" width="10.88671875" style="979" customWidth="1"/>
    <col min="1037" max="1037" width="9.6640625" style="979" customWidth="1"/>
    <col min="1038" max="1287" width="9" style="979"/>
    <col min="1288" max="1288" width="12" style="979" customWidth="1"/>
    <col min="1289" max="1289" width="13.109375" style="979" customWidth="1"/>
    <col min="1290" max="1290" width="16" style="979" customWidth="1"/>
    <col min="1291" max="1291" width="6.88671875" style="979" customWidth="1"/>
    <col min="1292" max="1292" width="10.88671875" style="979" customWidth="1"/>
    <col min="1293" max="1293" width="9.6640625" style="979" customWidth="1"/>
    <col min="1294" max="1543" width="9" style="979"/>
    <col min="1544" max="1544" width="12" style="979" customWidth="1"/>
    <col min="1545" max="1545" width="13.109375" style="979" customWidth="1"/>
    <col min="1546" max="1546" width="16" style="979" customWidth="1"/>
    <col min="1547" max="1547" width="6.88671875" style="979" customWidth="1"/>
    <col min="1548" max="1548" width="10.88671875" style="979" customWidth="1"/>
    <col min="1549" max="1549" width="9.6640625" style="979" customWidth="1"/>
    <col min="1550" max="1799" width="9" style="979"/>
    <col min="1800" max="1800" width="12" style="979" customWidth="1"/>
    <col min="1801" max="1801" width="13.109375" style="979" customWidth="1"/>
    <col min="1802" max="1802" width="16" style="979" customWidth="1"/>
    <col min="1803" max="1803" width="6.88671875" style="979" customWidth="1"/>
    <col min="1804" max="1804" width="10.88671875" style="979" customWidth="1"/>
    <col min="1805" max="1805" width="9.6640625" style="979" customWidth="1"/>
    <col min="1806" max="2055" width="9" style="979"/>
    <col min="2056" max="2056" width="12" style="979" customWidth="1"/>
    <col min="2057" max="2057" width="13.109375" style="979" customWidth="1"/>
    <col min="2058" max="2058" width="16" style="979" customWidth="1"/>
    <col min="2059" max="2059" width="6.88671875" style="979" customWidth="1"/>
    <col min="2060" max="2060" width="10.88671875" style="979" customWidth="1"/>
    <col min="2061" max="2061" width="9.6640625" style="979" customWidth="1"/>
    <col min="2062" max="2311" width="9" style="979"/>
    <col min="2312" max="2312" width="12" style="979" customWidth="1"/>
    <col min="2313" max="2313" width="13.109375" style="979" customWidth="1"/>
    <col min="2314" max="2314" width="16" style="979" customWidth="1"/>
    <col min="2315" max="2315" width="6.88671875" style="979" customWidth="1"/>
    <col min="2316" max="2316" width="10.88671875" style="979" customWidth="1"/>
    <col min="2317" max="2317" width="9.6640625" style="979" customWidth="1"/>
    <col min="2318" max="2567" width="9" style="979"/>
    <col min="2568" max="2568" width="12" style="979" customWidth="1"/>
    <col min="2569" max="2569" width="13.109375" style="979" customWidth="1"/>
    <col min="2570" max="2570" width="16" style="979" customWidth="1"/>
    <col min="2571" max="2571" width="6.88671875" style="979" customWidth="1"/>
    <col min="2572" max="2572" width="10.88671875" style="979" customWidth="1"/>
    <col min="2573" max="2573" width="9.6640625" style="979" customWidth="1"/>
    <col min="2574" max="2823" width="9" style="979"/>
    <col min="2824" max="2824" width="12" style="979" customWidth="1"/>
    <col min="2825" max="2825" width="13.109375" style="979" customWidth="1"/>
    <col min="2826" max="2826" width="16" style="979" customWidth="1"/>
    <col min="2827" max="2827" width="6.88671875" style="979" customWidth="1"/>
    <col min="2828" max="2828" width="10.88671875" style="979" customWidth="1"/>
    <col min="2829" max="2829" width="9.6640625" style="979" customWidth="1"/>
    <col min="2830" max="3079" width="9" style="979"/>
    <col min="3080" max="3080" width="12" style="979" customWidth="1"/>
    <col min="3081" max="3081" width="13.109375" style="979" customWidth="1"/>
    <col min="3082" max="3082" width="16" style="979" customWidth="1"/>
    <col min="3083" max="3083" width="6.88671875" style="979" customWidth="1"/>
    <col min="3084" max="3084" width="10.88671875" style="979" customWidth="1"/>
    <col min="3085" max="3085" width="9.6640625" style="979" customWidth="1"/>
    <col min="3086" max="3335" width="9" style="979"/>
    <col min="3336" max="3336" width="12" style="979" customWidth="1"/>
    <col min="3337" max="3337" width="13.109375" style="979" customWidth="1"/>
    <col min="3338" max="3338" width="16" style="979" customWidth="1"/>
    <col min="3339" max="3339" width="6.88671875" style="979" customWidth="1"/>
    <col min="3340" max="3340" width="10.88671875" style="979" customWidth="1"/>
    <col min="3341" max="3341" width="9.6640625" style="979" customWidth="1"/>
    <col min="3342" max="3591" width="9" style="979"/>
    <col min="3592" max="3592" width="12" style="979" customWidth="1"/>
    <col min="3593" max="3593" width="13.109375" style="979" customWidth="1"/>
    <col min="3594" max="3594" width="16" style="979" customWidth="1"/>
    <col min="3595" max="3595" width="6.88671875" style="979" customWidth="1"/>
    <col min="3596" max="3596" width="10.88671875" style="979" customWidth="1"/>
    <col min="3597" max="3597" width="9.6640625" style="979" customWidth="1"/>
    <col min="3598" max="3847" width="9" style="979"/>
    <col min="3848" max="3848" width="12" style="979" customWidth="1"/>
    <col min="3849" max="3849" width="13.109375" style="979" customWidth="1"/>
    <col min="3850" max="3850" width="16" style="979" customWidth="1"/>
    <col min="3851" max="3851" width="6.88671875" style="979" customWidth="1"/>
    <col min="3852" max="3852" width="10.88671875" style="979" customWidth="1"/>
    <col min="3853" max="3853" width="9.6640625" style="979" customWidth="1"/>
    <col min="3854" max="4103" width="9" style="979"/>
    <col min="4104" max="4104" width="12" style="979" customWidth="1"/>
    <col min="4105" max="4105" width="13.109375" style="979" customWidth="1"/>
    <col min="4106" max="4106" width="16" style="979" customWidth="1"/>
    <col min="4107" max="4107" width="6.88671875" style="979" customWidth="1"/>
    <col min="4108" max="4108" width="10.88671875" style="979" customWidth="1"/>
    <col min="4109" max="4109" width="9.6640625" style="979" customWidth="1"/>
    <col min="4110" max="4359" width="9" style="979"/>
    <col min="4360" max="4360" width="12" style="979" customWidth="1"/>
    <col min="4361" max="4361" width="13.109375" style="979" customWidth="1"/>
    <col min="4362" max="4362" width="16" style="979" customWidth="1"/>
    <col min="4363" max="4363" width="6.88671875" style="979" customWidth="1"/>
    <col min="4364" max="4364" width="10.88671875" style="979" customWidth="1"/>
    <col min="4365" max="4365" width="9.6640625" style="979" customWidth="1"/>
    <col min="4366" max="4615" width="9" style="979"/>
    <col min="4616" max="4616" width="12" style="979" customWidth="1"/>
    <col min="4617" max="4617" width="13.109375" style="979" customWidth="1"/>
    <col min="4618" max="4618" width="16" style="979" customWidth="1"/>
    <col min="4619" max="4619" width="6.88671875" style="979" customWidth="1"/>
    <col min="4620" max="4620" width="10.88671875" style="979" customWidth="1"/>
    <col min="4621" max="4621" width="9.6640625" style="979" customWidth="1"/>
    <col min="4622" max="4871" width="9" style="979"/>
    <col min="4872" max="4872" width="12" style="979" customWidth="1"/>
    <col min="4873" max="4873" width="13.109375" style="979" customWidth="1"/>
    <col min="4874" max="4874" width="16" style="979" customWidth="1"/>
    <col min="4875" max="4875" width="6.88671875" style="979" customWidth="1"/>
    <col min="4876" max="4876" width="10.88671875" style="979" customWidth="1"/>
    <col min="4877" max="4877" width="9.6640625" style="979" customWidth="1"/>
    <col min="4878" max="5127" width="9" style="979"/>
    <col min="5128" max="5128" width="12" style="979" customWidth="1"/>
    <col min="5129" max="5129" width="13.109375" style="979" customWidth="1"/>
    <col min="5130" max="5130" width="16" style="979" customWidth="1"/>
    <col min="5131" max="5131" width="6.88671875" style="979" customWidth="1"/>
    <col min="5132" max="5132" width="10.88671875" style="979" customWidth="1"/>
    <col min="5133" max="5133" width="9.6640625" style="979" customWidth="1"/>
    <col min="5134" max="5383" width="9" style="979"/>
    <col min="5384" max="5384" width="12" style="979" customWidth="1"/>
    <col min="5385" max="5385" width="13.109375" style="979" customWidth="1"/>
    <col min="5386" max="5386" width="16" style="979" customWidth="1"/>
    <col min="5387" max="5387" width="6.88671875" style="979" customWidth="1"/>
    <col min="5388" max="5388" width="10.88671875" style="979" customWidth="1"/>
    <col min="5389" max="5389" width="9.6640625" style="979" customWidth="1"/>
    <col min="5390" max="5639" width="9" style="979"/>
    <col min="5640" max="5640" width="12" style="979" customWidth="1"/>
    <col min="5641" max="5641" width="13.109375" style="979" customWidth="1"/>
    <col min="5642" max="5642" width="16" style="979" customWidth="1"/>
    <col min="5643" max="5643" width="6.88671875" style="979" customWidth="1"/>
    <col min="5644" max="5644" width="10.88671875" style="979" customWidth="1"/>
    <col min="5645" max="5645" width="9.6640625" style="979" customWidth="1"/>
    <col min="5646" max="5895" width="9" style="979"/>
    <col min="5896" max="5896" width="12" style="979" customWidth="1"/>
    <col min="5897" max="5897" width="13.109375" style="979" customWidth="1"/>
    <col min="5898" max="5898" width="16" style="979" customWidth="1"/>
    <col min="5899" max="5899" width="6.88671875" style="979" customWidth="1"/>
    <col min="5900" max="5900" width="10.88671875" style="979" customWidth="1"/>
    <col min="5901" max="5901" width="9.6640625" style="979" customWidth="1"/>
    <col min="5902" max="6151" width="9" style="979"/>
    <col min="6152" max="6152" width="12" style="979" customWidth="1"/>
    <col min="6153" max="6153" width="13.109375" style="979" customWidth="1"/>
    <col min="6154" max="6154" width="16" style="979" customWidth="1"/>
    <col min="6155" max="6155" width="6.88671875" style="979" customWidth="1"/>
    <col min="6156" max="6156" width="10.88671875" style="979" customWidth="1"/>
    <col min="6157" max="6157" width="9.6640625" style="979" customWidth="1"/>
    <col min="6158" max="6407" width="9" style="979"/>
    <col min="6408" max="6408" width="12" style="979" customWidth="1"/>
    <col min="6409" max="6409" width="13.109375" style="979" customWidth="1"/>
    <col min="6410" max="6410" width="16" style="979" customWidth="1"/>
    <col min="6411" max="6411" width="6.88671875" style="979" customWidth="1"/>
    <col min="6412" max="6412" width="10.88671875" style="979" customWidth="1"/>
    <col min="6413" max="6413" width="9.6640625" style="979" customWidth="1"/>
    <col min="6414" max="6663" width="9" style="979"/>
    <col min="6664" max="6664" width="12" style="979" customWidth="1"/>
    <col min="6665" max="6665" width="13.109375" style="979" customWidth="1"/>
    <col min="6666" max="6666" width="16" style="979" customWidth="1"/>
    <col min="6667" max="6667" width="6.88671875" style="979" customWidth="1"/>
    <col min="6668" max="6668" width="10.88671875" style="979" customWidth="1"/>
    <col min="6669" max="6669" width="9.6640625" style="979" customWidth="1"/>
    <col min="6670" max="6919" width="9" style="979"/>
    <col min="6920" max="6920" width="12" style="979" customWidth="1"/>
    <col min="6921" max="6921" width="13.109375" style="979" customWidth="1"/>
    <col min="6922" max="6922" width="16" style="979" customWidth="1"/>
    <col min="6923" max="6923" width="6.88671875" style="979" customWidth="1"/>
    <col min="6924" max="6924" width="10.88671875" style="979" customWidth="1"/>
    <col min="6925" max="6925" width="9.6640625" style="979" customWidth="1"/>
    <col min="6926" max="7175" width="9" style="979"/>
    <col min="7176" max="7176" width="12" style="979" customWidth="1"/>
    <col min="7177" max="7177" width="13.109375" style="979" customWidth="1"/>
    <col min="7178" max="7178" width="16" style="979" customWidth="1"/>
    <col min="7179" max="7179" width="6.88671875" style="979" customWidth="1"/>
    <col min="7180" max="7180" width="10.88671875" style="979" customWidth="1"/>
    <col min="7181" max="7181" width="9.6640625" style="979" customWidth="1"/>
    <col min="7182" max="7431" width="9" style="979"/>
    <col min="7432" max="7432" width="12" style="979" customWidth="1"/>
    <col min="7433" max="7433" width="13.109375" style="979" customWidth="1"/>
    <col min="7434" max="7434" width="16" style="979" customWidth="1"/>
    <col min="7435" max="7435" width="6.88671875" style="979" customWidth="1"/>
    <col min="7436" max="7436" width="10.88671875" style="979" customWidth="1"/>
    <col min="7437" max="7437" width="9.6640625" style="979" customWidth="1"/>
    <col min="7438" max="7687" width="9" style="979"/>
    <col min="7688" max="7688" width="12" style="979" customWidth="1"/>
    <col min="7689" max="7689" width="13.109375" style="979" customWidth="1"/>
    <col min="7690" max="7690" width="16" style="979" customWidth="1"/>
    <col min="7691" max="7691" width="6.88671875" style="979" customWidth="1"/>
    <col min="7692" max="7692" width="10.88671875" style="979" customWidth="1"/>
    <col min="7693" max="7693" width="9.6640625" style="979" customWidth="1"/>
    <col min="7694" max="7943" width="9" style="979"/>
    <col min="7944" max="7944" width="12" style="979" customWidth="1"/>
    <col min="7945" max="7945" width="13.109375" style="979" customWidth="1"/>
    <col min="7946" max="7946" width="16" style="979" customWidth="1"/>
    <col min="7947" max="7947" width="6.88671875" style="979" customWidth="1"/>
    <col min="7948" max="7948" width="10.88671875" style="979" customWidth="1"/>
    <col min="7949" max="7949" width="9.6640625" style="979" customWidth="1"/>
    <col min="7950" max="8199" width="9" style="979"/>
    <col min="8200" max="8200" width="12" style="979" customWidth="1"/>
    <col min="8201" max="8201" width="13.109375" style="979" customWidth="1"/>
    <col min="8202" max="8202" width="16" style="979" customWidth="1"/>
    <col min="8203" max="8203" width="6.88671875" style="979" customWidth="1"/>
    <col min="8204" max="8204" width="10.88671875" style="979" customWidth="1"/>
    <col min="8205" max="8205" width="9.6640625" style="979" customWidth="1"/>
    <col min="8206" max="8455" width="9" style="979"/>
    <col min="8456" max="8456" width="12" style="979" customWidth="1"/>
    <col min="8457" max="8457" width="13.109375" style="979" customWidth="1"/>
    <col min="8458" max="8458" width="16" style="979" customWidth="1"/>
    <col min="8459" max="8459" width="6.88671875" style="979" customWidth="1"/>
    <col min="8460" max="8460" width="10.88671875" style="979" customWidth="1"/>
    <col min="8461" max="8461" width="9.6640625" style="979" customWidth="1"/>
    <col min="8462" max="8711" width="9" style="979"/>
    <col min="8712" max="8712" width="12" style="979" customWidth="1"/>
    <col min="8713" max="8713" width="13.109375" style="979" customWidth="1"/>
    <col min="8714" max="8714" width="16" style="979" customWidth="1"/>
    <col min="8715" max="8715" width="6.88671875" style="979" customWidth="1"/>
    <col min="8716" max="8716" width="10.88671875" style="979" customWidth="1"/>
    <col min="8717" max="8717" width="9.6640625" style="979" customWidth="1"/>
    <col min="8718" max="8967" width="9" style="979"/>
    <col min="8968" max="8968" width="12" style="979" customWidth="1"/>
    <col min="8969" max="8969" width="13.109375" style="979" customWidth="1"/>
    <col min="8970" max="8970" width="16" style="979" customWidth="1"/>
    <col min="8971" max="8971" width="6.88671875" style="979" customWidth="1"/>
    <col min="8972" max="8972" width="10.88671875" style="979" customWidth="1"/>
    <col min="8973" max="8973" width="9.6640625" style="979" customWidth="1"/>
    <col min="8974" max="9223" width="9" style="979"/>
    <col min="9224" max="9224" width="12" style="979" customWidth="1"/>
    <col min="9225" max="9225" width="13.109375" style="979" customWidth="1"/>
    <col min="9226" max="9226" width="16" style="979" customWidth="1"/>
    <col min="9227" max="9227" width="6.88671875" style="979" customWidth="1"/>
    <col min="9228" max="9228" width="10.88671875" style="979" customWidth="1"/>
    <col min="9229" max="9229" width="9.6640625" style="979" customWidth="1"/>
    <col min="9230" max="9479" width="9" style="979"/>
    <col min="9480" max="9480" width="12" style="979" customWidth="1"/>
    <col min="9481" max="9481" width="13.109375" style="979" customWidth="1"/>
    <col min="9482" max="9482" width="16" style="979" customWidth="1"/>
    <col min="9483" max="9483" width="6.88671875" style="979" customWidth="1"/>
    <col min="9484" max="9484" width="10.88671875" style="979" customWidth="1"/>
    <col min="9485" max="9485" width="9.6640625" style="979" customWidth="1"/>
    <col min="9486" max="9735" width="9" style="979"/>
    <col min="9736" max="9736" width="12" style="979" customWidth="1"/>
    <col min="9737" max="9737" width="13.109375" style="979" customWidth="1"/>
    <col min="9738" max="9738" width="16" style="979" customWidth="1"/>
    <col min="9739" max="9739" width="6.88671875" style="979" customWidth="1"/>
    <col min="9740" max="9740" width="10.88671875" style="979" customWidth="1"/>
    <col min="9741" max="9741" width="9.6640625" style="979" customWidth="1"/>
    <col min="9742" max="9991" width="9" style="979"/>
    <col min="9992" max="9992" width="12" style="979" customWidth="1"/>
    <col min="9993" max="9993" width="13.109375" style="979" customWidth="1"/>
    <col min="9994" max="9994" width="16" style="979" customWidth="1"/>
    <col min="9995" max="9995" width="6.88671875" style="979" customWidth="1"/>
    <col min="9996" max="9996" width="10.88671875" style="979" customWidth="1"/>
    <col min="9997" max="9997" width="9.6640625" style="979" customWidth="1"/>
    <col min="9998" max="10247" width="9" style="979"/>
    <col min="10248" max="10248" width="12" style="979" customWidth="1"/>
    <col min="10249" max="10249" width="13.109375" style="979" customWidth="1"/>
    <col min="10250" max="10250" width="16" style="979" customWidth="1"/>
    <col min="10251" max="10251" width="6.88671875" style="979" customWidth="1"/>
    <col min="10252" max="10252" width="10.88671875" style="979" customWidth="1"/>
    <col min="10253" max="10253" width="9.6640625" style="979" customWidth="1"/>
    <col min="10254" max="10503" width="9" style="979"/>
    <col min="10504" max="10504" width="12" style="979" customWidth="1"/>
    <col min="10505" max="10505" width="13.109375" style="979" customWidth="1"/>
    <col min="10506" max="10506" width="16" style="979" customWidth="1"/>
    <col min="10507" max="10507" width="6.88671875" style="979" customWidth="1"/>
    <col min="10508" max="10508" width="10.88671875" style="979" customWidth="1"/>
    <col min="10509" max="10509" width="9.6640625" style="979" customWidth="1"/>
    <col min="10510" max="10759" width="9" style="979"/>
    <col min="10760" max="10760" width="12" style="979" customWidth="1"/>
    <col min="10761" max="10761" width="13.109375" style="979" customWidth="1"/>
    <col min="10762" max="10762" width="16" style="979" customWidth="1"/>
    <col min="10763" max="10763" width="6.88671875" style="979" customWidth="1"/>
    <col min="10764" max="10764" width="10.88671875" style="979" customWidth="1"/>
    <col min="10765" max="10765" width="9.6640625" style="979" customWidth="1"/>
    <col min="10766" max="11015" width="9" style="979"/>
    <col min="11016" max="11016" width="12" style="979" customWidth="1"/>
    <col min="11017" max="11017" width="13.109375" style="979" customWidth="1"/>
    <col min="11018" max="11018" width="16" style="979" customWidth="1"/>
    <col min="11019" max="11019" width="6.88671875" style="979" customWidth="1"/>
    <col min="11020" max="11020" width="10.88671875" style="979" customWidth="1"/>
    <col min="11021" max="11021" width="9.6640625" style="979" customWidth="1"/>
    <col min="11022" max="11271" width="9" style="979"/>
    <col min="11272" max="11272" width="12" style="979" customWidth="1"/>
    <col min="11273" max="11273" width="13.109375" style="979" customWidth="1"/>
    <col min="11274" max="11274" width="16" style="979" customWidth="1"/>
    <col min="11275" max="11275" width="6.88671875" style="979" customWidth="1"/>
    <col min="11276" max="11276" width="10.88671875" style="979" customWidth="1"/>
    <col min="11277" max="11277" width="9.6640625" style="979" customWidth="1"/>
    <col min="11278" max="11527" width="9" style="979"/>
    <col min="11528" max="11528" width="12" style="979" customWidth="1"/>
    <col min="11529" max="11529" width="13.109375" style="979" customWidth="1"/>
    <col min="11530" max="11530" width="16" style="979" customWidth="1"/>
    <col min="11531" max="11531" width="6.88671875" style="979" customWidth="1"/>
    <col min="11532" max="11532" width="10.88671875" style="979" customWidth="1"/>
    <col min="11533" max="11533" width="9.6640625" style="979" customWidth="1"/>
    <col min="11534" max="11783" width="9" style="979"/>
    <col min="11784" max="11784" width="12" style="979" customWidth="1"/>
    <col min="11785" max="11785" width="13.109375" style="979" customWidth="1"/>
    <col min="11786" max="11786" width="16" style="979" customWidth="1"/>
    <col min="11787" max="11787" width="6.88671875" style="979" customWidth="1"/>
    <col min="11788" max="11788" width="10.88671875" style="979" customWidth="1"/>
    <col min="11789" max="11789" width="9.6640625" style="979" customWidth="1"/>
    <col min="11790" max="12039" width="9" style="979"/>
    <col min="12040" max="12040" width="12" style="979" customWidth="1"/>
    <col min="12041" max="12041" width="13.109375" style="979" customWidth="1"/>
    <col min="12042" max="12042" width="16" style="979" customWidth="1"/>
    <col min="12043" max="12043" width="6.88671875" style="979" customWidth="1"/>
    <col min="12044" max="12044" width="10.88671875" style="979" customWidth="1"/>
    <col min="12045" max="12045" width="9.6640625" style="979" customWidth="1"/>
    <col min="12046" max="12295" width="9" style="979"/>
    <col min="12296" max="12296" width="12" style="979" customWidth="1"/>
    <col min="12297" max="12297" width="13.109375" style="979" customWidth="1"/>
    <col min="12298" max="12298" width="16" style="979" customWidth="1"/>
    <col min="12299" max="12299" width="6.88671875" style="979" customWidth="1"/>
    <col min="12300" max="12300" width="10.88671875" style="979" customWidth="1"/>
    <col min="12301" max="12301" width="9.6640625" style="979" customWidth="1"/>
    <col min="12302" max="12551" width="9" style="979"/>
    <col min="12552" max="12552" width="12" style="979" customWidth="1"/>
    <col min="12553" max="12553" width="13.109375" style="979" customWidth="1"/>
    <col min="12554" max="12554" width="16" style="979" customWidth="1"/>
    <col min="12555" max="12555" width="6.88671875" style="979" customWidth="1"/>
    <col min="12556" max="12556" width="10.88671875" style="979" customWidth="1"/>
    <col min="12557" max="12557" width="9.6640625" style="979" customWidth="1"/>
    <col min="12558" max="12807" width="9" style="979"/>
    <col min="12808" max="12808" width="12" style="979" customWidth="1"/>
    <col min="12809" max="12809" width="13.109375" style="979" customWidth="1"/>
    <col min="12810" max="12810" width="16" style="979" customWidth="1"/>
    <col min="12811" max="12811" width="6.88671875" style="979" customWidth="1"/>
    <col min="12812" max="12812" width="10.88671875" style="979" customWidth="1"/>
    <col min="12813" max="12813" width="9.6640625" style="979" customWidth="1"/>
    <col min="12814" max="13063" width="9" style="979"/>
    <col min="13064" max="13064" width="12" style="979" customWidth="1"/>
    <col min="13065" max="13065" width="13.109375" style="979" customWidth="1"/>
    <col min="13066" max="13066" width="16" style="979" customWidth="1"/>
    <col min="13067" max="13067" width="6.88671875" style="979" customWidth="1"/>
    <col min="13068" max="13068" width="10.88671875" style="979" customWidth="1"/>
    <col min="13069" max="13069" width="9.6640625" style="979" customWidth="1"/>
    <col min="13070" max="13319" width="9" style="979"/>
    <col min="13320" max="13320" width="12" style="979" customWidth="1"/>
    <col min="13321" max="13321" width="13.109375" style="979" customWidth="1"/>
    <col min="13322" max="13322" width="16" style="979" customWidth="1"/>
    <col min="13323" max="13323" width="6.88671875" style="979" customWidth="1"/>
    <col min="13324" max="13324" width="10.88671875" style="979" customWidth="1"/>
    <col min="13325" max="13325" width="9.6640625" style="979" customWidth="1"/>
    <col min="13326" max="13575" width="9" style="979"/>
    <col min="13576" max="13576" width="12" style="979" customWidth="1"/>
    <col min="13577" max="13577" width="13.109375" style="979" customWidth="1"/>
    <col min="13578" max="13578" width="16" style="979" customWidth="1"/>
    <col min="13579" max="13579" width="6.88671875" style="979" customWidth="1"/>
    <col min="13580" max="13580" width="10.88671875" style="979" customWidth="1"/>
    <col min="13581" max="13581" width="9.6640625" style="979" customWidth="1"/>
    <col min="13582" max="13831" width="9" style="979"/>
    <col min="13832" max="13832" width="12" style="979" customWidth="1"/>
    <col min="13833" max="13833" width="13.109375" style="979" customWidth="1"/>
    <col min="13834" max="13834" width="16" style="979" customWidth="1"/>
    <col min="13835" max="13835" width="6.88671875" style="979" customWidth="1"/>
    <col min="13836" max="13836" width="10.88671875" style="979" customWidth="1"/>
    <col min="13837" max="13837" width="9.6640625" style="979" customWidth="1"/>
    <col min="13838" max="14087" width="9" style="979"/>
    <col min="14088" max="14088" width="12" style="979" customWidth="1"/>
    <col min="14089" max="14089" width="13.109375" style="979" customWidth="1"/>
    <col min="14090" max="14090" width="16" style="979" customWidth="1"/>
    <col min="14091" max="14091" width="6.88671875" style="979" customWidth="1"/>
    <col min="14092" max="14092" width="10.88671875" style="979" customWidth="1"/>
    <col min="14093" max="14093" width="9.6640625" style="979" customWidth="1"/>
    <col min="14094" max="14343" width="9" style="979"/>
    <col min="14344" max="14344" width="12" style="979" customWidth="1"/>
    <col min="14345" max="14345" width="13.109375" style="979" customWidth="1"/>
    <col min="14346" max="14346" width="16" style="979" customWidth="1"/>
    <col min="14347" max="14347" width="6.88671875" style="979" customWidth="1"/>
    <col min="14348" max="14348" width="10.88671875" style="979" customWidth="1"/>
    <col min="14349" max="14349" width="9.6640625" style="979" customWidth="1"/>
    <col min="14350" max="14599" width="9" style="979"/>
    <col min="14600" max="14600" width="12" style="979" customWidth="1"/>
    <col min="14601" max="14601" width="13.109375" style="979" customWidth="1"/>
    <col min="14602" max="14602" width="16" style="979" customWidth="1"/>
    <col min="14603" max="14603" width="6.88671875" style="979" customWidth="1"/>
    <col min="14604" max="14604" width="10.88671875" style="979" customWidth="1"/>
    <col min="14605" max="14605" width="9.6640625" style="979" customWidth="1"/>
    <col min="14606" max="14855" width="9" style="979"/>
    <col min="14856" max="14856" width="12" style="979" customWidth="1"/>
    <col min="14857" max="14857" width="13.109375" style="979" customWidth="1"/>
    <col min="14858" max="14858" width="16" style="979" customWidth="1"/>
    <col min="14859" max="14859" width="6.88671875" style="979" customWidth="1"/>
    <col min="14860" max="14860" width="10.88671875" style="979" customWidth="1"/>
    <col min="14861" max="14861" width="9.6640625" style="979" customWidth="1"/>
    <col min="14862" max="15111" width="9" style="979"/>
    <col min="15112" max="15112" width="12" style="979" customWidth="1"/>
    <col min="15113" max="15113" width="13.109375" style="979" customWidth="1"/>
    <col min="15114" max="15114" width="16" style="979" customWidth="1"/>
    <col min="15115" max="15115" width="6.88671875" style="979" customWidth="1"/>
    <col min="15116" max="15116" width="10.88671875" style="979" customWidth="1"/>
    <col min="15117" max="15117" width="9.6640625" style="979" customWidth="1"/>
    <col min="15118" max="15367" width="9" style="979"/>
    <col min="15368" max="15368" width="12" style="979" customWidth="1"/>
    <col min="15369" max="15369" width="13.109375" style="979" customWidth="1"/>
    <col min="15370" max="15370" width="16" style="979" customWidth="1"/>
    <col min="15371" max="15371" width="6.88671875" style="979" customWidth="1"/>
    <col min="15372" max="15372" width="10.88671875" style="979" customWidth="1"/>
    <col min="15373" max="15373" width="9.6640625" style="979" customWidth="1"/>
    <col min="15374" max="15623" width="9" style="979"/>
    <col min="15624" max="15624" width="12" style="979" customWidth="1"/>
    <col min="15625" max="15625" width="13.109375" style="979" customWidth="1"/>
    <col min="15626" max="15626" width="16" style="979" customWidth="1"/>
    <col min="15627" max="15627" width="6.88671875" style="979" customWidth="1"/>
    <col min="15628" max="15628" width="10.88671875" style="979" customWidth="1"/>
    <col min="15629" max="15629" width="9.6640625" style="979" customWidth="1"/>
    <col min="15630" max="15879" width="9" style="979"/>
    <col min="15880" max="15880" width="12" style="979" customWidth="1"/>
    <col min="15881" max="15881" width="13.109375" style="979" customWidth="1"/>
    <col min="15882" max="15882" width="16" style="979" customWidth="1"/>
    <col min="15883" max="15883" width="6.88671875" style="979" customWidth="1"/>
    <col min="15884" max="15884" width="10.88671875" style="979" customWidth="1"/>
    <col min="15885" max="15885" width="9.6640625" style="979" customWidth="1"/>
    <col min="15886" max="16135" width="9" style="979"/>
    <col min="16136" max="16136" width="12" style="979" customWidth="1"/>
    <col min="16137" max="16137" width="13.109375" style="979" customWidth="1"/>
    <col min="16138" max="16138" width="16" style="979" customWidth="1"/>
    <col min="16139" max="16139" width="6.88671875" style="979" customWidth="1"/>
    <col min="16140" max="16140" width="10.88671875" style="979" customWidth="1"/>
    <col min="16141" max="16141" width="9.6640625" style="979" customWidth="1"/>
    <col min="16142" max="16384" width="9" style="979"/>
  </cols>
  <sheetData>
    <row r="1" spans="2:12" ht="27" customHeight="1">
      <c r="B1" s="446" t="s">
        <v>1830</v>
      </c>
    </row>
    <row r="2" spans="2:12" ht="5.0999999999999996" customHeight="1">
      <c r="B2" s="995"/>
      <c r="C2" s="986"/>
      <c r="D2" s="986"/>
      <c r="E2" s="986"/>
      <c r="F2" s="986"/>
      <c r="G2" s="986"/>
      <c r="H2" s="986"/>
      <c r="I2" s="986"/>
      <c r="J2" s="986"/>
      <c r="K2" s="986"/>
      <c r="L2" s="996"/>
    </row>
    <row r="3" spans="2:12" ht="20.100000000000001" customHeight="1">
      <c r="B3" s="997"/>
      <c r="I3" s="4792" t="s">
        <v>2528</v>
      </c>
      <c r="J3" s="4792"/>
      <c r="K3" s="4792"/>
      <c r="L3" s="998"/>
    </row>
    <row r="4" spans="2:12" ht="9.75" customHeight="1">
      <c r="B4" s="997"/>
      <c r="L4" s="998"/>
    </row>
    <row r="5" spans="2:12" ht="18" customHeight="1">
      <c r="B5" s="5141" t="str">
        <f>入力シート!C5</f>
        <v>久留米市長</v>
      </c>
      <c r="C5" s="5142"/>
      <c r="D5" s="5142"/>
      <c r="E5" s="979" t="s">
        <v>1606</v>
      </c>
      <c r="L5" s="998"/>
    </row>
    <row r="6" spans="2:12" ht="18" customHeight="1">
      <c r="B6" s="1009"/>
      <c r="C6" s="1008"/>
      <c r="D6" s="1008"/>
      <c r="L6" s="998"/>
    </row>
    <row r="7" spans="2:12" ht="18" customHeight="1">
      <c r="B7" s="997"/>
      <c r="E7" s="980"/>
      <c r="F7" s="980"/>
      <c r="G7" s="5139" t="s">
        <v>1818</v>
      </c>
      <c r="H7" s="5139"/>
      <c r="I7" s="1006" t="str">
        <f>入力シート!C25</f>
        <v>久留米市〇〇町１２３</v>
      </c>
      <c r="J7" s="1006"/>
      <c r="K7" s="1006"/>
      <c r="L7" s="1007"/>
    </row>
    <row r="8" spans="2:12" ht="18" customHeight="1">
      <c r="B8" s="997"/>
      <c r="E8" s="980"/>
      <c r="F8" s="980"/>
      <c r="G8" s="5139" t="s">
        <v>1819</v>
      </c>
      <c r="H8" s="5139"/>
      <c r="I8" s="5140" t="str">
        <f>入力シート!C26</f>
        <v>(株）○○○○建設</v>
      </c>
      <c r="J8" s="5140"/>
      <c r="K8" s="5140"/>
      <c r="L8" s="5143"/>
    </row>
    <row r="9" spans="2:12" ht="18" customHeight="1">
      <c r="B9" s="997"/>
      <c r="E9" s="980"/>
      <c r="F9" s="980"/>
      <c r="G9" s="5139" t="s">
        <v>1820</v>
      </c>
      <c r="H9" s="5139"/>
      <c r="I9" s="5140" t="str">
        <f>入力シート!C27</f>
        <v>代表取締役　久留米一郎</v>
      </c>
      <c r="J9" s="5140"/>
      <c r="K9" s="5140"/>
      <c r="L9" s="999" t="s">
        <v>1188</v>
      </c>
    </row>
    <row r="10" spans="2:12" ht="18" customHeight="1">
      <c r="B10" s="997"/>
      <c r="E10" s="980"/>
      <c r="F10" s="980"/>
      <c r="G10" s="5139"/>
      <c r="H10" s="5139"/>
      <c r="I10" s="5153"/>
      <c r="J10" s="5153"/>
      <c r="K10" s="5153"/>
      <c r="L10" s="5154"/>
    </row>
    <row r="11" spans="2:12" ht="12" customHeight="1">
      <c r="B11" s="997"/>
      <c r="L11" s="998"/>
    </row>
    <row r="12" spans="2:12" ht="25.35" customHeight="1">
      <c r="B12" s="5150" t="s">
        <v>1829</v>
      </c>
      <c r="C12" s="5151"/>
      <c r="D12" s="5151"/>
      <c r="E12" s="5151"/>
      <c r="F12" s="5151"/>
      <c r="G12" s="5151"/>
      <c r="H12" s="5151"/>
      <c r="I12" s="5151"/>
      <c r="J12" s="5151"/>
      <c r="K12" s="5151"/>
      <c r="L12" s="5152"/>
    </row>
    <row r="13" spans="2:12" ht="12" customHeight="1">
      <c r="B13" s="1000"/>
      <c r="C13" s="981"/>
      <c r="D13" s="981"/>
      <c r="E13" s="981"/>
      <c r="F13" s="981"/>
      <c r="G13" s="981"/>
      <c r="H13" s="981"/>
      <c r="I13" s="981"/>
      <c r="J13" s="981"/>
      <c r="K13" s="981"/>
      <c r="L13" s="1001"/>
    </row>
    <row r="14" spans="2:12" ht="20.100000000000001" customHeight="1">
      <c r="B14" s="1002" t="s">
        <v>1831</v>
      </c>
      <c r="L14" s="998"/>
    </row>
    <row r="15" spans="2:12" ht="5.0999999999999996" customHeight="1">
      <c r="B15" s="997"/>
      <c r="L15" s="998"/>
    </row>
    <row r="16" spans="2:12" ht="22.35" customHeight="1">
      <c r="B16" s="5159" t="s">
        <v>1846</v>
      </c>
      <c r="C16" s="5160"/>
      <c r="D16" s="5165" t="str">
        <f>入力シート!C10</f>
        <v>○○校区道路改良工事</v>
      </c>
      <c r="E16" s="5166"/>
      <c r="F16" s="5166"/>
      <c r="G16" s="5166"/>
      <c r="H16" s="5166"/>
      <c r="I16" s="5166"/>
      <c r="J16" s="5166"/>
      <c r="K16" s="5166"/>
      <c r="L16" s="5167"/>
    </row>
    <row r="17" spans="2:17" ht="22.35" customHeight="1">
      <c r="B17" s="5159" t="s">
        <v>1847</v>
      </c>
      <c r="C17" s="5160"/>
      <c r="D17" s="5165" t="str">
        <f>入力シート!C12</f>
        <v>久留米市○○町</v>
      </c>
      <c r="E17" s="5166"/>
      <c r="F17" s="5166"/>
      <c r="G17" s="5166"/>
      <c r="H17" s="5166"/>
      <c r="I17" s="5166"/>
      <c r="J17" s="5166"/>
      <c r="K17" s="5166"/>
      <c r="L17" s="5167"/>
    </row>
    <row r="18" spans="2:17" ht="22.35" customHeight="1">
      <c r="B18" s="5159" t="s">
        <v>1848</v>
      </c>
      <c r="C18" s="5160"/>
      <c r="D18" s="5163">
        <f>入力シート!C14</f>
        <v>46114</v>
      </c>
      <c r="E18" s="5164"/>
      <c r="F18" s="5164"/>
      <c r="G18" s="5164"/>
      <c r="H18" s="982" t="s">
        <v>14</v>
      </c>
      <c r="I18" s="5161">
        <f>入力シート!C15</f>
        <v>46295</v>
      </c>
      <c r="J18" s="5161"/>
      <c r="K18" s="5161"/>
      <c r="L18" s="5162"/>
    </row>
    <row r="19" spans="2:17" ht="22.35" customHeight="1">
      <c r="B19" s="5159" t="s">
        <v>1849</v>
      </c>
      <c r="C19" s="5160"/>
      <c r="D19" s="5168" t="s">
        <v>2536</v>
      </c>
      <c r="E19" s="5169"/>
      <c r="F19" s="5169"/>
      <c r="G19" s="5169"/>
      <c r="H19" s="5169"/>
      <c r="I19" s="5169"/>
      <c r="J19" s="5169"/>
      <c r="K19" s="5169"/>
      <c r="L19" s="5170"/>
      <c r="O19" s="983"/>
      <c r="P19" s="983"/>
      <c r="Q19" s="983"/>
    </row>
    <row r="20" spans="2:17" ht="30" customHeight="1">
      <c r="B20" s="5158" t="s">
        <v>1850</v>
      </c>
      <c r="C20" s="5156"/>
      <c r="D20" s="5158" t="s">
        <v>1833</v>
      </c>
      <c r="E20" s="5156"/>
      <c r="F20" s="5156"/>
      <c r="G20" s="5155" t="s">
        <v>1834</v>
      </c>
      <c r="H20" s="5156"/>
      <c r="I20" s="5157"/>
      <c r="J20" s="5156" t="s">
        <v>1832</v>
      </c>
      <c r="K20" s="5156"/>
      <c r="L20" s="5157"/>
      <c r="O20" s="984"/>
      <c r="P20" s="984"/>
      <c r="Q20" s="984"/>
    </row>
    <row r="21" spans="2:17" ht="22.35" customHeight="1">
      <c r="B21" s="5171" t="s">
        <v>1844</v>
      </c>
      <c r="C21" s="5172"/>
      <c r="D21" s="5187"/>
      <c r="E21" s="5183"/>
      <c r="F21" s="993" t="s">
        <v>1038</v>
      </c>
      <c r="G21" s="985"/>
      <c r="H21" s="993" t="s">
        <v>1038</v>
      </c>
      <c r="I21" s="994" t="str">
        <f>IF(E21&gt;0,"（ "&amp;G21-E21&amp;" ）","（　　　　）")</f>
        <v>（　　　　）</v>
      </c>
      <c r="J21" s="5183"/>
      <c r="K21" s="5183"/>
      <c r="L21" s="994" t="s">
        <v>1038</v>
      </c>
      <c r="O21" s="984"/>
      <c r="P21" s="984"/>
      <c r="Q21" s="984"/>
    </row>
    <row r="22" spans="2:17" ht="22.35" customHeight="1">
      <c r="B22" s="5171" t="s">
        <v>1845</v>
      </c>
      <c r="C22" s="5172"/>
      <c r="D22" s="5187"/>
      <c r="E22" s="5183"/>
      <c r="F22" s="993" t="s">
        <v>1038</v>
      </c>
      <c r="G22" s="985"/>
      <c r="H22" s="993" t="s">
        <v>1038</v>
      </c>
      <c r="I22" s="994" t="str">
        <f t="shared" ref="I22:I32" si="0">IF(E22&gt;0,"（ "&amp;G22-E22&amp;" ）","（　　　　）")</f>
        <v>（　　　　）</v>
      </c>
      <c r="J22" s="5183"/>
      <c r="K22" s="5183"/>
      <c r="L22" s="994" t="s">
        <v>1038</v>
      </c>
      <c r="O22" s="984"/>
      <c r="P22" s="984"/>
      <c r="Q22" s="984"/>
    </row>
    <row r="23" spans="2:17" ht="22.35" customHeight="1">
      <c r="B23" s="5171" t="s">
        <v>1845</v>
      </c>
      <c r="C23" s="5172"/>
      <c r="D23" s="5187"/>
      <c r="E23" s="5183"/>
      <c r="F23" s="993" t="s">
        <v>1038</v>
      </c>
      <c r="G23" s="985"/>
      <c r="H23" s="993" t="s">
        <v>1038</v>
      </c>
      <c r="I23" s="994" t="str">
        <f t="shared" si="0"/>
        <v>（　　　　）</v>
      </c>
      <c r="J23" s="5183"/>
      <c r="K23" s="5183"/>
      <c r="L23" s="994" t="s">
        <v>1038</v>
      </c>
      <c r="O23" s="984"/>
      <c r="P23" s="984"/>
      <c r="Q23" s="984"/>
    </row>
    <row r="24" spans="2:17" ht="22.35" customHeight="1">
      <c r="B24" s="5171" t="s">
        <v>1845</v>
      </c>
      <c r="C24" s="5172"/>
      <c r="D24" s="5187"/>
      <c r="E24" s="5183"/>
      <c r="F24" s="993" t="s">
        <v>1038</v>
      </c>
      <c r="G24" s="985"/>
      <c r="H24" s="993" t="s">
        <v>1038</v>
      </c>
      <c r="I24" s="994" t="str">
        <f t="shared" si="0"/>
        <v>（　　　　）</v>
      </c>
      <c r="J24" s="5183"/>
      <c r="K24" s="5183"/>
      <c r="L24" s="994" t="s">
        <v>1038</v>
      </c>
      <c r="O24" s="984"/>
      <c r="P24" s="984"/>
      <c r="Q24" s="984"/>
    </row>
    <row r="25" spans="2:17" ht="22.35" customHeight="1">
      <c r="B25" s="5171" t="s">
        <v>1845</v>
      </c>
      <c r="C25" s="5172"/>
      <c r="D25" s="5187"/>
      <c r="E25" s="5183"/>
      <c r="F25" s="993" t="s">
        <v>1038</v>
      </c>
      <c r="G25" s="985"/>
      <c r="H25" s="993" t="s">
        <v>1038</v>
      </c>
      <c r="I25" s="994" t="str">
        <f t="shared" si="0"/>
        <v>（　　　　）</v>
      </c>
      <c r="J25" s="5183"/>
      <c r="K25" s="5183"/>
      <c r="L25" s="994" t="s">
        <v>1038</v>
      </c>
      <c r="O25" s="984"/>
      <c r="P25" s="984"/>
      <c r="Q25" s="984"/>
    </row>
    <row r="26" spans="2:17" ht="22.35" customHeight="1">
      <c r="B26" s="5171" t="s">
        <v>1845</v>
      </c>
      <c r="C26" s="5172"/>
      <c r="D26" s="5187"/>
      <c r="E26" s="5183"/>
      <c r="F26" s="993" t="s">
        <v>1038</v>
      </c>
      <c r="G26" s="985"/>
      <c r="H26" s="993" t="s">
        <v>1038</v>
      </c>
      <c r="I26" s="994" t="str">
        <f t="shared" si="0"/>
        <v>（　　　　）</v>
      </c>
      <c r="J26" s="5183"/>
      <c r="K26" s="5183"/>
      <c r="L26" s="994" t="s">
        <v>1038</v>
      </c>
      <c r="O26" s="984"/>
      <c r="P26" s="984"/>
      <c r="Q26" s="984"/>
    </row>
    <row r="27" spans="2:17" ht="22.35" customHeight="1">
      <c r="B27" s="5171" t="s">
        <v>1845</v>
      </c>
      <c r="C27" s="5172"/>
      <c r="D27" s="5187"/>
      <c r="E27" s="5183"/>
      <c r="F27" s="993" t="s">
        <v>1038</v>
      </c>
      <c r="G27" s="985"/>
      <c r="H27" s="993" t="s">
        <v>1038</v>
      </c>
      <c r="I27" s="994" t="str">
        <f t="shared" si="0"/>
        <v>（　　　　）</v>
      </c>
      <c r="J27" s="5183"/>
      <c r="K27" s="5183"/>
      <c r="L27" s="994" t="s">
        <v>1038</v>
      </c>
      <c r="O27" s="984"/>
      <c r="P27" s="984"/>
      <c r="Q27" s="984"/>
    </row>
    <row r="28" spans="2:17" ht="22.35" customHeight="1">
      <c r="B28" s="5171" t="s">
        <v>1845</v>
      </c>
      <c r="C28" s="5172"/>
      <c r="D28" s="5187"/>
      <c r="E28" s="5183"/>
      <c r="F28" s="993" t="s">
        <v>1038</v>
      </c>
      <c r="G28" s="985"/>
      <c r="H28" s="993" t="s">
        <v>1038</v>
      </c>
      <c r="I28" s="994" t="str">
        <f t="shared" si="0"/>
        <v>（　　　　）</v>
      </c>
      <c r="J28" s="5183"/>
      <c r="K28" s="5183"/>
      <c r="L28" s="994" t="s">
        <v>1038</v>
      </c>
      <c r="O28" s="984"/>
      <c r="P28" s="984"/>
      <c r="Q28" s="984"/>
    </row>
    <row r="29" spans="2:17" ht="22.35" customHeight="1">
      <c r="B29" s="5171" t="s">
        <v>1845</v>
      </c>
      <c r="C29" s="5172"/>
      <c r="D29" s="5187"/>
      <c r="E29" s="5183"/>
      <c r="F29" s="993" t="s">
        <v>1038</v>
      </c>
      <c r="G29" s="985"/>
      <c r="H29" s="993" t="s">
        <v>1038</v>
      </c>
      <c r="I29" s="994" t="str">
        <f t="shared" si="0"/>
        <v>（　　　　）</v>
      </c>
      <c r="J29" s="5183"/>
      <c r="K29" s="5183"/>
      <c r="L29" s="994" t="s">
        <v>1038</v>
      </c>
      <c r="O29" s="984"/>
      <c r="P29" s="984"/>
      <c r="Q29" s="984"/>
    </row>
    <row r="30" spans="2:17" ht="22.35" customHeight="1">
      <c r="B30" s="5171" t="s">
        <v>1845</v>
      </c>
      <c r="C30" s="5172"/>
      <c r="D30" s="5187"/>
      <c r="E30" s="5183"/>
      <c r="F30" s="993" t="s">
        <v>1038</v>
      </c>
      <c r="G30" s="985"/>
      <c r="H30" s="993" t="s">
        <v>1038</v>
      </c>
      <c r="I30" s="994" t="str">
        <f t="shared" si="0"/>
        <v>（　　　　）</v>
      </c>
      <c r="J30" s="5183"/>
      <c r="K30" s="5183"/>
      <c r="L30" s="994" t="s">
        <v>1038</v>
      </c>
      <c r="O30" s="984"/>
      <c r="P30" s="984"/>
      <c r="Q30" s="984"/>
    </row>
    <row r="31" spans="2:17" ht="22.35" customHeight="1">
      <c r="B31" s="5171" t="s">
        <v>1845</v>
      </c>
      <c r="C31" s="5172"/>
      <c r="D31" s="5187"/>
      <c r="E31" s="5183"/>
      <c r="F31" s="993" t="s">
        <v>1038</v>
      </c>
      <c r="G31" s="985"/>
      <c r="H31" s="993" t="s">
        <v>1038</v>
      </c>
      <c r="I31" s="994" t="str">
        <f t="shared" si="0"/>
        <v>（　　　　）</v>
      </c>
      <c r="J31" s="5183"/>
      <c r="K31" s="5183"/>
      <c r="L31" s="994" t="s">
        <v>1038</v>
      </c>
      <c r="O31" s="984"/>
      <c r="P31" s="984"/>
      <c r="Q31" s="984"/>
    </row>
    <row r="32" spans="2:17" ht="22.35" customHeight="1" thickBot="1">
      <c r="B32" s="5181" t="s">
        <v>1845</v>
      </c>
      <c r="C32" s="5182"/>
      <c r="D32" s="5189"/>
      <c r="E32" s="5188"/>
      <c r="F32" s="1003" t="s">
        <v>1038</v>
      </c>
      <c r="G32" s="1004"/>
      <c r="H32" s="1003" t="s">
        <v>1038</v>
      </c>
      <c r="I32" s="1005" t="str">
        <f t="shared" si="0"/>
        <v>（　　　　）</v>
      </c>
      <c r="J32" s="5188"/>
      <c r="K32" s="5188"/>
      <c r="L32" s="1005" t="s">
        <v>1038</v>
      </c>
      <c r="O32" s="984"/>
      <c r="P32" s="984"/>
      <c r="Q32" s="984"/>
    </row>
    <row r="33" spans="2:17" ht="25.35" customHeight="1" thickBot="1">
      <c r="B33" s="5173" t="s">
        <v>1835</v>
      </c>
      <c r="C33" s="5174"/>
      <c r="D33" s="5174"/>
      <c r="E33" s="5174"/>
      <c r="F33" s="5174"/>
      <c r="G33" s="5174"/>
      <c r="H33" s="5174"/>
      <c r="I33" s="5174"/>
      <c r="J33" s="5174"/>
      <c r="K33" s="5174"/>
      <c r="L33" s="5175"/>
      <c r="O33" s="984"/>
      <c r="P33" s="984"/>
      <c r="Q33" s="984"/>
    </row>
    <row r="34" spans="2:17" ht="25.35" customHeight="1">
      <c r="B34" s="5176" t="s">
        <v>1836</v>
      </c>
      <c r="C34" s="5177"/>
      <c r="D34" s="5177"/>
      <c r="E34" s="5177"/>
      <c r="F34" s="5177"/>
      <c r="G34" s="5177"/>
      <c r="H34" s="5177"/>
      <c r="I34" s="5177"/>
      <c r="J34" s="5177"/>
      <c r="K34" s="5177"/>
      <c r="L34" s="5178"/>
      <c r="O34" s="984"/>
      <c r="P34" s="984"/>
      <c r="Q34" s="984"/>
    </row>
    <row r="35" spans="2:17" ht="15" customHeight="1">
      <c r="B35" s="5176" t="s">
        <v>1837</v>
      </c>
      <c r="C35" s="5177"/>
      <c r="D35" s="5177"/>
      <c r="E35" s="5177"/>
      <c r="F35" s="5177"/>
      <c r="G35" s="5177"/>
      <c r="H35" s="5179" t="s">
        <v>1841</v>
      </c>
      <c r="I35" s="5179"/>
      <c r="J35" s="5179" t="s">
        <v>1838</v>
      </c>
      <c r="K35" s="5179"/>
      <c r="L35" s="5180"/>
      <c r="O35" s="984"/>
      <c r="P35" s="984"/>
      <c r="Q35" s="984"/>
    </row>
    <row r="36" spans="2:17" ht="15" customHeight="1">
      <c r="B36" s="5176"/>
      <c r="C36" s="5177"/>
      <c r="D36" s="5177"/>
      <c r="E36" s="5177"/>
      <c r="F36" s="5177"/>
      <c r="G36" s="5177"/>
      <c r="H36" s="5179" t="s">
        <v>1842</v>
      </c>
      <c r="I36" s="5179"/>
      <c r="J36" s="5179"/>
      <c r="K36" s="5179"/>
      <c r="L36" s="5180"/>
      <c r="O36" s="984"/>
      <c r="P36" s="984"/>
      <c r="Q36" s="984"/>
    </row>
    <row r="37" spans="2:17" ht="25.35" customHeight="1">
      <c r="B37" s="5176" t="s">
        <v>2537</v>
      </c>
      <c r="C37" s="5177"/>
      <c r="D37" s="5177"/>
      <c r="E37" s="5177"/>
      <c r="F37" s="5177"/>
      <c r="G37" s="987"/>
      <c r="H37" s="988"/>
      <c r="I37" s="988"/>
      <c r="J37" s="987"/>
      <c r="K37" s="987"/>
      <c r="L37" s="989"/>
      <c r="O37" s="984"/>
      <c r="P37" s="984"/>
      <c r="Q37" s="984"/>
    </row>
    <row r="38" spans="2:17" ht="25.35" customHeight="1">
      <c r="B38" s="5184" t="s">
        <v>1839</v>
      </c>
      <c r="C38" s="5179"/>
      <c r="D38" s="988" t="s">
        <v>616</v>
      </c>
      <c r="E38" s="987"/>
      <c r="F38" s="987"/>
      <c r="G38" s="987"/>
      <c r="H38" s="988" t="s">
        <v>955</v>
      </c>
      <c r="I38" s="988"/>
      <c r="J38" s="987"/>
      <c r="K38" s="987"/>
      <c r="L38" s="989"/>
      <c r="O38" s="984"/>
      <c r="P38" s="984"/>
      <c r="Q38" s="984"/>
    </row>
    <row r="39" spans="2:17" ht="25.35" customHeight="1">
      <c r="B39" s="5184" t="s">
        <v>1840</v>
      </c>
      <c r="C39" s="5179"/>
      <c r="D39" s="988" t="s">
        <v>616</v>
      </c>
      <c r="E39" s="987"/>
      <c r="F39" s="987"/>
      <c r="G39" s="987"/>
      <c r="H39" s="988" t="s">
        <v>955</v>
      </c>
      <c r="I39" s="988"/>
      <c r="J39" s="987"/>
      <c r="K39" s="987"/>
      <c r="L39" s="989"/>
      <c r="O39" s="984"/>
      <c r="P39" s="984"/>
      <c r="Q39" s="984"/>
    </row>
    <row r="40" spans="2:17" ht="25.35" customHeight="1">
      <c r="B40" s="5184" t="s">
        <v>1843</v>
      </c>
      <c r="C40" s="5179"/>
      <c r="D40" s="988" t="s">
        <v>616</v>
      </c>
      <c r="E40" s="987"/>
      <c r="F40" s="987"/>
      <c r="G40" s="987"/>
      <c r="H40" s="988" t="s">
        <v>955</v>
      </c>
      <c r="I40" s="988"/>
      <c r="J40" s="987"/>
      <c r="K40" s="987"/>
      <c r="L40" s="989"/>
      <c r="O40" s="984"/>
      <c r="P40" s="984"/>
      <c r="Q40" s="984"/>
    </row>
    <row r="41" spans="2:17" ht="5.0999999999999996" customHeight="1" thickBot="1">
      <c r="B41" s="5185"/>
      <c r="C41" s="5186"/>
      <c r="D41" s="990"/>
      <c r="E41" s="991"/>
      <c r="F41" s="991"/>
      <c r="G41" s="991"/>
      <c r="H41" s="990"/>
      <c r="I41" s="990"/>
      <c r="J41" s="991"/>
      <c r="K41" s="991"/>
      <c r="L41" s="992"/>
      <c r="O41" s="984"/>
      <c r="P41" s="984"/>
      <c r="Q41" s="984"/>
    </row>
    <row r="42" spans="2:17" ht="20.100000000000001" customHeight="1"/>
    <row r="43" spans="2:17" ht="20.100000000000001" customHeight="1"/>
  </sheetData>
  <mergeCells count="70">
    <mergeCell ref="D21:E21"/>
    <mergeCell ref="D22:E22"/>
    <mergeCell ref="D23:E23"/>
    <mergeCell ref="D24:E24"/>
    <mergeCell ref="D25:E25"/>
    <mergeCell ref="B30:C30"/>
    <mergeCell ref="B31:C31"/>
    <mergeCell ref="J30:K30"/>
    <mergeCell ref="J31:K31"/>
    <mergeCell ref="J32:K32"/>
    <mergeCell ref="D30:E30"/>
    <mergeCell ref="D31:E31"/>
    <mergeCell ref="D32:E32"/>
    <mergeCell ref="J27:K27"/>
    <mergeCell ref="J28:K28"/>
    <mergeCell ref="J29:K29"/>
    <mergeCell ref="B26:C26"/>
    <mergeCell ref="B27:C27"/>
    <mergeCell ref="B28:C28"/>
    <mergeCell ref="B29:C29"/>
    <mergeCell ref="D26:E26"/>
    <mergeCell ref="D27:E27"/>
    <mergeCell ref="D28:E28"/>
    <mergeCell ref="D29:E29"/>
    <mergeCell ref="B37:F37"/>
    <mergeCell ref="B38:C38"/>
    <mergeCell ref="B39:C39"/>
    <mergeCell ref="B41:C41"/>
    <mergeCell ref="H35:I35"/>
    <mergeCell ref="H36:I36"/>
    <mergeCell ref="B40:C40"/>
    <mergeCell ref="B21:C21"/>
    <mergeCell ref="B33:L33"/>
    <mergeCell ref="B34:L34"/>
    <mergeCell ref="B35:G36"/>
    <mergeCell ref="J35:L36"/>
    <mergeCell ref="B22:C22"/>
    <mergeCell ref="B23:C23"/>
    <mergeCell ref="B24:C24"/>
    <mergeCell ref="B25:C25"/>
    <mergeCell ref="B32:C32"/>
    <mergeCell ref="J21:K21"/>
    <mergeCell ref="J22:K22"/>
    <mergeCell ref="J23:K23"/>
    <mergeCell ref="J24:K24"/>
    <mergeCell ref="J25:K25"/>
    <mergeCell ref="J26:K26"/>
    <mergeCell ref="I3:K3"/>
    <mergeCell ref="G20:I20"/>
    <mergeCell ref="D20:F20"/>
    <mergeCell ref="B16:C16"/>
    <mergeCell ref="B17:C17"/>
    <mergeCell ref="B18:C18"/>
    <mergeCell ref="B19:C19"/>
    <mergeCell ref="I18:L18"/>
    <mergeCell ref="D18:G18"/>
    <mergeCell ref="B20:C20"/>
    <mergeCell ref="J20:L20"/>
    <mergeCell ref="D17:L17"/>
    <mergeCell ref="D19:L19"/>
    <mergeCell ref="D16:L16"/>
    <mergeCell ref="G7:H7"/>
    <mergeCell ref="G10:H10"/>
    <mergeCell ref="B12:L12"/>
    <mergeCell ref="B5:D5"/>
    <mergeCell ref="I8:L8"/>
    <mergeCell ref="I9:K9"/>
    <mergeCell ref="I10:L10"/>
    <mergeCell ref="G8:H8"/>
    <mergeCell ref="G9:H9"/>
  </mergeCells>
  <phoneticPr fontId="18"/>
  <pageMargins left="0.55118110236220474" right="0.31496062992125984" top="0.62992125984251968" bottom="0.23622047244094491" header="0.19685039370078741" footer="0.19685039370078741"/>
  <pageSetup paperSize="9" orientation="portrait" blackAndWhite="1"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3"/>
  <dimension ref="A1:AB46"/>
  <sheetViews>
    <sheetView view="pageBreakPreview" zoomScaleNormal="100" zoomScaleSheetLayoutView="100" workbookViewId="0"/>
  </sheetViews>
  <sheetFormatPr defaultRowHeight="13.2"/>
  <cols>
    <col min="1" max="1" width="2.6640625" style="776" customWidth="1"/>
    <col min="2" max="28" width="3.6640625" style="776" customWidth="1"/>
    <col min="29" max="66" width="2.6640625" style="776" customWidth="1"/>
    <col min="67" max="256" width="8.88671875" style="776"/>
    <col min="257" max="257" width="2.6640625" style="776" customWidth="1"/>
    <col min="258" max="284" width="3.6640625" style="776" customWidth="1"/>
    <col min="285" max="322" width="2.6640625" style="776" customWidth="1"/>
    <col min="323" max="512" width="8.88671875" style="776"/>
    <col min="513" max="513" width="2.6640625" style="776" customWidth="1"/>
    <col min="514" max="540" width="3.6640625" style="776" customWidth="1"/>
    <col min="541" max="578" width="2.6640625" style="776" customWidth="1"/>
    <col min="579" max="768" width="8.88671875" style="776"/>
    <col min="769" max="769" width="2.6640625" style="776" customWidth="1"/>
    <col min="770" max="796" width="3.6640625" style="776" customWidth="1"/>
    <col min="797" max="834" width="2.6640625" style="776" customWidth="1"/>
    <col min="835" max="1024" width="8.88671875" style="776"/>
    <col min="1025" max="1025" width="2.6640625" style="776" customWidth="1"/>
    <col min="1026" max="1052" width="3.6640625" style="776" customWidth="1"/>
    <col min="1053" max="1090" width="2.6640625" style="776" customWidth="1"/>
    <col min="1091" max="1280" width="8.88671875" style="776"/>
    <col min="1281" max="1281" width="2.6640625" style="776" customWidth="1"/>
    <col min="1282" max="1308" width="3.6640625" style="776" customWidth="1"/>
    <col min="1309" max="1346" width="2.6640625" style="776" customWidth="1"/>
    <col min="1347" max="1536" width="8.88671875" style="776"/>
    <col min="1537" max="1537" width="2.6640625" style="776" customWidth="1"/>
    <col min="1538" max="1564" width="3.6640625" style="776" customWidth="1"/>
    <col min="1565" max="1602" width="2.6640625" style="776" customWidth="1"/>
    <col min="1603" max="1792" width="8.88671875" style="776"/>
    <col min="1793" max="1793" width="2.6640625" style="776" customWidth="1"/>
    <col min="1794" max="1820" width="3.6640625" style="776" customWidth="1"/>
    <col min="1821" max="1858" width="2.6640625" style="776" customWidth="1"/>
    <col min="1859" max="2048" width="8.88671875" style="776"/>
    <col min="2049" max="2049" width="2.6640625" style="776" customWidth="1"/>
    <col min="2050" max="2076" width="3.6640625" style="776" customWidth="1"/>
    <col min="2077" max="2114" width="2.6640625" style="776" customWidth="1"/>
    <col min="2115" max="2304" width="8.88671875" style="776"/>
    <col min="2305" max="2305" width="2.6640625" style="776" customWidth="1"/>
    <col min="2306" max="2332" width="3.6640625" style="776" customWidth="1"/>
    <col min="2333" max="2370" width="2.6640625" style="776" customWidth="1"/>
    <col min="2371" max="2560" width="8.88671875" style="776"/>
    <col min="2561" max="2561" width="2.6640625" style="776" customWidth="1"/>
    <col min="2562" max="2588" width="3.6640625" style="776" customWidth="1"/>
    <col min="2589" max="2626" width="2.6640625" style="776" customWidth="1"/>
    <col min="2627" max="2816" width="8.88671875" style="776"/>
    <col min="2817" max="2817" width="2.6640625" style="776" customWidth="1"/>
    <col min="2818" max="2844" width="3.6640625" style="776" customWidth="1"/>
    <col min="2845" max="2882" width="2.6640625" style="776" customWidth="1"/>
    <col min="2883" max="3072" width="8.88671875" style="776"/>
    <col min="3073" max="3073" width="2.6640625" style="776" customWidth="1"/>
    <col min="3074" max="3100" width="3.6640625" style="776" customWidth="1"/>
    <col min="3101" max="3138" width="2.6640625" style="776" customWidth="1"/>
    <col min="3139" max="3328" width="8.88671875" style="776"/>
    <col min="3329" max="3329" width="2.6640625" style="776" customWidth="1"/>
    <col min="3330" max="3356" width="3.6640625" style="776" customWidth="1"/>
    <col min="3357" max="3394" width="2.6640625" style="776" customWidth="1"/>
    <col min="3395" max="3584" width="8.88671875" style="776"/>
    <col min="3585" max="3585" width="2.6640625" style="776" customWidth="1"/>
    <col min="3586" max="3612" width="3.6640625" style="776" customWidth="1"/>
    <col min="3613" max="3650" width="2.6640625" style="776" customWidth="1"/>
    <col min="3651" max="3840" width="8.88671875" style="776"/>
    <col min="3841" max="3841" width="2.6640625" style="776" customWidth="1"/>
    <col min="3842" max="3868" width="3.6640625" style="776" customWidth="1"/>
    <col min="3869" max="3906" width="2.6640625" style="776" customWidth="1"/>
    <col min="3907" max="4096" width="8.88671875" style="776"/>
    <col min="4097" max="4097" width="2.6640625" style="776" customWidth="1"/>
    <col min="4098" max="4124" width="3.6640625" style="776" customWidth="1"/>
    <col min="4125" max="4162" width="2.6640625" style="776" customWidth="1"/>
    <col min="4163" max="4352" width="8.88671875" style="776"/>
    <col min="4353" max="4353" width="2.6640625" style="776" customWidth="1"/>
    <col min="4354" max="4380" width="3.6640625" style="776" customWidth="1"/>
    <col min="4381" max="4418" width="2.6640625" style="776" customWidth="1"/>
    <col min="4419" max="4608" width="8.88671875" style="776"/>
    <col min="4609" max="4609" width="2.6640625" style="776" customWidth="1"/>
    <col min="4610" max="4636" width="3.6640625" style="776" customWidth="1"/>
    <col min="4637" max="4674" width="2.6640625" style="776" customWidth="1"/>
    <col min="4675" max="4864" width="8.88671875" style="776"/>
    <col min="4865" max="4865" width="2.6640625" style="776" customWidth="1"/>
    <col min="4866" max="4892" width="3.6640625" style="776" customWidth="1"/>
    <col min="4893" max="4930" width="2.6640625" style="776" customWidth="1"/>
    <col min="4931" max="5120" width="8.88671875" style="776"/>
    <col min="5121" max="5121" width="2.6640625" style="776" customWidth="1"/>
    <col min="5122" max="5148" width="3.6640625" style="776" customWidth="1"/>
    <col min="5149" max="5186" width="2.6640625" style="776" customWidth="1"/>
    <col min="5187" max="5376" width="8.88671875" style="776"/>
    <col min="5377" max="5377" width="2.6640625" style="776" customWidth="1"/>
    <col min="5378" max="5404" width="3.6640625" style="776" customWidth="1"/>
    <col min="5405" max="5442" width="2.6640625" style="776" customWidth="1"/>
    <col min="5443" max="5632" width="8.88671875" style="776"/>
    <col min="5633" max="5633" width="2.6640625" style="776" customWidth="1"/>
    <col min="5634" max="5660" width="3.6640625" style="776" customWidth="1"/>
    <col min="5661" max="5698" width="2.6640625" style="776" customWidth="1"/>
    <col min="5699" max="5888" width="8.88671875" style="776"/>
    <col min="5889" max="5889" width="2.6640625" style="776" customWidth="1"/>
    <col min="5890" max="5916" width="3.6640625" style="776" customWidth="1"/>
    <col min="5917" max="5954" width="2.6640625" style="776" customWidth="1"/>
    <col min="5955" max="6144" width="8.88671875" style="776"/>
    <col min="6145" max="6145" width="2.6640625" style="776" customWidth="1"/>
    <col min="6146" max="6172" width="3.6640625" style="776" customWidth="1"/>
    <col min="6173" max="6210" width="2.6640625" style="776" customWidth="1"/>
    <col min="6211" max="6400" width="8.88671875" style="776"/>
    <col min="6401" max="6401" width="2.6640625" style="776" customWidth="1"/>
    <col min="6402" max="6428" width="3.6640625" style="776" customWidth="1"/>
    <col min="6429" max="6466" width="2.6640625" style="776" customWidth="1"/>
    <col min="6467" max="6656" width="8.88671875" style="776"/>
    <col min="6657" max="6657" width="2.6640625" style="776" customWidth="1"/>
    <col min="6658" max="6684" width="3.6640625" style="776" customWidth="1"/>
    <col min="6685" max="6722" width="2.6640625" style="776" customWidth="1"/>
    <col min="6723" max="6912" width="8.88671875" style="776"/>
    <col min="6913" max="6913" width="2.6640625" style="776" customWidth="1"/>
    <col min="6914" max="6940" width="3.6640625" style="776" customWidth="1"/>
    <col min="6941" max="6978" width="2.6640625" style="776" customWidth="1"/>
    <col min="6979" max="7168" width="8.88671875" style="776"/>
    <col min="7169" max="7169" width="2.6640625" style="776" customWidth="1"/>
    <col min="7170" max="7196" width="3.6640625" style="776" customWidth="1"/>
    <col min="7197" max="7234" width="2.6640625" style="776" customWidth="1"/>
    <col min="7235" max="7424" width="8.88671875" style="776"/>
    <col min="7425" max="7425" width="2.6640625" style="776" customWidth="1"/>
    <col min="7426" max="7452" width="3.6640625" style="776" customWidth="1"/>
    <col min="7453" max="7490" width="2.6640625" style="776" customWidth="1"/>
    <col min="7491" max="7680" width="8.88671875" style="776"/>
    <col min="7681" max="7681" width="2.6640625" style="776" customWidth="1"/>
    <col min="7682" max="7708" width="3.6640625" style="776" customWidth="1"/>
    <col min="7709" max="7746" width="2.6640625" style="776" customWidth="1"/>
    <col min="7747" max="7936" width="8.88671875" style="776"/>
    <col min="7937" max="7937" width="2.6640625" style="776" customWidth="1"/>
    <col min="7938" max="7964" width="3.6640625" style="776" customWidth="1"/>
    <col min="7965" max="8002" width="2.6640625" style="776" customWidth="1"/>
    <col min="8003" max="8192" width="8.88671875" style="776"/>
    <col min="8193" max="8193" width="2.6640625" style="776" customWidth="1"/>
    <col min="8194" max="8220" width="3.6640625" style="776" customWidth="1"/>
    <col min="8221" max="8258" width="2.6640625" style="776" customWidth="1"/>
    <col min="8259" max="8448" width="8.88671875" style="776"/>
    <col min="8449" max="8449" width="2.6640625" style="776" customWidth="1"/>
    <col min="8450" max="8476" width="3.6640625" style="776" customWidth="1"/>
    <col min="8477" max="8514" width="2.6640625" style="776" customWidth="1"/>
    <col min="8515" max="8704" width="8.88671875" style="776"/>
    <col min="8705" max="8705" width="2.6640625" style="776" customWidth="1"/>
    <col min="8706" max="8732" width="3.6640625" style="776" customWidth="1"/>
    <col min="8733" max="8770" width="2.6640625" style="776" customWidth="1"/>
    <col min="8771" max="8960" width="8.88671875" style="776"/>
    <col min="8961" max="8961" width="2.6640625" style="776" customWidth="1"/>
    <col min="8962" max="8988" width="3.6640625" style="776" customWidth="1"/>
    <col min="8989" max="9026" width="2.6640625" style="776" customWidth="1"/>
    <col min="9027" max="9216" width="8.88671875" style="776"/>
    <col min="9217" max="9217" width="2.6640625" style="776" customWidth="1"/>
    <col min="9218" max="9244" width="3.6640625" style="776" customWidth="1"/>
    <col min="9245" max="9282" width="2.6640625" style="776" customWidth="1"/>
    <col min="9283" max="9472" width="8.88671875" style="776"/>
    <col min="9473" max="9473" width="2.6640625" style="776" customWidth="1"/>
    <col min="9474" max="9500" width="3.6640625" style="776" customWidth="1"/>
    <col min="9501" max="9538" width="2.6640625" style="776" customWidth="1"/>
    <col min="9539" max="9728" width="8.88671875" style="776"/>
    <col min="9729" max="9729" width="2.6640625" style="776" customWidth="1"/>
    <col min="9730" max="9756" width="3.6640625" style="776" customWidth="1"/>
    <col min="9757" max="9794" width="2.6640625" style="776" customWidth="1"/>
    <col min="9795" max="9984" width="8.88671875" style="776"/>
    <col min="9985" max="9985" width="2.6640625" style="776" customWidth="1"/>
    <col min="9986" max="10012" width="3.6640625" style="776" customWidth="1"/>
    <col min="10013" max="10050" width="2.6640625" style="776" customWidth="1"/>
    <col min="10051" max="10240" width="8.88671875" style="776"/>
    <col min="10241" max="10241" width="2.6640625" style="776" customWidth="1"/>
    <col min="10242" max="10268" width="3.6640625" style="776" customWidth="1"/>
    <col min="10269" max="10306" width="2.6640625" style="776" customWidth="1"/>
    <col min="10307" max="10496" width="8.88671875" style="776"/>
    <col min="10497" max="10497" width="2.6640625" style="776" customWidth="1"/>
    <col min="10498" max="10524" width="3.6640625" style="776" customWidth="1"/>
    <col min="10525" max="10562" width="2.6640625" style="776" customWidth="1"/>
    <col min="10563" max="10752" width="8.88671875" style="776"/>
    <col min="10753" max="10753" width="2.6640625" style="776" customWidth="1"/>
    <col min="10754" max="10780" width="3.6640625" style="776" customWidth="1"/>
    <col min="10781" max="10818" width="2.6640625" style="776" customWidth="1"/>
    <col min="10819" max="11008" width="8.88671875" style="776"/>
    <col min="11009" max="11009" width="2.6640625" style="776" customWidth="1"/>
    <col min="11010" max="11036" width="3.6640625" style="776" customWidth="1"/>
    <col min="11037" max="11074" width="2.6640625" style="776" customWidth="1"/>
    <col min="11075" max="11264" width="8.88671875" style="776"/>
    <col min="11265" max="11265" width="2.6640625" style="776" customWidth="1"/>
    <col min="11266" max="11292" width="3.6640625" style="776" customWidth="1"/>
    <col min="11293" max="11330" width="2.6640625" style="776" customWidth="1"/>
    <col min="11331" max="11520" width="8.88671875" style="776"/>
    <col min="11521" max="11521" width="2.6640625" style="776" customWidth="1"/>
    <col min="11522" max="11548" width="3.6640625" style="776" customWidth="1"/>
    <col min="11549" max="11586" width="2.6640625" style="776" customWidth="1"/>
    <col min="11587" max="11776" width="8.88671875" style="776"/>
    <col min="11777" max="11777" width="2.6640625" style="776" customWidth="1"/>
    <col min="11778" max="11804" width="3.6640625" style="776" customWidth="1"/>
    <col min="11805" max="11842" width="2.6640625" style="776" customWidth="1"/>
    <col min="11843" max="12032" width="8.88671875" style="776"/>
    <col min="12033" max="12033" width="2.6640625" style="776" customWidth="1"/>
    <col min="12034" max="12060" width="3.6640625" style="776" customWidth="1"/>
    <col min="12061" max="12098" width="2.6640625" style="776" customWidth="1"/>
    <col min="12099" max="12288" width="8.88671875" style="776"/>
    <col min="12289" max="12289" width="2.6640625" style="776" customWidth="1"/>
    <col min="12290" max="12316" width="3.6640625" style="776" customWidth="1"/>
    <col min="12317" max="12354" width="2.6640625" style="776" customWidth="1"/>
    <col min="12355" max="12544" width="8.88671875" style="776"/>
    <col min="12545" max="12545" width="2.6640625" style="776" customWidth="1"/>
    <col min="12546" max="12572" width="3.6640625" style="776" customWidth="1"/>
    <col min="12573" max="12610" width="2.6640625" style="776" customWidth="1"/>
    <col min="12611" max="12800" width="8.88671875" style="776"/>
    <col min="12801" max="12801" width="2.6640625" style="776" customWidth="1"/>
    <col min="12802" max="12828" width="3.6640625" style="776" customWidth="1"/>
    <col min="12829" max="12866" width="2.6640625" style="776" customWidth="1"/>
    <col min="12867" max="13056" width="8.88671875" style="776"/>
    <col min="13057" max="13057" width="2.6640625" style="776" customWidth="1"/>
    <col min="13058" max="13084" width="3.6640625" style="776" customWidth="1"/>
    <col min="13085" max="13122" width="2.6640625" style="776" customWidth="1"/>
    <col min="13123" max="13312" width="8.88671875" style="776"/>
    <col min="13313" max="13313" width="2.6640625" style="776" customWidth="1"/>
    <col min="13314" max="13340" width="3.6640625" style="776" customWidth="1"/>
    <col min="13341" max="13378" width="2.6640625" style="776" customWidth="1"/>
    <col min="13379" max="13568" width="8.88671875" style="776"/>
    <col min="13569" max="13569" width="2.6640625" style="776" customWidth="1"/>
    <col min="13570" max="13596" width="3.6640625" style="776" customWidth="1"/>
    <col min="13597" max="13634" width="2.6640625" style="776" customWidth="1"/>
    <col min="13635" max="13824" width="8.88671875" style="776"/>
    <col min="13825" max="13825" width="2.6640625" style="776" customWidth="1"/>
    <col min="13826" max="13852" width="3.6640625" style="776" customWidth="1"/>
    <col min="13853" max="13890" width="2.6640625" style="776" customWidth="1"/>
    <col min="13891" max="14080" width="8.88671875" style="776"/>
    <col min="14081" max="14081" width="2.6640625" style="776" customWidth="1"/>
    <col min="14082" max="14108" width="3.6640625" style="776" customWidth="1"/>
    <col min="14109" max="14146" width="2.6640625" style="776" customWidth="1"/>
    <col min="14147" max="14336" width="8.88671875" style="776"/>
    <col min="14337" max="14337" width="2.6640625" style="776" customWidth="1"/>
    <col min="14338" max="14364" width="3.6640625" style="776" customWidth="1"/>
    <col min="14365" max="14402" width="2.6640625" style="776" customWidth="1"/>
    <col min="14403" max="14592" width="8.88671875" style="776"/>
    <col min="14593" max="14593" width="2.6640625" style="776" customWidth="1"/>
    <col min="14594" max="14620" width="3.6640625" style="776" customWidth="1"/>
    <col min="14621" max="14658" width="2.6640625" style="776" customWidth="1"/>
    <col min="14659" max="14848" width="8.88671875" style="776"/>
    <col min="14849" max="14849" width="2.6640625" style="776" customWidth="1"/>
    <col min="14850" max="14876" width="3.6640625" style="776" customWidth="1"/>
    <col min="14877" max="14914" width="2.6640625" style="776" customWidth="1"/>
    <col min="14915" max="15104" width="8.88671875" style="776"/>
    <col min="15105" max="15105" width="2.6640625" style="776" customWidth="1"/>
    <col min="15106" max="15132" width="3.6640625" style="776" customWidth="1"/>
    <col min="15133" max="15170" width="2.6640625" style="776" customWidth="1"/>
    <col min="15171" max="15360" width="8.88671875" style="776"/>
    <col min="15361" max="15361" width="2.6640625" style="776" customWidth="1"/>
    <col min="15362" max="15388" width="3.6640625" style="776" customWidth="1"/>
    <col min="15389" max="15426" width="2.6640625" style="776" customWidth="1"/>
    <col min="15427" max="15616" width="8.88671875" style="776"/>
    <col min="15617" max="15617" width="2.6640625" style="776" customWidth="1"/>
    <col min="15618" max="15644" width="3.6640625" style="776" customWidth="1"/>
    <col min="15645" max="15682" width="2.6640625" style="776" customWidth="1"/>
    <col min="15683" max="15872" width="8.88671875" style="776"/>
    <col min="15873" max="15873" width="2.6640625" style="776" customWidth="1"/>
    <col min="15874" max="15900" width="3.6640625" style="776" customWidth="1"/>
    <col min="15901" max="15938" width="2.6640625" style="776" customWidth="1"/>
    <col min="15939" max="16128" width="8.88671875" style="776"/>
    <col min="16129" max="16129" width="2.6640625" style="776" customWidth="1"/>
    <col min="16130" max="16156" width="3.6640625" style="776" customWidth="1"/>
    <col min="16157" max="16194" width="2.6640625" style="776" customWidth="1"/>
    <col min="16195" max="16384" width="8.88671875" style="776"/>
  </cols>
  <sheetData>
    <row r="1" spans="1:28" ht="13.5" customHeight="1" thickBot="1">
      <c r="A1" s="811"/>
      <c r="B1" s="766"/>
      <c r="C1" s="766"/>
      <c r="D1" s="766"/>
      <c r="E1" s="766"/>
      <c r="F1" s="766"/>
      <c r="G1" s="766"/>
      <c r="H1" s="766"/>
      <c r="I1" s="766"/>
      <c r="J1" s="766"/>
      <c r="K1" s="766"/>
      <c r="L1" s="766"/>
      <c r="M1" s="766"/>
      <c r="N1" s="766"/>
      <c r="O1" s="766"/>
      <c r="P1" s="766"/>
      <c r="Q1" s="766"/>
      <c r="R1" s="766"/>
      <c r="S1" s="766"/>
      <c r="T1" s="766"/>
      <c r="U1" s="766"/>
      <c r="V1" s="766"/>
      <c r="W1" s="766"/>
      <c r="X1" s="766"/>
      <c r="Y1" s="766"/>
      <c r="Z1" s="766"/>
      <c r="AA1" s="766"/>
      <c r="AB1" s="766"/>
    </row>
    <row r="2" spans="1:28" ht="21" customHeight="1" thickBot="1">
      <c r="A2" s="812"/>
      <c r="B2" s="813"/>
      <c r="C2" s="814"/>
      <c r="D2" s="814"/>
      <c r="E2" s="814"/>
      <c r="F2" s="814"/>
      <c r="G2" s="814"/>
      <c r="H2" s="814"/>
      <c r="I2" s="814"/>
      <c r="J2" s="814"/>
      <c r="K2" s="814"/>
      <c r="L2" s="2991" t="s">
        <v>1610</v>
      </c>
      <c r="M2" s="2991"/>
      <c r="N2" s="2991"/>
      <c r="O2" s="2991"/>
      <c r="P2" s="2991"/>
      <c r="Q2" s="2991"/>
      <c r="R2" s="815"/>
      <c r="S2" s="815"/>
      <c r="T2" s="815"/>
      <c r="U2" s="814"/>
      <c r="V2" s="814"/>
      <c r="W2" s="814"/>
      <c r="X2" s="814"/>
      <c r="Y2" s="814"/>
      <c r="Z2" s="814"/>
      <c r="AA2" s="814"/>
      <c r="AB2" s="816"/>
    </row>
    <row r="3" spans="1:28" ht="21" customHeight="1">
      <c r="B3" s="817"/>
      <c r="C3" s="760"/>
      <c r="D3" s="760"/>
      <c r="E3" s="760"/>
      <c r="F3" s="760"/>
      <c r="G3" s="760"/>
      <c r="H3" s="760"/>
      <c r="I3" s="760"/>
      <c r="J3" s="760"/>
      <c r="K3" s="760"/>
      <c r="L3" s="2992"/>
      <c r="M3" s="2992"/>
      <c r="N3" s="2992"/>
      <c r="O3" s="2992"/>
      <c r="P3" s="2992"/>
      <c r="Q3" s="2992"/>
      <c r="R3" s="760"/>
      <c r="S3" s="760"/>
      <c r="T3" s="760"/>
      <c r="U3" s="760"/>
      <c r="V3" s="760"/>
      <c r="W3" s="760"/>
      <c r="X3" s="760" t="s">
        <v>1611</v>
      </c>
      <c r="Y3" s="2993" t="s">
        <v>1612</v>
      </c>
      <c r="Z3" s="2994"/>
      <c r="AA3" s="2995"/>
      <c r="AB3" s="818"/>
    </row>
    <row r="4" spans="1:28" ht="21" customHeight="1">
      <c r="B4" s="817"/>
      <c r="C4" s="2820" t="s">
        <v>1613</v>
      </c>
      <c r="D4" s="2820"/>
      <c r="E4" s="2996"/>
      <c r="F4" s="2997"/>
      <c r="G4" s="2998"/>
      <c r="H4" s="3001"/>
      <c r="I4" s="3002"/>
      <c r="J4" s="3001"/>
      <c r="K4" s="3005"/>
      <c r="L4" s="3001"/>
      <c r="M4" s="3007"/>
      <c r="N4" s="3009"/>
      <c r="O4" s="3010"/>
      <c r="P4" s="3007"/>
      <c r="Q4" s="3005"/>
      <c r="R4" s="3001"/>
      <c r="S4" s="3007"/>
      <c r="T4" s="3009"/>
      <c r="U4" s="3010"/>
      <c r="V4" s="3001"/>
      <c r="W4" s="3005"/>
      <c r="Y4" s="817"/>
      <c r="Z4" s="760"/>
      <c r="AA4" s="818"/>
      <c r="AB4" s="818"/>
    </row>
    <row r="5" spans="1:28" ht="21" customHeight="1">
      <c r="B5" s="817"/>
      <c r="C5" s="2820"/>
      <c r="D5" s="2820"/>
      <c r="E5" s="2996"/>
      <c r="F5" s="2999"/>
      <c r="G5" s="3000"/>
      <c r="H5" s="3003"/>
      <c r="I5" s="3004"/>
      <c r="J5" s="3003"/>
      <c r="K5" s="3006"/>
      <c r="L5" s="3003"/>
      <c r="M5" s="3008"/>
      <c r="N5" s="3011"/>
      <c r="O5" s="3012"/>
      <c r="P5" s="3008"/>
      <c r="Q5" s="3006"/>
      <c r="R5" s="3003"/>
      <c r="S5" s="3008"/>
      <c r="T5" s="3011"/>
      <c r="U5" s="3012"/>
      <c r="V5" s="3003"/>
      <c r="W5" s="3006"/>
      <c r="Y5" s="817"/>
      <c r="Z5" s="760"/>
      <c r="AA5" s="818"/>
      <c r="AB5" s="818"/>
    </row>
    <row r="6" spans="1:28" ht="21" customHeight="1" thickBot="1">
      <c r="B6" s="817"/>
      <c r="C6" s="760"/>
      <c r="D6" s="760"/>
      <c r="E6" s="760"/>
      <c r="F6" s="3013" t="s">
        <v>1614</v>
      </c>
      <c r="G6" s="3013"/>
      <c r="H6" s="3013"/>
      <c r="I6" s="3013"/>
      <c r="J6" s="3013"/>
      <c r="K6" s="3013"/>
      <c r="L6" s="3013"/>
      <c r="M6" s="3013"/>
      <c r="N6" s="3013"/>
      <c r="O6" s="3013"/>
      <c r="P6" s="3013"/>
      <c r="Q6" s="3013"/>
      <c r="R6" s="3013"/>
      <c r="S6" s="3013"/>
      <c r="T6" s="3013"/>
      <c r="U6" s="3013"/>
      <c r="V6" s="3013"/>
      <c r="W6" s="3013"/>
      <c r="X6" s="760"/>
      <c r="Y6" s="765"/>
      <c r="Z6" s="766"/>
      <c r="AA6" s="767"/>
      <c r="AB6" s="818"/>
    </row>
    <row r="7" spans="1:28" ht="21" customHeight="1">
      <c r="B7" s="817"/>
      <c r="C7" s="760"/>
      <c r="D7" s="760"/>
      <c r="E7" s="760"/>
      <c r="F7" s="760"/>
      <c r="G7" s="760"/>
      <c r="H7" s="760"/>
      <c r="I7" s="760"/>
      <c r="J7" s="760"/>
      <c r="K7" s="760"/>
      <c r="L7" s="760"/>
      <c r="M7" s="760"/>
      <c r="N7" s="760"/>
      <c r="O7" s="760"/>
      <c r="P7" s="760"/>
      <c r="Q7" s="760"/>
      <c r="R7" s="760"/>
      <c r="S7" s="760"/>
      <c r="T7" s="760"/>
      <c r="U7" s="760"/>
      <c r="V7" s="760"/>
      <c r="W7" s="760"/>
      <c r="X7" s="760"/>
      <c r="Y7" s="760"/>
      <c r="Z7" s="760"/>
      <c r="AA7" s="760"/>
      <c r="AB7" s="818"/>
    </row>
    <row r="8" spans="1:28" ht="21" customHeight="1">
      <c r="B8" s="817"/>
      <c r="C8" s="760" t="s">
        <v>1615</v>
      </c>
      <c r="D8" s="760"/>
      <c r="E8" s="760"/>
      <c r="F8" s="760"/>
      <c r="G8" s="760"/>
      <c r="H8" s="760"/>
      <c r="I8" s="760"/>
      <c r="J8" s="760"/>
      <c r="K8" s="760"/>
      <c r="L8" s="760"/>
      <c r="M8" s="760"/>
      <c r="N8" s="760"/>
      <c r="O8" s="760"/>
      <c r="P8" s="760"/>
      <c r="Q8" s="3014" t="s">
        <v>1616</v>
      </c>
      <c r="R8" s="3014"/>
      <c r="S8" s="3014"/>
      <c r="T8" s="3014"/>
      <c r="U8" s="3014"/>
      <c r="V8" s="3014"/>
      <c r="W8" s="3014"/>
      <c r="X8" s="3014"/>
      <c r="Y8" s="819"/>
      <c r="Z8" s="760"/>
      <c r="AA8" s="760"/>
      <c r="AB8" s="818"/>
    </row>
    <row r="9" spans="1:28" ht="21" customHeight="1">
      <c r="B9" s="817"/>
      <c r="C9" s="760"/>
      <c r="D9" s="760"/>
      <c r="E9" s="760"/>
      <c r="F9" s="760"/>
      <c r="G9" s="760"/>
      <c r="H9" s="760"/>
      <c r="I9" s="760"/>
      <c r="J9" s="760"/>
      <c r="K9" s="760"/>
      <c r="L9" s="760"/>
      <c r="M9" s="760"/>
      <c r="N9" s="760"/>
      <c r="O9" s="760"/>
      <c r="P9" s="760"/>
      <c r="Q9" s="760"/>
      <c r="R9" s="760"/>
      <c r="S9" s="760"/>
      <c r="T9" s="760"/>
      <c r="U9" s="760"/>
      <c r="V9" s="760"/>
      <c r="W9" s="760"/>
      <c r="X9" s="760"/>
      <c r="Y9" s="760"/>
      <c r="Z9" s="760"/>
      <c r="AA9" s="760"/>
      <c r="AB9" s="818"/>
    </row>
    <row r="10" spans="1:28" ht="21" customHeight="1">
      <c r="B10" s="817"/>
      <c r="C10" s="760" t="s">
        <v>1617</v>
      </c>
      <c r="D10" s="760"/>
      <c r="E10" s="760"/>
      <c r="F10" s="760"/>
      <c r="G10" s="760"/>
      <c r="H10" s="760"/>
      <c r="I10" s="760"/>
      <c r="J10" s="760"/>
      <c r="K10" s="760"/>
      <c r="L10" s="760"/>
      <c r="M10" s="760"/>
      <c r="N10" s="760"/>
      <c r="O10" s="760"/>
      <c r="P10" s="760"/>
      <c r="Q10" s="760"/>
      <c r="R10" s="760"/>
      <c r="S10" s="760"/>
      <c r="T10" s="760"/>
      <c r="U10" s="760"/>
      <c r="V10" s="760"/>
      <c r="W10" s="760"/>
      <c r="X10" s="760"/>
      <c r="Y10" s="760"/>
      <c r="Z10" s="760"/>
      <c r="AA10" s="760"/>
      <c r="AB10" s="818"/>
    </row>
    <row r="11" spans="1:28" ht="21" customHeight="1">
      <c r="B11" s="817"/>
      <c r="C11" s="3015" t="s">
        <v>1618</v>
      </c>
      <c r="D11" s="3015"/>
      <c r="E11" s="3015"/>
      <c r="F11" s="3015"/>
      <c r="G11" s="760"/>
      <c r="H11" s="760"/>
      <c r="I11" s="760"/>
      <c r="J11" s="760"/>
      <c r="K11" s="760"/>
      <c r="L11" s="760"/>
      <c r="M11" s="760"/>
      <c r="N11" s="760"/>
      <c r="O11" s="760"/>
      <c r="P11" s="760"/>
      <c r="Q11" s="760"/>
      <c r="R11" s="760"/>
      <c r="S11" s="760"/>
      <c r="T11" s="760"/>
      <c r="U11" s="760"/>
      <c r="V11" s="760"/>
      <c r="W11" s="760"/>
      <c r="X11" s="760"/>
      <c r="Y11" s="760"/>
      <c r="Z11" s="760"/>
      <c r="AA11" s="760"/>
      <c r="AB11" s="818"/>
    </row>
    <row r="12" spans="1:28" ht="21" customHeight="1">
      <c r="B12" s="817"/>
      <c r="C12" s="760"/>
      <c r="D12" s="760"/>
      <c r="E12" s="760"/>
      <c r="F12" s="760"/>
      <c r="G12" s="760"/>
      <c r="H12" s="760"/>
      <c r="I12" s="820" t="s">
        <v>1619</v>
      </c>
      <c r="J12" s="848"/>
      <c r="K12" s="849"/>
      <c r="L12" s="850"/>
      <c r="M12" s="820" t="s">
        <v>1620</v>
      </c>
      <c r="N12" s="848"/>
      <c r="O12" s="849"/>
      <c r="P12" s="849"/>
      <c r="Q12" s="850"/>
      <c r="R12" s="760"/>
      <c r="S12" s="760"/>
      <c r="T12" s="760"/>
      <c r="U12" s="760"/>
      <c r="V12" s="760"/>
      <c r="W12" s="760"/>
      <c r="X12" s="760"/>
      <c r="Y12" s="760"/>
      <c r="Z12" s="760"/>
      <c r="AA12" s="760"/>
      <c r="AB12" s="818"/>
    </row>
    <row r="13" spans="1:28" ht="21" customHeight="1">
      <c r="B13" s="817"/>
      <c r="C13" s="760"/>
      <c r="D13" s="760"/>
      <c r="E13" s="760"/>
      <c r="F13" s="760"/>
      <c r="G13" s="760"/>
      <c r="H13" s="760"/>
      <c r="I13" s="760" t="s">
        <v>1621</v>
      </c>
      <c r="J13" s="760"/>
      <c r="K13" s="760"/>
      <c r="L13" s="3021" t="str">
        <f>入力シート!C25</f>
        <v>久留米市〇〇町１２３</v>
      </c>
      <c r="M13" s="3021"/>
      <c r="N13" s="3021"/>
      <c r="O13" s="3021"/>
      <c r="P13" s="3021"/>
      <c r="Q13" s="3021"/>
      <c r="R13" s="3021"/>
      <c r="S13" s="3021"/>
      <c r="T13" s="3021"/>
      <c r="U13" s="3021"/>
      <c r="V13" s="3021"/>
      <c r="W13" s="3021"/>
      <c r="X13" s="3023"/>
      <c r="Y13" s="3016"/>
      <c r="Z13" s="3016"/>
      <c r="AA13" s="761"/>
      <c r="AB13" s="818"/>
    </row>
    <row r="14" spans="1:28" ht="21" customHeight="1">
      <c r="B14" s="817"/>
      <c r="C14" s="760"/>
      <c r="D14" s="760"/>
      <c r="E14" s="760"/>
      <c r="F14" s="760"/>
      <c r="G14" s="760"/>
      <c r="H14" s="760"/>
      <c r="I14" s="760" t="s">
        <v>1622</v>
      </c>
      <c r="J14" s="760"/>
      <c r="K14" s="760"/>
      <c r="L14" s="3017"/>
      <c r="M14" s="3018"/>
      <c r="N14" s="3018"/>
      <c r="O14" s="3018"/>
      <c r="P14" s="3018"/>
      <c r="Q14" s="3018"/>
      <c r="R14" s="3018"/>
      <c r="S14" s="3018"/>
      <c r="T14" s="3018"/>
      <c r="U14" s="3018"/>
      <c r="V14" s="3018"/>
      <c r="W14" s="3018"/>
      <c r="X14" s="3018"/>
      <c r="Y14" s="3019"/>
      <c r="Z14" s="3020"/>
      <c r="AA14" s="824"/>
      <c r="AB14" s="818"/>
    </row>
    <row r="15" spans="1:28" ht="21" customHeight="1">
      <c r="B15" s="817"/>
      <c r="C15" s="760"/>
      <c r="D15" s="760"/>
      <c r="E15" s="760"/>
      <c r="F15" s="760"/>
      <c r="G15" s="760"/>
      <c r="H15" s="760"/>
      <c r="I15" s="760" t="s">
        <v>1623</v>
      </c>
      <c r="J15" s="760"/>
      <c r="K15" s="760"/>
      <c r="L15" s="3021" t="str">
        <f>入力シート!C26&amp;"　　"&amp;入力シート!C27</f>
        <v>(株）○○○○建設　　代表取締役　久留米一郎</v>
      </c>
      <c r="M15" s="3022"/>
      <c r="N15" s="3022"/>
      <c r="O15" s="3022"/>
      <c r="P15" s="3022"/>
      <c r="Q15" s="3022"/>
      <c r="R15" s="3022"/>
      <c r="S15" s="3022"/>
      <c r="T15" s="3022"/>
      <c r="U15" s="3022"/>
      <c r="V15" s="3022"/>
      <c r="W15" s="3022"/>
      <c r="X15" s="3022"/>
      <c r="Y15" s="3020"/>
      <c r="Z15" s="3020"/>
      <c r="AA15" s="824"/>
      <c r="AB15" s="818"/>
    </row>
    <row r="16" spans="1:28" ht="21" customHeight="1">
      <c r="B16" s="817"/>
      <c r="C16" s="760"/>
      <c r="D16" s="760"/>
      <c r="E16" s="760"/>
      <c r="F16" s="760"/>
      <c r="G16" s="760"/>
      <c r="H16" s="760"/>
      <c r="I16" s="2828" t="s">
        <v>1624</v>
      </c>
      <c r="J16" s="2828"/>
      <c r="K16" s="760"/>
      <c r="L16" s="3021" t="str">
        <f>入力シート!C28</f>
        <v>0942-12-○○○○</v>
      </c>
      <c r="M16" s="3022"/>
      <c r="N16" s="3022"/>
      <c r="O16" s="3022"/>
      <c r="P16" s="3022"/>
      <c r="Q16" s="3022"/>
      <c r="R16" s="3022"/>
      <c r="S16" s="3022"/>
      <c r="T16" s="3022"/>
      <c r="U16" s="3022"/>
      <c r="V16" s="3022"/>
      <c r="W16" s="3022"/>
      <c r="X16" s="3022"/>
      <c r="Y16" s="760"/>
      <c r="Z16" s="760"/>
      <c r="AA16" s="760"/>
      <c r="AB16" s="818"/>
    </row>
    <row r="17" spans="2:28" ht="21" customHeight="1" thickBot="1">
      <c r="B17" s="817"/>
      <c r="C17" s="760"/>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818"/>
    </row>
    <row r="18" spans="2:28" ht="31.35" customHeight="1">
      <c r="B18" s="817"/>
      <c r="C18" s="3024" t="s">
        <v>1625</v>
      </c>
      <c r="D18" s="3025"/>
      <c r="E18" s="3025"/>
      <c r="F18" s="3026"/>
      <c r="G18" s="3026"/>
      <c r="H18" s="3026"/>
      <c r="I18" s="3026"/>
      <c r="J18" s="3026"/>
      <c r="K18" s="3026"/>
      <c r="L18" s="3026"/>
      <c r="M18" s="3026"/>
      <c r="N18" s="3026"/>
      <c r="O18" s="3026"/>
      <c r="P18" s="3026"/>
      <c r="Q18" s="3026"/>
      <c r="R18" s="3026"/>
      <c r="S18" s="3026"/>
      <c r="T18" s="3026"/>
      <c r="U18" s="3026"/>
      <c r="V18" s="3026"/>
      <c r="W18" s="3026"/>
      <c r="X18" s="3026"/>
      <c r="Y18" s="3026"/>
      <c r="Z18" s="3027"/>
      <c r="AA18" s="825"/>
      <c r="AB18" s="818"/>
    </row>
    <row r="19" spans="2:28" ht="31.35" customHeight="1">
      <c r="B19" s="817"/>
      <c r="C19" s="3028" t="s">
        <v>1626</v>
      </c>
      <c r="D19" s="3029"/>
      <c r="E19" s="3029"/>
      <c r="F19" s="3030" t="str">
        <f>入力シート!C10&amp;"　中間前払金"</f>
        <v>○○校区道路改良工事　中間前払金</v>
      </c>
      <c r="G19" s="3030"/>
      <c r="H19" s="3030"/>
      <c r="I19" s="3030"/>
      <c r="J19" s="3030"/>
      <c r="K19" s="3030"/>
      <c r="L19" s="3030"/>
      <c r="M19" s="3030"/>
      <c r="N19" s="3030"/>
      <c r="O19" s="3030"/>
      <c r="P19" s="3030"/>
      <c r="Q19" s="3030"/>
      <c r="R19" s="3030"/>
      <c r="S19" s="3030"/>
      <c r="T19" s="3030"/>
      <c r="U19" s="3030"/>
      <c r="V19" s="3030"/>
      <c r="W19" s="3030"/>
      <c r="X19" s="3030"/>
      <c r="Y19" s="3030"/>
      <c r="Z19" s="3031"/>
      <c r="AA19" s="817"/>
      <c r="AB19" s="818"/>
    </row>
    <row r="20" spans="2:28" ht="31.35" customHeight="1">
      <c r="B20" s="817"/>
      <c r="C20" s="3028" t="s">
        <v>1627</v>
      </c>
      <c r="D20" s="3029"/>
      <c r="E20" s="3029"/>
      <c r="F20" s="3030" t="str">
        <f>入力シート!C12</f>
        <v>久留米市○○町</v>
      </c>
      <c r="G20" s="3030"/>
      <c r="H20" s="3030"/>
      <c r="I20" s="3030"/>
      <c r="J20" s="3030"/>
      <c r="K20" s="3030"/>
      <c r="L20" s="3030"/>
      <c r="M20" s="3030"/>
      <c r="N20" s="3030"/>
      <c r="O20" s="3030"/>
      <c r="P20" s="3030"/>
      <c r="Q20" s="3030"/>
      <c r="R20" s="3030"/>
      <c r="S20" s="3030"/>
      <c r="T20" s="3030"/>
      <c r="U20" s="3030"/>
      <c r="V20" s="3030"/>
      <c r="W20" s="3030"/>
      <c r="X20" s="3030"/>
      <c r="Y20" s="3030"/>
      <c r="Z20" s="3031"/>
      <c r="AA20" s="817"/>
      <c r="AB20" s="818"/>
    </row>
    <row r="21" spans="2:28" ht="31.35" customHeight="1">
      <c r="B21" s="817"/>
      <c r="C21" s="3032"/>
      <c r="D21" s="3033"/>
      <c r="E21" s="3033"/>
      <c r="F21" s="3033"/>
      <c r="G21" s="3033"/>
      <c r="H21" s="3033"/>
      <c r="I21" s="3033"/>
      <c r="J21" s="3033"/>
      <c r="K21" s="3033"/>
      <c r="L21" s="3033"/>
      <c r="M21" s="3033"/>
      <c r="N21" s="3033"/>
      <c r="O21" s="3033"/>
      <c r="P21" s="3033"/>
      <c r="Q21" s="3033"/>
      <c r="R21" s="3033"/>
      <c r="S21" s="3033"/>
      <c r="T21" s="3033"/>
      <c r="U21" s="3033"/>
      <c r="V21" s="3033"/>
      <c r="W21" s="3033"/>
      <c r="X21" s="3033"/>
      <c r="Y21" s="3033"/>
      <c r="Z21" s="3034"/>
      <c r="AA21" s="817"/>
      <c r="AB21" s="818"/>
    </row>
    <row r="22" spans="2:28" ht="31.35" customHeight="1" thickBot="1">
      <c r="B22" s="817"/>
      <c r="C22" s="3035"/>
      <c r="D22" s="3036"/>
      <c r="E22" s="3036"/>
      <c r="F22" s="3036"/>
      <c r="G22" s="3036"/>
      <c r="H22" s="3036"/>
      <c r="I22" s="3036"/>
      <c r="J22" s="3036"/>
      <c r="K22" s="3036"/>
      <c r="L22" s="3036"/>
      <c r="M22" s="3036"/>
      <c r="N22" s="3036"/>
      <c r="O22" s="3036"/>
      <c r="P22" s="3036"/>
      <c r="Q22" s="3036"/>
      <c r="R22" s="3036"/>
      <c r="S22" s="3036"/>
      <c r="T22" s="3036"/>
      <c r="U22" s="3036"/>
      <c r="V22" s="3036"/>
      <c r="W22" s="3036"/>
      <c r="X22" s="3036"/>
      <c r="Y22" s="3036"/>
      <c r="Z22" s="3037"/>
      <c r="AA22" s="817"/>
      <c r="AB22" s="818"/>
    </row>
    <row r="23" spans="2:28" ht="21" customHeight="1">
      <c r="B23" s="817"/>
      <c r="C23" s="760"/>
      <c r="D23" s="760"/>
      <c r="E23" s="760"/>
      <c r="F23" s="760"/>
      <c r="G23" s="760"/>
      <c r="H23" s="760"/>
      <c r="I23" s="760"/>
      <c r="J23" s="760"/>
      <c r="K23" s="760"/>
      <c r="L23" s="760"/>
      <c r="M23" s="760"/>
      <c r="N23" s="760"/>
      <c r="O23" s="760"/>
      <c r="P23" s="760"/>
      <c r="Q23" s="760"/>
      <c r="R23" s="760"/>
      <c r="S23" s="760"/>
      <c r="T23" s="760"/>
      <c r="U23" s="760"/>
      <c r="V23" s="760"/>
      <c r="W23" s="760"/>
      <c r="X23" s="760"/>
      <c r="Y23" s="760"/>
      <c r="Z23" s="760"/>
      <c r="AA23" s="760"/>
      <c r="AB23" s="818"/>
    </row>
    <row r="24" spans="2:28" ht="21" customHeight="1">
      <c r="B24" s="817"/>
      <c r="C24" s="760" t="s">
        <v>1628</v>
      </c>
      <c r="D24" s="760"/>
      <c r="E24" s="760"/>
      <c r="F24" s="760" t="s">
        <v>1629</v>
      </c>
      <c r="G24" s="760"/>
      <c r="H24" s="760"/>
      <c r="I24" s="760"/>
      <c r="J24" s="760"/>
      <c r="K24" s="760"/>
      <c r="L24" s="760"/>
      <c r="M24" s="760"/>
      <c r="N24" s="760"/>
      <c r="O24" s="760"/>
      <c r="P24" s="760"/>
      <c r="Q24" s="760"/>
      <c r="R24" s="760"/>
      <c r="S24" s="760"/>
      <c r="T24" s="760"/>
      <c r="U24" s="760"/>
      <c r="V24" s="760"/>
      <c r="W24" s="760"/>
      <c r="X24" s="760"/>
      <c r="Y24" s="760"/>
      <c r="Z24" s="760"/>
      <c r="AA24" s="760"/>
      <c r="AB24" s="818"/>
    </row>
    <row r="25" spans="2:28" ht="21" customHeight="1">
      <c r="B25" s="817"/>
      <c r="C25" s="760"/>
      <c r="D25" s="760"/>
      <c r="E25" s="3038" t="s">
        <v>1630</v>
      </c>
      <c r="F25" s="3018"/>
      <c r="G25" s="760"/>
      <c r="H25" s="3018" t="s">
        <v>1631</v>
      </c>
      <c r="I25" s="3018"/>
      <c r="J25" s="760"/>
      <c r="K25" s="760"/>
      <c r="L25" s="760"/>
      <c r="M25" s="760"/>
      <c r="N25" s="760"/>
      <c r="O25" s="760"/>
      <c r="P25" s="760"/>
      <c r="Q25" s="760"/>
      <c r="R25" s="760"/>
      <c r="S25" s="760"/>
      <c r="T25" s="760"/>
      <c r="U25" s="760"/>
      <c r="V25" s="760"/>
      <c r="W25" s="760"/>
      <c r="X25" s="760"/>
      <c r="Y25" s="760"/>
      <c r="Z25" s="760"/>
      <c r="AA25" s="760"/>
      <c r="AB25" s="818"/>
    </row>
    <row r="26" spans="2:28" ht="21" customHeight="1" thickBot="1">
      <c r="B26" s="817"/>
      <c r="C26" s="760"/>
      <c r="D26" s="760"/>
      <c r="E26" s="2829" t="s">
        <v>1632</v>
      </c>
      <c r="F26" s="2829"/>
      <c r="G26" s="2829"/>
      <c r="H26" s="2829"/>
      <c r="I26" s="2829"/>
      <c r="J26" s="2829"/>
      <c r="K26" s="2829"/>
      <c r="L26" s="2829"/>
      <c r="M26" s="2829"/>
      <c r="N26" s="2829"/>
      <c r="O26" s="2829"/>
      <c r="P26" s="2829"/>
      <c r="Q26" s="2829"/>
      <c r="R26" s="2829"/>
      <c r="S26" s="2829"/>
      <c r="T26" s="760"/>
      <c r="U26" s="760"/>
      <c r="V26" s="760"/>
      <c r="W26" s="760"/>
      <c r="X26" s="760"/>
      <c r="Y26" s="760"/>
      <c r="Z26" s="760"/>
      <c r="AA26" s="760"/>
      <c r="AB26" s="818"/>
    </row>
    <row r="27" spans="2:28" ht="21" customHeight="1">
      <c r="B27" s="817"/>
      <c r="C27" s="3048" t="s">
        <v>1633</v>
      </c>
      <c r="D27" s="3049"/>
      <c r="E27" s="3049"/>
      <c r="F27" s="3049"/>
      <c r="G27" s="3049"/>
      <c r="H27" s="3050"/>
      <c r="I27" s="3054"/>
      <c r="J27" s="3055"/>
      <c r="K27" s="3055"/>
      <c r="L27" s="3055"/>
      <c r="M27" s="3055" t="s">
        <v>1634</v>
      </c>
      <c r="N27" s="3055"/>
      <c r="O27" s="3055"/>
      <c r="P27" s="3055"/>
      <c r="Q27" s="3055"/>
      <c r="R27" s="3055"/>
      <c r="S27" s="3057"/>
      <c r="T27" s="3057"/>
      <c r="U27" s="3057"/>
      <c r="V27" s="3055" t="s">
        <v>1635</v>
      </c>
      <c r="W27" s="3059"/>
      <c r="X27" s="817"/>
      <c r="Y27" s="760"/>
      <c r="Z27" s="760"/>
      <c r="AA27" s="760"/>
      <c r="AB27" s="818"/>
    </row>
    <row r="28" spans="2:28" ht="21" customHeight="1">
      <c r="B28" s="817"/>
      <c r="C28" s="3051"/>
      <c r="D28" s="3052"/>
      <c r="E28" s="3052"/>
      <c r="F28" s="3052"/>
      <c r="G28" s="3052"/>
      <c r="H28" s="3053"/>
      <c r="I28" s="3056"/>
      <c r="J28" s="3042"/>
      <c r="K28" s="3042"/>
      <c r="L28" s="3042"/>
      <c r="M28" s="3042" t="s">
        <v>1636</v>
      </c>
      <c r="N28" s="3042"/>
      <c r="O28" s="3042"/>
      <c r="P28" s="3042"/>
      <c r="Q28" s="3042"/>
      <c r="R28" s="3058"/>
      <c r="S28" s="3058"/>
      <c r="T28" s="3058"/>
      <c r="U28" s="3058"/>
      <c r="V28" s="3042" t="s">
        <v>1637</v>
      </c>
      <c r="W28" s="3043"/>
      <c r="X28" s="817"/>
      <c r="Y28" s="760"/>
      <c r="Z28" s="760"/>
      <c r="AA28" s="760"/>
      <c r="AB28" s="818"/>
    </row>
    <row r="29" spans="2:28" ht="21" customHeight="1">
      <c r="B29" s="817"/>
      <c r="C29" s="3044" t="s">
        <v>1638</v>
      </c>
      <c r="D29" s="3045"/>
      <c r="E29" s="3045"/>
      <c r="F29" s="3045"/>
      <c r="G29" s="3045"/>
      <c r="H29" s="3046"/>
      <c r="I29" s="826"/>
      <c r="J29" s="3047" t="s">
        <v>1639</v>
      </c>
      <c r="K29" s="3047"/>
      <c r="L29" s="3047"/>
      <c r="M29" s="827"/>
      <c r="N29" s="3047" t="s">
        <v>1640</v>
      </c>
      <c r="O29" s="3047"/>
      <c r="P29" s="3047"/>
      <c r="Q29" s="827"/>
      <c r="R29" s="3047" t="s">
        <v>1641</v>
      </c>
      <c r="S29" s="3047"/>
      <c r="T29" s="3047"/>
      <c r="U29" s="827"/>
      <c r="V29" s="827"/>
      <c r="W29" s="827"/>
      <c r="X29" s="817"/>
      <c r="Y29" s="760"/>
      <c r="Z29" s="760"/>
      <c r="AA29" s="760"/>
      <c r="AB29" s="818"/>
    </row>
    <row r="30" spans="2:28" ht="12" customHeight="1" thickBot="1">
      <c r="B30" s="817"/>
      <c r="C30" s="3060" t="s">
        <v>1642</v>
      </c>
      <c r="D30" s="3061"/>
      <c r="E30" s="3061"/>
      <c r="F30" s="3061"/>
      <c r="G30" s="3061"/>
      <c r="H30" s="3062"/>
      <c r="I30" s="828"/>
      <c r="J30" s="829"/>
      <c r="K30" s="829"/>
      <c r="L30" s="829"/>
      <c r="M30" s="829"/>
      <c r="N30" s="829"/>
      <c r="O30" s="829"/>
      <c r="P30" s="829"/>
      <c r="Q30" s="829"/>
      <c r="R30" s="829"/>
      <c r="S30" s="829"/>
      <c r="T30" s="829"/>
      <c r="U30" s="829"/>
      <c r="V30" s="829"/>
      <c r="W30" s="830"/>
      <c r="X30" s="817"/>
      <c r="Y30" s="760"/>
      <c r="Z30" s="760"/>
      <c r="AA30" s="760"/>
      <c r="AB30" s="818"/>
    </row>
    <row r="31" spans="2:28" ht="30" customHeight="1" thickBot="1">
      <c r="B31" s="817"/>
      <c r="C31" s="3063"/>
      <c r="D31" s="3064"/>
      <c r="E31" s="3064"/>
      <c r="F31" s="3064"/>
      <c r="G31" s="3064"/>
      <c r="H31" s="3065"/>
      <c r="I31" s="831"/>
      <c r="J31" s="832"/>
      <c r="K31" s="851"/>
      <c r="L31" s="852"/>
      <c r="M31" s="852"/>
      <c r="N31" s="852"/>
      <c r="O31" s="852"/>
      <c r="P31" s="852"/>
      <c r="Q31" s="853"/>
      <c r="R31" s="832"/>
      <c r="S31" s="3066" t="s">
        <v>1643</v>
      </c>
      <c r="T31" s="3066"/>
      <c r="U31" s="3066"/>
      <c r="V31" s="3066"/>
      <c r="W31" s="3067"/>
      <c r="X31" s="817"/>
      <c r="Y31" s="760"/>
      <c r="Z31" s="760"/>
      <c r="AA31" s="760"/>
      <c r="AB31" s="818"/>
    </row>
    <row r="32" spans="2:28" ht="12" customHeight="1">
      <c r="B32" s="817"/>
      <c r="C32" s="3051"/>
      <c r="D32" s="3052"/>
      <c r="E32" s="3052"/>
      <c r="F32" s="3052"/>
      <c r="G32" s="3052"/>
      <c r="H32" s="3053"/>
      <c r="I32" s="836"/>
      <c r="J32" s="837"/>
      <c r="K32" s="837"/>
      <c r="L32" s="837"/>
      <c r="M32" s="837"/>
      <c r="N32" s="837"/>
      <c r="O32" s="837"/>
      <c r="P32" s="837"/>
      <c r="Q32" s="837"/>
      <c r="R32" s="837"/>
      <c r="S32" s="837"/>
      <c r="T32" s="837"/>
      <c r="U32" s="837"/>
      <c r="V32" s="837"/>
      <c r="W32" s="838"/>
      <c r="X32" s="817"/>
      <c r="Y32" s="760"/>
      <c r="Z32" s="760"/>
      <c r="AA32" s="760"/>
      <c r="AB32" s="818"/>
    </row>
    <row r="33" spans="1:28" ht="21" customHeight="1">
      <c r="B33" s="817"/>
      <c r="C33" s="3060" t="s">
        <v>1644</v>
      </c>
      <c r="D33" s="3061"/>
      <c r="E33" s="3061"/>
      <c r="F33" s="3061"/>
      <c r="G33" s="3061"/>
      <c r="H33" s="3062"/>
      <c r="I33" s="3068"/>
      <c r="J33" s="3069"/>
      <c r="K33" s="3069"/>
      <c r="L33" s="3069"/>
      <c r="M33" s="3069"/>
      <c r="N33" s="3069"/>
      <c r="O33" s="3069"/>
      <c r="P33" s="3069"/>
      <c r="Q33" s="3069"/>
      <c r="R33" s="3069"/>
      <c r="S33" s="3069"/>
      <c r="T33" s="3069"/>
      <c r="U33" s="3069"/>
      <c r="V33" s="3069"/>
      <c r="W33" s="3070"/>
      <c r="X33" s="817"/>
      <c r="Y33" s="760"/>
      <c r="Z33" s="760"/>
      <c r="AA33" s="760"/>
      <c r="AB33" s="818"/>
    </row>
    <row r="34" spans="1:28" ht="21" customHeight="1">
      <c r="B34" s="817"/>
      <c r="C34" s="3063"/>
      <c r="D34" s="3064"/>
      <c r="E34" s="3064"/>
      <c r="F34" s="3064"/>
      <c r="G34" s="3064"/>
      <c r="H34" s="3065"/>
      <c r="I34" s="3071"/>
      <c r="J34" s="3072"/>
      <c r="K34" s="3072"/>
      <c r="L34" s="3072"/>
      <c r="M34" s="3072"/>
      <c r="N34" s="3072"/>
      <c r="O34" s="3072"/>
      <c r="P34" s="3072"/>
      <c r="Q34" s="3072"/>
      <c r="R34" s="3072"/>
      <c r="S34" s="3072"/>
      <c r="T34" s="3072"/>
      <c r="U34" s="3072"/>
      <c r="V34" s="3072"/>
      <c r="W34" s="3073"/>
      <c r="X34" s="817"/>
      <c r="Y34" s="3039" t="s">
        <v>1645</v>
      </c>
      <c r="Z34" s="3040"/>
      <c r="AA34" s="3041"/>
      <c r="AB34" s="818"/>
    </row>
    <row r="35" spans="1:28" ht="21" customHeight="1">
      <c r="B35" s="817"/>
      <c r="C35" s="3076" t="s">
        <v>1646</v>
      </c>
      <c r="D35" s="3013"/>
      <c r="E35" s="3013"/>
      <c r="F35" s="3013"/>
      <c r="G35" s="3013"/>
      <c r="H35" s="3077"/>
      <c r="I35" s="3078"/>
      <c r="J35" s="3079"/>
      <c r="K35" s="3079"/>
      <c r="L35" s="3079"/>
      <c r="M35" s="3079"/>
      <c r="N35" s="3079"/>
      <c r="O35" s="3079"/>
      <c r="P35" s="3079"/>
      <c r="Q35" s="3079"/>
      <c r="R35" s="3079"/>
      <c r="S35" s="3079"/>
      <c r="T35" s="3079"/>
      <c r="U35" s="3079"/>
      <c r="V35" s="3079"/>
      <c r="W35" s="3080"/>
      <c r="X35" s="817"/>
      <c r="Y35" s="3087"/>
      <c r="Z35" s="3088"/>
      <c r="AA35" s="3089"/>
      <c r="AB35" s="818"/>
    </row>
    <row r="36" spans="1:28" ht="21" customHeight="1">
      <c r="B36" s="817"/>
      <c r="C36" s="3090" t="s">
        <v>1647</v>
      </c>
      <c r="D36" s="3074"/>
      <c r="E36" s="3074"/>
      <c r="F36" s="3074"/>
      <c r="G36" s="3074"/>
      <c r="H36" s="3091"/>
      <c r="I36" s="3081"/>
      <c r="J36" s="3082"/>
      <c r="K36" s="3082"/>
      <c r="L36" s="3082"/>
      <c r="M36" s="3082"/>
      <c r="N36" s="3082"/>
      <c r="O36" s="3082"/>
      <c r="P36" s="3082"/>
      <c r="Q36" s="3082"/>
      <c r="R36" s="3082"/>
      <c r="S36" s="3082"/>
      <c r="T36" s="3082"/>
      <c r="U36" s="3082"/>
      <c r="V36" s="3082"/>
      <c r="W36" s="3083"/>
      <c r="X36" s="817"/>
      <c r="Y36" s="3087"/>
      <c r="Z36" s="3088"/>
      <c r="AA36" s="3089"/>
      <c r="AB36" s="818"/>
    </row>
    <row r="37" spans="1:28" ht="21" customHeight="1" thickBot="1">
      <c r="B37" s="817"/>
      <c r="C37" s="3092"/>
      <c r="D37" s="3093"/>
      <c r="E37" s="3093"/>
      <c r="F37" s="3093"/>
      <c r="G37" s="3093"/>
      <c r="H37" s="3094"/>
      <c r="I37" s="3084"/>
      <c r="J37" s="3085"/>
      <c r="K37" s="3085"/>
      <c r="L37" s="3085"/>
      <c r="M37" s="3085"/>
      <c r="N37" s="3085"/>
      <c r="O37" s="3085"/>
      <c r="P37" s="3085"/>
      <c r="Q37" s="3085"/>
      <c r="R37" s="3085"/>
      <c r="S37" s="3085"/>
      <c r="T37" s="3085"/>
      <c r="U37" s="3085"/>
      <c r="V37" s="3085"/>
      <c r="W37" s="3086"/>
      <c r="X37" s="817"/>
      <c r="Y37" s="3087"/>
      <c r="Z37" s="3088"/>
      <c r="AA37" s="3089"/>
      <c r="AB37" s="818"/>
    </row>
    <row r="38" spans="1:28" ht="15" customHeight="1">
      <c r="B38" s="817"/>
      <c r="C38" s="3095" t="s">
        <v>1648</v>
      </c>
      <c r="D38" s="3095"/>
      <c r="E38" s="839">
        <v>1</v>
      </c>
      <c r="F38" s="840"/>
      <c r="G38" s="3074" t="s">
        <v>1649</v>
      </c>
      <c r="H38" s="2828"/>
      <c r="I38" s="2828"/>
      <c r="J38" s="2828"/>
      <c r="K38" s="2828"/>
      <c r="L38" s="2828"/>
      <c r="M38" s="2828"/>
      <c r="N38" s="2828"/>
      <c r="O38" s="2828"/>
      <c r="P38" s="2828"/>
      <c r="Q38" s="2828"/>
      <c r="R38" s="2828"/>
      <c r="S38" s="2828"/>
      <c r="T38" s="2828"/>
      <c r="U38" s="2828"/>
      <c r="V38" s="2828"/>
      <c r="W38" s="2828"/>
      <c r="X38" s="2828"/>
      <c r="Y38" s="2828"/>
      <c r="Z38" s="2828"/>
      <c r="AA38" s="760"/>
      <c r="AB38" s="818"/>
    </row>
    <row r="39" spans="1:28" ht="15" customHeight="1">
      <c r="B39" s="817"/>
      <c r="C39" s="840"/>
      <c r="D39" s="841"/>
      <c r="E39" s="839">
        <v>2</v>
      </c>
      <c r="F39" s="840"/>
      <c r="G39" s="3074" t="s">
        <v>1650</v>
      </c>
      <c r="H39" s="2828"/>
      <c r="I39" s="2828"/>
      <c r="J39" s="2828"/>
      <c r="K39" s="842" t="s">
        <v>1651</v>
      </c>
      <c r="L39" s="843" t="s">
        <v>1105</v>
      </c>
      <c r="M39" s="843" t="s">
        <v>1652</v>
      </c>
      <c r="N39" s="843" t="s">
        <v>1653</v>
      </c>
      <c r="O39" s="843" t="s">
        <v>1654</v>
      </c>
      <c r="P39" s="843" t="s">
        <v>1651</v>
      </c>
      <c r="Q39" s="843" t="s">
        <v>1655</v>
      </c>
      <c r="R39" s="843" t="s">
        <v>1656</v>
      </c>
      <c r="S39" s="843" t="s">
        <v>1657</v>
      </c>
      <c r="T39" s="844"/>
      <c r="U39" s="844"/>
      <c r="V39" s="844"/>
      <c r="W39" s="845"/>
      <c r="X39" s="760"/>
      <c r="Y39" s="760"/>
      <c r="Z39" s="760"/>
      <c r="AA39" s="760"/>
      <c r="AB39" s="818"/>
    </row>
    <row r="40" spans="1:28" ht="15" customHeight="1" thickBot="1">
      <c r="B40" s="817"/>
      <c r="C40" s="760"/>
      <c r="D40" s="761"/>
      <c r="E40" s="761">
        <v>3</v>
      </c>
      <c r="F40" s="760"/>
      <c r="G40" s="3075" t="s">
        <v>1658</v>
      </c>
      <c r="H40" s="3075"/>
      <c r="I40" s="3075"/>
      <c r="J40" s="3075"/>
      <c r="K40" s="3075"/>
      <c r="L40" s="3075"/>
      <c r="M40" s="3075"/>
      <c r="N40" s="3075"/>
      <c r="O40" s="3075"/>
      <c r="P40" s="3075"/>
      <c r="Q40" s="3075"/>
      <c r="R40" s="3075"/>
      <c r="S40" s="3075"/>
      <c r="T40" s="3075"/>
      <c r="U40" s="3075"/>
      <c r="V40" s="3075"/>
      <c r="W40" s="3075"/>
      <c r="X40" s="3075"/>
      <c r="Y40" s="3075"/>
      <c r="Z40" s="3075"/>
      <c r="AA40" s="760"/>
      <c r="AB40" s="818"/>
    </row>
    <row r="41" spans="1:28" ht="5.25" customHeight="1">
      <c r="B41" s="763"/>
      <c r="C41" s="763"/>
      <c r="D41" s="763"/>
      <c r="E41" s="763"/>
      <c r="F41" s="763"/>
      <c r="G41" s="763"/>
      <c r="H41" s="763"/>
      <c r="I41" s="763"/>
      <c r="J41" s="763"/>
      <c r="K41" s="763"/>
      <c r="L41" s="763"/>
      <c r="M41" s="763"/>
      <c r="N41" s="763"/>
      <c r="O41" s="763"/>
      <c r="P41" s="763"/>
      <c r="Q41" s="763"/>
      <c r="R41" s="763"/>
      <c r="S41" s="763"/>
      <c r="T41" s="763"/>
      <c r="U41" s="763"/>
      <c r="V41" s="763"/>
      <c r="W41" s="763"/>
      <c r="X41" s="763"/>
      <c r="Y41" s="763"/>
      <c r="Z41" s="763"/>
      <c r="AA41" s="763"/>
      <c r="AB41" s="763"/>
    </row>
    <row r="42" spans="1:28">
      <c r="A42" s="846"/>
      <c r="B42" s="760"/>
      <c r="C42" s="760"/>
      <c r="D42" s="760"/>
      <c r="E42" s="760"/>
      <c r="F42" s="760"/>
      <c r="G42" s="760"/>
      <c r="H42" s="760"/>
      <c r="I42" s="760"/>
      <c r="J42" s="760"/>
      <c r="K42" s="760"/>
      <c r="L42" s="760"/>
      <c r="M42" s="760"/>
      <c r="N42" s="760"/>
      <c r="O42" s="760"/>
      <c r="P42" s="760"/>
      <c r="Q42" s="760"/>
      <c r="R42" s="760"/>
      <c r="S42" s="760"/>
      <c r="T42" s="760"/>
      <c r="U42" s="760"/>
      <c r="V42" s="760"/>
      <c r="W42" s="760"/>
      <c r="X42" s="760"/>
      <c r="Y42" s="760"/>
      <c r="Z42" s="760"/>
      <c r="AA42" s="760"/>
      <c r="AB42" s="760"/>
    </row>
    <row r="43" spans="1:28">
      <c r="A43" s="846"/>
      <c r="B43" s="760"/>
      <c r="C43" s="760"/>
      <c r="D43" s="760"/>
      <c r="E43" s="760"/>
      <c r="F43" s="760"/>
      <c r="G43" s="760"/>
      <c r="H43" s="760"/>
      <c r="I43" s="760"/>
      <c r="J43" s="760"/>
      <c r="K43" s="760"/>
      <c r="L43" s="760"/>
      <c r="M43" s="760"/>
      <c r="N43" s="760"/>
      <c r="O43" s="760"/>
      <c r="P43" s="760"/>
      <c r="Q43" s="760"/>
      <c r="R43" s="760"/>
      <c r="S43" s="760"/>
      <c r="T43" s="760"/>
      <c r="U43" s="760"/>
      <c r="V43" s="760"/>
      <c r="W43" s="760"/>
      <c r="X43" s="760"/>
      <c r="Y43" s="760"/>
      <c r="Z43" s="760"/>
      <c r="AA43" s="760"/>
      <c r="AB43" s="760"/>
    </row>
    <row r="44" spans="1:28">
      <c r="A44" s="847"/>
      <c r="C44" s="760"/>
      <c r="D44" s="760"/>
      <c r="E44" s="760"/>
      <c r="F44" s="760"/>
      <c r="G44" s="760"/>
      <c r="H44" s="760"/>
      <c r="I44" s="760"/>
      <c r="J44" s="760"/>
      <c r="K44" s="760"/>
      <c r="L44" s="760"/>
      <c r="M44" s="760"/>
      <c r="N44" s="760"/>
      <c r="O44" s="760"/>
      <c r="P44" s="760"/>
      <c r="Q44" s="760"/>
      <c r="R44" s="760"/>
      <c r="S44" s="760"/>
      <c r="T44" s="760"/>
      <c r="U44" s="760"/>
      <c r="V44" s="760"/>
      <c r="W44" s="760"/>
      <c r="X44" s="760"/>
      <c r="Y44" s="760"/>
      <c r="Z44" s="760"/>
      <c r="AA44" s="760"/>
      <c r="AB44" s="760"/>
    </row>
    <row r="45" spans="1:28">
      <c r="A45" s="846"/>
      <c r="B45" s="760"/>
      <c r="C45" s="760"/>
      <c r="D45" s="760"/>
      <c r="E45" s="760"/>
      <c r="F45" s="760"/>
      <c r="G45" s="760"/>
      <c r="H45" s="760"/>
      <c r="I45" s="760"/>
      <c r="J45" s="760"/>
      <c r="K45" s="760"/>
      <c r="L45" s="760"/>
      <c r="M45" s="760"/>
      <c r="N45" s="760"/>
      <c r="O45" s="760"/>
      <c r="P45" s="760"/>
      <c r="Q45" s="760"/>
      <c r="R45" s="760"/>
      <c r="S45" s="760"/>
      <c r="T45" s="760"/>
      <c r="U45" s="760"/>
      <c r="V45" s="760"/>
      <c r="W45" s="760"/>
      <c r="X45" s="760"/>
      <c r="Y45" s="760"/>
      <c r="Z45" s="760"/>
      <c r="AA45" s="760"/>
      <c r="AB45" s="760"/>
    </row>
    <row r="46" spans="1:28">
      <c r="A46" s="846"/>
      <c r="B46" s="760"/>
      <c r="C46" s="760"/>
      <c r="D46" s="760"/>
      <c r="E46" s="760"/>
      <c r="F46" s="760"/>
      <c r="G46" s="760"/>
      <c r="H46" s="760"/>
      <c r="I46" s="760"/>
      <c r="J46" s="760"/>
      <c r="K46" s="760"/>
      <c r="L46" s="760"/>
      <c r="M46" s="760"/>
      <c r="N46" s="760"/>
      <c r="O46" s="760"/>
      <c r="P46" s="760"/>
      <c r="Q46" s="760"/>
      <c r="R46" s="760"/>
      <c r="S46" s="760"/>
      <c r="T46" s="760"/>
      <c r="U46" s="760"/>
      <c r="V46" s="760"/>
      <c r="W46" s="760"/>
      <c r="X46" s="760"/>
      <c r="Y46" s="760"/>
      <c r="Z46" s="760"/>
      <c r="AA46" s="760"/>
      <c r="AB46" s="760"/>
    </row>
  </sheetData>
  <mergeCells count="58">
    <mergeCell ref="G39:J39"/>
    <mergeCell ref="G40:Z40"/>
    <mergeCell ref="C35:H35"/>
    <mergeCell ref="I35:W37"/>
    <mergeCell ref="Y35:AA37"/>
    <mergeCell ref="C36:H37"/>
    <mergeCell ref="C38:D38"/>
    <mergeCell ref="G38:Z38"/>
    <mergeCell ref="C30:H32"/>
    <mergeCell ref="S31:W31"/>
    <mergeCell ref="C33:H34"/>
    <mergeCell ref="I33:W33"/>
    <mergeCell ref="I34:W34"/>
    <mergeCell ref="C22:Z22"/>
    <mergeCell ref="E25:F25"/>
    <mergeCell ref="H25:I25"/>
    <mergeCell ref="E26:S26"/>
    <mergeCell ref="Y34:AA34"/>
    <mergeCell ref="M28:Q28"/>
    <mergeCell ref="V28:W28"/>
    <mergeCell ref="C29:H29"/>
    <mergeCell ref="J29:L29"/>
    <mergeCell ref="N29:P29"/>
    <mergeCell ref="R29:T29"/>
    <mergeCell ref="C27:H28"/>
    <mergeCell ref="I27:L28"/>
    <mergeCell ref="M27:Q27"/>
    <mergeCell ref="R27:U28"/>
    <mergeCell ref="V27:W27"/>
    <mergeCell ref="C19:E19"/>
    <mergeCell ref="F19:Z19"/>
    <mergeCell ref="C20:E20"/>
    <mergeCell ref="F20:Z20"/>
    <mergeCell ref="C21:Z21"/>
    <mergeCell ref="I16:J16"/>
    <mergeCell ref="L16:X16"/>
    <mergeCell ref="L13:X13"/>
    <mergeCell ref="C18:E18"/>
    <mergeCell ref="F18:Z18"/>
    <mergeCell ref="F6:W6"/>
    <mergeCell ref="Q8:X8"/>
    <mergeCell ref="C11:F11"/>
    <mergeCell ref="Y13:Z13"/>
    <mergeCell ref="L14:X14"/>
    <mergeCell ref="Y14:Z15"/>
    <mergeCell ref="L15:X15"/>
    <mergeCell ref="L2:Q3"/>
    <mergeCell ref="Y3:AA3"/>
    <mergeCell ref="C4:E5"/>
    <mergeCell ref="F4:G5"/>
    <mergeCell ref="H4:I5"/>
    <mergeCell ref="J4:K5"/>
    <mergeCell ref="L4:M5"/>
    <mergeCell ref="N4:O5"/>
    <mergeCell ref="P4:Q5"/>
    <mergeCell ref="R4:S5"/>
    <mergeCell ref="T4:U5"/>
    <mergeCell ref="V4:W5"/>
  </mergeCells>
  <phoneticPr fontId="18"/>
  <printOptions horizontalCentered="1" verticalCentered="1"/>
  <pageMargins left="0.27559055118110237" right="0.19685039370078741" top="0.23622047244094491" bottom="0.23622047244094491" header="0.19685039370078741" footer="0.19685039370078741"/>
  <pageSetup paperSize="9" scale="99" orientation="portrait" blackAndWhite="1" horizontalDpi="300" verticalDpi="300"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AB46"/>
  <sheetViews>
    <sheetView zoomScaleNormal="100" workbookViewId="0"/>
  </sheetViews>
  <sheetFormatPr defaultRowHeight="13.2"/>
  <cols>
    <col min="1" max="1" width="2.6640625" style="776" customWidth="1"/>
    <col min="2" max="28" width="3.6640625" style="776" customWidth="1"/>
    <col min="29" max="66" width="2.6640625" style="776" customWidth="1"/>
    <col min="67" max="256" width="8.88671875" style="776"/>
    <col min="257" max="257" width="2.6640625" style="776" customWidth="1"/>
    <col min="258" max="284" width="3.6640625" style="776" customWidth="1"/>
    <col min="285" max="322" width="2.6640625" style="776" customWidth="1"/>
    <col min="323" max="512" width="8.88671875" style="776"/>
    <col min="513" max="513" width="2.6640625" style="776" customWidth="1"/>
    <col min="514" max="540" width="3.6640625" style="776" customWidth="1"/>
    <col min="541" max="578" width="2.6640625" style="776" customWidth="1"/>
    <col min="579" max="768" width="8.88671875" style="776"/>
    <col min="769" max="769" width="2.6640625" style="776" customWidth="1"/>
    <col min="770" max="796" width="3.6640625" style="776" customWidth="1"/>
    <col min="797" max="834" width="2.6640625" style="776" customWidth="1"/>
    <col min="835" max="1024" width="8.88671875" style="776"/>
    <col min="1025" max="1025" width="2.6640625" style="776" customWidth="1"/>
    <col min="1026" max="1052" width="3.6640625" style="776" customWidth="1"/>
    <col min="1053" max="1090" width="2.6640625" style="776" customWidth="1"/>
    <col min="1091" max="1280" width="8.88671875" style="776"/>
    <col min="1281" max="1281" width="2.6640625" style="776" customWidth="1"/>
    <col min="1282" max="1308" width="3.6640625" style="776" customWidth="1"/>
    <col min="1309" max="1346" width="2.6640625" style="776" customWidth="1"/>
    <col min="1347" max="1536" width="8.88671875" style="776"/>
    <col min="1537" max="1537" width="2.6640625" style="776" customWidth="1"/>
    <col min="1538" max="1564" width="3.6640625" style="776" customWidth="1"/>
    <col min="1565" max="1602" width="2.6640625" style="776" customWidth="1"/>
    <col min="1603" max="1792" width="8.88671875" style="776"/>
    <col min="1793" max="1793" width="2.6640625" style="776" customWidth="1"/>
    <col min="1794" max="1820" width="3.6640625" style="776" customWidth="1"/>
    <col min="1821" max="1858" width="2.6640625" style="776" customWidth="1"/>
    <col min="1859" max="2048" width="8.88671875" style="776"/>
    <col min="2049" max="2049" width="2.6640625" style="776" customWidth="1"/>
    <col min="2050" max="2076" width="3.6640625" style="776" customWidth="1"/>
    <col min="2077" max="2114" width="2.6640625" style="776" customWidth="1"/>
    <col min="2115" max="2304" width="8.88671875" style="776"/>
    <col min="2305" max="2305" width="2.6640625" style="776" customWidth="1"/>
    <col min="2306" max="2332" width="3.6640625" style="776" customWidth="1"/>
    <col min="2333" max="2370" width="2.6640625" style="776" customWidth="1"/>
    <col min="2371" max="2560" width="8.88671875" style="776"/>
    <col min="2561" max="2561" width="2.6640625" style="776" customWidth="1"/>
    <col min="2562" max="2588" width="3.6640625" style="776" customWidth="1"/>
    <col min="2589" max="2626" width="2.6640625" style="776" customWidth="1"/>
    <col min="2627" max="2816" width="8.88671875" style="776"/>
    <col min="2817" max="2817" width="2.6640625" style="776" customWidth="1"/>
    <col min="2818" max="2844" width="3.6640625" style="776" customWidth="1"/>
    <col min="2845" max="2882" width="2.6640625" style="776" customWidth="1"/>
    <col min="2883" max="3072" width="8.88671875" style="776"/>
    <col min="3073" max="3073" width="2.6640625" style="776" customWidth="1"/>
    <col min="3074" max="3100" width="3.6640625" style="776" customWidth="1"/>
    <col min="3101" max="3138" width="2.6640625" style="776" customWidth="1"/>
    <col min="3139" max="3328" width="8.88671875" style="776"/>
    <col min="3329" max="3329" width="2.6640625" style="776" customWidth="1"/>
    <col min="3330" max="3356" width="3.6640625" style="776" customWidth="1"/>
    <col min="3357" max="3394" width="2.6640625" style="776" customWidth="1"/>
    <col min="3395" max="3584" width="8.88671875" style="776"/>
    <col min="3585" max="3585" width="2.6640625" style="776" customWidth="1"/>
    <col min="3586" max="3612" width="3.6640625" style="776" customWidth="1"/>
    <col min="3613" max="3650" width="2.6640625" style="776" customWidth="1"/>
    <col min="3651" max="3840" width="8.88671875" style="776"/>
    <col min="3841" max="3841" width="2.6640625" style="776" customWidth="1"/>
    <col min="3842" max="3868" width="3.6640625" style="776" customWidth="1"/>
    <col min="3869" max="3906" width="2.6640625" style="776" customWidth="1"/>
    <col min="3907" max="4096" width="8.88671875" style="776"/>
    <col min="4097" max="4097" width="2.6640625" style="776" customWidth="1"/>
    <col min="4098" max="4124" width="3.6640625" style="776" customWidth="1"/>
    <col min="4125" max="4162" width="2.6640625" style="776" customWidth="1"/>
    <col min="4163" max="4352" width="8.88671875" style="776"/>
    <col min="4353" max="4353" width="2.6640625" style="776" customWidth="1"/>
    <col min="4354" max="4380" width="3.6640625" style="776" customWidth="1"/>
    <col min="4381" max="4418" width="2.6640625" style="776" customWidth="1"/>
    <col min="4419" max="4608" width="8.88671875" style="776"/>
    <col min="4609" max="4609" width="2.6640625" style="776" customWidth="1"/>
    <col min="4610" max="4636" width="3.6640625" style="776" customWidth="1"/>
    <col min="4637" max="4674" width="2.6640625" style="776" customWidth="1"/>
    <col min="4675" max="4864" width="8.88671875" style="776"/>
    <col min="4865" max="4865" width="2.6640625" style="776" customWidth="1"/>
    <col min="4866" max="4892" width="3.6640625" style="776" customWidth="1"/>
    <col min="4893" max="4930" width="2.6640625" style="776" customWidth="1"/>
    <col min="4931" max="5120" width="8.88671875" style="776"/>
    <col min="5121" max="5121" width="2.6640625" style="776" customWidth="1"/>
    <col min="5122" max="5148" width="3.6640625" style="776" customWidth="1"/>
    <col min="5149" max="5186" width="2.6640625" style="776" customWidth="1"/>
    <col min="5187" max="5376" width="8.88671875" style="776"/>
    <col min="5377" max="5377" width="2.6640625" style="776" customWidth="1"/>
    <col min="5378" max="5404" width="3.6640625" style="776" customWidth="1"/>
    <col min="5405" max="5442" width="2.6640625" style="776" customWidth="1"/>
    <col min="5443" max="5632" width="8.88671875" style="776"/>
    <col min="5633" max="5633" width="2.6640625" style="776" customWidth="1"/>
    <col min="5634" max="5660" width="3.6640625" style="776" customWidth="1"/>
    <col min="5661" max="5698" width="2.6640625" style="776" customWidth="1"/>
    <col min="5699" max="5888" width="8.88671875" style="776"/>
    <col min="5889" max="5889" width="2.6640625" style="776" customWidth="1"/>
    <col min="5890" max="5916" width="3.6640625" style="776" customWidth="1"/>
    <col min="5917" max="5954" width="2.6640625" style="776" customWidth="1"/>
    <col min="5955" max="6144" width="8.88671875" style="776"/>
    <col min="6145" max="6145" width="2.6640625" style="776" customWidth="1"/>
    <col min="6146" max="6172" width="3.6640625" style="776" customWidth="1"/>
    <col min="6173" max="6210" width="2.6640625" style="776" customWidth="1"/>
    <col min="6211" max="6400" width="8.88671875" style="776"/>
    <col min="6401" max="6401" width="2.6640625" style="776" customWidth="1"/>
    <col min="6402" max="6428" width="3.6640625" style="776" customWidth="1"/>
    <col min="6429" max="6466" width="2.6640625" style="776" customWidth="1"/>
    <col min="6467" max="6656" width="8.88671875" style="776"/>
    <col min="6657" max="6657" width="2.6640625" style="776" customWidth="1"/>
    <col min="6658" max="6684" width="3.6640625" style="776" customWidth="1"/>
    <col min="6685" max="6722" width="2.6640625" style="776" customWidth="1"/>
    <col min="6723" max="6912" width="8.88671875" style="776"/>
    <col min="6913" max="6913" width="2.6640625" style="776" customWidth="1"/>
    <col min="6914" max="6940" width="3.6640625" style="776" customWidth="1"/>
    <col min="6941" max="6978" width="2.6640625" style="776" customWidth="1"/>
    <col min="6979" max="7168" width="8.88671875" style="776"/>
    <col min="7169" max="7169" width="2.6640625" style="776" customWidth="1"/>
    <col min="7170" max="7196" width="3.6640625" style="776" customWidth="1"/>
    <col min="7197" max="7234" width="2.6640625" style="776" customWidth="1"/>
    <col min="7235" max="7424" width="8.88671875" style="776"/>
    <col min="7425" max="7425" width="2.6640625" style="776" customWidth="1"/>
    <col min="7426" max="7452" width="3.6640625" style="776" customWidth="1"/>
    <col min="7453" max="7490" width="2.6640625" style="776" customWidth="1"/>
    <col min="7491" max="7680" width="8.88671875" style="776"/>
    <col min="7681" max="7681" width="2.6640625" style="776" customWidth="1"/>
    <col min="7682" max="7708" width="3.6640625" style="776" customWidth="1"/>
    <col min="7709" max="7746" width="2.6640625" style="776" customWidth="1"/>
    <col min="7747" max="7936" width="8.88671875" style="776"/>
    <col min="7937" max="7937" width="2.6640625" style="776" customWidth="1"/>
    <col min="7938" max="7964" width="3.6640625" style="776" customWidth="1"/>
    <col min="7965" max="8002" width="2.6640625" style="776" customWidth="1"/>
    <col min="8003" max="8192" width="8.88671875" style="776"/>
    <col min="8193" max="8193" width="2.6640625" style="776" customWidth="1"/>
    <col min="8194" max="8220" width="3.6640625" style="776" customWidth="1"/>
    <col min="8221" max="8258" width="2.6640625" style="776" customWidth="1"/>
    <col min="8259" max="8448" width="8.88671875" style="776"/>
    <col min="8449" max="8449" width="2.6640625" style="776" customWidth="1"/>
    <col min="8450" max="8476" width="3.6640625" style="776" customWidth="1"/>
    <col min="8477" max="8514" width="2.6640625" style="776" customWidth="1"/>
    <col min="8515" max="8704" width="8.88671875" style="776"/>
    <col min="8705" max="8705" width="2.6640625" style="776" customWidth="1"/>
    <col min="8706" max="8732" width="3.6640625" style="776" customWidth="1"/>
    <col min="8733" max="8770" width="2.6640625" style="776" customWidth="1"/>
    <col min="8771" max="8960" width="8.88671875" style="776"/>
    <col min="8961" max="8961" width="2.6640625" style="776" customWidth="1"/>
    <col min="8962" max="8988" width="3.6640625" style="776" customWidth="1"/>
    <col min="8989" max="9026" width="2.6640625" style="776" customWidth="1"/>
    <col min="9027" max="9216" width="8.88671875" style="776"/>
    <col min="9217" max="9217" width="2.6640625" style="776" customWidth="1"/>
    <col min="9218" max="9244" width="3.6640625" style="776" customWidth="1"/>
    <col min="9245" max="9282" width="2.6640625" style="776" customWidth="1"/>
    <col min="9283" max="9472" width="8.88671875" style="776"/>
    <col min="9473" max="9473" width="2.6640625" style="776" customWidth="1"/>
    <col min="9474" max="9500" width="3.6640625" style="776" customWidth="1"/>
    <col min="9501" max="9538" width="2.6640625" style="776" customWidth="1"/>
    <col min="9539" max="9728" width="8.88671875" style="776"/>
    <col min="9729" max="9729" width="2.6640625" style="776" customWidth="1"/>
    <col min="9730" max="9756" width="3.6640625" style="776" customWidth="1"/>
    <col min="9757" max="9794" width="2.6640625" style="776" customWidth="1"/>
    <col min="9795" max="9984" width="8.88671875" style="776"/>
    <col min="9985" max="9985" width="2.6640625" style="776" customWidth="1"/>
    <col min="9986" max="10012" width="3.6640625" style="776" customWidth="1"/>
    <col min="10013" max="10050" width="2.6640625" style="776" customWidth="1"/>
    <col min="10051" max="10240" width="8.88671875" style="776"/>
    <col min="10241" max="10241" width="2.6640625" style="776" customWidth="1"/>
    <col min="10242" max="10268" width="3.6640625" style="776" customWidth="1"/>
    <col min="10269" max="10306" width="2.6640625" style="776" customWidth="1"/>
    <col min="10307" max="10496" width="8.88671875" style="776"/>
    <col min="10497" max="10497" width="2.6640625" style="776" customWidth="1"/>
    <col min="10498" max="10524" width="3.6640625" style="776" customWidth="1"/>
    <col min="10525" max="10562" width="2.6640625" style="776" customWidth="1"/>
    <col min="10563" max="10752" width="8.88671875" style="776"/>
    <col min="10753" max="10753" width="2.6640625" style="776" customWidth="1"/>
    <col min="10754" max="10780" width="3.6640625" style="776" customWidth="1"/>
    <col min="10781" max="10818" width="2.6640625" style="776" customWidth="1"/>
    <col min="10819" max="11008" width="8.88671875" style="776"/>
    <col min="11009" max="11009" width="2.6640625" style="776" customWidth="1"/>
    <col min="11010" max="11036" width="3.6640625" style="776" customWidth="1"/>
    <col min="11037" max="11074" width="2.6640625" style="776" customWidth="1"/>
    <col min="11075" max="11264" width="8.88671875" style="776"/>
    <col min="11265" max="11265" width="2.6640625" style="776" customWidth="1"/>
    <col min="11266" max="11292" width="3.6640625" style="776" customWidth="1"/>
    <col min="11293" max="11330" width="2.6640625" style="776" customWidth="1"/>
    <col min="11331" max="11520" width="8.88671875" style="776"/>
    <col min="11521" max="11521" width="2.6640625" style="776" customWidth="1"/>
    <col min="11522" max="11548" width="3.6640625" style="776" customWidth="1"/>
    <col min="11549" max="11586" width="2.6640625" style="776" customWidth="1"/>
    <col min="11587" max="11776" width="8.88671875" style="776"/>
    <col min="11777" max="11777" width="2.6640625" style="776" customWidth="1"/>
    <col min="11778" max="11804" width="3.6640625" style="776" customWidth="1"/>
    <col min="11805" max="11842" width="2.6640625" style="776" customWidth="1"/>
    <col min="11843" max="12032" width="8.88671875" style="776"/>
    <col min="12033" max="12033" width="2.6640625" style="776" customWidth="1"/>
    <col min="12034" max="12060" width="3.6640625" style="776" customWidth="1"/>
    <col min="12061" max="12098" width="2.6640625" style="776" customWidth="1"/>
    <col min="12099" max="12288" width="8.88671875" style="776"/>
    <col min="12289" max="12289" width="2.6640625" style="776" customWidth="1"/>
    <col min="12290" max="12316" width="3.6640625" style="776" customWidth="1"/>
    <col min="12317" max="12354" width="2.6640625" style="776" customWidth="1"/>
    <col min="12355" max="12544" width="8.88671875" style="776"/>
    <col min="12545" max="12545" width="2.6640625" style="776" customWidth="1"/>
    <col min="12546" max="12572" width="3.6640625" style="776" customWidth="1"/>
    <col min="12573" max="12610" width="2.6640625" style="776" customWidth="1"/>
    <col min="12611" max="12800" width="8.88671875" style="776"/>
    <col min="12801" max="12801" width="2.6640625" style="776" customWidth="1"/>
    <col min="12802" max="12828" width="3.6640625" style="776" customWidth="1"/>
    <col min="12829" max="12866" width="2.6640625" style="776" customWidth="1"/>
    <col min="12867" max="13056" width="8.88671875" style="776"/>
    <col min="13057" max="13057" width="2.6640625" style="776" customWidth="1"/>
    <col min="13058" max="13084" width="3.6640625" style="776" customWidth="1"/>
    <col min="13085" max="13122" width="2.6640625" style="776" customWidth="1"/>
    <col min="13123" max="13312" width="8.88671875" style="776"/>
    <col min="13313" max="13313" width="2.6640625" style="776" customWidth="1"/>
    <col min="13314" max="13340" width="3.6640625" style="776" customWidth="1"/>
    <col min="13341" max="13378" width="2.6640625" style="776" customWidth="1"/>
    <col min="13379" max="13568" width="8.88671875" style="776"/>
    <col min="13569" max="13569" width="2.6640625" style="776" customWidth="1"/>
    <col min="13570" max="13596" width="3.6640625" style="776" customWidth="1"/>
    <col min="13597" max="13634" width="2.6640625" style="776" customWidth="1"/>
    <col min="13635" max="13824" width="8.88671875" style="776"/>
    <col min="13825" max="13825" width="2.6640625" style="776" customWidth="1"/>
    <col min="13826" max="13852" width="3.6640625" style="776" customWidth="1"/>
    <col min="13853" max="13890" width="2.6640625" style="776" customWidth="1"/>
    <col min="13891" max="14080" width="8.88671875" style="776"/>
    <col min="14081" max="14081" width="2.6640625" style="776" customWidth="1"/>
    <col min="14082" max="14108" width="3.6640625" style="776" customWidth="1"/>
    <col min="14109" max="14146" width="2.6640625" style="776" customWidth="1"/>
    <col min="14147" max="14336" width="8.88671875" style="776"/>
    <col min="14337" max="14337" width="2.6640625" style="776" customWidth="1"/>
    <col min="14338" max="14364" width="3.6640625" style="776" customWidth="1"/>
    <col min="14365" max="14402" width="2.6640625" style="776" customWidth="1"/>
    <col min="14403" max="14592" width="8.88671875" style="776"/>
    <col min="14593" max="14593" width="2.6640625" style="776" customWidth="1"/>
    <col min="14594" max="14620" width="3.6640625" style="776" customWidth="1"/>
    <col min="14621" max="14658" width="2.6640625" style="776" customWidth="1"/>
    <col min="14659" max="14848" width="8.88671875" style="776"/>
    <col min="14849" max="14849" width="2.6640625" style="776" customWidth="1"/>
    <col min="14850" max="14876" width="3.6640625" style="776" customWidth="1"/>
    <col min="14877" max="14914" width="2.6640625" style="776" customWidth="1"/>
    <col min="14915" max="15104" width="8.88671875" style="776"/>
    <col min="15105" max="15105" width="2.6640625" style="776" customWidth="1"/>
    <col min="15106" max="15132" width="3.6640625" style="776" customWidth="1"/>
    <col min="15133" max="15170" width="2.6640625" style="776" customWidth="1"/>
    <col min="15171" max="15360" width="8.88671875" style="776"/>
    <col min="15361" max="15361" width="2.6640625" style="776" customWidth="1"/>
    <col min="15362" max="15388" width="3.6640625" style="776" customWidth="1"/>
    <col min="15389" max="15426" width="2.6640625" style="776" customWidth="1"/>
    <col min="15427" max="15616" width="8.88671875" style="776"/>
    <col min="15617" max="15617" width="2.6640625" style="776" customWidth="1"/>
    <col min="15618" max="15644" width="3.6640625" style="776" customWidth="1"/>
    <col min="15645" max="15682" width="2.6640625" style="776" customWidth="1"/>
    <col min="15683" max="15872" width="8.88671875" style="776"/>
    <col min="15873" max="15873" width="2.6640625" style="776" customWidth="1"/>
    <col min="15874" max="15900" width="3.6640625" style="776" customWidth="1"/>
    <col min="15901" max="15938" width="2.6640625" style="776" customWidth="1"/>
    <col min="15939" max="16128" width="8.88671875" style="776"/>
    <col min="16129" max="16129" width="2.6640625" style="776" customWidth="1"/>
    <col min="16130" max="16156" width="3.6640625" style="776" customWidth="1"/>
    <col min="16157" max="16194" width="2.6640625" style="776" customWidth="1"/>
    <col min="16195" max="16384" width="8.88671875" style="776"/>
  </cols>
  <sheetData>
    <row r="1" spans="1:28" ht="13.5" customHeight="1" thickBot="1">
      <c r="A1" s="811"/>
      <c r="B1" s="766"/>
      <c r="C1" s="766"/>
      <c r="D1" s="766"/>
      <c r="E1" s="766"/>
      <c r="F1" s="766"/>
      <c r="G1" s="766"/>
      <c r="H1" s="766"/>
      <c r="I1" s="766"/>
      <c r="J1" s="766"/>
      <c r="K1" s="766"/>
      <c r="L1" s="766"/>
      <c r="M1" s="766"/>
      <c r="N1" s="766"/>
      <c r="O1" s="766"/>
      <c r="P1" s="766"/>
      <c r="Q1" s="766"/>
      <c r="R1" s="766"/>
      <c r="S1" s="766"/>
      <c r="T1" s="766"/>
      <c r="U1" s="766"/>
      <c r="V1" s="766"/>
      <c r="W1" s="766"/>
      <c r="X1" s="766"/>
      <c r="Y1" s="766"/>
      <c r="Z1" s="766"/>
      <c r="AA1" s="766"/>
      <c r="AB1" s="766"/>
    </row>
    <row r="2" spans="1:28" ht="21" customHeight="1" thickBot="1">
      <c r="A2" s="812"/>
      <c r="B2" s="813"/>
      <c r="C2" s="814"/>
      <c r="D2" s="814"/>
      <c r="E2" s="814"/>
      <c r="F2" s="814"/>
      <c r="G2" s="814"/>
      <c r="H2" s="814"/>
      <c r="I2" s="814"/>
      <c r="J2" s="814"/>
      <c r="K2" s="814"/>
      <c r="L2" s="2991" t="s">
        <v>1610</v>
      </c>
      <c r="M2" s="2991"/>
      <c r="N2" s="2991"/>
      <c r="O2" s="2991"/>
      <c r="P2" s="2991"/>
      <c r="Q2" s="2991"/>
      <c r="R2" s="815"/>
      <c r="S2" s="815"/>
      <c r="T2" s="815"/>
      <c r="U2" s="814"/>
      <c r="V2" s="814"/>
      <c r="W2" s="814"/>
      <c r="X2" s="814"/>
      <c r="Y2" s="814"/>
      <c r="Z2" s="814"/>
      <c r="AA2" s="814"/>
      <c r="AB2" s="816"/>
    </row>
    <row r="3" spans="1:28" ht="21" customHeight="1">
      <c r="B3" s="817"/>
      <c r="C3" s="760"/>
      <c r="D3" s="760"/>
      <c r="E3" s="760"/>
      <c r="F3" s="760"/>
      <c r="G3" s="760"/>
      <c r="H3" s="760"/>
      <c r="I3" s="760"/>
      <c r="J3" s="760"/>
      <c r="K3" s="760"/>
      <c r="L3" s="2992"/>
      <c r="M3" s="2992"/>
      <c r="N3" s="2992"/>
      <c r="O3" s="2992"/>
      <c r="P3" s="2992"/>
      <c r="Q3" s="2992"/>
      <c r="R3" s="760"/>
      <c r="S3" s="760"/>
      <c r="T3" s="760"/>
      <c r="U3" s="760"/>
      <c r="V3" s="760"/>
      <c r="W3" s="760"/>
      <c r="X3" s="760"/>
      <c r="Y3" s="2993" t="s">
        <v>1612</v>
      </c>
      <c r="Z3" s="2994"/>
      <c r="AA3" s="2995"/>
      <c r="AB3" s="818"/>
    </row>
    <row r="4" spans="1:28" ht="21" customHeight="1">
      <c r="B4" s="817"/>
      <c r="C4" s="2820" t="s">
        <v>1613</v>
      </c>
      <c r="D4" s="2820"/>
      <c r="E4" s="2996"/>
      <c r="F4" s="3096"/>
      <c r="G4" s="3097"/>
      <c r="H4" s="3100" t="s">
        <v>1659</v>
      </c>
      <c r="I4" s="3101"/>
      <c r="J4" s="3100">
        <v>1</v>
      </c>
      <c r="K4" s="3104"/>
      <c r="L4" s="3100">
        <v>0</v>
      </c>
      <c r="M4" s="3106"/>
      <c r="N4" s="3108">
        <v>0</v>
      </c>
      <c r="O4" s="3109"/>
      <c r="P4" s="3106">
        <v>0</v>
      </c>
      <c r="Q4" s="3104"/>
      <c r="R4" s="3100">
        <v>0</v>
      </c>
      <c r="S4" s="3106"/>
      <c r="T4" s="3108">
        <v>0</v>
      </c>
      <c r="U4" s="3109"/>
      <c r="V4" s="3100">
        <v>0</v>
      </c>
      <c r="W4" s="3104"/>
      <c r="Y4" s="817"/>
      <c r="Z4" s="760"/>
      <c r="AA4" s="818"/>
      <c r="AB4" s="818"/>
    </row>
    <row r="5" spans="1:28" ht="21" customHeight="1">
      <c r="B5" s="817"/>
      <c r="C5" s="2820"/>
      <c r="D5" s="2820"/>
      <c r="E5" s="2996"/>
      <c r="F5" s="3098"/>
      <c r="G5" s="3099"/>
      <c r="H5" s="3102"/>
      <c r="I5" s="3103"/>
      <c r="J5" s="3102"/>
      <c r="K5" s="3105"/>
      <c r="L5" s="3102"/>
      <c r="M5" s="3107"/>
      <c r="N5" s="3110"/>
      <c r="O5" s="3111"/>
      <c r="P5" s="3107"/>
      <c r="Q5" s="3105"/>
      <c r="R5" s="3102"/>
      <c r="S5" s="3107"/>
      <c r="T5" s="3110"/>
      <c r="U5" s="3111"/>
      <c r="V5" s="3102"/>
      <c r="W5" s="3105"/>
      <c r="Y5" s="817"/>
      <c r="Z5" s="760"/>
      <c r="AA5" s="818"/>
      <c r="AB5" s="818"/>
    </row>
    <row r="6" spans="1:28" ht="21" customHeight="1" thickBot="1">
      <c r="B6" s="817"/>
      <c r="C6" s="760"/>
      <c r="D6" s="760"/>
      <c r="E6" s="760"/>
      <c r="F6" s="3013" t="s">
        <v>1614</v>
      </c>
      <c r="G6" s="3013"/>
      <c r="H6" s="3013"/>
      <c r="I6" s="3013"/>
      <c r="J6" s="3013"/>
      <c r="K6" s="3013"/>
      <c r="L6" s="3013"/>
      <c r="M6" s="3013"/>
      <c r="N6" s="3013"/>
      <c r="O6" s="3013"/>
      <c r="P6" s="3013"/>
      <c r="Q6" s="3013"/>
      <c r="R6" s="3013"/>
      <c r="S6" s="3013"/>
      <c r="T6" s="3013"/>
      <c r="U6" s="3013"/>
      <c r="V6" s="3013"/>
      <c r="W6" s="3013"/>
      <c r="X6" s="760"/>
      <c r="Y6" s="765"/>
      <c r="Z6" s="766"/>
      <c r="AA6" s="767"/>
      <c r="AB6" s="818"/>
    </row>
    <row r="7" spans="1:28" ht="21" customHeight="1">
      <c r="B7" s="817"/>
      <c r="C7" s="760"/>
      <c r="D7" s="760"/>
      <c r="E7" s="760"/>
      <c r="F7" s="760"/>
      <c r="G7" s="760"/>
      <c r="H7" s="760"/>
      <c r="I7" s="760"/>
      <c r="J7" s="760"/>
      <c r="K7" s="760"/>
      <c r="L7" s="760"/>
      <c r="M7" s="760"/>
      <c r="N7" s="760"/>
      <c r="O7" s="760"/>
      <c r="P7" s="760"/>
      <c r="Q7" s="760"/>
      <c r="R7" s="760"/>
      <c r="S7" s="760"/>
      <c r="T7" s="760"/>
      <c r="U7" s="760"/>
      <c r="V7" s="760"/>
      <c r="W7" s="760"/>
      <c r="X7" s="760"/>
      <c r="Y7" s="760"/>
      <c r="Z7" s="760"/>
      <c r="AA7" s="760"/>
      <c r="AB7" s="818"/>
    </row>
    <row r="8" spans="1:28" ht="21" customHeight="1">
      <c r="B8" s="817"/>
      <c r="C8" s="760" t="s">
        <v>1615</v>
      </c>
      <c r="D8" s="760"/>
      <c r="E8" s="760"/>
      <c r="F8" s="760"/>
      <c r="G8" s="760"/>
      <c r="H8" s="760"/>
      <c r="I8" s="760"/>
      <c r="J8" s="760"/>
      <c r="K8" s="760"/>
      <c r="L8" s="760"/>
      <c r="M8" s="760"/>
      <c r="N8" s="760"/>
      <c r="O8" s="760"/>
      <c r="P8" s="760"/>
      <c r="Q8" s="3112" t="s">
        <v>1616</v>
      </c>
      <c r="R8" s="3112"/>
      <c r="S8" s="3112"/>
      <c r="T8" s="3112"/>
      <c r="U8" s="3112"/>
      <c r="V8" s="3112"/>
      <c r="W8" s="3112"/>
      <c r="X8" s="3112"/>
      <c r="Y8" s="819"/>
      <c r="Z8" s="760"/>
      <c r="AA8" s="760"/>
      <c r="AB8" s="818"/>
    </row>
    <row r="9" spans="1:28" ht="21" customHeight="1">
      <c r="B9" s="817"/>
      <c r="C9" s="760"/>
      <c r="D9" s="760"/>
      <c r="E9" s="760"/>
      <c r="F9" s="760"/>
      <c r="G9" s="760"/>
      <c r="H9" s="760"/>
      <c r="I9" s="760"/>
      <c r="J9" s="760"/>
      <c r="K9" s="760"/>
      <c r="L9" s="760"/>
      <c r="M9" s="760"/>
      <c r="N9" s="760"/>
      <c r="O9" s="760"/>
      <c r="P9" s="760"/>
      <c r="Q9" s="760"/>
      <c r="R9" s="760"/>
      <c r="S9" s="760"/>
      <c r="T9" s="760"/>
      <c r="U9" s="760"/>
      <c r="V9" s="760"/>
      <c r="W9" s="760"/>
      <c r="X9" s="760"/>
      <c r="Y9" s="760"/>
      <c r="Z9" s="760"/>
      <c r="AA9" s="760"/>
      <c r="AB9" s="818"/>
    </row>
    <row r="10" spans="1:28" ht="21" customHeight="1">
      <c r="B10" s="817"/>
      <c r="C10" s="760" t="s">
        <v>1617</v>
      </c>
      <c r="D10" s="760"/>
      <c r="E10" s="760"/>
      <c r="F10" s="760"/>
      <c r="G10" s="760"/>
      <c r="H10" s="760"/>
      <c r="I10" s="760"/>
      <c r="J10" s="760"/>
      <c r="K10" s="760"/>
      <c r="L10" s="760"/>
      <c r="M10" s="760"/>
      <c r="N10" s="760"/>
      <c r="O10" s="760"/>
      <c r="P10" s="760"/>
      <c r="Q10" s="760"/>
      <c r="R10" s="760"/>
      <c r="S10" s="760"/>
      <c r="T10" s="760"/>
      <c r="U10" s="760"/>
      <c r="V10" s="760"/>
      <c r="W10" s="760"/>
      <c r="X10" s="760"/>
      <c r="Y10" s="760"/>
      <c r="Z10" s="760"/>
      <c r="AA10" s="760"/>
      <c r="AB10" s="818"/>
    </row>
    <row r="11" spans="1:28" ht="21" customHeight="1">
      <c r="B11" s="817"/>
      <c r="C11" s="3015" t="s">
        <v>1618</v>
      </c>
      <c r="D11" s="3015"/>
      <c r="E11" s="3015"/>
      <c r="F11" s="3015"/>
      <c r="G11" s="760"/>
      <c r="H11" s="760"/>
      <c r="I11" s="760"/>
      <c r="J11" s="760"/>
      <c r="K11" s="760"/>
      <c r="L11" s="760"/>
      <c r="M11" s="760"/>
      <c r="N11" s="760"/>
      <c r="O11" s="760"/>
      <c r="P11" s="760"/>
      <c r="Q11" s="760"/>
      <c r="R11" s="760"/>
      <c r="S11" s="760"/>
      <c r="T11" s="760"/>
      <c r="U11" s="760"/>
      <c r="V11" s="760"/>
      <c r="W11" s="760"/>
      <c r="X11" s="760"/>
      <c r="Y11" s="760"/>
      <c r="Z11" s="760"/>
      <c r="AA11" s="760"/>
      <c r="AB11" s="818"/>
    </row>
    <row r="12" spans="1:28" ht="21" customHeight="1">
      <c r="B12" s="817"/>
      <c r="C12" s="760"/>
      <c r="D12" s="760"/>
      <c r="E12" s="760"/>
      <c r="F12" s="760"/>
      <c r="G12" s="760"/>
      <c r="H12" s="760"/>
      <c r="I12" s="820" t="s">
        <v>1619</v>
      </c>
      <c r="J12" s="821">
        <v>8</v>
      </c>
      <c r="K12" s="822">
        <v>3</v>
      </c>
      <c r="L12" s="823">
        <v>0</v>
      </c>
      <c r="M12" s="820" t="s">
        <v>1620</v>
      </c>
      <c r="N12" s="821" t="s">
        <v>1660</v>
      </c>
      <c r="O12" s="822" t="s">
        <v>1660</v>
      </c>
      <c r="P12" s="822" t="s">
        <v>1660</v>
      </c>
      <c r="Q12" s="823" t="s">
        <v>1660</v>
      </c>
      <c r="R12" s="760"/>
      <c r="S12" s="760"/>
      <c r="T12" s="760"/>
      <c r="U12" s="760"/>
      <c r="V12" s="760"/>
      <c r="W12" s="760"/>
      <c r="X12" s="760"/>
      <c r="Y12" s="760"/>
      <c r="Z12" s="760"/>
      <c r="AA12" s="760"/>
      <c r="AB12" s="818"/>
    </row>
    <row r="13" spans="1:28" ht="21" customHeight="1">
      <c r="B13" s="817"/>
      <c r="C13" s="760"/>
      <c r="D13" s="760"/>
      <c r="E13" s="760"/>
      <c r="F13" s="760"/>
      <c r="G13" s="760"/>
      <c r="H13" s="760"/>
      <c r="I13" s="760" t="s">
        <v>1621</v>
      </c>
      <c r="J13" s="760"/>
      <c r="K13" s="760"/>
      <c r="L13" s="3114" t="s">
        <v>1661</v>
      </c>
      <c r="M13" s="3114"/>
      <c r="N13" s="3114"/>
      <c r="O13" s="3114"/>
      <c r="P13" s="3114"/>
      <c r="Q13" s="3114"/>
      <c r="R13" s="3114"/>
      <c r="S13" s="3114"/>
      <c r="T13" s="3114"/>
      <c r="U13" s="3114"/>
      <c r="V13" s="3114"/>
      <c r="W13" s="3114"/>
      <c r="X13" s="2828"/>
      <c r="Y13" s="3016"/>
      <c r="Z13" s="3016"/>
      <c r="AA13" s="761"/>
      <c r="AB13" s="818"/>
    </row>
    <row r="14" spans="1:28" ht="21" customHeight="1">
      <c r="B14" s="817"/>
      <c r="C14" s="760"/>
      <c r="D14" s="760"/>
      <c r="E14" s="760"/>
      <c r="F14" s="760"/>
      <c r="G14" s="760"/>
      <c r="H14" s="760"/>
      <c r="I14" s="760" t="s">
        <v>1622</v>
      </c>
      <c r="J14" s="760"/>
      <c r="K14" s="760"/>
      <c r="L14" s="3113" t="s">
        <v>1662</v>
      </c>
      <c r="M14" s="2828"/>
      <c r="N14" s="2828"/>
      <c r="O14" s="2828"/>
      <c r="P14" s="2828"/>
      <c r="Q14" s="2828"/>
      <c r="R14" s="2828"/>
      <c r="S14" s="2828"/>
      <c r="T14" s="2828"/>
      <c r="U14" s="2828"/>
      <c r="V14" s="2828"/>
      <c r="W14" s="2828"/>
      <c r="X14" s="2828"/>
      <c r="Y14" s="3019"/>
      <c r="Z14" s="3020"/>
      <c r="AA14" s="824"/>
      <c r="AB14" s="818"/>
    </row>
    <row r="15" spans="1:28" ht="21" customHeight="1">
      <c r="B15" s="817"/>
      <c r="C15" s="760"/>
      <c r="D15" s="760"/>
      <c r="E15" s="760"/>
      <c r="F15" s="760"/>
      <c r="G15" s="760"/>
      <c r="H15" s="760"/>
      <c r="I15" s="760" t="s">
        <v>1623</v>
      </c>
      <c r="J15" s="760"/>
      <c r="K15" s="760"/>
      <c r="L15" s="3114" t="s">
        <v>1663</v>
      </c>
      <c r="M15" s="3115"/>
      <c r="N15" s="3115"/>
      <c r="O15" s="3115"/>
      <c r="P15" s="3115"/>
      <c r="Q15" s="3115"/>
      <c r="R15" s="3115"/>
      <c r="S15" s="3115"/>
      <c r="T15" s="3115"/>
      <c r="U15" s="3115"/>
      <c r="V15" s="3115"/>
      <c r="W15" s="3115"/>
      <c r="X15" s="3115"/>
      <c r="Y15" s="3020"/>
      <c r="Z15" s="3020"/>
      <c r="AA15" s="824"/>
      <c r="AB15" s="818"/>
    </row>
    <row r="16" spans="1:28" ht="21" customHeight="1">
      <c r="B16" s="817"/>
      <c r="C16" s="760"/>
      <c r="D16" s="760"/>
      <c r="E16" s="760"/>
      <c r="F16" s="760"/>
      <c r="G16" s="760"/>
      <c r="H16" s="760"/>
      <c r="I16" s="2828" t="s">
        <v>1624</v>
      </c>
      <c r="J16" s="2828"/>
      <c r="K16" s="760"/>
      <c r="L16" s="3114" t="s">
        <v>1664</v>
      </c>
      <c r="M16" s="3115"/>
      <c r="N16" s="3115"/>
      <c r="O16" s="3115"/>
      <c r="P16" s="3115"/>
      <c r="Q16" s="3115"/>
      <c r="R16" s="3115"/>
      <c r="S16" s="3115"/>
      <c r="T16" s="3115"/>
      <c r="U16" s="3115"/>
      <c r="V16" s="3115"/>
      <c r="W16" s="3115"/>
      <c r="X16" s="3115"/>
      <c r="Y16" s="760"/>
      <c r="Z16" s="760"/>
      <c r="AA16" s="760"/>
      <c r="AB16" s="818"/>
    </row>
    <row r="17" spans="2:28" ht="21" customHeight="1" thickBot="1">
      <c r="B17" s="817"/>
      <c r="C17" s="760"/>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818"/>
    </row>
    <row r="18" spans="2:28" ht="31.35" customHeight="1">
      <c r="B18" s="817"/>
      <c r="C18" s="3024" t="s">
        <v>1625</v>
      </c>
      <c r="D18" s="3025"/>
      <c r="E18" s="3025"/>
      <c r="F18" s="1014"/>
      <c r="G18" s="1014"/>
      <c r="H18" s="1014"/>
      <c r="I18" s="1014"/>
      <c r="J18" s="1014"/>
      <c r="K18" s="1014"/>
      <c r="L18" s="1014"/>
      <c r="M18" s="1014"/>
      <c r="N18" s="1014"/>
      <c r="O18" s="1014"/>
      <c r="P18" s="1014"/>
      <c r="Q18" s="1014"/>
      <c r="R18" s="1014"/>
      <c r="S18" s="1014"/>
      <c r="T18" s="1014"/>
      <c r="U18" s="1014"/>
      <c r="V18" s="1014"/>
      <c r="W18" s="1014"/>
      <c r="X18" s="1014"/>
      <c r="Y18" s="1014"/>
      <c r="Z18" s="1015"/>
      <c r="AA18" s="825"/>
      <c r="AB18" s="818"/>
    </row>
    <row r="19" spans="2:28" ht="31.35" customHeight="1">
      <c r="B19" s="817"/>
      <c r="C19" s="5190" t="s">
        <v>1665</v>
      </c>
      <c r="D19" s="5191"/>
      <c r="E19" s="5191"/>
      <c r="F19" s="5194" t="s">
        <v>1854</v>
      </c>
      <c r="G19" s="5194"/>
      <c r="H19" s="5194"/>
      <c r="I19" s="5194"/>
      <c r="J19" s="5194"/>
      <c r="K19" s="5194"/>
      <c r="L19" s="5194"/>
      <c r="M19" s="5194"/>
      <c r="N19" s="5194"/>
      <c r="O19" s="5194"/>
      <c r="P19" s="5194"/>
      <c r="Q19" s="5194"/>
      <c r="R19" s="5194"/>
      <c r="S19" s="5194"/>
      <c r="T19" s="5194"/>
      <c r="U19" s="5194"/>
      <c r="V19" s="5194"/>
      <c r="W19" s="5194"/>
      <c r="X19" s="5194"/>
      <c r="Y19" s="5194"/>
      <c r="Z19" s="5195"/>
      <c r="AA19" s="817"/>
      <c r="AB19" s="818"/>
    </row>
    <row r="20" spans="2:28" ht="31.35" customHeight="1">
      <c r="B20" s="817"/>
      <c r="C20" s="5190" t="s">
        <v>1627</v>
      </c>
      <c r="D20" s="5191"/>
      <c r="E20" s="5191"/>
      <c r="F20" s="5192" t="s">
        <v>1855</v>
      </c>
      <c r="G20" s="5192"/>
      <c r="H20" s="5192"/>
      <c r="I20" s="5192"/>
      <c r="J20" s="5192"/>
      <c r="K20" s="5192"/>
      <c r="L20" s="5192"/>
      <c r="M20" s="5192"/>
      <c r="N20" s="5192"/>
      <c r="O20" s="5192"/>
      <c r="P20" s="5192"/>
      <c r="Q20" s="5192"/>
      <c r="R20" s="5192"/>
      <c r="S20" s="5192"/>
      <c r="T20" s="5192"/>
      <c r="U20" s="5192"/>
      <c r="V20" s="5192"/>
      <c r="W20" s="5192"/>
      <c r="X20" s="5192"/>
      <c r="Y20" s="5192"/>
      <c r="Z20" s="5193"/>
      <c r="AA20" s="817"/>
      <c r="AB20" s="818"/>
    </row>
    <row r="21" spans="2:28" ht="31.35" customHeight="1">
      <c r="B21" s="817"/>
      <c r="C21" s="3032"/>
      <c r="D21" s="3033"/>
      <c r="E21" s="3033"/>
      <c r="F21" s="3033"/>
      <c r="G21" s="3033"/>
      <c r="H21" s="3033"/>
      <c r="I21" s="3033"/>
      <c r="J21" s="3033"/>
      <c r="K21" s="3033"/>
      <c r="L21" s="3033"/>
      <c r="M21" s="3033"/>
      <c r="N21" s="3033"/>
      <c r="O21" s="3033"/>
      <c r="P21" s="3033"/>
      <c r="Q21" s="3033"/>
      <c r="R21" s="3033"/>
      <c r="S21" s="3033"/>
      <c r="T21" s="3033"/>
      <c r="U21" s="3033"/>
      <c r="V21" s="3033"/>
      <c r="W21" s="3033"/>
      <c r="X21" s="3033"/>
      <c r="Y21" s="3033"/>
      <c r="Z21" s="3034"/>
      <c r="AA21" s="817"/>
      <c r="AB21" s="818"/>
    </row>
    <row r="22" spans="2:28" ht="31.35" customHeight="1" thickBot="1">
      <c r="B22" s="817"/>
      <c r="C22" s="3035"/>
      <c r="D22" s="3036"/>
      <c r="E22" s="3036"/>
      <c r="F22" s="3036"/>
      <c r="G22" s="3036"/>
      <c r="H22" s="3036"/>
      <c r="I22" s="3036"/>
      <c r="J22" s="3036"/>
      <c r="K22" s="3036"/>
      <c r="L22" s="3036"/>
      <c r="M22" s="3036"/>
      <c r="N22" s="3036"/>
      <c r="O22" s="3036"/>
      <c r="P22" s="3036"/>
      <c r="Q22" s="3036"/>
      <c r="R22" s="3036"/>
      <c r="S22" s="3036"/>
      <c r="T22" s="3036"/>
      <c r="U22" s="3036"/>
      <c r="V22" s="3036"/>
      <c r="W22" s="3036"/>
      <c r="X22" s="3036"/>
      <c r="Y22" s="3036"/>
      <c r="Z22" s="3037"/>
      <c r="AA22" s="817"/>
      <c r="AB22" s="818"/>
    </row>
    <row r="23" spans="2:28" ht="21" customHeight="1">
      <c r="B23" s="817"/>
      <c r="C23" s="760"/>
      <c r="D23" s="760"/>
      <c r="E23" s="760"/>
      <c r="F23" s="760"/>
      <c r="G23" s="760"/>
      <c r="H23" s="760"/>
      <c r="I23" s="760"/>
      <c r="J23" s="760"/>
      <c r="K23" s="760"/>
      <c r="L23" s="760"/>
      <c r="M23" s="760"/>
      <c r="N23" s="760"/>
      <c r="O23" s="760"/>
      <c r="P23" s="760"/>
      <c r="Q23" s="760"/>
      <c r="R23" s="760"/>
      <c r="S23" s="760"/>
      <c r="T23" s="760"/>
      <c r="U23" s="760"/>
      <c r="V23" s="760"/>
      <c r="W23" s="760"/>
      <c r="X23" s="760"/>
      <c r="Y23" s="760"/>
      <c r="Z23" s="760"/>
      <c r="AA23" s="760"/>
      <c r="AB23" s="818"/>
    </row>
    <row r="24" spans="2:28" ht="21" customHeight="1">
      <c r="B24" s="817"/>
      <c r="C24" s="760" t="s">
        <v>1628</v>
      </c>
      <c r="D24" s="760"/>
      <c r="E24" s="760"/>
      <c r="F24" s="760" t="s">
        <v>1629</v>
      </c>
      <c r="G24" s="760"/>
      <c r="H24" s="760"/>
      <c r="I24" s="760"/>
      <c r="J24" s="760"/>
      <c r="K24" s="760"/>
      <c r="L24" s="760"/>
      <c r="M24" s="760"/>
      <c r="N24" s="760"/>
      <c r="O24" s="760"/>
      <c r="P24" s="760"/>
      <c r="Q24" s="760"/>
      <c r="R24" s="760"/>
      <c r="S24" s="760"/>
      <c r="T24" s="760"/>
      <c r="U24" s="760"/>
      <c r="V24" s="760"/>
      <c r="W24" s="760"/>
      <c r="X24" s="760"/>
      <c r="Y24" s="760"/>
      <c r="Z24" s="760"/>
      <c r="AA24" s="760"/>
      <c r="AB24" s="818"/>
    </row>
    <row r="25" spans="2:28" ht="21" customHeight="1">
      <c r="B25" s="817"/>
      <c r="C25" s="760"/>
      <c r="D25" s="760"/>
      <c r="E25" s="3118" t="s">
        <v>1630</v>
      </c>
      <c r="F25" s="2828"/>
      <c r="G25" s="760"/>
      <c r="H25" s="2828" t="s">
        <v>1631</v>
      </c>
      <c r="I25" s="2828"/>
      <c r="J25" s="760"/>
      <c r="K25" s="760"/>
      <c r="L25" s="760"/>
      <c r="M25" s="760"/>
      <c r="N25" s="760"/>
      <c r="O25" s="760"/>
      <c r="P25" s="760"/>
      <c r="Q25" s="760"/>
      <c r="R25" s="760"/>
      <c r="S25" s="760"/>
      <c r="T25" s="760"/>
      <c r="U25" s="760"/>
      <c r="V25" s="760"/>
      <c r="W25" s="760"/>
      <c r="X25" s="760"/>
      <c r="Y25" s="760"/>
      <c r="Z25" s="760"/>
      <c r="AA25" s="760"/>
      <c r="AB25" s="818"/>
    </row>
    <row r="26" spans="2:28" ht="21" customHeight="1" thickBot="1">
      <c r="B26" s="817"/>
      <c r="C26" s="760"/>
      <c r="D26" s="760"/>
      <c r="E26" s="2829" t="s">
        <v>1632</v>
      </c>
      <c r="F26" s="2829"/>
      <c r="G26" s="2829"/>
      <c r="H26" s="2829"/>
      <c r="I26" s="2829"/>
      <c r="J26" s="2829"/>
      <c r="K26" s="2829"/>
      <c r="L26" s="2829"/>
      <c r="M26" s="2829"/>
      <c r="N26" s="2829"/>
      <c r="O26" s="2829"/>
      <c r="P26" s="2829"/>
      <c r="Q26" s="2829"/>
      <c r="R26" s="2829"/>
      <c r="S26" s="2829"/>
      <c r="T26" s="760"/>
      <c r="U26" s="760"/>
      <c r="V26" s="760"/>
      <c r="W26" s="760"/>
      <c r="X26" s="760"/>
      <c r="Y26" s="760"/>
      <c r="Z26" s="760"/>
      <c r="AA26" s="760"/>
      <c r="AB26" s="818"/>
    </row>
    <row r="27" spans="2:28" ht="21" customHeight="1">
      <c r="B27" s="817"/>
      <c r="C27" s="3048" t="s">
        <v>1633</v>
      </c>
      <c r="D27" s="3049"/>
      <c r="E27" s="3049"/>
      <c r="F27" s="3049"/>
      <c r="G27" s="3049"/>
      <c r="H27" s="3050"/>
      <c r="I27" s="3121" t="s">
        <v>1668</v>
      </c>
      <c r="J27" s="3049"/>
      <c r="K27" s="3049"/>
      <c r="L27" s="3049"/>
      <c r="M27" s="3049" t="s">
        <v>1634</v>
      </c>
      <c r="N27" s="3049"/>
      <c r="O27" s="3049"/>
      <c r="P27" s="3049"/>
      <c r="Q27" s="3049"/>
      <c r="R27" s="3049" t="s">
        <v>1669</v>
      </c>
      <c r="S27" s="3123"/>
      <c r="T27" s="3123"/>
      <c r="U27" s="3123"/>
      <c r="V27" s="3049" t="s">
        <v>1635</v>
      </c>
      <c r="W27" s="3124"/>
      <c r="X27" s="817"/>
      <c r="Y27" s="760"/>
      <c r="Z27" s="760"/>
      <c r="AA27" s="760"/>
      <c r="AB27" s="818"/>
    </row>
    <row r="28" spans="2:28" ht="21" customHeight="1">
      <c r="B28" s="817"/>
      <c r="C28" s="3051"/>
      <c r="D28" s="3052"/>
      <c r="E28" s="3052"/>
      <c r="F28" s="3052"/>
      <c r="G28" s="3052"/>
      <c r="H28" s="3053"/>
      <c r="I28" s="3122"/>
      <c r="J28" s="3052"/>
      <c r="K28" s="3052"/>
      <c r="L28" s="3052"/>
      <c r="M28" s="3052" t="s">
        <v>1636</v>
      </c>
      <c r="N28" s="3052"/>
      <c r="O28" s="3052"/>
      <c r="P28" s="3052"/>
      <c r="Q28" s="3052"/>
      <c r="R28" s="2818"/>
      <c r="S28" s="2818"/>
      <c r="T28" s="2818"/>
      <c r="U28" s="2818"/>
      <c r="V28" s="3052" t="s">
        <v>1637</v>
      </c>
      <c r="W28" s="3119"/>
      <c r="X28" s="817"/>
      <c r="Y28" s="760"/>
      <c r="Z28" s="760"/>
      <c r="AA28" s="760"/>
      <c r="AB28" s="818"/>
    </row>
    <row r="29" spans="2:28" ht="21" customHeight="1">
      <c r="B29" s="817"/>
      <c r="C29" s="3044" t="s">
        <v>1638</v>
      </c>
      <c r="D29" s="3045"/>
      <c r="E29" s="3045"/>
      <c r="F29" s="3045"/>
      <c r="G29" s="3045"/>
      <c r="H29" s="3046"/>
      <c r="I29" s="826"/>
      <c r="J29" s="3120" t="s">
        <v>1639</v>
      </c>
      <c r="K29" s="3120"/>
      <c r="L29" s="3120"/>
      <c r="M29" s="827"/>
      <c r="N29" s="3120" t="s">
        <v>1640</v>
      </c>
      <c r="O29" s="3120"/>
      <c r="P29" s="3120"/>
      <c r="Q29" s="827"/>
      <c r="R29" s="3120" t="s">
        <v>1641</v>
      </c>
      <c r="S29" s="3120"/>
      <c r="T29" s="3120"/>
      <c r="U29" s="827"/>
      <c r="V29" s="827"/>
      <c r="W29" s="827"/>
      <c r="X29" s="817"/>
      <c r="Y29" s="760"/>
      <c r="Z29" s="760"/>
      <c r="AA29" s="760"/>
      <c r="AB29" s="818"/>
    </row>
    <row r="30" spans="2:28" ht="12" customHeight="1" thickBot="1">
      <c r="B30" s="817"/>
      <c r="C30" s="3060" t="s">
        <v>1642</v>
      </c>
      <c r="D30" s="3061"/>
      <c r="E30" s="3061"/>
      <c r="F30" s="3061"/>
      <c r="G30" s="3061"/>
      <c r="H30" s="3062"/>
      <c r="I30" s="828"/>
      <c r="J30" s="829"/>
      <c r="K30" s="829"/>
      <c r="L30" s="829"/>
      <c r="M30" s="829"/>
      <c r="N30" s="829"/>
      <c r="O30" s="829"/>
      <c r="P30" s="829"/>
      <c r="Q30" s="829"/>
      <c r="R30" s="829"/>
      <c r="S30" s="829"/>
      <c r="T30" s="829"/>
      <c r="U30" s="829"/>
      <c r="V30" s="829"/>
      <c r="W30" s="830"/>
      <c r="X30" s="817"/>
      <c r="Y30" s="760"/>
      <c r="Z30" s="760"/>
      <c r="AA30" s="760"/>
      <c r="AB30" s="818"/>
    </row>
    <row r="31" spans="2:28" ht="30" customHeight="1" thickBot="1">
      <c r="B31" s="817"/>
      <c r="C31" s="3063"/>
      <c r="D31" s="3064"/>
      <c r="E31" s="3064"/>
      <c r="F31" s="3064"/>
      <c r="G31" s="3064"/>
      <c r="H31" s="3065"/>
      <c r="I31" s="831"/>
      <c r="J31" s="832"/>
      <c r="K31" s="833">
        <v>9</v>
      </c>
      <c r="L31" s="834">
        <v>9</v>
      </c>
      <c r="M31" s="834">
        <v>9</v>
      </c>
      <c r="N31" s="834">
        <v>9</v>
      </c>
      <c r="O31" s="834">
        <v>9</v>
      </c>
      <c r="P31" s="834">
        <v>9</v>
      </c>
      <c r="Q31" s="835">
        <v>9</v>
      </c>
      <c r="R31" s="832"/>
      <c r="S31" s="3066" t="s">
        <v>1643</v>
      </c>
      <c r="T31" s="3066"/>
      <c r="U31" s="3066"/>
      <c r="V31" s="3066"/>
      <c r="W31" s="3067"/>
      <c r="X31" s="817"/>
      <c r="Y31" s="760"/>
      <c r="Z31" s="760"/>
      <c r="AA31" s="760"/>
      <c r="AB31" s="818"/>
    </row>
    <row r="32" spans="2:28" ht="12" customHeight="1">
      <c r="B32" s="817"/>
      <c r="C32" s="3051"/>
      <c r="D32" s="3052"/>
      <c r="E32" s="3052"/>
      <c r="F32" s="3052"/>
      <c r="G32" s="3052"/>
      <c r="H32" s="3053"/>
      <c r="I32" s="836"/>
      <c r="J32" s="837"/>
      <c r="K32" s="837"/>
      <c r="L32" s="837"/>
      <c r="M32" s="837"/>
      <c r="N32" s="837"/>
      <c r="O32" s="837"/>
      <c r="P32" s="837"/>
      <c r="Q32" s="837"/>
      <c r="R32" s="837"/>
      <c r="S32" s="837"/>
      <c r="T32" s="837"/>
      <c r="U32" s="837"/>
      <c r="V32" s="837"/>
      <c r="W32" s="838"/>
      <c r="X32" s="817"/>
      <c r="Y32" s="760"/>
      <c r="Z32" s="760"/>
      <c r="AA32" s="760"/>
      <c r="AB32" s="818"/>
    </row>
    <row r="33" spans="1:28" ht="21" customHeight="1">
      <c r="B33" s="817"/>
      <c r="C33" s="3060" t="s">
        <v>1644</v>
      </c>
      <c r="D33" s="3061"/>
      <c r="E33" s="3061"/>
      <c r="F33" s="3061"/>
      <c r="G33" s="3061"/>
      <c r="H33" s="3062"/>
      <c r="I33" s="3125" t="s">
        <v>1670</v>
      </c>
      <c r="J33" s="3126"/>
      <c r="K33" s="3126"/>
      <c r="L33" s="3126"/>
      <c r="M33" s="3126"/>
      <c r="N33" s="3126"/>
      <c r="O33" s="3126"/>
      <c r="P33" s="3126"/>
      <c r="Q33" s="3126"/>
      <c r="R33" s="3126"/>
      <c r="S33" s="3126"/>
      <c r="T33" s="3126"/>
      <c r="U33" s="3126"/>
      <c r="V33" s="3126"/>
      <c r="W33" s="3127"/>
      <c r="X33" s="817"/>
      <c r="Y33" s="760"/>
      <c r="Z33" s="760"/>
      <c r="AA33" s="760"/>
      <c r="AB33" s="818"/>
    </row>
    <row r="34" spans="1:28" ht="21" customHeight="1">
      <c r="B34" s="817"/>
      <c r="C34" s="3063"/>
      <c r="D34" s="3064"/>
      <c r="E34" s="3064"/>
      <c r="F34" s="3064"/>
      <c r="G34" s="3064"/>
      <c r="H34" s="3065"/>
      <c r="I34" s="3071"/>
      <c r="J34" s="3072"/>
      <c r="K34" s="3072"/>
      <c r="L34" s="3072"/>
      <c r="M34" s="3072"/>
      <c r="N34" s="3072"/>
      <c r="O34" s="3072"/>
      <c r="P34" s="3072"/>
      <c r="Q34" s="3072"/>
      <c r="R34" s="3072"/>
      <c r="S34" s="3072"/>
      <c r="T34" s="3072"/>
      <c r="U34" s="3072"/>
      <c r="V34" s="3072"/>
      <c r="W34" s="3073"/>
      <c r="X34" s="817"/>
      <c r="Y34" s="3039" t="s">
        <v>1645</v>
      </c>
      <c r="Z34" s="3040"/>
      <c r="AA34" s="3041"/>
      <c r="AB34" s="818"/>
    </row>
    <row r="35" spans="1:28" ht="21" customHeight="1">
      <c r="B35" s="817"/>
      <c r="C35" s="3076" t="s">
        <v>1646</v>
      </c>
      <c r="D35" s="3013"/>
      <c r="E35" s="3013"/>
      <c r="F35" s="3013"/>
      <c r="G35" s="3013"/>
      <c r="H35" s="3077"/>
      <c r="I35" s="3128" t="s">
        <v>1663</v>
      </c>
      <c r="J35" s="3013"/>
      <c r="K35" s="3013"/>
      <c r="L35" s="3013"/>
      <c r="M35" s="3013"/>
      <c r="N35" s="3013"/>
      <c r="O35" s="3013"/>
      <c r="P35" s="3013"/>
      <c r="Q35" s="3013"/>
      <c r="R35" s="3013"/>
      <c r="S35" s="3013"/>
      <c r="T35" s="3013"/>
      <c r="U35" s="3013"/>
      <c r="V35" s="3013"/>
      <c r="W35" s="3129"/>
      <c r="X35" s="817"/>
      <c r="Y35" s="3087"/>
      <c r="Z35" s="3088"/>
      <c r="AA35" s="3089"/>
      <c r="AB35" s="818"/>
    </row>
    <row r="36" spans="1:28" ht="21" customHeight="1">
      <c r="B36" s="817"/>
      <c r="C36" s="3090" t="s">
        <v>1647</v>
      </c>
      <c r="D36" s="3074"/>
      <c r="E36" s="3074"/>
      <c r="F36" s="3074"/>
      <c r="G36" s="3074"/>
      <c r="H36" s="3091"/>
      <c r="I36" s="3130"/>
      <c r="J36" s="2820"/>
      <c r="K36" s="2820"/>
      <c r="L36" s="2820"/>
      <c r="M36" s="2820"/>
      <c r="N36" s="2820"/>
      <c r="O36" s="2820"/>
      <c r="P36" s="2820"/>
      <c r="Q36" s="2820"/>
      <c r="R36" s="2820"/>
      <c r="S36" s="2820"/>
      <c r="T36" s="2820"/>
      <c r="U36" s="2820"/>
      <c r="V36" s="2820"/>
      <c r="W36" s="3131"/>
      <c r="X36" s="817"/>
      <c r="Y36" s="3087"/>
      <c r="Z36" s="3088"/>
      <c r="AA36" s="3089"/>
      <c r="AB36" s="818"/>
    </row>
    <row r="37" spans="1:28" ht="21" customHeight="1" thickBot="1">
      <c r="B37" s="817"/>
      <c r="C37" s="3092"/>
      <c r="D37" s="3093"/>
      <c r="E37" s="3093"/>
      <c r="F37" s="3093"/>
      <c r="G37" s="3093"/>
      <c r="H37" s="3094"/>
      <c r="I37" s="3132"/>
      <c r="J37" s="2816"/>
      <c r="K37" s="2816"/>
      <c r="L37" s="2816"/>
      <c r="M37" s="2816"/>
      <c r="N37" s="2816"/>
      <c r="O37" s="2816"/>
      <c r="P37" s="2816"/>
      <c r="Q37" s="2816"/>
      <c r="R37" s="2816"/>
      <c r="S37" s="2816"/>
      <c r="T37" s="2816"/>
      <c r="U37" s="2816"/>
      <c r="V37" s="2816"/>
      <c r="W37" s="3133"/>
      <c r="X37" s="817"/>
      <c r="Y37" s="3087"/>
      <c r="Z37" s="3088"/>
      <c r="AA37" s="3089"/>
      <c r="AB37" s="818"/>
    </row>
    <row r="38" spans="1:28" ht="15" customHeight="1">
      <c r="B38" s="817"/>
      <c r="C38" s="3095" t="s">
        <v>1648</v>
      </c>
      <c r="D38" s="3095"/>
      <c r="E38" s="839">
        <v>1</v>
      </c>
      <c r="F38" s="840"/>
      <c r="G38" s="3074" t="s">
        <v>1649</v>
      </c>
      <c r="H38" s="2828"/>
      <c r="I38" s="2828"/>
      <c r="J38" s="2828"/>
      <c r="K38" s="2828"/>
      <c r="L38" s="2828"/>
      <c r="M38" s="2828"/>
      <c r="N38" s="2828"/>
      <c r="O38" s="2828"/>
      <c r="P38" s="2828"/>
      <c r="Q38" s="2828"/>
      <c r="R38" s="2828"/>
      <c r="S38" s="2828"/>
      <c r="T38" s="2828"/>
      <c r="U38" s="2828"/>
      <c r="V38" s="2828"/>
      <c r="W38" s="2828"/>
      <c r="X38" s="2828"/>
      <c r="Y38" s="2828"/>
      <c r="Z38" s="2828"/>
      <c r="AA38" s="760"/>
      <c r="AB38" s="818"/>
    </row>
    <row r="39" spans="1:28" ht="15" customHeight="1">
      <c r="B39" s="817"/>
      <c r="C39" s="840"/>
      <c r="D39" s="841"/>
      <c r="E39" s="839">
        <v>2</v>
      </c>
      <c r="F39" s="840"/>
      <c r="G39" s="3074" t="s">
        <v>1650</v>
      </c>
      <c r="H39" s="2828"/>
      <c r="I39" s="2828"/>
      <c r="J39" s="2828"/>
      <c r="K39" s="842" t="s">
        <v>1651</v>
      </c>
      <c r="L39" s="843" t="s">
        <v>1105</v>
      </c>
      <c r="M39" s="843" t="s">
        <v>1652</v>
      </c>
      <c r="N39" s="843" t="s">
        <v>1653</v>
      </c>
      <c r="O39" s="843" t="s">
        <v>1654</v>
      </c>
      <c r="P39" s="843" t="s">
        <v>1651</v>
      </c>
      <c r="Q39" s="843" t="s">
        <v>1655</v>
      </c>
      <c r="R39" s="843" t="s">
        <v>1656</v>
      </c>
      <c r="S39" s="843" t="s">
        <v>1657</v>
      </c>
      <c r="T39" s="844"/>
      <c r="U39" s="844"/>
      <c r="V39" s="844"/>
      <c r="W39" s="845"/>
      <c r="X39" s="760"/>
      <c r="Y39" s="760"/>
      <c r="Z39" s="760"/>
      <c r="AA39" s="760"/>
      <c r="AB39" s="818"/>
    </row>
    <row r="40" spans="1:28" ht="15" customHeight="1" thickBot="1">
      <c r="B40" s="817"/>
      <c r="C40" s="760"/>
      <c r="D40" s="761"/>
      <c r="E40" s="761">
        <v>3</v>
      </c>
      <c r="F40" s="760"/>
      <c r="G40" s="3075" t="s">
        <v>1658</v>
      </c>
      <c r="H40" s="3075"/>
      <c r="I40" s="3075"/>
      <c r="J40" s="3075"/>
      <c r="K40" s="3075"/>
      <c r="L40" s="3075"/>
      <c r="M40" s="3075"/>
      <c r="N40" s="3075"/>
      <c r="O40" s="3075"/>
      <c r="P40" s="3075"/>
      <c r="Q40" s="3075"/>
      <c r="R40" s="3075"/>
      <c r="S40" s="3075"/>
      <c r="T40" s="3075"/>
      <c r="U40" s="3075"/>
      <c r="V40" s="3075"/>
      <c r="W40" s="3075"/>
      <c r="X40" s="3075"/>
      <c r="Y40" s="3075"/>
      <c r="Z40" s="3075"/>
      <c r="AA40" s="760"/>
      <c r="AB40" s="818"/>
    </row>
    <row r="41" spans="1:28" ht="5.25" customHeight="1">
      <c r="B41" s="763"/>
      <c r="C41" s="763"/>
      <c r="D41" s="763"/>
      <c r="E41" s="763"/>
      <c r="F41" s="763"/>
      <c r="G41" s="763"/>
      <c r="H41" s="763"/>
      <c r="I41" s="763"/>
      <c r="J41" s="763"/>
      <c r="K41" s="763"/>
      <c r="L41" s="763"/>
      <c r="M41" s="763"/>
      <c r="N41" s="763"/>
      <c r="O41" s="763"/>
      <c r="P41" s="763"/>
      <c r="Q41" s="763"/>
      <c r="R41" s="763"/>
      <c r="S41" s="763"/>
      <c r="T41" s="763"/>
      <c r="U41" s="763"/>
      <c r="V41" s="763"/>
      <c r="W41" s="763"/>
      <c r="X41" s="763"/>
      <c r="Y41" s="763"/>
      <c r="Z41" s="763"/>
      <c r="AA41" s="763"/>
      <c r="AB41" s="763"/>
    </row>
    <row r="42" spans="1:28">
      <c r="A42" s="846"/>
      <c r="B42" s="760"/>
      <c r="C42" s="760"/>
      <c r="D42" s="760"/>
      <c r="E42" s="760"/>
      <c r="F42" s="760"/>
      <c r="G42" s="760"/>
      <c r="H42" s="760"/>
      <c r="I42" s="760"/>
      <c r="J42" s="760"/>
      <c r="K42" s="760"/>
      <c r="L42" s="760"/>
      <c r="M42" s="760"/>
      <c r="N42" s="760"/>
      <c r="O42" s="760"/>
      <c r="P42" s="760"/>
      <c r="Q42" s="760"/>
      <c r="R42" s="760"/>
      <c r="S42" s="760"/>
      <c r="T42" s="760"/>
      <c r="U42" s="760"/>
      <c r="V42" s="760"/>
      <c r="W42" s="760"/>
      <c r="X42" s="760"/>
      <c r="Y42" s="760"/>
      <c r="Z42" s="760"/>
      <c r="AA42" s="760"/>
      <c r="AB42" s="760"/>
    </row>
    <row r="43" spans="1:28">
      <c r="A43" s="846"/>
      <c r="B43" s="760"/>
      <c r="C43" s="760"/>
      <c r="D43" s="760"/>
      <c r="E43" s="760"/>
      <c r="F43" s="760"/>
      <c r="G43" s="760"/>
      <c r="H43" s="760"/>
      <c r="I43" s="760"/>
      <c r="J43" s="760"/>
      <c r="K43" s="760"/>
      <c r="L43" s="760"/>
      <c r="M43" s="760"/>
      <c r="N43" s="760"/>
      <c r="O43" s="760"/>
      <c r="P43" s="760"/>
      <c r="Q43" s="760"/>
      <c r="R43" s="760"/>
      <c r="S43" s="760"/>
      <c r="T43" s="760"/>
      <c r="U43" s="760"/>
      <c r="V43" s="760"/>
      <c r="W43" s="760"/>
      <c r="X43" s="760"/>
      <c r="Y43" s="760"/>
      <c r="Z43" s="760"/>
      <c r="AA43" s="760"/>
      <c r="AB43" s="760"/>
    </row>
    <row r="44" spans="1:28">
      <c r="A44" s="847"/>
      <c r="C44" s="760"/>
      <c r="D44" s="760"/>
      <c r="E44" s="760"/>
      <c r="F44" s="760"/>
      <c r="G44" s="760"/>
      <c r="H44" s="760"/>
      <c r="I44" s="760"/>
      <c r="J44" s="760"/>
      <c r="K44" s="760"/>
      <c r="L44" s="760"/>
      <c r="M44" s="760"/>
      <c r="N44" s="760"/>
      <c r="O44" s="760"/>
      <c r="P44" s="760"/>
      <c r="Q44" s="760"/>
      <c r="R44" s="760"/>
      <c r="S44" s="760"/>
      <c r="T44" s="760"/>
      <c r="U44" s="760"/>
      <c r="V44" s="760"/>
      <c r="W44" s="760"/>
      <c r="X44" s="760"/>
      <c r="Y44" s="760"/>
      <c r="Z44" s="760"/>
      <c r="AA44" s="760"/>
      <c r="AB44" s="760"/>
    </row>
    <row r="45" spans="1:28">
      <c r="A45" s="846"/>
      <c r="B45" s="760"/>
      <c r="C45" s="760"/>
      <c r="D45" s="760"/>
      <c r="E45" s="760"/>
      <c r="F45" s="760"/>
      <c r="G45" s="760"/>
      <c r="H45" s="760"/>
      <c r="I45" s="760"/>
      <c r="J45" s="760"/>
      <c r="K45" s="760"/>
      <c r="L45" s="760"/>
      <c r="M45" s="760"/>
      <c r="N45" s="760"/>
      <c r="O45" s="760"/>
      <c r="P45" s="760"/>
      <c r="Q45" s="760"/>
      <c r="R45" s="760"/>
      <c r="S45" s="760"/>
      <c r="T45" s="760"/>
      <c r="U45" s="760"/>
      <c r="V45" s="760"/>
      <c r="W45" s="760"/>
      <c r="X45" s="760"/>
      <c r="Y45" s="760"/>
      <c r="Z45" s="760"/>
      <c r="AA45" s="760"/>
      <c r="AB45" s="760"/>
    </row>
    <row r="46" spans="1:28">
      <c r="A46" s="846"/>
      <c r="B46" s="760"/>
      <c r="C46" s="760"/>
      <c r="D46" s="760"/>
      <c r="E46" s="760"/>
      <c r="F46" s="760"/>
      <c r="G46" s="760"/>
      <c r="H46" s="760"/>
      <c r="I46" s="760"/>
      <c r="J46" s="760"/>
      <c r="K46" s="760"/>
      <c r="L46" s="760"/>
      <c r="M46" s="760"/>
      <c r="N46" s="760"/>
      <c r="O46" s="760"/>
      <c r="P46" s="760"/>
      <c r="Q46" s="760"/>
      <c r="R46" s="760"/>
      <c r="S46" s="760"/>
      <c r="T46" s="760"/>
      <c r="U46" s="760"/>
      <c r="V46" s="760"/>
      <c r="W46" s="760"/>
      <c r="X46" s="760"/>
      <c r="Y46" s="760"/>
      <c r="Z46" s="760"/>
      <c r="AA46" s="760"/>
      <c r="AB46" s="760"/>
    </row>
  </sheetData>
  <mergeCells count="57">
    <mergeCell ref="R29:T29"/>
    <mergeCell ref="C38:D38"/>
    <mergeCell ref="G38:Z38"/>
    <mergeCell ref="G39:J39"/>
    <mergeCell ref="G40:Z40"/>
    <mergeCell ref="C33:H34"/>
    <mergeCell ref="I33:W33"/>
    <mergeCell ref="I34:W34"/>
    <mergeCell ref="Y34:AA34"/>
    <mergeCell ref="C35:H35"/>
    <mergeCell ref="I35:W37"/>
    <mergeCell ref="Y35:AA37"/>
    <mergeCell ref="C36:H37"/>
    <mergeCell ref="C30:H32"/>
    <mergeCell ref="S31:W31"/>
    <mergeCell ref="C29:H29"/>
    <mergeCell ref="C22:Z22"/>
    <mergeCell ref="E25:F25"/>
    <mergeCell ref="H25:I25"/>
    <mergeCell ref="E26:S26"/>
    <mergeCell ref="C27:H28"/>
    <mergeCell ref="I27:L28"/>
    <mergeCell ref="M27:Q27"/>
    <mergeCell ref="R27:U28"/>
    <mergeCell ref="V27:W27"/>
    <mergeCell ref="M28:Q28"/>
    <mergeCell ref="V28:W28"/>
    <mergeCell ref="J29:L29"/>
    <mergeCell ref="N29:P29"/>
    <mergeCell ref="F6:W6"/>
    <mergeCell ref="Q8:X8"/>
    <mergeCell ref="C11:F11"/>
    <mergeCell ref="C21:Z21"/>
    <mergeCell ref="Y13:Z13"/>
    <mergeCell ref="L14:X14"/>
    <mergeCell ref="Y14:Z15"/>
    <mergeCell ref="L15:X15"/>
    <mergeCell ref="I16:J16"/>
    <mergeCell ref="L16:X16"/>
    <mergeCell ref="L13:X13"/>
    <mergeCell ref="C18:E18"/>
    <mergeCell ref="C19:E19"/>
    <mergeCell ref="F19:Z19"/>
    <mergeCell ref="C20:E20"/>
    <mergeCell ref="F20:Z20"/>
    <mergeCell ref="L2:Q3"/>
    <mergeCell ref="Y3:AA3"/>
    <mergeCell ref="C4:E5"/>
    <mergeCell ref="F4:G5"/>
    <mergeCell ref="H4:I5"/>
    <mergeCell ref="J4:K5"/>
    <mergeCell ref="L4:M5"/>
    <mergeCell ref="N4:O5"/>
    <mergeCell ref="P4:Q5"/>
    <mergeCell ref="R4:S5"/>
    <mergeCell ref="T4:U5"/>
    <mergeCell ref="V4:W5"/>
  </mergeCells>
  <phoneticPr fontId="18"/>
  <printOptions horizontalCentered="1" verticalCentered="1"/>
  <pageMargins left="0.27" right="0.21" top="0.27" bottom="0.24" header="0.2" footer="0.2"/>
  <pageSetup paperSize="9" orientation="portrait" blackAndWhite="1" horizontalDpi="300" verticalDpi="300"/>
  <headerFooter alignWithMargins="0"/>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74"/>
  <dimension ref="C1:AJ48"/>
  <sheetViews>
    <sheetView view="pageBreakPreview" zoomScale="85" zoomScaleNormal="85" zoomScaleSheetLayoutView="85" zoomScalePageLayoutView="85" workbookViewId="0">
      <selection activeCell="F27" sqref="F27"/>
    </sheetView>
  </sheetViews>
  <sheetFormatPr defaultColWidth="3.88671875" defaultRowHeight="21" customHeight="1"/>
  <cols>
    <col min="1" max="1" width="3.88671875" style="854"/>
    <col min="2" max="2" width="1.109375" style="854" customWidth="1"/>
    <col min="3" max="4" width="3.88671875" style="854"/>
    <col min="5" max="5" width="3.88671875" style="854" customWidth="1"/>
    <col min="6" max="10" width="3.88671875" style="854"/>
    <col min="11" max="11" width="3.88671875" style="854" customWidth="1"/>
    <col min="12" max="19" width="3.88671875" style="854"/>
    <col min="20" max="20" width="3.88671875" style="854" customWidth="1"/>
    <col min="21" max="26" width="3.88671875" style="854"/>
    <col min="27" max="27" width="4" style="854" bestFit="1" customWidth="1"/>
    <col min="28" max="34" width="3.88671875" style="854"/>
    <col min="35" max="35" width="1.88671875" style="854" customWidth="1"/>
    <col min="36" max="16384" width="3.88671875" style="854"/>
  </cols>
  <sheetData>
    <row r="1" spans="3:34" ht="48.6" customHeight="1">
      <c r="C1" s="3134" t="s">
        <v>1671</v>
      </c>
      <c r="D1" s="3134"/>
      <c r="E1" s="3134"/>
      <c r="F1" s="3134"/>
      <c r="G1" s="3134"/>
      <c r="H1" s="3134"/>
      <c r="I1" s="3134"/>
      <c r="J1" s="3134"/>
      <c r="K1" s="3134"/>
      <c r="L1" s="3134"/>
      <c r="M1" s="3134"/>
      <c r="N1" s="3134"/>
      <c r="O1" s="3134"/>
      <c r="P1" s="3134"/>
      <c r="Q1" s="3134"/>
      <c r="R1" s="3134"/>
      <c r="S1" s="3134"/>
      <c r="T1" s="3134"/>
      <c r="U1" s="3134"/>
      <c r="V1" s="3134"/>
      <c r="W1" s="3134"/>
      <c r="X1" s="3134"/>
      <c r="Y1" s="3134"/>
      <c r="Z1" s="3134"/>
      <c r="AA1" s="3134"/>
      <c r="AB1" s="3134"/>
      <c r="AC1" s="3134"/>
      <c r="AD1" s="3134"/>
      <c r="AE1" s="3134"/>
      <c r="AF1" s="3134"/>
      <c r="AG1" s="3134"/>
    </row>
    <row r="2" spans="3:34" ht="6" customHeight="1"/>
    <row r="3" spans="3:34" ht="23.1" customHeight="1">
      <c r="C3" s="3135" t="s">
        <v>1672</v>
      </c>
      <c r="D3" s="3135"/>
      <c r="E3" s="3136" t="str">
        <f>入力シート!C4</f>
        <v>道新第101号</v>
      </c>
      <c r="F3" s="3136"/>
      <c r="G3" s="3136"/>
      <c r="H3" s="3135" t="s">
        <v>1673</v>
      </c>
      <c r="I3" s="3135"/>
      <c r="J3" s="3135"/>
      <c r="K3" s="3135"/>
      <c r="L3" s="3135"/>
      <c r="P3" s="855"/>
      <c r="Q3" s="856"/>
      <c r="R3" s="856"/>
      <c r="S3" s="856"/>
      <c r="T3" s="857"/>
      <c r="U3" s="857"/>
      <c r="V3" s="3137" t="s">
        <v>1674</v>
      </c>
      <c r="W3" s="3137"/>
      <c r="X3" s="3137"/>
      <c r="Y3" s="3138"/>
      <c r="Z3" s="3138"/>
      <c r="AA3" s="3138"/>
      <c r="AB3" s="858" t="s">
        <v>1675</v>
      </c>
      <c r="AC3" s="3139"/>
      <c r="AD3" s="3139"/>
      <c r="AE3" s="858" t="s">
        <v>1676</v>
      </c>
      <c r="AF3" s="3139"/>
      <c r="AG3" s="3139"/>
      <c r="AH3" s="858" t="s">
        <v>1677</v>
      </c>
    </row>
    <row r="4" spans="3:34" ht="8.85" customHeight="1">
      <c r="C4" s="859"/>
      <c r="D4" s="859"/>
      <c r="E4" s="859"/>
      <c r="F4" s="859"/>
      <c r="G4" s="859"/>
      <c r="H4" s="859"/>
      <c r="I4" s="859"/>
      <c r="J4" s="859"/>
      <c r="K4" s="859"/>
      <c r="L4" s="859"/>
      <c r="M4" s="859"/>
      <c r="N4" s="859"/>
      <c r="O4" s="859"/>
      <c r="P4" s="859"/>
      <c r="Q4" s="859"/>
      <c r="R4" s="859"/>
      <c r="S4" s="859"/>
      <c r="T4" s="859"/>
      <c r="U4" s="859"/>
      <c r="V4" s="859"/>
      <c r="W4" s="859"/>
      <c r="X4" s="859"/>
      <c r="Y4" s="859"/>
    </row>
    <row r="5" spans="3:34" ht="23.1" customHeight="1">
      <c r="C5" s="3140" t="s">
        <v>1678</v>
      </c>
      <c r="D5" s="3140"/>
      <c r="E5" s="3140"/>
      <c r="F5" s="3140"/>
      <c r="G5" s="3140"/>
      <c r="H5" s="3140"/>
      <c r="I5" s="3140"/>
      <c r="J5" s="3140"/>
      <c r="K5" s="3140"/>
      <c r="L5" s="3140"/>
    </row>
    <row r="6" spans="3:34" ht="37.5" customHeight="1">
      <c r="C6" s="860"/>
      <c r="D6" s="860"/>
      <c r="E6" s="860"/>
      <c r="G6" s="861"/>
      <c r="H6" s="861"/>
      <c r="I6" s="861"/>
      <c r="J6" s="862"/>
      <c r="K6" s="862"/>
      <c r="L6" s="862"/>
      <c r="M6" s="862"/>
      <c r="N6" s="862"/>
      <c r="O6" s="862"/>
      <c r="P6" s="862"/>
      <c r="Q6" s="3141" t="s">
        <v>1679</v>
      </c>
      <c r="R6" s="3141"/>
      <c r="S6" s="3141"/>
      <c r="T6" s="3141"/>
      <c r="U6" s="3142" t="str">
        <f>入力シート!C25</f>
        <v>久留米市〇〇町１２３</v>
      </c>
      <c r="V6" s="3142"/>
      <c r="W6" s="3142"/>
      <c r="X6" s="3142"/>
      <c r="Y6" s="3142"/>
      <c r="Z6" s="3142"/>
      <c r="AA6" s="3142"/>
      <c r="AB6" s="3142"/>
      <c r="AC6" s="3142"/>
      <c r="AD6" s="3142"/>
      <c r="AE6" s="3142"/>
      <c r="AF6" s="3142"/>
      <c r="AG6" s="3142"/>
      <c r="AH6" s="3142"/>
    </row>
    <row r="7" spans="3:34" ht="37.5" customHeight="1">
      <c r="Q7" s="3141"/>
      <c r="R7" s="3141"/>
      <c r="S7" s="3141"/>
      <c r="T7" s="3141"/>
      <c r="U7" s="3142"/>
      <c r="V7" s="3142"/>
      <c r="W7" s="3142"/>
      <c r="X7" s="3142"/>
      <c r="Y7" s="3142"/>
      <c r="Z7" s="3142"/>
      <c r="AA7" s="3142"/>
      <c r="AB7" s="3142"/>
      <c r="AC7" s="3142"/>
      <c r="AD7" s="3142"/>
      <c r="AE7" s="3142"/>
      <c r="AF7" s="3142"/>
      <c r="AG7" s="3142"/>
      <c r="AH7" s="3142"/>
    </row>
    <row r="8" spans="3:34" ht="37.5" customHeight="1">
      <c r="G8" s="863"/>
      <c r="H8" s="863"/>
      <c r="I8" s="863"/>
      <c r="J8" s="864"/>
      <c r="K8" s="862"/>
      <c r="L8" s="862"/>
      <c r="M8" s="862"/>
      <c r="N8" s="862"/>
      <c r="O8" s="862"/>
      <c r="P8" s="862"/>
      <c r="Q8" s="3143" t="s">
        <v>1680</v>
      </c>
      <c r="R8" s="3143"/>
      <c r="S8" s="3143"/>
      <c r="T8" s="3143"/>
      <c r="U8" s="3144" t="str">
        <f>入力シート!C26</f>
        <v>(株）○○○○建設</v>
      </c>
      <c r="V8" s="3144"/>
      <c r="W8" s="3144"/>
      <c r="X8" s="3144"/>
      <c r="Y8" s="3144"/>
      <c r="Z8" s="3144"/>
      <c r="AA8" s="3144"/>
      <c r="AB8" s="3144"/>
      <c r="AC8" s="3144"/>
      <c r="AD8" s="3144"/>
      <c r="AE8" s="3144"/>
      <c r="AF8" s="3144"/>
      <c r="AG8" s="3144"/>
      <c r="AH8" s="3144"/>
    </row>
    <row r="9" spans="3:34" ht="37.5" customHeight="1">
      <c r="Q9" s="3143"/>
      <c r="R9" s="3143"/>
      <c r="S9" s="3143"/>
      <c r="T9" s="3143"/>
      <c r="U9" s="3144" t="str">
        <f>入力シート!C27</f>
        <v>代表取締役　久留米一郎</v>
      </c>
      <c r="V9" s="3144"/>
      <c r="W9" s="3144"/>
      <c r="X9" s="3144"/>
      <c r="Y9" s="3144"/>
      <c r="Z9" s="3144"/>
      <c r="AA9" s="3144"/>
      <c r="AB9" s="3144"/>
      <c r="AC9" s="3144"/>
      <c r="AD9" s="3144"/>
      <c r="AE9" s="3144"/>
      <c r="AF9" s="3144"/>
      <c r="AG9" s="3144"/>
      <c r="AH9" s="3144"/>
    </row>
    <row r="10" spans="3:34" ht="19.350000000000001" customHeight="1">
      <c r="F10" s="860"/>
      <c r="G10" s="861"/>
      <c r="H10" s="861"/>
      <c r="I10" s="861"/>
      <c r="J10" s="862"/>
      <c r="K10" s="862"/>
      <c r="L10" s="862"/>
      <c r="M10" s="862"/>
      <c r="N10" s="862"/>
      <c r="O10" s="862"/>
      <c r="P10" s="862"/>
      <c r="Q10" s="3141" t="s">
        <v>1681</v>
      </c>
      <c r="R10" s="3141"/>
      <c r="S10" s="3141"/>
      <c r="T10" s="3141"/>
      <c r="U10" s="3142" t="str">
        <f>入力シート!C28</f>
        <v>0942-12-○○○○</v>
      </c>
      <c r="V10" s="3142"/>
      <c r="W10" s="3142"/>
      <c r="X10" s="3142"/>
      <c r="Y10" s="3142"/>
      <c r="Z10" s="3142"/>
      <c r="AA10" s="3142"/>
      <c r="AB10" s="3142"/>
      <c r="AC10" s="3142"/>
      <c r="AD10" s="3142"/>
      <c r="AE10" s="3142"/>
      <c r="AF10" s="3142"/>
      <c r="AG10" s="3142"/>
      <c r="AH10" s="3142"/>
    </row>
    <row r="11" spans="3:34" ht="19.350000000000001" customHeight="1">
      <c r="Q11" s="3141"/>
      <c r="R11" s="3141"/>
      <c r="S11" s="3141"/>
      <c r="T11" s="3141"/>
      <c r="U11" s="3142"/>
      <c r="V11" s="3142"/>
      <c r="W11" s="3142"/>
      <c r="X11" s="3142"/>
      <c r="Y11" s="3142"/>
      <c r="Z11" s="3142"/>
      <c r="AA11" s="3142"/>
      <c r="AB11" s="3142"/>
      <c r="AC11" s="3142"/>
      <c r="AD11" s="3142"/>
      <c r="AE11" s="3142"/>
      <c r="AF11" s="3142"/>
      <c r="AG11" s="3142"/>
      <c r="AH11" s="3142"/>
    </row>
    <row r="12" spans="3:34" ht="18" customHeight="1">
      <c r="Q12" s="860"/>
      <c r="R12" s="860"/>
      <c r="S12" s="860"/>
      <c r="T12" s="860"/>
      <c r="U12" s="865"/>
      <c r="V12" s="865"/>
      <c r="W12" s="865"/>
      <c r="X12" s="865"/>
      <c r="Y12" s="865"/>
      <c r="Z12" s="865"/>
      <c r="AA12" s="865"/>
      <c r="AB12" s="865"/>
      <c r="AC12" s="865"/>
      <c r="AD12" s="865"/>
      <c r="AE12" s="865"/>
      <c r="AF12" s="865"/>
      <c r="AG12" s="865"/>
      <c r="AH12" s="865"/>
    </row>
    <row r="13" spans="3:34" ht="20.85" customHeight="1" thickBot="1">
      <c r="D13" s="860"/>
      <c r="E13" s="866"/>
      <c r="F13" s="861"/>
      <c r="G13" s="861"/>
      <c r="I13" s="860"/>
      <c r="J13" s="865"/>
      <c r="K13" s="865"/>
      <c r="L13" s="865"/>
      <c r="M13" s="865"/>
      <c r="N13" s="865"/>
      <c r="O13" s="861"/>
      <c r="P13" s="861"/>
      <c r="Q13" s="865"/>
      <c r="R13" s="861"/>
      <c r="S13" s="865"/>
      <c r="T13" s="865"/>
      <c r="U13" s="865"/>
      <c r="V13" s="865"/>
      <c r="W13" s="865"/>
      <c r="X13" s="865"/>
      <c r="Y13" s="865"/>
      <c r="AA13" s="865"/>
      <c r="AB13" s="865"/>
      <c r="AC13" s="865"/>
      <c r="AD13" s="865"/>
      <c r="AE13" s="865"/>
      <c r="AF13" s="867"/>
    </row>
    <row r="14" spans="3:34" ht="15" customHeight="1">
      <c r="C14" s="3141" t="s">
        <v>1682</v>
      </c>
      <c r="D14" s="3141"/>
      <c r="E14" s="3141"/>
      <c r="F14" s="3141"/>
      <c r="G14" s="3147"/>
      <c r="H14" s="3148" t="s">
        <v>1683</v>
      </c>
      <c r="I14" s="3149"/>
      <c r="J14" s="3150" t="s">
        <v>1684</v>
      </c>
      <c r="K14" s="3151"/>
      <c r="L14" s="3152" t="s">
        <v>1685</v>
      </c>
      <c r="M14" s="3149"/>
      <c r="N14" s="3150" t="s">
        <v>1686</v>
      </c>
      <c r="O14" s="3149"/>
      <c r="P14" s="3150" t="s">
        <v>1687</v>
      </c>
      <c r="Q14" s="3151"/>
      <c r="R14" s="3152" t="s">
        <v>1688</v>
      </c>
      <c r="S14" s="3149"/>
      <c r="T14" s="3150" t="s">
        <v>1689</v>
      </c>
      <c r="U14" s="3149"/>
      <c r="V14" s="3150" t="s">
        <v>1690</v>
      </c>
      <c r="W14" s="3151"/>
      <c r="X14" s="3152" t="s">
        <v>1691</v>
      </c>
      <c r="Y14" s="3149"/>
      <c r="Z14" s="3150" t="s">
        <v>1692</v>
      </c>
      <c r="AA14" s="3149"/>
      <c r="AB14" s="3145"/>
      <c r="AC14" s="3146"/>
    </row>
    <row r="15" spans="3:34" ht="41.1" customHeight="1" thickBot="1">
      <c r="C15" s="3141"/>
      <c r="D15" s="3141"/>
      <c r="E15" s="3141"/>
      <c r="F15" s="3141"/>
      <c r="G15" s="3147"/>
      <c r="H15" s="3153"/>
      <c r="I15" s="3154"/>
      <c r="J15" s="3155"/>
      <c r="K15" s="3156"/>
      <c r="L15" s="3157"/>
      <c r="M15" s="3154"/>
      <c r="N15" s="3155"/>
      <c r="O15" s="3154"/>
      <c r="P15" s="3155"/>
      <c r="Q15" s="3156"/>
      <c r="R15" s="3157"/>
      <c r="S15" s="3154"/>
      <c r="T15" s="3155"/>
      <c r="U15" s="3154"/>
      <c r="V15" s="3155"/>
      <c r="W15" s="3156"/>
      <c r="X15" s="3157"/>
      <c r="Y15" s="3154"/>
      <c r="Z15" s="3155"/>
      <c r="AA15" s="3154"/>
      <c r="AB15" s="3155"/>
      <c r="AC15" s="3165"/>
      <c r="AD15" s="868" t="s">
        <v>1693</v>
      </c>
    </row>
    <row r="16" spans="3:34" ht="22.5" customHeight="1">
      <c r="F16" s="861"/>
      <c r="G16" s="860"/>
      <c r="H16" s="854" t="s">
        <v>1694</v>
      </c>
      <c r="K16" s="861"/>
      <c r="L16" s="861"/>
      <c r="M16" s="861"/>
      <c r="N16" s="861"/>
      <c r="O16" s="861"/>
      <c r="P16" s="861"/>
      <c r="Q16" s="861"/>
      <c r="S16" s="861"/>
      <c r="V16" s="861"/>
      <c r="W16" s="861"/>
      <c r="X16" s="861"/>
      <c r="Y16" s="861"/>
      <c r="Z16" s="861"/>
      <c r="AA16" s="861"/>
      <c r="AB16" s="861"/>
      <c r="AC16" s="861"/>
      <c r="AD16" s="861"/>
      <c r="AE16" s="861"/>
    </row>
    <row r="17" spans="3:36" ht="22.5" customHeight="1">
      <c r="F17" s="861"/>
      <c r="G17" s="860"/>
      <c r="H17" s="854" t="s">
        <v>1695</v>
      </c>
      <c r="K17" s="861"/>
      <c r="L17" s="861"/>
      <c r="M17" s="861"/>
      <c r="N17" s="861"/>
      <c r="O17" s="861"/>
      <c r="P17" s="861"/>
      <c r="Q17" s="861"/>
      <c r="S17" s="861"/>
      <c r="T17" s="861"/>
      <c r="U17" s="861"/>
      <c r="V17" s="861"/>
      <c r="W17" s="861"/>
      <c r="X17" s="861"/>
      <c r="Y17" s="861"/>
      <c r="Z17" s="861"/>
      <c r="AA17" s="861"/>
      <c r="AB17" s="861"/>
      <c r="AC17" s="861"/>
      <c r="AD17" s="861"/>
      <c r="AE17" s="861"/>
    </row>
    <row r="18" spans="3:36" ht="32.85" customHeight="1">
      <c r="F18" s="861"/>
      <c r="G18" s="860"/>
      <c r="H18" s="860"/>
      <c r="K18" s="861"/>
      <c r="L18" s="861"/>
      <c r="M18" s="861"/>
      <c r="N18" s="861"/>
      <c r="O18" s="861"/>
      <c r="P18" s="861"/>
      <c r="Q18" s="861"/>
      <c r="S18" s="861"/>
      <c r="T18" s="861"/>
      <c r="U18" s="861"/>
      <c r="V18" s="861"/>
      <c r="W18" s="861"/>
      <c r="X18" s="861"/>
      <c r="Y18" s="861"/>
      <c r="Z18" s="861"/>
      <c r="AA18" s="861"/>
      <c r="AB18" s="861"/>
      <c r="AC18" s="861"/>
      <c r="AD18" s="861"/>
      <c r="AE18" s="861"/>
    </row>
    <row r="19" spans="3:36" ht="20.100000000000001" customHeight="1">
      <c r="E19" s="861" t="s">
        <v>1696</v>
      </c>
      <c r="H19" s="861"/>
      <c r="I19" s="861"/>
      <c r="J19" s="861"/>
      <c r="K19" s="861"/>
      <c r="L19" s="861"/>
      <c r="M19" s="861"/>
      <c r="O19" s="869"/>
      <c r="Q19" s="870"/>
      <c r="R19" s="870"/>
      <c r="S19" s="870"/>
      <c r="T19" s="870"/>
      <c r="U19" s="870"/>
      <c r="V19" s="871"/>
      <c r="W19" s="871"/>
    </row>
    <row r="20" spans="3:36" ht="16.350000000000001" customHeight="1" thickBot="1">
      <c r="G20" s="872"/>
      <c r="O20" s="873"/>
      <c r="Q20" s="870"/>
      <c r="R20" s="870"/>
      <c r="S20" s="870"/>
      <c r="T20" s="870"/>
      <c r="U20" s="870"/>
      <c r="V20" s="871"/>
      <c r="W20" s="871"/>
    </row>
    <row r="21" spans="3:36" ht="16.350000000000001" customHeight="1">
      <c r="C21" s="3166" t="s">
        <v>1697</v>
      </c>
      <c r="D21" s="3167"/>
      <c r="E21" s="3167"/>
      <c r="F21" s="3172" t="str">
        <f>入力シート!C10</f>
        <v>○○校区道路改良工事</v>
      </c>
      <c r="G21" s="3173"/>
      <c r="H21" s="3173"/>
      <c r="I21" s="3173"/>
      <c r="J21" s="3173"/>
      <c r="K21" s="3173"/>
      <c r="L21" s="3173"/>
      <c r="M21" s="3173"/>
      <c r="N21" s="3173"/>
      <c r="O21" s="3173"/>
      <c r="P21" s="3173"/>
      <c r="Q21" s="3173"/>
      <c r="R21" s="3173"/>
      <c r="S21" s="3173"/>
      <c r="T21" s="3173"/>
      <c r="U21" s="3173"/>
      <c r="V21" s="3173"/>
      <c r="W21" s="3173"/>
      <c r="X21" s="3173"/>
      <c r="Y21" s="3173"/>
      <c r="Z21" s="3173"/>
      <c r="AA21" s="3173"/>
      <c r="AB21" s="3173"/>
      <c r="AC21" s="3173"/>
      <c r="AD21" s="3173"/>
      <c r="AE21" s="3173"/>
      <c r="AF21" s="3173"/>
      <c r="AG21" s="3173"/>
      <c r="AH21" s="3174"/>
    </row>
    <row r="22" spans="3:36" ht="16.350000000000001" customHeight="1">
      <c r="C22" s="3168"/>
      <c r="D22" s="3169"/>
      <c r="E22" s="3169"/>
      <c r="F22" s="3175"/>
      <c r="G22" s="3176"/>
      <c r="H22" s="3176"/>
      <c r="I22" s="3176"/>
      <c r="J22" s="3176"/>
      <c r="K22" s="3176"/>
      <c r="L22" s="3176"/>
      <c r="M22" s="3176"/>
      <c r="N22" s="3176"/>
      <c r="O22" s="3176"/>
      <c r="P22" s="3176"/>
      <c r="Q22" s="3176"/>
      <c r="R22" s="3176"/>
      <c r="S22" s="3176"/>
      <c r="T22" s="3176"/>
      <c r="U22" s="3176"/>
      <c r="V22" s="3176"/>
      <c r="W22" s="3176"/>
      <c r="X22" s="3176"/>
      <c r="Y22" s="3176"/>
      <c r="Z22" s="3176"/>
      <c r="AA22" s="3176"/>
      <c r="AB22" s="3176"/>
      <c r="AC22" s="3176"/>
      <c r="AD22" s="3176"/>
      <c r="AE22" s="3176"/>
      <c r="AF22" s="3176"/>
      <c r="AG22" s="3176"/>
      <c r="AH22" s="3177"/>
    </row>
    <row r="23" spans="3:36" ht="16.350000000000001" customHeight="1">
      <c r="C23" s="3168"/>
      <c r="D23" s="3169"/>
      <c r="E23" s="3169"/>
      <c r="F23" s="3178"/>
      <c r="G23" s="3179"/>
      <c r="H23" s="3179"/>
      <c r="I23" s="3179"/>
      <c r="J23" s="3179"/>
      <c r="K23" s="3179"/>
      <c r="L23" s="3179"/>
      <c r="M23" s="3179"/>
      <c r="N23" s="3179"/>
      <c r="O23" s="3179"/>
      <c r="P23" s="3179"/>
      <c r="Q23" s="3179"/>
      <c r="R23" s="3179"/>
      <c r="S23" s="3179"/>
      <c r="T23" s="3179"/>
      <c r="U23" s="3179"/>
      <c r="V23" s="3179"/>
      <c r="W23" s="3179"/>
      <c r="X23" s="3179"/>
      <c r="Y23" s="3179"/>
      <c r="Z23" s="3179"/>
      <c r="AA23" s="3179"/>
      <c r="AB23" s="3179"/>
      <c r="AC23" s="3179"/>
      <c r="AD23" s="3179"/>
      <c r="AE23" s="3179"/>
      <c r="AF23" s="3179"/>
      <c r="AG23" s="3179"/>
      <c r="AH23" s="3180"/>
    </row>
    <row r="24" spans="3:36" ht="16.350000000000001" customHeight="1">
      <c r="C24" s="3168"/>
      <c r="D24" s="3169"/>
      <c r="E24" s="3169"/>
      <c r="F24" s="3196" t="s">
        <v>1698</v>
      </c>
      <c r="G24" s="3197"/>
      <c r="H24" s="3197"/>
      <c r="I24" s="3197"/>
      <c r="J24" s="3197"/>
      <c r="K24" s="3197"/>
      <c r="L24" s="3197"/>
      <c r="M24" s="3197"/>
      <c r="N24" s="3197"/>
      <c r="O24" s="3197"/>
      <c r="P24" s="3197"/>
      <c r="Q24" s="3197"/>
      <c r="R24" s="3197"/>
      <c r="S24" s="3197"/>
      <c r="T24" s="3197"/>
      <c r="U24" s="3197"/>
      <c r="V24" s="3197"/>
      <c r="W24" s="3197"/>
      <c r="X24" s="3197"/>
      <c r="Y24" s="3197"/>
      <c r="Z24" s="3197"/>
      <c r="AA24" s="3197"/>
      <c r="AB24" s="3197"/>
      <c r="AC24" s="3197"/>
      <c r="AD24" s="3197"/>
      <c r="AE24" s="3197"/>
      <c r="AF24" s="3197"/>
      <c r="AG24" s="3197"/>
      <c r="AH24" s="3198"/>
    </row>
    <row r="25" spans="3:36" ht="16.350000000000001" customHeight="1">
      <c r="C25" s="3168"/>
      <c r="D25" s="3169"/>
      <c r="E25" s="3169"/>
      <c r="F25" s="3199" t="str">
        <f>入力シート!C12&amp;"　地内"</f>
        <v>久留米市○○町　地内</v>
      </c>
      <c r="G25" s="3200"/>
      <c r="H25" s="3200"/>
      <c r="I25" s="3200"/>
      <c r="J25" s="3200"/>
      <c r="K25" s="3200"/>
      <c r="L25" s="3200"/>
      <c r="M25" s="3200"/>
      <c r="N25" s="3200"/>
      <c r="O25" s="3200"/>
      <c r="P25" s="3200"/>
      <c r="Q25" s="3200"/>
      <c r="R25" s="3200"/>
      <c r="S25" s="3200"/>
      <c r="T25" s="3200"/>
      <c r="U25" s="3200"/>
      <c r="V25" s="3200"/>
      <c r="W25" s="3200"/>
      <c r="X25" s="3200"/>
      <c r="Y25" s="3200"/>
      <c r="Z25" s="3200"/>
      <c r="AA25" s="3200"/>
      <c r="AB25" s="3200"/>
      <c r="AC25" s="3200"/>
      <c r="AD25" s="3200"/>
      <c r="AE25" s="3200"/>
      <c r="AF25" s="3200"/>
      <c r="AG25" s="3200"/>
      <c r="AH25" s="3201"/>
    </row>
    <row r="26" spans="3:36" ht="16.350000000000001" customHeight="1" thickBot="1">
      <c r="C26" s="3170"/>
      <c r="D26" s="3171"/>
      <c r="E26" s="3171"/>
      <c r="F26" s="3202"/>
      <c r="G26" s="3203"/>
      <c r="H26" s="3203"/>
      <c r="I26" s="3203"/>
      <c r="J26" s="3203"/>
      <c r="K26" s="3203"/>
      <c r="L26" s="3203"/>
      <c r="M26" s="3203"/>
      <c r="N26" s="3203"/>
      <c r="O26" s="3203"/>
      <c r="P26" s="3203"/>
      <c r="Q26" s="3203"/>
      <c r="R26" s="3203"/>
      <c r="S26" s="3203"/>
      <c r="T26" s="3203"/>
      <c r="U26" s="3203"/>
      <c r="V26" s="3203"/>
      <c r="W26" s="3203"/>
      <c r="X26" s="3203"/>
      <c r="Y26" s="3203"/>
      <c r="Z26" s="3203"/>
      <c r="AA26" s="3203"/>
      <c r="AB26" s="3203"/>
      <c r="AC26" s="3203"/>
      <c r="AD26" s="3203"/>
      <c r="AE26" s="3203"/>
      <c r="AF26" s="3203"/>
      <c r="AG26" s="3203"/>
      <c r="AH26" s="3204"/>
    </row>
    <row r="27" spans="3:36" ht="16.350000000000001" customHeight="1">
      <c r="G27" s="872"/>
      <c r="O27" s="873"/>
      <c r="Q27" s="870"/>
      <c r="R27" s="870"/>
      <c r="S27" s="870"/>
    </row>
    <row r="28" spans="3:36" ht="21.6" customHeight="1" thickBot="1">
      <c r="G28" s="872"/>
      <c r="O28" s="873"/>
      <c r="Q28" s="870"/>
      <c r="R28" s="870"/>
      <c r="S28" s="870"/>
      <c r="T28" s="870"/>
      <c r="U28" s="870"/>
      <c r="V28" s="871"/>
      <c r="W28" s="871"/>
      <c r="AJ28" s="854" t="s">
        <v>1699</v>
      </c>
    </row>
    <row r="29" spans="3:36" ht="25.5" customHeight="1">
      <c r="C29" s="3181" t="s">
        <v>1700</v>
      </c>
      <c r="D29" s="3184" t="s">
        <v>1701</v>
      </c>
      <c r="E29" s="3185"/>
      <c r="F29" s="3185"/>
      <c r="G29" s="3185"/>
      <c r="H29" s="3185"/>
      <c r="I29" s="3185"/>
      <c r="J29" s="3185"/>
      <c r="K29" s="3186"/>
      <c r="L29" s="3184" t="s">
        <v>1702</v>
      </c>
      <c r="M29" s="3185"/>
      <c r="N29" s="3185"/>
      <c r="O29" s="3185"/>
      <c r="P29" s="3185"/>
      <c r="Q29" s="3185"/>
      <c r="R29" s="3185"/>
      <c r="S29" s="3186"/>
      <c r="T29" s="3184" t="s">
        <v>1703</v>
      </c>
      <c r="U29" s="3185"/>
      <c r="V29" s="3185"/>
      <c r="W29" s="3185"/>
      <c r="X29" s="3185"/>
      <c r="Y29" s="3185"/>
      <c r="Z29" s="3185"/>
      <c r="AA29" s="3186"/>
      <c r="AB29" s="3184" t="s">
        <v>1704</v>
      </c>
      <c r="AC29" s="3185"/>
      <c r="AD29" s="3185"/>
      <c r="AE29" s="3185"/>
      <c r="AF29" s="3185"/>
      <c r="AG29" s="3185"/>
      <c r="AH29" s="3186"/>
    </row>
    <row r="30" spans="3:36" ht="53.1" customHeight="1" thickBot="1">
      <c r="C30" s="3182"/>
      <c r="D30" s="3187"/>
      <c r="E30" s="3188"/>
      <c r="F30" s="3188"/>
      <c r="G30" s="3188"/>
      <c r="H30" s="3188"/>
      <c r="I30" s="3188"/>
      <c r="J30" s="3188"/>
      <c r="K30" s="3189"/>
      <c r="L30" s="3187"/>
      <c r="M30" s="3188"/>
      <c r="N30" s="3188"/>
      <c r="O30" s="3188"/>
      <c r="P30" s="3188"/>
      <c r="Q30" s="3188"/>
      <c r="R30" s="3188"/>
      <c r="S30" s="3189"/>
      <c r="T30" s="3205" t="s">
        <v>1705</v>
      </c>
      <c r="U30" s="3206"/>
      <c r="V30" s="3206"/>
      <c r="W30" s="3206"/>
      <c r="X30" s="3206"/>
      <c r="Y30" s="3206"/>
      <c r="Z30" s="3206"/>
      <c r="AA30" s="3207"/>
      <c r="AB30" s="880"/>
      <c r="AC30" s="881"/>
      <c r="AD30" s="882"/>
      <c r="AE30" s="882"/>
      <c r="AF30" s="882"/>
      <c r="AG30" s="882"/>
      <c r="AH30" s="883"/>
    </row>
    <row r="31" spans="3:36" ht="36" customHeight="1">
      <c r="C31" s="3182"/>
      <c r="D31" s="3190" t="s">
        <v>1706</v>
      </c>
      <c r="E31" s="3191"/>
      <c r="F31" s="3191"/>
      <c r="G31" s="3191"/>
      <c r="H31" s="3191"/>
      <c r="I31" s="3192"/>
      <c r="J31" s="884"/>
      <c r="K31" s="885"/>
      <c r="L31" s="885"/>
      <c r="M31" s="885"/>
      <c r="N31" s="885"/>
      <c r="O31" s="885"/>
      <c r="P31" s="885"/>
      <c r="Q31" s="885"/>
      <c r="R31" s="885"/>
      <c r="S31" s="885"/>
      <c r="T31" s="885"/>
      <c r="U31" s="885"/>
      <c r="V31" s="885"/>
      <c r="W31" s="885"/>
      <c r="X31" s="885"/>
      <c r="Y31" s="885"/>
      <c r="Z31" s="885"/>
      <c r="AA31" s="885"/>
      <c r="AB31" s="885"/>
      <c r="AC31" s="885"/>
      <c r="AD31" s="885"/>
      <c r="AE31" s="885"/>
      <c r="AF31" s="885"/>
      <c r="AG31" s="885"/>
      <c r="AH31" s="886"/>
    </row>
    <row r="32" spans="3:36" ht="36" customHeight="1">
      <c r="C32" s="3182"/>
      <c r="D32" s="3193"/>
      <c r="E32" s="3194"/>
      <c r="F32" s="3194"/>
      <c r="G32" s="3194"/>
      <c r="H32" s="3194"/>
      <c r="I32" s="3195"/>
      <c r="J32" s="887"/>
      <c r="K32" s="888"/>
      <c r="L32" s="888"/>
      <c r="M32" s="889"/>
      <c r="N32" s="890"/>
      <c r="O32" s="890"/>
      <c r="P32" s="890"/>
      <c r="Q32" s="890"/>
      <c r="R32" s="890"/>
      <c r="S32" s="890"/>
      <c r="T32" s="890"/>
      <c r="U32" s="890"/>
      <c r="V32" s="890"/>
      <c r="W32" s="891"/>
      <c r="X32" s="892"/>
      <c r="Y32" s="890"/>
      <c r="Z32" s="890"/>
      <c r="AA32" s="890"/>
      <c r="AB32" s="890"/>
      <c r="AC32" s="891"/>
      <c r="AD32" s="892"/>
      <c r="AE32" s="893"/>
      <c r="AF32" s="890"/>
      <c r="AG32" s="890"/>
      <c r="AH32" s="894"/>
    </row>
    <row r="33" spans="3:34" ht="83.1" customHeight="1" thickBot="1">
      <c r="C33" s="3183"/>
      <c r="D33" s="3158" t="s">
        <v>1707</v>
      </c>
      <c r="E33" s="3159"/>
      <c r="F33" s="3159"/>
      <c r="G33" s="3159"/>
      <c r="H33" s="3159"/>
      <c r="I33" s="3160"/>
      <c r="J33" s="3161"/>
      <c r="K33" s="3162"/>
      <c r="L33" s="3162"/>
      <c r="M33" s="3162"/>
      <c r="N33" s="3162"/>
      <c r="O33" s="3162"/>
      <c r="P33" s="3162"/>
      <c r="Q33" s="3162"/>
      <c r="R33" s="3162"/>
      <c r="S33" s="3162"/>
      <c r="T33" s="3162"/>
      <c r="U33" s="3162"/>
      <c r="V33" s="3162"/>
      <c r="W33" s="3162"/>
      <c r="X33" s="3162"/>
      <c r="Y33" s="3162"/>
      <c r="Z33" s="3162"/>
      <c r="AA33" s="3162"/>
      <c r="AB33" s="3162"/>
      <c r="AC33" s="3162"/>
      <c r="AD33" s="3162"/>
      <c r="AE33" s="3162"/>
      <c r="AF33" s="3162"/>
      <c r="AG33" s="3162"/>
      <c r="AH33" s="3163"/>
    </row>
    <row r="34" spans="3:34" ht="17.100000000000001" customHeight="1" thickBot="1">
      <c r="C34" s="3164" t="s">
        <v>1708</v>
      </c>
      <c r="D34" s="3164"/>
      <c r="E34" s="874" t="s">
        <v>1709</v>
      </c>
      <c r="F34" s="870" t="s">
        <v>1710</v>
      </c>
      <c r="G34" s="870"/>
      <c r="H34" s="870"/>
      <c r="I34" s="870"/>
      <c r="J34" s="870"/>
      <c r="K34" s="870"/>
      <c r="L34" s="870"/>
      <c r="M34" s="870"/>
      <c r="N34" s="870"/>
      <c r="O34" s="870"/>
      <c r="P34" s="870"/>
      <c r="Q34" s="870"/>
      <c r="R34" s="870"/>
      <c r="S34" s="870"/>
      <c r="T34" s="870"/>
      <c r="U34" s="870"/>
      <c r="V34" s="870"/>
      <c r="W34" s="870"/>
      <c r="X34" s="870"/>
      <c r="Y34" s="870"/>
      <c r="Z34" s="870"/>
      <c r="AA34" s="870"/>
      <c r="AB34" s="875"/>
      <c r="AC34" s="875"/>
      <c r="AD34" s="875"/>
      <c r="AE34" s="875"/>
      <c r="AF34" s="875"/>
    </row>
    <row r="35" spans="3:34" ht="17.100000000000001" customHeight="1" thickBot="1">
      <c r="C35" s="870"/>
      <c r="D35" s="870"/>
      <c r="E35" s="874" t="s">
        <v>1711</v>
      </c>
      <c r="F35" s="870" t="s">
        <v>1712</v>
      </c>
      <c r="G35" s="870"/>
      <c r="H35" s="870"/>
      <c r="I35" s="870"/>
      <c r="J35" s="870"/>
      <c r="K35" s="876" t="s">
        <v>1713</v>
      </c>
      <c r="L35" s="877" t="s">
        <v>1714</v>
      </c>
      <c r="M35" s="877" t="s">
        <v>1715</v>
      </c>
      <c r="N35" s="877" t="s">
        <v>1716</v>
      </c>
      <c r="O35" s="877" t="s">
        <v>1717</v>
      </c>
      <c r="P35" s="877" t="s">
        <v>1713</v>
      </c>
      <c r="Q35" s="878" t="s">
        <v>1718</v>
      </c>
      <c r="R35" s="877" t="s">
        <v>1719</v>
      </c>
      <c r="S35" s="879" t="s">
        <v>1720</v>
      </c>
      <c r="T35" s="870"/>
      <c r="U35" s="870" t="s">
        <v>1721</v>
      </c>
      <c r="V35" s="870"/>
      <c r="W35" s="870"/>
      <c r="X35" s="870"/>
      <c r="Y35" s="870"/>
      <c r="Z35" s="870"/>
      <c r="AA35" s="870"/>
    </row>
    <row r="36" spans="3:34" ht="17.100000000000001" customHeight="1">
      <c r="C36" s="870"/>
      <c r="D36" s="870"/>
      <c r="E36" s="874" t="s">
        <v>1722</v>
      </c>
      <c r="F36" s="870" t="s">
        <v>1723</v>
      </c>
      <c r="G36" s="870"/>
      <c r="H36" s="870"/>
      <c r="I36" s="870"/>
      <c r="J36" s="870"/>
      <c r="K36" s="870"/>
      <c r="L36" s="870"/>
      <c r="M36" s="870"/>
      <c r="N36" s="870"/>
      <c r="O36" s="870"/>
      <c r="P36" s="870"/>
      <c r="Q36" s="870"/>
      <c r="R36" s="870"/>
      <c r="S36" s="870"/>
      <c r="T36" s="870"/>
      <c r="U36" s="870"/>
      <c r="V36" s="870"/>
      <c r="W36" s="870"/>
      <c r="X36" s="870"/>
      <c r="Y36" s="870"/>
      <c r="Z36" s="870"/>
      <c r="AA36" s="870"/>
    </row>
    <row r="37" spans="3:34" ht="25.5" customHeight="1"/>
    <row r="38" spans="3:34" ht="25.5" customHeight="1"/>
    <row r="39" spans="3:34" ht="16.350000000000001" customHeight="1"/>
    <row r="40" spans="3:34" ht="26.85" customHeight="1"/>
    <row r="41" spans="3:34" ht="48" customHeight="1"/>
    <row r="42" spans="3:34" ht="28.5" customHeight="1"/>
    <row r="43" spans="3:34" ht="28.5" customHeight="1"/>
    <row r="44" spans="3:34" ht="56.1" customHeight="1"/>
    <row r="45" spans="3:34" ht="17.850000000000001" customHeight="1"/>
    <row r="46" spans="3:34" ht="17.850000000000001" customHeight="1"/>
    <row r="47" spans="3:34" ht="17.850000000000001" customHeight="1"/>
    <row r="48" spans="3:34" ht="3.6" customHeight="1"/>
  </sheetData>
  <mergeCells count="56">
    <mergeCell ref="J33:AH33"/>
    <mergeCell ref="C34:D34"/>
    <mergeCell ref="C29:C33"/>
    <mergeCell ref="D29:K29"/>
    <mergeCell ref="L29:S29"/>
    <mergeCell ref="T29:AA29"/>
    <mergeCell ref="AB29:AH29"/>
    <mergeCell ref="D30:K30"/>
    <mergeCell ref="L30:S30"/>
    <mergeCell ref="T30:AA30"/>
    <mergeCell ref="D31:I32"/>
    <mergeCell ref="D33:I33"/>
    <mergeCell ref="C21:E26"/>
    <mergeCell ref="F21:AH23"/>
    <mergeCell ref="F24:AH24"/>
    <mergeCell ref="F25:AH26"/>
    <mergeCell ref="V14:W14"/>
    <mergeCell ref="X14:Y14"/>
    <mergeCell ref="Z14:AA14"/>
    <mergeCell ref="AB14:AC14"/>
    <mergeCell ref="H15:I15"/>
    <mergeCell ref="J15:K15"/>
    <mergeCell ref="L15:M15"/>
    <mergeCell ref="N15:O15"/>
    <mergeCell ref="P15:Q15"/>
    <mergeCell ref="R15:S15"/>
    <mergeCell ref="T15:U15"/>
    <mergeCell ref="V15:W15"/>
    <mergeCell ref="Q10:T11"/>
    <mergeCell ref="U10:AH11"/>
    <mergeCell ref="C14:G15"/>
    <mergeCell ref="H14:I14"/>
    <mergeCell ref="J14:K14"/>
    <mergeCell ref="L14:M14"/>
    <mergeCell ref="N14:O14"/>
    <mergeCell ref="P14:Q14"/>
    <mergeCell ref="R14:S14"/>
    <mergeCell ref="T14:U14"/>
    <mergeCell ref="X15:Y15"/>
    <mergeCell ref="Z15:AA15"/>
    <mergeCell ref="AB15:AC15"/>
    <mergeCell ref="C5:L5"/>
    <mergeCell ref="Q6:T7"/>
    <mergeCell ref="U6:AH7"/>
    <mergeCell ref="Q8:T9"/>
    <mergeCell ref="U8:AH8"/>
    <mergeCell ref="U9:AH9"/>
    <mergeCell ref="C1:AG1"/>
    <mergeCell ref="C3:D3"/>
    <mergeCell ref="E3:G3"/>
    <mergeCell ref="H3:I3"/>
    <mergeCell ref="J3:L3"/>
    <mergeCell ref="V3:X3"/>
    <mergeCell ref="Y3:AA3"/>
    <mergeCell ref="AC3:AD3"/>
    <mergeCell ref="AF3:AG3"/>
  </mergeCells>
  <phoneticPr fontId="18"/>
  <printOptions horizontalCentered="1" verticalCentered="1"/>
  <pageMargins left="0.78740157480314965" right="0.39370078740157483" top="0.6692913385826772" bottom="0.39370078740157483" header="0" footer="0"/>
  <pageSetup paperSize="9" scale="72" orientation="portrait" blackAndWhite="1" r:id="rId1"/>
  <headerFooter>
    <oddHeader>&amp;R&amp;"-,太字"&amp;14【前払・中間前払請求用】</oddHead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68"/>
  <dimension ref="B2:N30"/>
  <sheetViews>
    <sheetView view="pageBreakPreview" zoomScaleNormal="85" zoomScaleSheetLayoutView="100" workbookViewId="0">
      <selection activeCell="K11" sqref="K11"/>
    </sheetView>
  </sheetViews>
  <sheetFormatPr defaultColWidth="9.6640625" defaultRowHeight="13.2"/>
  <cols>
    <col min="1" max="1" width="1.44140625" style="565" customWidth="1"/>
    <col min="2" max="2" width="3.88671875" style="565" customWidth="1"/>
    <col min="3" max="3" width="6.88671875" style="565" customWidth="1"/>
    <col min="4" max="4" width="12.88671875" style="565" customWidth="1"/>
    <col min="5" max="5" width="4.88671875" style="565" customWidth="1"/>
    <col min="6" max="6" width="8.88671875" style="565" customWidth="1"/>
    <col min="7" max="7" width="7.88671875" style="565" customWidth="1"/>
    <col min="8" max="8" width="11.88671875" style="565" customWidth="1"/>
    <col min="9" max="9" width="4.88671875" style="565" customWidth="1"/>
    <col min="10" max="10" width="8.88671875" style="565" customWidth="1"/>
    <col min="11" max="11" width="14.88671875" style="565" customWidth="1"/>
    <col min="12" max="13" width="3.88671875" style="565" customWidth="1"/>
    <col min="14" max="14" width="1.6640625" style="565" customWidth="1"/>
    <col min="15" max="16384" width="9.6640625" style="565"/>
  </cols>
  <sheetData>
    <row r="2" spans="2:14" ht="20.100000000000001" customHeight="1">
      <c r="B2" s="5037" t="s">
        <v>1222</v>
      </c>
      <c r="C2" s="5038"/>
      <c r="D2" s="5045" t="str">
        <f>入力シート!C4</f>
        <v>道新第101号</v>
      </c>
      <c r="E2" s="5045"/>
      <c r="F2" s="5044"/>
      <c r="G2" s="5202"/>
      <c r="H2" s="5203"/>
      <c r="I2" s="622" t="s">
        <v>1223</v>
      </c>
      <c r="J2" s="620"/>
      <c r="K2" s="5204" t="s">
        <v>1221</v>
      </c>
      <c r="L2" s="5205"/>
      <c r="M2" s="5206"/>
      <c r="N2" s="584"/>
    </row>
    <row r="3" spans="2:14" ht="10.35" customHeight="1">
      <c r="B3" s="5037"/>
      <c r="C3" s="5038"/>
      <c r="D3" s="5045"/>
      <c r="E3" s="5045"/>
      <c r="F3" s="5044"/>
      <c r="G3" s="5048"/>
      <c r="H3" s="5035"/>
      <c r="I3" s="5034" t="s">
        <v>1224</v>
      </c>
      <c r="J3" s="620"/>
      <c r="K3" s="5207"/>
      <c r="L3" s="5208"/>
      <c r="M3" s="5209"/>
      <c r="N3" s="585"/>
    </row>
    <row r="4" spans="2:14" ht="15" customHeight="1">
      <c r="B4" s="5037" t="s">
        <v>1213</v>
      </c>
      <c r="C4" s="5038"/>
      <c r="D4" s="5046"/>
      <c r="E4" s="5046"/>
      <c r="F4" s="5044"/>
      <c r="G4" s="5048"/>
      <c r="H4" s="5035"/>
      <c r="I4" s="5034"/>
      <c r="J4" s="620"/>
      <c r="K4" s="5207"/>
      <c r="L4" s="5208"/>
      <c r="M4" s="5209"/>
      <c r="N4" s="585"/>
    </row>
    <row r="5" spans="2:14" ht="15" customHeight="1">
      <c r="B5" s="5037"/>
      <c r="C5" s="5038"/>
      <c r="D5" s="5046"/>
      <c r="E5" s="5046"/>
      <c r="F5" s="5044"/>
      <c r="G5" s="5041" t="s">
        <v>1225</v>
      </c>
      <c r="H5" s="5042"/>
      <c r="I5" s="5043"/>
      <c r="J5" s="620"/>
      <c r="K5" s="5207"/>
      <c r="L5" s="5208"/>
      <c r="M5" s="5209"/>
      <c r="N5" s="585"/>
    </row>
    <row r="6" spans="2:14" ht="40.35" customHeight="1">
      <c r="C6" s="586"/>
      <c r="D6" s="584"/>
      <c r="E6" s="584"/>
      <c r="F6" s="585"/>
      <c r="G6" s="585"/>
      <c r="H6" s="585"/>
      <c r="I6" s="587"/>
      <c r="J6" s="587"/>
      <c r="K6" s="584"/>
      <c r="L6" s="584"/>
      <c r="M6" s="584"/>
      <c r="N6" s="585"/>
    </row>
    <row r="7" spans="2:14" ht="6" customHeight="1">
      <c r="B7" s="583"/>
      <c r="C7" s="601"/>
      <c r="D7" s="601"/>
      <c r="E7" s="601"/>
      <c r="F7" s="601"/>
      <c r="G7" s="601"/>
      <c r="H7" s="601"/>
      <c r="I7" s="601"/>
      <c r="J7" s="601"/>
      <c r="K7" s="601"/>
      <c r="L7" s="601"/>
      <c r="M7" s="602"/>
    </row>
    <row r="8" spans="2:14" ht="18" customHeight="1">
      <c r="B8" s="603"/>
      <c r="C8" s="608"/>
      <c r="D8" s="608"/>
      <c r="E8" s="608"/>
      <c r="F8" s="608"/>
      <c r="G8" s="608"/>
      <c r="H8" s="608"/>
      <c r="I8" s="608"/>
      <c r="J8" s="4792" t="s">
        <v>2538</v>
      </c>
      <c r="K8" s="4792"/>
      <c r="L8" s="4792"/>
      <c r="M8" s="604"/>
      <c r="N8" s="588"/>
    </row>
    <row r="9" spans="2:14" ht="30" customHeight="1">
      <c r="B9" s="603"/>
      <c r="C9" s="588"/>
      <c r="D9" s="588"/>
      <c r="E9" s="588"/>
      <c r="F9" s="588"/>
      <c r="G9" s="588"/>
      <c r="H9" s="588"/>
      <c r="I9" s="588"/>
      <c r="J9" s="588"/>
      <c r="K9" s="588"/>
      <c r="L9" s="588"/>
      <c r="M9" s="604"/>
      <c r="N9" s="588"/>
    </row>
    <row r="10" spans="2:14" ht="24" customHeight="1">
      <c r="B10" s="603"/>
      <c r="C10" s="5218" t="s">
        <v>1214</v>
      </c>
      <c r="D10" s="5218"/>
      <c r="E10" s="5218"/>
      <c r="F10" s="5218"/>
      <c r="G10" s="5218"/>
      <c r="H10" s="5218"/>
      <c r="I10" s="5218"/>
      <c r="J10" s="5218"/>
      <c r="K10" s="5218"/>
      <c r="L10" s="5218"/>
      <c r="M10" s="605"/>
      <c r="N10" s="589"/>
    </row>
    <row r="11" spans="2:14" ht="50.1" customHeight="1">
      <c r="B11" s="603"/>
      <c r="C11" s="589"/>
      <c r="D11" s="589"/>
      <c r="E11" s="589"/>
      <c r="F11" s="589"/>
      <c r="G11" s="589"/>
      <c r="H11" s="589"/>
      <c r="I11" s="589"/>
      <c r="J11" s="589"/>
      <c r="K11" s="589"/>
      <c r="L11" s="589"/>
      <c r="M11" s="605"/>
      <c r="N11" s="589"/>
    </row>
    <row r="12" spans="2:14" ht="25.35" customHeight="1">
      <c r="B12" s="603"/>
      <c r="C12" s="5196" t="str">
        <f>入力シート!C5</f>
        <v>久留米市長</v>
      </c>
      <c r="D12" s="5196"/>
      <c r="E12" s="5196"/>
      <c r="F12" s="600" t="s">
        <v>1215</v>
      </c>
      <c r="G12" s="608"/>
      <c r="H12" s="608"/>
      <c r="I12" s="608"/>
      <c r="J12" s="608"/>
      <c r="K12" s="608"/>
      <c r="L12" s="608"/>
      <c r="M12" s="609"/>
      <c r="N12" s="590"/>
    </row>
    <row r="13" spans="2:14" ht="9.6" customHeight="1">
      <c r="B13" s="603"/>
      <c r="C13" s="586"/>
      <c r="D13" s="586"/>
      <c r="E13" s="586"/>
      <c r="F13" s="608"/>
      <c r="G13" s="608"/>
      <c r="H13" s="608"/>
      <c r="I13" s="608"/>
      <c r="J13" s="608"/>
      <c r="K13" s="608"/>
      <c r="L13" s="608"/>
      <c r="M13" s="609"/>
      <c r="N13" s="590"/>
    </row>
    <row r="14" spans="2:14" ht="25.35" customHeight="1">
      <c r="B14" s="603"/>
      <c r="C14" s="608"/>
      <c r="D14" s="608"/>
      <c r="E14" s="608"/>
      <c r="F14" s="608"/>
      <c r="G14" s="621" t="s">
        <v>1216</v>
      </c>
      <c r="H14" s="621" t="s">
        <v>318</v>
      </c>
      <c r="I14" s="5201" t="str">
        <f>入力シート!C25</f>
        <v>久留米市〇〇町１２３</v>
      </c>
      <c r="J14" s="5201"/>
      <c r="K14" s="5201"/>
      <c r="L14" s="5201"/>
      <c r="M14" s="610"/>
      <c r="N14" s="590"/>
    </row>
    <row r="15" spans="2:14" ht="25.35" customHeight="1">
      <c r="B15" s="603"/>
      <c r="C15" s="608"/>
      <c r="D15" s="608"/>
      <c r="E15" s="608"/>
      <c r="F15" s="608"/>
      <c r="G15" s="608"/>
      <c r="H15" s="591" t="s">
        <v>1217</v>
      </c>
      <c r="I15" s="5201" t="str">
        <f>入力シート!C26</f>
        <v>(株）○○○○建設</v>
      </c>
      <c r="J15" s="5201"/>
      <c r="K15" s="5201"/>
      <c r="L15" s="5201"/>
      <c r="M15" s="610"/>
      <c r="N15" s="590"/>
    </row>
    <row r="16" spans="2:14" ht="25.35" customHeight="1">
      <c r="B16" s="603"/>
      <c r="C16" s="608"/>
      <c r="D16" s="608"/>
      <c r="E16" s="608"/>
      <c r="F16" s="608"/>
      <c r="G16" s="608"/>
      <c r="H16" s="591" t="s">
        <v>1178</v>
      </c>
      <c r="I16" s="5201" t="str">
        <f>入力シート!C27</f>
        <v>代表取締役　久留米一郎</v>
      </c>
      <c r="J16" s="5201"/>
      <c r="K16" s="5201"/>
      <c r="L16" s="588"/>
      <c r="M16" s="604"/>
      <c r="N16" s="590"/>
    </row>
    <row r="17" spans="2:14" ht="25.35" customHeight="1">
      <c r="B17" s="603"/>
      <c r="C17" s="608"/>
      <c r="D17" s="608"/>
      <c r="E17" s="608"/>
      <c r="F17" s="608"/>
      <c r="G17" s="608"/>
      <c r="H17" s="591" t="s">
        <v>1218</v>
      </c>
      <c r="I17" s="5201" t="str">
        <f>入力シート!C28</f>
        <v>0942-12-○○○○</v>
      </c>
      <c r="J17" s="5201"/>
      <c r="K17" s="5201"/>
      <c r="L17" s="5201"/>
      <c r="M17" s="610"/>
      <c r="N17" s="590"/>
    </row>
    <row r="18" spans="2:14" ht="40.35" customHeight="1">
      <c r="B18" s="603"/>
      <c r="C18" s="606"/>
      <c r="D18" s="606"/>
      <c r="M18" s="607"/>
    </row>
    <row r="19" spans="2:14" ht="18" customHeight="1">
      <c r="B19" s="603"/>
      <c r="C19" s="621" t="s">
        <v>1219</v>
      </c>
      <c r="D19" s="608"/>
      <c r="E19" s="608"/>
      <c r="F19" s="608"/>
      <c r="G19" s="608"/>
      <c r="H19" s="608"/>
      <c r="I19" s="608"/>
      <c r="J19" s="608"/>
      <c r="K19" s="608"/>
      <c r="L19" s="608"/>
      <c r="M19" s="611"/>
      <c r="N19" s="591"/>
    </row>
    <row r="20" spans="2:14" ht="20.100000000000001" customHeight="1">
      <c r="B20" s="603"/>
      <c r="C20" s="612"/>
      <c r="D20" s="612"/>
      <c r="M20" s="607"/>
    </row>
    <row r="21" spans="2:14" ht="18" customHeight="1">
      <c r="B21" s="603"/>
      <c r="C21" s="5217" t="s">
        <v>8</v>
      </c>
      <c r="D21" s="5217"/>
      <c r="E21" s="5217"/>
      <c r="F21" s="5217"/>
      <c r="G21" s="5217"/>
      <c r="H21" s="5217"/>
      <c r="I21" s="5217"/>
      <c r="J21" s="5217"/>
      <c r="K21" s="5217"/>
      <c r="L21" s="5217"/>
      <c r="M21" s="613"/>
      <c r="N21" s="592"/>
    </row>
    <row r="22" spans="2:14" ht="25.35" customHeight="1">
      <c r="B22" s="603"/>
      <c r="C22" s="593"/>
      <c r="D22" s="593"/>
      <c r="M22" s="607"/>
    </row>
    <row r="23" spans="2:14" ht="50.1" customHeight="1">
      <c r="B23" s="603"/>
      <c r="C23" s="5214" t="s">
        <v>1160</v>
      </c>
      <c r="D23" s="5214"/>
      <c r="E23" s="5216" t="str">
        <f>入力シート!C10</f>
        <v>○○校区道路改良工事</v>
      </c>
      <c r="F23" s="5216"/>
      <c r="G23" s="5216"/>
      <c r="H23" s="5216"/>
      <c r="I23" s="5216"/>
      <c r="J23" s="5216"/>
      <c r="K23" s="5216"/>
      <c r="L23" s="5216"/>
      <c r="M23" s="614"/>
    </row>
    <row r="24" spans="2:14" ht="50.1" customHeight="1">
      <c r="B24" s="603"/>
      <c r="C24" s="5214" t="s">
        <v>1161</v>
      </c>
      <c r="D24" s="5214"/>
      <c r="E24" s="5216" t="str">
        <f>入力シート!C12</f>
        <v>久留米市○○町</v>
      </c>
      <c r="F24" s="5216"/>
      <c r="G24" s="5216"/>
      <c r="H24" s="5216"/>
      <c r="I24" s="5216"/>
      <c r="J24" s="5216"/>
      <c r="K24" s="5216"/>
      <c r="L24" s="5216"/>
      <c r="M24" s="614"/>
    </row>
    <row r="25" spans="2:14" ht="50.1" customHeight="1">
      <c r="B25" s="603"/>
      <c r="C25" s="5214" t="s">
        <v>1165</v>
      </c>
      <c r="D25" s="5214"/>
      <c r="E25" s="5199">
        <f>入力シート!C24</f>
        <v>13000000</v>
      </c>
      <c r="F25" s="5200"/>
      <c r="G25" s="5200"/>
      <c r="H25" s="5200"/>
      <c r="I25" s="5200"/>
      <c r="J25" s="5197" t="s">
        <v>586</v>
      </c>
      <c r="K25" s="5197"/>
      <c r="L25" s="5198"/>
      <c r="M25" s="614"/>
    </row>
    <row r="26" spans="2:14" ht="30" customHeight="1">
      <c r="B26" s="603"/>
      <c r="C26" s="5210" t="s">
        <v>1162</v>
      </c>
      <c r="D26" s="5211"/>
      <c r="E26" s="594"/>
      <c r="F26" s="5219" t="str">
        <f>TEXT(入力シート!C14,"令和　　　e　年　　　m　月　　　d　日")</f>
        <v>令和   8 年   4 月   2 日</v>
      </c>
      <c r="G26" s="5219"/>
      <c r="H26" s="5219"/>
      <c r="I26" s="5219"/>
      <c r="J26" s="5219"/>
      <c r="K26" s="595" t="s">
        <v>1163</v>
      </c>
      <c r="L26" s="596"/>
      <c r="M26" s="615"/>
    </row>
    <row r="27" spans="2:14" ht="30" customHeight="1">
      <c r="B27" s="603"/>
      <c r="C27" s="5212"/>
      <c r="D27" s="5213"/>
      <c r="E27" s="597"/>
      <c r="F27" s="5196" t="str">
        <f>TEXT(入力シート!C15,"令和　　　e　年　　　m　月　　　d　日")</f>
        <v>令和   8 年   9 月   30 日</v>
      </c>
      <c r="G27" s="5196"/>
      <c r="H27" s="5196"/>
      <c r="I27" s="5196"/>
      <c r="J27" s="5196"/>
      <c r="K27" s="598" t="s">
        <v>1164</v>
      </c>
      <c r="L27" s="599"/>
      <c r="M27" s="615"/>
    </row>
    <row r="28" spans="2:14" ht="50.1" customHeight="1">
      <c r="B28" s="603"/>
      <c r="C28" s="5214" t="s">
        <v>1220</v>
      </c>
      <c r="D28" s="5214"/>
      <c r="E28" s="5215" t="s">
        <v>1226</v>
      </c>
      <c r="F28" s="5215"/>
      <c r="G28" s="5215"/>
      <c r="H28" s="5215"/>
      <c r="I28" s="5215"/>
      <c r="J28" s="5215"/>
      <c r="K28" s="5215"/>
      <c r="L28" s="5215"/>
      <c r="M28" s="614"/>
    </row>
    <row r="29" spans="2:14" ht="30" customHeight="1">
      <c r="B29" s="616"/>
      <c r="C29" s="617"/>
      <c r="D29" s="617"/>
      <c r="E29" s="617"/>
      <c r="F29" s="617"/>
      <c r="G29" s="617"/>
      <c r="H29" s="617"/>
      <c r="I29" s="617"/>
      <c r="J29" s="617"/>
      <c r="K29" s="617"/>
      <c r="L29" s="617"/>
      <c r="M29" s="618"/>
    </row>
    <row r="30" spans="2:14" ht="13.8">
      <c r="C30" s="593"/>
      <c r="D30" s="593"/>
    </row>
  </sheetData>
  <mergeCells count="31">
    <mergeCell ref="C28:D28"/>
    <mergeCell ref="E28:L28"/>
    <mergeCell ref="B2:C3"/>
    <mergeCell ref="B4:C5"/>
    <mergeCell ref="C23:D23"/>
    <mergeCell ref="E23:L23"/>
    <mergeCell ref="C24:D24"/>
    <mergeCell ref="E24:L24"/>
    <mergeCell ref="C25:D25"/>
    <mergeCell ref="I16:K16"/>
    <mergeCell ref="I17:L17"/>
    <mergeCell ref="C21:L21"/>
    <mergeCell ref="C10:L10"/>
    <mergeCell ref="C12:E12"/>
    <mergeCell ref="I14:L14"/>
    <mergeCell ref="F26:J26"/>
    <mergeCell ref="F27:J27"/>
    <mergeCell ref="J25:L25"/>
    <mergeCell ref="E25:I25"/>
    <mergeCell ref="I3:I4"/>
    <mergeCell ref="I15:L15"/>
    <mergeCell ref="J8:L8"/>
    <mergeCell ref="D4:E5"/>
    <mergeCell ref="D2:E3"/>
    <mergeCell ref="F2:F5"/>
    <mergeCell ref="G2:H2"/>
    <mergeCell ref="G5:I5"/>
    <mergeCell ref="G3:H4"/>
    <mergeCell ref="K2:M2"/>
    <mergeCell ref="K3:M5"/>
    <mergeCell ref="C26:D27"/>
  </mergeCells>
  <phoneticPr fontId="18"/>
  <printOptions horizontalCentered="1"/>
  <pageMargins left="0.55118110236220474" right="0.35433070866141736" top="0.59055118110236227" bottom="0.59055118110236227" header="0.51181102362204722" footer="0.51181102362204722"/>
  <pageSetup paperSize="9" scale="98" orientation="portrait" blackAndWhite="1"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M29"/>
  <sheetViews>
    <sheetView view="pageBreakPreview" zoomScaleNormal="100" zoomScaleSheetLayoutView="100" workbookViewId="0">
      <selection activeCell="K3" sqref="K3:M3"/>
    </sheetView>
  </sheetViews>
  <sheetFormatPr defaultRowHeight="13.2"/>
  <cols>
    <col min="1" max="3" width="3.109375" bestFit="1" customWidth="1"/>
    <col min="5" max="5" width="15.88671875" customWidth="1"/>
    <col min="6" max="8" width="5.44140625" bestFit="1" customWidth="1"/>
    <col min="9" max="12" width="7.44140625" bestFit="1" customWidth="1"/>
    <col min="13" max="13" width="15.88671875" customWidth="1"/>
  </cols>
  <sheetData>
    <row r="1" spans="1:13" ht="24.9" customHeight="1">
      <c r="A1" s="5223" t="s">
        <v>2124</v>
      </c>
      <c r="B1" s="5223"/>
      <c r="C1" s="5223"/>
      <c r="D1" s="5223"/>
      <c r="E1" s="5223"/>
      <c r="F1" s="5223"/>
      <c r="G1" s="5223"/>
      <c r="H1" s="5223"/>
      <c r="I1" s="5223"/>
      <c r="J1" s="5223"/>
      <c r="K1" s="5223"/>
      <c r="L1" s="5223"/>
      <c r="M1" s="5223"/>
    </row>
    <row r="2" spans="1:13" ht="8.1" customHeight="1">
      <c r="A2" s="387"/>
      <c r="B2" s="387"/>
      <c r="C2" s="387"/>
      <c r="D2" s="387"/>
      <c r="E2" s="387"/>
      <c r="F2" s="387"/>
      <c r="G2" s="387"/>
      <c r="H2" s="387"/>
      <c r="I2" s="387"/>
      <c r="J2" s="387"/>
      <c r="K2" s="387"/>
      <c r="L2" s="387"/>
      <c r="M2" s="387"/>
    </row>
    <row r="3" spans="1:13" ht="15" customHeight="1">
      <c r="A3" s="5221" t="s">
        <v>943</v>
      </c>
      <c r="B3" s="5221"/>
      <c r="C3" s="5221"/>
      <c r="D3" s="5222" t="str">
        <f>入力シート!C10</f>
        <v>○○校区道路改良工事</v>
      </c>
      <c r="E3" s="5222"/>
      <c r="F3" s="5222"/>
      <c r="G3" s="5222"/>
      <c r="H3" s="5222"/>
      <c r="J3" s="1445" t="s">
        <v>2123</v>
      </c>
      <c r="K3" s="5220"/>
      <c r="L3" s="5220"/>
      <c r="M3" s="5220"/>
    </row>
    <row r="4" spans="1:13" ht="15" customHeight="1" thickBot="1"/>
    <row r="5" spans="1:13" ht="30" customHeight="1">
      <c r="A5" s="5243" t="s">
        <v>2072</v>
      </c>
      <c r="B5" s="5244" t="s">
        <v>2073</v>
      </c>
      <c r="C5" s="5244" t="s">
        <v>2074</v>
      </c>
      <c r="D5" s="5238" t="s">
        <v>2075</v>
      </c>
      <c r="E5" s="5238" t="s">
        <v>2076</v>
      </c>
      <c r="F5" s="5239" t="s">
        <v>2085</v>
      </c>
      <c r="G5" s="5238" t="s">
        <v>2077</v>
      </c>
      <c r="H5" s="5238"/>
      <c r="I5" s="5239" t="s">
        <v>2080</v>
      </c>
      <c r="J5" s="5238" t="s">
        <v>2081</v>
      </c>
      <c r="K5" s="5238"/>
      <c r="L5" s="5238"/>
      <c r="M5" s="5241" t="s">
        <v>338</v>
      </c>
    </row>
    <row r="6" spans="1:13" ht="30" customHeight="1">
      <c r="A6" s="5237"/>
      <c r="B6" s="5236"/>
      <c r="C6" s="5236"/>
      <c r="D6" s="5245"/>
      <c r="E6" s="5245"/>
      <c r="F6" s="5245"/>
      <c r="G6" s="131" t="s">
        <v>2078</v>
      </c>
      <c r="H6" s="131" t="s">
        <v>2079</v>
      </c>
      <c r="I6" s="5240"/>
      <c r="J6" s="131" t="s">
        <v>2082</v>
      </c>
      <c r="K6" s="131" t="s">
        <v>2083</v>
      </c>
      <c r="L6" s="131" t="s">
        <v>2084</v>
      </c>
      <c r="M6" s="5242"/>
    </row>
    <row r="7" spans="1:13" ht="30" customHeight="1">
      <c r="A7" s="5237" t="s">
        <v>2089</v>
      </c>
      <c r="B7" s="5236" t="s">
        <v>2090</v>
      </c>
      <c r="C7" s="5236"/>
      <c r="D7" s="1433" t="s">
        <v>2086</v>
      </c>
      <c r="E7" s="5226" t="s">
        <v>2100</v>
      </c>
      <c r="F7" s="1433">
        <v>200</v>
      </c>
      <c r="G7" s="1433">
        <v>18</v>
      </c>
      <c r="H7" s="1433">
        <v>18</v>
      </c>
      <c r="I7" s="1433" t="s">
        <v>2091</v>
      </c>
      <c r="J7" s="1434">
        <v>28</v>
      </c>
      <c r="K7" s="1434">
        <v>-31</v>
      </c>
      <c r="L7" s="1435">
        <v>-10.199999999999999</v>
      </c>
      <c r="M7" s="1446" t="s">
        <v>2093</v>
      </c>
    </row>
    <row r="8" spans="1:13" ht="30" customHeight="1">
      <c r="A8" s="5237"/>
      <c r="B8" s="5236"/>
      <c r="C8" s="5236"/>
      <c r="D8" s="1433" t="s">
        <v>2087</v>
      </c>
      <c r="E8" s="5227"/>
      <c r="F8" s="1433">
        <v>200</v>
      </c>
      <c r="G8" s="1433">
        <v>6</v>
      </c>
      <c r="H8" s="1433">
        <v>6</v>
      </c>
      <c r="I8" s="1433">
        <v>-100</v>
      </c>
      <c r="J8" s="1434">
        <v>90</v>
      </c>
      <c r="K8" s="1434">
        <v>-10</v>
      </c>
      <c r="L8" s="1435">
        <v>51.3</v>
      </c>
      <c r="M8" s="1447"/>
    </row>
    <row r="9" spans="1:13" ht="30" customHeight="1">
      <c r="A9" s="5237"/>
      <c r="B9" s="5236"/>
      <c r="C9" s="5236"/>
      <c r="D9" s="1436" t="s">
        <v>2088</v>
      </c>
      <c r="E9" s="5227"/>
      <c r="F9" s="1433">
        <v>200</v>
      </c>
      <c r="G9" s="1433">
        <v>12</v>
      </c>
      <c r="H9" s="1433">
        <v>12</v>
      </c>
      <c r="I9" s="1433" t="s">
        <v>2092</v>
      </c>
      <c r="J9" s="1434">
        <v>120</v>
      </c>
      <c r="K9" s="1434">
        <v>-15</v>
      </c>
      <c r="L9" s="1435">
        <v>70.5</v>
      </c>
      <c r="M9" s="1446" t="s">
        <v>2094</v>
      </c>
    </row>
    <row r="10" spans="1:13" ht="30" customHeight="1">
      <c r="A10" s="5237" t="s">
        <v>2095</v>
      </c>
      <c r="B10" s="5236" t="s">
        <v>2096</v>
      </c>
      <c r="C10" s="5236"/>
      <c r="D10" s="1433" t="s">
        <v>2086</v>
      </c>
      <c r="E10" s="5226" t="s">
        <v>2099</v>
      </c>
      <c r="F10" s="1433">
        <v>200</v>
      </c>
      <c r="G10" s="1433">
        <v>18</v>
      </c>
      <c r="H10" s="1433">
        <v>18</v>
      </c>
      <c r="I10" s="1433" t="s">
        <v>2091</v>
      </c>
      <c r="J10" s="1434">
        <v>17</v>
      </c>
      <c r="K10" s="1434">
        <v>-22</v>
      </c>
      <c r="L10" s="1435">
        <v>-2.5</v>
      </c>
      <c r="M10" s="1446" t="s">
        <v>2093</v>
      </c>
    </row>
    <row r="11" spans="1:13" ht="30" customHeight="1">
      <c r="A11" s="5237"/>
      <c r="B11" s="5236"/>
      <c r="C11" s="5236"/>
      <c r="D11" s="1437" t="s">
        <v>2097</v>
      </c>
      <c r="E11" s="5226"/>
      <c r="F11" s="1433">
        <v>200</v>
      </c>
      <c r="G11" s="1433">
        <v>18</v>
      </c>
      <c r="H11" s="1433">
        <v>18</v>
      </c>
      <c r="I11" s="1433">
        <v>-50</v>
      </c>
      <c r="J11" s="1434">
        <v>30</v>
      </c>
      <c r="K11" s="1434">
        <v>5</v>
      </c>
      <c r="L11" s="1435">
        <v>21.5</v>
      </c>
      <c r="M11" s="1446" t="s">
        <v>2093</v>
      </c>
    </row>
    <row r="12" spans="1:13" ht="30" customHeight="1">
      <c r="A12" s="5237"/>
      <c r="B12" s="5236"/>
      <c r="C12" s="5236"/>
      <c r="D12" s="1433" t="s">
        <v>2087</v>
      </c>
      <c r="E12" s="5227"/>
      <c r="F12" s="1433">
        <v>200</v>
      </c>
      <c r="G12" s="1433">
        <v>6</v>
      </c>
      <c r="H12" s="1433">
        <v>6</v>
      </c>
      <c r="I12" s="1433">
        <v>-100</v>
      </c>
      <c r="J12" s="1434">
        <v>105</v>
      </c>
      <c r="K12" s="1434">
        <v>-17</v>
      </c>
      <c r="L12" s="1435">
        <v>44.5</v>
      </c>
      <c r="M12" s="1447"/>
    </row>
    <row r="13" spans="1:13" ht="30" customHeight="1">
      <c r="A13" s="5237"/>
      <c r="B13" s="5236"/>
      <c r="C13" s="5236"/>
      <c r="D13" s="1436" t="s">
        <v>2098</v>
      </c>
      <c r="E13" s="5227"/>
      <c r="F13" s="1433">
        <v>200</v>
      </c>
      <c r="G13" s="1433">
        <v>1</v>
      </c>
      <c r="H13" s="1433">
        <v>1</v>
      </c>
      <c r="I13" s="1433">
        <v>-200</v>
      </c>
      <c r="J13" s="1434" t="s">
        <v>824</v>
      </c>
      <c r="K13" s="1434" t="s">
        <v>824</v>
      </c>
      <c r="L13" s="1435">
        <v>120</v>
      </c>
      <c r="M13" s="1446"/>
    </row>
    <row r="14" spans="1:13" ht="30" customHeight="1">
      <c r="A14" s="5237" t="s">
        <v>2101</v>
      </c>
      <c r="B14" s="5236" t="s">
        <v>2102</v>
      </c>
      <c r="C14" s="5236"/>
      <c r="D14" s="1433" t="s">
        <v>2086</v>
      </c>
      <c r="E14" s="5226" t="s">
        <v>2104</v>
      </c>
      <c r="F14" s="1433">
        <v>200</v>
      </c>
      <c r="G14" s="1433">
        <v>18</v>
      </c>
      <c r="H14" s="1433">
        <v>18</v>
      </c>
      <c r="I14" s="1433" t="s">
        <v>2091</v>
      </c>
      <c r="J14" s="1434">
        <v>-2</v>
      </c>
      <c r="K14" s="1434">
        <v>-25</v>
      </c>
      <c r="L14" s="1435">
        <v>13.5</v>
      </c>
      <c r="M14" s="1446" t="s">
        <v>2093</v>
      </c>
    </row>
    <row r="15" spans="1:13" ht="30" customHeight="1">
      <c r="A15" s="5237"/>
      <c r="B15" s="5236"/>
      <c r="C15" s="5236"/>
      <c r="D15" s="1437" t="s">
        <v>2103</v>
      </c>
      <c r="E15" s="5226"/>
      <c r="F15" s="1433">
        <v>200</v>
      </c>
      <c r="G15" s="1433">
        <v>4</v>
      </c>
      <c r="H15" s="1433">
        <v>4</v>
      </c>
      <c r="I15" s="1433">
        <v>-45</v>
      </c>
      <c r="J15" s="1434">
        <v>10</v>
      </c>
      <c r="K15" s="1434">
        <v>-5</v>
      </c>
      <c r="L15" s="1435">
        <v>2</v>
      </c>
      <c r="M15" s="1448" t="s">
        <v>2105</v>
      </c>
    </row>
    <row r="16" spans="1:13" ht="30" customHeight="1">
      <c r="A16" s="5237"/>
      <c r="B16" s="5236"/>
      <c r="C16" s="5236"/>
      <c r="D16" s="1433" t="s">
        <v>2087</v>
      </c>
      <c r="E16" s="5227"/>
      <c r="F16" s="1433">
        <v>200</v>
      </c>
      <c r="G16" s="1433">
        <v>3</v>
      </c>
      <c r="H16" s="1433">
        <v>3</v>
      </c>
      <c r="I16" s="1433">
        <v>-50</v>
      </c>
      <c r="J16" s="1434">
        <v>21</v>
      </c>
      <c r="K16" s="1434">
        <v>-12</v>
      </c>
      <c r="L16" s="1435">
        <v>4.7</v>
      </c>
      <c r="M16" s="1447" t="s">
        <v>2106</v>
      </c>
    </row>
    <row r="17" spans="1:13" ht="30" customHeight="1">
      <c r="A17" s="5237"/>
      <c r="B17" s="5236"/>
      <c r="C17" s="5236"/>
      <c r="D17" s="1436"/>
      <c r="E17" s="5227"/>
      <c r="F17" s="1433"/>
      <c r="G17" s="1433"/>
      <c r="H17" s="1433"/>
      <c r="I17" s="1433"/>
      <c r="J17" s="1434"/>
      <c r="K17" s="1434"/>
      <c r="L17" s="1435"/>
      <c r="M17" s="1446"/>
    </row>
    <row r="18" spans="1:13" ht="30" customHeight="1">
      <c r="A18" s="5229" t="s">
        <v>2107</v>
      </c>
      <c r="B18" s="5232" t="s">
        <v>2108</v>
      </c>
      <c r="C18" s="5236" t="s">
        <v>2109</v>
      </c>
      <c r="D18" s="1433" t="s">
        <v>2087</v>
      </c>
      <c r="E18" s="5226" t="s">
        <v>2116</v>
      </c>
      <c r="F18" s="1433">
        <v>200</v>
      </c>
      <c r="G18" s="1433">
        <v>6</v>
      </c>
      <c r="H18" s="1433">
        <v>6</v>
      </c>
      <c r="I18" s="1436" t="s">
        <v>2119</v>
      </c>
      <c r="J18" s="1434">
        <v>45</v>
      </c>
      <c r="K18" s="1434">
        <v>17</v>
      </c>
      <c r="L18" s="1435">
        <v>30</v>
      </c>
      <c r="M18" s="1446"/>
    </row>
    <row r="19" spans="1:13" ht="30" customHeight="1">
      <c r="A19" s="5230"/>
      <c r="B19" s="5233"/>
      <c r="C19" s="5236"/>
      <c r="D19" s="1437" t="s">
        <v>2112</v>
      </c>
      <c r="E19" s="5226"/>
      <c r="F19" s="1433">
        <v>200</v>
      </c>
      <c r="G19" s="1433">
        <v>6</v>
      </c>
      <c r="H19" s="1433">
        <v>6</v>
      </c>
      <c r="I19" s="1433">
        <v>-30</v>
      </c>
      <c r="J19" s="1434">
        <v>21</v>
      </c>
      <c r="K19" s="1434">
        <v>-5</v>
      </c>
      <c r="L19" s="1435">
        <v>8</v>
      </c>
      <c r="M19" s="1448"/>
    </row>
    <row r="20" spans="1:13" ht="30" customHeight="1">
      <c r="A20" s="5230"/>
      <c r="B20" s="5233"/>
      <c r="C20" s="5236"/>
      <c r="D20" s="1433" t="s">
        <v>2098</v>
      </c>
      <c r="E20" s="5227"/>
      <c r="F20" s="1433">
        <v>200</v>
      </c>
      <c r="G20" s="1433">
        <v>1</v>
      </c>
      <c r="H20" s="1433">
        <v>1</v>
      </c>
      <c r="I20" s="1433">
        <v>-50</v>
      </c>
      <c r="J20" s="1434" t="s">
        <v>824</v>
      </c>
      <c r="K20" s="1434" t="s">
        <v>824</v>
      </c>
      <c r="L20" s="1435">
        <v>150</v>
      </c>
      <c r="M20" s="1448" t="s">
        <v>2120</v>
      </c>
    </row>
    <row r="21" spans="1:13" ht="30" customHeight="1">
      <c r="A21" s="5230"/>
      <c r="B21" s="5233"/>
      <c r="C21" s="5236" t="s">
        <v>2110</v>
      </c>
      <c r="D21" s="1433" t="s">
        <v>2086</v>
      </c>
      <c r="E21" s="5226" t="s">
        <v>2117</v>
      </c>
      <c r="F21" s="1433">
        <v>200</v>
      </c>
      <c r="G21" s="1433">
        <v>6</v>
      </c>
      <c r="H21" s="1433">
        <v>6</v>
      </c>
      <c r="I21" s="1433" t="s">
        <v>2059</v>
      </c>
      <c r="J21" s="1434">
        <v>7</v>
      </c>
      <c r="K21" s="1434">
        <v>-11</v>
      </c>
      <c r="L21" s="1435">
        <v>-2</v>
      </c>
      <c r="M21" s="1446"/>
    </row>
    <row r="22" spans="1:13" ht="30" customHeight="1">
      <c r="A22" s="5230"/>
      <c r="B22" s="5233"/>
      <c r="C22" s="5236"/>
      <c r="D22" s="1436" t="s">
        <v>2087</v>
      </c>
      <c r="E22" s="5226"/>
      <c r="F22" s="1433">
        <v>200</v>
      </c>
      <c r="G22" s="1433">
        <v>6</v>
      </c>
      <c r="H22" s="1433">
        <v>6</v>
      </c>
      <c r="I22" s="1433">
        <v>-30</v>
      </c>
      <c r="J22" s="1434">
        <v>15</v>
      </c>
      <c r="K22" s="1434">
        <v>-5</v>
      </c>
      <c r="L22" s="1435">
        <v>6</v>
      </c>
      <c r="M22" s="1448"/>
    </row>
    <row r="23" spans="1:13" ht="30" customHeight="1">
      <c r="A23" s="5230"/>
      <c r="B23" s="5233"/>
      <c r="C23" s="5236"/>
      <c r="D23" s="1433" t="s">
        <v>2113</v>
      </c>
      <c r="E23" s="5227"/>
      <c r="F23" s="1433">
        <v>200</v>
      </c>
      <c r="G23" s="1433">
        <v>6</v>
      </c>
      <c r="H23" s="1433">
        <v>6</v>
      </c>
      <c r="I23" s="1433">
        <v>-30</v>
      </c>
      <c r="J23" s="1434">
        <v>12</v>
      </c>
      <c r="K23" s="1434">
        <v>-3</v>
      </c>
      <c r="L23" s="1435">
        <v>5.0999999999999996</v>
      </c>
      <c r="M23" s="1447"/>
    </row>
    <row r="24" spans="1:13" ht="30" customHeight="1">
      <c r="A24" s="5230"/>
      <c r="B24" s="5233"/>
      <c r="C24" s="5236"/>
      <c r="D24" s="1436" t="s">
        <v>2098</v>
      </c>
      <c r="E24" s="5227"/>
      <c r="F24" s="1433"/>
      <c r="G24" s="1433">
        <v>1</v>
      </c>
      <c r="H24" s="1433">
        <v>1</v>
      </c>
      <c r="I24" s="1433">
        <v>-200</v>
      </c>
      <c r="J24" s="1434" t="s">
        <v>824</v>
      </c>
      <c r="K24" s="1434" t="s">
        <v>824</v>
      </c>
      <c r="L24" s="1435">
        <v>130</v>
      </c>
      <c r="M24" s="1446"/>
    </row>
    <row r="25" spans="1:13" ht="30" customHeight="1">
      <c r="A25" s="5230"/>
      <c r="B25" s="5233"/>
      <c r="C25" s="5224" t="s">
        <v>2111</v>
      </c>
      <c r="D25" s="1433" t="s">
        <v>2086</v>
      </c>
      <c r="E25" s="5226" t="s">
        <v>2118</v>
      </c>
      <c r="F25" s="1433">
        <v>200</v>
      </c>
      <c r="G25" s="1433">
        <v>6</v>
      </c>
      <c r="H25" s="1433">
        <v>6</v>
      </c>
      <c r="I25" s="1433" t="s">
        <v>2091</v>
      </c>
      <c r="J25" s="1434">
        <v>21</v>
      </c>
      <c r="K25" s="1434">
        <v>-3</v>
      </c>
      <c r="L25" s="1435">
        <v>10</v>
      </c>
      <c r="M25" s="1446"/>
    </row>
    <row r="26" spans="1:13" ht="30" customHeight="1">
      <c r="A26" s="5230"/>
      <c r="B26" s="5233"/>
      <c r="C26" s="5224"/>
      <c r="D26" s="5235" t="s">
        <v>2114</v>
      </c>
      <c r="E26" s="5226"/>
      <c r="F26" s="1439">
        <v>200</v>
      </c>
      <c r="G26" s="1439">
        <v>6</v>
      </c>
      <c r="H26" s="1439">
        <v>6</v>
      </c>
      <c r="I26" s="1439">
        <v>-100</v>
      </c>
      <c r="J26" s="1440">
        <v>23</v>
      </c>
      <c r="K26" s="1440">
        <v>7</v>
      </c>
      <c r="L26" s="1441">
        <v>15</v>
      </c>
      <c r="M26" s="1449"/>
    </row>
    <row r="27" spans="1:13" ht="30" customHeight="1">
      <c r="A27" s="5230"/>
      <c r="B27" s="5233"/>
      <c r="C27" s="5224"/>
      <c r="D27" s="2309"/>
      <c r="E27" s="5226"/>
      <c r="F27" s="1442">
        <v>200</v>
      </c>
      <c r="G27" s="1442">
        <v>12</v>
      </c>
      <c r="H27" s="1442">
        <v>12</v>
      </c>
      <c r="I27" s="1442">
        <v>-50</v>
      </c>
      <c r="J27" s="1443">
        <v>28</v>
      </c>
      <c r="K27" s="1443">
        <v>8</v>
      </c>
      <c r="L27" s="1444">
        <v>18</v>
      </c>
      <c r="M27" s="1450" t="s">
        <v>2121</v>
      </c>
    </row>
    <row r="28" spans="1:13" ht="30" customHeight="1">
      <c r="A28" s="5230"/>
      <c r="B28" s="5233"/>
      <c r="C28" s="5224"/>
      <c r="D28" s="1436" t="s">
        <v>2115</v>
      </c>
      <c r="E28" s="5227"/>
      <c r="F28" s="1433">
        <v>200</v>
      </c>
      <c r="G28" s="1433">
        <v>12</v>
      </c>
      <c r="H28" s="1433">
        <v>12</v>
      </c>
      <c r="I28" s="1433">
        <v>-50</v>
      </c>
      <c r="J28" s="1434">
        <v>37</v>
      </c>
      <c r="K28" s="1434">
        <v>25</v>
      </c>
      <c r="L28" s="1435">
        <v>31</v>
      </c>
      <c r="M28" s="1446" t="s">
        <v>2122</v>
      </c>
    </row>
    <row r="29" spans="1:13" ht="30" customHeight="1" thickBot="1">
      <c r="A29" s="5231"/>
      <c r="B29" s="5234"/>
      <c r="C29" s="5225"/>
      <c r="D29" s="1451" t="s">
        <v>2098</v>
      </c>
      <c r="E29" s="5228"/>
      <c r="F29" s="1452"/>
      <c r="G29" s="1452">
        <v>1</v>
      </c>
      <c r="H29" s="1452">
        <v>1</v>
      </c>
      <c r="I29" s="1452">
        <v>-200</v>
      </c>
      <c r="J29" s="1453" t="s">
        <v>824</v>
      </c>
      <c r="K29" s="1453" t="s">
        <v>824</v>
      </c>
      <c r="L29" s="1454">
        <v>120</v>
      </c>
      <c r="M29" s="1455"/>
    </row>
  </sheetData>
  <mergeCells count="35">
    <mergeCell ref="G5:H5"/>
    <mergeCell ref="I5:I6"/>
    <mergeCell ref="J5:L5"/>
    <mergeCell ref="M5:M6"/>
    <mergeCell ref="A7:A9"/>
    <mergeCell ref="B7:B9"/>
    <mergeCell ref="C7:C9"/>
    <mergeCell ref="E7:E9"/>
    <mergeCell ref="A5:A6"/>
    <mergeCell ref="B5:B6"/>
    <mergeCell ref="C5:C6"/>
    <mergeCell ref="D5:D6"/>
    <mergeCell ref="E5:E6"/>
    <mergeCell ref="F5:F6"/>
    <mergeCell ref="E10:E13"/>
    <mergeCell ref="A14:A17"/>
    <mergeCell ref="B14:B17"/>
    <mergeCell ref="C14:C17"/>
    <mergeCell ref="E14:E17"/>
    <mergeCell ref="K3:M3"/>
    <mergeCell ref="A3:C3"/>
    <mergeCell ref="D3:H3"/>
    <mergeCell ref="A1:M1"/>
    <mergeCell ref="C25:C29"/>
    <mergeCell ref="E25:E29"/>
    <mergeCell ref="A18:A29"/>
    <mergeCell ref="B18:B29"/>
    <mergeCell ref="D26:D27"/>
    <mergeCell ref="C18:C20"/>
    <mergeCell ref="E18:E20"/>
    <mergeCell ref="C21:C24"/>
    <mergeCell ref="E21:E24"/>
    <mergeCell ref="A10:A13"/>
    <mergeCell ref="B10:B13"/>
    <mergeCell ref="C10:C13"/>
  </mergeCells>
  <phoneticPr fontId="18"/>
  <pageMargins left="0.51181102362204722" right="0.11811023622047245" top="0.55118110236220474" bottom="0.55118110236220474" header="0.31496062992125984" footer="0.31496062992125984"/>
  <pageSetup paperSize="9" orientation="portrait" blackAndWhite="1"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fitToPage="1"/>
  </sheetPr>
  <dimension ref="A1:AQ84"/>
  <sheetViews>
    <sheetView view="pageBreakPreview" zoomScaleNormal="100" zoomScaleSheetLayoutView="100" workbookViewId="0">
      <selection activeCell="U14" sqref="U14"/>
    </sheetView>
  </sheetViews>
  <sheetFormatPr defaultColWidth="9" defaultRowHeight="20.100000000000001" customHeight="1"/>
  <cols>
    <col min="1" max="26" width="3.6640625" style="721" customWidth="1"/>
    <col min="27" max="28" width="3.88671875" style="721" customWidth="1"/>
    <col min="29" max="256" width="9" style="721"/>
    <col min="257" max="282" width="3.6640625" style="721" customWidth="1"/>
    <col min="283" max="284" width="3.88671875" style="721" customWidth="1"/>
    <col min="285" max="512" width="9" style="721"/>
    <col min="513" max="538" width="3.6640625" style="721" customWidth="1"/>
    <col min="539" max="540" width="3.88671875" style="721" customWidth="1"/>
    <col min="541" max="768" width="9" style="721"/>
    <col min="769" max="794" width="3.6640625" style="721" customWidth="1"/>
    <col min="795" max="796" width="3.88671875" style="721" customWidth="1"/>
    <col min="797" max="1024" width="9" style="721"/>
    <col min="1025" max="1050" width="3.6640625" style="721" customWidth="1"/>
    <col min="1051" max="1052" width="3.88671875" style="721" customWidth="1"/>
    <col min="1053" max="1280" width="9" style="721"/>
    <col min="1281" max="1306" width="3.6640625" style="721" customWidth="1"/>
    <col min="1307" max="1308" width="3.88671875" style="721" customWidth="1"/>
    <col min="1309" max="1536" width="9" style="721"/>
    <col min="1537" max="1562" width="3.6640625" style="721" customWidth="1"/>
    <col min="1563" max="1564" width="3.88671875" style="721" customWidth="1"/>
    <col min="1565" max="1792" width="9" style="721"/>
    <col min="1793" max="1818" width="3.6640625" style="721" customWidth="1"/>
    <col min="1819" max="1820" width="3.88671875" style="721" customWidth="1"/>
    <col min="1821" max="2048" width="9" style="721"/>
    <col min="2049" max="2074" width="3.6640625" style="721" customWidth="1"/>
    <col min="2075" max="2076" width="3.88671875" style="721" customWidth="1"/>
    <col min="2077" max="2304" width="9" style="721"/>
    <col min="2305" max="2330" width="3.6640625" style="721" customWidth="1"/>
    <col min="2331" max="2332" width="3.88671875" style="721" customWidth="1"/>
    <col min="2333" max="2560" width="9" style="721"/>
    <col min="2561" max="2586" width="3.6640625" style="721" customWidth="1"/>
    <col min="2587" max="2588" width="3.88671875" style="721" customWidth="1"/>
    <col min="2589" max="2816" width="9" style="721"/>
    <col min="2817" max="2842" width="3.6640625" style="721" customWidth="1"/>
    <col min="2843" max="2844" width="3.88671875" style="721" customWidth="1"/>
    <col min="2845" max="3072" width="9" style="721"/>
    <col min="3073" max="3098" width="3.6640625" style="721" customWidth="1"/>
    <col min="3099" max="3100" width="3.88671875" style="721" customWidth="1"/>
    <col min="3101" max="3328" width="9" style="721"/>
    <col min="3329" max="3354" width="3.6640625" style="721" customWidth="1"/>
    <col min="3355" max="3356" width="3.88671875" style="721" customWidth="1"/>
    <col min="3357" max="3584" width="9" style="721"/>
    <col min="3585" max="3610" width="3.6640625" style="721" customWidth="1"/>
    <col min="3611" max="3612" width="3.88671875" style="721" customWidth="1"/>
    <col min="3613" max="3840" width="9" style="721"/>
    <col min="3841" max="3866" width="3.6640625" style="721" customWidth="1"/>
    <col min="3867" max="3868" width="3.88671875" style="721" customWidth="1"/>
    <col min="3869" max="4096" width="9" style="721"/>
    <col min="4097" max="4122" width="3.6640625" style="721" customWidth="1"/>
    <col min="4123" max="4124" width="3.88671875" style="721" customWidth="1"/>
    <col min="4125" max="4352" width="9" style="721"/>
    <col min="4353" max="4378" width="3.6640625" style="721" customWidth="1"/>
    <col min="4379" max="4380" width="3.88671875" style="721" customWidth="1"/>
    <col min="4381" max="4608" width="9" style="721"/>
    <col min="4609" max="4634" width="3.6640625" style="721" customWidth="1"/>
    <col min="4635" max="4636" width="3.88671875" style="721" customWidth="1"/>
    <col min="4637" max="4864" width="9" style="721"/>
    <col min="4865" max="4890" width="3.6640625" style="721" customWidth="1"/>
    <col min="4891" max="4892" width="3.88671875" style="721" customWidth="1"/>
    <col min="4893" max="5120" width="9" style="721"/>
    <col min="5121" max="5146" width="3.6640625" style="721" customWidth="1"/>
    <col min="5147" max="5148" width="3.88671875" style="721" customWidth="1"/>
    <col min="5149" max="5376" width="9" style="721"/>
    <col min="5377" max="5402" width="3.6640625" style="721" customWidth="1"/>
    <col min="5403" max="5404" width="3.88671875" style="721" customWidth="1"/>
    <col min="5405" max="5632" width="9" style="721"/>
    <col min="5633" max="5658" width="3.6640625" style="721" customWidth="1"/>
    <col min="5659" max="5660" width="3.88671875" style="721" customWidth="1"/>
    <col min="5661" max="5888" width="9" style="721"/>
    <col min="5889" max="5914" width="3.6640625" style="721" customWidth="1"/>
    <col min="5915" max="5916" width="3.88671875" style="721" customWidth="1"/>
    <col min="5917" max="6144" width="9" style="721"/>
    <col min="6145" max="6170" width="3.6640625" style="721" customWidth="1"/>
    <col min="6171" max="6172" width="3.88671875" style="721" customWidth="1"/>
    <col min="6173" max="6400" width="9" style="721"/>
    <col min="6401" max="6426" width="3.6640625" style="721" customWidth="1"/>
    <col min="6427" max="6428" width="3.88671875" style="721" customWidth="1"/>
    <col min="6429" max="6656" width="9" style="721"/>
    <col min="6657" max="6682" width="3.6640625" style="721" customWidth="1"/>
    <col min="6683" max="6684" width="3.88671875" style="721" customWidth="1"/>
    <col min="6685" max="6912" width="9" style="721"/>
    <col min="6913" max="6938" width="3.6640625" style="721" customWidth="1"/>
    <col min="6939" max="6940" width="3.88671875" style="721" customWidth="1"/>
    <col min="6941" max="7168" width="9" style="721"/>
    <col min="7169" max="7194" width="3.6640625" style="721" customWidth="1"/>
    <col min="7195" max="7196" width="3.88671875" style="721" customWidth="1"/>
    <col min="7197" max="7424" width="9" style="721"/>
    <col min="7425" max="7450" width="3.6640625" style="721" customWidth="1"/>
    <col min="7451" max="7452" width="3.88671875" style="721" customWidth="1"/>
    <col min="7453" max="7680" width="9" style="721"/>
    <col min="7681" max="7706" width="3.6640625" style="721" customWidth="1"/>
    <col min="7707" max="7708" width="3.88671875" style="721" customWidth="1"/>
    <col min="7709" max="7936" width="9" style="721"/>
    <col min="7937" max="7962" width="3.6640625" style="721" customWidth="1"/>
    <col min="7963" max="7964" width="3.88671875" style="721" customWidth="1"/>
    <col min="7965" max="8192" width="9" style="721"/>
    <col min="8193" max="8218" width="3.6640625" style="721" customWidth="1"/>
    <col min="8219" max="8220" width="3.88671875" style="721" customWidth="1"/>
    <col min="8221" max="8448" width="9" style="721"/>
    <col min="8449" max="8474" width="3.6640625" style="721" customWidth="1"/>
    <col min="8475" max="8476" width="3.88671875" style="721" customWidth="1"/>
    <col min="8477" max="8704" width="9" style="721"/>
    <col min="8705" max="8730" width="3.6640625" style="721" customWidth="1"/>
    <col min="8731" max="8732" width="3.88671875" style="721" customWidth="1"/>
    <col min="8733" max="8960" width="9" style="721"/>
    <col min="8961" max="8986" width="3.6640625" style="721" customWidth="1"/>
    <col min="8987" max="8988" width="3.88671875" style="721" customWidth="1"/>
    <col min="8989" max="9216" width="9" style="721"/>
    <col min="9217" max="9242" width="3.6640625" style="721" customWidth="1"/>
    <col min="9243" max="9244" width="3.88671875" style="721" customWidth="1"/>
    <col min="9245" max="9472" width="9" style="721"/>
    <col min="9473" max="9498" width="3.6640625" style="721" customWidth="1"/>
    <col min="9499" max="9500" width="3.88671875" style="721" customWidth="1"/>
    <col min="9501" max="9728" width="9" style="721"/>
    <col min="9729" max="9754" width="3.6640625" style="721" customWidth="1"/>
    <col min="9755" max="9756" width="3.88671875" style="721" customWidth="1"/>
    <col min="9757" max="9984" width="9" style="721"/>
    <col min="9985" max="10010" width="3.6640625" style="721" customWidth="1"/>
    <col min="10011" max="10012" width="3.88671875" style="721" customWidth="1"/>
    <col min="10013" max="10240" width="9" style="721"/>
    <col min="10241" max="10266" width="3.6640625" style="721" customWidth="1"/>
    <col min="10267" max="10268" width="3.88671875" style="721" customWidth="1"/>
    <col min="10269" max="10496" width="9" style="721"/>
    <col min="10497" max="10522" width="3.6640625" style="721" customWidth="1"/>
    <col min="10523" max="10524" width="3.88671875" style="721" customWidth="1"/>
    <col min="10525" max="10752" width="9" style="721"/>
    <col min="10753" max="10778" width="3.6640625" style="721" customWidth="1"/>
    <col min="10779" max="10780" width="3.88671875" style="721" customWidth="1"/>
    <col min="10781" max="11008" width="9" style="721"/>
    <col min="11009" max="11034" width="3.6640625" style="721" customWidth="1"/>
    <col min="11035" max="11036" width="3.88671875" style="721" customWidth="1"/>
    <col min="11037" max="11264" width="9" style="721"/>
    <col min="11265" max="11290" width="3.6640625" style="721" customWidth="1"/>
    <col min="11291" max="11292" width="3.88671875" style="721" customWidth="1"/>
    <col min="11293" max="11520" width="9" style="721"/>
    <col min="11521" max="11546" width="3.6640625" style="721" customWidth="1"/>
    <col min="11547" max="11548" width="3.88671875" style="721" customWidth="1"/>
    <col min="11549" max="11776" width="9" style="721"/>
    <col min="11777" max="11802" width="3.6640625" style="721" customWidth="1"/>
    <col min="11803" max="11804" width="3.88671875" style="721" customWidth="1"/>
    <col min="11805" max="12032" width="9" style="721"/>
    <col min="12033" max="12058" width="3.6640625" style="721" customWidth="1"/>
    <col min="12059" max="12060" width="3.88671875" style="721" customWidth="1"/>
    <col min="12061" max="12288" width="9" style="721"/>
    <col min="12289" max="12314" width="3.6640625" style="721" customWidth="1"/>
    <col min="12315" max="12316" width="3.88671875" style="721" customWidth="1"/>
    <col min="12317" max="12544" width="9" style="721"/>
    <col min="12545" max="12570" width="3.6640625" style="721" customWidth="1"/>
    <col min="12571" max="12572" width="3.88671875" style="721" customWidth="1"/>
    <col min="12573" max="12800" width="9" style="721"/>
    <col min="12801" max="12826" width="3.6640625" style="721" customWidth="1"/>
    <col min="12827" max="12828" width="3.88671875" style="721" customWidth="1"/>
    <col min="12829" max="13056" width="9" style="721"/>
    <col min="13057" max="13082" width="3.6640625" style="721" customWidth="1"/>
    <col min="13083" max="13084" width="3.88671875" style="721" customWidth="1"/>
    <col min="13085" max="13312" width="9" style="721"/>
    <col min="13313" max="13338" width="3.6640625" style="721" customWidth="1"/>
    <col min="13339" max="13340" width="3.88671875" style="721" customWidth="1"/>
    <col min="13341" max="13568" width="9" style="721"/>
    <col min="13569" max="13594" width="3.6640625" style="721" customWidth="1"/>
    <col min="13595" max="13596" width="3.88671875" style="721" customWidth="1"/>
    <col min="13597" max="13824" width="9" style="721"/>
    <col min="13825" max="13850" width="3.6640625" style="721" customWidth="1"/>
    <col min="13851" max="13852" width="3.88671875" style="721" customWidth="1"/>
    <col min="13853" max="14080" width="9" style="721"/>
    <col min="14081" max="14106" width="3.6640625" style="721" customWidth="1"/>
    <col min="14107" max="14108" width="3.88671875" style="721" customWidth="1"/>
    <col min="14109" max="14336" width="9" style="721"/>
    <col min="14337" max="14362" width="3.6640625" style="721" customWidth="1"/>
    <col min="14363" max="14364" width="3.88671875" style="721" customWidth="1"/>
    <col min="14365" max="14592" width="9" style="721"/>
    <col min="14593" max="14618" width="3.6640625" style="721" customWidth="1"/>
    <col min="14619" max="14620" width="3.88671875" style="721" customWidth="1"/>
    <col min="14621" max="14848" width="9" style="721"/>
    <col min="14849" max="14874" width="3.6640625" style="721" customWidth="1"/>
    <col min="14875" max="14876" width="3.88671875" style="721" customWidth="1"/>
    <col min="14877" max="15104" width="9" style="721"/>
    <col min="15105" max="15130" width="3.6640625" style="721" customWidth="1"/>
    <col min="15131" max="15132" width="3.88671875" style="721" customWidth="1"/>
    <col min="15133" max="15360" width="9" style="721"/>
    <col min="15361" max="15386" width="3.6640625" style="721" customWidth="1"/>
    <col min="15387" max="15388" width="3.88671875" style="721" customWidth="1"/>
    <col min="15389" max="15616" width="9" style="721"/>
    <col min="15617" max="15642" width="3.6640625" style="721" customWidth="1"/>
    <col min="15643" max="15644" width="3.88671875" style="721" customWidth="1"/>
    <col min="15645" max="15872" width="9" style="721"/>
    <col min="15873" max="15898" width="3.6640625" style="721" customWidth="1"/>
    <col min="15899" max="15900" width="3.88671875" style="721" customWidth="1"/>
    <col min="15901" max="16128" width="9" style="721"/>
    <col min="16129" max="16154" width="3.6640625" style="721" customWidth="1"/>
    <col min="16155" max="16156" width="3.88671875" style="721" customWidth="1"/>
    <col min="16157" max="16384" width="9" style="721"/>
  </cols>
  <sheetData>
    <row r="1" spans="1:24" ht="20.100000000000001" customHeight="1">
      <c r="A1" s="2623" t="s">
        <v>1424</v>
      </c>
      <c r="B1" s="2624"/>
      <c r="V1" s="721" t="s">
        <v>1425</v>
      </c>
      <c r="X1" s="722"/>
    </row>
    <row r="2" spans="1:24" ht="20.100000000000001" customHeight="1">
      <c r="A2" s="723"/>
      <c r="B2" s="724"/>
      <c r="K2" s="725"/>
    </row>
    <row r="3" spans="1:24" ht="20.100000000000001" customHeight="1">
      <c r="A3" s="726"/>
      <c r="B3" s="727"/>
      <c r="P3" s="725"/>
    </row>
    <row r="4" spans="1:24" ht="20.100000000000001" customHeight="1">
      <c r="P4" s="725"/>
    </row>
    <row r="5" spans="1:24" ht="20.100000000000001" customHeight="1">
      <c r="P5" s="725"/>
    </row>
    <row r="6" spans="1:24" ht="40.35" customHeight="1">
      <c r="B6" s="725"/>
      <c r="L6" s="728" t="s">
        <v>1426</v>
      </c>
    </row>
    <row r="7" spans="1:24" ht="20.100000000000001" customHeight="1">
      <c r="Q7" s="2627" t="s">
        <v>2528</v>
      </c>
      <c r="R7" s="2627"/>
      <c r="S7" s="2627"/>
      <c r="T7" s="2627"/>
      <c r="U7" s="2627"/>
      <c r="V7" s="2627"/>
      <c r="W7" s="2627"/>
    </row>
    <row r="8" spans="1:24" ht="15" customHeight="1">
      <c r="M8" s="725"/>
    </row>
    <row r="9" spans="1:24" ht="15" customHeight="1">
      <c r="B9" s="721" t="s">
        <v>1427</v>
      </c>
      <c r="N9" s="725"/>
    </row>
    <row r="10" spans="1:24" ht="15" customHeight="1">
      <c r="N10" s="725"/>
    </row>
    <row r="11" spans="1:24" ht="15" customHeight="1">
      <c r="B11" s="2625" t="str">
        <f>入力シート!C5</f>
        <v>久留米市長</v>
      </c>
      <c r="C11" s="2625"/>
      <c r="D11" s="2625"/>
      <c r="E11" s="2625"/>
      <c r="F11" s="2625"/>
      <c r="G11" s="721" t="s">
        <v>1449</v>
      </c>
      <c r="M11" s="725"/>
    </row>
    <row r="12" spans="1:24" ht="15" customHeight="1">
      <c r="M12" s="725"/>
    </row>
    <row r="13" spans="1:24" ht="15" customHeight="1">
      <c r="M13" s="725"/>
    </row>
    <row r="14" spans="1:24" ht="15" customHeight="1">
      <c r="L14" s="721" t="s">
        <v>1431</v>
      </c>
    </row>
    <row r="15" spans="1:24" ht="15" customHeight="1">
      <c r="M15" s="721" t="s">
        <v>1432</v>
      </c>
      <c r="Q15" s="2626" t="str">
        <f>入力シート!C25</f>
        <v>久留米市〇〇町１２３</v>
      </c>
      <c r="R15" s="2626"/>
      <c r="S15" s="2626"/>
      <c r="T15" s="2626"/>
      <c r="U15" s="2626"/>
      <c r="V15" s="2626"/>
      <c r="W15" s="2626"/>
      <c r="X15" s="2626"/>
    </row>
    <row r="16" spans="1:24" ht="15" customHeight="1">
      <c r="M16" s="721" t="s">
        <v>1433</v>
      </c>
      <c r="Q16" s="2626" t="str">
        <f>入力シート!C26</f>
        <v>(株）○○○○建設</v>
      </c>
      <c r="R16" s="2626"/>
      <c r="S16" s="2626"/>
      <c r="T16" s="2626"/>
      <c r="U16" s="2626"/>
      <c r="V16" s="2626"/>
      <c r="W16" s="2626"/>
      <c r="X16" s="2626"/>
    </row>
    <row r="17" spans="2:24" ht="15" customHeight="1">
      <c r="M17" s="721" t="s">
        <v>1434</v>
      </c>
      <c r="Q17" s="2626" t="str">
        <f>入力シート!C27</f>
        <v>代表取締役　久留米一郎</v>
      </c>
      <c r="R17" s="2626"/>
      <c r="S17" s="2626"/>
      <c r="T17" s="2626"/>
      <c r="U17" s="2626"/>
      <c r="V17" s="2626"/>
      <c r="W17" s="2626"/>
      <c r="X17" s="721" t="s">
        <v>1435</v>
      </c>
    </row>
    <row r="21" spans="2:24" ht="20.100000000000001" customHeight="1">
      <c r="B21" s="721" t="s">
        <v>1436</v>
      </c>
      <c r="M21" s="725"/>
    </row>
    <row r="22" spans="2:24" ht="20.100000000000001" customHeight="1">
      <c r="B22" s="721" t="s">
        <v>1437</v>
      </c>
      <c r="M22" s="725"/>
    </row>
    <row r="25" spans="2:24" ht="20.100000000000001" customHeight="1">
      <c r="L25" s="725" t="s">
        <v>1438</v>
      </c>
    </row>
    <row r="26" spans="2:24" ht="20.100000000000001" customHeight="1">
      <c r="L26" s="725"/>
    </row>
    <row r="27" spans="2:24" ht="20.100000000000001" customHeight="1">
      <c r="B27" s="721" t="s">
        <v>1439</v>
      </c>
      <c r="F27" s="2621" t="str">
        <f>入力シート!C10</f>
        <v>○○校区道路改良工事</v>
      </c>
      <c r="G27" s="2621"/>
      <c r="H27" s="2621"/>
      <c r="I27" s="2621"/>
      <c r="J27" s="2621"/>
      <c r="K27" s="2621"/>
      <c r="L27" s="2621"/>
      <c r="M27" s="2621"/>
      <c r="N27" s="2621"/>
      <c r="O27" s="2621"/>
      <c r="P27" s="2621"/>
      <c r="Q27" s="2621"/>
      <c r="R27" s="2621"/>
      <c r="S27" s="2621"/>
      <c r="T27" s="2621"/>
    </row>
    <row r="29" spans="2:24" ht="20.100000000000001" customHeight="1">
      <c r="B29" s="721" t="s">
        <v>1440</v>
      </c>
      <c r="F29" s="2622"/>
      <c r="G29" s="2622"/>
      <c r="H29" s="2622"/>
      <c r="I29" s="2621" t="str">
        <f>入力シート!C12</f>
        <v>久留米市○○町</v>
      </c>
      <c r="J29" s="2621"/>
      <c r="K29" s="2621"/>
      <c r="L29" s="2621"/>
      <c r="M29" s="2621"/>
      <c r="N29" s="2621"/>
      <c r="O29" s="2621"/>
      <c r="P29" s="2621"/>
      <c r="Q29" s="2621"/>
      <c r="R29" s="2622"/>
      <c r="S29" s="2622"/>
      <c r="T29" s="2622"/>
    </row>
    <row r="31" spans="2:24" ht="20.100000000000001" customHeight="1">
      <c r="B31" s="721" t="s">
        <v>1441</v>
      </c>
      <c r="F31" s="721" t="s">
        <v>1442</v>
      </c>
    </row>
    <row r="33" spans="2:4" ht="20.100000000000001" customHeight="1">
      <c r="B33" s="721" t="s">
        <v>1443</v>
      </c>
    </row>
    <row r="34" spans="2:4" ht="20.100000000000001" customHeight="1">
      <c r="C34" s="721" t="s">
        <v>1444</v>
      </c>
    </row>
    <row r="35" spans="2:4" ht="20.100000000000001" customHeight="1">
      <c r="D35" s="721" t="s">
        <v>1445</v>
      </c>
    </row>
    <row r="36" spans="2:4" ht="20.100000000000001" customHeight="1">
      <c r="D36" s="721" t="s">
        <v>1446</v>
      </c>
    </row>
    <row r="37" spans="2:4" ht="20.100000000000001" customHeight="1">
      <c r="D37" s="721" t="s">
        <v>1447</v>
      </c>
    </row>
    <row r="39" spans="2:4" ht="20.100000000000001" customHeight="1">
      <c r="C39" s="721" t="s">
        <v>1448</v>
      </c>
    </row>
    <row r="84" spans="43:43" ht="20.100000000000001" customHeight="1">
      <c r="AQ84" s="721" t="b">
        <v>0</v>
      </c>
    </row>
  </sheetData>
  <mergeCells count="10">
    <mergeCell ref="F27:T27"/>
    <mergeCell ref="F29:H29"/>
    <mergeCell ref="I29:Q29"/>
    <mergeCell ref="R29:T29"/>
    <mergeCell ref="A1:B1"/>
    <mergeCell ref="B11:F11"/>
    <mergeCell ref="Q15:X15"/>
    <mergeCell ref="Q16:X16"/>
    <mergeCell ref="Q17:W17"/>
    <mergeCell ref="Q7:W7"/>
  </mergeCells>
  <phoneticPr fontId="18"/>
  <dataValidations count="1">
    <dataValidation type="list" allowBlank="1" showInputMessage="1" showErrorMessage="1" sqref="WVJ983051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B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B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B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B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B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B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B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B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B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B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B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B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B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B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B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xr:uid="{00000000-0002-0000-0600-000000000000}">
      <formula1>$Z$10:$Z$11</formula1>
    </dataValidation>
  </dataValidations>
  <printOptions horizontalCentered="1" verticalCentered="1"/>
  <pageMargins left="0.78740157480314965" right="0.59055118110236227" top="0.39370078740157483" bottom="0.39370078740157483" header="0.51181102362204722" footer="0.51181102362204722"/>
  <pageSetup paperSize="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 r:id="rId4" name="Check Box 1">
              <controlPr defaultSize="0" autoFill="0" autoLine="0" autoPict="0">
                <anchor moveWithCells="1" sizeWithCells="1">
                  <from>
                    <xdr:col>2</xdr:col>
                    <xdr:colOff>68580</xdr:colOff>
                    <xdr:row>34</xdr:row>
                    <xdr:rowOff>68580</xdr:rowOff>
                  </from>
                  <to>
                    <xdr:col>2</xdr:col>
                    <xdr:colOff>259080</xdr:colOff>
                    <xdr:row>34</xdr:row>
                    <xdr:rowOff>259080</xdr:rowOff>
                  </to>
                </anchor>
              </controlPr>
            </control>
          </mc:Choice>
        </mc:AlternateContent>
        <mc:AlternateContent xmlns:mc="http://schemas.openxmlformats.org/markup-compatibility/2006">
          <mc:Choice Requires="x14">
            <control shapeId="3" r:id="rId5" name="Check Box 2">
              <controlPr defaultSize="0" autoFill="0" autoLine="0" autoPict="0">
                <anchor moveWithCells="1" sizeWithCells="1">
                  <from>
                    <xdr:col>2</xdr:col>
                    <xdr:colOff>68580</xdr:colOff>
                    <xdr:row>35</xdr:row>
                    <xdr:rowOff>68580</xdr:rowOff>
                  </from>
                  <to>
                    <xdr:col>2</xdr:col>
                    <xdr:colOff>259080</xdr:colOff>
                    <xdr:row>35</xdr:row>
                    <xdr:rowOff>259080</xdr:rowOff>
                  </to>
                </anchor>
              </controlPr>
            </control>
          </mc:Choice>
        </mc:AlternateContent>
        <mc:AlternateContent xmlns:mc="http://schemas.openxmlformats.org/markup-compatibility/2006">
          <mc:Choice Requires="x14">
            <control shapeId="4" r:id="rId6" name="Check Box 3">
              <controlPr defaultSize="0" autoFill="0" autoLine="0" autoPict="0">
                <anchor moveWithCells="1" sizeWithCells="1">
                  <from>
                    <xdr:col>2</xdr:col>
                    <xdr:colOff>68580</xdr:colOff>
                    <xdr:row>36</xdr:row>
                    <xdr:rowOff>68580</xdr:rowOff>
                  </from>
                  <to>
                    <xdr:col>2</xdr:col>
                    <xdr:colOff>259080</xdr:colOff>
                    <xdr:row>36</xdr:row>
                    <xdr:rowOff>259080</xdr:rowOff>
                  </to>
                </anchor>
              </controlPr>
            </control>
          </mc:Choice>
        </mc:AlternateContent>
      </controls>
    </mc:Choice>
  </mc:AlternateConten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T46"/>
  <sheetViews>
    <sheetView view="pageBreakPreview" zoomScaleNormal="95" zoomScaleSheetLayoutView="100" workbookViewId="0">
      <selection activeCell="O6" sqref="O6:Q6"/>
    </sheetView>
  </sheetViews>
  <sheetFormatPr defaultRowHeight="13.2"/>
  <cols>
    <col min="1" max="1" width="12.44140625" style="32" customWidth="1"/>
    <col min="2" max="3" width="6.88671875" style="32" bestFit="1" customWidth="1"/>
    <col min="4" max="6" width="6.88671875" style="32" customWidth="1"/>
    <col min="7" max="8" width="6.88671875" style="32" bestFit="1" customWidth="1"/>
    <col min="9" max="11" width="6.88671875" style="32" customWidth="1"/>
    <col min="12" max="13" width="6.88671875" style="32" bestFit="1" customWidth="1"/>
    <col min="14" max="14" width="6.88671875" style="32" customWidth="1"/>
    <col min="15" max="15" width="12.44140625" style="32" customWidth="1"/>
    <col min="16" max="17" width="6.88671875" style="32" bestFit="1" customWidth="1"/>
    <col min="18" max="18" width="6.88671875" style="32" customWidth="1"/>
    <col min="19" max="258" width="8.88671875" style="32"/>
    <col min="259" max="259" width="12.44140625" style="32" customWidth="1"/>
    <col min="260" max="261" width="6.88671875" style="32" bestFit="1" customWidth="1"/>
    <col min="262" max="262" width="6.88671875" style="32" customWidth="1"/>
    <col min="263" max="263" width="12.44140625" style="32" customWidth="1"/>
    <col min="264" max="265" width="6.88671875" style="32" bestFit="1" customWidth="1"/>
    <col min="266" max="266" width="6.88671875" style="32" customWidth="1"/>
    <col min="267" max="267" width="12.44140625" style="32" customWidth="1"/>
    <col min="268" max="269" width="6.88671875" style="32" bestFit="1" customWidth="1"/>
    <col min="270" max="270" width="6.88671875" style="32" customWidth="1"/>
    <col min="271" max="271" width="12.44140625" style="32" customWidth="1"/>
    <col min="272" max="273" width="6.88671875" style="32" bestFit="1" customWidth="1"/>
    <col min="274" max="274" width="6.88671875" style="32" customWidth="1"/>
    <col min="275" max="514" width="8.88671875" style="32"/>
    <col min="515" max="515" width="12.44140625" style="32" customWidth="1"/>
    <col min="516" max="517" width="6.88671875" style="32" bestFit="1" customWidth="1"/>
    <col min="518" max="518" width="6.88671875" style="32" customWidth="1"/>
    <col min="519" max="519" width="12.44140625" style="32" customWidth="1"/>
    <col min="520" max="521" width="6.88671875" style="32" bestFit="1" customWidth="1"/>
    <col min="522" max="522" width="6.88671875" style="32" customWidth="1"/>
    <col min="523" max="523" width="12.44140625" style="32" customWidth="1"/>
    <col min="524" max="525" width="6.88671875" style="32" bestFit="1" customWidth="1"/>
    <col min="526" max="526" width="6.88671875" style="32" customWidth="1"/>
    <col min="527" max="527" width="12.44140625" style="32" customWidth="1"/>
    <col min="528" max="529" width="6.88671875" style="32" bestFit="1" customWidth="1"/>
    <col min="530" max="530" width="6.88671875" style="32" customWidth="1"/>
    <col min="531" max="770" width="8.88671875" style="32"/>
    <col min="771" max="771" width="12.44140625" style="32" customWidth="1"/>
    <col min="772" max="773" width="6.88671875" style="32" bestFit="1" customWidth="1"/>
    <col min="774" max="774" width="6.88671875" style="32" customWidth="1"/>
    <col min="775" max="775" width="12.44140625" style="32" customWidth="1"/>
    <col min="776" max="777" width="6.88671875" style="32" bestFit="1" customWidth="1"/>
    <col min="778" max="778" width="6.88671875" style="32" customWidth="1"/>
    <col min="779" max="779" width="12.44140625" style="32" customWidth="1"/>
    <col min="780" max="781" width="6.88671875" style="32" bestFit="1" customWidth="1"/>
    <col min="782" max="782" width="6.88671875" style="32" customWidth="1"/>
    <col min="783" max="783" width="12.44140625" style="32" customWidth="1"/>
    <col min="784" max="785" width="6.88671875" style="32" bestFit="1" customWidth="1"/>
    <col min="786" max="786" width="6.88671875" style="32" customWidth="1"/>
    <col min="787" max="1026" width="8.88671875" style="32"/>
    <col min="1027" max="1027" width="12.44140625" style="32" customWidth="1"/>
    <col min="1028" max="1029" width="6.88671875" style="32" bestFit="1" customWidth="1"/>
    <col min="1030" max="1030" width="6.88671875" style="32" customWidth="1"/>
    <col min="1031" max="1031" width="12.44140625" style="32" customWidth="1"/>
    <col min="1032" max="1033" width="6.88671875" style="32" bestFit="1" customWidth="1"/>
    <col min="1034" max="1034" width="6.88671875" style="32" customWidth="1"/>
    <col min="1035" max="1035" width="12.44140625" style="32" customWidth="1"/>
    <col min="1036" max="1037" width="6.88671875" style="32" bestFit="1" customWidth="1"/>
    <col min="1038" max="1038" width="6.88671875" style="32" customWidth="1"/>
    <col min="1039" max="1039" width="12.44140625" style="32" customWidth="1"/>
    <col min="1040" max="1041" width="6.88671875" style="32" bestFit="1" customWidth="1"/>
    <col min="1042" max="1042" width="6.88671875" style="32" customWidth="1"/>
    <col min="1043" max="1282" width="8.88671875" style="32"/>
    <col min="1283" max="1283" width="12.44140625" style="32" customWidth="1"/>
    <col min="1284" max="1285" width="6.88671875" style="32" bestFit="1" customWidth="1"/>
    <col min="1286" max="1286" width="6.88671875" style="32" customWidth="1"/>
    <col min="1287" max="1287" width="12.44140625" style="32" customWidth="1"/>
    <col min="1288" max="1289" width="6.88671875" style="32" bestFit="1" customWidth="1"/>
    <col min="1290" max="1290" width="6.88671875" style="32" customWidth="1"/>
    <col min="1291" max="1291" width="12.44140625" style="32" customWidth="1"/>
    <col min="1292" max="1293" width="6.88671875" style="32" bestFit="1" customWidth="1"/>
    <col min="1294" max="1294" width="6.88671875" style="32" customWidth="1"/>
    <col min="1295" max="1295" width="12.44140625" style="32" customWidth="1"/>
    <col min="1296" max="1297" width="6.88671875" style="32" bestFit="1" customWidth="1"/>
    <col min="1298" max="1298" width="6.88671875" style="32" customWidth="1"/>
    <col min="1299" max="1538" width="8.88671875" style="32"/>
    <col min="1539" max="1539" width="12.44140625" style="32" customWidth="1"/>
    <col min="1540" max="1541" width="6.88671875" style="32" bestFit="1" customWidth="1"/>
    <col min="1542" max="1542" width="6.88671875" style="32" customWidth="1"/>
    <col min="1543" max="1543" width="12.44140625" style="32" customWidth="1"/>
    <col min="1544" max="1545" width="6.88671875" style="32" bestFit="1" customWidth="1"/>
    <col min="1546" max="1546" width="6.88671875" style="32" customWidth="1"/>
    <col min="1547" max="1547" width="12.44140625" style="32" customWidth="1"/>
    <col min="1548" max="1549" width="6.88671875" style="32" bestFit="1" customWidth="1"/>
    <col min="1550" max="1550" width="6.88671875" style="32" customWidth="1"/>
    <col min="1551" max="1551" width="12.44140625" style="32" customWidth="1"/>
    <col min="1552" max="1553" width="6.88671875" style="32" bestFit="1" customWidth="1"/>
    <col min="1554" max="1554" width="6.88671875" style="32" customWidth="1"/>
    <col min="1555" max="1794" width="8.88671875" style="32"/>
    <col min="1795" max="1795" width="12.44140625" style="32" customWidth="1"/>
    <col min="1796" max="1797" width="6.88671875" style="32" bestFit="1" customWidth="1"/>
    <col min="1798" max="1798" width="6.88671875" style="32" customWidth="1"/>
    <col min="1799" max="1799" width="12.44140625" style="32" customWidth="1"/>
    <col min="1800" max="1801" width="6.88671875" style="32" bestFit="1" customWidth="1"/>
    <col min="1802" max="1802" width="6.88671875" style="32" customWidth="1"/>
    <col min="1803" max="1803" width="12.44140625" style="32" customWidth="1"/>
    <col min="1804" max="1805" width="6.88671875" style="32" bestFit="1" customWidth="1"/>
    <col min="1806" max="1806" width="6.88671875" style="32" customWidth="1"/>
    <col min="1807" max="1807" width="12.44140625" style="32" customWidth="1"/>
    <col min="1808" max="1809" width="6.88671875" style="32" bestFit="1" customWidth="1"/>
    <col min="1810" max="1810" width="6.88671875" style="32" customWidth="1"/>
    <col min="1811" max="2050" width="8.88671875" style="32"/>
    <col min="2051" max="2051" width="12.44140625" style="32" customWidth="1"/>
    <col min="2052" max="2053" width="6.88671875" style="32" bestFit="1" customWidth="1"/>
    <col min="2054" max="2054" width="6.88671875" style="32" customWidth="1"/>
    <col min="2055" max="2055" width="12.44140625" style="32" customWidth="1"/>
    <col min="2056" max="2057" width="6.88671875" style="32" bestFit="1" customWidth="1"/>
    <col min="2058" max="2058" width="6.88671875" style="32" customWidth="1"/>
    <col min="2059" max="2059" width="12.44140625" style="32" customWidth="1"/>
    <col min="2060" max="2061" width="6.88671875" style="32" bestFit="1" customWidth="1"/>
    <col min="2062" max="2062" width="6.88671875" style="32" customWidth="1"/>
    <col min="2063" max="2063" width="12.44140625" style="32" customWidth="1"/>
    <col min="2064" max="2065" width="6.88671875" style="32" bestFit="1" customWidth="1"/>
    <col min="2066" max="2066" width="6.88671875" style="32" customWidth="1"/>
    <col min="2067" max="2306" width="8.88671875" style="32"/>
    <col min="2307" max="2307" width="12.44140625" style="32" customWidth="1"/>
    <col min="2308" max="2309" width="6.88671875" style="32" bestFit="1" customWidth="1"/>
    <col min="2310" max="2310" width="6.88671875" style="32" customWidth="1"/>
    <col min="2311" max="2311" width="12.44140625" style="32" customWidth="1"/>
    <col min="2312" max="2313" width="6.88671875" style="32" bestFit="1" customWidth="1"/>
    <col min="2314" max="2314" width="6.88671875" style="32" customWidth="1"/>
    <col min="2315" max="2315" width="12.44140625" style="32" customWidth="1"/>
    <col min="2316" max="2317" width="6.88671875" style="32" bestFit="1" customWidth="1"/>
    <col min="2318" max="2318" width="6.88671875" style="32" customWidth="1"/>
    <col min="2319" max="2319" width="12.44140625" style="32" customWidth="1"/>
    <col min="2320" max="2321" width="6.88671875" style="32" bestFit="1" customWidth="1"/>
    <col min="2322" max="2322" width="6.88671875" style="32" customWidth="1"/>
    <col min="2323" max="2562" width="8.88671875" style="32"/>
    <col min="2563" max="2563" width="12.44140625" style="32" customWidth="1"/>
    <col min="2564" max="2565" width="6.88671875" style="32" bestFit="1" customWidth="1"/>
    <col min="2566" max="2566" width="6.88671875" style="32" customWidth="1"/>
    <col min="2567" max="2567" width="12.44140625" style="32" customWidth="1"/>
    <col min="2568" max="2569" width="6.88671875" style="32" bestFit="1" customWidth="1"/>
    <col min="2570" max="2570" width="6.88671875" style="32" customWidth="1"/>
    <col min="2571" max="2571" width="12.44140625" style="32" customWidth="1"/>
    <col min="2572" max="2573" width="6.88671875" style="32" bestFit="1" customWidth="1"/>
    <col min="2574" max="2574" width="6.88671875" style="32" customWidth="1"/>
    <col min="2575" max="2575" width="12.44140625" style="32" customWidth="1"/>
    <col min="2576" max="2577" width="6.88671875" style="32" bestFit="1" customWidth="1"/>
    <col min="2578" max="2578" width="6.88671875" style="32" customWidth="1"/>
    <col min="2579" max="2818" width="8.88671875" style="32"/>
    <col min="2819" max="2819" width="12.44140625" style="32" customWidth="1"/>
    <col min="2820" max="2821" width="6.88671875" style="32" bestFit="1" customWidth="1"/>
    <col min="2822" max="2822" width="6.88671875" style="32" customWidth="1"/>
    <col min="2823" max="2823" width="12.44140625" style="32" customWidth="1"/>
    <col min="2824" max="2825" width="6.88671875" style="32" bestFit="1" customWidth="1"/>
    <col min="2826" max="2826" width="6.88671875" style="32" customWidth="1"/>
    <col min="2827" max="2827" width="12.44140625" style="32" customWidth="1"/>
    <col min="2828" max="2829" width="6.88671875" style="32" bestFit="1" customWidth="1"/>
    <col min="2830" max="2830" width="6.88671875" style="32" customWidth="1"/>
    <col min="2831" max="2831" width="12.44140625" style="32" customWidth="1"/>
    <col min="2832" max="2833" width="6.88671875" style="32" bestFit="1" customWidth="1"/>
    <col min="2834" max="2834" width="6.88671875" style="32" customWidth="1"/>
    <col min="2835" max="3074" width="8.88671875" style="32"/>
    <col min="3075" max="3075" width="12.44140625" style="32" customWidth="1"/>
    <col min="3076" max="3077" width="6.88671875" style="32" bestFit="1" customWidth="1"/>
    <col min="3078" max="3078" width="6.88671875" style="32" customWidth="1"/>
    <col min="3079" max="3079" width="12.44140625" style="32" customWidth="1"/>
    <col min="3080" max="3081" width="6.88671875" style="32" bestFit="1" customWidth="1"/>
    <col min="3082" max="3082" width="6.88671875" style="32" customWidth="1"/>
    <col min="3083" max="3083" width="12.44140625" style="32" customWidth="1"/>
    <col min="3084" max="3085" width="6.88671875" style="32" bestFit="1" customWidth="1"/>
    <col min="3086" max="3086" width="6.88671875" style="32" customWidth="1"/>
    <col min="3087" max="3087" width="12.44140625" style="32" customWidth="1"/>
    <col min="3088" max="3089" width="6.88671875" style="32" bestFit="1" customWidth="1"/>
    <col min="3090" max="3090" width="6.88671875" style="32" customWidth="1"/>
    <col min="3091" max="3330" width="8.88671875" style="32"/>
    <col min="3331" max="3331" width="12.44140625" style="32" customWidth="1"/>
    <col min="3332" max="3333" width="6.88671875" style="32" bestFit="1" customWidth="1"/>
    <col min="3334" max="3334" width="6.88671875" style="32" customWidth="1"/>
    <col min="3335" max="3335" width="12.44140625" style="32" customWidth="1"/>
    <col min="3336" max="3337" width="6.88671875" style="32" bestFit="1" customWidth="1"/>
    <col min="3338" max="3338" width="6.88671875" style="32" customWidth="1"/>
    <col min="3339" max="3339" width="12.44140625" style="32" customWidth="1"/>
    <col min="3340" max="3341" width="6.88671875" style="32" bestFit="1" customWidth="1"/>
    <col min="3342" max="3342" width="6.88671875" style="32" customWidth="1"/>
    <col min="3343" max="3343" width="12.44140625" style="32" customWidth="1"/>
    <col min="3344" max="3345" width="6.88671875" style="32" bestFit="1" customWidth="1"/>
    <col min="3346" max="3346" width="6.88671875" style="32" customWidth="1"/>
    <col min="3347" max="3586" width="8.88671875" style="32"/>
    <col min="3587" max="3587" width="12.44140625" style="32" customWidth="1"/>
    <col min="3588" max="3589" width="6.88671875" style="32" bestFit="1" customWidth="1"/>
    <col min="3590" max="3590" width="6.88671875" style="32" customWidth="1"/>
    <col min="3591" max="3591" width="12.44140625" style="32" customWidth="1"/>
    <col min="3592" max="3593" width="6.88671875" style="32" bestFit="1" customWidth="1"/>
    <col min="3594" max="3594" width="6.88671875" style="32" customWidth="1"/>
    <col min="3595" max="3595" width="12.44140625" style="32" customWidth="1"/>
    <col min="3596" max="3597" width="6.88671875" style="32" bestFit="1" customWidth="1"/>
    <col min="3598" max="3598" width="6.88671875" style="32" customWidth="1"/>
    <col min="3599" max="3599" width="12.44140625" style="32" customWidth="1"/>
    <col min="3600" max="3601" width="6.88671875" style="32" bestFit="1" customWidth="1"/>
    <col min="3602" max="3602" width="6.88671875" style="32" customWidth="1"/>
    <col min="3603" max="3842" width="8.88671875" style="32"/>
    <col min="3843" max="3843" width="12.44140625" style="32" customWidth="1"/>
    <col min="3844" max="3845" width="6.88671875" style="32" bestFit="1" customWidth="1"/>
    <col min="3846" max="3846" width="6.88671875" style="32" customWidth="1"/>
    <col min="3847" max="3847" width="12.44140625" style="32" customWidth="1"/>
    <col min="3848" max="3849" width="6.88671875" style="32" bestFit="1" customWidth="1"/>
    <col min="3850" max="3850" width="6.88671875" style="32" customWidth="1"/>
    <col min="3851" max="3851" width="12.44140625" style="32" customWidth="1"/>
    <col min="3852" max="3853" width="6.88671875" style="32" bestFit="1" customWidth="1"/>
    <col min="3854" max="3854" width="6.88671875" style="32" customWidth="1"/>
    <col min="3855" max="3855" width="12.44140625" style="32" customWidth="1"/>
    <col min="3856" max="3857" width="6.88671875" style="32" bestFit="1" customWidth="1"/>
    <col min="3858" max="3858" width="6.88671875" style="32" customWidth="1"/>
    <col min="3859" max="4098" width="8.88671875" style="32"/>
    <col min="4099" max="4099" width="12.44140625" style="32" customWidth="1"/>
    <col min="4100" max="4101" width="6.88671875" style="32" bestFit="1" customWidth="1"/>
    <col min="4102" max="4102" width="6.88671875" style="32" customWidth="1"/>
    <col min="4103" max="4103" width="12.44140625" style="32" customWidth="1"/>
    <col min="4104" max="4105" width="6.88671875" style="32" bestFit="1" customWidth="1"/>
    <col min="4106" max="4106" width="6.88671875" style="32" customWidth="1"/>
    <col min="4107" max="4107" width="12.44140625" style="32" customWidth="1"/>
    <col min="4108" max="4109" width="6.88671875" style="32" bestFit="1" customWidth="1"/>
    <col min="4110" max="4110" width="6.88671875" style="32" customWidth="1"/>
    <col min="4111" max="4111" width="12.44140625" style="32" customWidth="1"/>
    <col min="4112" max="4113" width="6.88671875" style="32" bestFit="1" customWidth="1"/>
    <col min="4114" max="4114" width="6.88671875" style="32" customWidth="1"/>
    <col min="4115" max="4354" width="8.88671875" style="32"/>
    <col min="4355" max="4355" width="12.44140625" style="32" customWidth="1"/>
    <col min="4356" max="4357" width="6.88671875" style="32" bestFit="1" customWidth="1"/>
    <col min="4358" max="4358" width="6.88671875" style="32" customWidth="1"/>
    <col min="4359" max="4359" width="12.44140625" style="32" customWidth="1"/>
    <col min="4360" max="4361" width="6.88671875" style="32" bestFit="1" customWidth="1"/>
    <col min="4362" max="4362" width="6.88671875" style="32" customWidth="1"/>
    <col min="4363" max="4363" width="12.44140625" style="32" customWidth="1"/>
    <col min="4364" max="4365" width="6.88671875" style="32" bestFit="1" customWidth="1"/>
    <col min="4366" max="4366" width="6.88671875" style="32" customWidth="1"/>
    <col min="4367" max="4367" width="12.44140625" style="32" customWidth="1"/>
    <col min="4368" max="4369" width="6.88671875" style="32" bestFit="1" customWidth="1"/>
    <col min="4370" max="4370" width="6.88671875" style="32" customWidth="1"/>
    <col min="4371" max="4610" width="8.88671875" style="32"/>
    <col min="4611" max="4611" width="12.44140625" style="32" customWidth="1"/>
    <col min="4612" max="4613" width="6.88671875" style="32" bestFit="1" customWidth="1"/>
    <col min="4614" max="4614" width="6.88671875" style="32" customWidth="1"/>
    <col min="4615" max="4615" width="12.44140625" style="32" customWidth="1"/>
    <col min="4616" max="4617" width="6.88671875" style="32" bestFit="1" customWidth="1"/>
    <col min="4618" max="4618" width="6.88671875" style="32" customWidth="1"/>
    <col min="4619" max="4619" width="12.44140625" style="32" customWidth="1"/>
    <col min="4620" max="4621" width="6.88671875" style="32" bestFit="1" customWidth="1"/>
    <col min="4622" max="4622" width="6.88671875" style="32" customWidth="1"/>
    <col min="4623" max="4623" width="12.44140625" style="32" customWidth="1"/>
    <col min="4624" max="4625" width="6.88671875" style="32" bestFit="1" customWidth="1"/>
    <col min="4626" max="4626" width="6.88671875" style="32" customWidth="1"/>
    <col min="4627" max="4866" width="8.88671875" style="32"/>
    <col min="4867" max="4867" width="12.44140625" style="32" customWidth="1"/>
    <col min="4868" max="4869" width="6.88671875" style="32" bestFit="1" customWidth="1"/>
    <col min="4870" max="4870" width="6.88671875" style="32" customWidth="1"/>
    <col min="4871" max="4871" width="12.44140625" style="32" customWidth="1"/>
    <col min="4872" max="4873" width="6.88671875" style="32" bestFit="1" customWidth="1"/>
    <col min="4874" max="4874" width="6.88671875" style="32" customWidth="1"/>
    <col min="4875" max="4875" width="12.44140625" style="32" customWidth="1"/>
    <col min="4876" max="4877" width="6.88671875" style="32" bestFit="1" customWidth="1"/>
    <col min="4878" max="4878" width="6.88671875" style="32" customWidth="1"/>
    <col min="4879" max="4879" width="12.44140625" style="32" customWidth="1"/>
    <col min="4880" max="4881" width="6.88671875" style="32" bestFit="1" customWidth="1"/>
    <col min="4882" max="4882" width="6.88671875" style="32" customWidth="1"/>
    <col min="4883" max="5122" width="8.88671875" style="32"/>
    <col min="5123" max="5123" width="12.44140625" style="32" customWidth="1"/>
    <col min="5124" max="5125" width="6.88671875" style="32" bestFit="1" customWidth="1"/>
    <col min="5126" max="5126" width="6.88671875" style="32" customWidth="1"/>
    <col min="5127" max="5127" width="12.44140625" style="32" customWidth="1"/>
    <col min="5128" max="5129" width="6.88671875" style="32" bestFit="1" customWidth="1"/>
    <col min="5130" max="5130" width="6.88671875" style="32" customWidth="1"/>
    <col min="5131" max="5131" width="12.44140625" style="32" customWidth="1"/>
    <col min="5132" max="5133" width="6.88671875" style="32" bestFit="1" customWidth="1"/>
    <col min="5134" max="5134" width="6.88671875" style="32" customWidth="1"/>
    <col min="5135" max="5135" width="12.44140625" style="32" customWidth="1"/>
    <col min="5136" max="5137" width="6.88671875" style="32" bestFit="1" customWidth="1"/>
    <col min="5138" max="5138" width="6.88671875" style="32" customWidth="1"/>
    <col min="5139" max="5378" width="8.88671875" style="32"/>
    <col min="5379" max="5379" width="12.44140625" style="32" customWidth="1"/>
    <col min="5380" max="5381" width="6.88671875" style="32" bestFit="1" customWidth="1"/>
    <col min="5382" max="5382" width="6.88671875" style="32" customWidth="1"/>
    <col min="5383" max="5383" width="12.44140625" style="32" customWidth="1"/>
    <col min="5384" max="5385" width="6.88671875" style="32" bestFit="1" customWidth="1"/>
    <col min="5386" max="5386" width="6.88671875" style="32" customWidth="1"/>
    <col min="5387" max="5387" width="12.44140625" style="32" customWidth="1"/>
    <col min="5388" max="5389" width="6.88671875" style="32" bestFit="1" customWidth="1"/>
    <col min="5390" max="5390" width="6.88671875" style="32" customWidth="1"/>
    <col min="5391" max="5391" width="12.44140625" style="32" customWidth="1"/>
    <col min="5392" max="5393" width="6.88671875" style="32" bestFit="1" customWidth="1"/>
    <col min="5394" max="5394" width="6.88671875" style="32" customWidth="1"/>
    <col min="5395" max="5634" width="8.88671875" style="32"/>
    <col min="5635" max="5635" width="12.44140625" style="32" customWidth="1"/>
    <col min="5636" max="5637" width="6.88671875" style="32" bestFit="1" customWidth="1"/>
    <col min="5638" max="5638" width="6.88671875" style="32" customWidth="1"/>
    <col min="5639" max="5639" width="12.44140625" style="32" customWidth="1"/>
    <col min="5640" max="5641" width="6.88671875" style="32" bestFit="1" customWidth="1"/>
    <col min="5642" max="5642" width="6.88671875" style="32" customWidth="1"/>
    <col min="5643" max="5643" width="12.44140625" style="32" customWidth="1"/>
    <col min="5644" max="5645" width="6.88671875" style="32" bestFit="1" customWidth="1"/>
    <col min="5646" max="5646" width="6.88671875" style="32" customWidth="1"/>
    <col min="5647" max="5647" width="12.44140625" style="32" customWidth="1"/>
    <col min="5648" max="5649" width="6.88671875" style="32" bestFit="1" customWidth="1"/>
    <col min="5650" max="5650" width="6.88671875" style="32" customWidth="1"/>
    <col min="5651" max="5890" width="8.88671875" style="32"/>
    <col min="5891" max="5891" width="12.44140625" style="32" customWidth="1"/>
    <col min="5892" max="5893" width="6.88671875" style="32" bestFit="1" customWidth="1"/>
    <col min="5894" max="5894" width="6.88671875" style="32" customWidth="1"/>
    <col min="5895" max="5895" width="12.44140625" style="32" customWidth="1"/>
    <col min="5896" max="5897" width="6.88671875" style="32" bestFit="1" customWidth="1"/>
    <col min="5898" max="5898" width="6.88671875" style="32" customWidth="1"/>
    <col min="5899" max="5899" width="12.44140625" style="32" customWidth="1"/>
    <col min="5900" max="5901" width="6.88671875" style="32" bestFit="1" customWidth="1"/>
    <col min="5902" max="5902" width="6.88671875" style="32" customWidth="1"/>
    <col min="5903" max="5903" width="12.44140625" style="32" customWidth="1"/>
    <col min="5904" max="5905" width="6.88671875" style="32" bestFit="1" customWidth="1"/>
    <col min="5906" max="5906" width="6.88671875" style="32" customWidth="1"/>
    <col min="5907" max="6146" width="8.88671875" style="32"/>
    <col min="6147" max="6147" width="12.44140625" style="32" customWidth="1"/>
    <col min="6148" max="6149" width="6.88671875" style="32" bestFit="1" customWidth="1"/>
    <col min="6150" max="6150" width="6.88671875" style="32" customWidth="1"/>
    <col min="6151" max="6151" width="12.44140625" style="32" customWidth="1"/>
    <col min="6152" max="6153" width="6.88671875" style="32" bestFit="1" customWidth="1"/>
    <col min="6154" max="6154" width="6.88671875" style="32" customWidth="1"/>
    <col min="6155" max="6155" width="12.44140625" style="32" customWidth="1"/>
    <col min="6156" max="6157" width="6.88671875" style="32" bestFit="1" customWidth="1"/>
    <col min="6158" max="6158" width="6.88671875" style="32" customWidth="1"/>
    <col min="6159" max="6159" width="12.44140625" style="32" customWidth="1"/>
    <col min="6160" max="6161" width="6.88671875" style="32" bestFit="1" customWidth="1"/>
    <col min="6162" max="6162" width="6.88671875" style="32" customWidth="1"/>
    <col min="6163" max="6402" width="8.88671875" style="32"/>
    <col min="6403" max="6403" width="12.44140625" style="32" customWidth="1"/>
    <col min="6404" max="6405" width="6.88671875" style="32" bestFit="1" customWidth="1"/>
    <col min="6406" max="6406" width="6.88671875" style="32" customWidth="1"/>
    <col min="6407" max="6407" width="12.44140625" style="32" customWidth="1"/>
    <col min="6408" max="6409" width="6.88671875" style="32" bestFit="1" customWidth="1"/>
    <col min="6410" max="6410" width="6.88671875" style="32" customWidth="1"/>
    <col min="6411" max="6411" width="12.44140625" style="32" customWidth="1"/>
    <col min="6412" max="6413" width="6.88671875" style="32" bestFit="1" customWidth="1"/>
    <col min="6414" max="6414" width="6.88671875" style="32" customWidth="1"/>
    <col min="6415" max="6415" width="12.44140625" style="32" customWidth="1"/>
    <col min="6416" max="6417" width="6.88671875" style="32" bestFit="1" customWidth="1"/>
    <col min="6418" max="6418" width="6.88671875" style="32" customWidth="1"/>
    <col min="6419" max="6658" width="8.88671875" style="32"/>
    <col min="6659" max="6659" width="12.44140625" style="32" customWidth="1"/>
    <col min="6660" max="6661" width="6.88671875" style="32" bestFit="1" customWidth="1"/>
    <col min="6662" max="6662" width="6.88671875" style="32" customWidth="1"/>
    <col min="6663" max="6663" width="12.44140625" style="32" customWidth="1"/>
    <col min="6664" max="6665" width="6.88671875" style="32" bestFit="1" customWidth="1"/>
    <col min="6666" max="6666" width="6.88671875" style="32" customWidth="1"/>
    <col min="6667" max="6667" width="12.44140625" style="32" customWidth="1"/>
    <col min="6668" max="6669" width="6.88671875" style="32" bestFit="1" customWidth="1"/>
    <col min="6670" max="6670" width="6.88671875" style="32" customWidth="1"/>
    <col min="6671" max="6671" width="12.44140625" style="32" customWidth="1"/>
    <col min="6672" max="6673" width="6.88671875" style="32" bestFit="1" customWidth="1"/>
    <col min="6674" max="6674" width="6.88671875" style="32" customWidth="1"/>
    <col min="6675" max="6914" width="8.88671875" style="32"/>
    <col min="6915" max="6915" width="12.44140625" style="32" customWidth="1"/>
    <col min="6916" max="6917" width="6.88671875" style="32" bestFit="1" customWidth="1"/>
    <col min="6918" max="6918" width="6.88671875" style="32" customWidth="1"/>
    <col min="6919" max="6919" width="12.44140625" style="32" customWidth="1"/>
    <col min="6920" max="6921" width="6.88671875" style="32" bestFit="1" customWidth="1"/>
    <col min="6922" max="6922" width="6.88671875" style="32" customWidth="1"/>
    <col min="6923" max="6923" width="12.44140625" style="32" customWidth="1"/>
    <col min="6924" max="6925" width="6.88671875" style="32" bestFit="1" customWidth="1"/>
    <col min="6926" max="6926" width="6.88671875" style="32" customWidth="1"/>
    <col min="6927" max="6927" width="12.44140625" style="32" customWidth="1"/>
    <col min="6928" max="6929" width="6.88671875" style="32" bestFit="1" customWidth="1"/>
    <col min="6930" max="6930" width="6.88671875" style="32" customWidth="1"/>
    <col min="6931" max="7170" width="8.88671875" style="32"/>
    <col min="7171" max="7171" width="12.44140625" style="32" customWidth="1"/>
    <col min="7172" max="7173" width="6.88671875" style="32" bestFit="1" customWidth="1"/>
    <col min="7174" max="7174" width="6.88671875" style="32" customWidth="1"/>
    <col min="7175" max="7175" width="12.44140625" style="32" customWidth="1"/>
    <col min="7176" max="7177" width="6.88671875" style="32" bestFit="1" customWidth="1"/>
    <col min="7178" max="7178" width="6.88671875" style="32" customWidth="1"/>
    <col min="7179" max="7179" width="12.44140625" style="32" customWidth="1"/>
    <col min="7180" max="7181" width="6.88671875" style="32" bestFit="1" customWidth="1"/>
    <col min="7182" max="7182" width="6.88671875" style="32" customWidth="1"/>
    <col min="7183" max="7183" width="12.44140625" style="32" customWidth="1"/>
    <col min="7184" max="7185" width="6.88671875" style="32" bestFit="1" customWidth="1"/>
    <col min="7186" max="7186" width="6.88671875" style="32" customWidth="1"/>
    <col min="7187" max="7426" width="8.88671875" style="32"/>
    <col min="7427" max="7427" width="12.44140625" style="32" customWidth="1"/>
    <col min="7428" max="7429" width="6.88671875" style="32" bestFit="1" customWidth="1"/>
    <col min="7430" max="7430" width="6.88671875" style="32" customWidth="1"/>
    <col min="7431" max="7431" width="12.44140625" style="32" customWidth="1"/>
    <col min="7432" max="7433" width="6.88671875" style="32" bestFit="1" customWidth="1"/>
    <col min="7434" max="7434" width="6.88671875" style="32" customWidth="1"/>
    <col min="7435" max="7435" width="12.44140625" style="32" customWidth="1"/>
    <col min="7436" max="7437" width="6.88671875" style="32" bestFit="1" customWidth="1"/>
    <col min="7438" max="7438" width="6.88671875" style="32" customWidth="1"/>
    <col min="7439" max="7439" width="12.44140625" style="32" customWidth="1"/>
    <col min="7440" max="7441" width="6.88671875" style="32" bestFit="1" customWidth="1"/>
    <col min="7442" max="7442" width="6.88671875" style="32" customWidth="1"/>
    <col min="7443" max="7682" width="8.88671875" style="32"/>
    <col min="7683" max="7683" width="12.44140625" style="32" customWidth="1"/>
    <col min="7684" max="7685" width="6.88671875" style="32" bestFit="1" customWidth="1"/>
    <col min="7686" max="7686" width="6.88671875" style="32" customWidth="1"/>
    <col min="7687" max="7687" width="12.44140625" style="32" customWidth="1"/>
    <col min="7688" max="7689" width="6.88671875" style="32" bestFit="1" customWidth="1"/>
    <col min="7690" max="7690" width="6.88671875" style="32" customWidth="1"/>
    <col min="7691" max="7691" width="12.44140625" style="32" customWidth="1"/>
    <col min="7692" max="7693" width="6.88671875" style="32" bestFit="1" customWidth="1"/>
    <col min="7694" max="7694" width="6.88671875" style="32" customWidth="1"/>
    <col min="7695" max="7695" width="12.44140625" style="32" customWidth="1"/>
    <col min="7696" max="7697" width="6.88671875" style="32" bestFit="1" customWidth="1"/>
    <col min="7698" max="7698" width="6.88671875" style="32" customWidth="1"/>
    <col min="7699" max="7938" width="8.88671875" style="32"/>
    <col min="7939" max="7939" width="12.44140625" style="32" customWidth="1"/>
    <col min="7940" max="7941" width="6.88671875" style="32" bestFit="1" customWidth="1"/>
    <col min="7942" max="7942" width="6.88671875" style="32" customWidth="1"/>
    <col min="7943" max="7943" width="12.44140625" style="32" customWidth="1"/>
    <col min="7944" max="7945" width="6.88671875" style="32" bestFit="1" customWidth="1"/>
    <col min="7946" max="7946" width="6.88671875" style="32" customWidth="1"/>
    <col min="7947" max="7947" width="12.44140625" style="32" customWidth="1"/>
    <col min="7948" max="7949" width="6.88671875" style="32" bestFit="1" customWidth="1"/>
    <col min="7950" max="7950" width="6.88671875" style="32" customWidth="1"/>
    <col min="7951" max="7951" width="12.44140625" style="32" customWidth="1"/>
    <col min="7952" max="7953" width="6.88671875" style="32" bestFit="1" customWidth="1"/>
    <col min="7954" max="7954" width="6.88671875" style="32" customWidth="1"/>
    <col min="7955" max="8194" width="8.88671875" style="32"/>
    <col min="8195" max="8195" width="12.44140625" style="32" customWidth="1"/>
    <col min="8196" max="8197" width="6.88671875" style="32" bestFit="1" customWidth="1"/>
    <col min="8198" max="8198" width="6.88671875" style="32" customWidth="1"/>
    <col min="8199" max="8199" width="12.44140625" style="32" customWidth="1"/>
    <col min="8200" max="8201" width="6.88671875" style="32" bestFit="1" customWidth="1"/>
    <col min="8202" max="8202" width="6.88671875" style="32" customWidth="1"/>
    <col min="8203" max="8203" width="12.44140625" style="32" customWidth="1"/>
    <col min="8204" max="8205" width="6.88671875" style="32" bestFit="1" customWidth="1"/>
    <col min="8206" max="8206" width="6.88671875" style="32" customWidth="1"/>
    <col min="8207" max="8207" width="12.44140625" style="32" customWidth="1"/>
    <col min="8208" max="8209" width="6.88671875" style="32" bestFit="1" customWidth="1"/>
    <col min="8210" max="8210" width="6.88671875" style="32" customWidth="1"/>
    <col min="8211" max="8450" width="8.88671875" style="32"/>
    <col min="8451" max="8451" width="12.44140625" style="32" customWidth="1"/>
    <col min="8452" max="8453" width="6.88671875" style="32" bestFit="1" customWidth="1"/>
    <col min="8454" max="8454" width="6.88671875" style="32" customWidth="1"/>
    <col min="8455" max="8455" width="12.44140625" style="32" customWidth="1"/>
    <col min="8456" max="8457" width="6.88671875" style="32" bestFit="1" customWidth="1"/>
    <col min="8458" max="8458" width="6.88671875" style="32" customWidth="1"/>
    <col min="8459" max="8459" width="12.44140625" style="32" customWidth="1"/>
    <col min="8460" max="8461" width="6.88671875" style="32" bestFit="1" customWidth="1"/>
    <col min="8462" max="8462" width="6.88671875" style="32" customWidth="1"/>
    <col min="8463" max="8463" width="12.44140625" style="32" customWidth="1"/>
    <col min="8464" max="8465" width="6.88671875" style="32" bestFit="1" customWidth="1"/>
    <col min="8466" max="8466" width="6.88671875" style="32" customWidth="1"/>
    <col min="8467" max="8706" width="8.88671875" style="32"/>
    <col min="8707" max="8707" width="12.44140625" style="32" customWidth="1"/>
    <col min="8708" max="8709" width="6.88671875" style="32" bestFit="1" customWidth="1"/>
    <col min="8710" max="8710" width="6.88671875" style="32" customWidth="1"/>
    <col min="8711" max="8711" width="12.44140625" style="32" customWidth="1"/>
    <col min="8712" max="8713" width="6.88671875" style="32" bestFit="1" customWidth="1"/>
    <col min="8714" max="8714" width="6.88671875" style="32" customWidth="1"/>
    <col min="8715" max="8715" width="12.44140625" style="32" customWidth="1"/>
    <col min="8716" max="8717" width="6.88671875" style="32" bestFit="1" customWidth="1"/>
    <col min="8718" max="8718" width="6.88671875" style="32" customWidth="1"/>
    <col min="8719" max="8719" width="12.44140625" style="32" customWidth="1"/>
    <col min="8720" max="8721" width="6.88671875" style="32" bestFit="1" customWidth="1"/>
    <col min="8722" max="8722" width="6.88671875" style="32" customWidth="1"/>
    <col min="8723" max="8962" width="8.88671875" style="32"/>
    <col min="8963" max="8963" width="12.44140625" style="32" customWidth="1"/>
    <col min="8964" max="8965" width="6.88671875" style="32" bestFit="1" customWidth="1"/>
    <col min="8966" max="8966" width="6.88671875" style="32" customWidth="1"/>
    <col min="8967" max="8967" width="12.44140625" style="32" customWidth="1"/>
    <col min="8968" max="8969" width="6.88671875" style="32" bestFit="1" customWidth="1"/>
    <col min="8970" max="8970" width="6.88671875" style="32" customWidth="1"/>
    <col min="8971" max="8971" width="12.44140625" style="32" customWidth="1"/>
    <col min="8972" max="8973" width="6.88671875" style="32" bestFit="1" customWidth="1"/>
    <col min="8974" max="8974" width="6.88671875" style="32" customWidth="1"/>
    <col min="8975" max="8975" width="12.44140625" style="32" customWidth="1"/>
    <col min="8976" max="8977" width="6.88671875" style="32" bestFit="1" customWidth="1"/>
    <col min="8978" max="8978" width="6.88671875" style="32" customWidth="1"/>
    <col min="8979" max="9218" width="8.88671875" style="32"/>
    <col min="9219" max="9219" width="12.44140625" style="32" customWidth="1"/>
    <col min="9220" max="9221" width="6.88671875" style="32" bestFit="1" customWidth="1"/>
    <col min="9222" max="9222" width="6.88671875" style="32" customWidth="1"/>
    <col min="9223" max="9223" width="12.44140625" style="32" customWidth="1"/>
    <col min="9224" max="9225" width="6.88671875" style="32" bestFit="1" customWidth="1"/>
    <col min="9226" max="9226" width="6.88671875" style="32" customWidth="1"/>
    <col min="9227" max="9227" width="12.44140625" style="32" customWidth="1"/>
    <col min="9228" max="9229" width="6.88671875" style="32" bestFit="1" customWidth="1"/>
    <col min="9230" max="9230" width="6.88671875" style="32" customWidth="1"/>
    <col min="9231" max="9231" width="12.44140625" style="32" customWidth="1"/>
    <col min="9232" max="9233" width="6.88671875" style="32" bestFit="1" customWidth="1"/>
    <col min="9234" max="9234" width="6.88671875" style="32" customWidth="1"/>
    <col min="9235" max="9474" width="8.88671875" style="32"/>
    <col min="9475" max="9475" width="12.44140625" style="32" customWidth="1"/>
    <col min="9476" max="9477" width="6.88671875" style="32" bestFit="1" customWidth="1"/>
    <col min="9478" max="9478" width="6.88671875" style="32" customWidth="1"/>
    <col min="9479" max="9479" width="12.44140625" style="32" customWidth="1"/>
    <col min="9480" max="9481" width="6.88671875" style="32" bestFit="1" customWidth="1"/>
    <col min="9482" max="9482" width="6.88671875" style="32" customWidth="1"/>
    <col min="9483" max="9483" width="12.44140625" style="32" customWidth="1"/>
    <col min="9484" max="9485" width="6.88671875" style="32" bestFit="1" customWidth="1"/>
    <col min="9486" max="9486" width="6.88671875" style="32" customWidth="1"/>
    <col min="9487" max="9487" width="12.44140625" style="32" customWidth="1"/>
    <col min="9488" max="9489" width="6.88671875" style="32" bestFit="1" customWidth="1"/>
    <col min="9490" max="9490" width="6.88671875" style="32" customWidth="1"/>
    <col min="9491" max="9730" width="8.88671875" style="32"/>
    <col min="9731" max="9731" width="12.44140625" style="32" customWidth="1"/>
    <col min="9732" max="9733" width="6.88671875" style="32" bestFit="1" customWidth="1"/>
    <col min="9734" max="9734" width="6.88671875" style="32" customWidth="1"/>
    <col min="9735" max="9735" width="12.44140625" style="32" customWidth="1"/>
    <col min="9736" max="9737" width="6.88671875" style="32" bestFit="1" customWidth="1"/>
    <col min="9738" max="9738" width="6.88671875" style="32" customWidth="1"/>
    <col min="9739" max="9739" width="12.44140625" style="32" customWidth="1"/>
    <col min="9740" max="9741" width="6.88671875" style="32" bestFit="1" customWidth="1"/>
    <col min="9742" max="9742" width="6.88671875" style="32" customWidth="1"/>
    <col min="9743" max="9743" width="12.44140625" style="32" customWidth="1"/>
    <col min="9744" max="9745" width="6.88671875" style="32" bestFit="1" customWidth="1"/>
    <col min="9746" max="9746" width="6.88671875" style="32" customWidth="1"/>
    <col min="9747" max="9986" width="8.88671875" style="32"/>
    <col min="9987" max="9987" width="12.44140625" style="32" customWidth="1"/>
    <col min="9988" max="9989" width="6.88671875" style="32" bestFit="1" customWidth="1"/>
    <col min="9990" max="9990" width="6.88671875" style="32" customWidth="1"/>
    <col min="9991" max="9991" width="12.44140625" style="32" customWidth="1"/>
    <col min="9992" max="9993" width="6.88671875" style="32" bestFit="1" customWidth="1"/>
    <col min="9994" max="9994" width="6.88671875" style="32" customWidth="1"/>
    <col min="9995" max="9995" width="12.44140625" style="32" customWidth="1"/>
    <col min="9996" max="9997" width="6.88671875" style="32" bestFit="1" customWidth="1"/>
    <col min="9998" max="9998" width="6.88671875" style="32" customWidth="1"/>
    <col min="9999" max="9999" width="12.44140625" style="32" customWidth="1"/>
    <col min="10000" max="10001" width="6.88671875" style="32" bestFit="1" customWidth="1"/>
    <col min="10002" max="10002" width="6.88671875" style="32" customWidth="1"/>
    <col min="10003" max="10242" width="8.88671875" style="32"/>
    <col min="10243" max="10243" width="12.44140625" style="32" customWidth="1"/>
    <col min="10244" max="10245" width="6.88671875" style="32" bestFit="1" customWidth="1"/>
    <col min="10246" max="10246" width="6.88671875" style="32" customWidth="1"/>
    <col min="10247" max="10247" width="12.44140625" style="32" customWidth="1"/>
    <col min="10248" max="10249" width="6.88671875" style="32" bestFit="1" customWidth="1"/>
    <col min="10250" max="10250" width="6.88671875" style="32" customWidth="1"/>
    <col min="10251" max="10251" width="12.44140625" style="32" customWidth="1"/>
    <col min="10252" max="10253" width="6.88671875" style="32" bestFit="1" customWidth="1"/>
    <col min="10254" max="10254" width="6.88671875" style="32" customWidth="1"/>
    <col min="10255" max="10255" width="12.44140625" style="32" customWidth="1"/>
    <col min="10256" max="10257" width="6.88671875" style="32" bestFit="1" customWidth="1"/>
    <col min="10258" max="10258" width="6.88671875" style="32" customWidth="1"/>
    <col min="10259" max="10498" width="8.88671875" style="32"/>
    <col min="10499" max="10499" width="12.44140625" style="32" customWidth="1"/>
    <col min="10500" max="10501" width="6.88671875" style="32" bestFit="1" customWidth="1"/>
    <col min="10502" max="10502" width="6.88671875" style="32" customWidth="1"/>
    <col min="10503" max="10503" width="12.44140625" style="32" customWidth="1"/>
    <col min="10504" max="10505" width="6.88671875" style="32" bestFit="1" customWidth="1"/>
    <col min="10506" max="10506" width="6.88671875" style="32" customWidth="1"/>
    <col min="10507" max="10507" width="12.44140625" style="32" customWidth="1"/>
    <col min="10508" max="10509" width="6.88671875" style="32" bestFit="1" customWidth="1"/>
    <col min="10510" max="10510" width="6.88671875" style="32" customWidth="1"/>
    <col min="10511" max="10511" width="12.44140625" style="32" customWidth="1"/>
    <col min="10512" max="10513" width="6.88671875" style="32" bestFit="1" customWidth="1"/>
    <col min="10514" max="10514" width="6.88671875" style="32" customWidth="1"/>
    <col min="10515" max="10754" width="8.88671875" style="32"/>
    <col min="10755" max="10755" width="12.44140625" style="32" customWidth="1"/>
    <col min="10756" max="10757" width="6.88671875" style="32" bestFit="1" customWidth="1"/>
    <col min="10758" max="10758" width="6.88671875" style="32" customWidth="1"/>
    <col min="10759" max="10759" width="12.44140625" style="32" customWidth="1"/>
    <col min="10760" max="10761" width="6.88671875" style="32" bestFit="1" customWidth="1"/>
    <col min="10762" max="10762" width="6.88671875" style="32" customWidth="1"/>
    <col min="10763" max="10763" width="12.44140625" style="32" customWidth="1"/>
    <col min="10764" max="10765" width="6.88671875" style="32" bestFit="1" customWidth="1"/>
    <col min="10766" max="10766" width="6.88671875" style="32" customWidth="1"/>
    <col min="10767" max="10767" width="12.44140625" style="32" customWidth="1"/>
    <col min="10768" max="10769" width="6.88671875" style="32" bestFit="1" customWidth="1"/>
    <col min="10770" max="10770" width="6.88671875" style="32" customWidth="1"/>
    <col min="10771" max="11010" width="8.88671875" style="32"/>
    <col min="11011" max="11011" width="12.44140625" style="32" customWidth="1"/>
    <col min="11012" max="11013" width="6.88671875" style="32" bestFit="1" customWidth="1"/>
    <col min="11014" max="11014" width="6.88671875" style="32" customWidth="1"/>
    <col min="11015" max="11015" width="12.44140625" style="32" customWidth="1"/>
    <col min="11016" max="11017" width="6.88671875" style="32" bestFit="1" customWidth="1"/>
    <col min="11018" max="11018" width="6.88671875" style="32" customWidth="1"/>
    <col min="11019" max="11019" width="12.44140625" style="32" customWidth="1"/>
    <col min="11020" max="11021" width="6.88671875" style="32" bestFit="1" customWidth="1"/>
    <col min="11022" max="11022" width="6.88671875" style="32" customWidth="1"/>
    <col min="11023" max="11023" width="12.44140625" style="32" customWidth="1"/>
    <col min="11024" max="11025" width="6.88671875" style="32" bestFit="1" customWidth="1"/>
    <col min="11026" max="11026" width="6.88671875" style="32" customWidth="1"/>
    <col min="11027" max="11266" width="8.88671875" style="32"/>
    <col min="11267" max="11267" width="12.44140625" style="32" customWidth="1"/>
    <col min="11268" max="11269" width="6.88671875" style="32" bestFit="1" customWidth="1"/>
    <col min="11270" max="11270" width="6.88671875" style="32" customWidth="1"/>
    <col min="11271" max="11271" width="12.44140625" style="32" customWidth="1"/>
    <col min="11272" max="11273" width="6.88671875" style="32" bestFit="1" customWidth="1"/>
    <col min="11274" max="11274" width="6.88671875" style="32" customWidth="1"/>
    <col min="11275" max="11275" width="12.44140625" style="32" customWidth="1"/>
    <col min="11276" max="11277" width="6.88671875" style="32" bestFit="1" customWidth="1"/>
    <col min="11278" max="11278" width="6.88671875" style="32" customWidth="1"/>
    <col min="11279" max="11279" width="12.44140625" style="32" customWidth="1"/>
    <col min="11280" max="11281" width="6.88671875" style="32" bestFit="1" customWidth="1"/>
    <col min="11282" max="11282" width="6.88671875" style="32" customWidth="1"/>
    <col min="11283" max="11522" width="8.88671875" style="32"/>
    <col min="11523" max="11523" width="12.44140625" style="32" customWidth="1"/>
    <col min="11524" max="11525" width="6.88671875" style="32" bestFit="1" customWidth="1"/>
    <col min="11526" max="11526" width="6.88671875" style="32" customWidth="1"/>
    <col min="11527" max="11527" width="12.44140625" style="32" customWidth="1"/>
    <col min="11528" max="11529" width="6.88671875" style="32" bestFit="1" customWidth="1"/>
    <col min="11530" max="11530" width="6.88671875" style="32" customWidth="1"/>
    <col min="11531" max="11531" width="12.44140625" style="32" customWidth="1"/>
    <col min="11532" max="11533" width="6.88671875" style="32" bestFit="1" customWidth="1"/>
    <col min="11534" max="11534" width="6.88671875" style="32" customWidth="1"/>
    <col min="11535" max="11535" width="12.44140625" style="32" customWidth="1"/>
    <col min="11536" max="11537" width="6.88671875" style="32" bestFit="1" customWidth="1"/>
    <col min="11538" max="11538" width="6.88671875" style="32" customWidth="1"/>
    <col min="11539" max="11778" width="8.88671875" style="32"/>
    <col min="11779" max="11779" width="12.44140625" style="32" customWidth="1"/>
    <col min="11780" max="11781" width="6.88671875" style="32" bestFit="1" customWidth="1"/>
    <col min="11782" max="11782" width="6.88671875" style="32" customWidth="1"/>
    <col min="11783" max="11783" width="12.44140625" style="32" customWidth="1"/>
    <col min="11784" max="11785" width="6.88671875" style="32" bestFit="1" customWidth="1"/>
    <col min="11786" max="11786" width="6.88671875" style="32" customWidth="1"/>
    <col min="11787" max="11787" width="12.44140625" style="32" customWidth="1"/>
    <col min="11788" max="11789" width="6.88671875" style="32" bestFit="1" customWidth="1"/>
    <col min="11790" max="11790" width="6.88671875" style="32" customWidth="1"/>
    <col min="11791" max="11791" width="12.44140625" style="32" customWidth="1"/>
    <col min="11792" max="11793" width="6.88671875" style="32" bestFit="1" customWidth="1"/>
    <col min="11794" max="11794" width="6.88671875" style="32" customWidth="1"/>
    <col min="11795" max="12034" width="8.88671875" style="32"/>
    <col min="12035" max="12035" width="12.44140625" style="32" customWidth="1"/>
    <col min="12036" max="12037" width="6.88671875" style="32" bestFit="1" customWidth="1"/>
    <col min="12038" max="12038" width="6.88671875" style="32" customWidth="1"/>
    <col min="12039" max="12039" width="12.44140625" style="32" customWidth="1"/>
    <col min="12040" max="12041" width="6.88671875" style="32" bestFit="1" customWidth="1"/>
    <col min="12042" max="12042" width="6.88671875" style="32" customWidth="1"/>
    <col min="12043" max="12043" width="12.44140625" style="32" customWidth="1"/>
    <col min="12044" max="12045" width="6.88671875" style="32" bestFit="1" customWidth="1"/>
    <col min="12046" max="12046" width="6.88671875" style="32" customWidth="1"/>
    <col min="12047" max="12047" width="12.44140625" style="32" customWidth="1"/>
    <col min="12048" max="12049" width="6.88671875" style="32" bestFit="1" customWidth="1"/>
    <col min="12050" max="12050" width="6.88671875" style="32" customWidth="1"/>
    <col min="12051" max="12290" width="8.88671875" style="32"/>
    <col min="12291" max="12291" width="12.44140625" style="32" customWidth="1"/>
    <col min="12292" max="12293" width="6.88671875" style="32" bestFit="1" customWidth="1"/>
    <col min="12294" max="12294" width="6.88671875" style="32" customWidth="1"/>
    <col min="12295" max="12295" width="12.44140625" style="32" customWidth="1"/>
    <col min="12296" max="12297" width="6.88671875" style="32" bestFit="1" customWidth="1"/>
    <col min="12298" max="12298" width="6.88671875" style="32" customWidth="1"/>
    <col min="12299" max="12299" width="12.44140625" style="32" customWidth="1"/>
    <col min="12300" max="12301" width="6.88671875" style="32" bestFit="1" customWidth="1"/>
    <col min="12302" max="12302" width="6.88671875" style="32" customWidth="1"/>
    <col min="12303" max="12303" width="12.44140625" style="32" customWidth="1"/>
    <col min="12304" max="12305" width="6.88671875" style="32" bestFit="1" customWidth="1"/>
    <col min="12306" max="12306" width="6.88671875" style="32" customWidth="1"/>
    <col min="12307" max="12546" width="8.88671875" style="32"/>
    <col min="12547" max="12547" width="12.44140625" style="32" customWidth="1"/>
    <col min="12548" max="12549" width="6.88671875" style="32" bestFit="1" customWidth="1"/>
    <col min="12550" max="12550" width="6.88671875" style="32" customWidth="1"/>
    <col min="12551" max="12551" width="12.44140625" style="32" customWidth="1"/>
    <col min="12552" max="12553" width="6.88671875" style="32" bestFit="1" customWidth="1"/>
    <col min="12554" max="12554" width="6.88671875" style="32" customWidth="1"/>
    <col min="12555" max="12555" width="12.44140625" style="32" customWidth="1"/>
    <col min="12556" max="12557" width="6.88671875" style="32" bestFit="1" customWidth="1"/>
    <col min="12558" max="12558" width="6.88671875" style="32" customWidth="1"/>
    <col min="12559" max="12559" width="12.44140625" style="32" customWidth="1"/>
    <col min="12560" max="12561" width="6.88671875" style="32" bestFit="1" customWidth="1"/>
    <col min="12562" max="12562" width="6.88671875" style="32" customWidth="1"/>
    <col min="12563" max="12802" width="8.88671875" style="32"/>
    <col min="12803" max="12803" width="12.44140625" style="32" customWidth="1"/>
    <col min="12804" max="12805" width="6.88671875" style="32" bestFit="1" customWidth="1"/>
    <col min="12806" max="12806" width="6.88671875" style="32" customWidth="1"/>
    <col min="12807" max="12807" width="12.44140625" style="32" customWidth="1"/>
    <col min="12808" max="12809" width="6.88671875" style="32" bestFit="1" customWidth="1"/>
    <col min="12810" max="12810" width="6.88671875" style="32" customWidth="1"/>
    <col min="12811" max="12811" width="12.44140625" style="32" customWidth="1"/>
    <col min="12812" max="12813" width="6.88671875" style="32" bestFit="1" customWidth="1"/>
    <col min="12814" max="12814" width="6.88671875" style="32" customWidth="1"/>
    <col min="12815" max="12815" width="12.44140625" style="32" customWidth="1"/>
    <col min="12816" max="12817" width="6.88671875" style="32" bestFit="1" customWidth="1"/>
    <col min="12818" max="12818" width="6.88671875" style="32" customWidth="1"/>
    <col min="12819" max="13058" width="8.88671875" style="32"/>
    <col min="13059" max="13059" width="12.44140625" style="32" customWidth="1"/>
    <col min="13060" max="13061" width="6.88671875" style="32" bestFit="1" customWidth="1"/>
    <col min="13062" max="13062" width="6.88671875" style="32" customWidth="1"/>
    <col min="13063" max="13063" width="12.44140625" style="32" customWidth="1"/>
    <col min="13064" max="13065" width="6.88671875" style="32" bestFit="1" customWidth="1"/>
    <col min="13066" max="13066" width="6.88671875" style="32" customWidth="1"/>
    <col min="13067" max="13067" width="12.44140625" style="32" customWidth="1"/>
    <col min="13068" max="13069" width="6.88671875" style="32" bestFit="1" customWidth="1"/>
    <col min="13070" max="13070" width="6.88671875" style="32" customWidth="1"/>
    <col min="13071" max="13071" width="12.44140625" style="32" customWidth="1"/>
    <col min="13072" max="13073" width="6.88671875" style="32" bestFit="1" customWidth="1"/>
    <col min="13074" max="13074" width="6.88671875" style="32" customWidth="1"/>
    <col min="13075" max="13314" width="8.88671875" style="32"/>
    <col min="13315" max="13315" width="12.44140625" style="32" customWidth="1"/>
    <col min="13316" max="13317" width="6.88671875" style="32" bestFit="1" customWidth="1"/>
    <col min="13318" max="13318" width="6.88671875" style="32" customWidth="1"/>
    <col min="13319" max="13319" width="12.44140625" style="32" customWidth="1"/>
    <col min="13320" max="13321" width="6.88671875" style="32" bestFit="1" customWidth="1"/>
    <col min="13322" max="13322" width="6.88671875" style="32" customWidth="1"/>
    <col min="13323" max="13323" width="12.44140625" style="32" customWidth="1"/>
    <col min="13324" max="13325" width="6.88671875" style="32" bestFit="1" customWidth="1"/>
    <col min="13326" max="13326" width="6.88671875" style="32" customWidth="1"/>
    <col min="13327" max="13327" width="12.44140625" style="32" customWidth="1"/>
    <col min="13328" max="13329" width="6.88671875" style="32" bestFit="1" customWidth="1"/>
    <col min="13330" max="13330" width="6.88671875" style="32" customWidth="1"/>
    <col min="13331" max="13570" width="8.88671875" style="32"/>
    <col min="13571" max="13571" width="12.44140625" style="32" customWidth="1"/>
    <col min="13572" max="13573" width="6.88671875" style="32" bestFit="1" customWidth="1"/>
    <col min="13574" max="13574" width="6.88671875" style="32" customWidth="1"/>
    <col min="13575" max="13575" width="12.44140625" style="32" customWidth="1"/>
    <col min="13576" max="13577" width="6.88671875" style="32" bestFit="1" customWidth="1"/>
    <col min="13578" max="13578" width="6.88671875" style="32" customWidth="1"/>
    <col min="13579" max="13579" width="12.44140625" style="32" customWidth="1"/>
    <col min="13580" max="13581" width="6.88671875" style="32" bestFit="1" customWidth="1"/>
    <col min="13582" max="13582" width="6.88671875" style="32" customWidth="1"/>
    <col min="13583" max="13583" width="12.44140625" style="32" customWidth="1"/>
    <col min="13584" max="13585" width="6.88671875" style="32" bestFit="1" customWidth="1"/>
    <col min="13586" max="13586" width="6.88671875" style="32" customWidth="1"/>
    <col min="13587" max="13826" width="8.88671875" style="32"/>
    <col min="13827" max="13827" width="12.44140625" style="32" customWidth="1"/>
    <col min="13828" max="13829" width="6.88671875" style="32" bestFit="1" customWidth="1"/>
    <col min="13830" max="13830" width="6.88671875" style="32" customWidth="1"/>
    <col min="13831" max="13831" width="12.44140625" style="32" customWidth="1"/>
    <col min="13832" max="13833" width="6.88671875" style="32" bestFit="1" customWidth="1"/>
    <col min="13834" max="13834" width="6.88671875" style="32" customWidth="1"/>
    <col min="13835" max="13835" width="12.44140625" style="32" customWidth="1"/>
    <col min="13836" max="13837" width="6.88671875" style="32" bestFit="1" customWidth="1"/>
    <col min="13838" max="13838" width="6.88671875" style="32" customWidth="1"/>
    <col min="13839" max="13839" width="12.44140625" style="32" customWidth="1"/>
    <col min="13840" max="13841" width="6.88671875" style="32" bestFit="1" customWidth="1"/>
    <col min="13842" max="13842" width="6.88671875" style="32" customWidth="1"/>
    <col min="13843" max="14082" width="8.88671875" style="32"/>
    <col min="14083" max="14083" width="12.44140625" style="32" customWidth="1"/>
    <col min="14084" max="14085" width="6.88671875" style="32" bestFit="1" customWidth="1"/>
    <col min="14086" max="14086" width="6.88671875" style="32" customWidth="1"/>
    <col min="14087" max="14087" width="12.44140625" style="32" customWidth="1"/>
    <col min="14088" max="14089" width="6.88671875" style="32" bestFit="1" customWidth="1"/>
    <col min="14090" max="14090" width="6.88671875" style="32" customWidth="1"/>
    <col min="14091" max="14091" width="12.44140625" style="32" customWidth="1"/>
    <col min="14092" max="14093" width="6.88671875" style="32" bestFit="1" customWidth="1"/>
    <col min="14094" max="14094" width="6.88671875" style="32" customWidth="1"/>
    <col min="14095" max="14095" width="12.44140625" style="32" customWidth="1"/>
    <col min="14096" max="14097" width="6.88671875" style="32" bestFit="1" customWidth="1"/>
    <col min="14098" max="14098" width="6.88671875" style="32" customWidth="1"/>
    <col min="14099" max="14338" width="8.88671875" style="32"/>
    <col min="14339" max="14339" width="12.44140625" style="32" customWidth="1"/>
    <col min="14340" max="14341" width="6.88671875" style="32" bestFit="1" customWidth="1"/>
    <col min="14342" max="14342" width="6.88671875" style="32" customWidth="1"/>
    <col min="14343" max="14343" width="12.44140625" style="32" customWidth="1"/>
    <col min="14344" max="14345" width="6.88671875" style="32" bestFit="1" customWidth="1"/>
    <col min="14346" max="14346" width="6.88671875" style="32" customWidth="1"/>
    <col min="14347" max="14347" width="12.44140625" style="32" customWidth="1"/>
    <col min="14348" max="14349" width="6.88671875" style="32" bestFit="1" customWidth="1"/>
    <col min="14350" max="14350" width="6.88671875" style="32" customWidth="1"/>
    <col min="14351" max="14351" width="12.44140625" style="32" customWidth="1"/>
    <col min="14352" max="14353" width="6.88671875" style="32" bestFit="1" customWidth="1"/>
    <col min="14354" max="14354" width="6.88671875" style="32" customWidth="1"/>
    <col min="14355" max="14594" width="8.88671875" style="32"/>
    <col min="14595" max="14595" width="12.44140625" style="32" customWidth="1"/>
    <col min="14596" max="14597" width="6.88671875" style="32" bestFit="1" customWidth="1"/>
    <col min="14598" max="14598" width="6.88671875" style="32" customWidth="1"/>
    <col min="14599" max="14599" width="12.44140625" style="32" customWidth="1"/>
    <col min="14600" max="14601" width="6.88671875" style="32" bestFit="1" customWidth="1"/>
    <col min="14602" max="14602" width="6.88671875" style="32" customWidth="1"/>
    <col min="14603" max="14603" width="12.44140625" style="32" customWidth="1"/>
    <col min="14604" max="14605" width="6.88671875" style="32" bestFit="1" customWidth="1"/>
    <col min="14606" max="14606" width="6.88671875" style="32" customWidth="1"/>
    <col min="14607" max="14607" width="12.44140625" style="32" customWidth="1"/>
    <col min="14608" max="14609" width="6.88671875" style="32" bestFit="1" customWidth="1"/>
    <col min="14610" max="14610" width="6.88671875" style="32" customWidth="1"/>
    <col min="14611" max="14850" width="8.88671875" style="32"/>
    <col min="14851" max="14851" width="12.44140625" style="32" customWidth="1"/>
    <col min="14852" max="14853" width="6.88671875" style="32" bestFit="1" customWidth="1"/>
    <col min="14854" max="14854" width="6.88671875" style="32" customWidth="1"/>
    <col min="14855" max="14855" width="12.44140625" style="32" customWidth="1"/>
    <col min="14856" max="14857" width="6.88671875" style="32" bestFit="1" customWidth="1"/>
    <col min="14858" max="14858" width="6.88671875" style="32" customWidth="1"/>
    <col min="14859" max="14859" width="12.44140625" style="32" customWidth="1"/>
    <col min="14860" max="14861" width="6.88671875" style="32" bestFit="1" customWidth="1"/>
    <col min="14862" max="14862" width="6.88671875" style="32" customWidth="1"/>
    <col min="14863" max="14863" width="12.44140625" style="32" customWidth="1"/>
    <col min="14864" max="14865" width="6.88671875" style="32" bestFit="1" customWidth="1"/>
    <col min="14866" max="14866" width="6.88671875" style="32" customWidth="1"/>
    <col min="14867" max="15106" width="8.88671875" style="32"/>
    <col min="15107" max="15107" width="12.44140625" style="32" customWidth="1"/>
    <col min="15108" max="15109" width="6.88671875" style="32" bestFit="1" customWidth="1"/>
    <col min="15110" max="15110" width="6.88671875" style="32" customWidth="1"/>
    <col min="15111" max="15111" width="12.44140625" style="32" customWidth="1"/>
    <col min="15112" max="15113" width="6.88671875" style="32" bestFit="1" customWidth="1"/>
    <col min="15114" max="15114" width="6.88671875" style="32" customWidth="1"/>
    <col min="15115" max="15115" width="12.44140625" style="32" customWidth="1"/>
    <col min="15116" max="15117" width="6.88671875" style="32" bestFit="1" customWidth="1"/>
    <col min="15118" max="15118" width="6.88671875" style="32" customWidth="1"/>
    <col min="15119" max="15119" width="12.44140625" style="32" customWidth="1"/>
    <col min="15120" max="15121" width="6.88671875" style="32" bestFit="1" customWidth="1"/>
    <col min="15122" max="15122" width="6.88671875" style="32" customWidth="1"/>
    <col min="15123" max="15362" width="8.88671875" style="32"/>
    <col min="15363" max="15363" width="12.44140625" style="32" customWidth="1"/>
    <col min="15364" max="15365" width="6.88671875" style="32" bestFit="1" customWidth="1"/>
    <col min="15366" max="15366" width="6.88671875" style="32" customWidth="1"/>
    <col min="15367" max="15367" width="12.44140625" style="32" customWidth="1"/>
    <col min="15368" max="15369" width="6.88671875" style="32" bestFit="1" customWidth="1"/>
    <col min="15370" max="15370" width="6.88671875" style="32" customWidth="1"/>
    <col min="15371" max="15371" width="12.44140625" style="32" customWidth="1"/>
    <col min="15372" max="15373" width="6.88671875" style="32" bestFit="1" customWidth="1"/>
    <col min="15374" max="15374" width="6.88671875" style="32" customWidth="1"/>
    <col min="15375" max="15375" width="12.44140625" style="32" customWidth="1"/>
    <col min="15376" max="15377" width="6.88671875" style="32" bestFit="1" customWidth="1"/>
    <col min="15378" max="15378" width="6.88671875" style="32" customWidth="1"/>
    <col min="15379" max="15618" width="8.88671875" style="32"/>
    <col min="15619" max="15619" width="12.44140625" style="32" customWidth="1"/>
    <col min="15620" max="15621" width="6.88671875" style="32" bestFit="1" customWidth="1"/>
    <col min="15622" max="15622" width="6.88671875" style="32" customWidth="1"/>
    <col min="15623" max="15623" width="12.44140625" style="32" customWidth="1"/>
    <col min="15624" max="15625" width="6.88671875" style="32" bestFit="1" customWidth="1"/>
    <col min="15626" max="15626" width="6.88671875" style="32" customWidth="1"/>
    <col min="15627" max="15627" width="12.44140625" style="32" customWidth="1"/>
    <col min="15628" max="15629" width="6.88671875" style="32" bestFit="1" customWidth="1"/>
    <col min="15630" max="15630" width="6.88671875" style="32" customWidth="1"/>
    <col min="15631" max="15631" width="12.44140625" style="32" customWidth="1"/>
    <col min="15632" max="15633" width="6.88671875" style="32" bestFit="1" customWidth="1"/>
    <col min="15634" max="15634" width="6.88671875" style="32" customWidth="1"/>
    <col min="15635" max="15874" width="8.88671875" style="32"/>
    <col min="15875" max="15875" width="12.44140625" style="32" customWidth="1"/>
    <col min="15876" max="15877" width="6.88671875" style="32" bestFit="1" customWidth="1"/>
    <col min="15878" max="15878" width="6.88671875" style="32" customWidth="1"/>
    <col min="15879" max="15879" width="12.44140625" style="32" customWidth="1"/>
    <col min="15880" max="15881" width="6.88671875" style="32" bestFit="1" customWidth="1"/>
    <col min="15882" max="15882" width="6.88671875" style="32" customWidth="1"/>
    <col min="15883" max="15883" width="12.44140625" style="32" customWidth="1"/>
    <col min="15884" max="15885" width="6.88671875" style="32" bestFit="1" customWidth="1"/>
    <col min="15886" max="15886" width="6.88671875" style="32" customWidth="1"/>
    <col min="15887" max="15887" width="12.44140625" style="32" customWidth="1"/>
    <col min="15888" max="15889" width="6.88671875" style="32" bestFit="1" customWidth="1"/>
    <col min="15890" max="15890" width="6.88671875" style="32" customWidth="1"/>
    <col min="15891" max="16130" width="8.88671875" style="32"/>
    <col min="16131" max="16131" width="12.44140625" style="32" customWidth="1"/>
    <col min="16132" max="16133" width="6.88671875" style="32" bestFit="1" customWidth="1"/>
    <col min="16134" max="16134" width="6.88671875" style="32" customWidth="1"/>
    <col min="16135" max="16135" width="12.44140625" style="32" customWidth="1"/>
    <col min="16136" max="16137" width="6.88671875" style="32" bestFit="1" customWidth="1"/>
    <col min="16138" max="16138" width="6.88671875" style="32" customWidth="1"/>
    <col min="16139" max="16139" width="12.44140625" style="32" customWidth="1"/>
    <col min="16140" max="16141" width="6.88671875" style="32" bestFit="1" customWidth="1"/>
    <col min="16142" max="16142" width="6.88671875" style="32" customWidth="1"/>
    <col min="16143" max="16143" width="12.44140625" style="32" customWidth="1"/>
    <col min="16144" max="16145" width="6.88671875" style="32" bestFit="1" customWidth="1"/>
    <col min="16146" max="16146" width="6.88671875" style="32" customWidth="1"/>
    <col min="16147" max="16384" width="8.88671875" style="32"/>
  </cols>
  <sheetData>
    <row r="1" spans="1:18">
      <c r="A1" s="1338"/>
      <c r="B1" s="1339"/>
      <c r="C1" s="1339"/>
      <c r="D1" s="1339"/>
      <c r="E1" s="1339"/>
      <c r="F1" s="1339"/>
      <c r="G1" s="1339"/>
      <c r="H1" s="1339"/>
      <c r="I1" s="1339"/>
      <c r="J1" s="1339"/>
      <c r="K1" s="1339"/>
      <c r="L1" s="1339"/>
      <c r="M1" s="1339"/>
      <c r="N1" s="1339"/>
      <c r="O1" s="1339"/>
      <c r="P1" s="1339"/>
      <c r="Q1" s="1340"/>
      <c r="R1" s="1340"/>
    </row>
    <row r="2" spans="1:18" ht="16.2">
      <c r="A2" s="5246" t="s">
        <v>2052</v>
      </c>
      <c r="B2" s="5246"/>
      <c r="C2" s="5246"/>
      <c r="D2" s="5246"/>
      <c r="E2" s="5246"/>
      <c r="F2" s="5246"/>
      <c r="G2" s="5246"/>
      <c r="H2" s="5246"/>
      <c r="I2" s="5246"/>
      <c r="J2" s="5246"/>
      <c r="K2" s="5246"/>
      <c r="L2" s="5246"/>
      <c r="M2" s="5246"/>
      <c r="N2" s="5246"/>
      <c r="O2" s="5246"/>
      <c r="P2" s="5246"/>
      <c r="Q2" s="5246"/>
      <c r="R2" s="5246"/>
    </row>
    <row r="3" spans="1:18">
      <c r="A3" s="1339"/>
      <c r="B3" s="1339"/>
      <c r="C3" s="1339"/>
      <c r="D3" s="1339"/>
      <c r="E3" s="1339"/>
      <c r="F3" s="1339"/>
      <c r="G3" s="1339"/>
      <c r="H3" s="1339"/>
      <c r="I3" s="1339"/>
      <c r="J3" s="1339"/>
      <c r="K3" s="1339"/>
      <c r="L3" s="1339"/>
      <c r="M3" s="1339"/>
      <c r="N3" s="1339"/>
      <c r="O3" s="1339"/>
      <c r="P3" s="1339"/>
      <c r="Q3" s="1340"/>
      <c r="R3" s="1340"/>
    </row>
    <row r="4" spans="1:18">
      <c r="A4" s="1339"/>
      <c r="B4" s="1341" t="s">
        <v>2020</v>
      </c>
      <c r="C4" s="5247" t="s">
        <v>2053</v>
      </c>
      <c r="D4" s="5247"/>
      <c r="E4" s="5247"/>
      <c r="F4" s="5247"/>
      <c r="G4" s="5247"/>
      <c r="H4" s="1339"/>
      <c r="I4" s="1339"/>
      <c r="J4" s="1339"/>
      <c r="K4" s="1339"/>
      <c r="L4" s="1339"/>
      <c r="M4" s="1339"/>
      <c r="N4" s="1339"/>
      <c r="O4" s="1339"/>
      <c r="P4" s="1339"/>
      <c r="Q4" s="1340"/>
      <c r="R4" s="1340"/>
    </row>
    <row r="5" spans="1:18">
      <c r="A5" s="1339"/>
      <c r="B5" s="1342"/>
      <c r="C5" s="1339"/>
      <c r="D5" s="1339"/>
      <c r="E5" s="1339"/>
      <c r="F5" s="1339"/>
      <c r="G5" s="1343"/>
      <c r="H5" s="1339"/>
      <c r="I5" s="1339"/>
      <c r="J5" s="1339"/>
      <c r="K5" s="1339"/>
      <c r="L5" s="1339"/>
      <c r="M5" s="1339"/>
      <c r="N5" s="1339"/>
      <c r="O5" s="1339"/>
      <c r="P5" s="1339"/>
      <c r="Q5" s="1340"/>
      <c r="R5" s="1340"/>
    </row>
    <row r="6" spans="1:18">
      <c r="A6" s="1339"/>
      <c r="B6" s="1341" t="s">
        <v>2021</v>
      </c>
      <c r="C6" s="5247" t="s">
        <v>2054</v>
      </c>
      <c r="D6" s="5247"/>
      <c r="E6" s="5247"/>
      <c r="F6" s="5247"/>
      <c r="G6" s="5247"/>
      <c r="H6" s="1339"/>
      <c r="I6" s="1339"/>
      <c r="J6" s="1340"/>
      <c r="K6" s="1340"/>
      <c r="L6" s="1340"/>
      <c r="M6" s="1340"/>
      <c r="N6" s="1341" t="s">
        <v>2022</v>
      </c>
      <c r="O6" s="5247"/>
      <c r="P6" s="5247"/>
      <c r="Q6" s="5247"/>
      <c r="R6" s="1341"/>
    </row>
    <row r="7" spans="1:18" ht="13.8" thickBot="1">
      <c r="A7" s="1340"/>
      <c r="B7" s="1340"/>
      <c r="C7" s="1340"/>
      <c r="D7" s="1340"/>
      <c r="E7" s="1340"/>
      <c r="F7" s="1340"/>
      <c r="G7" s="1340"/>
      <c r="H7" s="1340"/>
      <c r="I7" s="1340"/>
      <c r="J7" s="1340"/>
      <c r="K7" s="1340"/>
      <c r="L7" s="1340"/>
      <c r="M7" s="1340"/>
      <c r="N7" s="1340"/>
      <c r="O7" s="1340"/>
      <c r="P7" s="1340"/>
      <c r="Q7" s="1340"/>
      <c r="R7" s="1340"/>
    </row>
    <row r="8" spans="1:18">
      <c r="A8" s="5248" t="s">
        <v>2042</v>
      </c>
      <c r="B8" s="1371"/>
      <c r="C8" s="1372"/>
      <c r="D8" s="1372"/>
      <c r="E8" s="1372"/>
      <c r="F8" s="1372"/>
      <c r="G8" s="1372"/>
      <c r="H8" s="1372"/>
      <c r="I8" s="1372"/>
      <c r="J8" s="1372"/>
      <c r="K8" s="1372"/>
      <c r="L8" s="1372"/>
      <c r="M8" s="1372"/>
      <c r="N8" s="1373"/>
      <c r="O8" s="5252" t="s">
        <v>2023</v>
      </c>
      <c r="P8" s="5253"/>
      <c r="Q8" s="5253"/>
      <c r="R8" s="5254"/>
    </row>
    <row r="9" spans="1:18">
      <c r="A9" s="5249"/>
      <c r="B9" s="1374"/>
      <c r="C9" s="1348"/>
      <c r="D9" s="1348"/>
      <c r="E9" s="1348"/>
      <c r="F9" s="1348"/>
      <c r="G9" s="1348"/>
      <c r="H9" s="1348"/>
      <c r="I9" s="1348"/>
      <c r="J9" s="1348"/>
      <c r="K9" s="1348"/>
      <c r="L9" s="1348"/>
      <c r="M9" s="1348"/>
      <c r="N9" s="1349"/>
      <c r="O9" s="5255"/>
      <c r="P9" s="5256"/>
      <c r="Q9" s="5256"/>
      <c r="R9" s="5257"/>
    </row>
    <row r="10" spans="1:18">
      <c r="A10" s="5249"/>
      <c r="B10" s="1374"/>
      <c r="C10" s="1348"/>
      <c r="D10" s="1348"/>
      <c r="E10" s="1348"/>
      <c r="F10" s="1348"/>
      <c r="G10" s="1348"/>
      <c r="H10" s="1348"/>
      <c r="I10" s="1348"/>
      <c r="J10" s="1348"/>
      <c r="K10" s="1348"/>
      <c r="L10" s="1348"/>
      <c r="M10" s="1348"/>
      <c r="N10" s="1349"/>
      <c r="O10" s="1344"/>
      <c r="P10" s="1345"/>
      <c r="Q10" s="1345"/>
      <c r="R10" s="1346"/>
    </row>
    <row r="11" spans="1:18">
      <c r="A11" s="5249"/>
      <c r="B11" s="1374"/>
      <c r="C11" s="1348"/>
      <c r="D11" s="1348"/>
      <c r="E11" s="1348"/>
      <c r="F11" s="1348"/>
      <c r="G11" s="1348"/>
      <c r="H11" s="1348"/>
      <c r="I11" s="1348"/>
      <c r="J11" s="1348"/>
      <c r="K11" s="1348"/>
      <c r="L11" s="1348"/>
      <c r="M11" s="1348"/>
      <c r="N11" s="1349"/>
      <c r="O11" s="1347"/>
      <c r="P11" s="1348"/>
      <c r="Q11" s="1348"/>
      <c r="R11" s="1349"/>
    </row>
    <row r="12" spans="1:18">
      <c r="A12" s="5250"/>
      <c r="B12" s="1374"/>
      <c r="C12" s="1348"/>
      <c r="D12" s="1348"/>
      <c r="E12" s="1348"/>
      <c r="F12" s="1348"/>
      <c r="G12" s="1348"/>
      <c r="H12" s="1348"/>
      <c r="I12" s="1348"/>
      <c r="J12" s="1348"/>
      <c r="K12" s="1348"/>
      <c r="L12" s="1348"/>
      <c r="M12" s="1348"/>
      <c r="N12" s="1349"/>
      <c r="O12" s="1347"/>
      <c r="P12" s="1348"/>
      <c r="Q12" s="1348"/>
      <c r="R12" s="1349"/>
    </row>
    <row r="13" spans="1:18" ht="13.35" customHeight="1" thickBot="1">
      <c r="A13" s="5251"/>
      <c r="B13" s="1375"/>
      <c r="C13" s="1376"/>
      <c r="D13" s="1376"/>
      <c r="E13" s="1376"/>
      <c r="F13" s="1376"/>
      <c r="G13" s="1376"/>
      <c r="H13" s="1376"/>
      <c r="I13" s="1376"/>
      <c r="J13" s="1376"/>
      <c r="K13" s="1376"/>
      <c r="L13" s="1376"/>
      <c r="M13" s="1376"/>
      <c r="N13" s="1377"/>
      <c r="O13" s="1347"/>
      <c r="P13" s="1348"/>
      <c r="Q13" s="1348"/>
      <c r="R13" s="1349"/>
    </row>
    <row r="14" spans="1:18">
      <c r="A14" s="1378"/>
      <c r="B14" s="1383"/>
      <c r="C14" s="1384"/>
      <c r="D14" s="1384"/>
      <c r="E14" s="1384"/>
      <c r="F14" s="1384"/>
      <c r="G14" s="1384"/>
      <c r="H14" s="1384"/>
      <c r="I14" s="1384"/>
      <c r="J14" s="1384"/>
      <c r="K14" s="1384"/>
      <c r="L14" s="1384"/>
      <c r="M14" s="1384"/>
      <c r="N14" s="1385"/>
      <c r="O14" s="1350"/>
      <c r="P14" s="1340"/>
      <c r="Q14" s="1340"/>
      <c r="R14" s="1351"/>
    </row>
    <row r="15" spans="1:18">
      <c r="A15" s="5258" t="s">
        <v>2043</v>
      </c>
      <c r="B15" s="5259" t="s">
        <v>2070</v>
      </c>
      <c r="C15" s="1390"/>
      <c r="D15" s="1391"/>
      <c r="E15" s="1391"/>
      <c r="F15" s="1391"/>
      <c r="G15" s="1391"/>
      <c r="H15" s="1391"/>
      <c r="I15" s="1391"/>
      <c r="J15" s="1391"/>
      <c r="K15" s="1391"/>
      <c r="L15" s="1391"/>
      <c r="M15" s="1392"/>
      <c r="N15" s="1351"/>
      <c r="O15" s="1350"/>
      <c r="P15" s="1340"/>
      <c r="Q15" s="1340"/>
      <c r="R15" s="1351"/>
    </row>
    <row r="16" spans="1:18">
      <c r="A16" s="5258"/>
      <c r="B16" s="5260"/>
      <c r="C16" s="1393"/>
      <c r="D16" s="1394"/>
      <c r="E16" s="1394"/>
      <c r="F16" s="1394"/>
      <c r="G16" s="1394"/>
      <c r="H16" s="1394"/>
      <c r="I16" s="1394"/>
      <c r="J16" s="1394"/>
      <c r="K16" s="1394"/>
      <c r="L16" s="1394"/>
      <c r="M16" s="1395"/>
      <c r="N16" s="1351"/>
      <c r="O16" s="1350"/>
      <c r="P16" s="1340"/>
      <c r="Q16" s="1340"/>
      <c r="R16" s="1351"/>
    </row>
    <row r="17" spans="1:18">
      <c r="A17" s="1379"/>
      <c r="B17" s="1386"/>
      <c r="C17" s="1393"/>
      <c r="D17" s="1394"/>
      <c r="E17" s="1394"/>
      <c r="F17" s="1394"/>
      <c r="G17" s="1394"/>
      <c r="H17" s="1394"/>
      <c r="I17" s="1394"/>
      <c r="J17" s="1394"/>
      <c r="K17" s="1394"/>
      <c r="L17" s="1394"/>
      <c r="M17" s="1395"/>
      <c r="N17" s="1351"/>
      <c r="O17" s="1350"/>
      <c r="P17" s="1340"/>
      <c r="Q17" s="1340"/>
      <c r="R17" s="1351"/>
    </row>
    <row r="18" spans="1:18" ht="13.8" thickBot="1">
      <c r="A18" s="1382" t="s">
        <v>2055</v>
      </c>
      <c r="B18" s="5261">
        <v>0</v>
      </c>
      <c r="C18" s="1396"/>
      <c r="D18" s="1397"/>
      <c r="E18" s="1397"/>
      <c r="F18" s="1397"/>
      <c r="G18" s="1397"/>
      <c r="H18" s="1397"/>
      <c r="I18" s="1397"/>
      <c r="J18" s="1397"/>
      <c r="K18" s="1397"/>
      <c r="L18" s="1397"/>
      <c r="M18" s="1398"/>
      <c r="N18" s="1351"/>
      <c r="O18" s="1350"/>
      <c r="P18" s="1340"/>
      <c r="Q18" s="1340"/>
      <c r="R18" s="1351"/>
    </row>
    <row r="19" spans="1:18">
      <c r="A19" s="1382"/>
      <c r="B19" s="5261"/>
      <c r="C19" s="1399"/>
      <c r="D19" s="1400"/>
      <c r="E19" s="1400"/>
      <c r="F19" s="1400"/>
      <c r="G19" s="1400"/>
      <c r="H19" s="1400"/>
      <c r="I19" s="1400"/>
      <c r="J19" s="1400"/>
      <c r="K19" s="1400"/>
      <c r="L19" s="1400"/>
      <c r="M19" s="1401"/>
      <c r="N19" s="1351"/>
      <c r="O19" s="1350"/>
      <c r="P19" s="1340"/>
      <c r="Q19" s="1340"/>
      <c r="R19" s="1351"/>
    </row>
    <row r="20" spans="1:18">
      <c r="A20" s="1382" t="s">
        <v>2056</v>
      </c>
      <c r="B20" s="1386"/>
      <c r="C20" s="1393"/>
      <c r="D20" s="1394"/>
      <c r="E20" s="1394"/>
      <c r="F20" s="1394"/>
      <c r="G20" s="1394"/>
      <c r="H20" s="1394"/>
      <c r="I20" s="1394"/>
      <c r="J20" s="1394"/>
      <c r="K20" s="1394"/>
      <c r="L20" s="1394"/>
      <c r="M20" s="1395"/>
      <c r="N20" s="1351"/>
      <c r="O20" s="1350"/>
      <c r="P20" s="1340"/>
      <c r="Q20" s="1340"/>
      <c r="R20" s="1351"/>
    </row>
    <row r="21" spans="1:18">
      <c r="A21" s="1382" t="s">
        <v>2057</v>
      </c>
      <c r="B21" s="5260">
        <v>-30</v>
      </c>
      <c r="C21" s="1393"/>
      <c r="D21" s="1394"/>
      <c r="E21" s="1394"/>
      <c r="F21" s="1394"/>
      <c r="G21" s="1394"/>
      <c r="H21" s="1394"/>
      <c r="I21" s="1394"/>
      <c r="J21" s="1394"/>
      <c r="K21" s="1394"/>
      <c r="L21" s="1394"/>
      <c r="M21" s="1395"/>
      <c r="N21" s="1351"/>
      <c r="O21" s="1350"/>
      <c r="P21" s="1340"/>
      <c r="Q21" s="1340"/>
      <c r="R21" s="1351"/>
    </row>
    <row r="22" spans="1:18">
      <c r="A22" s="1381"/>
      <c r="B22" s="5260"/>
      <c r="C22" s="1402"/>
      <c r="D22" s="1403"/>
      <c r="E22" s="1403"/>
      <c r="F22" s="1403"/>
      <c r="G22" s="1403"/>
      <c r="H22" s="1403"/>
      <c r="I22" s="1403"/>
      <c r="J22" s="1403"/>
      <c r="K22" s="1403"/>
      <c r="L22" s="1403"/>
      <c r="M22" s="1404"/>
      <c r="N22" s="1351"/>
      <c r="O22" s="1350"/>
      <c r="P22" s="1340"/>
      <c r="Q22" s="1340"/>
      <c r="R22" s="1351"/>
    </row>
    <row r="23" spans="1:18" ht="13.8" thickBot="1">
      <c r="A23" s="1380"/>
      <c r="B23" s="1387"/>
      <c r="C23" s="1388"/>
      <c r="D23" s="1388"/>
      <c r="E23" s="1388"/>
      <c r="F23" s="1388"/>
      <c r="G23" s="1388"/>
      <c r="H23" s="1388"/>
      <c r="I23" s="1388"/>
      <c r="J23" s="1388"/>
      <c r="K23" s="1388"/>
      <c r="L23" s="1388"/>
      <c r="M23" s="1388"/>
      <c r="N23" s="1389"/>
      <c r="O23" s="1350"/>
      <c r="P23" s="1340"/>
      <c r="Q23" s="1340"/>
      <c r="R23" s="1351"/>
    </row>
    <row r="24" spans="1:18" ht="15.75" customHeight="1">
      <c r="A24" s="1352" t="s">
        <v>2024</v>
      </c>
      <c r="B24" s="5262" t="s">
        <v>2058</v>
      </c>
      <c r="C24" s="5262"/>
      <c r="D24" s="5263"/>
      <c r="E24" s="5273" t="s">
        <v>2024</v>
      </c>
      <c r="F24" s="5265"/>
      <c r="G24" s="5262" t="s">
        <v>2060</v>
      </c>
      <c r="H24" s="5262"/>
      <c r="I24" s="5262"/>
      <c r="J24" s="5264" t="s">
        <v>2024</v>
      </c>
      <c r="K24" s="5265"/>
      <c r="L24" s="5262"/>
      <c r="M24" s="5262"/>
      <c r="N24" s="5263"/>
      <c r="O24" s="1353"/>
      <c r="P24" s="5266"/>
      <c r="Q24" s="5266"/>
      <c r="R24" s="5267"/>
    </row>
    <row r="25" spans="1:18" ht="15.75" customHeight="1">
      <c r="A25" s="1354" t="s">
        <v>2025</v>
      </c>
      <c r="B25" s="5268" t="s">
        <v>2059</v>
      </c>
      <c r="C25" s="5268"/>
      <c r="D25" s="5269"/>
      <c r="E25" s="5270" t="s">
        <v>2025</v>
      </c>
      <c r="F25" s="5271"/>
      <c r="G25" s="5268" t="s">
        <v>2059</v>
      </c>
      <c r="H25" s="5268"/>
      <c r="I25" s="5268"/>
      <c r="J25" s="5272" t="s">
        <v>2025</v>
      </c>
      <c r="K25" s="5271"/>
      <c r="L25" s="5268"/>
      <c r="M25" s="5268"/>
      <c r="N25" s="5269"/>
      <c r="O25" s="1353"/>
      <c r="P25" s="5266"/>
      <c r="Q25" s="5266"/>
      <c r="R25" s="5267"/>
    </row>
    <row r="26" spans="1:18" ht="15.75" customHeight="1">
      <c r="A26" s="1356" t="s">
        <v>2026</v>
      </c>
      <c r="B26" s="1355" t="s">
        <v>2027</v>
      </c>
      <c r="C26" s="1355" t="s">
        <v>2028</v>
      </c>
      <c r="D26" s="1357" t="s">
        <v>2029</v>
      </c>
      <c r="E26" s="5274" t="s">
        <v>2026</v>
      </c>
      <c r="F26" s="5275"/>
      <c r="G26" s="1355" t="s">
        <v>2027</v>
      </c>
      <c r="H26" s="1355" t="s">
        <v>2028</v>
      </c>
      <c r="I26" s="1355" t="s">
        <v>2029</v>
      </c>
      <c r="J26" s="5276" t="s">
        <v>2026</v>
      </c>
      <c r="K26" s="5275"/>
      <c r="L26" s="1355" t="s">
        <v>2027</v>
      </c>
      <c r="M26" s="1355" t="s">
        <v>2028</v>
      </c>
      <c r="N26" s="1357" t="s">
        <v>2029</v>
      </c>
      <c r="O26" s="1358"/>
      <c r="P26" s="1342"/>
      <c r="Q26" s="1342"/>
      <c r="R26" s="1359"/>
    </row>
    <row r="27" spans="1:18">
      <c r="A27" s="1354"/>
      <c r="B27" s="1360"/>
      <c r="C27" s="1360"/>
      <c r="D27" s="1361"/>
      <c r="E27" s="5277" t="s">
        <v>2061</v>
      </c>
      <c r="F27" s="5278"/>
      <c r="G27" s="1421">
        <v>20</v>
      </c>
      <c r="H27" s="1421">
        <v>19.989999999999998</v>
      </c>
      <c r="I27" s="1424">
        <f>(H27-G27)*1000</f>
        <v>-10.000000000001563</v>
      </c>
      <c r="J27" s="5279"/>
      <c r="K27" s="5271"/>
      <c r="L27" s="1418"/>
      <c r="M27" s="1419"/>
      <c r="N27" s="1405"/>
      <c r="O27" s="1353"/>
      <c r="P27" s="1362"/>
      <c r="Q27" s="1362"/>
      <c r="R27" s="1363"/>
    </row>
    <row r="28" spans="1:18">
      <c r="A28" s="1354" t="s">
        <v>2030</v>
      </c>
      <c r="B28" s="1422">
        <f>(SUM(G27:G36,L27:L36))/D32</f>
        <v>20</v>
      </c>
      <c r="C28" s="1422">
        <f>ROUND((SUM(H27:H36,M27:M36))/D32,3)</f>
        <v>20.001000000000001</v>
      </c>
      <c r="D28" s="1426">
        <f>(C28-B28)*1000</f>
        <v>1.0000000000012221</v>
      </c>
      <c r="E28" s="5277" t="s">
        <v>2062</v>
      </c>
      <c r="F28" s="5278"/>
      <c r="G28" s="1421">
        <v>20</v>
      </c>
      <c r="H28" s="1421">
        <v>20.02</v>
      </c>
      <c r="I28" s="1424">
        <f t="shared" ref="I28:I35" si="0">(H28-G28)*1000</f>
        <v>19.999999999999574</v>
      </c>
      <c r="J28" s="5279"/>
      <c r="K28" s="5271"/>
      <c r="L28" s="1418"/>
      <c r="M28" s="1419"/>
      <c r="N28" s="1405"/>
      <c r="O28" s="1353"/>
      <c r="P28" s="1362"/>
      <c r="Q28" s="1362"/>
      <c r="R28" s="1363"/>
    </row>
    <row r="29" spans="1:18">
      <c r="A29" s="1354" t="s">
        <v>2031</v>
      </c>
      <c r="B29" s="1421">
        <v>20</v>
      </c>
      <c r="C29" s="1410">
        <f>MAX(H27:H36,M27:M36)</f>
        <v>20.024999999999999</v>
      </c>
      <c r="D29" s="1426">
        <f t="shared" ref="D29:D31" si="1">(C29-B29)*1000</f>
        <v>24.999999999998579</v>
      </c>
      <c r="E29" s="5277" t="s">
        <v>2063</v>
      </c>
      <c r="F29" s="5278"/>
      <c r="G29" s="1421">
        <v>20</v>
      </c>
      <c r="H29" s="1421">
        <v>20.024999999999999</v>
      </c>
      <c r="I29" s="1424">
        <f t="shared" si="0"/>
        <v>24.999999999998579</v>
      </c>
      <c r="J29" s="5279"/>
      <c r="K29" s="5271"/>
      <c r="L29" s="1418"/>
      <c r="M29" s="1419"/>
      <c r="N29" s="1405"/>
      <c r="O29" s="1353"/>
      <c r="P29" s="1362"/>
      <c r="Q29" s="1362"/>
      <c r="R29" s="1363"/>
    </row>
    <row r="30" spans="1:18">
      <c r="A30" s="1354" t="s">
        <v>2032</v>
      </c>
      <c r="B30" s="1421">
        <v>20</v>
      </c>
      <c r="C30" s="1410">
        <f>MIN(H27:H36,M27:M36)</f>
        <v>19.989999999999998</v>
      </c>
      <c r="D30" s="1426">
        <f t="shared" si="1"/>
        <v>-10.000000000001563</v>
      </c>
      <c r="E30" s="5277" t="s">
        <v>2064</v>
      </c>
      <c r="F30" s="5278"/>
      <c r="G30" s="1421">
        <v>20</v>
      </c>
      <c r="H30" s="1421">
        <v>19.998999999999999</v>
      </c>
      <c r="I30" s="1424">
        <f t="shared" si="0"/>
        <v>-1.0000000000012221</v>
      </c>
      <c r="J30" s="5272"/>
      <c r="K30" s="5271"/>
      <c r="L30" s="1360"/>
      <c r="M30" s="1360"/>
      <c r="N30" s="1405"/>
      <c r="O30" s="1353"/>
      <c r="P30" s="1362"/>
      <c r="Q30" s="1362"/>
      <c r="R30" s="1363"/>
    </row>
    <row r="31" spans="1:18">
      <c r="A31" s="1354" t="s">
        <v>2033</v>
      </c>
      <c r="B31" s="1422">
        <f>MODE(G27:G36,L27:L36)</f>
        <v>20</v>
      </c>
      <c r="C31" s="1410">
        <f>MODE(H27:H36,M27:M36)</f>
        <v>19.992999999999999</v>
      </c>
      <c r="D31" s="1426">
        <f t="shared" si="1"/>
        <v>-7.0000000000014495</v>
      </c>
      <c r="E31" s="5277" t="s">
        <v>2065</v>
      </c>
      <c r="F31" s="5278"/>
      <c r="G31" s="1421">
        <v>20</v>
      </c>
      <c r="H31" s="1421">
        <v>19.992999999999999</v>
      </c>
      <c r="I31" s="1424">
        <f t="shared" si="0"/>
        <v>-7.0000000000014495</v>
      </c>
      <c r="J31" s="5272"/>
      <c r="K31" s="5271"/>
      <c r="L31" s="1360"/>
      <c r="M31" s="1360"/>
      <c r="N31" s="1405"/>
      <c r="O31" s="1353"/>
      <c r="P31" s="1362"/>
      <c r="Q31" s="1362"/>
      <c r="R31" s="1363"/>
    </row>
    <row r="32" spans="1:18">
      <c r="A32" s="1354" t="s">
        <v>2034</v>
      </c>
      <c r="B32" s="1360"/>
      <c r="C32" s="1406" t="s">
        <v>2050</v>
      </c>
      <c r="D32" s="1411">
        <f>COUNTA(E27:F36,J27:K36)</f>
        <v>9</v>
      </c>
      <c r="E32" s="5277" t="s">
        <v>2066</v>
      </c>
      <c r="F32" s="5278"/>
      <c r="G32" s="1421">
        <v>20</v>
      </c>
      <c r="H32" s="1421">
        <v>19.995000000000001</v>
      </c>
      <c r="I32" s="1424">
        <f t="shared" si="0"/>
        <v>-4.9999999999990052</v>
      </c>
      <c r="J32" s="5272"/>
      <c r="K32" s="5271"/>
      <c r="L32" s="1360"/>
      <c r="M32" s="1360"/>
      <c r="N32" s="1405"/>
      <c r="O32" s="1353"/>
      <c r="P32" s="1362"/>
      <c r="Q32" s="1362"/>
      <c r="R32" s="1363"/>
    </row>
    <row r="33" spans="1:20">
      <c r="A33" s="1354" t="s">
        <v>2035</v>
      </c>
      <c r="B33" s="1360"/>
      <c r="C33" s="1416"/>
      <c r="D33" s="1425"/>
      <c r="E33" s="5277" t="s">
        <v>2067</v>
      </c>
      <c r="F33" s="5278"/>
      <c r="G33" s="1421">
        <v>20</v>
      </c>
      <c r="H33" s="1421">
        <v>19.998000000000001</v>
      </c>
      <c r="I33" s="1424">
        <f t="shared" si="0"/>
        <v>-1.9999999999988916</v>
      </c>
      <c r="J33" s="5272"/>
      <c r="K33" s="5271"/>
      <c r="L33" s="1360"/>
      <c r="M33" s="1360"/>
      <c r="N33" s="1405"/>
      <c r="O33" s="1353"/>
      <c r="P33" s="1362"/>
      <c r="Q33" s="1362"/>
      <c r="R33" s="1363"/>
    </row>
    <row r="34" spans="1:20">
      <c r="A34" s="5280"/>
      <c r="B34" s="5281"/>
      <c r="C34" s="5281"/>
      <c r="D34" s="5282"/>
      <c r="E34" s="5277" t="s">
        <v>2068</v>
      </c>
      <c r="F34" s="5278"/>
      <c r="G34" s="1421">
        <v>20</v>
      </c>
      <c r="H34" s="1423">
        <v>19.995000000000001</v>
      </c>
      <c r="I34" s="1424">
        <f t="shared" si="0"/>
        <v>-4.9999999999990052</v>
      </c>
      <c r="J34" s="5272"/>
      <c r="K34" s="5271"/>
      <c r="L34" s="1364"/>
      <c r="M34" s="1364"/>
      <c r="N34" s="1405"/>
      <c r="O34" s="1350"/>
      <c r="P34" s="1365"/>
      <c r="Q34" s="1365"/>
      <c r="R34" s="1366"/>
    </row>
    <row r="35" spans="1:20">
      <c r="A35" s="5283"/>
      <c r="B35" s="5284"/>
      <c r="C35" s="5284"/>
      <c r="D35" s="5285"/>
      <c r="E35" s="5277" t="s">
        <v>2069</v>
      </c>
      <c r="F35" s="5278"/>
      <c r="G35" s="1421">
        <v>20</v>
      </c>
      <c r="H35" s="1423">
        <v>19.992999999999999</v>
      </c>
      <c r="I35" s="1424">
        <f t="shared" si="0"/>
        <v>-7.0000000000014495</v>
      </c>
      <c r="J35" s="5272"/>
      <c r="K35" s="5271"/>
      <c r="L35" s="1364"/>
      <c r="M35" s="1364"/>
      <c r="N35" s="1405"/>
      <c r="O35" s="1350"/>
      <c r="P35" s="1365"/>
      <c r="Q35" s="1365"/>
      <c r="R35" s="1366"/>
    </row>
    <row r="36" spans="1:20" ht="13.8" thickBot="1">
      <c r="A36" s="5286"/>
      <c r="B36" s="5287"/>
      <c r="C36" s="5287"/>
      <c r="D36" s="5288"/>
      <c r="E36" s="5289"/>
      <c r="F36" s="5290"/>
      <c r="G36" s="1427"/>
      <c r="H36" s="1420"/>
      <c r="I36" s="1428"/>
      <c r="J36" s="5291"/>
      <c r="K36" s="5290"/>
      <c r="L36" s="1367"/>
      <c r="M36" s="1367"/>
      <c r="N36" s="1429"/>
      <c r="O36" s="1368"/>
      <c r="P36" s="1369"/>
      <c r="Q36" s="1369"/>
      <c r="R36" s="1370"/>
    </row>
    <row r="46" spans="1:20">
      <c r="T46" s="1432"/>
    </row>
  </sheetData>
  <mergeCells count="45">
    <mergeCell ref="E32:F32"/>
    <mergeCell ref="J32:K32"/>
    <mergeCell ref="E33:F33"/>
    <mergeCell ref="J33:K33"/>
    <mergeCell ref="A34:D36"/>
    <mergeCell ref="E34:F34"/>
    <mergeCell ref="J34:K34"/>
    <mergeCell ref="E35:F35"/>
    <mergeCell ref="J35:K35"/>
    <mergeCell ref="E36:F36"/>
    <mergeCell ref="J36:K36"/>
    <mergeCell ref="E29:F29"/>
    <mergeCell ref="J29:K29"/>
    <mergeCell ref="E30:F30"/>
    <mergeCell ref="J30:K30"/>
    <mergeCell ref="E31:F31"/>
    <mergeCell ref="J31:K31"/>
    <mergeCell ref="E26:F26"/>
    <mergeCell ref="J26:K26"/>
    <mergeCell ref="E27:F27"/>
    <mergeCell ref="J27:K27"/>
    <mergeCell ref="E28:F28"/>
    <mergeCell ref="J28:K28"/>
    <mergeCell ref="G24:I24"/>
    <mergeCell ref="J24:K24"/>
    <mergeCell ref="L24:N24"/>
    <mergeCell ref="P24:R24"/>
    <mergeCell ref="B25:D25"/>
    <mergeCell ref="E25:F25"/>
    <mergeCell ref="G25:I25"/>
    <mergeCell ref="J25:K25"/>
    <mergeCell ref="L25:N25"/>
    <mergeCell ref="P25:R25"/>
    <mergeCell ref="E24:F24"/>
    <mergeCell ref="A15:A16"/>
    <mergeCell ref="B15:B16"/>
    <mergeCell ref="B18:B19"/>
    <mergeCell ref="B21:B22"/>
    <mergeCell ref="B24:D24"/>
    <mergeCell ref="A2:R2"/>
    <mergeCell ref="C4:G4"/>
    <mergeCell ref="C6:G6"/>
    <mergeCell ref="O6:Q6"/>
    <mergeCell ref="A8:A13"/>
    <mergeCell ref="O8:R9"/>
  </mergeCells>
  <phoneticPr fontId="18"/>
  <printOptions horizontalCentered="1"/>
  <pageMargins left="0.70866141732283472" right="0.70866141732283472" top="0.74803149606299213" bottom="0.74803149606299213" header="0.31496062992125984" footer="0.31496062992125984"/>
  <pageSetup paperSize="9" scale="97" orientation="landscape" blackAndWhite="1"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S23"/>
  <sheetViews>
    <sheetView view="pageBreakPreview" zoomScaleNormal="95" zoomScaleSheetLayoutView="100" workbookViewId="0">
      <selection activeCell="L13" sqref="L13"/>
    </sheetView>
  </sheetViews>
  <sheetFormatPr defaultRowHeight="13.2"/>
  <cols>
    <col min="1" max="1" width="5.88671875" style="32" customWidth="1"/>
    <col min="2" max="3" width="10.88671875" style="32" customWidth="1"/>
    <col min="4" max="6" width="6.88671875" style="32" customWidth="1"/>
    <col min="7" max="8" width="6.88671875" style="32" bestFit="1" customWidth="1"/>
    <col min="9" max="11" width="6.88671875" style="32" customWidth="1"/>
    <col min="12" max="13" width="6.88671875" style="32" bestFit="1" customWidth="1"/>
    <col min="14" max="14" width="6.88671875" style="32" customWidth="1"/>
    <col min="15" max="16" width="6.88671875" style="32" bestFit="1" customWidth="1"/>
    <col min="17" max="17" width="6.88671875" style="32" customWidth="1"/>
    <col min="18" max="18" width="5.88671875" style="32" customWidth="1"/>
    <col min="19" max="257" width="8.88671875" style="32"/>
    <col min="258" max="258" width="12.44140625" style="32" customWidth="1"/>
    <col min="259" max="260" width="6.88671875" style="32" bestFit="1" customWidth="1"/>
    <col min="261" max="261" width="6.88671875" style="32" customWidth="1"/>
    <col min="262" max="262" width="12.44140625" style="32" customWidth="1"/>
    <col min="263" max="264" width="6.88671875" style="32" bestFit="1" customWidth="1"/>
    <col min="265" max="265" width="6.88671875" style="32" customWidth="1"/>
    <col min="266" max="266" width="12.44140625" style="32" customWidth="1"/>
    <col min="267" max="268" width="6.88671875" style="32" bestFit="1" customWidth="1"/>
    <col min="269" max="269" width="6.88671875" style="32" customWidth="1"/>
    <col min="270" max="270" width="12.44140625" style="32" customWidth="1"/>
    <col min="271" max="272" width="6.88671875" style="32" bestFit="1" customWidth="1"/>
    <col min="273" max="273" width="6.88671875" style="32" customWidth="1"/>
    <col min="274" max="513" width="8.88671875" style="32"/>
    <col min="514" max="514" width="12.44140625" style="32" customWidth="1"/>
    <col min="515" max="516" width="6.88671875" style="32" bestFit="1" customWidth="1"/>
    <col min="517" max="517" width="6.88671875" style="32" customWidth="1"/>
    <col min="518" max="518" width="12.44140625" style="32" customWidth="1"/>
    <col min="519" max="520" width="6.88671875" style="32" bestFit="1" customWidth="1"/>
    <col min="521" max="521" width="6.88671875" style="32" customWidth="1"/>
    <col min="522" max="522" width="12.44140625" style="32" customWidth="1"/>
    <col min="523" max="524" width="6.88671875" style="32" bestFit="1" customWidth="1"/>
    <col min="525" max="525" width="6.88671875" style="32" customWidth="1"/>
    <col min="526" max="526" width="12.44140625" style="32" customWidth="1"/>
    <col min="527" max="528" width="6.88671875" style="32" bestFit="1" customWidth="1"/>
    <col min="529" max="529" width="6.88671875" style="32" customWidth="1"/>
    <col min="530" max="769" width="8.88671875" style="32"/>
    <col min="770" max="770" width="12.44140625" style="32" customWidth="1"/>
    <col min="771" max="772" width="6.88671875" style="32" bestFit="1" customWidth="1"/>
    <col min="773" max="773" width="6.88671875" style="32" customWidth="1"/>
    <col min="774" max="774" width="12.44140625" style="32" customWidth="1"/>
    <col min="775" max="776" width="6.88671875" style="32" bestFit="1" customWidth="1"/>
    <col min="777" max="777" width="6.88671875" style="32" customWidth="1"/>
    <col min="778" max="778" width="12.44140625" style="32" customWidth="1"/>
    <col min="779" max="780" width="6.88671875" style="32" bestFit="1" customWidth="1"/>
    <col min="781" max="781" width="6.88671875" style="32" customWidth="1"/>
    <col min="782" max="782" width="12.44140625" style="32" customWidth="1"/>
    <col min="783" max="784" width="6.88671875" style="32" bestFit="1" customWidth="1"/>
    <col min="785" max="785" width="6.88671875" style="32" customWidth="1"/>
    <col min="786" max="1025" width="8.88671875" style="32"/>
    <col min="1026" max="1026" width="12.44140625" style="32" customWidth="1"/>
    <col min="1027" max="1028" width="6.88671875" style="32" bestFit="1" customWidth="1"/>
    <col min="1029" max="1029" width="6.88671875" style="32" customWidth="1"/>
    <col min="1030" max="1030" width="12.44140625" style="32" customWidth="1"/>
    <col min="1031" max="1032" width="6.88671875" style="32" bestFit="1" customWidth="1"/>
    <col min="1033" max="1033" width="6.88671875" style="32" customWidth="1"/>
    <col min="1034" max="1034" width="12.44140625" style="32" customWidth="1"/>
    <col min="1035" max="1036" width="6.88671875" style="32" bestFit="1" customWidth="1"/>
    <col min="1037" max="1037" width="6.88671875" style="32" customWidth="1"/>
    <col min="1038" max="1038" width="12.44140625" style="32" customWidth="1"/>
    <col min="1039" max="1040" width="6.88671875" style="32" bestFit="1" customWidth="1"/>
    <col min="1041" max="1041" width="6.88671875" style="32" customWidth="1"/>
    <col min="1042" max="1281" width="8.88671875" style="32"/>
    <col min="1282" max="1282" width="12.44140625" style="32" customWidth="1"/>
    <col min="1283" max="1284" width="6.88671875" style="32" bestFit="1" customWidth="1"/>
    <col min="1285" max="1285" width="6.88671875" style="32" customWidth="1"/>
    <col min="1286" max="1286" width="12.44140625" style="32" customWidth="1"/>
    <col min="1287" max="1288" width="6.88671875" style="32" bestFit="1" customWidth="1"/>
    <col min="1289" max="1289" width="6.88671875" style="32" customWidth="1"/>
    <col min="1290" max="1290" width="12.44140625" style="32" customWidth="1"/>
    <col min="1291" max="1292" width="6.88671875" style="32" bestFit="1" customWidth="1"/>
    <col min="1293" max="1293" width="6.88671875" style="32" customWidth="1"/>
    <col min="1294" max="1294" width="12.44140625" style="32" customWidth="1"/>
    <col min="1295" max="1296" width="6.88671875" style="32" bestFit="1" customWidth="1"/>
    <col min="1297" max="1297" width="6.88671875" style="32" customWidth="1"/>
    <col min="1298" max="1537" width="8.88671875" style="32"/>
    <col min="1538" max="1538" width="12.44140625" style="32" customWidth="1"/>
    <col min="1539" max="1540" width="6.88671875" style="32" bestFit="1" customWidth="1"/>
    <col min="1541" max="1541" width="6.88671875" style="32" customWidth="1"/>
    <col min="1542" max="1542" width="12.44140625" style="32" customWidth="1"/>
    <col min="1543" max="1544" width="6.88671875" style="32" bestFit="1" customWidth="1"/>
    <col min="1545" max="1545" width="6.88671875" style="32" customWidth="1"/>
    <col min="1546" max="1546" width="12.44140625" style="32" customWidth="1"/>
    <col min="1547" max="1548" width="6.88671875" style="32" bestFit="1" customWidth="1"/>
    <col min="1549" max="1549" width="6.88671875" style="32" customWidth="1"/>
    <col min="1550" max="1550" width="12.44140625" style="32" customWidth="1"/>
    <col min="1551" max="1552" width="6.88671875" style="32" bestFit="1" customWidth="1"/>
    <col min="1553" max="1553" width="6.88671875" style="32" customWidth="1"/>
    <col min="1554" max="1793" width="8.88671875" style="32"/>
    <col min="1794" max="1794" width="12.44140625" style="32" customWidth="1"/>
    <col min="1795" max="1796" width="6.88671875" style="32" bestFit="1" customWidth="1"/>
    <col min="1797" max="1797" width="6.88671875" style="32" customWidth="1"/>
    <col min="1798" max="1798" width="12.44140625" style="32" customWidth="1"/>
    <col min="1799" max="1800" width="6.88671875" style="32" bestFit="1" customWidth="1"/>
    <col min="1801" max="1801" width="6.88671875" style="32" customWidth="1"/>
    <col min="1802" max="1802" width="12.44140625" style="32" customWidth="1"/>
    <col min="1803" max="1804" width="6.88671875" style="32" bestFit="1" customWidth="1"/>
    <col min="1805" max="1805" width="6.88671875" style="32" customWidth="1"/>
    <col min="1806" max="1806" width="12.44140625" style="32" customWidth="1"/>
    <col min="1807" max="1808" width="6.88671875" style="32" bestFit="1" customWidth="1"/>
    <col min="1809" max="1809" width="6.88671875" style="32" customWidth="1"/>
    <col min="1810" max="2049" width="8.88671875" style="32"/>
    <col min="2050" max="2050" width="12.44140625" style="32" customWidth="1"/>
    <col min="2051" max="2052" width="6.88671875" style="32" bestFit="1" customWidth="1"/>
    <col min="2053" max="2053" width="6.88671875" style="32" customWidth="1"/>
    <col min="2054" max="2054" width="12.44140625" style="32" customWidth="1"/>
    <col min="2055" max="2056" width="6.88671875" style="32" bestFit="1" customWidth="1"/>
    <col min="2057" max="2057" width="6.88671875" style="32" customWidth="1"/>
    <col min="2058" max="2058" width="12.44140625" style="32" customWidth="1"/>
    <col min="2059" max="2060" width="6.88671875" style="32" bestFit="1" customWidth="1"/>
    <col min="2061" max="2061" width="6.88671875" style="32" customWidth="1"/>
    <col min="2062" max="2062" width="12.44140625" style="32" customWidth="1"/>
    <col min="2063" max="2064" width="6.88671875" style="32" bestFit="1" customWidth="1"/>
    <col min="2065" max="2065" width="6.88671875" style="32" customWidth="1"/>
    <col min="2066" max="2305" width="8.88671875" style="32"/>
    <col min="2306" max="2306" width="12.44140625" style="32" customWidth="1"/>
    <col min="2307" max="2308" width="6.88671875" style="32" bestFit="1" customWidth="1"/>
    <col min="2309" max="2309" width="6.88671875" style="32" customWidth="1"/>
    <col min="2310" max="2310" width="12.44140625" style="32" customWidth="1"/>
    <col min="2311" max="2312" width="6.88671875" style="32" bestFit="1" customWidth="1"/>
    <col min="2313" max="2313" width="6.88671875" style="32" customWidth="1"/>
    <col min="2314" max="2314" width="12.44140625" style="32" customWidth="1"/>
    <col min="2315" max="2316" width="6.88671875" style="32" bestFit="1" customWidth="1"/>
    <col min="2317" max="2317" width="6.88671875" style="32" customWidth="1"/>
    <col min="2318" max="2318" width="12.44140625" style="32" customWidth="1"/>
    <col min="2319" max="2320" width="6.88671875" style="32" bestFit="1" customWidth="1"/>
    <col min="2321" max="2321" width="6.88671875" style="32" customWidth="1"/>
    <col min="2322" max="2561" width="8.88671875" style="32"/>
    <col min="2562" max="2562" width="12.44140625" style="32" customWidth="1"/>
    <col min="2563" max="2564" width="6.88671875" style="32" bestFit="1" customWidth="1"/>
    <col min="2565" max="2565" width="6.88671875" style="32" customWidth="1"/>
    <col min="2566" max="2566" width="12.44140625" style="32" customWidth="1"/>
    <col min="2567" max="2568" width="6.88671875" style="32" bestFit="1" customWidth="1"/>
    <col min="2569" max="2569" width="6.88671875" style="32" customWidth="1"/>
    <col min="2570" max="2570" width="12.44140625" style="32" customWidth="1"/>
    <col min="2571" max="2572" width="6.88671875" style="32" bestFit="1" customWidth="1"/>
    <col min="2573" max="2573" width="6.88671875" style="32" customWidth="1"/>
    <col min="2574" max="2574" width="12.44140625" style="32" customWidth="1"/>
    <col min="2575" max="2576" width="6.88671875" style="32" bestFit="1" customWidth="1"/>
    <col min="2577" max="2577" width="6.88671875" style="32" customWidth="1"/>
    <col min="2578" max="2817" width="8.88671875" style="32"/>
    <col min="2818" max="2818" width="12.44140625" style="32" customWidth="1"/>
    <col min="2819" max="2820" width="6.88671875" style="32" bestFit="1" customWidth="1"/>
    <col min="2821" max="2821" width="6.88671875" style="32" customWidth="1"/>
    <col min="2822" max="2822" width="12.44140625" style="32" customWidth="1"/>
    <col min="2823" max="2824" width="6.88671875" style="32" bestFit="1" customWidth="1"/>
    <col min="2825" max="2825" width="6.88671875" style="32" customWidth="1"/>
    <col min="2826" max="2826" width="12.44140625" style="32" customWidth="1"/>
    <col min="2827" max="2828" width="6.88671875" style="32" bestFit="1" customWidth="1"/>
    <col min="2829" max="2829" width="6.88671875" style="32" customWidth="1"/>
    <col min="2830" max="2830" width="12.44140625" style="32" customWidth="1"/>
    <col min="2831" max="2832" width="6.88671875" style="32" bestFit="1" customWidth="1"/>
    <col min="2833" max="2833" width="6.88671875" style="32" customWidth="1"/>
    <col min="2834" max="3073" width="8.88671875" style="32"/>
    <col min="3074" max="3074" width="12.44140625" style="32" customWidth="1"/>
    <col min="3075" max="3076" width="6.88671875" style="32" bestFit="1" customWidth="1"/>
    <col min="3077" max="3077" width="6.88671875" style="32" customWidth="1"/>
    <col min="3078" max="3078" width="12.44140625" style="32" customWidth="1"/>
    <col min="3079" max="3080" width="6.88671875" style="32" bestFit="1" customWidth="1"/>
    <col min="3081" max="3081" width="6.88671875" style="32" customWidth="1"/>
    <col min="3082" max="3082" width="12.44140625" style="32" customWidth="1"/>
    <col min="3083" max="3084" width="6.88671875" style="32" bestFit="1" customWidth="1"/>
    <col min="3085" max="3085" width="6.88671875" style="32" customWidth="1"/>
    <col min="3086" max="3086" width="12.44140625" style="32" customWidth="1"/>
    <col min="3087" max="3088" width="6.88671875" style="32" bestFit="1" customWidth="1"/>
    <col min="3089" max="3089" width="6.88671875" style="32" customWidth="1"/>
    <col min="3090" max="3329" width="8.88671875" style="32"/>
    <col min="3330" max="3330" width="12.44140625" style="32" customWidth="1"/>
    <col min="3331" max="3332" width="6.88671875" style="32" bestFit="1" customWidth="1"/>
    <col min="3333" max="3333" width="6.88671875" style="32" customWidth="1"/>
    <col min="3334" max="3334" width="12.44140625" style="32" customWidth="1"/>
    <col min="3335" max="3336" width="6.88671875" style="32" bestFit="1" customWidth="1"/>
    <col min="3337" max="3337" width="6.88671875" style="32" customWidth="1"/>
    <col min="3338" max="3338" width="12.44140625" style="32" customWidth="1"/>
    <col min="3339" max="3340" width="6.88671875" style="32" bestFit="1" customWidth="1"/>
    <col min="3341" max="3341" width="6.88671875" style="32" customWidth="1"/>
    <col min="3342" max="3342" width="12.44140625" style="32" customWidth="1"/>
    <col min="3343" max="3344" width="6.88671875" style="32" bestFit="1" customWidth="1"/>
    <col min="3345" max="3345" width="6.88671875" style="32" customWidth="1"/>
    <col min="3346" max="3585" width="8.88671875" style="32"/>
    <col min="3586" max="3586" width="12.44140625" style="32" customWidth="1"/>
    <col min="3587" max="3588" width="6.88671875" style="32" bestFit="1" customWidth="1"/>
    <col min="3589" max="3589" width="6.88671875" style="32" customWidth="1"/>
    <col min="3590" max="3590" width="12.44140625" style="32" customWidth="1"/>
    <col min="3591" max="3592" width="6.88671875" style="32" bestFit="1" customWidth="1"/>
    <col min="3593" max="3593" width="6.88671875" style="32" customWidth="1"/>
    <col min="3594" max="3594" width="12.44140625" style="32" customWidth="1"/>
    <col min="3595" max="3596" width="6.88671875" style="32" bestFit="1" customWidth="1"/>
    <col min="3597" max="3597" width="6.88671875" style="32" customWidth="1"/>
    <col min="3598" max="3598" width="12.44140625" style="32" customWidth="1"/>
    <col min="3599" max="3600" width="6.88671875" style="32" bestFit="1" customWidth="1"/>
    <col min="3601" max="3601" width="6.88671875" style="32" customWidth="1"/>
    <col min="3602" max="3841" width="8.88671875" style="32"/>
    <col min="3842" max="3842" width="12.44140625" style="32" customWidth="1"/>
    <col min="3843" max="3844" width="6.88671875" style="32" bestFit="1" customWidth="1"/>
    <col min="3845" max="3845" width="6.88671875" style="32" customWidth="1"/>
    <col min="3846" max="3846" width="12.44140625" style="32" customWidth="1"/>
    <col min="3847" max="3848" width="6.88671875" style="32" bestFit="1" customWidth="1"/>
    <col min="3849" max="3849" width="6.88671875" style="32" customWidth="1"/>
    <col min="3850" max="3850" width="12.44140625" style="32" customWidth="1"/>
    <col min="3851" max="3852" width="6.88671875" style="32" bestFit="1" customWidth="1"/>
    <col min="3853" max="3853" width="6.88671875" style="32" customWidth="1"/>
    <col min="3854" max="3854" width="12.44140625" style="32" customWidth="1"/>
    <col min="3855" max="3856" width="6.88671875" style="32" bestFit="1" customWidth="1"/>
    <col min="3857" max="3857" width="6.88671875" style="32" customWidth="1"/>
    <col min="3858" max="4097" width="8.88671875" style="32"/>
    <col min="4098" max="4098" width="12.44140625" style="32" customWidth="1"/>
    <col min="4099" max="4100" width="6.88671875" style="32" bestFit="1" customWidth="1"/>
    <col min="4101" max="4101" width="6.88671875" style="32" customWidth="1"/>
    <col min="4102" max="4102" width="12.44140625" style="32" customWidth="1"/>
    <col min="4103" max="4104" width="6.88671875" style="32" bestFit="1" customWidth="1"/>
    <col min="4105" max="4105" width="6.88671875" style="32" customWidth="1"/>
    <col min="4106" max="4106" width="12.44140625" style="32" customWidth="1"/>
    <col min="4107" max="4108" width="6.88671875" style="32" bestFit="1" customWidth="1"/>
    <col min="4109" max="4109" width="6.88671875" style="32" customWidth="1"/>
    <col min="4110" max="4110" width="12.44140625" style="32" customWidth="1"/>
    <col min="4111" max="4112" width="6.88671875" style="32" bestFit="1" customWidth="1"/>
    <col min="4113" max="4113" width="6.88671875" style="32" customWidth="1"/>
    <col min="4114" max="4353" width="8.88671875" style="32"/>
    <col min="4354" max="4354" width="12.44140625" style="32" customWidth="1"/>
    <col min="4355" max="4356" width="6.88671875" style="32" bestFit="1" customWidth="1"/>
    <col min="4357" max="4357" width="6.88671875" style="32" customWidth="1"/>
    <col min="4358" max="4358" width="12.44140625" style="32" customWidth="1"/>
    <col min="4359" max="4360" width="6.88671875" style="32" bestFit="1" customWidth="1"/>
    <col min="4361" max="4361" width="6.88671875" style="32" customWidth="1"/>
    <col min="4362" max="4362" width="12.44140625" style="32" customWidth="1"/>
    <col min="4363" max="4364" width="6.88671875" style="32" bestFit="1" customWidth="1"/>
    <col min="4365" max="4365" width="6.88671875" style="32" customWidth="1"/>
    <col min="4366" max="4366" width="12.44140625" style="32" customWidth="1"/>
    <col min="4367" max="4368" width="6.88671875" style="32" bestFit="1" customWidth="1"/>
    <col min="4369" max="4369" width="6.88671875" style="32" customWidth="1"/>
    <col min="4370" max="4609" width="8.88671875" style="32"/>
    <col min="4610" max="4610" width="12.44140625" style="32" customWidth="1"/>
    <col min="4611" max="4612" width="6.88671875" style="32" bestFit="1" customWidth="1"/>
    <col min="4613" max="4613" width="6.88671875" style="32" customWidth="1"/>
    <col min="4614" max="4614" width="12.44140625" style="32" customWidth="1"/>
    <col min="4615" max="4616" width="6.88671875" style="32" bestFit="1" customWidth="1"/>
    <col min="4617" max="4617" width="6.88671875" style="32" customWidth="1"/>
    <col min="4618" max="4618" width="12.44140625" style="32" customWidth="1"/>
    <col min="4619" max="4620" width="6.88671875" style="32" bestFit="1" customWidth="1"/>
    <col min="4621" max="4621" width="6.88671875" style="32" customWidth="1"/>
    <col min="4622" max="4622" width="12.44140625" style="32" customWidth="1"/>
    <col min="4623" max="4624" width="6.88671875" style="32" bestFit="1" customWidth="1"/>
    <col min="4625" max="4625" width="6.88671875" style="32" customWidth="1"/>
    <col min="4626" max="4865" width="8.88671875" style="32"/>
    <col min="4866" max="4866" width="12.44140625" style="32" customWidth="1"/>
    <col min="4867" max="4868" width="6.88671875" style="32" bestFit="1" customWidth="1"/>
    <col min="4869" max="4869" width="6.88671875" style="32" customWidth="1"/>
    <col min="4870" max="4870" width="12.44140625" style="32" customWidth="1"/>
    <col min="4871" max="4872" width="6.88671875" style="32" bestFit="1" customWidth="1"/>
    <col min="4873" max="4873" width="6.88671875" style="32" customWidth="1"/>
    <col min="4874" max="4874" width="12.44140625" style="32" customWidth="1"/>
    <col min="4875" max="4876" width="6.88671875" style="32" bestFit="1" customWidth="1"/>
    <col min="4877" max="4877" width="6.88671875" style="32" customWidth="1"/>
    <col min="4878" max="4878" width="12.44140625" style="32" customWidth="1"/>
    <col min="4879" max="4880" width="6.88671875" style="32" bestFit="1" customWidth="1"/>
    <col min="4881" max="4881" width="6.88671875" style="32" customWidth="1"/>
    <col min="4882" max="5121" width="8.88671875" style="32"/>
    <col min="5122" max="5122" width="12.44140625" style="32" customWidth="1"/>
    <col min="5123" max="5124" width="6.88671875" style="32" bestFit="1" customWidth="1"/>
    <col min="5125" max="5125" width="6.88671875" style="32" customWidth="1"/>
    <col min="5126" max="5126" width="12.44140625" style="32" customWidth="1"/>
    <col min="5127" max="5128" width="6.88671875" style="32" bestFit="1" customWidth="1"/>
    <col min="5129" max="5129" width="6.88671875" style="32" customWidth="1"/>
    <col min="5130" max="5130" width="12.44140625" style="32" customWidth="1"/>
    <col min="5131" max="5132" width="6.88671875" style="32" bestFit="1" customWidth="1"/>
    <col min="5133" max="5133" width="6.88671875" style="32" customWidth="1"/>
    <col min="5134" max="5134" width="12.44140625" style="32" customWidth="1"/>
    <col min="5135" max="5136" width="6.88671875" style="32" bestFit="1" customWidth="1"/>
    <col min="5137" max="5137" width="6.88671875" style="32" customWidth="1"/>
    <col min="5138" max="5377" width="8.88671875" style="32"/>
    <col min="5378" max="5378" width="12.44140625" style="32" customWidth="1"/>
    <col min="5379" max="5380" width="6.88671875" style="32" bestFit="1" customWidth="1"/>
    <col min="5381" max="5381" width="6.88671875" style="32" customWidth="1"/>
    <col min="5382" max="5382" width="12.44140625" style="32" customWidth="1"/>
    <col min="5383" max="5384" width="6.88671875" style="32" bestFit="1" customWidth="1"/>
    <col min="5385" max="5385" width="6.88671875" style="32" customWidth="1"/>
    <col min="5386" max="5386" width="12.44140625" style="32" customWidth="1"/>
    <col min="5387" max="5388" width="6.88671875" style="32" bestFit="1" customWidth="1"/>
    <col min="5389" max="5389" width="6.88671875" style="32" customWidth="1"/>
    <col min="5390" max="5390" width="12.44140625" style="32" customWidth="1"/>
    <col min="5391" max="5392" width="6.88671875" style="32" bestFit="1" customWidth="1"/>
    <col min="5393" max="5393" width="6.88671875" style="32" customWidth="1"/>
    <col min="5394" max="5633" width="8.88671875" style="32"/>
    <col min="5634" max="5634" width="12.44140625" style="32" customWidth="1"/>
    <col min="5635" max="5636" width="6.88671875" style="32" bestFit="1" customWidth="1"/>
    <col min="5637" max="5637" width="6.88671875" style="32" customWidth="1"/>
    <col min="5638" max="5638" width="12.44140625" style="32" customWidth="1"/>
    <col min="5639" max="5640" width="6.88671875" style="32" bestFit="1" customWidth="1"/>
    <col min="5641" max="5641" width="6.88671875" style="32" customWidth="1"/>
    <col min="5642" max="5642" width="12.44140625" style="32" customWidth="1"/>
    <col min="5643" max="5644" width="6.88671875" style="32" bestFit="1" customWidth="1"/>
    <col min="5645" max="5645" width="6.88671875" style="32" customWidth="1"/>
    <col min="5646" max="5646" width="12.44140625" style="32" customWidth="1"/>
    <col min="5647" max="5648" width="6.88671875" style="32" bestFit="1" customWidth="1"/>
    <col min="5649" max="5649" width="6.88671875" style="32" customWidth="1"/>
    <col min="5650" max="5889" width="8.88671875" style="32"/>
    <col min="5890" max="5890" width="12.44140625" style="32" customWidth="1"/>
    <col min="5891" max="5892" width="6.88671875" style="32" bestFit="1" customWidth="1"/>
    <col min="5893" max="5893" width="6.88671875" style="32" customWidth="1"/>
    <col min="5894" max="5894" width="12.44140625" style="32" customWidth="1"/>
    <col min="5895" max="5896" width="6.88671875" style="32" bestFit="1" customWidth="1"/>
    <col min="5897" max="5897" width="6.88671875" style="32" customWidth="1"/>
    <col min="5898" max="5898" width="12.44140625" style="32" customWidth="1"/>
    <col min="5899" max="5900" width="6.88671875" style="32" bestFit="1" customWidth="1"/>
    <col min="5901" max="5901" width="6.88671875" style="32" customWidth="1"/>
    <col min="5902" max="5902" width="12.44140625" style="32" customWidth="1"/>
    <col min="5903" max="5904" width="6.88671875" style="32" bestFit="1" customWidth="1"/>
    <col min="5905" max="5905" width="6.88671875" style="32" customWidth="1"/>
    <col min="5906" max="6145" width="8.88671875" style="32"/>
    <col min="6146" max="6146" width="12.44140625" style="32" customWidth="1"/>
    <col min="6147" max="6148" width="6.88671875" style="32" bestFit="1" customWidth="1"/>
    <col min="6149" max="6149" width="6.88671875" style="32" customWidth="1"/>
    <col min="6150" max="6150" width="12.44140625" style="32" customWidth="1"/>
    <col min="6151" max="6152" width="6.88671875" style="32" bestFit="1" customWidth="1"/>
    <col min="6153" max="6153" width="6.88671875" style="32" customWidth="1"/>
    <col min="6154" max="6154" width="12.44140625" style="32" customWidth="1"/>
    <col min="6155" max="6156" width="6.88671875" style="32" bestFit="1" customWidth="1"/>
    <col min="6157" max="6157" width="6.88671875" style="32" customWidth="1"/>
    <col min="6158" max="6158" width="12.44140625" style="32" customWidth="1"/>
    <col min="6159" max="6160" width="6.88671875" style="32" bestFit="1" customWidth="1"/>
    <col min="6161" max="6161" width="6.88671875" style="32" customWidth="1"/>
    <col min="6162" max="6401" width="8.88671875" style="32"/>
    <col min="6402" max="6402" width="12.44140625" style="32" customWidth="1"/>
    <col min="6403" max="6404" width="6.88671875" style="32" bestFit="1" customWidth="1"/>
    <col min="6405" max="6405" width="6.88671875" style="32" customWidth="1"/>
    <col min="6406" max="6406" width="12.44140625" style="32" customWidth="1"/>
    <col min="6407" max="6408" width="6.88671875" style="32" bestFit="1" customWidth="1"/>
    <col min="6409" max="6409" width="6.88671875" style="32" customWidth="1"/>
    <col min="6410" max="6410" width="12.44140625" style="32" customWidth="1"/>
    <col min="6411" max="6412" width="6.88671875" style="32" bestFit="1" customWidth="1"/>
    <col min="6413" max="6413" width="6.88671875" style="32" customWidth="1"/>
    <col min="6414" max="6414" width="12.44140625" style="32" customWidth="1"/>
    <col min="6415" max="6416" width="6.88671875" style="32" bestFit="1" customWidth="1"/>
    <col min="6417" max="6417" width="6.88671875" style="32" customWidth="1"/>
    <col min="6418" max="6657" width="8.88671875" style="32"/>
    <col min="6658" max="6658" width="12.44140625" style="32" customWidth="1"/>
    <col min="6659" max="6660" width="6.88671875" style="32" bestFit="1" customWidth="1"/>
    <col min="6661" max="6661" width="6.88671875" style="32" customWidth="1"/>
    <col min="6662" max="6662" width="12.44140625" style="32" customWidth="1"/>
    <col min="6663" max="6664" width="6.88671875" style="32" bestFit="1" customWidth="1"/>
    <col min="6665" max="6665" width="6.88671875" style="32" customWidth="1"/>
    <col min="6666" max="6666" width="12.44140625" style="32" customWidth="1"/>
    <col min="6667" max="6668" width="6.88671875" style="32" bestFit="1" customWidth="1"/>
    <col min="6669" max="6669" width="6.88671875" style="32" customWidth="1"/>
    <col min="6670" max="6670" width="12.44140625" style="32" customWidth="1"/>
    <col min="6671" max="6672" width="6.88671875" style="32" bestFit="1" customWidth="1"/>
    <col min="6673" max="6673" width="6.88671875" style="32" customWidth="1"/>
    <col min="6674" max="6913" width="8.88671875" style="32"/>
    <col min="6914" max="6914" width="12.44140625" style="32" customWidth="1"/>
    <col min="6915" max="6916" width="6.88671875" style="32" bestFit="1" customWidth="1"/>
    <col min="6917" max="6917" width="6.88671875" style="32" customWidth="1"/>
    <col min="6918" max="6918" width="12.44140625" style="32" customWidth="1"/>
    <col min="6919" max="6920" width="6.88671875" style="32" bestFit="1" customWidth="1"/>
    <col min="6921" max="6921" width="6.88671875" style="32" customWidth="1"/>
    <col min="6922" max="6922" width="12.44140625" style="32" customWidth="1"/>
    <col min="6923" max="6924" width="6.88671875" style="32" bestFit="1" customWidth="1"/>
    <col min="6925" max="6925" width="6.88671875" style="32" customWidth="1"/>
    <col min="6926" max="6926" width="12.44140625" style="32" customWidth="1"/>
    <col min="6927" max="6928" width="6.88671875" style="32" bestFit="1" customWidth="1"/>
    <col min="6929" max="6929" width="6.88671875" style="32" customWidth="1"/>
    <col min="6930" max="7169" width="8.88671875" style="32"/>
    <col min="7170" max="7170" width="12.44140625" style="32" customWidth="1"/>
    <col min="7171" max="7172" width="6.88671875" style="32" bestFit="1" customWidth="1"/>
    <col min="7173" max="7173" width="6.88671875" style="32" customWidth="1"/>
    <col min="7174" max="7174" width="12.44140625" style="32" customWidth="1"/>
    <col min="7175" max="7176" width="6.88671875" style="32" bestFit="1" customWidth="1"/>
    <col min="7177" max="7177" width="6.88671875" style="32" customWidth="1"/>
    <col min="7178" max="7178" width="12.44140625" style="32" customWidth="1"/>
    <col min="7179" max="7180" width="6.88671875" style="32" bestFit="1" customWidth="1"/>
    <col min="7181" max="7181" width="6.88671875" style="32" customWidth="1"/>
    <col min="7182" max="7182" width="12.44140625" style="32" customWidth="1"/>
    <col min="7183" max="7184" width="6.88671875" style="32" bestFit="1" customWidth="1"/>
    <col min="7185" max="7185" width="6.88671875" style="32" customWidth="1"/>
    <col min="7186" max="7425" width="8.88671875" style="32"/>
    <col min="7426" max="7426" width="12.44140625" style="32" customWidth="1"/>
    <col min="7427" max="7428" width="6.88671875" style="32" bestFit="1" customWidth="1"/>
    <col min="7429" max="7429" width="6.88671875" style="32" customWidth="1"/>
    <col min="7430" max="7430" width="12.44140625" style="32" customWidth="1"/>
    <col min="7431" max="7432" width="6.88671875" style="32" bestFit="1" customWidth="1"/>
    <col min="7433" max="7433" width="6.88671875" style="32" customWidth="1"/>
    <col min="7434" max="7434" width="12.44140625" style="32" customWidth="1"/>
    <col min="7435" max="7436" width="6.88671875" style="32" bestFit="1" customWidth="1"/>
    <col min="7437" max="7437" width="6.88671875" style="32" customWidth="1"/>
    <col min="7438" max="7438" width="12.44140625" style="32" customWidth="1"/>
    <col min="7439" max="7440" width="6.88671875" style="32" bestFit="1" customWidth="1"/>
    <col min="7441" max="7441" width="6.88671875" style="32" customWidth="1"/>
    <col min="7442" max="7681" width="8.88671875" style="32"/>
    <col min="7682" max="7682" width="12.44140625" style="32" customWidth="1"/>
    <col min="7683" max="7684" width="6.88671875" style="32" bestFit="1" customWidth="1"/>
    <col min="7685" max="7685" width="6.88671875" style="32" customWidth="1"/>
    <col min="7686" max="7686" width="12.44140625" style="32" customWidth="1"/>
    <col min="7687" max="7688" width="6.88671875" style="32" bestFit="1" customWidth="1"/>
    <col min="7689" max="7689" width="6.88671875" style="32" customWidth="1"/>
    <col min="7690" max="7690" width="12.44140625" style="32" customWidth="1"/>
    <col min="7691" max="7692" width="6.88671875" style="32" bestFit="1" customWidth="1"/>
    <col min="7693" max="7693" width="6.88671875" style="32" customWidth="1"/>
    <col min="7694" max="7694" width="12.44140625" style="32" customWidth="1"/>
    <col min="7695" max="7696" width="6.88671875" style="32" bestFit="1" customWidth="1"/>
    <col min="7697" max="7697" width="6.88671875" style="32" customWidth="1"/>
    <col min="7698" max="7937" width="8.88671875" style="32"/>
    <col min="7938" max="7938" width="12.44140625" style="32" customWidth="1"/>
    <col min="7939" max="7940" width="6.88671875" style="32" bestFit="1" customWidth="1"/>
    <col min="7941" max="7941" width="6.88671875" style="32" customWidth="1"/>
    <col min="7942" max="7942" width="12.44140625" style="32" customWidth="1"/>
    <col min="7943" max="7944" width="6.88671875" style="32" bestFit="1" customWidth="1"/>
    <col min="7945" max="7945" width="6.88671875" style="32" customWidth="1"/>
    <col min="7946" max="7946" width="12.44140625" style="32" customWidth="1"/>
    <col min="7947" max="7948" width="6.88671875" style="32" bestFit="1" customWidth="1"/>
    <col min="7949" max="7949" width="6.88671875" style="32" customWidth="1"/>
    <col min="7950" max="7950" width="12.44140625" style="32" customWidth="1"/>
    <col min="7951" max="7952" width="6.88671875" style="32" bestFit="1" customWidth="1"/>
    <col min="7953" max="7953" width="6.88671875" style="32" customWidth="1"/>
    <col min="7954" max="8193" width="8.88671875" style="32"/>
    <col min="8194" max="8194" width="12.44140625" style="32" customWidth="1"/>
    <col min="8195" max="8196" width="6.88671875" style="32" bestFit="1" customWidth="1"/>
    <col min="8197" max="8197" width="6.88671875" style="32" customWidth="1"/>
    <col min="8198" max="8198" width="12.44140625" style="32" customWidth="1"/>
    <col min="8199" max="8200" width="6.88671875" style="32" bestFit="1" customWidth="1"/>
    <col min="8201" max="8201" width="6.88671875" style="32" customWidth="1"/>
    <col min="8202" max="8202" width="12.44140625" style="32" customWidth="1"/>
    <col min="8203" max="8204" width="6.88671875" style="32" bestFit="1" customWidth="1"/>
    <col min="8205" max="8205" width="6.88671875" style="32" customWidth="1"/>
    <col min="8206" max="8206" width="12.44140625" style="32" customWidth="1"/>
    <col min="8207" max="8208" width="6.88671875" style="32" bestFit="1" customWidth="1"/>
    <col min="8209" max="8209" width="6.88671875" style="32" customWidth="1"/>
    <col min="8210" max="8449" width="8.88671875" style="32"/>
    <col min="8450" max="8450" width="12.44140625" style="32" customWidth="1"/>
    <col min="8451" max="8452" width="6.88671875" style="32" bestFit="1" customWidth="1"/>
    <col min="8453" max="8453" width="6.88671875" style="32" customWidth="1"/>
    <col min="8454" max="8454" width="12.44140625" style="32" customWidth="1"/>
    <col min="8455" max="8456" width="6.88671875" style="32" bestFit="1" customWidth="1"/>
    <col min="8457" max="8457" width="6.88671875" style="32" customWidth="1"/>
    <col min="8458" max="8458" width="12.44140625" style="32" customWidth="1"/>
    <col min="8459" max="8460" width="6.88671875" style="32" bestFit="1" customWidth="1"/>
    <col min="8461" max="8461" width="6.88671875" style="32" customWidth="1"/>
    <col min="8462" max="8462" width="12.44140625" style="32" customWidth="1"/>
    <col min="8463" max="8464" width="6.88671875" style="32" bestFit="1" customWidth="1"/>
    <col min="8465" max="8465" width="6.88671875" style="32" customWidth="1"/>
    <col min="8466" max="8705" width="8.88671875" style="32"/>
    <col min="8706" max="8706" width="12.44140625" style="32" customWidth="1"/>
    <col min="8707" max="8708" width="6.88671875" style="32" bestFit="1" customWidth="1"/>
    <col min="8709" max="8709" width="6.88671875" style="32" customWidth="1"/>
    <col min="8710" max="8710" width="12.44140625" style="32" customWidth="1"/>
    <col min="8711" max="8712" width="6.88671875" style="32" bestFit="1" customWidth="1"/>
    <col min="8713" max="8713" width="6.88671875" style="32" customWidth="1"/>
    <col min="8714" max="8714" width="12.44140625" style="32" customWidth="1"/>
    <col min="8715" max="8716" width="6.88671875" style="32" bestFit="1" customWidth="1"/>
    <col min="8717" max="8717" width="6.88671875" style="32" customWidth="1"/>
    <col min="8718" max="8718" width="12.44140625" style="32" customWidth="1"/>
    <col min="8719" max="8720" width="6.88671875" style="32" bestFit="1" customWidth="1"/>
    <col min="8721" max="8721" width="6.88671875" style="32" customWidth="1"/>
    <col min="8722" max="8961" width="8.88671875" style="32"/>
    <col min="8962" max="8962" width="12.44140625" style="32" customWidth="1"/>
    <col min="8963" max="8964" width="6.88671875" style="32" bestFit="1" customWidth="1"/>
    <col min="8965" max="8965" width="6.88671875" style="32" customWidth="1"/>
    <col min="8966" max="8966" width="12.44140625" style="32" customWidth="1"/>
    <col min="8967" max="8968" width="6.88671875" style="32" bestFit="1" customWidth="1"/>
    <col min="8969" max="8969" width="6.88671875" style="32" customWidth="1"/>
    <col min="8970" max="8970" width="12.44140625" style="32" customWidth="1"/>
    <col min="8971" max="8972" width="6.88671875" style="32" bestFit="1" customWidth="1"/>
    <col min="8973" max="8973" width="6.88671875" style="32" customWidth="1"/>
    <col min="8974" max="8974" width="12.44140625" style="32" customWidth="1"/>
    <col min="8975" max="8976" width="6.88671875" style="32" bestFit="1" customWidth="1"/>
    <col min="8977" max="8977" width="6.88671875" style="32" customWidth="1"/>
    <col min="8978" max="9217" width="8.88671875" style="32"/>
    <col min="9218" max="9218" width="12.44140625" style="32" customWidth="1"/>
    <col min="9219" max="9220" width="6.88671875" style="32" bestFit="1" customWidth="1"/>
    <col min="9221" max="9221" width="6.88671875" style="32" customWidth="1"/>
    <col min="9222" max="9222" width="12.44140625" style="32" customWidth="1"/>
    <col min="9223" max="9224" width="6.88671875" style="32" bestFit="1" customWidth="1"/>
    <col min="9225" max="9225" width="6.88671875" style="32" customWidth="1"/>
    <col min="9226" max="9226" width="12.44140625" style="32" customWidth="1"/>
    <col min="9227" max="9228" width="6.88671875" style="32" bestFit="1" customWidth="1"/>
    <col min="9229" max="9229" width="6.88671875" style="32" customWidth="1"/>
    <col min="9230" max="9230" width="12.44140625" style="32" customWidth="1"/>
    <col min="9231" max="9232" width="6.88671875" style="32" bestFit="1" customWidth="1"/>
    <col min="9233" max="9233" width="6.88671875" style="32" customWidth="1"/>
    <col min="9234" max="9473" width="8.88671875" style="32"/>
    <col min="9474" max="9474" width="12.44140625" style="32" customWidth="1"/>
    <col min="9475" max="9476" width="6.88671875" style="32" bestFit="1" customWidth="1"/>
    <col min="9477" max="9477" width="6.88671875" style="32" customWidth="1"/>
    <col min="9478" max="9478" width="12.44140625" style="32" customWidth="1"/>
    <col min="9479" max="9480" width="6.88671875" style="32" bestFit="1" customWidth="1"/>
    <col min="9481" max="9481" width="6.88671875" style="32" customWidth="1"/>
    <col min="9482" max="9482" width="12.44140625" style="32" customWidth="1"/>
    <col min="9483" max="9484" width="6.88671875" style="32" bestFit="1" customWidth="1"/>
    <col min="9485" max="9485" width="6.88671875" style="32" customWidth="1"/>
    <col min="9486" max="9486" width="12.44140625" style="32" customWidth="1"/>
    <col min="9487" max="9488" width="6.88671875" style="32" bestFit="1" customWidth="1"/>
    <col min="9489" max="9489" width="6.88671875" style="32" customWidth="1"/>
    <col min="9490" max="9729" width="8.88671875" style="32"/>
    <col min="9730" max="9730" width="12.44140625" style="32" customWidth="1"/>
    <col min="9731" max="9732" width="6.88671875" style="32" bestFit="1" customWidth="1"/>
    <col min="9733" max="9733" width="6.88671875" style="32" customWidth="1"/>
    <col min="9734" max="9734" width="12.44140625" style="32" customWidth="1"/>
    <col min="9735" max="9736" width="6.88671875" style="32" bestFit="1" customWidth="1"/>
    <col min="9737" max="9737" width="6.88671875" style="32" customWidth="1"/>
    <col min="9738" max="9738" width="12.44140625" style="32" customWidth="1"/>
    <col min="9739" max="9740" width="6.88671875" style="32" bestFit="1" customWidth="1"/>
    <col min="9741" max="9741" width="6.88671875" style="32" customWidth="1"/>
    <col min="9742" max="9742" width="12.44140625" style="32" customWidth="1"/>
    <col min="9743" max="9744" width="6.88671875" style="32" bestFit="1" customWidth="1"/>
    <col min="9745" max="9745" width="6.88671875" style="32" customWidth="1"/>
    <col min="9746" max="9985" width="8.88671875" style="32"/>
    <col min="9986" max="9986" width="12.44140625" style="32" customWidth="1"/>
    <col min="9987" max="9988" width="6.88671875" style="32" bestFit="1" customWidth="1"/>
    <col min="9989" max="9989" width="6.88671875" style="32" customWidth="1"/>
    <col min="9990" max="9990" width="12.44140625" style="32" customWidth="1"/>
    <col min="9991" max="9992" width="6.88671875" style="32" bestFit="1" customWidth="1"/>
    <col min="9993" max="9993" width="6.88671875" style="32" customWidth="1"/>
    <col min="9994" max="9994" width="12.44140625" style="32" customWidth="1"/>
    <col min="9995" max="9996" width="6.88671875" style="32" bestFit="1" customWidth="1"/>
    <col min="9997" max="9997" width="6.88671875" style="32" customWidth="1"/>
    <col min="9998" max="9998" width="12.44140625" style="32" customWidth="1"/>
    <col min="9999" max="10000" width="6.88671875" style="32" bestFit="1" customWidth="1"/>
    <col min="10001" max="10001" width="6.88671875" style="32" customWidth="1"/>
    <col min="10002" max="10241" width="8.88671875" style="32"/>
    <col min="10242" max="10242" width="12.44140625" style="32" customWidth="1"/>
    <col min="10243" max="10244" width="6.88671875" style="32" bestFit="1" customWidth="1"/>
    <col min="10245" max="10245" width="6.88671875" style="32" customWidth="1"/>
    <col min="10246" max="10246" width="12.44140625" style="32" customWidth="1"/>
    <col min="10247" max="10248" width="6.88671875" style="32" bestFit="1" customWidth="1"/>
    <col min="10249" max="10249" width="6.88671875" style="32" customWidth="1"/>
    <col min="10250" max="10250" width="12.44140625" style="32" customWidth="1"/>
    <col min="10251" max="10252" width="6.88671875" style="32" bestFit="1" customWidth="1"/>
    <col min="10253" max="10253" width="6.88671875" style="32" customWidth="1"/>
    <col min="10254" max="10254" width="12.44140625" style="32" customWidth="1"/>
    <col min="10255" max="10256" width="6.88671875" style="32" bestFit="1" customWidth="1"/>
    <col min="10257" max="10257" width="6.88671875" style="32" customWidth="1"/>
    <col min="10258" max="10497" width="8.88671875" style="32"/>
    <col min="10498" max="10498" width="12.44140625" style="32" customWidth="1"/>
    <col min="10499" max="10500" width="6.88671875" style="32" bestFit="1" customWidth="1"/>
    <col min="10501" max="10501" width="6.88671875" style="32" customWidth="1"/>
    <col min="10502" max="10502" width="12.44140625" style="32" customWidth="1"/>
    <col min="10503" max="10504" width="6.88671875" style="32" bestFit="1" customWidth="1"/>
    <col min="10505" max="10505" width="6.88671875" style="32" customWidth="1"/>
    <col min="10506" max="10506" width="12.44140625" style="32" customWidth="1"/>
    <col min="10507" max="10508" width="6.88671875" style="32" bestFit="1" customWidth="1"/>
    <col min="10509" max="10509" width="6.88671875" style="32" customWidth="1"/>
    <col min="10510" max="10510" width="12.44140625" style="32" customWidth="1"/>
    <col min="10511" max="10512" width="6.88671875" style="32" bestFit="1" customWidth="1"/>
    <col min="10513" max="10513" width="6.88671875" style="32" customWidth="1"/>
    <col min="10514" max="10753" width="8.88671875" style="32"/>
    <col min="10754" max="10754" width="12.44140625" style="32" customWidth="1"/>
    <col min="10755" max="10756" width="6.88671875" style="32" bestFit="1" customWidth="1"/>
    <col min="10757" max="10757" width="6.88671875" style="32" customWidth="1"/>
    <col min="10758" max="10758" width="12.44140625" style="32" customWidth="1"/>
    <col min="10759" max="10760" width="6.88671875" style="32" bestFit="1" customWidth="1"/>
    <col min="10761" max="10761" width="6.88671875" style="32" customWidth="1"/>
    <col min="10762" max="10762" width="12.44140625" style="32" customWidth="1"/>
    <col min="10763" max="10764" width="6.88671875" style="32" bestFit="1" customWidth="1"/>
    <col min="10765" max="10765" width="6.88671875" style="32" customWidth="1"/>
    <col min="10766" max="10766" width="12.44140625" style="32" customWidth="1"/>
    <col min="10767" max="10768" width="6.88671875" style="32" bestFit="1" customWidth="1"/>
    <col min="10769" max="10769" width="6.88671875" style="32" customWidth="1"/>
    <col min="10770" max="11009" width="8.88671875" style="32"/>
    <col min="11010" max="11010" width="12.44140625" style="32" customWidth="1"/>
    <col min="11011" max="11012" width="6.88671875" style="32" bestFit="1" customWidth="1"/>
    <col min="11013" max="11013" width="6.88671875" style="32" customWidth="1"/>
    <col min="11014" max="11014" width="12.44140625" style="32" customWidth="1"/>
    <col min="11015" max="11016" width="6.88671875" style="32" bestFit="1" customWidth="1"/>
    <col min="11017" max="11017" width="6.88671875" style="32" customWidth="1"/>
    <col min="11018" max="11018" width="12.44140625" style="32" customWidth="1"/>
    <col min="11019" max="11020" width="6.88671875" style="32" bestFit="1" customWidth="1"/>
    <col min="11021" max="11021" width="6.88671875" style="32" customWidth="1"/>
    <col min="11022" max="11022" width="12.44140625" style="32" customWidth="1"/>
    <col min="11023" max="11024" width="6.88671875" style="32" bestFit="1" customWidth="1"/>
    <col min="11025" max="11025" width="6.88671875" style="32" customWidth="1"/>
    <col min="11026" max="11265" width="8.88671875" style="32"/>
    <col min="11266" max="11266" width="12.44140625" style="32" customWidth="1"/>
    <col min="11267" max="11268" width="6.88671875" style="32" bestFit="1" customWidth="1"/>
    <col min="11269" max="11269" width="6.88671875" style="32" customWidth="1"/>
    <col min="11270" max="11270" width="12.44140625" style="32" customWidth="1"/>
    <col min="11271" max="11272" width="6.88671875" style="32" bestFit="1" customWidth="1"/>
    <col min="11273" max="11273" width="6.88671875" style="32" customWidth="1"/>
    <col min="11274" max="11274" width="12.44140625" style="32" customWidth="1"/>
    <col min="11275" max="11276" width="6.88671875" style="32" bestFit="1" customWidth="1"/>
    <col min="11277" max="11277" width="6.88671875" style="32" customWidth="1"/>
    <col min="11278" max="11278" width="12.44140625" style="32" customWidth="1"/>
    <col min="11279" max="11280" width="6.88671875" style="32" bestFit="1" customWidth="1"/>
    <col min="11281" max="11281" width="6.88671875" style="32" customWidth="1"/>
    <col min="11282" max="11521" width="8.88671875" style="32"/>
    <col min="11522" max="11522" width="12.44140625" style="32" customWidth="1"/>
    <col min="11523" max="11524" width="6.88671875" style="32" bestFit="1" customWidth="1"/>
    <col min="11525" max="11525" width="6.88671875" style="32" customWidth="1"/>
    <col min="11526" max="11526" width="12.44140625" style="32" customWidth="1"/>
    <col min="11527" max="11528" width="6.88671875" style="32" bestFit="1" customWidth="1"/>
    <col min="11529" max="11529" width="6.88671875" style="32" customWidth="1"/>
    <col min="11530" max="11530" width="12.44140625" style="32" customWidth="1"/>
    <col min="11531" max="11532" width="6.88671875" style="32" bestFit="1" customWidth="1"/>
    <col min="11533" max="11533" width="6.88671875" style="32" customWidth="1"/>
    <col min="11534" max="11534" width="12.44140625" style="32" customWidth="1"/>
    <col min="11535" max="11536" width="6.88671875" style="32" bestFit="1" customWidth="1"/>
    <col min="11537" max="11537" width="6.88671875" style="32" customWidth="1"/>
    <col min="11538" max="11777" width="8.88671875" style="32"/>
    <col min="11778" max="11778" width="12.44140625" style="32" customWidth="1"/>
    <col min="11779" max="11780" width="6.88671875" style="32" bestFit="1" customWidth="1"/>
    <col min="11781" max="11781" width="6.88671875" style="32" customWidth="1"/>
    <col min="11782" max="11782" width="12.44140625" style="32" customWidth="1"/>
    <col min="11783" max="11784" width="6.88671875" style="32" bestFit="1" customWidth="1"/>
    <col min="11785" max="11785" width="6.88671875" style="32" customWidth="1"/>
    <col min="11786" max="11786" width="12.44140625" style="32" customWidth="1"/>
    <col min="11787" max="11788" width="6.88671875" style="32" bestFit="1" customWidth="1"/>
    <col min="11789" max="11789" width="6.88671875" style="32" customWidth="1"/>
    <col min="11790" max="11790" width="12.44140625" style="32" customWidth="1"/>
    <col min="11791" max="11792" width="6.88671875" style="32" bestFit="1" customWidth="1"/>
    <col min="11793" max="11793" width="6.88671875" style="32" customWidth="1"/>
    <col min="11794" max="12033" width="8.88671875" style="32"/>
    <col min="12034" max="12034" width="12.44140625" style="32" customWidth="1"/>
    <col min="12035" max="12036" width="6.88671875" style="32" bestFit="1" customWidth="1"/>
    <col min="12037" max="12037" width="6.88671875" style="32" customWidth="1"/>
    <col min="12038" max="12038" width="12.44140625" style="32" customWidth="1"/>
    <col min="12039" max="12040" width="6.88671875" style="32" bestFit="1" customWidth="1"/>
    <col min="12041" max="12041" width="6.88671875" style="32" customWidth="1"/>
    <col min="12042" max="12042" width="12.44140625" style="32" customWidth="1"/>
    <col min="12043" max="12044" width="6.88671875" style="32" bestFit="1" customWidth="1"/>
    <col min="12045" max="12045" width="6.88671875" style="32" customWidth="1"/>
    <col min="12046" max="12046" width="12.44140625" style="32" customWidth="1"/>
    <col min="12047" max="12048" width="6.88671875" style="32" bestFit="1" customWidth="1"/>
    <col min="12049" max="12049" width="6.88671875" style="32" customWidth="1"/>
    <col min="12050" max="12289" width="8.88671875" style="32"/>
    <col min="12290" max="12290" width="12.44140625" style="32" customWidth="1"/>
    <col min="12291" max="12292" width="6.88671875" style="32" bestFit="1" customWidth="1"/>
    <col min="12293" max="12293" width="6.88671875" style="32" customWidth="1"/>
    <col min="12294" max="12294" width="12.44140625" style="32" customWidth="1"/>
    <col min="12295" max="12296" width="6.88671875" style="32" bestFit="1" customWidth="1"/>
    <col min="12297" max="12297" width="6.88671875" style="32" customWidth="1"/>
    <col min="12298" max="12298" width="12.44140625" style="32" customWidth="1"/>
    <col min="12299" max="12300" width="6.88671875" style="32" bestFit="1" customWidth="1"/>
    <col min="12301" max="12301" width="6.88671875" style="32" customWidth="1"/>
    <col min="12302" max="12302" width="12.44140625" style="32" customWidth="1"/>
    <col min="12303" max="12304" width="6.88671875" style="32" bestFit="1" customWidth="1"/>
    <col min="12305" max="12305" width="6.88671875" style="32" customWidth="1"/>
    <col min="12306" max="12545" width="8.88671875" style="32"/>
    <col min="12546" max="12546" width="12.44140625" style="32" customWidth="1"/>
    <col min="12547" max="12548" width="6.88671875" style="32" bestFit="1" customWidth="1"/>
    <col min="12549" max="12549" width="6.88671875" style="32" customWidth="1"/>
    <col min="12550" max="12550" width="12.44140625" style="32" customWidth="1"/>
    <col min="12551" max="12552" width="6.88671875" style="32" bestFit="1" customWidth="1"/>
    <col min="12553" max="12553" width="6.88671875" style="32" customWidth="1"/>
    <col min="12554" max="12554" width="12.44140625" style="32" customWidth="1"/>
    <col min="12555" max="12556" width="6.88671875" style="32" bestFit="1" customWidth="1"/>
    <col min="12557" max="12557" width="6.88671875" style="32" customWidth="1"/>
    <col min="12558" max="12558" width="12.44140625" style="32" customWidth="1"/>
    <col min="12559" max="12560" width="6.88671875" style="32" bestFit="1" customWidth="1"/>
    <col min="12561" max="12561" width="6.88671875" style="32" customWidth="1"/>
    <col min="12562" max="12801" width="8.88671875" style="32"/>
    <col min="12802" max="12802" width="12.44140625" style="32" customWidth="1"/>
    <col min="12803" max="12804" width="6.88671875" style="32" bestFit="1" customWidth="1"/>
    <col min="12805" max="12805" width="6.88671875" style="32" customWidth="1"/>
    <col min="12806" max="12806" width="12.44140625" style="32" customWidth="1"/>
    <col min="12807" max="12808" width="6.88671875" style="32" bestFit="1" customWidth="1"/>
    <col min="12809" max="12809" width="6.88671875" style="32" customWidth="1"/>
    <col min="12810" max="12810" width="12.44140625" style="32" customWidth="1"/>
    <col min="12811" max="12812" width="6.88671875" style="32" bestFit="1" customWidth="1"/>
    <col min="12813" max="12813" width="6.88671875" style="32" customWidth="1"/>
    <col min="12814" max="12814" width="12.44140625" style="32" customWidth="1"/>
    <col min="12815" max="12816" width="6.88671875" style="32" bestFit="1" customWidth="1"/>
    <col min="12817" max="12817" width="6.88671875" style="32" customWidth="1"/>
    <col min="12818" max="13057" width="8.88671875" style="32"/>
    <col min="13058" max="13058" width="12.44140625" style="32" customWidth="1"/>
    <col min="13059" max="13060" width="6.88671875" style="32" bestFit="1" customWidth="1"/>
    <col min="13061" max="13061" width="6.88671875" style="32" customWidth="1"/>
    <col min="13062" max="13062" width="12.44140625" style="32" customWidth="1"/>
    <col min="13063" max="13064" width="6.88671875" style="32" bestFit="1" customWidth="1"/>
    <col min="13065" max="13065" width="6.88671875" style="32" customWidth="1"/>
    <col min="13066" max="13066" width="12.44140625" style="32" customWidth="1"/>
    <col min="13067" max="13068" width="6.88671875" style="32" bestFit="1" customWidth="1"/>
    <col min="13069" max="13069" width="6.88671875" style="32" customWidth="1"/>
    <col min="13070" max="13070" width="12.44140625" style="32" customWidth="1"/>
    <col min="13071" max="13072" width="6.88671875" style="32" bestFit="1" customWidth="1"/>
    <col min="13073" max="13073" width="6.88671875" style="32" customWidth="1"/>
    <col min="13074" max="13313" width="8.88671875" style="32"/>
    <col min="13314" max="13314" width="12.44140625" style="32" customWidth="1"/>
    <col min="13315" max="13316" width="6.88671875" style="32" bestFit="1" customWidth="1"/>
    <col min="13317" max="13317" width="6.88671875" style="32" customWidth="1"/>
    <col min="13318" max="13318" width="12.44140625" style="32" customWidth="1"/>
    <col min="13319" max="13320" width="6.88671875" style="32" bestFit="1" customWidth="1"/>
    <col min="13321" max="13321" width="6.88671875" style="32" customWidth="1"/>
    <col min="13322" max="13322" width="12.44140625" style="32" customWidth="1"/>
    <col min="13323" max="13324" width="6.88671875" style="32" bestFit="1" customWidth="1"/>
    <col min="13325" max="13325" width="6.88671875" style="32" customWidth="1"/>
    <col min="13326" max="13326" width="12.44140625" style="32" customWidth="1"/>
    <col min="13327" max="13328" width="6.88671875" style="32" bestFit="1" customWidth="1"/>
    <col min="13329" max="13329" width="6.88671875" style="32" customWidth="1"/>
    <col min="13330" max="13569" width="8.88671875" style="32"/>
    <col min="13570" max="13570" width="12.44140625" style="32" customWidth="1"/>
    <col min="13571" max="13572" width="6.88671875" style="32" bestFit="1" customWidth="1"/>
    <col min="13573" max="13573" width="6.88671875" style="32" customWidth="1"/>
    <col min="13574" max="13574" width="12.44140625" style="32" customWidth="1"/>
    <col min="13575" max="13576" width="6.88671875" style="32" bestFit="1" customWidth="1"/>
    <col min="13577" max="13577" width="6.88671875" style="32" customWidth="1"/>
    <col min="13578" max="13578" width="12.44140625" style="32" customWidth="1"/>
    <col min="13579" max="13580" width="6.88671875" style="32" bestFit="1" customWidth="1"/>
    <col min="13581" max="13581" width="6.88671875" style="32" customWidth="1"/>
    <col min="13582" max="13582" width="12.44140625" style="32" customWidth="1"/>
    <col min="13583" max="13584" width="6.88671875" style="32" bestFit="1" customWidth="1"/>
    <col min="13585" max="13585" width="6.88671875" style="32" customWidth="1"/>
    <col min="13586" max="13825" width="8.88671875" style="32"/>
    <col min="13826" max="13826" width="12.44140625" style="32" customWidth="1"/>
    <col min="13827" max="13828" width="6.88671875" style="32" bestFit="1" customWidth="1"/>
    <col min="13829" max="13829" width="6.88671875" style="32" customWidth="1"/>
    <col min="13830" max="13830" width="12.44140625" style="32" customWidth="1"/>
    <col min="13831" max="13832" width="6.88671875" style="32" bestFit="1" customWidth="1"/>
    <col min="13833" max="13833" width="6.88671875" style="32" customWidth="1"/>
    <col min="13834" max="13834" width="12.44140625" style="32" customWidth="1"/>
    <col min="13835" max="13836" width="6.88671875" style="32" bestFit="1" customWidth="1"/>
    <col min="13837" max="13837" width="6.88671875" style="32" customWidth="1"/>
    <col min="13838" max="13838" width="12.44140625" style="32" customWidth="1"/>
    <col min="13839" max="13840" width="6.88671875" style="32" bestFit="1" customWidth="1"/>
    <col min="13841" max="13841" width="6.88671875" style="32" customWidth="1"/>
    <col min="13842" max="14081" width="8.88671875" style="32"/>
    <col min="14082" max="14082" width="12.44140625" style="32" customWidth="1"/>
    <col min="14083" max="14084" width="6.88671875" style="32" bestFit="1" customWidth="1"/>
    <col min="14085" max="14085" width="6.88671875" style="32" customWidth="1"/>
    <col min="14086" max="14086" width="12.44140625" style="32" customWidth="1"/>
    <col min="14087" max="14088" width="6.88671875" style="32" bestFit="1" customWidth="1"/>
    <col min="14089" max="14089" width="6.88671875" style="32" customWidth="1"/>
    <col min="14090" max="14090" width="12.44140625" style="32" customWidth="1"/>
    <col min="14091" max="14092" width="6.88671875" style="32" bestFit="1" customWidth="1"/>
    <col min="14093" max="14093" width="6.88671875" style="32" customWidth="1"/>
    <col min="14094" max="14094" width="12.44140625" style="32" customWidth="1"/>
    <col min="14095" max="14096" width="6.88671875" style="32" bestFit="1" customWidth="1"/>
    <col min="14097" max="14097" width="6.88671875" style="32" customWidth="1"/>
    <col min="14098" max="14337" width="8.88671875" style="32"/>
    <col min="14338" max="14338" width="12.44140625" style="32" customWidth="1"/>
    <col min="14339" max="14340" width="6.88671875" style="32" bestFit="1" customWidth="1"/>
    <col min="14341" max="14341" width="6.88671875" style="32" customWidth="1"/>
    <col min="14342" max="14342" width="12.44140625" style="32" customWidth="1"/>
    <col min="14343" max="14344" width="6.88671875" style="32" bestFit="1" customWidth="1"/>
    <col min="14345" max="14345" width="6.88671875" style="32" customWidth="1"/>
    <col min="14346" max="14346" width="12.44140625" style="32" customWidth="1"/>
    <col min="14347" max="14348" width="6.88671875" style="32" bestFit="1" customWidth="1"/>
    <col min="14349" max="14349" width="6.88671875" style="32" customWidth="1"/>
    <col min="14350" max="14350" width="12.44140625" style="32" customWidth="1"/>
    <col min="14351" max="14352" width="6.88671875" style="32" bestFit="1" customWidth="1"/>
    <col min="14353" max="14353" width="6.88671875" style="32" customWidth="1"/>
    <col min="14354" max="14593" width="8.88671875" style="32"/>
    <col min="14594" max="14594" width="12.44140625" style="32" customWidth="1"/>
    <col min="14595" max="14596" width="6.88671875" style="32" bestFit="1" customWidth="1"/>
    <col min="14597" max="14597" width="6.88671875" style="32" customWidth="1"/>
    <col min="14598" max="14598" width="12.44140625" style="32" customWidth="1"/>
    <col min="14599" max="14600" width="6.88671875" style="32" bestFit="1" customWidth="1"/>
    <col min="14601" max="14601" width="6.88671875" style="32" customWidth="1"/>
    <col min="14602" max="14602" width="12.44140625" style="32" customWidth="1"/>
    <col min="14603" max="14604" width="6.88671875" style="32" bestFit="1" customWidth="1"/>
    <col min="14605" max="14605" width="6.88671875" style="32" customWidth="1"/>
    <col min="14606" max="14606" width="12.44140625" style="32" customWidth="1"/>
    <col min="14607" max="14608" width="6.88671875" style="32" bestFit="1" customWidth="1"/>
    <col min="14609" max="14609" width="6.88671875" style="32" customWidth="1"/>
    <col min="14610" max="14849" width="8.88671875" style="32"/>
    <col min="14850" max="14850" width="12.44140625" style="32" customWidth="1"/>
    <col min="14851" max="14852" width="6.88671875" style="32" bestFit="1" customWidth="1"/>
    <col min="14853" max="14853" width="6.88671875" style="32" customWidth="1"/>
    <col min="14854" max="14854" width="12.44140625" style="32" customWidth="1"/>
    <col min="14855" max="14856" width="6.88671875" style="32" bestFit="1" customWidth="1"/>
    <col min="14857" max="14857" width="6.88671875" style="32" customWidth="1"/>
    <col min="14858" max="14858" width="12.44140625" style="32" customWidth="1"/>
    <col min="14859" max="14860" width="6.88671875" style="32" bestFit="1" customWidth="1"/>
    <col min="14861" max="14861" width="6.88671875" style="32" customWidth="1"/>
    <col min="14862" max="14862" width="12.44140625" style="32" customWidth="1"/>
    <col min="14863" max="14864" width="6.88671875" style="32" bestFit="1" customWidth="1"/>
    <col min="14865" max="14865" width="6.88671875" style="32" customWidth="1"/>
    <col min="14866" max="15105" width="8.88671875" style="32"/>
    <col min="15106" max="15106" width="12.44140625" style="32" customWidth="1"/>
    <col min="15107" max="15108" width="6.88671875" style="32" bestFit="1" customWidth="1"/>
    <col min="15109" max="15109" width="6.88671875" style="32" customWidth="1"/>
    <col min="15110" max="15110" width="12.44140625" style="32" customWidth="1"/>
    <col min="15111" max="15112" width="6.88671875" style="32" bestFit="1" customWidth="1"/>
    <col min="15113" max="15113" width="6.88671875" style="32" customWidth="1"/>
    <col min="15114" max="15114" width="12.44140625" style="32" customWidth="1"/>
    <col min="15115" max="15116" width="6.88671875" style="32" bestFit="1" customWidth="1"/>
    <col min="15117" max="15117" width="6.88671875" style="32" customWidth="1"/>
    <col min="15118" max="15118" width="12.44140625" style="32" customWidth="1"/>
    <col min="15119" max="15120" width="6.88671875" style="32" bestFit="1" customWidth="1"/>
    <col min="15121" max="15121" width="6.88671875" style="32" customWidth="1"/>
    <col min="15122" max="15361" width="8.88671875" style="32"/>
    <col min="15362" max="15362" width="12.44140625" style="32" customWidth="1"/>
    <col min="15363" max="15364" width="6.88671875" style="32" bestFit="1" customWidth="1"/>
    <col min="15365" max="15365" width="6.88671875" style="32" customWidth="1"/>
    <col min="15366" max="15366" width="12.44140625" style="32" customWidth="1"/>
    <col min="15367" max="15368" width="6.88671875" style="32" bestFit="1" customWidth="1"/>
    <col min="15369" max="15369" width="6.88671875" style="32" customWidth="1"/>
    <col min="15370" max="15370" width="12.44140625" style="32" customWidth="1"/>
    <col min="15371" max="15372" width="6.88671875" style="32" bestFit="1" customWidth="1"/>
    <col min="15373" max="15373" width="6.88671875" style="32" customWidth="1"/>
    <col min="15374" max="15374" width="12.44140625" style="32" customWidth="1"/>
    <col min="15375" max="15376" width="6.88671875" style="32" bestFit="1" customWidth="1"/>
    <col min="15377" max="15377" width="6.88671875" style="32" customWidth="1"/>
    <col min="15378" max="15617" width="8.88671875" style="32"/>
    <col min="15618" max="15618" width="12.44140625" style="32" customWidth="1"/>
    <col min="15619" max="15620" width="6.88671875" style="32" bestFit="1" customWidth="1"/>
    <col min="15621" max="15621" width="6.88671875" style="32" customWidth="1"/>
    <col min="15622" max="15622" width="12.44140625" style="32" customWidth="1"/>
    <col min="15623" max="15624" width="6.88671875" style="32" bestFit="1" customWidth="1"/>
    <col min="15625" max="15625" width="6.88671875" style="32" customWidth="1"/>
    <col min="15626" max="15626" width="12.44140625" style="32" customWidth="1"/>
    <col min="15627" max="15628" width="6.88671875" style="32" bestFit="1" customWidth="1"/>
    <col min="15629" max="15629" width="6.88671875" style="32" customWidth="1"/>
    <col min="15630" max="15630" width="12.44140625" style="32" customWidth="1"/>
    <col min="15631" max="15632" width="6.88671875" style="32" bestFit="1" customWidth="1"/>
    <col min="15633" max="15633" width="6.88671875" style="32" customWidth="1"/>
    <col min="15634" max="15873" width="8.88671875" style="32"/>
    <col min="15874" max="15874" width="12.44140625" style="32" customWidth="1"/>
    <col min="15875" max="15876" width="6.88671875" style="32" bestFit="1" customWidth="1"/>
    <col min="15877" max="15877" width="6.88671875" style="32" customWidth="1"/>
    <col min="15878" max="15878" width="12.44140625" style="32" customWidth="1"/>
    <col min="15879" max="15880" width="6.88671875" style="32" bestFit="1" customWidth="1"/>
    <col min="15881" max="15881" width="6.88671875" style="32" customWidth="1"/>
    <col min="15882" max="15882" width="12.44140625" style="32" customWidth="1"/>
    <col min="15883" max="15884" width="6.88671875" style="32" bestFit="1" customWidth="1"/>
    <col min="15885" max="15885" width="6.88671875" style="32" customWidth="1"/>
    <col min="15886" max="15886" width="12.44140625" style="32" customWidth="1"/>
    <col min="15887" max="15888" width="6.88671875" style="32" bestFit="1" customWidth="1"/>
    <col min="15889" max="15889" width="6.88671875" style="32" customWidth="1"/>
    <col min="15890" max="16129" width="8.88671875" style="32"/>
    <col min="16130" max="16130" width="12.44140625" style="32" customWidth="1"/>
    <col min="16131" max="16132" width="6.88671875" style="32" bestFit="1" customWidth="1"/>
    <col min="16133" max="16133" width="6.88671875" style="32" customWidth="1"/>
    <col min="16134" max="16134" width="12.44140625" style="32" customWidth="1"/>
    <col min="16135" max="16136" width="6.88671875" style="32" bestFit="1" customWidth="1"/>
    <col min="16137" max="16137" width="6.88671875" style="32" customWidth="1"/>
    <col min="16138" max="16138" width="12.44140625" style="32" customWidth="1"/>
    <col min="16139" max="16140" width="6.88671875" style="32" bestFit="1" customWidth="1"/>
    <col min="16141" max="16141" width="6.88671875" style="32" customWidth="1"/>
    <col min="16142" max="16142" width="12.44140625" style="32" customWidth="1"/>
    <col min="16143" max="16144" width="6.88671875" style="32" bestFit="1" customWidth="1"/>
    <col min="16145" max="16145" width="6.88671875" style="32" customWidth="1"/>
    <col min="16146" max="16384" width="8.88671875" style="32"/>
  </cols>
  <sheetData>
    <row r="1" spans="1:19">
      <c r="A1" s="1338"/>
      <c r="B1" s="1339"/>
      <c r="C1" s="1339"/>
      <c r="D1" s="1339"/>
      <c r="E1" s="1339"/>
      <c r="F1" s="1339"/>
      <c r="G1" s="1339"/>
      <c r="H1" s="1339"/>
      <c r="I1" s="1339"/>
      <c r="J1" s="1339"/>
      <c r="K1" s="1339"/>
      <c r="L1" s="1339"/>
      <c r="M1" s="1339"/>
      <c r="N1" s="1339"/>
      <c r="O1" s="1339"/>
      <c r="P1" s="1340"/>
      <c r="Q1" s="1340"/>
    </row>
    <row r="2" spans="1:19" ht="16.2">
      <c r="A2" s="5246" t="s">
        <v>2182</v>
      </c>
      <c r="B2" s="5246"/>
      <c r="C2" s="5246"/>
      <c r="D2" s="5246"/>
      <c r="E2" s="5246"/>
      <c r="F2" s="5246"/>
      <c r="G2" s="5246"/>
      <c r="H2" s="5246"/>
      <c r="I2" s="5246"/>
      <c r="J2" s="5246"/>
      <c r="K2" s="5246"/>
      <c r="L2" s="5246"/>
      <c r="M2" s="5246"/>
      <c r="N2" s="5246"/>
      <c r="O2" s="5246"/>
      <c r="P2" s="5246"/>
      <c r="Q2" s="5246"/>
    </row>
    <row r="3" spans="1:19">
      <c r="A3" s="1339"/>
      <c r="B3" s="1339"/>
      <c r="C3" s="1339"/>
      <c r="D3" s="1339"/>
      <c r="E3" s="1339"/>
      <c r="F3" s="1339"/>
      <c r="G3" s="1339"/>
      <c r="H3" s="1339"/>
      <c r="I3" s="1339"/>
      <c r="J3" s="1339"/>
      <c r="K3" s="1339"/>
      <c r="L3" s="1339"/>
      <c r="M3" s="1339"/>
      <c r="N3" s="1339"/>
      <c r="O3" s="1339"/>
      <c r="P3" s="1340"/>
      <c r="Q3" s="1340"/>
    </row>
    <row r="4" spans="1:19" ht="20.100000000000001" customHeight="1">
      <c r="A4" s="1339"/>
      <c r="B4" s="5296" t="s">
        <v>943</v>
      </c>
      <c r="C4" s="5296"/>
      <c r="D4" s="5298" t="str">
        <f>入力シート!C10</f>
        <v>○○校区道路改良工事</v>
      </c>
      <c r="E4" s="5298"/>
      <c r="F4" s="5298"/>
      <c r="G4" s="5298"/>
      <c r="H4" s="5298"/>
      <c r="I4" s="5298"/>
      <c r="J4" s="1339"/>
      <c r="K4" s="5296" t="s">
        <v>2183</v>
      </c>
      <c r="L4" s="5296"/>
      <c r="M4" s="5305" t="s">
        <v>2187</v>
      </c>
      <c r="N4" s="5305"/>
      <c r="O4" s="5305"/>
      <c r="P4" s="5305"/>
      <c r="Q4" s="5305"/>
    </row>
    <row r="5" spans="1:19" ht="20.100000000000001" customHeight="1">
      <c r="A5" s="1339"/>
      <c r="B5" s="1487"/>
      <c r="C5" s="1487"/>
      <c r="D5" s="1339"/>
      <c r="E5" s="1339"/>
      <c r="F5" s="1339"/>
      <c r="G5" s="1339"/>
      <c r="H5" s="1339"/>
      <c r="I5" s="1339"/>
      <c r="J5" s="1339"/>
      <c r="K5" s="1487"/>
      <c r="L5" s="1487"/>
      <c r="M5" s="1339"/>
      <c r="N5" s="1339"/>
      <c r="O5" s="1339"/>
      <c r="P5" s="1340"/>
      <c r="Q5" s="1340"/>
    </row>
    <row r="6" spans="1:19" ht="20.100000000000001" customHeight="1">
      <c r="A6" s="1339"/>
      <c r="B6" s="5296" t="s">
        <v>2184</v>
      </c>
      <c r="C6" s="5296"/>
      <c r="D6" s="5298" t="str">
        <f>入力シート!C26</f>
        <v>(株）○○○○建設</v>
      </c>
      <c r="E6" s="5298"/>
      <c r="F6" s="5298"/>
      <c r="G6" s="5298"/>
      <c r="H6" s="5298"/>
      <c r="I6" s="5298"/>
      <c r="J6" s="1339"/>
      <c r="K6" s="5296" t="s">
        <v>2185</v>
      </c>
      <c r="L6" s="5296"/>
      <c r="M6" s="5306" t="s">
        <v>2188</v>
      </c>
      <c r="N6" s="5306"/>
      <c r="O6" s="5306"/>
      <c r="P6" s="5306"/>
      <c r="Q6" s="5306"/>
    </row>
    <row r="7" spans="1:19" ht="20.100000000000001" customHeight="1">
      <c r="A7" s="1339"/>
      <c r="B7" s="1487"/>
      <c r="C7" s="1487"/>
      <c r="D7" s="1339"/>
      <c r="E7" s="1339"/>
      <c r="F7" s="1339"/>
      <c r="G7" s="1339"/>
      <c r="H7" s="1339"/>
      <c r="I7" s="1339"/>
      <c r="J7" s="1339"/>
      <c r="K7" s="1487"/>
      <c r="L7" s="1487"/>
      <c r="M7" s="1339"/>
      <c r="N7" s="1339"/>
      <c r="O7" s="1339"/>
      <c r="P7" s="1340"/>
      <c r="Q7" s="1340"/>
    </row>
    <row r="8" spans="1:19" ht="20.100000000000001" customHeight="1">
      <c r="A8" s="1339"/>
      <c r="B8" s="5296" t="s">
        <v>2123</v>
      </c>
      <c r="C8" s="5296"/>
      <c r="D8" s="5297"/>
      <c r="E8" s="5297"/>
      <c r="F8" s="5297"/>
      <c r="G8" s="5297"/>
      <c r="H8" s="5297"/>
      <c r="I8" s="5297"/>
      <c r="J8" s="1339"/>
      <c r="K8" s="5296" t="s">
        <v>2186</v>
      </c>
      <c r="L8" s="5296"/>
      <c r="M8" s="5306" t="s">
        <v>2058</v>
      </c>
      <c r="N8" s="5306"/>
      <c r="O8" s="5306"/>
      <c r="P8" s="5306"/>
      <c r="Q8" s="5306"/>
    </row>
    <row r="9" spans="1:19" ht="20.100000000000001" customHeight="1">
      <c r="A9" s="1339"/>
      <c r="B9" s="1342"/>
      <c r="C9" s="1339"/>
      <c r="D9" s="1339"/>
      <c r="E9" s="1339"/>
      <c r="F9" s="1339"/>
      <c r="G9" s="1339"/>
      <c r="H9" s="1339"/>
      <c r="I9" s="1339"/>
      <c r="J9" s="1339"/>
      <c r="K9" s="1339"/>
      <c r="L9" s="1339"/>
      <c r="M9" s="1339"/>
      <c r="N9" s="1339"/>
      <c r="O9" s="1339"/>
      <c r="P9" s="1340"/>
      <c r="Q9" s="1340"/>
    </row>
    <row r="10" spans="1:19" ht="20.100000000000001" customHeight="1" thickBot="1">
      <c r="B10" s="1488"/>
      <c r="C10" s="1488"/>
      <c r="D10" s="1488"/>
      <c r="E10" s="1488"/>
      <c r="F10" s="1488"/>
      <c r="G10" s="1488"/>
      <c r="H10" s="1488"/>
      <c r="I10" s="1488"/>
      <c r="J10" s="1488"/>
      <c r="K10" s="1488"/>
      <c r="L10" s="1488"/>
      <c r="M10" s="1488"/>
      <c r="N10" s="1488"/>
      <c r="O10" s="1488"/>
      <c r="P10" s="1488"/>
      <c r="Q10" s="1488"/>
    </row>
    <row r="11" spans="1:19" ht="30" customHeight="1" thickBot="1">
      <c r="B11" s="5292" t="s">
        <v>2189</v>
      </c>
      <c r="C11" s="5293"/>
      <c r="D11" s="1498" t="s">
        <v>2190</v>
      </c>
      <c r="E11" s="1498" t="s">
        <v>2062</v>
      </c>
      <c r="F11" s="1498" t="s">
        <v>2191</v>
      </c>
      <c r="G11" s="1498" t="s">
        <v>2192</v>
      </c>
      <c r="H11" s="1498" t="s">
        <v>2193</v>
      </c>
      <c r="I11" s="1498" t="s">
        <v>2064</v>
      </c>
      <c r="J11" s="1498" t="s">
        <v>2194</v>
      </c>
      <c r="K11" s="1498" t="s">
        <v>2065</v>
      </c>
      <c r="L11" s="1498" t="s">
        <v>2195</v>
      </c>
      <c r="M11" s="1498" t="s">
        <v>2066</v>
      </c>
      <c r="N11" s="1499"/>
      <c r="O11" s="1499"/>
      <c r="P11" s="1499"/>
      <c r="Q11" s="1500"/>
    </row>
    <row r="12" spans="1:19" ht="20.100000000000001" customHeight="1" thickBot="1">
      <c r="B12" s="1490"/>
      <c r="C12" s="5294">
        <v>50</v>
      </c>
      <c r="D12" s="1494"/>
      <c r="E12" s="1494"/>
      <c r="F12" s="1494"/>
      <c r="G12" s="1494"/>
      <c r="H12" s="1494"/>
      <c r="I12" s="1494"/>
      <c r="J12" s="1494"/>
      <c r="K12" s="1494"/>
      <c r="L12" s="1494"/>
      <c r="M12" s="1494"/>
      <c r="N12" s="5299" t="s">
        <v>2197</v>
      </c>
      <c r="O12" s="5300"/>
      <c r="P12" s="5300"/>
      <c r="Q12" s="5301"/>
    </row>
    <row r="13" spans="1:19" ht="20.100000000000001" customHeight="1">
      <c r="B13" s="1490"/>
      <c r="C13" s="5294"/>
      <c r="D13" s="1495"/>
      <c r="E13" s="1495"/>
      <c r="F13" s="1495"/>
      <c r="G13" s="1495"/>
      <c r="H13" s="1495"/>
      <c r="I13" s="1495"/>
      <c r="J13" s="1495"/>
      <c r="K13" s="1495"/>
      <c r="L13" s="1495"/>
      <c r="M13" s="1495"/>
      <c r="N13" s="5299"/>
      <c r="O13" s="5300"/>
      <c r="P13" s="5300"/>
      <c r="Q13" s="5301"/>
    </row>
    <row r="14" spans="1:19" ht="20.100000000000001" customHeight="1">
      <c r="B14" s="5310" t="s">
        <v>2196</v>
      </c>
      <c r="C14" s="5311"/>
      <c r="D14" s="1493"/>
      <c r="E14" s="1493"/>
      <c r="F14" s="1493"/>
      <c r="G14" s="1493"/>
      <c r="H14" s="1493"/>
      <c r="I14" s="1493"/>
      <c r="J14" s="1493"/>
      <c r="K14" s="1493"/>
      <c r="L14" s="1493"/>
      <c r="M14" s="1493"/>
      <c r="Q14" s="1489"/>
    </row>
    <row r="15" spans="1:19" ht="20.100000000000001" customHeight="1">
      <c r="B15" s="5310"/>
      <c r="C15" s="5311"/>
      <c r="D15" s="1493"/>
      <c r="E15" s="1493"/>
      <c r="F15" s="1493"/>
      <c r="G15" s="1493"/>
      <c r="H15" s="1493"/>
      <c r="I15" s="1493"/>
      <c r="J15" s="1493"/>
      <c r="K15" s="1493"/>
      <c r="L15" s="1493"/>
      <c r="M15" s="1493"/>
      <c r="Q15" s="1489"/>
      <c r="S15" s="1432"/>
    </row>
    <row r="16" spans="1:19" ht="20.100000000000001" customHeight="1">
      <c r="B16" s="5308" t="s">
        <v>2055</v>
      </c>
      <c r="C16" s="5309"/>
      <c r="D16" s="1493"/>
      <c r="E16" s="1493"/>
      <c r="F16" s="1493"/>
      <c r="G16" s="1493"/>
      <c r="H16" s="1493"/>
      <c r="I16" s="1493"/>
      <c r="J16" s="1493"/>
      <c r="K16" s="1493"/>
      <c r="L16" s="1493"/>
      <c r="M16" s="1493"/>
      <c r="Q16" s="1489"/>
    </row>
    <row r="17" spans="2:17" ht="20.100000000000001" customHeight="1" thickBot="1">
      <c r="B17" s="1490"/>
      <c r="C17" s="5295">
        <v>0</v>
      </c>
      <c r="D17" s="1496"/>
      <c r="E17" s="1496"/>
      <c r="F17" s="1496"/>
      <c r="G17" s="1496"/>
      <c r="H17" s="1496"/>
      <c r="I17" s="1496"/>
      <c r="J17" s="1496"/>
      <c r="K17" s="1496"/>
      <c r="L17" s="1496"/>
      <c r="M17" s="1496"/>
      <c r="Q17" s="1489"/>
    </row>
    <row r="18" spans="2:17" ht="20.100000000000001" customHeight="1">
      <c r="B18" s="1490"/>
      <c r="C18" s="5295"/>
      <c r="D18" s="1492"/>
      <c r="E18" s="1492"/>
      <c r="F18" s="1492"/>
      <c r="G18" s="1492"/>
      <c r="H18" s="1492"/>
      <c r="I18" s="1492"/>
      <c r="J18" s="1492"/>
      <c r="K18" s="1492"/>
      <c r="L18" s="1492"/>
      <c r="M18" s="1492"/>
      <c r="Q18" s="1489"/>
    </row>
    <row r="19" spans="2:17" ht="20.100000000000001" customHeight="1">
      <c r="B19" s="1490"/>
      <c r="D19" s="1493"/>
      <c r="E19" s="1493"/>
      <c r="F19" s="1493"/>
      <c r="G19" s="1493"/>
      <c r="H19" s="1493"/>
      <c r="I19" s="1493"/>
      <c r="J19" s="1493"/>
      <c r="K19" s="1493"/>
      <c r="L19" s="1493"/>
      <c r="M19" s="1493"/>
      <c r="Q19" s="1489"/>
    </row>
    <row r="20" spans="2:17" ht="20.100000000000001" customHeight="1">
      <c r="B20" s="5310" t="s">
        <v>2056</v>
      </c>
      <c r="C20" s="5311"/>
      <c r="D20" s="1493"/>
      <c r="E20" s="1493"/>
      <c r="F20" s="1493"/>
      <c r="G20" s="1493"/>
      <c r="H20" s="1493"/>
      <c r="I20" s="1493"/>
      <c r="J20" s="1493"/>
      <c r="K20" s="1493"/>
      <c r="L20" s="1493"/>
      <c r="M20" s="1493"/>
      <c r="Q20" s="1489"/>
    </row>
    <row r="21" spans="2:17" ht="20.100000000000001" customHeight="1">
      <c r="B21" s="5308" t="s">
        <v>2091</v>
      </c>
      <c r="C21" s="5309"/>
      <c r="D21" s="1493"/>
      <c r="E21" s="1493"/>
      <c r="F21" s="1493"/>
      <c r="G21" s="1493"/>
      <c r="H21" s="1493"/>
      <c r="I21" s="1493"/>
      <c r="J21" s="1493"/>
      <c r="K21" s="1493"/>
      <c r="L21" s="1493"/>
      <c r="M21" s="1493"/>
      <c r="Q21" s="1489"/>
    </row>
    <row r="22" spans="2:17" ht="20.100000000000001" customHeight="1" thickBot="1">
      <c r="B22" s="1490"/>
      <c r="C22" s="5294">
        <v>-50</v>
      </c>
      <c r="D22" s="1494"/>
      <c r="E22" s="1494"/>
      <c r="F22" s="1494"/>
      <c r="G22" s="1494"/>
      <c r="H22" s="1494"/>
      <c r="I22" s="1494"/>
      <c r="J22" s="1494"/>
      <c r="K22" s="1494"/>
      <c r="L22" s="1494"/>
      <c r="M22" s="1494"/>
      <c r="N22" s="5299" t="s">
        <v>2198</v>
      </c>
      <c r="O22" s="5300"/>
      <c r="P22" s="5300"/>
      <c r="Q22" s="5301"/>
    </row>
    <row r="23" spans="2:17" ht="20.100000000000001" customHeight="1" thickBot="1">
      <c r="B23" s="1491"/>
      <c r="C23" s="5307"/>
      <c r="D23" s="1497"/>
      <c r="E23" s="1497"/>
      <c r="F23" s="1497"/>
      <c r="G23" s="1497"/>
      <c r="H23" s="1497"/>
      <c r="I23" s="1497"/>
      <c r="J23" s="1497"/>
      <c r="K23" s="1497"/>
      <c r="L23" s="1497"/>
      <c r="M23" s="1497"/>
      <c r="N23" s="5302"/>
      <c r="O23" s="5303"/>
      <c r="P23" s="5303"/>
      <c r="Q23" s="5304"/>
    </row>
  </sheetData>
  <mergeCells count="23">
    <mergeCell ref="N22:Q23"/>
    <mergeCell ref="M4:Q4"/>
    <mergeCell ref="M6:Q6"/>
    <mergeCell ref="M8:Q8"/>
    <mergeCell ref="C22:C23"/>
    <mergeCell ref="B16:C16"/>
    <mergeCell ref="B14:C15"/>
    <mergeCell ref="B20:C20"/>
    <mergeCell ref="B21:C21"/>
    <mergeCell ref="A2:Q2"/>
    <mergeCell ref="B11:C11"/>
    <mergeCell ref="C12:C13"/>
    <mergeCell ref="C17:C18"/>
    <mergeCell ref="B4:C4"/>
    <mergeCell ref="K4:L4"/>
    <mergeCell ref="B6:C6"/>
    <mergeCell ref="K6:L6"/>
    <mergeCell ref="B8:C8"/>
    <mergeCell ref="K8:L8"/>
    <mergeCell ref="D8:I8"/>
    <mergeCell ref="D6:I6"/>
    <mergeCell ref="D4:I4"/>
    <mergeCell ref="N12:Q13"/>
  </mergeCells>
  <phoneticPr fontId="18"/>
  <printOptions horizontalCentered="1"/>
  <pageMargins left="0.70866141732283472" right="0.70866141732283472" top="0.74803149606299213" bottom="0.74803149606299213" header="0.31496062992125984" footer="0.31496062992125984"/>
  <pageSetup paperSize="9" scale="97" orientation="landscape" blackAndWhite="1"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M31"/>
  <sheetViews>
    <sheetView view="pageBreakPreview" zoomScaleNormal="100" zoomScaleSheetLayoutView="100" workbookViewId="0">
      <selection sqref="A1:M1"/>
    </sheetView>
  </sheetViews>
  <sheetFormatPr defaultRowHeight="13.2"/>
  <cols>
    <col min="1" max="2" width="3.44140625" customWidth="1"/>
    <col min="3" max="4" width="10.88671875" customWidth="1"/>
    <col min="5" max="5" width="12.88671875" customWidth="1"/>
    <col min="6" max="6" width="6.44140625" bestFit="1" customWidth="1"/>
    <col min="7" max="8" width="5.33203125" bestFit="1" customWidth="1"/>
    <col min="9" max="9" width="7.44140625" bestFit="1" customWidth="1"/>
    <col min="10" max="12" width="7.88671875" customWidth="1"/>
    <col min="13" max="13" width="12.88671875" customWidth="1"/>
  </cols>
  <sheetData>
    <row r="1" spans="1:13" ht="24.9" customHeight="1">
      <c r="A1" s="5223" t="s">
        <v>2125</v>
      </c>
      <c r="B1" s="5223"/>
      <c r="C1" s="5223"/>
      <c r="D1" s="5223"/>
      <c r="E1" s="5223"/>
      <c r="F1" s="5223"/>
      <c r="G1" s="5223"/>
      <c r="H1" s="5223"/>
      <c r="I1" s="5223"/>
      <c r="J1" s="5223"/>
      <c r="K1" s="5223"/>
      <c r="L1" s="5223"/>
      <c r="M1" s="5223"/>
    </row>
    <row r="2" spans="1:13" ht="8.1" customHeight="1">
      <c r="A2" s="387"/>
      <c r="B2" s="387"/>
      <c r="C2" s="387"/>
      <c r="D2" s="387"/>
      <c r="E2" s="387"/>
      <c r="F2" s="387"/>
      <c r="G2" s="387"/>
      <c r="H2" s="387"/>
      <c r="I2" s="387"/>
      <c r="J2" s="387"/>
      <c r="K2" s="387"/>
      <c r="L2" s="387"/>
      <c r="M2" s="387"/>
    </row>
    <row r="3" spans="1:13" ht="15" customHeight="1">
      <c r="A3" s="5221" t="s">
        <v>943</v>
      </c>
      <c r="B3" s="5221"/>
      <c r="C3" s="5222" t="str">
        <f>入力シート!C10</f>
        <v>○○校区道路改良工事</v>
      </c>
      <c r="D3" s="5222"/>
      <c r="E3" s="5222"/>
      <c r="F3" s="5222"/>
      <c r="G3" s="5222"/>
      <c r="H3" s="5222"/>
      <c r="J3" s="1445" t="s">
        <v>2123</v>
      </c>
      <c r="K3" s="5220"/>
      <c r="L3" s="5220"/>
      <c r="M3" s="5220"/>
    </row>
    <row r="4" spans="1:13" ht="15" customHeight="1" thickBot="1"/>
    <row r="5" spans="1:13" ht="24.9" customHeight="1">
      <c r="A5" s="5327" t="s">
        <v>2072</v>
      </c>
      <c r="B5" s="5328" t="s">
        <v>2073</v>
      </c>
      <c r="C5" s="5312" t="s">
        <v>2126</v>
      </c>
      <c r="D5" s="5313"/>
      <c r="E5" s="5329" t="s">
        <v>2127</v>
      </c>
      <c r="F5" s="5331" t="s">
        <v>2085</v>
      </c>
      <c r="G5" s="5329" t="s">
        <v>2077</v>
      </c>
      <c r="H5" s="5329"/>
      <c r="I5" s="5331" t="s">
        <v>2128</v>
      </c>
      <c r="J5" s="5329" t="s">
        <v>2081</v>
      </c>
      <c r="K5" s="5329"/>
      <c r="L5" s="5329"/>
      <c r="M5" s="5333" t="s">
        <v>338</v>
      </c>
    </row>
    <row r="6" spans="1:13" ht="24.9" customHeight="1">
      <c r="A6" s="5319"/>
      <c r="B6" s="5224"/>
      <c r="C6" s="5314"/>
      <c r="D6" s="5315"/>
      <c r="E6" s="5330"/>
      <c r="F6" s="5330"/>
      <c r="G6" s="1458" t="s">
        <v>2078</v>
      </c>
      <c r="H6" s="1458" t="s">
        <v>2079</v>
      </c>
      <c r="I6" s="5332"/>
      <c r="J6" s="1458" t="s">
        <v>2082</v>
      </c>
      <c r="K6" s="1458" t="s">
        <v>2083</v>
      </c>
      <c r="L6" s="1458" t="s">
        <v>2084</v>
      </c>
      <c r="M6" s="5334"/>
    </row>
    <row r="7" spans="1:13" ht="27.9" customHeight="1">
      <c r="A7" s="5319" t="s">
        <v>2129</v>
      </c>
      <c r="B7" s="5224" t="s">
        <v>2130</v>
      </c>
      <c r="C7" s="1437" t="s">
        <v>2131</v>
      </c>
      <c r="D7" s="1468" t="s">
        <v>2134</v>
      </c>
      <c r="E7" s="1438" t="s">
        <v>2139</v>
      </c>
      <c r="F7" s="1470">
        <v>2300</v>
      </c>
      <c r="G7" s="1459">
        <v>1</v>
      </c>
      <c r="H7" s="1459">
        <v>1</v>
      </c>
      <c r="I7" s="1459" t="s">
        <v>824</v>
      </c>
      <c r="J7" s="1474" t="s">
        <v>824</v>
      </c>
      <c r="K7" s="1474" t="s">
        <v>824</v>
      </c>
      <c r="L7" s="1476">
        <v>2.1059999999999999</v>
      </c>
      <c r="M7" s="1460"/>
    </row>
    <row r="8" spans="1:13" ht="27.9" customHeight="1">
      <c r="A8" s="5319"/>
      <c r="B8" s="5224"/>
      <c r="C8" s="1468" t="s">
        <v>1895</v>
      </c>
      <c r="D8" s="1468" t="s">
        <v>2135</v>
      </c>
      <c r="E8" s="1459" t="s">
        <v>1895</v>
      </c>
      <c r="F8" s="1470">
        <v>2300</v>
      </c>
      <c r="G8" s="1459">
        <v>1</v>
      </c>
      <c r="H8" s="1459">
        <v>1</v>
      </c>
      <c r="I8" s="1459" t="s">
        <v>824</v>
      </c>
      <c r="J8" s="1474" t="s">
        <v>824</v>
      </c>
      <c r="K8" s="1474" t="s">
        <v>824</v>
      </c>
      <c r="L8" s="1474">
        <v>9.3000000000000007</v>
      </c>
      <c r="M8" s="1460"/>
    </row>
    <row r="9" spans="1:13" ht="27.9" customHeight="1">
      <c r="A9" s="5319"/>
      <c r="B9" s="5224"/>
      <c r="C9" s="1437" t="s">
        <v>2132</v>
      </c>
      <c r="D9" s="1437"/>
      <c r="E9" s="1459" t="s">
        <v>1895</v>
      </c>
      <c r="F9" s="1470">
        <v>2300</v>
      </c>
      <c r="G9" s="1459">
        <v>1</v>
      </c>
      <c r="H9" s="1459">
        <v>1</v>
      </c>
      <c r="I9" s="1459" t="s">
        <v>2141</v>
      </c>
      <c r="J9" s="1474"/>
      <c r="K9" s="1474"/>
      <c r="L9" s="1474"/>
      <c r="M9" s="1460"/>
    </row>
    <row r="10" spans="1:13" ht="27.9" customHeight="1">
      <c r="A10" s="5319"/>
      <c r="B10" s="5224"/>
      <c r="C10" s="1437" t="s">
        <v>2133</v>
      </c>
      <c r="D10" s="1437" t="s">
        <v>2136</v>
      </c>
      <c r="E10" s="1438" t="s">
        <v>2140</v>
      </c>
      <c r="F10" s="1470">
        <v>2300</v>
      </c>
      <c r="G10" s="1459">
        <v>5</v>
      </c>
      <c r="H10" s="1459">
        <v>5</v>
      </c>
      <c r="I10" s="1459" t="s">
        <v>824</v>
      </c>
      <c r="J10" s="1476">
        <v>1.9930000000000001</v>
      </c>
      <c r="K10" s="1476">
        <v>1.9359999999999999</v>
      </c>
      <c r="L10" s="1476">
        <v>1.9690000000000001</v>
      </c>
      <c r="M10" s="1460"/>
    </row>
    <row r="11" spans="1:13" ht="27.9" customHeight="1">
      <c r="A11" s="5319"/>
      <c r="B11" s="5224"/>
      <c r="C11" s="1437" t="s">
        <v>1895</v>
      </c>
      <c r="D11" s="1437" t="s">
        <v>2137</v>
      </c>
      <c r="E11" s="1459" t="s">
        <v>1895</v>
      </c>
      <c r="F11" s="1470">
        <v>2300</v>
      </c>
      <c r="G11" s="1459">
        <v>5</v>
      </c>
      <c r="H11" s="1459">
        <v>5</v>
      </c>
      <c r="I11" s="1459" t="s">
        <v>824</v>
      </c>
      <c r="J11" s="1475">
        <v>4.7</v>
      </c>
      <c r="K11" s="1475">
        <v>5.2</v>
      </c>
      <c r="L11" s="1475">
        <v>4.9000000000000004</v>
      </c>
      <c r="M11" s="1460"/>
    </row>
    <row r="12" spans="1:13" ht="27.9" customHeight="1">
      <c r="A12" s="5319"/>
      <c r="B12" s="5224"/>
      <c r="C12" s="1437" t="s">
        <v>1895</v>
      </c>
      <c r="D12" s="1437" t="s">
        <v>2138</v>
      </c>
      <c r="E12" s="1459" t="s">
        <v>1895</v>
      </c>
      <c r="F12" s="1470">
        <v>2300</v>
      </c>
      <c r="G12" s="1459">
        <v>5</v>
      </c>
      <c r="H12" s="1459">
        <v>5</v>
      </c>
      <c r="I12" s="1459" t="s">
        <v>2142</v>
      </c>
      <c r="J12" s="1475">
        <v>94.6</v>
      </c>
      <c r="K12" s="1475">
        <v>91.9</v>
      </c>
      <c r="L12" s="1475">
        <v>93.5</v>
      </c>
      <c r="M12" s="1460"/>
    </row>
    <row r="13" spans="1:13" ht="27.9" customHeight="1">
      <c r="A13" s="5319" t="s">
        <v>2143</v>
      </c>
      <c r="B13" s="5224" t="s">
        <v>2144</v>
      </c>
      <c r="C13" s="1437" t="s">
        <v>2145</v>
      </c>
      <c r="D13" s="1468" t="s">
        <v>2134</v>
      </c>
      <c r="E13" s="1438" t="s">
        <v>2150</v>
      </c>
      <c r="F13" s="1470">
        <v>5500</v>
      </c>
      <c r="G13" s="1459">
        <v>1</v>
      </c>
      <c r="H13" s="1459">
        <v>1</v>
      </c>
      <c r="I13" s="1459" t="s">
        <v>824</v>
      </c>
      <c r="J13" s="1474" t="s">
        <v>824</v>
      </c>
      <c r="K13" s="1474" t="s">
        <v>824</v>
      </c>
      <c r="L13" s="1476">
        <v>2.2229999999999999</v>
      </c>
      <c r="M13" s="1460"/>
    </row>
    <row r="14" spans="1:13" ht="27.9" customHeight="1">
      <c r="A14" s="5319"/>
      <c r="B14" s="5224"/>
      <c r="C14" s="1468" t="s">
        <v>1895</v>
      </c>
      <c r="D14" s="1468" t="s">
        <v>2135</v>
      </c>
      <c r="E14" s="1459" t="s">
        <v>1895</v>
      </c>
      <c r="F14" s="1470">
        <v>5500</v>
      </c>
      <c r="G14" s="1459">
        <v>1</v>
      </c>
      <c r="H14" s="1459">
        <v>1</v>
      </c>
      <c r="I14" s="1459" t="s">
        <v>824</v>
      </c>
      <c r="J14" s="1474" t="s">
        <v>824</v>
      </c>
      <c r="K14" s="1474" t="s">
        <v>824</v>
      </c>
      <c r="L14" s="1475">
        <v>5.6</v>
      </c>
      <c r="M14" s="1460"/>
    </row>
    <row r="15" spans="1:13" ht="27.9" customHeight="1">
      <c r="A15" s="5319"/>
      <c r="B15" s="5224"/>
      <c r="C15" s="1437" t="s">
        <v>2146</v>
      </c>
      <c r="D15" s="1437"/>
      <c r="E15" s="1459" t="s">
        <v>1895</v>
      </c>
      <c r="F15" s="1470">
        <v>5500</v>
      </c>
      <c r="G15" s="1459">
        <v>1</v>
      </c>
      <c r="H15" s="1459">
        <v>1</v>
      </c>
      <c r="I15" s="1459" t="s">
        <v>2152</v>
      </c>
      <c r="J15" s="1474" t="s">
        <v>824</v>
      </c>
      <c r="K15" s="1474" t="s">
        <v>824</v>
      </c>
      <c r="L15" s="1475">
        <v>50.5</v>
      </c>
      <c r="M15" s="1460"/>
    </row>
    <row r="16" spans="1:13" ht="27.9" customHeight="1">
      <c r="A16" s="5319"/>
      <c r="B16" s="5224"/>
      <c r="C16" s="1467" t="s">
        <v>2147</v>
      </c>
      <c r="D16" s="1437"/>
      <c r="E16" s="1438"/>
      <c r="F16" s="1470">
        <v>5500</v>
      </c>
      <c r="G16" s="1459">
        <v>1</v>
      </c>
      <c r="H16" s="1459">
        <v>1</v>
      </c>
      <c r="I16" s="1437" t="s">
        <v>2153</v>
      </c>
      <c r="J16" s="1476" t="s">
        <v>824</v>
      </c>
      <c r="K16" s="1476" t="s">
        <v>824</v>
      </c>
      <c r="L16" s="1476" t="s">
        <v>2154</v>
      </c>
      <c r="M16" s="1460"/>
    </row>
    <row r="17" spans="1:13" ht="27.9" customHeight="1">
      <c r="A17" s="5319"/>
      <c r="B17" s="5224"/>
      <c r="C17" s="1456" t="s">
        <v>2148</v>
      </c>
      <c r="D17" s="1456"/>
      <c r="E17" s="1462"/>
      <c r="F17" s="1471">
        <v>5500</v>
      </c>
      <c r="G17" s="1462">
        <v>1</v>
      </c>
      <c r="H17" s="1462">
        <v>1</v>
      </c>
      <c r="I17" s="1462" t="s">
        <v>824</v>
      </c>
      <c r="J17" s="1478" t="s">
        <v>824</v>
      </c>
      <c r="K17" s="1478" t="s">
        <v>824</v>
      </c>
      <c r="L17" s="1478" t="s">
        <v>824</v>
      </c>
      <c r="M17" s="1479"/>
    </row>
    <row r="18" spans="1:13" ht="27.9" customHeight="1">
      <c r="A18" s="5319"/>
      <c r="B18" s="5224"/>
      <c r="C18" s="1457" t="s">
        <v>2149</v>
      </c>
      <c r="D18" s="1457" t="s">
        <v>2136</v>
      </c>
      <c r="E18" s="1464" t="s">
        <v>2151</v>
      </c>
      <c r="F18" s="1472">
        <v>5500</v>
      </c>
      <c r="G18" s="1464">
        <v>6</v>
      </c>
      <c r="H18" s="1464">
        <v>6</v>
      </c>
      <c r="I18" s="1464" t="s">
        <v>824</v>
      </c>
      <c r="J18" s="1481">
        <v>2.1779999999999999</v>
      </c>
      <c r="K18" s="1481">
        <v>2.1179999999999999</v>
      </c>
      <c r="L18" s="1481">
        <v>2.1459999999999999</v>
      </c>
      <c r="M18" s="1480"/>
    </row>
    <row r="19" spans="1:13" ht="27.9" customHeight="1">
      <c r="A19" s="5319"/>
      <c r="B19" s="5224"/>
      <c r="C19" s="1437" t="s">
        <v>1895</v>
      </c>
      <c r="D19" s="1437" t="s">
        <v>2137</v>
      </c>
      <c r="E19" s="1459" t="s">
        <v>1895</v>
      </c>
      <c r="F19" s="1470">
        <v>5500</v>
      </c>
      <c r="G19" s="1459">
        <v>6</v>
      </c>
      <c r="H19" s="1459">
        <v>6</v>
      </c>
      <c r="I19" s="1459" t="s">
        <v>824</v>
      </c>
      <c r="J19" s="1475">
        <v>5</v>
      </c>
      <c r="K19" s="1475">
        <v>4.3</v>
      </c>
      <c r="L19" s="1475">
        <v>4.5999999999999996</v>
      </c>
      <c r="M19" s="1460"/>
    </row>
    <row r="20" spans="1:13" ht="50.1" customHeight="1">
      <c r="A20" s="5319"/>
      <c r="B20" s="5224"/>
      <c r="C20" s="1437" t="s">
        <v>1895</v>
      </c>
      <c r="D20" s="1437" t="s">
        <v>2138</v>
      </c>
      <c r="E20" s="1459" t="s">
        <v>1895</v>
      </c>
      <c r="F20" s="1470">
        <v>5500</v>
      </c>
      <c r="G20" s="1459">
        <v>6</v>
      </c>
      <c r="H20" s="1459">
        <v>6</v>
      </c>
      <c r="I20" s="1477" t="s">
        <v>2155</v>
      </c>
      <c r="J20" s="1475">
        <v>98</v>
      </c>
      <c r="K20" s="1475">
        <v>97.3</v>
      </c>
      <c r="L20" s="1475">
        <v>97.5</v>
      </c>
      <c r="M20" s="1460"/>
    </row>
    <row r="21" spans="1:13" ht="27.9" customHeight="1">
      <c r="A21" s="5316" t="s">
        <v>2156</v>
      </c>
      <c r="B21" s="5320" t="s">
        <v>2157</v>
      </c>
      <c r="C21" s="1468" t="s">
        <v>2159</v>
      </c>
      <c r="D21" s="5235" t="s">
        <v>2166</v>
      </c>
      <c r="E21" s="1438" t="s">
        <v>2169</v>
      </c>
      <c r="F21" s="1470">
        <v>85</v>
      </c>
      <c r="G21" s="1459">
        <v>1</v>
      </c>
      <c r="H21" s="1459">
        <v>1</v>
      </c>
      <c r="I21" s="1467" t="s">
        <v>2172</v>
      </c>
      <c r="J21" s="1475">
        <v>8.5</v>
      </c>
      <c r="K21" s="1475">
        <v>7</v>
      </c>
      <c r="L21" s="1475">
        <v>7.6</v>
      </c>
      <c r="M21" s="1460"/>
    </row>
    <row r="22" spans="1:13" ht="27.9" customHeight="1">
      <c r="A22" s="5317"/>
      <c r="B22" s="5321"/>
      <c r="C22" s="1437" t="s">
        <v>2160</v>
      </c>
      <c r="D22" s="5324"/>
      <c r="E22" s="1438" t="s">
        <v>1895</v>
      </c>
      <c r="F22" s="1470">
        <v>85</v>
      </c>
      <c r="G22" s="1459">
        <v>1</v>
      </c>
      <c r="H22" s="1459">
        <v>1</v>
      </c>
      <c r="I22" s="1467" t="s">
        <v>2173</v>
      </c>
      <c r="J22" s="1475">
        <v>4.3</v>
      </c>
      <c r="K22" s="1475">
        <v>3.6</v>
      </c>
      <c r="L22" s="1475">
        <v>4</v>
      </c>
      <c r="M22" s="1461"/>
    </row>
    <row r="23" spans="1:13" ht="27.9" customHeight="1">
      <c r="A23" s="5317"/>
      <c r="B23" s="5321"/>
      <c r="C23" s="1468" t="s">
        <v>2161</v>
      </c>
      <c r="D23" s="5325"/>
      <c r="E23" s="1459" t="s">
        <v>1895</v>
      </c>
      <c r="F23" s="1470">
        <v>85</v>
      </c>
      <c r="G23" s="1459">
        <v>1</v>
      </c>
      <c r="H23" s="1459">
        <v>1</v>
      </c>
      <c r="I23" s="1467" t="s">
        <v>2176</v>
      </c>
      <c r="J23" s="1484">
        <v>28.3</v>
      </c>
      <c r="K23" s="1484">
        <v>26.5</v>
      </c>
      <c r="L23" s="1484">
        <v>27.7</v>
      </c>
      <c r="M23" s="1485" t="s">
        <v>2179</v>
      </c>
    </row>
    <row r="24" spans="1:13" ht="27.9" customHeight="1">
      <c r="A24" s="5317"/>
      <c r="B24" s="5322" t="s">
        <v>2158</v>
      </c>
      <c r="C24" s="1468" t="s">
        <v>2159</v>
      </c>
      <c r="D24" s="5235" t="s">
        <v>2167</v>
      </c>
      <c r="E24" s="1438" t="s">
        <v>2170</v>
      </c>
      <c r="F24" s="1470">
        <v>90</v>
      </c>
      <c r="G24" s="1459">
        <v>4</v>
      </c>
      <c r="H24" s="1459">
        <v>4</v>
      </c>
      <c r="I24" s="1467" t="s">
        <v>2174</v>
      </c>
      <c r="J24" s="1475">
        <v>8.5</v>
      </c>
      <c r="K24" s="1475">
        <v>7</v>
      </c>
      <c r="L24" s="1475">
        <v>7.6</v>
      </c>
      <c r="M24" s="1460"/>
    </row>
    <row r="25" spans="1:13" ht="27.9" customHeight="1">
      <c r="A25" s="5317"/>
      <c r="B25" s="5321"/>
      <c r="C25" s="1437" t="s">
        <v>2160</v>
      </c>
      <c r="D25" s="5324"/>
      <c r="E25" s="1438" t="s">
        <v>1895</v>
      </c>
      <c r="F25" s="1470">
        <v>90</v>
      </c>
      <c r="G25" s="1459">
        <v>4</v>
      </c>
      <c r="H25" s="1459">
        <v>4</v>
      </c>
      <c r="I25" s="1467" t="s">
        <v>2173</v>
      </c>
      <c r="J25" s="1475">
        <v>4.3</v>
      </c>
      <c r="K25" s="1475">
        <v>3.6</v>
      </c>
      <c r="L25" s="1475">
        <v>4</v>
      </c>
      <c r="M25" s="1461"/>
    </row>
    <row r="26" spans="1:13" ht="27.9" customHeight="1">
      <c r="A26" s="5317"/>
      <c r="B26" s="5321"/>
      <c r="C26" s="1468" t="s">
        <v>2161</v>
      </c>
      <c r="D26" s="5324"/>
      <c r="E26" s="1459" t="s">
        <v>1895</v>
      </c>
      <c r="F26" s="1470">
        <v>90</v>
      </c>
      <c r="G26" s="1459">
        <v>4</v>
      </c>
      <c r="H26" s="1459">
        <v>4</v>
      </c>
      <c r="I26" s="1467" t="s">
        <v>2177</v>
      </c>
      <c r="J26" s="1484">
        <v>30.3</v>
      </c>
      <c r="K26" s="1484">
        <v>28.5</v>
      </c>
      <c r="L26" s="1484">
        <v>29.7</v>
      </c>
      <c r="M26" s="1485" t="s">
        <v>2180</v>
      </c>
    </row>
    <row r="27" spans="1:13" ht="27.9" customHeight="1">
      <c r="A27" s="5317"/>
      <c r="B27" s="5321"/>
      <c r="C27" s="1437" t="s">
        <v>2162</v>
      </c>
      <c r="D27" s="5325"/>
      <c r="E27" s="1459" t="s">
        <v>1895</v>
      </c>
      <c r="F27" s="1470">
        <v>90</v>
      </c>
      <c r="G27" s="1459">
        <v>4</v>
      </c>
      <c r="H27" s="1459">
        <v>4</v>
      </c>
      <c r="I27" s="1467" t="s">
        <v>2178</v>
      </c>
      <c r="J27" s="1476">
        <v>0.01</v>
      </c>
      <c r="K27" s="1476">
        <v>8.0000000000000002E-3</v>
      </c>
      <c r="L27" s="1476">
        <v>8.9999999999999993E-3</v>
      </c>
      <c r="M27" s="1460"/>
    </row>
    <row r="28" spans="1:13" ht="27.9" customHeight="1">
      <c r="A28" s="5317"/>
      <c r="B28" s="5323" t="s">
        <v>2163</v>
      </c>
      <c r="C28" s="1456" t="s">
        <v>2159</v>
      </c>
      <c r="D28" s="5235" t="s">
        <v>2168</v>
      </c>
      <c r="E28" s="1482" t="s">
        <v>2171</v>
      </c>
      <c r="F28" s="1471">
        <v>120</v>
      </c>
      <c r="G28" s="1462">
        <v>3</v>
      </c>
      <c r="H28" s="1462">
        <v>3</v>
      </c>
      <c r="I28" s="1467" t="s">
        <v>2174</v>
      </c>
      <c r="J28" s="1478">
        <v>8.5</v>
      </c>
      <c r="K28" s="1478">
        <v>7</v>
      </c>
      <c r="L28" s="1478">
        <v>7.6</v>
      </c>
      <c r="M28" s="1463"/>
    </row>
    <row r="29" spans="1:13" ht="27.9" customHeight="1">
      <c r="A29" s="5317"/>
      <c r="B29" s="5224"/>
      <c r="C29" s="1437" t="s">
        <v>2164</v>
      </c>
      <c r="D29" s="2308"/>
      <c r="E29" s="1438" t="s">
        <v>1895</v>
      </c>
      <c r="F29" s="1470">
        <v>120</v>
      </c>
      <c r="G29" s="1459">
        <v>3</v>
      </c>
      <c r="H29" s="1459">
        <v>3</v>
      </c>
      <c r="I29" s="1467" t="s">
        <v>2173</v>
      </c>
      <c r="J29" s="1475">
        <v>4.3</v>
      </c>
      <c r="K29" s="1475">
        <v>3.6</v>
      </c>
      <c r="L29" s="1475">
        <v>4</v>
      </c>
      <c r="M29" s="1461"/>
    </row>
    <row r="30" spans="1:13" ht="27.9" customHeight="1">
      <c r="A30" s="5317"/>
      <c r="B30" s="5224"/>
      <c r="C30" s="1437" t="s">
        <v>2161</v>
      </c>
      <c r="D30" s="2308"/>
      <c r="E30" s="1459" t="s">
        <v>1895</v>
      </c>
      <c r="F30" s="1470">
        <v>120</v>
      </c>
      <c r="G30" s="1459">
        <v>3</v>
      </c>
      <c r="H30" s="1459">
        <v>3</v>
      </c>
      <c r="I30" s="1467" t="s">
        <v>2177</v>
      </c>
      <c r="J30" s="1484">
        <v>28.3</v>
      </c>
      <c r="K30" s="1484">
        <v>26.5</v>
      </c>
      <c r="L30" s="1484">
        <v>27.7</v>
      </c>
      <c r="M30" s="1485" t="s">
        <v>2181</v>
      </c>
    </row>
    <row r="31" spans="1:13" ht="27.9" customHeight="1" thickBot="1">
      <c r="A31" s="5318"/>
      <c r="B31" s="5225"/>
      <c r="C31" s="1469" t="s">
        <v>2165</v>
      </c>
      <c r="D31" s="5326"/>
      <c r="E31" s="1465" t="s">
        <v>1895</v>
      </c>
      <c r="F31" s="1473">
        <v>120</v>
      </c>
      <c r="G31" s="1465">
        <v>3</v>
      </c>
      <c r="H31" s="1465">
        <v>3</v>
      </c>
      <c r="I31" s="1483" t="s">
        <v>2175</v>
      </c>
      <c r="J31" s="1486">
        <v>167.5</v>
      </c>
      <c r="K31" s="1486">
        <v>156</v>
      </c>
      <c r="L31" s="1486">
        <v>160</v>
      </c>
      <c r="M31" s="1466"/>
    </row>
  </sheetData>
  <mergeCells count="24">
    <mergeCell ref="A1:M1"/>
    <mergeCell ref="A3:B3"/>
    <mergeCell ref="C3:H3"/>
    <mergeCell ref="K3:M3"/>
    <mergeCell ref="A5:A6"/>
    <mergeCell ref="B5:B6"/>
    <mergeCell ref="E5:E6"/>
    <mergeCell ref="F5:F6"/>
    <mergeCell ref="G5:H5"/>
    <mergeCell ref="I5:I6"/>
    <mergeCell ref="J5:L5"/>
    <mergeCell ref="M5:M6"/>
    <mergeCell ref="B7:B12"/>
    <mergeCell ref="C5:D6"/>
    <mergeCell ref="A21:A31"/>
    <mergeCell ref="A13:A20"/>
    <mergeCell ref="B13:B20"/>
    <mergeCell ref="B21:B23"/>
    <mergeCell ref="B24:B27"/>
    <mergeCell ref="B28:B31"/>
    <mergeCell ref="D21:D23"/>
    <mergeCell ref="D24:D27"/>
    <mergeCell ref="D28:D31"/>
    <mergeCell ref="A7:A12"/>
  </mergeCells>
  <phoneticPr fontId="18"/>
  <pageMargins left="0.51181102362204722" right="0.11811023622047245" top="0.55118110236220474" bottom="0.35433070866141736" header="0.31496062992125984" footer="0.31496062992125984"/>
  <pageSetup paperSize="9" scale="95" orientation="portrait" blackAndWhite="1"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R36"/>
  <sheetViews>
    <sheetView view="pageBreakPreview" topLeftCell="B1" zoomScaleNormal="95" zoomScaleSheetLayoutView="100" workbookViewId="0">
      <selection activeCell="U21" sqref="U21"/>
    </sheetView>
  </sheetViews>
  <sheetFormatPr defaultRowHeight="13.2"/>
  <cols>
    <col min="1" max="1" width="12.44140625" style="32" customWidth="1"/>
    <col min="2" max="3" width="6.88671875" style="32" bestFit="1" customWidth="1"/>
    <col min="4" max="6" width="6.88671875" style="32" customWidth="1"/>
    <col min="7" max="8" width="6.88671875" style="32" bestFit="1" customWidth="1"/>
    <col min="9" max="11" width="6.88671875" style="32" customWidth="1"/>
    <col min="12" max="13" width="6.88671875" style="32" bestFit="1" customWidth="1"/>
    <col min="14" max="14" width="6.88671875" style="32" customWidth="1"/>
    <col min="15" max="15" width="12.44140625" style="32" customWidth="1"/>
    <col min="16" max="17" width="6.88671875" style="32" bestFit="1" customWidth="1"/>
    <col min="18" max="18" width="6.88671875" style="32" customWidth="1"/>
    <col min="19" max="258" width="8.88671875" style="32"/>
    <col min="259" max="259" width="12.44140625" style="32" customWidth="1"/>
    <col min="260" max="261" width="6.88671875" style="32" bestFit="1" customWidth="1"/>
    <col min="262" max="262" width="6.88671875" style="32" customWidth="1"/>
    <col min="263" max="263" width="12.44140625" style="32" customWidth="1"/>
    <col min="264" max="265" width="6.88671875" style="32" bestFit="1" customWidth="1"/>
    <col min="266" max="266" width="6.88671875" style="32" customWidth="1"/>
    <col min="267" max="267" width="12.44140625" style="32" customWidth="1"/>
    <col min="268" max="269" width="6.88671875" style="32" bestFit="1" customWidth="1"/>
    <col min="270" max="270" width="6.88671875" style="32" customWidth="1"/>
    <col min="271" max="271" width="12.44140625" style="32" customWidth="1"/>
    <col min="272" max="273" width="6.88671875" style="32" bestFit="1" customWidth="1"/>
    <col min="274" max="274" width="6.88671875" style="32" customWidth="1"/>
    <col min="275" max="514" width="8.88671875" style="32"/>
    <col min="515" max="515" width="12.44140625" style="32" customWidth="1"/>
    <col min="516" max="517" width="6.88671875" style="32" bestFit="1" customWidth="1"/>
    <col min="518" max="518" width="6.88671875" style="32" customWidth="1"/>
    <col min="519" max="519" width="12.44140625" style="32" customWidth="1"/>
    <col min="520" max="521" width="6.88671875" style="32" bestFit="1" customWidth="1"/>
    <col min="522" max="522" width="6.88671875" style="32" customWidth="1"/>
    <col min="523" max="523" width="12.44140625" style="32" customWidth="1"/>
    <col min="524" max="525" width="6.88671875" style="32" bestFit="1" customWidth="1"/>
    <col min="526" max="526" width="6.88671875" style="32" customWidth="1"/>
    <col min="527" max="527" width="12.44140625" style="32" customWidth="1"/>
    <col min="528" max="529" width="6.88671875" style="32" bestFit="1" customWidth="1"/>
    <col min="530" max="530" width="6.88671875" style="32" customWidth="1"/>
    <col min="531" max="770" width="8.88671875" style="32"/>
    <col min="771" max="771" width="12.44140625" style="32" customWidth="1"/>
    <col min="772" max="773" width="6.88671875" style="32" bestFit="1" customWidth="1"/>
    <col min="774" max="774" width="6.88671875" style="32" customWidth="1"/>
    <col min="775" max="775" width="12.44140625" style="32" customWidth="1"/>
    <col min="776" max="777" width="6.88671875" style="32" bestFit="1" customWidth="1"/>
    <col min="778" max="778" width="6.88671875" style="32" customWidth="1"/>
    <col min="779" max="779" width="12.44140625" style="32" customWidth="1"/>
    <col min="780" max="781" width="6.88671875" style="32" bestFit="1" customWidth="1"/>
    <col min="782" max="782" width="6.88671875" style="32" customWidth="1"/>
    <col min="783" max="783" width="12.44140625" style="32" customWidth="1"/>
    <col min="784" max="785" width="6.88671875" style="32" bestFit="1" customWidth="1"/>
    <col min="786" max="786" width="6.88671875" style="32" customWidth="1"/>
    <col min="787" max="1026" width="8.88671875" style="32"/>
    <col min="1027" max="1027" width="12.44140625" style="32" customWidth="1"/>
    <col min="1028" max="1029" width="6.88671875" style="32" bestFit="1" customWidth="1"/>
    <col min="1030" max="1030" width="6.88671875" style="32" customWidth="1"/>
    <col min="1031" max="1031" width="12.44140625" style="32" customWidth="1"/>
    <col min="1032" max="1033" width="6.88671875" style="32" bestFit="1" customWidth="1"/>
    <col min="1034" max="1034" width="6.88671875" style="32" customWidth="1"/>
    <col min="1035" max="1035" width="12.44140625" style="32" customWidth="1"/>
    <col min="1036" max="1037" width="6.88671875" style="32" bestFit="1" customWidth="1"/>
    <col min="1038" max="1038" width="6.88671875" style="32" customWidth="1"/>
    <col min="1039" max="1039" width="12.44140625" style="32" customWidth="1"/>
    <col min="1040" max="1041" width="6.88671875" style="32" bestFit="1" customWidth="1"/>
    <col min="1042" max="1042" width="6.88671875" style="32" customWidth="1"/>
    <col min="1043" max="1282" width="8.88671875" style="32"/>
    <col min="1283" max="1283" width="12.44140625" style="32" customWidth="1"/>
    <col min="1284" max="1285" width="6.88671875" style="32" bestFit="1" customWidth="1"/>
    <col min="1286" max="1286" width="6.88671875" style="32" customWidth="1"/>
    <col min="1287" max="1287" width="12.44140625" style="32" customWidth="1"/>
    <col min="1288" max="1289" width="6.88671875" style="32" bestFit="1" customWidth="1"/>
    <col min="1290" max="1290" width="6.88671875" style="32" customWidth="1"/>
    <col min="1291" max="1291" width="12.44140625" style="32" customWidth="1"/>
    <col min="1292" max="1293" width="6.88671875" style="32" bestFit="1" customWidth="1"/>
    <col min="1294" max="1294" width="6.88671875" style="32" customWidth="1"/>
    <col min="1295" max="1295" width="12.44140625" style="32" customWidth="1"/>
    <col min="1296" max="1297" width="6.88671875" style="32" bestFit="1" customWidth="1"/>
    <col min="1298" max="1298" width="6.88671875" style="32" customWidth="1"/>
    <col min="1299" max="1538" width="8.88671875" style="32"/>
    <col min="1539" max="1539" width="12.44140625" style="32" customWidth="1"/>
    <col min="1540" max="1541" width="6.88671875" style="32" bestFit="1" customWidth="1"/>
    <col min="1542" max="1542" width="6.88671875" style="32" customWidth="1"/>
    <col min="1543" max="1543" width="12.44140625" style="32" customWidth="1"/>
    <col min="1544" max="1545" width="6.88671875" style="32" bestFit="1" customWidth="1"/>
    <col min="1546" max="1546" width="6.88671875" style="32" customWidth="1"/>
    <col min="1547" max="1547" width="12.44140625" style="32" customWidth="1"/>
    <col min="1548" max="1549" width="6.88671875" style="32" bestFit="1" customWidth="1"/>
    <col min="1550" max="1550" width="6.88671875" style="32" customWidth="1"/>
    <col min="1551" max="1551" width="12.44140625" style="32" customWidth="1"/>
    <col min="1552" max="1553" width="6.88671875" style="32" bestFit="1" customWidth="1"/>
    <col min="1554" max="1554" width="6.88671875" style="32" customWidth="1"/>
    <col min="1555" max="1794" width="8.88671875" style="32"/>
    <col min="1795" max="1795" width="12.44140625" style="32" customWidth="1"/>
    <col min="1796" max="1797" width="6.88671875" style="32" bestFit="1" customWidth="1"/>
    <col min="1798" max="1798" width="6.88671875" style="32" customWidth="1"/>
    <col min="1799" max="1799" width="12.44140625" style="32" customWidth="1"/>
    <col min="1800" max="1801" width="6.88671875" style="32" bestFit="1" customWidth="1"/>
    <col min="1802" max="1802" width="6.88671875" style="32" customWidth="1"/>
    <col min="1803" max="1803" width="12.44140625" style="32" customWidth="1"/>
    <col min="1804" max="1805" width="6.88671875" style="32" bestFit="1" customWidth="1"/>
    <col min="1806" max="1806" width="6.88671875" style="32" customWidth="1"/>
    <col min="1807" max="1807" width="12.44140625" style="32" customWidth="1"/>
    <col min="1808" max="1809" width="6.88671875" style="32" bestFit="1" customWidth="1"/>
    <col min="1810" max="1810" width="6.88671875" style="32" customWidth="1"/>
    <col min="1811" max="2050" width="8.88671875" style="32"/>
    <col min="2051" max="2051" width="12.44140625" style="32" customWidth="1"/>
    <col min="2052" max="2053" width="6.88671875" style="32" bestFit="1" customWidth="1"/>
    <col min="2054" max="2054" width="6.88671875" style="32" customWidth="1"/>
    <col min="2055" max="2055" width="12.44140625" style="32" customWidth="1"/>
    <col min="2056" max="2057" width="6.88671875" style="32" bestFit="1" customWidth="1"/>
    <col min="2058" max="2058" width="6.88671875" style="32" customWidth="1"/>
    <col min="2059" max="2059" width="12.44140625" style="32" customWidth="1"/>
    <col min="2060" max="2061" width="6.88671875" style="32" bestFit="1" customWidth="1"/>
    <col min="2062" max="2062" width="6.88671875" style="32" customWidth="1"/>
    <col min="2063" max="2063" width="12.44140625" style="32" customWidth="1"/>
    <col min="2064" max="2065" width="6.88671875" style="32" bestFit="1" customWidth="1"/>
    <col min="2066" max="2066" width="6.88671875" style="32" customWidth="1"/>
    <col min="2067" max="2306" width="8.88671875" style="32"/>
    <col min="2307" max="2307" width="12.44140625" style="32" customWidth="1"/>
    <col min="2308" max="2309" width="6.88671875" style="32" bestFit="1" customWidth="1"/>
    <col min="2310" max="2310" width="6.88671875" style="32" customWidth="1"/>
    <col min="2311" max="2311" width="12.44140625" style="32" customWidth="1"/>
    <col min="2312" max="2313" width="6.88671875" style="32" bestFit="1" customWidth="1"/>
    <col min="2314" max="2314" width="6.88671875" style="32" customWidth="1"/>
    <col min="2315" max="2315" width="12.44140625" style="32" customWidth="1"/>
    <col min="2316" max="2317" width="6.88671875" style="32" bestFit="1" customWidth="1"/>
    <col min="2318" max="2318" width="6.88671875" style="32" customWidth="1"/>
    <col min="2319" max="2319" width="12.44140625" style="32" customWidth="1"/>
    <col min="2320" max="2321" width="6.88671875" style="32" bestFit="1" customWidth="1"/>
    <col min="2322" max="2322" width="6.88671875" style="32" customWidth="1"/>
    <col min="2323" max="2562" width="8.88671875" style="32"/>
    <col min="2563" max="2563" width="12.44140625" style="32" customWidth="1"/>
    <col min="2564" max="2565" width="6.88671875" style="32" bestFit="1" customWidth="1"/>
    <col min="2566" max="2566" width="6.88671875" style="32" customWidth="1"/>
    <col min="2567" max="2567" width="12.44140625" style="32" customWidth="1"/>
    <col min="2568" max="2569" width="6.88671875" style="32" bestFit="1" customWidth="1"/>
    <col min="2570" max="2570" width="6.88671875" style="32" customWidth="1"/>
    <col min="2571" max="2571" width="12.44140625" style="32" customWidth="1"/>
    <col min="2572" max="2573" width="6.88671875" style="32" bestFit="1" customWidth="1"/>
    <col min="2574" max="2574" width="6.88671875" style="32" customWidth="1"/>
    <col min="2575" max="2575" width="12.44140625" style="32" customWidth="1"/>
    <col min="2576" max="2577" width="6.88671875" style="32" bestFit="1" customWidth="1"/>
    <col min="2578" max="2578" width="6.88671875" style="32" customWidth="1"/>
    <col min="2579" max="2818" width="8.88671875" style="32"/>
    <col min="2819" max="2819" width="12.44140625" style="32" customWidth="1"/>
    <col min="2820" max="2821" width="6.88671875" style="32" bestFit="1" customWidth="1"/>
    <col min="2822" max="2822" width="6.88671875" style="32" customWidth="1"/>
    <col min="2823" max="2823" width="12.44140625" style="32" customWidth="1"/>
    <col min="2824" max="2825" width="6.88671875" style="32" bestFit="1" customWidth="1"/>
    <col min="2826" max="2826" width="6.88671875" style="32" customWidth="1"/>
    <col min="2827" max="2827" width="12.44140625" style="32" customWidth="1"/>
    <col min="2828" max="2829" width="6.88671875" style="32" bestFit="1" customWidth="1"/>
    <col min="2830" max="2830" width="6.88671875" style="32" customWidth="1"/>
    <col min="2831" max="2831" width="12.44140625" style="32" customWidth="1"/>
    <col min="2832" max="2833" width="6.88671875" style="32" bestFit="1" customWidth="1"/>
    <col min="2834" max="2834" width="6.88671875" style="32" customWidth="1"/>
    <col min="2835" max="3074" width="8.88671875" style="32"/>
    <col min="3075" max="3075" width="12.44140625" style="32" customWidth="1"/>
    <col min="3076" max="3077" width="6.88671875" style="32" bestFit="1" customWidth="1"/>
    <col min="3078" max="3078" width="6.88671875" style="32" customWidth="1"/>
    <col min="3079" max="3079" width="12.44140625" style="32" customWidth="1"/>
    <col min="3080" max="3081" width="6.88671875" style="32" bestFit="1" customWidth="1"/>
    <col min="3082" max="3082" width="6.88671875" style="32" customWidth="1"/>
    <col min="3083" max="3083" width="12.44140625" style="32" customWidth="1"/>
    <col min="3084" max="3085" width="6.88671875" style="32" bestFit="1" customWidth="1"/>
    <col min="3086" max="3086" width="6.88671875" style="32" customWidth="1"/>
    <col min="3087" max="3087" width="12.44140625" style="32" customWidth="1"/>
    <col min="3088" max="3089" width="6.88671875" style="32" bestFit="1" customWidth="1"/>
    <col min="3090" max="3090" width="6.88671875" style="32" customWidth="1"/>
    <col min="3091" max="3330" width="8.88671875" style="32"/>
    <col min="3331" max="3331" width="12.44140625" style="32" customWidth="1"/>
    <col min="3332" max="3333" width="6.88671875" style="32" bestFit="1" customWidth="1"/>
    <col min="3334" max="3334" width="6.88671875" style="32" customWidth="1"/>
    <col min="3335" max="3335" width="12.44140625" style="32" customWidth="1"/>
    <col min="3336" max="3337" width="6.88671875" style="32" bestFit="1" customWidth="1"/>
    <col min="3338" max="3338" width="6.88671875" style="32" customWidth="1"/>
    <col min="3339" max="3339" width="12.44140625" style="32" customWidth="1"/>
    <col min="3340" max="3341" width="6.88671875" style="32" bestFit="1" customWidth="1"/>
    <col min="3342" max="3342" width="6.88671875" style="32" customWidth="1"/>
    <col min="3343" max="3343" width="12.44140625" style="32" customWidth="1"/>
    <col min="3344" max="3345" width="6.88671875" style="32" bestFit="1" customWidth="1"/>
    <col min="3346" max="3346" width="6.88671875" style="32" customWidth="1"/>
    <col min="3347" max="3586" width="8.88671875" style="32"/>
    <col min="3587" max="3587" width="12.44140625" style="32" customWidth="1"/>
    <col min="3588" max="3589" width="6.88671875" style="32" bestFit="1" customWidth="1"/>
    <col min="3590" max="3590" width="6.88671875" style="32" customWidth="1"/>
    <col min="3591" max="3591" width="12.44140625" style="32" customWidth="1"/>
    <col min="3592" max="3593" width="6.88671875" style="32" bestFit="1" customWidth="1"/>
    <col min="3594" max="3594" width="6.88671875" style="32" customWidth="1"/>
    <col min="3595" max="3595" width="12.44140625" style="32" customWidth="1"/>
    <col min="3596" max="3597" width="6.88671875" style="32" bestFit="1" customWidth="1"/>
    <col min="3598" max="3598" width="6.88671875" style="32" customWidth="1"/>
    <col min="3599" max="3599" width="12.44140625" style="32" customWidth="1"/>
    <col min="3600" max="3601" width="6.88671875" style="32" bestFit="1" customWidth="1"/>
    <col min="3602" max="3602" width="6.88671875" style="32" customWidth="1"/>
    <col min="3603" max="3842" width="8.88671875" style="32"/>
    <col min="3843" max="3843" width="12.44140625" style="32" customWidth="1"/>
    <col min="3844" max="3845" width="6.88671875" style="32" bestFit="1" customWidth="1"/>
    <col min="3846" max="3846" width="6.88671875" style="32" customWidth="1"/>
    <col min="3847" max="3847" width="12.44140625" style="32" customWidth="1"/>
    <col min="3848" max="3849" width="6.88671875" style="32" bestFit="1" customWidth="1"/>
    <col min="3850" max="3850" width="6.88671875" style="32" customWidth="1"/>
    <col min="3851" max="3851" width="12.44140625" style="32" customWidth="1"/>
    <col min="3852" max="3853" width="6.88671875" style="32" bestFit="1" customWidth="1"/>
    <col min="3854" max="3854" width="6.88671875" style="32" customWidth="1"/>
    <col min="3855" max="3855" width="12.44140625" style="32" customWidth="1"/>
    <col min="3856" max="3857" width="6.88671875" style="32" bestFit="1" customWidth="1"/>
    <col min="3858" max="3858" width="6.88671875" style="32" customWidth="1"/>
    <col min="3859" max="4098" width="8.88671875" style="32"/>
    <col min="4099" max="4099" width="12.44140625" style="32" customWidth="1"/>
    <col min="4100" max="4101" width="6.88671875" style="32" bestFit="1" customWidth="1"/>
    <col min="4102" max="4102" width="6.88671875" style="32" customWidth="1"/>
    <col min="4103" max="4103" width="12.44140625" style="32" customWidth="1"/>
    <col min="4104" max="4105" width="6.88671875" style="32" bestFit="1" customWidth="1"/>
    <col min="4106" max="4106" width="6.88671875" style="32" customWidth="1"/>
    <col min="4107" max="4107" width="12.44140625" style="32" customWidth="1"/>
    <col min="4108" max="4109" width="6.88671875" style="32" bestFit="1" customWidth="1"/>
    <col min="4110" max="4110" width="6.88671875" style="32" customWidth="1"/>
    <col min="4111" max="4111" width="12.44140625" style="32" customWidth="1"/>
    <col min="4112" max="4113" width="6.88671875" style="32" bestFit="1" customWidth="1"/>
    <col min="4114" max="4114" width="6.88671875" style="32" customWidth="1"/>
    <col min="4115" max="4354" width="8.88671875" style="32"/>
    <col min="4355" max="4355" width="12.44140625" style="32" customWidth="1"/>
    <col min="4356" max="4357" width="6.88671875" style="32" bestFit="1" customWidth="1"/>
    <col min="4358" max="4358" width="6.88671875" style="32" customWidth="1"/>
    <col min="4359" max="4359" width="12.44140625" style="32" customWidth="1"/>
    <col min="4360" max="4361" width="6.88671875" style="32" bestFit="1" customWidth="1"/>
    <col min="4362" max="4362" width="6.88671875" style="32" customWidth="1"/>
    <col min="4363" max="4363" width="12.44140625" style="32" customWidth="1"/>
    <col min="4364" max="4365" width="6.88671875" style="32" bestFit="1" customWidth="1"/>
    <col min="4366" max="4366" width="6.88671875" style="32" customWidth="1"/>
    <col min="4367" max="4367" width="12.44140625" style="32" customWidth="1"/>
    <col min="4368" max="4369" width="6.88671875" style="32" bestFit="1" customWidth="1"/>
    <col min="4370" max="4370" width="6.88671875" style="32" customWidth="1"/>
    <col min="4371" max="4610" width="8.88671875" style="32"/>
    <col min="4611" max="4611" width="12.44140625" style="32" customWidth="1"/>
    <col min="4612" max="4613" width="6.88671875" style="32" bestFit="1" customWidth="1"/>
    <col min="4614" max="4614" width="6.88671875" style="32" customWidth="1"/>
    <col min="4615" max="4615" width="12.44140625" style="32" customWidth="1"/>
    <col min="4616" max="4617" width="6.88671875" style="32" bestFit="1" customWidth="1"/>
    <col min="4618" max="4618" width="6.88671875" style="32" customWidth="1"/>
    <col min="4619" max="4619" width="12.44140625" style="32" customWidth="1"/>
    <col min="4620" max="4621" width="6.88671875" style="32" bestFit="1" customWidth="1"/>
    <col min="4622" max="4622" width="6.88671875" style="32" customWidth="1"/>
    <col min="4623" max="4623" width="12.44140625" style="32" customWidth="1"/>
    <col min="4624" max="4625" width="6.88671875" style="32" bestFit="1" customWidth="1"/>
    <col min="4626" max="4626" width="6.88671875" style="32" customWidth="1"/>
    <col min="4627" max="4866" width="8.88671875" style="32"/>
    <col min="4867" max="4867" width="12.44140625" style="32" customWidth="1"/>
    <col min="4868" max="4869" width="6.88671875" style="32" bestFit="1" customWidth="1"/>
    <col min="4870" max="4870" width="6.88671875" style="32" customWidth="1"/>
    <col min="4871" max="4871" width="12.44140625" style="32" customWidth="1"/>
    <col min="4872" max="4873" width="6.88671875" style="32" bestFit="1" customWidth="1"/>
    <col min="4874" max="4874" width="6.88671875" style="32" customWidth="1"/>
    <col min="4875" max="4875" width="12.44140625" style="32" customWidth="1"/>
    <col min="4876" max="4877" width="6.88671875" style="32" bestFit="1" customWidth="1"/>
    <col min="4878" max="4878" width="6.88671875" style="32" customWidth="1"/>
    <col min="4879" max="4879" width="12.44140625" style="32" customWidth="1"/>
    <col min="4880" max="4881" width="6.88671875" style="32" bestFit="1" customWidth="1"/>
    <col min="4882" max="4882" width="6.88671875" style="32" customWidth="1"/>
    <col min="4883" max="5122" width="8.88671875" style="32"/>
    <col min="5123" max="5123" width="12.44140625" style="32" customWidth="1"/>
    <col min="5124" max="5125" width="6.88671875" style="32" bestFit="1" customWidth="1"/>
    <col min="5126" max="5126" width="6.88671875" style="32" customWidth="1"/>
    <col min="5127" max="5127" width="12.44140625" style="32" customWidth="1"/>
    <col min="5128" max="5129" width="6.88671875" style="32" bestFit="1" customWidth="1"/>
    <col min="5130" max="5130" width="6.88671875" style="32" customWidth="1"/>
    <col min="5131" max="5131" width="12.44140625" style="32" customWidth="1"/>
    <col min="5132" max="5133" width="6.88671875" style="32" bestFit="1" customWidth="1"/>
    <col min="5134" max="5134" width="6.88671875" style="32" customWidth="1"/>
    <col min="5135" max="5135" width="12.44140625" style="32" customWidth="1"/>
    <col min="5136" max="5137" width="6.88671875" style="32" bestFit="1" customWidth="1"/>
    <col min="5138" max="5138" width="6.88671875" style="32" customWidth="1"/>
    <col min="5139" max="5378" width="8.88671875" style="32"/>
    <col min="5379" max="5379" width="12.44140625" style="32" customWidth="1"/>
    <col min="5380" max="5381" width="6.88671875" style="32" bestFit="1" customWidth="1"/>
    <col min="5382" max="5382" width="6.88671875" style="32" customWidth="1"/>
    <col min="5383" max="5383" width="12.44140625" style="32" customWidth="1"/>
    <col min="5384" max="5385" width="6.88671875" style="32" bestFit="1" customWidth="1"/>
    <col min="5386" max="5386" width="6.88671875" style="32" customWidth="1"/>
    <col min="5387" max="5387" width="12.44140625" style="32" customWidth="1"/>
    <col min="5388" max="5389" width="6.88671875" style="32" bestFit="1" customWidth="1"/>
    <col min="5390" max="5390" width="6.88671875" style="32" customWidth="1"/>
    <col min="5391" max="5391" width="12.44140625" style="32" customWidth="1"/>
    <col min="5392" max="5393" width="6.88671875" style="32" bestFit="1" customWidth="1"/>
    <col min="5394" max="5394" width="6.88671875" style="32" customWidth="1"/>
    <col min="5395" max="5634" width="8.88671875" style="32"/>
    <col min="5635" max="5635" width="12.44140625" style="32" customWidth="1"/>
    <col min="5636" max="5637" width="6.88671875" style="32" bestFit="1" customWidth="1"/>
    <col min="5638" max="5638" width="6.88671875" style="32" customWidth="1"/>
    <col min="5639" max="5639" width="12.44140625" style="32" customWidth="1"/>
    <col min="5640" max="5641" width="6.88671875" style="32" bestFit="1" customWidth="1"/>
    <col min="5642" max="5642" width="6.88671875" style="32" customWidth="1"/>
    <col min="5643" max="5643" width="12.44140625" style="32" customWidth="1"/>
    <col min="5644" max="5645" width="6.88671875" style="32" bestFit="1" customWidth="1"/>
    <col min="5646" max="5646" width="6.88671875" style="32" customWidth="1"/>
    <col min="5647" max="5647" width="12.44140625" style="32" customWidth="1"/>
    <col min="5648" max="5649" width="6.88671875" style="32" bestFit="1" customWidth="1"/>
    <col min="5650" max="5650" width="6.88671875" style="32" customWidth="1"/>
    <col min="5651" max="5890" width="8.88671875" style="32"/>
    <col min="5891" max="5891" width="12.44140625" style="32" customWidth="1"/>
    <col min="5892" max="5893" width="6.88671875" style="32" bestFit="1" customWidth="1"/>
    <col min="5894" max="5894" width="6.88671875" style="32" customWidth="1"/>
    <col min="5895" max="5895" width="12.44140625" style="32" customWidth="1"/>
    <col min="5896" max="5897" width="6.88671875" style="32" bestFit="1" customWidth="1"/>
    <col min="5898" max="5898" width="6.88671875" style="32" customWidth="1"/>
    <col min="5899" max="5899" width="12.44140625" style="32" customWidth="1"/>
    <col min="5900" max="5901" width="6.88671875" style="32" bestFit="1" customWidth="1"/>
    <col min="5902" max="5902" width="6.88671875" style="32" customWidth="1"/>
    <col min="5903" max="5903" width="12.44140625" style="32" customWidth="1"/>
    <col min="5904" max="5905" width="6.88671875" style="32" bestFit="1" customWidth="1"/>
    <col min="5906" max="5906" width="6.88671875" style="32" customWidth="1"/>
    <col min="5907" max="6146" width="8.88671875" style="32"/>
    <col min="6147" max="6147" width="12.44140625" style="32" customWidth="1"/>
    <col min="6148" max="6149" width="6.88671875" style="32" bestFit="1" customWidth="1"/>
    <col min="6150" max="6150" width="6.88671875" style="32" customWidth="1"/>
    <col min="6151" max="6151" width="12.44140625" style="32" customWidth="1"/>
    <col min="6152" max="6153" width="6.88671875" style="32" bestFit="1" customWidth="1"/>
    <col min="6154" max="6154" width="6.88671875" style="32" customWidth="1"/>
    <col min="6155" max="6155" width="12.44140625" style="32" customWidth="1"/>
    <col min="6156" max="6157" width="6.88671875" style="32" bestFit="1" customWidth="1"/>
    <col min="6158" max="6158" width="6.88671875" style="32" customWidth="1"/>
    <col min="6159" max="6159" width="12.44140625" style="32" customWidth="1"/>
    <col min="6160" max="6161" width="6.88671875" style="32" bestFit="1" customWidth="1"/>
    <col min="6162" max="6162" width="6.88671875" style="32" customWidth="1"/>
    <col min="6163" max="6402" width="8.88671875" style="32"/>
    <col min="6403" max="6403" width="12.44140625" style="32" customWidth="1"/>
    <col min="6404" max="6405" width="6.88671875" style="32" bestFit="1" customWidth="1"/>
    <col min="6406" max="6406" width="6.88671875" style="32" customWidth="1"/>
    <col min="6407" max="6407" width="12.44140625" style="32" customWidth="1"/>
    <col min="6408" max="6409" width="6.88671875" style="32" bestFit="1" customWidth="1"/>
    <col min="6410" max="6410" width="6.88671875" style="32" customWidth="1"/>
    <col min="6411" max="6411" width="12.44140625" style="32" customWidth="1"/>
    <col min="6412" max="6413" width="6.88671875" style="32" bestFit="1" customWidth="1"/>
    <col min="6414" max="6414" width="6.88671875" style="32" customWidth="1"/>
    <col min="6415" max="6415" width="12.44140625" style="32" customWidth="1"/>
    <col min="6416" max="6417" width="6.88671875" style="32" bestFit="1" customWidth="1"/>
    <col min="6418" max="6418" width="6.88671875" style="32" customWidth="1"/>
    <col min="6419" max="6658" width="8.88671875" style="32"/>
    <col min="6659" max="6659" width="12.44140625" style="32" customWidth="1"/>
    <col min="6660" max="6661" width="6.88671875" style="32" bestFit="1" customWidth="1"/>
    <col min="6662" max="6662" width="6.88671875" style="32" customWidth="1"/>
    <col min="6663" max="6663" width="12.44140625" style="32" customWidth="1"/>
    <col min="6664" max="6665" width="6.88671875" style="32" bestFit="1" customWidth="1"/>
    <col min="6666" max="6666" width="6.88671875" style="32" customWidth="1"/>
    <col min="6667" max="6667" width="12.44140625" style="32" customWidth="1"/>
    <col min="6668" max="6669" width="6.88671875" style="32" bestFit="1" customWidth="1"/>
    <col min="6670" max="6670" width="6.88671875" style="32" customWidth="1"/>
    <col min="6671" max="6671" width="12.44140625" style="32" customWidth="1"/>
    <col min="6672" max="6673" width="6.88671875" style="32" bestFit="1" customWidth="1"/>
    <col min="6674" max="6674" width="6.88671875" style="32" customWidth="1"/>
    <col min="6675" max="6914" width="8.88671875" style="32"/>
    <col min="6915" max="6915" width="12.44140625" style="32" customWidth="1"/>
    <col min="6916" max="6917" width="6.88671875" style="32" bestFit="1" customWidth="1"/>
    <col min="6918" max="6918" width="6.88671875" style="32" customWidth="1"/>
    <col min="6919" max="6919" width="12.44140625" style="32" customWidth="1"/>
    <col min="6920" max="6921" width="6.88671875" style="32" bestFit="1" customWidth="1"/>
    <col min="6922" max="6922" width="6.88671875" style="32" customWidth="1"/>
    <col min="6923" max="6923" width="12.44140625" style="32" customWidth="1"/>
    <col min="6924" max="6925" width="6.88671875" style="32" bestFit="1" customWidth="1"/>
    <col min="6926" max="6926" width="6.88671875" style="32" customWidth="1"/>
    <col min="6927" max="6927" width="12.44140625" style="32" customWidth="1"/>
    <col min="6928" max="6929" width="6.88671875" style="32" bestFit="1" customWidth="1"/>
    <col min="6930" max="6930" width="6.88671875" style="32" customWidth="1"/>
    <col min="6931" max="7170" width="8.88671875" style="32"/>
    <col min="7171" max="7171" width="12.44140625" style="32" customWidth="1"/>
    <col min="7172" max="7173" width="6.88671875" style="32" bestFit="1" customWidth="1"/>
    <col min="7174" max="7174" width="6.88671875" style="32" customWidth="1"/>
    <col min="7175" max="7175" width="12.44140625" style="32" customWidth="1"/>
    <col min="7176" max="7177" width="6.88671875" style="32" bestFit="1" customWidth="1"/>
    <col min="7178" max="7178" width="6.88671875" style="32" customWidth="1"/>
    <col min="7179" max="7179" width="12.44140625" style="32" customWidth="1"/>
    <col min="7180" max="7181" width="6.88671875" style="32" bestFit="1" customWidth="1"/>
    <col min="7182" max="7182" width="6.88671875" style="32" customWidth="1"/>
    <col min="7183" max="7183" width="12.44140625" style="32" customWidth="1"/>
    <col min="7184" max="7185" width="6.88671875" style="32" bestFit="1" customWidth="1"/>
    <col min="7186" max="7186" width="6.88671875" style="32" customWidth="1"/>
    <col min="7187" max="7426" width="8.88671875" style="32"/>
    <col min="7427" max="7427" width="12.44140625" style="32" customWidth="1"/>
    <col min="7428" max="7429" width="6.88671875" style="32" bestFit="1" customWidth="1"/>
    <col min="7430" max="7430" width="6.88671875" style="32" customWidth="1"/>
    <col min="7431" max="7431" width="12.44140625" style="32" customWidth="1"/>
    <col min="7432" max="7433" width="6.88671875" style="32" bestFit="1" customWidth="1"/>
    <col min="7434" max="7434" width="6.88671875" style="32" customWidth="1"/>
    <col min="7435" max="7435" width="12.44140625" style="32" customWidth="1"/>
    <col min="7436" max="7437" width="6.88671875" style="32" bestFit="1" customWidth="1"/>
    <col min="7438" max="7438" width="6.88671875" style="32" customWidth="1"/>
    <col min="7439" max="7439" width="12.44140625" style="32" customWidth="1"/>
    <col min="7440" max="7441" width="6.88671875" style="32" bestFit="1" customWidth="1"/>
    <col min="7442" max="7442" width="6.88671875" style="32" customWidth="1"/>
    <col min="7443" max="7682" width="8.88671875" style="32"/>
    <col min="7683" max="7683" width="12.44140625" style="32" customWidth="1"/>
    <col min="7684" max="7685" width="6.88671875" style="32" bestFit="1" customWidth="1"/>
    <col min="7686" max="7686" width="6.88671875" style="32" customWidth="1"/>
    <col min="7687" max="7687" width="12.44140625" style="32" customWidth="1"/>
    <col min="7688" max="7689" width="6.88671875" style="32" bestFit="1" customWidth="1"/>
    <col min="7690" max="7690" width="6.88671875" style="32" customWidth="1"/>
    <col min="7691" max="7691" width="12.44140625" style="32" customWidth="1"/>
    <col min="7692" max="7693" width="6.88671875" style="32" bestFit="1" customWidth="1"/>
    <col min="7694" max="7694" width="6.88671875" style="32" customWidth="1"/>
    <col min="7695" max="7695" width="12.44140625" style="32" customWidth="1"/>
    <col min="7696" max="7697" width="6.88671875" style="32" bestFit="1" customWidth="1"/>
    <col min="7698" max="7698" width="6.88671875" style="32" customWidth="1"/>
    <col min="7699" max="7938" width="8.88671875" style="32"/>
    <col min="7939" max="7939" width="12.44140625" style="32" customWidth="1"/>
    <col min="7940" max="7941" width="6.88671875" style="32" bestFit="1" customWidth="1"/>
    <col min="7942" max="7942" width="6.88671875" style="32" customWidth="1"/>
    <col min="7943" max="7943" width="12.44140625" style="32" customWidth="1"/>
    <col min="7944" max="7945" width="6.88671875" style="32" bestFit="1" customWidth="1"/>
    <col min="7946" max="7946" width="6.88671875" style="32" customWidth="1"/>
    <col min="7947" max="7947" width="12.44140625" style="32" customWidth="1"/>
    <col min="7948" max="7949" width="6.88671875" style="32" bestFit="1" customWidth="1"/>
    <col min="7950" max="7950" width="6.88671875" style="32" customWidth="1"/>
    <col min="7951" max="7951" width="12.44140625" style="32" customWidth="1"/>
    <col min="7952" max="7953" width="6.88671875" style="32" bestFit="1" customWidth="1"/>
    <col min="7954" max="7954" width="6.88671875" style="32" customWidth="1"/>
    <col min="7955" max="8194" width="8.88671875" style="32"/>
    <col min="8195" max="8195" width="12.44140625" style="32" customWidth="1"/>
    <col min="8196" max="8197" width="6.88671875" style="32" bestFit="1" customWidth="1"/>
    <col min="8198" max="8198" width="6.88671875" style="32" customWidth="1"/>
    <col min="8199" max="8199" width="12.44140625" style="32" customWidth="1"/>
    <col min="8200" max="8201" width="6.88671875" style="32" bestFit="1" customWidth="1"/>
    <col min="8202" max="8202" width="6.88671875" style="32" customWidth="1"/>
    <col min="8203" max="8203" width="12.44140625" style="32" customWidth="1"/>
    <col min="8204" max="8205" width="6.88671875" style="32" bestFit="1" customWidth="1"/>
    <col min="8206" max="8206" width="6.88671875" style="32" customWidth="1"/>
    <col min="8207" max="8207" width="12.44140625" style="32" customWidth="1"/>
    <col min="8208" max="8209" width="6.88671875" style="32" bestFit="1" customWidth="1"/>
    <col min="8210" max="8210" width="6.88671875" style="32" customWidth="1"/>
    <col min="8211" max="8450" width="8.88671875" style="32"/>
    <col min="8451" max="8451" width="12.44140625" style="32" customWidth="1"/>
    <col min="8452" max="8453" width="6.88671875" style="32" bestFit="1" customWidth="1"/>
    <col min="8454" max="8454" width="6.88671875" style="32" customWidth="1"/>
    <col min="8455" max="8455" width="12.44140625" style="32" customWidth="1"/>
    <col min="8456" max="8457" width="6.88671875" style="32" bestFit="1" customWidth="1"/>
    <col min="8458" max="8458" width="6.88671875" style="32" customWidth="1"/>
    <col min="8459" max="8459" width="12.44140625" style="32" customWidth="1"/>
    <col min="8460" max="8461" width="6.88671875" style="32" bestFit="1" customWidth="1"/>
    <col min="8462" max="8462" width="6.88671875" style="32" customWidth="1"/>
    <col min="8463" max="8463" width="12.44140625" style="32" customWidth="1"/>
    <col min="8464" max="8465" width="6.88671875" style="32" bestFit="1" customWidth="1"/>
    <col min="8466" max="8466" width="6.88671875" style="32" customWidth="1"/>
    <col min="8467" max="8706" width="8.88671875" style="32"/>
    <col min="8707" max="8707" width="12.44140625" style="32" customWidth="1"/>
    <col min="8708" max="8709" width="6.88671875" style="32" bestFit="1" customWidth="1"/>
    <col min="8710" max="8710" width="6.88671875" style="32" customWidth="1"/>
    <col min="8711" max="8711" width="12.44140625" style="32" customWidth="1"/>
    <col min="8712" max="8713" width="6.88671875" style="32" bestFit="1" customWidth="1"/>
    <col min="8714" max="8714" width="6.88671875" style="32" customWidth="1"/>
    <col min="8715" max="8715" width="12.44140625" style="32" customWidth="1"/>
    <col min="8716" max="8717" width="6.88671875" style="32" bestFit="1" customWidth="1"/>
    <col min="8718" max="8718" width="6.88671875" style="32" customWidth="1"/>
    <col min="8719" max="8719" width="12.44140625" style="32" customWidth="1"/>
    <col min="8720" max="8721" width="6.88671875" style="32" bestFit="1" customWidth="1"/>
    <col min="8722" max="8722" width="6.88671875" style="32" customWidth="1"/>
    <col min="8723" max="8962" width="8.88671875" style="32"/>
    <col min="8963" max="8963" width="12.44140625" style="32" customWidth="1"/>
    <col min="8964" max="8965" width="6.88671875" style="32" bestFit="1" customWidth="1"/>
    <col min="8966" max="8966" width="6.88671875" style="32" customWidth="1"/>
    <col min="8967" max="8967" width="12.44140625" style="32" customWidth="1"/>
    <col min="8968" max="8969" width="6.88671875" style="32" bestFit="1" customWidth="1"/>
    <col min="8970" max="8970" width="6.88671875" style="32" customWidth="1"/>
    <col min="8971" max="8971" width="12.44140625" style="32" customWidth="1"/>
    <col min="8972" max="8973" width="6.88671875" style="32" bestFit="1" customWidth="1"/>
    <col min="8974" max="8974" width="6.88671875" style="32" customWidth="1"/>
    <col min="8975" max="8975" width="12.44140625" style="32" customWidth="1"/>
    <col min="8976" max="8977" width="6.88671875" style="32" bestFit="1" customWidth="1"/>
    <col min="8978" max="8978" width="6.88671875" style="32" customWidth="1"/>
    <col min="8979" max="9218" width="8.88671875" style="32"/>
    <col min="9219" max="9219" width="12.44140625" style="32" customWidth="1"/>
    <col min="9220" max="9221" width="6.88671875" style="32" bestFit="1" customWidth="1"/>
    <col min="9222" max="9222" width="6.88671875" style="32" customWidth="1"/>
    <col min="9223" max="9223" width="12.44140625" style="32" customWidth="1"/>
    <col min="9224" max="9225" width="6.88671875" style="32" bestFit="1" customWidth="1"/>
    <col min="9226" max="9226" width="6.88671875" style="32" customWidth="1"/>
    <col min="9227" max="9227" width="12.44140625" style="32" customWidth="1"/>
    <col min="9228" max="9229" width="6.88671875" style="32" bestFit="1" customWidth="1"/>
    <col min="9230" max="9230" width="6.88671875" style="32" customWidth="1"/>
    <col min="9231" max="9231" width="12.44140625" style="32" customWidth="1"/>
    <col min="9232" max="9233" width="6.88671875" style="32" bestFit="1" customWidth="1"/>
    <col min="9234" max="9234" width="6.88671875" style="32" customWidth="1"/>
    <col min="9235" max="9474" width="8.88671875" style="32"/>
    <col min="9475" max="9475" width="12.44140625" style="32" customWidth="1"/>
    <col min="9476" max="9477" width="6.88671875" style="32" bestFit="1" customWidth="1"/>
    <col min="9478" max="9478" width="6.88671875" style="32" customWidth="1"/>
    <col min="9479" max="9479" width="12.44140625" style="32" customWidth="1"/>
    <col min="9480" max="9481" width="6.88671875" style="32" bestFit="1" customWidth="1"/>
    <col min="9482" max="9482" width="6.88671875" style="32" customWidth="1"/>
    <col min="9483" max="9483" width="12.44140625" style="32" customWidth="1"/>
    <col min="9484" max="9485" width="6.88671875" style="32" bestFit="1" customWidth="1"/>
    <col min="9486" max="9486" width="6.88671875" style="32" customWidth="1"/>
    <col min="9487" max="9487" width="12.44140625" style="32" customWidth="1"/>
    <col min="9488" max="9489" width="6.88671875" style="32" bestFit="1" customWidth="1"/>
    <col min="9490" max="9490" width="6.88671875" style="32" customWidth="1"/>
    <col min="9491" max="9730" width="8.88671875" style="32"/>
    <col min="9731" max="9731" width="12.44140625" style="32" customWidth="1"/>
    <col min="9732" max="9733" width="6.88671875" style="32" bestFit="1" customWidth="1"/>
    <col min="9734" max="9734" width="6.88671875" style="32" customWidth="1"/>
    <col min="9735" max="9735" width="12.44140625" style="32" customWidth="1"/>
    <col min="9736" max="9737" width="6.88671875" style="32" bestFit="1" customWidth="1"/>
    <col min="9738" max="9738" width="6.88671875" style="32" customWidth="1"/>
    <col min="9739" max="9739" width="12.44140625" style="32" customWidth="1"/>
    <col min="9740" max="9741" width="6.88671875" style="32" bestFit="1" customWidth="1"/>
    <col min="9742" max="9742" width="6.88671875" style="32" customWidth="1"/>
    <col min="9743" max="9743" width="12.44140625" style="32" customWidth="1"/>
    <col min="9744" max="9745" width="6.88671875" style="32" bestFit="1" customWidth="1"/>
    <col min="9746" max="9746" width="6.88671875" style="32" customWidth="1"/>
    <col min="9747" max="9986" width="8.88671875" style="32"/>
    <col min="9987" max="9987" width="12.44140625" style="32" customWidth="1"/>
    <col min="9988" max="9989" width="6.88671875" style="32" bestFit="1" customWidth="1"/>
    <col min="9990" max="9990" width="6.88671875" style="32" customWidth="1"/>
    <col min="9991" max="9991" width="12.44140625" style="32" customWidth="1"/>
    <col min="9992" max="9993" width="6.88671875" style="32" bestFit="1" customWidth="1"/>
    <col min="9994" max="9994" width="6.88671875" style="32" customWidth="1"/>
    <col min="9995" max="9995" width="12.44140625" style="32" customWidth="1"/>
    <col min="9996" max="9997" width="6.88671875" style="32" bestFit="1" customWidth="1"/>
    <col min="9998" max="9998" width="6.88671875" style="32" customWidth="1"/>
    <col min="9999" max="9999" width="12.44140625" style="32" customWidth="1"/>
    <col min="10000" max="10001" width="6.88671875" style="32" bestFit="1" customWidth="1"/>
    <col min="10002" max="10002" width="6.88671875" style="32" customWidth="1"/>
    <col min="10003" max="10242" width="8.88671875" style="32"/>
    <col min="10243" max="10243" width="12.44140625" style="32" customWidth="1"/>
    <col min="10244" max="10245" width="6.88671875" style="32" bestFit="1" customWidth="1"/>
    <col min="10246" max="10246" width="6.88671875" style="32" customWidth="1"/>
    <col min="10247" max="10247" width="12.44140625" style="32" customWidth="1"/>
    <col min="10248" max="10249" width="6.88671875" style="32" bestFit="1" customWidth="1"/>
    <col min="10250" max="10250" width="6.88671875" style="32" customWidth="1"/>
    <col min="10251" max="10251" width="12.44140625" style="32" customWidth="1"/>
    <col min="10252" max="10253" width="6.88671875" style="32" bestFit="1" customWidth="1"/>
    <col min="10254" max="10254" width="6.88671875" style="32" customWidth="1"/>
    <col min="10255" max="10255" width="12.44140625" style="32" customWidth="1"/>
    <col min="10256" max="10257" width="6.88671875" style="32" bestFit="1" customWidth="1"/>
    <col min="10258" max="10258" width="6.88671875" style="32" customWidth="1"/>
    <col min="10259" max="10498" width="8.88671875" style="32"/>
    <col min="10499" max="10499" width="12.44140625" style="32" customWidth="1"/>
    <col min="10500" max="10501" width="6.88671875" style="32" bestFit="1" customWidth="1"/>
    <col min="10502" max="10502" width="6.88671875" style="32" customWidth="1"/>
    <col min="10503" max="10503" width="12.44140625" style="32" customWidth="1"/>
    <col min="10504" max="10505" width="6.88671875" style="32" bestFit="1" customWidth="1"/>
    <col min="10506" max="10506" width="6.88671875" style="32" customWidth="1"/>
    <col min="10507" max="10507" width="12.44140625" style="32" customWidth="1"/>
    <col min="10508" max="10509" width="6.88671875" style="32" bestFit="1" customWidth="1"/>
    <col min="10510" max="10510" width="6.88671875" style="32" customWidth="1"/>
    <col min="10511" max="10511" width="12.44140625" style="32" customWidth="1"/>
    <col min="10512" max="10513" width="6.88671875" style="32" bestFit="1" customWidth="1"/>
    <col min="10514" max="10514" width="6.88671875" style="32" customWidth="1"/>
    <col min="10515" max="10754" width="8.88671875" style="32"/>
    <col min="10755" max="10755" width="12.44140625" style="32" customWidth="1"/>
    <col min="10756" max="10757" width="6.88671875" style="32" bestFit="1" customWidth="1"/>
    <col min="10758" max="10758" width="6.88671875" style="32" customWidth="1"/>
    <col min="10759" max="10759" width="12.44140625" style="32" customWidth="1"/>
    <col min="10760" max="10761" width="6.88671875" style="32" bestFit="1" customWidth="1"/>
    <col min="10762" max="10762" width="6.88671875" style="32" customWidth="1"/>
    <col min="10763" max="10763" width="12.44140625" style="32" customWidth="1"/>
    <col min="10764" max="10765" width="6.88671875" style="32" bestFit="1" customWidth="1"/>
    <col min="10766" max="10766" width="6.88671875" style="32" customWidth="1"/>
    <col min="10767" max="10767" width="12.44140625" style="32" customWidth="1"/>
    <col min="10768" max="10769" width="6.88671875" style="32" bestFit="1" customWidth="1"/>
    <col min="10770" max="10770" width="6.88671875" style="32" customWidth="1"/>
    <col min="10771" max="11010" width="8.88671875" style="32"/>
    <col min="11011" max="11011" width="12.44140625" style="32" customWidth="1"/>
    <col min="11012" max="11013" width="6.88671875" style="32" bestFit="1" customWidth="1"/>
    <col min="11014" max="11014" width="6.88671875" style="32" customWidth="1"/>
    <col min="11015" max="11015" width="12.44140625" style="32" customWidth="1"/>
    <col min="11016" max="11017" width="6.88671875" style="32" bestFit="1" customWidth="1"/>
    <col min="11018" max="11018" width="6.88671875" style="32" customWidth="1"/>
    <col min="11019" max="11019" width="12.44140625" style="32" customWidth="1"/>
    <col min="11020" max="11021" width="6.88671875" style="32" bestFit="1" customWidth="1"/>
    <col min="11022" max="11022" width="6.88671875" style="32" customWidth="1"/>
    <col min="11023" max="11023" width="12.44140625" style="32" customWidth="1"/>
    <col min="11024" max="11025" width="6.88671875" style="32" bestFit="1" customWidth="1"/>
    <col min="11026" max="11026" width="6.88671875" style="32" customWidth="1"/>
    <col min="11027" max="11266" width="8.88671875" style="32"/>
    <col min="11267" max="11267" width="12.44140625" style="32" customWidth="1"/>
    <col min="11268" max="11269" width="6.88671875" style="32" bestFit="1" customWidth="1"/>
    <col min="11270" max="11270" width="6.88671875" style="32" customWidth="1"/>
    <col min="11271" max="11271" width="12.44140625" style="32" customWidth="1"/>
    <col min="11272" max="11273" width="6.88671875" style="32" bestFit="1" customWidth="1"/>
    <col min="11274" max="11274" width="6.88671875" style="32" customWidth="1"/>
    <col min="11275" max="11275" width="12.44140625" style="32" customWidth="1"/>
    <col min="11276" max="11277" width="6.88671875" style="32" bestFit="1" customWidth="1"/>
    <col min="11278" max="11278" width="6.88671875" style="32" customWidth="1"/>
    <col min="11279" max="11279" width="12.44140625" style="32" customWidth="1"/>
    <col min="11280" max="11281" width="6.88671875" style="32" bestFit="1" customWidth="1"/>
    <col min="11282" max="11282" width="6.88671875" style="32" customWidth="1"/>
    <col min="11283" max="11522" width="8.88671875" style="32"/>
    <col min="11523" max="11523" width="12.44140625" style="32" customWidth="1"/>
    <col min="11524" max="11525" width="6.88671875" style="32" bestFit="1" customWidth="1"/>
    <col min="11526" max="11526" width="6.88671875" style="32" customWidth="1"/>
    <col min="11527" max="11527" width="12.44140625" style="32" customWidth="1"/>
    <col min="11528" max="11529" width="6.88671875" style="32" bestFit="1" customWidth="1"/>
    <col min="11530" max="11530" width="6.88671875" style="32" customWidth="1"/>
    <col min="11531" max="11531" width="12.44140625" style="32" customWidth="1"/>
    <col min="11532" max="11533" width="6.88671875" style="32" bestFit="1" customWidth="1"/>
    <col min="11534" max="11534" width="6.88671875" style="32" customWidth="1"/>
    <col min="11535" max="11535" width="12.44140625" style="32" customWidth="1"/>
    <col min="11536" max="11537" width="6.88671875" style="32" bestFit="1" customWidth="1"/>
    <col min="11538" max="11538" width="6.88671875" style="32" customWidth="1"/>
    <col min="11539" max="11778" width="8.88671875" style="32"/>
    <col min="11779" max="11779" width="12.44140625" style="32" customWidth="1"/>
    <col min="11780" max="11781" width="6.88671875" style="32" bestFit="1" customWidth="1"/>
    <col min="11782" max="11782" width="6.88671875" style="32" customWidth="1"/>
    <col min="11783" max="11783" width="12.44140625" style="32" customWidth="1"/>
    <col min="11784" max="11785" width="6.88671875" style="32" bestFit="1" customWidth="1"/>
    <col min="11786" max="11786" width="6.88671875" style="32" customWidth="1"/>
    <col min="11787" max="11787" width="12.44140625" style="32" customWidth="1"/>
    <col min="11788" max="11789" width="6.88671875" style="32" bestFit="1" customWidth="1"/>
    <col min="11790" max="11790" width="6.88671875" style="32" customWidth="1"/>
    <col min="11791" max="11791" width="12.44140625" style="32" customWidth="1"/>
    <col min="11792" max="11793" width="6.88671875" style="32" bestFit="1" customWidth="1"/>
    <col min="11794" max="11794" width="6.88671875" style="32" customWidth="1"/>
    <col min="11795" max="12034" width="8.88671875" style="32"/>
    <col min="12035" max="12035" width="12.44140625" style="32" customWidth="1"/>
    <col min="12036" max="12037" width="6.88671875" style="32" bestFit="1" customWidth="1"/>
    <col min="12038" max="12038" width="6.88671875" style="32" customWidth="1"/>
    <col min="12039" max="12039" width="12.44140625" style="32" customWidth="1"/>
    <col min="12040" max="12041" width="6.88671875" style="32" bestFit="1" customWidth="1"/>
    <col min="12042" max="12042" width="6.88671875" style="32" customWidth="1"/>
    <col min="12043" max="12043" width="12.44140625" style="32" customWidth="1"/>
    <col min="12044" max="12045" width="6.88671875" style="32" bestFit="1" customWidth="1"/>
    <col min="12046" max="12046" width="6.88671875" style="32" customWidth="1"/>
    <col min="12047" max="12047" width="12.44140625" style="32" customWidth="1"/>
    <col min="12048" max="12049" width="6.88671875" style="32" bestFit="1" customWidth="1"/>
    <col min="12050" max="12050" width="6.88671875" style="32" customWidth="1"/>
    <col min="12051" max="12290" width="8.88671875" style="32"/>
    <col min="12291" max="12291" width="12.44140625" style="32" customWidth="1"/>
    <col min="12292" max="12293" width="6.88671875" style="32" bestFit="1" customWidth="1"/>
    <col min="12294" max="12294" width="6.88671875" style="32" customWidth="1"/>
    <col min="12295" max="12295" width="12.44140625" style="32" customWidth="1"/>
    <col min="12296" max="12297" width="6.88671875" style="32" bestFit="1" customWidth="1"/>
    <col min="12298" max="12298" width="6.88671875" style="32" customWidth="1"/>
    <col min="12299" max="12299" width="12.44140625" style="32" customWidth="1"/>
    <col min="12300" max="12301" width="6.88671875" style="32" bestFit="1" customWidth="1"/>
    <col min="12302" max="12302" width="6.88671875" style="32" customWidth="1"/>
    <col min="12303" max="12303" width="12.44140625" style="32" customWidth="1"/>
    <col min="12304" max="12305" width="6.88671875" style="32" bestFit="1" customWidth="1"/>
    <col min="12306" max="12306" width="6.88671875" style="32" customWidth="1"/>
    <col min="12307" max="12546" width="8.88671875" style="32"/>
    <col min="12547" max="12547" width="12.44140625" style="32" customWidth="1"/>
    <col min="12548" max="12549" width="6.88671875" style="32" bestFit="1" customWidth="1"/>
    <col min="12550" max="12550" width="6.88671875" style="32" customWidth="1"/>
    <col min="12551" max="12551" width="12.44140625" style="32" customWidth="1"/>
    <col min="12552" max="12553" width="6.88671875" style="32" bestFit="1" customWidth="1"/>
    <col min="12554" max="12554" width="6.88671875" style="32" customWidth="1"/>
    <col min="12555" max="12555" width="12.44140625" style="32" customWidth="1"/>
    <col min="12556" max="12557" width="6.88671875" style="32" bestFit="1" customWidth="1"/>
    <col min="12558" max="12558" width="6.88671875" style="32" customWidth="1"/>
    <col min="12559" max="12559" width="12.44140625" style="32" customWidth="1"/>
    <col min="12560" max="12561" width="6.88671875" style="32" bestFit="1" customWidth="1"/>
    <col min="12562" max="12562" width="6.88671875" style="32" customWidth="1"/>
    <col min="12563" max="12802" width="8.88671875" style="32"/>
    <col min="12803" max="12803" width="12.44140625" style="32" customWidth="1"/>
    <col min="12804" max="12805" width="6.88671875" style="32" bestFit="1" customWidth="1"/>
    <col min="12806" max="12806" width="6.88671875" style="32" customWidth="1"/>
    <col min="12807" max="12807" width="12.44140625" style="32" customWidth="1"/>
    <col min="12808" max="12809" width="6.88671875" style="32" bestFit="1" customWidth="1"/>
    <col min="12810" max="12810" width="6.88671875" style="32" customWidth="1"/>
    <col min="12811" max="12811" width="12.44140625" style="32" customWidth="1"/>
    <col min="12812" max="12813" width="6.88671875" style="32" bestFit="1" customWidth="1"/>
    <col min="12814" max="12814" width="6.88671875" style="32" customWidth="1"/>
    <col min="12815" max="12815" width="12.44140625" style="32" customWidth="1"/>
    <col min="12816" max="12817" width="6.88671875" style="32" bestFit="1" customWidth="1"/>
    <col min="12818" max="12818" width="6.88671875" style="32" customWidth="1"/>
    <col min="12819" max="13058" width="8.88671875" style="32"/>
    <col min="13059" max="13059" width="12.44140625" style="32" customWidth="1"/>
    <col min="13060" max="13061" width="6.88671875" style="32" bestFit="1" customWidth="1"/>
    <col min="13062" max="13062" width="6.88671875" style="32" customWidth="1"/>
    <col min="13063" max="13063" width="12.44140625" style="32" customWidth="1"/>
    <col min="13064" max="13065" width="6.88671875" style="32" bestFit="1" customWidth="1"/>
    <col min="13066" max="13066" width="6.88671875" style="32" customWidth="1"/>
    <col min="13067" max="13067" width="12.44140625" style="32" customWidth="1"/>
    <col min="13068" max="13069" width="6.88671875" style="32" bestFit="1" customWidth="1"/>
    <col min="13070" max="13070" width="6.88671875" style="32" customWidth="1"/>
    <col min="13071" max="13071" width="12.44140625" style="32" customWidth="1"/>
    <col min="13072" max="13073" width="6.88671875" style="32" bestFit="1" customWidth="1"/>
    <col min="13074" max="13074" width="6.88671875" style="32" customWidth="1"/>
    <col min="13075" max="13314" width="8.88671875" style="32"/>
    <col min="13315" max="13315" width="12.44140625" style="32" customWidth="1"/>
    <col min="13316" max="13317" width="6.88671875" style="32" bestFit="1" customWidth="1"/>
    <col min="13318" max="13318" width="6.88671875" style="32" customWidth="1"/>
    <col min="13319" max="13319" width="12.44140625" style="32" customWidth="1"/>
    <col min="13320" max="13321" width="6.88671875" style="32" bestFit="1" customWidth="1"/>
    <col min="13322" max="13322" width="6.88671875" style="32" customWidth="1"/>
    <col min="13323" max="13323" width="12.44140625" style="32" customWidth="1"/>
    <col min="13324" max="13325" width="6.88671875" style="32" bestFit="1" customWidth="1"/>
    <col min="13326" max="13326" width="6.88671875" style="32" customWidth="1"/>
    <col min="13327" max="13327" width="12.44140625" style="32" customWidth="1"/>
    <col min="13328" max="13329" width="6.88671875" style="32" bestFit="1" customWidth="1"/>
    <col min="13330" max="13330" width="6.88671875" style="32" customWidth="1"/>
    <col min="13331" max="13570" width="8.88671875" style="32"/>
    <col min="13571" max="13571" width="12.44140625" style="32" customWidth="1"/>
    <col min="13572" max="13573" width="6.88671875" style="32" bestFit="1" customWidth="1"/>
    <col min="13574" max="13574" width="6.88671875" style="32" customWidth="1"/>
    <col min="13575" max="13575" width="12.44140625" style="32" customWidth="1"/>
    <col min="13576" max="13577" width="6.88671875" style="32" bestFit="1" customWidth="1"/>
    <col min="13578" max="13578" width="6.88671875" style="32" customWidth="1"/>
    <col min="13579" max="13579" width="12.44140625" style="32" customWidth="1"/>
    <col min="13580" max="13581" width="6.88671875" style="32" bestFit="1" customWidth="1"/>
    <col min="13582" max="13582" width="6.88671875" style="32" customWidth="1"/>
    <col min="13583" max="13583" width="12.44140625" style="32" customWidth="1"/>
    <col min="13584" max="13585" width="6.88671875" style="32" bestFit="1" customWidth="1"/>
    <col min="13586" max="13586" width="6.88671875" style="32" customWidth="1"/>
    <col min="13587" max="13826" width="8.88671875" style="32"/>
    <col min="13827" max="13827" width="12.44140625" style="32" customWidth="1"/>
    <col min="13828" max="13829" width="6.88671875" style="32" bestFit="1" customWidth="1"/>
    <col min="13830" max="13830" width="6.88671875" style="32" customWidth="1"/>
    <col min="13831" max="13831" width="12.44140625" style="32" customWidth="1"/>
    <col min="13832" max="13833" width="6.88671875" style="32" bestFit="1" customWidth="1"/>
    <col min="13834" max="13834" width="6.88671875" style="32" customWidth="1"/>
    <col min="13835" max="13835" width="12.44140625" style="32" customWidth="1"/>
    <col min="13836" max="13837" width="6.88671875" style="32" bestFit="1" customWidth="1"/>
    <col min="13838" max="13838" width="6.88671875" style="32" customWidth="1"/>
    <col min="13839" max="13839" width="12.44140625" style="32" customWidth="1"/>
    <col min="13840" max="13841" width="6.88671875" style="32" bestFit="1" customWidth="1"/>
    <col min="13842" max="13842" width="6.88671875" style="32" customWidth="1"/>
    <col min="13843" max="14082" width="8.88671875" style="32"/>
    <col min="14083" max="14083" width="12.44140625" style="32" customWidth="1"/>
    <col min="14084" max="14085" width="6.88671875" style="32" bestFit="1" customWidth="1"/>
    <col min="14086" max="14086" width="6.88671875" style="32" customWidth="1"/>
    <col min="14087" max="14087" width="12.44140625" style="32" customWidth="1"/>
    <col min="14088" max="14089" width="6.88671875" style="32" bestFit="1" customWidth="1"/>
    <col min="14090" max="14090" width="6.88671875" style="32" customWidth="1"/>
    <col min="14091" max="14091" width="12.44140625" style="32" customWidth="1"/>
    <col min="14092" max="14093" width="6.88671875" style="32" bestFit="1" customWidth="1"/>
    <col min="14094" max="14094" width="6.88671875" style="32" customWidth="1"/>
    <col min="14095" max="14095" width="12.44140625" style="32" customWidth="1"/>
    <col min="14096" max="14097" width="6.88671875" style="32" bestFit="1" customWidth="1"/>
    <col min="14098" max="14098" width="6.88671875" style="32" customWidth="1"/>
    <col min="14099" max="14338" width="8.88671875" style="32"/>
    <col min="14339" max="14339" width="12.44140625" style="32" customWidth="1"/>
    <col min="14340" max="14341" width="6.88671875" style="32" bestFit="1" customWidth="1"/>
    <col min="14342" max="14342" width="6.88671875" style="32" customWidth="1"/>
    <col min="14343" max="14343" width="12.44140625" style="32" customWidth="1"/>
    <col min="14344" max="14345" width="6.88671875" style="32" bestFit="1" customWidth="1"/>
    <col min="14346" max="14346" width="6.88671875" style="32" customWidth="1"/>
    <col min="14347" max="14347" width="12.44140625" style="32" customWidth="1"/>
    <col min="14348" max="14349" width="6.88671875" style="32" bestFit="1" customWidth="1"/>
    <col min="14350" max="14350" width="6.88671875" style="32" customWidth="1"/>
    <col min="14351" max="14351" width="12.44140625" style="32" customWidth="1"/>
    <col min="14352" max="14353" width="6.88671875" style="32" bestFit="1" customWidth="1"/>
    <col min="14354" max="14354" width="6.88671875" style="32" customWidth="1"/>
    <col min="14355" max="14594" width="8.88671875" style="32"/>
    <col min="14595" max="14595" width="12.44140625" style="32" customWidth="1"/>
    <col min="14596" max="14597" width="6.88671875" style="32" bestFit="1" customWidth="1"/>
    <col min="14598" max="14598" width="6.88671875" style="32" customWidth="1"/>
    <col min="14599" max="14599" width="12.44140625" style="32" customWidth="1"/>
    <col min="14600" max="14601" width="6.88671875" style="32" bestFit="1" customWidth="1"/>
    <col min="14602" max="14602" width="6.88671875" style="32" customWidth="1"/>
    <col min="14603" max="14603" width="12.44140625" style="32" customWidth="1"/>
    <col min="14604" max="14605" width="6.88671875" style="32" bestFit="1" customWidth="1"/>
    <col min="14606" max="14606" width="6.88671875" style="32" customWidth="1"/>
    <col min="14607" max="14607" width="12.44140625" style="32" customWidth="1"/>
    <col min="14608" max="14609" width="6.88671875" style="32" bestFit="1" customWidth="1"/>
    <col min="14610" max="14610" width="6.88671875" style="32" customWidth="1"/>
    <col min="14611" max="14850" width="8.88671875" style="32"/>
    <col min="14851" max="14851" width="12.44140625" style="32" customWidth="1"/>
    <col min="14852" max="14853" width="6.88671875" style="32" bestFit="1" customWidth="1"/>
    <col min="14854" max="14854" width="6.88671875" style="32" customWidth="1"/>
    <col min="14855" max="14855" width="12.44140625" style="32" customWidth="1"/>
    <col min="14856" max="14857" width="6.88671875" style="32" bestFit="1" customWidth="1"/>
    <col min="14858" max="14858" width="6.88671875" style="32" customWidth="1"/>
    <col min="14859" max="14859" width="12.44140625" style="32" customWidth="1"/>
    <col min="14860" max="14861" width="6.88671875" style="32" bestFit="1" customWidth="1"/>
    <col min="14862" max="14862" width="6.88671875" style="32" customWidth="1"/>
    <col min="14863" max="14863" width="12.44140625" style="32" customWidth="1"/>
    <col min="14864" max="14865" width="6.88671875" style="32" bestFit="1" customWidth="1"/>
    <col min="14866" max="14866" width="6.88671875" style="32" customWidth="1"/>
    <col min="14867" max="15106" width="8.88671875" style="32"/>
    <col min="15107" max="15107" width="12.44140625" style="32" customWidth="1"/>
    <col min="15108" max="15109" width="6.88671875" style="32" bestFit="1" customWidth="1"/>
    <col min="15110" max="15110" width="6.88671875" style="32" customWidth="1"/>
    <col min="15111" max="15111" width="12.44140625" style="32" customWidth="1"/>
    <col min="15112" max="15113" width="6.88671875" style="32" bestFit="1" customWidth="1"/>
    <col min="15114" max="15114" width="6.88671875" style="32" customWidth="1"/>
    <col min="15115" max="15115" width="12.44140625" style="32" customWidth="1"/>
    <col min="15116" max="15117" width="6.88671875" style="32" bestFit="1" customWidth="1"/>
    <col min="15118" max="15118" width="6.88671875" style="32" customWidth="1"/>
    <col min="15119" max="15119" width="12.44140625" style="32" customWidth="1"/>
    <col min="15120" max="15121" width="6.88671875" style="32" bestFit="1" customWidth="1"/>
    <col min="15122" max="15122" width="6.88671875" style="32" customWidth="1"/>
    <col min="15123" max="15362" width="8.88671875" style="32"/>
    <col min="15363" max="15363" width="12.44140625" style="32" customWidth="1"/>
    <col min="15364" max="15365" width="6.88671875" style="32" bestFit="1" customWidth="1"/>
    <col min="15366" max="15366" width="6.88671875" style="32" customWidth="1"/>
    <col min="15367" max="15367" width="12.44140625" style="32" customWidth="1"/>
    <col min="15368" max="15369" width="6.88671875" style="32" bestFit="1" customWidth="1"/>
    <col min="15370" max="15370" width="6.88671875" style="32" customWidth="1"/>
    <col min="15371" max="15371" width="12.44140625" style="32" customWidth="1"/>
    <col min="15372" max="15373" width="6.88671875" style="32" bestFit="1" customWidth="1"/>
    <col min="15374" max="15374" width="6.88671875" style="32" customWidth="1"/>
    <col min="15375" max="15375" width="12.44140625" style="32" customWidth="1"/>
    <col min="15376" max="15377" width="6.88671875" style="32" bestFit="1" customWidth="1"/>
    <col min="15378" max="15378" width="6.88671875" style="32" customWidth="1"/>
    <col min="15379" max="15618" width="8.88671875" style="32"/>
    <col min="15619" max="15619" width="12.44140625" style="32" customWidth="1"/>
    <col min="15620" max="15621" width="6.88671875" style="32" bestFit="1" customWidth="1"/>
    <col min="15622" max="15622" width="6.88671875" style="32" customWidth="1"/>
    <col min="15623" max="15623" width="12.44140625" style="32" customWidth="1"/>
    <col min="15624" max="15625" width="6.88671875" style="32" bestFit="1" customWidth="1"/>
    <col min="15626" max="15626" width="6.88671875" style="32" customWidth="1"/>
    <col min="15627" max="15627" width="12.44140625" style="32" customWidth="1"/>
    <col min="15628" max="15629" width="6.88671875" style="32" bestFit="1" customWidth="1"/>
    <col min="15630" max="15630" width="6.88671875" style="32" customWidth="1"/>
    <col min="15631" max="15631" width="12.44140625" style="32" customWidth="1"/>
    <col min="15632" max="15633" width="6.88671875" style="32" bestFit="1" customWidth="1"/>
    <col min="15634" max="15634" width="6.88671875" style="32" customWidth="1"/>
    <col min="15635" max="15874" width="8.88671875" style="32"/>
    <col min="15875" max="15875" width="12.44140625" style="32" customWidth="1"/>
    <col min="15876" max="15877" width="6.88671875" style="32" bestFit="1" customWidth="1"/>
    <col min="15878" max="15878" width="6.88671875" style="32" customWidth="1"/>
    <col min="15879" max="15879" width="12.44140625" style="32" customWidth="1"/>
    <col min="15880" max="15881" width="6.88671875" style="32" bestFit="1" customWidth="1"/>
    <col min="15882" max="15882" width="6.88671875" style="32" customWidth="1"/>
    <col min="15883" max="15883" width="12.44140625" style="32" customWidth="1"/>
    <col min="15884" max="15885" width="6.88671875" style="32" bestFit="1" customWidth="1"/>
    <col min="15886" max="15886" width="6.88671875" style="32" customWidth="1"/>
    <col min="15887" max="15887" width="12.44140625" style="32" customWidth="1"/>
    <col min="15888" max="15889" width="6.88671875" style="32" bestFit="1" customWidth="1"/>
    <col min="15890" max="15890" width="6.88671875" style="32" customWidth="1"/>
    <col min="15891" max="16130" width="8.88671875" style="32"/>
    <col min="16131" max="16131" width="12.44140625" style="32" customWidth="1"/>
    <col min="16132" max="16133" width="6.88671875" style="32" bestFit="1" customWidth="1"/>
    <col min="16134" max="16134" width="6.88671875" style="32" customWidth="1"/>
    <col min="16135" max="16135" width="12.44140625" style="32" customWidth="1"/>
    <col min="16136" max="16137" width="6.88671875" style="32" bestFit="1" customWidth="1"/>
    <col min="16138" max="16138" width="6.88671875" style="32" customWidth="1"/>
    <col min="16139" max="16139" width="12.44140625" style="32" customWidth="1"/>
    <col min="16140" max="16141" width="6.88671875" style="32" bestFit="1" customWidth="1"/>
    <col min="16142" max="16142" width="6.88671875" style="32" customWidth="1"/>
    <col min="16143" max="16143" width="12.44140625" style="32" customWidth="1"/>
    <col min="16144" max="16145" width="6.88671875" style="32" bestFit="1" customWidth="1"/>
    <col min="16146" max="16146" width="6.88671875" style="32" customWidth="1"/>
    <col min="16147" max="16384" width="8.88671875" style="32"/>
  </cols>
  <sheetData>
    <row r="1" spans="1:18">
      <c r="A1" s="1338"/>
      <c r="B1" s="1339"/>
      <c r="C1" s="1339"/>
      <c r="D1" s="1339"/>
      <c r="E1" s="1339"/>
      <c r="F1" s="1339"/>
      <c r="G1" s="1339"/>
      <c r="H1" s="1339"/>
      <c r="I1" s="1339"/>
      <c r="J1" s="1339"/>
      <c r="K1" s="1339"/>
      <c r="L1" s="1339"/>
      <c r="M1" s="1339"/>
      <c r="N1" s="1339"/>
      <c r="O1" s="1339"/>
      <c r="P1" s="1339"/>
      <c r="Q1" s="1340"/>
      <c r="R1" s="1340"/>
    </row>
    <row r="2" spans="1:18" ht="16.2">
      <c r="A2" s="5246" t="s">
        <v>2039</v>
      </c>
      <c r="B2" s="5246"/>
      <c r="C2" s="5246"/>
      <c r="D2" s="5246"/>
      <c r="E2" s="5246"/>
      <c r="F2" s="5246"/>
      <c r="G2" s="5246"/>
      <c r="H2" s="5246"/>
      <c r="I2" s="5246"/>
      <c r="J2" s="5246"/>
      <c r="K2" s="5246"/>
      <c r="L2" s="5246"/>
      <c r="M2" s="5246"/>
      <c r="N2" s="5246"/>
      <c r="O2" s="5246"/>
      <c r="P2" s="5246"/>
      <c r="Q2" s="5246"/>
      <c r="R2" s="5246"/>
    </row>
    <row r="3" spans="1:18">
      <c r="A3" s="1339"/>
      <c r="B3" s="1339"/>
      <c r="C3" s="1339"/>
      <c r="D3" s="1339"/>
      <c r="E3" s="1339"/>
      <c r="F3" s="1339"/>
      <c r="G3" s="1339"/>
      <c r="H3" s="1339"/>
      <c r="I3" s="1339"/>
      <c r="J3" s="1339"/>
      <c r="K3" s="1339"/>
      <c r="L3" s="1339"/>
      <c r="M3" s="1339"/>
      <c r="N3" s="1339"/>
      <c r="O3" s="1339"/>
      <c r="P3" s="1339"/>
      <c r="Q3" s="1340"/>
      <c r="R3" s="1340"/>
    </row>
    <row r="4" spans="1:18">
      <c r="A4" s="1339"/>
      <c r="B4" s="1341" t="s">
        <v>2020</v>
      </c>
      <c r="C4" s="5247" t="s">
        <v>2044</v>
      </c>
      <c r="D4" s="5247"/>
      <c r="E4" s="5247"/>
      <c r="F4" s="5247"/>
      <c r="G4" s="5247"/>
      <c r="H4" s="1339"/>
      <c r="I4" s="1339"/>
      <c r="J4" s="1339"/>
      <c r="K4" s="1339"/>
      <c r="L4" s="1339"/>
      <c r="M4" s="1339"/>
      <c r="N4" s="1339"/>
      <c r="O4" s="1339"/>
      <c r="P4" s="1339"/>
      <c r="Q4" s="1340"/>
      <c r="R4" s="1340"/>
    </row>
    <row r="5" spans="1:18">
      <c r="A5" s="1339"/>
      <c r="B5" s="1342"/>
      <c r="C5" s="1339"/>
      <c r="D5" s="1339"/>
      <c r="E5" s="1339"/>
      <c r="F5" s="1339"/>
      <c r="G5" s="1343"/>
      <c r="H5" s="1339"/>
      <c r="I5" s="1339"/>
      <c r="J5" s="1339"/>
      <c r="K5" s="1339"/>
      <c r="L5" s="1339"/>
      <c r="M5" s="1339"/>
      <c r="N5" s="1339"/>
      <c r="O5" s="1339"/>
      <c r="P5" s="1339"/>
      <c r="Q5" s="1340"/>
      <c r="R5" s="1340"/>
    </row>
    <row r="6" spans="1:18">
      <c r="A6" s="1339"/>
      <c r="B6" s="1341" t="s">
        <v>2021</v>
      </c>
      <c r="C6" s="5247" t="s">
        <v>2244</v>
      </c>
      <c r="D6" s="5247"/>
      <c r="E6" s="5247"/>
      <c r="F6" s="5247"/>
      <c r="G6" s="5247"/>
      <c r="H6" s="1339"/>
      <c r="I6" s="1339"/>
      <c r="J6" s="1340"/>
      <c r="K6" s="1340"/>
      <c r="L6" s="1340"/>
      <c r="M6" s="1340"/>
      <c r="N6" s="1341" t="s">
        <v>2022</v>
      </c>
      <c r="O6" s="5247"/>
      <c r="P6" s="5247"/>
      <c r="Q6" s="5247"/>
      <c r="R6" s="1341"/>
    </row>
    <row r="7" spans="1:18" ht="13.8" thickBot="1">
      <c r="A7" s="1340"/>
      <c r="B7" s="1340"/>
      <c r="C7" s="1340"/>
      <c r="D7" s="1340"/>
      <c r="E7" s="1340"/>
      <c r="F7" s="1340"/>
      <c r="G7" s="1340"/>
      <c r="H7" s="1340"/>
      <c r="I7" s="1340"/>
      <c r="J7" s="1340"/>
      <c r="K7" s="1340"/>
      <c r="L7" s="1340"/>
      <c r="M7" s="1340"/>
      <c r="N7" s="1340"/>
      <c r="O7" s="1340"/>
      <c r="P7" s="1340"/>
      <c r="Q7" s="1340"/>
      <c r="R7" s="1340"/>
    </row>
    <row r="8" spans="1:18">
      <c r="A8" s="5248" t="s">
        <v>2042</v>
      </c>
      <c r="B8" s="1371"/>
      <c r="C8" s="1372"/>
      <c r="D8" s="1372"/>
      <c r="E8" s="1372"/>
      <c r="F8" s="1372"/>
      <c r="G8" s="1372"/>
      <c r="H8" s="1372"/>
      <c r="I8" s="1372"/>
      <c r="J8" s="1372"/>
      <c r="K8" s="1372"/>
      <c r="L8" s="1372"/>
      <c r="M8" s="1372"/>
      <c r="N8" s="1373"/>
      <c r="O8" s="5252" t="s">
        <v>2023</v>
      </c>
      <c r="P8" s="5253"/>
      <c r="Q8" s="5253"/>
      <c r="R8" s="5254"/>
    </row>
    <row r="9" spans="1:18">
      <c r="A9" s="5249"/>
      <c r="B9" s="1374"/>
      <c r="C9" s="1348"/>
      <c r="D9" s="1348"/>
      <c r="E9" s="1348"/>
      <c r="F9" s="1348"/>
      <c r="G9" s="1348"/>
      <c r="H9" s="1348"/>
      <c r="I9" s="1348"/>
      <c r="J9" s="1348"/>
      <c r="K9" s="1348"/>
      <c r="L9" s="1348"/>
      <c r="M9" s="1348"/>
      <c r="N9" s="1349"/>
      <c r="O9" s="5255"/>
      <c r="P9" s="5256"/>
      <c r="Q9" s="5256"/>
      <c r="R9" s="5257"/>
    </row>
    <row r="10" spans="1:18">
      <c r="A10" s="5249"/>
      <c r="B10" s="1374"/>
      <c r="C10" s="1348"/>
      <c r="D10" s="1348"/>
      <c r="E10" s="1348"/>
      <c r="F10" s="1348"/>
      <c r="G10" s="1348"/>
      <c r="H10" s="1348"/>
      <c r="I10" s="1348"/>
      <c r="J10" s="1348"/>
      <c r="K10" s="1348"/>
      <c r="L10" s="1348"/>
      <c r="M10" s="1348"/>
      <c r="N10" s="1349"/>
      <c r="O10" s="1344"/>
      <c r="P10" s="1345"/>
      <c r="Q10" s="1345"/>
      <c r="R10" s="1346"/>
    </row>
    <row r="11" spans="1:18">
      <c r="A11" s="5249"/>
      <c r="B11" s="1374"/>
      <c r="C11" s="1348"/>
      <c r="D11" s="1348"/>
      <c r="E11" s="1348"/>
      <c r="F11" s="1348"/>
      <c r="G11" s="1348"/>
      <c r="H11" s="1348"/>
      <c r="I11" s="1348"/>
      <c r="J11" s="1348"/>
      <c r="K11" s="1348"/>
      <c r="L11" s="1348"/>
      <c r="M11" s="1348"/>
      <c r="N11" s="1349"/>
      <c r="O11" s="1347"/>
      <c r="P11" s="1348"/>
      <c r="Q11" s="1348"/>
      <c r="R11" s="1349"/>
    </row>
    <row r="12" spans="1:18">
      <c r="A12" s="5250"/>
      <c r="B12" s="1374"/>
      <c r="C12" s="1348"/>
      <c r="D12" s="1348"/>
      <c r="E12" s="1348"/>
      <c r="F12" s="1348"/>
      <c r="G12" s="1348"/>
      <c r="H12" s="1348"/>
      <c r="I12" s="1348"/>
      <c r="J12" s="1348"/>
      <c r="K12" s="1348"/>
      <c r="L12" s="1348"/>
      <c r="M12" s="1348"/>
      <c r="N12" s="1349"/>
      <c r="O12" s="1347"/>
      <c r="P12" s="1348"/>
      <c r="Q12" s="1348"/>
      <c r="R12" s="1349"/>
    </row>
    <row r="13" spans="1:18" ht="13.35" customHeight="1" thickBot="1">
      <c r="A13" s="5251"/>
      <c r="B13" s="1375"/>
      <c r="C13" s="1376"/>
      <c r="D13" s="1376"/>
      <c r="E13" s="1376"/>
      <c r="F13" s="1376"/>
      <c r="G13" s="1376"/>
      <c r="H13" s="1376"/>
      <c r="I13" s="1376"/>
      <c r="J13" s="1376"/>
      <c r="K13" s="1376"/>
      <c r="L13" s="1376"/>
      <c r="M13" s="1376"/>
      <c r="N13" s="1377"/>
      <c r="O13" s="1347"/>
      <c r="P13" s="1348"/>
      <c r="Q13" s="1348"/>
      <c r="R13" s="1349"/>
    </row>
    <row r="14" spans="1:18">
      <c r="A14" s="1378"/>
      <c r="B14" s="1383"/>
      <c r="C14" s="1384"/>
      <c r="D14" s="1384"/>
      <c r="E14" s="1384"/>
      <c r="F14" s="1384"/>
      <c r="G14" s="1384"/>
      <c r="H14" s="1384"/>
      <c r="I14" s="1384"/>
      <c r="J14" s="1384"/>
      <c r="K14" s="1384"/>
      <c r="L14" s="1384"/>
      <c r="M14" s="1384"/>
      <c r="N14" s="1385"/>
      <c r="O14" s="1350"/>
      <c r="P14" s="1340"/>
      <c r="Q14" s="1340"/>
      <c r="R14" s="1351"/>
    </row>
    <row r="15" spans="1:18">
      <c r="A15" s="5258" t="s">
        <v>2043</v>
      </c>
      <c r="B15" s="5259" t="s">
        <v>2045</v>
      </c>
      <c r="C15" s="1390"/>
      <c r="D15" s="1391"/>
      <c r="E15" s="1391"/>
      <c r="F15" s="1391"/>
      <c r="G15" s="1391"/>
      <c r="H15" s="1391"/>
      <c r="I15" s="1391"/>
      <c r="J15" s="1391"/>
      <c r="K15" s="1391"/>
      <c r="L15" s="1391"/>
      <c r="M15" s="1392"/>
      <c r="N15" s="1351"/>
      <c r="O15" s="1350"/>
      <c r="P15" s="1340"/>
      <c r="Q15" s="1340"/>
      <c r="R15" s="1351"/>
    </row>
    <row r="16" spans="1:18">
      <c r="A16" s="5258"/>
      <c r="B16" s="5260"/>
      <c r="C16" s="1393"/>
      <c r="D16" s="1394"/>
      <c r="E16" s="1394"/>
      <c r="F16" s="1394"/>
      <c r="G16" s="1394"/>
      <c r="H16" s="1394"/>
      <c r="I16" s="1394"/>
      <c r="J16" s="1394"/>
      <c r="K16" s="1394"/>
      <c r="L16" s="1394"/>
      <c r="M16" s="1395"/>
      <c r="N16" s="1351"/>
      <c r="O16" s="1350"/>
      <c r="P16" s="1340"/>
      <c r="Q16" s="1340"/>
      <c r="R16" s="1351"/>
    </row>
    <row r="17" spans="1:18">
      <c r="A17" s="1379"/>
      <c r="B17" s="1386"/>
      <c r="C17" s="1393"/>
      <c r="D17" s="1394"/>
      <c r="E17" s="1394"/>
      <c r="F17" s="1394"/>
      <c r="G17" s="1394"/>
      <c r="H17" s="1394"/>
      <c r="I17" s="1394"/>
      <c r="J17" s="1394"/>
      <c r="K17" s="1394"/>
      <c r="L17" s="1394"/>
      <c r="M17" s="1395"/>
      <c r="N17" s="1351"/>
      <c r="O17" s="1350"/>
      <c r="P17" s="1340"/>
      <c r="Q17" s="1340"/>
      <c r="R17" s="1351"/>
    </row>
    <row r="18" spans="1:18" ht="13.8" thickBot="1">
      <c r="A18" s="1382" t="s">
        <v>2046</v>
      </c>
      <c r="B18" s="5261">
        <v>0</v>
      </c>
      <c r="C18" s="1396"/>
      <c r="D18" s="1397"/>
      <c r="E18" s="1397"/>
      <c r="F18" s="1397"/>
      <c r="G18" s="1397"/>
      <c r="H18" s="1397"/>
      <c r="I18" s="1397"/>
      <c r="J18" s="1397"/>
      <c r="K18" s="1397"/>
      <c r="L18" s="1397"/>
      <c r="M18" s="1398"/>
      <c r="N18" s="1351"/>
      <c r="O18" s="1350"/>
      <c r="P18" s="1340"/>
      <c r="Q18" s="1340"/>
      <c r="R18" s="1351"/>
    </row>
    <row r="19" spans="1:18">
      <c r="A19" s="1382"/>
      <c r="B19" s="5261"/>
      <c r="C19" s="1399"/>
      <c r="D19" s="1400"/>
      <c r="E19" s="1400"/>
      <c r="F19" s="1400"/>
      <c r="G19" s="1400"/>
      <c r="H19" s="1400"/>
      <c r="I19" s="1400"/>
      <c r="J19" s="1400"/>
      <c r="K19" s="1400"/>
      <c r="L19" s="1400"/>
      <c r="M19" s="1401"/>
      <c r="N19" s="1351"/>
      <c r="O19" s="1350"/>
      <c r="P19" s="1340"/>
      <c r="Q19" s="1340"/>
      <c r="R19" s="1351"/>
    </row>
    <row r="20" spans="1:18">
      <c r="A20" s="1382"/>
      <c r="B20" s="1386"/>
      <c r="C20" s="1393"/>
      <c r="D20" s="1394"/>
      <c r="E20" s="1394"/>
      <c r="F20" s="1394"/>
      <c r="G20" s="1394"/>
      <c r="H20" s="1394"/>
      <c r="I20" s="1394"/>
      <c r="J20" s="1394"/>
      <c r="K20" s="1394"/>
      <c r="L20" s="1394"/>
      <c r="M20" s="1395"/>
      <c r="N20" s="1351"/>
      <c r="O20" s="1350"/>
      <c r="P20" s="1340"/>
      <c r="Q20" s="1340"/>
      <c r="R20" s="1351"/>
    </row>
    <row r="21" spans="1:18">
      <c r="A21" s="1382"/>
      <c r="B21" s="5260">
        <v>-10</v>
      </c>
      <c r="C21" s="1393"/>
      <c r="D21" s="1394"/>
      <c r="E21" s="1394"/>
      <c r="F21" s="1394"/>
      <c r="G21" s="1394"/>
      <c r="H21" s="1394"/>
      <c r="I21" s="1394"/>
      <c r="J21" s="1394"/>
      <c r="K21" s="1394"/>
      <c r="L21" s="1394"/>
      <c r="M21" s="1395"/>
      <c r="N21" s="1351"/>
      <c r="O21" s="1350"/>
      <c r="P21" s="1340"/>
      <c r="Q21" s="1340"/>
      <c r="R21" s="1351"/>
    </row>
    <row r="22" spans="1:18">
      <c r="A22" s="1381"/>
      <c r="B22" s="5260"/>
      <c r="C22" s="1402"/>
      <c r="D22" s="1403"/>
      <c r="E22" s="1403"/>
      <c r="F22" s="1403"/>
      <c r="G22" s="1403"/>
      <c r="H22" s="1403"/>
      <c r="I22" s="1403"/>
      <c r="J22" s="1403"/>
      <c r="K22" s="1403"/>
      <c r="L22" s="1403"/>
      <c r="M22" s="1404"/>
      <c r="N22" s="1351"/>
      <c r="O22" s="1350"/>
      <c r="P22" s="1340"/>
      <c r="Q22" s="1340"/>
      <c r="R22" s="1351"/>
    </row>
    <row r="23" spans="1:18" ht="13.8" thickBot="1">
      <c r="A23" s="1380"/>
      <c r="B23" s="1387"/>
      <c r="C23" s="1388"/>
      <c r="D23" s="1388"/>
      <c r="E23" s="1388"/>
      <c r="F23" s="1388"/>
      <c r="G23" s="1388"/>
      <c r="H23" s="1388"/>
      <c r="I23" s="1388"/>
      <c r="J23" s="1388"/>
      <c r="K23" s="1388"/>
      <c r="L23" s="1388"/>
      <c r="M23" s="1388"/>
      <c r="N23" s="1389"/>
      <c r="O23" s="1350"/>
      <c r="P23" s="1340"/>
      <c r="Q23" s="1340"/>
      <c r="R23" s="1351"/>
    </row>
    <row r="24" spans="1:18" ht="15.75" customHeight="1">
      <c r="A24" s="1352" t="s">
        <v>2024</v>
      </c>
      <c r="B24" s="5262" t="s">
        <v>2047</v>
      </c>
      <c r="C24" s="5262"/>
      <c r="D24" s="5263"/>
      <c r="E24" s="5273" t="s">
        <v>2024</v>
      </c>
      <c r="F24" s="5265"/>
      <c r="G24" s="5262" t="s">
        <v>2049</v>
      </c>
      <c r="H24" s="5262"/>
      <c r="I24" s="5262"/>
      <c r="J24" s="5264" t="s">
        <v>2024</v>
      </c>
      <c r="K24" s="5265"/>
      <c r="L24" s="5262" t="s">
        <v>2049</v>
      </c>
      <c r="M24" s="5262"/>
      <c r="N24" s="5263"/>
      <c r="O24" s="1353"/>
      <c r="P24" s="5266"/>
      <c r="Q24" s="5266"/>
      <c r="R24" s="5267"/>
    </row>
    <row r="25" spans="1:18" ht="15.75" customHeight="1">
      <c r="A25" s="1354" t="s">
        <v>2025</v>
      </c>
      <c r="B25" s="5268" t="s">
        <v>2048</v>
      </c>
      <c r="C25" s="5268"/>
      <c r="D25" s="5269"/>
      <c r="E25" s="5270" t="s">
        <v>2025</v>
      </c>
      <c r="F25" s="5271"/>
      <c r="G25" s="5268" t="s">
        <v>2048</v>
      </c>
      <c r="H25" s="5268"/>
      <c r="I25" s="5268"/>
      <c r="J25" s="5272" t="s">
        <v>2025</v>
      </c>
      <c r="K25" s="5271"/>
      <c r="L25" s="5268" t="s">
        <v>2048</v>
      </c>
      <c r="M25" s="5268"/>
      <c r="N25" s="5269"/>
      <c r="O25" s="1353"/>
      <c r="P25" s="5266"/>
      <c r="Q25" s="5266"/>
      <c r="R25" s="5267"/>
    </row>
    <row r="26" spans="1:18" ht="15.75" customHeight="1">
      <c r="A26" s="1356" t="s">
        <v>2026</v>
      </c>
      <c r="B26" s="1355" t="s">
        <v>2027</v>
      </c>
      <c r="C26" s="1355" t="s">
        <v>2028</v>
      </c>
      <c r="D26" s="1357" t="s">
        <v>2029</v>
      </c>
      <c r="E26" s="5274" t="s">
        <v>2026</v>
      </c>
      <c r="F26" s="5275"/>
      <c r="G26" s="1355" t="s">
        <v>2027</v>
      </c>
      <c r="H26" s="1355" t="s">
        <v>2028</v>
      </c>
      <c r="I26" s="1355" t="s">
        <v>2029</v>
      </c>
      <c r="J26" s="5276" t="s">
        <v>2026</v>
      </c>
      <c r="K26" s="5275"/>
      <c r="L26" s="1355" t="s">
        <v>2027</v>
      </c>
      <c r="M26" s="1355" t="s">
        <v>2028</v>
      </c>
      <c r="N26" s="1357" t="s">
        <v>2029</v>
      </c>
      <c r="O26" s="1358"/>
      <c r="P26" s="1342"/>
      <c r="Q26" s="1342"/>
      <c r="R26" s="1359"/>
    </row>
    <row r="27" spans="1:18">
      <c r="A27" s="1354"/>
      <c r="B27" s="1360"/>
      <c r="C27" s="1360"/>
      <c r="D27" s="1361"/>
      <c r="E27" s="5277">
        <v>45323</v>
      </c>
      <c r="F27" s="5278"/>
      <c r="G27" s="1407">
        <v>18</v>
      </c>
      <c r="H27" s="1413">
        <v>20.5</v>
      </c>
      <c r="I27" s="1412">
        <f>H27-G27</f>
        <v>2.5</v>
      </c>
      <c r="J27" s="5337">
        <v>45355</v>
      </c>
      <c r="K27" s="5278"/>
      <c r="L27" s="1407">
        <v>18</v>
      </c>
      <c r="M27" s="1413">
        <v>20.6</v>
      </c>
      <c r="N27" s="1409">
        <f>M27-L27</f>
        <v>2.6000000000000014</v>
      </c>
      <c r="O27" s="1353"/>
      <c r="P27" s="1362"/>
      <c r="Q27" s="1362"/>
      <c r="R27" s="1363"/>
    </row>
    <row r="28" spans="1:18">
      <c r="A28" s="1354" t="s">
        <v>2030</v>
      </c>
      <c r="B28" s="1408">
        <f>(SUM(G27:G36,L27:L36))/D32</f>
        <v>18</v>
      </c>
      <c r="C28" s="1408">
        <f>(SUM(H27:H36,M27:M36))/D32</f>
        <v>20.592307692307692</v>
      </c>
      <c r="D28" s="1409">
        <f>C28-B28</f>
        <v>2.592307692307692</v>
      </c>
      <c r="E28" s="5277">
        <v>45324</v>
      </c>
      <c r="F28" s="5278"/>
      <c r="G28" s="1407">
        <v>18</v>
      </c>
      <c r="H28" s="1413">
        <v>20.2</v>
      </c>
      <c r="I28" s="1412">
        <f t="shared" ref="I28:I36" si="0">H28-G28</f>
        <v>2.1999999999999993</v>
      </c>
      <c r="J28" s="5337">
        <v>45356</v>
      </c>
      <c r="K28" s="5278"/>
      <c r="L28" s="1407">
        <v>18</v>
      </c>
      <c r="M28" s="1413">
        <v>20.399999999999999</v>
      </c>
      <c r="N28" s="1409">
        <f t="shared" ref="N28:N29" si="1">M28-L28</f>
        <v>2.3999999999999986</v>
      </c>
      <c r="O28" s="1353"/>
      <c r="P28" s="1362"/>
      <c r="Q28" s="1362"/>
      <c r="R28" s="1363"/>
    </row>
    <row r="29" spans="1:18">
      <c r="A29" s="1354" t="s">
        <v>2031</v>
      </c>
      <c r="B29" s="1407">
        <v>18</v>
      </c>
      <c r="C29" s="1410">
        <f>MAX(H27:H36,M27:M36)</f>
        <v>21.4</v>
      </c>
      <c r="D29" s="1409">
        <f>C29-B29</f>
        <v>3.3999999999999986</v>
      </c>
      <c r="E29" s="5277">
        <v>45325</v>
      </c>
      <c r="F29" s="5278"/>
      <c r="G29" s="1407">
        <v>18</v>
      </c>
      <c r="H29" s="1413">
        <v>21.4</v>
      </c>
      <c r="I29" s="1412">
        <f t="shared" si="0"/>
        <v>3.3999999999999986</v>
      </c>
      <c r="J29" s="5337">
        <v>45357</v>
      </c>
      <c r="K29" s="5278"/>
      <c r="L29" s="1407">
        <v>18</v>
      </c>
      <c r="M29" s="1413">
        <v>20.9</v>
      </c>
      <c r="N29" s="1409">
        <f t="shared" si="1"/>
        <v>2.8999999999999986</v>
      </c>
      <c r="O29" s="1353"/>
      <c r="P29" s="1362"/>
      <c r="Q29" s="1362"/>
      <c r="R29" s="1363"/>
    </row>
    <row r="30" spans="1:18">
      <c r="A30" s="1354" t="s">
        <v>2032</v>
      </c>
      <c r="B30" s="1407">
        <v>18</v>
      </c>
      <c r="C30" s="1410">
        <f>MIN(H27:H36,M27:M36)</f>
        <v>20.2</v>
      </c>
      <c r="D30" s="1409">
        <f>C30-B30</f>
        <v>2.1999999999999993</v>
      </c>
      <c r="E30" s="5277">
        <v>45330</v>
      </c>
      <c r="F30" s="5278"/>
      <c r="G30" s="1407">
        <v>18</v>
      </c>
      <c r="H30" s="1413">
        <v>20.6</v>
      </c>
      <c r="I30" s="1412">
        <f t="shared" si="0"/>
        <v>2.6000000000000014</v>
      </c>
      <c r="J30" s="5272"/>
      <c r="K30" s="5271"/>
      <c r="L30" s="1360"/>
      <c r="M30" s="1360"/>
      <c r="N30" s="1405"/>
      <c r="O30" s="1353"/>
      <c r="P30" s="1362"/>
      <c r="Q30" s="1362"/>
      <c r="R30" s="1363"/>
    </row>
    <row r="31" spans="1:18">
      <c r="A31" s="1354" t="s">
        <v>2033</v>
      </c>
      <c r="B31" s="1408">
        <f>MODE(G27:G36,L27:L36)</f>
        <v>18</v>
      </c>
      <c r="C31" s="1410">
        <f>MODE(H27:H36,M27:M36)</f>
        <v>20.6</v>
      </c>
      <c r="D31" s="1409">
        <f>C31-B31</f>
        <v>2.6000000000000014</v>
      </c>
      <c r="E31" s="5277">
        <v>45331</v>
      </c>
      <c r="F31" s="5278"/>
      <c r="G31" s="1407">
        <v>18</v>
      </c>
      <c r="H31" s="1413">
        <v>20.2</v>
      </c>
      <c r="I31" s="1412">
        <f t="shared" si="0"/>
        <v>2.1999999999999993</v>
      </c>
      <c r="J31" s="5272"/>
      <c r="K31" s="5271"/>
      <c r="L31" s="1360"/>
      <c r="M31" s="1360"/>
      <c r="N31" s="1405"/>
      <c r="O31" s="1353"/>
      <c r="P31" s="1362"/>
      <c r="Q31" s="1362"/>
      <c r="R31" s="1363"/>
    </row>
    <row r="32" spans="1:18">
      <c r="A32" s="1354" t="s">
        <v>2034</v>
      </c>
      <c r="B32" s="1360"/>
      <c r="C32" s="1406" t="s">
        <v>2050</v>
      </c>
      <c r="D32" s="1411">
        <f>COUNTA(E27:F36,J27:K36)</f>
        <v>13</v>
      </c>
      <c r="E32" s="5277">
        <v>45332</v>
      </c>
      <c r="F32" s="5278"/>
      <c r="G32" s="1407">
        <v>18</v>
      </c>
      <c r="H32" s="1413">
        <v>20.6</v>
      </c>
      <c r="I32" s="1412">
        <f t="shared" si="0"/>
        <v>2.6000000000000014</v>
      </c>
      <c r="J32" s="5272"/>
      <c r="K32" s="5271"/>
      <c r="L32" s="1360"/>
      <c r="M32" s="1360"/>
      <c r="N32" s="1405"/>
      <c r="O32" s="1353"/>
      <c r="P32" s="1362"/>
      <c r="Q32" s="1362"/>
      <c r="R32" s="1363"/>
    </row>
    <row r="33" spans="1:18">
      <c r="A33" s="1354" t="s">
        <v>2035</v>
      </c>
      <c r="B33" s="1360"/>
      <c r="C33" s="1416" t="s">
        <v>2051</v>
      </c>
      <c r="D33" s="1417" t="str">
        <f>"±"&amp;ROUND(STDEV(I27:I36,N27:N36),2)</f>
        <v>±0.36</v>
      </c>
      <c r="E33" s="5277">
        <v>45340</v>
      </c>
      <c r="F33" s="5278"/>
      <c r="G33" s="1407">
        <v>18</v>
      </c>
      <c r="H33" s="1413">
        <v>20.399999999999999</v>
      </c>
      <c r="I33" s="1412">
        <f t="shared" si="0"/>
        <v>2.3999999999999986</v>
      </c>
      <c r="J33" s="5272"/>
      <c r="K33" s="5271"/>
      <c r="L33" s="1360"/>
      <c r="M33" s="1360"/>
      <c r="N33" s="1405"/>
      <c r="O33" s="1353"/>
      <c r="P33" s="1362"/>
      <c r="Q33" s="1362"/>
      <c r="R33" s="1363"/>
    </row>
    <row r="34" spans="1:18">
      <c r="A34" s="5280"/>
      <c r="B34" s="5281"/>
      <c r="C34" s="5281"/>
      <c r="D34" s="5282"/>
      <c r="E34" s="5277">
        <v>45341</v>
      </c>
      <c r="F34" s="5278"/>
      <c r="G34" s="1407">
        <v>18</v>
      </c>
      <c r="H34" s="1414">
        <v>20.2</v>
      </c>
      <c r="I34" s="1412">
        <f t="shared" si="0"/>
        <v>2.1999999999999993</v>
      </c>
      <c r="J34" s="5272"/>
      <c r="K34" s="5271"/>
      <c r="L34" s="1364"/>
      <c r="M34" s="1364"/>
      <c r="N34" s="1405"/>
      <c r="O34" s="1350"/>
      <c r="P34" s="1365"/>
      <c r="Q34" s="1365"/>
      <c r="R34" s="1366"/>
    </row>
    <row r="35" spans="1:18">
      <c r="A35" s="5283"/>
      <c r="B35" s="5284"/>
      <c r="C35" s="5284"/>
      <c r="D35" s="5285"/>
      <c r="E35" s="5277">
        <v>45349</v>
      </c>
      <c r="F35" s="5278"/>
      <c r="G35" s="1407">
        <v>18</v>
      </c>
      <c r="H35" s="1414">
        <v>21.1</v>
      </c>
      <c r="I35" s="1412">
        <f t="shared" si="0"/>
        <v>3.1000000000000014</v>
      </c>
      <c r="J35" s="5272"/>
      <c r="K35" s="5271"/>
      <c r="L35" s="1364"/>
      <c r="M35" s="1364"/>
      <c r="N35" s="1405"/>
      <c r="O35" s="1350"/>
      <c r="P35" s="1365"/>
      <c r="Q35" s="1365"/>
      <c r="R35" s="1366"/>
    </row>
    <row r="36" spans="1:18" ht="13.8" thickBot="1">
      <c r="A36" s="5286"/>
      <c r="B36" s="5287"/>
      <c r="C36" s="5287"/>
      <c r="D36" s="5288"/>
      <c r="E36" s="5335">
        <v>45350</v>
      </c>
      <c r="F36" s="5336"/>
      <c r="G36" s="1430">
        <v>18</v>
      </c>
      <c r="H36" s="1415">
        <v>20.6</v>
      </c>
      <c r="I36" s="1431">
        <f t="shared" si="0"/>
        <v>2.6000000000000014</v>
      </c>
      <c r="J36" s="5291"/>
      <c r="K36" s="5290"/>
      <c r="L36" s="1367"/>
      <c r="M36" s="1367"/>
      <c r="N36" s="1429"/>
      <c r="O36" s="1368"/>
      <c r="P36" s="1369"/>
      <c r="Q36" s="1369"/>
      <c r="R36" s="1370"/>
    </row>
  </sheetData>
  <mergeCells count="45">
    <mergeCell ref="B25:D25"/>
    <mergeCell ref="G25:I25"/>
    <mergeCell ref="L25:N25"/>
    <mergeCell ref="P25:R25"/>
    <mergeCell ref="A34:D36"/>
    <mergeCell ref="E25:F25"/>
    <mergeCell ref="E26:F26"/>
    <mergeCell ref="E27:F27"/>
    <mergeCell ref="E28:F28"/>
    <mergeCell ref="E29:F29"/>
    <mergeCell ref="E30:F30"/>
    <mergeCell ref="E31:F31"/>
    <mergeCell ref="E32:F32"/>
    <mergeCell ref="E33:F33"/>
    <mergeCell ref="E34:F34"/>
    <mergeCell ref="E35:F35"/>
    <mergeCell ref="P24:R24"/>
    <mergeCell ref="A2:R2"/>
    <mergeCell ref="C4:G4"/>
    <mergeCell ref="C6:G6"/>
    <mergeCell ref="O6:Q6"/>
    <mergeCell ref="A8:A13"/>
    <mergeCell ref="O8:R9"/>
    <mergeCell ref="A15:A16"/>
    <mergeCell ref="E24:F24"/>
    <mergeCell ref="B18:B19"/>
    <mergeCell ref="B15:B16"/>
    <mergeCell ref="B21:B22"/>
    <mergeCell ref="B24:D24"/>
    <mergeCell ref="G24:I24"/>
    <mergeCell ref="L24:N24"/>
    <mergeCell ref="E36:F36"/>
    <mergeCell ref="J24:K24"/>
    <mergeCell ref="J25:K25"/>
    <mergeCell ref="J26:K26"/>
    <mergeCell ref="J27:K27"/>
    <mergeCell ref="J28:K28"/>
    <mergeCell ref="J29:K29"/>
    <mergeCell ref="J30:K30"/>
    <mergeCell ref="J31:K31"/>
    <mergeCell ref="J32:K32"/>
    <mergeCell ref="J33:K33"/>
    <mergeCell ref="J34:K34"/>
    <mergeCell ref="J35:K35"/>
    <mergeCell ref="J36:K36"/>
  </mergeCells>
  <phoneticPr fontId="18"/>
  <printOptions horizontalCentered="1"/>
  <pageMargins left="0.70866141732283472" right="0.70866141732283472" top="0.74803149606299213" bottom="0.74803149606299213" header="0.31496062992125984" footer="0.31496062992125984"/>
  <pageSetup paperSize="9" scale="97" orientation="landscape" blackAndWhite="1"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50"/>
  <dimension ref="A1:V24"/>
  <sheetViews>
    <sheetView view="pageBreakPreview" zoomScale="80" zoomScaleNormal="70" zoomScaleSheetLayoutView="80" workbookViewId="0">
      <selection activeCell="I7" sqref="I7"/>
    </sheetView>
  </sheetViews>
  <sheetFormatPr defaultColWidth="4" defaultRowHeight="13.2"/>
  <cols>
    <col min="1" max="1" width="4" style="1" customWidth="1"/>
    <col min="2" max="2" width="6" style="1" customWidth="1"/>
    <col min="3" max="20" width="4" style="1"/>
    <col min="21" max="21" width="4" style="1" customWidth="1"/>
    <col min="22" max="16384" width="4" style="1"/>
  </cols>
  <sheetData>
    <row r="1" spans="1:21" ht="9.75" customHeight="1"/>
    <row r="2" spans="1:21" ht="11.25" customHeight="1">
      <c r="A2" s="2"/>
      <c r="B2" s="3"/>
      <c r="C2" s="3"/>
      <c r="D2" s="3"/>
      <c r="E2" s="3"/>
      <c r="F2" s="3"/>
      <c r="G2" s="3"/>
      <c r="H2" s="3"/>
      <c r="I2" s="3"/>
      <c r="J2" s="3"/>
      <c r="K2" s="3"/>
      <c r="L2" s="3"/>
      <c r="M2" s="3"/>
      <c r="N2" s="3"/>
      <c r="O2" s="3"/>
      <c r="P2" s="3"/>
      <c r="Q2" s="3"/>
      <c r="R2" s="3"/>
      <c r="S2" s="3"/>
      <c r="T2" s="3"/>
      <c r="U2" s="4"/>
    </row>
    <row r="3" spans="1:21" ht="19.5" customHeight="1">
      <c r="A3" s="6"/>
      <c r="N3" s="117"/>
      <c r="O3" s="117"/>
      <c r="P3" s="5340" t="s">
        <v>2528</v>
      </c>
      <c r="Q3" s="5340"/>
      <c r="R3" s="5340"/>
      <c r="S3" s="5340"/>
      <c r="T3" s="5340"/>
      <c r="U3" s="175"/>
    </row>
    <row r="4" spans="1:21" ht="8.25" customHeight="1">
      <c r="A4" s="6"/>
      <c r="U4" s="7"/>
    </row>
    <row r="5" spans="1:21" ht="19.5" customHeight="1">
      <c r="A5" s="355" t="str">
        <f>入力シート!C5</f>
        <v>久留米市長</v>
      </c>
      <c r="B5" s="145"/>
      <c r="C5" s="145"/>
      <c r="D5" s="145"/>
      <c r="E5" s="145"/>
      <c r="F5" s="145"/>
      <c r="G5" s="145"/>
      <c r="U5" s="7"/>
    </row>
    <row r="6" spans="1:21" ht="22.5" customHeight="1">
      <c r="A6" s="6"/>
      <c r="K6" s="3320" t="s">
        <v>654</v>
      </c>
      <c r="L6" s="3320"/>
      <c r="M6" s="3320" t="s">
        <v>48</v>
      </c>
      <c r="N6" s="3320"/>
      <c r="O6" s="3321" t="str">
        <f>入力シート!C25</f>
        <v>久留米市〇〇町１２３</v>
      </c>
      <c r="P6" s="3321"/>
      <c r="Q6" s="3321"/>
      <c r="R6" s="3321"/>
      <c r="S6" s="3321"/>
      <c r="T6" s="3321"/>
      <c r="U6" s="3322"/>
    </row>
    <row r="7" spans="1:21" ht="22.5" customHeight="1">
      <c r="A7" s="6"/>
      <c r="M7" s="3320" t="s">
        <v>60</v>
      </c>
      <c r="N7" s="3320"/>
      <c r="O7" s="3321" t="str">
        <f>入力シート!C26</f>
        <v>(株）○○○○建設</v>
      </c>
      <c r="P7" s="3321"/>
      <c r="Q7" s="3321"/>
      <c r="R7" s="3321"/>
      <c r="S7" s="3321"/>
      <c r="T7" s="3321"/>
      <c r="U7" s="3322"/>
    </row>
    <row r="8" spans="1:21" ht="22.5" customHeight="1">
      <c r="A8" s="6"/>
      <c r="M8" s="3320" t="s">
        <v>49</v>
      </c>
      <c r="N8" s="3320"/>
      <c r="O8" s="3321" t="str">
        <f>入力シート!C27</f>
        <v>代表取締役　久留米一郎</v>
      </c>
      <c r="P8" s="3321"/>
      <c r="Q8" s="3321"/>
      <c r="R8" s="3321"/>
      <c r="S8" s="3321"/>
      <c r="T8" s="3321"/>
      <c r="U8" s="3322"/>
    </row>
    <row r="9" spans="1:21" ht="9" customHeight="1">
      <c r="A9" s="6"/>
      <c r="U9" s="7"/>
    </row>
    <row r="10" spans="1:21" ht="24.75" customHeight="1">
      <c r="A10" s="6"/>
      <c r="B10" s="3323" t="s">
        <v>46</v>
      </c>
      <c r="C10" s="3323"/>
      <c r="D10" s="3323"/>
      <c r="E10" s="3323"/>
      <c r="F10" s="3323"/>
      <c r="G10" s="3323"/>
      <c r="H10" s="3323"/>
      <c r="I10" s="3323"/>
      <c r="J10" s="3323"/>
      <c r="K10" s="3323"/>
      <c r="L10" s="3323"/>
      <c r="M10" s="3323"/>
      <c r="N10" s="3323"/>
      <c r="O10" s="3323"/>
      <c r="P10" s="3323"/>
      <c r="Q10" s="3323"/>
      <c r="R10" s="3323"/>
      <c r="S10" s="3323"/>
      <c r="T10" s="3323"/>
      <c r="U10" s="7"/>
    </row>
    <row r="11" spans="1:21" ht="9" customHeight="1">
      <c r="A11" s="6"/>
      <c r="U11" s="7"/>
    </row>
    <row r="12" spans="1:21" ht="39" customHeight="1">
      <c r="A12" s="6"/>
      <c r="B12" s="3300" t="s">
        <v>57</v>
      </c>
      <c r="C12" s="3300"/>
      <c r="D12" s="3300"/>
      <c r="E12" s="3311" t="str">
        <f>入力シート!C9</f>
        <v>〇〇整備事業</v>
      </c>
      <c r="F12" s="3311"/>
      <c r="G12" s="3311"/>
      <c r="H12" s="3311"/>
      <c r="I12" s="3311"/>
      <c r="J12" s="3300" t="s">
        <v>52</v>
      </c>
      <c r="K12" s="3300"/>
      <c r="L12" s="3300"/>
      <c r="M12" s="3311" t="str">
        <f>入力シート!C10</f>
        <v>○○校区道路改良工事</v>
      </c>
      <c r="N12" s="3311"/>
      <c r="O12" s="3311"/>
      <c r="P12" s="3311"/>
      <c r="Q12" s="3311"/>
      <c r="R12" s="3311"/>
      <c r="S12" s="3311"/>
      <c r="T12" s="3311"/>
      <c r="U12" s="7"/>
    </row>
    <row r="13" spans="1:21" ht="30.75" customHeight="1">
      <c r="A13" s="6"/>
      <c r="B13" s="3307" t="s">
        <v>61</v>
      </c>
      <c r="C13" s="3308"/>
      <c r="D13" s="3309" t="s">
        <v>63</v>
      </c>
      <c r="E13" s="3311" t="str">
        <f>入力シート!C11</f>
        <v>市道B○○○号線</v>
      </c>
      <c r="F13" s="3311"/>
      <c r="G13" s="3311"/>
      <c r="H13" s="3311"/>
      <c r="I13" s="3311"/>
      <c r="J13" s="3300" t="s">
        <v>77</v>
      </c>
      <c r="K13" s="3300"/>
      <c r="L13" s="3300"/>
      <c r="M13" s="3312" t="str">
        <f>入力シート!C12</f>
        <v>久留米市○○町</v>
      </c>
      <c r="N13" s="3313"/>
      <c r="O13" s="3313"/>
      <c r="P13" s="3313"/>
      <c r="Q13" s="3313"/>
      <c r="R13" s="3313"/>
      <c r="S13" s="3313"/>
      <c r="T13" s="3314"/>
      <c r="U13" s="7"/>
    </row>
    <row r="14" spans="1:21" ht="30.75" customHeight="1">
      <c r="A14" s="6"/>
      <c r="B14" s="3318" t="s">
        <v>62</v>
      </c>
      <c r="C14" s="3319"/>
      <c r="D14" s="3310"/>
      <c r="E14" s="3311"/>
      <c r="F14" s="3311"/>
      <c r="G14" s="3311"/>
      <c r="H14" s="3311"/>
      <c r="I14" s="3311"/>
      <c r="J14" s="3300"/>
      <c r="K14" s="3300"/>
      <c r="L14" s="3300"/>
      <c r="M14" s="3315"/>
      <c r="N14" s="3316"/>
      <c r="O14" s="3316"/>
      <c r="P14" s="3316"/>
      <c r="Q14" s="3316"/>
      <c r="R14" s="3316"/>
      <c r="S14" s="3316"/>
      <c r="T14" s="3317"/>
      <c r="U14" s="7"/>
    </row>
    <row r="15" spans="1:21" ht="30.75" customHeight="1">
      <c r="A15" s="6"/>
      <c r="B15" s="3300" t="s">
        <v>53</v>
      </c>
      <c r="C15" s="3300"/>
      <c r="D15" s="3300"/>
      <c r="E15" s="3301">
        <f>入力シート!C14</f>
        <v>46114</v>
      </c>
      <c r="F15" s="3302"/>
      <c r="G15" s="3302"/>
      <c r="H15" s="3302"/>
      <c r="I15" s="3302"/>
      <c r="J15" s="3302"/>
      <c r="K15" s="3302"/>
      <c r="L15" s="8" t="s">
        <v>14</v>
      </c>
      <c r="M15" s="3302">
        <f>入力シート!C15</f>
        <v>46295</v>
      </c>
      <c r="N15" s="3302"/>
      <c r="O15" s="3302"/>
      <c r="P15" s="3302"/>
      <c r="Q15" s="3302"/>
      <c r="R15" s="3302"/>
      <c r="S15" s="3302"/>
      <c r="T15" s="9"/>
      <c r="U15" s="7"/>
    </row>
    <row r="16" spans="1:21" ht="30.75" customHeight="1">
      <c r="A16" s="6"/>
      <c r="B16" s="3337" t="s">
        <v>40</v>
      </c>
      <c r="C16" s="3338"/>
      <c r="D16" s="3338"/>
      <c r="E16" s="3338"/>
      <c r="F16" s="3338"/>
      <c r="G16" s="3339"/>
      <c r="H16" s="5339"/>
      <c r="I16" s="5339"/>
      <c r="J16" s="5339"/>
      <c r="K16" s="5339"/>
      <c r="L16" s="5339"/>
      <c r="M16" s="5339"/>
      <c r="N16" s="5339"/>
      <c r="O16" s="110" t="s">
        <v>329</v>
      </c>
      <c r="P16" s="10"/>
      <c r="Q16" s="10"/>
      <c r="R16" s="10"/>
      <c r="S16" s="10"/>
      <c r="T16" s="11"/>
      <c r="U16" s="7"/>
    </row>
    <row r="17" spans="1:22" ht="30.75" customHeight="1">
      <c r="A17" s="6"/>
      <c r="B17" s="3337" t="s">
        <v>41</v>
      </c>
      <c r="C17" s="3338"/>
      <c r="D17" s="3338"/>
      <c r="E17" s="3338"/>
      <c r="F17" s="3338"/>
      <c r="G17" s="3339"/>
      <c r="H17" s="5338"/>
      <c r="I17" s="5338"/>
      <c r="J17" s="5338"/>
      <c r="K17" s="5338"/>
      <c r="L17" s="5338"/>
      <c r="M17" s="5338"/>
      <c r="N17" s="5338"/>
      <c r="O17" s="22" t="s">
        <v>260</v>
      </c>
      <c r="P17" s="22"/>
      <c r="Q17" s="22"/>
      <c r="R17" s="22"/>
      <c r="S17" s="22"/>
      <c r="T17" s="23"/>
      <c r="U17" s="7"/>
    </row>
    <row r="18" spans="1:22" ht="33" customHeight="1">
      <c r="A18" s="6"/>
      <c r="B18" s="3337" t="s">
        <v>42</v>
      </c>
      <c r="C18" s="3338"/>
      <c r="D18" s="3338"/>
      <c r="E18" s="3338"/>
      <c r="F18" s="3338"/>
      <c r="G18" s="3339"/>
      <c r="H18" s="3341"/>
      <c r="I18" s="3342"/>
      <c r="J18" s="3342"/>
      <c r="K18" s="3342"/>
      <c r="L18" s="3342"/>
      <c r="M18" s="3342"/>
      <c r="N18" s="3342"/>
      <c r="O18" s="3342"/>
      <c r="P18" s="3342"/>
      <c r="Q18" s="3342"/>
      <c r="R18" s="3342"/>
      <c r="S18" s="3342"/>
      <c r="T18" s="3343"/>
      <c r="U18" s="7"/>
    </row>
    <row r="19" spans="1:22" ht="33" customHeight="1">
      <c r="A19" s="6"/>
      <c r="B19" s="3337" t="s">
        <v>43</v>
      </c>
      <c r="C19" s="3338"/>
      <c r="D19" s="3338"/>
      <c r="E19" s="3338"/>
      <c r="F19" s="3338"/>
      <c r="G19" s="3339"/>
      <c r="H19" s="5339"/>
      <c r="I19" s="5339"/>
      <c r="J19" s="5339"/>
      <c r="K19" s="5339"/>
      <c r="L19" s="5339"/>
      <c r="M19" s="5339"/>
      <c r="N19" s="5339"/>
      <c r="O19" s="22" t="s">
        <v>330</v>
      </c>
      <c r="P19" s="22"/>
      <c r="Q19" s="22"/>
      <c r="R19" s="22"/>
      <c r="S19" s="22"/>
      <c r="T19" s="23"/>
      <c r="U19" s="7"/>
    </row>
    <row r="20" spans="1:22" ht="50.25" customHeight="1">
      <c r="A20" s="6"/>
      <c r="B20" s="3325" t="s">
        <v>1912</v>
      </c>
      <c r="C20" s="3326"/>
      <c r="D20" s="3326"/>
      <c r="E20" s="3326"/>
      <c r="F20" s="3326"/>
      <c r="G20" s="3326"/>
      <c r="H20" s="3326"/>
      <c r="I20" s="3326"/>
      <c r="J20" s="3326"/>
      <c r="K20" s="3326"/>
      <c r="L20" s="3326"/>
      <c r="M20" s="3326"/>
      <c r="N20" s="3326"/>
      <c r="O20" s="3326"/>
      <c r="P20" s="3326"/>
      <c r="Q20" s="3326"/>
      <c r="R20" s="3326"/>
      <c r="S20" s="3326"/>
      <c r="T20" s="3327"/>
      <c r="U20" s="7"/>
    </row>
    <row r="21" spans="1:22" ht="50.25" customHeight="1">
      <c r="A21" s="6"/>
      <c r="B21" s="3328" t="s">
        <v>263</v>
      </c>
      <c r="C21" s="3329"/>
      <c r="D21" s="3329"/>
      <c r="E21" s="3329"/>
      <c r="F21" s="3329"/>
      <c r="G21" s="3329"/>
      <c r="H21" s="3329"/>
      <c r="I21" s="3329"/>
      <c r="J21" s="3329"/>
      <c r="K21" s="3329"/>
      <c r="L21" s="3329"/>
      <c r="M21" s="3329"/>
      <c r="N21" s="3329"/>
      <c r="O21" s="3329"/>
      <c r="P21" s="3329"/>
      <c r="Q21" s="3329"/>
      <c r="R21" s="3329"/>
      <c r="S21" s="3329"/>
      <c r="T21" s="3330"/>
      <c r="U21" s="7"/>
    </row>
    <row r="22" spans="1:22" ht="50.25" customHeight="1">
      <c r="A22" s="6"/>
      <c r="B22" s="3331"/>
      <c r="C22" s="3332"/>
      <c r="D22" s="3332"/>
      <c r="E22" s="3332"/>
      <c r="F22" s="3332"/>
      <c r="G22" s="3332"/>
      <c r="H22" s="3332"/>
      <c r="I22" s="3332"/>
      <c r="J22" s="3332"/>
      <c r="K22" s="3332"/>
      <c r="L22" s="3332"/>
      <c r="M22" s="3332"/>
      <c r="N22" s="3332"/>
      <c r="O22" s="3332"/>
      <c r="P22" s="3332"/>
      <c r="Q22" s="3332"/>
      <c r="R22" s="3332"/>
      <c r="S22" s="3332"/>
      <c r="T22" s="3333"/>
      <c r="U22" s="7"/>
      <c r="V22" s="2218" t="s">
        <v>2462</v>
      </c>
    </row>
    <row r="23" spans="1:22" ht="50.25" customHeight="1">
      <c r="A23" s="6"/>
      <c r="B23" s="3334"/>
      <c r="C23" s="3335"/>
      <c r="D23" s="3335"/>
      <c r="E23" s="3335"/>
      <c r="F23" s="3335"/>
      <c r="G23" s="3335"/>
      <c r="H23" s="3335"/>
      <c r="I23" s="3335"/>
      <c r="J23" s="3335"/>
      <c r="K23" s="3335"/>
      <c r="L23" s="3335"/>
      <c r="M23" s="3335"/>
      <c r="N23" s="3335"/>
      <c r="O23" s="3335"/>
      <c r="P23" s="3335"/>
      <c r="Q23" s="3335"/>
      <c r="R23" s="3335"/>
      <c r="S23" s="3335"/>
      <c r="T23" s="3336"/>
      <c r="U23" s="7"/>
      <c r="V23" s="2219" t="s">
        <v>2461</v>
      </c>
    </row>
    <row r="24" spans="1:22">
      <c r="A24" s="5"/>
      <c r="B24" s="12"/>
      <c r="C24" s="12"/>
      <c r="D24" s="12"/>
      <c r="E24" s="12"/>
      <c r="F24" s="12"/>
      <c r="G24" s="12"/>
      <c r="H24" s="12"/>
      <c r="I24" s="12"/>
      <c r="J24" s="12"/>
      <c r="K24" s="12"/>
      <c r="L24" s="12"/>
      <c r="M24" s="12"/>
      <c r="N24" s="12"/>
      <c r="O24" s="12"/>
      <c r="P24" s="12"/>
      <c r="Q24" s="12"/>
      <c r="R24" s="12"/>
      <c r="S24" s="12"/>
      <c r="T24" s="12"/>
      <c r="U24" s="13"/>
    </row>
  </sheetData>
  <sheetProtection formatCells="0"/>
  <mergeCells count="32">
    <mergeCell ref="P3:T3"/>
    <mergeCell ref="K6:L6"/>
    <mergeCell ref="M6:N6"/>
    <mergeCell ref="O6:U6"/>
    <mergeCell ref="M7:N7"/>
    <mergeCell ref="O7:U7"/>
    <mergeCell ref="M8:N8"/>
    <mergeCell ref="O8:U8"/>
    <mergeCell ref="B10:T10"/>
    <mergeCell ref="B12:D12"/>
    <mergeCell ref="E12:I12"/>
    <mergeCell ref="J12:L12"/>
    <mergeCell ref="M12:T12"/>
    <mergeCell ref="B13:C13"/>
    <mergeCell ref="D13:D14"/>
    <mergeCell ref="E13:I14"/>
    <mergeCell ref="J13:L14"/>
    <mergeCell ref="M13:T14"/>
    <mergeCell ref="B14:C14"/>
    <mergeCell ref="B15:D15"/>
    <mergeCell ref="E15:K15"/>
    <mergeCell ref="M15:S15"/>
    <mergeCell ref="B16:G16"/>
    <mergeCell ref="H16:N16"/>
    <mergeCell ref="B20:T20"/>
    <mergeCell ref="B21:T23"/>
    <mergeCell ref="B17:G17"/>
    <mergeCell ref="H17:N17"/>
    <mergeCell ref="B18:G18"/>
    <mergeCell ref="H18:T18"/>
    <mergeCell ref="B19:G19"/>
    <mergeCell ref="H19:N19"/>
  </mergeCells>
  <phoneticPr fontId="18"/>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9"/>
  <dimension ref="A2:Y76"/>
  <sheetViews>
    <sheetView view="pageBreakPreview" zoomScaleNormal="100" zoomScaleSheetLayoutView="100" workbookViewId="0">
      <selection activeCell="K72" sqref="K72"/>
    </sheetView>
  </sheetViews>
  <sheetFormatPr defaultRowHeight="13.2"/>
  <cols>
    <col min="1" max="1" width="23.109375" style="295" bestFit="1" customWidth="1"/>
    <col min="2" max="2" width="3.44140625" style="296" customWidth="1"/>
    <col min="3" max="3" width="5.109375" style="295" bestFit="1" customWidth="1"/>
    <col min="4" max="4" width="3.88671875" style="295" customWidth="1"/>
    <col min="5" max="5" width="3.33203125" style="295" customWidth="1"/>
    <col min="6" max="6" width="3.88671875" style="295" customWidth="1"/>
    <col min="7" max="7" width="3.33203125" style="295" customWidth="1"/>
    <col min="8" max="8" width="4.109375" style="295" customWidth="1"/>
    <col min="9" max="9" width="3.33203125" style="295" customWidth="1"/>
    <col min="10" max="10" width="10.44140625" style="295" customWidth="1"/>
    <col min="11" max="11" width="3.88671875" style="295" customWidth="1"/>
    <col min="12" max="12" width="9" style="295"/>
    <col min="13" max="13" width="4.88671875" style="295" customWidth="1"/>
    <col min="14" max="19" width="3.6640625" style="295" customWidth="1"/>
    <col min="20" max="256" width="9" style="295"/>
    <col min="257" max="257" width="23.109375" style="295" bestFit="1" customWidth="1"/>
    <col min="258" max="258" width="3.44140625" style="295" customWidth="1"/>
    <col min="259" max="259" width="5.109375" style="295" bestFit="1" customWidth="1"/>
    <col min="260" max="260" width="3.88671875" style="295" customWidth="1"/>
    <col min="261" max="261" width="3.33203125" style="295" customWidth="1"/>
    <col min="262" max="262" width="3.88671875" style="295" customWidth="1"/>
    <col min="263" max="263" width="3.33203125" style="295" customWidth="1"/>
    <col min="264" max="264" width="4.109375" style="295" customWidth="1"/>
    <col min="265" max="265" width="3.33203125" style="295" customWidth="1"/>
    <col min="266" max="266" width="10.44140625" style="295" customWidth="1"/>
    <col min="267" max="267" width="3.88671875" style="295" customWidth="1"/>
    <col min="268" max="268" width="9" style="295"/>
    <col min="269" max="269" width="4.88671875" style="295" customWidth="1"/>
    <col min="270" max="275" width="3.6640625" style="295" customWidth="1"/>
    <col min="276" max="512" width="9" style="295"/>
    <col min="513" max="513" width="23.109375" style="295" bestFit="1" customWidth="1"/>
    <col min="514" max="514" width="3.44140625" style="295" customWidth="1"/>
    <col min="515" max="515" width="5.109375" style="295" bestFit="1" customWidth="1"/>
    <col min="516" max="516" width="3.88671875" style="295" customWidth="1"/>
    <col min="517" max="517" width="3.33203125" style="295" customWidth="1"/>
    <col min="518" max="518" width="3.88671875" style="295" customWidth="1"/>
    <col min="519" max="519" width="3.33203125" style="295" customWidth="1"/>
    <col min="520" max="520" width="4.109375" style="295" customWidth="1"/>
    <col min="521" max="521" width="3.33203125" style="295" customWidth="1"/>
    <col min="522" max="522" width="10.44140625" style="295" customWidth="1"/>
    <col min="523" max="523" width="3.88671875" style="295" customWidth="1"/>
    <col min="524" max="524" width="9" style="295"/>
    <col min="525" max="525" width="4.88671875" style="295" customWidth="1"/>
    <col min="526" max="531" width="3.6640625" style="295" customWidth="1"/>
    <col min="532" max="768" width="9" style="295"/>
    <col min="769" max="769" width="23.109375" style="295" bestFit="1" customWidth="1"/>
    <col min="770" max="770" width="3.44140625" style="295" customWidth="1"/>
    <col min="771" max="771" width="5.109375" style="295" bestFit="1" customWidth="1"/>
    <col min="772" max="772" width="3.88671875" style="295" customWidth="1"/>
    <col min="773" max="773" width="3.33203125" style="295" customWidth="1"/>
    <col min="774" max="774" width="3.88671875" style="295" customWidth="1"/>
    <col min="775" max="775" width="3.33203125" style="295" customWidth="1"/>
    <col min="776" max="776" width="4.109375" style="295" customWidth="1"/>
    <col min="777" max="777" width="3.33203125" style="295" customWidth="1"/>
    <col min="778" max="778" width="10.44140625" style="295" customWidth="1"/>
    <col min="779" max="779" width="3.88671875" style="295" customWidth="1"/>
    <col min="780" max="780" width="9" style="295"/>
    <col min="781" max="781" width="4.88671875" style="295" customWidth="1"/>
    <col min="782" max="787" width="3.6640625" style="295" customWidth="1"/>
    <col min="788" max="1024" width="9" style="295"/>
    <col min="1025" max="1025" width="23.109375" style="295" bestFit="1" customWidth="1"/>
    <col min="1026" max="1026" width="3.44140625" style="295" customWidth="1"/>
    <col min="1027" max="1027" width="5.109375" style="295" bestFit="1" customWidth="1"/>
    <col min="1028" max="1028" width="3.88671875" style="295" customWidth="1"/>
    <col min="1029" max="1029" width="3.33203125" style="295" customWidth="1"/>
    <col min="1030" max="1030" width="3.88671875" style="295" customWidth="1"/>
    <col min="1031" max="1031" width="3.33203125" style="295" customWidth="1"/>
    <col min="1032" max="1032" width="4.109375" style="295" customWidth="1"/>
    <col min="1033" max="1033" width="3.33203125" style="295" customWidth="1"/>
    <col min="1034" max="1034" width="10.44140625" style="295" customWidth="1"/>
    <col min="1035" max="1035" width="3.88671875" style="295" customWidth="1"/>
    <col min="1036" max="1036" width="9" style="295"/>
    <col min="1037" max="1037" width="4.88671875" style="295" customWidth="1"/>
    <col min="1038" max="1043" width="3.6640625" style="295" customWidth="1"/>
    <col min="1044" max="1280" width="9" style="295"/>
    <col min="1281" max="1281" width="23.109375" style="295" bestFit="1" customWidth="1"/>
    <col min="1282" max="1282" width="3.44140625" style="295" customWidth="1"/>
    <col min="1283" max="1283" width="5.109375" style="295" bestFit="1" customWidth="1"/>
    <col min="1284" max="1284" width="3.88671875" style="295" customWidth="1"/>
    <col min="1285" max="1285" width="3.33203125" style="295" customWidth="1"/>
    <col min="1286" max="1286" width="3.88671875" style="295" customWidth="1"/>
    <col min="1287" max="1287" width="3.33203125" style="295" customWidth="1"/>
    <col min="1288" max="1288" width="4.109375" style="295" customWidth="1"/>
    <col min="1289" max="1289" width="3.33203125" style="295" customWidth="1"/>
    <col min="1290" max="1290" width="10.44140625" style="295" customWidth="1"/>
    <col min="1291" max="1291" width="3.88671875" style="295" customWidth="1"/>
    <col min="1292" max="1292" width="9" style="295"/>
    <col min="1293" max="1293" width="4.88671875" style="295" customWidth="1"/>
    <col min="1294" max="1299" width="3.6640625" style="295" customWidth="1"/>
    <col min="1300" max="1536" width="9" style="295"/>
    <col min="1537" max="1537" width="23.109375" style="295" bestFit="1" customWidth="1"/>
    <col min="1538" max="1538" width="3.44140625" style="295" customWidth="1"/>
    <col min="1539" max="1539" width="5.109375" style="295" bestFit="1" customWidth="1"/>
    <col min="1540" max="1540" width="3.88671875" style="295" customWidth="1"/>
    <col min="1541" max="1541" width="3.33203125" style="295" customWidth="1"/>
    <col min="1542" max="1542" width="3.88671875" style="295" customWidth="1"/>
    <col min="1543" max="1543" width="3.33203125" style="295" customWidth="1"/>
    <col min="1544" max="1544" width="4.109375" style="295" customWidth="1"/>
    <col min="1545" max="1545" width="3.33203125" style="295" customWidth="1"/>
    <col min="1546" max="1546" width="10.44140625" style="295" customWidth="1"/>
    <col min="1547" max="1547" width="3.88671875" style="295" customWidth="1"/>
    <col min="1548" max="1548" width="9" style="295"/>
    <col min="1549" max="1549" width="4.88671875" style="295" customWidth="1"/>
    <col min="1550" max="1555" width="3.6640625" style="295" customWidth="1"/>
    <col min="1556" max="1792" width="9" style="295"/>
    <col min="1793" max="1793" width="23.109375" style="295" bestFit="1" customWidth="1"/>
    <col min="1794" max="1794" width="3.44140625" style="295" customWidth="1"/>
    <col min="1795" max="1795" width="5.109375" style="295" bestFit="1" customWidth="1"/>
    <col min="1796" max="1796" width="3.88671875" style="295" customWidth="1"/>
    <col min="1797" max="1797" width="3.33203125" style="295" customWidth="1"/>
    <col min="1798" max="1798" width="3.88671875" style="295" customWidth="1"/>
    <col min="1799" max="1799" width="3.33203125" style="295" customWidth="1"/>
    <col min="1800" max="1800" width="4.109375" style="295" customWidth="1"/>
    <col min="1801" max="1801" width="3.33203125" style="295" customWidth="1"/>
    <col min="1802" max="1802" width="10.44140625" style="295" customWidth="1"/>
    <col min="1803" max="1803" width="3.88671875" style="295" customWidth="1"/>
    <col min="1804" max="1804" width="9" style="295"/>
    <col min="1805" max="1805" width="4.88671875" style="295" customWidth="1"/>
    <col min="1806" max="1811" width="3.6640625" style="295" customWidth="1"/>
    <col min="1812" max="2048" width="9" style="295"/>
    <col min="2049" max="2049" width="23.109375" style="295" bestFit="1" customWidth="1"/>
    <col min="2050" max="2050" width="3.44140625" style="295" customWidth="1"/>
    <col min="2051" max="2051" width="5.109375" style="295" bestFit="1" customWidth="1"/>
    <col min="2052" max="2052" width="3.88671875" style="295" customWidth="1"/>
    <col min="2053" max="2053" width="3.33203125" style="295" customWidth="1"/>
    <col min="2054" max="2054" width="3.88671875" style="295" customWidth="1"/>
    <col min="2055" max="2055" width="3.33203125" style="295" customWidth="1"/>
    <col min="2056" max="2056" width="4.109375" style="295" customWidth="1"/>
    <col min="2057" max="2057" width="3.33203125" style="295" customWidth="1"/>
    <col min="2058" max="2058" width="10.44140625" style="295" customWidth="1"/>
    <col min="2059" max="2059" width="3.88671875" style="295" customWidth="1"/>
    <col min="2060" max="2060" width="9" style="295"/>
    <col min="2061" max="2061" width="4.88671875" style="295" customWidth="1"/>
    <col min="2062" max="2067" width="3.6640625" style="295" customWidth="1"/>
    <col min="2068" max="2304" width="9" style="295"/>
    <col min="2305" max="2305" width="23.109375" style="295" bestFit="1" customWidth="1"/>
    <col min="2306" max="2306" width="3.44140625" style="295" customWidth="1"/>
    <col min="2307" max="2307" width="5.109375" style="295" bestFit="1" customWidth="1"/>
    <col min="2308" max="2308" width="3.88671875" style="295" customWidth="1"/>
    <col min="2309" max="2309" width="3.33203125" style="295" customWidth="1"/>
    <col min="2310" max="2310" width="3.88671875" style="295" customWidth="1"/>
    <col min="2311" max="2311" width="3.33203125" style="295" customWidth="1"/>
    <col min="2312" max="2312" width="4.109375" style="295" customWidth="1"/>
    <col min="2313" max="2313" width="3.33203125" style="295" customWidth="1"/>
    <col min="2314" max="2314" width="10.44140625" style="295" customWidth="1"/>
    <col min="2315" max="2315" width="3.88671875" style="295" customWidth="1"/>
    <col min="2316" max="2316" width="9" style="295"/>
    <col min="2317" max="2317" width="4.88671875" style="295" customWidth="1"/>
    <col min="2318" max="2323" width="3.6640625" style="295" customWidth="1"/>
    <col min="2324" max="2560" width="9" style="295"/>
    <col min="2561" max="2561" width="23.109375" style="295" bestFit="1" customWidth="1"/>
    <col min="2562" max="2562" width="3.44140625" style="295" customWidth="1"/>
    <col min="2563" max="2563" width="5.109375" style="295" bestFit="1" customWidth="1"/>
    <col min="2564" max="2564" width="3.88671875" style="295" customWidth="1"/>
    <col min="2565" max="2565" width="3.33203125" style="295" customWidth="1"/>
    <col min="2566" max="2566" width="3.88671875" style="295" customWidth="1"/>
    <col min="2567" max="2567" width="3.33203125" style="295" customWidth="1"/>
    <col min="2568" max="2568" width="4.109375" style="295" customWidth="1"/>
    <col min="2569" max="2569" width="3.33203125" style="295" customWidth="1"/>
    <col min="2570" max="2570" width="10.44140625" style="295" customWidth="1"/>
    <col min="2571" max="2571" width="3.88671875" style="295" customWidth="1"/>
    <col min="2572" max="2572" width="9" style="295"/>
    <col min="2573" max="2573" width="4.88671875" style="295" customWidth="1"/>
    <col min="2574" max="2579" width="3.6640625" style="295" customWidth="1"/>
    <col min="2580" max="2816" width="9" style="295"/>
    <col min="2817" max="2817" width="23.109375" style="295" bestFit="1" customWidth="1"/>
    <col min="2818" max="2818" width="3.44140625" style="295" customWidth="1"/>
    <col min="2819" max="2819" width="5.109375" style="295" bestFit="1" customWidth="1"/>
    <col min="2820" max="2820" width="3.88671875" style="295" customWidth="1"/>
    <col min="2821" max="2821" width="3.33203125" style="295" customWidth="1"/>
    <col min="2822" max="2822" width="3.88671875" style="295" customWidth="1"/>
    <col min="2823" max="2823" width="3.33203125" style="295" customWidth="1"/>
    <col min="2824" max="2824" width="4.109375" style="295" customWidth="1"/>
    <col min="2825" max="2825" width="3.33203125" style="295" customWidth="1"/>
    <col min="2826" max="2826" width="10.44140625" style="295" customWidth="1"/>
    <col min="2827" max="2827" width="3.88671875" style="295" customWidth="1"/>
    <col min="2828" max="2828" width="9" style="295"/>
    <col min="2829" max="2829" width="4.88671875" style="295" customWidth="1"/>
    <col min="2830" max="2835" width="3.6640625" style="295" customWidth="1"/>
    <col min="2836" max="3072" width="9" style="295"/>
    <col min="3073" max="3073" width="23.109375" style="295" bestFit="1" customWidth="1"/>
    <col min="3074" max="3074" width="3.44140625" style="295" customWidth="1"/>
    <col min="3075" max="3075" width="5.109375" style="295" bestFit="1" customWidth="1"/>
    <col min="3076" max="3076" width="3.88671875" style="295" customWidth="1"/>
    <col min="3077" max="3077" width="3.33203125" style="295" customWidth="1"/>
    <col min="3078" max="3078" width="3.88671875" style="295" customWidth="1"/>
    <col min="3079" max="3079" width="3.33203125" style="295" customWidth="1"/>
    <col min="3080" max="3080" width="4.109375" style="295" customWidth="1"/>
    <col min="3081" max="3081" width="3.33203125" style="295" customWidth="1"/>
    <col min="3082" max="3082" width="10.44140625" style="295" customWidth="1"/>
    <col min="3083" max="3083" width="3.88671875" style="295" customWidth="1"/>
    <col min="3084" max="3084" width="9" style="295"/>
    <col min="3085" max="3085" width="4.88671875" style="295" customWidth="1"/>
    <col min="3086" max="3091" width="3.6640625" style="295" customWidth="1"/>
    <col min="3092" max="3328" width="9" style="295"/>
    <col min="3329" max="3329" width="23.109375" style="295" bestFit="1" customWidth="1"/>
    <col min="3330" max="3330" width="3.44140625" style="295" customWidth="1"/>
    <col min="3331" max="3331" width="5.109375" style="295" bestFit="1" customWidth="1"/>
    <col min="3332" max="3332" width="3.88671875" style="295" customWidth="1"/>
    <col min="3333" max="3333" width="3.33203125" style="295" customWidth="1"/>
    <col min="3334" max="3334" width="3.88671875" style="295" customWidth="1"/>
    <col min="3335" max="3335" width="3.33203125" style="295" customWidth="1"/>
    <col min="3336" max="3336" width="4.109375" style="295" customWidth="1"/>
    <col min="3337" max="3337" width="3.33203125" style="295" customWidth="1"/>
    <col min="3338" max="3338" width="10.44140625" style="295" customWidth="1"/>
    <col min="3339" max="3339" width="3.88671875" style="295" customWidth="1"/>
    <col min="3340" max="3340" width="9" style="295"/>
    <col min="3341" max="3341" width="4.88671875" style="295" customWidth="1"/>
    <col min="3342" max="3347" width="3.6640625" style="295" customWidth="1"/>
    <col min="3348" max="3584" width="9" style="295"/>
    <col min="3585" max="3585" width="23.109375" style="295" bestFit="1" customWidth="1"/>
    <col min="3586" max="3586" width="3.44140625" style="295" customWidth="1"/>
    <col min="3587" max="3587" width="5.109375" style="295" bestFit="1" customWidth="1"/>
    <col min="3588" max="3588" width="3.88671875" style="295" customWidth="1"/>
    <col min="3589" max="3589" width="3.33203125" style="295" customWidth="1"/>
    <col min="3590" max="3590" width="3.88671875" style="295" customWidth="1"/>
    <col min="3591" max="3591" width="3.33203125" style="295" customWidth="1"/>
    <col min="3592" max="3592" width="4.109375" style="295" customWidth="1"/>
    <col min="3593" max="3593" width="3.33203125" style="295" customWidth="1"/>
    <col min="3594" max="3594" width="10.44140625" style="295" customWidth="1"/>
    <col min="3595" max="3595" width="3.88671875" style="295" customWidth="1"/>
    <col min="3596" max="3596" width="9" style="295"/>
    <col min="3597" max="3597" width="4.88671875" style="295" customWidth="1"/>
    <col min="3598" max="3603" width="3.6640625" style="295" customWidth="1"/>
    <col min="3604" max="3840" width="9" style="295"/>
    <col min="3841" max="3841" width="23.109375" style="295" bestFit="1" customWidth="1"/>
    <col min="3842" max="3842" width="3.44140625" style="295" customWidth="1"/>
    <col min="3843" max="3843" width="5.109375" style="295" bestFit="1" customWidth="1"/>
    <col min="3844" max="3844" width="3.88671875" style="295" customWidth="1"/>
    <col min="3845" max="3845" width="3.33203125" style="295" customWidth="1"/>
    <col min="3846" max="3846" width="3.88671875" style="295" customWidth="1"/>
    <col min="3847" max="3847" width="3.33203125" style="295" customWidth="1"/>
    <col min="3848" max="3848" width="4.109375" style="295" customWidth="1"/>
    <col min="3849" max="3849" width="3.33203125" style="295" customWidth="1"/>
    <col min="3850" max="3850" width="10.44140625" style="295" customWidth="1"/>
    <col min="3851" max="3851" width="3.88671875" style="295" customWidth="1"/>
    <col min="3852" max="3852" width="9" style="295"/>
    <col min="3853" max="3853" width="4.88671875" style="295" customWidth="1"/>
    <col min="3854" max="3859" width="3.6640625" style="295" customWidth="1"/>
    <col min="3860" max="4096" width="9" style="295"/>
    <col min="4097" max="4097" width="23.109375" style="295" bestFit="1" customWidth="1"/>
    <col min="4098" max="4098" width="3.44140625" style="295" customWidth="1"/>
    <col min="4099" max="4099" width="5.109375" style="295" bestFit="1" customWidth="1"/>
    <col min="4100" max="4100" width="3.88671875" style="295" customWidth="1"/>
    <col min="4101" max="4101" width="3.33203125" style="295" customWidth="1"/>
    <col min="4102" max="4102" width="3.88671875" style="295" customWidth="1"/>
    <col min="4103" max="4103" width="3.33203125" style="295" customWidth="1"/>
    <col min="4104" max="4104" width="4.109375" style="295" customWidth="1"/>
    <col min="4105" max="4105" width="3.33203125" style="295" customWidth="1"/>
    <col min="4106" max="4106" width="10.44140625" style="295" customWidth="1"/>
    <col min="4107" max="4107" width="3.88671875" style="295" customWidth="1"/>
    <col min="4108" max="4108" width="9" style="295"/>
    <col min="4109" max="4109" width="4.88671875" style="295" customWidth="1"/>
    <col min="4110" max="4115" width="3.6640625" style="295" customWidth="1"/>
    <col min="4116" max="4352" width="9" style="295"/>
    <col min="4353" max="4353" width="23.109375" style="295" bestFit="1" customWidth="1"/>
    <col min="4354" max="4354" width="3.44140625" style="295" customWidth="1"/>
    <col min="4355" max="4355" width="5.109375" style="295" bestFit="1" customWidth="1"/>
    <col min="4356" max="4356" width="3.88671875" style="295" customWidth="1"/>
    <col min="4357" max="4357" width="3.33203125" style="295" customWidth="1"/>
    <col min="4358" max="4358" width="3.88671875" style="295" customWidth="1"/>
    <col min="4359" max="4359" width="3.33203125" style="295" customWidth="1"/>
    <col min="4360" max="4360" width="4.109375" style="295" customWidth="1"/>
    <col min="4361" max="4361" width="3.33203125" style="295" customWidth="1"/>
    <col min="4362" max="4362" width="10.44140625" style="295" customWidth="1"/>
    <col min="4363" max="4363" width="3.88671875" style="295" customWidth="1"/>
    <col min="4364" max="4364" width="9" style="295"/>
    <col min="4365" max="4365" width="4.88671875" style="295" customWidth="1"/>
    <col min="4366" max="4371" width="3.6640625" style="295" customWidth="1"/>
    <col min="4372" max="4608" width="9" style="295"/>
    <col min="4609" max="4609" width="23.109375" style="295" bestFit="1" customWidth="1"/>
    <col min="4610" max="4610" width="3.44140625" style="295" customWidth="1"/>
    <col min="4611" max="4611" width="5.109375" style="295" bestFit="1" customWidth="1"/>
    <col min="4612" max="4612" width="3.88671875" style="295" customWidth="1"/>
    <col min="4613" max="4613" width="3.33203125" style="295" customWidth="1"/>
    <col min="4614" max="4614" width="3.88671875" style="295" customWidth="1"/>
    <col min="4615" max="4615" width="3.33203125" style="295" customWidth="1"/>
    <col min="4616" max="4616" width="4.109375" style="295" customWidth="1"/>
    <col min="4617" max="4617" width="3.33203125" style="295" customWidth="1"/>
    <col min="4618" max="4618" width="10.44140625" style="295" customWidth="1"/>
    <col min="4619" max="4619" width="3.88671875" style="295" customWidth="1"/>
    <col min="4620" max="4620" width="9" style="295"/>
    <col min="4621" max="4621" width="4.88671875" style="295" customWidth="1"/>
    <col min="4622" max="4627" width="3.6640625" style="295" customWidth="1"/>
    <col min="4628" max="4864" width="9" style="295"/>
    <col min="4865" max="4865" width="23.109375" style="295" bestFit="1" customWidth="1"/>
    <col min="4866" max="4866" width="3.44140625" style="295" customWidth="1"/>
    <col min="4867" max="4867" width="5.109375" style="295" bestFit="1" customWidth="1"/>
    <col min="4868" max="4868" width="3.88671875" style="295" customWidth="1"/>
    <col min="4869" max="4869" width="3.33203125" style="295" customWidth="1"/>
    <col min="4870" max="4870" width="3.88671875" style="295" customWidth="1"/>
    <col min="4871" max="4871" width="3.33203125" style="295" customWidth="1"/>
    <col min="4872" max="4872" width="4.109375" style="295" customWidth="1"/>
    <col min="4873" max="4873" width="3.33203125" style="295" customWidth="1"/>
    <col min="4874" max="4874" width="10.44140625" style="295" customWidth="1"/>
    <col min="4875" max="4875" width="3.88671875" style="295" customWidth="1"/>
    <col min="4876" max="4876" width="9" style="295"/>
    <col min="4877" max="4877" width="4.88671875" style="295" customWidth="1"/>
    <col min="4878" max="4883" width="3.6640625" style="295" customWidth="1"/>
    <col min="4884" max="5120" width="9" style="295"/>
    <col min="5121" max="5121" width="23.109375" style="295" bestFit="1" customWidth="1"/>
    <col min="5122" max="5122" width="3.44140625" style="295" customWidth="1"/>
    <col min="5123" max="5123" width="5.109375" style="295" bestFit="1" customWidth="1"/>
    <col min="5124" max="5124" width="3.88671875" style="295" customWidth="1"/>
    <col min="5125" max="5125" width="3.33203125" style="295" customWidth="1"/>
    <col min="5126" max="5126" width="3.88671875" style="295" customWidth="1"/>
    <col min="5127" max="5127" width="3.33203125" style="295" customWidth="1"/>
    <col min="5128" max="5128" width="4.109375" style="295" customWidth="1"/>
    <col min="5129" max="5129" width="3.33203125" style="295" customWidth="1"/>
    <col min="5130" max="5130" width="10.44140625" style="295" customWidth="1"/>
    <col min="5131" max="5131" width="3.88671875" style="295" customWidth="1"/>
    <col min="5132" max="5132" width="9" style="295"/>
    <col min="5133" max="5133" width="4.88671875" style="295" customWidth="1"/>
    <col min="5134" max="5139" width="3.6640625" style="295" customWidth="1"/>
    <col min="5140" max="5376" width="9" style="295"/>
    <col min="5377" max="5377" width="23.109375" style="295" bestFit="1" customWidth="1"/>
    <col min="5378" max="5378" width="3.44140625" style="295" customWidth="1"/>
    <col min="5379" max="5379" width="5.109375" style="295" bestFit="1" customWidth="1"/>
    <col min="5380" max="5380" width="3.88671875" style="295" customWidth="1"/>
    <col min="5381" max="5381" width="3.33203125" style="295" customWidth="1"/>
    <col min="5382" max="5382" width="3.88671875" style="295" customWidth="1"/>
    <col min="5383" max="5383" width="3.33203125" style="295" customWidth="1"/>
    <col min="5384" max="5384" width="4.109375" style="295" customWidth="1"/>
    <col min="5385" max="5385" width="3.33203125" style="295" customWidth="1"/>
    <col min="5386" max="5386" width="10.44140625" style="295" customWidth="1"/>
    <col min="5387" max="5387" width="3.88671875" style="295" customWidth="1"/>
    <col min="5388" max="5388" width="9" style="295"/>
    <col min="5389" max="5389" width="4.88671875" style="295" customWidth="1"/>
    <col min="5390" max="5395" width="3.6640625" style="295" customWidth="1"/>
    <col min="5396" max="5632" width="9" style="295"/>
    <col min="5633" max="5633" width="23.109375" style="295" bestFit="1" customWidth="1"/>
    <col min="5634" max="5634" width="3.44140625" style="295" customWidth="1"/>
    <col min="5635" max="5635" width="5.109375" style="295" bestFit="1" customWidth="1"/>
    <col min="5636" max="5636" width="3.88671875" style="295" customWidth="1"/>
    <col min="5637" max="5637" width="3.33203125" style="295" customWidth="1"/>
    <col min="5638" max="5638" width="3.88671875" style="295" customWidth="1"/>
    <col min="5639" max="5639" width="3.33203125" style="295" customWidth="1"/>
    <col min="5640" max="5640" width="4.109375" style="295" customWidth="1"/>
    <col min="5641" max="5641" width="3.33203125" style="295" customWidth="1"/>
    <col min="5642" max="5642" width="10.44140625" style="295" customWidth="1"/>
    <col min="5643" max="5643" width="3.88671875" style="295" customWidth="1"/>
    <col min="5644" max="5644" width="9" style="295"/>
    <col min="5645" max="5645" width="4.88671875" style="295" customWidth="1"/>
    <col min="5646" max="5651" width="3.6640625" style="295" customWidth="1"/>
    <col min="5652" max="5888" width="9" style="295"/>
    <col min="5889" max="5889" width="23.109375" style="295" bestFit="1" customWidth="1"/>
    <col min="5890" max="5890" width="3.44140625" style="295" customWidth="1"/>
    <col min="5891" max="5891" width="5.109375" style="295" bestFit="1" customWidth="1"/>
    <col min="5892" max="5892" width="3.88671875" style="295" customWidth="1"/>
    <col min="5893" max="5893" width="3.33203125" style="295" customWidth="1"/>
    <col min="5894" max="5894" width="3.88671875" style="295" customWidth="1"/>
    <col min="5895" max="5895" width="3.33203125" style="295" customWidth="1"/>
    <col min="5896" max="5896" width="4.109375" style="295" customWidth="1"/>
    <col min="5897" max="5897" width="3.33203125" style="295" customWidth="1"/>
    <col min="5898" max="5898" width="10.44140625" style="295" customWidth="1"/>
    <col min="5899" max="5899" width="3.88671875" style="295" customWidth="1"/>
    <col min="5900" max="5900" width="9" style="295"/>
    <col min="5901" max="5901" width="4.88671875" style="295" customWidth="1"/>
    <col min="5902" max="5907" width="3.6640625" style="295" customWidth="1"/>
    <col min="5908" max="6144" width="9" style="295"/>
    <col min="6145" max="6145" width="23.109375" style="295" bestFit="1" customWidth="1"/>
    <col min="6146" max="6146" width="3.44140625" style="295" customWidth="1"/>
    <col min="6147" max="6147" width="5.109375" style="295" bestFit="1" customWidth="1"/>
    <col min="6148" max="6148" width="3.88671875" style="295" customWidth="1"/>
    <col min="6149" max="6149" width="3.33203125" style="295" customWidth="1"/>
    <col min="6150" max="6150" width="3.88671875" style="295" customWidth="1"/>
    <col min="6151" max="6151" width="3.33203125" style="295" customWidth="1"/>
    <col min="6152" max="6152" width="4.109375" style="295" customWidth="1"/>
    <col min="6153" max="6153" width="3.33203125" style="295" customWidth="1"/>
    <col min="6154" max="6154" width="10.44140625" style="295" customWidth="1"/>
    <col min="6155" max="6155" width="3.88671875" style="295" customWidth="1"/>
    <col min="6156" max="6156" width="9" style="295"/>
    <col min="6157" max="6157" width="4.88671875" style="295" customWidth="1"/>
    <col min="6158" max="6163" width="3.6640625" style="295" customWidth="1"/>
    <col min="6164" max="6400" width="9" style="295"/>
    <col min="6401" max="6401" width="23.109375" style="295" bestFit="1" customWidth="1"/>
    <col min="6402" max="6402" width="3.44140625" style="295" customWidth="1"/>
    <col min="6403" max="6403" width="5.109375" style="295" bestFit="1" customWidth="1"/>
    <col min="6404" max="6404" width="3.88671875" style="295" customWidth="1"/>
    <col min="6405" max="6405" width="3.33203125" style="295" customWidth="1"/>
    <col min="6406" max="6406" width="3.88671875" style="295" customWidth="1"/>
    <col min="6407" max="6407" width="3.33203125" style="295" customWidth="1"/>
    <col min="6408" max="6408" width="4.109375" style="295" customWidth="1"/>
    <col min="6409" max="6409" width="3.33203125" style="295" customWidth="1"/>
    <col min="6410" max="6410" width="10.44140625" style="295" customWidth="1"/>
    <col min="6411" max="6411" width="3.88671875" style="295" customWidth="1"/>
    <col min="6412" max="6412" width="9" style="295"/>
    <col min="6413" max="6413" width="4.88671875" style="295" customWidth="1"/>
    <col min="6414" max="6419" width="3.6640625" style="295" customWidth="1"/>
    <col min="6420" max="6656" width="9" style="295"/>
    <col min="6657" max="6657" width="23.109375" style="295" bestFit="1" customWidth="1"/>
    <col min="6658" max="6658" width="3.44140625" style="295" customWidth="1"/>
    <col min="6659" max="6659" width="5.109375" style="295" bestFit="1" customWidth="1"/>
    <col min="6660" max="6660" width="3.88671875" style="295" customWidth="1"/>
    <col min="6661" max="6661" width="3.33203125" style="295" customWidth="1"/>
    <col min="6662" max="6662" width="3.88671875" style="295" customWidth="1"/>
    <col min="6663" max="6663" width="3.33203125" style="295" customWidth="1"/>
    <col min="6664" max="6664" width="4.109375" style="295" customWidth="1"/>
    <col min="6665" max="6665" width="3.33203125" style="295" customWidth="1"/>
    <col min="6666" max="6666" width="10.44140625" style="295" customWidth="1"/>
    <col min="6667" max="6667" width="3.88671875" style="295" customWidth="1"/>
    <col min="6668" max="6668" width="9" style="295"/>
    <col min="6669" max="6669" width="4.88671875" style="295" customWidth="1"/>
    <col min="6670" max="6675" width="3.6640625" style="295" customWidth="1"/>
    <col min="6676" max="6912" width="9" style="295"/>
    <col min="6913" max="6913" width="23.109375" style="295" bestFit="1" customWidth="1"/>
    <col min="6914" max="6914" width="3.44140625" style="295" customWidth="1"/>
    <col min="6915" max="6915" width="5.109375" style="295" bestFit="1" customWidth="1"/>
    <col min="6916" max="6916" width="3.88671875" style="295" customWidth="1"/>
    <col min="6917" max="6917" width="3.33203125" style="295" customWidth="1"/>
    <col min="6918" max="6918" width="3.88671875" style="295" customWidth="1"/>
    <col min="6919" max="6919" width="3.33203125" style="295" customWidth="1"/>
    <col min="6920" max="6920" width="4.109375" style="295" customWidth="1"/>
    <col min="6921" max="6921" width="3.33203125" style="295" customWidth="1"/>
    <col min="6922" max="6922" width="10.44140625" style="295" customWidth="1"/>
    <col min="6923" max="6923" width="3.88671875" style="295" customWidth="1"/>
    <col min="6924" max="6924" width="9" style="295"/>
    <col min="6925" max="6925" width="4.88671875" style="295" customWidth="1"/>
    <col min="6926" max="6931" width="3.6640625" style="295" customWidth="1"/>
    <col min="6932" max="7168" width="9" style="295"/>
    <col min="7169" max="7169" width="23.109375" style="295" bestFit="1" customWidth="1"/>
    <col min="7170" max="7170" width="3.44140625" style="295" customWidth="1"/>
    <col min="7171" max="7171" width="5.109375" style="295" bestFit="1" customWidth="1"/>
    <col min="7172" max="7172" width="3.88671875" style="295" customWidth="1"/>
    <col min="7173" max="7173" width="3.33203125" style="295" customWidth="1"/>
    <col min="7174" max="7174" width="3.88671875" style="295" customWidth="1"/>
    <col min="7175" max="7175" width="3.33203125" style="295" customWidth="1"/>
    <col min="7176" max="7176" width="4.109375" style="295" customWidth="1"/>
    <col min="7177" max="7177" width="3.33203125" style="295" customWidth="1"/>
    <col min="7178" max="7178" width="10.44140625" style="295" customWidth="1"/>
    <col min="7179" max="7179" width="3.88671875" style="295" customWidth="1"/>
    <col min="7180" max="7180" width="9" style="295"/>
    <col min="7181" max="7181" width="4.88671875" style="295" customWidth="1"/>
    <col min="7182" max="7187" width="3.6640625" style="295" customWidth="1"/>
    <col min="7188" max="7424" width="9" style="295"/>
    <col min="7425" max="7425" width="23.109375" style="295" bestFit="1" customWidth="1"/>
    <col min="7426" max="7426" width="3.44140625" style="295" customWidth="1"/>
    <col min="7427" max="7427" width="5.109375" style="295" bestFit="1" customWidth="1"/>
    <col min="7428" max="7428" width="3.88671875" style="295" customWidth="1"/>
    <col min="7429" max="7429" width="3.33203125" style="295" customWidth="1"/>
    <col min="7430" max="7430" width="3.88671875" style="295" customWidth="1"/>
    <col min="7431" max="7431" width="3.33203125" style="295" customWidth="1"/>
    <col min="7432" max="7432" width="4.109375" style="295" customWidth="1"/>
    <col min="7433" max="7433" width="3.33203125" style="295" customWidth="1"/>
    <col min="7434" max="7434" width="10.44140625" style="295" customWidth="1"/>
    <col min="7435" max="7435" width="3.88671875" style="295" customWidth="1"/>
    <col min="7436" max="7436" width="9" style="295"/>
    <col min="7437" max="7437" width="4.88671875" style="295" customWidth="1"/>
    <col min="7438" max="7443" width="3.6640625" style="295" customWidth="1"/>
    <col min="7444" max="7680" width="9" style="295"/>
    <col min="7681" max="7681" width="23.109375" style="295" bestFit="1" customWidth="1"/>
    <col min="7682" max="7682" width="3.44140625" style="295" customWidth="1"/>
    <col min="7683" max="7683" width="5.109375" style="295" bestFit="1" customWidth="1"/>
    <col min="7684" max="7684" width="3.88671875" style="295" customWidth="1"/>
    <col min="7685" max="7685" width="3.33203125" style="295" customWidth="1"/>
    <col min="7686" max="7686" width="3.88671875" style="295" customWidth="1"/>
    <col min="7687" max="7687" width="3.33203125" style="295" customWidth="1"/>
    <col min="7688" max="7688" width="4.109375" style="295" customWidth="1"/>
    <col min="7689" max="7689" width="3.33203125" style="295" customWidth="1"/>
    <col min="7690" max="7690" width="10.44140625" style="295" customWidth="1"/>
    <col min="7691" max="7691" width="3.88671875" style="295" customWidth="1"/>
    <col min="7692" max="7692" width="9" style="295"/>
    <col min="7693" max="7693" width="4.88671875" style="295" customWidth="1"/>
    <col min="7694" max="7699" width="3.6640625" style="295" customWidth="1"/>
    <col min="7700" max="7936" width="9" style="295"/>
    <col min="7937" max="7937" width="23.109375" style="295" bestFit="1" customWidth="1"/>
    <col min="7938" max="7938" width="3.44140625" style="295" customWidth="1"/>
    <col min="7939" max="7939" width="5.109375" style="295" bestFit="1" customWidth="1"/>
    <col min="7940" max="7940" width="3.88671875" style="295" customWidth="1"/>
    <col min="7941" max="7941" width="3.33203125" style="295" customWidth="1"/>
    <col min="7942" max="7942" width="3.88671875" style="295" customWidth="1"/>
    <col min="7943" max="7943" width="3.33203125" style="295" customWidth="1"/>
    <col min="7944" max="7944" width="4.109375" style="295" customWidth="1"/>
    <col min="7945" max="7945" width="3.33203125" style="295" customWidth="1"/>
    <col min="7946" max="7946" width="10.44140625" style="295" customWidth="1"/>
    <col min="7947" max="7947" width="3.88671875" style="295" customWidth="1"/>
    <col min="7948" max="7948" width="9" style="295"/>
    <col min="7949" max="7949" width="4.88671875" style="295" customWidth="1"/>
    <col min="7950" max="7955" width="3.6640625" style="295" customWidth="1"/>
    <col min="7956" max="8192" width="9" style="295"/>
    <col min="8193" max="8193" width="23.109375" style="295" bestFit="1" customWidth="1"/>
    <col min="8194" max="8194" width="3.44140625" style="295" customWidth="1"/>
    <col min="8195" max="8195" width="5.109375" style="295" bestFit="1" customWidth="1"/>
    <col min="8196" max="8196" width="3.88671875" style="295" customWidth="1"/>
    <col min="8197" max="8197" width="3.33203125" style="295" customWidth="1"/>
    <col min="8198" max="8198" width="3.88671875" style="295" customWidth="1"/>
    <col min="8199" max="8199" width="3.33203125" style="295" customWidth="1"/>
    <col min="8200" max="8200" width="4.109375" style="295" customWidth="1"/>
    <col min="8201" max="8201" width="3.33203125" style="295" customWidth="1"/>
    <col min="8202" max="8202" width="10.44140625" style="295" customWidth="1"/>
    <col min="8203" max="8203" width="3.88671875" style="295" customWidth="1"/>
    <col min="8204" max="8204" width="9" style="295"/>
    <col min="8205" max="8205" width="4.88671875" style="295" customWidth="1"/>
    <col min="8206" max="8211" width="3.6640625" style="295" customWidth="1"/>
    <col min="8212" max="8448" width="9" style="295"/>
    <col min="8449" max="8449" width="23.109375" style="295" bestFit="1" customWidth="1"/>
    <col min="8450" max="8450" width="3.44140625" style="295" customWidth="1"/>
    <col min="8451" max="8451" width="5.109375" style="295" bestFit="1" customWidth="1"/>
    <col min="8452" max="8452" width="3.88671875" style="295" customWidth="1"/>
    <col min="8453" max="8453" width="3.33203125" style="295" customWidth="1"/>
    <col min="8454" max="8454" width="3.88671875" style="295" customWidth="1"/>
    <col min="8455" max="8455" width="3.33203125" style="295" customWidth="1"/>
    <col min="8456" max="8456" width="4.109375" style="295" customWidth="1"/>
    <col min="8457" max="8457" width="3.33203125" style="295" customWidth="1"/>
    <col min="8458" max="8458" width="10.44140625" style="295" customWidth="1"/>
    <col min="8459" max="8459" width="3.88671875" style="295" customWidth="1"/>
    <col min="8460" max="8460" width="9" style="295"/>
    <col min="8461" max="8461" width="4.88671875" style="295" customWidth="1"/>
    <col min="8462" max="8467" width="3.6640625" style="295" customWidth="1"/>
    <col min="8468" max="8704" width="9" style="295"/>
    <col min="8705" max="8705" width="23.109375" style="295" bestFit="1" customWidth="1"/>
    <col min="8706" max="8706" width="3.44140625" style="295" customWidth="1"/>
    <col min="8707" max="8707" width="5.109375" style="295" bestFit="1" customWidth="1"/>
    <col min="8708" max="8708" width="3.88671875" style="295" customWidth="1"/>
    <col min="8709" max="8709" width="3.33203125" style="295" customWidth="1"/>
    <col min="8710" max="8710" width="3.88671875" style="295" customWidth="1"/>
    <col min="8711" max="8711" width="3.33203125" style="295" customWidth="1"/>
    <col min="8712" max="8712" width="4.109375" style="295" customWidth="1"/>
    <col min="8713" max="8713" width="3.33203125" style="295" customWidth="1"/>
    <col min="8714" max="8714" width="10.44140625" style="295" customWidth="1"/>
    <col min="8715" max="8715" width="3.88671875" style="295" customWidth="1"/>
    <col min="8716" max="8716" width="9" style="295"/>
    <col min="8717" max="8717" width="4.88671875" style="295" customWidth="1"/>
    <col min="8718" max="8723" width="3.6640625" style="295" customWidth="1"/>
    <col min="8724" max="8960" width="9" style="295"/>
    <col min="8961" max="8961" width="23.109375" style="295" bestFit="1" customWidth="1"/>
    <col min="8962" max="8962" width="3.44140625" style="295" customWidth="1"/>
    <col min="8963" max="8963" width="5.109375" style="295" bestFit="1" customWidth="1"/>
    <col min="8964" max="8964" width="3.88671875" style="295" customWidth="1"/>
    <col min="8965" max="8965" width="3.33203125" style="295" customWidth="1"/>
    <col min="8966" max="8966" width="3.88671875" style="295" customWidth="1"/>
    <col min="8967" max="8967" width="3.33203125" style="295" customWidth="1"/>
    <col min="8968" max="8968" width="4.109375" style="295" customWidth="1"/>
    <col min="8969" max="8969" width="3.33203125" style="295" customWidth="1"/>
    <col min="8970" max="8970" width="10.44140625" style="295" customWidth="1"/>
    <col min="8971" max="8971" width="3.88671875" style="295" customWidth="1"/>
    <col min="8972" max="8972" width="9" style="295"/>
    <col min="8973" max="8973" width="4.88671875" style="295" customWidth="1"/>
    <col min="8974" max="8979" width="3.6640625" style="295" customWidth="1"/>
    <col min="8980" max="9216" width="9" style="295"/>
    <col min="9217" max="9217" width="23.109375" style="295" bestFit="1" customWidth="1"/>
    <col min="9218" max="9218" width="3.44140625" style="295" customWidth="1"/>
    <col min="9219" max="9219" width="5.109375" style="295" bestFit="1" customWidth="1"/>
    <col min="9220" max="9220" width="3.88671875" style="295" customWidth="1"/>
    <col min="9221" max="9221" width="3.33203125" style="295" customWidth="1"/>
    <col min="9222" max="9222" width="3.88671875" style="295" customWidth="1"/>
    <col min="9223" max="9223" width="3.33203125" style="295" customWidth="1"/>
    <col min="9224" max="9224" width="4.109375" style="295" customWidth="1"/>
    <col min="9225" max="9225" width="3.33203125" style="295" customWidth="1"/>
    <col min="9226" max="9226" width="10.44140625" style="295" customWidth="1"/>
    <col min="9227" max="9227" width="3.88671875" style="295" customWidth="1"/>
    <col min="9228" max="9228" width="9" style="295"/>
    <col min="9229" max="9229" width="4.88671875" style="295" customWidth="1"/>
    <col min="9230" max="9235" width="3.6640625" style="295" customWidth="1"/>
    <col min="9236" max="9472" width="9" style="295"/>
    <col min="9473" max="9473" width="23.109375" style="295" bestFit="1" customWidth="1"/>
    <col min="9474" max="9474" width="3.44140625" style="295" customWidth="1"/>
    <col min="9475" max="9475" width="5.109375" style="295" bestFit="1" customWidth="1"/>
    <col min="9476" max="9476" width="3.88671875" style="295" customWidth="1"/>
    <col min="9477" max="9477" width="3.33203125" style="295" customWidth="1"/>
    <col min="9478" max="9478" width="3.88671875" style="295" customWidth="1"/>
    <col min="9479" max="9479" width="3.33203125" style="295" customWidth="1"/>
    <col min="9480" max="9480" width="4.109375" style="295" customWidth="1"/>
    <col min="9481" max="9481" width="3.33203125" style="295" customWidth="1"/>
    <col min="9482" max="9482" width="10.44140625" style="295" customWidth="1"/>
    <col min="9483" max="9483" width="3.88671875" style="295" customWidth="1"/>
    <col min="9484" max="9484" width="9" style="295"/>
    <col min="9485" max="9485" width="4.88671875" style="295" customWidth="1"/>
    <col min="9486" max="9491" width="3.6640625" style="295" customWidth="1"/>
    <col min="9492" max="9728" width="9" style="295"/>
    <col min="9729" max="9729" width="23.109375" style="295" bestFit="1" customWidth="1"/>
    <col min="9730" max="9730" width="3.44140625" style="295" customWidth="1"/>
    <col min="9731" max="9731" width="5.109375" style="295" bestFit="1" customWidth="1"/>
    <col min="9732" max="9732" width="3.88671875" style="295" customWidth="1"/>
    <col min="9733" max="9733" width="3.33203125" style="295" customWidth="1"/>
    <col min="9734" max="9734" width="3.88671875" style="295" customWidth="1"/>
    <col min="9735" max="9735" width="3.33203125" style="295" customWidth="1"/>
    <col min="9736" max="9736" width="4.109375" style="295" customWidth="1"/>
    <col min="9737" max="9737" width="3.33203125" style="295" customWidth="1"/>
    <col min="9738" max="9738" width="10.44140625" style="295" customWidth="1"/>
    <col min="9739" max="9739" width="3.88671875" style="295" customWidth="1"/>
    <col min="9740" max="9740" width="9" style="295"/>
    <col min="9741" max="9741" width="4.88671875" style="295" customWidth="1"/>
    <col min="9742" max="9747" width="3.6640625" style="295" customWidth="1"/>
    <col min="9748" max="9984" width="9" style="295"/>
    <col min="9985" max="9985" width="23.109375" style="295" bestFit="1" customWidth="1"/>
    <col min="9986" max="9986" width="3.44140625" style="295" customWidth="1"/>
    <col min="9987" max="9987" width="5.109375" style="295" bestFit="1" customWidth="1"/>
    <col min="9988" max="9988" width="3.88671875" style="295" customWidth="1"/>
    <col min="9989" max="9989" width="3.33203125" style="295" customWidth="1"/>
    <col min="9990" max="9990" width="3.88671875" style="295" customWidth="1"/>
    <col min="9991" max="9991" width="3.33203125" style="295" customWidth="1"/>
    <col min="9992" max="9992" width="4.109375" style="295" customWidth="1"/>
    <col min="9993" max="9993" width="3.33203125" style="295" customWidth="1"/>
    <col min="9994" max="9994" width="10.44140625" style="295" customWidth="1"/>
    <col min="9995" max="9995" width="3.88671875" style="295" customWidth="1"/>
    <col min="9996" max="9996" width="9" style="295"/>
    <col min="9997" max="9997" width="4.88671875" style="295" customWidth="1"/>
    <col min="9998" max="10003" width="3.6640625" style="295" customWidth="1"/>
    <col min="10004" max="10240" width="9" style="295"/>
    <col min="10241" max="10241" width="23.109375" style="295" bestFit="1" customWidth="1"/>
    <col min="10242" max="10242" width="3.44140625" style="295" customWidth="1"/>
    <col min="10243" max="10243" width="5.109375" style="295" bestFit="1" customWidth="1"/>
    <col min="10244" max="10244" width="3.88671875" style="295" customWidth="1"/>
    <col min="10245" max="10245" width="3.33203125" style="295" customWidth="1"/>
    <col min="10246" max="10246" width="3.88671875" style="295" customWidth="1"/>
    <col min="10247" max="10247" width="3.33203125" style="295" customWidth="1"/>
    <col min="10248" max="10248" width="4.109375" style="295" customWidth="1"/>
    <col min="10249" max="10249" width="3.33203125" style="295" customWidth="1"/>
    <col min="10250" max="10250" width="10.44140625" style="295" customWidth="1"/>
    <col min="10251" max="10251" width="3.88671875" style="295" customWidth="1"/>
    <col min="10252" max="10252" width="9" style="295"/>
    <col min="10253" max="10253" width="4.88671875" style="295" customWidth="1"/>
    <col min="10254" max="10259" width="3.6640625" style="295" customWidth="1"/>
    <col min="10260" max="10496" width="9" style="295"/>
    <col min="10497" max="10497" width="23.109375" style="295" bestFit="1" customWidth="1"/>
    <col min="10498" max="10498" width="3.44140625" style="295" customWidth="1"/>
    <col min="10499" max="10499" width="5.109375" style="295" bestFit="1" customWidth="1"/>
    <col min="10500" max="10500" width="3.88671875" style="295" customWidth="1"/>
    <col min="10501" max="10501" width="3.33203125" style="295" customWidth="1"/>
    <col min="10502" max="10502" width="3.88671875" style="295" customWidth="1"/>
    <col min="10503" max="10503" width="3.33203125" style="295" customWidth="1"/>
    <col min="10504" max="10504" width="4.109375" style="295" customWidth="1"/>
    <col min="10505" max="10505" width="3.33203125" style="295" customWidth="1"/>
    <col min="10506" max="10506" width="10.44140625" style="295" customWidth="1"/>
    <col min="10507" max="10507" width="3.88671875" style="295" customWidth="1"/>
    <col min="10508" max="10508" width="9" style="295"/>
    <col min="10509" max="10509" width="4.88671875" style="295" customWidth="1"/>
    <col min="10510" max="10515" width="3.6640625" style="295" customWidth="1"/>
    <col min="10516" max="10752" width="9" style="295"/>
    <col min="10753" max="10753" width="23.109375" style="295" bestFit="1" customWidth="1"/>
    <col min="10754" max="10754" width="3.44140625" style="295" customWidth="1"/>
    <col min="10755" max="10755" width="5.109375" style="295" bestFit="1" customWidth="1"/>
    <col min="10756" max="10756" width="3.88671875" style="295" customWidth="1"/>
    <col min="10757" max="10757" width="3.33203125" style="295" customWidth="1"/>
    <col min="10758" max="10758" width="3.88671875" style="295" customWidth="1"/>
    <col min="10759" max="10759" width="3.33203125" style="295" customWidth="1"/>
    <col min="10760" max="10760" width="4.109375" style="295" customWidth="1"/>
    <col min="10761" max="10761" width="3.33203125" style="295" customWidth="1"/>
    <col min="10762" max="10762" width="10.44140625" style="295" customWidth="1"/>
    <col min="10763" max="10763" width="3.88671875" style="295" customWidth="1"/>
    <col min="10764" max="10764" width="9" style="295"/>
    <col min="10765" max="10765" width="4.88671875" style="295" customWidth="1"/>
    <col min="10766" max="10771" width="3.6640625" style="295" customWidth="1"/>
    <col min="10772" max="11008" width="9" style="295"/>
    <col min="11009" max="11009" width="23.109375" style="295" bestFit="1" customWidth="1"/>
    <col min="11010" max="11010" width="3.44140625" style="295" customWidth="1"/>
    <col min="11011" max="11011" width="5.109375" style="295" bestFit="1" customWidth="1"/>
    <col min="11012" max="11012" width="3.88671875" style="295" customWidth="1"/>
    <col min="11013" max="11013" width="3.33203125" style="295" customWidth="1"/>
    <col min="11014" max="11014" width="3.88671875" style="295" customWidth="1"/>
    <col min="11015" max="11015" width="3.33203125" style="295" customWidth="1"/>
    <col min="11016" max="11016" width="4.109375" style="295" customWidth="1"/>
    <col min="11017" max="11017" width="3.33203125" style="295" customWidth="1"/>
    <col min="11018" max="11018" width="10.44140625" style="295" customWidth="1"/>
    <col min="11019" max="11019" width="3.88671875" style="295" customWidth="1"/>
    <col min="11020" max="11020" width="9" style="295"/>
    <col min="11021" max="11021" width="4.88671875" style="295" customWidth="1"/>
    <col min="11022" max="11027" width="3.6640625" style="295" customWidth="1"/>
    <col min="11028" max="11264" width="9" style="295"/>
    <col min="11265" max="11265" width="23.109375" style="295" bestFit="1" customWidth="1"/>
    <col min="11266" max="11266" width="3.44140625" style="295" customWidth="1"/>
    <col min="11267" max="11267" width="5.109375" style="295" bestFit="1" customWidth="1"/>
    <col min="11268" max="11268" width="3.88671875" style="295" customWidth="1"/>
    <col min="11269" max="11269" width="3.33203125" style="295" customWidth="1"/>
    <col min="11270" max="11270" width="3.88671875" style="295" customWidth="1"/>
    <col min="11271" max="11271" width="3.33203125" style="295" customWidth="1"/>
    <col min="11272" max="11272" width="4.109375" style="295" customWidth="1"/>
    <col min="11273" max="11273" width="3.33203125" style="295" customWidth="1"/>
    <col min="11274" max="11274" width="10.44140625" style="295" customWidth="1"/>
    <col min="11275" max="11275" width="3.88671875" style="295" customWidth="1"/>
    <col min="11276" max="11276" width="9" style="295"/>
    <col min="11277" max="11277" width="4.88671875" style="295" customWidth="1"/>
    <col min="11278" max="11283" width="3.6640625" style="295" customWidth="1"/>
    <col min="11284" max="11520" width="9" style="295"/>
    <col min="11521" max="11521" width="23.109375" style="295" bestFit="1" customWidth="1"/>
    <col min="11522" max="11522" width="3.44140625" style="295" customWidth="1"/>
    <col min="11523" max="11523" width="5.109375" style="295" bestFit="1" customWidth="1"/>
    <col min="11524" max="11524" width="3.88671875" style="295" customWidth="1"/>
    <col min="11525" max="11525" width="3.33203125" style="295" customWidth="1"/>
    <col min="11526" max="11526" width="3.88671875" style="295" customWidth="1"/>
    <col min="11527" max="11527" width="3.33203125" style="295" customWidth="1"/>
    <col min="11528" max="11528" width="4.109375" style="295" customWidth="1"/>
    <col min="11529" max="11529" width="3.33203125" style="295" customWidth="1"/>
    <col min="11530" max="11530" width="10.44140625" style="295" customWidth="1"/>
    <col min="11531" max="11531" width="3.88671875" style="295" customWidth="1"/>
    <col min="11532" max="11532" width="9" style="295"/>
    <col min="11533" max="11533" width="4.88671875" style="295" customWidth="1"/>
    <col min="11534" max="11539" width="3.6640625" style="295" customWidth="1"/>
    <col min="11540" max="11776" width="9" style="295"/>
    <col min="11777" max="11777" width="23.109375" style="295" bestFit="1" customWidth="1"/>
    <col min="11778" max="11778" width="3.44140625" style="295" customWidth="1"/>
    <col min="11779" max="11779" width="5.109375" style="295" bestFit="1" customWidth="1"/>
    <col min="11780" max="11780" width="3.88671875" style="295" customWidth="1"/>
    <col min="11781" max="11781" width="3.33203125" style="295" customWidth="1"/>
    <col min="11782" max="11782" width="3.88671875" style="295" customWidth="1"/>
    <col min="11783" max="11783" width="3.33203125" style="295" customWidth="1"/>
    <col min="11784" max="11784" width="4.109375" style="295" customWidth="1"/>
    <col min="11785" max="11785" width="3.33203125" style="295" customWidth="1"/>
    <col min="11786" max="11786" width="10.44140625" style="295" customWidth="1"/>
    <col min="11787" max="11787" width="3.88671875" style="295" customWidth="1"/>
    <col min="11788" max="11788" width="9" style="295"/>
    <col min="11789" max="11789" width="4.88671875" style="295" customWidth="1"/>
    <col min="11790" max="11795" width="3.6640625" style="295" customWidth="1"/>
    <col min="11796" max="12032" width="9" style="295"/>
    <col min="12033" max="12033" width="23.109375" style="295" bestFit="1" customWidth="1"/>
    <col min="12034" max="12034" width="3.44140625" style="295" customWidth="1"/>
    <col min="12035" max="12035" width="5.109375" style="295" bestFit="1" customWidth="1"/>
    <col min="12036" max="12036" width="3.88671875" style="295" customWidth="1"/>
    <col min="12037" max="12037" width="3.33203125" style="295" customWidth="1"/>
    <col min="12038" max="12038" width="3.88671875" style="295" customWidth="1"/>
    <col min="12039" max="12039" width="3.33203125" style="295" customWidth="1"/>
    <col min="12040" max="12040" width="4.109375" style="295" customWidth="1"/>
    <col min="12041" max="12041" width="3.33203125" style="295" customWidth="1"/>
    <col min="12042" max="12042" width="10.44140625" style="295" customWidth="1"/>
    <col min="12043" max="12043" width="3.88671875" style="295" customWidth="1"/>
    <col min="12044" max="12044" width="9" style="295"/>
    <col min="12045" max="12045" width="4.88671875" style="295" customWidth="1"/>
    <col min="12046" max="12051" width="3.6640625" style="295" customWidth="1"/>
    <col min="12052" max="12288" width="9" style="295"/>
    <col min="12289" max="12289" width="23.109375" style="295" bestFit="1" customWidth="1"/>
    <col min="12290" max="12290" width="3.44140625" style="295" customWidth="1"/>
    <col min="12291" max="12291" width="5.109375" style="295" bestFit="1" customWidth="1"/>
    <col min="12292" max="12292" width="3.88671875" style="295" customWidth="1"/>
    <col min="12293" max="12293" width="3.33203125" style="295" customWidth="1"/>
    <col min="12294" max="12294" width="3.88671875" style="295" customWidth="1"/>
    <col min="12295" max="12295" width="3.33203125" style="295" customWidth="1"/>
    <col min="12296" max="12296" width="4.109375" style="295" customWidth="1"/>
    <col min="12297" max="12297" width="3.33203125" style="295" customWidth="1"/>
    <col min="12298" max="12298" width="10.44140625" style="295" customWidth="1"/>
    <col min="12299" max="12299" width="3.88671875" style="295" customWidth="1"/>
    <col min="12300" max="12300" width="9" style="295"/>
    <col min="12301" max="12301" width="4.88671875" style="295" customWidth="1"/>
    <col min="12302" max="12307" width="3.6640625" style="295" customWidth="1"/>
    <col min="12308" max="12544" width="9" style="295"/>
    <col min="12545" max="12545" width="23.109375" style="295" bestFit="1" customWidth="1"/>
    <col min="12546" max="12546" width="3.44140625" style="295" customWidth="1"/>
    <col min="12547" max="12547" width="5.109375" style="295" bestFit="1" customWidth="1"/>
    <col min="12548" max="12548" width="3.88671875" style="295" customWidth="1"/>
    <col min="12549" max="12549" width="3.33203125" style="295" customWidth="1"/>
    <col min="12550" max="12550" width="3.88671875" style="295" customWidth="1"/>
    <col min="12551" max="12551" width="3.33203125" style="295" customWidth="1"/>
    <col min="12552" max="12552" width="4.109375" style="295" customWidth="1"/>
    <col min="12553" max="12553" width="3.33203125" style="295" customWidth="1"/>
    <col min="12554" max="12554" width="10.44140625" style="295" customWidth="1"/>
    <col min="12555" max="12555" width="3.88671875" style="295" customWidth="1"/>
    <col min="12556" max="12556" width="9" style="295"/>
    <col min="12557" max="12557" width="4.88671875" style="295" customWidth="1"/>
    <col min="12558" max="12563" width="3.6640625" style="295" customWidth="1"/>
    <col min="12564" max="12800" width="9" style="295"/>
    <col min="12801" max="12801" width="23.109375" style="295" bestFit="1" customWidth="1"/>
    <col min="12802" max="12802" width="3.44140625" style="295" customWidth="1"/>
    <col min="12803" max="12803" width="5.109375" style="295" bestFit="1" customWidth="1"/>
    <col min="12804" max="12804" width="3.88671875" style="295" customWidth="1"/>
    <col min="12805" max="12805" width="3.33203125" style="295" customWidth="1"/>
    <col min="12806" max="12806" width="3.88671875" style="295" customWidth="1"/>
    <col min="12807" max="12807" width="3.33203125" style="295" customWidth="1"/>
    <col min="12808" max="12808" width="4.109375" style="295" customWidth="1"/>
    <col min="12809" max="12809" width="3.33203125" style="295" customWidth="1"/>
    <col min="12810" max="12810" width="10.44140625" style="295" customWidth="1"/>
    <col min="12811" max="12811" width="3.88671875" style="295" customWidth="1"/>
    <col min="12812" max="12812" width="9" style="295"/>
    <col min="12813" max="12813" width="4.88671875" style="295" customWidth="1"/>
    <col min="12814" max="12819" width="3.6640625" style="295" customWidth="1"/>
    <col min="12820" max="13056" width="9" style="295"/>
    <col min="13057" max="13057" width="23.109375" style="295" bestFit="1" customWidth="1"/>
    <col min="13058" max="13058" width="3.44140625" style="295" customWidth="1"/>
    <col min="13059" max="13059" width="5.109375" style="295" bestFit="1" customWidth="1"/>
    <col min="13060" max="13060" width="3.88671875" style="295" customWidth="1"/>
    <col min="13061" max="13061" width="3.33203125" style="295" customWidth="1"/>
    <col min="13062" max="13062" width="3.88671875" style="295" customWidth="1"/>
    <col min="13063" max="13063" width="3.33203125" style="295" customWidth="1"/>
    <col min="13064" max="13064" width="4.109375" style="295" customWidth="1"/>
    <col min="13065" max="13065" width="3.33203125" style="295" customWidth="1"/>
    <col min="13066" max="13066" width="10.44140625" style="295" customWidth="1"/>
    <col min="13067" max="13067" width="3.88671875" style="295" customWidth="1"/>
    <col min="13068" max="13068" width="9" style="295"/>
    <col min="13069" max="13069" width="4.88671875" style="295" customWidth="1"/>
    <col min="13070" max="13075" width="3.6640625" style="295" customWidth="1"/>
    <col min="13076" max="13312" width="9" style="295"/>
    <col min="13313" max="13313" width="23.109375" style="295" bestFit="1" customWidth="1"/>
    <col min="13314" max="13314" width="3.44140625" style="295" customWidth="1"/>
    <col min="13315" max="13315" width="5.109375" style="295" bestFit="1" customWidth="1"/>
    <col min="13316" max="13316" width="3.88671875" style="295" customWidth="1"/>
    <col min="13317" max="13317" width="3.33203125" style="295" customWidth="1"/>
    <col min="13318" max="13318" width="3.88671875" style="295" customWidth="1"/>
    <col min="13319" max="13319" width="3.33203125" style="295" customWidth="1"/>
    <col min="13320" max="13320" width="4.109375" style="295" customWidth="1"/>
    <col min="13321" max="13321" width="3.33203125" style="295" customWidth="1"/>
    <col min="13322" max="13322" width="10.44140625" style="295" customWidth="1"/>
    <col min="13323" max="13323" width="3.88671875" style="295" customWidth="1"/>
    <col min="13324" max="13324" width="9" style="295"/>
    <col min="13325" max="13325" width="4.88671875" style="295" customWidth="1"/>
    <col min="13326" max="13331" width="3.6640625" style="295" customWidth="1"/>
    <col min="13332" max="13568" width="9" style="295"/>
    <col min="13569" max="13569" width="23.109375" style="295" bestFit="1" customWidth="1"/>
    <col min="13570" max="13570" width="3.44140625" style="295" customWidth="1"/>
    <col min="13571" max="13571" width="5.109375" style="295" bestFit="1" customWidth="1"/>
    <col min="13572" max="13572" width="3.88671875" style="295" customWidth="1"/>
    <col min="13573" max="13573" width="3.33203125" style="295" customWidth="1"/>
    <col min="13574" max="13574" width="3.88671875" style="295" customWidth="1"/>
    <col min="13575" max="13575" width="3.33203125" style="295" customWidth="1"/>
    <col min="13576" max="13576" width="4.109375" style="295" customWidth="1"/>
    <col min="13577" max="13577" width="3.33203125" style="295" customWidth="1"/>
    <col min="13578" max="13578" width="10.44140625" style="295" customWidth="1"/>
    <col min="13579" max="13579" width="3.88671875" style="295" customWidth="1"/>
    <col min="13580" max="13580" width="9" style="295"/>
    <col min="13581" max="13581" width="4.88671875" style="295" customWidth="1"/>
    <col min="13582" max="13587" width="3.6640625" style="295" customWidth="1"/>
    <col min="13588" max="13824" width="9" style="295"/>
    <col min="13825" max="13825" width="23.109375" style="295" bestFit="1" customWidth="1"/>
    <col min="13826" max="13826" width="3.44140625" style="295" customWidth="1"/>
    <col min="13827" max="13827" width="5.109375" style="295" bestFit="1" customWidth="1"/>
    <col min="13828" max="13828" width="3.88671875" style="295" customWidth="1"/>
    <col min="13829" max="13829" width="3.33203125" style="295" customWidth="1"/>
    <col min="13830" max="13830" width="3.88671875" style="295" customWidth="1"/>
    <col min="13831" max="13831" width="3.33203125" style="295" customWidth="1"/>
    <col min="13832" max="13832" width="4.109375" style="295" customWidth="1"/>
    <col min="13833" max="13833" width="3.33203125" style="295" customWidth="1"/>
    <col min="13834" max="13834" width="10.44140625" style="295" customWidth="1"/>
    <col min="13835" max="13835" width="3.88671875" style="295" customWidth="1"/>
    <col min="13836" max="13836" width="9" style="295"/>
    <col min="13837" max="13837" width="4.88671875" style="295" customWidth="1"/>
    <col min="13838" max="13843" width="3.6640625" style="295" customWidth="1"/>
    <col min="13844" max="14080" width="9" style="295"/>
    <col min="14081" max="14081" width="23.109375" style="295" bestFit="1" customWidth="1"/>
    <col min="14082" max="14082" width="3.44140625" style="295" customWidth="1"/>
    <col min="14083" max="14083" width="5.109375" style="295" bestFit="1" customWidth="1"/>
    <col min="14084" max="14084" width="3.88671875" style="295" customWidth="1"/>
    <col min="14085" max="14085" width="3.33203125" style="295" customWidth="1"/>
    <col min="14086" max="14086" width="3.88671875" style="295" customWidth="1"/>
    <col min="14087" max="14087" width="3.33203125" style="295" customWidth="1"/>
    <col min="14088" max="14088" width="4.109375" style="295" customWidth="1"/>
    <col min="14089" max="14089" width="3.33203125" style="295" customWidth="1"/>
    <col min="14090" max="14090" width="10.44140625" style="295" customWidth="1"/>
    <col min="14091" max="14091" width="3.88671875" style="295" customWidth="1"/>
    <col min="14092" max="14092" width="9" style="295"/>
    <col min="14093" max="14093" width="4.88671875" style="295" customWidth="1"/>
    <col min="14094" max="14099" width="3.6640625" style="295" customWidth="1"/>
    <col min="14100" max="14336" width="9" style="295"/>
    <col min="14337" max="14337" width="23.109375" style="295" bestFit="1" customWidth="1"/>
    <col min="14338" max="14338" width="3.44140625" style="295" customWidth="1"/>
    <col min="14339" max="14339" width="5.109375" style="295" bestFit="1" customWidth="1"/>
    <col min="14340" max="14340" width="3.88671875" style="295" customWidth="1"/>
    <col min="14341" max="14341" width="3.33203125" style="295" customWidth="1"/>
    <col min="14342" max="14342" width="3.88671875" style="295" customWidth="1"/>
    <col min="14343" max="14343" width="3.33203125" style="295" customWidth="1"/>
    <col min="14344" max="14344" width="4.109375" style="295" customWidth="1"/>
    <col min="14345" max="14345" width="3.33203125" style="295" customWidth="1"/>
    <col min="14346" max="14346" width="10.44140625" style="295" customWidth="1"/>
    <col min="14347" max="14347" width="3.88671875" style="295" customWidth="1"/>
    <col min="14348" max="14348" width="9" style="295"/>
    <col min="14349" max="14349" width="4.88671875" style="295" customWidth="1"/>
    <col min="14350" max="14355" width="3.6640625" style="295" customWidth="1"/>
    <col min="14356" max="14592" width="9" style="295"/>
    <col min="14593" max="14593" width="23.109375" style="295" bestFit="1" customWidth="1"/>
    <col min="14594" max="14594" width="3.44140625" style="295" customWidth="1"/>
    <col min="14595" max="14595" width="5.109375" style="295" bestFit="1" customWidth="1"/>
    <col min="14596" max="14596" width="3.88671875" style="295" customWidth="1"/>
    <col min="14597" max="14597" width="3.33203125" style="295" customWidth="1"/>
    <col min="14598" max="14598" width="3.88671875" style="295" customWidth="1"/>
    <col min="14599" max="14599" width="3.33203125" style="295" customWidth="1"/>
    <col min="14600" max="14600" width="4.109375" style="295" customWidth="1"/>
    <col min="14601" max="14601" width="3.33203125" style="295" customWidth="1"/>
    <col min="14602" max="14602" width="10.44140625" style="295" customWidth="1"/>
    <col min="14603" max="14603" width="3.88671875" style="295" customWidth="1"/>
    <col min="14604" max="14604" width="9" style="295"/>
    <col min="14605" max="14605" width="4.88671875" style="295" customWidth="1"/>
    <col min="14606" max="14611" width="3.6640625" style="295" customWidth="1"/>
    <col min="14612" max="14848" width="9" style="295"/>
    <col min="14849" max="14849" width="23.109375" style="295" bestFit="1" customWidth="1"/>
    <col min="14850" max="14850" width="3.44140625" style="295" customWidth="1"/>
    <col min="14851" max="14851" width="5.109375" style="295" bestFit="1" customWidth="1"/>
    <col min="14852" max="14852" width="3.88671875" style="295" customWidth="1"/>
    <col min="14853" max="14853" width="3.33203125" style="295" customWidth="1"/>
    <col min="14854" max="14854" width="3.88671875" style="295" customWidth="1"/>
    <col min="14855" max="14855" width="3.33203125" style="295" customWidth="1"/>
    <col min="14856" max="14856" width="4.109375" style="295" customWidth="1"/>
    <col min="14857" max="14857" width="3.33203125" style="295" customWidth="1"/>
    <col min="14858" max="14858" width="10.44140625" style="295" customWidth="1"/>
    <col min="14859" max="14859" width="3.88671875" style="295" customWidth="1"/>
    <col min="14860" max="14860" width="9" style="295"/>
    <col min="14861" max="14861" width="4.88671875" style="295" customWidth="1"/>
    <col min="14862" max="14867" width="3.6640625" style="295" customWidth="1"/>
    <col min="14868" max="15104" width="9" style="295"/>
    <col min="15105" max="15105" width="23.109375" style="295" bestFit="1" customWidth="1"/>
    <col min="15106" max="15106" width="3.44140625" style="295" customWidth="1"/>
    <col min="15107" max="15107" width="5.109375" style="295" bestFit="1" customWidth="1"/>
    <col min="15108" max="15108" width="3.88671875" style="295" customWidth="1"/>
    <col min="15109" max="15109" width="3.33203125" style="295" customWidth="1"/>
    <col min="15110" max="15110" width="3.88671875" style="295" customWidth="1"/>
    <col min="15111" max="15111" width="3.33203125" style="295" customWidth="1"/>
    <col min="15112" max="15112" width="4.109375" style="295" customWidth="1"/>
    <col min="15113" max="15113" width="3.33203125" style="295" customWidth="1"/>
    <col min="15114" max="15114" width="10.44140625" style="295" customWidth="1"/>
    <col min="15115" max="15115" width="3.88671875" style="295" customWidth="1"/>
    <col min="15116" max="15116" width="9" style="295"/>
    <col min="15117" max="15117" width="4.88671875" style="295" customWidth="1"/>
    <col min="15118" max="15123" width="3.6640625" style="295" customWidth="1"/>
    <col min="15124" max="15360" width="9" style="295"/>
    <col min="15361" max="15361" width="23.109375" style="295" bestFit="1" customWidth="1"/>
    <col min="15362" max="15362" width="3.44140625" style="295" customWidth="1"/>
    <col min="15363" max="15363" width="5.109375" style="295" bestFit="1" customWidth="1"/>
    <col min="15364" max="15364" width="3.88671875" style="295" customWidth="1"/>
    <col min="15365" max="15365" width="3.33203125" style="295" customWidth="1"/>
    <col min="15366" max="15366" width="3.88671875" style="295" customWidth="1"/>
    <col min="15367" max="15367" width="3.33203125" style="295" customWidth="1"/>
    <col min="15368" max="15368" width="4.109375" style="295" customWidth="1"/>
    <col min="15369" max="15369" width="3.33203125" style="295" customWidth="1"/>
    <col min="15370" max="15370" width="10.44140625" style="295" customWidth="1"/>
    <col min="15371" max="15371" width="3.88671875" style="295" customWidth="1"/>
    <col min="15372" max="15372" width="9" style="295"/>
    <col min="15373" max="15373" width="4.88671875" style="295" customWidth="1"/>
    <col min="15374" max="15379" width="3.6640625" style="295" customWidth="1"/>
    <col min="15380" max="15616" width="9" style="295"/>
    <col min="15617" max="15617" width="23.109375" style="295" bestFit="1" customWidth="1"/>
    <col min="15618" max="15618" width="3.44140625" style="295" customWidth="1"/>
    <col min="15619" max="15619" width="5.109375" style="295" bestFit="1" customWidth="1"/>
    <col min="15620" max="15620" width="3.88671875" style="295" customWidth="1"/>
    <col min="15621" max="15621" width="3.33203125" style="295" customWidth="1"/>
    <col min="15622" max="15622" width="3.88671875" style="295" customWidth="1"/>
    <col min="15623" max="15623" width="3.33203125" style="295" customWidth="1"/>
    <col min="15624" max="15624" width="4.109375" style="295" customWidth="1"/>
    <col min="15625" max="15625" width="3.33203125" style="295" customWidth="1"/>
    <col min="15626" max="15626" width="10.44140625" style="295" customWidth="1"/>
    <col min="15627" max="15627" width="3.88671875" style="295" customWidth="1"/>
    <col min="15628" max="15628" width="9" style="295"/>
    <col min="15629" max="15629" width="4.88671875" style="295" customWidth="1"/>
    <col min="15630" max="15635" width="3.6640625" style="295" customWidth="1"/>
    <col min="15636" max="15872" width="9" style="295"/>
    <col min="15873" max="15873" width="23.109375" style="295" bestFit="1" customWidth="1"/>
    <col min="15874" max="15874" width="3.44140625" style="295" customWidth="1"/>
    <col min="15875" max="15875" width="5.109375" style="295" bestFit="1" customWidth="1"/>
    <col min="15876" max="15876" width="3.88671875" style="295" customWidth="1"/>
    <col min="15877" max="15877" width="3.33203125" style="295" customWidth="1"/>
    <col min="15878" max="15878" width="3.88671875" style="295" customWidth="1"/>
    <col min="15879" max="15879" width="3.33203125" style="295" customWidth="1"/>
    <col min="15880" max="15880" width="4.109375" style="295" customWidth="1"/>
    <col min="15881" max="15881" width="3.33203125" style="295" customWidth="1"/>
    <col min="15882" max="15882" width="10.44140625" style="295" customWidth="1"/>
    <col min="15883" max="15883" width="3.88671875" style="295" customWidth="1"/>
    <col min="15884" max="15884" width="9" style="295"/>
    <col min="15885" max="15885" width="4.88671875" style="295" customWidth="1"/>
    <col min="15886" max="15891" width="3.6640625" style="295" customWidth="1"/>
    <col min="15892" max="16128" width="9" style="295"/>
    <col min="16129" max="16129" width="23.109375" style="295" bestFit="1" customWidth="1"/>
    <col min="16130" max="16130" width="3.44140625" style="295" customWidth="1"/>
    <col min="16131" max="16131" width="5.109375" style="295" bestFit="1" customWidth="1"/>
    <col min="16132" max="16132" width="3.88671875" style="295" customWidth="1"/>
    <col min="16133" max="16133" width="3.33203125" style="295" customWidth="1"/>
    <col min="16134" max="16134" width="3.88671875" style="295" customWidth="1"/>
    <col min="16135" max="16135" width="3.33203125" style="295" customWidth="1"/>
    <col min="16136" max="16136" width="4.109375" style="295" customWidth="1"/>
    <col min="16137" max="16137" width="3.33203125" style="295" customWidth="1"/>
    <col min="16138" max="16138" width="10.44140625" style="295" customWidth="1"/>
    <col min="16139" max="16139" width="3.88671875" style="295" customWidth="1"/>
    <col min="16140" max="16140" width="9" style="295"/>
    <col min="16141" max="16141" width="4.88671875" style="295" customWidth="1"/>
    <col min="16142" max="16147" width="3.6640625" style="295" customWidth="1"/>
    <col min="16148" max="16384" width="9" style="295"/>
  </cols>
  <sheetData>
    <row r="2" spans="1:19" ht="18.75" customHeight="1">
      <c r="N2" s="504"/>
      <c r="O2" s="295" t="s">
        <v>5</v>
      </c>
      <c r="P2" s="504"/>
      <c r="Q2" s="295" t="s">
        <v>6</v>
      </c>
      <c r="R2" s="504"/>
      <c r="S2" s="295" t="s">
        <v>7</v>
      </c>
    </row>
    <row r="6" spans="1:19">
      <c r="A6" s="295" t="s">
        <v>609</v>
      </c>
    </row>
    <row r="7" spans="1:19" ht="18.75" customHeight="1">
      <c r="A7" s="5342" t="str">
        <f>入力シート!C26</f>
        <v>(株）○○○○建設</v>
      </c>
      <c r="B7" s="5342"/>
      <c r="C7" s="5342"/>
      <c r="D7" s="5342"/>
    </row>
    <row r="8" spans="1:19" ht="12.75" customHeight="1">
      <c r="A8" s="5343" t="s">
        <v>610</v>
      </c>
      <c r="B8" s="5343"/>
      <c r="C8" s="5343"/>
      <c r="D8" s="5343"/>
    </row>
    <row r="9" spans="1:19" ht="18.75" customHeight="1">
      <c r="A9" s="5342" t="str">
        <f>入力シート!C27</f>
        <v>代表取締役　久留米一郎</v>
      </c>
      <c r="B9" s="5342"/>
      <c r="C9" s="5342"/>
      <c r="D9" s="5342"/>
      <c r="E9" s="295" t="s">
        <v>611</v>
      </c>
    </row>
    <row r="10" spans="1:19">
      <c r="K10" s="295" t="s">
        <v>612</v>
      </c>
    </row>
    <row r="11" spans="1:19" ht="18.75" customHeight="1">
      <c r="K11" s="5341"/>
      <c r="L11" s="5341"/>
      <c r="M11" s="5341"/>
      <c r="N11" s="5341"/>
      <c r="O11" s="5341"/>
      <c r="P11" s="5341"/>
      <c r="Q11" s="5341"/>
      <c r="R11" s="5341"/>
    </row>
    <row r="12" spans="1:19" ht="12.75" customHeight="1">
      <c r="K12" s="5343" t="s">
        <v>613</v>
      </c>
      <c r="L12" s="5343"/>
      <c r="M12" s="5343"/>
      <c r="N12" s="5343"/>
      <c r="O12" s="5343"/>
      <c r="P12" s="5343"/>
      <c r="Q12" s="5343"/>
      <c r="R12" s="5343"/>
    </row>
    <row r="13" spans="1:19" ht="18.75" customHeight="1">
      <c r="K13" s="5341"/>
      <c r="L13" s="5341"/>
      <c r="M13" s="5341"/>
      <c r="N13" s="5341"/>
      <c r="O13" s="5341"/>
      <c r="P13" s="5341"/>
      <c r="Q13" s="5341"/>
      <c r="R13" s="5341"/>
    </row>
    <row r="14" spans="1:19" ht="21.75" customHeight="1"/>
    <row r="15" spans="1:19" ht="21.75" customHeight="1"/>
    <row r="16" spans="1:19" ht="25.5" customHeight="1">
      <c r="A16" s="5344" t="s">
        <v>614</v>
      </c>
      <c r="B16" s="5344"/>
      <c r="C16" s="5344"/>
      <c r="D16" s="5344"/>
      <c r="E16" s="5344"/>
      <c r="F16" s="5344"/>
      <c r="G16" s="5344"/>
      <c r="H16" s="5344"/>
      <c r="I16" s="5344"/>
      <c r="J16" s="5344"/>
      <c r="K16" s="5344"/>
      <c r="L16" s="5344"/>
      <c r="M16" s="5344"/>
      <c r="N16" s="5344"/>
      <c r="O16" s="5344"/>
      <c r="P16" s="5344"/>
      <c r="Q16" s="5344"/>
      <c r="R16" s="5344"/>
      <c r="S16" s="5344"/>
    </row>
    <row r="17" spans="1:25" ht="30.75" customHeight="1"/>
    <row r="18" spans="1:25" ht="30.75" customHeight="1"/>
    <row r="19" spans="1:25" ht="24" customHeight="1">
      <c r="A19" s="295" t="s">
        <v>615</v>
      </c>
      <c r="B19" s="296" t="s">
        <v>616</v>
      </c>
      <c r="C19" s="5341" t="str">
        <f>IF(K11&gt;0,K11," ")</f>
        <v xml:space="preserve"> </v>
      </c>
      <c r="D19" s="5341"/>
      <c r="E19" s="5341"/>
      <c r="F19" s="5341"/>
      <c r="G19" s="5341"/>
      <c r="H19" s="5341"/>
      <c r="I19" s="5341"/>
      <c r="J19" s="5341"/>
      <c r="K19" s="5341"/>
      <c r="L19" s="5341"/>
      <c r="M19" s="5341"/>
      <c r="N19" s="5341"/>
      <c r="O19" s="5341"/>
      <c r="P19" s="5341"/>
      <c r="Q19" s="5341"/>
      <c r="R19" s="5341"/>
      <c r="S19" s="5341"/>
      <c r="T19" s="295" t="s">
        <v>1150</v>
      </c>
    </row>
    <row r="20" spans="1:25" ht="24" customHeight="1"/>
    <row r="21" spans="1:25" ht="24" customHeight="1">
      <c r="C21" s="5341"/>
      <c r="D21" s="5341"/>
      <c r="E21" s="5341"/>
      <c r="F21" s="5341"/>
      <c r="G21" s="5341"/>
      <c r="H21" s="5341"/>
      <c r="I21" s="5341"/>
      <c r="J21" s="5341"/>
      <c r="K21" s="5341"/>
      <c r="L21" s="5341"/>
      <c r="M21" s="5341"/>
      <c r="N21" s="5341"/>
      <c r="O21" s="5341"/>
      <c r="P21" s="5341"/>
      <c r="Q21" s="5341"/>
      <c r="R21" s="5341"/>
      <c r="S21" s="5341"/>
      <c r="T21" s="295" t="s">
        <v>1149</v>
      </c>
    </row>
    <row r="22" spans="1:25" ht="24" customHeight="1"/>
    <row r="23" spans="1:25" ht="24" customHeight="1">
      <c r="A23" s="295" t="s">
        <v>617</v>
      </c>
      <c r="B23" s="296" t="s">
        <v>616</v>
      </c>
      <c r="C23" s="5341"/>
      <c r="D23" s="5341"/>
      <c r="E23" s="5341"/>
      <c r="F23" s="5341"/>
      <c r="G23" s="5341"/>
      <c r="H23" s="5341"/>
      <c r="I23" s="5341"/>
      <c r="J23" s="5341"/>
      <c r="K23" s="5341"/>
      <c r="L23" s="5341"/>
      <c r="M23" s="5341"/>
      <c r="N23" s="5341"/>
      <c r="O23" s="5341"/>
      <c r="P23" s="5341"/>
      <c r="Q23" s="5341"/>
      <c r="R23" s="5341"/>
      <c r="S23" s="5341"/>
    </row>
    <row r="24" spans="1:25" ht="24" customHeight="1"/>
    <row r="25" spans="1:25" ht="24" customHeight="1">
      <c r="A25" s="295" t="s">
        <v>618</v>
      </c>
      <c r="B25" s="296" t="s">
        <v>619</v>
      </c>
      <c r="C25" s="5341" t="str">
        <f>A7</f>
        <v>(株）○○○○建設</v>
      </c>
      <c r="D25" s="5341"/>
      <c r="E25" s="5341"/>
      <c r="F25" s="5341"/>
      <c r="G25" s="5341"/>
      <c r="H25" s="5341"/>
      <c r="I25" s="5341"/>
      <c r="J25" s="5341"/>
      <c r="K25" s="5341"/>
      <c r="L25" s="5341"/>
      <c r="M25" s="5341"/>
      <c r="N25" s="5341"/>
      <c r="O25" s="5341"/>
      <c r="P25" s="5341"/>
      <c r="Q25" s="5341"/>
      <c r="R25" s="5341"/>
      <c r="S25" s="5341"/>
      <c r="T25" s="295" t="s">
        <v>1150</v>
      </c>
    </row>
    <row r="26" spans="1:25" ht="24" customHeight="1"/>
    <row r="27" spans="1:25" ht="24" customHeight="1">
      <c r="C27" s="5341"/>
      <c r="D27" s="5341"/>
      <c r="E27" s="5341"/>
      <c r="F27" s="5341"/>
      <c r="G27" s="5341"/>
      <c r="H27" s="5341"/>
      <c r="I27" s="5341"/>
      <c r="J27" s="5341"/>
      <c r="K27" s="5341"/>
      <c r="L27" s="5341"/>
      <c r="M27" s="5341"/>
      <c r="N27" s="5341"/>
      <c r="O27" s="5341"/>
      <c r="P27" s="5341"/>
      <c r="Q27" s="5341"/>
      <c r="R27" s="5341"/>
      <c r="S27" s="5341"/>
      <c r="T27" s="295" t="s">
        <v>1149</v>
      </c>
    </row>
    <row r="28" spans="1:25" ht="24" customHeight="1"/>
    <row r="29" spans="1:25" ht="24" customHeight="1">
      <c r="A29" s="295" t="s">
        <v>620</v>
      </c>
      <c r="B29" s="296" t="s">
        <v>619</v>
      </c>
      <c r="C29" s="5345"/>
      <c r="D29" s="5345"/>
      <c r="E29" s="5345"/>
      <c r="F29" s="5345"/>
      <c r="H29" s="5345"/>
      <c r="I29" s="5345"/>
      <c r="J29" s="5345"/>
      <c r="L29" s="505"/>
      <c r="M29" s="295" t="s">
        <v>621</v>
      </c>
      <c r="N29" s="5345"/>
      <c r="O29" s="5345"/>
      <c r="P29" s="5345"/>
      <c r="Q29" s="5345"/>
      <c r="U29" s="295" t="s">
        <v>622</v>
      </c>
      <c r="W29" s="295" t="s">
        <v>623</v>
      </c>
      <c r="Y29" s="295" t="s">
        <v>624</v>
      </c>
    </row>
    <row r="30" spans="1:25" ht="24" customHeight="1">
      <c r="U30" s="295" t="s">
        <v>625</v>
      </c>
      <c r="W30" s="295" t="s">
        <v>626</v>
      </c>
      <c r="Y30" s="295" t="s">
        <v>627</v>
      </c>
    </row>
    <row r="31" spans="1:25" ht="24" customHeight="1">
      <c r="C31" s="5345"/>
      <c r="D31" s="5345"/>
      <c r="E31" s="5345"/>
      <c r="F31" s="5345"/>
      <c r="H31" s="5345"/>
      <c r="I31" s="5345"/>
      <c r="J31" s="5345"/>
      <c r="L31" s="505"/>
      <c r="M31" s="295" t="s">
        <v>628</v>
      </c>
      <c r="N31" s="5345"/>
      <c r="O31" s="5345"/>
      <c r="P31" s="5345"/>
      <c r="Q31" s="5345"/>
      <c r="W31" s="295" t="s">
        <v>629</v>
      </c>
      <c r="Y31" s="295" t="s">
        <v>630</v>
      </c>
    </row>
    <row r="32" spans="1:25" ht="24" customHeight="1">
      <c r="W32" s="295" t="s">
        <v>631</v>
      </c>
    </row>
    <row r="33" spans="1:23" ht="24" customHeight="1">
      <c r="A33" s="295" t="s">
        <v>632</v>
      </c>
      <c r="B33" s="296" t="s">
        <v>619</v>
      </c>
      <c r="D33" s="504"/>
      <c r="E33" s="295" t="s">
        <v>5</v>
      </c>
      <c r="F33" s="504"/>
      <c r="G33" s="295" t="s">
        <v>6</v>
      </c>
      <c r="H33" s="504"/>
      <c r="I33" s="295" t="s">
        <v>7</v>
      </c>
      <c r="W33" s="295" t="s">
        <v>633</v>
      </c>
    </row>
    <row r="34" spans="1:23" ht="24" customHeight="1"/>
    <row r="35" spans="1:23" ht="24" customHeight="1"/>
    <row r="38" spans="1:23" ht="18.75" customHeight="1">
      <c r="N38" s="504"/>
      <c r="O38" s="295" t="s">
        <v>5</v>
      </c>
      <c r="P38" s="504"/>
      <c r="Q38" s="295" t="s">
        <v>6</v>
      </c>
      <c r="R38" s="504"/>
      <c r="S38" s="295" t="s">
        <v>7</v>
      </c>
    </row>
    <row r="43" spans="1:23" ht="18.75" customHeight="1"/>
    <row r="44" spans="1:23" ht="12.75" customHeight="1"/>
    <row r="45" spans="1:23" ht="18.75" customHeight="1"/>
    <row r="47" spans="1:23" ht="18.75" customHeight="1">
      <c r="K47" s="5342" t="str">
        <f>入力シート!C26</f>
        <v>(株）○○○○建設</v>
      </c>
      <c r="L47" s="5342"/>
      <c r="M47" s="5342"/>
      <c r="N47" s="5342"/>
      <c r="O47" s="5342"/>
      <c r="P47" s="5342"/>
      <c r="Q47" s="5342"/>
      <c r="R47" s="5342"/>
    </row>
    <row r="48" spans="1:23" ht="12.75" customHeight="1">
      <c r="K48" s="5343" t="s">
        <v>613</v>
      </c>
      <c r="L48" s="5343"/>
      <c r="M48" s="5343"/>
      <c r="N48" s="5343"/>
      <c r="O48" s="5343"/>
      <c r="P48" s="5343"/>
      <c r="Q48" s="5343"/>
      <c r="R48" s="5343"/>
    </row>
    <row r="49" spans="1:20" ht="18.75" customHeight="1">
      <c r="K49" s="5342" t="str">
        <f>入力シート!C27</f>
        <v>代表取締役　久留米一郎</v>
      </c>
      <c r="L49" s="5342"/>
      <c r="M49" s="5342"/>
      <c r="N49" s="5342"/>
      <c r="O49" s="5342"/>
      <c r="P49" s="5342"/>
      <c r="Q49" s="5342"/>
      <c r="R49" s="5342"/>
    </row>
    <row r="50" spans="1:20" ht="21.75" customHeight="1"/>
    <row r="51" spans="1:20" ht="21.75" customHeight="1"/>
    <row r="52" spans="1:20" ht="25.5" customHeight="1">
      <c r="A52" s="5344" t="s">
        <v>644</v>
      </c>
      <c r="B52" s="5344"/>
      <c r="C52" s="5344"/>
      <c r="D52" s="5344"/>
      <c r="E52" s="5344"/>
      <c r="F52" s="5344"/>
      <c r="G52" s="5344"/>
      <c r="H52" s="5344"/>
      <c r="I52" s="5344"/>
      <c r="J52" s="5344"/>
      <c r="K52" s="5344"/>
      <c r="L52" s="5344"/>
      <c r="M52" s="5344"/>
      <c r="N52" s="5344"/>
      <c r="O52" s="5344"/>
      <c r="P52" s="5344"/>
      <c r="Q52" s="5344"/>
      <c r="R52" s="5344"/>
      <c r="S52" s="5344"/>
    </row>
    <row r="53" spans="1:20" ht="30.75" customHeight="1"/>
    <row r="54" spans="1:20" ht="30.75" customHeight="1"/>
    <row r="55" spans="1:20" ht="24" customHeight="1">
      <c r="A55" s="295" t="s">
        <v>615</v>
      </c>
      <c r="B55" s="296" t="s">
        <v>616</v>
      </c>
      <c r="C55" s="5341"/>
      <c r="D55" s="5341"/>
      <c r="E55" s="5341"/>
      <c r="F55" s="5341"/>
      <c r="G55" s="5341"/>
      <c r="H55" s="5341"/>
      <c r="I55" s="5341"/>
      <c r="J55" s="5341"/>
      <c r="K55" s="5341"/>
      <c r="L55" s="5341"/>
      <c r="M55" s="5341"/>
      <c r="N55" s="5341"/>
      <c r="O55" s="5341"/>
      <c r="P55" s="5341"/>
      <c r="Q55" s="5341"/>
      <c r="R55" s="5341"/>
      <c r="S55" s="5341"/>
      <c r="T55" s="295" t="s">
        <v>1150</v>
      </c>
    </row>
    <row r="56" spans="1:20" ht="24" customHeight="1"/>
    <row r="57" spans="1:20" ht="24" customHeight="1">
      <c r="C57" s="5341"/>
      <c r="D57" s="5341"/>
      <c r="E57" s="5341"/>
      <c r="F57" s="5341"/>
      <c r="G57" s="5341"/>
      <c r="H57" s="5341"/>
      <c r="I57" s="5341"/>
      <c r="J57" s="5341"/>
      <c r="K57" s="5341"/>
      <c r="L57" s="5341"/>
      <c r="M57" s="5341"/>
      <c r="N57" s="5341"/>
      <c r="O57" s="5341"/>
      <c r="P57" s="5341"/>
      <c r="Q57" s="5341"/>
      <c r="R57" s="5341"/>
      <c r="S57" s="5341"/>
      <c r="T57" s="295" t="s">
        <v>1149</v>
      </c>
    </row>
    <row r="58" spans="1:20" ht="24" customHeight="1"/>
    <row r="59" spans="1:20" ht="24" customHeight="1">
      <c r="A59" s="295" t="s">
        <v>617</v>
      </c>
      <c r="B59" s="296" t="s">
        <v>616</v>
      </c>
      <c r="C59" s="5341"/>
      <c r="D59" s="5341"/>
      <c r="E59" s="5341"/>
      <c r="F59" s="5341"/>
      <c r="G59" s="5341"/>
      <c r="H59" s="5341"/>
      <c r="I59" s="5341"/>
      <c r="J59" s="5341"/>
      <c r="K59" s="5341"/>
      <c r="L59" s="5341"/>
      <c r="M59" s="5341"/>
      <c r="N59" s="5341"/>
      <c r="O59" s="5341"/>
      <c r="P59" s="5341"/>
      <c r="Q59" s="5341"/>
      <c r="R59" s="5341"/>
      <c r="S59" s="5341"/>
    </row>
    <row r="60" spans="1:20" ht="24" customHeight="1"/>
    <row r="61" spans="1:20" ht="24" customHeight="1">
      <c r="A61" s="295" t="s">
        <v>618</v>
      </c>
      <c r="B61" s="296" t="s">
        <v>645</v>
      </c>
      <c r="C61" s="5341"/>
      <c r="D61" s="5341"/>
      <c r="E61" s="5341"/>
      <c r="F61" s="5341"/>
      <c r="G61" s="5341"/>
      <c r="H61" s="5341"/>
      <c r="I61" s="5341"/>
      <c r="J61" s="5341"/>
      <c r="K61" s="5341"/>
      <c r="L61" s="5341"/>
      <c r="M61" s="5341"/>
      <c r="N61" s="5341"/>
      <c r="O61" s="5341"/>
      <c r="P61" s="5341"/>
      <c r="Q61" s="5341"/>
      <c r="R61" s="5341"/>
      <c r="S61" s="5341"/>
      <c r="T61" s="295" t="s">
        <v>1150</v>
      </c>
    </row>
    <row r="62" spans="1:20" ht="24" customHeight="1"/>
    <row r="63" spans="1:20" ht="24" customHeight="1">
      <c r="C63" s="5341"/>
      <c r="D63" s="5341"/>
      <c r="E63" s="5341"/>
      <c r="F63" s="5341"/>
      <c r="G63" s="5341"/>
      <c r="H63" s="5341"/>
      <c r="I63" s="5341"/>
      <c r="J63" s="5341"/>
      <c r="K63" s="5341"/>
      <c r="L63" s="5341"/>
      <c r="M63" s="5341"/>
      <c r="N63" s="5341"/>
      <c r="O63" s="5341"/>
      <c r="P63" s="5341"/>
      <c r="Q63" s="5341"/>
      <c r="R63" s="5341"/>
      <c r="S63" s="5341"/>
      <c r="T63" s="295" t="s">
        <v>1149</v>
      </c>
    </row>
    <row r="64" spans="1:20" ht="24" customHeight="1"/>
    <row r="65" spans="1:25" ht="24" customHeight="1">
      <c r="A65" s="295" t="s">
        <v>620</v>
      </c>
      <c r="B65" s="296" t="s">
        <v>616</v>
      </c>
      <c r="C65" s="5345"/>
      <c r="D65" s="5345"/>
      <c r="E65" s="5345"/>
      <c r="F65" s="5345"/>
      <c r="H65" s="5345"/>
      <c r="I65" s="5345"/>
      <c r="J65" s="5345"/>
      <c r="L65" s="505"/>
      <c r="M65" s="295" t="s">
        <v>646</v>
      </c>
      <c r="N65" s="5345"/>
      <c r="O65" s="5345"/>
      <c r="P65" s="5345"/>
      <c r="Q65" s="5345"/>
      <c r="U65" s="295" t="s">
        <v>622</v>
      </c>
      <c r="W65" s="295" t="s">
        <v>623</v>
      </c>
      <c r="Y65" s="295" t="s">
        <v>624</v>
      </c>
    </row>
    <row r="66" spans="1:25" ht="24" customHeight="1">
      <c r="U66" s="295" t="s">
        <v>625</v>
      </c>
      <c r="W66" s="295" t="s">
        <v>626</v>
      </c>
      <c r="Y66" s="295" t="s">
        <v>627</v>
      </c>
    </row>
    <row r="67" spans="1:25" ht="24" customHeight="1">
      <c r="C67" s="5345"/>
      <c r="D67" s="5345"/>
      <c r="E67" s="5345"/>
      <c r="F67" s="5345"/>
      <c r="H67" s="5345"/>
      <c r="I67" s="5345"/>
      <c r="J67" s="5345"/>
      <c r="L67" s="505"/>
      <c r="M67" s="295" t="s">
        <v>646</v>
      </c>
      <c r="N67" s="5345"/>
      <c r="O67" s="5345"/>
      <c r="P67" s="5345"/>
      <c r="Q67" s="5345"/>
      <c r="W67" s="295" t="s">
        <v>629</v>
      </c>
      <c r="Y67" s="295" t="s">
        <v>630</v>
      </c>
    </row>
    <row r="68" spans="1:25" ht="24" customHeight="1">
      <c r="W68" s="295" t="s">
        <v>631</v>
      </c>
    </row>
    <row r="69" spans="1:25" ht="24" customHeight="1">
      <c r="A69" s="295" t="s">
        <v>632</v>
      </c>
      <c r="B69" s="296" t="s">
        <v>645</v>
      </c>
      <c r="D69" s="504"/>
      <c r="E69" s="295" t="s">
        <v>5</v>
      </c>
      <c r="F69" s="504"/>
      <c r="G69" s="295" t="s">
        <v>6</v>
      </c>
      <c r="H69" s="504"/>
      <c r="I69" s="295" t="s">
        <v>7</v>
      </c>
      <c r="W69" s="295" t="s">
        <v>633</v>
      </c>
    </row>
    <row r="70" spans="1:25" ht="24" customHeight="1"/>
    <row r="71" spans="1:25" ht="24" customHeight="1"/>
    <row r="72" spans="1:25" ht="24" customHeight="1"/>
    <row r="73" spans="1:25" ht="24" customHeight="1"/>
    <row r="74" spans="1:25" ht="24" customHeight="1"/>
    <row r="75" spans="1:25" ht="24" customHeight="1"/>
    <row r="76" spans="1:25" ht="24" customHeight="1"/>
  </sheetData>
  <mergeCells count="33">
    <mergeCell ref="C67:F67"/>
    <mergeCell ref="H67:J67"/>
    <mergeCell ref="N67:Q67"/>
    <mergeCell ref="C59:S59"/>
    <mergeCell ref="C61:S61"/>
    <mergeCell ref="C63:S63"/>
    <mergeCell ref="C65:F65"/>
    <mergeCell ref="H65:J65"/>
    <mergeCell ref="N65:Q65"/>
    <mergeCell ref="C57:S57"/>
    <mergeCell ref="K47:R47"/>
    <mergeCell ref="K48:R48"/>
    <mergeCell ref="K49:R49"/>
    <mergeCell ref="A52:S52"/>
    <mergeCell ref="C55:S55"/>
    <mergeCell ref="C29:F29"/>
    <mergeCell ref="H29:J29"/>
    <mergeCell ref="N29:Q29"/>
    <mergeCell ref="C31:F31"/>
    <mergeCell ref="H31:J31"/>
    <mergeCell ref="N31:Q31"/>
    <mergeCell ref="C27:S27"/>
    <mergeCell ref="A7:D7"/>
    <mergeCell ref="A8:D8"/>
    <mergeCell ref="A9:D9"/>
    <mergeCell ref="K11:R11"/>
    <mergeCell ref="K12:R12"/>
    <mergeCell ref="K13:R13"/>
    <mergeCell ref="A16:S16"/>
    <mergeCell ref="C19:S19"/>
    <mergeCell ref="C21:S21"/>
    <mergeCell ref="C23:S23"/>
    <mergeCell ref="C25:S25"/>
  </mergeCells>
  <phoneticPr fontId="18"/>
  <dataValidations count="3">
    <dataValidation type="list" allowBlank="1" showInputMessage="1" showErrorMessage="1" sqref="N29:Q29 JJ29:JM29 TF29:TI29 ADB29:ADE29 AMX29:ANA29 AWT29:AWW29 BGP29:BGS29 BQL29:BQO29 CAH29:CAK29 CKD29:CKG29 CTZ29:CUC29 DDV29:DDY29 DNR29:DNU29 DXN29:DXQ29 EHJ29:EHM29 ERF29:ERI29 FBB29:FBE29 FKX29:FLA29 FUT29:FUW29 GEP29:GES29 GOL29:GOO29 GYH29:GYK29 HID29:HIG29 HRZ29:HSC29 IBV29:IBY29 ILR29:ILU29 IVN29:IVQ29 JFJ29:JFM29 JPF29:JPI29 JZB29:JZE29 KIX29:KJA29 KST29:KSW29 LCP29:LCS29 LML29:LMO29 LWH29:LWK29 MGD29:MGG29 MPZ29:MQC29 MZV29:MZY29 NJR29:NJU29 NTN29:NTQ29 ODJ29:ODM29 ONF29:ONI29 OXB29:OXE29 PGX29:PHA29 PQT29:PQW29 QAP29:QAS29 QKL29:QKO29 QUH29:QUK29 RED29:REG29 RNZ29:ROC29 RXV29:RXY29 SHR29:SHU29 SRN29:SRQ29 TBJ29:TBM29 TLF29:TLI29 TVB29:TVE29 UEX29:UFA29 UOT29:UOW29 UYP29:UYS29 VIL29:VIO29 VSH29:VSK29 WCD29:WCG29 WLZ29:WMC29 WVV29:WVY29 N65491:Q65491 JJ65491:JM65491 TF65491:TI65491 ADB65491:ADE65491 AMX65491:ANA65491 AWT65491:AWW65491 BGP65491:BGS65491 BQL65491:BQO65491 CAH65491:CAK65491 CKD65491:CKG65491 CTZ65491:CUC65491 DDV65491:DDY65491 DNR65491:DNU65491 DXN65491:DXQ65491 EHJ65491:EHM65491 ERF65491:ERI65491 FBB65491:FBE65491 FKX65491:FLA65491 FUT65491:FUW65491 GEP65491:GES65491 GOL65491:GOO65491 GYH65491:GYK65491 HID65491:HIG65491 HRZ65491:HSC65491 IBV65491:IBY65491 ILR65491:ILU65491 IVN65491:IVQ65491 JFJ65491:JFM65491 JPF65491:JPI65491 JZB65491:JZE65491 KIX65491:KJA65491 KST65491:KSW65491 LCP65491:LCS65491 LML65491:LMO65491 LWH65491:LWK65491 MGD65491:MGG65491 MPZ65491:MQC65491 MZV65491:MZY65491 NJR65491:NJU65491 NTN65491:NTQ65491 ODJ65491:ODM65491 ONF65491:ONI65491 OXB65491:OXE65491 PGX65491:PHA65491 PQT65491:PQW65491 QAP65491:QAS65491 QKL65491:QKO65491 QUH65491:QUK65491 RED65491:REG65491 RNZ65491:ROC65491 RXV65491:RXY65491 SHR65491:SHU65491 SRN65491:SRQ65491 TBJ65491:TBM65491 TLF65491:TLI65491 TVB65491:TVE65491 UEX65491:UFA65491 UOT65491:UOW65491 UYP65491:UYS65491 VIL65491:VIO65491 VSH65491:VSK65491 WCD65491:WCG65491 WLZ65491:WMC65491 WVV65491:WVY65491 N131027:Q131027 JJ131027:JM131027 TF131027:TI131027 ADB131027:ADE131027 AMX131027:ANA131027 AWT131027:AWW131027 BGP131027:BGS131027 BQL131027:BQO131027 CAH131027:CAK131027 CKD131027:CKG131027 CTZ131027:CUC131027 DDV131027:DDY131027 DNR131027:DNU131027 DXN131027:DXQ131027 EHJ131027:EHM131027 ERF131027:ERI131027 FBB131027:FBE131027 FKX131027:FLA131027 FUT131027:FUW131027 GEP131027:GES131027 GOL131027:GOO131027 GYH131027:GYK131027 HID131027:HIG131027 HRZ131027:HSC131027 IBV131027:IBY131027 ILR131027:ILU131027 IVN131027:IVQ131027 JFJ131027:JFM131027 JPF131027:JPI131027 JZB131027:JZE131027 KIX131027:KJA131027 KST131027:KSW131027 LCP131027:LCS131027 LML131027:LMO131027 LWH131027:LWK131027 MGD131027:MGG131027 MPZ131027:MQC131027 MZV131027:MZY131027 NJR131027:NJU131027 NTN131027:NTQ131027 ODJ131027:ODM131027 ONF131027:ONI131027 OXB131027:OXE131027 PGX131027:PHA131027 PQT131027:PQW131027 QAP131027:QAS131027 QKL131027:QKO131027 QUH131027:QUK131027 RED131027:REG131027 RNZ131027:ROC131027 RXV131027:RXY131027 SHR131027:SHU131027 SRN131027:SRQ131027 TBJ131027:TBM131027 TLF131027:TLI131027 TVB131027:TVE131027 UEX131027:UFA131027 UOT131027:UOW131027 UYP131027:UYS131027 VIL131027:VIO131027 VSH131027:VSK131027 WCD131027:WCG131027 WLZ131027:WMC131027 WVV131027:WVY131027 N196563:Q196563 JJ196563:JM196563 TF196563:TI196563 ADB196563:ADE196563 AMX196563:ANA196563 AWT196563:AWW196563 BGP196563:BGS196563 BQL196563:BQO196563 CAH196563:CAK196563 CKD196563:CKG196563 CTZ196563:CUC196563 DDV196563:DDY196563 DNR196563:DNU196563 DXN196563:DXQ196563 EHJ196563:EHM196563 ERF196563:ERI196563 FBB196563:FBE196563 FKX196563:FLA196563 FUT196563:FUW196563 GEP196563:GES196563 GOL196563:GOO196563 GYH196563:GYK196563 HID196563:HIG196563 HRZ196563:HSC196563 IBV196563:IBY196563 ILR196563:ILU196563 IVN196563:IVQ196563 JFJ196563:JFM196563 JPF196563:JPI196563 JZB196563:JZE196563 KIX196563:KJA196563 KST196563:KSW196563 LCP196563:LCS196563 LML196563:LMO196563 LWH196563:LWK196563 MGD196563:MGG196563 MPZ196563:MQC196563 MZV196563:MZY196563 NJR196563:NJU196563 NTN196563:NTQ196563 ODJ196563:ODM196563 ONF196563:ONI196563 OXB196563:OXE196563 PGX196563:PHA196563 PQT196563:PQW196563 QAP196563:QAS196563 QKL196563:QKO196563 QUH196563:QUK196563 RED196563:REG196563 RNZ196563:ROC196563 RXV196563:RXY196563 SHR196563:SHU196563 SRN196563:SRQ196563 TBJ196563:TBM196563 TLF196563:TLI196563 TVB196563:TVE196563 UEX196563:UFA196563 UOT196563:UOW196563 UYP196563:UYS196563 VIL196563:VIO196563 VSH196563:VSK196563 WCD196563:WCG196563 WLZ196563:WMC196563 WVV196563:WVY196563 N262099:Q262099 JJ262099:JM262099 TF262099:TI262099 ADB262099:ADE262099 AMX262099:ANA262099 AWT262099:AWW262099 BGP262099:BGS262099 BQL262099:BQO262099 CAH262099:CAK262099 CKD262099:CKG262099 CTZ262099:CUC262099 DDV262099:DDY262099 DNR262099:DNU262099 DXN262099:DXQ262099 EHJ262099:EHM262099 ERF262099:ERI262099 FBB262099:FBE262099 FKX262099:FLA262099 FUT262099:FUW262099 GEP262099:GES262099 GOL262099:GOO262099 GYH262099:GYK262099 HID262099:HIG262099 HRZ262099:HSC262099 IBV262099:IBY262099 ILR262099:ILU262099 IVN262099:IVQ262099 JFJ262099:JFM262099 JPF262099:JPI262099 JZB262099:JZE262099 KIX262099:KJA262099 KST262099:KSW262099 LCP262099:LCS262099 LML262099:LMO262099 LWH262099:LWK262099 MGD262099:MGG262099 MPZ262099:MQC262099 MZV262099:MZY262099 NJR262099:NJU262099 NTN262099:NTQ262099 ODJ262099:ODM262099 ONF262099:ONI262099 OXB262099:OXE262099 PGX262099:PHA262099 PQT262099:PQW262099 QAP262099:QAS262099 QKL262099:QKO262099 QUH262099:QUK262099 RED262099:REG262099 RNZ262099:ROC262099 RXV262099:RXY262099 SHR262099:SHU262099 SRN262099:SRQ262099 TBJ262099:TBM262099 TLF262099:TLI262099 TVB262099:TVE262099 UEX262099:UFA262099 UOT262099:UOW262099 UYP262099:UYS262099 VIL262099:VIO262099 VSH262099:VSK262099 WCD262099:WCG262099 WLZ262099:WMC262099 WVV262099:WVY262099 N327635:Q327635 JJ327635:JM327635 TF327635:TI327635 ADB327635:ADE327635 AMX327635:ANA327635 AWT327635:AWW327635 BGP327635:BGS327635 BQL327635:BQO327635 CAH327635:CAK327635 CKD327635:CKG327635 CTZ327635:CUC327635 DDV327635:DDY327635 DNR327635:DNU327635 DXN327635:DXQ327635 EHJ327635:EHM327635 ERF327635:ERI327635 FBB327635:FBE327635 FKX327635:FLA327635 FUT327635:FUW327635 GEP327635:GES327635 GOL327635:GOO327635 GYH327635:GYK327635 HID327635:HIG327635 HRZ327635:HSC327635 IBV327635:IBY327635 ILR327635:ILU327635 IVN327635:IVQ327635 JFJ327635:JFM327635 JPF327635:JPI327635 JZB327635:JZE327635 KIX327635:KJA327635 KST327635:KSW327635 LCP327635:LCS327635 LML327635:LMO327635 LWH327635:LWK327635 MGD327635:MGG327635 MPZ327635:MQC327635 MZV327635:MZY327635 NJR327635:NJU327635 NTN327635:NTQ327635 ODJ327635:ODM327635 ONF327635:ONI327635 OXB327635:OXE327635 PGX327635:PHA327635 PQT327635:PQW327635 QAP327635:QAS327635 QKL327635:QKO327635 QUH327635:QUK327635 RED327635:REG327635 RNZ327635:ROC327635 RXV327635:RXY327635 SHR327635:SHU327635 SRN327635:SRQ327635 TBJ327635:TBM327635 TLF327635:TLI327635 TVB327635:TVE327635 UEX327635:UFA327635 UOT327635:UOW327635 UYP327635:UYS327635 VIL327635:VIO327635 VSH327635:VSK327635 WCD327635:WCG327635 WLZ327635:WMC327635 WVV327635:WVY327635 N393171:Q393171 JJ393171:JM393171 TF393171:TI393171 ADB393171:ADE393171 AMX393171:ANA393171 AWT393171:AWW393171 BGP393171:BGS393171 BQL393171:BQO393171 CAH393171:CAK393171 CKD393171:CKG393171 CTZ393171:CUC393171 DDV393171:DDY393171 DNR393171:DNU393171 DXN393171:DXQ393171 EHJ393171:EHM393171 ERF393171:ERI393171 FBB393171:FBE393171 FKX393171:FLA393171 FUT393171:FUW393171 GEP393171:GES393171 GOL393171:GOO393171 GYH393171:GYK393171 HID393171:HIG393171 HRZ393171:HSC393171 IBV393171:IBY393171 ILR393171:ILU393171 IVN393171:IVQ393171 JFJ393171:JFM393171 JPF393171:JPI393171 JZB393171:JZE393171 KIX393171:KJA393171 KST393171:KSW393171 LCP393171:LCS393171 LML393171:LMO393171 LWH393171:LWK393171 MGD393171:MGG393171 MPZ393171:MQC393171 MZV393171:MZY393171 NJR393171:NJU393171 NTN393171:NTQ393171 ODJ393171:ODM393171 ONF393171:ONI393171 OXB393171:OXE393171 PGX393171:PHA393171 PQT393171:PQW393171 QAP393171:QAS393171 QKL393171:QKO393171 QUH393171:QUK393171 RED393171:REG393171 RNZ393171:ROC393171 RXV393171:RXY393171 SHR393171:SHU393171 SRN393171:SRQ393171 TBJ393171:TBM393171 TLF393171:TLI393171 TVB393171:TVE393171 UEX393171:UFA393171 UOT393171:UOW393171 UYP393171:UYS393171 VIL393171:VIO393171 VSH393171:VSK393171 WCD393171:WCG393171 WLZ393171:WMC393171 WVV393171:WVY393171 N458707:Q458707 JJ458707:JM458707 TF458707:TI458707 ADB458707:ADE458707 AMX458707:ANA458707 AWT458707:AWW458707 BGP458707:BGS458707 BQL458707:BQO458707 CAH458707:CAK458707 CKD458707:CKG458707 CTZ458707:CUC458707 DDV458707:DDY458707 DNR458707:DNU458707 DXN458707:DXQ458707 EHJ458707:EHM458707 ERF458707:ERI458707 FBB458707:FBE458707 FKX458707:FLA458707 FUT458707:FUW458707 GEP458707:GES458707 GOL458707:GOO458707 GYH458707:GYK458707 HID458707:HIG458707 HRZ458707:HSC458707 IBV458707:IBY458707 ILR458707:ILU458707 IVN458707:IVQ458707 JFJ458707:JFM458707 JPF458707:JPI458707 JZB458707:JZE458707 KIX458707:KJA458707 KST458707:KSW458707 LCP458707:LCS458707 LML458707:LMO458707 LWH458707:LWK458707 MGD458707:MGG458707 MPZ458707:MQC458707 MZV458707:MZY458707 NJR458707:NJU458707 NTN458707:NTQ458707 ODJ458707:ODM458707 ONF458707:ONI458707 OXB458707:OXE458707 PGX458707:PHA458707 PQT458707:PQW458707 QAP458707:QAS458707 QKL458707:QKO458707 QUH458707:QUK458707 RED458707:REG458707 RNZ458707:ROC458707 RXV458707:RXY458707 SHR458707:SHU458707 SRN458707:SRQ458707 TBJ458707:TBM458707 TLF458707:TLI458707 TVB458707:TVE458707 UEX458707:UFA458707 UOT458707:UOW458707 UYP458707:UYS458707 VIL458707:VIO458707 VSH458707:VSK458707 WCD458707:WCG458707 WLZ458707:WMC458707 WVV458707:WVY458707 N524243:Q524243 JJ524243:JM524243 TF524243:TI524243 ADB524243:ADE524243 AMX524243:ANA524243 AWT524243:AWW524243 BGP524243:BGS524243 BQL524243:BQO524243 CAH524243:CAK524243 CKD524243:CKG524243 CTZ524243:CUC524243 DDV524243:DDY524243 DNR524243:DNU524243 DXN524243:DXQ524243 EHJ524243:EHM524243 ERF524243:ERI524243 FBB524243:FBE524243 FKX524243:FLA524243 FUT524243:FUW524243 GEP524243:GES524243 GOL524243:GOO524243 GYH524243:GYK524243 HID524243:HIG524243 HRZ524243:HSC524243 IBV524243:IBY524243 ILR524243:ILU524243 IVN524243:IVQ524243 JFJ524243:JFM524243 JPF524243:JPI524243 JZB524243:JZE524243 KIX524243:KJA524243 KST524243:KSW524243 LCP524243:LCS524243 LML524243:LMO524243 LWH524243:LWK524243 MGD524243:MGG524243 MPZ524243:MQC524243 MZV524243:MZY524243 NJR524243:NJU524243 NTN524243:NTQ524243 ODJ524243:ODM524243 ONF524243:ONI524243 OXB524243:OXE524243 PGX524243:PHA524243 PQT524243:PQW524243 QAP524243:QAS524243 QKL524243:QKO524243 QUH524243:QUK524243 RED524243:REG524243 RNZ524243:ROC524243 RXV524243:RXY524243 SHR524243:SHU524243 SRN524243:SRQ524243 TBJ524243:TBM524243 TLF524243:TLI524243 TVB524243:TVE524243 UEX524243:UFA524243 UOT524243:UOW524243 UYP524243:UYS524243 VIL524243:VIO524243 VSH524243:VSK524243 WCD524243:WCG524243 WLZ524243:WMC524243 WVV524243:WVY524243 N589779:Q589779 JJ589779:JM589779 TF589779:TI589779 ADB589779:ADE589779 AMX589779:ANA589779 AWT589779:AWW589779 BGP589779:BGS589779 BQL589779:BQO589779 CAH589779:CAK589779 CKD589779:CKG589779 CTZ589779:CUC589779 DDV589779:DDY589779 DNR589779:DNU589779 DXN589779:DXQ589779 EHJ589779:EHM589779 ERF589779:ERI589779 FBB589779:FBE589779 FKX589779:FLA589779 FUT589779:FUW589779 GEP589779:GES589779 GOL589779:GOO589779 GYH589779:GYK589779 HID589779:HIG589779 HRZ589779:HSC589779 IBV589779:IBY589779 ILR589779:ILU589779 IVN589779:IVQ589779 JFJ589779:JFM589779 JPF589779:JPI589779 JZB589779:JZE589779 KIX589779:KJA589779 KST589779:KSW589779 LCP589779:LCS589779 LML589779:LMO589779 LWH589779:LWK589779 MGD589779:MGG589779 MPZ589779:MQC589779 MZV589779:MZY589779 NJR589779:NJU589779 NTN589779:NTQ589779 ODJ589779:ODM589779 ONF589779:ONI589779 OXB589779:OXE589779 PGX589779:PHA589779 PQT589779:PQW589779 QAP589779:QAS589779 QKL589779:QKO589779 QUH589779:QUK589779 RED589779:REG589779 RNZ589779:ROC589779 RXV589779:RXY589779 SHR589779:SHU589779 SRN589779:SRQ589779 TBJ589779:TBM589779 TLF589779:TLI589779 TVB589779:TVE589779 UEX589779:UFA589779 UOT589779:UOW589779 UYP589779:UYS589779 VIL589779:VIO589779 VSH589779:VSK589779 WCD589779:WCG589779 WLZ589779:WMC589779 WVV589779:WVY589779 N655315:Q655315 JJ655315:JM655315 TF655315:TI655315 ADB655315:ADE655315 AMX655315:ANA655315 AWT655315:AWW655315 BGP655315:BGS655315 BQL655315:BQO655315 CAH655315:CAK655315 CKD655315:CKG655315 CTZ655315:CUC655315 DDV655315:DDY655315 DNR655315:DNU655315 DXN655315:DXQ655315 EHJ655315:EHM655315 ERF655315:ERI655315 FBB655315:FBE655315 FKX655315:FLA655315 FUT655315:FUW655315 GEP655315:GES655315 GOL655315:GOO655315 GYH655315:GYK655315 HID655315:HIG655315 HRZ655315:HSC655315 IBV655315:IBY655315 ILR655315:ILU655315 IVN655315:IVQ655315 JFJ655315:JFM655315 JPF655315:JPI655315 JZB655315:JZE655315 KIX655315:KJA655315 KST655315:KSW655315 LCP655315:LCS655315 LML655315:LMO655315 LWH655315:LWK655315 MGD655315:MGG655315 MPZ655315:MQC655315 MZV655315:MZY655315 NJR655315:NJU655315 NTN655315:NTQ655315 ODJ655315:ODM655315 ONF655315:ONI655315 OXB655315:OXE655315 PGX655315:PHA655315 PQT655315:PQW655315 QAP655315:QAS655315 QKL655315:QKO655315 QUH655315:QUK655315 RED655315:REG655315 RNZ655315:ROC655315 RXV655315:RXY655315 SHR655315:SHU655315 SRN655315:SRQ655315 TBJ655315:TBM655315 TLF655315:TLI655315 TVB655315:TVE655315 UEX655315:UFA655315 UOT655315:UOW655315 UYP655315:UYS655315 VIL655315:VIO655315 VSH655315:VSK655315 WCD655315:WCG655315 WLZ655315:WMC655315 WVV655315:WVY655315 N720851:Q720851 JJ720851:JM720851 TF720851:TI720851 ADB720851:ADE720851 AMX720851:ANA720851 AWT720851:AWW720851 BGP720851:BGS720851 BQL720851:BQO720851 CAH720851:CAK720851 CKD720851:CKG720851 CTZ720851:CUC720851 DDV720851:DDY720851 DNR720851:DNU720851 DXN720851:DXQ720851 EHJ720851:EHM720851 ERF720851:ERI720851 FBB720851:FBE720851 FKX720851:FLA720851 FUT720851:FUW720851 GEP720851:GES720851 GOL720851:GOO720851 GYH720851:GYK720851 HID720851:HIG720851 HRZ720851:HSC720851 IBV720851:IBY720851 ILR720851:ILU720851 IVN720851:IVQ720851 JFJ720851:JFM720851 JPF720851:JPI720851 JZB720851:JZE720851 KIX720851:KJA720851 KST720851:KSW720851 LCP720851:LCS720851 LML720851:LMO720851 LWH720851:LWK720851 MGD720851:MGG720851 MPZ720851:MQC720851 MZV720851:MZY720851 NJR720851:NJU720851 NTN720851:NTQ720851 ODJ720851:ODM720851 ONF720851:ONI720851 OXB720851:OXE720851 PGX720851:PHA720851 PQT720851:PQW720851 QAP720851:QAS720851 QKL720851:QKO720851 QUH720851:QUK720851 RED720851:REG720851 RNZ720851:ROC720851 RXV720851:RXY720851 SHR720851:SHU720851 SRN720851:SRQ720851 TBJ720851:TBM720851 TLF720851:TLI720851 TVB720851:TVE720851 UEX720851:UFA720851 UOT720851:UOW720851 UYP720851:UYS720851 VIL720851:VIO720851 VSH720851:VSK720851 WCD720851:WCG720851 WLZ720851:WMC720851 WVV720851:WVY720851 N786387:Q786387 JJ786387:JM786387 TF786387:TI786387 ADB786387:ADE786387 AMX786387:ANA786387 AWT786387:AWW786387 BGP786387:BGS786387 BQL786387:BQO786387 CAH786387:CAK786387 CKD786387:CKG786387 CTZ786387:CUC786387 DDV786387:DDY786387 DNR786387:DNU786387 DXN786387:DXQ786387 EHJ786387:EHM786387 ERF786387:ERI786387 FBB786387:FBE786387 FKX786387:FLA786387 FUT786387:FUW786387 GEP786387:GES786387 GOL786387:GOO786387 GYH786387:GYK786387 HID786387:HIG786387 HRZ786387:HSC786387 IBV786387:IBY786387 ILR786387:ILU786387 IVN786387:IVQ786387 JFJ786387:JFM786387 JPF786387:JPI786387 JZB786387:JZE786387 KIX786387:KJA786387 KST786387:KSW786387 LCP786387:LCS786387 LML786387:LMO786387 LWH786387:LWK786387 MGD786387:MGG786387 MPZ786387:MQC786387 MZV786387:MZY786387 NJR786387:NJU786387 NTN786387:NTQ786387 ODJ786387:ODM786387 ONF786387:ONI786387 OXB786387:OXE786387 PGX786387:PHA786387 PQT786387:PQW786387 QAP786387:QAS786387 QKL786387:QKO786387 QUH786387:QUK786387 RED786387:REG786387 RNZ786387:ROC786387 RXV786387:RXY786387 SHR786387:SHU786387 SRN786387:SRQ786387 TBJ786387:TBM786387 TLF786387:TLI786387 TVB786387:TVE786387 UEX786387:UFA786387 UOT786387:UOW786387 UYP786387:UYS786387 VIL786387:VIO786387 VSH786387:VSK786387 WCD786387:WCG786387 WLZ786387:WMC786387 WVV786387:WVY786387 N851923:Q851923 JJ851923:JM851923 TF851923:TI851923 ADB851923:ADE851923 AMX851923:ANA851923 AWT851923:AWW851923 BGP851923:BGS851923 BQL851923:BQO851923 CAH851923:CAK851923 CKD851923:CKG851923 CTZ851923:CUC851923 DDV851923:DDY851923 DNR851923:DNU851923 DXN851923:DXQ851923 EHJ851923:EHM851923 ERF851923:ERI851923 FBB851923:FBE851923 FKX851923:FLA851923 FUT851923:FUW851923 GEP851923:GES851923 GOL851923:GOO851923 GYH851923:GYK851923 HID851923:HIG851923 HRZ851923:HSC851923 IBV851923:IBY851923 ILR851923:ILU851923 IVN851923:IVQ851923 JFJ851923:JFM851923 JPF851923:JPI851923 JZB851923:JZE851923 KIX851923:KJA851923 KST851923:KSW851923 LCP851923:LCS851923 LML851923:LMO851923 LWH851923:LWK851923 MGD851923:MGG851923 MPZ851923:MQC851923 MZV851923:MZY851923 NJR851923:NJU851923 NTN851923:NTQ851923 ODJ851923:ODM851923 ONF851923:ONI851923 OXB851923:OXE851923 PGX851923:PHA851923 PQT851923:PQW851923 QAP851923:QAS851923 QKL851923:QKO851923 QUH851923:QUK851923 RED851923:REG851923 RNZ851923:ROC851923 RXV851923:RXY851923 SHR851923:SHU851923 SRN851923:SRQ851923 TBJ851923:TBM851923 TLF851923:TLI851923 TVB851923:TVE851923 UEX851923:UFA851923 UOT851923:UOW851923 UYP851923:UYS851923 VIL851923:VIO851923 VSH851923:VSK851923 WCD851923:WCG851923 WLZ851923:WMC851923 WVV851923:WVY851923 N917459:Q917459 JJ917459:JM917459 TF917459:TI917459 ADB917459:ADE917459 AMX917459:ANA917459 AWT917459:AWW917459 BGP917459:BGS917459 BQL917459:BQO917459 CAH917459:CAK917459 CKD917459:CKG917459 CTZ917459:CUC917459 DDV917459:DDY917459 DNR917459:DNU917459 DXN917459:DXQ917459 EHJ917459:EHM917459 ERF917459:ERI917459 FBB917459:FBE917459 FKX917459:FLA917459 FUT917459:FUW917459 GEP917459:GES917459 GOL917459:GOO917459 GYH917459:GYK917459 HID917459:HIG917459 HRZ917459:HSC917459 IBV917459:IBY917459 ILR917459:ILU917459 IVN917459:IVQ917459 JFJ917459:JFM917459 JPF917459:JPI917459 JZB917459:JZE917459 KIX917459:KJA917459 KST917459:KSW917459 LCP917459:LCS917459 LML917459:LMO917459 LWH917459:LWK917459 MGD917459:MGG917459 MPZ917459:MQC917459 MZV917459:MZY917459 NJR917459:NJU917459 NTN917459:NTQ917459 ODJ917459:ODM917459 ONF917459:ONI917459 OXB917459:OXE917459 PGX917459:PHA917459 PQT917459:PQW917459 QAP917459:QAS917459 QKL917459:QKO917459 QUH917459:QUK917459 RED917459:REG917459 RNZ917459:ROC917459 RXV917459:RXY917459 SHR917459:SHU917459 SRN917459:SRQ917459 TBJ917459:TBM917459 TLF917459:TLI917459 TVB917459:TVE917459 UEX917459:UFA917459 UOT917459:UOW917459 UYP917459:UYS917459 VIL917459:VIO917459 VSH917459:VSK917459 WCD917459:WCG917459 WLZ917459:WMC917459 WVV917459:WVY917459 N982995:Q982995 JJ982995:JM982995 TF982995:TI982995 ADB982995:ADE982995 AMX982995:ANA982995 AWT982995:AWW982995 BGP982995:BGS982995 BQL982995:BQO982995 CAH982995:CAK982995 CKD982995:CKG982995 CTZ982995:CUC982995 DDV982995:DDY982995 DNR982995:DNU982995 DXN982995:DXQ982995 EHJ982995:EHM982995 ERF982995:ERI982995 FBB982995:FBE982995 FKX982995:FLA982995 FUT982995:FUW982995 GEP982995:GES982995 GOL982995:GOO982995 GYH982995:GYK982995 HID982995:HIG982995 HRZ982995:HSC982995 IBV982995:IBY982995 ILR982995:ILU982995 IVN982995:IVQ982995 JFJ982995:JFM982995 JPF982995:JPI982995 JZB982995:JZE982995 KIX982995:KJA982995 KST982995:KSW982995 LCP982995:LCS982995 LML982995:LMO982995 LWH982995:LWK982995 MGD982995:MGG982995 MPZ982995:MQC982995 MZV982995:MZY982995 NJR982995:NJU982995 NTN982995:NTQ982995 ODJ982995:ODM982995 ONF982995:ONI982995 OXB982995:OXE982995 PGX982995:PHA982995 PQT982995:PQW982995 QAP982995:QAS982995 QKL982995:QKO982995 QUH982995:QUK982995 RED982995:REG982995 RNZ982995:ROC982995 RXV982995:RXY982995 SHR982995:SHU982995 SRN982995:SRQ982995 TBJ982995:TBM982995 TLF982995:TLI982995 TVB982995:TVE982995 UEX982995:UFA982995 UOT982995:UOW982995 UYP982995:UYS982995 VIL982995:VIO982995 VSH982995:VSK982995 WCD982995:WCG982995 WLZ982995:WMC982995 WVV982995:WVY982995 N31:Q31 JJ31:JM31 TF31:TI31 ADB31:ADE31 AMX31:ANA31 AWT31:AWW31 BGP31:BGS31 BQL31:BQO31 CAH31:CAK31 CKD31:CKG31 CTZ31:CUC31 DDV31:DDY31 DNR31:DNU31 DXN31:DXQ31 EHJ31:EHM31 ERF31:ERI31 FBB31:FBE31 FKX31:FLA31 FUT31:FUW31 GEP31:GES31 GOL31:GOO31 GYH31:GYK31 HID31:HIG31 HRZ31:HSC31 IBV31:IBY31 ILR31:ILU31 IVN31:IVQ31 JFJ31:JFM31 JPF31:JPI31 JZB31:JZE31 KIX31:KJA31 KST31:KSW31 LCP31:LCS31 LML31:LMO31 LWH31:LWK31 MGD31:MGG31 MPZ31:MQC31 MZV31:MZY31 NJR31:NJU31 NTN31:NTQ31 ODJ31:ODM31 ONF31:ONI31 OXB31:OXE31 PGX31:PHA31 PQT31:PQW31 QAP31:QAS31 QKL31:QKO31 QUH31:QUK31 RED31:REG31 RNZ31:ROC31 RXV31:RXY31 SHR31:SHU31 SRN31:SRQ31 TBJ31:TBM31 TLF31:TLI31 TVB31:TVE31 UEX31:UFA31 UOT31:UOW31 UYP31:UYS31 VIL31:VIO31 VSH31:VSK31 WCD31:WCG31 WLZ31:WMC31 WVV31:WVY31 N65493:Q65493 JJ65493:JM65493 TF65493:TI65493 ADB65493:ADE65493 AMX65493:ANA65493 AWT65493:AWW65493 BGP65493:BGS65493 BQL65493:BQO65493 CAH65493:CAK65493 CKD65493:CKG65493 CTZ65493:CUC65493 DDV65493:DDY65493 DNR65493:DNU65493 DXN65493:DXQ65493 EHJ65493:EHM65493 ERF65493:ERI65493 FBB65493:FBE65493 FKX65493:FLA65493 FUT65493:FUW65493 GEP65493:GES65493 GOL65493:GOO65493 GYH65493:GYK65493 HID65493:HIG65493 HRZ65493:HSC65493 IBV65493:IBY65493 ILR65493:ILU65493 IVN65493:IVQ65493 JFJ65493:JFM65493 JPF65493:JPI65493 JZB65493:JZE65493 KIX65493:KJA65493 KST65493:KSW65493 LCP65493:LCS65493 LML65493:LMO65493 LWH65493:LWK65493 MGD65493:MGG65493 MPZ65493:MQC65493 MZV65493:MZY65493 NJR65493:NJU65493 NTN65493:NTQ65493 ODJ65493:ODM65493 ONF65493:ONI65493 OXB65493:OXE65493 PGX65493:PHA65493 PQT65493:PQW65493 QAP65493:QAS65493 QKL65493:QKO65493 QUH65493:QUK65493 RED65493:REG65493 RNZ65493:ROC65493 RXV65493:RXY65493 SHR65493:SHU65493 SRN65493:SRQ65493 TBJ65493:TBM65493 TLF65493:TLI65493 TVB65493:TVE65493 UEX65493:UFA65493 UOT65493:UOW65493 UYP65493:UYS65493 VIL65493:VIO65493 VSH65493:VSK65493 WCD65493:WCG65493 WLZ65493:WMC65493 WVV65493:WVY65493 N131029:Q131029 JJ131029:JM131029 TF131029:TI131029 ADB131029:ADE131029 AMX131029:ANA131029 AWT131029:AWW131029 BGP131029:BGS131029 BQL131029:BQO131029 CAH131029:CAK131029 CKD131029:CKG131029 CTZ131029:CUC131029 DDV131029:DDY131029 DNR131029:DNU131029 DXN131029:DXQ131029 EHJ131029:EHM131029 ERF131029:ERI131029 FBB131029:FBE131029 FKX131029:FLA131029 FUT131029:FUW131029 GEP131029:GES131029 GOL131029:GOO131029 GYH131029:GYK131029 HID131029:HIG131029 HRZ131029:HSC131029 IBV131029:IBY131029 ILR131029:ILU131029 IVN131029:IVQ131029 JFJ131029:JFM131029 JPF131029:JPI131029 JZB131029:JZE131029 KIX131029:KJA131029 KST131029:KSW131029 LCP131029:LCS131029 LML131029:LMO131029 LWH131029:LWK131029 MGD131029:MGG131029 MPZ131029:MQC131029 MZV131029:MZY131029 NJR131029:NJU131029 NTN131029:NTQ131029 ODJ131029:ODM131029 ONF131029:ONI131029 OXB131029:OXE131029 PGX131029:PHA131029 PQT131029:PQW131029 QAP131029:QAS131029 QKL131029:QKO131029 QUH131029:QUK131029 RED131029:REG131029 RNZ131029:ROC131029 RXV131029:RXY131029 SHR131029:SHU131029 SRN131029:SRQ131029 TBJ131029:TBM131029 TLF131029:TLI131029 TVB131029:TVE131029 UEX131029:UFA131029 UOT131029:UOW131029 UYP131029:UYS131029 VIL131029:VIO131029 VSH131029:VSK131029 WCD131029:WCG131029 WLZ131029:WMC131029 WVV131029:WVY131029 N196565:Q196565 JJ196565:JM196565 TF196565:TI196565 ADB196565:ADE196565 AMX196565:ANA196565 AWT196565:AWW196565 BGP196565:BGS196565 BQL196565:BQO196565 CAH196565:CAK196565 CKD196565:CKG196565 CTZ196565:CUC196565 DDV196565:DDY196565 DNR196565:DNU196565 DXN196565:DXQ196565 EHJ196565:EHM196565 ERF196565:ERI196565 FBB196565:FBE196565 FKX196565:FLA196565 FUT196565:FUW196565 GEP196565:GES196565 GOL196565:GOO196565 GYH196565:GYK196565 HID196565:HIG196565 HRZ196565:HSC196565 IBV196565:IBY196565 ILR196565:ILU196565 IVN196565:IVQ196565 JFJ196565:JFM196565 JPF196565:JPI196565 JZB196565:JZE196565 KIX196565:KJA196565 KST196565:KSW196565 LCP196565:LCS196565 LML196565:LMO196565 LWH196565:LWK196565 MGD196565:MGG196565 MPZ196565:MQC196565 MZV196565:MZY196565 NJR196565:NJU196565 NTN196565:NTQ196565 ODJ196565:ODM196565 ONF196565:ONI196565 OXB196565:OXE196565 PGX196565:PHA196565 PQT196565:PQW196565 QAP196565:QAS196565 QKL196565:QKO196565 QUH196565:QUK196565 RED196565:REG196565 RNZ196565:ROC196565 RXV196565:RXY196565 SHR196565:SHU196565 SRN196565:SRQ196565 TBJ196565:TBM196565 TLF196565:TLI196565 TVB196565:TVE196565 UEX196565:UFA196565 UOT196565:UOW196565 UYP196565:UYS196565 VIL196565:VIO196565 VSH196565:VSK196565 WCD196565:WCG196565 WLZ196565:WMC196565 WVV196565:WVY196565 N262101:Q262101 JJ262101:JM262101 TF262101:TI262101 ADB262101:ADE262101 AMX262101:ANA262101 AWT262101:AWW262101 BGP262101:BGS262101 BQL262101:BQO262101 CAH262101:CAK262101 CKD262101:CKG262101 CTZ262101:CUC262101 DDV262101:DDY262101 DNR262101:DNU262101 DXN262101:DXQ262101 EHJ262101:EHM262101 ERF262101:ERI262101 FBB262101:FBE262101 FKX262101:FLA262101 FUT262101:FUW262101 GEP262101:GES262101 GOL262101:GOO262101 GYH262101:GYK262101 HID262101:HIG262101 HRZ262101:HSC262101 IBV262101:IBY262101 ILR262101:ILU262101 IVN262101:IVQ262101 JFJ262101:JFM262101 JPF262101:JPI262101 JZB262101:JZE262101 KIX262101:KJA262101 KST262101:KSW262101 LCP262101:LCS262101 LML262101:LMO262101 LWH262101:LWK262101 MGD262101:MGG262101 MPZ262101:MQC262101 MZV262101:MZY262101 NJR262101:NJU262101 NTN262101:NTQ262101 ODJ262101:ODM262101 ONF262101:ONI262101 OXB262101:OXE262101 PGX262101:PHA262101 PQT262101:PQW262101 QAP262101:QAS262101 QKL262101:QKO262101 QUH262101:QUK262101 RED262101:REG262101 RNZ262101:ROC262101 RXV262101:RXY262101 SHR262101:SHU262101 SRN262101:SRQ262101 TBJ262101:TBM262101 TLF262101:TLI262101 TVB262101:TVE262101 UEX262101:UFA262101 UOT262101:UOW262101 UYP262101:UYS262101 VIL262101:VIO262101 VSH262101:VSK262101 WCD262101:WCG262101 WLZ262101:WMC262101 WVV262101:WVY262101 N327637:Q327637 JJ327637:JM327637 TF327637:TI327637 ADB327637:ADE327637 AMX327637:ANA327637 AWT327637:AWW327637 BGP327637:BGS327637 BQL327637:BQO327637 CAH327637:CAK327637 CKD327637:CKG327637 CTZ327637:CUC327637 DDV327637:DDY327637 DNR327637:DNU327637 DXN327637:DXQ327637 EHJ327637:EHM327637 ERF327637:ERI327637 FBB327637:FBE327637 FKX327637:FLA327637 FUT327637:FUW327637 GEP327637:GES327637 GOL327637:GOO327637 GYH327637:GYK327637 HID327637:HIG327637 HRZ327637:HSC327637 IBV327637:IBY327637 ILR327637:ILU327637 IVN327637:IVQ327637 JFJ327637:JFM327637 JPF327637:JPI327637 JZB327637:JZE327637 KIX327637:KJA327637 KST327637:KSW327637 LCP327637:LCS327637 LML327637:LMO327637 LWH327637:LWK327637 MGD327637:MGG327637 MPZ327637:MQC327637 MZV327637:MZY327637 NJR327637:NJU327637 NTN327637:NTQ327637 ODJ327637:ODM327637 ONF327637:ONI327637 OXB327637:OXE327637 PGX327637:PHA327637 PQT327637:PQW327637 QAP327637:QAS327637 QKL327637:QKO327637 QUH327637:QUK327637 RED327637:REG327637 RNZ327637:ROC327637 RXV327637:RXY327637 SHR327637:SHU327637 SRN327637:SRQ327637 TBJ327637:TBM327637 TLF327637:TLI327637 TVB327637:TVE327637 UEX327637:UFA327637 UOT327637:UOW327637 UYP327637:UYS327637 VIL327637:VIO327637 VSH327637:VSK327637 WCD327637:WCG327637 WLZ327637:WMC327637 WVV327637:WVY327637 N393173:Q393173 JJ393173:JM393173 TF393173:TI393173 ADB393173:ADE393173 AMX393173:ANA393173 AWT393173:AWW393173 BGP393173:BGS393173 BQL393173:BQO393173 CAH393173:CAK393173 CKD393173:CKG393173 CTZ393173:CUC393173 DDV393173:DDY393173 DNR393173:DNU393173 DXN393173:DXQ393173 EHJ393173:EHM393173 ERF393173:ERI393173 FBB393173:FBE393173 FKX393173:FLA393173 FUT393173:FUW393173 GEP393173:GES393173 GOL393173:GOO393173 GYH393173:GYK393173 HID393173:HIG393173 HRZ393173:HSC393173 IBV393173:IBY393173 ILR393173:ILU393173 IVN393173:IVQ393173 JFJ393173:JFM393173 JPF393173:JPI393173 JZB393173:JZE393173 KIX393173:KJA393173 KST393173:KSW393173 LCP393173:LCS393173 LML393173:LMO393173 LWH393173:LWK393173 MGD393173:MGG393173 MPZ393173:MQC393173 MZV393173:MZY393173 NJR393173:NJU393173 NTN393173:NTQ393173 ODJ393173:ODM393173 ONF393173:ONI393173 OXB393173:OXE393173 PGX393173:PHA393173 PQT393173:PQW393173 QAP393173:QAS393173 QKL393173:QKO393173 QUH393173:QUK393173 RED393173:REG393173 RNZ393173:ROC393173 RXV393173:RXY393173 SHR393173:SHU393173 SRN393173:SRQ393173 TBJ393173:TBM393173 TLF393173:TLI393173 TVB393173:TVE393173 UEX393173:UFA393173 UOT393173:UOW393173 UYP393173:UYS393173 VIL393173:VIO393173 VSH393173:VSK393173 WCD393173:WCG393173 WLZ393173:WMC393173 WVV393173:WVY393173 N458709:Q458709 JJ458709:JM458709 TF458709:TI458709 ADB458709:ADE458709 AMX458709:ANA458709 AWT458709:AWW458709 BGP458709:BGS458709 BQL458709:BQO458709 CAH458709:CAK458709 CKD458709:CKG458709 CTZ458709:CUC458709 DDV458709:DDY458709 DNR458709:DNU458709 DXN458709:DXQ458709 EHJ458709:EHM458709 ERF458709:ERI458709 FBB458709:FBE458709 FKX458709:FLA458709 FUT458709:FUW458709 GEP458709:GES458709 GOL458709:GOO458709 GYH458709:GYK458709 HID458709:HIG458709 HRZ458709:HSC458709 IBV458709:IBY458709 ILR458709:ILU458709 IVN458709:IVQ458709 JFJ458709:JFM458709 JPF458709:JPI458709 JZB458709:JZE458709 KIX458709:KJA458709 KST458709:KSW458709 LCP458709:LCS458709 LML458709:LMO458709 LWH458709:LWK458709 MGD458709:MGG458709 MPZ458709:MQC458709 MZV458709:MZY458709 NJR458709:NJU458709 NTN458709:NTQ458709 ODJ458709:ODM458709 ONF458709:ONI458709 OXB458709:OXE458709 PGX458709:PHA458709 PQT458709:PQW458709 QAP458709:QAS458709 QKL458709:QKO458709 QUH458709:QUK458709 RED458709:REG458709 RNZ458709:ROC458709 RXV458709:RXY458709 SHR458709:SHU458709 SRN458709:SRQ458709 TBJ458709:TBM458709 TLF458709:TLI458709 TVB458709:TVE458709 UEX458709:UFA458709 UOT458709:UOW458709 UYP458709:UYS458709 VIL458709:VIO458709 VSH458709:VSK458709 WCD458709:WCG458709 WLZ458709:WMC458709 WVV458709:WVY458709 N524245:Q524245 JJ524245:JM524245 TF524245:TI524245 ADB524245:ADE524245 AMX524245:ANA524245 AWT524245:AWW524245 BGP524245:BGS524245 BQL524245:BQO524245 CAH524245:CAK524245 CKD524245:CKG524245 CTZ524245:CUC524245 DDV524245:DDY524245 DNR524245:DNU524245 DXN524245:DXQ524245 EHJ524245:EHM524245 ERF524245:ERI524245 FBB524245:FBE524245 FKX524245:FLA524245 FUT524245:FUW524245 GEP524245:GES524245 GOL524245:GOO524245 GYH524245:GYK524245 HID524245:HIG524245 HRZ524245:HSC524245 IBV524245:IBY524245 ILR524245:ILU524245 IVN524245:IVQ524245 JFJ524245:JFM524245 JPF524245:JPI524245 JZB524245:JZE524245 KIX524245:KJA524245 KST524245:KSW524245 LCP524245:LCS524245 LML524245:LMO524245 LWH524245:LWK524245 MGD524245:MGG524245 MPZ524245:MQC524245 MZV524245:MZY524245 NJR524245:NJU524245 NTN524245:NTQ524245 ODJ524245:ODM524245 ONF524245:ONI524245 OXB524245:OXE524245 PGX524245:PHA524245 PQT524245:PQW524245 QAP524245:QAS524245 QKL524245:QKO524245 QUH524245:QUK524245 RED524245:REG524245 RNZ524245:ROC524245 RXV524245:RXY524245 SHR524245:SHU524245 SRN524245:SRQ524245 TBJ524245:TBM524245 TLF524245:TLI524245 TVB524245:TVE524245 UEX524245:UFA524245 UOT524245:UOW524245 UYP524245:UYS524245 VIL524245:VIO524245 VSH524245:VSK524245 WCD524245:WCG524245 WLZ524245:WMC524245 WVV524245:WVY524245 N589781:Q589781 JJ589781:JM589781 TF589781:TI589781 ADB589781:ADE589781 AMX589781:ANA589781 AWT589781:AWW589781 BGP589781:BGS589781 BQL589781:BQO589781 CAH589781:CAK589781 CKD589781:CKG589781 CTZ589781:CUC589781 DDV589781:DDY589781 DNR589781:DNU589781 DXN589781:DXQ589781 EHJ589781:EHM589781 ERF589781:ERI589781 FBB589781:FBE589781 FKX589781:FLA589781 FUT589781:FUW589781 GEP589781:GES589781 GOL589781:GOO589781 GYH589781:GYK589781 HID589781:HIG589781 HRZ589781:HSC589781 IBV589781:IBY589781 ILR589781:ILU589781 IVN589781:IVQ589781 JFJ589781:JFM589781 JPF589781:JPI589781 JZB589781:JZE589781 KIX589781:KJA589781 KST589781:KSW589781 LCP589781:LCS589781 LML589781:LMO589781 LWH589781:LWK589781 MGD589781:MGG589781 MPZ589781:MQC589781 MZV589781:MZY589781 NJR589781:NJU589781 NTN589781:NTQ589781 ODJ589781:ODM589781 ONF589781:ONI589781 OXB589781:OXE589781 PGX589781:PHA589781 PQT589781:PQW589781 QAP589781:QAS589781 QKL589781:QKO589781 QUH589781:QUK589781 RED589781:REG589781 RNZ589781:ROC589781 RXV589781:RXY589781 SHR589781:SHU589781 SRN589781:SRQ589781 TBJ589781:TBM589781 TLF589781:TLI589781 TVB589781:TVE589781 UEX589781:UFA589781 UOT589781:UOW589781 UYP589781:UYS589781 VIL589781:VIO589781 VSH589781:VSK589781 WCD589781:WCG589781 WLZ589781:WMC589781 WVV589781:WVY589781 N655317:Q655317 JJ655317:JM655317 TF655317:TI655317 ADB655317:ADE655317 AMX655317:ANA655317 AWT655317:AWW655317 BGP655317:BGS655317 BQL655317:BQO655317 CAH655317:CAK655317 CKD655317:CKG655317 CTZ655317:CUC655317 DDV655317:DDY655317 DNR655317:DNU655317 DXN655317:DXQ655317 EHJ655317:EHM655317 ERF655317:ERI655317 FBB655317:FBE655317 FKX655317:FLA655317 FUT655317:FUW655317 GEP655317:GES655317 GOL655317:GOO655317 GYH655317:GYK655317 HID655317:HIG655317 HRZ655317:HSC655317 IBV655317:IBY655317 ILR655317:ILU655317 IVN655317:IVQ655317 JFJ655317:JFM655317 JPF655317:JPI655317 JZB655317:JZE655317 KIX655317:KJA655317 KST655317:KSW655317 LCP655317:LCS655317 LML655317:LMO655317 LWH655317:LWK655317 MGD655317:MGG655317 MPZ655317:MQC655317 MZV655317:MZY655317 NJR655317:NJU655317 NTN655317:NTQ655317 ODJ655317:ODM655317 ONF655317:ONI655317 OXB655317:OXE655317 PGX655317:PHA655317 PQT655317:PQW655317 QAP655317:QAS655317 QKL655317:QKO655317 QUH655317:QUK655317 RED655317:REG655317 RNZ655317:ROC655317 RXV655317:RXY655317 SHR655317:SHU655317 SRN655317:SRQ655317 TBJ655317:TBM655317 TLF655317:TLI655317 TVB655317:TVE655317 UEX655317:UFA655317 UOT655317:UOW655317 UYP655317:UYS655317 VIL655317:VIO655317 VSH655317:VSK655317 WCD655317:WCG655317 WLZ655317:WMC655317 WVV655317:WVY655317 N720853:Q720853 JJ720853:JM720853 TF720853:TI720853 ADB720853:ADE720853 AMX720853:ANA720853 AWT720853:AWW720853 BGP720853:BGS720853 BQL720853:BQO720853 CAH720853:CAK720853 CKD720853:CKG720853 CTZ720853:CUC720853 DDV720853:DDY720853 DNR720853:DNU720853 DXN720853:DXQ720853 EHJ720853:EHM720853 ERF720853:ERI720853 FBB720853:FBE720853 FKX720853:FLA720853 FUT720853:FUW720853 GEP720853:GES720853 GOL720853:GOO720853 GYH720853:GYK720853 HID720853:HIG720853 HRZ720853:HSC720853 IBV720853:IBY720853 ILR720853:ILU720853 IVN720853:IVQ720853 JFJ720853:JFM720853 JPF720853:JPI720853 JZB720853:JZE720853 KIX720853:KJA720853 KST720853:KSW720853 LCP720853:LCS720853 LML720853:LMO720853 LWH720853:LWK720853 MGD720853:MGG720853 MPZ720853:MQC720853 MZV720853:MZY720853 NJR720853:NJU720853 NTN720853:NTQ720853 ODJ720853:ODM720853 ONF720853:ONI720853 OXB720853:OXE720853 PGX720853:PHA720853 PQT720853:PQW720853 QAP720853:QAS720853 QKL720853:QKO720853 QUH720853:QUK720853 RED720853:REG720853 RNZ720853:ROC720853 RXV720853:RXY720853 SHR720853:SHU720853 SRN720853:SRQ720853 TBJ720853:TBM720853 TLF720853:TLI720853 TVB720853:TVE720853 UEX720853:UFA720853 UOT720853:UOW720853 UYP720853:UYS720853 VIL720853:VIO720853 VSH720853:VSK720853 WCD720853:WCG720853 WLZ720853:WMC720853 WVV720853:WVY720853 N786389:Q786389 JJ786389:JM786389 TF786389:TI786389 ADB786389:ADE786389 AMX786389:ANA786389 AWT786389:AWW786389 BGP786389:BGS786389 BQL786389:BQO786389 CAH786389:CAK786389 CKD786389:CKG786389 CTZ786389:CUC786389 DDV786389:DDY786389 DNR786389:DNU786389 DXN786389:DXQ786389 EHJ786389:EHM786389 ERF786389:ERI786389 FBB786389:FBE786389 FKX786389:FLA786389 FUT786389:FUW786389 GEP786389:GES786389 GOL786389:GOO786389 GYH786389:GYK786389 HID786389:HIG786389 HRZ786389:HSC786389 IBV786389:IBY786389 ILR786389:ILU786389 IVN786389:IVQ786389 JFJ786389:JFM786389 JPF786389:JPI786389 JZB786389:JZE786389 KIX786389:KJA786389 KST786389:KSW786389 LCP786389:LCS786389 LML786389:LMO786389 LWH786389:LWK786389 MGD786389:MGG786389 MPZ786389:MQC786389 MZV786389:MZY786389 NJR786389:NJU786389 NTN786389:NTQ786389 ODJ786389:ODM786389 ONF786389:ONI786389 OXB786389:OXE786389 PGX786389:PHA786389 PQT786389:PQW786389 QAP786389:QAS786389 QKL786389:QKO786389 QUH786389:QUK786389 RED786389:REG786389 RNZ786389:ROC786389 RXV786389:RXY786389 SHR786389:SHU786389 SRN786389:SRQ786389 TBJ786389:TBM786389 TLF786389:TLI786389 TVB786389:TVE786389 UEX786389:UFA786389 UOT786389:UOW786389 UYP786389:UYS786389 VIL786389:VIO786389 VSH786389:VSK786389 WCD786389:WCG786389 WLZ786389:WMC786389 WVV786389:WVY786389 N851925:Q851925 JJ851925:JM851925 TF851925:TI851925 ADB851925:ADE851925 AMX851925:ANA851925 AWT851925:AWW851925 BGP851925:BGS851925 BQL851925:BQO851925 CAH851925:CAK851925 CKD851925:CKG851925 CTZ851925:CUC851925 DDV851925:DDY851925 DNR851925:DNU851925 DXN851925:DXQ851925 EHJ851925:EHM851925 ERF851925:ERI851925 FBB851925:FBE851925 FKX851925:FLA851925 FUT851925:FUW851925 GEP851925:GES851925 GOL851925:GOO851925 GYH851925:GYK851925 HID851925:HIG851925 HRZ851925:HSC851925 IBV851925:IBY851925 ILR851925:ILU851925 IVN851925:IVQ851925 JFJ851925:JFM851925 JPF851925:JPI851925 JZB851925:JZE851925 KIX851925:KJA851925 KST851925:KSW851925 LCP851925:LCS851925 LML851925:LMO851925 LWH851925:LWK851925 MGD851925:MGG851925 MPZ851925:MQC851925 MZV851925:MZY851925 NJR851925:NJU851925 NTN851925:NTQ851925 ODJ851925:ODM851925 ONF851925:ONI851925 OXB851925:OXE851925 PGX851925:PHA851925 PQT851925:PQW851925 QAP851925:QAS851925 QKL851925:QKO851925 QUH851925:QUK851925 RED851925:REG851925 RNZ851925:ROC851925 RXV851925:RXY851925 SHR851925:SHU851925 SRN851925:SRQ851925 TBJ851925:TBM851925 TLF851925:TLI851925 TVB851925:TVE851925 UEX851925:UFA851925 UOT851925:UOW851925 UYP851925:UYS851925 VIL851925:VIO851925 VSH851925:VSK851925 WCD851925:WCG851925 WLZ851925:WMC851925 WVV851925:WVY851925 N917461:Q917461 JJ917461:JM917461 TF917461:TI917461 ADB917461:ADE917461 AMX917461:ANA917461 AWT917461:AWW917461 BGP917461:BGS917461 BQL917461:BQO917461 CAH917461:CAK917461 CKD917461:CKG917461 CTZ917461:CUC917461 DDV917461:DDY917461 DNR917461:DNU917461 DXN917461:DXQ917461 EHJ917461:EHM917461 ERF917461:ERI917461 FBB917461:FBE917461 FKX917461:FLA917461 FUT917461:FUW917461 GEP917461:GES917461 GOL917461:GOO917461 GYH917461:GYK917461 HID917461:HIG917461 HRZ917461:HSC917461 IBV917461:IBY917461 ILR917461:ILU917461 IVN917461:IVQ917461 JFJ917461:JFM917461 JPF917461:JPI917461 JZB917461:JZE917461 KIX917461:KJA917461 KST917461:KSW917461 LCP917461:LCS917461 LML917461:LMO917461 LWH917461:LWK917461 MGD917461:MGG917461 MPZ917461:MQC917461 MZV917461:MZY917461 NJR917461:NJU917461 NTN917461:NTQ917461 ODJ917461:ODM917461 ONF917461:ONI917461 OXB917461:OXE917461 PGX917461:PHA917461 PQT917461:PQW917461 QAP917461:QAS917461 QKL917461:QKO917461 QUH917461:QUK917461 RED917461:REG917461 RNZ917461:ROC917461 RXV917461:RXY917461 SHR917461:SHU917461 SRN917461:SRQ917461 TBJ917461:TBM917461 TLF917461:TLI917461 TVB917461:TVE917461 UEX917461:UFA917461 UOT917461:UOW917461 UYP917461:UYS917461 VIL917461:VIO917461 VSH917461:VSK917461 WCD917461:WCG917461 WLZ917461:WMC917461 WVV917461:WVY917461 N982997:Q982997 JJ982997:JM982997 TF982997:TI982997 ADB982997:ADE982997 AMX982997:ANA982997 AWT982997:AWW982997 BGP982997:BGS982997 BQL982997:BQO982997 CAH982997:CAK982997 CKD982997:CKG982997 CTZ982997:CUC982997 DDV982997:DDY982997 DNR982997:DNU982997 DXN982997:DXQ982997 EHJ982997:EHM982997 ERF982997:ERI982997 FBB982997:FBE982997 FKX982997:FLA982997 FUT982997:FUW982997 GEP982997:GES982997 GOL982997:GOO982997 GYH982997:GYK982997 HID982997:HIG982997 HRZ982997:HSC982997 IBV982997:IBY982997 ILR982997:ILU982997 IVN982997:IVQ982997 JFJ982997:JFM982997 JPF982997:JPI982997 JZB982997:JZE982997 KIX982997:KJA982997 KST982997:KSW982997 LCP982997:LCS982997 LML982997:LMO982997 LWH982997:LWK982997 MGD982997:MGG982997 MPZ982997:MQC982997 MZV982997:MZY982997 NJR982997:NJU982997 NTN982997:NTQ982997 ODJ982997:ODM982997 ONF982997:ONI982997 OXB982997:OXE982997 PGX982997:PHA982997 PQT982997:PQW982997 QAP982997:QAS982997 QKL982997:QKO982997 QUH982997:QUK982997 RED982997:REG982997 RNZ982997:ROC982997 RXV982997:RXY982997 SHR982997:SHU982997 SRN982997:SRQ982997 TBJ982997:TBM982997 TLF982997:TLI982997 TVB982997:TVE982997 UEX982997:UFA982997 UOT982997:UOW982997 UYP982997:UYS982997 VIL982997:VIO982997 VSH982997:VSK982997 WCD982997:WCG982997 WLZ982997:WMC982997 WVV982997:WVY982997 N65:Q65 JJ65:JM65 TF65:TI65 ADB65:ADE65 AMX65:ANA65 AWT65:AWW65 BGP65:BGS65 BQL65:BQO65 CAH65:CAK65 CKD65:CKG65 CTZ65:CUC65 DDV65:DDY65 DNR65:DNU65 DXN65:DXQ65 EHJ65:EHM65 ERF65:ERI65 FBB65:FBE65 FKX65:FLA65 FUT65:FUW65 GEP65:GES65 GOL65:GOO65 GYH65:GYK65 HID65:HIG65 HRZ65:HSC65 IBV65:IBY65 ILR65:ILU65 IVN65:IVQ65 JFJ65:JFM65 JPF65:JPI65 JZB65:JZE65 KIX65:KJA65 KST65:KSW65 LCP65:LCS65 LML65:LMO65 LWH65:LWK65 MGD65:MGG65 MPZ65:MQC65 MZV65:MZY65 NJR65:NJU65 NTN65:NTQ65 ODJ65:ODM65 ONF65:ONI65 OXB65:OXE65 PGX65:PHA65 PQT65:PQW65 QAP65:QAS65 QKL65:QKO65 QUH65:QUK65 RED65:REG65 RNZ65:ROC65 RXV65:RXY65 SHR65:SHU65 SRN65:SRQ65 TBJ65:TBM65 TLF65:TLI65 TVB65:TVE65 UEX65:UFA65 UOT65:UOW65 UYP65:UYS65 VIL65:VIO65 VSH65:VSK65 WCD65:WCG65 WLZ65:WMC65 WVV65:WVY65 N65568:Q65568 JJ65568:JM65568 TF65568:TI65568 ADB65568:ADE65568 AMX65568:ANA65568 AWT65568:AWW65568 BGP65568:BGS65568 BQL65568:BQO65568 CAH65568:CAK65568 CKD65568:CKG65568 CTZ65568:CUC65568 DDV65568:DDY65568 DNR65568:DNU65568 DXN65568:DXQ65568 EHJ65568:EHM65568 ERF65568:ERI65568 FBB65568:FBE65568 FKX65568:FLA65568 FUT65568:FUW65568 GEP65568:GES65568 GOL65568:GOO65568 GYH65568:GYK65568 HID65568:HIG65568 HRZ65568:HSC65568 IBV65568:IBY65568 ILR65568:ILU65568 IVN65568:IVQ65568 JFJ65568:JFM65568 JPF65568:JPI65568 JZB65568:JZE65568 KIX65568:KJA65568 KST65568:KSW65568 LCP65568:LCS65568 LML65568:LMO65568 LWH65568:LWK65568 MGD65568:MGG65568 MPZ65568:MQC65568 MZV65568:MZY65568 NJR65568:NJU65568 NTN65568:NTQ65568 ODJ65568:ODM65568 ONF65568:ONI65568 OXB65568:OXE65568 PGX65568:PHA65568 PQT65568:PQW65568 QAP65568:QAS65568 QKL65568:QKO65568 QUH65568:QUK65568 RED65568:REG65568 RNZ65568:ROC65568 RXV65568:RXY65568 SHR65568:SHU65568 SRN65568:SRQ65568 TBJ65568:TBM65568 TLF65568:TLI65568 TVB65568:TVE65568 UEX65568:UFA65568 UOT65568:UOW65568 UYP65568:UYS65568 VIL65568:VIO65568 VSH65568:VSK65568 WCD65568:WCG65568 WLZ65568:WMC65568 WVV65568:WVY65568 N131104:Q131104 JJ131104:JM131104 TF131104:TI131104 ADB131104:ADE131104 AMX131104:ANA131104 AWT131104:AWW131104 BGP131104:BGS131104 BQL131104:BQO131104 CAH131104:CAK131104 CKD131104:CKG131104 CTZ131104:CUC131104 DDV131104:DDY131104 DNR131104:DNU131104 DXN131104:DXQ131104 EHJ131104:EHM131104 ERF131104:ERI131104 FBB131104:FBE131104 FKX131104:FLA131104 FUT131104:FUW131104 GEP131104:GES131104 GOL131104:GOO131104 GYH131104:GYK131104 HID131104:HIG131104 HRZ131104:HSC131104 IBV131104:IBY131104 ILR131104:ILU131104 IVN131104:IVQ131104 JFJ131104:JFM131104 JPF131104:JPI131104 JZB131104:JZE131104 KIX131104:KJA131104 KST131104:KSW131104 LCP131104:LCS131104 LML131104:LMO131104 LWH131104:LWK131104 MGD131104:MGG131104 MPZ131104:MQC131104 MZV131104:MZY131104 NJR131104:NJU131104 NTN131104:NTQ131104 ODJ131104:ODM131104 ONF131104:ONI131104 OXB131104:OXE131104 PGX131104:PHA131104 PQT131104:PQW131104 QAP131104:QAS131104 QKL131104:QKO131104 QUH131104:QUK131104 RED131104:REG131104 RNZ131104:ROC131104 RXV131104:RXY131104 SHR131104:SHU131104 SRN131104:SRQ131104 TBJ131104:TBM131104 TLF131104:TLI131104 TVB131104:TVE131104 UEX131104:UFA131104 UOT131104:UOW131104 UYP131104:UYS131104 VIL131104:VIO131104 VSH131104:VSK131104 WCD131104:WCG131104 WLZ131104:WMC131104 WVV131104:WVY131104 N196640:Q196640 JJ196640:JM196640 TF196640:TI196640 ADB196640:ADE196640 AMX196640:ANA196640 AWT196640:AWW196640 BGP196640:BGS196640 BQL196640:BQO196640 CAH196640:CAK196640 CKD196640:CKG196640 CTZ196640:CUC196640 DDV196640:DDY196640 DNR196640:DNU196640 DXN196640:DXQ196640 EHJ196640:EHM196640 ERF196640:ERI196640 FBB196640:FBE196640 FKX196640:FLA196640 FUT196640:FUW196640 GEP196640:GES196640 GOL196640:GOO196640 GYH196640:GYK196640 HID196640:HIG196640 HRZ196640:HSC196640 IBV196640:IBY196640 ILR196640:ILU196640 IVN196640:IVQ196640 JFJ196640:JFM196640 JPF196640:JPI196640 JZB196640:JZE196640 KIX196640:KJA196640 KST196640:KSW196640 LCP196640:LCS196640 LML196640:LMO196640 LWH196640:LWK196640 MGD196640:MGG196640 MPZ196640:MQC196640 MZV196640:MZY196640 NJR196640:NJU196640 NTN196640:NTQ196640 ODJ196640:ODM196640 ONF196640:ONI196640 OXB196640:OXE196640 PGX196640:PHA196640 PQT196640:PQW196640 QAP196640:QAS196640 QKL196640:QKO196640 QUH196640:QUK196640 RED196640:REG196640 RNZ196640:ROC196640 RXV196640:RXY196640 SHR196640:SHU196640 SRN196640:SRQ196640 TBJ196640:TBM196640 TLF196640:TLI196640 TVB196640:TVE196640 UEX196640:UFA196640 UOT196640:UOW196640 UYP196640:UYS196640 VIL196640:VIO196640 VSH196640:VSK196640 WCD196640:WCG196640 WLZ196640:WMC196640 WVV196640:WVY196640 N262176:Q262176 JJ262176:JM262176 TF262176:TI262176 ADB262176:ADE262176 AMX262176:ANA262176 AWT262176:AWW262176 BGP262176:BGS262176 BQL262176:BQO262176 CAH262176:CAK262176 CKD262176:CKG262176 CTZ262176:CUC262176 DDV262176:DDY262176 DNR262176:DNU262176 DXN262176:DXQ262176 EHJ262176:EHM262176 ERF262176:ERI262176 FBB262176:FBE262176 FKX262176:FLA262176 FUT262176:FUW262176 GEP262176:GES262176 GOL262176:GOO262176 GYH262176:GYK262176 HID262176:HIG262176 HRZ262176:HSC262176 IBV262176:IBY262176 ILR262176:ILU262176 IVN262176:IVQ262176 JFJ262176:JFM262176 JPF262176:JPI262176 JZB262176:JZE262176 KIX262176:KJA262176 KST262176:KSW262176 LCP262176:LCS262176 LML262176:LMO262176 LWH262176:LWK262176 MGD262176:MGG262176 MPZ262176:MQC262176 MZV262176:MZY262176 NJR262176:NJU262176 NTN262176:NTQ262176 ODJ262176:ODM262176 ONF262176:ONI262176 OXB262176:OXE262176 PGX262176:PHA262176 PQT262176:PQW262176 QAP262176:QAS262176 QKL262176:QKO262176 QUH262176:QUK262176 RED262176:REG262176 RNZ262176:ROC262176 RXV262176:RXY262176 SHR262176:SHU262176 SRN262176:SRQ262176 TBJ262176:TBM262176 TLF262176:TLI262176 TVB262176:TVE262176 UEX262176:UFA262176 UOT262176:UOW262176 UYP262176:UYS262176 VIL262176:VIO262176 VSH262176:VSK262176 WCD262176:WCG262176 WLZ262176:WMC262176 WVV262176:WVY262176 N327712:Q327712 JJ327712:JM327712 TF327712:TI327712 ADB327712:ADE327712 AMX327712:ANA327712 AWT327712:AWW327712 BGP327712:BGS327712 BQL327712:BQO327712 CAH327712:CAK327712 CKD327712:CKG327712 CTZ327712:CUC327712 DDV327712:DDY327712 DNR327712:DNU327712 DXN327712:DXQ327712 EHJ327712:EHM327712 ERF327712:ERI327712 FBB327712:FBE327712 FKX327712:FLA327712 FUT327712:FUW327712 GEP327712:GES327712 GOL327712:GOO327712 GYH327712:GYK327712 HID327712:HIG327712 HRZ327712:HSC327712 IBV327712:IBY327712 ILR327712:ILU327712 IVN327712:IVQ327712 JFJ327712:JFM327712 JPF327712:JPI327712 JZB327712:JZE327712 KIX327712:KJA327712 KST327712:KSW327712 LCP327712:LCS327712 LML327712:LMO327712 LWH327712:LWK327712 MGD327712:MGG327712 MPZ327712:MQC327712 MZV327712:MZY327712 NJR327712:NJU327712 NTN327712:NTQ327712 ODJ327712:ODM327712 ONF327712:ONI327712 OXB327712:OXE327712 PGX327712:PHA327712 PQT327712:PQW327712 QAP327712:QAS327712 QKL327712:QKO327712 QUH327712:QUK327712 RED327712:REG327712 RNZ327712:ROC327712 RXV327712:RXY327712 SHR327712:SHU327712 SRN327712:SRQ327712 TBJ327712:TBM327712 TLF327712:TLI327712 TVB327712:TVE327712 UEX327712:UFA327712 UOT327712:UOW327712 UYP327712:UYS327712 VIL327712:VIO327712 VSH327712:VSK327712 WCD327712:WCG327712 WLZ327712:WMC327712 WVV327712:WVY327712 N393248:Q393248 JJ393248:JM393248 TF393248:TI393248 ADB393248:ADE393248 AMX393248:ANA393248 AWT393248:AWW393248 BGP393248:BGS393248 BQL393248:BQO393248 CAH393248:CAK393248 CKD393248:CKG393248 CTZ393248:CUC393248 DDV393248:DDY393248 DNR393248:DNU393248 DXN393248:DXQ393248 EHJ393248:EHM393248 ERF393248:ERI393248 FBB393248:FBE393248 FKX393248:FLA393248 FUT393248:FUW393248 GEP393248:GES393248 GOL393248:GOO393248 GYH393248:GYK393248 HID393248:HIG393248 HRZ393248:HSC393248 IBV393248:IBY393248 ILR393248:ILU393248 IVN393248:IVQ393248 JFJ393248:JFM393248 JPF393248:JPI393248 JZB393248:JZE393248 KIX393248:KJA393248 KST393248:KSW393248 LCP393248:LCS393248 LML393248:LMO393248 LWH393248:LWK393248 MGD393248:MGG393248 MPZ393248:MQC393248 MZV393248:MZY393248 NJR393248:NJU393248 NTN393248:NTQ393248 ODJ393248:ODM393248 ONF393248:ONI393248 OXB393248:OXE393248 PGX393248:PHA393248 PQT393248:PQW393248 QAP393248:QAS393248 QKL393248:QKO393248 QUH393248:QUK393248 RED393248:REG393248 RNZ393248:ROC393248 RXV393248:RXY393248 SHR393248:SHU393248 SRN393248:SRQ393248 TBJ393248:TBM393248 TLF393248:TLI393248 TVB393248:TVE393248 UEX393248:UFA393248 UOT393248:UOW393248 UYP393248:UYS393248 VIL393248:VIO393248 VSH393248:VSK393248 WCD393248:WCG393248 WLZ393248:WMC393248 WVV393248:WVY393248 N458784:Q458784 JJ458784:JM458784 TF458784:TI458784 ADB458784:ADE458784 AMX458784:ANA458784 AWT458784:AWW458784 BGP458784:BGS458784 BQL458784:BQO458784 CAH458784:CAK458784 CKD458784:CKG458784 CTZ458784:CUC458784 DDV458784:DDY458784 DNR458784:DNU458784 DXN458784:DXQ458784 EHJ458784:EHM458784 ERF458784:ERI458784 FBB458784:FBE458784 FKX458784:FLA458784 FUT458784:FUW458784 GEP458784:GES458784 GOL458784:GOO458784 GYH458784:GYK458784 HID458784:HIG458784 HRZ458784:HSC458784 IBV458784:IBY458784 ILR458784:ILU458784 IVN458784:IVQ458784 JFJ458784:JFM458784 JPF458784:JPI458784 JZB458784:JZE458784 KIX458784:KJA458784 KST458784:KSW458784 LCP458784:LCS458784 LML458784:LMO458784 LWH458784:LWK458784 MGD458784:MGG458784 MPZ458784:MQC458784 MZV458784:MZY458784 NJR458784:NJU458784 NTN458784:NTQ458784 ODJ458784:ODM458784 ONF458784:ONI458784 OXB458784:OXE458784 PGX458784:PHA458784 PQT458784:PQW458784 QAP458784:QAS458784 QKL458784:QKO458784 QUH458784:QUK458784 RED458784:REG458784 RNZ458784:ROC458784 RXV458784:RXY458784 SHR458784:SHU458784 SRN458784:SRQ458784 TBJ458784:TBM458784 TLF458784:TLI458784 TVB458784:TVE458784 UEX458784:UFA458784 UOT458784:UOW458784 UYP458784:UYS458784 VIL458784:VIO458784 VSH458784:VSK458784 WCD458784:WCG458784 WLZ458784:WMC458784 WVV458784:WVY458784 N524320:Q524320 JJ524320:JM524320 TF524320:TI524320 ADB524320:ADE524320 AMX524320:ANA524320 AWT524320:AWW524320 BGP524320:BGS524320 BQL524320:BQO524320 CAH524320:CAK524320 CKD524320:CKG524320 CTZ524320:CUC524320 DDV524320:DDY524320 DNR524320:DNU524320 DXN524320:DXQ524320 EHJ524320:EHM524320 ERF524320:ERI524320 FBB524320:FBE524320 FKX524320:FLA524320 FUT524320:FUW524320 GEP524320:GES524320 GOL524320:GOO524320 GYH524320:GYK524320 HID524320:HIG524320 HRZ524320:HSC524320 IBV524320:IBY524320 ILR524320:ILU524320 IVN524320:IVQ524320 JFJ524320:JFM524320 JPF524320:JPI524320 JZB524320:JZE524320 KIX524320:KJA524320 KST524320:KSW524320 LCP524320:LCS524320 LML524320:LMO524320 LWH524320:LWK524320 MGD524320:MGG524320 MPZ524320:MQC524320 MZV524320:MZY524320 NJR524320:NJU524320 NTN524320:NTQ524320 ODJ524320:ODM524320 ONF524320:ONI524320 OXB524320:OXE524320 PGX524320:PHA524320 PQT524320:PQW524320 QAP524320:QAS524320 QKL524320:QKO524320 QUH524320:QUK524320 RED524320:REG524320 RNZ524320:ROC524320 RXV524320:RXY524320 SHR524320:SHU524320 SRN524320:SRQ524320 TBJ524320:TBM524320 TLF524320:TLI524320 TVB524320:TVE524320 UEX524320:UFA524320 UOT524320:UOW524320 UYP524320:UYS524320 VIL524320:VIO524320 VSH524320:VSK524320 WCD524320:WCG524320 WLZ524320:WMC524320 WVV524320:WVY524320 N589856:Q589856 JJ589856:JM589856 TF589856:TI589856 ADB589856:ADE589856 AMX589856:ANA589856 AWT589856:AWW589856 BGP589856:BGS589856 BQL589856:BQO589856 CAH589856:CAK589856 CKD589856:CKG589856 CTZ589856:CUC589856 DDV589856:DDY589856 DNR589856:DNU589856 DXN589856:DXQ589856 EHJ589856:EHM589856 ERF589856:ERI589856 FBB589856:FBE589856 FKX589856:FLA589856 FUT589856:FUW589856 GEP589856:GES589856 GOL589856:GOO589856 GYH589856:GYK589856 HID589856:HIG589856 HRZ589856:HSC589856 IBV589856:IBY589856 ILR589856:ILU589856 IVN589856:IVQ589856 JFJ589856:JFM589856 JPF589856:JPI589856 JZB589856:JZE589856 KIX589856:KJA589856 KST589856:KSW589856 LCP589856:LCS589856 LML589856:LMO589856 LWH589856:LWK589856 MGD589856:MGG589856 MPZ589856:MQC589856 MZV589856:MZY589856 NJR589856:NJU589856 NTN589856:NTQ589856 ODJ589856:ODM589856 ONF589856:ONI589856 OXB589856:OXE589856 PGX589856:PHA589856 PQT589856:PQW589856 QAP589856:QAS589856 QKL589856:QKO589856 QUH589856:QUK589856 RED589856:REG589856 RNZ589856:ROC589856 RXV589856:RXY589856 SHR589856:SHU589856 SRN589856:SRQ589856 TBJ589856:TBM589856 TLF589856:TLI589856 TVB589856:TVE589856 UEX589856:UFA589856 UOT589856:UOW589856 UYP589856:UYS589856 VIL589856:VIO589856 VSH589856:VSK589856 WCD589856:WCG589856 WLZ589856:WMC589856 WVV589856:WVY589856 N655392:Q655392 JJ655392:JM655392 TF655392:TI655392 ADB655392:ADE655392 AMX655392:ANA655392 AWT655392:AWW655392 BGP655392:BGS655392 BQL655392:BQO655392 CAH655392:CAK655392 CKD655392:CKG655392 CTZ655392:CUC655392 DDV655392:DDY655392 DNR655392:DNU655392 DXN655392:DXQ655392 EHJ655392:EHM655392 ERF655392:ERI655392 FBB655392:FBE655392 FKX655392:FLA655392 FUT655392:FUW655392 GEP655392:GES655392 GOL655392:GOO655392 GYH655392:GYK655392 HID655392:HIG655392 HRZ655392:HSC655392 IBV655392:IBY655392 ILR655392:ILU655392 IVN655392:IVQ655392 JFJ655392:JFM655392 JPF655392:JPI655392 JZB655392:JZE655392 KIX655392:KJA655392 KST655392:KSW655392 LCP655392:LCS655392 LML655392:LMO655392 LWH655392:LWK655392 MGD655392:MGG655392 MPZ655392:MQC655392 MZV655392:MZY655392 NJR655392:NJU655392 NTN655392:NTQ655392 ODJ655392:ODM655392 ONF655392:ONI655392 OXB655392:OXE655392 PGX655392:PHA655392 PQT655392:PQW655392 QAP655392:QAS655392 QKL655392:QKO655392 QUH655392:QUK655392 RED655392:REG655392 RNZ655392:ROC655392 RXV655392:RXY655392 SHR655392:SHU655392 SRN655392:SRQ655392 TBJ655392:TBM655392 TLF655392:TLI655392 TVB655392:TVE655392 UEX655392:UFA655392 UOT655392:UOW655392 UYP655392:UYS655392 VIL655392:VIO655392 VSH655392:VSK655392 WCD655392:WCG655392 WLZ655392:WMC655392 WVV655392:WVY655392 N720928:Q720928 JJ720928:JM720928 TF720928:TI720928 ADB720928:ADE720928 AMX720928:ANA720928 AWT720928:AWW720928 BGP720928:BGS720928 BQL720928:BQO720928 CAH720928:CAK720928 CKD720928:CKG720928 CTZ720928:CUC720928 DDV720928:DDY720928 DNR720928:DNU720928 DXN720928:DXQ720928 EHJ720928:EHM720928 ERF720928:ERI720928 FBB720928:FBE720928 FKX720928:FLA720928 FUT720928:FUW720928 GEP720928:GES720928 GOL720928:GOO720928 GYH720928:GYK720928 HID720928:HIG720928 HRZ720928:HSC720928 IBV720928:IBY720928 ILR720928:ILU720928 IVN720928:IVQ720928 JFJ720928:JFM720928 JPF720928:JPI720928 JZB720928:JZE720928 KIX720928:KJA720928 KST720928:KSW720928 LCP720928:LCS720928 LML720928:LMO720928 LWH720928:LWK720928 MGD720928:MGG720928 MPZ720928:MQC720928 MZV720928:MZY720928 NJR720928:NJU720928 NTN720928:NTQ720928 ODJ720928:ODM720928 ONF720928:ONI720928 OXB720928:OXE720928 PGX720928:PHA720928 PQT720928:PQW720928 QAP720928:QAS720928 QKL720928:QKO720928 QUH720928:QUK720928 RED720928:REG720928 RNZ720928:ROC720928 RXV720928:RXY720928 SHR720928:SHU720928 SRN720928:SRQ720928 TBJ720928:TBM720928 TLF720928:TLI720928 TVB720928:TVE720928 UEX720928:UFA720928 UOT720928:UOW720928 UYP720928:UYS720928 VIL720928:VIO720928 VSH720928:VSK720928 WCD720928:WCG720928 WLZ720928:WMC720928 WVV720928:WVY720928 N786464:Q786464 JJ786464:JM786464 TF786464:TI786464 ADB786464:ADE786464 AMX786464:ANA786464 AWT786464:AWW786464 BGP786464:BGS786464 BQL786464:BQO786464 CAH786464:CAK786464 CKD786464:CKG786464 CTZ786464:CUC786464 DDV786464:DDY786464 DNR786464:DNU786464 DXN786464:DXQ786464 EHJ786464:EHM786464 ERF786464:ERI786464 FBB786464:FBE786464 FKX786464:FLA786464 FUT786464:FUW786464 GEP786464:GES786464 GOL786464:GOO786464 GYH786464:GYK786464 HID786464:HIG786464 HRZ786464:HSC786464 IBV786464:IBY786464 ILR786464:ILU786464 IVN786464:IVQ786464 JFJ786464:JFM786464 JPF786464:JPI786464 JZB786464:JZE786464 KIX786464:KJA786464 KST786464:KSW786464 LCP786464:LCS786464 LML786464:LMO786464 LWH786464:LWK786464 MGD786464:MGG786464 MPZ786464:MQC786464 MZV786464:MZY786464 NJR786464:NJU786464 NTN786464:NTQ786464 ODJ786464:ODM786464 ONF786464:ONI786464 OXB786464:OXE786464 PGX786464:PHA786464 PQT786464:PQW786464 QAP786464:QAS786464 QKL786464:QKO786464 QUH786464:QUK786464 RED786464:REG786464 RNZ786464:ROC786464 RXV786464:RXY786464 SHR786464:SHU786464 SRN786464:SRQ786464 TBJ786464:TBM786464 TLF786464:TLI786464 TVB786464:TVE786464 UEX786464:UFA786464 UOT786464:UOW786464 UYP786464:UYS786464 VIL786464:VIO786464 VSH786464:VSK786464 WCD786464:WCG786464 WLZ786464:WMC786464 WVV786464:WVY786464 N852000:Q852000 JJ852000:JM852000 TF852000:TI852000 ADB852000:ADE852000 AMX852000:ANA852000 AWT852000:AWW852000 BGP852000:BGS852000 BQL852000:BQO852000 CAH852000:CAK852000 CKD852000:CKG852000 CTZ852000:CUC852000 DDV852000:DDY852000 DNR852000:DNU852000 DXN852000:DXQ852000 EHJ852000:EHM852000 ERF852000:ERI852000 FBB852000:FBE852000 FKX852000:FLA852000 FUT852000:FUW852000 GEP852000:GES852000 GOL852000:GOO852000 GYH852000:GYK852000 HID852000:HIG852000 HRZ852000:HSC852000 IBV852000:IBY852000 ILR852000:ILU852000 IVN852000:IVQ852000 JFJ852000:JFM852000 JPF852000:JPI852000 JZB852000:JZE852000 KIX852000:KJA852000 KST852000:KSW852000 LCP852000:LCS852000 LML852000:LMO852000 LWH852000:LWK852000 MGD852000:MGG852000 MPZ852000:MQC852000 MZV852000:MZY852000 NJR852000:NJU852000 NTN852000:NTQ852000 ODJ852000:ODM852000 ONF852000:ONI852000 OXB852000:OXE852000 PGX852000:PHA852000 PQT852000:PQW852000 QAP852000:QAS852000 QKL852000:QKO852000 QUH852000:QUK852000 RED852000:REG852000 RNZ852000:ROC852000 RXV852000:RXY852000 SHR852000:SHU852000 SRN852000:SRQ852000 TBJ852000:TBM852000 TLF852000:TLI852000 TVB852000:TVE852000 UEX852000:UFA852000 UOT852000:UOW852000 UYP852000:UYS852000 VIL852000:VIO852000 VSH852000:VSK852000 WCD852000:WCG852000 WLZ852000:WMC852000 WVV852000:WVY852000 N917536:Q917536 JJ917536:JM917536 TF917536:TI917536 ADB917536:ADE917536 AMX917536:ANA917536 AWT917536:AWW917536 BGP917536:BGS917536 BQL917536:BQO917536 CAH917536:CAK917536 CKD917536:CKG917536 CTZ917536:CUC917536 DDV917536:DDY917536 DNR917536:DNU917536 DXN917536:DXQ917536 EHJ917536:EHM917536 ERF917536:ERI917536 FBB917536:FBE917536 FKX917536:FLA917536 FUT917536:FUW917536 GEP917536:GES917536 GOL917536:GOO917536 GYH917536:GYK917536 HID917536:HIG917536 HRZ917536:HSC917536 IBV917536:IBY917536 ILR917536:ILU917536 IVN917536:IVQ917536 JFJ917536:JFM917536 JPF917536:JPI917536 JZB917536:JZE917536 KIX917536:KJA917536 KST917536:KSW917536 LCP917536:LCS917536 LML917536:LMO917536 LWH917536:LWK917536 MGD917536:MGG917536 MPZ917536:MQC917536 MZV917536:MZY917536 NJR917536:NJU917536 NTN917536:NTQ917536 ODJ917536:ODM917536 ONF917536:ONI917536 OXB917536:OXE917536 PGX917536:PHA917536 PQT917536:PQW917536 QAP917536:QAS917536 QKL917536:QKO917536 QUH917536:QUK917536 RED917536:REG917536 RNZ917536:ROC917536 RXV917536:RXY917536 SHR917536:SHU917536 SRN917536:SRQ917536 TBJ917536:TBM917536 TLF917536:TLI917536 TVB917536:TVE917536 UEX917536:UFA917536 UOT917536:UOW917536 UYP917536:UYS917536 VIL917536:VIO917536 VSH917536:VSK917536 WCD917536:WCG917536 WLZ917536:WMC917536 WVV917536:WVY917536 N983072:Q983072 JJ983072:JM983072 TF983072:TI983072 ADB983072:ADE983072 AMX983072:ANA983072 AWT983072:AWW983072 BGP983072:BGS983072 BQL983072:BQO983072 CAH983072:CAK983072 CKD983072:CKG983072 CTZ983072:CUC983072 DDV983072:DDY983072 DNR983072:DNU983072 DXN983072:DXQ983072 EHJ983072:EHM983072 ERF983072:ERI983072 FBB983072:FBE983072 FKX983072:FLA983072 FUT983072:FUW983072 GEP983072:GES983072 GOL983072:GOO983072 GYH983072:GYK983072 HID983072:HIG983072 HRZ983072:HSC983072 IBV983072:IBY983072 ILR983072:ILU983072 IVN983072:IVQ983072 JFJ983072:JFM983072 JPF983072:JPI983072 JZB983072:JZE983072 KIX983072:KJA983072 KST983072:KSW983072 LCP983072:LCS983072 LML983072:LMO983072 LWH983072:LWK983072 MGD983072:MGG983072 MPZ983072:MQC983072 MZV983072:MZY983072 NJR983072:NJU983072 NTN983072:NTQ983072 ODJ983072:ODM983072 ONF983072:ONI983072 OXB983072:OXE983072 PGX983072:PHA983072 PQT983072:PQW983072 QAP983072:QAS983072 QKL983072:QKO983072 QUH983072:QUK983072 RED983072:REG983072 RNZ983072:ROC983072 RXV983072:RXY983072 SHR983072:SHU983072 SRN983072:SRQ983072 TBJ983072:TBM983072 TLF983072:TLI983072 TVB983072:TVE983072 UEX983072:UFA983072 UOT983072:UOW983072 UYP983072:UYS983072 VIL983072:VIO983072 VSH983072:VSK983072 WCD983072:WCG983072 WLZ983072:WMC983072 WVV983072:WVY983072 N67:Q67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570:Q65570 JJ65570:JM65570 TF65570:TI65570 ADB65570:ADE65570 AMX65570:ANA65570 AWT65570:AWW65570 BGP65570:BGS65570 BQL65570:BQO65570 CAH65570:CAK65570 CKD65570:CKG65570 CTZ65570:CUC65570 DDV65570:DDY65570 DNR65570:DNU65570 DXN65570:DXQ65570 EHJ65570:EHM65570 ERF65570:ERI65570 FBB65570:FBE65570 FKX65570:FLA65570 FUT65570:FUW65570 GEP65570:GES65570 GOL65570:GOO65570 GYH65570:GYK65570 HID65570:HIG65570 HRZ65570:HSC65570 IBV65570:IBY65570 ILR65570:ILU65570 IVN65570:IVQ65570 JFJ65570:JFM65570 JPF65570:JPI65570 JZB65570:JZE65570 KIX65570:KJA65570 KST65570:KSW65570 LCP65570:LCS65570 LML65570:LMO65570 LWH65570:LWK65570 MGD65570:MGG65570 MPZ65570:MQC65570 MZV65570:MZY65570 NJR65570:NJU65570 NTN65570:NTQ65570 ODJ65570:ODM65570 ONF65570:ONI65570 OXB65570:OXE65570 PGX65570:PHA65570 PQT65570:PQW65570 QAP65570:QAS65570 QKL65570:QKO65570 QUH65570:QUK65570 RED65570:REG65570 RNZ65570:ROC65570 RXV65570:RXY65570 SHR65570:SHU65570 SRN65570:SRQ65570 TBJ65570:TBM65570 TLF65570:TLI65570 TVB65570:TVE65570 UEX65570:UFA65570 UOT65570:UOW65570 UYP65570:UYS65570 VIL65570:VIO65570 VSH65570:VSK65570 WCD65570:WCG65570 WLZ65570:WMC65570 WVV65570:WVY65570 N131106:Q131106 JJ131106:JM131106 TF131106:TI131106 ADB131106:ADE131106 AMX131106:ANA131106 AWT131106:AWW131106 BGP131106:BGS131106 BQL131106:BQO131106 CAH131106:CAK131106 CKD131106:CKG131106 CTZ131106:CUC131106 DDV131106:DDY131106 DNR131106:DNU131106 DXN131106:DXQ131106 EHJ131106:EHM131106 ERF131106:ERI131106 FBB131106:FBE131106 FKX131106:FLA131106 FUT131106:FUW131106 GEP131106:GES131106 GOL131106:GOO131106 GYH131106:GYK131106 HID131106:HIG131106 HRZ131106:HSC131106 IBV131106:IBY131106 ILR131106:ILU131106 IVN131106:IVQ131106 JFJ131106:JFM131106 JPF131106:JPI131106 JZB131106:JZE131106 KIX131106:KJA131106 KST131106:KSW131106 LCP131106:LCS131106 LML131106:LMO131106 LWH131106:LWK131106 MGD131106:MGG131106 MPZ131106:MQC131106 MZV131106:MZY131106 NJR131106:NJU131106 NTN131106:NTQ131106 ODJ131106:ODM131106 ONF131106:ONI131106 OXB131106:OXE131106 PGX131106:PHA131106 PQT131106:PQW131106 QAP131106:QAS131106 QKL131106:QKO131106 QUH131106:QUK131106 RED131106:REG131106 RNZ131106:ROC131106 RXV131106:RXY131106 SHR131106:SHU131106 SRN131106:SRQ131106 TBJ131106:TBM131106 TLF131106:TLI131106 TVB131106:TVE131106 UEX131106:UFA131106 UOT131106:UOW131106 UYP131106:UYS131106 VIL131106:VIO131106 VSH131106:VSK131106 WCD131106:WCG131106 WLZ131106:WMC131106 WVV131106:WVY131106 N196642:Q196642 JJ196642:JM196642 TF196642:TI196642 ADB196642:ADE196642 AMX196642:ANA196642 AWT196642:AWW196642 BGP196642:BGS196642 BQL196642:BQO196642 CAH196642:CAK196642 CKD196642:CKG196642 CTZ196642:CUC196642 DDV196642:DDY196642 DNR196642:DNU196642 DXN196642:DXQ196642 EHJ196642:EHM196642 ERF196642:ERI196642 FBB196642:FBE196642 FKX196642:FLA196642 FUT196642:FUW196642 GEP196642:GES196642 GOL196642:GOO196642 GYH196642:GYK196642 HID196642:HIG196642 HRZ196642:HSC196642 IBV196642:IBY196642 ILR196642:ILU196642 IVN196642:IVQ196642 JFJ196642:JFM196642 JPF196642:JPI196642 JZB196642:JZE196642 KIX196642:KJA196642 KST196642:KSW196642 LCP196642:LCS196642 LML196642:LMO196642 LWH196642:LWK196642 MGD196642:MGG196642 MPZ196642:MQC196642 MZV196642:MZY196642 NJR196642:NJU196642 NTN196642:NTQ196642 ODJ196642:ODM196642 ONF196642:ONI196642 OXB196642:OXE196642 PGX196642:PHA196642 PQT196642:PQW196642 QAP196642:QAS196642 QKL196642:QKO196642 QUH196642:QUK196642 RED196642:REG196642 RNZ196642:ROC196642 RXV196642:RXY196642 SHR196642:SHU196642 SRN196642:SRQ196642 TBJ196642:TBM196642 TLF196642:TLI196642 TVB196642:TVE196642 UEX196642:UFA196642 UOT196642:UOW196642 UYP196642:UYS196642 VIL196642:VIO196642 VSH196642:VSK196642 WCD196642:WCG196642 WLZ196642:WMC196642 WVV196642:WVY196642 N262178:Q262178 JJ262178:JM262178 TF262178:TI262178 ADB262178:ADE262178 AMX262178:ANA262178 AWT262178:AWW262178 BGP262178:BGS262178 BQL262178:BQO262178 CAH262178:CAK262178 CKD262178:CKG262178 CTZ262178:CUC262178 DDV262178:DDY262178 DNR262178:DNU262178 DXN262178:DXQ262178 EHJ262178:EHM262178 ERF262178:ERI262178 FBB262178:FBE262178 FKX262178:FLA262178 FUT262178:FUW262178 GEP262178:GES262178 GOL262178:GOO262178 GYH262178:GYK262178 HID262178:HIG262178 HRZ262178:HSC262178 IBV262178:IBY262178 ILR262178:ILU262178 IVN262178:IVQ262178 JFJ262178:JFM262178 JPF262178:JPI262178 JZB262178:JZE262178 KIX262178:KJA262178 KST262178:KSW262178 LCP262178:LCS262178 LML262178:LMO262178 LWH262178:LWK262178 MGD262178:MGG262178 MPZ262178:MQC262178 MZV262178:MZY262178 NJR262178:NJU262178 NTN262178:NTQ262178 ODJ262178:ODM262178 ONF262178:ONI262178 OXB262178:OXE262178 PGX262178:PHA262178 PQT262178:PQW262178 QAP262178:QAS262178 QKL262178:QKO262178 QUH262178:QUK262178 RED262178:REG262178 RNZ262178:ROC262178 RXV262178:RXY262178 SHR262178:SHU262178 SRN262178:SRQ262178 TBJ262178:TBM262178 TLF262178:TLI262178 TVB262178:TVE262178 UEX262178:UFA262178 UOT262178:UOW262178 UYP262178:UYS262178 VIL262178:VIO262178 VSH262178:VSK262178 WCD262178:WCG262178 WLZ262178:WMC262178 WVV262178:WVY262178 N327714:Q327714 JJ327714:JM327714 TF327714:TI327714 ADB327714:ADE327714 AMX327714:ANA327714 AWT327714:AWW327714 BGP327714:BGS327714 BQL327714:BQO327714 CAH327714:CAK327714 CKD327714:CKG327714 CTZ327714:CUC327714 DDV327714:DDY327714 DNR327714:DNU327714 DXN327714:DXQ327714 EHJ327714:EHM327714 ERF327714:ERI327714 FBB327714:FBE327714 FKX327714:FLA327714 FUT327714:FUW327714 GEP327714:GES327714 GOL327714:GOO327714 GYH327714:GYK327714 HID327714:HIG327714 HRZ327714:HSC327714 IBV327714:IBY327714 ILR327714:ILU327714 IVN327714:IVQ327714 JFJ327714:JFM327714 JPF327714:JPI327714 JZB327714:JZE327714 KIX327714:KJA327714 KST327714:KSW327714 LCP327714:LCS327714 LML327714:LMO327714 LWH327714:LWK327714 MGD327714:MGG327714 MPZ327714:MQC327714 MZV327714:MZY327714 NJR327714:NJU327714 NTN327714:NTQ327714 ODJ327714:ODM327714 ONF327714:ONI327714 OXB327714:OXE327714 PGX327714:PHA327714 PQT327714:PQW327714 QAP327714:QAS327714 QKL327714:QKO327714 QUH327714:QUK327714 RED327714:REG327714 RNZ327714:ROC327714 RXV327714:RXY327714 SHR327714:SHU327714 SRN327714:SRQ327714 TBJ327714:TBM327714 TLF327714:TLI327714 TVB327714:TVE327714 UEX327714:UFA327714 UOT327714:UOW327714 UYP327714:UYS327714 VIL327714:VIO327714 VSH327714:VSK327714 WCD327714:WCG327714 WLZ327714:WMC327714 WVV327714:WVY327714 N393250:Q393250 JJ393250:JM393250 TF393250:TI393250 ADB393250:ADE393250 AMX393250:ANA393250 AWT393250:AWW393250 BGP393250:BGS393250 BQL393250:BQO393250 CAH393250:CAK393250 CKD393250:CKG393250 CTZ393250:CUC393250 DDV393250:DDY393250 DNR393250:DNU393250 DXN393250:DXQ393250 EHJ393250:EHM393250 ERF393250:ERI393250 FBB393250:FBE393250 FKX393250:FLA393250 FUT393250:FUW393250 GEP393250:GES393250 GOL393250:GOO393250 GYH393250:GYK393250 HID393250:HIG393250 HRZ393250:HSC393250 IBV393250:IBY393250 ILR393250:ILU393250 IVN393250:IVQ393250 JFJ393250:JFM393250 JPF393250:JPI393250 JZB393250:JZE393250 KIX393250:KJA393250 KST393250:KSW393250 LCP393250:LCS393250 LML393250:LMO393250 LWH393250:LWK393250 MGD393250:MGG393250 MPZ393250:MQC393250 MZV393250:MZY393250 NJR393250:NJU393250 NTN393250:NTQ393250 ODJ393250:ODM393250 ONF393250:ONI393250 OXB393250:OXE393250 PGX393250:PHA393250 PQT393250:PQW393250 QAP393250:QAS393250 QKL393250:QKO393250 QUH393250:QUK393250 RED393250:REG393250 RNZ393250:ROC393250 RXV393250:RXY393250 SHR393250:SHU393250 SRN393250:SRQ393250 TBJ393250:TBM393250 TLF393250:TLI393250 TVB393250:TVE393250 UEX393250:UFA393250 UOT393250:UOW393250 UYP393250:UYS393250 VIL393250:VIO393250 VSH393250:VSK393250 WCD393250:WCG393250 WLZ393250:WMC393250 WVV393250:WVY393250 N458786:Q458786 JJ458786:JM458786 TF458786:TI458786 ADB458786:ADE458786 AMX458786:ANA458786 AWT458786:AWW458786 BGP458786:BGS458786 BQL458786:BQO458786 CAH458786:CAK458786 CKD458786:CKG458786 CTZ458786:CUC458786 DDV458786:DDY458786 DNR458786:DNU458786 DXN458786:DXQ458786 EHJ458786:EHM458786 ERF458786:ERI458786 FBB458786:FBE458786 FKX458786:FLA458786 FUT458786:FUW458786 GEP458786:GES458786 GOL458786:GOO458786 GYH458786:GYK458786 HID458786:HIG458786 HRZ458786:HSC458786 IBV458786:IBY458786 ILR458786:ILU458786 IVN458786:IVQ458786 JFJ458786:JFM458786 JPF458786:JPI458786 JZB458786:JZE458786 KIX458786:KJA458786 KST458786:KSW458786 LCP458786:LCS458786 LML458786:LMO458786 LWH458786:LWK458786 MGD458786:MGG458786 MPZ458786:MQC458786 MZV458786:MZY458786 NJR458786:NJU458786 NTN458786:NTQ458786 ODJ458786:ODM458786 ONF458786:ONI458786 OXB458786:OXE458786 PGX458786:PHA458786 PQT458786:PQW458786 QAP458786:QAS458786 QKL458786:QKO458786 QUH458786:QUK458786 RED458786:REG458786 RNZ458786:ROC458786 RXV458786:RXY458786 SHR458786:SHU458786 SRN458786:SRQ458786 TBJ458786:TBM458786 TLF458786:TLI458786 TVB458786:TVE458786 UEX458786:UFA458786 UOT458786:UOW458786 UYP458786:UYS458786 VIL458786:VIO458786 VSH458786:VSK458786 WCD458786:WCG458786 WLZ458786:WMC458786 WVV458786:WVY458786 N524322:Q524322 JJ524322:JM524322 TF524322:TI524322 ADB524322:ADE524322 AMX524322:ANA524322 AWT524322:AWW524322 BGP524322:BGS524322 BQL524322:BQO524322 CAH524322:CAK524322 CKD524322:CKG524322 CTZ524322:CUC524322 DDV524322:DDY524322 DNR524322:DNU524322 DXN524322:DXQ524322 EHJ524322:EHM524322 ERF524322:ERI524322 FBB524322:FBE524322 FKX524322:FLA524322 FUT524322:FUW524322 GEP524322:GES524322 GOL524322:GOO524322 GYH524322:GYK524322 HID524322:HIG524322 HRZ524322:HSC524322 IBV524322:IBY524322 ILR524322:ILU524322 IVN524322:IVQ524322 JFJ524322:JFM524322 JPF524322:JPI524322 JZB524322:JZE524322 KIX524322:KJA524322 KST524322:KSW524322 LCP524322:LCS524322 LML524322:LMO524322 LWH524322:LWK524322 MGD524322:MGG524322 MPZ524322:MQC524322 MZV524322:MZY524322 NJR524322:NJU524322 NTN524322:NTQ524322 ODJ524322:ODM524322 ONF524322:ONI524322 OXB524322:OXE524322 PGX524322:PHA524322 PQT524322:PQW524322 QAP524322:QAS524322 QKL524322:QKO524322 QUH524322:QUK524322 RED524322:REG524322 RNZ524322:ROC524322 RXV524322:RXY524322 SHR524322:SHU524322 SRN524322:SRQ524322 TBJ524322:TBM524322 TLF524322:TLI524322 TVB524322:TVE524322 UEX524322:UFA524322 UOT524322:UOW524322 UYP524322:UYS524322 VIL524322:VIO524322 VSH524322:VSK524322 WCD524322:WCG524322 WLZ524322:WMC524322 WVV524322:WVY524322 N589858:Q589858 JJ589858:JM589858 TF589858:TI589858 ADB589858:ADE589858 AMX589858:ANA589858 AWT589858:AWW589858 BGP589858:BGS589858 BQL589858:BQO589858 CAH589858:CAK589858 CKD589858:CKG589858 CTZ589858:CUC589858 DDV589858:DDY589858 DNR589858:DNU589858 DXN589858:DXQ589858 EHJ589858:EHM589858 ERF589858:ERI589858 FBB589858:FBE589858 FKX589858:FLA589858 FUT589858:FUW589858 GEP589858:GES589858 GOL589858:GOO589858 GYH589858:GYK589858 HID589858:HIG589858 HRZ589858:HSC589858 IBV589858:IBY589858 ILR589858:ILU589858 IVN589858:IVQ589858 JFJ589858:JFM589858 JPF589858:JPI589858 JZB589858:JZE589858 KIX589858:KJA589858 KST589858:KSW589858 LCP589858:LCS589858 LML589858:LMO589858 LWH589858:LWK589858 MGD589858:MGG589858 MPZ589858:MQC589858 MZV589858:MZY589858 NJR589858:NJU589858 NTN589858:NTQ589858 ODJ589858:ODM589858 ONF589858:ONI589858 OXB589858:OXE589858 PGX589858:PHA589858 PQT589858:PQW589858 QAP589858:QAS589858 QKL589858:QKO589858 QUH589858:QUK589858 RED589858:REG589858 RNZ589858:ROC589858 RXV589858:RXY589858 SHR589858:SHU589858 SRN589858:SRQ589858 TBJ589858:TBM589858 TLF589858:TLI589858 TVB589858:TVE589858 UEX589858:UFA589858 UOT589858:UOW589858 UYP589858:UYS589858 VIL589858:VIO589858 VSH589858:VSK589858 WCD589858:WCG589858 WLZ589858:WMC589858 WVV589858:WVY589858 N655394:Q655394 JJ655394:JM655394 TF655394:TI655394 ADB655394:ADE655394 AMX655394:ANA655394 AWT655394:AWW655394 BGP655394:BGS655394 BQL655394:BQO655394 CAH655394:CAK655394 CKD655394:CKG655394 CTZ655394:CUC655394 DDV655394:DDY655394 DNR655394:DNU655394 DXN655394:DXQ655394 EHJ655394:EHM655394 ERF655394:ERI655394 FBB655394:FBE655394 FKX655394:FLA655394 FUT655394:FUW655394 GEP655394:GES655394 GOL655394:GOO655394 GYH655394:GYK655394 HID655394:HIG655394 HRZ655394:HSC655394 IBV655394:IBY655394 ILR655394:ILU655394 IVN655394:IVQ655394 JFJ655394:JFM655394 JPF655394:JPI655394 JZB655394:JZE655394 KIX655394:KJA655394 KST655394:KSW655394 LCP655394:LCS655394 LML655394:LMO655394 LWH655394:LWK655394 MGD655394:MGG655394 MPZ655394:MQC655394 MZV655394:MZY655394 NJR655394:NJU655394 NTN655394:NTQ655394 ODJ655394:ODM655394 ONF655394:ONI655394 OXB655394:OXE655394 PGX655394:PHA655394 PQT655394:PQW655394 QAP655394:QAS655394 QKL655394:QKO655394 QUH655394:QUK655394 RED655394:REG655394 RNZ655394:ROC655394 RXV655394:RXY655394 SHR655394:SHU655394 SRN655394:SRQ655394 TBJ655394:TBM655394 TLF655394:TLI655394 TVB655394:TVE655394 UEX655394:UFA655394 UOT655394:UOW655394 UYP655394:UYS655394 VIL655394:VIO655394 VSH655394:VSK655394 WCD655394:WCG655394 WLZ655394:WMC655394 WVV655394:WVY655394 N720930:Q720930 JJ720930:JM720930 TF720930:TI720930 ADB720930:ADE720930 AMX720930:ANA720930 AWT720930:AWW720930 BGP720930:BGS720930 BQL720930:BQO720930 CAH720930:CAK720930 CKD720930:CKG720930 CTZ720930:CUC720930 DDV720930:DDY720930 DNR720930:DNU720930 DXN720930:DXQ720930 EHJ720930:EHM720930 ERF720930:ERI720930 FBB720930:FBE720930 FKX720930:FLA720930 FUT720930:FUW720930 GEP720930:GES720930 GOL720930:GOO720930 GYH720930:GYK720930 HID720930:HIG720930 HRZ720930:HSC720930 IBV720930:IBY720930 ILR720930:ILU720930 IVN720930:IVQ720930 JFJ720930:JFM720930 JPF720930:JPI720930 JZB720930:JZE720930 KIX720930:KJA720930 KST720930:KSW720930 LCP720930:LCS720930 LML720930:LMO720930 LWH720930:LWK720930 MGD720930:MGG720930 MPZ720930:MQC720930 MZV720930:MZY720930 NJR720930:NJU720930 NTN720930:NTQ720930 ODJ720930:ODM720930 ONF720930:ONI720930 OXB720930:OXE720930 PGX720930:PHA720930 PQT720930:PQW720930 QAP720930:QAS720930 QKL720930:QKO720930 QUH720930:QUK720930 RED720930:REG720930 RNZ720930:ROC720930 RXV720930:RXY720930 SHR720930:SHU720930 SRN720930:SRQ720930 TBJ720930:TBM720930 TLF720930:TLI720930 TVB720930:TVE720930 UEX720930:UFA720930 UOT720930:UOW720930 UYP720930:UYS720930 VIL720930:VIO720930 VSH720930:VSK720930 WCD720930:WCG720930 WLZ720930:WMC720930 WVV720930:WVY720930 N786466:Q786466 JJ786466:JM786466 TF786466:TI786466 ADB786466:ADE786466 AMX786466:ANA786466 AWT786466:AWW786466 BGP786466:BGS786466 BQL786466:BQO786466 CAH786466:CAK786466 CKD786466:CKG786466 CTZ786466:CUC786466 DDV786466:DDY786466 DNR786466:DNU786466 DXN786466:DXQ786466 EHJ786466:EHM786466 ERF786466:ERI786466 FBB786466:FBE786466 FKX786466:FLA786466 FUT786466:FUW786466 GEP786466:GES786466 GOL786466:GOO786466 GYH786466:GYK786466 HID786466:HIG786466 HRZ786466:HSC786466 IBV786466:IBY786466 ILR786466:ILU786466 IVN786466:IVQ786466 JFJ786466:JFM786466 JPF786466:JPI786466 JZB786466:JZE786466 KIX786466:KJA786466 KST786466:KSW786466 LCP786466:LCS786466 LML786466:LMO786466 LWH786466:LWK786466 MGD786466:MGG786466 MPZ786466:MQC786466 MZV786466:MZY786466 NJR786466:NJU786466 NTN786466:NTQ786466 ODJ786466:ODM786466 ONF786466:ONI786466 OXB786466:OXE786466 PGX786466:PHA786466 PQT786466:PQW786466 QAP786466:QAS786466 QKL786466:QKO786466 QUH786466:QUK786466 RED786466:REG786466 RNZ786466:ROC786466 RXV786466:RXY786466 SHR786466:SHU786466 SRN786466:SRQ786466 TBJ786466:TBM786466 TLF786466:TLI786466 TVB786466:TVE786466 UEX786466:UFA786466 UOT786466:UOW786466 UYP786466:UYS786466 VIL786466:VIO786466 VSH786466:VSK786466 WCD786466:WCG786466 WLZ786466:WMC786466 WVV786466:WVY786466 N852002:Q852002 JJ852002:JM852002 TF852002:TI852002 ADB852002:ADE852002 AMX852002:ANA852002 AWT852002:AWW852002 BGP852002:BGS852002 BQL852002:BQO852002 CAH852002:CAK852002 CKD852002:CKG852002 CTZ852002:CUC852002 DDV852002:DDY852002 DNR852002:DNU852002 DXN852002:DXQ852002 EHJ852002:EHM852002 ERF852002:ERI852002 FBB852002:FBE852002 FKX852002:FLA852002 FUT852002:FUW852002 GEP852002:GES852002 GOL852002:GOO852002 GYH852002:GYK852002 HID852002:HIG852002 HRZ852002:HSC852002 IBV852002:IBY852002 ILR852002:ILU852002 IVN852002:IVQ852002 JFJ852002:JFM852002 JPF852002:JPI852002 JZB852002:JZE852002 KIX852002:KJA852002 KST852002:KSW852002 LCP852002:LCS852002 LML852002:LMO852002 LWH852002:LWK852002 MGD852002:MGG852002 MPZ852002:MQC852002 MZV852002:MZY852002 NJR852002:NJU852002 NTN852002:NTQ852002 ODJ852002:ODM852002 ONF852002:ONI852002 OXB852002:OXE852002 PGX852002:PHA852002 PQT852002:PQW852002 QAP852002:QAS852002 QKL852002:QKO852002 QUH852002:QUK852002 RED852002:REG852002 RNZ852002:ROC852002 RXV852002:RXY852002 SHR852002:SHU852002 SRN852002:SRQ852002 TBJ852002:TBM852002 TLF852002:TLI852002 TVB852002:TVE852002 UEX852002:UFA852002 UOT852002:UOW852002 UYP852002:UYS852002 VIL852002:VIO852002 VSH852002:VSK852002 WCD852002:WCG852002 WLZ852002:WMC852002 WVV852002:WVY852002 N917538:Q917538 JJ917538:JM917538 TF917538:TI917538 ADB917538:ADE917538 AMX917538:ANA917538 AWT917538:AWW917538 BGP917538:BGS917538 BQL917538:BQO917538 CAH917538:CAK917538 CKD917538:CKG917538 CTZ917538:CUC917538 DDV917538:DDY917538 DNR917538:DNU917538 DXN917538:DXQ917538 EHJ917538:EHM917538 ERF917538:ERI917538 FBB917538:FBE917538 FKX917538:FLA917538 FUT917538:FUW917538 GEP917538:GES917538 GOL917538:GOO917538 GYH917538:GYK917538 HID917538:HIG917538 HRZ917538:HSC917538 IBV917538:IBY917538 ILR917538:ILU917538 IVN917538:IVQ917538 JFJ917538:JFM917538 JPF917538:JPI917538 JZB917538:JZE917538 KIX917538:KJA917538 KST917538:KSW917538 LCP917538:LCS917538 LML917538:LMO917538 LWH917538:LWK917538 MGD917538:MGG917538 MPZ917538:MQC917538 MZV917538:MZY917538 NJR917538:NJU917538 NTN917538:NTQ917538 ODJ917538:ODM917538 ONF917538:ONI917538 OXB917538:OXE917538 PGX917538:PHA917538 PQT917538:PQW917538 QAP917538:QAS917538 QKL917538:QKO917538 QUH917538:QUK917538 RED917538:REG917538 RNZ917538:ROC917538 RXV917538:RXY917538 SHR917538:SHU917538 SRN917538:SRQ917538 TBJ917538:TBM917538 TLF917538:TLI917538 TVB917538:TVE917538 UEX917538:UFA917538 UOT917538:UOW917538 UYP917538:UYS917538 VIL917538:VIO917538 VSH917538:VSK917538 WCD917538:WCG917538 WLZ917538:WMC917538 WVV917538:WVY917538 N983074:Q983074 JJ983074:JM983074 TF983074:TI983074 ADB983074:ADE983074 AMX983074:ANA983074 AWT983074:AWW983074 BGP983074:BGS983074 BQL983074:BQO983074 CAH983074:CAK983074 CKD983074:CKG983074 CTZ983074:CUC983074 DDV983074:DDY983074 DNR983074:DNU983074 DXN983074:DXQ983074 EHJ983074:EHM983074 ERF983074:ERI983074 FBB983074:FBE983074 FKX983074:FLA983074 FUT983074:FUW983074 GEP983074:GES983074 GOL983074:GOO983074 GYH983074:GYK983074 HID983074:HIG983074 HRZ983074:HSC983074 IBV983074:IBY983074 ILR983074:ILU983074 IVN983074:IVQ983074 JFJ983074:JFM983074 JPF983074:JPI983074 JZB983074:JZE983074 KIX983074:KJA983074 KST983074:KSW983074 LCP983074:LCS983074 LML983074:LMO983074 LWH983074:LWK983074 MGD983074:MGG983074 MPZ983074:MQC983074 MZV983074:MZY983074 NJR983074:NJU983074 NTN983074:NTQ983074 ODJ983074:ODM983074 ONF983074:ONI983074 OXB983074:OXE983074 PGX983074:PHA983074 PQT983074:PQW983074 QAP983074:QAS983074 QKL983074:QKO983074 QUH983074:QUK983074 RED983074:REG983074 RNZ983074:ROC983074 RXV983074:RXY983074 SHR983074:SHU983074 SRN983074:SRQ983074 TBJ983074:TBM983074 TLF983074:TLI983074 TVB983074:TVE983074 UEX983074:UFA983074 UOT983074:UOW983074 UYP983074:UYS983074 VIL983074:VIO983074 VSH983074:VSK983074 WCD983074:WCG983074 WLZ983074:WMC983074 WVV983074:WVY983074 N65527:Q65527 JJ65527:JM65527 TF65527:TI65527 ADB65527:ADE65527 AMX65527:ANA65527 AWT65527:AWW65527 BGP65527:BGS65527 BQL65527:BQO65527 CAH65527:CAK65527 CKD65527:CKG65527 CTZ65527:CUC65527 DDV65527:DDY65527 DNR65527:DNU65527 DXN65527:DXQ65527 EHJ65527:EHM65527 ERF65527:ERI65527 FBB65527:FBE65527 FKX65527:FLA65527 FUT65527:FUW65527 GEP65527:GES65527 GOL65527:GOO65527 GYH65527:GYK65527 HID65527:HIG65527 HRZ65527:HSC65527 IBV65527:IBY65527 ILR65527:ILU65527 IVN65527:IVQ65527 JFJ65527:JFM65527 JPF65527:JPI65527 JZB65527:JZE65527 KIX65527:KJA65527 KST65527:KSW65527 LCP65527:LCS65527 LML65527:LMO65527 LWH65527:LWK65527 MGD65527:MGG65527 MPZ65527:MQC65527 MZV65527:MZY65527 NJR65527:NJU65527 NTN65527:NTQ65527 ODJ65527:ODM65527 ONF65527:ONI65527 OXB65527:OXE65527 PGX65527:PHA65527 PQT65527:PQW65527 QAP65527:QAS65527 QKL65527:QKO65527 QUH65527:QUK65527 RED65527:REG65527 RNZ65527:ROC65527 RXV65527:RXY65527 SHR65527:SHU65527 SRN65527:SRQ65527 TBJ65527:TBM65527 TLF65527:TLI65527 TVB65527:TVE65527 UEX65527:UFA65527 UOT65527:UOW65527 UYP65527:UYS65527 VIL65527:VIO65527 VSH65527:VSK65527 WCD65527:WCG65527 WLZ65527:WMC65527 WVV65527:WVY65527 N131063:Q131063 JJ131063:JM131063 TF131063:TI131063 ADB131063:ADE131063 AMX131063:ANA131063 AWT131063:AWW131063 BGP131063:BGS131063 BQL131063:BQO131063 CAH131063:CAK131063 CKD131063:CKG131063 CTZ131063:CUC131063 DDV131063:DDY131063 DNR131063:DNU131063 DXN131063:DXQ131063 EHJ131063:EHM131063 ERF131063:ERI131063 FBB131063:FBE131063 FKX131063:FLA131063 FUT131063:FUW131063 GEP131063:GES131063 GOL131063:GOO131063 GYH131063:GYK131063 HID131063:HIG131063 HRZ131063:HSC131063 IBV131063:IBY131063 ILR131063:ILU131063 IVN131063:IVQ131063 JFJ131063:JFM131063 JPF131063:JPI131063 JZB131063:JZE131063 KIX131063:KJA131063 KST131063:KSW131063 LCP131063:LCS131063 LML131063:LMO131063 LWH131063:LWK131063 MGD131063:MGG131063 MPZ131063:MQC131063 MZV131063:MZY131063 NJR131063:NJU131063 NTN131063:NTQ131063 ODJ131063:ODM131063 ONF131063:ONI131063 OXB131063:OXE131063 PGX131063:PHA131063 PQT131063:PQW131063 QAP131063:QAS131063 QKL131063:QKO131063 QUH131063:QUK131063 RED131063:REG131063 RNZ131063:ROC131063 RXV131063:RXY131063 SHR131063:SHU131063 SRN131063:SRQ131063 TBJ131063:TBM131063 TLF131063:TLI131063 TVB131063:TVE131063 UEX131063:UFA131063 UOT131063:UOW131063 UYP131063:UYS131063 VIL131063:VIO131063 VSH131063:VSK131063 WCD131063:WCG131063 WLZ131063:WMC131063 WVV131063:WVY131063 N196599:Q196599 JJ196599:JM196599 TF196599:TI196599 ADB196599:ADE196599 AMX196599:ANA196599 AWT196599:AWW196599 BGP196599:BGS196599 BQL196599:BQO196599 CAH196599:CAK196599 CKD196599:CKG196599 CTZ196599:CUC196599 DDV196599:DDY196599 DNR196599:DNU196599 DXN196599:DXQ196599 EHJ196599:EHM196599 ERF196599:ERI196599 FBB196599:FBE196599 FKX196599:FLA196599 FUT196599:FUW196599 GEP196599:GES196599 GOL196599:GOO196599 GYH196599:GYK196599 HID196599:HIG196599 HRZ196599:HSC196599 IBV196599:IBY196599 ILR196599:ILU196599 IVN196599:IVQ196599 JFJ196599:JFM196599 JPF196599:JPI196599 JZB196599:JZE196599 KIX196599:KJA196599 KST196599:KSW196599 LCP196599:LCS196599 LML196599:LMO196599 LWH196599:LWK196599 MGD196599:MGG196599 MPZ196599:MQC196599 MZV196599:MZY196599 NJR196599:NJU196599 NTN196599:NTQ196599 ODJ196599:ODM196599 ONF196599:ONI196599 OXB196599:OXE196599 PGX196599:PHA196599 PQT196599:PQW196599 QAP196599:QAS196599 QKL196599:QKO196599 QUH196599:QUK196599 RED196599:REG196599 RNZ196599:ROC196599 RXV196599:RXY196599 SHR196599:SHU196599 SRN196599:SRQ196599 TBJ196599:TBM196599 TLF196599:TLI196599 TVB196599:TVE196599 UEX196599:UFA196599 UOT196599:UOW196599 UYP196599:UYS196599 VIL196599:VIO196599 VSH196599:VSK196599 WCD196599:WCG196599 WLZ196599:WMC196599 WVV196599:WVY196599 N262135:Q262135 JJ262135:JM262135 TF262135:TI262135 ADB262135:ADE262135 AMX262135:ANA262135 AWT262135:AWW262135 BGP262135:BGS262135 BQL262135:BQO262135 CAH262135:CAK262135 CKD262135:CKG262135 CTZ262135:CUC262135 DDV262135:DDY262135 DNR262135:DNU262135 DXN262135:DXQ262135 EHJ262135:EHM262135 ERF262135:ERI262135 FBB262135:FBE262135 FKX262135:FLA262135 FUT262135:FUW262135 GEP262135:GES262135 GOL262135:GOO262135 GYH262135:GYK262135 HID262135:HIG262135 HRZ262135:HSC262135 IBV262135:IBY262135 ILR262135:ILU262135 IVN262135:IVQ262135 JFJ262135:JFM262135 JPF262135:JPI262135 JZB262135:JZE262135 KIX262135:KJA262135 KST262135:KSW262135 LCP262135:LCS262135 LML262135:LMO262135 LWH262135:LWK262135 MGD262135:MGG262135 MPZ262135:MQC262135 MZV262135:MZY262135 NJR262135:NJU262135 NTN262135:NTQ262135 ODJ262135:ODM262135 ONF262135:ONI262135 OXB262135:OXE262135 PGX262135:PHA262135 PQT262135:PQW262135 QAP262135:QAS262135 QKL262135:QKO262135 QUH262135:QUK262135 RED262135:REG262135 RNZ262135:ROC262135 RXV262135:RXY262135 SHR262135:SHU262135 SRN262135:SRQ262135 TBJ262135:TBM262135 TLF262135:TLI262135 TVB262135:TVE262135 UEX262135:UFA262135 UOT262135:UOW262135 UYP262135:UYS262135 VIL262135:VIO262135 VSH262135:VSK262135 WCD262135:WCG262135 WLZ262135:WMC262135 WVV262135:WVY262135 N327671:Q327671 JJ327671:JM327671 TF327671:TI327671 ADB327671:ADE327671 AMX327671:ANA327671 AWT327671:AWW327671 BGP327671:BGS327671 BQL327671:BQO327671 CAH327671:CAK327671 CKD327671:CKG327671 CTZ327671:CUC327671 DDV327671:DDY327671 DNR327671:DNU327671 DXN327671:DXQ327671 EHJ327671:EHM327671 ERF327671:ERI327671 FBB327671:FBE327671 FKX327671:FLA327671 FUT327671:FUW327671 GEP327671:GES327671 GOL327671:GOO327671 GYH327671:GYK327671 HID327671:HIG327671 HRZ327671:HSC327671 IBV327671:IBY327671 ILR327671:ILU327671 IVN327671:IVQ327671 JFJ327671:JFM327671 JPF327671:JPI327671 JZB327671:JZE327671 KIX327671:KJA327671 KST327671:KSW327671 LCP327671:LCS327671 LML327671:LMO327671 LWH327671:LWK327671 MGD327671:MGG327671 MPZ327671:MQC327671 MZV327671:MZY327671 NJR327671:NJU327671 NTN327671:NTQ327671 ODJ327671:ODM327671 ONF327671:ONI327671 OXB327671:OXE327671 PGX327671:PHA327671 PQT327671:PQW327671 QAP327671:QAS327671 QKL327671:QKO327671 QUH327671:QUK327671 RED327671:REG327671 RNZ327671:ROC327671 RXV327671:RXY327671 SHR327671:SHU327671 SRN327671:SRQ327671 TBJ327671:TBM327671 TLF327671:TLI327671 TVB327671:TVE327671 UEX327671:UFA327671 UOT327671:UOW327671 UYP327671:UYS327671 VIL327671:VIO327671 VSH327671:VSK327671 WCD327671:WCG327671 WLZ327671:WMC327671 WVV327671:WVY327671 N393207:Q393207 JJ393207:JM393207 TF393207:TI393207 ADB393207:ADE393207 AMX393207:ANA393207 AWT393207:AWW393207 BGP393207:BGS393207 BQL393207:BQO393207 CAH393207:CAK393207 CKD393207:CKG393207 CTZ393207:CUC393207 DDV393207:DDY393207 DNR393207:DNU393207 DXN393207:DXQ393207 EHJ393207:EHM393207 ERF393207:ERI393207 FBB393207:FBE393207 FKX393207:FLA393207 FUT393207:FUW393207 GEP393207:GES393207 GOL393207:GOO393207 GYH393207:GYK393207 HID393207:HIG393207 HRZ393207:HSC393207 IBV393207:IBY393207 ILR393207:ILU393207 IVN393207:IVQ393207 JFJ393207:JFM393207 JPF393207:JPI393207 JZB393207:JZE393207 KIX393207:KJA393207 KST393207:KSW393207 LCP393207:LCS393207 LML393207:LMO393207 LWH393207:LWK393207 MGD393207:MGG393207 MPZ393207:MQC393207 MZV393207:MZY393207 NJR393207:NJU393207 NTN393207:NTQ393207 ODJ393207:ODM393207 ONF393207:ONI393207 OXB393207:OXE393207 PGX393207:PHA393207 PQT393207:PQW393207 QAP393207:QAS393207 QKL393207:QKO393207 QUH393207:QUK393207 RED393207:REG393207 RNZ393207:ROC393207 RXV393207:RXY393207 SHR393207:SHU393207 SRN393207:SRQ393207 TBJ393207:TBM393207 TLF393207:TLI393207 TVB393207:TVE393207 UEX393207:UFA393207 UOT393207:UOW393207 UYP393207:UYS393207 VIL393207:VIO393207 VSH393207:VSK393207 WCD393207:WCG393207 WLZ393207:WMC393207 WVV393207:WVY393207 N458743:Q458743 JJ458743:JM458743 TF458743:TI458743 ADB458743:ADE458743 AMX458743:ANA458743 AWT458743:AWW458743 BGP458743:BGS458743 BQL458743:BQO458743 CAH458743:CAK458743 CKD458743:CKG458743 CTZ458743:CUC458743 DDV458743:DDY458743 DNR458743:DNU458743 DXN458743:DXQ458743 EHJ458743:EHM458743 ERF458743:ERI458743 FBB458743:FBE458743 FKX458743:FLA458743 FUT458743:FUW458743 GEP458743:GES458743 GOL458743:GOO458743 GYH458743:GYK458743 HID458743:HIG458743 HRZ458743:HSC458743 IBV458743:IBY458743 ILR458743:ILU458743 IVN458743:IVQ458743 JFJ458743:JFM458743 JPF458743:JPI458743 JZB458743:JZE458743 KIX458743:KJA458743 KST458743:KSW458743 LCP458743:LCS458743 LML458743:LMO458743 LWH458743:LWK458743 MGD458743:MGG458743 MPZ458743:MQC458743 MZV458743:MZY458743 NJR458743:NJU458743 NTN458743:NTQ458743 ODJ458743:ODM458743 ONF458743:ONI458743 OXB458743:OXE458743 PGX458743:PHA458743 PQT458743:PQW458743 QAP458743:QAS458743 QKL458743:QKO458743 QUH458743:QUK458743 RED458743:REG458743 RNZ458743:ROC458743 RXV458743:RXY458743 SHR458743:SHU458743 SRN458743:SRQ458743 TBJ458743:TBM458743 TLF458743:TLI458743 TVB458743:TVE458743 UEX458743:UFA458743 UOT458743:UOW458743 UYP458743:UYS458743 VIL458743:VIO458743 VSH458743:VSK458743 WCD458743:WCG458743 WLZ458743:WMC458743 WVV458743:WVY458743 N524279:Q524279 JJ524279:JM524279 TF524279:TI524279 ADB524279:ADE524279 AMX524279:ANA524279 AWT524279:AWW524279 BGP524279:BGS524279 BQL524279:BQO524279 CAH524279:CAK524279 CKD524279:CKG524279 CTZ524279:CUC524279 DDV524279:DDY524279 DNR524279:DNU524279 DXN524279:DXQ524279 EHJ524279:EHM524279 ERF524279:ERI524279 FBB524279:FBE524279 FKX524279:FLA524279 FUT524279:FUW524279 GEP524279:GES524279 GOL524279:GOO524279 GYH524279:GYK524279 HID524279:HIG524279 HRZ524279:HSC524279 IBV524279:IBY524279 ILR524279:ILU524279 IVN524279:IVQ524279 JFJ524279:JFM524279 JPF524279:JPI524279 JZB524279:JZE524279 KIX524279:KJA524279 KST524279:KSW524279 LCP524279:LCS524279 LML524279:LMO524279 LWH524279:LWK524279 MGD524279:MGG524279 MPZ524279:MQC524279 MZV524279:MZY524279 NJR524279:NJU524279 NTN524279:NTQ524279 ODJ524279:ODM524279 ONF524279:ONI524279 OXB524279:OXE524279 PGX524279:PHA524279 PQT524279:PQW524279 QAP524279:QAS524279 QKL524279:QKO524279 QUH524279:QUK524279 RED524279:REG524279 RNZ524279:ROC524279 RXV524279:RXY524279 SHR524279:SHU524279 SRN524279:SRQ524279 TBJ524279:TBM524279 TLF524279:TLI524279 TVB524279:TVE524279 UEX524279:UFA524279 UOT524279:UOW524279 UYP524279:UYS524279 VIL524279:VIO524279 VSH524279:VSK524279 WCD524279:WCG524279 WLZ524279:WMC524279 WVV524279:WVY524279 N589815:Q589815 JJ589815:JM589815 TF589815:TI589815 ADB589815:ADE589815 AMX589815:ANA589815 AWT589815:AWW589815 BGP589815:BGS589815 BQL589815:BQO589815 CAH589815:CAK589815 CKD589815:CKG589815 CTZ589815:CUC589815 DDV589815:DDY589815 DNR589815:DNU589815 DXN589815:DXQ589815 EHJ589815:EHM589815 ERF589815:ERI589815 FBB589815:FBE589815 FKX589815:FLA589815 FUT589815:FUW589815 GEP589815:GES589815 GOL589815:GOO589815 GYH589815:GYK589815 HID589815:HIG589815 HRZ589815:HSC589815 IBV589815:IBY589815 ILR589815:ILU589815 IVN589815:IVQ589815 JFJ589815:JFM589815 JPF589815:JPI589815 JZB589815:JZE589815 KIX589815:KJA589815 KST589815:KSW589815 LCP589815:LCS589815 LML589815:LMO589815 LWH589815:LWK589815 MGD589815:MGG589815 MPZ589815:MQC589815 MZV589815:MZY589815 NJR589815:NJU589815 NTN589815:NTQ589815 ODJ589815:ODM589815 ONF589815:ONI589815 OXB589815:OXE589815 PGX589815:PHA589815 PQT589815:PQW589815 QAP589815:QAS589815 QKL589815:QKO589815 QUH589815:QUK589815 RED589815:REG589815 RNZ589815:ROC589815 RXV589815:RXY589815 SHR589815:SHU589815 SRN589815:SRQ589815 TBJ589815:TBM589815 TLF589815:TLI589815 TVB589815:TVE589815 UEX589815:UFA589815 UOT589815:UOW589815 UYP589815:UYS589815 VIL589815:VIO589815 VSH589815:VSK589815 WCD589815:WCG589815 WLZ589815:WMC589815 WVV589815:WVY589815 N655351:Q655351 JJ655351:JM655351 TF655351:TI655351 ADB655351:ADE655351 AMX655351:ANA655351 AWT655351:AWW655351 BGP655351:BGS655351 BQL655351:BQO655351 CAH655351:CAK655351 CKD655351:CKG655351 CTZ655351:CUC655351 DDV655351:DDY655351 DNR655351:DNU655351 DXN655351:DXQ655351 EHJ655351:EHM655351 ERF655351:ERI655351 FBB655351:FBE655351 FKX655351:FLA655351 FUT655351:FUW655351 GEP655351:GES655351 GOL655351:GOO655351 GYH655351:GYK655351 HID655351:HIG655351 HRZ655351:HSC655351 IBV655351:IBY655351 ILR655351:ILU655351 IVN655351:IVQ655351 JFJ655351:JFM655351 JPF655351:JPI655351 JZB655351:JZE655351 KIX655351:KJA655351 KST655351:KSW655351 LCP655351:LCS655351 LML655351:LMO655351 LWH655351:LWK655351 MGD655351:MGG655351 MPZ655351:MQC655351 MZV655351:MZY655351 NJR655351:NJU655351 NTN655351:NTQ655351 ODJ655351:ODM655351 ONF655351:ONI655351 OXB655351:OXE655351 PGX655351:PHA655351 PQT655351:PQW655351 QAP655351:QAS655351 QKL655351:QKO655351 QUH655351:QUK655351 RED655351:REG655351 RNZ655351:ROC655351 RXV655351:RXY655351 SHR655351:SHU655351 SRN655351:SRQ655351 TBJ655351:TBM655351 TLF655351:TLI655351 TVB655351:TVE655351 UEX655351:UFA655351 UOT655351:UOW655351 UYP655351:UYS655351 VIL655351:VIO655351 VSH655351:VSK655351 WCD655351:WCG655351 WLZ655351:WMC655351 WVV655351:WVY655351 N720887:Q720887 JJ720887:JM720887 TF720887:TI720887 ADB720887:ADE720887 AMX720887:ANA720887 AWT720887:AWW720887 BGP720887:BGS720887 BQL720887:BQO720887 CAH720887:CAK720887 CKD720887:CKG720887 CTZ720887:CUC720887 DDV720887:DDY720887 DNR720887:DNU720887 DXN720887:DXQ720887 EHJ720887:EHM720887 ERF720887:ERI720887 FBB720887:FBE720887 FKX720887:FLA720887 FUT720887:FUW720887 GEP720887:GES720887 GOL720887:GOO720887 GYH720887:GYK720887 HID720887:HIG720887 HRZ720887:HSC720887 IBV720887:IBY720887 ILR720887:ILU720887 IVN720887:IVQ720887 JFJ720887:JFM720887 JPF720887:JPI720887 JZB720887:JZE720887 KIX720887:KJA720887 KST720887:KSW720887 LCP720887:LCS720887 LML720887:LMO720887 LWH720887:LWK720887 MGD720887:MGG720887 MPZ720887:MQC720887 MZV720887:MZY720887 NJR720887:NJU720887 NTN720887:NTQ720887 ODJ720887:ODM720887 ONF720887:ONI720887 OXB720887:OXE720887 PGX720887:PHA720887 PQT720887:PQW720887 QAP720887:QAS720887 QKL720887:QKO720887 QUH720887:QUK720887 RED720887:REG720887 RNZ720887:ROC720887 RXV720887:RXY720887 SHR720887:SHU720887 SRN720887:SRQ720887 TBJ720887:TBM720887 TLF720887:TLI720887 TVB720887:TVE720887 UEX720887:UFA720887 UOT720887:UOW720887 UYP720887:UYS720887 VIL720887:VIO720887 VSH720887:VSK720887 WCD720887:WCG720887 WLZ720887:WMC720887 WVV720887:WVY720887 N786423:Q786423 JJ786423:JM786423 TF786423:TI786423 ADB786423:ADE786423 AMX786423:ANA786423 AWT786423:AWW786423 BGP786423:BGS786423 BQL786423:BQO786423 CAH786423:CAK786423 CKD786423:CKG786423 CTZ786423:CUC786423 DDV786423:DDY786423 DNR786423:DNU786423 DXN786423:DXQ786423 EHJ786423:EHM786423 ERF786423:ERI786423 FBB786423:FBE786423 FKX786423:FLA786423 FUT786423:FUW786423 GEP786423:GES786423 GOL786423:GOO786423 GYH786423:GYK786423 HID786423:HIG786423 HRZ786423:HSC786423 IBV786423:IBY786423 ILR786423:ILU786423 IVN786423:IVQ786423 JFJ786423:JFM786423 JPF786423:JPI786423 JZB786423:JZE786423 KIX786423:KJA786423 KST786423:KSW786423 LCP786423:LCS786423 LML786423:LMO786423 LWH786423:LWK786423 MGD786423:MGG786423 MPZ786423:MQC786423 MZV786423:MZY786423 NJR786423:NJU786423 NTN786423:NTQ786423 ODJ786423:ODM786423 ONF786423:ONI786423 OXB786423:OXE786423 PGX786423:PHA786423 PQT786423:PQW786423 QAP786423:QAS786423 QKL786423:QKO786423 QUH786423:QUK786423 RED786423:REG786423 RNZ786423:ROC786423 RXV786423:RXY786423 SHR786423:SHU786423 SRN786423:SRQ786423 TBJ786423:TBM786423 TLF786423:TLI786423 TVB786423:TVE786423 UEX786423:UFA786423 UOT786423:UOW786423 UYP786423:UYS786423 VIL786423:VIO786423 VSH786423:VSK786423 WCD786423:WCG786423 WLZ786423:WMC786423 WVV786423:WVY786423 N851959:Q851959 JJ851959:JM851959 TF851959:TI851959 ADB851959:ADE851959 AMX851959:ANA851959 AWT851959:AWW851959 BGP851959:BGS851959 BQL851959:BQO851959 CAH851959:CAK851959 CKD851959:CKG851959 CTZ851959:CUC851959 DDV851959:DDY851959 DNR851959:DNU851959 DXN851959:DXQ851959 EHJ851959:EHM851959 ERF851959:ERI851959 FBB851959:FBE851959 FKX851959:FLA851959 FUT851959:FUW851959 GEP851959:GES851959 GOL851959:GOO851959 GYH851959:GYK851959 HID851959:HIG851959 HRZ851959:HSC851959 IBV851959:IBY851959 ILR851959:ILU851959 IVN851959:IVQ851959 JFJ851959:JFM851959 JPF851959:JPI851959 JZB851959:JZE851959 KIX851959:KJA851959 KST851959:KSW851959 LCP851959:LCS851959 LML851959:LMO851959 LWH851959:LWK851959 MGD851959:MGG851959 MPZ851959:MQC851959 MZV851959:MZY851959 NJR851959:NJU851959 NTN851959:NTQ851959 ODJ851959:ODM851959 ONF851959:ONI851959 OXB851959:OXE851959 PGX851959:PHA851959 PQT851959:PQW851959 QAP851959:QAS851959 QKL851959:QKO851959 QUH851959:QUK851959 RED851959:REG851959 RNZ851959:ROC851959 RXV851959:RXY851959 SHR851959:SHU851959 SRN851959:SRQ851959 TBJ851959:TBM851959 TLF851959:TLI851959 TVB851959:TVE851959 UEX851959:UFA851959 UOT851959:UOW851959 UYP851959:UYS851959 VIL851959:VIO851959 VSH851959:VSK851959 WCD851959:WCG851959 WLZ851959:WMC851959 WVV851959:WVY851959 N917495:Q917495 JJ917495:JM917495 TF917495:TI917495 ADB917495:ADE917495 AMX917495:ANA917495 AWT917495:AWW917495 BGP917495:BGS917495 BQL917495:BQO917495 CAH917495:CAK917495 CKD917495:CKG917495 CTZ917495:CUC917495 DDV917495:DDY917495 DNR917495:DNU917495 DXN917495:DXQ917495 EHJ917495:EHM917495 ERF917495:ERI917495 FBB917495:FBE917495 FKX917495:FLA917495 FUT917495:FUW917495 GEP917495:GES917495 GOL917495:GOO917495 GYH917495:GYK917495 HID917495:HIG917495 HRZ917495:HSC917495 IBV917495:IBY917495 ILR917495:ILU917495 IVN917495:IVQ917495 JFJ917495:JFM917495 JPF917495:JPI917495 JZB917495:JZE917495 KIX917495:KJA917495 KST917495:KSW917495 LCP917495:LCS917495 LML917495:LMO917495 LWH917495:LWK917495 MGD917495:MGG917495 MPZ917495:MQC917495 MZV917495:MZY917495 NJR917495:NJU917495 NTN917495:NTQ917495 ODJ917495:ODM917495 ONF917495:ONI917495 OXB917495:OXE917495 PGX917495:PHA917495 PQT917495:PQW917495 QAP917495:QAS917495 QKL917495:QKO917495 QUH917495:QUK917495 RED917495:REG917495 RNZ917495:ROC917495 RXV917495:RXY917495 SHR917495:SHU917495 SRN917495:SRQ917495 TBJ917495:TBM917495 TLF917495:TLI917495 TVB917495:TVE917495 UEX917495:UFA917495 UOT917495:UOW917495 UYP917495:UYS917495 VIL917495:VIO917495 VSH917495:VSK917495 WCD917495:WCG917495 WLZ917495:WMC917495 WVV917495:WVY917495 N983031:Q983031 JJ983031:JM983031 TF983031:TI983031 ADB983031:ADE983031 AMX983031:ANA983031 AWT983031:AWW983031 BGP983031:BGS983031 BQL983031:BQO983031 CAH983031:CAK983031 CKD983031:CKG983031 CTZ983031:CUC983031 DDV983031:DDY983031 DNR983031:DNU983031 DXN983031:DXQ983031 EHJ983031:EHM983031 ERF983031:ERI983031 FBB983031:FBE983031 FKX983031:FLA983031 FUT983031:FUW983031 GEP983031:GES983031 GOL983031:GOO983031 GYH983031:GYK983031 HID983031:HIG983031 HRZ983031:HSC983031 IBV983031:IBY983031 ILR983031:ILU983031 IVN983031:IVQ983031 JFJ983031:JFM983031 JPF983031:JPI983031 JZB983031:JZE983031 KIX983031:KJA983031 KST983031:KSW983031 LCP983031:LCS983031 LML983031:LMO983031 LWH983031:LWK983031 MGD983031:MGG983031 MPZ983031:MQC983031 MZV983031:MZY983031 NJR983031:NJU983031 NTN983031:NTQ983031 ODJ983031:ODM983031 ONF983031:ONI983031 OXB983031:OXE983031 PGX983031:PHA983031 PQT983031:PQW983031 QAP983031:QAS983031 QKL983031:QKO983031 QUH983031:QUK983031 RED983031:REG983031 RNZ983031:ROC983031 RXV983031:RXY983031 SHR983031:SHU983031 SRN983031:SRQ983031 TBJ983031:TBM983031 TLF983031:TLI983031 TVB983031:TVE983031 UEX983031:UFA983031 UOT983031:UOW983031 UYP983031:UYS983031 VIL983031:VIO983031 VSH983031:VSK983031 WCD983031:WCG983031 WLZ983031:WMC983031 WVV983031:WVY983031 N65529:Q65529 JJ65529:JM65529 TF65529:TI65529 ADB65529:ADE65529 AMX65529:ANA65529 AWT65529:AWW65529 BGP65529:BGS65529 BQL65529:BQO65529 CAH65529:CAK65529 CKD65529:CKG65529 CTZ65529:CUC65529 DDV65529:DDY65529 DNR65529:DNU65529 DXN65529:DXQ65529 EHJ65529:EHM65529 ERF65529:ERI65529 FBB65529:FBE65529 FKX65529:FLA65529 FUT65529:FUW65529 GEP65529:GES65529 GOL65529:GOO65529 GYH65529:GYK65529 HID65529:HIG65529 HRZ65529:HSC65529 IBV65529:IBY65529 ILR65529:ILU65529 IVN65529:IVQ65529 JFJ65529:JFM65529 JPF65529:JPI65529 JZB65529:JZE65529 KIX65529:KJA65529 KST65529:KSW65529 LCP65529:LCS65529 LML65529:LMO65529 LWH65529:LWK65529 MGD65529:MGG65529 MPZ65529:MQC65529 MZV65529:MZY65529 NJR65529:NJU65529 NTN65529:NTQ65529 ODJ65529:ODM65529 ONF65529:ONI65529 OXB65529:OXE65529 PGX65529:PHA65529 PQT65529:PQW65529 QAP65529:QAS65529 QKL65529:QKO65529 QUH65529:QUK65529 RED65529:REG65529 RNZ65529:ROC65529 RXV65529:RXY65529 SHR65529:SHU65529 SRN65529:SRQ65529 TBJ65529:TBM65529 TLF65529:TLI65529 TVB65529:TVE65529 UEX65529:UFA65529 UOT65529:UOW65529 UYP65529:UYS65529 VIL65529:VIO65529 VSH65529:VSK65529 WCD65529:WCG65529 WLZ65529:WMC65529 WVV65529:WVY65529 N131065:Q131065 JJ131065:JM131065 TF131065:TI131065 ADB131065:ADE131065 AMX131065:ANA131065 AWT131065:AWW131065 BGP131065:BGS131065 BQL131065:BQO131065 CAH131065:CAK131065 CKD131065:CKG131065 CTZ131065:CUC131065 DDV131065:DDY131065 DNR131065:DNU131065 DXN131065:DXQ131065 EHJ131065:EHM131065 ERF131065:ERI131065 FBB131065:FBE131065 FKX131065:FLA131065 FUT131065:FUW131065 GEP131065:GES131065 GOL131065:GOO131065 GYH131065:GYK131065 HID131065:HIG131065 HRZ131065:HSC131065 IBV131065:IBY131065 ILR131065:ILU131065 IVN131065:IVQ131065 JFJ131065:JFM131065 JPF131065:JPI131065 JZB131065:JZE131065 KIX131065:KJA131065 KST131065:KSW131065 LCP131065:LCS131065 LML131065:LMO131065 LWH131065:LWK131065 MGD131065:MGG131065 MPZ131065:MQC131065 MZV131065:MZY131065 NJR131065:NJU131065 NTN131065:NTQ131065 ODJ131065:ODM131065 ONF131065:ONI131065 OXB131065:OXE131065 PGX131065:PHA131065 PQT131065:PQW131065 QAP131065:QAS131065 QKL131065:QKO131065 QUH131065:QUK131065 RED131065:REG131065 RNZ131065:ROC131065 RXV131065:RXY131065 SHR131065:SHU131065 SRN131065:SRQ131065 TBJ131065:TBM131065 TLF131065:TLI131065 TVB131065:TVE131065 UEX131065:UFA131065 UOT131065:UOW131065 UYP131065:UYS131065 VIL131065:VIO131065 VSH131065:VSK131065 WCD131065:WCG131065 WLZ131065:WMC131065 WVV131065:WVY131065 N196601:Q196601 JJ196601:JM196601 TF196601:TI196601 ADB196601:ADE196601 AMX196601:ANA196601 AWT196601:AWW196601 BGP196601:BGS196601 BQL196601:BQO196601 CAH196601:CAK196601 CKD196601:CKG196601 CTZ196601:CUC196601 DDV196601:DDY196601 DNR196601:DNU196601 DXN196601:DXQ196601 EHJ196601:EHM196601 ERF196601:ERI196601 FBB196601:FBE196601 FKX196601:FLA196601 FUT196601:FUW196601 GEP196601:GES196601 GOL196601:GOO196601 GYH196601:GYK196601 HID196601:HIG196601 HRZ196601:HSC196601 IBV196601:IBY196601 ILR196601:ILU196601 IVN196601:IVQ196601 JFJ196601:JFM196601 JPF196601:JPI196601 JZB196601:JZE196601 KIX196601:KJA196601 KST196601:KSW196601 LCP196601:LCS196601 LML196601:LMO196601 LWH196601:LWK196601 MGD196601:MGG196601 MPZ196601:MQC196601 MZV196601:MZY196601 NJR196601:NJU196601 NTN196601:NTQ196601 ODJ196601:ODM196601 ONF196601:ONI196601 OXB196601:OXE196601 PGX196601:PHA196601 PQT196601:PQW196601 QAP196601:QAS196601 QKL196601:QKO196601 QUH196601:QUK196601 RED196601:REG196601 RNZ196601:ROC196601 RXV196601:RXY196601 SHR196601:SHU196601 SRN196601:SRQ196601 TBJ196601:TBM196601 TLF196601:TLI196601 TVB196601:TVE196601 UEX196601:UFA196601 UOT196601:UOW196601 UYP196601:UYS196601 VIL196601:VIO196601 VSH196601:VSK196601 WCD196601:WCG196601 WLZ196601:WMC196601 WVV196601:WVY196601 N262137:Q262137 JJ262137:JM262137 TF262137:TI262137 ADB262137:ADE262137 AMX262137:ANA262137 AWT262137:AWW262137 BGP262137:BGS262137 BQL262137:BQO262137 CAH262137:CAK262137 CKD262137:CKG262137 CTZ262137:CUC262137 DDV262137:DDY262137 DNR262137:DNU262137 DXN262137:DXQ262137 EHJ262137:EHM262137 ERF262137:ERI262137 FBB262137:FBE262137 FKX262137:FLA262137 FUT262137:FUW262137 GEP262137:GES262137 GOL262137:GOO262137 GYH262137:GYK262137 HID262137:HIG262137 HRZ262137:HSC262137 IBV262137:IBY262137 ILR262137:ILU262137 IVN262137:IVQ262137 JFJ262137:JFM262137 JPF262137:JPI262137 JZB262137:JZE262137 KIX262137:KJA262137 KST262137:KSW262137 LCP262137:LCS262137 LML262137:LMO262137 LWH262137:LWK262137 MGD262137:MGG262137 MPZ262137:MQC262137 MZV262137:MZY262137 NJR262137:NJU262137 NTN262137:NTQ262137 ODJ262137:ODM262137 ONF262137:ONI262137 OXB262137:OXE262137 PGX262137:PHA262137 PQT262137:PQW262137 QAP262137:QAS262137 QKL262137:QKO262137 QUH262137:QUK262137 RED262137:REG262137 RNZ262137:ROC262137 RXV262137:RXY262137 SHR262137:SHU262137 SRN262137:SRQ262137 TBJ262137:TBM262137 TLF262137:TLI262137 TVB262137:TVE262137 UEX262137:UFA262137 UOT262137:UOW262137 UYP262137:UYS262137 VIL262137:VIO262137 VSH262137:VSK262137 WCD262137:WCG262137 WLZ262137:WMC262137 WVV262137:WVY262137 N327673:Q327673 JJ327673:JM327673 TF327673:TI327673 ADB327673:ADE327673 AMX327673:ANA327673 AWT327673:AWW327673 BGP327673:BGS327673 BQL327673:BQO327673 CAH327673:CAK327673 CKD327673:CKG327673 CTZ327673:CUC327673 DDV327673:DDY327673 DNR327673:DNU327673 DXN327673:DXQ327673 EHJ327673:EHM327673 ERF327673:ERI327673 FBB327673:FBE327673 FKX327673:FLA327673 FUT327673:FUW327673 GEP327673:GES327673 GOL327673:GOO327673 GYH327673:GYK327673 HID327673:HIG327673 HRZ327673:HSC327673 IBV327673:IBY327673 ILR327673:ILU327673 IVN327673:IVQ327673 JFJ327673:JFM327673 JPF327673:JPI327673 JZB327673:JZE327673 KIX327673:KJA327673 KST327673:KSW327673 LCP327673:LCS327673 LML327673:LMO327673 LWH327673:LWK327673 MGD327673:MGG327673 MPZ327673:MQC327673 MZV327673:MZY327673 NJR327673:NJU327673 NTN327673:NTQ327673 ODJ327673:ODM327673 ONF327673:ONI327673 OXB327673:OXE327673 PGX327673:PHA327673 PQT327673:PQW327673 QAP327673:QAS327673 QKL327673:QKO327673 QUH327673:QUK327673 RED327673:REG327673 RNZ327673:ROC327673 RXV327673:RXY327673 SHR327673:SHU327673 SRN327673:SRQ327673 TBJ327673:TBM327673 TLF327673:TLI327673 TVB327673:TVE327673 UEX327673:UFA327673 UOT327673:UOW327673 UYP327673:UYS327673 VIL327673:VIO327673 VSH327673:VSK327673 WCD327673:WCG327673 WLZ327673:WMC327673 WVV327673:WVY327673 N393209:Q393209 JJ393209:JM393209 TF393209:TI393209 ADB393209:ADE393209 AMX393209:ANA393209 AWT393209:AWW393209 BGP393209:BGS393209 BQL393209:BQO393209 CAH393209:CAK393209 CKD393209:CKG393209 CTZ393209:CUC393209 DDV393209:DDY393209 DNR393209:DNU393209 DXN393209:DXQ393209 EHJ393209:EHM393209 ERF393209:ERI393209 FBB393209:FBE393209 FKX393209:FLA393209 FUT393209:FUW393209 GEP393209:GES393209 GOL393209:GOO393209 GYH393209:GYK393209 HID393209:HIG393209 HRZ393209:HSC393209 IBV393209:IBY393209 ILR393209:ILU393209 IVN393209:IVQ393209 JFJ393209:JFM393209 JPF393209:JPI393209 JZB393209:JZE393209 KIX393209:KJA393209 KST393209:KSW393209 LCP393209:LCS393209 LML393209:LMO393209 LWH393209:LWK393209 MGD393209:MGG393209 MPZ393209:MQC393209 MZV393209:MZY393209 NJR393209:NJU393209 NTN393209:NTQ393209 ODJ393209:ODM393209 ONF393209:ONI393209 OXB393209:OXE393209 PGX393209:PHA393209 PQT393209:PQW393209 QAP393209:QAS393209 QKL393209:QKO393209 QUH393209:QUK393209 RED393209:REG393209 RNZ393209:ROC393209 RXV393209:RXY393209 SHR393209:SHU393209 SRN393209:SRQ393209 TBJ393209:TBM393209 TLF393209:TLI393209 TVB393209:TVE393209 UEX393209:UFA393209 UOT393209:UOW393209 UYP393209:UYS393209 VIL393209:VIO393209 VSH393209:VSK393209 WCD393209:WCG393209 WLZ393209:WMC393209 WVV393209:WVY393209 N458745:Q458745 JJ458745:JM458745 TF458745:TI458745 ADB458745:ADE458745 AMX458745:ANA458745 AWT458745:AWW458745 BGP458745:BGS458745 BQL458745:BQO458745 CAH458745:CAK458745 CKD458745:CKG458745 CTZ458745:CUC458745 DDV458745:DDY458745 DNR458745:DNU458745 DXN458745:DXQ458745 EHJ458745:EHM458745 ERF458745:ERI458745 FBB458745:FBE458745 FKX458745:FLA458745 FUT458745:FUW458745 GEP458745:GES458745 GOL458745:GOO458745 GYH458745:GYK458745 HID458745:HIG458745 HRZ458745:HSC458745 IBV458745:IBY458745 ILR458745:ILU458745 IVN458745:IVQ458745 JFJ458745:JFM458745 JPF458745:JPI458745 JZB458745:JZE458745 KIX458745:KJA458745 KST458745:KSW458745 LCP458745:LCS458745 LML458745:LMO458745 LWH458745:LWK458745 MGD458745:MGG458745 MPZ458745:MQC458745 MZV458745:MZY458745 NJR458745:NJU458745 NTN458745:NTQ458745 ODJ458745:ODM458745 ONF458745:ONI458745 OXB458745:OXE458745 PGX458745:PHA458745 PQT458745:PQW458745 QAP458745:QAS458745 QKL458745:QKO458745 QUH458745:QUK458745 RED458745:REG458745 RNZ458745:ROC458745 RXV458745:RXY458745 SHR458745:SHU458745 SRN458745:SRQ458745 TBJ458745:TBM458745 TLF458745:TLI458745 TVB458745:TVE458745 UEX458745:UFA458745 UOT458745:UOW458745 UYP458745:UYS458745 VIL458745:VIO458745 VSH458745:VSK458745 WCD458745:WCG458745 WLZ458745:WMC458745 WVV458745:WVY458745 N524281:Q524281 JJ524281:JM524281 TF524281:TI524281 ADB524281:ADE524281 AMX524281:ANA524281 AWT524281:AWW524281 BGP524281:BGS524281 BQL524281:BQO524281 CAH524281:CAK524281 CKD524281:CKG524281 CTZ524281:CUC524281 DDV524281:DDY524281 DNR524281:DNU524281 DXN524281:DXQ524281 EHJ524281:EHM524281 ERF524281:ERI524281 FBB524281:FBE524281 FKX524281:FLA524281 FUT524281:FUW524281 GEP524281:GES524281 GOL524281:GOO524281 GYH524281:GYK524281 HID524281:HIG524281 HRZ524281:HSC524281 IBV524281:IBY524281 ILR524281:ILU524281 IVN524281:IVQ524281 JFJ524281:JFM524281 JPF524281:JPI524281 JZB524281:JZE524281 KIX524281:KJA524281 KST524281:KSW524281 LCP524281:LCS524281 LML524281:LMO524281 LWH524281:LWK524281 MGD524281:MGG524281 MPZ524281:MQC524281 MZV524281:MZY524281 NJR524281:NJU524281 NTN524281:NTQ524281 ODJ524281:ODM524281 ONF524281:ONI524281 OXB524281:OXE524281 PGX524281:PHA524281 PQT524281:PQW524281 QAP524281:QAS524281 QKL524281:QKO524281 QUH524281:QUK524281 RED524281:REG524281 RNZ524281:ROC524281 RXV524281:RXY524281 SHR524281:SHU524281 SRN524281:SRQ524281 TBJ524281:TBM524281 TLF524281:TLI524281 TVB524281:TVE524281 UEX524281:UFA524281 UOT524281:UOW524281 UYP524281:UYS524281 VIL524281:VIO524281 VSH524281:VSK524281 WCD524281:WCG524281 WLZ524281:WMC524281 WVV524281:WVY524281 N589817:Q589817 JJ589817:JM589817 TF589817:TI589817 ADB589817:ADE589817 AMX589817:ANA589817 AWT589817:AWW589817 BGP589817:BGS589817 BQL589817:BQO589817 CAH589817:CAK589817 CKD589817:CKG589817 CTZ589817:CUC589817 DDV589817:DDY589817 DNR589817:DNU589817 DXN589817:DXQ589817 EHJ589817:EHM589817 ERF589817:ERI589817 FBB589817:FBE589817 FKX589817:FLA589817 FUT589817:FUW589817 GEP589817:GES589817 GOL589817:GOO589817 GYH589817:GYK589817 HID589817:HIG589817 HRZ589817:HSC589817 IBV589817:IBY589817 ILR589817:ILU589817 IVN589817:IVQ589817 JFJ589817:JFM589817 JPF589817:JPI589817 JZB589817:JZE589817 KIX589817:KJA589817 KST589817:KSW589817 LCP589817:LCS589817 LML589817:LMO589817 LWH589817:LWK589817 MGD589817:MGG589817 MPZ589817:MQC589817 MZV589817:MZY589817 NJR589817:NJU589817 NTN589817:NTQ589817 ODJ589817:ODM589817 ONF589817:ONI589817 OXB589817:OXE589817 PGX589817:PHA589817 PQT589817:PQW589817 QAP589817:QAS589817 QKL589817:QKO589817 QUH589817:QUK589817 RED589817:REG589817 RNZ589817:ROC589817 RXV589817:RXY589817 SHR589817:SHU589817 SRN589817:SRQ589817 TBJ589817:TBM589817 TLF589817:TLI589817 TVB589817:TVE589817 UEX589817:UFA589817 UOT589817:UOW589817 UYP589817:UYS589817 VIL589817:VIO589817 VSH589817:VSK589817 WCD589817:WCG589817 WLZ589817:WMC589817 WVV589817:WVY589817 N655353:Q655353 JJ655353:JM655353 TF655353:TI655353 ADB655353:ADE655353 AMX655353:ANA655353 AWT655353:AWW655353 BGP655353:BGS655353 BQL655353:BQO655353 CAH655353:CAK655353 CKD655353:CKG655353 CTZ655353:CUC655353 DDV655353:DDY655353 DNR655353:DNU655353 DXN655353:DXQ655353 EHJ655353:EHM655353 ERF655353:ERI655353 FBB655353:FBE655353 FKX655353:FLA655353 FUT655353:FUW655353 GEP655353:GES655353 GOL655353:GOO655353 GYH655353:GYK655353 HID655353:HIG655353 HRZ655353:HSC655353 IBV655353:IBY655353 ILR655353:ILU655353 IVN655353:IVQ655353 JFJ655353:JFM655353 JPF655353:JPI655353 JZB655353:JZE655353 KIX655353:KJA655353 KST655353:KSW655353 LCP655353:LCS655353 LML655353:LMO655353 LWH655353:LWK655353 MGD655353:MGG655353 MPZ655353:MQC655353 MZV655353:MZY655353 NJR655353:NJU655353 NTN655353:NTQ655353 ODJ655353:ODM655353 ONF655353:ONI655353 OXB655353:OXE655353 PGX655353:PHA655353 PQT655353:PQW655353 QAP655353:QAS655353 QKL655353:QKO655353 QUH655353:QUK655353 RED655353:REG655353 RNZ655353:ROC655353 RXV655353:RXY655353 SHR655353:SHU655353 SRN655353:SRQ655353 TBJ655353:TBM655353 TLF655353:TLI655353 TVB655353:TVE655353 UEX655353:UFA655353 UOT655353:UOW655353 UYP655353:UYS655353 VIL655353:VIO655353 VSH655353:VSK655353 WCD655353:WCG655353 WLZ655353:WMC655353 WVV655353:WVY655353 N720889:Q720889 JJ720889:JM720889 TF720889:TI720889 ADB720889:ADE720889 AMX720889:ANA720889 AWT720889:AWW720889 BGP720889:BGS720889 BQL720889:BQO720889 CAH720889:CAK720889 CKD720889:CKG720889 CTZ720889:CUC720889 DDV720889:DDY720889 DNR720889:DNU720889 DXN720889:DXQ720889 EHJ720889:EHM720889 ERF720889:ERI720889 FBB720889:FBE720889 FKX720889:FLA720889 FUT720889:FUW720889 GEP720889:GES720889 GOL720889:GOO720889 GYH720889:GYK720889 HID720889:HIG720889 HRZ720889:HSC720889 IBV720889:IBY720889 ILR720889:ILU720889 IVN720889:IVQ720889 JFJ720889:JFM720889 JPF720889:JPI720889 JZB720889:JZE720889 KIX720889:KJA720889 KST720889:KSW720889 LCP720889:LCS720889 LML720889:LMO720889 LWH720889:LWK720889 MGD720889:MGG720889 MPZ720889:MQC720889 MZV720889:MZY720889 NJR720889:NJU720889 NTN720889:NTQ720889 ODJ720889:ODM720889 ONF720889:ONI720889 OXB720889:OXE720889 PGX720889:PHA720889 PQT720889:PQW720889 QAP720889:QAS720889 QKL720889:QKO720889 QUH720889:QUK720889 RED720889:REG720889 RNZ720889:ROC720889 RXV720889:RXY720889 SHR720889:SHU720889 SRN720889:SRQ720889 TBJ720889:TBM720889 TLF720889:TLI720889 TVB720889:TVE720889 UEX720889:UFA720889 UOT720889:UOW720889 UYP720889:UYS720889 VIL720889:VIO720889 VSH720889:VSK720889 WCD720889:WCG720889 WLZ720889:WMC720889 WVV720889:WVY720889 N786425:Q786425 JJ786425:JM786425 TF786425:TI786425 ADB786425:ADE786425 AMX786425:ANA786425 AWT786425:AWW786425 BGP786425:BGS786425 BQL786425:BQO786425 CAH786425:CAK786425 CKD786425:CKG786425 CTZ786425:CUC786425 DDV786425:DDY786425 DNR786425:DNU786425 DXN786425:DXQ786425 EHJ786425:EHM786425 ERF786425:ERI786425 FBB786425:FBE786425 FKX786425:FLA786425 FUT786425:FUW786425 GEP786425:GES786425 GOL786425:GOO786425 GYH786425:GYK786425 HID786425:HIG786425 HRZ786425:HSC786425 IBV786425:IBY786425 ILR786425:ILU786425 IVN786425:IVQ786425 JFJ786425:JFM786425 JPF786425:JPI786425 JZB786425:JZE786425 KIX786425:KJA786425 KST786425:KSW786425 LCP786425:LCS786425 LML786425:LMO786425 LWH786425:LWK786425 MGD786425:MGG786425 MPZ786425:MQC786425 MZV786425:MZY786425 NJR786425:NJU786425 NTN786425:NTQ786425 ODJ786425:ODM786425 ONF786425:ONI786425 OXB786425:OXE786425 PGX786425:PHA786425 PQT786425:PQW786425 QAP786425:QAS786425 QKL786425:QKO786425 QUH786425:QUK786425 RED786425:REG786425 RNZ786425:ROC786425 RXV786425:RXY786425 SHR786425:SHU786425 SRN786425:SRQ786425 TBJ786425:TBM786425 TLF786425:TLI786425 TVB786425:TVE786425 UEX786425:UFA786425 UOT786425:UOW786425 UYP786425:UYS786425 VIL786425:VIO786425 VSH786425:VSK786425 WCD786425:WCG786425 WLZ786425:WMC786425 WVV786425:WVY786425 N851961:Q851961 JJ851961:JM851961 TF851961:TI851961 ADB851961:ADE851961 AMX851961:ANA851961 AWT851961:AWW851961 BGP851961:BGS851961 BQL851961:BQO851961 CAH851961:CAK851961 CKD851961:CKG851961 CTZ851961:CUC851961 DDV851961:DDY851961 DNR851961:DNU851961 DXN851961:DXQ851961 EHJ851961:EHM851961 ERF851961:ERI851961 FBB851961:FBE851961 FKX851961:FLA851961 FUT851961:FUW851961 GEP851961:GES851961 GOL851961:GOO851961 GYH851961:GYK851961 HID851961:HIG851961 HRZ851961:HSC851961 IBV851961:IBY851961 ILR851961:ILU851961 IVN851961:IVQ851961 JFJ851961:JFM851961 JPF851961:JPI851961 JZB851961:JZE851961 KIX851961:KJA851961 KST851961:KSW851961 LCP851961:LCS851961 LML851961:LMO851961 LWH851961:LWK851961 MGD851961:MGG851961 MPZ851961:MQC851961 MZV851961:MZY851961 NJR851961:NJU851961 NTN851961:NTQ851961 ODJ851961:ODM851961 ONF851961:ONI851961 OXB851961:OXE851961 PGX851961:PHA851961 PQT851961:PQW851961 QAP851961:QAS851961 QKL851961:QKO851961 QUH851961:QUK851961 RED851961:REG851961 RNZ851961:ROC851961 RXV851961:RXY851961 SHR851961:SHU851961 SRN851961:SRQ851961 TBJ851961:TBM851961 TLF851961:TLI851961 TVB851961:TVE851961 UEX851961:UFA851961 UOT851961:UOW851961 UYP851961:UYS851961 VIL851961:VIO851961 VSH851961:VSK851961 WCD851961:WCG851961 WLZ851961:WMC851961 WVV851961:WVY851961 N917497:Q917497 JJ917497:JM917497 TF917497:TI917497 ADB917497:ADE917497 AMX917497:ANA917497 AWT917497:AWW917497 BGP917497:BGS917497 BQL917497:BQO917497 CAH917497:CAK917497 CKD917497:CKG917497 CTZ917497:CUC917497 DDV917497:DDY917497 DNR917497:DNU917497 DXN917497:DXQ917497 EHJ917497:EHM917497 ERF917497:ERI917497 FBB917497:FBE917497 FKX917497:FLA917497 FUT917497:FUW917497 GEP917497:GES917497 GOL917497:GOO917497 GYH917497:GYK917497 HID917497:HIG917497 HRZ917497:HSC917497 IBV917497:IBY917497 ILR917497:ILU917497 IVN917497:IVQ917497 JFJ917497:JFM917497 JPF917497:JPI917497 JZB917497:JZE917497 KIX917497:KJA917497 KST917497:KSW917497 LCP917497:LCS917497 LML917497:LMO917497 LWH917497:LWK917497 MGD917497:MGG917497 MPZ917497:MQC917497 MZV917497:MZY917497 NJR917497:NJU917497 NTN917497:NTQ917497 ODJ917497:ODM917497 ONF917497:ONI917497 OXB917497:OXE917497 PGX917497:PHA917497 PQT917497:PQW917497 QAP917497:QAS917497 QKL917497:QKO917497 QUH917497:QUK917497 RED917497:REG917497 RNZ917497:ROC917497 RXV917497:RXY917497 SHR917497:SHU917497 SRN917497:SRQ917497 TBJ917497:TBM917497 TLF917497:TLI917497 TVB917497:TVE917497 UEX917497:UFA917497 UOT917497:UOW917497 UYP917497:UYS917497 VIL917497:VIO917497 VSH917497:VSK917497 WCD917497:WCG917497 WLZ917497:WMC917497 WVV917497:WVY917497 N983033:Q983033 JJ983033:JM983033 TF983033:TI983033 ADB983033:ADE983033 AMX983033:ANA983033 AWT983033:AWW983033 BGP983033:BGS983033 BQL983033:BQO983033 CAH983033:CAK983033 CKD983033:CKG983033 CTZ983033:CUC983033 DDV983033:DDY983033 DNR983033:DNU983033 DXN983033:DXQ983033 EHJ983033:EHM983033 ERF983033:ERI983033 FBB983033:FBE983033 FKX983033:FLA983033 FUT983033:FUW983033 GEP983033:GES983033 GOL983033:GOO983033 GYH983033:GYK983033 HID983033:HIG983033 HRZ983033:HSC983033 IBV983033:IBY983033 ILR983033:ILU983033 IVN983033:IVQ983033 JFJ983033:JFM983033 JPF983033:JPI983033 JZB983033:JZE983033 KIX983033:KJA983033 KST983033:KSW983033 LCP983033:LCS983033 LML983033:LMO983033 LWH983033:LWK983033 MGD983033:MGG983033 MPZ983033:MQC983033 MZV983033:MZY983033 NJR983033:NJU983033 NTN983033:NTQ983033 ODJ983033:ODM983033 ONF983033:ONI983033 OXB983033:OXE983033 PGX983033:PHA983033 PQT983033:PQW983033 QAP983033:QAS983033 QKL983033:QKO983033 QUH983033:QUK983033 RED983033:REG983033 RNZ983033:ROC983033 RXV983033:RXY983033 SHR983033:SHU983033 SRN983033:SRQ983033 TBJ983033:TBM983033 TLF983033:TLI983033 TVB983033:TVE983033 UEX983033:UFA983033 UOT983033:UOW983033 UYP983033:UYS983033 VIL983033:VIO983033 VSH983033:VSK983033 WCD983033:WCG983033 WLZ983033:WMC983033 WVV983033:WVY983033 N65606:Q65606 JJ65606:JM65606 TF65606:TI65606 ADB65606:ADE65606 AMX65606:ANA65606 AWT65606:AWW65606 BGP65606:BGS65606 BQL65606:BQO65606 CAH65606:CAK65606 CKD65606:CKG65606 CTZ65606:CUC65606 DDV65606:DDY65606 DNR65606:DNU65606 DXN65606:DXQ65606 EHJ65606:EHM65606 ERF65606:ERI65606 FBB65606:FBE65606 FKX65606:FLA65606 FUT65606:FUW65606 GEP65606:GES65606 GOL65606:GOO65606 GYH65606:GYK65606 HID65606:HIG65606 HRZ65606:HSC65606 IBV65606:IBY65606 ILR65606:ILU65606 IVN65606:IVQ65606 JFJ65606:JFM65606 JPF65606:JPI65606 JZB65606:JZE65606 KIX65606:KJA65606 KST65606:KSW65606 LCP65606:LCS65606 LML65606:LMO65606 LWH65606:LWK65606 MGD65606:MGG65606 MPZ65606:MQC65606 MZV65606:MZY65606 NJR65606:NJU65606 NTN65606:NTQ65606 ODJ65606:ODM65606 ONF65606:ONI65606 OXB65606:OXE65606 PGX65606:PHA65606 PQT65606:PQW65606 QAP65606:QAS65606 QKL65606:QKO65606 QUH65606:QUK65606 RED65606:REG65606 RNZ65606:ROC65606 RXV65606:RXY65606 SHR65606:SHU65606 SRN65606:SRQ65606 TBJ65606:TBM65606 TLF65606:TLI65606 TVB65606:TVE65606 UEX65606:UFA65606 UOT65606:UOW65606 UYP65606:UYS65606 VIL65606:VIO65606 VSH65606:VSK65606 WCD65606:WCG65606 WLZ65606:WMC65606 WVV65606:WVY65606 N131142:Q131142 JJ131142:JM131142 TF131142:TI131142 ADB131142:ADE131142 AMX131142:ANA131142 AWT131142:AWW131142 BGP131142:BGS131142 BQL131142:BQO131142 CAH131142:CAK131142 CKD131142:CKG131142 CTZ131142:CUC131142 DDV131142:DDY131142 DNR131142:DNU131142 DXN131142:DXQ131142 EHJ131142:EHM131142 ERF131142:ERI131142 FBB131142:FBE131142 FKX131142:FLA131142 FUT131142:FUW131142 GEP131142:GES131142 GOL131142:GOO131142 GYH131142:GYK131142 HID131142:HIG131142 HRZ131142:HSC131142 IBV131142:IBY131142 ILR131142:ILU131142 IVN131142:IVQ131142 JFJ131142:JFM131142 JPF131142:JPI131142 JZB131142:JZE131142 KIX131142:KJA131142 KST131142:KSW131142 LCP131142:LCS131142 LML131142:LMO131142 LWH131142:LWK131142 MGD131142:MGG131142 MPZ131142:MQC131142 MZV131142:MZY131142 NJR131142:NJU131142 NTN131142:NTQ131142 ODJ131142:ODM131142 ONF131142:ONI131142 OXB131142:OXE131142 PGX131142:PHA131142 PQT131142:PQW131142 QAP131142:QAS131142 QKL131142:QKO131142 QUH131142:QUK131142 RED131142:REG131142 RNZ131142:ROC131142 RXV131142:RXY131142 SHR131142:SHU131142 SRN131142:SRQ131142 TBJ131142:TBM131142 TLF131142:TLI131142 TVB131142:TVE131142 UEX131142:UFA131142 UOT131142:UOW131142 UYP131142:UYS131142 VIL131142:VIO131142 VSH131142:VSK131142 WCD131142:WCG131142 WLZ131142:WMC131142 WVV131142:WVY131142 N196678:Q196678 JJ196678:JM196678 TF196678:TI196678 ADB196678:ADE196678 AMX196678:ANA196678 AWT196678:AWW196678 BGP196678:BGS196678 BQL196678:BQO196678 CAH196678:CAK196678 CKD196678:CKG196678 CTZ196678:CUC196678 DDV196678:DDY196678 DNR196678:DNU196678 DXN196678:DXQ196678 EHJ196678:EHM196678 ERF196678:ERI196678 FBB196678:FBE196678 FKX196678:FLA196678 FUT196678:FUW196678 GEP196678:GES196678 GOL196678:GOO196678 GYH196678:GYK196678 HID196678:HIG196678 HRZ196678:HSC196678 IBV196678:IBY196678 ILR196678:ILU196678 IVN196678:IVQ196678 JFJ196678:JFM196678 JPF196678:JPI196678 JZB196678:JZE196678 KIX196678:KJA196678 KST196678:KSW196678 LCP196678:LCS196678 LML196678:LMO196678 LWH196678:LWK196678 MGD196678:MGG196678 MPZ196678:MQC196678 MZV196678:MZY196678 NJR196678:NJU196678 NTN196678:NTQ196678 ODJ196678:ODM196678 ONF196678:ONI196678 OXB196678:OXE196678 PGX196678:PHA196678 PQT196678:PQW196678 QAP196678:QAS196678 QKL196678:QKO196678 QUH196678:QUK196678 RED196678:REG196678 RNZ196678:ROC196678 RXV196678:RXY196678 SHR196678:SHU196678 SRN196678:SRQ196678 TBJ196678:TBM196678 TLF196678:TLI196678 TVB196678:TVE196678 UEX196678:UFA196678 UOT196678:UOW196678 UYP196678:UYS196678 VIL196678:VIO196678 VSH196678:VSK196678 WCD196678:WCG196678 WLZ196678:WMC196678 WVV196678:WVY196678 N262214:Q262214 JJ262214:JM262214 TF262214:TI262214 ADB262214:ADE262214 AMX262214:ANA262214 AWT262214:AWW262214 BGP262214:BGS262214 BQL262214:BQO262214 CAH262214:CAK262214 CKD262214:CKG262214 CTZ262214:CUC262214 DDV262214:DDY262214 DNR262214:DNU262214 DXN262214:DXQ262214 EHJ262214:EHM262214 ERF262214:ERI262214 FBB262214:FBE262214 FKX262214:FLA262214 FUT262214:FUW262214 GEP262214:GES262214 GOL262214:GOO262214 GYH262214:GYK262214 HID262214:HIG262214 HRZ262214:HSC262214 IBV262214:IBY262214 ILR262214:ILU262214 IVN262214:IVQ262214 JFJ262214:JFM262214 JPF262214:JPI262214 JZB262214:JZE262214 KIX262214:KJA262214 KST262214:KSW262214 LCP262214:LCS262214 LML262214:LMO262214 LWH262214:LWK262214 MGD262214:MGG262214 MPZ262214:MQC262214 MZV262214:MZY262214 NJR262214:NJU262214 NTN262214:NTQ262214 ODJ262214:ODM262214 ONF262214:ONI262214 OXB262214:OXE262214 PGX262214:PHA262214 PQT262214:PQW262214 QAP262214:QAS262214 QKL262214:QKO262214 QUH262214:QUK262214 RED262214:REG262214 RNZ262214:ROC262214 RXV262214:RXY262214 SHR262214:SHU262214 SRN262214:SRQ262214 TBJ262214:TBM262214 TLF262214:TLI262214 TVB262214:TVE262214 UEX262214:UFA262214 UOT262214:UOW262214 UYP262214:UYS262214 VIL262214:VIO262214 VSH262214:VSK262214 WCD262214:WCG262214 WLZ262214:WMC262214 WVV262214:WVY262214 N327750:Q327750 JJ327750:JM327750 TF327750:TI327750 ADB327750:ADE327750 AMX327750:ANA327750 AWT327750:AWW327750 BGP327750:BGS327750 BQL327750:BQO327750 CAH327750:CAK327750 CKD327750:CKG327750 CTZ327750:CUC327750 DDV327750:DDY327750 DNR327750:DNU327750 DXN327750:DXQ327750 EHJ327750:EHM327750 ERF327750:ERI327750 FBB327750:FBE327750 FKX327750:FLA327750 FUT327750:FUW327750 GEP327750:GES327750 GOL327750:GOO327750 GYH327750:GYK327750 HID327750:HIG327750 HRZ327750:HSC327750 IBV327750:IBY327750 ILR327750:ILU327750 IVN327750:IVQ327750 JFJ327750:JFM327750 JPF327750:JPI327750 JZB327750:JZE327750 KIX327750:KJA327750 KST327750:KSW327750 LCP327750:LCS327750 LML327750:LMO327750 LWH327750:LWK327750 MGD327750:MGG327750 MPZ327750:MQC327750 MZV327750:MZY327750 NJR327750:NJU327750 NTN327750:NTQ327750 ODJ327750:ODM327750 ONF327750:ONI327750 OXB327750:OXE327750 PGX327750:PHA327750 PQT327750:PQW327750 QAP327750:QAS327750 QKL327750:QKO327750 QUH327750:QUK327750 RED327750:REG327750 RNZ327750:ROC327750 RXV327750:RXY327750 SHR327750:SHU327750 SRN327750:SRQ327750 TBJ327750:TBM327750 TLF327750:TLI327750 TVB327750:TVE327750 UEX327750:UFA327750 UOT327750:UOW327750 UYP327750:UYS327750 VIL327750:VIO327750 VSH327750:VSK327750 WCD327750:WCG327750 WLZ327750:WMC327750 WVV327750:WVY327750 N393286:Q393286 JJ393286:JM393286 TF393286:TI393286 ADB393286:ADE393286 AMX393286:ANA393286 AWT393286:AWW393286 BGP393286:BGS393286 BQL393286:BQO393286 CAH393286:CAK393286 CKD393286:CKG393286 CTZ393286:CUC393286 DDV393286:DDY393286 DNR393286:DNU393286 DXN393286:DXQ393286 EHJ393286:EHM393286 ERF393286:ERI393286 FBB393286:FBE393286 FKX393286:FLA393286 FUT393286:FUW393286 GEP393286:GES393286 GOL393286:GOO393286 GYH393286:GYK393286 HID393286:HIG393286 HRZ393286:HSC393286 IBV393286:IBY393286 ILR393286:ILU393286 IVN393286:IVQ393286 JFJ393286:JFM393286 JPF393286:JPI393286 JZB393286:JZE393286 KIX393286:KJA393286 KST393286:KSW393286 LCP393286:LCS393286 LML393286:LMO393286 LWH393286:LWK393286 MGD393286:MGG393286 MPZ393286:MQC393286 MZV393286:MZY393286 NJR393286:NJU393286 NTN393286:NTQ393286 ODJ393286:ODM393286 ONF393286:ONI393286 OXB393286:OXE393286 PGX393286:PHA393286 PQT393286:PQW393286 QAP393286:QAS393286 QKL393286:QKO393286 QUH393286:QUK393286 RED393286:REG393286 RNZ393286:ROC393286 RXV393286:RXY393286 SHR393286:SHU393286 SRN393286:SRQ393286 TBJ393286:TBM393286 TLF393286:TLI393286 TVB393286:TVE393286 UEX393286:UFA393286 UOT393286:UOW393286 UYP393286:UYS393286 VIL393286:VIO393286 VSH393286:VSK393286 WCD393286:WCG393286 WLZ393286:WMC393286 WVV393286:WVY393286 N458822:Q458822 JJ458822:JM458822 TF458822:TI458822 ADB458822:ADE458822 AMX458822:ANA458822 AWT458822:AWW458822 BGP458822:BGS458822 BQL458822:BQO458822 CAH458822:CAK458822 CKD458822:CKG458822 CTZ458822:CUC458822 DDV458822:DDY458822 DNR458822:DNU458822 DXN458822:DXQ458822 EHJ458822:EHM458822 ERF458822:ERI458822 FBB458822:FBE458822 FKX458822:FLA458822 FUT458822:FUW458822 GEP458822:GES458822 GOL458822:GOO458822 GYH458822:GYK458822 HID458822:HIG458822 HRZ458822:HSC458822 IBV458822:IBY458822 ILR458822:ILU458822 IVN458822:IVQ458822 JFJ458822:JFM458822 JPF458822:JPI458822 JZB458822:JZE458822 KIX458822:KJA458822 KST458822:KSW458822 LCP458822:LCS458822 LML458822:LMO458822 LWH458822:LWK458822 MGD458822:MGG458822 MPZ458822:MQC458822 MZV458822:MZY458822 NJR458822:NJU458822 NTN458822:NTQ458822 ODJ458822:ODM458822 ONF458822:ONI458822 OXB458822:OXE458822 PGX458822:PHA458822 PQT458822:PQW458822 QAP458822:QAS458822 QKL458822:QKO458822 QUH458822:QUK458822 RED458822:REG458822 RNZ458822:ROC458822 RXV458822:RXY458822 SHR458822:SHU458822 SRN458822:SRQ458822 TBJ458822:TBM458822 TLF458822:TLI458822 TVB458822:TVE458822 UEX458822:UFA458822 UOT458822:UOW458822 UYP458822:UYS458822 VIL458822:VIO458822 VSH458822:VSK458822 WCD458822:WCG458822 WLZ458822:WMC458822 WVV458822:WVY458822 N524358:Q524358 JJ524358:JM524358 TF524358:TI524358 ADB524358:ADE524358 AMX524358:ANA524358 AWT524358:AWW524358 BGP524358:BGS524358 BQL524358:BQO524358 CAH524358:CAK524358 CKD524358:CKG524358 CTZ524358:CUC524358 DDV524358:DDY524358 DNR524358:DNU524358 DXN524358:DXQ524358 EHJ524358:EHM524358 ERF524358:ERI524358 FBB524358:FBE524358 FKX524358:FLA524358 FUT524358:FUW524358 GEP524358:GES524358 GOL524358:GOO524358 GYH524358:GYK524358 HID524358:HIG524358 HRZ524358:HSC524358 IBV524358:IBY524358 ILR524358:ILU524358 IVN524358:IVQ524358 JFJ524358:JFM524358 JPF524358:JPI524358 JZB524358:JZE524358 KIX524358:KJA524358 KST524358:KSW524358 LCP524358:LCS524358 LML524358:LMO524358 LWH524358:LWK524358 MGD524358:MGG524358 MPZ524358:MQC524358 MZV524358:MZY524358 NJR524358:NJU524358 NTN524358:NTQ524358 ODJ524358:ODM524358 ONF524358:ONI524358 OXB524358:OXE524358 PGX524358:PHA524358 PQT524358:PQW524358 QAP524358:QAS524358 QKL524358:QKO524358 QUH524358:QUK524358 RED524358:REG524358 RNZ524358:ROC524358 RXV524358:RXY524358 SHR524358:SHU524358 SRN524358:SRQ524358 TBJ524358:TBM524358 TLF524358:TLI524358 TVB524358:TVE524358 UEX524358:UFA524358 UOT524358:UOW524358 UYP524358:UYS524358 VIL524358:VIO524358 VSH524358:VSK524358 WCD524358:WCG524358 WLZ524358:WMC524358 WVV524358:WVY524358 N589894:Q589894 JJ589894:JM589894 TF589894:TI589894 ADB589894:ADE589894 AMX589894:ANA589894 AWT589894:AWW589894 BGP589894:BGS589894 BQL589894:BQO589894 CAH589894:CAK589894 CKD589894:CKG589894 CTZ589894:CUC589894 DDV589894:DDY589894 DNR589894:DNU589894 DXN589894:DXQ589894 EHJ589894:EHM589894 ERF589894:ERI589894 FBB589894:FBE589894 FKX589894:FLA589894 FUT589894:FUW589894 GEP589894:GES589894 GOL589894:GOO589894 GYH589894:GYK589894 HID589894:HIG589894 HRZ589894:HSC589894 IBV589894:IBY589894 ILR589894:ILU589894 IVN589894:IVQ589894 JFJ589894:JFM589894 JPF589894:JPI589894 JZB589894:JZE589894 KIX589894:KJA589894 KST589894:KSW589894 LCP589894:LCS589894 LML589894:LMO589894 LWH589894:LWK589894 MGD589894:MGG589894 MPZ589894:MQC589894 MZV589894:MZY589894 NJR589894:NJU589894 NTN589894:NTQ589894 ODJ589894:ODM589894 ONF589894:ONI589894 OXB589894:OXE589894 PGX589894:PHA589894 PQT589894:PQW589894 QAP589894:QAS589894 QKL589894:QKO589894 QUH589894:QUK589894 RED589894:REG589894 RNZ589894:ROC589894 RXV589894:RXY589894 SHR589894:SHU589894 SRN589894:SRQ589894 TBJ589894:TBM589894 TLF589894:TLI589894 TVB589894:TVE589894 UEX589894:UFA589894 UOT589894:UOW589894 UYP589894:UYS589894 VIL589894:VIO589894 VSH589894:VSK589894 WCD589894:WCG589894 WLZ589894:WMC589894 WVV589894:WVY589894 N655430:Q655430 JJ655430:JM655430 TF655430:TI655430 ADB655430:ADE655430 AMX655430:ANA655430 AWT655430:AWW655430 BGP655430:BGS655430 BQL655430:BQO655430 CAH655430:CAK655430 CKD655430:CKG655430 CTZ655430:CUC655430 DDV655430:DDY655430 DNR655430:DNU655430 DXN655430:DXQ655430 EHJ655430:EHM655430 ERF655430:ERI655430 FBB655430:FBE655430 FKX655430:FLA655430 FUT655430:FUW655430 GEP655430:GES655430 GOL655430:GOO655430 GYH655430:GYK655430 HID655430:HIG655430 HRZ655430:HSC655430 IBV655430:IBY655430 ILR655430:ILU655430 IVN655430:IVQ655430 JFJ655430:JFM655430 JPF655430:JPI655430 JZB655430:JZE655430 KIX655430:KJA655430 KST655430:KSW655430 LCP655430:LCS655430 LML655430:LMO655430 LWH655430:LWK655430 MGD655430:MGG655430 MPZ655430:MQC655430 MZV655430:MZY655430 NJR655430:NJU655430 NTN655430:NTQ655430 ODJ655430:ODM655430 ONF655430:ONI655430 OXB655430:OXE655430 PGX655430:PHA655430 PQT655430:PQW655430 QAP655430:QAS655430 QKL655430:QKO655430 QUH655430:QUK655430 RED655430:REG655430 RNZ655430:ROC655430 RXV655430:RXY655430 SHR655430:SHU655430 SRN655430:SRQ655430 TBJ655430:TBM655430 TLF655430:TLI655430 TVB655430:TVE655430 UEX655430:UFA655430 UOT655430:UOW655430 UYP655430:UYS655430 VIL655430:VIO655430 VSH655430:VSK655430 WCD655430:WCG655430 WLZ655430:WMC655430 WVV655430:WVY655430 N720966:Q720966 JJ720966:JM720966 TF720966:TI720966 ADB720966:ADE720966 AMX720966:ANA720966 AWT720966:AWW720966 BGP720966:BGS720966 BQL720966:BQO720966 CAH720966:CAK720966 CKD720966:CKG720966 CTZ720966:CUC720966 DDV720966:DDY720966 DNR720966:DNU720966 DXN720966:DXQ720966 EHJ720966:EHM720966 ERF720966:ERI720966 FBB720966:FBE720966 FKX720966:FLA720966 FUT720966:FUW720966 GEP720966:GES720966 GOL720966:GOO720966 GYH720966:GYK720966 HID720966:HIG720966 HRZ720966:HSC720966 IBV720966:IBY720966 ILR720966:ILU720966 IVN720966:IVQ720966 JFJ720966:JFM720966 JPF720966:JPI720966 JZB720966:JZE720966 KIX720966:KJA720966 KST720966:KSW720966 LCP720966:LCS720966 LML720966:LMO720966 LWH720966:LWK720966 MGD720966:MGG720966 MPZ720966:MQC720966 MZV720966:MZY720966 NJR720966:NJU720966 NTN720966:NTQ720966 ODJ720966:ODM720966 ONF720966:ONI720966 OXB720966:OXE720966 PGX720966:PHA720966 PQT720966:PQW720966 QAP720966:QAS720966 QKL720966:QKO720966 QUH720966:QUK720966 RED720966:REG720966 RNZ720966:ROC720966 RXV720966:RXY720966 SHR720966:SHU720966 SRN720966:SRQ720966 TBJ720966:TBM720966 TLF720966:TLI720966 TVB720966:TVE720966 UEX720966:UFA720966 UOT720966:UOW720966 UYP720966:UYS720966 VIL720966:VIO720966 VSH720966:VSK720966 WCD720966:WCG720966 WLZ720966:WMC720966 WVV720966:WVY720966 N786502:Q786502 JJ786502:JM786502 TF786502:TI786502 ADB786502:ADE786502 AMX786502:ANA786502 AWT786502:AWW786502 BGP786502:BGS786502 BQL786502:BQO786502 CAH786502:CAK786502 CKD786502:CKG786502 CTZ786502:CUC786502 DDV786502:DDY786502 DNR786502:DNU786502 DXN786502:DXQ786502 EHJ786502:EHM786502 ERF786502:ERI786502 FBB786502:FBE786502 FKX786502:FLA786502 FUT786502:FUW786502 GEP786502:GES786502 GOL786502:GOO786502 GYH786502:GYK786502 HID786502:HIG786502 HRZ786502:HSC786502 IBV786502:IBY786502 ILR786502:ILU786502 IVN786502:IVQ786502 JFJ786502:JFM786502 JPF786502:JPI786502 JZB786502:JZE786502 KIX786502:KJA786502 KST786502:KSW786502 LCP786502:LCS786502 LML786502:LMO786502 LWH786502:LWK786502 MGD786502:MGG786502 MPZ786502:MQC786502 MZV786502:MZY786502 NJR786502:NJU786502 NTN786502:NTQ786502 ODJ786502:ODM786502 ONF786502:ONI786502 OXB786502:OXE786502 PGX786502:PHA786502 PQT786502:PQW786502 QAP786502:QAS786502 QKL786502:QKO786502 QUH786502:QUK786502 RED786502:REG786502 RNZ786502:ROC786502 RXV786502:RXY786502 SHR786502:SHU786502 SRN786502:SRQ786502 TBJ786502:TBM786502 TLF786502:TLI786502 TVB786502:TVE786502 UEX786502:UFA786502 UOT786502:UOW786502 UYP786502:UYS786502 VIL786502:VIO786502 VSH786502:VSK786502 WCD786502:WCG786502 WLZ786502:WMC786502 WVV786502:WVY786502 N852038:Q852038 JJ852038:JM852038 TF852038:TI852038 ADB852038:ADE852038 AMX852038:ANA852038 AWT852038:AWW852038 BGP852038:BGS852038 BQL852038:BQO852038 CAH852038:CAK852038 CKD852038:CKG852038 CTZ852038:CUC852038 DDV852038:DDY852038 DNR852038:DNU852038 DXN852038:DXQ852038 EHJ852038:EHM852038 ERF852038:ERI852038 FBB852038:FBE852038 FKX852038:FLA852038 FUT852038:FUW852038 GEP852038:GES852038 GOL852038:GOO852038 GYH852038:GYK852038 HID852038:HIG852038 HRZ852038:HSC852038 IBV852038:IBY852038 ILR852038:ILU852038 IVN852038:IVQ852038 JFJ852038:JFM852038 JPF852038:JPI852038 JZB852038:JZE852038 KIX852038:KJA852038 KST852038:KSW852038 LCP852038:LCS852038 LML852038:LMO852038 LWH852038:LWK852038 MGD852038:MGG852038 MPZ852038:MQC852038 MZV852038:MZY852038 NJR852038:NJU852038 NTN852038:NTQ852038 ODJ852038:ODM852038 ONF852038:ONI852038 OXB852038:OXE852038 PGX852038:PHA852038 PQT852038:PQW852038 QAP852038:QAS852038 QKL852038:QKO852038 QUH852038:QUK852038 RED852038:REG852038 RNZ852038:ROC852038 RXV852038:RXY852038 SHR852038:SHU852038 SRN852038:SRQ852038 TBJ852038:TBM852038 TLF852038:TLI852038 TVB852038:TVE852038 UEX852038:UFA852038 UOT852038:UOW852038 UYP852038:UYS852038 VIL852038:VIO852038 VSH852038:VSK852038 WCD852038:WCG852038 WLZ852038:WMC852038 WVV852038:WVY852038 N917574:Q917574 JJ917574:JM917574 TF917574:TI917574 ADB917574:ADE917574 AMX917574:ANA917574 AWT917574:AWW917574 BGP917574:BGS917574 BQL917574:BQO917574 CAH917574:CAK917574 CKD917574:CKG917574 CTZ917574:CUC917574 DDV917574:DDY917574 DNR917574:DNU917574 DXN917574:DXQ917574 EHJ917574:EHM917574 ERF917574:ERI917574 FBB917574:FBE917574 FKX917574:FLA917574 FUT917574:FUW917574 GEP917574:GES917574 GOL917574:GOO917574 GYH917574:GYK917574 HID917574:HIG917574 HRZ917574:HSC917574 IBV917574:IBY917574 ILR917574:ILU917574 IVN917574:IVQ917574 JFJ917574:JFM917574 JPF917574:JPI917574 JZB917574:JZE917574 KIX917574:KJA917574 KST917574:KSW917574 LCP917574:LCS917574 LML917574:LMO917574 LWH917574:LWK917574 MGD917574:MGG917574 MPZ917574:MQC917574 MZV917574:MZY917574 NJR917574:NJU917574 NTN917574:NTQ917574 ODJ917574:ODM917574 ONF917574:ONI917574 OXB917574:OXE917574 PGX917574:PHA917574 PQT917574:PQW917574 QAP917574:QAS917574 QKL917574:QKO917574 QUH917574:QUK917574 RED917574:REG917574 RNZ917574:ROC917574 RXV917574:RXY917574 SHR917574:SHU917574 SRN917574:SRQ917574 TBJ917574:TBM917574 TLF917574:TLI917574 TVB917574:TVE917574 UEX917574:UFA917574 UOT917574:UOW917574 UYP917574:UYS917574 VIL917574:VIO917574 VSH917574:VSK917574 WCD917574:WCG917574 WLZ917574:WMC917574 WVV917574:WVY917574 N983110:Q983110 JJ983110:JM983110 TF983110:TI983110 ADB983110:ADE983110 AMX983110:ANA983110 AWT983110:AWW983110 BGP983110:BGS983110 BQL983110:BQO983110 CAH983110:CAK983110 CKD983110:CKG983110 CTZ983110:CUC983110 DDV983110:DDY983110 DNR983110:DNU983110 DXN983110:DXQ983110 EHJ983110:EHM983110 ERF983110:ERI983110 FBB983110:FBE983110 FKX983110:FLA983110 FUT983110:FUW983110 GEP983110:GES983110 GOL983110:GOO983110 GYH983110:GYK983110 HID983110:HIG983110 HRZ983110:HSC983110 IBV983110:IBY983110 ILR983110:ILU983110 IVN983110:IVQ983110 JFJ983110:JFM983110 JPF983110:JPI983110 JZB983110:JZE983110 KIX983110:KJA983110 KST983110:KSW983110 LCP983110:LCS983110 LML983110:LMO983110 LWH983110:LWK983110 MGD983110:MGG983110 MPZ983110:MQC983110 MZV983110:MZY983110 NJR983110:NJU983110 NTN983110:NTQ983110 ODJ983110:ODM983110 ONF983110:ONI983110 OXB983110:OXE983110 PGX983110:PHA983110 PQT983110:PQW983110 QAP983110:QAS983110 QKL983110:QKO983110 QUH983110:QUK983110 RED983110:REG983110 RNZ983110:ROC983110 RXV983110:RXY983110 SHR983110:SHU983110 SRN983110:SRQ983110 TBJ983110:TBM983110 TLF983110:TLI983110 TVB983110:TVE983110 UEX983110:UFA983110 UOT983110:UOW983110 UYP983110:UYS983110 VIL983110:VIO983110 VSH983110:VSK983110 WCD983110:WCG983110 WLZ983110:WMC983110 WVV983110:WVY983110 N65608:Q65608 JJ65608:JM65608 TF65608:TI65608 ADB65608:ADE65608 AMX65608:ANA65608 AWT65608:AWW65608 BGP65608:BGS65608 BQL65608:BQO65608 CAH65608:CAK65608 CKD65608:CKG65608 CTZ65608:CUC65608 DDV65608:DDY65608 DNR65608:DNU65608 DXN65608:DXQ65608 EHJ65608:EHM65608 ERF65608:ERI65608 FBB65608:FBE65608 FKX65608:FLA65608 FUT65608:FUW65608 GEP65608:GES65608 GOL65608:GOO65608 GYH65608:GYK65608 HID65608:HIG65608 HRZ65608:HSC65608 IBV65608:IBY65608 ILR65608:ILU65608 IVN65608:IVQ65608 JFJ65608:JFM65608 JPF65608:JPI65608 JZB65608:JZE65608 KIX65608:KJA65608 KST65608:KSW65608 LCP65608:LCS65608 LML65608:LMO65608 LWH65608:LWK65608 MGD65608:MGG65608 MPZ65608:MQC65608 MZV65608:MZY65608 NJR65608:NJU65608 NTN65608:NTQ65608 ODJ65608:ODM65608 ONF65608:ONI65608 OXB65608:OXE65608 PGX65608:PHA65608 PQT65608:PQW65608 QAP65608:QAS65608 QKL65608:QKO65608 QUH65608:QUK65608 RED65608:REG65608 RNZ65608:ROC65608 RXV65608:RXY65608 SHR65608:SHU65608 SRN65608:SRQ65608 TBJ65608:TBM65608 TLF65608:TLI65608 TVB65608:TVE65608 UEX65608:UFA65608 UOT65608:UOW65608 UYP65608:UYS65608 VIL65608:VIO65608 VSH65608:VSK65608 WCD65608:WCG65608 WLZ65608:WMC65608 WVV65608:WVY65608 N131144:Q131144 JJ131144:JM131144 TF131144:TI131144 ADB131144:ADE131144 AMX131144:ANA131144 AWT131144:AWW131144 BGP131144:BGS131144 BQL131144:BQO131144 CAH131144:CAK131144 CKD131144:CKG131144 CTZ131144:CUC131144 DDV131144:DDY131144 DNR131144:DNU131144 DXN131144:DXQ131144 EHJ131144:EHM131144 ERF131144:ERI131144 FBB131144:FBE131144 FKX131144:FLA131144 FUT131144:FUW131144 GEP131144:GES131144 GOL131144:GOO131144 GYH131144:GYK131144 HID131144:HIG131144 HRZ131144:HSC131144 IBV131144:IBY131144 ILR131144:ILU131144 IVN131144:IVQ131144 JFJ131144:JFM131144 JPF131144:JPI131144 JZB131144:JZE131144 KIX131144:KJA131144 KST131144:KSW131144 LCP131144:LCS131144 LML131144:LMO131144 LWH131144:LWK131144 MGD131144:MGG131144 MPZ131144:MQC131144 MZV131144:MZY131144 NJR131144:NJU131144 NTN131144:NTQ131144 ODJ131144:ODM131144 ONF131144:ONI131144 OXB131144:OXE131144 PGX131144:PHA131144 PQT131144:PQW131144 QAP131144:QAS131144 QKL131144:QKO131144 QUH131144:QUK131144 RED131144:REG131144 RNZ131144:ROC131144 RXV131144:RXY131144 SHR131144:SHU131144 SRN131144:SRQ131144 TBJ131144:TBM131144 TLF131144:TLI131144 TVB131144:TVE131144 UEX131144:UFA131144 UOT131144:UOW131144 UYP131144:UYS131144 VIL131144:VIO131144 VSH131144:VSK131144 WCD131144:WCG131144 WLZ131144:WMC131144 WVV131144:WVY131144 N196680:Q196680 JJ196680:JM196680 TF196680:TI196680 ADB196680:ADE196680 AMX196680:ANA196680 AWT196680:AWW196680 BGP196680:BGS196680 BQL196680:BQO196680 CAH196680:CAK196680 CKD196680:CKG196680 CTZ196680:CUC196680 DDV196680:DDY196680 DNR196680:DNU196680 DXN196680:DXQ196680 EHJ196680:EHM196680 ERF196680:ERI196680 FBB196680:FBE196680 FKX196680:FLA196680 FUT196680:FUW196680 GEP196680:GES196680 GOL196680:GOO196680 GYH196680:GYK196680 HID196680:HIG196680 HRZ196680:HSC196680 IBV196680:IBY196680 ILR196680:ILU196680 IVN196680:IVQ196680 JFJ196680:JFM196680 JPF196680:JPI196680 JZB196680:JZE196680 KIX196680:KJA196680 KST196680:KSW196680 LCP196680:LCS196680 LML196680:LMO196680 LWH196680:LWK196680 MGD196680:MGG196680 MPZ196680:MQC196680 MZV196680:MZY196680 NJR196680:NJU196680 NTN196680:NTQ196680 ODJ196680:ODM196680 ONF196680:ONI196680 OXB196680:OXE196680 PGX196680:PHA196680 PQT196680:PQW196680 QAP196680:QAS196680 QKL196680:QKO196680 QUH196680:QUK196680 RED196680:REG196680 RNZ196680:ROC196680 RXV196680:RXY196680 SHR196680:SHU196680 SRN196680:SRQ196680 TBJ196680:TBM196680 TLF196680:TLI196680 TVB196680:TVE196680 UEX196680:UFA196680 UOT196680:UOW196680 UYP196680:UYS196680 VIL196680:VIO196680 VSH196680:VSK196680 WCD196680:WCG196680 WLZ196680:WMC196680 WVV196680:WVY196680 N262216:Q262216 JJ262216:JM262216 TF262216:TI262216 ADB262216:ADE262216 AMX262216:ANA262216 AWT262216:AWW262216 BGP262216:BGS262216 BQL262216:BQO262216 CAH262216:CAK262216 CKD262216:CKG262216 CTZ262216:CUC262216 DDV262216:DDY262216 DNR262216:DNU262216 DXN262216:DXQ262216 EHJ262216:EHM262216 ERF262216:ERI262216 FBB262216:FBE262216 FKX262216:FLA262216 FUT262216:FUW262216 GEP262216:GES262216 GOL262216:GOO262216 GYH262216:GYK262216 HID262216:HIG262216 HRZ262216:HSC262216 IBV262216:IBY262216 ILR262216:ILU262216 IVN262216:IVQ262216 JFJ262216:JFM262216 JPF262216:JPI262216 JZB262216:JZE262216 KIX262216:KJA262216 KST262216:KSW262216 LCP262216:LCS262216 LML262216:LMO262216 LWH262216:LWK262216 MGD262216:MGG262216 MPZ262216:MQC262216 MZV262216:MZY262216 NJR262216:NJU262216 NTN262216:NTQ262216 ODJ262216:ODM262216 ONF262216:ONI262216 OXB262216:OXE262216 PGX262216:PHA262216 PQT262216:PQW262216 QAP262216:QAS262216 QKL262216:QKO262216 QUH262216:QUK262216 RED262216:REG262216 RNZ262216:ROC262216 RXV262216:RXY262216 SHR262216:SHU262216 SRN262216:SRQ262216 TBJ262216:TBM262216 TLF262216:TLI262216 TVB262216:TVE262216 UEX262216:UFA262216 UOT262216:UOW262216 UYP262216:UYS262216 VIL262216:VIO262216 VSH262216:VSK262216 WCD262216:WCG262216 WLZ262216:WMC262216 WVV262216:WVY262216 N327752:Q327752 JJ327752:JM327752 TF327752:TI327752 ADB327752:ADE327752 AMX327752:ANA327752 AWT327752:AWW327752 BGP327752:BGS327752 BQL327752:BQO327752 CAH327752:CAK327752 CKD327752:CKG327752 CTZ327752:CUC327752 DDV327752:DDY327752 DNR327752:DNU327752 DXN327752:DXQ327752 EHJ327752:EHM327752 ERF327752:ERI327752 FBB327752:FBE327752 FKX327752:FLA327752 FUT327752:FUW327752 GEP327752:GES327752 GOL327752:GOO327752 GYH327752:GYK327752 HID327752:HIG327752 HRZ327752:HSC327752 IBV327752:IBY327752 ILR327752:ILU327752 IVN327752:IVQ327752 JFJ327752:JFM327752 JPF327752:JPI327752 JZB327752:JZE327752 KIX327752:KJA327752 KST327752:KSW327752 LCP327752:LCS327752 LML327752:LMO327752 LWH327752:LWK327752 MGD327752:MGG327752 MPZ327752:MQC327752 MZV327752:MZY327752 NJR327752:NJU327752 NTN327752:NTQ327752 ODJ327752:ODM327752 ONF327752:ONI327752 OXB327752:OXE327752 PGX327752:PHA327752 PQT327752:PQW327752 QAP327752:QAS327752 QKL327752:QKO327752 QUH327752:QUK327752 RED327752:REG327752 RNZ327752:ROC327752 RXV327752:RXY327752 SHR327752:SHU327752 SRN327752:SRQ327752 TBJ327752:TBM327752 TLF327752:TLI327752 TVB327752:TVE327752 UEX327752:UFA327752 UOT327752:UOW327752 UYP327752:UYS327752 VIL327752:VIO327752 VSH327752:VSK327752 WCD327752:WCG327752 WLZ327752:WMC327752 WVV327752:WVY327752 N393288:Q393288 JJ393288:JM393288 TF393288:TI393288 ADB393288:ADE393288 AMX393288:ANA393288 AWT393288:AWW393288 BGP393288:BGS393288 BQL393288:BQO393288 CAH393288:CAK393288 CKD393288:CKG393288 CTZ393288:CUC393288 DDV393288:DDY393288 DNR393288:DNU393288 DXN393288:DXQ393288 EHJ393288:EHM393288 ERF393288:ERI393288 FBB393288:FBE393288 FKX393288:FLA393288 FUT393288:FUW393288 GEP393288:GES393288 GOL393288:GOO393288 GYH393288:GYK393288 HID393288:HIG393288 HRZ393288:HSC393288 IBV393288:IBY393288 ILR393288:ILU393288 IVN393288:IVQ393288 JFJ393288:JFM393288 JPF393288:JPI393288 JZB393288:JZE393288 KIX393288:KJA393288 KST393288:KSW393288 LCP393288:LCS393288 LML393288:LMO393288 LWH393288:LWK393288 MGD393288:MGG393288 MPZ393288:MQC393288 MZV393288:MZY393288 NJR393288:NJU393288 NTN393288:NTQ393288 ODJ393288:ODM393288 ONF393288:ONI393288 OXB393288:OXE393288 PGX393288:PHA393288 PQT393288:PQW393288 QAP393288:QAS393288 QKL393288:QKO393288 QUH393288:QUK393288 RED393288:REG393288 RNZ393288:ROC393288 RXV393288:RXY393288 SHR393288:SHU393288 SRN393288:SRQ393288 TBJ393288:TBM393288 TLF393288:TLI393288 TVB393288:TVE393288 UEX393288:UFA393288 UOT393288:UOW393288 UYP393288:UYS393288 VIL393288:VIO393288 VSH393288:VSK393288 WCD393288:WCG393288 WLZ393288:WMC393288 WVV393288:WVY393288 N458824:Q458824 JJ458824:JM458824 TF458824:TI458824 ADB458824:ADE458824 AMX458824:ANA458824 AWT458824:AWW458824 BGP458824:BGS458824 BQL458824:BQO458824 CAH458824:CAK458824 CKD458824:CKG458824 CTZ458824:CUC458824 DDV458824:DDY458824 DNR458824:DNU458824 DXN458824:DXQ458824 EHJ458824:EHM458824 ERF458824:ERI458824 FBB458824:FBE458824 FKX458824:FLA458824 FUT458824:FUW458824 GEP458824:GES458824 GOL458824:GOO458824 GYH458824:GYK458824 HID458824:HIG458824 HRZ458824:HSC458824 IBV458824:IBY458824 ILR458824:ILU458824 IVN458824:IVQ458824 JFJ458824:JFM458824 JPF458824:JPI458824 JZB458824:JZE458824 KIX458824:KJA458824 KST458824:KSW458824 LCP458824:LCS458824 LML458824:LMO458824 LWH458824:LWK458824 MGD458824:MGG458824 MPZ458824:MQC458824 MZV458824:MZY458824 NJR458824:NJU458824 NTN458824:NTQ458824 ODJ458824:ODM458824 ONF458824:ONI458824 OXB458824:OXE458824 PGX458824:PHA458824 PQT458824:PQW458824 QAP458824:QAS458824 QKL458824:QKO458824 QUH458824:QUK458824 RED458824:REG458824 RNZ458824:ROC458824 RXV458824:RXY458824 SHR458824:SHU458824 SRN458824:SRQ458824 TBJ458824:TBM458824 TLF458824:TLI458824 TVB458824:TVE458824 UEX458824:UFA458824 UOT458824:UOW458824 UYP458824:UYS458824 VIL458824:VIO458824 VSH458824:VSK458824 WCD458824:WCG458824 WLZ458824:WMC458824 WVV458824:WVY458824 N524360:Q524360 JJ524360:JM524360 TF524360:TI524360 ADB524360:ADE524360 AMX524360:ANA524360 AWT524360:AWW524360 BGP524360:BGS524360 BQL524360:BQO524360 CAH524360:CAK524360 CKD524360:CKG524360 CTZ524360:CUC524360 DDV524360:DDY524360 DNR524360:DNU524360 DXN524360:DXQ524360 EHJ524360:EHM524360 ERF524360:ERI524360 FBB524360:FBE524360 FKX524360:FLA524360 FUT524360:FUW524360 GEP524360:GES524360 GOL524360:GOO524360 GYH524360:GYK524360 HID524360:HIG524360 HRZ524360:HSC524360 IBV524360:IBY524360 ILR524360:ILU524360 IVN524360:IVQ524360 JFJ524360:JFM524360 JPF524360:JPI524360 JZB524360:JZE524360 KIX524360:KJA524360 KST524360:KSW524360 LCP524360:LCS524360 LML524360:LMO524360 LWH524360:LWK524360 MGD524360:MGG524360 MPZ524360:MQC524360 MZV524360:MZY524360 NJR524360:NJU524360 NTN524360:NTQ524360 ODJ524360:ODM524360 ONF524360:ONI524360 OXB524360:OXE524360 PGX524360:PHA524360 PQT524360:PQW524360 QAP524360:QAS524360 QKL524360:QKO524360 QUH524360:QUK524360 RED524360:REG524360 RNZ524360:ROC524360 RXV524360:RXY524360 SHR524360:SHU524360 SRN524360:SRQ524360 TBJ524360:TBM524360 TLF524360:TLI524360 TVB524360:TVE524360 UEX524360:UFA524360 UOT524360:UOW524360 UYP524360:UYS524360 VIL524360:VIO524360 VSH524360:VSK524360 WCD524360:WCG524360 WLZ524360:WMC524360 WVV524360:WVY524360 N589896:Q589896 JJ589896:JM589896 TF589896:TI589896 ADB589896:ADE589896 AMX589896:ANA589896 AWT589896:AWW589896 BGP589896:BGS589896 BQL589896:BQO589896 CAH589896:CAK589896 CKD589896:CKG589896 CTZ589896:CUC589896 DDV589896:DDY589896 DNR589896:DNU589896 DXN589896:DXQ589896 EHJ589896:EHM589896 ERF589896:ERI589896 FBB589896:FBE589896 FKX589896:FLA589896 FUT589896:FUW589896 GEP589896:GES589896 GOL589896:GOO589896 GYH589896:GYK589896 HID589896:HIG589896 HRZ589896:HSC589896 IBV589896:IBY589896 ILR589896:ILU589896 IVN589896:IVQ589896 JFJ589896:JFM589896 JPF589896:JPI589896 JZB589896:JZE589896 KIX589896:KJA589896 KST589896:KSW589896 LCP589896:LCS589896 LML589896:LMO589896 LWH589896:LWK589896 MGD589896:MGG589896 MPZ589896:MQC589896 MZV589896:MZY589896 NJR589896:NJU589896 NTN589896:NTQ589896 ODJ589896:ODM589896 ONF589896:ONI589896 OXB589896:OXE589896 PGX589896:PHA589896 PQT589896:PQW589896 QAP589896:QAS589896 QKL589896:QKO589896 QUH589896:QUK589896 RED589896:REG589896 RNZ589896:ROC589896 RXV589896:RXY589896 SHR589896:SHU589896 SRN589896:SRQ589896 TBJ589896:TBM589896 TLF589896:TLI589896 TVB589896:TVE589896 UEX589896:UFA589896 UOT589896:UOW589896 UYP589896:UYS589896 VIL589896:VIO589896 VSH589896:VSK589896 WCD589896:WCG589896 WLZ589896:WMC589896 WVV589896:WVY589896 N655432:Q655432 JJ655432:JM655432 TF655432:TI655432 ADB655432:ADE655432 AMX655432:ANA655432 AWT655432:AWW655432 BGP655432:BGS655432 BQL655432:BQO655432 CAH655432:CAK655432 CKD655432:CKG655432 CTZ655432:CUC655432 DDV655432:DDY655432 DNR655432:DNU655432 DXN655432:DXQ655432 EHJ655432:EHM655432 ERF655432:ERI655432 FBB655432:FBE655432 FKX655432:FLA655432 FUT655432:FUW655432 GEP655432:GES655432 GOL655432:GOO655432 GYH655432:GYK655432 HID655432:HIG655432 HRZ655432:HSC655432 IBV655432:IBY655432 ILR655432:ILU655432 IVN655432:IVQ655432 JFJ655432:JFM655432 JPF655432:JPI655432 JZB655432:JZE655432 KIX655432:KJA655432 KST655432:KSW655432 LCP655432:LCS655432 LML655432:LMO655432 LWH655432:LWK655432 MGD655432:MGG655432 MPZ655432:MQC655432 MZV655432:MZY655432 NJR655432:NJU655432 NTN655432:NTQ655432 ODJ655432:ODM655432 ONF655432:ONI655432 OXB655432:OXE655432 PGX655432:PHA655432 PQT655432:PQW655432 QAP655432:QAS655432 QKL655432:QKO655432 QUH655432:QUK655432 RED655432:REG655432 RNZ655432:ROC655432 RXV655432:RXY655432 SHR655432:SHU655432 SRN655432:SRQ655432 TBJ655432:TBM655432 TLF655432:TLI655432 TVB655432:TVE655432 UEX655432:UFA655432 UOT655432:UOW655432 UYP655432:UYS655432 VIL655432:VIO655432 VSH655432:VSK655432 WCD655432:WCG655432 WLZ655432:WMC655432 WVV655432:WVY655432 N720968:Q720968 JJ720968:JM720968 TF720968:TI720968 ADB720968:ADE720968 AMX720968:ANA720968 AWT720968:AWW720968 BGP720968:BGS720968 BQL720968:BQO720968 CAH720968:CAK720968 CKD720968:CKG720968 CTZ720968:CUC720968 DDV720968:DDY720968 DNR720968:DNU720968 DXN720968:DXQ720968 EHJ720968:EHM720968 ERF720968:ERI720968 FBB720968:FBE720968 FKX720968:FLA720968 FUT720968:FUW720968 GEP720968:GES720968 GOL720968:GOO720968 GYH720968:GYK720968 HID720968:HIG720968 HRZ720968:HSC720968 IBV720968:IBY720968 ILR720968:ILU720968 IVN720968:IVQ720968 JFJ720968:JFM720968 JPF720968:JPI720968 JZB720968:JZE720968 KIX720968:KJA720968 KST720968:KSW720968 LCP720968:LCS720968 LML720968:LMO720968 LWH720968:LWK720968 MGD720968:MGG720968 MPZ720968:MQC720968 MZV720968:MZY720968 NJR720968:NJU720968 NTN720968:NTQ720968 ODJ720968:ODM720968 ONF720968:ONI720968 OXB720968:OXE720968 PGX720968:PHA720968 PQT720968:PQW720968 QAP720968:QAS720968 QKL720968:QKO720968 QUH720968:QUK720968 RED720968:REG720968 RNZ720968:ROC720968 RXV720968:RXY720968 SHR720968:SHU720968 SRN720968:SRQ720968 TBJ720968:TBM720968 TLF720968:TLI720968 TVB720968:TVE720968 UEX720968:UFA720968 UOT720968:UOW720968 UYP720968:UYS720968 VIL720968:VIO720968 VSH720968:VSK720968 WCD720968:WCG720968 WLZ720968:WMC720968 WVV720968:WVY720968 N786504:Q786504 JJ786504:JM786504 TF786504:TI786504 ADB786504:ADE786504 AMX786504:ANA786504 AWT786504:AWW786504 BGP786504:BGS786504 BQL786504:BQO786504 CAH786504:CAK786504 CKD786504:CKG786504 CTZ786504:CUC786504 DDV786504:DDY786504 DNR786504:DNU786504 DXN786504:DXQ786504 EHJ786504:EHM786504 ERF786504:ERI786504 FBB786504:FBE786504 FKX786504:FLA786504 FUT786504:FUW786504 GEP786504:GES786504 GOL786504:GOO786504 GYH786504:GYK786504 HID786504:HIG786504 HRZ786504:HSC786504 IBV786504:IBY786504 ILR786504:ILU786504 IVN786504:IVQ786504 JFJ786504:JFM786504 JPF786504:JPI786504 JZB786504:JZE786504 KIX786504:KJA786504 KST786504:KSW786504 LCP786504:LCS786504 LML786504:LMO786504 LWH786504:LWK786504 MGD786504:MGG786504 MPZ786504:MQC786504 MZV786504:MZY786504 NJR786504:NJU786504 NTN786504:NTQ786504 ODJ786504:ODM786504 ONF786504:ONI786504 OXB786504:OXE786504 PGX786504:PHA786504 PQT786504:PQW786504 QAP786504:QAS786504 QKL786504:QKO786504 QUH786504:QUK786504 RED786504:REG786504 RNZ786504:ROC786504 RXV786504:RXY786504 SHR786504:SHU786504 SRN786504:SRQ786504 TBJ786504:TBM786504 TLF786504:TLI786504 TVB786504:TVE786504 UEX786504:UFA786504 UOT786504:UOW786504 UYP786504:UYS786504 VIL786504:VIO786504 VSH786504:VSK786504 WCD786504:WCG786504 WLZ786504:WMC786504 WVV786504:WVY786504 N852040:Q852040 JJ852040:JM852040 TF852040:TI852040 ADB852040:ADE852040 AMX852040:ANA852040 AWT852040:AWW852040 BGP852040:BGS852040 BQL852040:BQO852040 CAH852040:CAK852040 CKD852040:CKG852040 CTZ852040:CUC852040 DDV852040:DDY852040 DNR852040:DNU852040 DXN852040:DXQ852040 EHJ852040:EHM852040 ERF852040:ERI852040 FBB852040:FBE852040 FKX852040:FLA852040 FUT852040:FUW852040 GEP852040:GES852040 GOL852040:GOO852040 GYH852040:GYK852040 HID852040:HIG852040 HRZ852040:HSC852040 IBV852040:IBY852040 ILR852040:ILU852040 IVN852040:IVQ852040 JFJ852040:JFM852040 JPF852040:JPI852040 JZB852040:JZE852040 KIX852040:KJA852040 KST852040:KSW852040 LCP852040:LCS852040 LML852040:LMO852040 LWH852040:LWK852040 MGD852040:MGG852040 MPZ852040:MQC852040 MZV852040:MZY852040 NJR852040:NJU852040 NTN852040:NTQ852040 ODJ852040:ODM852040 ONF852040:ONI852040 OXB852040:OXE852040 PGX852040:PHA852040 PQT852040:PQW852040 QAP852040:QAS852040 QKL852040:QKO852040 QUH852040:QUK852040 RED852040:REG852040 RNZ852040:ROC852040 RXV852040:RXY852040 SHR852040:SHU852040 SRN852040:SRQ852040 TBJ852040:TBM852040 TLF852040:TLI852040 TVB852040:TVE852040 UEX852040:UFA852040 UOT852040:UOW852040 UYP852040:UYS852040 VIL852040:VIO852040 VSH852040:VSK852040 WCD852040:WCG852040 WLZ852040:WMC852040 WVV852040:WVY852040 N917576:Q917576 JJ917576:JM917576 TF917576:TI917576 ADB917576:ADE917576 AMX917576:ANA917576 AWT917576:AWW917576 BGP917576:BGS917576 BQL917576:BQO917576 CAH917576:CAK917576 CKD917576:CKG917576 CTZ917576:CUC917576 DDV917576:DDY917576 DNR917576:DNU917576 DXN917576:DXQ917576 EHJ917576:EHM917576 ERF917576:ERI917576 FBB917576:FBE917576 FKX917576:FLA917576 FUT917576:FUW917576 GEP917576:GES917576 GOL917576:GOO917576 GYH917576:GYK917576 HID917576:HIG917576 HRZ917576:HSC917576 IBV917576:IBY917576 ILR917576:ILU917576 IVN917576:IVQ917576 JFJ917576:JFM917576 JPF917576:JPI917576 JZB917576:JZE917576 KIX917576:KJA917576 KST917576:KSW917576 LCP917576:LCS917576 LML917576:LMO917576 LWH917576:LWK917576 MGD917576:MGG917576 MPZ917576:MQC917576 MZV917576:MZY917576 NJR917576:NJU917576 NTN917576:NTQ917576 ODJ917576:ODM917576 ONF917576:ONI917576 OXB917576:OXE917576 PGX917576:PHA917576 PQT917576:PQW917576 QAP917576:QAS917576 QKL917576:QKO917576 QUH917576:QUK917576 RED917576:REG917576 RNZ917576:ROC917576 RXV917576:RXY917576 SHR917576:SHU917576 SRN917576:SRQ917576 TBJ917576:TBM917576 TLF917576:TLI917576 TVB917576:TVE917576 UEX917576:UFA917576 UOT917576:UOW917576 UYP917576:UYS917576 VIL917576:VIO917576 VSH917576:VSK917576 WCD917576:WCG917576 WLZ917576:WMC917576 WVV917576:WVY917576 N983112:Q983112 JJ983112:JM983112 TF983112:TI983112 ADB983112:ADE983112 AMX983112:ANA983112 AWT983112:AWW983112 BGP983112:BGS983112 BQL983112:BQO983112 CAH983112:CAK983112 CKD983112:CKG983112 CTZ983112:CUC983112 DDV983112:DDY983112 DNR983112:DNU983112 DXN983112:DXQ983112 EHJ983112:EHM983112 ERF983112:ERI983112 FBB983112:FBE983112 FKX983112:FLA983112 FUT983112:FUW983112 GEP983112:GES983112 GOL983112:GOO983112 GYH983112:GYK983112 HID983112:HIG983112 HRZ983112:HSC983112 IBV983112:IBY983112 ILR983112:ILU983112 IVN983112:IVQ983112 JFJ983112:JFM983112 JPF983112:JPI983112 JZB983112:JZE983112 KIX983112:KJA983112 KST983112:KSW983112 LCP983112:LCS983112 LML983112:LMO983112 LWH983112:LWK983112 MGD983112:MGG983112 MPZ983112:MQC983112 MZV983112:MZY983112 NJR983112:NJU983112 NTN983112:NTQ983112 ODJ983112:ODM983112 ONF983112:ONI983112 OXB983112:OXE983112 PGX983112:PHA983112 PQT983112:PQW983112 QAP983112:QAS983112 QKL983112:QKO983112 QUH983112:QUK983112 RED983112:REG983112 RNZ983112:ROC983112 RXV983112:RXY983112 SHR983112:SHU983112 SRN983112:SRQ983112 TBJ983112:TBM983112 TLF983112:TLI983112 TVB983112:TVE983112 UEX983112:UFA983112 UOT983112:UOW983112 UYP983112:UYS983112 VIL983112:VIO983112 VSH983112:VSK983112 WCD983112:WCG983112 WLZ983112:WMC983112 WVV983112:WVY983112" xr:uid="{00000000-0002-0000-5700-000000000000}">
      <formula1>$Y$29:$Y$32</formula1>
    </dataValidation>
    <dataValidation type="list" allowBlank="1" showInputMessage="1" showErrorMessage="1" sqref="H29:J29 JD29:JF29 SZ29:TB29 ACV29:ACX29 AMR29:AMT29 AWN29:AWP29 BGJ29:BGL29 BQF29:BQH29 CAB29:CAD29 CJX29:CJZ29 CTT29:CTV29 DDP29:DDR29 DNL29:DNN29 DXH29:DXJ29 EHD29:EHF29 EQZ29:ERB29 FAV29:FAX29 FKR29:FKT29 FUN29:FUP29 GEJ29:GEL29 GOF29:GOH29 GYB29:GYD29 HHX29:HHZ29 HRT29:HRV29 IBP29:IBR29 ILL29:ILN29 IVH29:IVJ29 JFD29:JFF29 JOZ29:JPB29 JYV29:JYX29 KIR29:KIT29 KSN29:KSP29 LCJ29:LCL29 LMF29:LMH29 LWB29:LWD29 MFX29:MFZ29 MPT29:MPV29 MZP29:MZR29 NJL29:NJN29 NTH29:NTJ29 ODD29:ODF29 OMZ29:ONB29 OWV29:OWX29 PGR29:PGT29 PQN29:PQP29 QAJ29:QAL29 QKF29:QKH29 QUB29:QUD29 RDX29:RDZ29 RNT29:RNV29 RXP29:RXR29 SHL29:SHN29 SRH29:SRJ29 TBD29:TBF29 TKZ29:TLB29 TUV29:TUX29 UER29:UET29 UON29:UOP29 UYJ29:UYL29 VIF29:VIH29 VSB29:VSD29 WBX29:WBZ29 WLT29:WLV29 WVP29:WVR29 H65491:J65491 JD65491:JF65491 SZ65491:TB65491 ACV65491:ACX65491 AMR65491:AMT65491 AWN65491:AWP65491 BGJ65491:BGL65491 BQF65491:BQH65491 CAB65491:CAD65491 CJX65491:CJZ65491 CTT65491:CTV65491 DDP65491:DDR65491 DNL65491:DNN65491 DXH65491:DXJ65491 EHD65491:EHF65491 EQZ65491:ERB65491 FAV65491:FAX65491 FKR65491:FKT65491 FUN65491:FUP65491 GEJ65491:GEL65491 GOF65491:GOH65491 GYB65491:GYD65491 HHX65491:HHZ65491 HRT65491:HRV65491 IBP65491:IBR65491 ILL65491:ILN65491 IVH65491:IVJ65491 JFD65491:JFF65491 JOZ65491:JPB65491 JYV65491:JYX65491 KIR65491:KIT65491 KSN65491:KSP65491 LCJ65491:LCL65491 LMF65491:LMH65491 LWB65491:LWD65491 MFX65491:MFZ65491 MPT65491:MPV65491 MZP65491:MZR65491 NJL65491:NJN65491 NTH65491:NTJ65491 ODD65491:ODF65491 OMZ65491:ONB65491 OWV65491:OWX65491 PGR65491:PGT65491 PQN65491:PQP65491 QAJ65491:QAL65491 QKF65491:QKH65491 QUB65491:QUD65491 RDX65491:RDZ65491 RNT65491:RNV65491 RXP65491:RXR65491 SHL65491:SHN65491 SRH65491:SRJ65491 TBD65491:TBF65491 TKZ65491:TLB65491 TUV65491:TUX65491 UER65491:UET65491 UON65491:UOP65491 UYJ65491:UYL65491 VIF65491:VIH65491 VSB65491:VSD65491 WBX65491:WBZ65491 WLT65491:WLV65491 WVP65491:WVR65491 H131027:J131027 JD131027:JF131027 SZ131027:TB131027 ACV131027:ACX131027 AMR131027:AMT131027 AWN131027:AWP131027 BGJ131027:BGL131027 BQF131027:BQH131027 CAB131027:CAD131027 CJX131027:CJZ131027 CTT131027:CTV131027 DDP131027:DDR131027 DNL131027:DNN131027 DXH131027:DXJ131027 EHD131027:EHF131027 EQZ131027:ERB131027 FAV131027:FAX131027 FKR131027:FKT131027 FUN131027:FUP131027 GEJ131027:GEL131027 GOF131027:GOH131027 GYB131027:GYD131027 HHX131027:HHZ131027 HRT131027:HRV131027 IBP131027:IBR131027 ILL131027:ILN131027 IVH131027:IVJ131027 JFD131027:JFF131027 JOZ131027:JPB131027 JYV131027:JYX131027 KIR131027:KIT131027 KSN131027:KSP131027 LCJ131027:LCL131027 LMF131027:LMH131027 LWB131027:LWD131027 MFX131027:MFZ131027 MPT131027:MPV131027 MZP131027:MZR131027 NJL131027:NJN131027 NTH131027:NTJ131027 ODD131027:ODF131027 OMZ131027:ONB131027 OWV131027:OWX131027 PGR131027:PGT131027 PQN131027:PQP131027 QAJ131027:QAL131027 QKF131027:QKH131027 QUB131027:QUD131027 RDX131027:RDZ131027 RNT131027:RNV131027 RXP131027:RXR131027 SHL131027:SHN131027 SRH131027:SRJ131027 TBD131027:TBF131027 TKZ131027:TLB131027 TUV131027:TUX131027 UER131027:UET131027 UON131027:UOP131027 UYJ131027:UYL131027 VIF131027:VIH131027 VSB131027:VSD131027 WBX131027:WBZ131027 WLT131027:WLV131027 WVP131027:WVR131027 H196563:J196563 JD196563:JF196563 SZ196563:TB196563 ACV196563:ACX196563 AMR196563:AMT196563 AWN196563:AWP196563 BGJ196563:BGL196563 BQF196563:BQH196563 CAB196563:CAD196563 CJX196563:CJZ196563 CTT196563:CTV196563 DDP196563:DDR196563 DNL196563:DNN196563 DXH196563:DXJ196563 EHD196563:EHF196563 EQZ196563:ERB196563 FAV196563:FAX196563 FKR196563:FKT196563 FUN196563:FUP196563 GEJ196563:GEL196563 GOF196563:GOH196563 GYB196563:GYD196563 HHX196563:HHZ196563 HRT196563:HRV196563 IBP196563:IBR196563 ILL196563:ILN196563 IVH196563:IVJ196563 JFD196563:JFF196563 JOZ196563:JPB196563 JYV196563:JYX196563 KIR196563:KIT196563 KSN196563:KSP196563 LCJ196563:LCL196563 LMF196563:LMH196563 LWB196563:LWD196563 MFX196563:MFZ196563 MPT196563:MPV196563 MZP196563:MZR196563 NJL196563:NJN196563 NTH196563:NTJ196563 ODD196563:ODF196563 OMZ196563:ONB196563 OWV196563:OWX196563 PGR196563:PGT196563 PQN196563:PQP196563 QAJ196563:QAL196563 QKF196563:QKH196563 QUB196563:QUD196563 RDX196563:RDZ196563 RNT196563:RNV196563 RXP196563:RXR196563 SHL196563:SHN196563 SRH196563:SRJ196563 TBD196563:TBF196563 TKZ196563:TLB196563 TUV196563:TUX196563 UER196563:UET196563 UON196563:UOP196563 UYJ196563:UYL196563 VIF196563:VIH196563 VSB196563:VSD196563 WBX196563:WBZ196563 WLT196563:WLV196563 WVP196563:WVR196563 H262099:J262099 JD262099:JF262099 SZ262099:TB262099 ACV262099:ACX262099 AMR262099:AMT262099 AWN262099:AWP262099 BGJ262099:BGL262099 BQF262099:BQH262099 CAB262099:CAD262099 CJX262099:CJZ262099 CTT262099:CTV262099 DDP262099:DDR262099 DNL262099:DNN262099 DXH262099:DXJ262099 EHD262099:EHF262099 EQZ262099:ERB262099 FAV262099:FAX262099 FKR262099:FKT262099 FUN262099:FUP262099 GEJ262099:GEL262099 GOF262099:GOH262099 GYB262099:GYD262099 HHX262099:HHZ262099 HRT262099:HRV262099 IBP262099:IBR262099 ILL262099:ILN262099 IVH262099:IVJ262099 JFD262099:JFF262099 JOZ262099:JPB262099 JYV262099:JYX262099 KIR262099:KIT262099 KSN262099:KSP262099 LCJ262099:LCL262099 LMF262099:LMH262099 LWB262099:LWD262099 MFX262099:MFZ262099 MPT262099:MPV262099 MZP262099:MZR262099 NJL262099:NJN262099 NTH262099:NTJ262099 ODD262099:ODF262099 OMZ262099:ONB262099 OWV262099:OWX262099 PGR262099:PGT262099 PQN262099:PQP262099 QAJ262099:QAL262099 QKF262099:QKH262099 QUB262099:QUD262099 RDX262099:RDZ262099 RNT262099:RNV262099 RXP262099:RXR262099 SHL262099:SHN262099 SRH262099:SRJ262099 TBD262099:TBF262099 TKZ262099:TLB262099 TUV262099:TUX262099 UER262099:UET262099 UON262099:UOP262099 UYJ262099:UYL262099 VIF262099:VIH262099 VSB262099:VSD262099 WBX262099:WBZ262099 WLT262099:WLV262099 WVP262099:WVR262099 H327635:J327635 JD327635:JF327635 SZ327635:TB327635 ACV327635:ACX327635 AMR327635:AMT327635 AWN327635:AWP327635 BGJ327635:BGL327635 BQF327635:BQH327635 CAB327635:CAD327635 CJX327635:CJZ327635 CTT327635:CTV327635 DDP327635:DDR327635 DNL327635:DNN327635 DXH327635:DXJ327635 EHD327635:EHF327635 EQZ327635:ERB327635 FAV327635:FAX327635 FKR327635:FKT327635 FUN327635:FUP327635 GEJ327635:GEL327635 GOF327635:GOH327635 GYB327635:GYD327635 HHX327635:HHZ327635 HRT327635:HRV327635 IBP327635:IBR327635 ILL327635:ILN327635 IVH327635:IVJ327635 JFD327635:JFF327635 JOZ327635:JPB327635 JYV327635:JYX327635 KIR327635:KIT327635 KSN327635:KSP327635 LCJ327635:LCL327635 LMF327635:LMH327635 LWB327635:LWD327635 MFX327635:MFZ327635 MPT327635:MPV327635 MZP327635:MZR327635 NJL327635:NJN327635 NTH327635:NTJ327635 ODD327635:ODF327635 OMZ327635:ONB327635 OWV327635:OWX327635 PGR327635:PGT327635 PQN327635:PQP327635 QAJ327635:QAL327635 QKF327635:QKH327635 QUB327635:QUD327635 RDX327635:RDZ327635 RNT327635:RNV327635 RXP327635:RXR327635 SHL327635:SHN327635 SRH327635:SRJ327635 TBD327635:TBF327635 TKZ327635:TLB327635 TUV327635:TUX327635 UER327635:UET327635 UON327635:UOP327635 UYJ327635:UYL327635 VIF327635:VIH327635 VSB327635:VSD327635 WBX327635:WBZ327635 WLT327635:WLV327635 WVP327635:WVR327635 H393171:J393171 JD393171:JF393171 SZ393171:TB393171 ACV393171:ACX393171 AMR393171:AMT393171 AWN393171:AWP393171 BGJ393171:BGL393171 BQF393171:BQH393171 CAB393171:CAD393171 CJX393171:CJZ393171 CTT393171:CTV393171 DDP393171:DDR393171 DNL393171:DNN393171 DXH393171:DXJ393171 EHD393171:EHF393171 EQZ393171:ERB393171 FAV393171:FAX393171 FKR393171:FKT393171 FUN393171:FUP393171 GEJ393171:GEL393171 GOF393171:GOH393171 GYB393171:GYD393171 HHX393171:HHZ393171 HRT393171:HRV393171 IBP393171:IBR393171 ILL393171:ILN393171 IVH393171:IVJ393171 JFD393171:JFF393171 JOZ393171:JPB393171 JYV393171:JYX393171 KIR393171:KIT393171 KSN393171:KSP393171 LCJ393171:LCL393171 LMF393171:LMH393171 LWB393171:LWD393171 MFX393171:MFZ393171 MPT393171:MPV393171 MZP393171:MZR393171 NJL393171:NJN393171 NTH393171:NTJ393171 ODD393171:ODF393171 OMZ393171:ONB393171 OWV393171:OWX393171 PGR393171:PGT393171 PQN393171:PQP393171 QAJ393171:QAL393171 QKF393171:QKH393171 QUB393171:QUD393171 RDX393171:RDZ393171 RNT393171:RNV393171 RXP393171:RXR393171 SHL393171:SHN393171 SRH393171:SRJ393171 TBD393171:TBF393171 TKZ393171:TLB393171 TUV393171:TUX393171 UER393171:UET393171 UON393171:UOP393171 UYJ393171:UYL393171 VIF393171:VIH393171 VSB393171:VSD393171 WBX393171:WBZ393171 WLT393171:WLV393171 WVP393171:WVR393171 H458707:J458707 JD458707:JF458707 SZ458707:TB458707 ACV458707:ACX458707 AMR458707:AMT458707 AWN458707:AWP458707 BGJ458707:BGL458707 BQF458707:BQH458707 CAB458707:CAD458707 CJX458707:CJZ458707 CTT458707:CTV458707 DDP458707:DDR458707 DNL458707:DNN458707 DXH458707:DXJ458707 EHD458707:EHF458707 EQZ458707:ERB458707 FAV458707:FAX458707 FKR458707:FKT458707 FUN458707:FUP458707 GEJ458707:GEL458707 GOF458707:GOH458707 GYB458707:GYD458707 HHX458707:HHZ458707 HRT458707:HRV458707 IBP458707:IBR458707 ILL458707:ILN458707 IVH458707:IVJ458707 JFD458707:JFF458707 JOZ458707:JPB458707 JYV458707:JYX458707 KIR458707:KIT458707 KSN458707:KSP458707 LCJ458707:LCL458707 LMF458707:LMH458707 LWB458707:LWD458707 MFX458707:MFZ458707 MPT458707:MPV458707 MZP458707:MZR458707 NJL458707:NJN458707 NTH458707:NTJ458707 ODD458707:ODF458707 OMZ458707:ONB458707 OWV458707:OWX458707 PGR458707:PGT458707 PQN458707:PQP458707 QAJ458707:QAL458707 QKF458707:QKH458707 QUB458707:QUD458707 RDX458707:RDZ458707 RNT458707:RNV458707 RXP458707:RXR458707 SHL458707:SHN458707 SRH458707:SRJ458707 TBD458707:TBF458707 TKZ458707:TLB458707 TUV458707:TUX458707 UER458707:UET458707 UON458707:UOP458707 UYJ458707:UYL458707 VIF458707:VIH458707 VSB458707:VSD458707 WBX458707:WBZ458707 WLT458707:WLV458707 WVP458707:WVR458707 H524243:J524243 JD524243:JF524243 SZ524243:TB524243 ACV524243:ACX524243 AMR524243:AMT524243 AWN524243:AWP524243 BGJ524243:BGL524243 BQF524243:BQH524243 CAB524243:CAD524243 CJX524243:CJZ524243 CTT524243:CTV524243 DDP524243:DDR524243 DNL524243:DNN524243 DXH524243:DXJ524243 EHD524243:EHF524243 EQZ524243:ERB524243 FAV524243:FAX524243 FKR524243:FKT524243 FUN524243:FUP524243 GEJ524243:GEL524243 GOF524243:GOH524243 GYB524243:GYD524243 HHX524243:HHZ524243 HRT524243:HRV524243 IBP524243:IBR524243 ILL524243:ILN524243 IVH524243:IVJ524243 JFD524243:JFF524243 JOZ524243:JPB524243 JYV524243:JYX524243 KIR524243:KIT524243 KSN524243:KSP524243 LCJ524243:LCL524243 LMF524243:LMH524243 LWB524243:LWD524243 MFX524243:MFZ524243 MPT524243:MPV524243 MZP524243:MZR524243 NJL524243:NJN524243 NTH524243:NTJ524243 ODD524243:ODF524243 OMZ524243:ONB524243 OWV524243:OWX524243 PGR524243:PGT524243 PQN524243:PQP524243 QAJ524243:QAL524243 QKF524243:QKH524243 QUB524243:QUD524243 RDX524243:RDZ524243 RNT524243:RNV524243 RXP524243:RXR524243 SHL524243:SHN524243 SRH524243:SRJ524243 TBD524243:TBF524243 TKZ524243:TLB524243 TUV524243:TUX524243 UER524243:UET524243 UON524243:UOP524243 UYJ524243:UYL524243 VIF524243:VIH524243 VSB524243:VSD524243 WBX524243:WBZ524243 WLT524243:WLV524243 WVP524243:WVR524243 H589779:J589779 JD589779:JF589779 SZ589779:TB589779 ACV589779:ACX589779 AMR589779:AMT589779 AWN589779:AWP589779 BGJ589779:BGL589779 BQF589779:BQH589779 CAB589779:CAD589779 CJX589779:CJZ589779 CTT589779:CTV589779 DDP589779:DDR589779 DNL589779:DNN589779 DXH589779:DXJ589779 EHD589779:EHF589779 EQZ589779:ERB589779 FAV589779:FAX589779 FKR589779:FKT589779 FUN589779:FUP589779 GEJ589779:GEL589779 GOF589779:GOH589779 GYB589779:GYD589779 HHX589779:HHZ589779 HRT589779:HRV589779 IBP589779:IBR589779 ILL589779:ILN589779 IVH589779:IVJ589779 JFD589779:JFF589779 JOZ589779:JPB589779 JYV589779:JYX589779 KIR589779:KIT589779 KSN589779:KSP589779 LCJ589779:LCL589779 LMF589779:LMH589779 LWB589779:LWD589779 MFX589779:MFZ589779 MPT589779:MPV589779 MZP589779:MZR589779 NJL589779:NJN589779 NTH589779:NTJ589779 ODD589779:ODF589779 OMZ589779:ONB589779 OWV589779:OWX589779 PGR589779:PGT589779 PQN589779:PQP589779 QAJ589779:QAL589779 QKF589779:QKH589779 QUB589779:QUD589779 RDX589779:RDZ589779 RNT589779:RNV589779 RXP589779:RXR589779 SHL589779:SHN589779 SRH589779:SRJ589779 TBD589779:TBF589779 TKZ589779:TLB589779 TUV589779:TUX589779 UER589779:UET589779 UON589779:UOP589779 UYJ589779:UYL589779 VIF589779:VIH589779 VSB589779:VSD589779 WBX589779:WBZ589779 WLT589779:WLV589779 WVP589779:WVR589779 H655315:J655315 JD655315:JF655315 SZ655315:TB655315 ACV655315:ACX655315 AMR655315:AMT655315 AWN655315:AWP655315 BGJ655315:BGL655315 BQF655315:BQH655315 CAB655315:CAD655315 CJX655315:CJZ655315 CTT655315:CTV655315 DDP655315:DDR655315 DNL655315:DNN655315 DXH655315:DXJ655315 EHD655315:EHF655315 EQZ655315:ERB655315 FAV655315:FAX655315 FKR655315:FKT655315 FUN655315:FUP655315 GEJ655315:GEL655315 GOF655315:GOH655315 GYB655315:GYD655315 HHX655315:HHZ655315 HRT655315:HRV655315 IBP655315:IBR655315 ILL655315:ILN655315 IVH655315:IVJ655315 JFD655315:JFF655315 JOZ655315:JPB655315 JYV655315:JYX655315 KIR655315:KIT655315 KSN655315:KSP655315 LCJ655315:LCL655315 LMF655315:LMH655315 LWB655315:LWD655315 MFX655315:MFZ655315 MPT655315:MPV655315 MZP655315:MZR655315 NJL655315:NJN655315 NTH655315:NTJ655315 ODD655315:ODF655315 OMZ655315:ONB655315 OWV655315:OWX655315 PGR655315:PGT655315 PQN655315:PQP655315 QAJ655315:QAL655315 QKF655315:QKH655315 QUB655315:QUD655315 RDX655315:RDZ655315 RNT655315:RNV655315 RXP655315:RXR655315 SHL655315:SHN655315 SRH655315:SRJ655315 TBD655315:TBF655315 TKZ655315:TLB655315 TUV655315:TUX655315 UER655315:UET655315 UON655315:UOP655315 UYJ655315:UYL655315 VIF655315:VIH655315 VSB655315:VSD655315 WBX655315:WBZ655315 WLT655315:WLV655315 WVP655315:WVR655315 H720851:J720851 JD720851:JF720851 SZ720851:TB720851 ACV720851:ACX720851 AMR720851:AMT720851 AWN720851:AWP720851 BGJ720851:BGL720851 BQF720851:BQH720851 CAB720851:CAD720851 CJX720851:CJZ720851 CTT720851:CTV720851 DDP720851:DDR720851 DNL720851:DNN720851 DXH720851:DXJ720851 EHD720851:EHF720851 EQZ720851:ERB720851 FAV720851:FAX720851 FKR720851:FKT720851 FUN720851:FUP720851 GEJ720851:GEL720851 GOF720851:GOH720851 GYB720851:GYD720851 HHX720851:HHZ720851 HRT720851:HRV720851 IBP720851:IBR720851 ILL720851:ILN720851 IVH720851:IVJ720851 JFD720851:JFF720851 JOZ720851:JPB720851 JYV720851:JYX720851 KIR720851:KIT720851 KSN720851:KSP720851 LCJ720851:LCL720851 LMF720851:LMH720851 LWB720851:LWD720851 MFX720851:MFZ720851 MPT720851:MPV720851 MZP720851:MZR720851 NJL720851:NJN720851 NTH720851:NTJ720851 ODD720851:ODF720851 OMZ720851:ONB720851 OWV720851:OWX720851 PGR720851:PGT720851 PQN720851:PQP720851 QAJ720851:QAL720851 QKF720851:QKH720851 QUB720851:QUD720851 RDX720851:RDZ720851 RNT720851:RNV720851 RXP720851:RXR720851 SHL720851:SHN720851 SRH720851:SRJ720851 TBD720851:TBF720851 TKZ720851:TLB720851 TUV720851:TUX720851 UER720851:UET720851 UON720851:UOP720851 UYJ720851:UYL720851 VIF720851:VIH720851 VSB720851:VSD720851 WBX720851:WBZ720851 WLT720851:WLV720851 WVP720851:WVR720851 H786387:J786387 JD786387:JF786387 SZ786387:TB786387 ACV786387:ACX786387 AMR786387:AMT786387 AWN786387:AWP786387 BGJ786387:BGL786387 BQF786387:BQH786387 CAB786387:CAD786387 CJX786387:CJZ786387 CTT786387:CTV786387 DDP786387:DDR786387 DNL786387:DNN786387 DXH786387:DXJ786387 EHD786387:EHF786387 EQZ786387:ERB786387 FAV786387:FAX786387 FKR786387:FKT786387 FUN786387:FUP786387 GEJ786387:GEL786387 GOF786387:GOH786387 GYB786387:GYD786387 HHX786387:HHZ786387 HRT786387:HRV786387 IBP786387:IBR786387 ILL786387:ILN786387 IVH786387:IVJ786387 JFD786387:JFF786387 JOZ786387:JPB786387 JYV786387:JYX786387 KIR786387:KIT786387 KSN786387:KSP786387 LCJ786387:LCL786387 LMF786387:LMH786387 LWB786387:LWD786387 MFX786387:MFZ786387 MPT786387:MPV786387 MZP786387:MZR786387 NJL786387:NJN786387 NTH786387:NTJ786387 ODD786387:ODF786387 OMZ786387:ONB786387 OWV786387:OWX786387 PGR786387:PGT786387 PQN786387:PQP786387 QAJ786387:QAL786387 QKF786387:QKH786387 QUB786387:QUD786387 RDX786387:RDZ786387 RNT786387:RNV786387 RXP786387:RXR786387 SHL786387:SHN786387 SRH786387:SRJ786387 TBD786387:TBF786387 TKZ786387:TLB786387 TUV786387:TUX786387 UER786387:UET786387 UON786387:UOP786387 UYJ786387:UYL786387 VIF786387:VIH786387 VSB786387:VSD786387 WBX786387:WBZ786387 WLT786387:WLV786387 WVP786387:WVR786387 H851923:J851923 JD851923:JF851923 SZ851923:TB851923 ACV851923:ACX851923 AMR851923:AMT851923 AWN851923:AWP851923 BGJ851923:BGL851923 BQF851923:BQH851923 CAB851923:CAD851923 CJX851923:CJZ851923 CTT851923:CTV851923 DDP851923:DDR851923 DNL851923:DNN851923 DXH851923:DXJ851923 EHD851923:EHF851923 EQZ851923:ERB851923 FAV851923:FAX851923 FKR851923:FKT851923 FUN851923:FUP851923 GEJ851923:GEL851923 GOF851923:GOH851923 GYB851923:GYD851923 HHX851923:HHZ851923 HRT851923:HRV851923 IBP851923:IBR851923 ILL851923:ILN851923 IVH851923:IVJ851923 JFD851923:JFF851923 JOZ851923:JPB851923 JYV851923:JYX851923 KIR851923:KIT851923 KSN851923:KSP851923 LCJ851923:LCL851923 LMF851923:LMH851923 LWB851923:LWD851923 MFX851923:MFZ851923 MPT851923:MPV851923 MZP851923:MZR851923 NJL851923:NJN851923 NTH851923:NTJ851923 ODD851923:ODF851923 OMZ851923:ONB851923 OWV851923:OWX851923 PGR851923:PGT851923 PQN851923:PQP851923 QAJ851923:QAL851923 QKF851923:QKH851923 QUB851923:QUD851923 RDX851923:RDZ851923 RNT851923:RNV851923 RXP851923:RXR851923 SHL851923:SHN851923 SRH851923:SRJ851923 TBD851923:TBF851923 TKZ851923:TLB851923 TUV851923:TUX851923 UER851923:UET851923 UON851923:UOP851923 UYJ851923:UYL851923 VIF851923:VIH851923 VSB851923:VSD851923 WBX851923:WBZ851923 WLT851923:WLV851923 WVP851923:WVR851923 H917459:J917459 JD917459:JF917459 SZ917459:TB917459 ACV917459:ACX917459 AMR917459:AMT917459 AWN917459:AWP917459 BGJ917459:BGL917459 BQF917459:BQH917459 CAB917459:CAD917459 CJX917459:CJZ917459 CTT917459:CTV917459 DDP917459:DDR917459 DNL917459:DNN917459 DXH917459:DXJ917459 EHD917459:EHF917459 EQZ917459:ERB917459 FAV917459:FAX917459 FKR917459:FKT917459 FUN917459:FUP917459 GEJ917459:GEL917459 GOF917459:GOH917459 GYB917459:GYD917459 HHX917459:HHZ917459 HRT917459:HRV917459 IBP917459:IBR917459 ILL917459:ILN917459 IVH917459:IVJ917459 JFD917459:JFF917459 JOZ917459:JPB917459 JYV917459:JYX917459 KIR917459:KIT917459 KSN917459:KSP917459 LCJ917459:LCL917459 LMF917459:LMH917459 LWB917459:LWD917459 MFX917459:MFZ917459 MPT917459:MPV917459 MZP917459:MZR917459 NJL917459:NJN917459 NTH917459:NTJ917459 ODD917459:ODF917459 OMZ917459:ONB917459 OWV917459:OWX917459 PGR917459:PGT917459 PQN917459:PQP917459 QAJ917459:QAL917459 QKF917459:QKH917459 QUB917459:QUD917459 RDX917459:RDZ917459 RNT917459:RNV917459 RXP917459:RXR917459 SHL917459:SHN917459 SRH917459:SRJ917459 TBD917459:TBF917459 TKZ917459:TLB917459 TUV917459:TUX917459 UER917459:UET917459 UON917459:UOP917459 UYJ917459:UYL917459 VIF917459:VIH917459 VSB917459:VSD917459 WBX917459:WBZ917459 WLT917459:WLV917459 WVP917459:WVR917459 H982995:J982995 JD982995:JF982995 SZ982995:TB982995 ACV982995:ACX982995 AMR982995:AMT982995 AWN982995:AWP982995 BGJ982995:BGL982995 BQF982995:BQH982995 CAB982995:CAD982995 CJX982995:CJZ982995 CTT982995:CTV982995 DDP982995:DDR982995 DNL982995:DNN982995 DXH982995:DXJ982995 EHD982995:EHF982995 EQZ982995:ERB982995 FAV982995:FAX982995 FKR982995:FKT982995 FUN982995:FUP982995 GEJ982995:GEL982995 GOF982995:GOH982995 GYB982995:GYD982995 HHX982995:HHZ982995 HRT982995:HRV982995 IBP982995:IBR982995 ILL982995:ILN982995 IVH982995:IVJ982995 JFD982995:JFF982995 JOZ982995:JPB982995 JYV982995:JYX982995 KIR982995:KIT982995 KSN982995:KSP982995 LCJ982995:LCL982995 LMF982995:LMH982995 LWB982995:LWD982995 MFX982995:MFZ982995 MPT982995:MPV982995 MZP982995:MZR982995 NJL982995:NJN982995 NTH982995:NTJ982995 ODD982995:ODF982995 OMZ982995:ONB982995 OWV982995:OWX982995 PGR982995:PGT982995 PQN982995:PQP982995 QAJ982995:QAL982995 QKF982995:QKH982995 QUB982995:QUD982995 RDX982995:RDZ982995 RNT982995:RNV982995 RXP982995:RXR982995 SHL982995:SHN982995 SRH982995:SRJ982995 TBD982995:TBF982995 TKZ982995:TLB982995 TUV982995:TUX982995 UER982995:UET982995 UON982995:UOP982995 UYJ982995:UYL982995 VIF982995:VIH982995 VSB982995:VSD982995 WBX982995:WBZ982995 WLT982995:WLV982995 WVP982995:WVR982995 H31:J31 JD31:JF31 SZ31:TB31 ACV31:ACX31 AMR31:AMT31 AWN31:AWP31 BGJ31:BGL31 BQF31:BQH31 CAB31:CAD31 CJX31:CJZ31 CTT31:CTV31 DDP31:DDR31 DNL31:DNN31 DXH31:DXJ31 EHD31:EHF31 EQZ31:ERB31 FAV31:FAX31 FKR31:FKT31 FUN31:FUP31 GEJ31:GEL31 GOF31:GOH31 GYB31:GYD31 HHX31:HHZ31 HRT31:HRV31 IBP31:IBR31 ILL31:ILN31 IVH31:IVJ31 JFD31:JFF31 JOZ31:JPB31 JYV31:JYX31 KIR31:KIT31 KSN31:KSP31 LCJ31:LCL31 LMF31:LMH31 LWB31:LWD31 MFX31:MFZ31 MPT31:MPV31 MZP31:MZR31 NJL31:NJN31 NTH31:NTJ31 ODD31:ODF31 OMZ31:ONB31 OWV31:OWX31 PGR31:PGT31 PQN31:PQP31 QAJ31:QAL31 QKF31:QKH31 QUB31:QUD31 RDX31:RDZ31 RNT31:RNV31 RXP31:RXR31 SHL31:SHN31 SRH31:SRJ31 TBD31:TBF31 TKZ31:TLB31 TUV31:TUX31 UER31:UET31 UON31:UOP31 UYJ31:UYL31 VIF31:VIH31 VSB31:VSD31 WBX31:WBZ31 WLT31:WLV31 WVP31:WVR31 H65493:J65493 JD65493:JF65493 SZ65493:TB65493 ACV65493:ACX65493 AMR65493:AMT65493 AWN65493:AWP65493 BGJ65493:BGL65493 BQF65493:BQH65493 CAB65493:CAD65493 CJX65493:CJZ65493 CTT65493:CTV65493 DDP65493:DDR65493 DNL65493:DNN65493 DXH65493:DXJ65493 EHD65493:EHF65493 EQZ65493:ERB65493 FAV65493:FAX65493 FKR65493:FKT65493 FUN65493:FUP65493 GEJ65493:GEL65493 GOF65493:GOH65493 GYB65493:GYD65493 HHX65493:HHZ65493 HRT65493:HRV65493 IBP65493:IBR65493 ILL65493:ILN65493 IVH65493:IVJ65493 JFD65493:JFF65493 JOZ65493:JPB65493 JYV65493:JYX65493 KIR65493:KIT65493 KSN65493:KSP65493 LCJ65493:LCL65493 LMF65493:LMH65493 LWB65493:LWD65493 MFX65493:MFZ65493 MPT65493:MPV65493 MZP65493:MZR65493 NJL65493:NJN65493 NTH65493:NTJ65493 ODD65493:ODF65493 OMZ65493:ONB65493 OWV65493:OWX65493 PGR65493:PGT65493 PQN65493:PQP65493 QAJ65493:QAL65493 QKF65493:QKH65493 QUB65493:QUD65493 RDX65493:RDZ65493 RNT65493:RNV65493 RXP65493:RXR65493 SHL65493:SHN65493 SRH65493:SRJ65493 TBD65493:TBF65493 TKZ65493:TLB65493 TUV65493:TUX65493 UER65493:UET65493 UON65493:UOP65493 UYJ65493:UYL65493 VIF65493:VIH65493 VSB65493:VSD65493 WBX65493:WBZ65493 WLT65493:WLV65493 WVP65493:WVR65493 H131029:J131029 JD131029:JF131029 SZ131029:TB131029 ACV131029:ACX131029 AMR131029:AMT131029 AWN131029:AWP131029 BGJ131029:BGL131029 BQF131029:BQH131029 CAB131029:CAD131029 CJX131029:CJZ131029 CTT131029:CTV131029 DDP131029:DDR131029 DNL131029:DNN131029 DXH131029:DXJ131029 EHD131029:EHF131029 EQZ131029:ERB131029 FAV131029:FAX131029 FKR131029:FKT131029 FUN131029:FUP131029 GEJ131029:GEL131029 GOF131029:GOH131029 GYB131029:GYD131029 HHX131029:HHZ131029 HRT131029:HRV131029 IBP131029:IBR131029 ILL131029:ILN131029 IVH131029:IVJ131029 JFD131029:JFF131029 JOZ131029:JPB131029 JYV131029:JYX131029 KIR131029:KIT131029 KSN131029:KSP131029 LCJ131029:LCL131029 LMF131029:LMH131029 LWB131029:LWD131029 MFX131029:MFZ131029 MPT131029:MPV131029 MZP131029:MZR131029 NJL131029:NJN131029 NTH131029:NTJ131029 ODD131029:ODF131029 OMZ131029:ONB131029 OWV131029:OWX131029 PGR131029:PGT131029 PQN131029:PQP131029 QAJ131029:QAL131029 QKF131029:QKH131029 QUB131029:QUD131029 RDX131029:RDZ131029 RNT131029:RNV131029 RXP131029:RXR131029 SHL131029:SHN131029 SRH131029:SRJ131029 TBD131029:TBF131029 TKZ131029:TLB131029 TUV131029:TUX131029 UER131029:UET131029 UON131029:UOP131029 UYJ131029:UYL131029 VIF131029:VIH131029 VSB131029:VSD131029 WBX131029:WBZ131029 WLT131029:WLV131029 WVP131029:WVR131029 H196565:J196565 JD196565:JF196565 SZ196565:TB196565 ACV196565:ACX196565 AMR196565:AMT196565 AWN196565:AWP196565 BGJ196565:BGL196565 BQF196565:BQH196565 CAB196565:CAD196565 CJX196565:CJZ196565 CTT196565:CTV196565 DDP196565:DDR196565 DNL196565:DNN196565 DXH196565:DXJ196565 EHD196565:EHF196565 EQZ196565:ERB196565 FAV196565:FAX196565 FKR196565:FKT196565 FUN196565:FUP196565 GEJ196565:GEL196565 GOF196565:GOH196565 GYB196565:GYD196565 HHX196565:HHZ196565 HRT196565:HRV196565 IBP196565:IBR196565 ILL196565:ILN196565 IVH196565:IVJ196565 JFD196565:JFF196565 JOZ196565:JPB196565 JYV196565:JYX196565 KIR196565:KIT196565 KSN196565:KSP196565 LCJ196565:LCL196565 LMF196565:LMH196565 LWB196565:LWD196565 MFX196565:MFZ196565 MPT196565:MPV196565 MZP196565:MZR196565 NJL196565:NJN196565 NTH196565:NTJ196565 ODD196565:ODF196565 OMZ196565:ONB196565 OWV196565:OWX196565 PGR196565:PGT196565 PQN196565:PQP196565 QAJ196565:QAL196565 QKF196565:QKH196565 QUB196565:QUD196565 RDX196565:RDZ196565 RNT196565:RNV196565 RXP196565:RXR196565 SHL196565:SHN196565 SRH196565:SRJ196565 TBD196565:TBF196565 TKZ196565:TLB196565 TUV196565:TUX196565 UER196565:UET196565 UON196565:UOP196565 UYJ196565:UYL196565 VIF196565:VIH196565 VSB196565:VSD196565 WBX196565:WBZ196565 WLT196565:WLV196565 WVP196565:WVR196565 H262101:J262101 JD262101:JF262101 SZ262101:TB262101 ACV262101:ACX262101 AMR262101:AMT262101 AWN262101:AWP262101 BGJ262101:BGL262101 BQF262101:BQH262101 CAB262101:CAD262101 CJX262101:CJZ262101 CTT262101:CTV262101 DDP262101:DDR262101 DNL262101:DNN262101 DXH262101:DXJ262101 EHD262101:EHF262101 EQZ262101:ERB262101 FAV262101:FAX262101 FKR262101:FKT262101 FUN262101:FUP262101 GEJ262101:GEL262101 GOF262101:GOH262101 GYB262101:GYD262101 HHX262101:HHZ262101 HRT262101:HRV262101 IBP262101:IBR262101 ILL262101:ILN262101 IVH262101:IVJ262101 JFD262101:JFF262101 JOZ262101:JPB262101 JYV262101:JYX262101 KIR262101:KIT262101 KSN262101:KSP262101 LCJ262101:LCL262101 LMF262101:LMH262101 LWB262101:LWD262101 MFX262101:MFZ262101 MPT262101:MPV262101 MZP262101:MZR262101 NJL262101:NJN262101 NTH262101:NTJ262101 ODD262101:ODF262101 OMZ262101:ONB262101 OWV262101:OWX262101 PGR262101:PGT262101 PQN262101:PQP262101 QAJ262101:QAL262101 QKF262101:QKH262101 QUB262101:QUD262101 RDX262101:RDZ262101 RNT262101:RNV262101 RXP262101:RXR262101 SHL262101:SHN262101 SRH262101:SRJ262101 TBD262101:TBF262101 TKZ262101:TLB262101 TUV262101:TUX262101 UER262101:UET262101 UON262101:UOP262101 UYJ262101:UYL262101 VIF262101:VIH262101 VSB262101:VSD262101 WBX262101:WBZ262101 WLT262101:WLV262101 WVP262101:WVR262101 H327637:J327637 JD327637:JF327637 SZ327637:TB327637 ACV327637:ACX327637 AMR327637:AMT327637 AWN327637:AWP327637 BGJ327637:BGL327637 BQF327637:BQH327637 CAB327637:CAD327637 CJX327637:CJZ327637 CTT327637:CTV327637 DDP327637:DDR327637 DNL327637:DNN327637 DXH327637:DXJ327637 EHD327637:EHF327637 EQZ327637:ERB327637 FAV327637:FAX327637 FKR327637:FKT327637 FUN327637:FUP327637 GEJ327637:GEL327637 GOF327637:GOH327637 GYB327637:GYD327637 HHX327637:HHZ327637 HRT327637:HRV327637 IBP327637:IBR327637 ILL327637:ILN327637 IVH327637:IVJ327637 JFD327637:JFF327637 JOZ327637:JPB327637 JYV327637:JYX327637 KIR327637:KIT327637 KSN327637:KSP327637 LCJ327637:LCL327637 LMF327637:LMH327637 LWB327637:LWD327637 MFX327637:MFZ327637 MPT327637:MPV327637 MZP327637:MZR327637 NJL327637:NJN327637 NTH327637:NTJ327637 ODD327637:ODF327637 OMZ327637:ONB327637 OWV327637:OWX327637 PGR327637:PGT327637 PQN327637:PQP327637 QAJ327637:QAL327637 QKF327637:QKH327637 QUB327637:QUD327637 RDX327637:RDZ327637 RNT327637:RNV327637 RXP327637:RXR327637 SHL327637:SHN327637 SRH327637:SRJ327637 TBD327637:TBF327637 TKZ327637:TLB327637 TUV327637:TUX327637 UER327637:UET327637 UON327637:UOP327637 UYJ327637:UYL327637 VIF327637:VIH327637 VSB327637:VSD327637 WBX327637:WBZ327637 WLT327637:WLV327637 WVP327637:WVR327637 H393173:J393173 JD393173:JF393173 SZ393173:TB393173 ACV393173:ACX393173 AMR393173:AMT393173 AWN393173:AWP393173 BGJ393173:BGL393173 BQF393173:BQH393173 CAB393173:CAD393173 CJX393173:CJZ393173 CTT393173:CTV393173 DDP393173:DDR393173 DNL393173:DNN393173 DXH393173:DXJ393173 EHD393173:EHF393173 EQZ393173:ERB393173 FAV393173:FAX393173 FKR393173:FKT393173 FUN393173:FUP393173 GEJ393173:GEL393173 GOF393173:GOH393173 GYB393173:GYD393173 HHX393173:HHZ393173 HRT393173:HRV393173 IBP393173:IBR393173 ILL393173:ILN393173 IVH393173:IVJ393173 JFD393173:JFF393173 JOZ393173:JPB393173 JYV393173:JYX393173 KIR393173:KIT393173 KSN393173:KSP393173 LCJ393173:LCL393173 LMF393173:LMH393173 LWB393173:LWD393173 MFX393173:MFZ393173 MPT393173:MPV393173 MZP393173:MZR393173 NJL393173:NJN393173 NTH393173:NTJ393173 ODD393173:ODF393173 OMZ393173:ONB393173 OWV393173:OWX393173 PGR393173:PGT393173 PQN393173:PQP393173 QAJ393173:QAL393173 QKF393173:QKH393173 QUB393173:QUD393173 RDX393173:RDZ393173 RNT393173:RNV393173 RXP393173:RXR393173 SHL393173:SHN393173 SRH393173:SRJ393173 TBD393173:TBF393173 TKZ393173:TLB393173 TUV393173:TUX393173 UER393173:UET393173 UON393173:UOP393173 UYJ393173:UYL393173 VIF393173:VIH393173 VSB393173:VSD393173 WBX393173:WBZ393173 WLT393173:WLV393173 WVP393173:WVR393173 H458709:J458709 JD458709:JF458709 SZ458709:TB458709 ACV458709:ACX458709 AMR458709:AMT458709 AWN458709:AWP458709 BGJ458709:BGL458709 BQF458709:BQH458709 CAB458709:CAD458709 CJX458709:CJZ458709 CTT458709:CTV458709 DDP458709:DDR458709 DNL458709:DNN458709 DXH458709:DXJ458709 EHD458709:EHF458709 EQZ458709:ERB458709 FAV458709:FAX458709 FKR458709:FKT458709 FUN458709:FUP458709 GEJ458709:GEL458709 GOF458709:GOH458709 GYB458709:GYD458709 HHX458709:HHZ458709 HRT458709:HRV458709 IBP458709:IBR458709 ILL458709:ILN458709 IVH458709:IVJ458709 JFD458709:JFF458709 JOZ458709:JPB458709 JYV458709:JYX458709 KIR458709:KIT458709 KSN458709:KSP458709 LCJ458709:LCL458709 LMF458709:LMH458709 LWB458709:LWD458709 MFX458709:MFZ458709 MPT458709:MPV458709 MZP458709:MZR458709 NJL458709:NJN458709 NTH458709:NTJ458709 ODD458709:ODF458709 OMZ458709:ONB458709 OWV458709:OWX458709 PGR458709:PGT458709 PQN458709:PQP458709 QAJ458709:QAL458709 QKF458709:QKH458709 QUB458709:QUD458709 RDX458709:RDZ458709 RNT458709:RNV458709 RXP458709:RXR458709 SHL458709:SHN458709 SRH458709:SRJ458709 TBD458709:TBF458709 TKZ458709:TLB458709 TUV458709:TUX458709 UER458709:UET458709 UON458709:UOP458709 UYJ458709:UYL458709 VIF458709:VIH458709 VSB458709:VSD458709 WBX458709:WBZ458709 WLT458709:WLV458709 WVP458709:WVR458709 H524245:J524245 JD524245:JF524245 SZ524245:TB524245 ACV524245:ACX524245 AMR524245:AMT524245 AWN524245:AWP524245 BGJ524245:BGL524245 BQF524245:BQH524245 CAB524245:CAD524245 CJX524245:CJZ524245 CTT524245:CTV524245 DDP524245:DDR524245 DNL524245:DNN524245 DXH524245:DXJ524245 EHD524245:EHF524245 EQZ524245:ERB524245 FAV524245:FAX524245 FKR524245:FKT524245 FUN524245:FUP524245 GEJ524245:GEL524245 GOF524245:GOH524245 GYB524245:GYD524245 HHX524245:HHZ524245 HRT524245:HRV524245 IBP524245:IBR524245 ILL524245:ILN524245 IVH524245:IVJ524245 JFD524245:JFF524245 JOZ524245:JPB524245 JYV524245:JYX524245 KIR524245:KIT524245 KSN524245:KSP524245 LCJ524245:LCL524245 LMF524245:LMH524245 LWB524245:LWD524245 MFX524245:MFZ524245 MPT524245:MPV524245 MZP524245:MZR524245 NJL524245:NJN524245 NTH524245:NTJ524245 ODD524245:ODF524245 OMZ524245:ONB524245 OWV524245:OWX524245 PGR524245:PGT524245 PQN524245:PQP524245 QAJ524245:QAL524245 QKF524245:QKH524245 QUB524245:QUD524245 RDX524245:RDZ524245 RNT524245:RNV524245 RXP524245:RXR524245 SHL524245:SHN524245 SRH524245:SRJ524245 TBD524245:TBF524245 TKZ524245:TLB524245 TUV524245:TUX524245 UER524245:UET524245 UON524245:UOP524245 UYJ524245:UYL524245 VIF524245:VIH524245 VSB524245:VSD524245 WBX524245:WBZ524245 WLT524245:WLV524245 WVP524245:WVR524245 H589781:J589781 JD589781:JF589781 SZ589781:TB589781 ACV589781:ACX589781 AMR589781:AMT589781 AWN589781:AWP589781 BGJ589781:BGL589781 BQF589781:BQH589781 CAB589781:CAD589781 CJX589781:CJZ589781 CTT589781:CTV589781 DDP589781:DDR589781 DNL589781:DNN589781 DXH589781:DXJ589781 EHD589781:EHF589781 EQZ589781:ERB589781 FAV589781:FAX589781 FKR589781:FKT589781 FUN589781:FUP589781 GEJ589781:GEL589781 GOF589781:GOH589781 GYB589781:GYD589781 HHX589781:HHZ589781 HRT589781:HRV589781 IBP589781:IBR589781 ILL589781:ILN589781 IVH589781:IVJ589781 JFD589781:JFF589781 JOZ589781:JPB589781 JYV589781:JYX589781 KIR589781:KIT589781 KSN589781:KSP589781 LCJ589781:LCL589781 LMF589781:LMH589781 LWB589781:LWD589781 MFX589781:MFZ589781 MPT589781:MPV589781 MZP589781:MZR589781 NJL589781:NJN589781 NTH589781:NTJ589781 ODD589781:ODF589781 OMZ589781:ONB589781 OWV589781:OWX589781 PGR589781:PGT589781 PQN589781:PQP589781 QAJ589781:QAL589781 QKF589781:QKH589781 QUB589781:QUD589781 RDX589781:RDZ589781 RNT589781:RNV589781 RXP589781:RXR589781 SHL589781:SHN589781 SRH589781:SRJ589781 TBD589781:TBF589781 TKZ589781:TLB589781 TUV589781:TUX589781 UER589781:UET589781 UON589781:UOP589781 UYJ589781:UYL589781 VIF589781:VIH589781 VSB589781:VSD589781 WBX589781:WBZ589781 WLT589781:WLV589781 WVP589781:WVR589781 H655317:J655317 JD655317:JF655317 SZ655317:TB655317 ACV655317:ACX655317 AMR655317:AMT655317 AWN655317:AWP655317 BGJ655317:BGL655317 BQF655317:BQH655317 CAB655317:CAD655317 CJX655317:CJZ655317 CTT655317:CTV655317 DDP655317:DDR655317 DNL655317:DNN655317 DXH655317:DXJ655317 EHD655317:EHF655317 EQZ655317:ERB655317 FAV655317:FAX655317 FKR655317:FKT655317 FUN655317:FUP655317 GEJ655317:GEL655317 GOF655317:GOH655317 GYB655317:GYD655317 HHX655317:HHZ655317 HRT655317:HRV655317 IBP655317:IBR655317 ILL655317:ILN655317 IVH655317:IVJ655317 JFD655317:JFF655317 JOZ655317:JPB655317 JYV655317:JYX655317 KIR655317:KIT655317 KSN655317:KSP655317 LCJ655317:LCL655317 LMF655317:LMH655317 LWB655317:LWD655317 MFX655317:MFZ655317 MPT655317:MPV655317 MZP655317:MZR655317 NJL655317:NJN655317 NTH655317:NTJ655317 ODD655317:ODF655317 OMZ655317:ONB655317 OWV655317:OWX655317 PGR655317:PGT655317 PQN655317:PQP655317 QAJ655317:QAL655317 QKF655317:QKH655317 QUB655317:QUD655317 RDX655317:RDZ655317 RNT655317:RNV655317 RXP655317:RXR655317 SHL655317:SHN655317 SRH655317:SRJ655317 TBD655317:TBF655317 TKZ655317:TLB655317 TUV655317:TUX655317 UER655317:UET655317 UON655317:UOP655317 UYJ655317:UYL655317 VIF655317:VIH655317 VSB655317:VSD655317 WBX655317:WBZ655317 WLT655317:WLV655317 WVP655317:WVR655317 H720853:J720853 JD720853:JF720853 SZ720853:TB720853 ACV720853:ACX720853 AMR720853:AMT720853 AWN720853:AWP720853 BGJ720853:BGL720853 BQF720853:BQH720853 CAB720853:CAD720853 CJX720853:CJZ720853 CTT720853:CTV720853 DDP720853:DDR720853 DNL720853:DNN720853 DXH720853:DXJ720853 EHD720853:EHF720853 EQZ720853:ERB720853 FAV720853:FAX720853 FKR720853:FKT720853 FUN720853:FUP720853 GEJ720853:GEL720853 GOF720853:GOH720853 GYB720853:GYD720853 HHX720853:HHZ720853 HRT720853:HRV720853 IBP720853:IBR720853 ILL720853:ILN720853 IVH720853:IVJ720853 JFD720853:JFF720853 JOZ720853:JPB720853 JYV720853:JYX720853 KIR720853:KIT720853 KSN720853:KSP720853 LCJ720853:LCL720853 LMF720853:LMH720853 LWB720853:LWD720853 MFX720853:MFZ720853 MPT720853:MPV720853 MZP720853:MZR720853 NJL720853:NJN720853 NTH720853:NTJ720853 ODD720853:ODF720853 OMZ720853:ONB720853 OWV720853:OWX720853 PGR720853:PGT720853 PQN720853:PQP720853 QAJ720853:QAL720853 QKF720853:QKH720853 QUB720853:QUD720853 RDX720853:RDZ720853 RNT720853:RNV720853 RXP720853:RXR720853 SHL720853:SHN720853 SRH720853:SRJ720853 TBD720853:TBF720853 TKZ720853:TLB720853 TUV720853:TUX720853 UER720853:UET720853 UON720853:UOP720853 UYJ720853:UYL720853 VIF720853:VIH720853 VSB720853:VSD720853 WBX720853:WBZ720853 WLT720853:WLV720853 WVP720853:WVR720853 H786389:J786389 JD786389:JF786389 SZ786389:TB786389 ACV786389:ACX786389 AMR786389:AMT786389 AWN786389:AWP786389 BGJ786389:BGL786389 BQF786389:BQH786389 CAB786389:CAD786389 CJX786389:CJZ786389 CTT786389:CTV786389 DDP786389:DDR786389 DNL786389:DNN786389 DXH786389:DXJ786389 EHD786389:EHF786389 EQZ786389:ERB786389 FAV786389:FAX786389 FKR786389:FKT786389 FUN786389:FUP786389 GEJ786389:GEL786389 GOF786389:GOH786389 GYB786389:GYD786389 HHX786389:HHZ786389 HRT786389:HRV786389 IBP786389:IBR786389 ILL786389:ILN786389 IVH786389:IVJ786389 JFD786389:JFF786389 JOZ786389:JPB786389 JYV786389:JYX786389 KIR786389:KIT786389 KSN786389:KSP786389 LCJ786389:LCL786389 LMF786389:LMH786389 LWB786389:LWD786389 MFX786389:MFZ786389 MPT786389:MPV786389 MZP786389:MZR786389 NJL786389:NJN786389 NTH786389:NTJ786389 ODD786389:ODF786389 OMZ786389:ONB786389 OWV786389:OWX786389 PGR786389:PGT786389 PQN786389:PQP786389 QAJ786389:QAL786389 QKF786389:QKH786389 QUB786389:QUD786389 RDX786389:RDZ786389 RNT786389:RNV786389 RXP786389:RXR786389 SHL786389:SHN786389 SRH786389:SRJ786389 TBD786389:TBF786389 TKZ786389:TLB786389 TUV786389:TUX786389 UER786389:UET786389 UON786389:UOP786389 UYJ786389:UYL786389 VIF786389:VIH786389 VSB786389:VSD786389 WBX786389:WBZ786389 WLT786389:WLV786389 WVP786389:WVR786389 H851925:J851925 JD851925:JF851925 SZ851925:TB851925 ACV851925:ACX851925 AMR851925:AMT851925 AWN851925:AWP851925 BGJ851925:BGL851925 BQF851925:BQH851925 CAB851925:CAD851925 CJX851925:CJZ851925 CTT851925:CTV851925 DDP851925:DDR851925 DNL851925:DNN851925 DXH851925:DXJ851925 EHD851925:EHF851925 EQZ851925:ERB851925 FAV851925:FAX851925 FKR851925:FKT851925 FUN851925:FUP851925 GEJ851925:GEL851925 GOF851925:GOH851925 GYB851925:GYD851925 HHX851925:HHZ851925 HRT851925:HRV851925 IBP851925:IBR851925 ILL851925:ILN851925 IVH851925:IVJ851925 JFD851925:JFF851925 JOZ851925:JPB851925 JYV851925:JYX851925 KIR851925:KIT851925 KSN851925:KSP851925 LCJ851925:LCL851925 LMF851925:LMH851925 LWB851925:LWD851925 MFX851925:MFZ851925 MPT851925:MPV851925 MZP851925:MZR851925 NJL851925:NJN851925 NTH851925:NTJ851925 ODD851925:ODF851925 OMZ851925:ONB851925 OWV851925:OWX851925 PGR851925:PGT851925 PQN851925:PQP851925 QAJ851925:QAL851925 QKF851925:QKH851925 QUB851925:QUD851925 RDX851925:RDZ851925 RNT851925:RNV851925 RXP851925:RXR851925 SHL851925:SHN851925 SRH851925:SRJ851925 TBD851925:TBF851925 TKZ851925:TLB851925 TUV851925:TUX851925 UER851925:UET851925 UON851925:UOP851925 UYJ851925:UYL851925 VIF851925:VIH851925 VSB851925:VSD851925 WBX851925:WBZ851925 WLT851925:WLV851925 WVP851925:WVR851925 H917461:J917461 JD917461:JF917461 SZ917461:TB917461 ACV917461:ACX917461 AMR917461:AMT917461 AWN917461:AWP917461 BGJ917461:BGL917461 BQF917461:BQH917461 CAB917461:CAD917461 CJX917461:CJZ917461 CTT917461:CTV917461 DDP917461:DDR917461 DNL917461:DNN917461 DXH917461:DXJ917461 EHD917461:EHF917461 EQZ917461:ERB917461 FAV917461:FAX917461 FKR917461:FKT917461 FUN917461:FUP917461 GEJ917461:GEL917461 GOF917461:GOH917461 GYB917461:GYD917461 HHX917461:HHZ917461 HRT917461:HRV917461 IBP917461:IBR917461 ILL917461:ILN917461 IVH917461:IVJ917461 JFD917461:JFF917461 JOZ917461:JPB917461 JYV917461:JYX917461 KIR917461:KIT917461 KSN917461:KSP917461 LCJ917461:LCL917461 LMF917461:LMH917461 LWB917461:LWD917461 MFX917461:MFZ917461 MPT917461:MPV917461 MZP917461:MZR917461 NJL917461:NJN917461 NTH917461:NTJ917461 ODD917461:ODF917461 OMZ917461:ONB917461 OWV917461:OWX917461 PGR917461:PGT917461 PQN917461:PQP917461 QAJ917461:QAL917461 QKF917461:QKH917461 QUB917461:QUD917461 RDX917461:RDZ917461 RNT917461:RNV917461 RXP917461:RXR917461 SHL917461:SHN917461 SRH917461:SRJ917461 TBD917461:TBF917461 TKZ917461:TLB917461 TUV917461:TUX917461 UER917461:UET917461 UON917461:UOP917461 UYJ917461:UYL917461 VIF917461:VIH917461 VSB917461:VSD917461 WBX917461:WBZ917461 WLT917461:WLV917461 WVP917461:WVR917461 H982997:J982997 JD982997:JF982997 SZ982997:TB982997 ACV982997:ACX982997 AMR982997:AMT982997 AWN982997:AWP982997 BGJ982997:BGL982997 BQF982997:BQH982997 CAB982997:CAD982997 CJX982997:CJZ982997 CTT982997:CTV982997 DDP982997:DDR982997 DNL982997:DNN982997 DXH982997:DXJ982997 EHD982997:EHF982997 EQZ982997:ERB982997 FAV982997:FAX982997 FKR982997:FKT982997 FUN982997:FUP982997 GEJ982997:GEL982997 GOF982997:GOH982997 GYB982997:GYD982997 HHX982997:HHZ982997 HRT982997:HRV982997 IBP982997:IBR982997 ILL982997:ILN982997 IVH982997:IVJ982997 JFD982997:JFF982997 JOZ982997:JPB982997 JYV982997:JYX982997 KIR982997:KIT982997 KSN982997:KSP982997 LCJ982997:LCL982997 LMF982997:LMH982997 LWB982997:LWD982997 MFX982997:MFZ982997 MPT982997:MPV982997 MZP982997:MZR982997 NJL982997:NJN982997 NTH982997:NTJ982997 ODD982997:ODF982997 OMZ982997:ONB982997 OWV982997:OWX982997 PGR982997:PGT982997 PQN982997:PQP982997 QAJ982997:QAL982997 QKF982997:QKH982997 QUB982997:QUD982997 RDX982997:RDZ982997 RNT982997:RNV982997 RXP982997:RXR982997 SHL982997:SHN982997 SRH982997:SRJ982997 TBD982997:TBF982997 TKZ982997:TLB982997 TUV982997:TUX982997 UER982997:UET982997 UON982997:UOP982997 UYJ982997:UYL982997 VIF982997:VIH982997 VSB982997:VSD982997 WBX982997:WBZ982997 WLT982997:WLV982997 WVP982997:WVR982997 H65:J65 JD65:JF65 SZ65:TB65 ACV65:ACX65 AMR65:AMT65 AWN65:AWP65 BGJ65:BGL65 BQF65:BQH65 CAB65:CAD65 CJX65:CJZ65 CTT65:CTV65 DDP65:DDR65 DNL65:DNN65 DXH65:DXJ65 EHD65:EHF65 EQZ65:ERB65 FAV65:FAX65 FKR65:FKT65 FUN65:FUP65 GEJ65:GEL65 GOF65:GOH65 GYB65:GYD65 HHX65:HHZ65 HRT65:HRV65 IBP65:IBR65 ILL65:ILN65 IVH65:IVJ65 JFD65:JFF65 JOZ65:JPB65 JYV65:JYX65 KIR65:KIT65 KSN65:KSP65 LCJ65:LCL65 LMF65:LMH65 LWB65:LWD65 MFX65:MFZ65 MPT65:MPV65 MZP65:MZR65 NJL65:NJN65 NTH65:NTJ65 ODD65:ODF65 OMZ65:ONB65 OWV65:OWX65 PGR65:PGT65 PQN65:PQP65 QAJ65:QAL65 QKF65:QKH65 QUB65:QUD65 RDX65:RDZ65 RNT65:RNV65 RXP65:RXR65 SHL65:SHN65 SRH65:SRJ65 TBD65:TBF65 TKZ65:TLB65 TUV65:TUX65 UER65:UET65 UON65:UOP65 UYJ65:UYL65 VIF65:VIH65 VSB65:VSD65 WBX65:WBZ65 WLT65:WLV65 WVP65:WVR65 H65568:J65568 JD65568:JF65568 SZ65568:TB65568 ACV65568:ACX65568 AMR65568:AMT65568 AWN65568:AWP65568 BGJ65568:BGL65568 BQF65568:BQH65568 CAB65568:CAD65568 CJX65568:CJZ65568 CTT65568:CTV65568 DDP65568:DDR65568 DNL65568:DNN65568 DXH65568:DXJ65568 EHD65568:EHF65568 EQZ65568:ERB65568 FAV65568:FAX65568 FKR65568:FKT65568 FUN65568:FUP65568 GEJ65568:GEL65568 GOF65568:GOH65568 GYB65568:GYD65568 HHX65568:HHZ65568 HRT65568:HRV65568 IBP65568:IBR65568 ILL65568:ILN65568 IVH65568:IVJ65568 JFD65568:JFF65568 JOZ65568:JPB65568 JYV65568:JYX65568 KIR65568:KIT65568 KSN65568:KSP65568 LCJ65568:LCL65568 LMF65568:LMH65568 LWB65568:LWD65568 MFX65568:MFZ65568 MPT65568:MPV65568 MZP65568:MZR65568 NJL65568:NJN65568 NTH65568:NTJ65568 ODD65568:ODF65568 OMZ65568:ONB65568 OWV65568:OWX65568 PGR65568:PGT65568 PQN65568:PQP65568 QAJ65568:QAL65568 QKF65568:QKH65568 QUB65568:QUD65568 RDX65568:RDZ65568 RNT65568:RNV65568 RXP65568:RXR65568 SHL65568:SHN65568 SRH65568:SRJ65568 TBD65568:TBF65568 TKZ65568:TLB65568 TUV65568:TUX65568 UER65568:UET65568 UON65568:UOP65568 UYJ65568:UYL65568 VIF65568:VIH65568 VSB65568:VSD65568 WBX65568:WBZ65568 WLT65568:WLV65568 WVP65568:WVR65568 H131104:J131104 JD131104:JF131104 SZ131104:TB131104 ACV131104:ACX131104 AMR131104:AMT131104 AWN131104:AWP131104 BGJ131104:BGL131104 BQF131104:BQH131104 CAB131104:CAD131104 CJX131104:CJZ131104 CTT131104:CTV131104 DDP131104:DDR131104 DNL131104:DNN131104 DXH131104:DXJ131104 EHD131104:EHF131104 EQZ131104:ERB131104 FAV131104:FAX131104 FKR131104:FKT131104 FUN131104:FUP131104 GEJ131104:GEL131104 GOF131104:GOH131104 GYB131104:GYD131104 HHX131104:HHZ131104 HRT131104:HRV131104 IBP131104:IBR131104 ILL131104:ILN131104 IVH131104:IVJ131104 JFD131104:JFF131104 JOZ131104:JPB131104 JYV131104:JYX131104 KIR131104:KIT131104 KSN131104:KSP131104 LCJ131104:LCL131104 LMF131104:LMH131104 LWB131104:LWD131104 MFX131104:MFZ131104 MPT131104:MPV131104 MZP131104:MZR131104 NJL131104:NJN131104 NTH131104:NTJ131104 ODD131104:ODF131104 OMZ131104:ONB131104 OWV131104:OWX131104 PGR131104:PGT131104 PQN131104:PQP131104 QAJ131104:QAL131104 QKF131104:QKH131104 QUB131104:QUD131104 RDX131104:RDZ131104 RNT131104:RNV131104 RXP131104:RXR131104 SHL131104:SHN131104 SRH131104:SRJ131104 TBD131104:TBF131104 TKZ131104:TLB131104 TUV131104:TUX131104 UER131104:UET131104 UON131104:UOP131104 UYJ131104:UYL131104 VIF131104:VIH131104 VSB131104:VSD131104 WBX131104:WBZ131104 WLT131104:WLV131104 WVP131104:WVR131104 H196640:J196640 JD196640:JF196640 SZ196640:TB196640 ACV196640:ACX196640 AMR196640:AMT196640 AWN196640:AWP196640 BGJ196640:BGL196640 BQF196640:BQH196640 CAB196640:CAD196640 CJX196640:CJZ196640 CTT196640:CTV196640 DDP196640:DDR196640 DNL196640:DNN196640 DXH196640:DXJ196640 EHD196640:EHF196640 EQZ196640:ERB196640 FAV196640:FAX196640 FKR196640:FKT196640 FUN196640:FUP196640 GEJ196640:GEL196640 GOF196640:GOH196640 GYB196640:GYD196640 HHX196640:HHZ196640 HRT196640:HRV196640 IBP196640:IBR196640 ILL196640:ILN196640 IVH196640:IVJ196640 JFD196640:JFF196640 JOZ196640:JPB196640 JYV196640:JYX196640 KIR196640:KIT196640 KSN196640:KSP196640 LCJ196640:LCL196640 LMF196640:LMH196640 LWB196640:LWD196640 MFX196640:MFZ196640 MPT196640:MPV196640 MZP196640:MZR196640 NJL196640:NJN196640 NTH196640:NTJ196640 ODD196640:ODF196640 OMZ196640:ONB196640 OWV196640:OWX196640 PGR196640:PGT196640 PQN196640:PQP196640 QAJ196640:QAL196640 QKF196640:QKH196640 QUB196640:QUD196640 RDX196640:RDZ196640 RNT196640:RNV196640 RXP196640:RXR196640 SHL196640:SHN196640 SRH196640:SRJ196640 TBD196640:TBF196640 TKZ196640:TLB196640 TUV196640:TUX196640 UER196640:UET196640 UON196640:UOP196640 UYJ196640:UYL196640 VIF196640:VIH196640 VSB196640:VSD196640 WBX196640:WBZ196640 WLT196640:WLV196640 WVP196640:WVR196640 H262176:J262176 JD262176:JF262176 SZ262176:TB262176 ACV262176:ACX262176 AMR262176:AMT262176 AWN262176:AWP262176 BGJ262176:BGL262176 BQF262176:BQH262176 CAB262176:CAD262176 CJX262176:CJZ262176 CTT262176:CTV262176 DDP262176:DDR262176 DNL262176:DNN262176 DXH262176:DXJ262176 EHD262176:EHF262176 EQZ262176:ERB262176 FAV262176:FAX262176 FKR262176:FKT262176 FUN262176:FUP262176 GEJ262176:GEL262176 GOF262176:GOH262176 GYB262176:GYD262176 HHX262176:HHZ262176 HRT262176:HRV262176 IBP262176:IBR262176 ILL262176:ILN262176 IVH262176:IVJ262176 JFD262176:JFF262176 JOZ262176:JPB262176 JYV262176:JYX262176 KIR262176:KIT262176 KSN262176:KSP262176 LCJ262176:LCL262176 LMF262176:LMH262176 LWB262176:LWD262176 MFX262176:MFZ262176 MPT262176:MPV262176 MZP262176:MZR262176 NJL262176:NJN262176 NTH262176:NTJ262176 ODD262176:ODF262176 OMZ262176:ONB262176 OWV262176:OWX262176 PGR262176:PGT262176 PQN262176:PQP262176 QAJ262176:QAL262176 QKF262176:QKH262176 QUB262176:QUD262176 RDX262176:RDZ262176 RNT262176:RNV262176 RXP262176:RXR262176 SHL262176:SHN262176 SRH262176:SRJ262176 TBD262176:TBF262176 TKZ262176:TLB262176 TUV262176:TUX262176 UER262176:UET262176 UON262176:UOP262176 UYJ262176:UYL262176 VIF262176:VIH262176 VSB262176:VSD262176 WBX262176:WBZ262176 WLT262176:WLV262176 WVP262176:WVR262176 H327712:J327712 JD327712:JF327712 SZ327712:TB327712 ACV327712:ACX327712 AMR327712:AMT327712 AWN327712:AWP327712 BGJ327712:BGL327712 BQF327712:BQH327712 CAB327712:CAD327712 CJX327712:CJZ327712 CTT327712:CTV327712 DDP327712:DDR327712 DNL327712:DNN327712 DXH327712:DXJ327712 EHD327712:EHF327712 EQZ327712:ERB327712 FAV327712:FAX327712 FKR327712:FKT327712 FUN327712:FUP327712 GEJ327712:GEL327712 GOF327712:GOH327712 GYB327712:GYD327712 HHX327712:HHZ327712 HRT327712:HRV327712 IBP327712:IBR327712 ILL327712:ILN327712 IVH327712:IVJ327712 JFD327712:JFF327712 JOZ327712:JPB327712 JYV327712:JYX327712 KIR327712:KIT327712 KSN327712:KSP327712 LCJ327712:LCL327712 LMF327712:LMH327712 LWB327712:LWD327712 MFX327712:MFZ327712 MPT327712:MPV327712 MZP327712:MZR327712 NJL327712:NJN327712 NTH327712:NTJ327712 ODD327712:ODF327712 OMZ327712:ONB327712 OWV327712:OWX327712 PGR327712:PGT327712 PQN327712:PQP327712 QAJ327712:QAL327712 QKF327712:QKH327712 QUB327712:QUD327712 RDX327712:RDZ327712 RNT327712:RNV327712 RXP327712:RXR327712 SHL327712:SHN327712 SRH327712:SRJ327712 TBD327712:TBF327712 TKZ327712:TLB327712 TUV327712:TUX327712 UER327712:UET327712 UON327712:UOP327712 UYJ327712:UYL327712 VIF327712:VIH327712 VSB327712:VSD327712 WBX327712:WBZ327712 WLT327712:WLV327712 WVP327712:WVR327712 H393248:J393248 JD393248:JF393248 SZ393248:TB393248 ACV393248:ACX393248 AMR393248:AMT393248 AWN393248:AWP393248 BGJ393248:BGL393248 BQF393248:BQH393248 CAB393248:CAD393248 CJX393248:CJZ393248 CTT393248:CTV393248 DDP393248:DDR393248 DNL393248:DNN393248 DXH393248:DXJ393248 EHD393248:EHF393248 EQZ393248:ERB393248 FAV393248:FAX393248 FKR393248:FKT393248 FUN393248:FUP393248 GEJ393248:GEL393248 GOF393248:GOH393248 GYB393248:GYD393248 HHX393248:HHZ393248 HRT393248:HRV393248 IBP393248:IBR393248 ILL393248:ILN393248 IVH393248:IVJ393248 JFD393248:JFF393248 JOZ393248:JPB393248 JYV393248:JYX393248 KIR393248:KIT393248 KSN393248:KSP393248 LCJ393248:LCL393248 LMF393248:LMH393248 LWB393248:LWD393248 MFX393248:MFZ393248 MPT393248:MPV393248 MZP393248:MZR393248 NJL393248:NJN393248 NTH393248:NTJ393248 ODD393248:ODF393248 OMZ393248:ONB393248 OWV393248:OWX393248 PGR393248:PGT393248 PQN393248:PQP393248 QAJ393248:QAL393248 QKF393248:QKH393248 QUB393248:QUD393248 RDX393248:RDZ393248 RNT393248:RNV393248 RXP393248:RXR393248 SHL393248:SHN393248 SRH393248:SRJ393248 TBD393248:TBF393248 TKZ393248:TLB393248 TUV393248:TUX393248 UER393248:UET393248 UON393248:UOP393248 UYJ393248:UYL393248 VIF393248:VIH393248 VSB393248:VSD393248 WBX393248:WBZ393248 WLT393248:WLV393248 WVP393248:WVR393248 H458784:J458784 JD458784:JF458784 SZ458784:TB458784 ACV458784:ACX458784 AMR458784:AMT458784 AWN458784:AWP458784 BGJ458784:BGL458784 BQF458784:BQH458784 CAB458784:CAD458784 CJX458784:CJZ458784 CTT458784:CTV458784 DDP458784:DDR458784 DNL458784:DNN458784 DXH458784:DXJ458784 EHD458784:EHF458784 EQZ458784:ERB458784 FAV458784:FAX458784 FKR458784:FKT458784 FUN458784:FUP458784 GEJ458784:GEL458784 GOF458784:GOH458784 GYB458784:GYD458784 HHX458784:HHZ458784 HRT458784:HRV458784 IBP458784:IBR458784 ILL458784:ILN458784 IVH458784:IVJ458784 JFD458784:JFF458784 JOZ458784:JPB458784 JYV458784:JYX458784 KIR458784:KIT458784 KSN458784:KSP458784 LCJ458784:LCL458784 LMF458784:LMH458784 LWB458784:LWD458784 MFX458784:MFZ458784 MPT458784:MPV458784 MZP458784:MZR458784 NJL458784:NJN458784 NTH458784:NTJ458784 ODD458784:ODF458784 OMZ458784:ONB458784 OWV458784:OWX458784 PGR458784:PGT458784 PQN458784:PQP458784 QAJ458784:QAL458784 QKF458784:QKH458784 QUB458784:QUD458784 RDX458784:RDZ458784 RNT458784:RNV458784 RXP458784:RXR458784 SHL458784:SHN458784 SRH458784:SRJ458784 TBD458784:TBF458784 TKZ458784:TLB458784 TUV458784:TUX458784 UER458784:UET458784 UON458784:UOP458784 UYJ458784:UYL458784 VIF458784:VIH458784 VSB458784:VSD458784 WBX458784:WBZ458784 WLT458784:WLV458784 WVP458784:WVR458784 H524320:J524320 JD524320:JF524320 SZ524320:TB524320 ACV524320:ACX524320 AMR524320:AMT524320 AWN524320:AWP524320 BGJ524320:BGL524320 BQF524320:BQH524320 CAB524320:CAD524320 CJX524320:CJZ524320 CTT524320:CTV524320 DDP524320:DDR524320 DNL524320:DNN524320 DXH524320:DXJ524320 EHD524320:EHF524320 EQZ524320:ERB524320 FAV524320:FAX524320 FKR524320:FKT524320 FUN524320:FUP524320 GEJ524320:GEL524320 GOF524320:GOH524320 GYB524320:GYD524320 HHX524320:HHZ524320 HRT524320:HRV524320 IBP524320:IBR524320 ILL524320:ILN524320 IVH524320:IVJ524320 JFD524320:JFF524320 JOZ524320:JPB524320 JYV524320:JYX524320 KIR524320:KIT524320 KSN524320:KSP524320 LCJ524320:LCL524320 LMF524320:LMH524320 LWB524320:LWD524320 MFX524320:MFZ524320 MPT524320:MPV524320 MZP524320:MZR524320 NJL524320:NJN524320 NTH524320:NTJ524320 ODD524320:ODF524320 OMZ524320:ONB524320 OWV524320:OWX524320 PGR524320:PGT524320 PQN524320:PQP524320 QAJ524320:QAL524320 QKF524320:QKH524320 QUB524320:QUD524320 RDX524320:RDZ524320 RNT524320:RNV524320 RXP524320:RXR524320 SHL524320:SHN524320 SRH524320:SRJ524320 TBD524320:TBF524320 TKZ524320:TLB524320 TUV524320:TUX524320 UER524320:UET524320 UON524320:UOP524320 UYJ524320:UYL524320 VIF524320:VIH524320 VSB524320:VSD524320 WBX524320:WBZ524320 WLT524320:WLV524320 WVP524320:WVR524320 H589856:J589856 JD589856:JF589856 SZ589856:TB589856 ACV589856:ACX589856 AMR589856:AMT589856 AWN589856:AWP589856 BGJ589856:BGL589856 BQF589856:BQH589856 CAB589856:CAD589856 CJX589856:CJZ589856 CTT589856:CTV589856 DDP589856:DDR589856 DNL589856:DNN589856 DXH589856:DXJ589856 EHD589856:EHF589856 EQZ589856:ERB589856 FAV589856:FAX589856 FKR589856:FKT589856 FUN589856:FUP589856 GEJ589856:GEL589856 GOF589856:GOH589856 GYB589856:GYD589856 HHX589856:HHZ589856 HRT589856:HRV589856 IBP589856:IBR589856 ILL589856:ILN589856 IVH589856:IVJ589856 JFD589856:JFF589856 JOZ589856:JPB589856 JYV589856:JYX589856 KIR589856:KIT589856 KSN589856:KSP589856 LCJ589856:LCL589856 LMF589856:LMH589856 LWB589856:LWD589856 MFX589856:MFZ589856 MPT589856:MPV589856 MZP589856:MZR589856 NJL589856:NJN589856 NTH589856:NTJ589856 ODD589856:ODF589856 OMZ589856:ONB589856 OWV589856:OWX589856 PGR589856:PGT589856 PQN589856:PQP589856 QAJ589856:QAL589856 QKF589856:QKH589856 QUB589856:QUD589856 RDX589856:RDZ589856 RNT589856:RNV589856 RXP589856:RXR589856 SHL589856:SHN589856 SRH589856:SRJ589856 TBD589856:TBF589856 TKZ589856:TLB589856 TUV589856:TUX589856 UER589856:UET589856 UON589856:UOP589856 UYJ589856:UYL589856 VIF589856:VIH589856 VSB589856:VSD589856 WBX589856:WBZ589856 WLT589856:WLV589856 WVP589856:WVR589856 H655392:J655392 JD655392:JF655392 SZ655392:TB655392 ACV655392:ACX655392 AMR655392:AMT655392 AWN655392:AWP655392 BGJ655392:BGL655392 BQF655392:BQH655392 CAB655392:CAD655392 CJX655392:CJZ655392 CTT655392:CTV655392 DDP655392:DDR655392 DNL655392:DNN655392 DXH655392:DXJ655392 EHD655392:EHF655392 EQZ655392:ERB655392 FAV655392:FAX655392 FKR655392:FKT655392 FUN655392:FUP655392 GEJ655392:GEL655392 GOF655392:GOH655392 GYB655392:GYD655392 HHX655392:HHZ655392 HRT655392:HRV655392 IBP655392:IBR655392 ILL655392:ILN655392 IVH655392:IVJ655392 JFD655392:JFF655392 JOZ655392:JPB655392 JYV655392:JYX655392 KIR655392:KIT655392 KSN655392:KSP655392 LCJ655392:LCL655392 LMF655392:LMH655392 LWB655392:LWD655392 MFX655392:MFZ655392 MPT655392:MPV655392 MZP655392:MZR655392 NJL655392:NJN655392 NTH655392:NTJ655392 ODD655392:ODF655392 OMZ655392:ONB655392 OWV655392:OWX655392 PGR655392:PGT655392 PQN655392:PQP655392 QAJ655392:QAL655392 QKF655392:QKH655392 QUB655392:QUD655392 RDX655392:RDZ655392 RNT655392:RNV655392 RXP655392:RXR655392 SHL655392:SHN655392 SRH655392:SRJ655392 TBD655392:TBF655392 TKZ655392:TLB655392 TUV655392:TUX655392 UER655392:UET655392 UON655392:UOP655392 UYJ655392:UYL655392 VIF655392:VIH655392 VSB655392:VSD655392 WBX655392:WBZ655392 WLT655392:WLV655392 WVP655392:WVR655392 H720928:J720928 JD720928:JF720928 SZ720928:TB720928 ACV720928:ACX720928 AMR720928:AMT720928 AWN720928:AWP720928 BGJ720928:BGL720928 BQF720928:BQH720928 CAB720928:CAD720928 CJX720928:CJZ720928 CTT720928:CTV720928 DDP720928:DDR720928 DNL720928:DNN720928 DXH720928:DXJ720928 EHD720928:EHF720928 EQZ720928:ERB720928 FAV720928:FAX720928 FKR720928:FKT720928 FUN720928:FUP720928 GEJ720928:GEL720928 GOF720928:GOH720928 GYB720928:GYD720928 HHX720928:HHZ720928 HRT720928:HRV720928 IBP720928:IBR720928 ILL720928:ILN720928 IVH720928:IVJ720928 JFD720928:JFF720928 JOZ720928:JPB720928 JYV720928:JYX720928 KIR720928:KIT720928 KSN720928:KSP720928 LCJ720928:LCL720928 LMF720928:LMH720928 LWB720928:LWD720928 MFX720928:MFZ720928 MPT720928:MPV720928 MZP720928:MZR720928 NJL720928:NJN720928 NTH720928:NTJ720928 ODD720928:ODF720928 OMZ720928:ONB720928 OWV720928:OWX720928 PGR720928:PGT720928 PQN720928:PQP720928 QAJ720928:QAL720928 QKF720928:QKH720928 QUB720928:QUD720928 RDX720928:RDZ720928 RNT720928:RNV720928 RXP720928:RXR720928 SHL720928:SHN720928 SRH720928:SRJ720928 TBD720928:TBF720928 TKZ720928:TLB720928 TUV720928:TUX720928 UER720928:UET720928 UON720928:UOP720928 UYJ720928:UYL720928 VIF720928:VIH720928 VSB720928:VSD720928 WBX720928:WBZ720928 WLT720928:WLV720928 WVP720928:WVR720928 H786464:J786464 JD786464:JF786464 SZ786464:TB786464 ACV786464:ACX786464 AMR786464:AMT786464 AWN786464:AWP786464 BGJ786464:BGL786464 BQF786464:BQH786464 CAB786464:CAD786464 CJX786464:CJZ786464 CTT786464:CTV786464 DDP786464:DDR786464 DNL786464:DNN786464 DXH786464:DXJ786464 EHD786464:EHF786464 EQZ786464:ERB786464 FAV786464:FAX786464 FKR786464:FKT786464 FUN786464:FUP786464 GEJ786464:GEL786464 GOF786464:GOH786464 GYB786464:GYD786464 HHX786464:HHZ786464 HRT786464:HRV786464 IBP786464:IBR786464 ILL786464:ILN786464 IVH786464:IVJ786464 JFD786464:JFF786464 JOZ786464:JPB786464 JYV786464:JYX786464 KIR786464:KIT786464 KSN786464:KSP786464 LCJ786464:LCL786464 LMF786464:LMH786464 LWB786464:LWD786464 MFX786464:MFZ786464 MPT786464:MPV786464 MZP786464:MZR786464 NJL786464:NJN786464 NTH786464:NTJ786464 ODD786464:ODF786464 OMZ786464:ONB786464 OWV786464:OWX786464 PGR786464:PGT786464 PQN786464:PQP786464 QAJ786464:QAL786464 QKF786464:QKH786464 QUB786464:QUD786464 RDX786464:RDZ786464 RNT786464:RNV786464 RXP786464:RXR786464 SHL786464:SHN786464 SRH786464:SRJ786464 TBD786464:TBF786464 TKZ786464:TLB786464 TUV786464:TUX786464 UER786464:UET786464 UON786464:UOP786464 UYJ786464:UYL786464 VIF786464:VIH786464 VSB786464:VSD786464 WBX786464:WBZ786464 WLT786464:WLV786464 WVP786464:WVR786464 H852000:J852000 JD852000:JF852000 SZ852000:TB852000 ACV852000:ACX852000 AMR852000:AMT852000 AWN852000:AWP852000 BGJ852000:BGL852000 BQF852000:BQH852000 CAB852000:CAD852000 CJX852000:CJZ852000 CTT852000:CTV852000 DDP852000:DDR852000 DNL852000:DNN852000 DXH852000:DXJ852000 EHD852000:EHF852000 EQZ852000:ERB852000 FAV852000:FAX852000 FKR852000:FKT852000 FUN852000:FUP852000 GEJ852000:GEL852000 GOF852000:GOH852000 GYB852000:GYD852000 HHX852000:HHZ852000 HRT852000:HRV852000 IBP852000:IBR852000 ILL852000:ILN852000 IVH852000:IVJ852000 JFD852000:JFF852000 JOZ852000:JPB852000 JYV852000:JYX852000 KIR852000:KIT852000 KSN852000:KSP852000 LCJ852000:LCL852000 LMF852000:LMH852000 LWB852000:LWD852000 MFX852000:MFZ852000 MPT852000:MPV852000 MZP852000:MZR852000 NJL852000:NJN852000 NTH852000:NTJ852000 ODD852000:ODF852000 OMZ852000:ONB852000 OWV852000:OWX852000 PGR852000:PGT852000 PQN852000:PQP852000 QAJ852000:QAL852000 QKF852000:QKH852000 QUB852000:QUD852000 RDX852000:RDZ852000 RNT852000:RNV852000 RXP852000:RXR852000 SHL852000:SHN852000 SRH852000:SRJ852000 TBD852000:TBF852000 TKZ852000:TLB852000 TUV852000:TUX852000 UER852000:UET852000 UON852000:UOP852000 UYJ852000:UYL852000 VIF852000:VIH852000 VSB852000:VSD852000 WBX852000:WBZ852000 WLT852000:WLV852000 WVP852000:WVR852000 H917536:J917536 JD917536:JF917536 SZ917536:TB917536 ACV917536:ACX917536 AMR917536:AMT917536 AWN917536:AWP917536 BGJ917536:BGL917536 BQF917536:BQH917536 CAB917536:CAD917536 CJX917536:CJZ917536 CTT917536:CTV917536 DDP917536:DDR917536 DNL917536:DNN917536 DXH917536:DXJ917536 EHD917536:EHF917536 EQZ917536:ERB917536 FAV917536:FAX917536 FKR917536:FKT917536 FUN917536:FUP917536 GEJ917536:GEL917536 GOF917536:GOH917536 GYB917536:GYD917536 HHX917536:HHZ917536 HRT917536:HRV917536 IBP917536:IBR917536 ILL917536:ILN917536 IVH917536:IVJ917536 JFD917536:JFF917536 JOZ917536:JPB917536 JYV917536:JYX917536 KIR917536:KIT917536 KSN917536:KSP917536 LCJ917536:LCL917536 LMF917536:LMH917536 LWB917536:LWD917536 MFX917536:MFZ917536 MPT917536:MPV917536 MZP917536:MZR917536 NJL917536:NJN917536 NTH917536:NTJ917536 ODD917536:ODF917536 OMZ917536:ONB917536 OWV917536:OWX917536 PGR917536:PGT917536 PQN917536:PQP917536 QAJ917536:QAL917536 QKF917536:QKH917536 QUB917536:QUD917536 RDX917536:RDZ917536 RNT917536:RNV917536 RXP917536:RXR917536 SHL917536:SHN917536 SRH917536:SRJ917536 TBD917536:TBF917536 TKZ917536:TLB917536 TUV917536:TUX917536 UER917536:UET917536 UON917536:UOP917536 UYJ917536:UYL917536 VIF917536:VIH917536 VSB917536:VSD917536 WBX917536:WBZ917536 WLT917536:WLV917536 WVP917536:WVR917536 H983072:J983072 JD983072:JF983072 SZ983072:TB983072 ACV983072:ACX983072 AMR983072:AMT983072 AWN983072:AWP983072 BGJ983072:BGL983072 BQF983072:BQH983072 CAB983072:CAD983072 CJX983072:CJZ983072 CTT983072:CTV983072 DDP983072:DDR983072 DNL983072:DNN983072 DXH983072:DXJ983072 EHD983072:EHF983072 EQZ983072:ERB983072 FAV983072:FAX983072 FKR983072:FKT983072 FUN983072:FUP983072 GEJ983072:GEL983072 GOF983072:GOH983072 GYB983072:GYD983072 HHX983072:HHZ983072 HRT983072:HRV983072 IBP983072:IBR983072 ILL983072:ILN983072 IVH983072:IVJ983072 JFD983072:JFF983072 JOZ983072:JPB983072 JYV983072:JYX983072 KIR983072:KIT983072 KSN983072:KSP983072 LCJ983072:LCL983072 LMF983072:LMH983072 LWB983072:LWD983072 MFX983072:MFZ983072 MPT983072:MPV983072 MZP983072:MZR983072 NJL983072:NJN983072 NTH983072:NTJ983072 ODD983072:ODF983072 OMZ983072:ONB983072 OWV983072:OWX983072 PGR983072:PGT983072 PQN983072:PQP983072 QAJ983072:QAL983072 QKF983072:QKH983072 QUB983072:QUD983072 RDX983072:RDZ983072 RNT983072:RNV983072 RXP983072:RXR983072 SHL983072:SHN983072 SRH983072:SRJ983072 TBD983072:TBF983072 TKZ983072:TLB983072 TUV983072:TUX983072 UER983072:UET983072 UON983072:UOP983072 UYJ983072:UYL983072 VIF983072:VIH983072 VSB983072:VSD983072 WBX983072:WBZ983072 WLT983072:WLV983072 WVP983072:WVR983072 H67:J67 JD67:JF67 SZ67:TB67 ACV67:ACX67 AMR67:AMT67 AWN67:AWP67 BGJ67:BGL67 BQF67:BQH67 CAB67:CAD67 CJX67:CJZ67 CTT67:CTV67 DDP67:DDR67 DNL67:DNN67 DXH67:DXJ67 EHD67:EHF67 EQZ67:ERB67 FAV67:FAX67 FKR67:FKT67 FUN67:FUP67 GEJ67:GEL67 GOF67:GOH67 GYB67:GYD67 HHX67:HHZ67 HRT67:HRV67 IBP67:IBR67 ILL67:ILN67 IVH67:IVJ67 JFD67:JFF67 JOZ67:JPB67 JYV67:JYX67 KIR67:KIT67 KSN67:KSP67 LCJ67:LCL67 LMF67:LMH67 LWB67:LWD67 MFX67:MFZ67 MPT67:MPV67 MZP67:MZR67 NJL67:NJN67 NTH67:NTJ67 ODD67:ODF67 OMZ67:ONB67 OWV67:OWX67 PGR67:PGT67 PQN67:PQP67 QAJ67:QAL67 QKF67:QKH67 QUB67:QUD67 RDX67:RDZ67 RNT67:RNV67 RXP67:RXR67 SHL67:SHN67 SRH67:SRJ67 TBD67:TBF67 TKZ67:TLB67 TUV67:TUX67 UER67:UET67 UON67:UOP67 UYJ67:UYL67 VIF67:VIH67 VSB67:VSD67 WBX67:WBZ67 WLT67:WLV67 WVP67:WVR67 H65570:J65570 JD65570:JF65570 SZ65570:TB65570 ACV65570:ACX65570 AMR65570:AMT65570 AWN65570:AWP65570 BGJ65570:BGL65570 BQF65570:BQH65570 CAB65570:CAD65570 CJX65570:CJZ65570 CTT65570:CTV65570 DDP65570:DDR65570 DNL65570:DNN65570 DXH65570:DXJ65570 EHD65570:EHF65570 EQZ65570:ERB65570 FAV65570:FAX65570 FKR65570:FKT65570 FUN65570:FUP65570 GEJ65570:GEL65570 GOF65570:GOH65570 GYB65570:GYD65570 HHX65570:HHZ65570 HRT65570:HRV65570 IBP65570:IBR65570 ILL65570:ILN65570 IVH65570:IVJ65570 JFD65570:JFF65570 JOZ65570:JPB65570 JYV65570:JYX65570 KIR65570:KIT65570 KSN65570:KSP65570 LCJ65570:LCL65570 LMF65570:LMH65570 LWB65570:LWD65570 MFX65570:MFZ65570 MPT65570:MPV65570 MZP65570:MZR65570 NJL65570:NJN65570 NTH65570:NTJ65570 ODD65570:ODF65570 OMZ65570:ONB65570 OWV65570:OWX65570 PGR65570:PGT65570 PQN65570:PQP65570 QAJ65570:QAL65570 QKF65570:QKH65570 QUB65570:QUD65570 RDX65570:RDZ65570 RNT65570:RNV65570 RXP65570:RXR65570 SHL65570:SHN65570 SRH65570:SRJ65570 TBD65570:TBF65570 TKZ65570:TLB65570 TUV65570:TUX65570 UER65570:UET65570 UON65570:UOP65570 UYJ65570:UYL65570 VIF65570:VIH65570 VSB65570:VSD65570 WBX65570:WBZ65570 WLT65570:WLV65570 WVP65570:WVR65570 H131106:J131106 JD131106:JF131106 SZ131106:TB131106 ACV131106:ACX131106 AMR131106:AMT131106 AWN131106:AWP131106 BGJ131106:BGL131106 BQF131106:BQH131106 CAB131106:CAD131106 CJX131106:CJZ131106 CTT131106:CTV131106 DDP131106:DDR131106 DNL131106:DNN131106 DXH131106:DXJ131106 EHD131106:EHF131106 EQZ131106:ERB131106 FAV131106:FAX131106 FKR131106:FKT131106 FUN131106:FUP131106 GEJ131106:GEL131106 GOF131106:GOH131106 GYB131106:GYD131106 HHX131106:HHZ131106 HRT131106:HRV131106 IBP131106:IBR131106 ILL131106:ILN131106 IVH131106:IVJ131106 JFD131106:JFF131106 JOZ131106:JPB131106 JYV131106:JYX131106 KIR131106:KIT131106 KSN131106:KSP131106 LCJ131106:LCL131106 LMF131106:LMH131106 LWB131106:LWD131106 MFX131106:MFZ131106 MPT131106:MPV131106 MZP131106:MZR131106 NJL131106:NJN131106 NTH131106:NTJ131106 ODD131106:ODF131106 OMZ131106:ONB131106 OWV131106:OWX131106 PGR131106:PGT131106 PQN131106:PQP131106 QAJ131106:QAL131106 QKF131106:QKH131106 QUB131106:QUD131106 RDX131106:RDZ131106 RNT131106:RNV131106 RXP131106:RXR131106 SHL131106:SHN131106 SRH131106:SRJ131106 TBD131106:TBF131106 TKZ131106:TLB131106 TUV131106:TUX131106 UER131106:UET131106 UON131106:UOP131106 UYJ131106:UYL131106 VIF131106:VIH131106 VSB131106:VSD131106 WBX131106:WBZ131106 WLT131106:WLV131106 WVP131106:WVR131106 H196642:J196642 JD196642:JF196642 SZ196642:TB196642 ACV196642:ACX196642 AMR196642:AMT196642 AWN196642:AWP196642 BGJ196642:BGL196642 BQF196642:BQH196642 CAB196642:CAD196642 CJX196642:CJZ196642 CTT196642:CTV196642 DDP196642:DDR196642 DNL196642:DNN196642 DXH196642:DXJ196642 EHD196642:EHF196642 EQZ196642:ERB196642 FAV196642:FAX196642 FKR196642:FKT196642 FUN196642:FUP196642 GEJ196642:GEL196642 GOF196642:GOH196642 GYB196642:GYD196642 HHX196642:HHZ196642 HRT196642:HRV196642 IBP196642:IBR196642 ILL196642:ILN196642 IVH196642:IVJ196642 JFD196642:JFF196642 JOZ196642:JPB196642 JYV196642:JYX196642 KIR196642:KIT196642 KSN196642:KSP196642 LCJ196642:LCL196642 LMF196642:LMH196642 LWB196642:LWD196642 MFX196642:MFZ196642 MPT196642:MPV196642 MZP196642:MZR196642 NJL196642:NJN196642 NTH196642:NTJ196642 ODD196642:ODF196642 OMZ196642:ONB196642 OWV196642:OWX196642 PGR196642:PGT196642 PQN196642:PQP196642 QAJ196642:QAL196642 QKF196642:QKH196642 QUB196642:QUD196642 RDX196642:RDZ196642 RNT196642:RNV196642 RXP196642:RXR196642 SHL196642:SHN196642 SRH196642:SRJ196642 TBD196642:TBF196642 TKZ196642:TLB196642 TUV196642:TUX196642 UER196642:UET196642 UON196642:UOP196642 UYJ196642:UYL196642 VIF196642:VIH196642 VSB196642:VSD196642 WBX196642:WBZ196642 WLT196642:WLV196642 WVP196642:WVR196642 H262178:J262178 JD262178:JF262178 SZ262178:TB262178 ACV262178:ACX262178 AMR262178:AMT262178 AWN262178:AWP262178 BGJ262178:BGL262178 BQF262178:BQH262178 CAB262178:CAD262178 CJX262178:CJZ262178 CTT262178:CTV262178 DDP262178:DDR262178 DNL262178:DNN262178 DXH262178:DXJ262178 EHD262178:EHF262178 EQZ262178:ERB262178 FAV262178:FAX262178 FKR262178:FKT262178 FUN262178:FUP262178 GEJ262178:GEL262178 GOF262178:GOH262178 GYB262178:GYD262178 HHX262178:HHZ262178 HRT262178:HRV262178 IBP262178:IBR262178 ILL262178:ILN262178 IVH262178:IVJ262178 JFD262178:JFF262178 JOZ262178:JPB262178 JYV262178:JYX262178 KIR262178:KIT262178 KSN262178:KSP262178 LCJ262178:LCL262178 LMF262178:LMH262178 LWB262178:LWD262178 MFX262178:MFZ262178 MPT262178:MPV262178 MZP262178:MZR262178 NJL262178:NJN262178 NTH262178:NTJ262178 ODD262178:ODF262178 OMZ262178:ONB262178 OWV262178:OWX262178 PGR262178:PGT262178 PQN262178:PQP262178 QAJ262178:QAL262178 QKF262178:QKH262178 QUB262178:QUD262178 RDX262178:RDZ262178 RNT262178:RNV262178 RXP262178:RXR262178 SHL262178:SHN262178 SRH262178:SRJ262178 TBD262178:TBF262178 TKZ262178:TLB262178 TUV262178:TUX262178 UER262178:UET262178 UON262178:UOP262178 UYJ262178:UYL262178 VIF262178:VIH262178 VSB262178:VSD262178 WBX262178:WBZ262178 WLT262178:WLV262178 WVP262178:WVR262178 H327714:J327714 JD327714:JF327714 SZ327714:TB327714 ACV327714:ACX327714 AMR327714:AMT327714 AWN327714:AWP327714 BGJ327714:BGL327714 BQF327714:BQH327714 CAB327714:CAD327714 CJX327714:CJZ327714 CTT327714:CTV327714 DDP327714:DDR327714 DNL327714:DNN327714 DXH327714:DXJ327714 EHD327714:EHF327714 EQZ327714:ERB327714 FAV327714:FAX327714 FKR327714:FKT327714 FUN327714:FUP327714 GEJ327714:GEL327714 GOF327714:GOH327714 GYB327714:GYD327714 HHX327714:HHZ327714 HRT327714:HRV327714 IBP327714:IBR327714 ILL327714:ILN327714 IVH327714:IVJ327714 JFD327714:JFF327714 JOZ327714:JPB327714 JYV327714:JYX327714 KIR327714:KIT327714 KSN327714:KSP327714 LCJ327714:LCL327714 LMF327714:LMH327714 LWB327714:LWD327714 MFX327714:MFZ327714 MPT327714:MPV327714 MZP327714:MZR327714 NJL327714:NJN327714 NTH327714:NTJ327714 ODD327714:ODF327714 OMZ327714:ONB327714 OWV327714:OWX327714 PGR327714:PGT327714 PQN327714:PQP327714 QAJ327714:QAL327714 QKF327714:QKH327714 QUB327714:QUD327714 RDX327714:RDZ327714 RNT327714:RNV327714 RXP327714:RXR327714 SHL327714:SHN327714 SRH327714:SRJ327714 TBD327714:TBF327714 TKZ327714:TLB327714 TUV327714:TUX327714 UER327714:UET327714 UON327714:UOP327714 UYJ327714:UYL327714 VIF327714:VIH327714 VSB327714:VSD327714 WBX327714:WBZ327714 WLT327714:WLV327714 WVP327714:WVR327714 H393250:J393250 JD393250:JF393250 SZ393250:TB393250 ACV393250:ACX393250 AMR393250:AMT393250 AWN393250:AWP393250 BGJ393250:BGL393250 BQF393250:BQH393250 CAB393250:CAD393250 CJX393250:CJZ393250 CTT393250:CTV393250 DDP393250:DDR393250 DNL393250:DNN393250 DXH393250:DXJ393250 EHD393250:EHF393250 EQZ393250:ERB393250 FAV393250:FAX393250 FKR393250:FKT393250 FUN393250:FUP393250 GEJ393250:GEL393250 GOF393250:GOH393250 GYB393250:GYD393250 HHX393250:HHZ393250 HRT393250:HRV393250 IBP393250:IBR393250 ILL393250:ILN393250 IVH393250:IVJ393250 JFD393250:JFF393250 JOZ393250:JPB393250 JYV393250:JYX393250 KIR393250:KIT393250 KSN393250:KSP393250 LCJ393250:LCL393250 LMF393250:LMH393250 LWB393250:LWD393250 MFX393250:MFZ393250 MPT393250:MPV393250 MZP393250:MZR393250 NJL393250:NJN393250 NTH393250:NTJ393250 ODD393250:ODF393250 OMZ393250:ONB393250 OWV393250:OWX393250 PGR393250:PGT393250 PQN393250:PQP393250 QAJ393250:QAL393250 QKF393250:QKH393250 QUB393250:QUD393250 RDX393250:RDZ393250 RNT393250:RNV393250 RXP393250:RXR393250 SHL393250:SHN393250 SRH393250:SRJ393250 TBD393250:TBF393250 TKZ393250:TLB393250 TUV393250:TUX393250 UER393250:UET393250 UON393250:UOP393250 UYJ393250:UYL393250 VIF393250:VIH393250 VSB393250:VSD393250 WBX393250:WBZ393250 WLT393250:WLV393250 WVP393250:WVR393250 H458786:J458786 JD458786:JF458786 SZ458786:TB458786 ACV458786:ACX458786 AMR458786:AMT458786 AWN458786:AWP458786 BGJ458786:BGL458786 BQF458786:BQH458786 CAB458786:CAD458786 CJX458786:CJZ458786 CTT458786:CTV458786 DDP458786:DDR458786 DNL458786:DNN458786 DXH458786:DXJ458786 EHD458786:EHF458786 EQZ458786:ERB458786 FAV458786:FAX458786 FKR458786:FKT458786 FUN458786:FUP458786 GEJ458786:GEL458786 GOF458786:GOH458786 GYB458786:GYD458786 HHX458786:HHZ458786 HRT458786:HRV458786 IBP458786:IBR458786 ILL458786:ILN458786 IVH458786:IVJ458786 JFD458786:JFF458786 JOZ458786:JPB458786 JYV458786:JYX458786 KIR458786:KIT458786 KSN458786:KSP458786 LCJ458786:LCL458786 LMF458786:LMH458786 LWB458786:LWD458786 MFX458786:MFZ458786 MPT458786:MPV458786 MZP458786:MZR458786 NJL458786:NJN458786 NTH458786:NTJ458786 ODD458786:ODF458786 OMZ458786:ONB458786 OWV458786:OWX458786 PGR458786:PGT458786 PQN458786:PQP458786 QAJ458786:QAL458786 QKF458786:QKH458786 QUB458786:QUD458786 RDX458786:RDZ458786 RNT458786:RNV458786 RXP458786:RXR458786 SHL458786:SHN458786 SRH458786:SRJ458786 TBD458786:TBF458786 TKZ458786:TLB458786 TUV458786:TUX458786 UER458786:UET458786 UON458786:UOP458786 UYJ458786:UYL458786 VIF458786:VIH458786 VSB458786:VSD458786 WBX458786:WBZ458786 WLT458786:WLV458786 WVP458786:WVR458786 H524322:J524322 JD524322:JF524322 SZ524322:TB524322 ACV524322:ACX524322 AMR524322:AMT524322 AWN524322:AWP524322 BGJ524322:BGL524322 BQF524322:BQH524322 CAB524322:CAD524322 CJX524322:CJZ524322 CTT524322:CTV524322 DDP524322:DDR524322 DNL524322:DNN524322 DXH524322:DXJ524322 EHD524322:EHF524322 EQZ524322:ERB524322 FAV524322:FAX524322 FKR524322:FKT524322 FUN524322:FUP524322 GEJ524322:GEL524322 GOF524322:GOH524322 GYB524322:GYD524322 HHX524322:HHZ524322 HRT524322:HRV524322 IBP524322:IBR524322 ILL524322:ILN524322 IVH524322:IVJ524322 JFD524322:JFF524322 JOZ524322:JPB524322 JYV524322:JYX524322 KIR524322:KIT524322 KSN524322:KSP524322 LCJ524322:LCL524322 LMF524322:LMH524322 LWB524322:LWD524322 MFX524322:MFZ524322 MPT524322:MPV524322 MZP524322:MZR524322 NJL524322:NJN524322 NTH524322:NTJ524322 ODD524322:ODF524322 OMZ524322:ONB524322 OWV524322:OWX524322 PGR524322:PGT524322 PQN524322:PQP524322 QAJ524322:QAL524322 QKF524322:QKH524322 QUB524322:QUD524322 RDX524322:RDZ524322 RNT524322:RNV524322 RXP524322:RXR524322 SHL524322:SHN524322 SRH524322:SRJ524322 TBD524322:TBF524322 TKZ524322:TLB524322 TUV524322:TUX524322 UER524322:UET524322 UON524322:UOP524322 UYJ524322:UYL524322 VIF524322:VIH524322 VSB524322:VSD524322 WBX524322:WBZ524322 WLT524322:WLV524322 WVP524322:WVR524322 H589858:J589858 JD589858:JF589858 SZ589858:TB589858 ACV589858:ACX589858 AMR589858:AMT589858 AWN589858:AWP589858 BGJ589858:BGL589858 BQF589858:BQH589858 CAB589858:CAD589858 CJX589858:CJZ589858 CTT589858:CTV589858 DDP589858:DDR589858 DNL589858:DNN589858 DXH589858:DXJ589858 EHD589858:EHF589858 EQZ589858:ERB589858 FAV589858:FAX589858 FKR589858:FKT589858 FUN589858:FUP589858 GEJ589858:GEL589858 GOF589858:GOH589858 GYB589858:GYD589858 HHX589858:HHZ589858 HRT589858:HRV589858 IBP589858:IBR589858 ILL589858:ILN589858 IVH589858:IVJ589858 JFD589858:JFF589858 JOZ589858:JPB589858 JYV589858:JYX589858 KIR589858:KIT589858 KSN589858:KSP589858 LCJ589858:LCL589858 LMF589858:LMH589858 LWB589858:LWD589858 MFX589858:MFZ589858 MPT589858:MPV589858 MZP589858:MZR589858 NJL589858:NJN589858 NTH589858:NTJ589858 ODD589858:ODF589858 OMZ589858:ONB589858 OWV589858:OWX589858 PGR589858:PGT589858 PQN589858:PQP589858 QAJ589858:QAL589858 QKF589858:QKH589858 QUB589858:QUD589858 RDX589858:RDZ589858 RNT589858:RNV589858 RXP589858:RXR589858 SHL589858:SHN589858 SRH589858:SRJ589858 TBD589858:TBF589858 TKZ589858:TLB589858 TUV589858:TUX589858 UER589858:UET589858 UON589858:UOP589858 UYJ589858:UYL589858 VIF589858:VIH589858 VSB589858:VSD589858 WBX589858:WBZ589858 WLT589858:WLV589858 WVP589858:WVR589858 H655394:J655394 JD655394:JF655394 SZ655394:TB655394 ACV655394:ACX655394 AMR655394:AMT655394 AWN655394:AWP655394 BGJ655394:BGL655394 BQF655394:BQH655394 CAB655394:CAD655394 CJX655394:CJZ655394 CTT655394:CTV655394 DDP655394:DDR655394 DNL655394:DNN655394 DXH655394:DXJ655394 EHD655394:EHF655394 EQZ655394:ERB655394 FAV655394:FAX655394 FKR655394:FKT655394 FUN655394:FUP655394 GEJ655394:GEL655394 GOF655394:GOH655394 GYB655394:GYD655394 HHX655394:HHZ655394 HRT655394:HRV655394 IBP655394:IBR655394 ILL655394:ILN655394 IVH655394:IVJ655394 JFD655394:JFF655394 JOZ655394:JPB655394 JYV655394:JYX655394 KIR655394:KIT655394 KSN655394:KSP655394 LCJ655394:LCL655394 LMF655394:LMH655394 LWB655394:LWD655394 MFX655394:MFZ655394 MPT655394:MPV655394 MZP655394:MZR655394 NJL655394:NJN655394 NTH655394:NTJ655394 ODD655394:ODF655394 OMZ655394:ONB655394 OWV655394:OWX655394 PGR655394:PGT655394 PQN655394:PQP655394 QAJ655394:QAL655394 QKF655394:QKH655394 QUB655394:QUD655394 RDX655394:RDZ655394 RNT655394:RNV655394 RXP655394:RXR655394 SHL655394:SHN655394 SRH655394:SRJ655394 TBD655394:TBF655394 TKZ655394:TLB655394 TUV655394:TUX655394 UER655394:UET655394 UON655394:UOP655394 UYJ655394:UYL655394 VIF655394:VIH655394 VSB655394:VSD655394 WBX655394:WBZ655394 WLT655394:WLV655394 WVP655394:WVR655394 H720930:J720930 JD720930:JF720930 SZ720930:TB720930 ACV720930:ACX720930 AMR720930:AMT720930 AWN720930:AWP720930 BGJ720930:BGL720930 BQF720930:BQH720930 CAB720930:CAD720930 CJX720930:CJZ720930 CTT720930:CTV720930 DDP720930:DDR720930 DNL720930:DNN720930 DXH720930:DXJ720930 EHD720930:EHF720930 EQZ720930:ERB720930 FAV720930:FAX720930 FKR720930:FKT720930 FUN720930:FUP720930 GEJ720930:GEL720930 GOF720930:GOH720930 GYB720930:GYD720930 HHX720930:HHZ720930 HRT720930:HRV720930 IBP720930:IBR720930 ILL720930:ILN720930 IVH720930:IVJ720930 JFD720930:JFF720930 JOZ720930:JPB720930 JYV720930:JYX720930 KIR720930:KIT720930 KSN720930:KSP720930 LCJ720930:LCL720930 LMF720930:LMH720930 LWB720930:LWD720930 MFX720930:MFZ720930 MPT720930:MPV720930 MZP720930:MZR720930 NJL720930:NJN720930 NTH720930:NTJ720930 ODD720930:ODF720930 OMZ720930:ONB720930 OWV720930:OWX720930 PGR720930:PGT720930 PQN720930:PQP720930 QAJ720930:QAL720930 QKF720930:QKH720930 QUB720930:QUD720930 RDX720930:RDZ720930 RNT720930:RNV720930 RXP720930:RXR720930 SHL720930:SHN720930 SRH720930:SRJ720930 TBD720930:TBF720930 TKZ720930:TLB720930 TUV720930:TUX720930 UER720930:UET720930 UON720930:UOP720930 UYJ720930:UYL720930 VIF720930:VIH720930 VSB720930:VSD720930 WBX720930:WBZ720930 WLT720930:WLV720930 WVP720930:WVR720930 H786466:J786466 JD786466:JF786466 SZ786466:TB786466 ACV786466:ACX786466 AMR786466:AMT786466 AWN786466:AWP786466 BGJ786466:BGL786466 BQF786466:BQH786466 CAB786466:CAD786466 CJX786466:CJZ786466 CTT786466:CTV786466 DDP786466:DDR786466 DNL786466:DNN786466 DXH786466:DXJ786466 EHD786466:EHF786466 EQZ786466:ERB786466 FAV786466:FAX786466 FKR786466:FKT786466 FUN786466:FUP786466 GEJ786466:GEL786466 GOF786466:GOH786466 GYB786466:GYD786466 HHX786466:HHZ786466 HRT786466:HRV786466 IBP786466:IBR786466 ILL786466:ILN786466 IVH786466:IVJ786466 JFD786466:JFF786466 JOZ786466:JPB786466 JYV786466:JYX786466 KIR786466:KIT786466 KSN786466:KSP786466 LCJ786466:LCL786466 LMF786466:LMH786466 LWB786466:LWD786466 MFX786466:MFZ786466 MPT786466:MPV786466 MZP786466:MZR786466 NJL786466:NJN786466 NTH786466:NTJ786466 ODD786466:ODF786466 OMZ786466:ONB786466 OWV786466:OWX786466 PGR786466:PGT786466 PQN786466:PQP786466 QAJ786466:QAL786466 QKF786466:QKH786466 QUB786466:QUD786466 RDX786466:RDZ786466 RNT786466:RNV786466 RXP786466:RXR786466 SHL786466:SHN786466 SRH786466:SRJ786466 TBD786466:TBF786466 TKZ786466:TLB786466 TUV786466:TUX786466 UER786466:UET786466 UON786466:UOP786466 UYJ786466:UYL786466 VIF786466:VIH786466 VSB786466:VSD786466 WBX786466:WBZ786466 WLT786466:WLV786466 WVP786466:WVR786466 H852002:J852002 JD852002:JF852002 SZ852002:TB852002 ACV852002:ACX852002 AMR852002:AMT852002 AWN852002:AWP852002 BGJ852002:BGL852002 BQF852002:BQH852002 CAB852002:CAD852002 CJX852002:CJZ852002 CTT852002:CTV852002 DDP852002:DDR852002 DNL852002:DNN852002 DXH852002:DXJ852002 EHD852002:EHF852002 EQZ852002:ERB852002 FAV852002:FAX852002 FKR852002:FKT852002 FUN852002:FUP852002 GEJ852002:GEL852002 GOF852002:GOH852002 GYB852002:GYD852002 HHX852002:HHZ852002 HRT852002:HRV852002 IBP852002:IBR852002 ILL852002:ILN852002 IVH852002:IVJ852002 JFD852002:JFF852002 JOZ852002:JPB852002 JYV852002:JYX852002 KIR852002:KIT852002 KSN852002:KSP852002 LCJ852002:LCL852002 LMF852002:LMH852002 LWB852002:LWD852002 MFX852002:MFZ852002 MPT852002:MPV852002 MZP852002:MZR852002 NJL852002:NJN852002 NTH852002:NTJ852002 ODD852002:ODF852002 OMZ852002:ONB852002 OWV852002:OWX852002 PGR852002:PGT852002 PQN852002:PQP852002 QAJ852002:QAL852002 QKF852002:QKH852002 QUB852002:QUD852002 RDX852002:RDZ852002 RNT852002:RNV852002 RXP852002:RXR852002 SHL852002:SHN852002 SRH852002:SRJ852002 TBD852002:TBF852002 TKZ852002:TLB852002 TUV852002:TUX852002 UER852002:UET852002 UON852002:UOP852002 UYJ852002:UYL852002 VIF852002:VIH852002 VSB852002:VSD852002 WBX852002:WBZ852002 WLT852002:WLV852002 WVP852002:WVR852002 H917538:J917538 JD917538:JF917538 SZ917538:TB917538 ACV917538:ACX917538 AMR917538:AMT917538 AWN917538:AWP917538 BGJ917538:BGL917538 BQF917538:BQH917538 CAB917538:CAD917538 CJX917538:CJZ917538 CTT917538:CTV917538 DDP917538:DDR917538 DNL917538:DNN917538 DXH917538:DXJ917538 EHD917538:EHF917538 EQZ917538:ERB917538 FAV917538:FAX917538 FKR917538:FKT917538 FUN917538:FUP917538 GEJ917538:GEL917538 GOF917538:GOH917538 GYB917538:GYD917538 HHX917538:HHZ917538 HRT917538:HRV917538 IBP917538:IBR917538 ILL917538:ILN917538 IVH917538:IVJ917538 JFD917538:JFF917538 JOZ917538:JPB917538 JYV917538:JYX917538 KIR917538:KIT917538 KSN917538:KSP917538 LCJ917538:LCL917538 LMF917538:LMH917538 LWB917538:LWD917538 MFX917538:MFZ917538 MPT917538:MPV917538 MZP917538:MZR917538 NJL917538:NJN917538 NTH917538:NTJ917538 ODD917538:ODF917538 OMZ917538:ONB917538 OWV917538:OWX917538 PGR917538:PGT917538 PQN917538:PQP917538 QAJ917538:QAL917538 QKF917538:QKH917538 QUB917538:QUD917538 RDX917538:RDZ917538 RNT917538:RNV917538 RXP917538:RXR917538 SHL917538:SHN917538 SRH917538:SRJ917538 TBD917538:TBF917538 TKZ917538:TLB917538 TUV917538:TUX917538 UER917538:UET917538 UON917538:UOP917538 UYJ917538:UYL917538 VIF917538:VIH917538 VSB917538:VSD917538 WBX917538:WBZ917538 WLT917538:WLV917538 WVP917538:WVR917538 H983074:J983074 JD983074:JF983074 SZ983074:TB983074 ACV983074:ACX983074 AMR983074:AMT983074 AWN983074:AWP983074 BGJ983074:BGL983074 BQF983074:BQH983074 CAB983074:CAD983074 CJX983074:CJZ983074 CTT983074:CTV983074 DDP983074:DDR983074 DNL983074:DNN983074 DXH983074:DXJ983074 EHD983074:EHF983074 EQZ983074:ERB983074 FAV983074:FAX983074 FKR983074:FKT983074 FUN983074:FUP983074 GEJ983074:GEL983074 GOF983074:GOH983074 GYB983074:GYD983074 HHX983074:HHZ983074 HRT983074:HRV983074 IBP983074:IBR983074 ILL983074:ILN983074 IVH983074:IVJ983074 JFD983074:JFF983074 JOZ983074:JPB983074 JYV983074:JYX983074 KIR983074:KIT983074 KSN983074:KSP983074 LCJ983074:LCL983074 LMF983074:LMH983074 LWB983074:LWD983074 MFX983074:MFZ983074 MPT983074:MPV983074 MZP983074:MZR983074 NJL983074:NJN983074 NTH983074:NTJ983074 ODD983074:ODF983074 OMZ983074:ONB983074 OWV983074:OWX983074 PGR983074:PGT983074 PQN983074:PQP983074 QAJ983074:QAL983074 QKF983074:QKH983074 QUB983074:QUD983074 RDX983074:RDZ983074 RNT983074:RNV983074 RXP983074:RXR983074 SHL983074:SHN983074 SRH983074:SRJ983074 TBD983074:TBF983074 TKZ983074:TLB983074 TUV983074:TUX983074 UER983074:UET983074 UON983074:UOP983074 UYJ983074:UYL983074 VIF983074:VIH983074 VSB983074:VSD983074 WBX983074:WBZ983074 WLT983074:WLV983074 WVP983074:WVR983074 H65527:J65527 JD65527:JF65527 SZ65527:TB65527 ACV65527:ACX65527 AMR65527:AMT65527 AWN65527:AWP65527 BGJ65527:BGL65527 BQF65527:BQH65527 CAB65527:CAD65527 CJX65527:CJZ65527 CTT65527:CTV65527 DDP65527:DDR65527 DNL65527:DNN65527 DXH65527:DXJ65527 EHD65527:EHF65527 EQZ65527:ERB65527 FAV65527:FAX65527 FKR65527:FKT65527 FUN65527:FUP65527 GEJ65527:GEL65527 GOF65527:GOH65527 GYB65527:GYD65527 HHX65527:HHZ65527 HRT65527:HRV65527 IBP65527:IBR65527 ILL65527:ILN65527 IVH65527:IVJ65527 JFD65527:JFF65527 JOZ65527:JPB65527 JYV65527:JYX65527 KIR65527:KIT65527 KSN65527:KSP65527 LCJ65527:LCL65527 LMF65527:LMH65527 LWB65527:LWD65527 MFX65527:MFZ65527 MPT65527:MPV65527 MZP65527:MZR65527 NJL65527:NJN65527 NTH65527:NTJ65527 ODD65527:ODF65527 OMZ65527:ONB65527 OWV65527:OWX65527 PGR65527:PGT65527 PQN65527:PQP65527 QAJ65527:QAL65527 QKF65527:QKH65527 QUB65527:QUD65527 RDX65527:RDZ65527 RNT65527:RNV65527 RXP65527:RXR65527 SHL65527:SHN65527 SRH65527:SRJ65527 TBD65527:TBF65527 TKZ65527:TLB65527 TUV65527:TUX65527 UER65527:UET65527 UON65527:UOP65527 UYJ65527:UYL65527 VIF65527:VIH65527 VSB65527:VSD65527 WBX65527:WBZ65527 WLT65527:WLV65527 WVP65527:WVR65527 H131063:J131063 JD131063:JF131063 SZ131063:TB131063 ACV131063:ACX131063 AMR131063:AMT131063 AWN131063:AWP131063 BGJ131063:BGL131063 BQF131063:BQH131063 CAB131063:CAD131063 CJX131063:CJZ131063 CTT131063:CTV131063 DDP131063:DDR131063 DNL131063:DNN131063 DXH131063:DXJ131063 EHD131063:EHF131063 EQZ131063:ERB131063 FAV131063:FAX131063 FKR131063:FKT131063 FUN131063:FUP131063 GEJ131063:GEL131063 GOF131063:GOH131063 GYB131063:GYD131063 HHX131063:HHZ131063 HRT131063:HRV131063 IBP131063:IBR131063 ILL131063:ILN131063 IVH131063:IVJ131063 JFD131063:JFF131063 JOZ131063:JPB131063 JYV131063:JYX131063 KIR131063:KIT131063 KSN131063:KSP131063 LCJ131063:LCL131063 LMF131063:LMH131063 LWB131063:LWD131063 MFX131063:MFZ131063 MPT131063:MPV131063 MZP131063:MZR131063 NJL131063:NJN131063 NTH131063:NTJ131063 ODD131063:ODF131063 OMZ131063:ONB131063 OWV131063:OWX131063 PGR131063:PGT131063 PQN131063:PQP131063 QAJ131063:QAL131063 QKF131063:QKH131063 QUB131063:QUD131063 RDX131063:RDZ131063 RNT131063:RNV131063 RXP131063:RXR131063 SHL131063:SHN131063 SRH131063:SRJ131063 TBD131063:TBF131063 TKZ131063:TLB131063 TUV131063:TUX131063 UER131063:UET131063 UON131063:UOP131063 UYJ131063:UYL131063 VIF131063:VIH131063 VSB131063:VSD131063 WBX131063:WBZ131063 WLT131063:WLV131063 WVP131063:WVR131063 H196599:J196599 JD196599:JF196599 SZ196599:TB196599 ACV196599:ACX196599 AMR196599:AMT196599 AWN196599:AWP196599 BGJ196599:BGL196599 BQF196599:BQH196599 CAB196599:CAD196599 CJX196599:CJZ196599 CTT196599:CTV196599 DDP196599:DDR196599 DNL196599:DNN196599 DXH196599:DXJ196599 EHD196599:EHF196599 EQZ196599:ERB196599 FAV196599:FAX196599 FKR196599:FKT196599 FUN196599:FUP196599 GEJ196599:GEL196599 GOF196599:GOH196599 GYB196599:GYD196599 HHX196599:HHZ196599 HRT196599:HRV196599 IBP196599:IBR196599 ILL196599:ILN196599 IVH196599:IVJ196599 JFD196599:JFF196599 JOZ196599:JPB196599 JYV196599:JYX196599 KIR196599:KIT196599 KSN196599:KSP196599 LCJ196599:LCL196599 LMF196599:LMH196599 LWB196599:LWD196599 MFX196599:MFZ196599 MPT196599:MPV196599 MZP196599:MZR196599 NJL196599:NJN196599 NTH196599:NTJ196599 ODD196599:ODF196599 OMZ196599:ONB196599 OWV196599:OWX196599 PGR196599:PGT196599 PQN196599:PQP196599 QAJ196599:QAL196599 QKF196599:QKH196599 QUB196599:QUD196599 RDX196599:RDZ196599 RNT196599:RNV196599 RXP196599:RXR196599 SHL196599:SHN196599 SRH196599:SRJ196599 TBD196599:TBF196599 TKZ196599:TLB196599 TUV196599:TUX196599 UER196599:UET196599 UON196599:UOP196599 UYJ196599:UYL196599 VIF196599:VIH196599 VSB196599:VSD196599 WBX196599:WBZ196599 WLT196599:WLV196599 WVP196599:WVR196599 H262135:J262135 JD262135:JF262135 SZ262135:TB262135 ACV262135:ACX262135 AMR262135:AMT262135 AWN262135:AWP262135 BGJ262135:BGL262135 BQF262135:BQH262135 CAB262135:CAD262135 CJX262135:CJZ262135 CTT262135:CTV262135 DDP262135:DDR262135 DNL262135:DNN262135 DXH262135:DXJ262135 EHD262135:EHF262135 EQZ262135:ERB262135 FAV262135:FAX262135 FKR262135:FKT262135 FUN262135:FUP262135 GEJ262135:GEL262135 GOF262135:GOH262135 GYB262135:GYD262135 HHX262135:HHZ262135 HRT262135:HRV262135 IBP262135:IBR262135 ILL262135:ILN262135 IVH262135:IVJ262135 JFD262135:JFF262135 JOZ262135:JPB262135 JYV262135:JYX262135 KIR262135:KIT262135 KSN262135:KSP262135 LCJ262135:LCL262135 LMF262135:LMH262135 LWB262135:LWD262135 MFX262135:MFZ262135 MPT262135:MPV262135 MZP262135:MZR262135 NJL262135:NJN262135 NTH262135:NTJ262135 ODD262135:ODF262135 OMZ262135:ONB262135 OWV262135:OWX262135 PGR262135:PGT262135 PQN262135:PQP262135 QAJ262135:QAL262135 QKF262135:QKH262135 QUB262135:QUD262135 RDX262135:RDZ262135 RNT262135:RNV262135 RXP262135:RXR262135 SHL262135:SHN262135 SRH262135:SRJ262135 TBD262135:TBF262135 TKZ262135:TLB262135 TUV262135:TUX262135 UER262135:UET262135 UON262135:UOP262135 UYJ262135:UYL262135 VIF262135:VIH262135 VSB262135:VSD262135 WBX262135:WBZ262135 WLT262135:WLV262135 WVP262135:WVR262135 H327671:J327671 JD327671:JF327671 SZ327671:TB327671 ACV327671:ACX327671 AMR327671:AMT327671 AWN327671:AWP327671 BGJ327671:BGL327671 BQF327671:BQH327671 CAB327671:CAD327671 CJX327671:CJZ327671 CTT327671:CTV327671 DDP327671:DDR327671 DNL327671:DNN327671 DXH327671:DXJ327671 EHD327671:EHF327671 EQZ327671:ERB327671 FAV327671:FAX327671 FKR327671:FKT327671 FUN327671:FUP327671 GEJ327671:GEL327671 GOF327671:GOH327671 GYB327671:GYD327671 HHX327671:HHZ327671 HRT327671:HRV327671 IBP327671:IBR327671 ILL327671:ILN327671 IVH327671:IVJ327671 JFD327671:JFF327671 JOZ327671:JPB327671 JYV327671:JYX327671 KIR327671:KIT327671 KSN327671:KSP327671 LCJ327671:LCL327671 LMF327671:LMH327671 LWB327671:LWD327671 MFX327671:MFZ327671 MPT327671:MPV327671 MZP327671:MZR327671 NJL327671:NJN327671 NTH327671:NTJ327671 ODD327671:ODF327671 OMZ327671:ONB327671 OWV327671:OWX327671 PGR327671:PGT327671 PQN327671:PQP327671 QAJ327671:QAL327671 QKF327671:QKH327671 QUB327671:QUD327671 RDX327671:RDZ327671 RNT327671:RNV327671 RXP327671:RXR327671 SHL327671:SHN327671 SRH327671:SRJ327671 TBD327671:TBF327671 TKZ327671:TLB327671 TUV327671:TUX327671 UER327671:UET327671 UON327671:UOP327671 UYJ327671:UYL327671 VIF327671:VIH327671 VSB327671:VSD327671 WBX327671:WBZ327671 WLT327671:WLV327671 WVP327671:WVR327671 H393207:J393207 JD393207:JF393207 SZ393207:TB393207 ACV393207:ACX393207 AMR393207:AMT393207 AWN393207:AWP393207 BGJ393207:BGL393207 BQF393207:BQH393207 CAB393207:CAD393207 CJX393207:CJZ393207 CTT393207:CTV393207 DDP393207:DDR393207 DNL393207:DNN393207 DXH393207:DXJ393207 EHD393207:EHF393207 EQZ393207:ERB393207 FAV393207:FAX393207 FKR393207:FKT393207 FUN393207:FUP393207 GEJ393207:GEL393207 GOF393207:GOH393207 GYB393207:GYD393207 HHX393207:HHZ393207 HRT393207:HRV393207 IBP393207:IBR393207 ILL393207:ILN393207 IVH393207:IVJ393207 JFD393207:JFF393207 JOZ393207:JPB393207 JYV393207:JYX393207 KIR393207:KIT393207 KSN393207:KSP393207 LCJ393207:LCL393207 LMF393207:LMH393207 LWB393207:LWD393207 MFX393207:MFZ393207 MPT393207:MPV393207 MZP393207:MZR393207 NJL393207:NJN393207 NTH393207:NTJ393207 ODD393207:ODF393207 OMZ393207:ONB393207 OWV393207:OWX393207 PGR393207:PGT393207 PQN393207:PQP393207 QAJ393207:QAL393207 QKF393207:QKH393207 QUB393207:QUD393207 RDX393207:RDZ393207 RNT393207:RNV393207 RXP393207:RXR393207 SHL393207:SHN393207 SRH393207:SRJ393207 TBD393207:TBF393207 TKZ393207:TLB393207 TUV393207:TUX393207 UER393207:UET393207 UON393207:UOP393207 UYJ393207:UYL393207 VIF393207:VIH393207 VSB393207:VSD393207 WBX393207:WBZ393207 WLT393207:WLV393207 WVP393207:WVR393207 H458743:J458743 JD458743:JF458743 SZ458743:TB458743 ACV458743:ACX458743 AMR458743:AMT458743 AWN458743:AWP458743 BGJ458743:BGL458743 BQF458743:BQH458743 CAB458743:CAD458743 CJX458743:CJZ458743 CTT458743:CTV458743 DDP458743:DDR458743 DNL458743:DNN458743 DXH458743:DXJ458743 EHD458743:EHF458743 EQZ458743:ERB458743 FAV458743:FAX458743 FKR458743:FKT458743 FUN458743:FUP458743 GEJ458743:GEL458743 GOF458743:GOH458743 GYB458743:GYD458743 HHX458743:HHZ458743 HRT458743:HRV458743 IBP458743:IBR458743 ILL458743:ILN458743 IVH458743:IVJ458743 JFD458743:JFF458743 JOZ458743:JPB458743 JYV458743:JYX458743 KIR458743:KIT458743 KSN458743:KSP458743 LCJ458743:LCL458743 LMF458743:LMH458743 LWB458743:LWD458743 MFX458743:MFZ458743 MPT458743:MPV458743 MZP458743:MZR458743 NJL458743:NJN458743 NTH458743:NTJ458743 ODD458743:ODF458743 OMZ458743:ONB458743 OWV458743:OWX458743 PGR458743:PGT458743 PQN458743:PQP458743 QAJ458743:QAL458743 QKF458743:QKH458743 QUB458743:QUD458743 RDX458743:RDZ458743 RNT458743:RNV458743 RXP458743:RXR458743 SHL458743:SHN458743 SRH458743:SRJ458743 TBD458743:TBF458743 TKZ458743:TLB458743 TUV458743:TUX458743 UER458743:UET458743 UON458743:UOP458743 UYJ458743:UYL458743 VIF458743:VIH458743 VSB458743:VSD458743 WBX458743:WBZ458743 WLT458743:WLV458743 WVP458743:WVR458743 H524279:J524279 JD524279:JF524279 SZ524279:TB524279 ACV524279:ACX524279 AMR524279:AMT524279 AWN524279:AWP524279 BGJ524279:BGL524279 BQF524279:BQH524279 CAB524279:CAD524279 CJX524279:CJZ524279 CTT524279:CTV524279 DDP524279:DDR524279 DNL524279:DNN524279 DXH524279:DXJ524279 EHD524279:EHF524279 EQZ524279:ERB524279 FAV524279:FAX524279 FKR524279:FKT524279 FUN524279:FUP524279 GEJ524279:GEL524279 GOF524279:GOH524279 GYB524279:GYD524279 HHX524279:HHZ524279 HRT524279:HRV524279 IBP524279:IBR524279 ILL524279:ILN524279 IVH524279:IVJ524279 JFD524279:JFF524279 JOZ524279:JPB524279 JYV524279:JYX524279 KIR524279:KIT524279 KSN524279:KSP524279 LCJ524279:LCL524279 LMF524279:LMH524279 LWB524279:LWD524279 MFX524279:MFZ524279 MPT524279:MPV524279 MZP524279:MZR524279 NJL524279:NJN524279 NTH524279:NTJ524279 ODD524279:ODF524279 OMZ524279:ONB524279 OWV524279:OWX524279 PGR524279:PGT524279 PQN524279:PQP524279 QAJ524279:QAL524279 QKF524279:QKH524279 QUB524279:QUD524279 RDX524279:RDZ524279 RNT524279:RNV524279 RXP524279:RXR524279 SHL524279:SHN524279 SRH524279:SRJ524279 TBD524279:TBF524279 TKZ524279:TLB524279 TUV524279:TUX524279 UER524279:UET524279 UON524279:UOP524279 UYJ524279:UYL524279 VIF524279:VIH524279 VSB524279:VSD524279 WBX524279:WBZ524279 WLT524279:WLV524279 WVP524279:WVR524279 H589815:J589815 JD589815:JF589815 SZ589815:TB589815 ACV589815:ACX589815 AMR589815:AMT589815 AWN589815:AWP589815 BGJ589815:BGL589815 BQF589815:BQH589815 CAB589815:CAD589815 CJX589815:CJZ589815 CTT589815:CTV589815 DDP589815:DDR589815 DNL589815:DNN589815 DXH589815:DXJ589815 EHD589815:EHF589815 EQZ589815:ERB589815 FAV589815:FAX589815 FKR589815:FKT589815 FUN589815:FUP589815 GEJ589815:GEL589815 GOF589815:GOH589815 GYB589815:GYD589815 HHX589815:HHZ589815 HRT589815:HRV589815 IBP589815:IBR589815 ILL589815:ILN589815 IVH589815:IVJ589815 JFD589815:JFF589815 JOZ589815:JPB589815 JYV589815:JYX589815 KIR589815:KIT589815 KSN589815:KSP589815 LCJ589815:LCL589815 LMF589815:LMH589815 LWB589815:LWD589815 MFX589815:MFZ589815 MPT589815:MPV589815 MZP589815:MZR589815 NJL589815:NJN589815 NTH589815:NTJ589815 ODD589815:ODF589815 OMZ589815:ONB589815 OWV589815:OWX589815 PGR589815:PGT589815 PQN589815:PQP589815 QAJ589815:QAL589815 QKF589815:QKH589815 QUB589815:QUD589815 RDX589815:RDZ589815 RNT589815:RNV589815 RXP589815:RXR589815 SHL589815:SHN589815 SRH589815:SRJ589815 TBD589815:TBF589815 TKZ589815:TLB589815 TUV589815:TUX589815 UER589815:UET589815 UON589815:UOP589815 UYJ589815:UYL589815 VIF589815:VIH589815 VSB589815:VSD589815 WBX589815:WBZ589815 WLT589815:WLV589815 WVP589815:WVR589815 H655351:J655351 JD655351:JF655351 SZ655351:TB655351 ACV655351:ACX655351 AMR655351:AMT655351 AWN655351:AWP655351 BGJ655351:BGL655351 BQF655351:BQH655351 CAB655351:CAD655351 CJX655351:CJZ655351 CTT655351:CTV655351 DDP655351:DDR655351 DNL655351:DNN655351 DXH655351:DXJ655351 EHD655351:EHF655351 EQZ655351:ERB655351 FAV655351:FAX655351 FKR655351:FKT655351 FUN655351:FUP655351 GEJ655351:GEL655351 GOF655351:GOH655351 GYB655351:GYD655351 HHX655351:HHZ655351 HRT655351:HRV655351 IBP655351:IBR655351 ILL655351:ILN655351 IVH655351:IVJ655351 JFD655351:JFF655351 JOZ655351:JPB655351 JYV655351:JYX655351 KIR655351:KIT655351 KSN655351:KSP655351 LCJ655351:LCL655351 LMF655351:LMH655351 LWB655351:LWD655351 MFX655351:MFZ655351 MPT655351:MPV655351 MZP655351:MZR655351 NJL655351:NJN655351 NTH655351:NTJ655351 ODD655351:ODF655351 OMZ655351:ONB655351 OWV655351:OWX655351 PGR655351:PGT655351 PQN655351:PQP655351 QAJ655351:QAL655351 QKF655351:QKH655351 QUB655351:QUD655351 RDX655351:RDZ655351 RNT655351:RNV655351 RXP655351:RXR655351 SHL655351:SHN655351 SRH655351:SRJ655351 TBD655351:TBF655351 TKZ655351:TLB655351 TUV655351:TUX655351 UER655351:UET655351 UON655351:UOP655351 UYJ655351:UYL655351 VIF655351:VIH655351 VSB655351:VSD655351 WBX655351:WBZ655351 WLT655351:WLV655351 WVP655351:WVR655351 H720887:J720887 JD720887:JF720887 SZ720887:TB720887 ACV720887:ACX720887 AMR720887:AMT720887 AWN720887:AWP720887 BGJ720887:BGL720887 BQF720887:BQH720887 CAB720887:CAD720887 CJX720887:CJZ720887 CTT720887:CTV720887 DDP720887:DDR720887 DNL720887:DNN720887 DXH720887:DXJ720887 EHD720887:EHF720887 EQZ720887:ERB720887 FAV720887:FAX720887 FKR720887:FKT720887 FUN720887:FUP720887 GEJ720887:GEL720887 GOF720887:GOH720887 GYB720887:GYD720887 HHX720887:HHZ720887 HRT720887:HRV720887 IBP720887:IBR720887 ILL720887:ILN720887 IVH720887:IVJ720887 JFD720887:JFF720887 JOZ720887:JPB720887 JYV720887:JYX720887 KIR720887:KIT720887 KSN720887:KSP720887 LCJ720887:LCL720887 LMF720887:LMH720887 LWB720887:LWD720887 MFX720887:MFZ720887 MPT720887:MPV720887 MZP720887:MZR720887 NJL720887:NJN720887 NTH720887:NTJ720887 ODD720887:ODF720887 OMZ720887:ONB720887 OWV720887:OWX720887 PGR720887:PGT720887 PQN720887:PQP720887 QAJ720887:QAL720887 QKF720887:QKH720887 QUB720887:QUD720887 RDX720887:RDZ720887 RNT720887:RNV720887 RXP720887:RXR720887 SHL720887:SHN720887 SRH720887:SRJ720887 TBD720887:TBF720887 TKZ720887:TLB720887 TUV720887:TUX720887 UER720887:UET720887 UON720887:UOP720887 UYJ720887:UYL720887 VIF720887:VIH720887 VSB720887:VSD720887 WBX720887:WBZ720887 WLT720887:WLV720887 WVP720887:WVR720887 H786423:J786423 JD786423:JF786423 SZ786423:TB786423 ACV786423:ACX786423 AMR786423:AMT786423 AWN786423:AWP786423 BGJ786423:BGL786423 BQF786423:BQH786423 CAB786423:CAD786423 CJX786423:CJZ786423 CTT786423:CTV786423 DDP786423:DDR786423 DNL786423:DNN786423 DXH786423:DXJ786423 EHD786423:EHF786423 EQZ786423:ERB786423 FAV786423:FAX786423 FKR786423:FKT786423 FUN786423:FUP786423 GEJ786423:GEL786423 GOF786423:GOH786423 GYB786423:GYD786423 HHX786423:HHZ786423 HRT786423:HRV786423 IBP786423:IBR786423 ILL786423:ILN786423 IVH786423:IVJ786423 JFD786423:JFF786423 JOZ786423:JPB786423 JYV786423:JYX786423 KIR786423:KIT786423 KSN786423:KSP786423 LCJ786423:LCL786423 LMF786423:LMH786423 LWB786423:LWD786423 MFX786423:MFZ786423 MPT786423:MPV786423 MZP786423:MZR786423 NJL786423:NJN786423 NTH786423:NTJ786423 ODD786423:ODF786423 OMZ786423:ONB786423 OWV786423:OWX786423 PGR786423:PGT786423 PQN786423:PQP786423 QAJ786423:QAL786423 QKF786423:QKH786423 QUB786423:QUD786423 RDX786423:RDZ786423 RNT786423:RNV786423 RXP786423:RXR786423 SHL786423:SHN786423 SRH786423:SRJ786423 TBD786423:TBF786423 TKZ786423:TLB786423 TUV786423:TUX786423 UER786423:UET786423 UON786423:UOP786423 UYJ786423:UYL786423 VIF786423:VIH786423 VSB786423:VSD786423 WBX786423:WBZ786423 WLT786423:WLV786423 WVP786423:WVR786423 H851959:J851959 JD851959:JF851959 SZ851959:TB851959 ACV851959:ACX851959 AMR851959:AMT851959 AWN851959:AWP851959 BGJ851959:BGL851959 BQF851959:BQH851959 CAB851959:CAD851959 CJX851959:CJZ851959 CTT851959:CTV851959 DDP851959:DDR851959 DNL851959:DNN851959 DXH851959:DXJ851959 EHD851959:EHF851959 EQZ851959:ERB851959 FAV851959:FAX851959 FKR851959:FKT851959 FUN851959:FUP851959 GEJ851959:GEL851959 GOF851959:GOH851959 GYB851959:GYD851959 HHX851959:HHZ851959 HRT851959:HRV851959 IBP851959:IBR851959 ILL851959:ILN851959 IVH851959:IVJ851959 JFD851959:JFF851959 JOZ851959:JPB851959 JYV851959:JYX851959 KIR851959:KIT851959 KSN851959:KSP851959 LCJ851959:LCL851959 LMF851959:LMH851959 LWB851959:LWD851959 MFX851959:MFZ851959 MPT851959:MPV851959 MZP851959:MZR851959 NJL851959:NJN851959 NTH851959:NTJ851959 ODD851959:ODF851959 OMZ851959:ONB851959 OWV851959:OWX851959 PGR851959:PGT851959 PQN851959:PQP851959 QAJ851959:QAL851959 QKF851959:QKH851959 QUB851959:QUD851959 RDX851959:RDZ851959 RNT851959:RNV851959 RXP851959:RXR851959 SHL851959:SHN851959 SRH851959:SRJ851959 TBD851959:TBF851959 TKZ851959:TLB851959 TUV851959:TUX851959 UER851959:UET851959 UON851959:UOP851959 UYJ851959:UYL851959 VIF851959:VIH851959 VSB851959:VSD851959 WBX851959:WBZ851959 WLT851959:WLV851959 WVP851959:WVR851959 H917495:J917495 JD917495:JF917495 SZ917495:TB917495 ACV917495:ACX917495 AMR917495:AMT917495 AWN917495:AWP917495 BGJ917495:BGL917495 BQF917495:BQH917495 CAB917495:CAD917495 CJX917495:CJZ917495 CTT917495:CTV917495 DDP917495:DDR917495 DNL917495:DNN917495 DXH917495:DXJ917495 EHD917495:EHF917495 EQZ917495:ERB917495 FAV917495:FAX917495 FKR917495:FKT917495 FUN917495:FUP917495 GEJ917495:GEL917495 GOF917495:GOH917495 GYB917495:GYD917495 HHX917495:HHZ917495 HRT917495:HRV917495 IBP917495:IBR917495 ILL917495:ILN917495 IVH917495:IVJ917495 JFD917495:JFF917495 JOZ917495:JPB917495 JYV917495:JYX917495 KIR917495:KIT917495 KSN917495:KSP917495 LCJ917495:LCL917495 LMF917495:LMH917495 LWB917495:LWD917495 MFX917495:MFZ917495 MPT917495:MPV917495 MZP917495:MZR917495 NJL917495:NJN917495 NTH917495:NTJ917495 ODD917495:ODF917495 OMZ917495:ONB917495 OWV917495:OWX917495 PGR917495:PGT917495 PQN917495:PQP917495 QAJ917495:QAL917495 QKF917495:QKH917495 QUB917495:QUD917495 RDX917495:RDZ917495 RNT917495:RNV917495 RXP917495:RXR917495 SHL917495:SHN917495 SRH917495:SRJ917495 TBD917495:TBF917495 TKZ917495:TLB917495 TUV917495:TUX917495 UER917495:UET917495 UON917495:UOP917495 UYJ917495:UYL917495 VIF917495:VIH917495 VSB917495:VSD917495 WBX917495:WBZ917495 WLT917495:WLV917495 WVP917495:WVR917495 H983031:J983031 JD983031:JF983031 SZ983031:TB983031 ACV983031:ACX983031 AMR983031:AMT983031 AWN983031:AWP983031 BGJ983031:BGL983031 BQF983031:BQH983031 CAB983031:CAD983031 CJX983031:CJZ983031 CTT983031:CTV983031 DDP983031:DDR983031 DNL983031:DNN983031 DXH983031:DXJ983031 EHD983031:EHF983031 EQZ983031:ERB983031 FAV983031:FAX983031 FKR983031:FKT983031 FUN983031:FUP983031 GEJ983031:GEL983031 GOF983031:GOH983031 GYB983031:GYD983031 HHX983031:HHZ983031 HRT983031:HRV983031 IBP983031:IBR983031 ILL983031:ILN983031 IVH983031:IVJ983031 JFD983031:JFF983031 JOZ983031:JPB983031 JYV983031:JYX983031 KIR983031:KIT983031 KSN983031:KSP983031 LCJ983031:LCL983031 LMF983031:LMH983031 LWB983031:LWD983031 MFX983031:MFZ983031 MPT983031:MPV983031 MZP983031:MZR983031 NJL983031:NJN983031 NTH983031:NTJ983031 ODD983031:ODF983031 OMZ983031:ONB983031 OWV983031:OWX983031 PGR983031:PGT983031 PQN983031:PQP983031 QAJ983031:QAL983031 QKF983031:QKH983031 QUB983031:QUD983031 RDX983031:RDZ983031 RNT983031:RNV983031 RXP983031:RXR983031 SHL983031:SHN983031 SRH983031:SRJ983031 TBD983031:TBF983031 TKZ983031:TLB983031 TUV983031:TUX983031 UER983031:UET983031 UON983031:UOP983031 UYJ983031:UYL983031 VIF983031:VIH983031 VSB983031:VSD983031 WBX983031:WBZ983031 WLT983031:WLV983031 WVP983031:WVR983031 H65529:J65529 JD65529:JF65529 SZ65529:TB65529 ACV65529:ACX65529 AMR65529:AMT65529 AWN65529:AWP65529 BGJ65529:BGL65529 BQF65529:BQH65529 CAB65529:CAD65529 CJX65529:CJZ65529 CTT65529:CTV65529 DDP65529:DDR65529 DNL65529:DNN65529 DXH65529:DXJ65529 EHD65529:EHF65529 EQZ65529:ERB65529 FAV65529:FAX65529 FKR65529:FKT65529 FUN65529:FUP65529 GEJ65529:GEL65529 GOF65529:GOH65529 GYB65529:GYD65529 HHX65529:HHZ65529 HRT65529:HRV65529 IBP65529:IBR65529 ILL65529:ILN65529 IVH65529:IVJ65529 JFD65529:JFF65529 JOZ65529:JPB65529 JYV65529:JYX65529 KIR65529:KIT65529 KSN65529:KSP65529 LCJ65529:LCL65529 LMF65529:LMH65529 LWB65529:LWD65529 MFX65529:MFZ65529 MPT65529:MPV65529 MZP65529:MZR65529 NJL65529:NJN65529 NTH65529:NTJ65529 ODD65529:ODF65529 OMZ65529:ONB65529 OWV65529:OWX65529 PGR65529:PGT65529 PQN65529:PQP65529 QAJ65529:QAL65529 QKF65529:QKH65529 QUB65529:QUD65529 RDX65529:RDZ65529 RNT65529:RNV65529 RXP65529:RXR65529 SHL65529:SHN65529 SRH65529:SRJ65529 TBD65529:TBF65529 TKZ65529:TLB65529 TUV65529:TUX65529 UER65529:UET65529 UON65529:UOP65529 UYJ65529:UYL65529 VIF65529:VIH65529 VSB65529:VSD65529 WBX65529:WBZ65529 WLT65529:WLV65529 WVP65529:WVR65529 H131065:J131065 JD131065:JF131065 SZ131065:TB131065 ACV131065:ACX131065 AMR131065:AMT131065 AWN131065:AWP131065 BGJ131065:BGL131065 BQF131065:BQH131065 CAB131065:CAD131065 CJX131065:CJZ131065 CTT131065:CTV131065 DDP131065:DDR131065 DNL131065:DNN131065 DXH131065:DXJ131065 EHD131065:EHF131065 EQZ131065:ERB131065 FAV131065:FAX131065 FKR131065:FKT131065 FUN131065:FUP131065 GEJ131065:GEL131065 GOF131065:GOH131065 GYB131065:GYD131065 HHX131065:HHZ131065 HRT131065:HRV131065 IBP131065:IBR131065 ILL131065:ILN131065 IVH131065:IVJ131065 JFD131065:JFF131065 JOZ131065:JPB131065 JYV131065:JYX131065 KIR131065:KIT131065 KSN131065:KSP131065 LCJ131065:LCL131065 LMF131065:LMH131065 LWB131065:LWD131065 MFX131065:MFZ131065 MPT131065:MPV131065 MZP131065:MZR131065 NJL131065:NJN131065 NTH131065:NTJ131065 ODD131065:ODF131065 OMZ131065:ONB131065 OWV131065:OWX131065 PGR131065:PGT131065 PQN131065:PQP131065 QAJ131065:QAL131065 QKF131065:QKH131065 QUB131065:QUD131065 RDX131065:RDZ131065 RNT131065:RNV131065 RXP131065:RXR131065 SHL131065:SHN131065 SRH131065:SRJ131065 TBD131065:TBF131065 TKZ131065:TLB131065 TUV131065:TUX131065 UER131065:UET131065 UON131065:UOP131065 UYJ131065:UYL131065 VIF131065:VIH131065 VSB131065:VSD131065 WBX131065:WBZ131065 WLT131065:WLV131065 WVP131065:WVR131065 H196601:J196601 JD196601:JF196601 SZ196601:TB196601 ACV196601:ACX196601 AMR196601:AMT196601 AWN196601:AWP196601 BGJ196601:BGL196601 BQF196601:BQH196601 CAB196601:CAD196601 CJX196601:CJZ196601 CTT196601:CTV196601 DDP196601:DDR196601 DNL196601:DNN196601 DXH196601:DXJ196601 EHD196601:EHF196601 EQZ196601:ERB196601 FAV196601:FAX196601 FKR196601:FKT196601 FUN196601:FUP196601 GEJ196601:GEL196601 GOF196601:GOH196601 GYB196601:GYD196601 HHX196601:HHZ196601 HRT196601:HRV196601 IBP196601:IBR196601 ILL196601:ILN196601 IVH196601:IVJ196601 JFD196601:JFF196601 JOZ196601:JPB196601 JYV196601:JYX196601 KIR196601:KIT196601 KSN196601:KSP196601 LCJ196601:LCL196601 LMF196601:LMH196601 LWB196601:LWD196601 MFX196601:MFZ196601 MPT196601:MPV196601 MZP196601:MZR196601 NJL196601:NJN196601 NTH196601:NTJ196601 ODD196601:ODF196601 OMZ196601:ONB196601 OWV196601:OWX196601 PGR196601:PGT196601 PQN196601:PQP196601 QAJ196601:QAL196601 QKF196601:QKH196601 QUB196601:QUD196601 RDX196601:RDZ196601 RNT196601:RNV196601 RXP196601:RXR196601 SHL196601:SHN196601 SRH196601:SRJ196601 TBD196601:TBF196601 TKZ196601:TLB196601 TUV196601:TUX196601 UER196601:UET196601 UON196601:UOP196601 UYJ196601:UYL196601 VIF196601:VIH196601 VSB196601:VSD196601 WBX196601:WBZ196601 WLT196601:WLV196601 WVP196601:WVR196601 H262137:J262137 JD262137:JF262137 SZ262137:TB262137 ACV262137:ACX262137 AMR262137:AMT262137 AWN262137:AWP262137 BGJ262137:BGL262137 BQF262137:BQH262137 CAB262137:CAD262137 CJX262137:CJZ262137 CTT262137:CTV262137 DDP262137:DDR262137 DNL262137:DNN262137 DXH262137:DXJ262137 EHD262137:EHF262137 EQZ262137:ERB262137 FAV262137:FAX262137 FKR262137:FKT262137 FUN262137:FUP262137 GEJ262137:GEL262137 GOF262137:GOH262137 GYB262137:GYD262137 HHX262137:HHZ262137 HRT262137:HRV262137 IBP262137:IBR262137 ILL262137:ILN262137 IVH262137:IVJ262137 JFD262137:JFF262137 JOZ262137:JPB262137 JYV262137:JYX262137 KIR262137:KIT262137 KSN262137:KSP262137 LCJ262137:LCL262137 LMF262137:LMH262137 LWB262137:LWD262137 MFX262137:MFZ262137 MPT262137:MPV262137 MZP262137:MZR262137 NJL262137:NJN262137 NTH262137:NTJ262137 ODD262137:ODF262137 OMZ262137:ONB262137 OWV262137:OWX262137 PGR262137:PGT262137 PQN262137:PQP262137 QAJ262137:QAL262137 QKF262137:QKH262137 QUB262137:QUD262137 RDX262137:RDZ262137 RNT262137:RNV262137 RXP262137:RXR262137 SHL262137:SHN262137 SRH262137:SRJ262137 TBD262137:TBF262137 TKZ262137:TLB262137 TUV262137:TUX262137 UER262137:UET262137 UON262137:UOP262137 UYJ262137:UYL262137 VIF262137:VIH262137 VSB262137:VSD262137 WBX262137:WBZ262137 WLT262137:WLV262137 WVP262137:WVR262137 H327673:J327673 JD327673:JF327673 SZ327673:TB327673 ACV327673:ACX327673 AMR327673:AMT327673 AWN327673:AWP327673 BGJ327673:BGL327673 BQF327673:BQH327673 CAB327673:CAD327673 CJX327673:CJZ327673 CTT327673:CTV327673 DDP327673:DDR327673 DNL327673:DNN327673 DXH327673:DXJ327673 EHD327673:EHF327673 EQZ327673:ERB327673 FAV327673:FAX327673 FKR327673:FKT327673 FUN327673:FUP327673 GEJ327673:GEL327673 GOF327673:GOH327673 GYB327673:GYD327673 HHX327673:HHZ327673 HRT327673:HRV327673 IBP327673:IBR327673 ILL327673:ILN327673 IVH327673:IVJ327673 JFD327673:JFF327673 JOZ327673:JPB327673 JYV327673:JYX327673 KIR327673:KIT327673 KSN327673:KSP327673 LCJ327673:LCL327673 LMF327673:LMH327673 LWB327673:LWD327673 MFX327673:MFZ327673 MPT327673:MPV327673 MZP327673:MZR327673 NJL327673:NJN327673 NTH327673:NTJ327673 ODD327673:ODF327673 OMZ327673:ONB327673 OWV327673:OWX327673 PGR327673:PGT327673 PQN327673:PQP327673 QAJ327673:QAL327673 QKF327673:QKH327673 QUB327673:QUD327673 RDX327673:RDZ327673 RNT327673:RNV327673 RXP327673:RXR327673 SHL327673:SHN327673 SRH327673:SRJ327673 TBD327673:TBF327673 TKZ327673:TLB327673 TUV327673:TUX327673 UER327673:UET327673 UON327673:UOP327673 UYJ327673:UYL327673 VIF327673:VIH327673 VSB327673:VSD327673 WBX327673:WBZ327673 WLT327673:WLV327673 WVP327673:WVR327673 H393209:J393209 JD393209:JF393209 SZ393209:TB393209 ACV393209:ACX393209 AMR393209:AMT393209 AWN393209:AWP393209 BGJ393209:BGL393209 BQF393209:BQH393209 CAB393209:CAD393209 CJX393209:CJZ393209 CTT393209:CTV393209 DDP393209:DDR393209 DNL393209:DNN393209 DXH393209:DXJ393209 EHD393209:EHF393209 EQZ393209:ERB393209 FAV393209:FAX393209 FKR393209:FKT393209 FUN393209:FUP393209 GEJ393209:GEL393209 GOF393209:GOH393209 GYB393209:GYD393209 HHX393209:HHZ393209 HRT393209:HRV393209 IBP393209:IBR393209 ILL393209:ILN393209 IVH393209:IVJ393209 JFD393209:JFF393209 JOZ393209:JPB393209 JYV393209:JYX393209 KIR393209:KIT393209 KSN393209:KSP393209 LCJ393209:LCL393209 LMF393209:LMH393209 LWB393209:LWD393209 MFX393209:MFZ393209 MPT393209:MPV393209 MZP393209:MZR393209 NJL393209:NJN393209 NTH393209:NTJ393209 ODD393209:ODF393209 OMZ393209:ONB393209 OWV393209:OWX393209 PGR393209:PGT393209 PQN393209:PQP393209 QAJ393209:QAL393209 QKF393209:QKH393209 QUB393209:QUD393209 RDX393209:RDZ393209 RNT393209:RNV393209 RXP393209:RXR393209 SHL393209:SHN393209 SRH393209:SRJ393209 TBD393209:TBF393209 TKZ393209:TLB393209 TUV393209:TUX393209 UER393209:UET393209 UON393209:UOP393209 UYJ393209:UYL393209 VIF393209:VIH393209 VSB393209:VSD393209 WBX393209:WBZ393209 WLT393209:WLV393209 WVP393209:WVR393209 H458745:J458745 JD458745:JF458745 SZ458745:TB458745 ACV458745:ACX458745 AMR458745:AMT458745 AWN458745:AWP458745 BGJ458745:BGL458745 BQF458745:BQH458745 CAB458745:CAD458745 CJX458745:CJZ458745 CTT458745:CTV458745 DDP458745:DDR458745 DNL458745:DNN458745 DXH458745:DXJ458745 EHD458745:EHF458745 EQZ458745:ERB458745 FAV458745:FAX458745 FKR458745:FKT458745 FUN458745:FUP458745 GEJ458745:GEL458745 GOF458745:GOH458745 GYB458745:GYD458745 HHX458745:HHZ458745 HRT458745:HRV458745 IBP458745:IBR458745 ILL458745:ILN458745 IVH458745:IVJ458745 JFD458745:JFF458745 JOZ458745:JPB458745 JYV458745:JYX458745 KIR458745:KIT458745 KSN458745:KSP458745 LCJ458745:LCL458745 LMF458745:LMH458745 LWB458745:LWD458745 MFX458745:MFZ458745 MPT458745:MPV458745 MZP458745:MZR458745 NJL458745:NJN458745 NTH458745:NTJ458745 ODD458745:ODF458745 OMZ458745:ONB458745 OWV458745:OWX458745 PGR458745:PGT458745 PQN458745:PQP458745 QAJ458745:QAL458745 QKF458745:QKH458745 QUB458745:QUD458745 RDX458745:RDZ458745 RNT458745:RNV458745 RXP458745:RXR458745 SHL458745:SHN458745 SRH458745:SRJ458745 TBD458745:TBF458745 TKZ458745:TLB458745 TUV458745:TUX458745 UER458745:UET458745 UON458745:UOP458745 UYJ458745:UYL458745 VIF458745:VIH458745 VSB458745:VSD458745 WBX458745:WBZ458745 WLT458745:WLV458745 WVP458745:WVR458745 H524281:J524281 JD524281:JF524281 SZ524281:TB524281 ACV524281:ACX524281 AMR524281:AMT524281 AWN524281:AWP524281 BGJ524281:BGL524281 BQF524281:BQH524281 CAB524281:CAD524281 CJX524281:CJZ524281 CTT524281:CTV524281 DDP524281:DDR524281 DNL524281:DNN524281 DXH524281:DXJ524281 EHD524281:EHF524281 EQZ524281:ERB524281 FAV524281:FAX524281 FKR524281:FKT524281 FUN524281:FUP524281 GEJ524281:GEL524281 GOF524281:GOH524281 GYB524281:GYD524281 HHX524281:HHZ524281 HRT524281:HRV524281 IBP524281:IBR524281 ILL524281:ILN524281 IVH524281:IVJ524281 JFD524281:JFF524281 JOZ524281:JPB524281 JYV524281:JYX524281 KIR524281:KIT524281 KSN524281:KSP524281 LCJ524281:LCL524281 LMF524281:LMH524281 LWB524281:LWD524281 MFX524281:MFZ524281 MPT524281:MPV524281 MZP524281:MZR524281 NJL524281:NJN524281 NTH524281:NTJ524281 ODD524281:ODF524281 OMZ524281:ONB524281 OWV524281:OWX524281 PGR524281:PGT524281 PQN524281:PQP524281 QAJ524281:QAL524281 QKF524281:QKH524281 QUB524281:QUD524281 RDX524281:RDZ524281 RNT524281:RNV524281 RXP524281:RXR524281 SHL524281:SHN524281 SRH524281:SRJ524281 TBD524281:TBF524281 TKZ524281:TLB524281 TUV524281:TUX524281 UER524281:UET524281 UON524281:UOP524281 UYJ524281:UYL524281 VIF524281:VIH524281 VSB524281:VSD524281 WBX524281:WBZ524281 WLT524281:WLV524281 WVP524281:WVR524281 H589817:J589817 JD589817:JF589817 SZ589817:TB589817 ACV589817:ACX589817 AMR589817:AMT589817 AWN589817:AWP589817 BGJ589817:BGL589817 BQF589817:BQH589817 CAB589817:CAD589817 CJX589817:CJZ589817 CTT589817:CTV589817 DDP589817:DDR589817 DNL589817:DNN589817 DXH589817:DXJ589817 EHD589817:EHF589817 EQZ589817:ERB589817 FAV589817:FAX589817 FKR589817:FKT589817 FUN589817:FUP589817 GEJ589817:GEL589817 GOF589817:GOH589817 GYB589817:GYD589817 HHX589817:HHZ589817 HRT589817:HRV589817 IBP589817:IBR589817 ILL589817:ILN589817 IVH589817:IVJ589817 JFD589817:JFF589817 JOZ589817:JPB589817 JYV589817:JYX589817 KIR589817:KIT589817 KSN589817:KSP589817 LCJ589817:LCL589817 LMF589817:LMH589817 LWB589817:LWD589817 MFX589817:MFZ589817 MPT589817:MPV589817 MZP589817:MZR589817 NJL589817:NJN589817 NTH589817:NTJ589817 ODD589817:ODF589817 OMZ589817:ONB589817 OWV589817:OWX589817 PGR589817:PGT589817 PQN589817:PQP589817 QAJ589817:QAL589817 QKF589817:QKH589817 QUB589817:QUD589817 RDX589817:RDZ589817 RNT589817:RNV589817 RXP589817:RXR589817 SHL589817:SHN589817 SRH589817:SRJ589817 TBD589817:TBF589817 TKZ589817:TLB589817 TUV589817:TUX589817 UER589817:UET589817 UON589817:UOP589817 UYJ589817:UYL589817 VIF589817:VIH589817 VSB589817:VSD589817 WBX589817:WBZ589817 WLT589817:WLV589817 WVP589817:WVR589817 H655353:J655353 JD655353:JF655353 SZ655353:TB655353 ACV655353:ACX655353 AMR655353:AMT655353 AWN655353:AWP655353 BGJ655353:BGL655353 BQF655353:BQH655353 CAB655353:CAD655353 CJX655353:CJZ655353 CTT655353:CTV655353 DDP655353:DDR655353 DNL655353:DNN655353 DXH655353:DXJ655353 EHD655353:EHF655353 EQZ655353:ERB655353 FAV655353:FAX655353 FKR655353:FKT655353 FUN655353:FUP655353 GEJ655353:GEL655353 GOF655353:GOH655353 GYB655353:GYD655353 HHX655353:HHZ655353 HRT655353:HRV655353 IBP655353:IBR655353 ILL655353:ILN655353 IVH655353:IVJ655353 JFD655353:JFF655353 JOZ655353:JPB655353 JYV655353:JYX655353 KIR655353:KIT655353 KSN655353:KSP655353 LCJ655353:LCL655353 LMF655353:LMH655353 LWB655353:LWD655353 MFX655353:MFZ655353 MPT655353:MPV655353 MZP655353:MZR655353 NJL655353:NJN655353 NTH655353:NTJ655353 ODD655353:ODF655353 OMZ655353:ONB655353 OWV655353:OWX655353 PGR655353:PGT655353 PQN655353:PQP655353 QAJ655353:QAL655353 QKF655353:QKH655353 QUB655353:QUD655353 RDX655353:RDZ655353 RNT655353:RNV655353 RXP655353:RXR655353 SHL655353:SHN655353 SRH655353:SRJ655353 TBD655353:TBF655353 TKZ655353:TLB655353 TUV655353:TUX655353 UER655353:UET655353 UON655353:UOP655353 UYJ655353:UYL655353 VIF655353:VIH655353 VSB655353:VSD655353 WBX655353:WBZ655353 WLT655353:WLV655353 WVP655353:WVR655353 H720889:J720889 JD720889:JF720889 SZ720889:TB720889 ACV720889:ACX720889 AMR720889:AMT720889 AWN720889:AWP720889 BGJ720889:BGL720889 BQF720889:BQH720889 CAB720889:CAD720889 CJX720889:CJZ720889 CTT720889:CTV720889 DDP720889:DDR720889 DNL720889:DNN720889 DXH720889:DXJ720889 EHD720889:EHF720889 EQZ720889:ERB720889 FAV720889:FAX720889 FKR720889:FKT720889 FUN720889:FUP720889 GEJ720889:GEL720889 GOF720889:GOH720889 GYB720889:GYD720889 HHX720889:HHZ720889 HRT720889:HRV720889 IBP720889:IBR720889 ILL720889:ILN720889 IVH720889:IVJ720889 JFD720889:JFF720889 JOZ720889:JPB720889 JYV720889:JYX720889 KIR720889:KIT720889 KSN720889:KSP720889 LCJ720889:LCL720889 LMF720889:LMH720889 LWB720889:LWD720889 MFX720889:MFZ720889 MPT720889:MPV720889 MZP720889:MZR720889 NJL720889:NJN720889 NTH720889:NTJ720889 ODD720889:ODF720889 OMZ720889:ONB720889 OWV720889:OWX720889 PGR720889:PGT720889 PQN720889:PQP720889 QAJ720889:QAL720889 QKF720889:QKH720889 QUB720889:QUD720889 RDX720889:RDZ720889 RNT720889:RNV720889 RXP720889:RXR720889 SHL720889:SHN720889 SRH720889:SRJ720889 TBD720889:TBF720889 TKZ720889:TLB720889 TUV720889:TUX720889 UER720889:UET720889 UON720889:UOP720889 UYJ720889:UYL720889 VIF720889:VIH720889 VSB720889:VSD720889 WBX720889:WBZ720889 WLT720889:WLV720889 WVP720889:WVR720889 H786425:J786425 JD786425:JF786425 SZ786425:TB786425 ACV786425:ACX786425 AMR786425:AMT786425 AWN786425:AWP786425 BGJ786425:BGL786425 BQF786425:BQH786425 CAB786425:CAD786425 CJX786425:CJZ786425 CTT786425:CTV786425 DDP786425:DDR786425 DNL786425:DNN786425 DXH786425:DXJ786425 EHD786425:EHF786425 EQZ786425:ERB786425 FAV786425:FAX786425 FKR786425:FKT786425 FUN786425:FUP786425 GEJ786425:GEL786425 GOF786425:GOH786425 GYB786425:GYD786425 HHX786425:HHZ786425 HRT786425:HRV786425 IBP786425:IBR786425 ILL786425:ILN786425 IVH786425:IVJ786425 JFD786425:JFF786425 JOZ786425:JPB786425 JYV786425:JYX786425 KIR786425:KIT786425 KSN786425:KSP786425 LCJ786425:LCL786425 LMF786425:LMH786425 LWB786425:LWD786425 MFX786425:MFZ786425 MPT786425:MPV786425 MZP786425:MZR786425 NJL786425:NJN786425 NTH786425:NTJ786425 ODD786425:ODF786425 OMZ786425:ONB786425 OWV786425:OWX786425 PGR786425:PGT786425 PQN786425:PQP786425 QAJ786425:QAL786425 QKF786425:QKH786425 QUB786425:QUD786425 RDX786425:RDZ786425 RNT786425:RNV786425 RXP786425:RXR786425 SHL786425:SHN786425 SRH786425:SRJ786425 TBD786425:TBF786425 TKZ786425:TLB786425 TUV786425:TUX786425 UER786425:UET786425 UON786425:UOP786425 UYJ786425:UYL786425 VIF786425:VIH786425 VSB786425:VSD786425 WBX786425:WBZ786425 WLT786425:WLV786425 WVP786425:WVR786425 H851961:J851961 JD851961:JF851961 SZ851961:TB851961 ACV851961:ACX851961 AMR851961:AMT851961 AWN851961:AWP851961 BGJ851961:BGL851961 BQF851961:BQH851961 CAB851961:CAD851961 CJX851961:CJZ851961 CTT851961:CTV851961 DDP851961:DDR851961 DNL851961:DNN851961 DXH851961:DXJ851961 EHD851961:EHF851961 EQZ851961:ERB851961 FAV851961:FAX851961 FKR851961:FKT851961 FUN851961:FUP851961 GEJ851961:GEL851961 GOF851961:GOH851961 GYB851961:GYD851961 HHX851961:HHZ851961 HRT851961:HRV851961 IBP851961:IBR851961 ILL851961:ILN851961 IVH851961:IVJ851961 JFD851961:JFF851961 JOZ851961:JPB851961 JYV851961:JYX851961 KIR851961:KIT851961 KSN851961:KSP851961 LCJ851961:LCL851961 LMF851961:LMH851961 LWB851961:LWD851961 MFX851961:MFZ851961 MPT851961:MPV851961 MZP851961:MZR851961 NJL851961:NJN851961 NTH851961:NTJ851961 ODD851961:ODF851961 OMZ851961:ONB851961 OWV851961:OWX851961 PGR851961:PGT851961 PQN851961:PQP851961 QAJ851961:QAL851961 QKF851961:QKH851961 QUB851961:QUD851961 RDX851961:RDZ851961 RNT851961:RNV851961 RXP851961:RXR851961 SHL851961:SHN851961 SRH851961:SRJ851961 TBD851961:TBF851961 TKZ851961:TLB851961 TUV851961:TUX851961 UER851961:UET851961 UON851961:UOP851961 UYJ851961:UYL851961 VIF851961:VIH851961 VSB851961:VSD851961 WBX851961:WBZ851961 WLT851961:WLV851961 WVP851961:WVR851961 H917497:J917497 JD917497:JF917497 SZ917497:TB917497 ACV917497:ACX917497 AMR917497:AMT917497 AWN917497:AWP917497 BGJ917497:BGL917497 BQF917497:BQH917497 CAB917497:CAD917497 CJX917497:CJZ917497 CTT917497:CTV917497 DDP917497:DDR917497 DNL917497:DNN917497 DXH917497:DXJ917497 EHD917497:EHF917497 EQZ917497:ERB917497 FAV917497:FAX917497 FKR917497:FKT917497 FUN917497:FUP917497 GEJ917497:GEL917497 GOF917497:GOH917497 GYB917497:GYD917497 HHX917497:HHZ917497 HRT917497:HRV917497 IBP917497:IBR917497 ILL917497:ILN917497 IVH917497:IVJ917497 JFD917497:JFF917497 JOZ917497:JPB917497 JYV917497:JYX917497 KIR917497:KIT917497 KSN917497:KSP917497 LCJ917497:LCL917497 LMF917497:LMH917497 LWB917497:LWD917497 MFX917497:MFZ917497 MPT917497:MPV917497 MZP917497:MZR917497 NJL917497:NJN917497 NTH917497:NTJ917497 ODD917497:ODF917497 OMZ917497:ONB917497 OWV917497:OWX917497 PGR917497:PGT917497 PQN917497:PQP917497 QAJ917497:QAL917497 QKF917497:QKH917497 QUB917497:QUD917497 RDX917497:RDZ917497 RNT917497:RNV917497 RXP917497:RXR917497 SHL917497:SHN917497 SRH917497:SRJ917497 TBD917497:TBF917497 TKZ917497:TLB917497 TUV917497:TUX917497 UER917497:UET917497 UON917497:UOP917497 UYJ917497:UYL917497 VIF917497:VIH917497 VSB917497:VSD917497 WBX917497:WBZ917497 WLT917497:WLV917497 WVP917497:WVR917497 H983033:J983033 JD983033:JF983033 SZ983033:TB983033 ACV983033:ACX983033 AMR983033:AMT983033 AWN983033:AWP983033 BGJ983033:BGL983033 BQF983033:BQH983033 CAB983033:CAD983033 CJX983033:CJZ983033 CTT983033:CTV983033 DDP983033:DDR983033 DNL983033:DNN983033 DXH983033:DXJ983033 EHD983033:EHF983033 EQZ983033:ERB983033 FAV983033:FAX983033 FKR983033:FKT983033 FUN983033:FUP983033 GEJ983033:GEL983033 GOF983033:GOH983033 GYB983033:GYD983033 HHX983033:HHZ983033 HRT983033:HRV983033 IBP983033:IBR983033 ILL983033:ILN983033 IVH983033:IVJ983033 JFD983033:JFF983033 JOZ983033:JPB983033 JYV983033:JYX983033 KIR983033:KIT983033 KSN983033:KSP983033 LCJ983033:LCL983033 LMF983033:LMH983033 LWB983033:LWD983033 MFX983033:MFZ983033 MPT983033:MPV983033 MZP983033:MZR983033 NJL983033:NJN983033 NTH983033:NTJ983033 ODD983033:ODF983033 OMZ983033:ONB983033 OWV983033:OWX983033 PGR983033:PGT983033 PQN983033:PQP983033 QAJ983033:QAL983033 QKF983033:QKH983033 QUB983033:QUD983033 RDX983033:RDZ983033 RNT983033:RNV983033 RXP983033:RXR983033 SHL983033:SHN983033 SRH983033:SRJ983033 TBD983033:TBF983033 TKZ983033:TLB983033 TUV983033:TUX983033 UER983033:UET983033 UON983033:UOP983033 UYJ983033:UYL983033 VIF983033:VIH983033 VSB983033:VSD983033 WBX983033:WBZ983033 WLT983033:WLV983033 WVP983033:WVR983033 H65606:J65606 JD65606:JF65606 SZ65606:TB65606 ACV65606:ACX65606 AMR65606:AMT65606 AWN65606:AWP65606 BGJ65606:BGL65606 BQF65606:BQH65606 CAB65606:CAD65606 CJX65606:CJZ65606 CTT65606:CTV65606 DDP65606:DDR65606 DNL65606:DNN65606 DXH65606:DXJ65606 EHD65606:EHF65606 EQZ65606:ERB65606 FAV65606:FAX65606 FKR65606:FKT65606 FUN65606:FUP65606 GEJ65606:GEL65606 GOF65606:GOH65606 GYB65606:GYD65606 HHX65606:HHZ65606 HRT65606:HRV65606 IBP65606:IBR65606 ILL65606:ILN65606 IVH65606:IVJ65606 JFD65606:JFF65606 JOZ65606:JPB65606 JYV65606:JYX65606 KIR65606:KIT65606 KSN65606:KSP65606 LCJ65606:LCL65606 LMF65606:LMH65606 LWB65606:LWD65606 MFX65606:MFZ65606 MPT65606:MPV65606 MZP65606:MZR65606 NJL65606:NJN65606 NTH65606:NTJ65606 ODD65606:ODF65606 OMZ65606:ONB65606 OWV65606:OWX65606 PGR65606:PGT65606 PQN65606:PQP65606 QAJ65606:QAL65606 QKF65606:QKH65606 QUB65606:QUD65606 RDX65606:RDZ65606 RNT65606:RNV65606 RXP65606:RXR65606 SHL65606:SHN65606 SRH65606:SRJ65606 TBD65606:TBF65606 TKZ65606:TLB65606 TUV65606:TUX65606 UER65606:UET65606 UON65606:UOP65606 UYJ65606:UYL65606 VIF65606:VIH65606 VSB65606:VSD65606 WBX65606:WBZ65606 WLT65606:WLV65606 WVP65606:WVR65606 H131142:J131142 JD131142:JF131142 SZ131142:TB131142 ACV131142:ACX131142 AMR131142:AMT131142 AWN131142:AWP131142 BGJ131142:BGL131142 BQF131142:BQH131142 CAB131142:CAD131142 CJX131142:CJZ131142 CTT131142:CTV131142 DDP131142:DDR131142 DNL131142:DNN131142 DXH131142:DXJ131142 EHD131142:EHF131142 EQZ131142:ERB131142 FAV131142:FAX131142 FKR131142:FKT131142 FUN131142:FUP131142 GEJ131142:GEL131142 GOF131142:GOH131142 GYB131142:GYD131142 HHX131142:HHZ131142 HRT131142:HRV131142 IBP131142:IBR131142 ILL131142:ILN131142 IVH131142:IVJ131142 JFD131142:JFF131142 JOZ131142:JPB131142 JYV131142:JYX131142 KIR131142:KIT131142 KSN131142:KSP131142 LCJ131142:LCL131142 LMF131142:LMH131142 LWB131142:LWD131142 MFX131142:MFZ131142 MPT131142:MPV131142 MZP131142:MZR131142 NJL131142:NJN131142 NTH131142:NTJ131142 ODD131142:ODF131142 OMZ131142:ONB131142 OWV131142:OWX131142 PGR131142:PGT131142 PQN131142:PQP131142 QAJ131142:QAL131142 QKF131142:QKH131142 QUB131142:QUD131142 RDX131142:RDZ131142 RNT131142:RNV131142 RXP131142:RXR131142 SHL131142:SHN131142 SRH131142:SRJ131142 TBD131142:TBF131142 TKZ131142:TLB131142 TUV131142:TUX131142 UER131142:UET131142 UON131142:UOP131142 UYJ131142:UYL131142 VIF131142:VIH131142 VSB131142:VSD131142 WBX131142:WBZ131142 WLT131142:WLV131142 WVP131142:WVR131142 H196678:J196678 JD196678:JF196678 SZ196678:TB196678 ACV196678:ACX196678 AMR196678:AMT196678 AWN196678:AWP196678 BGJ196678:BGL196678 BQF196678:BQH196678 CAB196678:CAD196678 CJX196678:CJZ196678 CTT196678:CTV196678 DDP196678:DDR196678 DNL196678:DNN196678 DXH196678:DXJ196678 EHD196678:EHF196678 EQZ196678:ERB196678 FAV196678:FAX196678 FKR196678:FKT196678 FUN196678:FUP196678 GEJ196678:GEL196678 GOF196678:GOH196678 GYB196678:GYD196678 HHX196678:HHZ196678 HRT196678:HRV196678 IBP196678:IBR196678 ILL196678:ILN196678 IVH196678:IVJ196678 JFD196678:JFF196678 JOZ196678:JPB196678 JYV196678:JYX196678 KIR196678:KIT196678 KSN196678:KSP196678 LCJ196678:LCL196678 LMF196678:LMH196678 LWB196678:LWD196678 MFX196678:MFZ196678 MPT196678:MPV196678 MZP196678:MZR196678 NJL196678:NJN196678 NTH196678:NTJ196678 ODD196678:ODF196678 OMZ196678:ONB196678 OWV196678:OWX196678 PGR196678:PGT196678 PQN196678:PQP196678 QAJ196678:QAL196678 QKF196678:QKH196678 QUB196678:QUD196678 RDX196678:RDZ196678 RNT196678:RNV196678 RXP196678:RXR196678 SHL196678:SHN196678 SRH196678:SRJ196678 TBD196678:TBF196678 TKZ196678:TLB196678 TUV196678:TUX196678 UER196678:UET196678 UON196678:UOP196678 UYJ196678:UYL196678 VIF196678:VIH196678 VSB196678:VSD196678 WBX196678:WBZ196678 WLT196678:WLV196678 WVP196678:WVR196678 H262214:J262214 JD262214:JF262214 SZ262214:TB262214 ACV262214:ACX262214 AMR262214:AMT262214 AWN262214:AWP262214 BGJ262214:BGL262214 BQF262214:BQH262214 CAB262214:CAD262214 CJX262214:CJZ262214 CTT262214:CTV262214 DDP262214:DDR262214 DNL262214:DNN262214 DXH262214:DXJ262214 EHD262214:EHF262214 EQZ262214:ERB262214 FAV262214:FAX262214 FKR262214:FKT262214 FUN262214:FUP262214 GEJ262214:GEL262214 GOF262214:GOH262214 GYB262214:GYD262214 HHX262214:HHZ262214 HRT262214:HRV262214 IBP262214:IBR262214 ILL262214:ILN262214 IVH262214:IVJ262214 JFD262214:JFF262214 JOZ262214:JPB262214 JYV262214:JYX262214 KIR262214:KIT262214 KSN262214:KSP262214 LCJ262214:LCL262214 LMF262214:LMH262214 LWB262214:LWD262214 MFX262214:MFZ262214 MPT262214:MPV262214 MZP262214:MZR262214 NJL262214:NJN262214 NTH262214:NTJ262214 ODD262214:ODF262214 OMZ262214:ONB262214 OWV262214:OWX262214 PGR262214:PGT262214 PQN262214:PQP262214 QAJ262214:QAL262214 QKF262214:QKH262214 QUB262214:QUD262214 RDX262214:RDZ262214 RNT262214:RNV262214 RXP262214:RXR262214 SHL262214:SHN262214 SRH262214:SRJ262214 TBD262214:TBF262214 TKZ262214:TLB262214 TUV262214:TUX262214 UER262214:UET262214 UON262214:UOP262214 UYJ262214:UYL262214 VIF262214:VIH262214 VSB262214:VSD262214 WBX262214:WBZ262214 WLT262214:WLV262214 WVP262214:WVR262214 H327750:J327750 JD327750:JF327750 SZ327750:TB327750 ACV327750:ACX327750 AMR327750:AMT327750 AWN327750:AWP327750 BGJ327750:BGL327750 BQF327750:BQH327750 CAB327750:CAD327750 CJX327750:CJZ327750 CTT327750:CTV327750 DDP327750:DDR327750 DNL327750:DNN327750 DXH327750:DXJ327750 EHD327750:EHF327750 EQZ327750:ERB327750 FAV327750:FAX327750 FKR327750:FKT327750 FUN327750:FUP327750 GEJ327750:GEL327750 GOF327750:GOH327750 GYB327750:GYD327750 HHX327750:HHZ327750 HRT327750:HRV327750 IBP327750:IBR327750 ILL327750:ILN327750 IVH327750:IVJ327750 JFD327750:JFF327750 JOZ327750:JPB327750 JYV327750:JYX327750 KIR327750:KIT327750 KSN327750:KSP327750 LCJ327750:LCL327750 LMF327750:LMH327750 LWB327750:LWD327750 MFX327750:MFZ327750 MPT327750:MPV327750 MZP327750:MZR327750 NJL327750:NJN327750 NTH327750:NTJ327750 ODD327750:ODF327750 OMZ327750:ONB327750 OWV327750:OWX327750 PGR327750:PGT327750 PQN327750:PQP327750 QAJ327750:QAL327750 QKF327750:QKH327750 QUB327750:QUD327750 RDX327750:RDZ327750 RNT327750:RNV327750 RXP327750:RXR327750 SHL327750:SHN327750 SRH327750:SRJ327750 TBD327750:TBF327750 TKZ327750:TLB327750 TUV327750:TUX327750 UER327750:UET327750 UON327750:UOP327750 UYJ327750:UYL327750 VIF327750:VIH327750 VSB327750:VSD327750 WBX327750:WBZ327750 WLT327750:WLV327750 WVP327750:WVR327750 H393286:J393286 JD393286:JF393286 SZ393286:TB393286 ACV393286:ACX393286 AMR393286:AMT393286 AWN393286:AWP393286 BGJ393286:BGL393286 BQF393286:BQH393286 CAB393286:CAD393286 CJX393286:CJZ393286 CTT393286:CTV393286 DDP393286:DDR393286 DNL393286:DNN393286 DXH393286:DXJ393286 EHD393286:EHF393286 EQZ393286:ERB393286 FAV393286:FAX393286 FKR393286:FKT393286 FUN393286:FUP393286 GEJ393286:GEL393286 GOF393286:GOH393286 GYB393286:GYD393286 HHX393286:HHZ393286 HRT393286:HRV393286 IBP393286:IBR393286 ILL393286:ILN393286 IVH393286:IVJ393286 JFD393286:JFF393286 JOZ393286:JPB393286 JYV393286:JYX393286 KIR393286:KIT393286 KSN393286:KSP393286 LCJ393286:LCL393286 LMF393286:LMH393286 LWB393286:LWD393286 MFX393286:MFZ393286 MPT393286:MPV393286 MZP393286:MZR393286 NJL393286:NJN393286 NTH393286:NTJ393286 ODD393286:ODF393286 OMZ393286:ONB393286 OWV393286:OWX393286 PGR393286:PGT393286 PQN393286:PQP393286 QAJ393286:QAL393286 QKF393286:QKH393286 QUB393286:QUD393286 RDX393286:RDZ393286 RNT393286:RNV393286 RXP393286:RXR393286 SHL393286:SHN393286 SRH393286:SRJ393286 TBD393286:TBF393286 TKZ393286:TLB393286 TUV393286:TUX393286 UER393286:UET393286 UON393286:UOP393286 UYJ393286:UYL393286 VIF393286:VIH393286 VSB393286:VSD393286 WBX393286:WBZ393286 WLT393286:WLV393286 WVP393286:WVR393286 H458822:J458822 JD458822:JF458822 SZ458822:TB458822 ACV458822:ACX458822 AMR458822:AMT458822 AWN458822:AWP458822 BGJ458822:BGL458822 BQF458822:BQH458822 CAB458822:CAD458822 CJX458822:CJZ458822 CTT458822:CTV458822 DDP458822:DDR458822 DNL458822:DNN458822 DXH458822:DXJ458822 EHD458822:EHF458822 EQZ458822:ERB458822 FAV458822:FAX458822 FKR458822:FKT458822 FUN458822:FUP458822 GEJ458822:GEL458822 GOF458822:GOH458822 GYB458822:GYD458822 HHX458822:HHZ458822 HRT458822:HRV458822 IBP458822:IBR458822 ILL458822:ILN458822 IVH458822:IVJ458822 JFD458822:JFF458822 JOZ458822:JPB458822 JYV458822:JYX458822 KIR458822:KIT458822 KSN458822:KSP458822 LCJ458822:LCL458822 LMF458822:LMH458822 LWB458822:LWD458822 MFX458822:MFZ458822 MPT458822:MPV458822 MZP458822:MZR458822 NJL458822:NJN458822 NTH458822:NTJ458822 ODD458822:ODF458822 OMZ458822:ONB458822 OWV458822:OWX458822 PGR458822:PGT458822 PQN458822:PQP458822 QAJ458822:QAL458822 QKF458822:QKH458822 QUB458822:QUD458822 RDX458822:RDZ458822 RNT458822:RNV458822 RXP458822:RXR458822 SHL458822:SHN458822 SRH458822:SRJ458822 TBD458822:TBF458822 TKZ458822:TLB458822 TUV458822:TUX458822 UER458822:UET458822 UON458822:UOP458822 UYJ458822:UYL458822 VIF458822:VIH458822 VSB458822:VSD458822 WBX458822:WBZ458822 WLT458822:WLV458822 WVP458822:WVR458822 H524358:J524358 JD524358:JF524358 SZ524358:TB524358 ACV524358:ACX524358 AMR524358:AMT524358 AWN524358:AWP524358 BGJ524358:BGL524358 BQF524358:BQH524358 CAB524358:CAD524358 CJX524358:CJZ524358 CTT524358:CTV524358 DDP524358:DDR524358 DNL524358:DNN524358 DXH524358:DXJ524358 EHD524358:EHF524358 EQZ524358:ERB524358 FAV524358:FAX524358 FKR524358:FKT524358 FUN524358:FUP524358 GEJ524358:GEL524358 GOF524358:GOH524358 GYB524358:GYD524358 HHX524358:HHZ524358 HRT524358:HRV524358 IBP524358:IBR524358 ILL524358:ILN524358 IVH524358:IVJ524358 JFD524358:JFF524358 JOZ524358:JPB524358 JYV524358:JYX524358 KIR524358:KIT524358 KSN524358:KSP524358 LCJ524358:LCL524358 LMF524358:LMH524358 LWB524358:LWD524358 MFX524358:MFZ524358 MPT524358:MPV524358 MZP524358:MZR524358 NJL524358:NJN524358 NTH524358:NTJ524358 ODD524358:ODF524358 OMZ524358:ONB524358 OWV524358:OWX524358 PGR524358:PGT524358 PQN524358:PQP524358 QAJ524358:QAL524358 QKF524358:QKH524358 QUB524358:QUD524358 RDX524358:RDZ524358 RNT524358:RNV524358 RXP524358:RXR524358 SHL524358:SHN524358 SRH524358:SRJ524358 TBD524358:TBF524358 TKZ524358:TLB524358 TUV524358:TUX524358 UER524358:UET524358 UON524358:UOP524358 UYJ524358:UYL524358 VIF524358:VIH524358 VSB524358:VSD524358 WBX524358:WBZ524358 WLT524358:WLV524358 WVP524358:WVR524358 H589894:J589894 JD589894:JF589894 SZ589894:TB589894 ACV589894:ACX589894 AMR589894:AMT589894 AWN589894:AWP589894 BGJ589894:BGL589894 BQF589894:BQH589894 CAB589894:CAD589894 CJX589894:CJZ589894 CTT589894:CTV589894 DDP589894:DDR589894 DNL589894:DNN589894 DXH589894:DXJ589894 EHD589894:EHF589894 EQZ589894:ERB589894 FAV589894:FAX589894 FKR589894:FKT589894 FUN589894:FUP589894 GEJ589894:GEL589894 GOF589894:GOH589894 GYB589894:GYD589894 HHX589894:HHZ589894 HRT589894:HRV589894 IBP589894:IBR589894 ILL589894:ILN589894 IVH589894:IVJ589894 JFD589894:JFF589894 JOZ589894:JPB589894 JYV589894:JYX589894 KIR589894:KIT589894 KSN589894:KSP589894 LCJ589894:LCL589894 LMF589894:LMH589894 LWB589894:LWD589894 MFX589894:MFZ589894 MPT589894:MPV589894 MZP589894:MZR589894 NJL589894:NJN589894 NTH589894:NTJ589894 ODD589894:ODF589894 OMZ589894:ONB589894 OWV589894:OWX589894 PGR589894:PGT589894 PQN589894:PQP589894 QAJ589894:QAL589894 QKF589894:QKH589894 QUB589894:QUD589894 RDX589894:RDZ589894 RNT589894:RNV589894 RXP589894:RXR589894 SHL589894:SHN589894 SRH589894:SRJ589894 TBD589894:TBF589894 TKZ589894:TLB589894 TUV589894:TUX589894 UER589894:UET589894 UON589894:UOP589894 UYJ589894:UYL589894 VIF589894:VIH589894 VSB589894:VSD589894 WBX589894:WBZ589894 WLT589894:WLV589894 WVP589894:WVR589894 H655430:J655430 JD655430:JF655430 SZ655430:TB655430 ACV655430:ACX655430 AMR655430:AMT655430 AWN655430:AWP655430 BGJ655430:BGL655430 BQF655430:BQH655430 CAB655430:CAD655430 CJX655430:CJZ655430 CTT655430:CTV655430 DDP655430:DDR655430 DNL655430:DNN655430 DXH655430:DXJ655430 EHD655430:EHF655430 EQZ655430:ERB655430 FAV655430:FAX655430 FKR655430:FKT655430 FUN655430:FUP655430 GEJ655430:GEL655430 GOF655430:GOH655430 GYB655430:GYD655430 HHX655430:HHZ655430 HRT655430:HRV655430 IBP655430:IBR655430 ILL655430:ILN655430 IVH655430:IVJ655430 JFD655430:JFF655430 JOZ655430:JPB655430 JYV655430:JYX655430 KIR655430:KIT655430 KSN655430:KSP655430 LCJ655430:LCL655430 LMF655430:LMH655430 LWB655430:LWD655430 MFX655430:MFZ655430 MPT655430:MPV655430 MZP655430:MZR655430 NJL655430:NJN655430 NTH655430:NTJ655430 ODD655430:ODF655430 OMZ655430:ONB655430 OWV655430:OWX655430 PGR655430:PGT655430 PQN655430:PQP655430 QAJ655430:QAL655430 QKF655430:QKH655430 QUB655430:QUD655430 RDX655430:RDZ655430 RNT655430:RNV655430 RXP655430:RXR655430 SHL655430:SHN655430 SRH655430:SRJ655430 TBD655430:TBF655430 TKZ655430:TLB655430 TUV655430:TUX655430 UER655430:UET655430 UON655430:UOP655430 UYJ655430:UYL655430 VIF655430:VIH655430 VSB655430:VSD655430 WBX655430:WBZ655430 WLT655430:WLV655430 WVP655430:WVR655430 H720966:J720966 JD720966:JF720966 SZ720966:TB720966 ACV720966:ACX720966 AMR720966:AMT720966 AWN720966:AWP720966 BGJ720966:BGL720966 BQF720966:BQH720966 CAB720966:CAD720966 CJX720966:CJZ720966 CTT720966:CTV720966 DDP720966:DDR720966 DNL720966:DNN720966 DXH720966:DXJ720966 EHD720966:EHF720966 EQZ720966:ERB720966 FAV720966:FAX720966 FKR720966:FKT720966 FUN720966:FUP720966 GEJ720966:GEL720966 GOF720966:GOH720966 GYB720966:GYD720966 HHX720966:HHZ720966 HRT720966:HRV720966 IBP720966:IBR720966 ILL720966:ILN720966 IVH720966:IVJ720966 JFD720966:JFF720966 JOZ720966:JPB720966 JYV720966:JYX720966 KIR720966:KIT720966 KSN720966:KSP720966 LCJ720966:LCL720966 LMF720966:LMH720966 LWB720966:LWD720966 MFX720966:MFZ720966 MPT720966:MPV720966 MZP720966:MZR720966 NJL720966:NJN720966 NTH720966:NTJ720966 ODD720966:ODF720966 OMZ720966:ONB720966 OWV720966:OWX720966 PGR720966:PGT720966 PQN720966:PQP720966 QAJ720966:QAL720966 QKF720966:QKH720966 QUB720966:QUD720966 RDX720966:RDZ720966 RNT720966:RNV720966 RXP720966:RXR720966 SHL720966:SHN720966 SRH720966:SRJ720966 TBD720966:TBF720966 TKZ720966:TLB720966 TUV720966:TUX720966 UER720966:UET720966 UON720966:UOP720966 UYJ720966:UYL720966 VIF720966:VIH720966 VSB720966:VSD720966 WBX720966:WBZ720966 WLT720966:WLV720966 WVP720966:WVR720966 H786502:J786502 JD786502:JF786502 SZ786502:TB786502 ACV786502:ACX786502 AMR786502:AMT786502 AWN786502:AWP786502 BGJ786502:BGL786502 BQF786502:BQH786502 CAB786502:CAD786502 CJX786502:CJZ786502 CTT786502:CTV786502 DDP786502:DDR786502 DNL786502:DNN786502 DXH786502:DXJ786502 EHD786502:EHF786502 EQZ786502:ERB786502 FAV786502:FAX786502 FKR786502:FKT786502 FUN786502:FUP786502 GEJ786502:GEL786502 GOF786502:GOH786502 GYB786502:GYD786502 HHX786502:HHZ786502 HRT786502:HRV786502 IBP786502:IBR786502 ILL786502:ILN786502 IVH786502:IVJ786502 JFD786502:JFF786502 JOZ786502:JPB786502 JYV786502:JYX786502 KIR786502:KIT786502 KSN786502:KSP786502 LCJ786502:LCL786502 LMF786502:LMH786502 LWB786502:LWD786502 MFX786502:MFZ786502 MPT786502:MPV786502 MZP786502:MZR786502 NJL786502:NJN786502 NTH786502:NTJ786502 ODD786502:ODF786502 OMZ786502:ONB786502 OWV786502:OWX786502 PGR786502:PGT786502 PQN786502:PQP786502 QAJ786502:QAL786502 QKF786502:QKH786502 QUB786502:QUD786502 RDX786502:RDZ786502 RNT786502:RNV786502 RXP786502:RXR786502 SHL786502:SHN786502 SRH786502:SRJ786502 TBD786502:TBF786502 TKZ786502:TLB786502 TUV786502:TUX786502 UER786502:UET786502 UON786502:UOP786502 UYJ786502:UYL786502 VIF786502:VIH786502 VSB786502:VSD786502 WBX786502:WBZ786502 WLT786502:WLV786502 WVP786502:WVR786502 H852038:J852038 JD852038:JF852038 SZ852038:TB852038 ACV852038:ACX852038 AMR852038:AMT852038 AWN852038:AWP852038 BGJ852038:BGL852038 BQF852038:BQH852038 CAB852038:CAD852038 CJX852038:CJZ852038 CTT852038:CTV852038 DDP852038:DDR852038 DNL852038:DNN852038 DXH852038:DXJ852038 EHD852038:EHF852038 EQZ852038:ERB852038 FAV852038:FAX852038 FKR852038:FKT852038 FUN852038:FUP852038 GEJ852038:GEL852038 GOF852038:GOH852038 GYB852038:GYD852038 HHX852038:HHZ852038 HRT852038:HRV852038 IBP852038:IBR852038 ILL852038:ILN852038 IVH852038:IVJ852038 JFD852038:JFF852038 JOZ852038:JPB852038 JYV852038:JYX852038 KIR852038:KIT852038 KSN852038:KSP852038 LCJ852038:LCL852038 LMF852038:LMH852038 LWB852038:LWD852038 MFX852038:MFZ852038 MPT852038:MPV852038 MZP852038:MZR852038 NJL852038:NJN852038 NTH852038:NTJ852038 ODD852038:ODF852038 OMZ852038:ONB852038 OWV852038:OWX852038 PGR852038:PGT852038 PQN852038:PQP852038 QAJ852038:QAL852038 QKF852038:QKH852038 QUB852038:QUD852038 RDX852038:RDZ852038 RNT852038:RNV852038 RXP852038:RXR852038 SHL852038:SHN852038 SRH852038:SRJ852038 TBD852038:TBF852038 TKZ852038:TLB852038 TUV852038:TUX852038 UER852038:UET852038 UON852038:UOP852038 UYJ852038:UYL852038 VIF852038:VIH852038 VSB852038:VSD852038 WBX852038:WBZ852038 WLT852038:WLV852038 WVP852038:WVR852038 H917574:J917574 JD917574:JF917574 SZ917574:TB917574 ACV917574:ACX917574 AMR917574:AMT917574 AWN917574:AWP917574 BGJ917574:BGL917574 BQF917574:BQH917574 CAB917574:CAD917574 CJX917574:CJZ917574 CTT917574:CTV917574 DDP917574:DDR917574 DNL917574:DNN917574 DXH917574:DXJ917574 EHD917574:EHF917574 EQZ917574:ERB917574 FAV917574:FAX917574 FKR917574:FKT917574 FUN917574:FUP917574 GEJ917574:GEL917574 GOF917574:GOH917574 GYB917574:GYD917574 HHX917574:HHZ917574 HRT917574:HRV917574 IBP917574:IBR917574 ILL917574:ILN917574 IVH917574:IVJ917574 JFD917574:JFF917574 JOZ917574:JPB917574 JYV917574:JYX917574 KIR917574:KIT917574 KSN917574:KSP917574 LCJ917574:LCL917574 LMF917574:LMH917574 LWB917574:LWD917574 MFX917574:MFZ917574 MPT917574:MPV917574 MZP917574:MZR917574 NJL917574:NJN917574 NTH917574:NTJ917574 ODD917574:ODF917574 OMZ917574:ONB917574 OWV917574:OWX917574 PGR917574:PGT917574 PQN917574:PQP917574 QAJ917574:QAL917574 QKF917574:QKH917574 QUB917574:QUD917574 RDX917574:RDZ917574 RNT917574:RNV917574 RXP917574:RXR917574 SHL917574:SHN917574 SRH917574:SRJ917574 TBD917574:TBF917574 TKZ917574:TLB917574 TUV917574:TUX917574 UER917574:UET917574 UON917574:UOP917574 UYJ917574:UYL917574 VIF917574:VIH917574 VSB917574:VSD917574 WBX917574:WBZ917574 WLT917574:WLV917574 WVP917574:WVR917574 H983110:J983110 JD983110:JF983110 SZ983110:TB983110 ACV983110:ACX983110 AMR983110:AMT983110 AWN983110:AWP983110 BGJ983110:BGL983110 BQF983110:BQH983110 CAB983110:CAD983110 CJX983110:CJZ983110 CTT983110:CTV983110 DDP983110:DDR983110 DNL983110:DNN983110 DXH983110:DXJ983110 EHD983110:EHF983110 EQZ983110:ERB983110 FAV983110:FAX983110 FKR983110:FKT983110 FUN983110:FUP983110 GEJ983110:GEL983110 GOF983110:GOH983110 GYB983110:GYD983110 HHX983110:HHZ983110 HRT983110:HRV983110 IBP983110:IBR983110 ILL983110:ILN983110 IVH983110:IVJ983110 JFD983110:JFF983110 JOZ983110:JPB983110 JYV983110:JYX983110 KIR983110:KIT983110 KSN983110:KSP983110 LCJ983110:LCL983110 LMF983110:LMH983110 LWB983110:LWD983110 MFX983110:MFZ983110 MPT983110:MPV983110 MZP983110:MZR983110 NJL983110:NJN983110 NTH983110:NTJ983110 ODD983110:ODF983110 OMZ983110:ONB983110 OWV983110:OWX983110 PGR983110:PGT983110 PQN983110:PQP983110 QAJ983110:QAL983110 QKF983110:QKH983110 QUB983110:QUD983110 RDX983110:RDZ983110 RNT983110:RNV983110 RXP983110:RXR983110 SHL983110:SHN983110 SRH983110:SRJ983110 TBD983110:TBF983110 TKZ983110:TLB983110 TUV983110:TUX983110 UER983110:UET983110 UON983110:UOP983110 UYJ983110:UYL983110 VIF983110:VIH983110 VSB983110:VSD983110 WBX983110:WBZ983110 WLT983110:WLV983110 WVP983110:WVR983110 H65608:J65608 JD65608:JF65608 SZ65608:TB65608 ACV65608:ACX65608 AMR65608:AMT65608 AWN65608:AWP65608 BGJ65608:BGL65608 BQF65608:BQH65608 CAB65608:CAD65608 CJX65608:CJZ65608 CTT65608:CTV65608 DDP65608:DDR65608 DNL65608:DNN65608 DXH65608:DXJ65608 EHD65608:EHF65608 EQZ65608:ERB65608 FAV65608:FAX65608 FKR65608:FKT65608 FUN65608:FUP65608 GEJ65608:GEL65608 GOF65608:GOH65608 GYB65608:GYD65608 HHX65608:HHZ65608 HRT65608:HRV65608 IBP65608:IBR65608 ILL65608:ILN65608 IVH65608:IVJ65608 JFD65608:JFF65608 JOZ65608:JPB65608 JYV65608:JYX65608 KIR65608:KIT65608 KSN65608:KSP65608 LCJ65608:LCL65608 LMF65608:LMH65608 LWB65608:LWD65608 MFX65608:MFZ65608 MPT65608:MPV65608 MZP65608:MZR65608 NJL65608:NJN65608 NTH65608:NTJ65608 ODD65608:ODF65608 OMZ65608:ONB65608 OWV65608:OWX65608 PGR65608:PGT65608 PQN65608:PQP65608 QAJ65608:QAL65608 QKF65608:QKH65608 QUB65608:QUD65608 RDX65608:RDZ65608 RNT65608:RNV65608 RXP65608:RXR65608 SHL65608:SHN65608 SRH65608:SRJ65608 TBD65608:TBF65608 TKZ65608:TLB65608 TUV65608:TUX65608 UER65608:UET65608 UON65608:UOP65608 UYJ65608:UYL65608 VIF65608:VIH65608 VSB65608:VSD65608 WBX65608:WBZ65608 WLT65608:WLV65608 WVP65608:WVR65608 H131144:J131144 JD131144:JF131144 SZ131144:TB131144 ACV131144:ACX131144 AMR131144:AMT131144 AWN131144:AWP131144 BGJ131144:BGL131144 BQF131144:BQH131144 CAB131144:CAD131144 CJX131144:CJZ131144 CTT131144:CTV131144 DDP131144:DDR131144 DNL131144:DNN131144 DXH131144:DXJ131144 EHD131144:EHF131144 EQZ131144:ERB131144 FAV131144:FAX131144 FKR131144:FKT131144 FUN131144:FUP131144 GEJ131144:GEL131144 GOF131144:GOH131144 GYB131144:GYD131144 HHX131144:HHZ131144 HRT131144:HRV131144 IBP131144:IBR131144 ILL131144:ILN131144 IVH131144:IVJ131144 JFD131144:JFF131144 JOZ131144:JPB131144 JYV131144:JYX131144 KIR131144:KIT131144 KSN131144:KSP131144 LCJ131144:LCL131144 LMF131144:LMH131144 LWB131144:LWD131144 MFX131144:MFZ131144 MPT131144:MPV131144 MZP131144:MZR131144 NJL131144:NJN131144 NTH131144:NTJ131144 ODD131144:ODF131144 OMZ131144:ONB131144 OWV131144:OWX131144 PGR131144:PGT131144 PQN131144:PQP131144 QAJ131144:QAL131144 QKF131144:QKH131144 QUB131144:QUD131144 RDX131144:RDZ131144 RNT131144:RNV131144 RXP131144:RXR131144 SHL131144:SHN131144 SRH131144:SRJ131144 TBD131144:TBF131144 TKZ131144:TLB131144 TUV131144:TUX131144 UER131144:UET131144 UON131144:UOP131144 UYJ131144:UYL131144 VIF131144:VIH131144 VSB131144:VSD131144 WBX131144:WBZ131144 WLT131144:WLV131144 WVP131144:WVR131144 H196680:J196680 JD196680:JF196680 SZ196680:TB196680 ACV196680:ACX196680 AMR196680:AMT196680 AWN196680:AWP196680 BGJ196680:BGL196680 BQF196680:BQH196680 CAB196680:CAD196680 CJX196680:CJZ196680 CTT196680:CTV196680 DDP196680:DDR196680 DNL196680:DNN196680 DXH196680:DXJ196680 EHD196680:EHF196680 EQZ196680:ERB196680 FAV196680:FAX196680 FKR196680:FKT196680 FUN196680:FUP196680 GEJ196680:GEL196680 GOF196680:GOH196680 GYB196680:GYD196680 HHX196680:HHZ196680 HRT196680:HRV196680 IBP196680:IBR196680 ILL196680:ILN196680 IVH196680:IVJ196680 JFD196680:JFF196680 JOZ196680:JPB196680 JYV196680:JYX196680 KIR196680:KIT196680 KSN196680:KSP196680 LCJ196680:LCL196680 LMF196680:LMH196680 LWB196680:LWD196680 MFX196680:MFZ196680 MPT196680:MPV196680 MZP196680:MZR196680 NJL196680:NJN196680 NTH196680:NTJ196680 ODD196680:ODF196680 OMZ196680:ONB196680 OWV196680:OWX196680 PGR196680:PGT196680 PQN196680:PQP196680 QAJ196680:QAL196680 QKF196680:QKH196680 QUB196680:QUD196680 RDX196680:RDZ196680 RNT196680:RNV196680 RXP196680:RXR196680 SHL196680:SHN196680 SRH196680:SRJ196680 TBD196680:TBF196680 TKZ196680:TLB196680 TUV196680:TUX196680 UER196680:UET196680 UON196680:UOP196680 UYJ196680:UYL196680 VIF196680:VIH196680 VSB196680:VSD196680 WBX196680:WBZ196680 WLT196680:WLV196680 WVP196680:WVR196680 H262216:J262216 JD262216:JF262216 SZ262216:TB262216 ACV262216:ACX262216 AMR262216:AMT262216 AWN262216:AWP262216 BGJ262216:BGL262216 BQF262216:BQH262216 CAB262216:CAD262216 CJX262216:CJZ262216 CTT262216:CTV262216 DDP262216:DDR262216 DNL262216:DNN262216 DXH262216:DXJ262216 EHD262216:EHF262216 EQZ262216:ERB262216 FAV262216:FAX262216 FKR262216:FKT262216 FUN262216:FUP262216 GEJ262216:GEL262216 GOF262216:GOH262216 GYB262216:GYD262216 HHX262216:HHZ262216 HRT262216:HRV262216 IBP262216:IBR262216 ILL262216:ILN262216 IVH262216:IVJ262216 JFD262216:JFF262216 JOZ262216:JPB262216 JYV262216:JYX262216 KIR262216:KIT262216 KSN262216:KSP262216 LCJ262216:LCL262216 LMF262216:LMH262216 LWB262216:LWD262216 MFX262216:MFZ262216 MPT262216:MPV262216 MZP262216:MZR262216 NJL262216:NJN262216 NTH262216:NTJ262216 ODD262216:ODF262216 OMZ262216:ONB262216 OWV262216:OWX262216 PGR262216:PGT262216 PQN262216:PQP262216 QAJ262216:QAL262216 QKF262216:QKH262216 QUB262216:QUD262216 RDX262216:RDZ262216 RNT262216:RNV262216 RXP262216:RXR262216 SHL262216:SHN262216 SRH262216:SRJ262216 TBD262216:TBF262216 TKZ262216:TLB262216 TUV262216:TUX262216 UER262216:UET262216 UON262216:UOP262216 UYJ262216:UYL262216 VIF262216:VIH262216 VSB262216:VSD262216 WBX262216:WBZ262216 WLT262216:WLV262216 WVP262216:WVR262216 H327752:J327752 JD327752:JF327752 SZ327752:TB327752 ACV327752:ACX327752 AMR327752:AMT327752 AWN327752:AWP327752 BGJ327752:BGL327752 BQF327752:BQH327752 CAB327752:CAD327752 CJX327752:CJZ327752 CTT327752:CTV327752 DDP327752:DDR327752 DNL327752:DNN327752 DXH327752:DXJ327752 EHD327752:EHF327752 EQZ327752:ERB327752 FAV327752:FAX327752 FKR327752:FKT327752 FUN327752:FUP327752 GEJ327752:GEL327752 GOF327752:GOH327752 GYB327752:GYD327752 HHX327752:HHZ327752 HRT327752:HRV327752 IBP327752:IBR327752 ILL327752:ILN327752 IVH327752:IVJ327752 JFD327752:JFF327752 JOZ327752:JPB327752 JYV327752:JYX327752 KIR327752:KIT327752 KSN327752:KSP327752 LCJ327752:LCL327752 LMF327752:LMH327752 LWB327752:LWD327752 MFX327752:MFZ327752 MPT327752:MPV327752 MZP327752:MZR327752 NJL327752:NJN327752 NTH327752:NTJ327752 ODD327752:ODF327752 OMZ327752:ONB327752 OWV327752:OWX327752 PGR327752:PGT327752 PQN327752:PQP327752 QAJ327752:QAL327752 QKF327752:QKH327752 QUB327752:QUD327752 RDX327752:RDZ327752 RNT327752:RNV327752 RXP327752:RXR327752 SHL327752:SHN327752 SRH327752:SRJ327752 TBD327752:TBF327752 TKZ327752:TLB327752 TUV327752:TUX327752 UER327752:UET327752 UON327752:UOP327752 UYJ327752:UYL327752 VIF327752:VIH327752 VSB327752:VSD327752 WBX327752:WBZ327752 WLT327752:WLV327752 WVP327752:WVR327752 H393288:J393288 JD393288:JF393288 SZ393288:TB393288 ACV393288:ACX393288 AMR393288:AMT393288 AWN393288:AWP393288 BGJ393288:BGL393288 BQF393288:BQH393288 CAB393288:CAD393288 CJX393288:CJZ393288 CTT393288:CTV393288 DDP393288:DDR393288 DNL393288:DNN393288 DXH393288:DXJ393288 EHD393288:EHF393288 EQZ393288:ERB393288 FAV393288:FAX393288 FKR393288:FKT393288 FUN393288:FUP393288 GEJ393288:GEL393288 GOF393288:GOH393288 GYB393288:GYD393288 HHX393288:HHZ393288 HRT393288:HRV393288 IBP393288:IBR393288 ILL393288:ILN393288 IVH393288:IVJ393288 JFD393288:JFF393288 JOZ393288:JPB393288 JYV393288:JYX393288 KIR393288:KIT393288 KSN393288:KSP393288 LCJ393288:LCL393288 LMF393288:LMH393288 LWB393288:LWD393288 MFX393288:MFZ393288 MPT393288:MPV393288 MZP393288:MZR393288 NJL393288:NJN393288 NTH393288:NTJ393288 ODD393288:ODF393288 OMZ393288:ONB393288 OWV393288:OWX393288 PGR393288:PGT393288 PQN393288:PQP393288 QAJ393288:QAL393288 QKF393288:QKH393288 QUB393288:QUD393288 RDX393288:RDZ393288 RNT393288:RNV393288 RXP393288:RXR393288 SHL393288:SHN393288 SRH393288:SRJ393288 TBD393288:TBF393288 TKZ393288:TLB393288 TUV393288:TUX393288 UER393288:UET393288 UON393288:UOP393288 UYJ393288:UYL393288 VIF393288:VIH393288 VSB393288:VSD393288 WBX393288:WBZ393288 WLT393288:WLV393288 WVP393288:WVR393288 H458824:J458824 JD458824:JF458824 SZ458824:TB458824 ACV458824:ACX458824 AMR458824:AMT458824 AWN458824:AWP458824 BGJ458824:BGL458824 BQF458824:BQH458824 CAB458824:CAD458824 CJX458824:CJZ458824 CTT458824:CTV458824 DDP458824:DDR458824 DNL458824:DNN458824 DXH458824:DXJ458824 EHD458824:EHF458824 EQZ458824:ERB458824 FAV458824:FAX458824 FKR458824:FKT458824 FUN458824:FUP458824 GEJ458824:GEL458824 GOF458824:GOH458824 GYB458824:GYD458824 HHX458824:HHZ458824 HRT458824:HRV458824 IBP458824:IBR458824 ILL458824:ILN458824 IVH458824:IVJ458824 JFD458824:JFF458824 JOZ458824:JPB458824 JYV458824:JYX458824 KIR458824:KIT458824 KSN458824:KSP458824 LCJ458824:LCL458824 LMF458824:LMH458824 LWB458824:LWD458824 MFX458824:MFZ458824 MPT458824:MPV458824 MZP458824:MZR458824 NJL458824:NJN458824 NTH458824:NTJ458824 ODD458824:ODF458824 OMZ458824:ONB458824 OWV458824:OWX458824 PGR458824:PGT458824 PQN458824:PQP458824 QAJ458824:QAL458824 QKF458824:QKH458824 QUB458824:QUD458824 RDX458824:RDZ458824 RNT458824:RNV458824 RXP458824:RXR458824 SHL458824:SHN458824 SRH458824:SRJ458824 TBD458824:TBF458824 TKZ458824:TLB458824 TUV458824:TUX458824 UER458824:UET458824 UON458824:UOP458824 UYJ458824:UYL458824 VIF458824:VIH458824 VSB458824:VSD458824 WBX458824:WBZ458824 WLT458824:WLV458824 WVP458824:WVR458824 H524360:J524360 JD524360:JF524360 SZ524360:TB524360 ACV524360:ACX524360 AMR524360:AMT524360 AWN524360:AWP524360 BGJ524360:BGL524360 BQF524360:BQH524360 CAB524360:CAD524360 CJX524360:CJZ524360 CTT524360:CTV524360 DDP524360:DDR524360 DNL524360:DNN524360 DXH524360:DXJ524360 EHD524360:EHF524360 EQZ524360:ERB524360 FAV524360:FAX524360 FKR524360:FKT524360 FUN524360:FUP524360 GEJ524360:GEL524360 GOF524360:GOH524360 GYB524360:GYD524360 HHX524360:HHZ524360 HRT524360:HRV524360 IBP524360:IBR524360 ILL524360:ILN524360 IVH524360:IVJ524360 JFD524360:JFF524360 JOZ524360:JPB524360 JYV524360:JYX524360 KIR524360:KIT524360 KSN524360:KSP524360 LCJ524360:LCL524360 LMF524360:LMH524360 LWB524360:LWD524360 MFX524360:MFZ524360 MPT524360:MPV524360 MZP524360:MZR524360 NJL524360:NJN524360 NTH524360:NTJ524360 ODD524360:ODF524360 OMZ524360:ONB524360 OWV524360:OWX524360 PGR524360:PGT524360 PQN524360:PQP524360 QAJ524360:QAL524360 QKF524360:QKH524360 QUB524360:QUD524360 RDX524360:RDZ524360 RNT524360:RNV524360 RXP524360:RXR524360 SHL524360:SHN524360 SRH524360:SRJ524360 TBD524360:TBF524360 TKZ524360:TLB524360 TUV524360:TUX524360 UER524360:UET524360 UON524360:UOP524360 UYJ524360:UYL524360 VIF524360:VIH524360 VSB524360:VSD524360 WBX524360:WBZ524360 WLT524360:WLV524360 WVP524360:WVR524360 H589896:J589896 JD589896:JF589896 SZ589896:TB589896 ACV589896:ACX589896 AMR589896:AMT589896 AWN589896:AWP589896 BGJ589896:BGL589896 BQF589896:BQH589896 CAB589896:CAD589896 CJX589896:CJZ589896 CTT589896:CTV589896 DDP589896:DDR589896 DNL589896:DNN589896 DXH589896:DXJ589896 EHD589896:EHF589896 EQZ589896:ERB589896 FAV589896:FAX589896 FKR589896:FKT589896 FUN589896:FUP589896 GEJ589896:GEL589896 GOF589896:GOH589896 GYB589896:GYD589896 HHX589896:HHZ589896 HRT589896:HRV589896 IBP589896:IBR589896 ILL589896:ILN589896 IVH589896:IVJ589896 JFD589896:JFF589896 JOZ589896:JPB589896 JYV589896:JYX589896 KIR589896:KIT589896 KSN589896:KSP589896 LCJ589896:LCL589896 LMF589896:LMH589896 LWB589896:LWD589896 MFX589896:MFZ589896 MPT589896:MPV589896 MZP589896:MZR589896 NJL589896:NJN589896 NTH589896:NTJ589896 ODD589896:ODF589896 OMZ589896:ONB589896 OWV589896:OWX589896 PGR589896:PGT589896 PQN589896:PQP589896 QAJ589896:QAL589896 QKF589896:QKH589896 QUB589896:QUD589896 RDX589896:RDZ589896 RNT589896:RNV589896 RXP589896:RXR589896 SHL589896:SHN589896 SRH589896:SRJ589896 TBD589896:TBF589896 TKZ589896:TLB589896 TUV589896:TUX589896 UER589896:UET589896 UON589896:UOP589896 UYJ589896:UYL589896 VIF589896:VIH589896 VSB589896:VSD589896 WBX589896:WBZ589896 WLT589896:WLV589896 WVP589896:WVR589896 H655432:J655432 JD655432:JF655432 SZ655432:TB655432 ACV655432:ACX655432 AMR655432:AMT655432 AWN655432:AWP655432 BGJ655432:BGL655432 BQF655432:BQH655432 CAB655432:CAD655432 CJX655432:CJZ655432 CTT655432:CTV655432 DDP655432:DDR655432 DNL655432:DNN655432 DXH655432:DXJ655432 EHD655432:EHF655432 EQZ655432:ERB655432 FAV655432:FAX655432 FKR655432:FKT655432 FUN655432:FUP655432 GEJ655432:GEL655432 GOF655432:GOH655432 GYB655432:GYD655432 HHX655432:HHZ655432 HRT655432:HRV655432 IBP655432:IBR655432 ILL655432:ILN655432 IVH655432:IVJ655432 JFD655432:JFF655432 JOZ655432:JPB655432 JYV655432:JYX655432 KIR655432:KIT655432 KSN655432:KSP655432 LCJ655432:LCL655432 LMF655432:LMH655432 LWB655432:LWD655432 MFX655432:MFZ655432 MPT655432:MPV655432 MZP655432:MZR655432 NJL655432:NJN655432 NTH655432:NTJ655432 ODD655432:ODF655432 OMZ655432:ONB655432 OWV655432:OWX655432 PGR655432:PGT655432 PQN655432:PQP655432 QAJ655432:QAL655432 QKF655432:QKH655432 QUB655432:QUD655432 RDX655432:RDZ655432 RNT655432:RNV655432 RXP655432:RXR655432 SHL655432:SHN655432 SRH655432:SRJ655432 TBD655432:TBF655432 TKZ655432:TLB655432 TUV655432:TUX655432 UER655432:UET655432 UON655432:UOP655432 UYJ655432:UYL655432 VIF655432:VIH655432 VSB655432:VSD655432 WBX655432:WBZ655432 WLT655432:WLV655432 WVP655432:WVR655432 H720968:J720968 JD720968:JF720968 SZ720968:TB720968 ACV720968:ACX720968 AMR720968:AMT720968 AWN720968:AWP720968 BGJ720968:BGL720968 BQF720968:BQH720968 CAB720968:CAD720968 CJX720968:CJZ720968 CTT720968:CTV720968 DDP720968:DDR720968 DNL720968:DNN720968 DXH720968:DXJ720968 EHD720968:EHF720968 EQZ720968:ERB720968 FAV720968:FAX720968 FKR720968:FKT720968 FUN720968:FUP720968 GEJ720968:GEL720968 GOF720968:GOH720968 GYB720968:GYD720968 HHX720968:HHZ720968 HRT720968:HRV720968 IBP720968:IBR720968 ILL720968:ILN720968 IVH720968:IVJ720968 JFD720968:JFF720968 JOZ720968:JPB720968 JYV720968:JYX720968 KIR720968:KIT720968 KSN720968:KSP720968 LCJ720968:LCL720968 LMF720968:LMH720968 LWB720968:LWD720968 MFX720968:MFZ720968 MPT720968:MPV720968 MZP720968:MZR720968 NJL720968:NJN720968 NTH720968:NTJ720968 ODD720968:ODF720968 OMZ720968:ONB720968 OWV720968:OWX720968 PGR720968:PGT720968 PQN720968:PQP720968 QAJ720968:QAL720968 QKF720968:QKH720968 QUB720968:QUD720968 RDX720968:RDZ720968 RNT720968:RNV720968 RXP720968:RXR720968 SHL720968:SHN720968 SRH720968:SRJ720968 TBD720968:TBF720968 TKZ720968:TLB720968 TUV720968:TUX720968 UER720968:UET720968 UON720968:UOP720968 UYJ720968:UYL720968 VIF720968:VIH720968 VSB720968:VSD720968 WBX720968:WBZ720968 WLT720968:WLV720968 WVP720968:WVR720968 H786504:J786504 JD786504:JF786504 SZ786504:TB786504 ACV786504:ACX786504 AMR786504:AMT786504 AWN786504:AWP786504 BGJ786504:BGL786504 BQF786504:BQH786504 CAB786504:CAD786504 CJX786504:CJZ786504 CTT786504:CTV786504 DDP786504:DDR786504 DNL786504:DNN786504 DXH786504:DXJ786504 EHD786504:EHF786504 EQZ786504:ERB786504 FAV786504:FAX786504 FKR786504:FKT786504 FUN786504:FUP786504 GEJ786504:GEL786504 GOF786504:GOH786504 GYB786504:GYD786504 HHX786504:HHZ786504 HRT786504:HRV786504 IBP786504:IBR786504 ILL786504:ILN786504 IVH786504:IVJ786504 JFD786504:JFF786504 JOZ786504:JPB786504 JYV786504:JYX786504 KIR786504:KIT786504 KSN786504:KSP786504 LCJ786504:LCL786504 LMF786504:LMH786504 LWB786504:LWD786504 MFX786504:MFZ786504 MPT786504:MPV786504 MZP786504:MZR786504 NJL786504:NJN786504 NTH786504:NTJ786504 ODD786504:ODF786504 OMZ786504:ONB786504 OWV786504:OWX786504 PGR786504:PGT786504 PQN786504:PQP786504 QAJ786504:QAL786504 QKF786504:QKH786504 QUB786504:QUD786504 RDX786504:RDZ786504 RNT786504:RNV786504 RXP786504:RXR786504 SHL786504:SHN786504 SRH786504:SRJ786504 TBD786504:TBF786504 TKZ786504:TLB786504 TUV786504:TUX786504 UER786504:UET786504 UON786504:UOP786504 UYJ786504:UYL786504 VIF786504:VIH786504 VSB786504:VSD786504 WBX786504:WBZ786504 WLT786504:WLV786504 WVP786504:WVR786504 H852040:J852040 JD852040:JF852040 SZ852040:TB852040 ACV852040:ACX852040 AMR852040:AMT852040 AWN852040:AWP852040 BGJ852040:BGL852040 BQF852040:BQH852040 CAB852040:CAD852040 CJX852040:CJZ852040 CTT852040:CTV852040 DDP852040:DDR852040 DNL852040:DNN852040 DXH852040:DXJ852040 EHD852040:EHF852040 EQZ852040:ERB852040 FAV852040:FAX852040 FKR852040:FKT852040 FUN852040:FUP852040 GEJ852040:GEL852040 GOF852040:GOH852040 GYB852040:GYD852040 HHX852040:HHZ852040 HRT852040:HRV852040 IBP852040:IBR852040 ILL852040:ILN852040 IVH852040:IVJ852040 JFD852040:JFF852040 JOZ852040:JPB852040 JYV852040:JYX852040 KIR852040:KIT852040 KSN852040:KSP852040 LCJ852040:LCL852040 LMF852040:LMH852040 LWB852040:LWD852040 MFX852040:MFZ852040 MPT852040:MPV852040 MZP852040:MZR852040 NJL852040:NJN852040 NTH852040:NTJ852040 ODD852040:ODF852040 OMZ852040:ONB852040 OWV852040:OWX852040 PGR852040:PGT852040 PQN852040:PQP852040 QAJ852040:QAL852040 QKF852040:QKH852040 QUB852040:QUD852040 RDX852040:RDZ852040 RNT852040:RNV852040 RXP852040:RXR852040 SHL852040:SHN852040 SRH852040:SRJ852040 TBD852040:TBF852040 TKZ852040:TLB852040 TUV852040:TUX852040 UER852040:UET852040 UON852040:UOP852040 UYJ852040:UYL852040 VIF852040:VIH852040 VSB852040:VSD852040 WBX852040:WBZ852040 WLT852040:WLV852040 WVP852040:WVR852040 H917576:J917576 JD917576:JF917576 SZ917576:TB917576 ACV917576:ACX917576 AMR917576:AMT917576 AWN917576:AWP917576 BGJ917576:BGL917576 BQF917576:BQH917576 CAB917576:CAD917576 CJX917576:CJZ917576 CTT917576:CTV917576 DDP917576:DDR917576 DNL917576:DNN917576 DXH917576:DXJ917576 EHD917576:EHF917576 EQZ917576:ERB917576 FAV917576:FAX917576 FKR917576:FKT917576 FUN917576:FUP917576 GEJ917576:GEL917576 GOF917576:GOH917576 GYB917576:GYD917576 HHX917576:HHZ917576 HRT917576:HRV917576 IBP917576:IBR917576 ILL917576:ILN917576 IVH917576:IVJ917576 JFD917576:JFF917576 JOZ917576:JPB917576 JYV917576:JYX917576 KIR917576:KIT917576 KSN917576:KSP917576 LCJ917576:LCL917576 LMF917576:LMH917576 LWB917576:LWD917576 MFX917576:MFZ917576 MPT917576:MPV917576 MZP917576:MZR917576 NJL917576:NJN917576 NTH917576:NTJ917576 ODD917576:ODF917576 OMZ917576:ONB917576 OWV917576:OWX917576 PGR917576:PGT917576 PQN917576:PQP917576 QAJ917576:QAL917576 QKF917576:QKH917576 QUB917576:QUD917576 RDX917576:RDZ917576 RNT917576:RNV917576 RXP917576:RXR917576 SHL917576:SHN917576 SRH917576:SRJ917576 TBD917576:TBF917576 TKZ917576:TLB917576 TUV917576:TUX917576 UER917576:UET917576 UON917576:UOP917576 UYJ917576:UYL917576 VIF917576:VIH917576 VSB917576:VSD917576 WBX917576:WBZ917576 WLT917576:WLV917576 WVP917576:WVR917576 H983112:J983112 JD983112:JF983112 SZ983112:TB983112 ACV983112:ACX983112 AMR983112:AMT983112 AWN983112:AWP983112 BGJ983112:BGL983112 BQF983112:BQH983112 CAB983112:CAD983112 CJX983112:CJZ983112 CTT983112:CTV983112 DDP983112:DDR983112 DNL983112:DNN983112 DXH983112:DXJ983112 EHD983112:EHF983112 EQZ983112:ERB983112 FAV983112:FAX983112 FKR983112:FKT983112 FUN983112:FUP983112 GEJ983112:GEL983112 GOF983112:GOH983112 GYB983112:GYD983112 HHX983112:HHZ983112 HRT983112:HRV983112 IBP983112:IBR983112 ILL983112:ILN983112 IVH983112:IVJ983112 JFD983112:JFF983112 JOZ983112:JPB983112 JYV983112:JYX983112 KIR983112:KIT983112 KSN983112:KSP983112 LCJ983112:LCL983112 LMF983112:LMH983112 LWB983112:LWD983112 MFX983112:MFZ983112 MPT983112:MPV983112 MZP983112:MZR983112 NJL983112:NJN983112 NTH983112:NTJ983112 ODD983112:ODF983112 OMZ983112:ONB983112 OWV983112:OWX983112 PGR983112:PGT983112 PQN983112:PQP983112 QAJ983112:QAL983112 QKF983112:QKH983112 QUB983112:QUD983112 RDX983112:RDZ983112 RNT983112:RNV983112 RXP983112:RXR983112 SHL983112:SHN983112 SRH983112:SRJ983112 TBD983112:TBF983112 TKZ983112:TLB983112 TUV983112:TUX983112 UER983112:UET983112 UON983112:UOP983112 UYJ983112:UYL983112 VIF983112:VIH983112 VSB983112:VSD983112 WBX983112:WBZ983112 WLT983112:WLV983112 WVP983112:WVR983112" xr:uid="{00000000-0002-0000-5700-000001000000}">
      <formula1>$W$29:$W$36</formula1>
    </dataValidation>
    <dataValidation type="list" allowBlank="1" showInputMessage="1" showErrorMessage="1" sqref="C29:F29 IY29:JB29 SU29:SX29 ACQ29:ACT29 AMM29:AMP29 AWI29:AWL29 BGE29:BGH29 BQA29:BQD29 BZW29:BZZ29 CJS29:CJV29 CTO29:CTR29 DDK29:DDN29 DNG29:DNJ29 DXC29:DXF29 EGY29:EHB29 EQU29:EQX29 FAQ29:FAT29 FKM29:FKP29 FUI29:FUL29 GEE29:GEH29 GOA29:GOD29 GXW29:GXZ29 HHS29:HHV29 HRO29:HRR29 IBK29:IBN29 ILG29:ILJ29 IVC29:IVF29 JEY29:JFB29 JOU29:JOX29 JYQ29:JYT29 KIM29:KIP29 KSI29:KSL29 LCE29:LCH29 LMA29:LMD29 LVW29:LVZ29 MFS29:MFV29 MPO29:MPR29 MZK29:MZN29 NJG29:NJJ29 NTC29:NTF29 OCY29:ODB29 OMU29:OMX29 OWQ29:OWT29 PGM29:PGP29 PQI29:PQL29 QAE29:QAH29 QKA29:QKD29 QTW29:QTZ29 RDS29:RDV29 RNO29:RNR29 RXK29:RXN29 SHG29:SHJ29 SRC29:SRF29 TAY29:TBB29 TKU29:TKX29 TUQ29:TUT29 UEM29:UEP29 UOI29:UOL29 UYE29:UYH29 VIA29:VID29 VRW29:VRZ29 WBS29:WBV29 WLO29:WLR29 WVK29:WVN29 C65491:F65491 IY65491:JB65491 SU65491:SX65491 ACQ65491:ACT65491 AMM65491:AMP65491 AWI65491:AWL65491 BGE65491:BGH65491 BQA65491:BQD65491 BZW65491:BZZ65491 CJS65491:CJV65491 CTO65491:CTR65491 DDK65491:DDN65491 DNG65491:DNJ65491 DXC65491:DXF65491 EGY65491:EHB65491 EQU65491:EQX65491 FAQ65491:FAT65491 FKM65491:FKP65491 FUI65491:FUL65491 GEE65491:GEH65491 GOA65491:GOD65491 GXW65491:GXZ65491 HHS65491:HHV65491 HRO65491:HRR65491 IBK65491:IBN65491 ILG65491:ILJ65491 IVC65491:IVF65491 JEY65491:JFB65491 JOU65491:JOX65491 JYQ65491:JYT65491 KIM65491:KIP65491 KSI65491:KSL65491 LCE65491:LCH65491 LMA65491:LMD65491 LVW65491:LVZ65491 MFS65491:MFV65491 MPO65491:MPR65491 MZK65491:MZN65491 NJG65491:NJJ65491 NTC65491:NTF65491 OCY65491:ODB65491 OMU65491:OMX65491 OWQ65491:OWT65491 PGM65491:PGP65491 PQI65491:PQL65491 QAE65491:QAH65491 QKA65491:QKD65491 QTW65491:QTZ65491 RDS65491:RDV65491 RNO65491:RNR65491 RXK65491:RXN65491 SHG65491:SHJ65491 SRC65491:SRF65491 TAY65491:TBB65491 TKU65491:TKX65491 TUQ65491:TUT65491 UEM65491:UEP65491 UOI65491:UOL65491 UYE65491:UYH65491 VIA65491:VID65491 VRW65491:VRZ65491 WBS65491:WBV65491 WLO65491:WLR65491 WVK65491:WVN65491 C131027:F131027 IY131027:JB131027 SU131027:SX131027 ACQ131027:ACT131027 AMM131027:AMP131027 AWI131027:AWL131027 BGE131027:BGH131027 BQA131027:BQD131027 BZW131027:BZZ131027 CJS131027:CJV131027 CTO131027:CTR131027 DDK131027:DDN131027 DNG131027:DNJ131027 DXC131027:DXF131027 EGY131027:EHB131027 EQU131027:EQX131027 FAQ131027:FAT131027 FKM131027:FKP131027 FUI131027:FUL131027 GEE131027:GEH131027 GOA131027:GOD131027 GXW131027:GXZ131027 HHS131027:HHV131027 HRO131027:HRR131027 IBK131027:IBN131027 ILG131027:ILJ131027 IVC131027:IVF131027 JEY131027:JFB131027 JOU131027:JOX131027 JYQ131027:JYT131027 KIM131027:KIP131027 KSI131027:KSL131027 LCE131027:LCH131027 LMA131027:LMD131027 LVW131027:LVZ131027 MFS131027:MFV131027 MPO131027:MPR131027 MZK131027:MZN131027 NJG131027:NJJ131027 NTC131027:NTF131027 OCY131027:ODB131027 OMU131027:OMX131027 OWQ131027:OWT131027 PGM131027:PGP131027 PQI131027:PQL131027 QAE131027:QAH131027 QKA131027:QKD131027 QTW131027:QTZ131027 RDS131027:RDV131027 RNO131027:RNR131027 RXK131027:RXN131027 SHG131027:SHJ131027 SRC131027:SRF131027 TAY131027:TBB131027 TKU131027:TKX131027 TUQ131027:TUT131027 UEM131027:UEP131027 UOI131027:UOL131027 UYE131027:UYH131027 VIA131027:VID131027 VRW131027:VRZ131027 WBS131027:WBV131027 WLO131027:WLR131027 WVK131027:WVN131027 C196563:F196563 IY196563:JB196563 SU196563:SX196563 ACQ196563:ACT196563 AMM196563:AMP196563 AWI196563:AWL196563 BGE196563:BGH196563 BQA196563:BQD196563 BZW196563:BZZ196563 CJS196563:CJV196563 CTO196563:CTR196563 DDK196563:DDN196563 DNG196563:DNJ196563 DXC196563:DXF196563 EGY196563:EHB196563 EQU196563:EQX196563 FAQ196563:FAT196563 FKM196563:FKP196563 FUI196563:FUL196563 GEE196563:GEH196563 GOA196563:GOD196563 GXW196563:GXZ196563 HHS196563:HHV196563 HRO196563:HRR196563 IBK196563:IBN196563 ILG196563:ILJ196563 IVC196563:IVF196563 JEY196563:JFB196563 JOU196563:JOX196563 JYQ196563:JYT196563 KIM196563:KIP196563 KSI196563:KSL196563 LCE196563:LCH196563 LMA196563:LMD196563 LVW196563:LVZ196563 MFS196563:MFV196563 MPO196563:MPR196563 MZK196563:MZN196563 NJG196563:NJJ196563 NTC196563:NTF196563 OCY196563:ODB196563 OMU196563:OMX196563 OWQ196563:OWT196563 PGM196563:PGP196563 PQI196563:PQL196563 QAE196563:QAH196563 QKA196563:QKD196563 QTW196563:QTZ196563 RDS196563:RDV196563 RNO196563:RNR196563 RXK196563:RXN196563 SHG196563:SHJ196563 SRC196563:SRF196563 TAY196563:TBB196563 TKU196563:TKX196563 TUQ196563:TUT196563 UEM196563:UEP196563 UOI196563:UOL196563 UYE196563:UYH196563 VIA196563:VID196563 VRW196563:VRZ196563 WBS196563:WBV196563 WLO196563:WLR196563 WVK196563:WVN196563 C262099:F262099 IY262099:JB262099 SU262099:SX262099 ACQ262099:ACT262099 AMM262099:AMP262099 AWI262099:AWL262099 BGE262099:BGH262099 BQA262099:BQD262099 BZW262099:BZZ262099 CJS262099:CJV262099 CTO262099:CTR262099 DDK262099:DDN262099 DNG262099:DNJ262099 DXC262099:DXF262099 EGY262099:EHB262099 EQU262099:EQX262099 FAQ262099:FAT262099 FKM262099:FKP262099 FUI262099:FUL262099 GEE262099:GEH262099 GOA262099:GOD262099 GXW262099:GXZ262099 HHS262099:HHV262099 HRO262099:HRR262099 IBK262099:IBN262099 ILG262099:ILJ262099 IVC262099:IVF262099 JEY262099:JFB262099 JOU262099:JOX262099 JYQ262099:JYT262099 KIM262099:KIP262099 KSI262099:KSL262099 LCE262099:LCH262099 LMA262099:LMD262099 LVW262099:LVZ262099 MFS262099:MFV262099 MPO262099:MPR262099 MZK262099:MZN262099 NJG262099:NJJ262099 NTC262099:NTF262099 OCY262099:ODB262099 OMU262099:OMX262099 OWQ262099:OWT262099 PGM262099:PGP262099 PQI262099:PQL262099 QAE262099:QAH262099 QKA262099:QKD262099 QTW262099:QTZ262099 RDS262099:RDV262099 RNO262099:RNR262099 RXK262099:RXN262099 SHG262099:SHJ262099 SRC262099:SRF262099 TAY262099:TBB262099 TKU262099:TKX262099 TUQ262099:TUT262099 UEM262099:UEP262099 UOI262099:UOL262099 UYE262099:UYH262099 VIA262099:VID262099 VRW262099:VRZ262099 WBS262099:WBV262099 WLO262099:WLR262099 WVK262099:WVN262099 C327635:F327635 IY327635:JB327635 SU327635:SX327635 ACQ327635:ACT327635 AMM327635:AMP327635 AWI327635:AWL327635 BGE327635:BGH327635 BQA327635:BQD327635 BZW327635:BZZ327635 CJS327635:CJV327635 CTO327635:CTR327635 DDK327635:DDN327635 DNG327635:DNJ327635 DXC327635:DXF327635 EGY327635:EHB327635 EQU327635:EQX327635 FAQ327635:FAT327635 FKM327635:FKP327635 FUI327635:FUL327635 GEE327635:GEH327635 GOA327635:GOD327635 GXW327635:GXZ327635 HHS327635:HHV327635 HRO327635:HRR327635 IBK327635:IBN327635 ILG327635:ILJ327635 IVC327635:IVF327635 JEY327635:JFB327635 JOU327635:JOX327635 JYQ327635:JYT327635 KIM327635:KIP327635 KSI327635:KSL327635 LCE327635:LCH327635 LMA327635:LMD327635 LVW327635:LVZ327635 MFS327635:MFV327635 MPO327635:MPR327635 MZK327635:MZN327635 NJG327635:NJJ327635 NTC327635:NTF327635 OCY327635:ODB327635 OMU327635:OMX327635 OWQ327635:OWT327635 PGM327635:PGP327635 PQI327635:PQL327635 QAE327635:QAH327635 QKA327635:QKD327635 QTW327635:QTZ327635 RDS327635:RDV327635 RNO327635:RNR327635 RXK327635:RXN327635 SHG327635:SHJ327635 SRC327635:SRF327635 TAY327635:TBB327635 TKU327635:TKX327635 TUQ327635:TUT327635 UEM327635:UEP327635 UOI327635:UOL327635 UYE327635:UYH327635 VIA327635:VID327635 VRW327635:VRZ327635 WBS327635:WBV327635 WLO327635:WLR327635 WVK327635:WVN327635 C393171:F393171 IY393171:JB393171 SU393171:SX393171 ACQ393171:ACT393171 AMM393171:AMP393171 AWI393171:AWL393171 BGE393171:BGH393171 BQA393171:BQD393171 BZW393171:BZZ393171 CJS393171:CJV393171 CTO393171:CTR393171 DDK393171:DDN393171 DNG393171:DNJ393171 DXC393171:DXF393171 EGY393171:EHB393171 EQU393171:EQX393171 FAQ393171:FAT393171 FKM393171:FKP393171 FUI393171:FUL393171 GEE393171:GEH393171 GOA393171:GOD393171 GXW393171:GXZ393171 HHS393171:HHV393171 HRO393171:HRR393171 IBK393171:IBN393171 ILG393171:ILJ393171 IVC393171:IVF393171 JEY393171:JFB393171 JOU393171:JOX393171 JYQ393171:JYT393171 KIM393171:KIP393171 KSI393171:KSL393171 LCE393171:LCH393171 LMA393171:LMD393171 LVW393171:LVZ393171 MFS393171:MFV393171 MPO393171:MPR393171 MZK393171:MZN393171 NJG393171:NJJ393171 NTC393171:NTF393171 OCY393171:ODB393171 OMU393171:OMX393171 OWQ393171:OWT393171 PGM393171:PGP393171 PQI393171:PQL393171 QAE393171:QAH393171 QKA393171:QKD393171 QTW393171:QTZ393171 RDS393171:RDV393171 RNO393171:RNR393171 RXK393171:RXN393171 SHG393171:SHJ393171 SRC393171:SRF393171 TAY393171:TBB393171 TKU393171:TKX393171 TUQ393171:TUT393171 UEM393171:UEP393171 UOI393171:UOL393171 UYE393171:UYH393171 VIA393171:VID393171 VRW393171:VRZ393171 WBS393171:WBV393171 WLO393171:WLR393171 WVK393171:WVN393171 C458707:F458707 IY458707:JB458707 SU458707:SX458707 ACQ458707:ACT458707 AMM458707:AMP458707 AWI458707:AWL458707 BGE458707:BGH458707 BQA458707:BQD458707 BZW458707:BZZ458707 CJS458707:CJV458707 CTO458707:CTR458707 DDK458707:DDN458707 DNG458707:DNJ458707 DXC458707:DXF458707 EGY458707:EHB458707 EQU458707:EQX458707 FAQ458707:FAT458707 FKM458707:FKP458707 FUI458707:FUL458707 GEE458707:GEH458707 GOA458707:GOD458707 GXW458707:GXZ458707 HHS458707:HHV458707 HRO458707:HRR458707 IBK458707:IBN458707 ILG458707:ILJ458707 IVC458707:IVF458707 JEY458707:JFB458707 JOU458707:JOX458707 JYQ458707:JYT458707 KIM458707:KIP458707 KSI458707:KSL458707 LCE458707:LCH458707 LMA458707:LMD458707 LVW458707:LVZ458707 MFS458707:MFV458707 MPO458707:MPR458707 MZK458707:MZN458707 NJG458707:NJJ458707 NTC458707:NTF458707 OCY458707:ODB458707 OMU458707:OMX458707 OWQ458707:OWT458707 PGM458707:PGP458707 PQI458707:PQL458707 QAE458707:QAH458707 QKA458707:QKD458707 QTW458707:QTZ458707 RDS458707:RDV458707 RNO458707:RNR458707 RXK458707:RXN458707 SHG458707:SHJ458707 SRC458707:SRF458707 TAY458707:TBB458707 TKU458707:TKX458707 TUQ458707:TUT458707 UEM458707:UEP458707 UOI458707:UOL458707 UYE458707:UYH458707 VIA458707:VID458707 VRW458707:VRZ458707 WBS458707:WBV458707 WLO458707:WLR458707 WVK458707:WVN458707 C524243:F524243 IY524243:JB524243 SU524243:SX524243 ACQ524243:ACT524243 AMM524243:AMP524243 AWI524243:AWL524243 BGE524243:BGH524243 BQA524243:BQD524243 BZW524243:BZZ524243 CJS524243:CJV524243 CTO524243:CTR524243 DDK524243:DDN524243 DNG524243:DNJ524243 DXC524243:DXF524243 EGY524243:EHB524243 EQU524243:EQX524243 FAQ524243:FAT524243 FKM524243:FKP524243 FUI524243:FUL524243 GEE524243:GEH524243 GOA524243:GOD524243 GXW524243:GXZ524243 HHS524243:HHV524243 HRO524243:HRR524243 IBK524243:IBN524243 ILG524243:ILJ524243 IVC524243:IVF524243 JEY524243:JFB524243 JOU524243:JOX524243 JYQ524243:JYT524243 KIM524243:KIP524243 KSI524243:KSL524243 LCE524243:LCH524243 LMA524243:LMD524243 LVW524243:LVZ524243 MFS524243:MFV524243 MPO524243:MPR524243 MZK524243:MZN524243 NJG524243:NJJ524243 NTC524243:NTF524243 OCY524243:ODB524243 OMU524243:OMX524243 OWQ524243:OWT524243 PGM524243:PGP524243 PQI524243:PQL524243 QAE524243:QAH524243 QKA524243:QKD524243 QTW524243:QTZ524243 RDS524243:RDV524243 RNO524243:RNR524243 RXK524243:RXN524243 SHG524243:SHJ524243 SRC524243:SRF524243 TAY524243:TBB524243 TKU524243:TKX524243 TUQ524243:TUT524243 UEM524243:UEP524243 UOI524243:UOL524243 UYE524243:UYH524243 VIA524243:VID524243 VRW524243:VRZ524243 WBS524243:WBV524243 WLO524243:WLR524243 WVK524243:WVN524243 C589779:F589779 IY589779:JB589779 SU589779:SX589779 ACQ589779:ACT589779 AMM589779:AMP589779 AWI589779:AWL589779 BGE589779:BGH589779 BQA589779:BQD589779 BZW589779:BZZ589779 CJS589779:CJV589779 CTO589779:CTR589779 DDK589779:DDN589779 DNG589779:DNJ589779 DXC589779:DXF589779 EGY589779:EHB589779 EQU589779:EQX589779 FAQ589779:FAT589779 FKM589779:FKP589779 FUI589779:FUL589779 GEE589779:GEH589779 GOA589779:GOD589779 GXW589779:GXZ589779 HHS589779:HHV589779 HRO589779:HRR589779 IBK589779:IBN589779 ILG589779:ILJ589779 IVC589779:IVF589779 JEY589779:JFB589779 JOU589779:JOX589779 JYQ589779:JYT589779 KIM589779:KIP589779 KSI589779:KSL589779 LCE589779:LCH589779 LMA589779:LMD589779 LVW589779:LVZ589779 MFS589779:MFV589779 MPO589779:MPR589779 MZK589779:MZN589779 NJG589779:NJJ589779 NTC589779:NTF589779 OCY589779:ODB589779 OMU589779:OMX589779 OWQ589779:OWT589779 PGM589779:PGP589779 PQI589779:PQL589779 QAE589779:QAH589779 QKA589779:QKD589779 QTW589779:QTZ589779 RDS589779:RDV589779 RNO589779:RNR589779 RXK589779:RXN589779 SHG589779:SHJ589779 SRC589779:SRF589779 TAY589779:TBB589779 TKU589779:TKX589779 TUQ589779:TUT589779 UEM589779:UEP589779 UOI589779:UOL589779 UYE589779:UYH589779 VIA589779:VID589779 VRW589779:VRZ589779 WBS589779:WBV589779 WLO589779:WLR589779 WVK589779:WVN589779 C655315:F655315 IY655315:JB655315 SU655315:SX655315 ACQ655315:ACT655315 AMM655315:AMP655315 AWI655315:AWL655315 BGE655315:BGH655315 BQA655315:BQD655315 BZW655315:BZZ655315 CJS655315:CJV655315 CTO655315:CTR655315 DDK655315:DDN655315 DNG655315:DNJ655315 DXC655315:DXF655315 EGY655315:EHB655315 EQU655315:EQX655315 FAQ655315:FAT655315 FKM655315:FKP655315 FUI655315:FUL655315 GEE655315:GEH655315 GOA655315:GOD655315 GXW655315:GXZ655315 HHS655315:HHV655315 HRO655315:HRR655315 IBK655315:IBN655315 ILG655315:ILJ655315 IVC655315:IVF655315 JEY655315:JFB655315 JOU655315:JOX655315 JYQ655315:JYT655315 KIM655315:KIP655315 KSI655315:KSL655315 LCE655315:LCH655315 LMA655315:LMD655315 LVW655315:LVZ655315 MFS655315:MFV655315 MPO655315:MPR655315 MZK655315:MZN655315 NJG655315:NJJ655315 NTC655315:NTF655315 OCY655315:ODB655315 OMU655315:OMX655315 OWQ655315:OWT655315 PGM655315:PGP655315 PQI655315:PQL655315 QAE655315:QAH655315 QKA655315:QKD655315 QTW655315:QTZ655315 RDS655315:RDV655315 RNO655315:RNR655315 RXK655315:RXN655315 SHG655315:SHJ655315 SRC655315:SRF655315 TAY655315:TBB655315 TKU655315:TKX655315 TUQ655315:TUT655315 UEM655315:UEP655315 UOI655315:UOL655315 UYE655315:UYH655315 VIA655315:VID655315 VRW655315:VRZ655315 WBS655315:WBV655315 WLO655315:WLR655315 WVK655315:WVN655315 C720851:F720851 IY720851:JB720851 SU720851:SX720851 ACQ720851:ACT720851 AMM720851:AMP720851 AWI720851:AWL720851 BGE720851:BGH720851 BQA720851:BQD720851 BZW720851:BZZ720851 CJS720851:CJV720851 CTO720851:CTR720851 DDK720851:DDN720851 DNG720851:DNJ720851 DXC720851:DXF720851 EGY720851:EHB720851 EQU720851:EQX720851 FAQ720851:FAT720851 FKM720851:FKP720851 FUI720851:FUL720851 GEE720851:GEH720851 GOA720851:GOD720851 GXW720851:GXZ720851 HHS720851:HHV720851 HRO720851:HRR720851 IBK720851:IBN720851 ILG720851:ILJ720851 IVC720851:IVF720851 JEY720851:JFB720851 JOU720851:JOX720851 JYQ720851:JYT720851 KIM720851:KIP720851 KSI720851:KSL720851 LCE720851:LCH720851 LMA720851:LMD720851 LVW720851:LVZ720851 MFS720851:MFV720851 MPO720851:MPR720851 MZK720851:MZN720851 NJG720851:NJJ720851 NTC720851:NTF720851 OCY720851:ODB720851 OMU720851:OMX720851 OWQ720851:OWT720851 PGM720851:PGP720851 PQI720851:PQL720851 QAE720851:QAH720851 QKA720851:QKD720851 QTW720851:QTZ720851 RDS720851:RDV720851 RNO720851:RNR720851 RXK720851:RXN720851 SHG720851:SHJ720851 SRC720851:SRF720851 TAY720851:TBB720851 TKU720851:TKX720851 TUQ720851:TUT720851 UEM720851:UEP720851 UOI720851:UOL720851 UYE720851:UYH720851 VIA720851:VID720851 VRW720851:VRZ720851 WBS720851:WBV720851 WLO720851:WLR720851 WVK720851:WVN720851 C786387:F786387 IY786387:JB786387 SU786387:SX786387 ACQ786387:ACT786387 AMM786387:AMP786387 AWI786387:AWL786387 BGE786387:BGH786387 BQA786387:BQD786387 BZW786387:BZZ786387 CJS786387:CJV786387 CTO786387:CTR786387 DDK786387:DDN786387 DNG786387:DNJ786387 DXC786387:DXF786387 EGY786387:EHB786387 EQU786387:EQX786387 FAQ786387:FAT786387 FKM786387:FKP786387 FUI786387:FUL786387 GEE786387:GEH786387 GOA786387:GOD786387 GXW786387:GXZ786387 HHS786387:HHV786387 HRO786387:HRR786387 IBK786387:IBN786387 ILG786387:ILJ786387 IVC786387:IVF786387 JEY786387:JFB786387 JOU786387:JOX786387 JYQ786387:JYT786387 KIM786387:KIP786387 KSI786387:KSL786387 LCE786387:LCH786387 LMA786387:LMD786387 LVW786387:LVZ786387 MFS786387:MFV786387 MPO786387:MPR786387 MZK786387:MZN786387 NJG786387:NJJ786387 NTC786387:NTF786387 OCY786387:ODB786387 OMU786387:OMX786387 OWQ786387:OWT786387 PGM786387:PGP786387 PQI786387:PQL786387 QAE786387:QAH786387 QKA786387:QKD786387 QTW786387:QTZ786387 RDS786387:RDV786387 RNO786387:RNR786387 RXK786387:RXN786387 SHG786387:SHJ786387 SRC786387:SRF786387 TAY786387:TBB786387 TKU786387:TKX786387 TUQ786387:TUT786387 UEM786387:UEP786387 UOI786387:UOL786387 UYE786387:UYH786387 VIA786387:VID786387 VRW786387:VRZ786387 WBS786387:WBV786387 WLO786387:WLR786387 WVK786387:WVN786387 C851923:F851923 IY851923:JB851923 SU851923:SX851923 ACQ851923:ACT851923 AMM851923:AMP851923 AWI851923:AWL851923 BGE851923:BGH851923 BQA851923:BQD851923 BZW851923:BZZ851923 CJS851923:CJV851923 CTO851923:CTR851923 DDK851923:DDN851923 DNG851923:DNJ851923 DXC851923:DXF851923 EGY851923:EHB851923 EQU851923:EQX851923 FAQ851923:FAT851923 FKM851923:FKP851923 FUI851923:FUL851923 GEE851923:GEH851923 GOA851923:GOD851923 GXW851923:GXZ851923 HHS851923:HHV851923 HRO851923:HRR851923 IBK851923:IBN851923 ILG851923:ILJ851923 IVC851923:IVF851923 JEY851923:JFB851923 JOU851923:JOX851923 JYQ851923:JYT851923 KIM851923:KIP851923 KSI851923:KSL851923 LCE851923:LCH851923 LMA851923:LMD851923 LVW851923:LVZ851923 MFS851923:MFV851923 MPO851923:MPR851923 MZK851923:MZN851923 NJG851923:NJJ851923 NTC851923:NTF851923 OCY851923:ODB851923 OMU851923:OMX851923 OWQ851923:OWT851923 PGM851923:PGP851923 PQI851923:PQL851923 QAE851923:QAH851923 QKA851923:QKD851923 QTW851923:QTZ851923 RDS851923:RDV851923 RNO851923:RNR851923 RXK851923:RXN851923 SHG851923:SHJ851923 SRC851923:SRF851923 TAY851923:TBB851923 TKU851923:TKX851923 TUQ851923:TUT851923 UEM851923:UEP851923 UOI851923:UOL851923 UYE851923:UYH851923 VIA851923:VID851923 VRW851923:VRZ851923 WBS851923:WBV851923 WLO851923:WLR851923 WVK851923:WVN851923 C917459:F917459 IY917459:JB917459 SU917459:SX917459 ACQ917459:ACT917459 AMM917459:AMP917459 AWI917459:AWL917459 BGE917459:BGH917459 BQA917459:BQD917459 BZW917459:BZZ917459 CJS917459:CJV917459 CTO917459:CTR917459 DDK917459:DDN917459 DNG917459:DNJ917459 DXC917459:DXF917459 EGY917459:EHB917459 EQU917459:EQX917459 FAQ917459:FAT917459 FKM917459:FKP917459 FUI917459:FUL917459 GEE917459:GEH917459 GOA917459:GOD917459 GXW917459:GXZ917459 HHS917459:HHV917459 HRO917459:HRR917459 IBK917459:IBN917459 ILG917459:ILJ917459 IVC917459:IVF917459 JEY917459:JFB917459 JOU917459:JOX917459 JYQ917459:JYT917459 KIM917459:KIP917459 KSI917459:KSL917459 LCE917459:LCH917459 LMA917459:LMD917459 LVW917459:LVZ917459 MFS917459:MFV917459 MPO917459:MPR917459 MZK917459:MZN917459 NJG917459:NJJ917459 NTC917459:NTF917459 OCY917459:ODB917459 OMU917459:OMX917459 OWQ917459:OWT917459 PGM917459:PGP917459 PQI917459:PQL917459 QAE917459:QAH917459 QKA917459:QKD917459 QTW917459:QTZ917459 RDS917459:RDV917459 RNO917459:RNR917459 RXK917459:RXN917459 SHG917459:SHJ917459 SRC917459:SRF917459 TAY917459:TBB917459 TKU917459:TKX917459 TUQ917459:TUT917459 UEM917459:UEP917459 UOI917459:UOL917459 UYE917459:UYH917459 VIA917459:VID917459 VRW917459:VRZ917459 WBS917459:WBV917459 WLO917459:WLR917459 WVK917459:WVN917459 C982995:F982995 IY982995:JB982995 SU982995:SX982995 ACQ982995:ACT982995 AMM982995:AMP982995 AWI982995:AWL982995 BGE982995:BGH982995 BQA982995:BQD982995 BZW982995:BZZ982995 CJS982995:CJV982995 CTO982995:CTR982995 DDK982995:DDN982995 DNG982995:DNJ982995 DXC982995:DXF982995 EGY982995:EHB982995 EQU982995:EQX982995 FAQ982995:FAT982995 FKM982995:FKP982995 FUI982995:FUL982995 GEE982995:GEH982995 GOA982995:GOD982995 GXW982995:GXZ982995 HHS982995:HHV982995 HRO982995:HRR982995 IBK982995:IBN982995 ILG982995:ILJ982995 IVC982995:IVF982995 JEY982995:JFB982995 JOU982995:JOX982995 JYQ982995:JYT982995 KIM982995:KIP982995 KSI982995:KSL982995 LCE982995:LCH982995 LMA982995:LMD982995 LVW982995:LVZ982995 MFS982995:MFV982995 MPO982995:MPR982995 MZK982995:MZN982995 NJG982995:NJJ982995 NTC982995:NTF982995 OCY982995:ODB982995 OMU982995:OMX982995 OWQ982995:OWT982995 PGM982995:PGP982995 PQI982995:PQL982995 QAE982995:QAH982995 QKA982995:QKD982995 QTW982995:QTZ982995 RDS982995:RDV982995 RNO982995:RNR982995 RXK982995:RXN982995 SHG982995:SHJ982995 SRC982995:SRF982995 TAY982995:TBB982995 TKU982995:TKX982995 TUQ982995:TUT982995 UEM982995:UEP982995 UOI982995:UOL982995 UYE982995:UYH982995 VIA982995:VID982995 VRW982995:VRZ982995 WBS982995:WBV982995 WLO982995:WLR982995 WVK982995:WVN982995 C31:F31 IY31:JB31 SU31:SX31 ACQ31:ACT31 AMM31:AMP31 AWI31:AWL31 BGE31:BGH31 BQA31:BQD31 BZW31:BZZ31 CJS31:CJV31 CTO31:CTR31 DDK31:DDN31 DNG31:DNJ31 DXC31:DXF31 EGY31:EHB31 EQU31:EQX31 FAQ31:FAT31 FKM31:FKP31 FUI31:FUL31 GEE31:GEH31 GOA31:GOD31 GXW31:GXZ31 HHS31:HHV31 HRO31:HRR31 IBK31:IBN31 ILG31:ILJ31 IVC31:IVF31 JEY31:JFB31 JOU31:JOX31 JYQ31:JYT31 KIM31:KIP31 KSI31:KSL31 LCE31:LCH31 LMA31:LMD31 LVW31:LVZ31 MFS31:MFV31 MPO31:MPR31 MZK31:MZN31 NJG31:NJJ31 NTC31:NTF31 OCY31:ODB31 OMU31:OMX31 OWQ31:OWT31 PGM31:PGP31 PQI31:PQL31 QAE31:QAH31 QKA31:QKD31 QTW31:QTZ31 RDS31:RDV31 RNO31:RNR31 RXK31:RXN31 SHG31:SHJ31 SRC31:SRF31 TAY31:TBB31 TKU31:TKX31 TUQ31:TUT31 UEM31:UEP31 UOI31:UOL31 UYE31:UYH31 VIA31:VID31 VRW31:VRZ31 WBS31:WBV31 WLO31:WLR31 WVK31:WVN31 C65493:F65493 IY65493:JB65493 SU65493:SX65493 ACQ65493:ACT65493 AMM65493:AMP65493 AWI65493:AWL65493 BGE65493:BGH65493 BQA65493:BQD65493 BZW65493:BZZ65493 CJS65493:CJV65493 CTO65493:CTR65493 DDK65493:DDN65493 DNG65493:DNJ65493 DXC65493:DXF65493 EGY65493:EHB65493 EQU65493:EQX65493 FAQ65493:FAT65493 FKM65493:FKP65493 FUI65493:FUL65493 GEE65493:GEH65493 GOA65493:GOD65493 GXW65493:GXZ65493 HHS65493:HHV65493 HRO65493:HRR65493 IBK65493:IBN65493 ILG65493:ILJ65493 IVC65493:IVF65493 JEY65493:JFB65493 JOU65493:JOX65493 JYQ65493:JYT65493 KIM65493:KIP65493 KSI65493:KSL65493 LCE65493:LCH65493 LMA65493:LMD65493 LVW65493:LVZ65493 MFS65493:MFV65493 MPO65493:MPR65493 MZK65493:MZN65493 NJG65493:NJJ65493 NTC65493:NTF65493 OCY65493:ODB65493 OMU65493:OMX65493 OWQ65493:OWT65493 PGM65493:PGP65493 PQI65493:PQL65493 QAE65493:QAH65493 QKA65493:QKD65493 QTW65493:QTZ65493 RDS65493:RDV65493 RNO65493:RNR65493 RXK65493:RXN65493 SHG65493:SHJ65493 SRC65493:SRF65493 TAY65493:TBB65493 TKU65493:TKX65493 TUQ65493:TUT65493 UEM65493:UEP65493 UOI65493:UOL65493 UYE65493:UYH65493 VIA65493:VID65493 VRW65493:VRZ65493 WBS65493:WBV65493 WLO65493:WLR65493 WVK65493:WVN65493 C131029:F131029 IY131029:JB131029 SU131029:SX131029 ACQ131029:ACT131029 AMM131029:AMP131029 AWI131029:AWL131029 BGE131029:BGH131029 BQA131029:BQD131029 BZW131029:BZZ131029 CJS131029:CJV131029 CTO131029:CTR131029 DDK131029:DDN131029 DNG131029:DNJ131029 DXC131029:DXF131029 EGY131029:EHB131029 EQU131029:EQX131029 FAQ131029:FAT131029 FKM131029:FKP131029 FUI131029:FUL131029 GEE131029:GEH131029 GOA131029:GOD131029 GXW131029:GXZ131029 HHS131029:HHV131029 HRO131029:HRR131029 IBK131029:IBN131029 ILG131029:ILJ131029 IVC131029:IVF131029 JEY131029:JFB131029 JOU131029:JOX131029 JYQ131029:JYT131029 KIM131029:KIP131029 KSI131029:KSL131029 LCE131029:LCH131029 LMA131029:LMD131029 LVW131029:LVZ131029 MFS131029:MFV131029 MPO131029:MPR131029 MZK131029:MZN131029 NJG131029:NJJ131029 NTC131029:NTF131029 OCY131029:ODB131029 OMU131029:OMX131029 OWQ131029:OWT131029 PGM131029:PGP131029 PQI131029:PQL131029 QAE131029:QAH131029 QKA131029:QKD131029 QTW131029:QTZ131029 RDS131029:RDV131029 RNO131029:RNR131029 RXK131029:RXN131029 SHG131029:SHJ131029 SRC131029:SRF131029 TAY131029:TBB131029 TKU131029:TKX131029 TUQ131029:TUT131029 UEM131029:UEP131029 UOI131029:UOL131029 UYE131029:UYH131029 VIA131029:VID131029 VRW131029:VRZ131029 WBS131029:WBV131029 WLO131029:WLR131029 WVK131029:WVN131029 C196565:F196565 IY196565:JB196565 SU196565:SX196565 ACQ196565:ACT196565 AMM196565:AMP196565 AWI196565:AWL196565 BGE196565:BGH196565 BQA196565:BQD196565 BZW196565:BZZ196565 CJS196565:CJV196565 CTO196565:CTR196565 DDK196565:DDN196565 DNG196565:DNJ196565 DXC196565:DXF196565 EGY196565:EHB196565 EQU196565:EQX196565 FAQ196565:FAT196565 FKM196565:FKP196565 FUI196565:FUL196565 GEE196565:GEH196565 GOA196565:GOD196565 GXW196565:GXZ196565 HHS196565:HHV196565 HRO196565:HRR196565 IBK196565:IBN196565 ILG196565:ILJ196565 IVC196565:IVF196565 JEY196565:JFB196565 JOU196565:JOX196565 JYQ196565:JYT196565 KIM196565:KIP196565 KSI196565:KSL196565 LCE196565:LCH196565 LMA196565:LMD196565 LVW196565:LVZ196565 MFS196565:MFV196565 MPO196565:MPR196565 MZK196565:MZN196565 NJG196565:NJJ196565 NTC196565:NTF196565 OCY196565:ODB196565 OMU196565:OMX196565 OWQ196565:OWT196565 PGM196565:PGP196565 PQI196565:PQL196565 QAE196565:QAH196565 QKA196565:QKD196565 QTW196565:QTZ196565 RDS196565:RDV196565 RNO196565:RNR196565 RXK196565:RXN196565 SHG196565:SHJ196565 SRC196565:SRF196565 TAY196565:TBB196565 TKU196565:TKX196565 TUQ196565:TUT196565 UEM196565:UEP196565 UOI196565:UOL196565 UYE196565:UYH196565 VIA196565:VID196565 VRW196565:VRZ196565 WBS196565:WBV196565 WLO196565:WLR196565 WVK196565:WVN196565 C262101:F262101 IY262101:JB262101 SU262101:SX262101 ACQ262101:ACT262101 AMM262101:AMP262101 AWI262101:AWL262101 BGE262101:BGH262101 BQA262101:BQD262101 BZW262101:BZZ262101 CJS262101:CJV262101 CTO262101:CTR262101 DDK262101:DDN262101 DNG262101:DNJ262101 DXC262101:DXF262101 EGY262101:EHB262101 EQU262101:EQX262101 FAQ262101:FAT262101 FKM262101:FKP262101 FUI262101:FUL262101 GEE262101:GEH262101 GOA262101:GOD262101 GXW262101:GXZ262101 HHS262101:HHV262101 HRO262101:HRR262101 IBK262101:IBN262101 ILG262101:ILJ262101 IVC262101:IVF262101 JEY262101:JFB262101 JOU262101:JOX262101 JYQ262101:JYT262101 KIM262101:KIP262101 KSI262101:KSL262101 LCE262101:LCH262101 LMA262101:LMD262101 LVW262101:LVZ262101 MFS262101:MFV262101 MPO262101:MPR262101 MZK262101:MZN262101 NJG262101:NJJ262101 NTC262101:NTF262101 OCY262101:ODB262101 OMU262101:OMX262101 OWQ262101:OWT262101 PGM262101:PGP262101 PQI262101:PQL262101 QAE262101:QAH262101 QKA262101:QKD262101 QTW262101:QTZ262101 RDS262101:RDV262101 RNO262101:RNR262101 RXK262101:RXN262101 SHG262101:SHJ262101 SRC262101:SRF262101 TAY262101:TBB262101 TKU262101:TKX262101 TUQ262101:TUT262101 UEM262101:UEP262101 UOI262101:UOL262101 UYE262101:UYH262101 VIA262101:VID262101 VRW262101:VRZ262101 WBS262101:WBV262101 WLO262101:WLR262101 WVK262101:WVN262101 C327637:F327637 IY327637:JB327637 SU327637:SX327637 ACQ327637:ACT327637 AMM327637:AMP327637 AWI327637:AWL327637 BGE327637:BGH327637 BQA327637:BQD327637 BZW327637:BZZ327637 CJS327637:CJV327637 CTO327637:CTR327637 DDK327637:DDN327637 DNG327637:DNJ327637 DXC327637:DXF327637 EGY327637:EHB327637 EQU327637:EQX327637 FAQ327637:FAT327637 FKM327637:FKP327637 FUI327637:FUL327637 GEE327637:GEH327637 GOA327637:GOD327637 GXW327637:GXZ327637 HHS327637:HHV327637 HRO327637:HRR327637 IBK327637:IBN327637 ILG327637:ILJ327637 IVC327637:IVF327637 JEY327637:JFB327637 JOU327637:JOX327637 JYQ327637:JYT327637 KIM327637:KIP327637 KSI327637:KSL327637 LCE327637:LCH327637 LMA327637:LMD327637 LVW327637:LVZ327637 MFS327637:MFV327637 MPO327637:MPR327637 MZK327637:MZN327637 NJG327637:NJJ327637 NTC327637:NTF327637 OCY327637:ODB327637 OMU327637:OMX327637 OWQ327637:OWT327637 PGM327637:PGP327637 PQI327637:PQL327637 QAE327637:QAH327637 QKA327637:QKD327637 QTW327637:QTZ327637 RDS327637:RDV327637 RNO327637:RNR327637 RXK327637:RXN327637 SHG327637:SHJ327637 SRC327637:SRF327637 TAY327637:TBB327637 TKU327637:TKX327637 TUQ327637:TUT327637 UEM327637:UEP327637 UOI327637:UOL327637 UYE327637:UYH327637 VIA327637:VID327637 VRW327637:VRZ327637 WBS327637:WBV327637 WLO327637:WLR327637 WVK327637:WVN327637 C393173:F393173 IY393173:JB393173 SU393173:SX393173 ACQ393173:ACT393173 AMM393173:AMP393173 AWI393173:AWL393173 BGE393173:BGH393173 BQA393173:BQD393173 BZW393173:BZZ393173 CJS393173:CJV393173 CTO393173:CTR393173 DDK393173:DDN393173 DNG393173:DNJ393173 DXC393173:DXF393173 EGY393173:EHB393173 EQU393173:EQX393173 FAQ393173:FAT393173 FKM393173:FKP393173 FUI393173:FUL393173 GEE393173:GEH393173 GOA393173:GOD393173 GXW393173:GXZ393173 HHS393173:HHV393173 HRO393173:HRR393173 IBK393173:IBN393173 ILG393173:ILJ393173 IVC393173:IVF393173 JEY393173:JFB393173 JOU393173:JOX393173 JYQ393173:JYT393173 KIM393173:KIP393173 KSI393173:KSL393173 LCE393173:LCH393173 LMA393173:LMD393173 LVW393173:LVZ393173 MFS393173:MFV393173 MPO393173:MPR393173 MZK393173:MZN393173 NJG393173:NJJ393173 NTC393173:NTF393173 OCY393173:ODB393173 OMU393173:OMX393173 OWQ393173:OWT393173 PGM393173:PGP393173 PQI393173:PQL393173 QAE393173:QAH393173 QKA393173:QKD393173 QTW393173:QTZ393173 RDS393173:RDV393173 RNO393173:RNR393173 RXK393173:RXN393173 SHG393173:SHJ393173 SRC393173:SRF393173 TAY393173:TBB393173 TKU393173:TKX393173 TUQ393173:TUT393173 UEM393173:UEP393173 UOI393173:UOL393173 UYE393173:UYH393173 VIA393173:VID393173 VRW393173:VRZ393173 WBS393173:WBV393173 WLO393173:WLR393173 WVK393173:WVN393173 C458709:F458709 IY458709:JB458709 SU458709:SX458709 ACQ458709:ACT458709 AMM458709:AMP458709 AWI458709:AWL458709 BGE458709:BGH458709 BQA458709:BQD458709 BZW458709:BZZ458709 CJS458709:CJV458709 CTO458709:CTR458709 DDK458709:DDN458709 DNG458709:DNJ458709 DXC458709:DXF458709 EGY458709:EHB458709 EQU458709:EQX458709 FAQ458709:FAT458709 FKM458709:FKP458709 FUI458709:FUL458709 GEE458709:GEH458709 GOA458709:GOD458709 GXW458709:GXZ458709 HHS458709:HHV458709 HRO458709:HRR458709 IBK458709:IBN458709 ILG458709:ILJ458709 IVC458709:IVF458709 JEY458709:JFB458709 JOU458709:JOX458709 JYQ458709:JYT458709 KIM458709:KIP458709 KSI458709:KSL458709 LCE458709:LCH458709 LMA458709:LMD458709 LVW458709:LVZ458709 MFS458709:MFV458709 MPO458709:MPR458709 MZK458709:MZN458709 NJG458709:NJJ458709 NTC458709:NTF458709 OCY458709:ODB458709 OMU458709:OMX458709 OWQ458709:OWT458709 PGM458709:PGP458709 PQI458709:PQL458709 QAE458709:QAH458709 QKA458709:QKD458709 QTW458709:QTZ458709 RDS458709:RDV458709 RNO458709:RNR458709 RXK458709:RXN458709 SHG458709:SHJ458709 SRC458709:SRF458709 TAY458709:TBB458709 TKU458709:TKX458709 TUQ458709:TUT458709 UEM458709:UEP458709 UOI458709:UOL458709 UYE458709:UYH458709 VIA458709:VID458709 VRW458709:VRZ458709 WBS458709:WBV458709 WLO458709:WLR458709 WVK458709:WVN458709 C524245:F524245 IY524245:JB524245 SU524245:SX524245 ACQ524245:ACT524245 AMM524245:AMP524245 AWI524245:AWL524245 BGE524245:BGH524245 BQA524245:BQD524245 BZW524245:BZZ524245 CJS524245:CJV524245 CTO524245:CTR524245 DDK524245:DDN524245 DNG524245:DNJ524245 DXC524245:DXF524245 EGY524245:EHB524245 EQU524245:EQX524245 FAQ524245:FAT524245 FKM524245:FKP524245 FUI524245:FUL524245 GEE524245:GEH524245 GOA524245:GOD524245 GXW524245:GXZ524245 HHS524245:HHV524245 HRO524245:HRR524245 IBK524245:IBN524245 ILG524245:ILJ524245 IVC524245:IVF524245 JEY524245:JFB524245 JOU524245:JOX524245 JYQ524245:JYT524245 KIM524245:KIP524245 KSI524245:KSL524245 LCE524245:LCH524245 LMA524245:LMD524245 LVW524245:LVZ524245 MFS524245:MFV524245 MPO524245:MPR524245 MZK524245:MZN524245 NJG524245:NJJ524245 NTC524245:NTF524245 OCY524245:ODB524245 OMU524245:OMX524245 OWQ524245:OWT524245 PGM524245:PGP524245 PQI524245:PQL524245 QAE524245:QAH524245 QKA524245:QKD524245 QTW524245:QTZ524245 RDS524245:RDV524245 RNO524245:RNR524245 RXK524245:RXN524245 SHG524245:SHJ524245 SRC524245:SRF524245 TAY524245:TBB524245 TKU524245:TKX524245 TUQ524245:TUT524245 UEM524245:UEP524245 UOI524245:UOL524245 UYE524245:UYH524245 VIA524245:VID524245 VRW524245:VRZ524245 WBS524245:WBV524245 WLO524245:WLR524245 WVK524245:WVN524245 C589781:F589781 IY589781:JB589781 SU589781:SX589781 ACQ589781:ACT589781 AMM589781:AMP589781 AWI589781:AWL589781 BGE589781:BGH589781 BQA589781:BQD589781 BZW589781:BZZ589781 CJS589781:CJV589781 CTO589781:CTR589781 DDK589781:DDN589781 DNG589781:DNJ589781 DXC589781:DXF589781 EGY589781:EHB589781 EQU589781:EQX589781 FAQ589781:FAT589781 FKM589781:FKP589781 FUI589781:FUL589781 GEE589781:GEH589781 GOA589781:GOD589781 GXW589781:GXZ589781 HHS589781:HHV589781 HRO589781:HRR589781 IBK589781:IBN589781 ILG589781:ILJ589781 IVC589781:IVF589781 JEY589781:JFB589781 JOU589781:JOX589781 JYQ589781:JYT589781 KIM589781:KIP589781 KSI589781:KSL589781 LCE589781:LCH589781 LMA589781:LMD589781 LVW589781:LVZ589781 MFS589781:MFV589781 MPO589781:MPR589781 MZK589781:MZN589781 NJG589781:NJJ589781 NTC589781:NTF589781 OCY589781:ODB589781 OMU589781:OMX589781 OWQ589781:OWT589781 PGM589781:PGP589781 PQI589781:PQL589781 QAE589781:QAH589781 QKA589781:QKD589781 QTW589781:QTZ589781 RDS589781:RDV589781 RNO589781:RNR589781 RXK589781:RXN589781 SHG589781:SHJ589781 SRC589781:SRF589781 TAY589781:TBB589781 TKU589781:TKX589781 TUQ589781:TUT589781 UEM589781:UEP589781 UOI589781:UOL589781 UYE589781:UYH589781 VIA589781:VID589781 VRW589781:VRZ589781 WBS589781:WBV589781 WLO589781:WLR589781 WVK589781:WVN589781 C655317:F655317 IY655317:JB655317 SU655317:SX655317 ACQ655317:ACT655317 AMM655317:AMP655317 AWI655317:AWL655317 BGE655317:BGH655317 BQA655317:BQD655317 BZW655317:BZZ655317 CJS655317:CJV655317 CTO655317:CTR655317 DDK655317:DDN655317 DNG655317:DNJ655317 DXC655317:DXF655317 EGY655317:EHB655317 EQU655317:EQX655317 FAQ655317:FAT655317 FKM655317:FKP655317 FUI655317:FUL655317 GEE655317:GEH655317 GOA655317:GOD655317 GXW655317:GXZ655317 HHS655317:HHV655317 HRO655317:HRR655317 IBK655317:IBN655317 ILG655317:ILJ655317 IVC655317:IVF655317 JEY655317:JFB655317 JOU655317:JOX655317 JYQ655317:JYT655317 KIM655317:KIP655317 KSI655317:KSL655317 LCE655317:LCH655317 LMA655317:LMD655317 LVW655317:LVZ655317 MFS655317:MFV655317 MPO655317:MPR655317 MZK655317:MZN655317 NJG655317:NJJ655317 NTC655317:NTF655317 OCY655317:ODB655317 OMU655317:OMX655317 OWQ655317:OWT655317 PGM655317:PGP655317 PQI655317:PQL655317 QAE655317:QAH655317 QKA655317:QKD655317 QTW655317:QTZ655317 RDS655317:RDV655317 RNO655317:RNR655317 RXK655317:RXN655317 SHG655317:SHJ655317 SRC655317:SRF655317 TAY655317:TBB655317 TKU655317:TKX655317 TUQ655317:TUT655317 UEM655317:UEP655317 UOI655317:UOL655317 UYE655317:UYH655317 VIA655317:VID655317 VRW655317:VRZ655317 WBS655317:WBV655317 WLO655317:WLR655317 WVK655317:WVN655317 C720853:F720853 IY720853:JB720853 SU720853:SX720853 ACQ720853:ACT720853 AMM720853:AMP720853 AWI720853:AWL720853 BGE720853:BGH720853 BQA720853:BQD720853 BZW720853:BZZ720853 CJS720853:CJV720853 CTO720853:CTR720853 DDK720853:DDN720853 DNG720853:DNJ720853 DXC720853:DXF720853 EGY720853:EHB720853 EQU720853:EQX720853 FAQ720853:FAT720853 FKM720853:FKP720853 FUI720853:FUL720853 GEE720853:GEH720853 GOA720853:GOD720853 GXW720853:GXZ720853 HHS720853:HHV720853 HRO720853:HRR720853 IBK720853:IBN720853 ILG720853:ILJ720853 IVC720853:IVF720853 JEY720853:JFB720853 JOU720853:JOX720853 JYQ720853:JYT720853 KIM720853:KIP720853 KSI720853:KSL720853 LCE720853:LCH720853 LMA720853:LMD720853 LVW720853:LVZ720853 MFS720853:MFV720853 MPO720853:MPR720853 MZK720853:MZN720853 NJG720853:NJJ720853 NTC720853:NTF720853 OCY720853:ODB720853 OMU720853:OMX720853 OWQ720853:OWT720853 PGM720853:PGP720853 PQI720853:PQL720853 QAE720853:QAH720853 QKA720853:QKD720853 QTW720853:QTZ720853 RDS720853:RDV720853 RNO720853:RNR720853 RXK720853:RXN720853 SHG720853:SHJ720853 SRC720853:SRF720853 TAY720853:TBB720853 TKU720853:TKX720853 TUQ720853:TUT720853 UEM720853:UEP720853 UOI720853:UOL720853 UYE720853:UYH720853 VIA720853:VID720853 VRW720853:VRZ720853 WBS720853:WBV720853 WLO720853:WLR720853 WVK720853:WVN720853 C786389:F786389 IY786389:JB786389 SU786389:SX786389 ACQ786389:ACT786389 AMM786389:AMP786389 AWI786389:AWL786389 BGE786389:BGH786389 BQA786389:BQD786389 BZW786389:BZZ786389 CJS786389:CJV786389 CTO786389:CTR786389 DDK786389:DDN786389 DNG786389:DNJ786389 DXC786389:DXF786389 EGY786389:EHB786389 EQU786389:EQX786389 FAQ786389:FAT786389 FKM786389:FKP786389 FUI786389:FUL786389 GEE786389:GEH786389 GOA786389:GOD786389 GXW786389:GXZ786389 HHS786389:HHV786389 HRO786389:HRR786389 IBK786389:IBN786389 ILG786389:ILJ786389 IVC786389:IVF786389 JEY786389:JFB786389 JOU786389:JOX786389 JYQ786389:JYT786389 KIM786389:KIP786389 KSI786389:KSL786389 LCE786389:LCH786389 LMA786389:LMD786389 LVW786389:LVZ786389 MFS786389:MFV786389 MPO786389:MPR786389 MZK786389:MZN786389 NJG786389:NJJ786389 NTC786389:NTF786389 OCY786389:ODB786389 OMU786389:OMX786389 OWQ786389:OWT786389 PGM786389:PGP786389 PQI786389:PQL786389 QAE786389:QAH786389 QKA786389:QKD786389 QTW786389:QTZ786389 RDS786389:RDV786389 RNO786389:RNR786389 RXK786389:RXN786389 SHG786389:SHJ786389 SRC786389:SRF786389 TAY786389:TBB786389 TKU786389:TKX786389 TUQ786389:TUT786389 UEM786389:UEP786389 UOI786389:UOL786389 UYE786389:UYH786389 VIA786389:VID786389 VRW786389:VRZ786389 WBS786389:WBV786389 WLO786389:WLR786389 WVK786389:WVN786389 C851925:F851925 IY851925:JB851925 SU851925:SX851925 ACQ851925:ACT851925 AMM851925:AMP851925 AWI851925:AWL851925 BGE851925:BGH851925 BQA851925:BQD851925 BZW851925:BZZ851925 CJS851925:CJV851925 CTO851925:CTR851925 DDK851925:DDN851925 DNG851925:DNJ851925 DXC851925:DXF851925 EGY851925:EHB851925 EQU851925:EQX851925 FAQ851925:FAT851925 FKM851925:FKP851925 FUI851925:FUL851925 GEE851925:GEH851925 GOA851925:GOD851925 GXW851925:GXZ851925 HHS851925:HHV851925 HRO851925:HRR851925 IBK851925:IBN851925 ILG851925:ILJ851925 IVC851925:IVF851925 JEY851925:JFB851925 JOU851925:JOX851925 JYQ851925:JYT851925 KIM851925:KIP851925 KSI851925:KSL851925 LCE851925:LCH851925 LMA851925:LMD851925 LVW851925:LVZ851925 MFS851925:MFV851925 MPO851925:MPR851925 MZK851925:MZN851925 NJG851925:NJJ851925 NTC851925:NTF851925 OCY851925:ODB851925 OMU851925:OMX851925 OWQ851925:OWT851925 PGM851925:PGP851925 PQI851925:PQL851925 QAE851925:QAH851925 QKA851925:QKD851925 QTW851925:QTZ851925 RDS851925:RDV851925 RNO851925:RNR851925 RXK851925:RXN851925 SHG851925:SHJ851925 SRC851925:SRF851925 TAY851925:TBB851925 TKU851925:TKX851925 TUQ851925:TUT851925 UEM851925:UEP851925 UOI851925:UOL851925 UYE851925:UYH851925 VIA851925:VID851925 VRW851925:VRZ851925 WBS851925:WBV851925 WLO851925:WLR851925 WVK851925:WVN851925 C917461:F917461 IY917461:JB917461 SU917461:SX917461 ACQ917461:ACT917461 AMM917461:AMP917461 AWI917461:AWL917461 BGE917461:BGH917461 BQA917461:BQD917461 BZW917461:BZZ917461 CJS917461:CJV917461 CTO917461:CTR917461 DDK917461:DDN917461 DNG917461:DNJ917461 DXC917461:DXF917461 EGY917461:EHB917461 EQU917461:EQX917461 FAQ917461:FAT917461 FKM917461:FKP917461 FUI917461:FUL917461 GEE917461:GEH917461 GOA917461:GOD917461 GXW917461:GXZ917461 HHS917461:HHV917461 HRO917461:HRR917461 IBK917461:IBN917461 ILG917461:ILJ917461 IVC917461:IVF917461 JEY917461:JFB917461 JOU917461:JOX917461 JYQ917461:JYT917461 KIM917461:KIP917461 KSI917461:KSL917461 LCE917461:LCH917461 LMA917461:LMD917461 LVW917461:LVZ917461 MFS917461:MFV917461 MPO917461:MPR917461 MZK917461:MZN917461 NJG917461:NJJ917461 NTC917461:NTF917461 OCY917461:ODB917461 OMU917461:OMX917461 OWQ917461:OWT917461 PGM917461:PGP917461 PQI917461:PQL917461 QAE917461:QAH917461 QKA917461:QKD917461 QTW917461:QTZ917461 RDS917461:RDV917461 RNO917461:RNR917461 RXK917461:RXN917461 SHG917461:SHJ917461 SRC917461:SRF917461 TAY917461:TBB917461 TKU917461:TKX917461 TUQ917461:TUT917461 UEM917461:UEP917461 UOI917461:UOL917461 UYE917461:UYH917461 VIA917461:VID917461 VRW917461:VRZ917461 WBS917461:WBV917461 WLO917461:WLR917461 WVK917461:WVN917461 C982997:F982997 IY982997:JB982997 SU982997:SX982997 ACQ982997:ACT982997 AMM982997:AMP982997 AWI982997:AWL982997 BGE982997:BGH982997 BQA982997:BQD982997 BZW982997:BZZ982997 CJS982997:CJV982997 CTO982997:CTR982997 DDK982997:DDN982997 DNG982997:DNJ982997 DXC982997:DXF982997 EGY982997:EHB982997 EQU982997:EQX982997 FAQ982997:FAT982997 FKM982997:FKP982997 FUI982997:FUL982997 GEE982997:GEH982997 GOA982997:GOD982997 GXW982997:GXZ982997 HHS982997:HHV982997 HRO982997:HRR982997 IBK982997:IBN982997 ILG982997:ILJ982997 IVC982997:IVF982997 JEY982997:JFB982997 JOU982997:JOX982997 JYQ982997:JYT982997 KIM982997:KIP982997 KSI982997:KSL982997 LCE982997:LCH982997 LMA982997:LMD982997 LVW982997:LVZ982997 MFS982997:MFV982997 MPO982997:MPR982997 MZK982997:MZN982997 NJG982997:NJJ982997 NTC982997:NTF982997 OCY982997:ODB982997 OMU982997:OMX982997 OWQ982997:OWT982997 PGM982997:PGP982997 PQI982997:PQL982997 QAE982997:QAH982997 QKA982997:QKD982997 QTW982997:QTZ982997 RDS982997:RDV982997 RNO982997:RNR982997 RXK982997:RXN982997 SHG982997:SHJ982997 SRC982997:SRF982997 TAY982997:TBB982997 TKU982997:TKX982997 TUQ982997:TUT982997 UEM982997:UEP982997 UOI982997:UOL982997 UYE982997:UYH982997 VIA982997:VID982997 VRW982997:VRZ982997 WBS982997:WBV982997 WLO982997:WLR982997 WVK982997:WVN982997 C65:F65 IY65:JB65 SU65:SX65 ACQ65:ACT65 AMM65:AMP65 AWI65:AWL65 BGE65:BGH65 BQA65:BQD65 BZW65:BZZ65 CJS65:CJV65 CTO65:CTR65 DDK65:DDN65 DNG65:DNJ65 DXC65:DXF65 EGY65:EHB65 EQU65:EQX65 FAQ65:FAT65 FKM65:FKP65 FUI65:FUL65 GEE65:GEH65 GOA65:GOD65 GXW65:GXZ65 HHS65:HHV65 HRO65:HRR65 IBK65:IBN65 ILG65:ILJ65 IVC65:IVF65 JEY65:JFB65 JOU65:JOX65 JYQ65:JYT65 KIM65:KIP65 KSI65:KSL65 LCE65:LCH65 LMA65:LMD65 LVW65:LVZ65 MFS65:MFV65 MPO65:MPR65 MZK65:MZN65 NJG65:NJJ65 NTC65:NTF65 OCY65:ODB65 OMU65:OMX65 OWQ65:OWT65 PGM65:PGP65 PQI65:PQL65 QAE65:QAH65 QKA65:QKD65 QTW65:QTZ65 RDS65:RDV65 RNO65:RNR65 RXK65:RXN65 SHG65:SHJ65 SRC65:SRF65 TAY65:TBB65 TKU65:TKX65 TUQ65:TUT65 UEM65:UEP65 UOI65:UOL65 UYE65:UYH65 VIA65:VID65 VRW65:VRZ65 WBS65:WBV65 WLO65:WLR65 WVK65:WVN65 C65568:F65568 IY65568:JB65568 SU65568:SX65568 ACQ65568:ACT65568 AMM65568:AMP65568 AWI65568:AWL65568 BGE65568:BGH65568 BQA65568:BQD65568 BZW65568:BZZ65568 CJS65568:CJV65568 CTO65568:CTR65568 DDK65568:DDN65568 DNG65568:DNJ65568 DXC65568:DXF65568 EGY65568:EHB65568 EQU65568:EQX65568 FAQ65568:FAT65568 FKM65568:FKP65568 FUI65568:FUL65568 GEE65568:GEH65568 GOA65568:GOD65568 GXW65568:GXZ65568 HHS65568:HHV65568 HRO65568:HRR65568 IBK65568:IBN65568 ILG65568:ILJ65568 IVC65568:IVF65568 JEY65568:JFB65568 JOU65568:JOX65568 JYQ65568:JYT65568 KIM65568:KIP65568 KSI65568:KSL65568 LCE65568:LCH65568 LMA65568:LMD65568 LVW65568:LVZ65568 MFS65568:MFV65568 MPO65568:MPR65568 MZK65568:MZN65568 NJG65568:NJJ65568 NTC65568:NTF65568 OCY65568:ODB65568 OMU65568:OMX65568 OWQ65568:OWT65568 PGM65568:PGP65568 PQI65568:PQL65568 QAE65568:QAH65568 QKA65568:QKD65568 QTW65568:QTZ65568 RDS65568:RDV65568 RNO65568:RNR65568 RXK65568:RXN65568 SHG65568:SHJ65568 SRC65568:SRF65568 TAY65568:TBB65568 TKU65568:TKX65568 TUQ65568:TUT65568 UEM65568:UEP65568 UOI65568:UOL65568 UYE65568:UYH65568 VIA65568:VID65568 VRW65568:VRZ65568 WBS65568:WBV65568 WLO65568:WLR65568 WVK65568:WVN65568 C131104:F131104 IY131104:JB131104 SU131104:SX131104 ACQ131104:ACT131104 AMM131104:AMP131104 AWI131104:AWL131104 BGE131104:BGH131104 BQA131104:BQD131104 BZW131104:BZZ131104 CJS131104:CJV131104 CTO131104:CTR131104 DDK131104:DDN131104 DNG131104:DNJ131104 DXC131104:DXF131104 EGY131104:EHB131104 EQU131104:EQX131104 FAQ131104:FAT131104 FKM131104:FKP131104 FUI131104:FUL131104 GEE131104:GEH131104 GOA131104:GOD131104 GXW131104:GXZ131104 HHS131104:HHV131104 HRO131104:HRR131104 IBK131104:IBN131104 ILG131104:ILJ131104 IVC131104:IVF131104 JEY131104:JFB131104 JOU131104:JOX131104 JYQ131104:JYT131104 KIM131104:KIP131104 KSI131104:KSL131104 LCE131104:LCH131104 LMA131104:LMD131104 LVW131104:LVZ131104 MFS131104:MFV131104 MPO131104:MPR131104 MZK131104:MZN131104 NJG131104:NJJ131104 NTC131104:NTF131104 OCY131104:ODB131104 OMU131104:OMX131104 OWQ131104:OWT131104 PGM131104:PGP131104 PQI131104:PQL131104 QAE131104:QAH131104 QKA131104:QKD131104 QTW131104:QTZ131104 RDS131104:RDV131104 RNO131104:RNR131104 RXK131104:RXN131104 SHG131104:SHJ131104 SRC131104:SRF131104 TAY131104:TBB131104 TKU131104:TKX131104 TUQ131104:TUT131104 UEM131104:UEP131104 UOI131104:UOL131104 UYE131104:UYH131104 VIA131104:VID131104 VRW131104:VRZ131104 WBS131104:WBV131104 WLO131104:WLR131104 WVK131104:WVN131104 C196640:F196640 IY196640:JB196640 SU196640:SX196640 ACQ196640:ACT196640 AMM196640:AMP196640 AWI196640:AWL196640 BGE196640:BGH196640 BQA196640:BQD196640 BZW196640:BZZ196640 CJS196640:CJV196640 CTO196640:CTR196640 DDK196640:DDN196640 DNG196640:DNJ196640 DXC196640:DXF196640 EGY196640:EHB196640 EQU196640:EQX196640 FAQ196640:FAT196640 FKM196640:FKP196640 FUI196640:FUL196640 GEE196640:GEH196640 GOA196640:GOD196640 GXW196640:GXZ196640 HHS196640:HHV196640 HRO196640:HRR196640 IBK196640:IBN196640 ILG196640:ILJ196640 IVC196640:IVF196640 JEY196640:JFB196640 JOU196640:JOX196640 JYQ196640:JYT196640 KIM196640:KIP196640 KSI196640:KSL196640 LCE196640:LCH196640 LMA196640:LMD196640 LVW196640:LVZ196640 MFS196640:MFV196640 MPO196640:MPR196640 MZK196640:MZN196640 NJG196640:NJJ196640 NTC196640:NTF196640 OCY196640:ODB196640 OMU196640:OMX196640 OWQ196640:OWT196640 PGM196640:PGP196640 PQI196640:PQL196640 QAE196640:QAH196640 QKA196640:QKD196640 QTW196640:QTZ196640 RDS196640:RDV196640 RNO196640:RNR196640 RXK196640:RXN196640 SHG196640:SHJ196640 SRC196640:SRF196640 TAY196640:TBB196640 TKU196640:TKX196640 TUQ196640:TUT196640 UEM196640:UEP196640 UOI196640:UOL196640 UYE196640:UYH196640 VIA196640:VID196640 VRW196640:VRZ196640 WBS196640:WBV196640 WLO196640:WLR196640 WVK196640:WVN196640 C262176:F262176 IY262176:JB262176 SU262176:SX262176 ACQ262176:ACT262176 AMM262176:AMP262176 AWI262176:AWL262176 BGE262176:BGH262176 BQA262176:BQD262176 BZW262176:BZZ262176 CJS262176:CJV262176 CTO262176:CTR262176 DDK262176:DDN262176 DNG262176:DNJ262176 DXC262176:DXF262176 EGY262176:EHB262176 EQU262176:EQX262176 FAQ262176:FAT262176 FKM262176:FKP262176 FUI262176:FUL262176 GEE262176:GEH262176 GOA262176:GOD262176 GXW262176:GXZ262176 HHS262176:HHV262176 HRO262176:HRR262176 IBK262176:IBN262176 ILG262176:ILJ262176 IVC262176:IVF262176 JEY262176:JFB262176 JOU262176:JOX262176 JYQ262176:JYT262176 KIM262176:KIP262176 KSI262176:KSL262176 LCE262176:LCH262176 LMA262176:LMD262176 LVW262176:LVZ262176 MFS262176:MFV262176 MPO262176:MPR262176 MZK262176:MZN262176 NJG262176:NJJ262176 NTC262176:NTF262176 OCY262176:ODB262176 OMU262176:OMX262176 OWQ262176:OWT262176 PGM262176:PGP262176 PQI262176:PQL262176 QAE262176:QAH262176 QKA262176:QKD262176 QTW262176:QTZ262176 RDS262176:RDV262176 RNO262176:RNR262176 RXK262176:RXN262176 SHG262176:SHJ262176 SRC262176:SRF262176 TAY262176:TBB262176 TKU262176:TKX262176 TUQ262176:TUT262176 UEM262176:UEP262176 UOI262176:UOL262176 UYE262176:UYH262176 VIA262176:VID262176 VRW262176:VRZ262176 WBS262176:WBV262176 WLO262176:WLR262176 WVK262176:WVN262176 C327712:F327712 IY327712:JB327712 SU327712:SX327712 ACQ327712:ACT327712 AMM327712:AMP327712 AWI327712:AWL327712 BGE327712:BGH327712 BQA327712:BQD327712 BZW327712:BZZ327712 CJS327712:CJV327712 CTO327712:CTR327712 DDK327712:DDN327712 DNG327712:DNJ327712 DXC327712:DXF327712 EGY327712:EHB327712 EQU327712:EQX327712 FAQ327712:FAT327712 FKM327712:FKP327712 FUI327712:FUL327712 GEE327712:GEH327712 GOA327712:GOD327712 GXW327712:GXZ327712 HHS327712:HHV327712 HRO327712:HRR327712 IBK327712:IBN327712 ILG327712:ILJ327712 IVC327712:IVF327712 JEY327712:JFB327712 JOU327712:JOX327712 JYQ327712:JYT327712 KIM327712:KIP327712 KSI327712:KSL327712 LCE327712:LCH327712 LMA327712:LMD327712 LVW327712:LVZ327712 MFS327712:MFV327712 MPO327712:MPR327712 MZK327712:MZN327712 NJG327712:NJJ327712 NTC327712:NTF327712 OCY327712:ODB327712 OMU327712:OMX327712 OWQ327712:OWT327712 PGM327712:PGP327712 PQI327712:PQL327712 QAE327712:QAH327712 QKA327712:QKD327712 QTW327712:QTZ327712 RDS327712:RDV327712 RNO327712:RNR327712 RXK327712:RXN327712 SHG327712:SHJ327712 SRC327712:SRF327712 TAY327712:TBB327712 TKU327712:TKX327712 TUQ327712:TUT327712 UEM327712:UEP327712 UOI327712:UOL327712 UYE327712:UYH327712 VIA327712:VID327712 VRW327712:VRZ327712 WBS327712:WBV327712 WLO327712:WLR327712 WVK327712:WVN327712 C393248:F393248 IY393248:JB393248 SU393248:SX393248 ACQ393248:ACT393248 AMM393248:AMP393248 AWI393248:AWL393248 BGE393248:BGH393248 BQA393248:BQD393248 BZW393248:BZZ393248 CJS393248:CJV393248 CTO393248:CTR393248 DDK393248:DDN393248 DNG393248:DNJ393248 DXC393248:DXF393248 EGY393248:EHB393248 EQU393248:EQX393248 FAQ393248:FAT393248 FKM393248:FKP393248 FUI393248:FUL393248 GEE393248:GEH393248 GOA393248:GOD393248 GXW393248:GXZ393248 HHS393248:HHV393248 HRO393248:HRR393248 IBK393248:IBN393248 ILG393248:ILJ393248 IVC393248:IVF393248 JEY393248:JFB393248 JOU393248:JOX393248 JYQ393248:JYT393248 KIM393248:KIP393248 KSI393248:KSL393248 LCE393248:LCH393248 LMA393248:LMD393248 LVW393248:LVZ393248 MFS393248:MFV393248 MPO393248:MPR393248 MZK393248:MZN393248 NJG393248:NJJ393248 NTC393248:NTF393248 OCY393248:ODB393248 OMU393248:OMX393248 OWQ393248:OWT393248 PGM393248:PGP393248 PQI393248:PQL393248 QAE393248:QAH393248 QKA393248:QKD393248 QTW393248:QTZ393248 RDS393248:RDV393248 RNO393248:RNR393248 RXK393248:RXN393248 SHG393248:SHJ393248 SRC393248:SRF393248 TAY393248:TBB393248 TKU393248:TKX393248 TUQ393248:TUT393248 UEM393248:UEP393248 UOI393248:UOL393248 UYE393248:UYH393248 VIA393248:VID393248 VRW393248:VRZ393248 WBS393248:WBV393248 WLO393248:WLR393248 WVK393248:WVN393248 C458784:F458784 IY458784:JB458784 SU458784:SX458784 ACQ458784:ACT458784 AMM458784:AMP458784 AWI458784:AWL458784 BGE458784:BGH458784 BQA458784:BQD458784 BZW458784:BZZ458784 CJS458784:CJV458784 CTO458784:CTR458784 DDK458784:DDN458784 DNG458784:DNJ458784 DXC458784:DXF458784 EGY458784:EHB458784 EQU458784:EQX458784 FAQ458784:FAT458784 FKM458784:FKP458784 FUI458784:FUL458784 GEE458784:GEH458784 GOA458784:GOD458784 GXW458784:GXZ458784 HHS458784:HHV458784 HRO458784:HRR458784 IBK458784:IBN458784 ILG458784:ILJ458784 IVC458784:IVF458784 JEY458784:JFB458784 JOU458784:JOX458784 JYQ458784:JYT458784 KIM458784:KIP458784 KSI458784:KSL458784 LCE458784:LCH458784 LMA458784:LMD458784 LVW458784:LVZ458784 MFS458784:MFV458784 MPO458784:MPR458784 MZK458784:MZN458784 NJG458784:NJJ458784 NTC458784:NTF458784 OCY458784:ODB458784 OMU458784:OMX458784 OWQ458784:OWT458784 PGM458784:PGP458784 PQI458784:PQL458784 QAE458784:QAH458784 QKA458784:QKD458784 QTW458784:QTZ458784 RDS458784:RDV458784 RNO458784:RNR458784 RXK458784:RXN458784 SHG458784:SHJ458784 SRC458784:SRF458784 TAY458784:TBB458784 TKU458784:TKX458784 TUQ458784:TUT458784 UEM458784:UEP458784 UOI458784:UOL458784 UYE458784:UYH458784 VIA458784:VID458784 VRW458784:VRZ458784 WBS458784:WBV458784 WLO458784:WLR458784 WVK458784:WVN458784 C524320:F524320 IY524320:JB524320 SU524320:SX524320 ACQ524320:ACT524320 AMM524320:AMP524320 AWI524320:AWL524320 BGE524320:BGH524320 BQA524320:BQD524320 BZW524320:BZZ524320 CJS524320:CJV524320 CTO524320:CTR524320 DDK524320:DDN524320 DNG524320:DNJ524320 DXC524320:DXF524320 EGY524320:EHB524320 EQU524320:EQX524320 FAQ524320:FAT524320 FKM524320:FKP524320 FUI524320:FUL524320 GEE524320:GEH524320 GOA524320:GOD524320 GXW524320:GXZ524320 HHS524320:HHV524320 HRO524320:HRR524320 IBK524320:IBN524320 ILG524320:ILJ524320 IVC524320:IVF524320 JEY524320:JFB524320 JOU524320:JOX524320 JYQ524320:JYT524320 KIM524320:KIP524320 KSI524320:KSL524320 LCE524320:LCH524320 LMA524320:LMD524320 LVW524320:LVZ524320 MFS524320:MFV524320 MPO524320:MPR524320 MZK524320:MZN524320 NJG524320:NJJ524320 NTC524320:NTF524320 OCY524320:ODB524320 OMU524320:OMX524320 OWQ524320:OWT524320 PGM524320:PGP524320 PQI524320:PQL524320 QAE524320:QAH524320 QKA524320:QKD524320 QTW524320:QTZ524320 RDS524320:RDV524320 RNO524320:RNR524320 RXK524320:RXN524320 SHG524320:SHJ524320 SRC524320:SRF524320 TAY524320:TBB524320 TKU524320:TKX524320 TUQ524320:TUT524320 UEM524320:UEP524320 UOI524320:UOL524320 UYE524320:UYH524320 VIA524320:VID524320 VRW524320:VRZ524320 WBS524320:WBV524320 WLO524320:WLR524320 WVK524320:WVN524320 C589856:F589856 IY589856:JB589856 SU589856:SX589856 ACQ589856:ACT589856 AMM589856:AMP589856 AWI589856:AWL589856 BGE589856:BGH589856 BQA589856:BQD589856 BZW589856:BZZ589856 CJS589856:CJV589856 CTO589856:CTR589856 DDK589856:DDN589856 DNG589856:DNJ589856 DXC589856:DXF589856 EGY589856:EHB589856 EQU589856:EQX589856 FAQ589856:FAT589856 FKM589856:FKP589856 FUI589856:FUL589856 GEE589856:GEH589856 GOA589856:GOD589856 GXW589856:GXZ589856 HHS589856:HHV589856 HRO589856:HRR589856 IBK589856:IBN589856 ILG589856:ILJ589856 IVC589856:IVF589856 JEY589856:JFB589856 JOU589856:JOX589856 JYQ589856:JYT589856 KIM589856:KIP589856 KSI589856:KSL589856 LCE589856:LCH589856 LMA589856:LMD589856 LVW589856:LVZ589856 MFS589856:MFV589856 MPO589856:MPR589856 MZK589856:MZN589856 NJG589856:NJJ589856 NTC589856:NTF589856 OCY589856:ODB589856 OMU589856:OMX589856 OWQ589856:OWT589856 PGM589856:PGP589856 PQI589856:PQL589856 QAE589856:QAH589856 QKA589856:QKD589856 QTW589856:QTZ589856 RDS589856:RDV589856 RNO589856:RNR589856 RXK589856:RXN589856 SHG589856:SHJ589856 SRC589856:SRF589856 TAY589856:TBB589856 TKU589856:TKX589856 TUQ589856:TUT589856 UEM589856:UEP589856 UOI589856:UOL589856 UYE589856:UYH589856 VIA589856:VID589856 VRW589856:VRZ589856 WBS589856:WBV589856 WLO589856:WLR589856 WVK589856:WVN589856 C655392:F655392 IY655392:JB655392 SU655392:SX655392 ACQ655392:ACT655392 AMM655392:AMP655392 AWI655392:AWL655392 BGE655392:BGH655392 BQA655392:BQD655392 BZW655392:BZZ655392 CJS655392:CJV655392 CTO655392:CTR655392 DDK655392:DDN655392 DNG655392:DNJ655392 DXC655392:DXF655392 EGY655392:EHB655392 EQU655392:EQX655392 FAQ655392:FAT655392 FKM655392:FKP655392 FUI655392:FUL655392 GEE655392:GEH655392 GOA655392:GOD655392 GXW655392:GXZ655392 HHS655392:HHV655392 HRO655392:HRR655392 IBK655392:IBN655392 ILG655392:ILJ655392 IVC655392:IVF655392 JEY655392:JFB655392 JOU655392:JOX655392 JYQ655392:JYT655392 KIM655392:KIP655392 KSI655392:KSL655392 LCE655392:LCH655392 LMA655392:LMD655392 LVW655392:LVZ655392 MFS655392:MFV655392 MPO655392:MPR655392 MZK655392:MZN655392 NJG655392:NJJ655392 NTC655392:NTF655392 OCY655392:ODB655392 OMU655392:OMX655392 OWQ655392:OWT655392 PGM655392:PGP655392 PQI655392:PQL655392 QAE655392:QAH655392 QKA655392:QKD655392 QTW655392:QTZ655392 RDS655392:RDV655392 RNO655392:RNR655392 RXK655392:RXN655392 SHG655392:SHJ655392 SRC655392:SRF655392 TAY655392:TBB655392 TKU655392:TKX655392 TUQ655392:TUT655392 UEM655392:UEP655392 UOI655392:UOL655392 UYE655392:UYH655392 VIA655392:VID655392 VRW655392:VRZ655392 WBS655392:WBV655392 WLO655392:WLR655392 WVK655392:WVN655392 C720928:F720928 IY720928:JB720928 SU720928:SX720928 ACQ720928:ACT720928 AMM720928:AMP720928 AWI720928:AWL720928 BGE720928:BGH720928 BQA720928:BQD720928 BZW720928:BZZ720928 CJS720928:CJV720928 CTO720928:CTR720928 DDK720928:DDN720928 DNG720928:DNJ720928 DXC720928:DXF720928 EGY720928:EHB720928 EQU720928:EQX720928 FAQ720928:FAT720928 FKM720928:FKP720928 FUI720928:FUL720928 GEE720928:GEH720928 GOA720928:GOD720928 GXW720928:GXZ720928 HHS720928:HHV720928 HRO720928:HRR720928 IBK720928:IBN720928 ILG720928:ILJ720928 IVC720928:IVF720928 JEY720928:JFB720928 JOU720928:JOX720928 JYQ720928:JYT720928 KIM720928:KIP720928 KSI720928:KSL720928 LCE720928:LCH720928 LMA720928:LMD720928 LVW720928:LVZ720928 MFS720928:MFV720928 MPO720928:MPR720928 MZK720928:MZN720928 NJG720928:NJJ720928 NTC720928:NTF720928 OCY720928:ODB720928 OMU720928:OMX720928 OWQ720928:OWT720928 PGM720928:PGP720928 PQI720928:PQL720928 QAE720928:QAH720928 QKA720928:QKD720928 QTW720928:QTZ720928 RDS720928:RDV720928 RNO720928:RNR720928 RXK720928:RXN720928 SHG720928:SHJ720928 SRC720928:SRF720928 TAY720928:TBB720928 TKU720928:TKX720928 TUQ720928:TUT720928 UEM720928:UEP720928 UOI720928:UOL720928 UYE720928:UYH720928 VIA720928:VID720928 VRW720928:VRZ720928 WBS720928:WBV720928 WLO720928:WLR720928 WVK720928:WVN720928 C786464:F786464 IY786464:JB786464 SU786464:SX786464 ACQ786464:ACT786464 AMM786464:AMP786464 AWI786464:AWL786464 BGE786464:BGH786464 BQA786464:BQD786464 BZW786464:BZZ786464 CJS786464:CJV786464 CTO786464:CTR786464 DDK786464:DDN786464 DNG786464:DNJ786464 DXC786464:DXF786464 EGY786464:EHB786464 EQU786464:EQX786464 FAQ786464:FAT786464 FKM786464:FKP786464 FUI786464:FUL786464 GEE786464:GEH786464 GOA786464:GOD786464 GXW786464:GXZ786464 HHS786464:HHV786464 HRO786464:HRR786464 IBK786464:IBN786464 ILG786464:ILJ786464 IVC786464:IVF786464 JEY786464:JFB786464 JOU786464:JOX786464 JYQ786464:JYT786464 KIM786464:KIP786464 KSI786464:KSL786464 LCE786464:LCH786464 LMA786464:LMD786464 LVW786464:LVZ786464 MFS786464:MFV786464 MPO786464:MPR786464 MZK786464:MZN786464 NJG786464:NJJ786464 NTC786464:NTF786464 OCY786464:ODB786464 OMU786464:OMX786464 OWQ786464:OWT786464 PGM786464:PGP786464 PQI786464:PQL786464 QAE786464:QAH786464 QKA786464:QKD786464 QTW786464:QTZ786464 RDS786464:RDV786464 RNO786464:RNR786464 RXK786464:RXN786464 SHG786464:SHJ786464 SRC786464:SRF786464 TAY786464:TBB786464 TKU786464:TKX786464 TUQ786464:TUT786464 UEM786464:UEP786464 UOI786464:UOL786464 UYE786464:UYH786464 VIA786464:VID786464 VRW786464:VRZ786464 WBS786464:WBV786464 WLO786464:WLR786464 WVK786464:WVN786464 C852000:F852000 IY852000:JB852000 SU852000:SX852000 ACQ852000:ACT852000 AMM852000:AMP852000 AWI852000:AWL852000 BGE852000:BGH852000 BQA852000:BQD852000 BZW852000:BZZ852000 CJS852000:CJV852000 CTO852000:CTR852000 DDK852000:DDN852000 DNG852000:DNJ852000 DXC852000:DXF852000 EGY852000:EHB852000 EQU852000:EQX852000 FAQ852000:FAT852000 FKM852000:FKP852000 FUI852000:FUL852000 GEE852000:GEH852000 GOA852000:GOD852000 GXW852000:GXZ852000 HHS852000:HHV852000 HRO852000:HRR852000 IBK852000:IBN852000 ILG852000:ILJ852000 IVC852000:IVF852000 JEY852000:JFB852000 JOU852000:JOX852000 JYQ852000:JYT852000 KIM852000:KIP852000 KSI852000:KSL852000 LCE852000:LCH852000 LMA852000:LMD852000 LVW852000:LVZ852000 MFS852000:MFV852000 MPO852000:MPR852000 MZK852000:MZN852000 NJG852000:NJJ852000 NTC852000:NTF852000 OCY852000:ODB852000 OMU852000:OMX852000 OWQ852000:OWT852000 PGM852000:PGP852000 PQI852000:PQL852000 QAE852000:QAH852000 QKA852000:QKD852000 QTW852000:QTZ852000 RDS852000:RDV852000 RNO852000:RNR852000 RXK852000:RXN852000 SHG852000:SHJ852000 SRC852000:SRF852000 TAY852000:TBB852000 TKU852000:TKX852000 TUQ852000:TUT852000 UEM852000:UEP852000 UOI852000:UOL852000 UYE852000:UYH852000 VIA852000:VID852000 VRW852000:VRZ852000 WBS852000:WBV852000 WLO852000:WLR852000 WVK852000:WVN852000 C917536:F917536 IY917536:JB917536 SU917536:SX917536 ACQ917536:ACT917536 AMM917536:AMP917536 AWI917536:AWL917536 BGE917536:BGH917536 BQA917536:BQD917536 BZW917536:BZZ917536 CJS917536:CJV917536 CTO917536:CTR917536 DDK917536:DDN917536 DNG917536:DNJ917536 DXC917536:DXF917536 EGY917536:EHB917536 EQU917536:EQX917536 FAQ917536:FAT917536 FKM917536:FKP917536 FUI917536:FUL917536 GEE917536:GEH917536 GOA917536:GOD917536 GXW917536:GXZ917536 HHS917536:HHV917536 HRO917536:HRR917536 IBK917536:IBN917536 ILG917536:ILJ917536 IVC917536:IVF917536 JEY917536:JFB917536 JOU917536:JOX917536 JYQ917536:JYT917536 KIM917536:KIP917536 KSI917536:KSL917536 LCE917536:LCH917536 LMA917536:LMD917536 LVW917536:LVZ917536 MFS917536:MFV917536 MPO917536:MPR917536 MZK917536:MZN917536 NJG917536:NJJ917536 NTC917536:NTF917536 OCY917536:ODB917536 OMU917536:OMX917536 OWQ917536:OWT917536 PGM917536:PGP917536 PQI917536:PQL917536 QAE917536:QAH917536 QKA917536:QKD917536 QTW917536:QTZ917536 RDS917536:RDV917536 RNO917536:RNR917536 RXK917536:RXN917536 SHG917536:SHJ917536 SRC917536:SRF917536 TAY917536:TBB917536 TKU917536:TKX917536 TUQ917536:TUT917536 UEM917536:UEP917536 UOI917536:UOL917536 UYE917536:UYH917536 VIA917536:VID917536 VRW917536:VRZ917536 WBS917536:WBV917536 WLO917536:WLR917536 WVK917536:WVN917536 C983072:F983072 IY983072:JB983072 SU983072:SX983072 ACQ983072:ACT983072 AMM983072:AMP983072 AWI983072:AWL983072 BGE983072:BGH983072 BQA983072:BQD983072 BZW983072:BZZ983072 CJS983072:CJV983072 CTO983072:CTR983072 DDK983072:DDN983072 DNG983072:DNJ983072 DXC983072:DXF983072 EGY983072:EHB983072 EQU983072:EQX983072 FAQ983072:FAT983072 FKM983072:FKP983072 FUI983072:FUL983072 GEE983072:GEH983072 GOA983072:GOD983072 GXW983072:GXZ983072 HHS983072:HHV983072 HRO983072:HRR983072 IBK983072:IBN983072 ILG983072:ILJ983072 IVC983072:IVF983072 JEY983072:JFB983072 JOU983072:JOX983072 JYQ983072:JYT983072 KIM983072:KIP983072 KSI983072:KSL983072 LCE983072:LCH983072 LMA983072:LMD983072 LVW983072:LVZ983072 MFS983072:MFV983072 MPO983072:MPR983072 MZK983072:MZN983072 NJG983072:NJJ983072 NTC983072:NTF983072 OCY983072:ODB983072 OMU983072:OMX983072 OWQ983072:OWT983072 PGM983072:PGP983072 PQI983072:PQL983072 QAE983072:QAH983072 QKA983072:QKD983072 QTW983072:QTZ983072 RDS983072:RDV983072 RNO983072:RNR983072 RXK983072:RXN983072 SHG983072:SHJ983072 SRC983072:SRF983072 TAY983072:TBB983072 TKU983072:TKX983072 TUQ983072:TUT983072 UEM983072:UEP983072 UOI983072:UOL983072 UYE983072:UYH983072 VIA983072:VID983072 VRW983072:VRZ983072 WBS983072:WBV983072 WLO983072:WLR983072 WVK983072:WVN983072 C67:F67 IY67:JB67 SU67:SX67 ACQ67:ACT67 AMM67:AMP67 AWI67:AWL67 BGE67:BGH67 BQA67:BQD67 BZW67:BZZ67 CJS67:CJV67 CTO67:CTR67 DDK67:DDN67 DNG67:DNJ67 DXC67:DXF67 EGY67:EHB67 EQU67:EQX67 FAQ67:FAT67 FKM67:FKP67 FUI67:FUL67 GEE67:GEH67 GOA67:GOD67 GXW67:GXZ67 HHS67:HHV67 HRO67:HRR67 IBK67:IBN67 ILG67:ILJ67 IVC67:IVF67 JEY67:JFB67 JOU67:JOX67 JYQ67:JYT67 KIM67:KIP67 KSI67:KSL67 LCE67:LCH67 LMA67:LMD67 LVW67:LVZ67 MFS67:MFV67 MPO67:MPR67 MZK67:MZN67 NJG67:NJJ67 NTC67:NTF67 OCY67:ODB67 OMU67:OMX67 OWQ67:OWT67 PGM67:PGP67 PQI67:PQL67 QAE67:QAH67 QKA67:QKD67 QTW67:QTZ67 RDS67:RDV67 RNO67:RNR67 RXK67:RXN67 SHG67:SHJ67 SRC67:SRF67 TAY67:TBB67 TKU67:TKX67 TUQ67:TUT67 UEM67:UEP67 UOI67:UOL67 UYE67:UYH67 VIA67:VID67 VRW67:VRZ67 WBS67:WBV67 WLO67:WLR67 WVK67:WVN67 C65570:F65570 IY65570:JB65570 SU65570:SX65570 ACQ65570:ACT65570 AMM65570:AMP65570 AWI65570:AWL65570 BGE65570:BGH65570 BQA65570:BQD65570 BZW65570:BZZ65570 CJS65570:CJV65570 CTO65570:CTR65570 DDK65570:DDN65570 DNG65570:DNJ65570 DXC65570:DXF65570 EGY65570:EHB65570 EQU65570:EQX65570 FAQ65570:FAT65570 FKM65570:FKP65570 FUI65570:FUL65570 GEE65570:GEH65570 GOA65570:GOD65570 GXW65570:GXZ65570 HHS65570:HHV65570 HRO65570:HRR65570 IBK65570:IBN65570 ILG65570:ILJ65570 IVC65570:IVF65570 JEY65570:JFB65570 JOU65570:JOX65570 JYQ65570:JYT65570 KIM65570:KIP65570 KSI65570:KSL65570 LCE65570:LCH65570 LMA65570:LMD65570 LVW65570:LVZ65570 MFS65570:MFV65570 MPO65570:MPR65570 MZK65570:MZN65570 NJG65570:NJJ65570 NTC65570:NTF65570 OCY65570:ODB65570 OMU65570:OMX65570 OWQ65570:OWT65570 PGM65570:PGP65570 PQI65570:PQL65570 QAE65570:QAH65570 QKA65570:QKD65570 QTW65570:QTZ65570 RDS65570:RDV65570 RNO65570:RNR65570 RXK65570:RXN65570 SHG65570:SHJ65570 SRC65570:SRF65570 TAY65570:TBB65570 TKU65570:TKX65570 TUQ65570:TUT65570 UEM65570:UEP65570 UOI65570:UOL65570 UYE65570:UYH65570 VIA65570:VID65570 VRW65570:VRZ65570 WBS65570:WBV65570 WLO65570:WLR65570 WVK65570:WVN65570 C131106:F131106 IY131106:JB131106 SU131106:SX131106 ACQ131106:ACT131106 AMM131106:AMP131106 AWI131106:AWL131106 BGE131106:BGH131106 BQA131106:BQD131106 BZW131106:BZZ131106 CJS131106:CJV131106 CTO131106:CTR131106 DDK131106:DDN131106 DNG131106:DNJ131106 DXC131106:DXF131106 EGY131106:EHB131106 EQU131106:EQX131106 FAQ131106:FAT131106 FKM131106:FKP131106 FUI131106:FUL131106 GEE131106:GEH131106 GOA131106:GOD131106 GXW131106:GXZ131106 HHS131106:HHV131106 HRO131106:HRR131106 IBK131106:IBN131106 ILG131106:ILJ131106 IVC131106:IVF131106 JEY131106:JFB131106 JOU131106:JOX131106 JYQ131106:JYT131106 KIM131106:KIP131106 KSI131106:KSL131106 LCE131106:LCH131106 LMA131106:LMD131106 LVW131106:LVZ131106 MFS131106:MFV131106 MPO131106:MPR131106 MZK131106:MZN131106 NJG131106:NJJ131106 NTC131106:NTF131106 OCY131106:ODB131106 OMU131106:OMX131106 OWQ131106:OWT131106 PGM131106:PGP131106 PQI131106:PQL131106 QAE131106:QAH131106 QKA131106:QKD131106 QTW131106:QTZ131106 RDS131106:RDV131106 RNO131106:RNR131106 RXK131106:RXN131106 SHG131106:SHJ131106 SRC131106:SRF131106 TAY131106:TBB131106 TKU131106:TKX131106 TUQ131106:TUT131106 UEM131106:UEP131106 UOI131106:UOL131106 UYE131106:UYH131106 VIA131106:VID131106 VRW131106:VRZ131106 WBS131106:WBV131106 WLO131106:WLR131106 WVK131106:WVN131106 C196642:F196642 IY196642:JB196642 SU196642:SX196642 ACQ196642:ACT196642 AMM196642:AMP196642 AWI196642:AWL196642 BGE196642:BGH196642 BQA196642:BQD196642 BZW196642:BZZ196642 CJS196642:CJV196642 CTO196642:CTR196642 DDK196642:DDN196642 DNG196642:DNJ196642 DXC196642:DXF196642 EGY196642:EHB196642 EQU196642:EQX196642 FAQ196642:FAT196642 FKM196642:FKP196642 FUI196642:FUL196642 GEE196642:GEH196642 GOA196642:GOD196642 GXW196642:GXZ196642 HHS196642:HHV196642 HRO196642:HRR196642 IBK196642:IBN196642 ILG196642:ILJ196642 IVC196642:IVF196642 JEY196642:JFB196642 JOU196642:JOX196642 JYQ196642:JYT196642 KIM196642:KIP196642 KSI196642:KSL196642 LCE196642:LCH196642 LMA196642:LMD196642 LVW196642:LVZ196642 MFS196642:MFV196642 MPO196642:MPR196642 MZK196642:MZN196642 NJG196642:NJJ196642 NTC196642:NTF196642 OCY196642:ODB196642 OMU196642:OMX196642 OWQ196642:OWT196642 PGM196642:PGP196642 PQI196642:PQL196642 QAE196642:QAH196642 QKA196642:QKD196642 QTW196642:QTZ196642 RDS196642:RDV196642 RNO196642:RNR196642 RXK196642:RXN196642 SHG196642:SHJ196642 SRC196642:SRF196642 TAY196642:TBB196642 TKU196642:TKX196642 TUQ196642:TUT196642 UEM196642:UEP196642 UOI196642:UOL196642 UYE196642:UYH196642 VIA196642:VID196642 VRW196642:VRZ196642 WBS196642:WBV196642 WLO196642:WLR196642 WVK196642:WVN196642 C262178:F262178 IY262178:JB262178 SU262178:SX262178 ACQ262178:ACT262178 AMM262178:AMP262178 AWI262178:AWL262178 BGE262178:BGH262178 BQA262178:BQD262178 BZW262178:BZZ262178 CJS262178:CJV262178 CTO262178:CTR262178 DDK262178:DDN262178 DNG262178:DNJ262178 DXC262178:DXF262178 EGY262178:EHB262178 EQU262178:EQX262178 FAQ262178:FAT262178 FKM262178:FKP262178 FUI262178:FUL262178 GEE262178:GEH262178 GOA262178:GOD262178 GXW262178:GXZ262178 HHS262178:HHV262178 HRO262178:HRR262178 IBK262178:IBN262178 ILG262178:ILJ262178 IVC262178:IVF262178 JEY262178:JFB262178 JOU262178:JOX262178 JYQ262178:JYT262178 KIM262178:KIP262178 KSI262178:KSL262178 LCE262178:LCH262178 LMA262178:LMD262178 LVW262178:LVZ262178 MFS262178:MFV262178 MPO262178:MPR262178 MZK262178:MZN262178 NJG262178:NJJ262178 NTC262178:NTF262178 OCY262178:ODB262178 OMU262178:OMX262178 OWQ262178:OWT262178 PGM262178:PGP262178 PQI262178:PQL262178 QAE262178:QAH262178 QKA262178:QKD262178 QTW262178:QTZ262178 RDS262178:RDV262178 RNO262178:RNR262178 RXK262178:RXN262178 SHG262178:SHJ262178 SRC262178:SRF262178 TAY262178:TBB262178 TKU262178:TKX262178 TUQ262178:TUT262178 UEM262178:UEP262178 UOI262178:UOL262178 UYE262178:UYH262178 VIA262178:VID262178 VRW262178:VRZ262178 WBS262178:WBV262178 WLO262178:WLR262178 WVK262178:WVN262178 C327714:F327714 IY327714:JB327714 SU327714:SX327714 ACQ327714:ACT327714 AMM327714:AMP327714 AWI327714:AWL327714 BGE327714:BGH327714 BQA327714:BQD327714 BZW327714:BZZ327714 CJS327714:CJV327714 CTO327714:CTR327714 DDK327714:DDN327714 DNG327714:DNJ327714 DXC327714:DXF327714 EGY327714:EHB327714 EQU327714:EQX327714 FAQ327714:FAT327714 FKM327714:FKP327714 FUI327714:FUL327714 GEE327714:GEH327714 GOA327714:GOD327714 GXW327714:GXZ327714 HHS327714:HHV327714 HRO327714:HRR327714 IBK327714:IBN327714 ILG327714:ILJ327714 IVC327714:IVF327714 JEY327714:JFB327714 JOU327714:JOX327714 JYQ327714:JYT327714 KIM327714:KIP327714 KSI327714:KSL327714 LCE327714:LCH327714 LMA327714:LMD327714 LVW327714:LVZ327714 MFS327714:MFV327714 MPO327714:MPR327714 MZK327714:MZN327714 NJG327714:NJJ327714 NTC327714:NTF327714 OCY327714:ODB327714 OMU327714:OMX327714 OWQ327714:OWT327714 PGM327714:PGP327714 PQI327714:PQL327714 QAE327714:QAH327714 QKA327714:QKD327714 QTW327714:QTZ327714 RDS327714:RDV327714 RNO327714:RNR327714 RXK327714:RXN327714 SHG327714:SHJ327714 SRC327714:SRF327714 TAY327714:TBB327714 TKU327714:TKX327714 TUQ327714:TUT327714 UEM327714:UEP327714 UOI327714:UOL327714 UYE327714:UYH327714 VIA327714:VID327714 VRW327714:VRZ327714 WBS327714:WBV327714 WLO327714:WLR327714 WVK327714:WVN327714 C393250:F393250 IY393250:JB393250 SU393250:SX393250 ACQ393250:ACT393250 AMM393250:AMP393250 AWI393250:AWL393250 BGE393250:BGH393250 BQA393250:BQD393250 BZW393250:BZZ393250 CJS393250:CJV393250 CTO393250:CTR393250 DDK393250:DDN393250 DNG393250:DNJ393250 DXC393250:DXF393250 EGY393250:EHB393250 EQU393250:EQX393250 FAQ393250:FAT393250 FKM393250:FKP393250 FUI393250:FUL393250 GEE393250:GEH393250 GOA393250:GOD393250 GXW393250:GXZ393250 HHS393250:HHV393250 HRO393250:HRR393250 IBK393250:IBN393250 ILG393250:ILJ393250 IVC393250:IVF393250 JEY393250:JFB393250 JOU393250:JOX393250 JYQ393250:JYT393250 KIM393250:KIP393250 KSI393250:KSL393250 LCE393250:LCH393250 LMA393250:LMD393250 LVW393250:LVZ393250 MFS393250:MFV393250 MPO393250:MPR393250 MZK393250:MZN393250 NJG393250:NJJ393250 NTC393250:NTF393250 OCY393250:ODB393250 OMU393250:OMX393250 OWQ393250:OWT393250 PGM393250:PGP393250 PQI393250:PQL393250 QAE393250:QAH393250 QKA393250:QKD393250 QTW393250:QTZ393250 RDS393250:RDV393250 RNO393250:RNR393250 RXK393250:RXN393250 SHG393250:SHJ393250 SRC393250:SRF393250 TAY393250:TBB393250 TKU393250:TKX393250 TUQ393250:TUT393250 UEM393250:UEP393250 UOI393250:UOL393250 UYE393250:UYH393250 VIA393250:VID393250 VRW393250:VRZ393250 WBS393250:WBV393250 WLO393250:WLR393250 WVK393250:WVN393250 C458786:F458786 IY458786:JB458786 SU458786:SX458786 ACQ458786:ACT458786 AMM458786:AMP458786 AWI458786:AWL458786 BGE458786:BGH458786 BQA458786:BQD458786 BZW458786:BZZ458786 CJS458786:CJV458786 CTO458786:CTR458786 DDK458786:DDN458786 DNG458786:DNJ458786 DXC458786:DXF458786 EGY458786:EHB458786 EQU458786:EQX458786 FAQ458786:FAT458786 FKM458786:FKP458786 FUI458786:FUL458786 GEE458786:GEH458786 GOA458786:GOD458786 GXW458786:GXZ458786 HHS458786:HHV458786 HRO458786:HRR458786 IBK458786:IBN458786 ILG458786:ILJ458786 IVC458786:IVF458786 JEY458786:JFB458786 JOU458786:JOX458786 JYQ458786:JYT458786 KIM458786:KIP458786 KSI458786:KSL458786 LCE458786:LCH458786 LMA458786:LMD458786 LVW458786:LVZ458786 MFS458786:MFV458786 MPO458786:MPR458786 MZK458786:MZN458786 NJG458786:NJJ458786 NTC458786:NTF458786 OCY458786:ODB458786 OMU458786:OMX458786 OWQ458786:OWT458786 PGM458786:PGP458786 PQI458786:PQL458786 QAE458786:QAH458786 QKA458786:QKD458786 QTW458786:QTZ458786 RDS458786:RDV458786 RNO458786:RNR458786 RXK458786:RXN458786 SHG458786:SHJ458786 SRC458786:SRF458786 TAY458786:TBB458786 TKU458786:TKX458786 TUQ458786:TUT458786 UEM458786:UEP458786 UOI458786:UOL458786 UYE458786:UYH458786 VIA458786:VID458786 VRW458786:VRZ458786 WBS458786:WBV458786 WLO458786:WLR458786 WVK458786:WVN458786 C524322:F524322 IY524322:JB524322 SU524322:SX524322 ACQ524322:ACT524322 AMM524322:AMP524322 AWI524322:AWL524322 BGE524322:BGH524322 BQA524322:BQD524322 BZW524322:BZZ524322 CJS524322:CJV524322 CTO524322:CTR524322 DDK524322:DDN524322 DNG524322:DNJ524322 DXC524322:DXF524322 EGY524322:EHB524322 EQU524322:EQX524322 FAQ524322:FAT524322 FKM524322:FKP524322 FUI524322:FUL524322 GEE524322:GEH524322 GOA524322:GOD524322 GXW524322:GXZ524322 HHS524322:HHV524322 HRO524322:HRR524322 IBK524322:IBN524322 ILG524322:ILJ524322 IVC524322:IVF524322 JEY524322:JFB524322 JOU524322:JOX524322 JYQ524322:JYT524322 KIM524322:KIP524322 KSI524322:KSL524322 LCE524322:LCH524322 LMA524322:LMD524322 LVW524322:LVZ524322 MFS524322:MFV524322 MPO524322:MPR524322 MZK524322:MZN524322 NJG524322:NJJ524322 NTC524322:NTF524322 OCY524322:ODB524322 OMU524322:OMX524322 OWQ524322:OWT524322 PGM524322:PGP524322 PQI524322:PQL524322 QAE524322:QAH524322 QKA524322:QKD524322 QTW524322:QTZ524322 RDS524322:RDV524322 RNO524322:RNR524322 RXK524322:RXN524322 SHG524322:SHJ524322 SRC524322:SRF524322 TAY524322:TBB524322 TKU524322:TKX524322 TUQ524322:TUT524322 UEM524322:UEP524322 UOI524322:UOL524322 UYE524322:UYH524322 VIA524322:VID524322 VRW524322:VRZ524322 WBS524322:WBV524322 WLO524322:WLR524322 WVK524322:WVN524322 C589858:F589858 IY589858:JB589858 SU589858:SX589858 ACQ589858:ACT589858 AMM589858:AMP589858 AWI589858:AWL589858 BGE589858:BGH589858 BQA589858:BQD589858 BZW589858:BZZ589858 CJS589858:CJV589858 CTO589858:CTR589858 DDK589858:DDN589858 DNG589858:DNJ589858 DXC589858:DXF589858 EGY589858:EHB589858 EQU589858:EQX589858 FAQ589858:FAT589858 FKM589858:FKP589858 FUI589858:FUL589858 GEE589858:GEH589858 GOA589858:GOD589858 GXW589858:GXZ589858 HHS589858:HHV589858 HRO589858:HRR589858 IBK589858:IBN589858 ILG589858:ILJ589858 IVC589858:IVF589858 JEY589858:JFB589858 JOU589858:JOX589858 JYQ589858:JYT589858 KIM589858:KIP589858 KSI589858:KSL589858 LCE589858:LCH589858 LMA589858:LMD589858 LVW589858:LVZ589858 MFS589858:MFV589858 MPO589858:MPR589858 MZK589858:MZN589858 NJG589858:NJJ589858 NTC589858:NTF589858 OCY589858:ODB589858 OMU589858:OMX589858 OWQ589858:OWT589858 PGM589858:PGP589858 PQI589858:PQL589858 QAE589858:QAH589858 QKA589858:QKD589858 QTW589858:QTZ589858 RDS589858:RDV589858 RNO589858:RNR589858 RXK589858:RXN589858 SHG589858:SHJ589858 SRC589858:SRF589858 TAY589858:TBB589858 TKU589858:TKX589858 TUQ589858:TUT589858 UEM589858:UEP589858 UOI589858:UOL589858 UYE589858:UYH589858 VIA589858:VID589858 VRW589858:VRZ589858 WBS589858:WBV589858 WLO589858:WLR589858 WVK589858:WVN589858 C655394:F655394 IY655394:JB655394 SU655394:SX655394 ACQ655394:ACT655394 AMM655394:AMP655394 AWI655394:AWL655394 BGE655394:BGH655394 BQA655394:BQD655394 BZW655394:BZZ655394 CJS655394:CJV655394 CTO655394:CTR655394 DDK655394:DDN655394 DNG655394:DNJ655394 DXC655394:DXF655394 EGY655394:EHB655394 EQU655394:EQX655394 FAQ655394:FAT655394 FKM655394:FKP655394 FUI655394:FUL655394 GEE655394:GEH655394 GOA655394:GOD655394 GXW655394:GXZ655394 HHS655394:HHV655394 HRO655394:HRR655394 IBK655394:IBN655394 ILG655394:ILJ655394 IVC655394:IVF655394 JEY655394:JFB655394 JOU655394:JOX655394 JYQ655394:JYT655394 KIM655394:KIP655394 KSI655394:KSL655394 LCE655394:LCH655394 LMA655394:LMD655394 LVW655394:LVZ655394 MFS655394:MFV655394 MPO655394:MPR655394 MZK655394:MZN655394 NJG655394:NJJ655394 NTC655394:NTF655394 OCY655394:ODB655394 OMU655394:OMX655394 OWQ655394:OWT655394 PGM655394:PGP655394 PQI655394:PQL655394 QAE655394:QAH655394 QKA655394:QKD655394 QTW655394:QTZ655394 RDS655394:RDV655394 RNO655394:RNR655394 RXK655394:RXN655394 SHG655394:SHJ655394 SRC655394:SRF655394 TAY655394:TBB655394 TKU655394:TKX655394 TUQ655394:TUT655394 UEM655394:UEP655394 UOI655394:UOL655394 UYE655394:UYH655394 VIA655394:VID655394 VRW655394:VRZ655394 WBS655394:WBV655394 WLO655394:WLR655394 WVK655394:WVN655394 C720930:F720930 IY720930:JB720930 SU720930:SX720930 ACQ720930:ACT720930 AMM720930:AMP720930 AWI720930:AWL720930 BGE720930:BGH720930 BQA720930:BQD720930 BZW720930:BZZ720930 CJS720930:CJV720930 CTO720930:CTR720930 DDK720930:DDN720930 DNG720930:DNJ720930 DXC720930:DXF720930 EGY720930:EHB720930 EQU720930:EQX720930 FAQ720930:FAT720930 FKM720930:FKP720930 FUI720930:FUL720930 GEE720930:GEH720930 GOA720930:GOD720930 GXW720930:GXZ720930 HHS720930:HHV720930 HRO720930:HRR720930 IBK720930:IBN720930 ILG720930:ILJ720930 IVC720930:IVF720930 JEY720930:JFB720930 JOU720930:JOX720930 JYQ720930:JYT720930 KIM720930:KIP720930 KSI720930:KSL720930 LCE720930:LCH720930 LMA720930:LMD720930 LVW720930:LVZ720930 MFS720930:MFV720930 MPO720930:MPR720930 MZK720930:MZN720930 NJG720930:NJJ720930 NTC720930:NTF720930 OCY720930:ODB720930 OMU720930:OMX720930 OWQ720930:OWT720930 PGM720930:PGP720930 PQI720930:PQL720930 QAE720930:QAH720930 QKA720930:QKD720930 QTW720930:QTZ720930 RDS720930:RDV720930 RNO720930:RNR720930 RXK720930:RXN720930 SHG720930:SHJ720930 SRC720930:SRF720930 TAY720930:TBB720930 TKU720930:TKX720930 TUQ720930:TUT720930 UEM720930:UEP720930 UOI720930:UOL720930 UYE720930:UYH720930 VIA720930:VID720930 VRW720930:VRZ720930 WBS720930:WBV720930 WLO720930:WLR720930 WVK720930:WVN720930 C786466:F786466 IY786466:JB786466 SU786466:SX786466 ACQ786466:ACT786466 AMM786466:AMP786466 AWI786466:AWL786466 BGE786466:BGH786466 BQA786466:BQD786466 BZW786466:BZZ786466 CJS786466:CJV786466 CTO786466:CTR786466 DDK786466:DDN786466 DNG786466:DNJ786466 DXC786466:DXF786466 EGY786466:EHB786466 EQU786466:EQX786466 FAQ786466:FAT786466 FKM786466:FKP786466 FUI786466:FUL786466 GEE786466:GEH786466 GOA786466:GOD786466 GXW786466:GXZ786466 HHS786466:HHV786466 HRO786466:HRR786466 IBK786466:IBN786466 ILG786466:ILJ786466 IVC786466:IVF786466 JEY786466:JFB786466 JOU786466:JOX786466 JYQ786466:JYT786466 KIM786466:KIP786466 KSI786466:KSL786466 LCE786466:LCH786466 LMA786466:LMD786466 LVW786466:LVZ786466 MFS786466:MFV786466 MPO786466:MPR786466 MZK786466:MZN786466 NJG786466:NJJ786466 NTC786466:NTF786466 OCY786466:ODB786466 OMU786466:OMX786466 OWQ786466:OWT786466 PGM786466:PGP786466 PQI786466:PQL786466 QAE786466:QAH786466 QKA786466:QKD786466 QTW786466:QTZ786466 RDS786466:RDV786466 RNO786466:RNR786466 RXK786466:RXN786466 SHG786466:SHJ786466 SRC786466:SRF786466 TAY786466:TBB786466 TKU786466:TKX786466 TUQ786466:TUT786466 UEM786466:UEP786466 UOI786466:UOL786466 UYE786466:UYH786466 VIA786466:VID786466 VRW786466:VRZ786466 WBS786466:WBV786466 WLO786466:WLR786466 WVK786466:WVN786466 C852002:F852002 IY852002:JB852002 SU852002:SX852002 ACQ852002:ACT852002 AMM852002:AMP852002 AWI852002:AWL852002 BGE852002:BGH852002 BQA852002:BQD852002 BZW852002:BZZ852002 CJS852002:CJV852002 CTO852002:CTR852002 DDK852002:DDN852002 DNG852002:DNJ852002 DXC852002:DXF852002 EGY852002:EHB852002 EQU852002:EQX852002 FAQ852002:FAT852002 FKM852002:FKP852002 FUI852002:FUL852002 GEE852002:GEH852002 GOA852002:GOD852002 GXW852002:GXZ852002 HHS852002:HHV852002 HRO852002:HRR852002 IBK852002:IBN852002 ILG852002:ILJ852002 IVC852002:IVF852002 JEY852002:JFB852002 JOU852002:JOX852002 JYQ852002:JYT852002 KIM852002:KIP852002 KSI852002:KSL852002 LCE852002:LCH852002 LMA852002:LMD852002 LVW852002:LVZ852002 MFS852002:MFV852002 MPO852002:MPR852002 MZK852002:MZN852002 NJG852002:NJJ852002 NTC852002:NTF852002 OCY852002:ODB852002 OMU852002:OMX852002 OWQ852002:OWT852002 PGM852002:PGP852002 PQI852002:PQL852002 QAE852002:QAH852002 QKA852002:QKD852002 QTW852002:QTZ852002 RDS852002:RDV852002 RNO852002:RNR852002 RXK852002:RXN852002 SHG852002:SHJ852002 SRC852002:SRF852002 TAY852002:TBB852002 TKU852002:TKX852002 TUQ852002:TUT852002 UEM852002:UEP852002 UOI852002:UOL852002 UYE852002:UYH852002 VIA852002:VID852002 VRW852002:VRZ852002 WBS852002:WBV852002 WLO852002:WLR852002 WVK852002:WVN852002 C917538:F917538 IY917538:JB917538 SU917538:SX917538 ACQ917538:ACT917538 AMM917538:AMP917538 AWI917538:AWL917538 BGE917538:BGH917538 BQA917538:BQD917538 BZW917538:BZZ917538 CJS917538:CJV917538 CTO917538:CTR917538 DDK917538:DDN917538 DNG917538:DNJ917538 DXC917538:DXF917538 EGY917538:EHB917538 EQU917538:EQX917538 FAQ917538:FAT917538 FKM917538:FKP917538 FUI917538:FUL917538 GEE917538:GEH917538 GOA917538:GOD917538 GXW917538:GXZ917538 HHS917538:HHV917538 HRO917538:HRR917538 IBK917538:IBN917538 ILG917538:ILJ917538 IVC917538:IVF917538 JEY917538:JFB917538 JOU917538:JOX917538 JYQ917538:JYT917538 KIM917538:KIP917538 KSI917538:KSL917538 LCE917538:LCH917538 LMA917538:LMD917538 LVW917538:LVZ917538 MFS917538:MFV917538 MPO917538:MPR917538 MZK917538:MZN917538 NJG917538:NJJ917538 NTC917538:NTF917538 OCY917538:ODB917538 OMU917538:OMX917538 OWQ917538:OWT917538 PGM917538:PGP917538 PQI917538:PQL917538 QAE917538:QAH917538 QKA917538:QKD917538 QTW917538:QTZ917538 RDS917538:RDV917538 RNO917538:RNR917538 RXK917538:RXN917538 SHG917538:SHJ917538 SRC917538:SRF917538 TAY917538:TBB917538 TKU917538:TKX917538 TUQ917538:TUT917538 UEM917538:UEP917538 UOI917538:UOL917538 UYE917538:UYH917538 VIA917538:VID917538 VRW917538:VRZ917538 WBS917538:WBV917538 WLO917538:WLR917538 WVK917538:WVN917538 C983074:F983074 IY983074:JB983074 SU983074:SX983074 ACQ983074:ACT983074 AMM983074:AMP983074 AWI983074:AWL983074 BGE983074:BGH983074 BQA983074:BQD983074 BZW983074:BZZ983074 CJS983074:CJV983074 CTO983074:CTR983074 DDK983074:DDN983074 DNG983074:DNJ983074 DXC983074:DXF983074 EGY983074:EHB983074 EQU983074:EQX983074 FAQ983074:FAT983074 FKM983074:FKP983074 FUI983074:FUL983074 GEE983074:GEH983074 GOA983074:GOD983074 GXW983074:GXZ983074 HHS983074:HHV983074 HRO983074:HRR983074 IBK983074:IBN983074 ILG983074:ILJ983074 IVC983074:IVF983074 JEY983074:JFB983074 JOU983074:JOX983074 JYQ983074:JYT983074 KIM983074:KIP983074 KSI983074:KSL983074 LCE983074:LCH983074 LMA983074:LMD983074 LVW983074:LVZ983074 MFS983074:MFV983074 MPO983074:MPR983074 MZK983074:MZN983074 NJG983074:NJJ983074 NTC983074:NTF983074 OCY983074:ODB983074 OMU983074:OMX983074 OWQ983074:OWT983074 PGM983074:PGP983074 PQI983074:PQL983074 QAE983074:QAH983074 QKA983074:QKD983074 QTW983074:QTZ983074 RDS983074:RDV983074 RNO983074:RNR983074 RXK983074:RXN983074 SHG983074:SHJ983074 SRC983074:SRF983074 TAY983074:TBB983074 TKU983074:TKX983074 TUQ983074:TUT983074 UEM983074:UEP983074 UOI983074:UOL983074 UYE983074:UYH983074 VIA983074:VID983074 VRW983074:VRZ983074 WBS983074:WBV983074 WLO983074:WLR983074 WVK983074:WVN983074 C65527:F65527 IY65527:JB65527 SU65527:SX65527 ACQ65527:ACT65527 AMM65527:AMP65527 AWI65527:AWL65527 BGE65527:BGH65527 BQA65527:BQD65527 BZW65527:BZZ65527 CJS65527:CJV65527 CTO65527:CTR65527 DDK65527:DDN65527 DNG65527:DNJ65527 DXC65527:DXF65527 EGY65527:EHB65527 EQU65527:EQX65527 FAQ65527:FAT65527 FKM65527:FKP65527 FUI65527:FUL65527 GEE65527:GEH65527 GOA65527:GOD65527 GXW65527:GXZ65527 HHS65527:HHV65527 HRO65527:HRR65527 IBK65527:IBN65527 ILG65527:ILJ65527 IVC65527:IVF65527 JEY65527:JFB65527 JOU65527:JOX65527 JYQ65527:JYT65527 KIM65527:KIP65527 KSI65527:KSL65527 LCE65527:LCH65527 LMA65527:LMD65527 LVW65527:LVZ65527 MFS65527:MFV65527 MPO65527:MPR65527 MZK65527:MZN65527 NJG65527:NJJ65527 NTC65527:NTF65527 OCY65527:ODB65527 OMU65527:OMX65527 OWQ65527:OWT65527 PGM65527:PGP65527 PQI65527:PQL65527 QAE65527:QAH65527 QKA65527:QKD65527 QTW65527:QTZ65527 RDS65527:RDV65527 RNO65527:RNR65527 RXK65527:RXN65527 SHG65527:SHJ65527 SRC65527:SRF65527 TAY65527:TBB65527 TKU65527:TKX65527 TUQ65527:TUT65527 UEM65527:UEP65527 UOI65527:UOL65527 UYE65527:UYH65527 VIA65527:VID65527 VRW65527:VRZ65527 WBS65527:WBV65527 WLO65527:WLR65527 WVK65527:WVN65527 C131063:F131063 IY131063:JB131063 SU131063:SX131063 ACQ131063:ACT131063 AMM131063:AMP131063 AWI131063:AWL131063 BGE131063:BGH131063 BQA131063:BQD131063 BZW131063:BZZ131063 CJS131063:CJV131063 CTO131063:CTR131063 DDK131063:DDN131063 DNG131063:DNJ131063 DXC131063:DXF131063 EGY131063:EHB131063 EQU131063:EQX131063 FAQ131063:FAT131063 FKM131063:FKP131063 FUI131063:FUL131063 GEE131063:GEH131063 GOA131063:GOD131063 GXW131063:GXZ131063 HHS131063:HHV131063 HRO131063:HRR131063 IBK131063:IBN131063 ILG131063:ILJ131063 IVC131063:IVF131063 JEY131063:JFB131063 JOU131063:JOX131063 JYQ131063:JYT131063 KIM131063:KIP131063 KSI131063:KSL131063 LCE131063:LCH131063 LMA131063:LMD131063 LVW131063:LVZ131063 MFS131063:MFV131063 MPO131063:MPR131063 MZK131063:MZN131063 NJG131063:NJJ131063 NTC131063:NTF131063 OCY131063:ODB131063 OMU131063:OMX131063 OWQ131063:OWT131063 PGM131063:PGP131063 PQI131063:PQL131063 QAE131063:QAH131063 QKA131063:QKD131063 QTW131063:QTZ131063 RDS131063:RDV131063 RNO131063:RNR131063 RXK131063:RXN131063 SHG131063:SHJ131063 SRC131063:SRF131063 TAY131063:TBB131063 TKU131063:TKX131063 TUQ131063:TUT131063 UEM131063:UEP131063 UOI131063:UOL131063 UYE131063:UYH131063 VIA131063:VID131063 VRW131063:VRZ131063 WBS131063:WBV131063 WLO131063:WLR131063 WVK131063:WVN131063 C196599:F196599 IY196599:JB196599 SU196599:SX196599 ACQ196599:ACT196599 AMM196599:AMP196599 AWI196599:AWL196599 BGE196599:BGH196599 BQA196599:BQD196599 BZW196599:BZZ196599 CJS196599:CJV196599 CTO196599:CTR196599 DDK196599:DDN196599 DNG196599:DNJ196599 DXC196599:DXF196599 EGY196599:EHB196599 EQU196599:EQX196599 FAQ196599:FAT196599 FKM196599:FKP196599 FUI196599:FUL196599 GEE196599:GEH196599 GOA196599:GOD196599 GXW196599:GXZ196599 HHS196599:HHV196599 HRO196599:HRR196599 IBK196599:IBN196599 ILG196599:ILJ196599 IVC196599:IVF196599 JEY196599:JFB196599 JOU196599:JOX196599 JYQ196599:JYT196599 KIM196599:KIP196599 KSI196599:KSL196599 LCE196599:LCH196599 LMA196599:LMD196599 LVW196599:LVZ196599 MFS196599:MFV196599 MPO196599:MPR196599 MZK196599:MZN196599 NJG196599:NJJ196599 NTC196599:NTF196599 OCY196599:ODB196599 OMU196599:OMX196599 OWQ196599:OWT196599 PGM196599:PGP196599 PQI196599:PQL196599 QAE196599:QAH196599 QKA196599:QKD196599 QTW196599:QTZ196599 RDS196599:RDV196599 RNO196599:RNR196599 RXK196599:RXN196599 SHG196599:SHJ196599 SRC196599:SRF196599 TAY196599:TBB196599 TKU196599:TKX196599 TUQ196599:TUT196599 UEM196599:UEP196599 UOI196599:UOL196599 UYE196599:UYH196599 VIA196599:VID196599 VRW196599:VRZ196599 WBS196599:WBV196599 WLO196599:WLR196599 WVK196599:WVN196599 C262135:F262135 IY262135:JB262135 SU262135:SX262135 ACQ262135:ACT262135 AMM262135:AMP262135 AWI262135:AWL262135 BGE262135:BGH262135 BQA262135:BQD262135 BZW262135:BZZ262135 CJS262135:CJV262135 CTO262135:CTR262135 DDK262135:DDN262135 DNG262135:DNJ262135 DXC262135:DXF262135 EGY262135:EHB262135 EQU262135:EQX262135 FAQ262135:FAT262135 FKM262135:FKP262135 FUI262135:FUL262135 GEE262135:GEH262135 GOA262135:GOD262135 GXW262135:GXZ262135 HHS262135:HHV262135 HRO262135:HRR262135 IBK262135:IBN262135 ILG262135:ILJ262135 IVC262135:IVF262135 JEY262135:JFB262135 JOU262135:JOX262135 JYQ262135:JYT262135 KIM262135:KIP262135 KSI262135:KSL262135 LCE262135:LCH262135 LMA262135:LMD262135 LVW262135:LVZ262135 MFS262135:MFV262135 MPO262135:MPR262135 MZK262135:MZN262135 NJG262135:NJJ262135 NTC262135:NTF262135 OCY262135:ODB262135 OMU262135:OMX262135 OWQ262135:OWT262135 PGM262135:PGP262135 PQI262135:PQL262135 QAE262135:QAH262135 QKA262135:QKD262135 QTW262135:QTZ262135 RDS262135:RDV262135 RNO262135:RNR262135 RXK262135:RXN262135 SHG262135:SHJ262135 SRC262135:SRF262135 TAY262135:TBB262135 TKU262135:TKX262135 TUQ262135:TUT262135 UEM262135:UEP262135 UOI262135:UOL262135 UYE262135:UYH262135 VIA262135:VID262135 VRW262135:VRZ262135 WBS262135:WBV262135 WLO262135:WLR262135 WVK262135:WVN262135 C327671:F327671 IY327671:JB327671 SU327671:SX327671 ACQ327671:ACT327671 AMM327671:AMP327671 AWI327671:AWL327671 BGE327671:BGH327671 BQA327671:BQD327671 BZW327671:BZZ327671 CJS327671:CJV327671 CTO327671:CTR327671 DDK327671:DDN327671 DNG327671:DNJ327671 DXC327671:DXF327671 EGY327671:EHB327671 EQU327671:EQX327671 FAQ327671:FAT327671 FKM327671:FKP327671 FUI327671:FUL327671 GEE327671:GEH327671 GOA327671:GOD327671 GXW327671:GXZ327671 HHS327671:HHV327671 HRO327671:HRR327671 IBK327671:IBN327671 ILG327671:ILJ327671 IVC327671:IVF327671 JEY327671:JFB327671 JOU327671:JOX327671 JYQ327671:JYT327671 KIM327671:KIP327671 KSI327671:KSL327671 LCE327671:LCH327671 LMA327671:LMD327671 LVW327671:LVZ327671 MFS327671:MFV327671 MPO327671:MPR327671 MZK327671:MZN327671 NJG327671:NJJ327671 NTC327671:NTF327671 OCY327671:ODB327671 OMU327671:OMX327671 OWQ327671:OWT327671 PGM327671:PGP327671 PQI327671:PQL327671 QAE327671:QAH327671 QKA327671:QKD327671 QTW327671:QTZ327671 RDS327671:RDV327671 RNO327671:RNR327671 RXK327671:RXN327671 SHG327671:SHJ327671 SRC327671:SRF327671 TAY327671:TBB327671 TKU327671:TKX327671 TUQ327671:TUT327671 UEM327671:UEP327671 UOI327671:UOL327671 UYE327671:UYH327671 VIA327671:VID327671 VRW327671:VRZ327671 WBS327671:WBV327671 WLO327671:WLR327671 WVK327671:WVN327671 C393207:F393207 IY393207:JB393207 SU393207:SX393207 ACQ393207:ACT393207 AMM393207:AMP393207 AWI393207:AWL393207 BGE393207:BGH393207 BQA393207:BQD393207 BZW393207:BZZ393207 CJS393207:CJV393207 CTO393207:CTR393207 DDK393207:DDN393207 DNG393207:DNJ393207 DXC393207:DXF393207 EGY393207:EHB393207 EQU393207:EQX393207 FAQ393207:FAT393207 FKM393207:FKP393207 FUI393207:FUL393207 GEE393207:GEH393207 GOA393207:GOD393207 GXW393207:GXZ393207 HHS393207:HHV393207 HRO393207:HRR393207 IBK393207:IBN393207 ILG393207:ILJ393207 IVC393207:IVF393207 JEY393207:JFB393207 JOU393207:JOX393207 JYQ393207:JYT393207 KIM393207:KIP393207 KSI393207:KSL393207 LCE393207:LCH393207 LMA393207:LMD393207 LVW393207:LVZ393207 MFS393207:MFV393207 MPO393207:MPR393207 MZK393207:MZN393207 NJG393207:NJJ393207 NTC393207:NTF393207 OCY393207:ODB393207 OMU393207:OMX393207 OWQ393207:OWT393207 PGM393207:PGP393207 PQI393207:PQL393207 QAE393207:QAH393207 QKA393207:QKD393207 QTW393207:QTZ393207 RDS393207:RDV393207 RNO393207:RNR393207 RXK393207:RXN393207 SHG393207:SHJ393207 SRC393207:SRF393207 TAY393207:TBB393207 TKU393207:TKX393207 TUQ393207:TUT393207 UEM393207:UEP393207 UOI393207:UOL393207 UYE393207:UYH393207 VIA393207:VID393207 VRW393207:VRZ393207 WBS393207:WBV393207 WLO393207:WLR393207 WVK393207:WVN393207 C458743:F458743 IY458743:JB458743 SU458743:SX458743 ACQ458743:ACT458743 AMM458743:AMP458743 AWI458743:AWL458743 BGE458743:BGH458743 BQA458743:BQD458743 BZW458743:BZZ458743 CJS458743:CJV458743 CTO458743:CTR458743 DDK458743:DDN458743 DNG458743:DNJ458743 DXC458743:DXF458743 EGY458743:EHB458743 EQU458743:EQX458743 FAQ458743:FAT458743 FKM458743:FKP458743 FUI458743:FUL458743 GEE458743:GEH458743 GOA458743:GOD458743 GXW458743:GXZ458743 HHS458743:HHV458743 HRO458743:HRR458743 IBK458743:IBN458743 ILG458743:ILJ458743 IVC458743:IVF458743 JEY458743:JFB458743 JOU458743:JOX458743 JYQ458743:JYT458743 KIM458743:KIP458743 KSI458743:KSL458743 LCE458743:LCH458743 LMA458743:LMD458743 LVW458743:LVZ458743 MFS458743:MFV458743 MPO458743:MPR458743 MZK458743:MZN458743 NJG458743:NJJ458743 NTC458743:NTF458743 OCY458743:ODB458743 OMU458743:OMX458743 OWQ458743:OWT458743 PGM458743:PGP458743 PQI458743:PQL458743 QAE458743:QAH458743 QKA458743:QKD458743 QTW458743:QTZ458743 RDS458743:RDV458743 RNO458743:RNR458743 RXK458743:RXN458743 SHG458743:SHJ458743 SRC458743:SRF458743 TAY458743:TBB458743 TKU458743:TKX458743 TUQ458743:TUT458743 UEM458743:UEP458743 UOI458743:UOL458743 UYE458743:UYH458743 VIA458743:VID458743 VRW458743:VRZ458743 WBS458743:WBV458743 WLO458743:WLR458743 WVK458743:WVN458743 C524279:F524279 IY524279:JB524279 SU524279:SX524279 ACQ524279:ACT524279 AMM524279:AMP524279 AWI524279:AWL524279 BGE524279:BGH524279 BQA524279:BQD524279 BZW524279:BZZ524279 CJS524279:CJV524279 CTO524279:CTR524279 DDK524279:DDN524279 DNG524279:DNJ524279 DXC524279:DXF524279 EGY524279:EHB524279 EQU524279:EQX524279 FAQ524279:FAT524279 FKM524279:FKP524279 FUI524279:FUL524279 GEE524279:GEH524279 GOA524279:GOD524279 GXW524279:GXZ524279 HHS524279:HHV524279 HRO524279:HRR524279 IBK524279:IBN524279 ILG524279:ILJ524279 IVC524279:IVF524279 JEY524279:JFB524279 JOU524279:JOX524279 JYQ524279:JYT524279 KIM524279:KIP524279 KSI524279:KSL524279 LCE524279:LCH524279 LMA524279:LMD524279 LVW524279:LVZ524279 MFS524279:MFV524279 MPO524279:MPR524279 MZK524279:MZN524279 NJG524279:NJJ524279 NTC524279:NTF524279 OCY524279:ODB524279 OMU524279:OMX524279 OWQ524279:OWT524279 PGM524279:PGP524279 PQI524279:PQL524279 QAE524279:QAH524279 QKA524279:QKD524279 QTW524279:QTZ524279 RDS524279:RDV524279 RNO524279:RNR524279 RXK524279:RXN524279 SHG524279:SHJ524279 SRC524279:SRF524279 TAY524279:TBB524279 TKU524279:TKX524279 TUQ524279:TUT524279 UEM524279:UEP524279 UOI524279:UOL524279 UYE524279:UYH524279 VIA524279:VID524279 VRW524279:VRZ524279 WBS524279:WBV524279 WLO524279:WLR524279 WVK524279:WVN524279 C589815:F589815 IY589815:JB589815 SU589815:SX589815 ACQ589815:ACT589815 AMM589815:AMP589815 AWI589815:AWL589815 BGE589815:BGH589815 BQA589815:BQD589815 BZW589815:BZZ589815 CJS589815:CJV589815 CTO589815:CTR589815 DDK589815:DDN589815 DNG589815:DNJ589815 DXC589815:DXF589815 EGY589815:EHB589815 EQU589815:EQX589815 FAQ589815:FAT589815 FKM589815:FKP589815 FUI589815:FUL589815 GEE589815:GEH589815 GOA589815:GOD589815 GXW589815:GXZ589815 HHS589815:HHV589815 HRO589815:HRR589815 IBK589815:IBN589815 ILG589815:ILJ589815 IVC589815:IVF589815 JEY589815:JFB589815 JOU589815:JOX589815 JYQ589815:JYT589815 KIM589815:KIP589815 KSI589815:KSL589815 LCE589815:LCH589815 LMA589815:LMD589815 LVW589815:LVZ589815 MFS589815:MFV589815 MPO589815:MPR589815 MZK589815:MZN589815 NJG589815:NJJ589815 NTC589815:NTF589815 OCY589815:ODB589815 OMU589815:OMX589815 OWQ589815:OWT589815 PGM589815:PGP589815 PQI589815:PQL589815 QAE589815:QAH589815 QKA589815:QKD589815 QTW589815:QTZ589815 RDS589815:RDV589815 RNO589815:RNR589815 RXK589815:RXN589815 SHG589815:SHJ589815 SRC589815:SRF589815 TAY589815:TBB589815 TKU589815:TKX589815 TUQ589815:TUT589815 UEM589815:UEP589815 UOI589815:UOL589815 UYE589815:UYH589815 VIA589815:VID589815 VRW589815:VRZ589815 WBS589815:WBV589815 WLO589815:WLR589815 WVK589815:WVN589815 C655351:F655351 IY655351:JB655351 SU655351:SX655351 ACQ655351:ACT655351 AMM655351:AMP655351 AWI655351:AWL655351 BGE655351:BGH655351 BQA655351:BQD655351 BZW655351:BZZ655351 CJS655351:CJV655351 CTO655351:CTR655351 DDK655351:DDN655351 DNG655351:DNJ655351 DXC655351:DXF655351 EGY655351:EHB655351 EQU655351:EQX655351 FAQ655351:FAT655351 FKM655351:FKP655351 FUI655351:FUL655351 GEE655351:GEH655351 GOA655351:GOD655351 GXW655351:GXZ655351 HHS655351:HHV655351 HRO655351:HRR655351 IBK655351:IBN655351 ILG655351:ILJ655351 IVC655351:IVF655351 JEY655351:JFB655351 JOU655351:JOX655351 JYQ655351:JYT655351 KIM655351:KIP655351 KSI655351:KSL655351 LCE655351:LCH655351 LMA655351:LMD655351 LVW655351:LVZ655351 MFS655351:MFV655351 MPO655351:MPR655351 MZK655351:MZN655351 NJG655351:NJJ655351 NTC655351:NTF655351 OCY655351:ODB655351 OMU655351:OMX655351 OWQ655351:OWT655351 PGM655351:PGP655351 PQI655351:PQL655351 QAE655351:QAH655351 QKA655351:QKD655351 QTW655351:QTZ655351 RDS655351:RDV655351 RNO655351:RNR655351 RXK655351:RXN655351 SHG655351:SHJ655351 SRC655351:SRF655351 TAY655351:TBB655351 TKU655351:TKX655351 TUQ655351:TUT655351 UEM655351:UEP655351 UOI655351:UOL655351 UYE655351:UYH655351 VIA655351:VID655351 VRW655351:VRZ655351 WBS655351:WBV655351 WLO655351:WLR655351 WVK655351:WVN655351 C720887:F720887 IY720887:JB720887 SU720887:SX720887 ACQ720887:ACT720887 AMM720887:AMP720887 AWI720887:AWL720887 BGE720887:BGH720887 BQA720887:BQD720887 BZW720887:BZZ720887 CJS720887:CJV720887 CTO720887:CTR720887 DDK720887:DDN720887 DNG720887:DNJ720887 DXC720887:DXF720887 EGY720887:EHB720887 EQU720887:EQX720887 FAQ720887:FAT720887 FKM720887:FKP720887 FUI720887:FUL720887 GEE720887:GEH720887 GOA720887:GOD720887 GXW720887:GXZ720887 HHS720887:HHV720887 HRO720887:HRR720887 IBK720887:IBN720887 ILG720887:ILJ720887 IVC720887:IVF720887 JEY720887:JFB720887 JOU720887:JOX720887 JYQ720887:JYT720887 KIM720887:KIP720887 KSI720887:KSL720887 LCE720887:LCH720887 LMA720887:LMD720887 LVW720887:LVZ720887 MFS720887:MFV720887 MPO720887:MPR720887 MZK720887:MZN720887 NJG720887:NJJ720887 NTC720887:NTF720887 OCY720887:ODB720887 OMU720887:OMX720887 OWQ720887:OWT720887 PGM720887:PGP720887 PQI720887:PQL720887 QAE720887:QAH720887 QKA720887:QKD720887 QTW720887:QTZ720887 RDS720887:RDV720887 RNO720887:RNR720887 RXK720887:RXN720887 SHG720887:SHJ720887 SRC720887:SRF720887 TAY720887:TBB720887 TKU720887:TKX720887 TUQ720887:TUT720887 UEM720887:UEP720887 UOI720887:UOL720887 UYE720887:UYH720887 VIA720887:VID720887 VRW720887:VRZ720887 WBS720887:WBV720887 WLO720887:WLR720887 WVK720887:WVN720887 C786423:F786423 IY786423:JB786423 SU786423:SX786423 ACQ786423:ACT786423 AMM786423:AMP786423 AWI786423:AWL786423 BGE786423:BGH786423 BQA786423:BQD786423 BZW786423:BZZ786423 CJS786423:CJV786423 CTO786423:CTR786423 DDK786423:DDN786423 DNG786423:DNJ786423 DXC786423:DXF786423 EGY786423:EHB786423 EQU786423:EQX786423 FAQ786423:FAT786423 FKM786423:FKP786423 FUI786423:FUL786423 GEE786423:GEH786423 GOA786423:GOD786423 GXW786423:GXZ786423 HHS786423:HHV786423 HRO786423:HRR786423 IBK786423:IBN786423 ILG786423:ILJ786423 IVC786423:IVF786423 JEY786423:JFB786423 JOU786423:JOX786423 JYQ786423:JYT786423 KIM786423:KIP786423 KSI786423:KSL786423 LCE786423:LCH786423 LMA786423:LMD786423 LVW786423:LVZ786423 MFS786423:MFV786423 MPO786423:MPR786423 MZK786423:MZN786423 NJG786423:NJJ786423 NTC786423:NTF786423 OCY786423:ODB786423 OMU786423:OMX786423 OWQ786423:OWT786423 PGM786423:PGP786423 PQI786423:PQL786423 QAE786423:QAH786423 QKA786423:QKD786423 QTW786423:QTZ786423 RDS786423:RDV786423 RNO786423:RNR786423 RXK786423:RXN786423 SHG786423:SHJ786423 SRC786423:SRF786423 TAY786423:TBB786423 TKU786423:TKX786423 TUQ786423:TUT786423 UEM786423:UEP786423 UOI786423:UOL786423 UYE786423:UYH786423 VIA786423:VID786423 VRW786423:VRZ786423 WBS786423:WBV786423 WLO786423:WLR786423 WVK786423:WVN786423 C851959:F851959 IY851959:JB851959 SU851959:SX851959 ACQ851959:ACT851959 AMM851959:AMP851959 AWI851959:AWL851959 BGE851959:BGH851959 BQA851959:BQD851959 BZW851959:BZZ851959 CJS851959:CJV851959 CTO851959:CTR851959 DDK851959:DDN851959 DNG851959:DNJ851959 DXC851959:DXF851959 EGY851959:EHB851959 EQU851959:EQX851959 FAQ851959:FAT851959 FKM851959:FKP851959 FUI851959:FUL851959 GEE851959:GEH851959 GOA851959:GOD851959 GXW851959:GXZ851959 HHS851959:HHV851959 HRO851959:HRR851959 IBK851959:IBN851959 ILG851959:ILJ851959 IVC851959:IVF851959 JEY851959:JFB851959 JOU851959:JOX851959 JYQ851959:JYT851959 KIM851959:KIP851959 KSI851959:KSL851959 LCE851959:LCH851959 LMA851959:LMD851959 LVW851959:LVZ851959 MFS851959:MFV851959 MPO851959:MPR851959 MZK851959:MZN851959 NJG851959:NJJ851959 NTC851959:NTF851959 OCY851959:ODB851959 OMU851959:OMX851959 OWQ851959:OWT851959 PGM851959:PGP851959 PQI851959:PQL851959 QAE851959:QAH851959 QKA851959:QKD851959 QTW851959:QTZ851959 RDS851959:RDV851959 RNO851959:RNR851959 RXK851959:RXN851959 SHG851959:SHJ851959 SRC851959:SRF851959 TAY851959:TBB851959 TKU851959:TKX851959 TUQ851959:TUT851959 UEM851959:UEP851959 UOI851959:UOL851959 UYE851959:UYH851959 VIA851959:VID851959 VRW851959:VRZ851959 WBS851959:WBV851959 WLO851959:WLR851959 WVK851959:WVN851959 C917495:F917495 IY917495:JB917495 SU917495:SX917495 ACQ917495:ACT917495 AMM917495:AMP917495 AWI917495:AWL917495 BGE917495:BGH917495 BQA917495:BQD917495 BZW917495:BZZ917495 CJS917495:CJV917495 CTO917495:CTR917495 DDK917495:DDN917495 DNG917495:DNJ917495 DXC917495:DXF917495 EGY917495:EHB917495 EQU917495:EQX917495 FAQ917495:FAT917495 FKM917495:FKP917495 FUI917495:FUL917495 GEE917495:GEH917495 GOA917495:GOD917495 GXW917495:GXZ917495 HHS917495:HHV917495 HRO917495:HRR917495 IBK917495:IBN917495 ILG917495:ILJ917495 IVC917495:IVF917495 JEY917495:JFB917495 JOU917495:JOX917495 JYQ917495:JYT917495 KIM917495:KIP917495 KSI917495:KSL917495 LCE917495:LCH917495 LMA917495:LMD917495 LVW917495:LVZ917495 MFS917495:MFV917495 MPO917495:MPR917495 MZK917495:MZN917495 NJG917495:NJJ917495 NTC917495:NTF917495 OCY917495:ODB917495 OMU917495:OMX917495 OWQ917495:OWT917495 PGM917495:PGP917495 PQI917495:PQL917495 QAE917495:QAH917495 QKA917495:QKD917495 QTW917495:QTZ917495 RDS917495:RDV917495 RNO917495:RNR917495 RXK917495:RXN917495 SHG917495:SHJ917495 SRC917495:SRF917495 TAY917495:TBB917495 TKU917495:TKX917495 TUQ917495:TUT917495 UEM917495:UEP917495 UOI917495:UOL917495 UYE917495:UYH917495 VIA917495:VID917495 VRW917495:VRZ917495 WBS917495:WBV917495 WLO917495:WLR917495 WVK917495:WVN917495 C983031:F983031 IY983031:JB983031 SU983031:SX983031 ACQ983031:ACT983031 AMM983031:AMP983031 AWI983031:AWL983031 BGE983031:BGH983031 BQA983031:BQD983031 BZW983031:BZZ983031 CJS983031:CJV983031 CTO983031:CTR983031 DDK983031:DDN983031 DNG983031:DNJ983031 DXC983031:DXF983031 EGY983031:EHB983031 EQU983031:EQX983031 FAQ983031:FAT983031 FKM983031:FKP983031 FUI983031:FUL983031 GEE983031:GEH983031 GOA983031:GOD983031 GXW983031:GXZ983031 HHS983031:HHV983031 HRO983031:HRR983031 IBK983031:IBN983031 ILG983031:ILJ983031 IVC983031:IVF983031 JEY983031:JFB983031 JOU983031:JOX983031 JYQ983031:JYT983031 KIM983031:KIP983031 KSI983031:KSL983031 LCE983031:LCH983031 LMA983031:LMD983031 LVW983031:LVZ983031 MFS983031:MFV983031 MPO983031:MPR983031 MZK983031:MZN983031 NJG983031:NJJ983031 NTC983031:NTF983031 OCY983031:ODB983031 OMU983031:OMX983031 OWQ983031:OWT983031 PGM983031:PGP983031 PQI983031:PQL983031 QAE983031:QAH983031 QKA983031:QKD983031 QTW983031:QTZ983031 RDS983031:RDV983031 RNO983031:RNR983031 RXK983031:RXN983031 SHG983031:SHJ983031 SRC983031:SRF983031 TAY983031:TBB983031 TKU983031:TKX983031 TUQ983031:TUT983031 UEM983031:UEP983031 UOI983031:UOL983031 UYE983031:UYH983031 VIA983031:VID983031 VRW983031:VRZ983031 WBS983031:WBV983031 WLO983031:WLR983031 WVK983031:WVN983031 C65529:F65529 IY65529:JB65529 SU65529:SX65529 ACQ65529:ACT65529 AMM65529:AMP65529 AWI65529:AWL65529 BGE65529:BGH65529 BQA65529:BQD65529 BZW65529:BZZ65529 CJS65529:CJV65529 CTO65529:CTR65529 DDK65529:DDN65529 DNG65529:DNJ65529 DXC65529:DXF65529 EGY65529:EHB65529 EQU65529:EQX65529 FAQ65529:FAT65529 FKM65529:FKP65529 FUI65529:FUL65529 GEE65529:GEH65529 GOA65529:GOD65529 GXW65529:GXZ65529 HHS65529:HHV65529 HRO65529:HRR65529 IBK65529:IBN65529 ILG65529:ILJ65529 IVC65529:IVF65529 JEY65529:JFB65529 JOU65529:JOX65529 JYQ65529:JYT65529 KIM65529:KIP65529 KSI65529:KSL65529 LCE65529:LCH65529 LMA65529:LMD65529 LVW65529:LVZ65529 MFS65529:MFV65529 MPO65529:MPR65529 MZK65529:MZN65529 NJG65529:NJJ65529 NTC65529:NTF65529 OCY65529:ODB65529 OMU65529:OMX65529 OWQ65529:OWT65529 PGM65529:PGP65529 PQI65529:PQL65529 QAE65529:QAH65529 QKA65529:QKD65529 QTW65529:QTZ65529 RDS65529:RDV65529 RNO65529:RNR65529 RXK65529:RXN65529 SHG65529:SHJ65529 SRC65529:SRF65529 TAY65529:TBB65529 TKU65529:TKX65529 TUQ65529:TUT65529 UEM65529:UEP65529 UOI65529:UOL65529 UYE65529:UYH65529 VIA65529:VID65529 VRW65529:VRZ65529 WBS65529:WBV65529 WLO65529:WLR65529 WVK65529:WVN65529 C131065:F131065 IY131065:JB131065 SU131065:SX131065 ACQ131065:ACT131065 AMM131065:AMP131065 AWI131065:AWL131065 BGE131065:BGH131065 BQA131065:BQD131065 BZW131065:BZZ131065 CJS131065:CJV131065 CTO131065:CTR131065 DDK131065:DDN131065 DNG131065:DNJ131065 DXC131065:DXF131065 EGY131065:EHB131065 EQU131065:EQX131065 FAQ131065:FAT131065 FKM131065:FKP131065 FUI131065:FUL131065 GEE131065:GEH131065 GOA131065:GOD131065 GXW131065:GXZ131065 HHS131065:HHV131065 HRO131065:HRR131065 IBK131065:IBN131065 ILG131065:ILJ131065 IVC131065:IVF131065 JEY131065:JFB131065 JOU131065:JOX131065 JYQ131065:JYT131065 KIM131065:KIP131065 KSI131065:KSL131065 LCE131065:LCH131065 LMA131065:LMD131065 LVW131065:LVZ131065 MFS131065:MFV131065 MPO131065:MPR131065 MZK131065:MZN131065 NJG131065:NJJ131065 NTC131065:NTF131065 OCY131065:ODB131065 OMU131065:OMX131065 OWQ131065:OWT131065 PGM131065:PGP131065 PQI131065:PQL131065 QAE131065:QAH131065 QKA131065:QKD131065 QTW131065:QTZ131065 RDS131065:RDV131065 RNO131065:RNR131065 RXK131065:RXN131065 SHG131065:SHJ131065 SRC131065:SRF131065 TAY131065:TBB131065 TKU131065:TKX131065 TUQ131065:TUT131065 UEM131065:UEP131065 UOI131065:UOL131065 UYE131065:UYH131065 VIA131065:VID131065 VRW131065:VRZ131065 WBS131065:WBV131065 WLO131065:WLR131065 WVK131065:WVN131065 C196601:F196601 IY196601:JB196601 SU196601:SX196601 ACQ196601:ACT196601 AMM196601:AMP196601 AWI196601:AWL196601 BGE196601:BGH196601 BQA196601:BQD196601 BZW196601:BZZ196601 CJS196601:CJV196601 CTO196601:CTR196601 DDK196601:DDN196601 DNG196601:DNJ196601 DXC196601:DXF196601 EGY196601:EHB196601 EQU196601:EQX196601 FAQ196601:FAT196601 FKM196601:FKP196601 FUI196601:FUL196601 GEE196601:GEH196601 GOA196601:GOD196601 GXW196601:GXZ196601 HHS196601:HHV196601 HRO196601:HRR196601 IBK196601:IBN196601 ILG196601:ILJ196601 IVC196601:IVF196601 JEY196601:JFB196601 JOU196601:JOX196601 JYQ196601:JYT196601 KIM196601:KIP196601 KSI196601:KSL196601 LCE196601:LCH196601 LMA196601:LMD196601 LVW196601:LVZ196601 MFS196601:MFV196601 MPO196601:MPR196601 MZK196601:MZN196601 NJG196601:NJJ196601 NTC196601:NTF196601 OCY196601:ODB196601 OMU196601:OMX196601 OWQ196601:OWT196601 PGM196601:PGP196601 PQI196601:PQL196601 QAE196601:QAH196601 QKA196601:QKD196601 QTW196601:QTZ196601 RDS196601:RDV196601 RNO196601:RNR196601 RXK196601:RXN196601 SHG196601:SHJ196601 SRC196601:SRF196601 TAY196601:TBB196601 TKU196601:TKX196601 TUQ196601:TUT196601 UEM196601:UEP196601 UOI196601:UOL196601 UYE196601:UYH196601 VIA196601:VID196601 VRW196601:VRZ196601 WBS196601:WBV196601 WLO196601:WLR196601 WVK196601:WVN196601 C262137:F262137 IY262137:JB262137 SU262137:SX262137 ACQ262137:ACT262137 AMM262137:AMP262137 AWI262137:AWL262137 BGE262137:BGH262137 BQA262137:BQD262137 BZW262137:BZZ262137 CJS262137:CJV262137 CTO262137:CTR262137 DDK262137:DDN262137 DNG262137:DNJ262137 DXC262137:DXF262137 EGY262137:EHB262137 EQU262137:EQX262137 FAQ262137:FAT262137 FKM262137:FKP262137 FUI262137:FUL262137 GEE262137:GEH262137 GOA262137:GOD262137 GXW262137:GXZ262137 HHS262137:HHV262137 HRO262137:HRR262137 IBK262137:IBN262137 ILG262137:ILJ262137 IVC262137:IVF262137 JEY262137:JFB262137 JOU262137:JOX262137 JYQ262137:JYT262137 KIM262137:KIP262137 KSI262137:KSL262137 LCE262137:LCH262137 LMA262137:LMD262137 LVW262137:LVZ262137 MFS262137:MFV262137 MPO262137:MPR262137 MZK262137:MZN262137 NJG262137:NJJ262137 NTC262137:NTF262137 OCY262137:ODB262137 OMU262137:OMX262137 OWQ262137:OWT262137 PGM262137:PGP262137 PQI262137:PQL262137 QAE262137:QAH262137 QKA262137:QKD262137 QTW262137:QTZ262137 RDS262137:RDV262137 RNO262137:RNR262137 RXK262137:RXN262137 SHG262137:SHJ262137 SRC262137:SRF262137 TAY262137:TBB262137 TKU262137:TKX262137 TUQ262137:TUT262137 UEM262137:UEP262137 UOI262137:UOL262137 UYE262137:UYH262137 VIA262137:VID262137 VRW262137:VRZ262137 WBS262137:WBV262137 WLO262137:WLR262137 WVK262137:WVN262137 C327673:F327673 IY327673:JB327673 SU327673:SX327673 ACQ327673:ACT327673 AMM327673:AMP327673 AWI327673:AWL327673 BGE327673:BGH327673 BQA327673:BQD327673 BZW327673:BZZ327673 CJS327673:CJV327673 CTO327673:CTR327673 DDK327673:DDN327673 DNG327673:DNJ327673 DXC327673:DXF327673 EGY327673:EHB327673 EQU327673:EQX327673 FAQ327673:FAT327673 FKM327673:FKP327673 FUI327673:FUL327673 GEE327673:GEH327673 GOA327673:GOD327673 GXW327673:GXZ327673 HHS327673:HHV327673 HRO327673:HRR327673 IBK327673:IBN327673 ILG327673:ILJ327673 IVC327673:IVF327673 JEY327673:JFB327673 JOU327673:JOX327673 JYQ327673:JYT327673 KIM327673:KIP327673 KSI327673:KSL327673 LCE327673:LCH327673 LMA327673:LMD327673 LVW327673:LVZ327673 MFS327673:MFV327673 MPO327673:MPR327673 MZK327673:MZN327673 NJG327673:NJJ327673 NTC327673:NTF327673 OCY327673:ODB327673 OMU327673:OMX327673 OWQ327673:OWT327673 PGM327673:PGP327673 PQI327673:PQL327673 QAE327673:QAH327673 QKA327673:QKD327673 QTW327673:QTZ327673 RDS327673:RDV327673 RNO327673:RNR327673 RXK327673:RXN327673 SHG327673:SHJ327673 SRC327673:SRF327673 TAY327673:TBB327673 TKU327673:TKX327673 TUQ327673:TUT327673 UEM327673:UEP327673 UOI327673:UOL327673 UYE327673:UYH327673 VIA327673:VID327673 VRW327673:VRZ327673 WBS327673:WBV327673 WLO327673:WLR327673 WVK327673:WVN327673 C393209:F393209 IY393209:JB393209 SU393209:SX393209 ACQ393209:ACT393209 AMM393209:AMP393209 AWI393209:AWL393209 BGE393209:BGH393209 BQA393209:BQD393209 BZW393209:BZZ393209 CJS393209:CJV393209 CTO393209:CTR393209 DDK393209:DDN393209 DNG393209:DNJ393209 DXC393209:DXF393209 EGY393209:EHB393209 EQU393209:EQX393209 FAQ393209:FAT393209 FKM393209:FKP393209 FUI393209:FUL393209 GEE393209:GEH393209 GOA393209:GOD393209 GXW393209:GXZ393209 HHS393209:HHV393209 HRO393209:HRR393209 IBK393209:IBN393209 ILG393209:ILJ393209 IVC393209:IVF393209 JEY393209:JFB393209 JOU393209:JOX393209 JYQ393209:JYT393209 KIM393209:KIP393209 KSI393209:KSL393209 LCE393209:LCH393209 LMA393209:LMD393209 LVW393209:LVZ393209 MFS393209:MFV393209 MPO393209:MPR393209 MZK393209:MZN393209 NJG393209:NJJ393209 NTC393209:NTF393209 OCY393209:ODB393209 OMU393209:OMX393209 OWQ393209:OWT393209 PGM393209:PGP393209 PQI393209:PQL393209 QAE393209:QAH393209 QKA393209:QKD393209 QTW393209:QTZ393209 RDS393209:RDV393209 RNO393209:RNR393209 RXK393209:RXN393209 SHG393209:SHJ393209 SRC393209:SRF393209 TAY393209:TBB393209 TKU393209:TKX393209 TUQ393209:TUT393209 UEM393209:UEP393209 UOI393209:UOL393209 UYE393209:UYH393209 VIA393209:VID393209 VRW393209:VRZ393209 WBS393209:WBV393209 WLO393209:WLR393209 WVK393209:WVN393209 C458745:F458745 IY458745:JB458745 SU458745:SX458745 ACQ458745:ACT458745 AMM458745:AMP458745 AWI458745:AWL458745 BGE458745:BGH458745 BQA458745:BQD458745 BZW458745:BZZ458745 CJS458745:CJV458745 CTO458745:CTR458745 DDK458745:DDN458745 DNG458745:DNJ458745 DXC458745:DXF458745 EGY458745:EHB458745 EQU458745:EQX458745 FAQ458745:FAT458745 FKM458745:FKP458745 FUI458745:FUL458745 GEE458745:GEH458745 GOA458745:GOD458745 GXW458745:GXZ458745 HHS458745:HHV458745 HRO458745:HRR458745 IBK458745:IBN458745 ILG458745:ILJ458745 IVC458745:IVF458745 JEY458745:JFB458745 JOU458745:JOX458745 JYQ458745:JYT458745 KIM458745:KIP458745 KSI458745:KSL458745 LCE458745:LCH458745 LMA458745:LMD458745 LVW458745:LVZ458745 MFS458745:MFV458745 MPO458745:MPR458745 MZK458745:MZN458745 NJG458745:NJJ458745 NTC458745:NTF458745 OCY458745:ODB458745 OMU458745:OMX458745 OWQ458745:OWT458745 PGM458745:PGP458745 PQI458745:PQL458745 QAE458745:QAH458745 QKA458745:QKD458745 QTW458745:QTZ458745 RDS458745:RDV458745 RNO458745:RNR458745 RXK458745:RXN458745 SHG458745:SHJ458745 SRC458745:SRF458745 TAY458745:TBB458745 TKU458745:TKX458745 TUQ458745:TUT458745 UEM458745:UEP458745 UOI458745:UOL458745 UYE458745:UYH458745 VIA458745:VID458745 VRW458745:VRZ458745 WBS458745:WBV458745 WLO458745:WLR458745 WVK458745:WVN458745 C524281:F524281 IY524281:JB524281 SU524281:SX524281 ACQ524281:ACT524281 AMM524281:AMP524281 AWI524281:AWL524281 BGE524281:BGH524281 BQA524281:BQD524281 BZW524281:BZZ524281 CJS524281:CJV524281 CTO524281:CTR524281 DDK524281:DDN524281 DNG524281:DNJ524281 DXC524281:DXF524281 EGY524281:EHB524281 EQU524281:EQX524281 FAQ524281:FAT524281 FKM524281:FKP524281 FUI524281:FUL524281 GEE524281:GEH524281 GOA524281:GOD524281 GXW524281:GXZ524281 HHS524281:HHV524281 HRO524281:HRR524281 IBK524281:IBN524281 ILG524281:ILJ524281 IVC524281:IVF524281 JEY524281:JFB524281 JOU524281:JOX524281 JYQ524281:JYT524281 KIM524281:KIP524281 KSI524281:KSL524281 LCE524281:LCH524281 LMA524281:LMD524281 LVW524281:LVZ524281 MFS524281:MFV524281 MPO524281:MPR524281 MZK524281:MZN524281 NJG524281:NJJ524281 NTC524281:NTF524281 OCY524281:ODB524281 OMU524281:OMX524281 OWQ524281:OWT524281 PGM524281:PGP524281 PQI524281:PQL524281 QAE524281:QAH524281 QKA524281:QKD524281 QTW524281:QTZ524281 RDS524281:RDV524281 RNO524281:RNR524281 RXK524281:RXN524281 SHG524281:SHJ524281 SRC524281:SRF524281 TAY524281:TBB524281 TKU524281:TKX524281 TUQ524281:TUT524281 UEM524281:UEP524281 UOI524281:UOL524281 UYE524281:UYH524281 VIA524281:VID524281 VRW524281:VRZ524281 WBS524281:WBV524281 WLO524281:WLR524281 WVK524281:WVN524281 C589817:F589817 IY589817:JB589817 SU589817:SX589817 ACQ589817:ACT589817 AMM589817:AMP589817 AWI589817:AWL589817 BGE589817:BGH589817 BQA589817:BQD589817 BZW589817:BZZ589817 CJS589817:CJV589817 CTO589817:CTR589817 DDK589817:DDN589817 DNG589817:DNJ589817 DXC589817:DXF589817 EGY589817:EHB589817 EQU589817:EQX589817 FAQ589817:FAT589817 FKM589817:FKP589817 FUI589817:FUL589817 GEE589817:GEH589817 GOA589817:GOD589817 GXW589817:GXZ589817 HHS589817:HHV589817 HRO589817:HRR589817 IBK589817:IBN589817 ILG589817:ILJ589817 IVC589817:IVF589817 JEY589817:JFB589817 JOU589817:JOX589817 JYQ589817:JYT589817 KIM589817:KIP589817 KSI589817:KSL589817 LCE589817:LCH589817 LMA589817:LMD589817 LVW589817:LVZ589817 MFS589817:MFV589817 MPO589817:MPR589817 MZK589817:MZN589817 NJG589817:NJJ589817 NTC589817:NTF589817 OCY589817:ODB589817 OMU589817:OMX589817 OWQ589817:OWT589817 PGM589817:PGP589817 PQI589817:PQL589817 QAE589817:QAH589817 QKA589817:QKD589817 QTW589817:QTZ589817 RDS589817:RDV589817 RNO589817:RNR589817 RXK589817:RXN589817 SHG589817:SHJ589817 SRC589817:SRF589817 TAY589817:TBB589817 TKU589817:TKX589817 TUQ589817:TUT589817 UEM589817:UEP589817 UOI589817:UOL589817 UYE589817:UYH589817 VIA589817:VID589817 VRW589817:VRZ589817 WBS589817:WBV589817 WLO589817:WLR589817 WVK589817:WVN589817 C655353:F655353 IY655353:JB655353 SU655353:SX655353 ACQ655353:ACT655353 AMM655353:AMP655353 AWI655353:AWL655353 BGE655353:BGH655353 BQA655353:BQD655353 BZW655353:BZZ655353 CJS655353:CJV655353 CTO655353:CTR655353 DDK655353:DDN655353 DNG655353:DNJ655353 DXC655353:DXF655353 EGY655353:EHB655353 EQU655353:EQX655353 FAQ655353:FAT655353 FKM655353:FKP655353 FUI655353:FUL655353 GEE655353:GEH655353 GOA655353:GOD655353 GXW655353:GXZ655353 HHS655353:HHV655353 HRO655353:HRR655353 IBK655353:IBN655353 ILG655353:ILJ655353 IVC655353:IVF655353 JEY655353:JFB655353 JOU655353:JOX655353 JYQ655353:JYT655353 KIM655353:KIP655353 KSI655353:KSL655353 LCE655353:LCH655353 LMA655353:LMD655353 LVW655353:LVZ655353 MFS655353:MFV655353 MPO655353:MPR655353 MZK655353:MZN655353 NJG655353:NJJ655353 NTC655353:NTF655353 OCY655353:ODB655353 OMU655353:OMX655353 OWQ655353:OWT655353 PGM655353:PGP655353 PQI655353:PQL655353 QAE655353:QAH655353 QKA655353:QKD655353 QTW655353:QTZ655353 RDS655353:RDV655353 RNO655353:RNR655353 RXK655353:RXN655353 SHG655353:SHJ655353 SRC655353:SRF655353 TAY655353:TBB655353 TKU655353:TKX655353 TUQ655353:TUT655353 UEM655353:UEP655353 UOI655353:UOL655353 UYE655353:UYH655353 VIA655353:VID655353 VRW655353:VRZ655353 WBS655353:WBV655353 WLO655353:WLR655353 WVK655353:WVN655353 C720889:F720889 IY720889:JB720889 SU720889:SX720889 ACQ720889:ACT720889 AMM720889:AMP720889 AWI720889:AWL720889 BGE720889:BGH720889 BQA720889:BQD720889 BZW720889:BZZ720889 CJS720889:CJV720889 CTO720889:CTR720889 DDK720889:DDN720889 DNG720889:DNJ720889 DXC720889:DXF720889 EGY720889:EHB720889 EQU720889:EQX720889 FAQ720889:FAT720889 FKM720889:FKP720889 FUI720889:FUL720889 GEE720889:GEH720889 GOA720889:GOD720889 GXW720889:GXZ720889 HHS720889:HHV720889 HRO720889:HRR720889 IBK720889:IBN720889 ILG720889:ILJ720889 IVC720889:IVF720889 JEY720889:JFB720889 JOU720889:JOX720889 JYQ720889:JYT720889 KIM720889:KIP720889 KSI720889:KSL720889 LCE720889:LCH720889 LMA720889:LMD720889 LVW720889:LVZ720889 MFS720889:MFV720889 MPO720889:MPR720889 MZK720889:MZN720889 NJG720889:NJJ720889 NTC720889:NTF720889 OCY720889:ODB720889 OMU720889:OMX720889 OWQ720889:OWT720889 PGM720889:PGP720889 PQI720889:PQL720889 QAE720889:QAH720889 QKA720889:QKD720889 QTW720889:QTZ720889 RDS720889:RDV720889 RNO720889:RNR720889 RXK720889:RXN720889 SHG720889:SHJ720889 SRC720889:SRF720889 TAY720889:TBB720889 TKU720889:TKX720889 TUQ720889:TUT720889 UEM720889:UEP720889 UOI720889:UOL720889 UYE720889:UYH720889 VIA720889:VID720889 VRW720889:VRZ720889 WBS720889:WBV720889 WLO720889:WLR720889 WVK720889:WVN720889 C786425:F786425 IY786425:JB786425 SU786425:SX786425 ACQ786425:ACT786425 AMM786425:AMP786425 AWI786425:AWL786425 BGE786425:BGH786425 BQA786425:BQD786425 BZW786425:BZZ786425 CJS786425:CJV786425 CTO786425:CTR786425 DDK786425:DDN786425 DNG786425:DNJ786425 DXC786425:DXF786425 EGY786425:EHB786425 EQU786425:EQX786425 FAQ786425:FAT786425 FKM786425:FKP786425 FUI786425:FUL786425 GEE786425:GEH786425 GOA786425:GOD786425 GXW786425:GXZ786425 HHS786425:HHV786425 HRO786425:HRR786425 IBK786425:IBN786425 ILG786425:ILJ786425 IVC786425:IVF786425 JEY786425:JFB786425 JOU786425:JOX786425 JYQ786425:JYT786425 KIM786425:KIP786425 KSI786425:KSL786425 LCE786425:LCH786425 LMA786425:LMD786425 LVW786425:LVZ786425 MFS786425:MFV786425 MPO786425:MPR786425 MZK786425:MZN786425 NJG786425:NJJ786425 NTC786425:NTF786425 OCY786425:ODB786425 OMU786425:OMX786425 OWQ786425:OWT786425 PGM786425:PGP786425 PQI786425:PQL786425 QAE786425:QAH786425 QKA786425:QKD786425 QTW786425:QTZ786425 RDS786425:RDV786425 RNO786425:RNR786425 RXK786425:RXN786425 SHG786425:SHJ786425 SRC786425:SRF786425 TAY786425:TBB786425 TKU786425:TKX786425 TUQ786425:TUT786425 UEM786425:UEP786425 UOI786425:UOL786425 UYE786425:UYH786425 VIA786425:VID786425 VRW786425:VRZ786425 WBS786425:WBV786425 WLO786425:WLR786425 WVK786425:WVN786425 C851961:F851961 IY851961:JB851961 SU851961:SX851961 ACQ851961:ACT851961 AMM851961:AMP851961 AWI851961:AWL851961 BGE851961:BGH851961 BQA851961:BQD851961 BZW851961:BZZ851961 CJS851961:CJV851961 CTO851961:CTR851961 DDK851961:DDN851961 DNG851961:DNJ851961 DXC851961:DXF851961 EGY851961:EHB851961 EQU851961:EQX851961 FAQ851961:FAT851961 FKM851961:FKP851961 FUI851961:FUL851961 GEE851961:GEH851961 GOA851961:GOD851961 GXW851961:GXZ851961 HHS851961:HHV851961 HRO851961:HRR851961 IBK851961:IBN851961 ILG851961:ILJ851961 IVC851961:IVF851961 JEY851961:JFB851961 JOU851961:JOX851961 JYQ851961:JYT851961 KIM851961:KIP851961 KSI851961:KSL851961 LCE851961:LCH851961 LMA851961:LMD851961 LVW851961:LVZ851961 MFS851961:MFV851961 MPO851961:MPR851961 MZK851961:MZN851961 NJG851961:NJJ851961 NTC851961:NTF851961 OCY851961:ODB851961 OMU851961:OMX851961 OWQ851961:OWT851961 PGM851961:PGP851961 PQI851961:PQL851961 QAE851961:QAH851961 QKA851961:QKD851961 QTW851961:QTZ851961 RDS851961:RDV851961 RNO851961:RNR851961 RXK851961:RXN851961 SHG851961:SHJ851961 SRC851961:SRF851961 TAY851961:TBB851961 TKU851961:TKX851961 TUQ851961:TUT851961 UEM851961:UEP851961 UOI851961:UOL851961 UYE851961:UYH851961 VIA851961:VID851961 VRW851961:VRZ851961 WBS851961:WBV851961 WLO851961:WLR851961 WVK851961:WVN851961 C917497:F917497 IY917497:JB917497 SU917497:SX917497 ACQ917497:ACT917497 AMM917497:AMP917497 AWI917497:AWL917497 BGE917497:BGH917497 BQA917497:BQD917497 BZW917497:BZZ917497 CJS917497:CJV917497 CTO917497:CTR917497 DDK917497:DDN917497 DNG917497:DNJ917497 DXC917497:DXF917497 EGY917497:EHB917497 EQU917497:EQX917497 FAQ917497:FAT917497 FKM917497:FKP917497 FUI917497:FUL917497 GEE917497:GEH917497 GOA917497:GOD917497 GXW917497:GXZ917497 HHS917497:HHV917497 HRO917497:HRR917497 IBK917497:IBN917497 ILG917497:ILJ917497 IVC917497:IVF917497 JEY917497:JFB917497 JOU917497:JOX917497 JYQ917497:JYT917497 KIM917497:KIP917497 KSI917497:KSL917497 LCE917497:LCH917497 LMA917497:LMD917497 LVW917497:LVZ917497 MFS917497:MFV917497 MPO917497:MPR917497 MZK917497:MZN917497 NJG917497:NJJ917497 NTC917497:NTF917497 OCY917497:ODB917497 OMU917497:OMX917497 OWQ917497:OWT917497 PGM917497:PGP917497 PQI917497:PQL917497 QAE917497:QAH917497 QKA917497:QKD917497 QTW917497:QTZ917497 RDS917497:RDV917497 RNO917497:RNR917497 RXK917497:RXN917497 SHG917497:SHJ917497 SRC917497:SRF917497 TAY917497:TBB917497 TKU917497:TKX917497 TUQ917497:TUT917497 UEM917497:UEP917497 UOI917497:UOL917497 UYE917497:UYH917497 VIA917497:VID917497 VRW917497:VRZ917497 WBS917497:WBV917497 WLO917497:WLR917497 WVK917497:WVN917497 C983033:F983033 IY983033:JB983033 SU983033:SX983033 ACQ983033:ACT983033 AMM983033:AMP983033 AWI983033:AWL983033 BGE983033:BGH983033 BQA983033:BQD983033 BZW983033:BZZ983033 CJS983033:CJV983033 CTO983033:CTR983033 DDK983033:DDN983033 DNG983033:DNJ983033 DXC983033:DXF983033 EGY983033:EHB983033 EQU983033:EQX983033 FAQ983033:FAT983033 FKM983033:FKP983033 FUI983033:FUL983033 GEE983033:GEH983033 GOA983033:GOD983033 GXW983033:GXZ983033 HHS983033:HHV983033 HRO983033:HRR983033 IBK983033:IBN983033 ILG983033:ILJ983033 IVC983033:IVF983033 JEY983033:JFB983033 JOU983033:JOX983033 JYQ983033:JYT983033 KIM983033:KIP983033 KSI983033:KSL983033 LCE983033:LCH983033 LMA983033:LMD983033 LVW983033:LVZ983033 MFS983033:MFV983033 MPO983033:MPR983033 MZK983033:MZN983033 NJG983033:NJJ983033 NTC983033:NTF983033 OCY983033:ODB983033 OMU983033:OMX983033 OWQ983033:OWT983033 PGM983033:PGP983033 PQI983033:PQL983033 QAE983033:QAH983033 QKA983033:QKD983033 QTW983033:QTZ983033 RDS983033:RDV983033 RNO983033:RNR983033 RXK983033:RXN983033 SHG983033:SHJ983033 SRC983033:SRF983033 TAY983033:TBB983033 TKU983033:TKX983033 TUQ983033:TUT983033 UEM983033:UEP983033 UOI983033:UOL983033 UYE983033:UYH983033 VIA983033:VID983033 VRW983033:VRZ983033 WBS983033:WBV983033 WLO983033:WLR983033 WVK983033:WVN983033 C65606:F65606 IY65606:JB65606 SU65606:SX65606 ACQ65606:ACT65606 AMM65606:AMP65606 AWI65606:AWL65606 BGE65606:BGH65606 BQA65606:BQD65606 BZW65606:BZZ65606 CJS65606:CJV65606 CTO65606:CTR65606 DDK65606:DDN65606 DNG65606:DNJ65606 DXC65606:DXF65606 EGY65606:EHB65606 EQU65606:EQX65606 FAQ65606:FAT65606 FKM65606:FKP65606 FUI65606:FUL65606 GEE65606:GEH65606 GOA65606:GOD65606 GXW65606:GXZ65606 HHS65606:HHV65606 HRO65606:HRR65606 IBK65606:IBN65606 ILG65606:ILJ65606 IVC65606:IVF65606 JEY65606:JFB65606 JOU65606:JOX65606 JYQ65606:JYT65606 KIM65606:KIP65606 KSI65606:KSL65606 LCE65606:LCH65606 LMA65606:LMD65606 LVW65606:LVZ65606 MFS65606:MFV65606 MPO65606:MPR65606 MZK65606:MZN65606 NJG65606:NJJ65606 NTC65606:NTF65606 OCY65606:ODB65606 OMU65606:OMX65606 OWQ65606:OWT65606 PGM65606:PGP65606 PQI65606:PQL65606 QAE65606:QAH65606 QKA65606:QKD65606 QTW65606:QTZ65606 RDS65606:RDV65606 RNO65606:RNR65606 RXK65606:RXN65606 SHG65606:SHJ65606 SRC65606:SRF65606 TAY65606:TBB65606 TKU65606:TKX65606 TUQ65606:TUT65606 UEM65606:UEP65606 UOI65606:UOL65606 UYE65606:UYH65606 VIA65606:VID65606 VRW65606:VRZ65606 WBS65606:WBV65606 WLO65606:WLR65606 WVK65606:WVN65606 C131142:F131142 IY131142:JB131142 SU131142:SX131142 ACQ131142:ACT131142 AMM131142:AMP131142 AWI131142:AWL131142 BGE131142:BGH131142 BQA131142:BQD131142 BZW131142:BZZ131142 CJS131142:CJV131142 CTO131142:CTR131142 DDK131142:DDN131142 DNG131142:DNJ131142 DXC131142:DXF131142 EGY131142:EHB131142 EQU131142:EQX131142 FAQ131142:FAT131142 FKM131142:FKP131142 FUI131142:FUL131142 GEE131142:GEH131142 GOA131142:GOD131142 GXW131142:GXZ131142 HHS131142:HHV131142 HRO131142:HRR131142 IBK131142:IBN131142 ILG131142:ILJ131142 IVC131142:IVF131142 JEY131142:JFB131142 JOU131142:JOX131142 JYQ131142:JYT131142 KIM131142:KIP131142 KSI131142:KSL131142 LCE131142:LCH131142 LMA131142:LMD131142 LVW131142:LVZ131142 MFS131142:MFV131142 MPO131142:MPR131142 MZK131142:MZN131142 NJG131142:NJJ131142 NTC131142:NTF131142 OCY131142:ODB131142 OMU131142:OMX131142 OWQ131142:OWT131142 PGM131142:PGP131142 PQI131142:PQL131142 QAE131142:QAH131142 QKA131142:QKD131142 QTW131142:QTZ131142 RDS131142:RDV131142 RNO131142:RNR131142 RXK131142:RXN131142 SHG131142:SHJ131142 SRC131142:SRF131142 TAY131142:TBB131142 TKU131142:TKX131142 TUQ131142:TUT131142 UEM131142:UEP131142 UOI131142:UOL131142 UYE131142:UYH131142 VIA131142:VID131142 VRW131142:VRZ131142 WBS131142:WBV131142 WLO131142:WLR131142 WVK131142:WVN131142 C196678:F196678 IY196678:JB196678 SU196678:SX196678 ACQ196678:ACT196678 AMM196678:AMP196678 AWI196678:AWL196678 BGE196678:BGH196678 BQA196678:BQD196678 BZW196678:BZZ196678 CJS196678:CJV196678 CTO196678:CTR196678 DDK196678:DDN196678 DNG196678:DNJ196678 DXC196678:DXF196678 EGY196678:EHB196678 EQU196678:EQX196678 FAQ196678:FAT196678 FKM196678:FKP196678 FUI196678:FUL196678 GEE196678:GEH196678 GOA196678:GOD196678 GXW196678:GXZ196678 HHS196678:HHV196678 HRO196678:HRR196678 IBK196678:IBN196678 ILG196678:ILJ196678 IVC196678:IVF196678 JEY196678:JFB196678 JOU196678:JOX196678 JYQ196678:JYT196678 KIM196678:KIP196678 KSI196678:KSL196678 LCE196678:LCH196678 LMA196678:LMD196678 LVW196678:LVZ196678 MFS196678:MFV196678 MPO196678:MPR196678 MZK196678:MZN196678 NJG196678:NJJ196678 NTC196678:NTF196678 OCY196678:ODB196678 OMU196678:OMX196678 OWQ196678:OWT196678 PGM196678:PGP196678 PQI196678:PQL196678 QAE196678:QAH196678 QKA196678:QKD196678 QTW196678:QTZ196678 RDS196678:RDV196678 RNO196678:RNR196678 RXK196678:RXN196678 SHG196678:SHJ196678 SRC196678:SRF196678 TAY196678:TBB196678 TKU196678:TKX196678 TUQ196678:TUT196678 UEM196678:UEP196678 UOI196678:UOL196678 UYE196678:UYH196678 VIA196678:VID196678 VRW196678:VRZ196678 WBS196678:WBV196678 WLO196678:WLR196678 WVK196678:WVN196678 C262214:F262214 IY262214:JB262214 SU262214:SX262214 ACQ262214:ACT262214 AMM262214:AMP262214 AWI262214:AWL262214 BGE262214:BGH262214 BQA262214:BQD262214 BZW262214:BZZ262214 CJS262214:CJV262214 CTO262214:CTR262214 DDK262214:DDN262214 DNG262214:DNJ262214 DXC262214:DXF262214 EGY262214:EHB262214 EQU262214:EQX262214 FAQ262214:FAT262214 FKM262214:FKP262214 FUI262214:FUL262214 GEE262214:GEH262214 GOA262214:GOD262214 GXW262214:GXZ262214 HHS262214:HHV262214 HRO262214:HRR262214 IBK262214:IBN262214 ILG262214:ILJ262214 IVC262214:IVF262214 JEY262214:JFB262214 JOU262214:JOX262214 JYQ262214:JYT262214 KIM262214:KIP262214 KSI262214:KSL262214 LCE262214:LCH262214 LMA262214:LMD262214 LVW262214:LVZ262214 MFS262214:MFV262214 MPO262214:MPR262214 MZK262214:MZN262214 NJG262214:NJJ262214 NTC262214:NTF262214 OCY262214:ODB262214 OMU262214:OMX262214 OWQ262214:OWT262214 PGM262214:PGP262214 PQI262214:PQL262214 QAE262214:QAH262214 QKA262214:QKD262214 QTW262214:QTZ262214 RDS262214:RDV262214 RNO262214:RNR262214 RXK262214:RXN262214 SHG262214:SHJ262214 SRC262214:SRF262214 TAY262214:TBB262214 TKU262214:TKX262214 TUQ262214:TUT262214 UEM262214:UEP262214 UOI262214:UOL262214 UYE262214:UYH262214 VIA262214:VID262214 VRW262214:VRZ262214 WBS262214:WBV262214 WLO262214:WLR262214 WVK262214:WVN262214 C327750:F327750 IY327750:JB327750 SU327750:SX327750 ACQ327750:ACT327750 AMM327750:AMP327750 AWI327750:AWL327750 BGE327750:BGH327750 BQA327750:BQD327750 BZW327750:BZZ327750 CJS327750:CJV327750 CTO327750:CTR327750 DDK327750:DDN327750 DNG327750:DNJ327750 DXC327750:DXF327750 EGY327750:EHB327750 EQU327750:EQX327750 FAQ327750:FAT327750 FKM327750:FKP327750 FUI327750:FUL327750 GEE327750:GEH327750 GOA327750:GOD327750 GXW327750:GXZ327750 HHS327750:HHV327750 HRO327750:HRR327750 IBK327750:IBN327750 ILG327750:ILJ327750 IVC327750:IVF327750 JEY327750:JFB327750 JOU327750:JOX327750 JYQ327750:JYT327750 KIM327750:KIP327750 KSI327750:KSL327750 LCE327750:LCH327750 LMA327750:LMD327750 LVW327750:LVZ327750 MFS327750:MFV327750 MPO327750:MPR327750 MZK327750:MZN327750 NJG327750:NJJ327750 NTC327750:NTF327750 OCY327750:ODB327750 OMU327750:OMX327750 OWQ327750:OWT327750 PGM327750:PGP327750 PQI327750:PQL327750 QAE327750:QAH327750 QKA327750:QKD327750 QTW327750:QTZ327750 RDS327750:RDV327750 RNO327750:RNR327750 RXK327750:RXN327750 SHG327750:SHJ327750 SRC327750:SRF327750 TAY327750:TBB327750 TKU327750:TKX327750 TUQ327750:TUT327750 UEM327750:UEP327750 UOI327750:UOL327750 UYE327750:UYH327750 VIA327750:VID327750 VRW327750:VRZ327750 WBS327750:WBV327750 WLO327750:WLR327750 WVK327750:WVN327750 C393286:F393286 IY393286:JB393286 SU393286:SX393286 ACQ393286:ACT393286 AMM393286:AMP393286 AWI393286:AWL393286 BGE393286:BGH393286 BQA393286:BQD393286 BZW393286:BZZ393286 CJS393286:CJV393286 CTO393286:CTR393286 DDK393286:DDN393286 DNG393286:DNJ393286 DXC393286:DXF393286 EGY393286:EHB393286 EQU393286:EQX393286 FAQ393286:FAT393286 FKM393286:FKP393286 FUI393286:FUL393286 GEE393286:GEH393286 GOA393286:GOD393286 GXW393286:GXZ393286 HHS393286:HHV393286 HRO393286:HRR393286 IBK393286:IBN393286 ILG393286:ILJ393286 IVC393286:IVF393286 JEY393286:JFB393286 JOU393286:JOX393286 JYQ393286:JYT393286 KIM393286:KIP393286 KSI393286:KSL393286 LCE393286:LCH393286 LMA393286:LMD393286 LVW393286:LVZ393286 MFS393286:MFV393286 MPO393286:MPR393286 MZK393286:MZN393286 NJG393286:NJJ393286 NTC393286:NTF393286 OCY393286:ODB393286 OMU393286:OMX393286 OWQ393286:OWT393286 PGM393286:PGP393286 PQI393286:PQL393286 QAE393286:QAH393286 QKA393286:QKD393286 QTW393286:QTZ393286 RDS393286:RDV393286 RNO393286:RNR393286 RXK393286:RXN393286 SHG393286:SHJ393286 SRC393286:SRF393286 TAY393286:TBB393286 TKU393286:TKX393286 TUQ393286:TUT393286 UEM393286:UEP393286 UOI393286:UOL393286 UYE393286:UYH393286 VIA393286:VID393286 VRW393286:VRZ393286 WBS393286:WBV393286 WLO393286:WLR393286 WVK393286:WVN393286 C458822:F458822 IY458822:JB458822 SU458822:SX458822 ACQ458822:ACT458822 AMM458822:AMP458822 AWI458822:AWL458822 BGE458822:BGH458822 BQA458822:BQD458822 BZW458822:BZZ458822 CJS458822:CJV458822 CTO458822:CTR458822 DDK458822:DDN458822 DNG458822:DNJ458822 DXC458822:DXF458822 EGY458822:EHB458822 EQU458822:EQX458822 FAQ458822:FAT458822 FKM458822:FKP458822 FUI458822:FUL458822 GEE458822:GEH458822 GOA458822:GOD458822 GXW458822:GXZ458822 HHS458822:HHV458822 HRO458822:HRR458822 IBK458822:IBN458822 ILG458822:ILJ458822 IVC458822:IVF458822 JEY458822:JFB458822 JOU458822:JOX458822 JYQ458822:JYT458822 KIM458822:KIP458822 KSI458822:KSL458822 LCE458822:LCH458822 LMA458822:LMD458822 LVW458822:LVZ458822 MFS458822:MFV458822 MPO458822:MPR458822 MZK458822:MZN458822 NJG458822:NJJ458822 NTC458822:NTF458822 OCY458822:ODB458822 OMU458822:OMX458822 OWQ458822:OWT458822 PGM458822:PGP458822 PQI458822:PQL458822 QAE458822:QAH458822 QKA458822:QKD458822 QTW458822:QTZ458822 RDS458822:RDV458822 RNO458822:RNR458822 RXK458822:RXN458822 SHG458822:SHJ458822 SRC458822:SRF458822 TAY458822:TBB458822 TKU458822:TKX458822 TUQ458822:TUT458822 UEM458822:UEP458822 UOI458822:UOL458822 UYE458822:UYH458822 VIA458822:VID458822 VRW458822:VRZ458822 WBS458822:WBV458822 WLO458822:WLR458822 WVK458822:WVN458822 C524358:F524358 IY524358:JB524358 SU524358:SX524358 ACQ524358:ACT524358 AMM524358:AMP524358 AWI524358:AWL524358 BGE524358:BGH524358 BQA524358:BQD524358 BZW524358:BZZ524358 CJS524358:CJV524358 CTO524358:CTR524358 DDK524358:DDN524358 DNG524358:DNJ524358 DXC524358:DXF524358 EGY524358:EHB524358 EQU524358:EQX524358 FAQ524358:FAT524358 FKM524358:FKP524358 FUI524358:FUL524358 GEE524358:GEH524358 GOA524358:GOD524358 GXW524358:GXZ524358 HHS524358:HHV524358 HRO524358:HRR524358 IBK524358:IBN524358 ILG524358:ILJ524358 IVC524358:IVF524358 JEY524358:JFB524358 JOU524358:JOX524358 JYQ524358:JYT524358 KIM524358:KIP524358 KSI524358:KSL524358 LCE524358:LCH524358 LMA524358:LMD524358 LVW524358:LVZ524358 MFS524358:MFV524358 MPO524358:MPR524358 MZK524358:MZN524358 NJG524358:NJJ524358 NTC524358:NTF524358 OCY524358:ODB524358 OMU524358:OMX524358 OWQ524358:OWT524358 PGM524358:PGP524358 PQI524358:PQL524358 QAE524358:QAH524358 QKA524358:QKD524358 QTW524358:QTZ524358 RDS524358:RDV524358 RNO524358:RNR524358 RXK524358:RXN524358 SHG524358:SHJ524358 SRC524358:SRF524358 TAY524358:TBB524358 TKU524358:TKX524358 TUQ524358:TUT524358 UEM524358:UEP524358 UOI524358:UOL524358 UYE524358:UYH524358 VIA524358:VID524358 VRW524358:VRZ524358 WBS524358:WBV524358 WLO524358:WLR524358 WVK524358:WVN524358 C589894:F589894 IY589894:JB589894 SU589894:SX589894 ACQ589894:ACT589894 AMM589894:AMP589894 AWI589894:AWL589894 BGE589894:BGH589894 BQA589894:BQD589894 BZW589894:BZZ589894 CJS589894:CJV589894 CTO589894:CTR589894 DDK589894:DDN589894 DNG589894:DNJ589894 DXC589894:DXF589894 EGY589894:EHB589894 EQU589894:EQX589894 FAQ589894:FAT589894 FKM589894:FKP589894 FUI589894:FUL589894 GEE589894:GEH589894 GOA589894:GOD589894 GXW589894:GXZ589894 HHS589894:HHV589894 HRO589894:HRR589894 IBK589894:IBN589894 ILG589894:ILJ589894 IVC589894:IVF589894 JEY589894:JFB589894 JOU589894:JOX589894 JYQ589894:JYT589894 KIM589894:KIP589894 KSI589894:KSL589894 LCE589894:LCH589894 LMA589894:LMD589894 LVW589894:LVZ589894 MFS589894:MFV589894 MPO589894:MPR589894 MZK589894:MZN589894 NJG589894:NJJ589894 NTC589894:NTF589894 OCY589894:ODB589894 OMU589894:OMX589894 OWQ589894:OWT589894 PGM589894:PGP589894 PQI589894:PQL589894 QAE589894:QAH589894 QKA589894:QKD589894 QTW589894:QTZ589894 RDS589894:RDV589894 RNO589894:RNR589894 RXK589894:RXN589894 SHG589894:SHJ589894 SRC589894:SRF589894 TAY589894:TBB589894 TKU589894:TKX589894 TUQ589894:TUT589894 UEM589894:UEP589894 UOI589894:UOL589894 UYE589894:UYH589894 VIA589894:VID589894 VRW589894:VRZ589894 WBS589894:WBV589894 WLO589894:WLR589894 WVK589894:WVN589894 C655430:F655430 IY655430:JB655430 SU655430:SX655430 ACQ655430:ACT655430 AMM655430:AMP655430 AWI655430:AWL655430 BGE655430:BGH655430 BQA655430:BQD655430 BZW655430:BZZ655430 CJS655430:CJV655430 CTO655430:CTR655430 DDK655430:DDN655430 DNG655430:DNJ655430 DXC655430:DXF655430 EGY655430:EHB655430 EQU655430:EQX655430 FAQ655430:FAT655430 FKM655430:FKP655430 FUI655430:FUL655430 GEE655430:GEH655430 GOA655430:GOD655430 GXW655430:GXZ655430 HHS655430:HHV655430 HRO655430:HRR655430 IBK655430:IBN655430 ILG655430:ILJ655430 IVC655430:IVF655430 JEY655430:JFB655430 JOU655430:JOX655430 JYQ655430:JYT655430 KIM655430:KIP655430 KSI655430:KSL655430 LCE655430:LCH655430 LMA655430:LMD655430 LVW655430:LVZ655430 MFS655430:MFV655430 MPO655430:MPR655430 MZK655430:MZN655430 NJG655430:NJJ655430 NTC655430:NTF655430 OCY655430:ODB655430 OMU655430:OMX655430 OWQ655430:OWT655430 PGM655430:PGP655430 PQI655430:PQL655430 QAE655430:QAH655430 QKA655430:QKD655430 QTW655430:QTZ655430 RDS655430:RDV655430 RNO655430:RNR655430 RXK655430:RXN655430 SHG655430:SHJ655430 SRC655430:SRF655430 TAY655430:TBB655430 TKU655430:TKX655430 TUQ655430:TUT655430 UEM655430:UEP655430 UOI655430:UOL655430 UYE655430:UYH655430 VIA655430:VID655430 VRW655430:VRZ655430 WBS655430:WBV655430 WLO655430:WLR655430 WVK655430:WVN655430 C720966:F720966 IY720966:JB720966 SU720966:SX720966 ACQ720966:ACT720966 AMM720966:AMP720966 AWI720966:AWL720966 BGE720966:BGH720966 BQA720966:BQD720966 BZW720966:BZZ720966 CJS720966:CJV720966 CTO720966:CTR720966 DDK720966:DDN720966 DNG720966:DNJ720966 DXC720966:DXF720966 EGY720966:EHB720966 EQU720966:EQX720966 FAQ720966:FAT720966 FKM720966:FKP720966 FUI720966:FUL720966 GEE720966:GEH720966 GOA720966:GOD720966 GXW720966:GXZ720966 HHS720966:HHV720966 HRO720966:HRR720966 IBK720966:IBN720966 ILG720966:ILJ720966 IVC720966:IVF720966 JEY720966:JFB720966 JOU720966:JOX720966 JYQ720966:JYT720966 KIM720966:KIP720966 KSI720966:KSL720966 LCE720966:LCH720966 LMA720966:LMD720966 LVW720966:LVZ720966 MFS720966:MFV720966 MPO720966:MPR720966 MZK720966:MZN720966 NJG720966:NJJ720966 NTC720966:NTF720966 OCY720966:ODB720966 OMU720966:OMX720966 OWQ720966:OWT720966 PGM720966:PGP720966 PQI720966:PQL720966 QAE720966:QAH720966 QKA720966:QKD720966 QTW720966:QTZ720966 RDS720966:RDV720966 RNO720966:RNR720966 RXK720966:RXN720966 SHG720966:SHJ720966 SRC720966:SRF720966 TAY720966:TBB720966 TKU720966:TKX720966 TUQ720966:TUT720966 UEM720966:UEP720966 UOI720966:UOL720966 UYE720966:UYH720966 VIA720966:VID720966 VRW720966:VRZ720966 WBS720966:WBV720966 WLO720966:WLR720966 WVK720966:WVN720966 C786502:F786502 IY786502:JB786502 SU786502:SX786502 ACQ786502:ACT786502 AMM786502:AMP786502 AWI786502:AWL786502 BGE786502:BGH786502 BQA786502:BQD786502 BZW786502:BZZ786502 CJS786502:CJV786502 CTO786502:CTR786502 DDK786502:DDN786502 DNG786502:DNJ786502 DXC786502:DXF786502 EGY786502:EHB786502 EQU786502:EQX786502 FAQ786502:FAT786502 FKM786502:FKP786502 FUI786502:FUL786502 GEE786502:GEH786502 GOA786502:GOD786502 GXW786502:GXZ786502 HHS786502:HHV786502 HRO786502:HRR786502 IBK786502:IBN786502 ILG786502:ILJ786502 IVC786502:IVF786502 JEY786502:JFB786502 JOU786502:JOX786502 JYQ786502:JYT786502 KIM786502:KIP786502 KSI786502:KSL786502 LCE786502:LCH786502 LMA786502:LMD786502 LVW786502:LVZ786502 MFS786502:MFV786502 MPO786502:MPR786502 MZK786502:MZN786502 NJG786502:NJJ786502 NTC786502:NTF786502 OCY786502:ODB786502 OMU786502:OMX786502 OWQ786502:OWT786502 PGM786502:PGP786502 PQI786502:PQL786502 QAE786502:QAH786502 QKA786502:QKD786502 QTW786502:QTZ786502 RDS786502:RDV786502 RNO786502:RNR786502 RXK786502:RXN786502 SHG786502:SHJ786502 SRC786502:SRF786502 TAY786502:TBB786502 TKU786502:TKX786502 TUQ786502:TUT786502 UEM786502:UEP786502 UOI786502:UOL786502 UYE786502:UYH786502 VIA786502:VID786502 VRW786502:VRZ786502 WBS786502:WBV786502 WLO786502:WLR786502 WVK786502:WVN786502 C852038:F852038 IY852038:JB852038 SU852038:SX852038 ACQ852038:ACT852038 AMM852038:AMP852038 AWI852038:AWL852038 BGE852038:BGH852038 BQA852038:BQD852038 BZW852038:BZZ852038 CJS852038:CJV852038 CTO852038:CTR852038 DDK852038:DDN852038 DNG852038:DNJ852038 DXC852038:DXF852038 EGY852038:EHB852038 EQU852038:EQX852038 FAQ852038:FAT852038 FKM852038:FKP852038 FUI852038:FUL852038 GEE852038:GEH852038 GOA852038:GOD852038 GXW852038:GXZ852038 HHS852038:HHV852038 HRO852038:HRR852038 IBK852038:IBN852038 ILG852038:ILJ852038 IVC852038:IVF852038 JEY852038:JFB852038 JOU852038:JOX852038 JYQ852038:JYT852038 KIM852038:KIP852038 KSI852038:KSL852038 LCE852038:LCH852038 LMA852038:LMD852038 LVW852038:LVZ852038 MFS852038:MFV852038 MPO852038:MPR852038 MZK852038:MZN852038 NJG852038:NJJ852038 NTC852038:NTF852038 OCY852038:ODB852038 OMU852038:OMX852038 OWQ852038:OWT852038 PGM852038:PGP852038 PQI852038:PQL852038 QAE852038:QAH852038 QKA852038:QKD852038 QTW852038:QTZ852038 RDS852038:RDV852038 RNO852038:RNR852038 RXK852038:RXN852038 SHG852038:SHJ852038 SRC852038:SRF852038 TAY852038:TBB852038 TKU852038:TKX852038 TUQ852038:TUT852038 UEM852038:UEP852038 UOI852038:UOL852038 UYE852038:UYH852038 VIA852038:VID852038 VRW852038:VRZ852038 WBS852038:WBV852038 WLO852038:WLR852038 WVK852038:WVN852038 C917574:F917574 IY917574:JB917574 SU917574:SX917574 ACQ917574:ACT917574 AMM917574:AMP917574 AWI917574:AWL917574 BGE917574:BGH917574 BQA917574:BQD917574 BZW917574:BZZ917574 CJS917574:CJV917574 CTO917574:CTR917574 DDK917574:DDN917574 DNG917574:DNJ917574 DXC917574:DXF917574 EGY917574:EHB917574 EQU917574:EQX917574 FAQ917574:FAT917574 FKM917574:FKP917574 FUI917574:FUL917574 GEE917574:GEH917574 GOA917574:GOD917574 GXW917574:GXZ917574 HHS917574:HHV917574 HRO917574:HRR917574 IBK917574:IBN917574 ILG917574:ILJ917574 IVC917574:IVF917574 JEY917574:JFB917574 JOU917574:JOX917574 JYQ917574:JYT917574 KIM917574:KIP917574 KSI917574:KSL917574 LCE917574:LCH917574 LMA917574:LMD917574 LVW917574:LVZ917574 MFS917574:MFV917574 MPO917574:MPR917574 MZK917574:MZN917574 NJG917574:NJJ917574 NTC917574:NTF917574 OCY917574:ODB917574 OMU917574:OMX917574 OWQ917574:OWT917574 PGM917574:PGP917574 PQI917574:PQL917574 QAE917574:QAH917574 QKA917574:QKD917574 QTW917574:QTZ917574 RDS917574:RDV917574 RNO917574:RNR917574 RXK917574:RXN917574 SHG917574:SHJ917574 SRC917574:SRF917574 TAY917574:TBB917574 TKU917574:TKX917574 TUQ917574:TUT917574 UEM917574:UEP917574 UOI917574:UOL917574 UYE917574:UYH917574 VIA917574:VID917574 VRW917574:VRZ917574 WBS917574:WBV917574 WLO917574:WLR917574 WVK917574:WVN917574 C983110:F983110 IY983110:JB983110 SU983110:SX983110 ACQ983110:ACT983110 AMM983110:AMP983110 AWI983110:AWL983110 BGE983110:BGH983110 BQA983110:BQD983110 BZW983110:BZZ983110 CJS983110:CJV983110 CTO983110:CTR983110 DDK983110:DDN983110 DNG983110:DNJ983110 DXC983110:DXF983110 EGY983110:EHB983110 EQU983110:EQX983110 FAQ983110:FAT983110 FKM983110:FKP983110 FUI983110:FUL983110 GEE983110:GEH983110 GOA983110:GOD983110 GXW983110:GXZ983110 HHS983110:HHV983110 HRO983110:HRR983110 IBK983110:IBN983110 ILG983110:ILJ983110 IVC983110:IVF983110 JEY983110:JFB983110 JOU983110:JOX983110 JYQ983110:JYT983110 KIM983110:KIP983110 KSI983110:KSL983110 LCE983110:LCH983110 LMA983110:LMD983110 LVW983110:LVZ983110 MFS983110:MFV983110 MPO983110:MPR983110 MZK983110:MZN983110 NJG983110:NJJ983110 NTC983110:NTF983110 OCY983110:ODB983110 OMU983110:OMX983110 OWQ983110:OWT983110 PGM983110:PGP983110 PQI983110:PQL983110 QAE983110:QAH983110 QKA983110:QKD983110 QTW983110:QTZ983110 RDS983110:RDV983110 RNO983110:RNR983110 RXK983110:RXN983110 SHG983110:SHJ983110 SRC983110:SRF983110 TAY983110:TBB983110 TKU983110:TKX983110 TUQ983110:TUT983110 UEM983110:UEP983110 UOI983110:UOL983110 UYE983110:UYH983110 VIA983110:VID983110 VRW983110:VRZ983110 WBS983110:WBV983110 WLO983110:WLR983110 WVK983110:WVN983110 C65608:F65608 IY65608:JB65608 SU65608:SX65608 ACQ65608:ACT65608 AMM65608:AMP65608 AWI65608:AWL65608 BGE65608:BGH65608 BQA65608:BQD65608 BZW65608:BZZ65608 CJS65608:CJV65608 CTO65608:CTR65608 DDK65608:DDN65608 DNG65608:DNJ65608 DXC65608:DXF65608 EGY65608:EHB65608 EQU65608:EQX65608 FAQ65608:FAT65608 FKM65608:FKP65608 FUI65608:FUL65608 GEE65608:GEH65608 GOA65608:GOD65608 GXW65608:GXZ65608 HHS65608:HHV65608 HRO65608:HRR65608 IBK65608:IBN65608 ILG65608:ILJ65608 IVC65608:IVF65608 JEY65608:JFB65608 JOU65608:JOX65608 JYQ65608:JYT65608 KIM65608:KIP65608 KSI65608:KSL65608 LCE65608:LCH65608 LMA65608:LMD65608 LVW65608:LVZ65608 MFS65608:MFV65608 MPO65608:MPR65608 MZK65608:MZN65608 NJG65608:NJJ65608 NTC65608:NTF65608 OCY65608:ODB65608 OMU65608:OMX65608 OWQ65608:OWT65608 PGM65608:PGP65608 PQI65608:PQL65608 QAE65608:QAH65608 QKA65608:QKD65608 QTW65608:QTZ65608 RDS65608:RDV65608 RNO65608:RNR65608 RXK65608:RXN65608 SHG65608:SHJ65608 SRC65608:SRF65608 TAY65608:TBB65608 TKU65608:TKX65608 TUQ65608:TUT65608 UEM65608:UEP65608 UOI65608:UOL65608 UYE65608:UYH65608 VIA65608:VID65608 VRW65608:VRZ65608 WBS65608:WBV65608 WLO65608:WLR65608 WVK65608:WVN65608 C131144:F131144 IY131144:JB131144 SU131144:SX131144 ACQ131144:ACT131144 AMM131144:AMP131144 AWI131144:AWL131144 BGE131144:BGH131144 BQA131144:BQD131144 BZW131144:BZZ131144 CJS131144:CJV131144 CTO131144:CTR131144 DDK131144:DDN131144 DNG131144:DNJ131144 DXC131144:DXF131144 EGY131144:EHB131144 EQU131144:EQX131144 FAQ131144:FAT131144 FKM131144:FKP131144 FUI131144:FUL131144 GEE131144:GEH131144 GOA131144:GOD131144 GXW131144:GXZ131144 HHS131144:HHV131144 HRO131144:HRR131144 IBK131144:IBN131144 ILG131144:ILJ131144 IVC131144:IVF131144 JEY131144:JFB131144 JOU131144:JOX131144 JYQ131144:JYT131144 KIM131144:KIP131144 KSI131144:KSL131144 LCE131144:LCH131144 LMA131144:LMD131144 LVW131144:LVZ131144 MFS131144:MFV131144 MPO131144:MPR131144 MZK131144:MZN131144 NJG131144:NJJ131144 NTC131144:NTF131144 OCY131144:ODB131144 OMU131144:OMX131144 OWQ131144:OWT131144 PGM131144:PGP131144 PQI131144:PQL131144 QAE131144:QAH131144 QKA131144:QKD131144 QTW131144:QTZ131144 RDS131144:RDV131144 RNO131144:RNR131144 RXK131144:RXN131144 SHG131144:SHJ131144 SRC131144:SRF131144 TAY131144:TBB131144 TKU131144:TKX131144 TUQ131144:TUT131144 UEM131144:UEP131144 UOI131144:UOL131144 UYE131144:UYH131144 VIA131144:VID131144 VRW131144:VRZ131144 WBS131144:WBV131144 WLO131144:WLR131144 WVK131144:WVN131144 C196680:F196680 IY196680:JB196680 SU196680:SX196680 ACQ196680:ACT196680 AMM196680:AMP196680 AWI196680:AWL196680 BGE196680:BGH196680 BQA196680:BQD196680 BZW196680:BZZ196680 CJS196680:CJV196680 CTO196680:CTR196680 DDK196680:DDN196680 DNG196680:DNJ196680 DXC196680:DXF196680 EGY196680:EHB196680 EQU196680:EQX196680 FAQ196680:FAT196680 FKM196680:FKP196680 FUI196680:FUL196680 GEE196680:GEH196680 GOA196680:GOD196680 GXW196680:GXZ196680 HHS196680:HHV196680 HRO196680:HRR196680 IBK196680:IBN196680 ILG196680:ILJ196680 IVC196680:IVF196680 JEY196680:JFB196680 JOU196680:JOX196680 JYQ196680:JYT196680 KIM196680:KIP196680 KSI196680:KSL196680 LCE196680:LCH196680 LMA196680:LMD196680 LVW196680:LVZ196680 MFS196680:MFV196680 MPO196680:MPR196680 MZK196680:MZN196680 NJG196680:NJJ196680 NTC196680:NTF196680 OCY196680:ODB196680 OMU196680:OMX196680 OWQ196680:OWT196680 PGM196680:PGP196680 PQI196680:PQL196680 QAE196680:QAH196680 QKA196680:QKD196680 QTW196680:QTZ196680 RDS196680:RDV196680 RNO196680:RNR196680 RXK196680:RXN196680 SHG196680:SHJ196680 SRC196680:SRF196680 TAY196680:TBB196680 TKU196680:TKX196680 TUQ196680:TUT196680 UEM196680:UEP196680 UOI196680:UOL196680 UYE196680:UYH196680 VIA196680:VID196680 VRW196680:VRZ196680 WBS196680:WBV196680 WLO196680:WLR196680 WVK196680:WVN196680 C262216:F262216 IY262216:JB262216 SU262216:SX262216 ACQ262216:ACT262216 AMM262216:AMP262216 AWI262216:AWL262216 BGE262216:BGH262216 BQA262216:BQD262216 BZW262216:BZZ262216 CJS262216:CJV262216 CTO262216:CTR262216 DDK262216:DDN262216 DNG262216:DNJ262216 DXC262216:DXF262216 EGY262216:EHB262216 EQU262216:EQX262216 FAQ262216:FAT262216 FKM262216:FKP262216 FUI262216:FUL262216 GEE262216:GEH262216 GOA262216:GOD262216 GXW262216:GXZ262216 HHS262216:HHV262216 HRO262216:HRR262216 IBK262216:IBN262216 ILG262216:ILJ262216 IVC262216:IVF262216 JEY262216:JFB262216 JOU262216:JOX262216 JYQ262216:JYT262216 KIM262216:KIP262216 KSI262216:KSL262216 LCE262216:LCH262216 LMA262216:LMD262216 LVW262216:LVZ262216 MFS262216:MFV262216 MPO262216:MPR262216 MZK262216:MZN262216 NJG262216:NJJ262216 NTC262216:NTF262216 OCY262216:ODB262216 OMU262216:OMX262216 OWQ262216:OWT262216 PGM262216:PGP262216 PQI262216:PQL262216 QAE262216:QAH262216 QKA262216:QKD262216 QTW262216:QTZ262216 RDS262216:RDV262216 RNO262216:RNR262216 RXK262216:RXN262216 SHG262216:SHJ262216 SRC262216:SRF262216 TAY262216:TBB262216 TKU262216:TKX262216 TUQ262216:TUT262216 UEM262216:UEP262216 UOI262216:UOL262216 UYE262216:UYH262216 VIA262216:VID262216 VRW262216:VRZ262216 WBS262216:WBV262216 WLO262216:WLR262216 WVK262216:WVN262216 C327752:F327752 IY327752:JB327752 SU327752:SX327752 ACQ327752:ACT327752 AMM327752:AMP327752 AWI327752:AWL327752 BGE327752:BGH327752 BQA327752:BQD327752 BZW327752:BZZ327752 CJS327752:CJV327752 CTO327752:CTR327752 DDK327752:DDN327752 DNG327752:DNJ327752 DXC327752:DXF327752 EGY327752:EHB327752 EQU327752:EQX327752 FAQ327752:FAT327752 FKM327752:FKP327752 FUI327752:FUL327752 GEE327752:GEH327752 GOA327752:GOD327752 GXW327752:GXZ327752 HHS327752:HHV327752 HRO327752:HRR327752 IBK327752:IBN327752 ILG327752:ILJ327752 IVC327752:IVF327752 JEY327752:JFB327752 JOU327752:JOX327752 JYQ327752:JYT327752 KIM327752:KIP327752 KSI327752:KSL327752 LCE327752:LCH327752 LMA327752:LMD327752 LVW327752:LVZ327752 MFS327752:MFV327752 MPO327752:MPR327752 MZK327752:MZN327752 NJG327752:NJJ327752 NTC327752:NTF327752 OCY327752:ODB327752 OMU327752:OMX327752 OWQ327752:OWT327752 PGM327752:PGP327752 PQI327752:PQL327752 QAE327752:QAH327752 QKA327752:QKD327752 QTW327752:QTZ327752 RDS327752:RDV327752 RNO327752:RNR327752 RXK327752:RXN327752 SHG327752:SHJ327752 SRC327752:SRF327752 TAY327752:TBB327752 TKU327752:TKX327752 TUQ327752:TUT327752 UEM327752:UEP327752 UOI327752:UOL327752 UYE327752:UYH327752 VIA327752:VID327752 VRW327752:VRZ327752 WBS327752:WBV327752 WLO327752:WLR327752 WVK327752:WVN327752 C393288:F393288 IY393288:JB393288 SU393288:SX393288 ACQ393288:ACT393288 AMM393288:AMP393288 AWI393288:AWL393288 BGE393288:BGH393288 BQA393288:BQD393288 BZW393288:BZZ393288 CJS393288:CJV393288 CTO393288:CTR393288 DDK393288:DDN393288 DNG393288:DNJ393288 DXC393288:DXF393288 EGY393288:EHB393288 EQU393288:EQX393288 FAQ393288:FAT393288 FKM393288:FKP393288 FUI393288:FUL393288 GEE393288:GEH393288 GOA393288:GOD393288 GXW393288:GXZ393288 HHS393288:HHV393288 HRO393288:HRR393288 IBK393288:IBN393288 ILG393288:ILJ393288 IVC393288:IVF393288 JEY393288:JFB393288 JOU393288:JOX393288 JYQ393288:JYT393288 KIM393288:KIP393288 KSI393288:KSL393288 LCE393288:LCH393288 LMA393288:LMD393288 LVW393288:LVZ393288 MFS393288:MFV393288 MPO393288:MPR393288 MZK393288:MZN393288 NJG393288:NJJ393288 NTC393288:NTF393288 OCY393288:ODB393288 OMU393288:OMX393288 OWQ393288:OWT393288 PGM393288:PGP393288 PQI393288:PQL393288 QAE393288:QAH393288 QKA393288:QKD393288 QTW393288:QTZ393288 RDS393288:RDV393288 RNO393288:RNR393288 RXK393288:RXN393288 SHG393288:SHJ393288 SRC393288:SRF393288 TAY393288:TBB393288 TKU393288:TKX393288 TUQ393288:TUT393288 UEM393288:UEP393288 UOI393288:UOL393288 UYE393288:UYH393288 VIA393288:VID393288 VRW393288:VRZ393288 WBS393288:WBV393288 WLO393288:WLR393288 WVK393288:WVN393288 C458824:F458824 IY458824:JB458824 SU458824:SX458824 ACQ458824:ACT458824 AMM458824:AMP458824 AWI458824:AWL458824 BGE458824:BGH458824 BQA458824:BQD458824 BZW458824:BZZ458824 CJS458824:CJV458824 CTO458824:CTR458824 DDK458824:DDN458824 DNG458824:DNJ458824 DXC458824:DXF458824 EGY458824:EHB458824 EQU458824:EQX458824 FAQ458824:FAT458824 FKM458824:FKP458824 FUI458824:FUL458824 GEE458824:GEH458824 GOA458824:GOD458824 GXW458824:GXZ458824 HHS458824:HHV458824 HRO458824:HRR458824 IBK458824:IBN458824 ILG458824:ILJ458824 IVC458824:IVF458824 JEY458824:JFB458824 JOU458824:JOX458824 JYQ458824:JYT458824 KIM458824:KIP458824 KSI458824:KSL458824 LCE458824:LCH458824 LMA458824:LMD458824 LVW458824:LVZ458824 MFS458824:MFV458824 MPO458824:MPR458824 MZK458824:MZN458824 NJG458824:NJJ458824 NTC458824:NTF458824 OCY458824:ODB458824 OMU458824:OMX458824 OWQ458824:OWT458824 PGM458824:PGP458824 PQI458824:PQL458824 QAE458824:QAH458824 QKA458824:QKD458824 QTW458824:QTZ458824 RDS458824:RDV458824 RNO458824:RNR458824 RXK458824:RXN458824 SHG458824:SHJ458824 SRC458824:SRF458824 TAY458824:TBB458824 TKU458824:TKX458824 TUQ458824:TUT458824 UEM458824:UEP458824 UOI458824:UOL458824 UYE458824:UYH458824 VIA458824:VID458824 VRW458824:VRZ458824 WBS458824:WBV458824 WLO458824:WLR458824 WVK458824:WVN458824 C524360:F524360 IY524360:JB524360 SU524360:SX524360 ACQ524360:ACT524360 AMM524360:AMP524360 AWI524360:AWL524360 BGE524360:BGH524360 BQA524360:BQD524360 BZW524360:BZZ524360 CJS524360:CJV524360 CTO524360:CTR524360 DDK524360:DDN524360 DNG524360:DNJ524360 DXC524360:DXF524360 EGY524360:EHB524360 EQU524360:EQX524360 FAQ524360:FAT524360 FKM524360:FKP524360 FUI524360:FUL524360 GEE524360:GEH524360 GOA524360:GOD524360 GXW524360:GXZ524360 HHS524360:HHV524360 HRO524360:HRR524360 IBK524360:IBN524360 ILG524360:ILJ524360 IVC524360:IVF524360 JEY524360:JFB524360 JOU524360:JOX524360 JYQ524360:JYT524360 KIM524360:KIP524360 KSI524360:KSL524360 LCE524360:LCH524360 LMA524360:LMD524360 LVW524360:LVZ524360 MFS524360:MFV524360 MPO524360:MPR524360 MZK524360:MZN524360 NJG524360:NJJ524360 NTC524360:NTF524360 OCY524360:ODB524360 OMU524360:OMX524360 OWQ524360:OWT524360 PGM524360:PGP524360 PQI524360:PQL524360 QAE524360:QAH524360 QKA524360:QKD524360 QTW524360:QTZ524360 RDS524360:RDV524360 RNO524360:RNR524360 RXK524360:RXN524360 SHG524360:SHJ524360 SRC524360:SRF524360 TAY524360:TBB524360 TKU524360:TKX524360 TUQ524360:TUT524360 UEM524360:UEP524360 UOI524360:UOL524360 UYE524360:UYH524360 VIA524360:VID524360 VRW524360:VRZ524360 WBS524360:WBV524360 WLO524360:WLR524360 WVK524360:WVN524360 C589896:F589896 IY589896:JB589896 SU589896:SX589896 ACQ589896:ACT589896 AMM589896:AMP589896 AWI589896:AWL589896 BGE589896:BGH589896 BQA589896:BQD589896 BZW589896:BZZ589896 CJS589896:CJV589896 CTO589896:CTR589896 DDK589896:DDN589896 DNG589896:DNJ589896 DXC589896:DXF589896 EGY589896:EHB589896 EQU589896:EQX589896 FAQ589896:FAT589896 FKM589896:FKP589896 FUI589896:FUL589896 GEE589896:GEH589896 GOA589896:GOD589896 GXW589896:GXZ589896 HHS589896:HHV589896 HRO589896:HRR589896 IBK589896:IBN589896 ILG589896:ILJ589896 IVC589896:IVF589896 JEY589896:JFB589896 JOU589896:JOX589896 JYQ589896:JYT589896 KIM589896:KIP589896 KSI589896:KSL589896 LCE589896:LCH589896 LMA589896:LMD589896 LVW589896:LVZ589896 MFS589896:MFV589896 MPO589896:MPR589896 MZK589896:MZN589896 NJG589896:NJJ589896 NTC589896:NTF589896 OCY589896:ODB589896 OMU589896:OMX589896 OWQ589896:OWT589896 PGM589896:PGP589896 PQI589896:PQL589896 QAE589896:QAH589896 QKA589896:QKD589896 QTW589896:QTZ589896 RDS589896:RDV589896 RNO589896:RNR589896 RXK589896:RXN589896 SHG589896:SHJ589896 SRC589896:SRF589896 TAY589896:TBB589896 TKU589896:TKX589896 TUQ589896:TUT589896 UEM589896:UEP589896 UOI589896:UOL589896 UYE589896:UYH589896 VIA589896:VID589896 VRW589896:VRZ589896 WBS589896:WBV589896 WLO589896:WLR589896 WVK589896:WVN589896 C655432:F655432 IY655432:JB655432 SU655432:SX655432 ACQ655432:ACT655432 AMM655432:AMP655432 AWI655432:AWL655432 BGE655432:BGH655432 BQA655432:BQD655432 BZW655432:BZZ655432 CJS655432:CJV655432 CTO655432:CTR655432 DDK655432:DDN655432 DNG655432:DNJ655432 DXC655432:DXF655432 EGY655432:EHB655432 EQU655432:EQX655432 FAQ655432:FAT655432 FKM655432:FKP655432 FUI655432:FUL655432 GEE655432:GEH655432 GOA655432:GOD655432 GXW655432:GXZ655432 HHS655432:HHV655432 HRO655432:HRR655432 IBK655432:IBN655432 ILG655432:ILJ655432 IVC655432:IVF655432 JEY655432:JFB655432 JOU655432:JOX655432 JYQ655432:JYT655432 KIM655432:KIP655432 KSI655432:KSL655432 LCE655432:LCH655432 LMA655432:LMD655432 LVW655432:LVZ655432 MFS655432:MFV655432 MPO655432:MPR655432 MZK655432:MZN655432 NJG655432:NJJ655432 NTC655432:NTF655432 OCY655432:ODB655432 OMU655432:OMX655432 OWQ655432:OWT655432 PGM655432:PGP655432 PQI655432:PQL655432 QAE655432:QAH655432 QKA655432:QKD655432 QTW655432:QTZ655432 RDS655432:RDV655432 RNO655432:RNR655432 RXK655432:RXN655432 SHG655432:SHJ655432 SRC655432:SRF655432 TAY655432:TBB655432 TKU655432:TKX655432 TUQ655432:TUT655432 UEM655432:UEP655432 UOI655432:UOL655432 UYE655432:UYH655432 VIA655432:VID655432 VRW655432:VRZ655432 WBS655432:WBV655432 WLO655432:WLR655432 WVK655432:WVN655432 C720968:F720968 IY720968:JB720968 SU720968:SX720968 ACQ720968:ACT720968 AMM720968:AMP720968 AWI720968:AWL720968 BGE720968:BGH720968 BQA720968:BQD720968 BZW720968:BZZ720968 CJS720968:CJV720968 CTO720968:CTR720968 DDK720968:DDN720968 DNG720968:DNJ720968 DXC720968:DXF720968 EGY720968:EHB720968 EQU720968:EQX720968 FAQ720968:FAT720968 FKM720968:FKP720968 FUI720968:FUL720968 GEE720968:GEH720968 GOA720968:GOD720968 GXW720968:GXZ720968 HHS720968:HHV720968 HRO720968:HRR720968 IBK720968:IBN720968 ILG720968:ILJ720968 IVC720968:IVF720968 JEY720968:JFB720968 JOU720968:JOX720968 JYQ720968:JYT720968 KIM720968:KIP720968 KSI720968:KSL720968 LCE720968:LCH720968 LMA720968:LMD720968 LVW720968:LVZ720968 MFS720968:MFV720968 MPO720968:MPR720968 MZK720968:MZN720968 NJG720968:NJJ720968 NTC720968:NTF720968 OCY720968:ODB720968 OMU720968:OMX720968 OWQ720968:OWT720968 PGM720968:PGP720968 PQI720968:PQL720968 QAE720968:QAH720968 QKA720968:QKD720968 QTW720968:QTZ720968 RDS720968:RDV720968 RNO720968:RNR720968 RXK720968:RXN720968 SHG720968:SHJ720968 SRC720968:SRF720968 TAY720968:TBB720968 TKU720968:TKX720968 TUQ720968:TUT720968 UEM720968:UEP720968 UOI720968:UOL720968 UYE720968:UYH720968 VIA720968:VID720968 VRW720968:VRZ720968 WBS720968:WBV720968 WLO720968:WLR720968 WVK720968:WVN720968 C786504:F786504 IY786504:JB786504 SU786504:SX786504 ACQ786504:ACT786504 AMM786504:AMP786504 AWI786504:AWL786504 BGE786504:BGH786504 BQA786504:BQD786504 BZW786504:BZZ786504 CJS786504:CJV786504 CTO786504:CTR786504 DDK786504:DDN786504 DNG786504:DNJ786504 DXC786504:DXF786504 EGY786504:EHB786504 EQU786504:EQX786504 FAQ786504:FAT786504 FKM786504:FKP786504 FUI786504:FUL786504 GEE786504:GEH786504 GOA786504:GOD786504 GXW786504:GXZ786504 HHS786504:HHV786504 HRO786504:HRR786504 IBK786504:IBN786504 ILG786504:ILJ786504 IVC786504:IVF786504 JEY786504:JFB786504 JOU786504:JOX786504 JYQ786504:JYT786504 KIM786504:KIP786504 KSI786504:KSL786504 LCE786504:LCH786504 LMA786504:LMD786504 LVW786504:LVZ786504 MFS786504:MFV786504 MPO786504:MPR786504 MZK786504:MZN786504 NJG786504:NJJ786504 NTC786504:NTF786504 OCY786504:ODB786504 OMU786504:OMX786504 OWQ786504:OWT786504 PGM786504:PGP786504 PQI786504:PQL786504 QAE786504:QAH786504 QKA786504:QKD786504 QTW786504:QTZ786504 RDS786504:RDV786504 RNO786504:RNR786504 RXK786504:RXN786504 SHG786504:SHJ786504 SRC786504:SRF786504 TAY786504:TBB786504 TKU786504:TKX786504 TUQ786504:TUT786504 UEM786504:UEP786504 UOI786504:UOL786504 UYE786504:UYH786504 VIA786504:VID786504 VRW786504:VRZ786504 WBS786504:WBV786504 WLO786504:WLR786504 WVK786504:WVN786504 C852040:F852040 IY852040:JB852040 SU852040:SX852040 ACQ852040:ACT852040 AMM852040:AMP852040 AWI852040:AWL852040 BGE852040:BGH852040 BQA852040:BQD852040 BZW852040:BZZ852040 CJS852040:CJV852040 CTO852040:CTR852040 DDK852040:DDN852040 DNG852040:DNJ852040 DXC852040:DXF852040 EGY852040:EHB852040 EQU852040:EQX852040 FAQ852040:FAT852040 FKM852040:FKP852040 FUI852040:FUL852040 GEE852040:GEH852040 GOA852040:GOD852040 GXW852040:GXZ852040 HHS852040:HHV852040 HRO852040:HRR852040 IBK852040:IBN852040 ILG852040:ILJ852040 IVC852040:IVF852040 JEY852040:JFB852040 JOU852040:JOX852040 JYQ852040:JYT852040 KIM852040:KIP852040 KSI852040:KSL852040 LCE852040:LCH852040 LMA852040:LMD852040 LVW852040:LVZ852040 MFS852040:MFV852040 MPO852040:MPR852040 MZK852040:MZN852040 NJG852040:NJJ852040 NTC852040:NTF852040 OCY852040:ODB852040 OMU852040:OMX852040 OWQ852040:OWT852040 PGM852040:PGP852040 PQI852040:PQL852040 QAE852040:QAH852040 QKA852040:QKD852040 QTW852040:QTZ852040 RDS852040:RDV852040 RNO852040:RNR852040 RXK852040:RXN852040 SHG852040:SHJ852040 SRC852040:SRF852040 TAY852040:TBB852040 TKU852040:TKX852040 TUQ852040:TUT852040 UEM852040:UEP852040 UOI852040:UOL852040 UYE852040:UYH852040 VIA852040:VID852040 VRW852040:VRZ852040 WBS852040:WBV852040 WLO852040:WLR852040 WVK852040:WVN852040 C917576:F917576 IY917576:JB917576 SU917576:SX917576 ACQ917576:ACT917576 AMM917576:AMP917576 AWI917576:AWL917576 BGE917576:BGH917576 BQA917576:BQD917576 BZW917576:BZZ917576 CJS917576:CJV917576 CTO917576:CTR917576 DDK917576:DDN917576 DNG917576:DNJ917576 DXC917576:DXF917576 EGY917576:EHB917576 EQU917576:EQX917576 FAQ917576:FAT917576 FKM917576:FKP917576 FUI917576:FUL917576 GEE917576:GEH917576 GOA917576:GOD917576 GXW917576:GXZ917576 HHS917576:HHV917576 HRO917576:HRR917576 IBK917576:IBN917576 ILG917576:ILJ917576 IVC917576:IVF917576 JEY917576:JFB917576 JOU917576:JOX917576 JYQ917576:JYT917576 KIM917576:KIP917576 KSI917576:KSL917576 LCE917576:LCH917576 LMA917576:LMD917576 LVW917576:LVZ917576 MFS917576:MFV917576 MPO917576:MPR917576 MZK917576:MZN917576 NJG917576:NJJ917576 NTC917576:NTF917576 OCY917576:ODB917576 OMU917576:OMX917576 OWQ917576:OWT917576 PGM917576:PGP917576 PQI917576:PQL917576 QAE917576:QAH917576 QKA917576:QKD917576 QTW917576:QTZ917576 RDS917576:RDV917576 RNO917576:RNR917576 RXK917576:RXN917576 SHG917576:SHJ917576 SRC917576:SRF917576 TAY917576:TBB917576 TKU917576:TKX917576 TUQ917576:TUT917576 UEM917576:UEP917576 UOI917576:UOL917576 UYE917576:UYH917576 VIA917576:VID917576 VRW917576:VRZ917576 WBS917576:WBV917576 WLO917576:WLR917576 WVK917576:WVN917576 C983112:F983112 IY983112:JB983112 SU983112:SX983112 ACQ983112:ACT983112 AMM983112:AMP983112 AWI983112:AWL983112 BGE983112:BGH983112 BQA983112:BQD983112 BZW983112:BZZ983112 CJS983112:CJV983112 CTO983112:CTR983112 DDK983112:DDN983112 DNG983112:DNJ983112 DXC983112:DXF983112 EGY983112:EHB983112 EQU983112:EQX983112 FAQ983112:FAT983112 FKM983112:FKP983112 FUI983112:FUL983112 GEE983112:GEH983112 GOA983112:GOD983112 GXW983112:GXZ983112 HHS983112:HHV983112 HRO983112:HRR983112 IBK983112:IBN983112 ILG983112:ILJ983112 IVC983112:IVF983112 JEY983112:JFB983112 JOU983112:JOX983112 JYQ983112:JYT983112 KIM983112:KIP983112 KSI983112:KSL983112 LCE983112:LCH983112 LMA983112:LMD983112 LVW983112:LVZ983112 MFS983112:MFV983112 MPO983112:MPR983112 MZK983112:MZN983112 NJG983112:NJJ983112 NTC983112:NTF983112 OCY983112:ODB983112 OMU983112:OMX983112 OWQ983112:OWT983112 PGM983112:PGP983112 PQI983112:PQL983112 QAE983112:QAH983112 QKA983112:QKD983112 QTW983112:QTZ983112 RDS983112:RDV983112 RNO983112:RNR983112 RXK983112:RXN983112 SHG983112:SHJ983112 SRC983112:SRF983112 TAY983112:TBB983112 TKU983112:TKX983112 TUQ983112:TUT983112 UEM983112:UEP983112 UOI983112:UOL983112 UYE983112:UYH983112 VIA983112:VID983112 VRW983112:VRZ983112 WBS983112:WBV983112 WLO983112:WLR983112 WVK983112:WVN983112" xr:uid="{00000000-0002-0000-5700-000002000000}">
      <formula1>$U$29:$U$31</formula1>
    </dataValidation>
  </dataValidations>
  <pageMargins left="0.70866141732283472" right="0.70866141732283472" top="0.74803149606299213" bottom="0.74803149606299213" header="0.31496062992125984" footer="0.31496062992125984"/>
  <pageSetup paperSize="9" scale="85" fitToHeight="0" orientation="portrait" blackAndWhite="1" r:id="rId1"/>
  <headerFooter alignWithMargins="0"/>
  <rowBreaks count="1" manualBreakCount="1">
    <brk id="36" max="18" man="1"/>
  </row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69"/>
  <dimension ref="A2:Y76"/>
  <sheetViews>
    <sheetView view="pageBreakPreview" zoomScaleNormal="100" zoomScaleSheetLayoutView="100" workbookViewId="0">
      <selection activeCell="C74" sqref="C74"/>
    </sheetView>
  </sheetViews>
  <sheetFormatPr defaultRowHeight="13.2"/>
  <cols>
    <col min="1" max="1" width="23.109375" style="295" bestFit="1" customWidth="1"/>
    <col min="2" max="2" width="3.44140625" style="296" customWidth="1"/>
    <col min="3" max="3" width="5.109375" style="295" bestFit="1" customWidth="1"/>
    <col min="4" max="4" width="3.88671875" style="295" customWidth="1"/>
    <col min="5" max="5" width="3.33203125" style="295" customWidth="1"/>
    <col min="6" max="6" width="3.88671875" style="295" customWidth="1"/>
    <col min="7" max="7" width="3.33203125" style="295" customWidth="1"/>
    <col min="8" max="8" width="4.109375" style="295" customWidth="1"/>
    <col min="9" max="9" width="3.33203125" style="295" customWidth="1"/>
    <col min="10" max="10" width="10.44140625" style="295" customWidth="1"/>
    <col min="11" max="11" width="3.88671875" style="295" customWidth="1"/>
    <col min="12" max="12" width="8.88671875" style="295"/>
    <col min="13" max="13" width="4.88671875" style="295" customWidth="1"/>
    <col min="14" max="19" width="3.6640625" style="295" customWidth="1"/>
    <col min="20" max="256" width="8.88671875" style="295"/>
    <col min="257" max="257" width="23.109375" style="295" bestFit="1" customWidth="1"/>
    <col min="258" max="258" width="3.44140625" style="295" customWidth="1"/>
    <col min="259" max="259" width="5.109375" style="295" bestFit="1" customWidth="1"/>
    <col min="260" max="260" width="3.88671875" style="295" customWidth="1"/>
    <col min="261" max="261" width="3.33203125" style="295" customWidth="1"/>
    <col min="262" max="262" width="3.88671875" style="295" customWidth="1"/>
    <col min="263" max="263" width="3.33203125" style="295" customWidth="1"/>
    <col min="264" max="264" width="4.109375" style="295" customWidth="1"/>
    <col min="265" max="265" width="3.33203125" style="295" customWidth="1"/>
    <col min="266" max="266" width="10.44140625" style="295" customWidth="1"/>
    <col min="267" max="267" width="3.88671875" style="295" customWidth="1"/>
    <col min="268" max="268" width="8.88671875" style="295"/>
    <col min="269" max="269" width="4.88671875" style="295" customWidth="1"/>
    <col min="270" max="275" width="3.6640625" style="295" customWidth="1"/>
    <col min="276" max="512" width="8.88671875" style="295"/>
    <col min="513" max="513" width="23.109375" style="295" bestFit="1" customWidth="1"/>
    <col min="514" max="514" width="3.44140625" style="295" customWidth="1"/>
    <col min="515" max="515" width="5.109375" style="295" bestFit="1" customWidth="1"/>
    <col min="516" max="516" width="3.88671875" style="295" customWidth="1"/>
    <col min="517" max="517" width="3.33203125" style="295" customWidth="1"/>
    <col min="518" max="518" width="3.88671875" style="295" customWidth="1"/>
    <col min="519" max="519" width="3.33203125" style="295" customWidth="1"/>
    <col min="520" max="520" width="4.109375" style="295" customWidth="1"/>
    <col min="521" max="521" width="3.33203125" style="295" customWidth="1"/>
    <col min="522" max="522" width="10.44140625" style="295" customWidth="1"/>
    <col min="523" max="523" width="3.88671875" style="295" customWidth="1"/>
    <col min="524" max="524" width="8.88671875" style="295"/>
    <col min="525" max="525" width="4.88671875" style="295" customWidth="1"/>
    <col min="526" max="531" width="3.6640625" style="295" customWidth="1"/>
    <col min="532" max="768" width="8.88671875" style="295"/>
    <col min="769" max="769" width="23.109375" style="295" bestFit="1" customWidth="1"/>
    <col min="770" max="770" width="3.44140625" style="295" customWidth="1"/>
    <col min="771" max="771" width="5.109375" style="295" bestFit="1" customWidth="1"/>
    <col min="772" max="772" width="3.88671875" style="295" customWidth="1"/>
    <col min="773" max="773" width="3.33203125" style="295" customWidth="1"/>
    <col min="774" max="774" width="3.88671875" style="295" customWidth="1"/>
    <col min="775" max="775" width="3.33203125" style="295" customWidth="1"/>
    <col min="776" max="776" width="4.109375" style="295" customWidth="1"/>
    <col min="777" max="777" width="3.33203125" style="295" customWidth="1"/>
    <col min="778" max="778" width="10.44140625" style="295" customWidth="1"/>
    <col min="779" max="779" width="3.88671875" style="295" customWidth="1"/>
    <col min="780" max="780" width="8.88671875" style="295"/>
    <col min="781" max="781" width="4.88671875" style="295" customWidth="1"/>
    <col min="782" max="787" width="3.6640625" style="295" customWidth="1"/>
    <col min="788" max="1024" width="8.88671875" style="295"/>
    <col min="1025" max="1025" width="23.109375" style="295" bestFit="1" customWidth="1"/>
    <col min="1026" max="1026" width="3.44140625" style="295" customWidth="1"/>
    <col min="1027" max="1027" width="5.109375" style="295" bestFit="1" customWidth="1"/>
    <col min="1028" max="1028" width="3.88671875" style="295" customWidth="1"/>
    <col min="1029" max="1029" width="3.33203125" style="295" customWidth="1"/>
    <col min="1030" max="1030" width="3.88671875" style="295" customWidth="1"/>
    <col min="1031" max="1031" width="3.33203125" style="295" customWidth="1"/>
    <col min="1032" max="1032" width="4.109375" style="295" customWidth="1"/>
    <col min="1033" max="1033" width="3.33203125" style="295" customWidth="1"/>
    <col min="1034" max="1034" width="10.44140625" style="295" customWidth="1"/>
    <col min="1035" max="1035" width="3.88671875" style="295" customWidth="1"/>
    <col min="1036" max="1036" width="8.88671875" style="295"/>
    <col min="1037" max="1037" width="4.88671875" style="295" customWidth="1"/>
    <col min="1038" max="1043" width="3.6640625" style="295" customWidth="1"/>
    <col min="1044" max="1280" width="8.88671875" style="295"/>
    <col min="1281" max="1281" width="23.109375" style="295" bestFit="1" customWidth="1"/>
    <col min="1282" max="1282" width="3.44140625" style="295" customWidth="1"/>
    <col min="1283" max="1283" width="5.109375" style="295" bestFit="1" customWidth="1"/>
    <col min="1284" max="1284" width="3.88671875" style="295" customWidth="1"/>
    <col min="1285" max="1285" width="3.33203125" style="295" customWidth="1"/>
    <col min="1286" max="1286" width="3.88671875" style="295" customWidth="1"/>
    <col min="1287" max="1287" width="3.33203125" style="295" customWidth="1"/>
    <col min="1288" max="1288" width="4.109375" style="295" customWidth="1"/>
    <col min="1289" max="1289" width="3.33203125" style="295" customWidth="1"/>
    <col min="1290" max="1290" width="10.44140625" style="295" customWidth="1"/>
    <col min="1291" max="1291" width="3.88671875" style="295" customWidth="1"/>
    <col min="1292" max="1292" width="8.88671875" style="295"/>
    <col min="1293" max="1293" width="4.88671875" style="295" customWidth="1"/>
    <col min="1294" max="1299" width="3.6640625" style="295" customWidth="1"/>
    <col min="1300" max="1536" width="8.88671875" style="295"/>
    <col min="1537" max="1537" width="23.109375" style="295" bestFit="1" customWidth="1"/>
    <col min="1538" max="1538" width="3.44140625" style="295" customWidth="1"/>
    <col min="1539" max="1539" width="5.109375" style="295" bestFit="1" customWidth="1"/>
    <col min="1540" max="1540" width="3.88671875" style="295" customWidth="1"/>
    <col min="1541" max="1541" width="3.33203125" style="295" customWidth="1"/>
    <col min="1542" max="1542" width="3.88671875" style="295" customWidth="1"/>
    <col min="1543" max="1543" width="3.33203125" style="295" customWidth="1"/>
    <col min="1544" max="1544" width="4.109375" style="295" customWidth="1"/>
    <col min="1545" max="1545" width="3.33203125" style="295" customWidth="1"/>
    <col min="1546" max="1546" width="10.44140625" style="295" customWidth="1"/>
    <col min="1547" max="1547" width="3.88671875" style="295" customWidth="1"/>
    <col min="1548" max="1548" width="8.88671875" style="295"/>
    <col min="1549" max="1549" width="4.88671875" style="295" customWidth="1"/>
    <col min="1550" max="1555" width="3.6640625" style="295" customWidth="1"/>
    <col min="1556" max="1792" width="8.88671875" style="295"/>
    <col min="1793" max="1793" width="23.109375" style="295" bestFit="1" customWidth="1"/>
    <col min="1794" max="1794" width="3.44140625" style="295" customWidth="1"/>
    <col min="1795" max="1795" width="5.109375" style="295" bestFit="1" customWidth="1"/>
    <col min="1796" max="1796" width="3.88671875" style="295" customWidth="1"/>
    <col min="1797" max="1797" width="3.33203125" style="295" customWidth="1"/>
    <col min="1798" max="1798" width="3.88671875" style="295" customWidth="1"/>
    <col min="1799" max="1799" width="3.33203125" style="295" customWidth="1"/>
    <col min="1800" max="1800" width="4.109375" style="295" customWidth="1"/>
    <col min="1801" max="1801" width="3.33203125" style="295" customWidth="1"/>
    <col min="1802" max="1802" width="10.44140625" style="295" customWidth="1"/>
    <col min="1803" max="1803" width="3.88671875" style="295" customWidth="1"/>
    <col min="1804" max="1804" width="8.88671875" style="295"/>
    <col min="1805" max="1805" width="4.88671875" style="295" customWidth="1"/>
    <col min="1806" max="1811" width="3.6640625" style="295" customWidth="1"/>
    <col min="1812" max="2048" width="8.88671875" style="295"/>
    <col min="2049" max="2049" width="23.109375" style="295" bestFit="1" customWidth="1"/>
    <col min="2050" max="2050" width="3.44140625" style="295" customWidth="1"/>
    <col min="2051" max="2051" width="5.109375" style="295" bestFit="1" customWidth="1"/>
    <col min="2052" max="2052" width="3.88671875" style="295" customWidth="1"/>
    <col min="2053" max="2053" width="3.33203125" style="295" customWidth="1"/>
    <col min="2054" max="2054" width="3.88671875" style="295" customWidth="1"/>
    <col min="2055" max="2055" width="3.33203125" style="295" customWidth="1"/>
    <col min="2056" max="2056" width="4.109375" style="295" customWidth="1"/>
    <col min="2057" max="2057" width="3.33203125" style="295" customWidth="1"/>
    <col min="2058" max="2058" width="10.44140625" style="295" customWidth="1"/>
    <col min="2059" max="2059" width="3.88671875" style="295" customWidth="1"/>
    <col min="2060" max="2060" width="8.88671875" style="295"/>
    <col min="2061" max="2061" width="4.88671875" style="295" customWidth="1"/>
    <col min="2062" max="2067" width="3.6640625" style="295" customWidth="1"/>
    <col min="2068" max="2304" width="8.88671875" style="295"/>
    <col min="2305" max="2305" width="23.109375" style="295" bestFit="1" customWidth="1"/>
    <col min="2306" max="2306" width="3.44140625" style="295" customWidth="1"/>
    <col min="2307" max="2307" width="5.109375" style="295" bestFit="1" customWidth="1"/>
    <col min="2308" max="2308" width="3.88671875" style="295" customWidth="1"/>
    <col min="2309" max="2309" width="3.33203125" style="295" customWidth="1"/>
    <col min="2310" max="2310" width="3.88671875" style="295" customWidth="1"/>
    <col min="2311" max="2311" width="3.33203125" style="295" customWidth="1"/>
    <col min="2312" max="2312" width="4.109375" style="295" customWidth="1"/>
    <col min="2313" max="2313" width="3.33203125" style="295" customWidth="1"/>
    <col min="2314" max="2314" width="10.44140625" style="295" customWidth="1"/>
    <col min="2315" max="2315" width="3.88671875" style="295" customWidth="1"/>
    <col min="2316" max="2316" width="8.88671875" style="295"/>
    <col min="2317" max="2317" width="4.88671875" style="295" customWidth="1"/>
    <col min="2318" max="2323" width="3.6640625" style="295" customWidth="1"/>
    <col min="2324" max="2560" width="8.88671875" style="295"/>
    <col min="2561" max="2561" width="23.109375" style="295" bestFit="1" customWidth="1"/>
    <col min="2562" max="2562" width="3.44140625" style="295" customWidth="1"/>
    <col min="2563" max="2563" width="5.109375" style="295" bestFit="1" customWidth="1"/>
    <col min="2564" max="2564" width="3.88671875" style="295" customWidth="1"/>
    <col min="2565" max="2565" width="3.33203125" style="295" customWidth="1"/>
    <col min="2566" max="2566" width="3.88671875" style="295" customWidth="1"/>
    <col min="2567" max="2567" width="3.33203125" style="295" customWidth="1"/>
    <col min="2568" max="2568" width="4.109375" style="295" customWidth="1"/>
    <col min="2569" max="2569" width="3.33203125" style="295" customWidth="1"/>
    <col min="2570" max="2570" width="10.44140625" style="295" customWidth="1"/>
    <col min="2571" max="2571" width="3.88671875" style="295" customWidth="1"/>
    <col min="2572" max="2572" width="8.88671875" style="295"/>
    <col min="2573" max="2573" width="4.88671875" style="295" customWidth="1"/>
    <col min="2574" max="2579" width="3.6640625" style="295" customWidth="1"/>
    <col min="2580" max="2816" width="8.88671875" style="295"/>
    <col min="2817" max="2817" width="23.109375" style="295" bestFit="1" customWidth="1"/>
    <col min="2818" max="2818" width="3.44140625" style="295" customWidth="1"/>
    <col min="2819" max="2819" width="5.109375" style="295" bestFit="1" customWidth="1"/>
    <col min="2820" max="2820" width="3.88671875" style="295" customWidth="1"/>
    <col min="2821" max="2821" width="3.33203125" style="295" customWidth="1"/>
    <col min="2822" max="2822" width="3.88671875" style="295" customWidth="1"/>
    <col min="2823" max="2823" width="3.33203125" style="295" customWidth="1"/>
    <col min="2824" max="2824" width="4.109375" style="295" customWidth="1"/>
    <col min="2825" max="2825" width="3.33203125" style="295" customWidth="1"/>
    <col min="2826" max="2826" width="10.44140625" style="295" customWidth="1"/>
    <col min="2827" max="2827" width="3.88671875" style="295" customWidth="1"/>
    <col min="2828" max="2828" width="8.88671875" style="295"/>
    <col min="2829" max="2829" width="4.88671875" style="295" customWidth="1"/>
    <col min="2830" max="2835" width="3.6640625" style="295" customWidth="1"/>
    <col min="2836" max="3072" width="8.88671875" style="295"/>
    <col min="3073" max="3073" width="23.109375" style="295" bestFit="1" customWidth="1"/>
    <col min="3074" max="3074" width="3.44140625" style="295" customWidth="1"/>
    <col min="3075" max="3075" width="5.109375" style="295" bestFit="1" customWidth="1"/>
    <col min="3076" max="3076" width="3.88671875" style="295" customWidth="1"/>
    <col min="3077" max="3077" width="3.33203125" style="295" customWidth="1"/>
    <col min="3078" max="3078" width="3.88671875" style="295" customWidth="1"/>
    <col min="3079" max="3079" width="3.33203125" style="295" customWidth="1"/>
    <col min="3080" max="3080" width="4.109375" style="295" customWidth="1"/>
    <col min="3081" max="3081" width="3.33203125" style="295" customWidth="1"/>
    <col min="3082" max="3082" width="10.44140625" style="295" customWidth="1"/>
    <col min="3083" max="3083" width="3.88671875" style="295" customWidth="1"/>
    <col min="3084" max="3084" width="8.88671875" style="295"/>
    <col min="3085" max="3085" width="4.88671875" style="295" customWidth="1"/>
    <col min="3086" max="3091" width="3.6640625" style="295" customWidth="1"/>
    <col min="3092" max="3328" width="8.88671875" style="295"/>
    <col min="3329" max="3329" width="23.109375" style="295" bestFit="1" customWidth="1"/>
    <col min="3330" max="3330" width="3.44140625" style="295" customWidth="1"/>
    <col min="3331" max="3331" width="5.109375" style="295" bestFit="1" customWidth="1"/>
    <col min="3332" max="3332" width="3.88671875" style="295" customWidth="1"/>
    <col min="3333" max="3333" width="3.33203125" style="295" customWidth="1"/>
    <col min="3334" max="3334" width="3.88671875" style="295" customWidth="1"/>
    <col min="3335" max="3335" width="3.33203125" style="295" customWidth="1"/>
    <col min="3336" max="3336" width="4.109375" style="295" customWidth="1"/>
    <col min="3337" max="3337" width="3.33203125" style="295" customWidth="1"/>
    <col min="3338" max="3338" width="10.44140625" style="295" customWidth="1"/>
    <col min="3339" max="3339" width="3.88671875" style="295" customWidth="1"/>
    <col min="3340" max="3340" width="8.88671875" style="295"/>
    <col min="3341" max="3341" width="4.88671875" style="295" customWidth="1"/>
    <col min="3342" max="3347" width="3.6640625" style="295" customWidth="1"/>
    <col min="3348" max="3584" width="8.88671875" style="295"/>
    <col min="3585" max="3585" width="23.109375" style="295" bestFit="1" customWidth="1"/>
    <col min="3586" max="3586" width="3.44140625" style="295" customWidth="1"/>
    <col min="3587" max="3587" width="5.109375" style="295" bestFit="1" customWidth="1"/>
    <col min="3588" max="3588" width="3.88671875" style="295" customWidth="1"/>
    <col min="3589" max="3589" width="3.33203125" style="295" customWidth="1"/>
    <col min="3590" max="3590" width="3.88671875" style="295" customWidth="1"/>
    <col min="3591" max="3591" width="3.33203125" style="295" customWidth="1"/>
    <col min="3592" max="3592" width="4.109375" style="295" customWidth="1"/>
    <col min="3593" max="3593" width="3.33203125" style="295" customWidth="1"/>
    <col min="3594" max="3594" width="10.44140625" style="295" customWidth="1"/>
    <col min="3595" max="3595" width="3.88671875" style="295" customWidth="1"/>
    <col min="3596" max="3596" width="8.88671875" style="295"/>
    <col min="3597" max="3597" width="4.88671875" style="295" customWidth="1"/>
    <col min="3598" max="3603" width="3.6640625" style="295" customWidth="1"/>
    <col min="3604" max="3840" width="8.88671875" style="295"/>
    <col min="3841" max="3841" width="23.109375" style="295" bestFit="1" customWidth="1"/>
    <col min="3842" max="3842" width="3.44140625" style="295" customWidth="1"/>
    <col min="3843" max="3843" width="5.109375" style="295" bestFit="1" customWidth="1"/>
    <col min="3844" max="3844" width="3.88671875" style="295" customWidth="1"/>
    <col min="3845" max="3845" width="3.33203125" style="295" customWidth="1"/>
    <col min="3846" max="3846" width="3.88671875" style="295" customWidth="1"/>
    <col min="3847" max="3847" width="3.33203125" style="295" customWidth="1"/>
    <col min="3848" max="3848" width="4.109375" style="295" customWidth="1"/>
    <col min="3849" max="3849" width="3.33203125" style="295" customWidth="1"/>
    <col min="3850" max="3850" width="10.44140625" style="295" customWidth="1"/>
    <col min="3851" max="3851" width="3.88671875" style="295" customWidth="1"/>
    <col min="3852" max="3852" width="8.88671875" style="295"/>
    <col min="3853" max="3853" width="4.88671875" style="295" customWidth="1"/>
    <col min="3854" max="3859" width="3.6640625" style="295" customWidth="1"/>
    <col min="3860" max="4096" width="8.88671875" style="295"/>
    <col min="4097" max="4097" width="23.109375" style="295" bestFit="1" customWidth="1"/>
    <col min="4098" max="4098" width="3.44140625" style="295" customWidth="1"/>
    <col min="4099" max="4099" width="5.109375" style="295" bestFit="1" customWidth="1"/>
    <col min="4100" max="4100" width="3.88671875" style="295" customWidth="1"/>
    <col min="4101" max="4101" width="3.33203125" style="295" customWidth="1"/>
    <col min="4102" max="4102" width="3.88671875" style="295" customWidth="1"/>
    <col min="4103" max="4103" width="3.33203125" style="295" customWidth="1"/>
    <col min="4104" max="4104" width="4.109375" style="295" customWidth="1"/>
    <col min="4105" max="4105" width="3.33203125" style="295" customWidth="1"/>
    <col min="4106" max="4106" width="10.44140625" style="295" customWidth="1"/>
    <col min="4107" max="4107" width="3.88671875" style="295" customWidth="1"/>
    <col min="4108" max="4108" width="8.88671875" style="295"/>
    <col min="4109" max="4109" width="4.88671875" style="295" customWidth="1"/>
    <col min="4110" max="4115" width="3.6640625" style="295" customWidth="1"/>
    <col min="4116" max="4352" width="8.88671875" style="295"/>
    <col min="4353" max="4353" width="23.109375" style="295" bestFit="1" customWidth="1"/>
    <col min="4354" max="4354" width="3.44140625" style="295" customWidth="1"/>
    <col min="4355" max="4355" width="5.109375" style="295" bestFit="1" customWidth="1"/>
    <col min="4356" max="4356" width="3.88671875" style="295" customWidth="1"/>
    <col min="4357" max="4357" width="3.33203125" style="295" customWidth="1"/>
    <col min="4358" max="4358" width="3.88671875" style="295" customWidth="1"/>
    <col min="4359" max="4359" width="3.33203125" style="295" customWidth="1"/>
    <col min="4360" max="4360" width="4.109375" style="295" customWidth="1"/>
    <col min="4361" max="4361" width="3.33203125" style="295" customWidth="1"/>
    <col min="4362" max="4362" width="10.44140625" style="295" customWidth="1"/>
    <col min="4363" max="4363" width="3.88671875" style="295" customWidth="1"/>
    <col min="4364" max="4364" width="8.88671875" style="295"/>
    <col min="4365" max="4365" width="4.88671875" style="295" customWidth="1"/>
    <col min="4366" max="4371" width="3.6640625" style="295" customWidth="1"/>
    <col min="4372" max="4608" width="8.88671875" style="295"/>
    <col min="4609" max="4609" width="23.109375" style="295" bestFit="1" customWidth="1"/>
    <col min="4610" max="4610" width="3.44140625" style="295" customWidth="1"/>
    <col min="4611" max="4611" width="5.109375" style="295" bestFit="1" customWidth="1"/>
    <col min="4612" max="4612" width="3.88671875" style="295" customWidth="1"/>
    <col min="4613" max="4613" width="3.33203125" style="295" customWidth="1"/>
    <col min="4614" max="4614" width="3.88671875" style="295" customWidth="1"/>
    <col min="4615" max="4615" width="3.33203125" style="295" customWidth="1"/>
    <col min="4616" max="4616" width="4.109375" style="295" customWidth="1"/>
    <col min="4617" max="4617" width="3.33203125" style="295" customWidth="1"/>
    <col min="4618" max="4618" width="10.44140625" style="295" customWidth="1"/>
    <col min="4619" max="4619" width="3.88671875" style="295" customWidth="1"/>
    <col min="4620" max="4620" width="8.88671875" style="295"/>
    <col min="4621" max="4621" width="4.88671875" style="295" customWidth="1"/>
    <col min="4622" max="4627" width="3.6640625" style="295" customWidth="1"/>
    <col min="4628" max="4864" width="8.88671875" style="295"/>
    <col min="4865" max="4865" width="23.109375" style="295" bestFit="1" customWidth="1"/>
    <col min="4866" max="4866" width="3.44140625" style="295" customWidth="1"/>
    <col min="4867" max="4867" width="5.109375" style="295" bestFit="1" customWidth="1"/>
    <col min="4868" max="4868" width="3.88671875" style="295" customWidth="1"/>
    <col min="4869" max="4869" width="3.33203125" style="295" customWidth="1"/>
    <col min="4870" max="4870" width="3.88671875" style="295" customWidth="1"/>
    <col min="4871" max="4871" width="3.33203125" style="295" customWidth="1"/>
    <col min="4872" max="4872" width="4.109375" style="295" customWidth="1"/>
    <col min="4873" max="4873" width="3.33203125" style="295" customWidth="1"/>
    <col min="4874" max="4874" width="10.44140625" style="295" customWidth="1"/>
    <col min="4875" max="4875" width="3.88671875" style="295" customWidth="1"/>
    <col min="4876" max="4876" width="8.88671875" style="295"/>
    <col min="4877" max="4877" width="4.88671875" style="295" customWidth="1"/>
    <col min="4878" max="4883" width="3.6640625" style="295" customWidth="1"/>
    <col min="4884" max="5120" width="8.88671875" style="295"/>
    <col min="5121" max="5121" width="23.109375" style="295" bestFit="1" customWidth="1"/>
    <col min="5122" max="5122" width="3.44140625" style="295" customWidth="1"/>
    <col min="5123" max="5123" width="5.109375" style="295" bestFit="1" customWidth="1"/>
    <col min="5124" max="5124" width="3.88671875" style="295" customWidth="1"/>
    <col min="5125" max="5125" width="3.33203125" style="295" customWidth="1"/>
    <col min="5126" max="5126" width="3.88671875" style="295" customWidth="1"/>
    <col min="5127" max="5127" width="3.33203125" style="295" customWidth="1"/>
    <col min="5128" max="5128" width="4.109375" style="295" customWidth="1"/>
    <col min="5129" max="5129" width="3.33203125" style="295" customWidth="1"/>
    <col min="5130" max="5130" width="10.44140625" style="295" customWidth="1"/>
    <col min="5131" max="5131" width="3.88671875" style="295" customWidth="1"/>
    <col min="5132" max="5132" width="8.88671875" style="295"/>
    <col min="5133" max="5133" width="4.88671875" style="295" customWidth="1"/>
    <col min="5134" max="5139" width="3.6640625" style="295" customWidth="1"/>
    <col min="5140" max="5376" width="8.88671875" style="295"/>
    <col min="5377" max="5377" width="23.109375" style="295" bestFit="1" customWidth="1"/>
    <col min="5378" max="5378" width="3.44140625" style="295" customWidth="1"/>
    <col min="5379" max="5379" width="5.109375" style="295" bestFit="1" customWidth="1"/>
    <col min="5380" max="5380" width="3.88671875" style="295" customWidth="1"/>
    <col min="5381" max="5381" width="3.33203125" style="295" customWidth="1"/>
    <col min="5382" max="5382" width="3.88671875" style="295" customWidth="1"/>
    <col min="5383" max="5383" width="3.33203125" style="295" customWidth="1"/>
    <col min="5384" max="5384" width="4.109375" style="295" customWidth="1"/>
    <col min="5385" max="5385" width="3.33203125" style="295" customWidth="1"/>
    <col min="5386" max="5386" width="10.44140625" style="295" customWidth="1"/>
    <col min="5387" max="5387" width="3.88671875" style="295" customWidth="1"/>
    <col min="5388" max="5388" width="8.88671875" style="295"/>
    <col min="5389" max="5389" width="4.88671875" style="295" customWidth="1"/>
    <col min="5390" max="5395" width="3.6640625" style="295" customWidth="1"/>
    <col min="5396" max="5632" width="8.88671875" style="295"/>
    <col min="5633" max="5633" width="23.109375" style="295" bestFit="1" customWidth="1"/>
    <col min="5634" max="5634" width="3.44140625" style="295" customWidth="1"/>
    <col min="5635" max="5635" width="5.109375" style="295" bestFit="1" customWidth="1"/>
    <col min="5636" max="5636" width="3.88671875" style="295" customWidth="1"/>
    <col min="5637" max="5637" width="3.33203125" style="295" customWidth="1"/>
    <col min="5638" max="5638" width="3.88671875" style="295" customWidth="1"/>
    <col min="5639" max="5639" width="3.33203125" style="295" customWidth="1"/>
    <col min="5640" max="5640" width="4.109375" style="295" customWidth="1"/>
    <col min="5641" max="5641" width="3.33203125" style="295" customWidth="1"/>
    <col min="5642" max="5642" width="10.44140625" style="295" customWidth="1"/>
    <col min="5643" max="5643" width="3.88671875" style="295" customWidth="1"/>
    <col min="5644" max="5644" width="8.88671875" style="295"/>
    <col min="5645" max="5645" width="4.88671875" style="295" customWidth="1"/>
    <col min="5646" max="5651" width="3.6640625" style="295" customWidth="1"/>
    <col min="5652" max="5888" width="8.88671875" style="295"/>
    <col min="5889" max="5889" width="23.109375" style="295" bestFit="1" customWidth="1"/>
    <col min="5890" max="5890" width="3.44140625" style="295" customWidth="1"/>
    <col min="5891" max="5891" width="5.109375" style="295" bestFit="1" customWidth="1"/>
    <col min="5892" max="5892" width="3.88671875" style="295" customWidth="1"/>
    <col min="5893" max="5893" width="3.33203125" style="295" customWidth="1"/>
    <col min="5894" max="5894" width="3.88671875" style="295" customWidth="1"/>
    <col min="5895" max="5895" width="3.33203125" style="295" customWidth="1"/>
    <col min="5896" max="5896" width="4.109375" style="295" customWidth="1"/>
    <col min="5897" max="5897" width="3.33203125" style="295" customWidth="1"/>
    <col min="5898" max="5898" width="10.44140625" style="295" customWidth="1"/>
    <col min="5899" max="5899" width="3.88671875" style="295" customWidth="1"/>
    <col min="5900" max="5900" width="8.88671875" style="295"/>
    <col min="5901" max="5901" width="4.88671875" style="295" customWidth="1"/>
    <col min="5902" max="5907" width="3.6640625" style="295" customWidth="1"/>
    <col min="5908" max="6144" width="8.88671875" style="295"/>
    <col min="6145" max="6145" width="23.109375" style="295" bestFit="1" customWidth="1"/>
    <col min="6146" max="6146" width="3.44140625" style="295" customWidth="1"/>
    <col min="6147" max="6147" width="5.109375" style="295" bestFit="1" customWidth="1"/>
    <col min="6148" max="6148" width="3.88671875" style="295" customWidth="1"/>
    <col min="6149" max="6149" width="3.33203125" style="295" customWidth="1"/>
    <col min="6150" max="6150" width="3.88671875" style="295" customWidth="1"/>
    <col min="6151" max="6151" width="3.33203125" style="295" customWidth="1"/>
    <col min="6152" max="6152" width="4.109375" style="295" customWidth="1"/>
    <col min="6153" max="6153" width="3.33203125" style="295" customWidth="1"/>
    <col min="6154" max="6154" width="10.44140625" style="295" customWidth="1"/>
    <col min="6155" max="6155" width="3.88671875" style="295" customWidth="1"/>
    <col min="6156" max="6156" width="8.88671875" style="295"/>
    <col min="6157" max="6157" width="4.88671875" style="295" customWidth="1"/>
    <col min="6158" max="6163" width="3.6640625" style="295" customWidth="1"/>
    <col min="6164" max="6400" width="8.88671875" style="295"/>
    <col min="6401" max="6401" width="23.109375" style="295" bestFit="1" customWidth="1"/>
    <col min="6402" max="6402" width="3.44140625" style="295" customWidth="1"/>
    <col min="6403" max="6403" width="5.109375" style="295" bestFit="1" customWidth="1"/>
    <col min="6404" max="6404" width="3.88671875" style="295" customWidth="1"/>
    <col min="6405" max="6405" width="3.33203125" style="295" customWidth="1"/>
    <col min="6406" max="6406" width="3.88671875" style="295" customWidth="1"/>
    <col min="6407" max="6407" width="3.33203125" style="295" customWidth="1"/>
    <col min="6408" max="6408" width="4.109375" style="295" customWidth="1"/>
    <col min="6409" max="6409" width="3.33203125" style="295" customWidth="1"/>
    <col min="6410" max="6410" width="10.44140625" style="295" customWidth="1"/>
    <col min="6411" max="6411" width="3.88671875" style="295" customWidth="1"/>
    <col min="6412" max="6412" width="8.88671875" style="295"/>
    <col min="6413" max="6413" width="4.88671875" style="295" customWidth="1"/>
    <col min="6414" max="6419" width="3.6640625" style="295" customWidth="1"/>
    <col min="6420" max="6656" width="8.88671875" style="295"/>
    <col min="6657" max="6657" width="23.109375" style="295" bestFit="1" customWidth="1"/>
    <col min="6658" max="6658" width="3.44140625" style="295" customWidth="1"/>
    <col min="6659" max="6659" width="5.109375" style="295" bestFit="1" customWidth="1"/>
    <col min="6660" max="6660" width="3.88671875" style="295" customWidth="1"/>
    <col min="6661" max="6661" width="3.33203125" style="295" customWidth="1"/>
    <col min="6662" max="6662" width="3.88671875" style="295" customWidth="1"/>
    <col min="6663" max="6663" width="3.33203125" style="295" customWidth="1"/>
    <col min="6664" max="6664" width="4.109375" style="295" customWidth="1"/>
    <col min="6665" max="6665" width="3.33203125" style="295" customWidth="1"/>
    <col min="6666" max="6666" width="10.44140625" style="295" customWidth="1"/>
    <col min="6667" max="6667" width="3.88671875" style="295" customWidth="1"/>
    <col min="6668" max="6668" width="8.88671875" style="295"/>
    <col min="6669" max="6669" width="4.88671875" style="295" customWidth="1"/>
    <col min="6670" max="6675" width="3.6640625" style="295" customWidth="1"/>
    <col min="6676" max="6912" width="8.88671875" style="295"/>
    <col min="6913" max="6913" width="23.109375" style="295" bestFit="1" customWidth="1"/>
    <col min="6914" max="6914" width="3.44140625" style="295" customWidth="1"/>
    <col min="6915" max="6915" width="5.109375" style="295" bestFit="1" customWidth="1"/>
    <col min="6916" max="6916" width="3.88671875" style="295" customWidth="1"/>
    <col min="6917" max="6917" width="3.33203125" style="295" customWidth="1"/>
    <col min="6918" max="6918" width="3.88671875" style="295" customWidth="1"/>
    <col min="6919" max="6919" width="3.33203125" style="295" customWidth="1"/>
    <col min="6920" max="6920" width="4.109375" style="295" customWidth="1"/>
    <col min="6921" max="6921" width="3.33203125" style="295" customWidth="1"/>
    <col min="6922" max="6922" width="10.44140625" style="295" customWidth="1"/>
    <col min="6923" max="6923" width="3.88671875" style="295" customWidth="1"/>
    <col min="6924" max="6924" width="8.88671875" style="295"/>
    <col min="6925" max="6925" width="4.88671875" style="295" customWidth="1"/>
    <col min="6926" max="6931" width="3.6640625" style="295" customWidth="1"/>
    <col min="6932" max="7168" width="8.88671875" style="295"/>
    <col min="7169" max="7169" width="23.109375" style="295" bestFit="1" customWidth="1"/>
    <col min="7170" max="7170" width="3.44140625" style="295" customWidth="1"/>
    <col min="7171" max="7171" width="5.109375" style="295" bestFit="1" customWidth="1"/>
    <col min="7172" max="7172" width="3.88671875" style="295" customWidth="1"/>
    <col min="7173" max="7173" width="3.33203125" style="295" customWidth="1"/>
    <col min="7174" max="7174" width="3.88671875" style="295" customWidth="1"/>
    <col min="7175" max="7175" width="3.33203125" style="295" customWidth="1"/>
    <col min="7176" max="7176" width="4.109375" style="295" customWidth="1"/>
    <col min="7177" max="7177" width="3.33203125" style="295" customWidth="1"/>
    <col min="7178" max="7178" width="10.44140625" style="295" customWidth="1"/>
    <col min="7179" max="7179" width="3.88671875" style="295" customWidth="1"/>
    <col min="7180" max="7180" width="8.88671875" style="295"/>
    <col min="7181" max="7181" width="4.88671875" style="295" customWidth="1"/>
    <col min="7182" max="7187" width="3.6640625" style="295" customWidth="1"/>
    <col min="7188" max="7424" width="8.88671875" style="295"/>
    <col min="7425" max="7425" width="23.109375" style="295" bestFit="1" customWidth="1"/>
    <col min="7426" max="7426" width="3.44140625" style="295" customWidth="1"/>
    <col min="7427" max="7427" width="5.109375" style="295" bestFit="1" customWidth="1"/>
    <col min="7428" max="7428" width="3.88671875" style="295" customWidth="1"/>
    <col min="7429" max="7429" width="3.33203125" style="295" customWidth="1"/>
    <col min="7430" max="7430" width="3.88671875" style="295" customWidth="1"/>
    <col min="7431" max="7431" width="3.33203125" style="295" customWidth="1"/>
    <col min="7432" max="7432" width="4.109375" style="295" customWidth="1"/>
    <col min="7433" max="7433" width="3.33203125" style="295" customWidth="1"/>
    <col min="7434" max="7434" width="10.44140625" style="295" customWidth="1"/>
    <col min="7435" max="7435" width="3.88671875" style="295" customWidth="1"/>
    <col min="7436" max="7436" width="8.88671875" style="295"/>
    <col min="7437" max="7437" width="4.88671875" style="295" customWidth="1"/>
    <col min="7438" max="7443" width="3.6640625" style="295" customWidth="1"/>
    <col min="7444" max="7680" width="8.88671875" style="295"/>
    <col min="7681" max="7681" width="23.109375" style="295" bestFit="1" customWidth="1"/>
    <col min="7682" max="7682" width="3.44140625" style="295" customWidth="1"/>
    <col min="7683" max="7683" width="5.109375" style="295" bestFit="1" customWidth="1"/>
    <col min="7684" max="7684" width="3.88671875" style="295" customWidth="1"/>
    <col min="7685" max="7685" width="3.33203125" style="295" customWidth="1"/>
    <col min="7686" max="7686" width="3.88671875" style="295" customWidth="1"/>
    <col min="7687" max="7687" width="3.33203125" style="295" customWidth="1"/>
    <col min="7688" max="7688" width="4.109375" style="295" customWidth="1"/>
    <col min="7689" max="7689" width="3.33203125" style="295" customWidth="1"/>
    <col min="7690" max="7690" width="10.44140625" style="295" customWidth="1"/>
    <col min="7691" max="7691" width="3.88671875" style="295" customWidth="1"/>
    <col min="7692" max="7692" width="8.88671875" style="295"/>
    <col min="7693" max="7693" width="4.88671875" style="295" customWidth="1"/>
    <col min="7694" max="7699" width="3.6640625" style="295" customWidth="1"/>
    <col min="7700" max="7936" width="8.88671875" style="295"/>
    <col min="7937" max="7937" width="23.109375" style="295" bestFit="1" customWidth="1"/>
    <col min="7938" max="7938" width="3.44140625" style="295" customWidth="1"/>
    <col min="7939" max="7939" width="5.109375" style="295" bestFit="1" customWidth="1"/>
    <col min="7940" max="7940" width="3.88671875" style="295" customWidth="1"/>
    <col min="7941" max="7941" width="3.33203125" style="295" customWidth="1"/>
    <col min="7942" max="7942" width="3.88671875" style="295" customWidth="1"/>
    <col min="7943" max="7943" width="3.33203125" style="295" customWidth="1"/>
    <col min="7944" max="7944" width="4.109375" style="295" customWidth="1"/>
    <col min="7945" max="7945" width="3.33203125" style="295" customWidth="1"/>
    <col min="7946" max="7946" width="10.44140625" style="295" customWidth="1"/>
    <col min="7947" max="7947" width="3.88671875" style="295" customWidth="1"/>
    <col min="7948" max="7948" width="8.88671875" style="295"/>
    <col min="7949" max="7949" width="4.88671875" style="295" customWidth="1"/>
    <col min="7950" max="7955" width="3.6640625" style="295" customWidth="1"/>
    <col min="7956" max="8192" width="8.88671875" style="295"/>
    <col min="8193" max="8193" width="23.109375" style="295" bestFit="1" customWidth="1"/>
    <col min="8194" max="8194" width="3.44140625" style="295" customWidth="1"/>
    <col min="8195" max="8195" width="5.109375" style="295" bestFit="1" customWidth="1"/>
    <col min="8196" max="8196" width="3.88671875" style="295" customWidth="1"/>
    <col min="8197" max="8197" width="3.33203125" style="295" customWidth="1"/>
    <col min="8198" max="8198" width="3.88671875" style="295" customWidth="1"/>
    <col min="8199" max="8199" width="3.33203125" style="295" customWidth="1"/>
    <col min="8200" max="8200" width="4.109375" style="295" customWidth="1"/>
    <col min="8201" max="8201" width="3.33203125" style="295" customWidth="1"/>
    <col min="8202" max="8202" width="10.44140625" style="295" customWidth="1"/>
    <col min="8203" max="8203" width="3.88671875" style="295" customWidth="1"/>
    <col min="8204" max="8204" width="8.88671875" style="295"/>
    <col min="8205" max="8205" width="4.88671875" style="295" customWidth="1"/>
    <col min="8206" max="8211" width="3.6640625" style="295" customWidth="1"/>
    <col min="8212" max="8448" width="8.88671875" style="295"/>
    <col min="8449" max="8449" width="23.109375" style="295" bestFit="1" customWidth="1"/>
    <col min="8450" max="8450" width="3.44140625" style="295" customWidth="1"/>
    <col min="8451" max="8451" width="5.109375" style="295" bestFit="1" customWidth="1"/>
    <col min="8452" max="8452" width="3.88671875" style="295" customWidth="1"/>
    <col min="8453" max="8453" width="3.33203125" style="295" customWidth="1"/>
    <col min="8454" max="8454" width="3.88671875" style="295" customWidth="1"/>
    <col min="8455" max="8455" width="3.33203125" style="295" customWidth="1"/>
    <col min="8456" max="8456" width="4.109375" style="295" customWidth="1"/>
    <col min="8457" max="8457" width="3.33203125" style="295" customWidth="1"/>
    <col min="8458" max="8458" width="10.44140625" style="295" customWidth="1"/>
    <col min="8459" max="8459" width="3.88671875" style="295" customWidth="1"/>
    <col min="8460" max="8460" width="8.88671875" style="295"/>
    <col min="8461" max="8461" width="4.88671875" style="295" customWidth="1"/>
    <col min="8462" max="8467" width="3.6640625" style="295" customWidth="1"/>
    <col min="8468" max="8704" width="8.88671875" style="295"/>
    <col min="8705" max="8705" width="23.109375" style="295" bestFit="1" customWidth="1"/>
    <col min="8706" max="8706" width="3.44140625" style="295" customWidth="1"/>
    <col min="8707" max="8707" width="5.109375" style="295" bestFit="1" customWidth="1"/>
    <col min="8708" max="8708" width="3.88671875" style="295" customWidth="1"/>
    <col min="8709" max="8709" width="3.33203125" style="295" customWidth="1"/>
    <col min="8710" max="8710" width="3.88671875" style="295" customWidth="1"/>
    <col min="8711" max="8711" width="3.33203125" style="295" customWidth="1"/>
    <col min="8712" max="8712" width="4.109375" style="295" customWidth="1"/>
    <col min="8713" max="8713" width="3.33203125" style="295" customWidth="1"/>
    <col min="8714" max="8714" width="10.44140625" style="295" customWidth="1"/>
    <col min="8715" max="8715" width="3.88671875" style="295" customWidth="1"/>
    <col min="8716" max="8716" width="8.88671875" style="295"/>
    <col min="8717" max="8717" width="4.88671875" style="295" customWidth="1"/>
    <col min="8718" max="8723" width="3.6640625" style="295" customWidth="1"/>
    <col min="8724" max="8960" width="8.88671875" style="295"/>
    <col min="8961" max="8961" width="23.109375" style="295" bestFit="1" customWidth="1"/>
    <col min="8962" max="8962" width="3.44140625" style="295" customWidth="1"/>
    <col min="8963" max="8963" width="5.109375" style="295" bestFit="1" customWidth="1"/>
    <col min="8964" max="8964" width="3.88671875" style="295" customWidth="1"/>
    <col min="8965" max="8965" width="3.33203125" style="295" customWidth="1"/>
    <col min="8966" max="8966" width="3.88671875" style="295" customWidth="1"/>
    <col min="8967" max="8967" width="3.33203125" style="295" customWidth="1"/>
    <col min="8968" max="8968" width="4.109375" style="295" customWidth="1"/>
    <col min="8969" max="8969" width="3.33203125" style="295" customWidth="1"/>
    <col min="8970" max="8970" width="10.44140625" style="295" customWidth="1"/>
    <col min="8971" max="8971" width="3.88671875" style="295" customWidth="1"/>
    <col min="8972" max="8972" width="8.88671875" style="295"/>
    <col min="8973" max="8973" width="4.88671875" style="295" customWidth="1"/>
    <col min="8974" max="8979" width="3.6640625" style="295" customWidth="1"/>
    <col min="8980" max="9216" width="8.88671875" style="295"/>
    <col min="9217" max="9217" width="23.109375" style="295" bestFit="1" customWidth="1"/>
    <col min="9218" max="9218" width="3.44140625" style="295" customWidth="1"/>
    <col min="9219" max="9219" width="5.109375" style="295" bestFit="1" customWidth="1"/>
    <col min="9220" max="9220" width="3.88671875" style="295" customWidth="1"/>
    <col min="9221" max="9221" width="3.33203125" style="295" customWidth="1"/>
    <col min="9222" max="9222" width="3.88671875" style="295" customWidth="1"/>
    <col min="9223" max="9223" width="3.33203125" style="295" customWidth="1"/>
    <col min="9224" max="9224" width="4.109375" style="295" customWidth="1"/>
    <col min="9225" max="9225" width="3.33203125" style="295" customWidth="1"/>
    <col min="9226" max="9226" width="10.44140625" style="295" customWidth="1"/>
    <col min="9227" max="9227" width="3.88671875" style="295" customWidth="1"/>
    <col min="9228" max="9228" width="8.88671875" style="295"/>
    <col min="9229" max="9229" width="4.88671875" style="295" customWidth="1"/>
    <col min="9230" max="9235" width="3.6640625" style="295" customWidth="1"/>
    <col min="9236" max="9472" width="8.88671875" style="295"/>
    <col min="9473" max="9473" width="23.109375" style="295" bestFit="1" customWidth="1"/>
    <col min="9474" max="9474" width="3.44140625" style="295" customWidth="1"/>
    <col min="9475" max="9475" width="5.109375" style="295" bestFit="1" customWidth="1"/>
    <col min="9476" max="9476" width="3.88671875" style="295" customWidth="1"/>
    <col min="9477" max="9477" width="3.33203125" style="295" customWidth="1"/>
    <col min="9478" max="9478" width="3.88671875" style="295" customWidth="1"/>
    <col min="9479" max="9479" width="3.33203125" style="295" customWidth="1"/>
    <col min="9480" max="9480" width="4.109375" style="295" customWidth="1"/>
    <col min="9481" max="9481" width="3.33203125" style="295" customWidth="1"/>
    <col min="9482" max="9482" width="10.44140625" style="295" customWidth="1"/>
    <col min="9483" max="9483" width="3.88671875" style="295" customWidth="1"/>
    <col min="9484" max="9484" width="8.88671875" style="295"/>
    <col min="9485" max="9485" width="4.88671875" style="295" customWidth="1"/>
    <col min="9486" max="9491" width="3.6640625" style="295" customWidth="1"/>
    <col min="9492" max="9728" width="8.88671875" style="295"/>
    <col min="9729" max="9729" width="23.109375" style="295" bestFit="1" customWidth="1"/>
    <col min="9730" max="9730" width="3.44140625" style="295" customWidth="1"/>
    <col min="9731" max="9731" width="5.109375" style="295" bestFit="1" customWidth="1"/>
    <col min="9732" max="9732" width="3.88671875" style="295" customWidth="1"/>
    <col min="9733" max="9733" width="3.33203125" style="295" customWidth="1"/>
    <col min="9734" max="9734" width="3.88671875" style="295" customWidth="1"/>
    <col min="9735" max="9735" width="3.33203125" style="295" customWidth="1"/>
    <col min="9736" max="9736" width="4.109375" style="295" customWidth="1"/>
    <col min="9737" max="9737" width="3.33203125" style="295" customWidth="1"/>
    <col min="9738" max="9738" width="10.44140625" style="295" customWidth="1"/>
    <col min="9739" max="9739" width="3.88671875" style="295" customWidth="1"/>
    <col min="9740" max="9740" width="8.88671875" style="295"/>
    <col min="9741" max="9741" width="4.88671875" style="295" customWidth="1"/>
    <col min="9742" max="9747" width="3.6640625" style="295" customWidth="1"/>
    <col min="9748" max="9984" width="8.88671875" style="295"/>
    <col min="9985" max="9985" width="23.109375" style="295" bestFit="1" customWidth="1"/>
    <col min="9986" max="9986" width="3.44140625" style="295" customWidth="1"/>
    <col min="9987" max="9987" width="5.109375" style="295" bestFit="1" customWidth="1"/>
    <col min="9988" max="9988" width="3.88671875" style="295" customWidth="1"/>
    <col min="9989" max="9989" width="3.33203125" style="295" customWidth="1"/>
    <col min="9990" max="9990" width="3.88671875" style="295" customWidth="1"/>
    <col min="9991" max="9991" width="3.33203125" style="295" customWidth="1"/>
    <col min="9992" max="9992" width="4.109375" style="295" customWidth="1"/>
    <col min="9993" max="9993" width="3.33203125" style="295" customWidth="1"/>
    <col min="9994" max="9994" width="10.44140625" style="295" customWidth="1"/>
    <col min="9995" max="9995" width="3.88671875" style="295" customWidth="1"/>
    <col min="9996" max="9996" width="8.88671875" style="295"/>
    <col min="9997" max="9997" width="4.88671875" style="295" customWidth="1"/>
    <col min="9998" max="10003" width="3.6640625" style="295" customWidth="1"/>
    <col min="10004" max="10240" width="8.88671875" style="295"/>
    <col min="10241" max="10241" width="23.109375" style="295" bestFit="1" customWidth="1"/>
    <col min="10242" max="10242" width="3.44140625" style="295" customWidth="1"/>
    <col min="10243" max="10243" width="5.109375" style="295" bestFit="1" customWidth="1"/>
    <col min="10244" max="10244" width="3.88671875" style="295" customWidth="1"/>
    <col min="10245" max="10245" width="3.33203125" style="295" customWidth="1"/>
    <col min="10246" max="10246" width="3.88671875" style="295" customWidth="1"/>
    <col min="10247" max="10247" width="3.33203125" style="295" customWidth="1"/>
    <col min="10248" max="10248" width="4.109375" style="295" customWidth="1"/>
    <col min="10249" max="10249" width="3.33203125" style="295" customWidth="1"/>
    <col min="10250" max="10250" width="10.44140625" style="295" customWidth="1"/>
    <col min="10251" max="10251" width="3.88671875" style="295" customWidth="1"/>
    <col min="10252" max="10252" width="8.88671875" style="295"/>
    <col min="10253" max="10253" width="4.88671875" style="295" customWidth="1"/>
    <col min="10254" max="10259" width="3.6640625" style="295" customWidth="1"/>
    <col min="10260" max="10496" width="8.88671875" style="295"/>
    <col min="10497" max="10497" width="23.109375" style="295" bestFit="1" customWidth="1"/>
    <col min="10498" max="10498" width="3.44140625" style="295" customWidth="1"/>
    <col min="10499" max="10499" width="5.109375" style="295" bestFit="1" customWidth="1"/>
    <col min="10500" max="10500" width="3.88671875" style="295" customWidth="1"/>
    <col min="10501" max="10501" width="3.33203125" style="295" customWidth="1"/>
    <col min="10502" max="10502" width="3.88671875" style="295" customWidth="1"/>
    <col min="10503" max="10503" width="3.33203125" style="295" customWidth="1"/>
    <col min="10504" max="10504" width="4.109375" style="295" customWidth="1"/>
    <col min="10505" max="10505" width="3.33203125" style="295" customWidth="1"/>
    <col min="10506" max="10506" width="10.44140625" style="295" customWidth="1"/>
    <col min="10507" max="10507" width="3.88671875" style="295" customWidth="1"/>
    <col min="10508" max="10508" width="8.88671875" style="295"/>
    <col min="10509" max="10509" width="4.88671875" style="295" customWidth="1"/>
    <col min="10510" max="10515" width="3.6640625" style="295" customWidth="1"/>
    <col min="10516" max="10752" width="8.88671875" style="295"/>
    <col min="10753" max="10753" width="23.109375" style="295" bestFit="1" customWidth="1"/>
    <col min="10754" max="10754" width="3.44140625" style="295" customWidth="1"/>
    <col min="10755" max="10755" width="5.109375" style="295" bestFit="1" customWidth="1"/>
    <col min="10756" max="10756" width="3.88671875" style="295" customWidth="1"/>
    <col min="10757" max="10757" width="3.33203125" style="295" customWidth="1"/>
    <col min="10758" max="10758" width="3.88671875" style="295" customWidth="1"/>
    <col min="10759" max="10759" width="3.33203125" style="295" customWidth="1"/>
    <col min="10760" max="10760" width="4.109375" style="295" customWidth="1"/>
    <col min="10761" max="10761" width="3.33203125" style="295" customWidth="1"/>
    <col min="10762" max="10762" width="10.44140625" style="295" customWidth="1"/>
    <col min="10763" max="10763" width="3.88671875" style="295" customWidth="1"/>
    <col min="10764" max="10764" width="8.88671875" style="295"/>
    <col min="10765" max="10765" width="4.88671875" style="295" customWidth="1"/>
    <col min="10766" max="10771" width="3.6640625" style="295" customWidth="1"/>
    <col min="10772" max="11008" width="8.88671875" style="295"/>
    <col min="11009" max="11009" width="23.109375" style="295" bestFit="1" customWidth="1"/>
    <col min="11010" max="11010" width="3.44140625" style="295" customWidth="1"/>
    <col min="11011" max="11011" width="5.109375" style="295" bestFit="1" customWidth="1"/>
    <col min="11012" max="11012" width="3.88671875" style="295" customWidth="1"/>
    <col min="11013" max="11013" width="3.33203125" style="295" customWidth="1"/>
    <col min="11014" max="11014" width="3.88671875" style="295" customWidth="1"/>
    <col min="11015" max="11015" width="3.33203125" style="295" customWidth="1"/>
    <col min="11016" max="11016" width="4.109375" style="295" customWidth="1"/>
    <col min="11017" max="11017" width="3.33203125" style="295" customWidth="1"/>
    <col min="11018" max="11018" width="10.44140625" style="295" customWidth="1"/>
    <col min="11019" max="11019" width="3.88671875" style="295" customWidth="1"/>
    <col min="11020" max="11020" width="8.88671875" style="295"/>
    <col min="11021" max="11021" width="4.88671875" style="295" customWidth="1"/>
    <col min="11022" max="11027" width="3.6640625" style="295" customWidth="1"/>
    <col min="11028" max="11264" width="8.88671875" style="295"/>
    <col min="11265" max="11265" width="23.109375" style="295" bestFit="1" customWidth="1"/>
    <col min="11266" max="11266" width="3.44140625" style="295" customWidth="1"/>
    <col min="11267" max="11267" width="5.109375" style="295" bestFit="1" customWidth="1"/>
    <col min="11268" max="11268" width="3.88671875" style="295" customWidth="1"/>
    <col min="11269" max="11269" width="3.33203125" style="295" customWidth="1"/>
    <col min="11270" max="11270" width="3.88671875" style="295" customWidth="1"/>
    <col min="11271" max="11271" width="3.33203125" style="295" customWidth="1"/>
    <col min="11272" max="11272" width="4.109375" style="295" customWidth="1"/>
    <col min="11273" max="11273" width="3.33203125" style="295" customWidth="1"/>
    <col min="11274" max="11274" width="10.44140625" style="295" customWidth="1"/>
    <col min="11275" max="11275" width="3.88671875" style="295" customWidth="1"/>
    <col min="11276" max="11276" width="8.88671875" style="295"/>
    <col min="11277" max="11277" width="4.88671875" style="295" customWidth="1"/>
    <col min="11278" max="11283" width="3.6640625" style="295" customWidth="1"/>
    <col min="11284" max="11520" width="8.88671875" style="295"/>
    <col min="11521" max="11521" width="23.109375" style="295" bestFit="1" customWidth="1"/>
    <col min="11522" max="11522" width="3.44140625" style="295" customWidth="1"/>
    <col min="11523" max="11523" width="5.109375" style="295" bestFit="1" customWidth="1"/>
    <col min="11524" max="11524" width="3.88671875" style="295" customWidth="1"/>
    <col min="11525" max="11525" width="3.33203125" style="295" customWidth="1"/>
    <col min="11526" max="11526" width="3.88671875" style="295" customWidth="1"/>
    <col min="11527" max="11527" width="3.33203125" style="295" customWidth="1"/>
    <col min="11528" max="11528" width="4.109375" style="295" customWidth="1"/>
    <col min="11529" max="11529" width="3.33203125" style="295" customWidth="1"/>
    <col min="11530" max="11530" width="10.44140625" style="295" customWidth="1"/>
    <col min="11531" max="11531" width="3.88671875" style="295" customWidth="1"/>
    <col min="11532" max="11532" width="8.88671875" style="295"/>
    <col min="11533" max="11533" width="4.88671875" style="295" customWidth="1"/>
    <col min="11534" max="11539" width="3.6640625" style="295" customWidth="1"/>
    <col min="11540" max="11776" width="8.88671875" style="295"/>
    <col min="11777" max="11777" width="23.109375" style="295" bestFit="1" customWidth="1"/>
    <col min="11778" max="11778" width="3.44140625" style="295" customWidth="1"/>
    <col min="11779" max="11779" width="5.109375" style="295" bestFit="1" customWidth="1"/>
    <col min="11780" max="11780" width="3.88671875" style="295" customWidth="1"/>
    <col min="11781" max="11781" width="3.33203125" style="295" customWidth="1"/>
    <col min="11782" max="11782" width="3.88671875" style="295" customWidth="1"/>
    <col min="11783" max="11783" width="3.33203125" style="295" customWidth="1"/>
    <col min="11784" max="11784" width="4.109375" style="295" customWidth="1"/>
    <col min="11785" max="11785" width="3.33203125" style="295" customWidth="1"/>
    <col min="11786" max="11786" width="10.44140625" style="295" customWidth="1"/>
    <col min="11787" max="11787" width="3.88671875" style="295" customWidth="1"/>
    <col min="11788" max="11788" width="8.88671875" style="295"/>
    <col min="11789" max="11789" width="4.88671875" style="295" customWidth="1"/>
    <col min="11790" max="11795" width="3.6640625" style="295" customWidth="1"/>
    <col min="11796" max="12032" width="8.88671875" style="295"/>
    <col min="12033" max="12033" width="23.109375" style="295" bestFit="1" customWidth="1"/>
    <col min="12034" max="12034" width="3.44140625" style="295" customWidth="1"/>
    <col min="12035" max="12035" width="5.109375" style="295" bestFit="1" customWidth="1"/>
    <col min="12036" max="12036" width="3.88671875" style="295" customWidth="1"/>
    <col min="12037" max="12037" width="3.33203125" style="295" customWidth="1"/>
    <col min="12038" max="12038" width="3.88671875" style="295" customWidth="1"/>
    <col min="12039" max="12039" width="3.33203125" style="295" customWidth="1"/>
    <col min="12040" max="12040" width="4.109375" style="295" customWidth="1"/>
    <col min="12041" max="12041" width="3.33203125" style="295" customWidth="1"/>
    <col min="12042" max="12042" width="10.44140625" style="295" customWidth="1"/>
    <col min="12043" max="12043" width="3.88671875" style="295" customWidth="1"/>
    <col min="12044" max="12044" width="8.88671875" style="295"/>
    <col min="12045" max="12045" width="4.88671875" style="295" customWidth="1"/>
    <col min="12046" max="12051" width="3.6640625" style="295" customWidth="1"/>
    <col min="12052" max="12288" width="8.88671875" style="295"/>
    <col min="12289" max="12289" width="23.109375" style="295" bestFit="1" customWidth="1"/>
    <col min="12290" max="12290" width="3.44140625" style="295" customWidth="1"/>
    <col min="12291" max="12291" width="5.109375" style="295" bestFit="1" customWidth="1"/>
    <col min="12292" max="12292" width="3.88671875" style="295" customWidth="1"/>
    <col min="12293" max="12293" width="3.33203125" style="295" customWidth="1"/>
    <col min="12294" max="12294" width="3.88671875" style="295" customWidth="1"/>
    <col min="12295" max="12295" width="3.33203125" style="295" customWidth="1"/>
    <col min="12296" max="12296" width="4.109375" style="295" customWidth="1"/>
    <col min="12297" max="12297" width="3.33203125" style="295" customWidth="1"/>
    <col min="12298" max="12298" width="10.44140625" style="295" customWidth="1"/>
    <col min="12299" max="12299" width="3.88671875" style="295" customWidth="1"/>
    <col min="12300" max="12300" width="8.88671875" style="295"/>
    <col min="12301" max="12301" width="4.88671875" style="295" customWidth="1"/>
    <col min="12302" max="12307" width="3.6640625" style="295" customWidth="1"/>
    <col min="12308" max="12544" width="8.88671875" style="295"/>
    <col min="12545" max="12545" width="23.109375" style="295" bestFit="1" customWidth="1"/>
    <col min="12546" max="12546" width="3.44140625" style="295" customWidth="1"/>
    <col min="12547" max="12547" width="5.109375" style="295" bestFit="1" customWidth="1"/>
    <col min="12548" max="12548" width="3.88671875" style="295" customWidth="1"/>
    <col min="12549" max="12549" width="3.33203125" style="295" customWidth="1"/>
    <col min="12550" max="12550" width="3.88671875" style="295" customWidth="1"/>
    <col min="12551" max="12551" width="3.33203125" style="295" customWidth="1"/>
    <col min="12552" max="12552" width="4.109375" style="295" customWidth="1"/>
    <col min="12553" max="12553" width="3.33203125" style="295" customWidth="1"/>
    <col min="12554" max="12554" width="10.44140625" style="295" customWidth="1"/>
    <col min="12555" max="12555" width="3.88671875" style="295" customWidth="1"/>
    <col min="12556" max="12556" width="8.88671875" style="295"/>
    <col min="12557" max="12557" width="4.88671875" style="295" customWidth="1"/>
    <col min="12558" max="12563" width="3.6640625" style="295" customWidth="1"/>
    <col min="12564" max="12800" width="8.88671875" style="295"/>
    <col min="12801" max="12801" width="23.109375" style="295" bestFit="1" customWidth="1"/>
    <col min="12802" max="12802" width="3.44140625" style="295" customWidth="1"/>
    <col min="12803" max="12803" width="5.109375" style="295" bestFit="1" customWidth="1"/>
    <col min="12804" max="12804" width="3.88671875" style="295" customWidth="1"/>
    <col min="12805" max="12805" width="3.33203125" style="295" customWidth="1"/>
    <col min="12806" max="12806" width="3.88671875" style="295" customWidth="1"/>
    <col min="12807" max="12807" width="3.33203125" style="295" customWidth="1"/>
    <col min="12808" max="12808" width="4.109375" style="295" customWidth="1"/>
    <col min="12809" max="12809" width="3.33203125" style="295" customWidth="1"/>
    <col min="12810" max="12810" width="10.44140625" style="295" customWidth="1"/>
    <col min="12811" max="12811" width="3.88671875" style="295" customWidth="1"/>
    <col min="12812" max="12812" width="8.88671875" style="295"/>
    <col min="12813" max="12813" width="4.88671875" style="295" customWidth="1"/>
    <col min="12814" max="12819" width="3.6640625" style="295" customWidth="1"/>
    <col min="12820" max="13056" width="8.88671875" style="295"/>
    <col min="13057" max="13057" width="23.109375" style="295" bestFit="1" customWidth="1"/>
    <col min="13058" max="13058" width="3.44140625" style="295" customWidth="1"/>
    <col min="13059" max="13059" width="5.109375" style="295" bestFit="1" customWidth="1"/>
    <col min="13060" max="13060" width="3.88671875" style="295" customWidth="1"/>
    <col min="13061" max="13061" width="3.33203125" style="295" customWidth="1"/>
    <col min="13062" max="13062" width="3.88671875" style="295" customWidth="1"/>
    <col min="13063" max="13063" width="3.33203125" style="295" customWidth="1"/>
    <col min="13064" max="13064" width="4.109375" style="295" customWidth="1"/>
    <col min="13065" max="13065" width="3.33203125" style="295" customWidth="1"/>
    <col min="13066" max="13066" width="10.44140625" style="295" customWidth="1"/>
    <col min="13067" max="13067" width="3.88671875" style="295" customWidth="1"/>
    <col min="13068" max="13068" width="8.88671875" style="295"/>
    <col min="13069" max="13069" width="4.88671875" style="295" customWidth="1"/>
    <col min="13070" max="13075" width="3.6640625" style="295" customWidth="1"/>
    <col min="13076" max="13312" width="8.88671875" style="295"/>
    <col min="13313" max="13313" width="23.109375" style="295" bestFit="1" customWidth="1"/>
    <col min="13314" max="13314" width="3.44140625" style="295" customWidth="1"/>
    <col min="13315" max="13315" width="5.109375" style="295" bestFit="1" customWidth="1"/>
    <col min="13316" max="13316" width="3.88671875" style="295" customWidth="1"/>
    <col min="13317" max="13317" width="3.33203125" style="295" customWidth="1"/>
    <col min="13318" max="13318" width="3.88671875" style="295" customWidth="1"/>
    <col min="13319" max="13319" width="3.33203125" style="295" customWidth="1"/>
    <col min="13320" max="13320" width="4.109375" style="295" customWidth="1"/>
    <col min="13321" max="13321" width="3.33203125" style="295" customWidth="1"/>
    <col min="13322" max="13322" width="10.44140625" style="295" customWidth="1"/>
    <col min="13323" max="13323" width="3.88671875" style="295" customWidth="1"/>
    <col min="13324" max="13324" width="8.88671875" style="295"/>
    <col min="13325" max="13325" width="4.88671875" style="295" customWidth="1"/>
    <col min="13326" max="13331" width="3.6640625" style="295" customWidth="1"/>
    <col min="13332" max="13568" width="8.88671875" style="295"/>
    <col min="13569" max="13569" width="23.109375" style="295" bestFit="1" customWidth="1"/>
    <col min="13570" max="13570" width="3.44140625" style="295" customWidth="1"/>
    <col min="13571" max="13571" width="5.109375" style="295" bestFit="1" customWidth="1"/>
    <col min="13572" max="13572" width="3.88671875" style="295" customWidth="1"/>
    <col min="13573" max="13573" width="3.33203125" style="295" customWidth="1"/>
    <col min="13574" max="13574" width="3.88671875" style="295" customWidth="1"/>
    <col min="13575" max="13575" width="3.33203125" style="295" customWidth="1"/>
    <col min="13576" max="13576" width="4.109375" style="295" customWidth="1"/>
    <col min="13577" max="13577" width="3.33203125" style="295" customWidth="1"/>
    <col min="13578" max="13578" width="10.44140625" style="295" customWidth="1"/>
    <col min="13579" max="13579" width="3.88671875" style="295" customWidth="1"/>
    <col min="13580" max="13580" width="8.88671875" style="295"/>
    <col min="13581" max="13581" width="4.88671875" style="295" customWidth="1"/>
    <col min="13582" max="13587" width="3.6640625" style="295" customWidth="1"/>
    <col min="13588" max="13824" width="8.88671875" style="295"/>
    <col min="13825" max="13825" width="23.109375" style="295" bestFit="1" customWidth="1"/>
    <col min="13826" max="13826" width="3.44140625" style="295" customWidth="1"/>
    <col min="13827" max="13827" width="5.109375" style="295" bestFit="1" customWidth="1"/>
    <col min="13828" max="13828" width="3.88671875" style="295" customWidth="1"/>
    <col min="13829" max="13829" width="3.33203125" style="295" customWidth="1"/>
    <col min="13830" max="13830" width="3.88671875" style="295" customWidth="1"/>
    <col min="13831" max="13831" width="3.33203125" style="295" customWidth="1"/>
    <col min="13832" max="13832" width="4.109375" style="295" customWidth="1"/>
    <col min="13833" max="13833" width="3.33203125" style="295" customWidth="1"/>
    <col min="13834" max="13834" width="10.44140625" style="295" customWidth="1"/>
    <col min="13835" max="13835" width="3.88671875" style="295" customWidth="1"/>
    <col min="13836" max="13836" width="8.88671875" style="295"/>
    <col min="13837" max="13837" width="4.88671875" style="295" customWidth="1"/>
    <col min="13838" max="13843" width="3.6640625" style="295" customWidth="1"/>
    <col min="13844" max="14080" width="8.88671875" style="295"/>
    <col min="14081" max="14081" width="23.109375" style="295" bestFit="1" customWidth="1"/>
    <col min="14082" max="14082" width="3.44140625" style="295" customWidth="1"/>
    <col min="14083" max="14083" width="5.109375" style="295" bestFit="1" customWidth="1"/>
    <col min="14084" max="14084" width="3.88671875" style="295" customWidth="1"/>
    <col min="14085" max="14085" width="3.33203125" style="295" customWidth="1"/>
    <col min="14086" max="14086" width="3.88671875" style="295" customWidth="1"/>
    <col min="14087" max="14087" width="3.33203125" style="295" customWidth="1"/>
    <col min="14088" max="14088" width="4.109375" style="295" customWidth="1"/>
    <col min="14089" max="14089" width="3.33203125" style="295" customWidth="1"/>
    <col min="14090" max="14090" width="10.44140625" style="295" customWidth="1"/>
    <col min="14091" max="14091" width="3.88671875" style="295" customWidth="1"/>
    <col min="14092" max="14092" width="8.88671875" style="295"/>
    <col min="14093" max="14093" width="4.88671875" style="295" customWidth="1"/>
    <col min="14094" max="14099" width="3.6640625" style="295" customWidth="1"/>
    <col min="14100" max="14336" width="8.88671875" style="295"/>
    <col min="14337" max="14337" width="23.109375" style="295" bestFit="1" customWidth="1"/>
    <col min="14338" max="14338" width="3.44140625" style="295" customWidth="1"/>
    <col min="14339" max="14339" width="5.109375" style="295" bestFit="1" customWidth="1"/>
    <col min="14340" max="14340" width="3.88671875" style="295" customWidth="1"/>
    <col min="14341" max="14341" width="3.33203125" style="295" customWidth="1"/>
    <col min="14342" max="14342" width="3.88671875" style="295" customWidth="1"/>
    <col min="14343" max="14343" width="3.33203125" style="295" customWidth="1"/>
    <col min="14344" max="14344" width="4.109375" style="295" customWidth="1"/>
    <col min="14345" max="14345" width="3.33203125" style="295" customWidth="1"/>
    <col min="14346" max="14346" width="10.44140625" style="295" customWidth="1"/>
    <col min="14347" max="14347" width="3.88671875" style="295" customWidth="1"/>
    <col min="14348" max="14348" width="8.88671875" style="295"/>
    <col min="14349" max="14349" width="4.88671875" style="295" customWidth="1"/>
    <col min="14350" max="14355" width="3.6640625" style="295" customWidth="1"/>
    <col min="14356" max="14592" width="8.88671875" style="295"/>
    <col min="14593" max="14593" width="23.109375" style="295" bestFit="1" customWidth="1"/>
    <col min="14594" max="14594" width="3.44140625" style="295" customWidth="1"/>
    <col min="14595" max="14595" width="5.109375" style="295" bestFit="1" customWidth="1"/>
    <col min="14596" max="14596" width="3.88671875" style="295" customWidth="1"/>
    <col min="14597" max="14597" width="3.33203125" style="295" customWidth="1"/>
    <col min="14598" max="14598" width="3.88671875" style="295" customWidth="1"/>
    <col min="14599" max="14599" width="3.33203125" style="295" customWidth="1"/>
    <col min="14600" max="14600" width="4.109375" style="295" customWidth="1"/>
    <col min="14601" max="14601" width="3.33203125" style="295" customWidth="1"/>
    <col min="14602" max="14602" width="10.44140625" style="295" customWidth="1"/>
    <col min="14603" max="14603" width="3.88671875" style="295" customWidth="1"/>
    <col min="14604" max="14604" width="8.88671875" style="295"/>
    <col min="14605" max="14605" width="4.88671875" style="295" customWidth="1"/>
    <col min="14606" max="14611" width="3.6640625" style="295" customWidth="1"/>
    <col min="14612" max="14848" width="8.88671875" style="295"/>
    <col min="14849" max="14849" width="23.109375" style="295" bestFit="1" customWidth="1"/>
    <col min="14850" max="14850" width="3.44140625" style="295" customWidth="1"/>
    <col min="14851" max="14851" width="5.109375" style="295" bestFit="1" customWidth="1"/>
    <col min="14852" max="14852" width="3.88671875" style="295" customWidth="1"/>
    <col min="14853" max="14853" width="3.33203125" style="295" customWidth="1"/>
    <col min="14854" max="14854" width="3.88671875" style="295" customWidth="1"/>
    <col min="14855" max="14855" width="3.33203125" style="295" customWidth="1"/>
    <col min="14856" max="14856" width="4.109375" style="295" customWidth="1"/>
    <col min="14857" max="14857" width="3.33203125" style="295" customWidth="1"/>
    <col min="14858" max="14858" width="10.44140625" style="295" customWidth="1"/>
    <col min="14859" max="14859" width="3.88671875" style="295" customWidth="1"/>
    <col min="14860" max="14860" width="8.88671875" style="295"/>
    <col min="14861" max="14861" width="4.88671875" style="295" customWidth="1"/>
    <col min="14862" max="14867" width="3.6640625" style="295" customWidth="1"/>
    <col min="14868" max="15104" width="8.88671875" style="295"/>
    <col min="15105" max="15105" width="23.109375" style="295" bestFit="1" customWidth="1"/>
    <col min="15106" max="15106" width="3.44140625" style="295" customWidth="1"/>
    <col min="15107" max="15107" width="5.109375" style="295" bestFit="1" customWidth="1"/>
    <col min="15108" max="15108" width="3.88671875" style="295" customWidth="1"/>
    <col min="15109" max="15109" width="3.33203125" style="295" customWidth="1"/>
    <col min="15110" max="15110" width="3.88671875" style="295" customWidth="1"/>
    <col min="15111" max="15111" width="3.33203125" style="295" customWidth="1"/>
    <col min="15112" max="15112" width="4.109375" style="295" customWidth="1"/>
    <col min="15113" max="15113" width="3.33203125" style="295" customWidth="1"/>
    <col min="15114" max="15114" width="10.44140625" style="295" customWidth="1"/>
    <col min="15115" max="15115" width="3.88671875" style="295" customWidth="1"/>
    <col min="15116" max="15116" width="8.88671875" style="295"/>
    <col min="15117" max="15117" width="4.88671875" style="295" customWidth="1"/>
    <col min="15118" max="15123" width="3.6640625" style="295" customWidth="1"/>
    <col min="15124" max="15360" width="8.88671875" style="295"/>
    <col min="15361" max="15361" width="23.109375" style="295" bestFit="1" customWidth="1"/>
    <col min="15362" max="15362" width="3.44140625" style="295" customWidth="1"/>
    <col min="15363" max="15363" width="5.109375" style="295" bestFit="1" customWidth="1"/>
    <col min="15364" max="15364" width="3.88671875" style="295" customWidth="1"/>
    <col min="15365" max="15365" width="3.33203125" style="295" customWidth="1"/>
    <col min="15366" max="15366" width="3.88671875" style="295" customWidth="1"/>
    <col min="15367" max="15367" width="3.33203125" style="295" customWidth="1"/>
    <col min="15368" max="15368" width="4.109375" style="295" customWidth="1"/>
    <col min="15369" max="15369" width="3.33203125" style="295" customWidth="1"/>
    <col min="15370" max="15370" width="10.44140625" style="295" customWidth="1"/>
    <col min="15371" max="15371" width="3.88671875" style="295" customWidth="1"/>
    <col min="15372" max="15372" width="8.88671875" style="295"/>
    <col min="15373" max="15373" width="4.88671875" style="295" customWidth="1"/>
    <col min="15374" max="15379" width="3.6640625" style="295" customWidth="1"/>
    <col min="15380" max="15616" width="8.88671875" style="295"/>
    <col min="15617" max="15617" width="23.109375" style="295" bestFit="1" customWidth="1"/>
    <col min="15618" max="15618" width="3.44140625" style="295" customWidth="1"/>
    <col min="15619" max="15619" width="5.109375" style="295" bestFit="1" customWidth="1"/>
    <col min="15620" max="15620" width="3.88671875" style="295" customWidth="1"/>
    <col min="15621" max="15621" width="3.33203125" style="295" customWidth="1"/>
    <col min="15622" max="15622" width="3.88671875" style="295" customWidth="1"/>
    <col min="15623" max="15623" width="3.33203125" style="295" customWidth="1"/>
    <col min="15624" max="15624" width="4.109375" style="295" customWidth="1"/>
    <col min="15625" max="15625" width="3.33203125" style="295" customWidth="1"/>
    <col min="15626" max="15626" width="10.44140625" style="295" customWidth="1"/>
    <col min="15627" max="15627" width="3.88671875" style="295" customWidth="1"/>
    <col min="15628" max="15628" width="8.88671875" style="295"/>
    <col min="15629" max="15629" width="4.88671875" style="295" customWidth="1"/>
    <col min="15630" max="15635" width="3.6640625" style="295" customWidth="1"/>
    <col min="15636" max="15872" width="8.88671875" style="295"/>
    <col min="15873" max="15873" width="23.109375" style="295" bestFit="1" customWidth="1"/>
    <col min="15874" max="15874" width="3.44140625" style="295" customWidth="1"/>
    <col min="15875" max="15875" width="5.109375" style="295" bestFit="1" customWidth="1"/>
    <col min="15876" max="15876" width="3.88671875" style="295" customWidth="1"/>
    <col min="15877" max="15877" width="3.33203125" style="295" customWidth="1"/>
    <col min="15878" max="15878" width="3.88671875" style="295" customWidth="1"/>
    <col min="15879" max="15879" width="3.33203125" style="295" customWidth="1"/>
    <col min="15880" max="15880" width="4.109375" style="295" customWidth="1"/>
    <col min="15881" max="15881" width="3.33203125" style="295" customWidth="1"/>
    <col min="15882" max="15882" width="10.44140625" style="295" customWidth="1"/>
    <col min="15883" max="15883" width="3.88671875" style="295" customWidth="1"/>
    <col min="15884" max="15884" width="8.88671875" style="295"/>
    <col min="15885" max="15885" width="4.88671875" style="295" customWidth="1"/>
    <col min="15886" max="15891" width="3.6640625" style="295" customWidth="1"/>
    <col min="15892" max="16128" width="8.88671875" style="295"/>
    <col min="16129" max="16129" width="23.109375" style="295" bestFit="1" customWidth="1"/>
    <col min="16130" max="16130" width="3.44140625" style="295" customWidth="1"/>
    <col min="16131" max="16131" width="5.109375" style="295" bestFit="1" customWidth="1"/>
    <col min="16132" max="16132" width="3.88671875" style="295" customWidth="1"/>
    <col min="16133" max="16133" width="3.33203125" style="295" customWidth="1"/>
    <col min="16134" max="16134" width="3.88671875" style="295" customWidth="1"/>
    <col min="16135" max="16135" width="3.33203125" style="295" customWidth="1"/>
    <col min="16136" max="16136" width="4.109375" style="295" customWidth="1"/>
    <col min="16137" max="16137" width="3.33203125" style="295" customWidth="1"/>
    <col min="16138" max="16138" width="10.44140625" style="295" customWidth="1"/>
    <col min="16139" max="16139" width="3.88671875" style="295" customWidth="1"/>
    <col min="16140" max="16140" width="8.88671875" style="295"/>
    <col min="16141" max="16141" width="4.88671875" style="295" customWidth="1"/>
    <col min="16142" max="16147" width="3.6640625" style="295" customWidth="1"/>
    <col min="16148" max="16384" width="8.88671875" style="295"/>
  </cols>
  <sheetData>
    <row r="2" spans="1:19" ht="18.75" customHeight="1">
      <c r="N2" s="331" t="s">
        <v>634</v>
      </c>
      <c r="O2" s="295" t="s">
        <v>5</v>
      </c>
      <c r="P2" s="331" t="s">
        <v>634</v>
      </c>
      <c r="Q2" s="295" t="s">
        <v>6</v>
      </c>
      <c r="R2" s="331" t="s">
        <v>634</v>
      </c>
      <c r="S2" s="295" t="s">
        <v>7</v>
      </c>
    </row>
    <row r="6" spans="1:19">
      <c r="A6" s="295" t="s">
        <v>609</v>
      </c>
    </row>
    <row r="7" spans="1:19" ht="18.75" customHeight="1">
      <c r="A7" s="5346" t="s">
        <v>635</v>
      </c>
      <c r="B7" s="5346"/>
      <c r="C7" s="5346"/>
      <c r="D7" s="5346"/>
    </row>
    <row r="8" spans="1:19" ht="12.75" customHeight="1">
      <c r="A8" s="5343" t="s">
        <v>610</v>
      </c>
      <c r="B8" s="5343"/>
      <c r="C8" s="5343"/>
      <c r="D8" s="5343"/>
    </row>
    <row r="9" spans="1:19" ht="18.75" customHeight="1">
      <c r="A9" s="5347" t="s">
        <v>636</v>
      </c>
      <c r="B9" s="5347"/>
      <c r="C9" s="5347"/>
      <c r="D9" s="5347"/>
      <c r="E9" s="295" t="s">
        <v>611</v>
      </c>
    </row>
    <row r="10" spans="1:19">
      <c r="K10" s="295" t="s">
        <v>612</v>
      </c>
    </row>
    <row r="11" spans="1:19" ht="18.75" customHeight="1">
      <c r="K11" s="5346" t="s">
        <v>637</v>
      </c>
      <c r="L11" s="5346"/>
      <c r="M11" s="5346"/>
      <c r="N11" s="5346"/>
      <c r="O11" s="5346"/>
      <c r="P11" s="5346"/>
      <c r="Q11" s="5346"/>
      <c r="R11" s="5346"/>
    </row>
    <row r="12" spans="1:19" ht="12.75" customHeight="1">
      <c r="K12" s="5343" t="s">
        <v>613</v>
      </c>
      <c r="L12" s="5343"/>
      <c r="M12" s="5343"/>
      <c r="N12" s="5343"/>
      <c r="O12" s="5343"/>
      <c r="P12" s="5343"/>
      <c r="Q12" s="5343"/>
      <c r="R12" s="5343"/>
    </row>
    <row r="13" spans="1:19" ht="18.75" customHeight="1">
      <c r="K13" s="5347" t="s">
        <v>638</v>
      </c>
      <c r="L13" s="5347"/>
      <c r="M13" s="5347"/>
      <c r="N13" s="5347"/>
      <c r="O13" s="5347"/>
      <c r="P13" s="5347"/>
      <c r="Q13" s="5347"/>
      <c r="R13" s="5347"/>
    </row>
    <row r="14" spans="1:19" ht="21.75" customHeight="1"/>
    <row r="15" spans="1:19" ht="21.75" customHeight="1"/>
    <row r="16" spans="1:19" ht="25.5" customHeight="1">
      <c r="A16" s="5344" t="s">
        <v>614</v>
      </c>
      <c r="B16" s="5344"/>
      <c r="C16" s="5344"/>
      <c r="D16" s="5344"/>
      <c r="E16" s="5344"/>
      <c r="F16" s="5344"/>
      <c r="G16" s="5344"/>
      <c r="H16" s="5344"/>
      <c r="I16" s="5344"/>
      <c r="J16" s="5344"/>
      <c r="K16" s="5344"/>
      <c r="L16" s="5344"/>
      <c r="M16" s="5344"/>
      <c r="N16" s="5344"/>
      <c r="O16" s="5344"/>
      <c r="P16" s="5344"/>
      <c r="Q16" s="5344"/>
      <c r="R16" s="5344"/>
      <c r="S16" s="5344"/>
    </row>
    <row r="17" spans="1:25" ht="30.75" customHeight="1"/>
    <row r="18" spans="1:25" ht="30.75" customHeight="1"/>
    <row r="19" spans="1:25" ht="24" customHeight="1">
      <c r="A19" s="295" t="s">
        <v>615</v>
      </c>
      <c r="B19" s="296" t="s">
        <v>616</v>
      </c>
      <c r="C19" s="5346" t="s">
        <v>637</v>
      </c>
      <c r="D19" s="5346"/>
      <c r="E19" s="5346"/>
      <c r="F19" s="5346"/>
      <c r="G19" s="5346"/>
      <c r="H19" s="5346"/>
      <c r="I19" s="5346"/>
      <c r="J19" s="5346"/>
      <c r="K19" s="5346"/>
      <c r="L19" s="5346"/>
      <c r="M19" s="5346"/>
      <c r="N19" s="5346"/>
      <c r="O19" s="5346"/>
      <c r="P19" s="5346"/>
      <c r="Q19" s="5346"/>
      <c r="R19" s="5346"/>
      <c r="S19" s="5346"/>
    </row>
    <row r="20" spans="1:25" ht="24" customHeight="1"/>
    <row r="21" spans="1:25" ht="24" customHeight="1">
      <c r="C21" s="5346" t="s">
        <v>639</v>
      </c>
      <c r="D21" s="5346"/>
      <c r="E21" s="5346"/>
      <c r="F21" s="5346"/>
      <c r="G21" s="5346"/>
      <c r="H21" s="5346"/>
      <c r="I21" s="5346"/>
      <c r="J21" s="5346"/>
      <c r="K21" s="5346"/>
      <c r="L21" s="5346"/>
      <c r="M21" s="5346"/>
      <c r="N21" s="5346"/>
      <c r="O21" s="5346"/>
      <c r="P21" s="5346"/>
      <c r="Q21" s="5346"/>
      <c r="R21" s="5346"/>
      <c r="S21" s="5346"/>
    </row>
    <row r="22" spans="1:25" ht="24" customHeight="1"/>
    <row r="23" spans="1:25" ht="24" customHeight="1">
      <c r="A23" s="295" t="s">
        <v>617</v>
      </c>
      <c r="B23" s="296" t="s">
        <v>616</v>
      </c>
      <c r="C23" s="5346" t="s">
        <v>640</v>
      </c>
      <c r="D23" s="5346"/>
      <c r="E23" s="5346"/>
      <c r="F23" s="5346"/>
      <c r="G23" s="5346"/>
      <c r="H23" s="5346"/>
      <c r="I23" s="5346"/>
      <c r="J23" s="5346"/>
      <c r="K23" s="5346"/>
      <c r="L23" s="5346"/>
      <c r="M23" s="5346"/>
      <c r="N23" s="5346"/>
      <c r="O23" s="5346"/>
      <c r="P23" s="5346"/>
      <c r="Q23" s="5346"/>
      <c r="R23" s="5346"/>
      <c r="S23" s="5346"/>
    </row>
    <row r="24" spans="1:25" ht="24" customHeight="1"/>
    <row r="25" spans="1:25" ht="24" customHeight="1">
      <c r="A25" s="295" t="s">
        <v>618</v>
      </c>
      <c r="B25" s="296" t="s">
        <v>616</v>
      </c>
      <c r="C25" s="5346" t="s">
        <v>635</v>
      </c>
      <c r="D25" s="5346"/>
      <c r="E25" s="5346"/>
      <c r="F25" s="5346"/>
      <c r="G25" s="5346"/>
      <c r="H25" s="5346"/>
      <c r="I25" s="5346"/>
      <c r="J25" s="5346"/>
      <c r="K25" s="5346"/>
      <c r="L25" s="5346"/>
      <c r="M25" s="5346"/>
      <c r="N25" s="5346"/>
      <c r="O25" s="5346"/>
      <c r="P25" s="5346"/>
      <c r="Q25" s="5346"/>
      <c r="R25" s="5346"/>
      <c r="S25" s="5346"/>
    </row>
    <row r="26" spans="1:25" ht="24" customHeight="1"/>
    <row r="27" spans="1:25" ht="24" customHeight="1">
      <c r="C27" s="5346" t="s">
        <v>641</v>
      </c>
      <c r="D27" s="5346"/>
      <c r="E27" s="5346"/>
      <c r="F27" s="5346"/>
      <c r="G27" s="5346"/>
      <c r="H27" s="5346"/>
      <c r="I27" s="5346"/>
      <c r="J27" s="5346"/>
      <c r="K27" s="5346"/>
      <c r="L27" s="5346"/>
      <c r="M27" s="5346"/>
      <c r="N27" s="5346"/>
      <c r="O27" s="5346"/>
      <c r="P27" s="5346"/>
      <c r="Q27" s="5346"/>
      <c r="R27" s="5346"/>
      <c r="S27" s="5346"/>
    </row>
    <row r="28" spans="1:25" ht="24" customHeight="1"/>
    <row r="29" spans="1:25" ht="24" customHeight="1">
      <c r="A29" s="295" t="s">
        <v>620</v>
      </c>
      <c r="B29" s="296" t="s">
        <v>616</v>
      </c>
      <c r="C29" s="5348" t="s">
        <v>622</v>
      </c>
      <c r="D29" s="5348"/>
      <c r="E29" s="5348"/>
      <c r="F29" s="5348"/>
      <c r="H29" s="5348" t="s">
        <v>622</v>
      </c>
      <c r="I29" s="5348"/>
      <c r="J29" s="5348"/>
      <c r="L29" s="297" t="s">
        <v>642</v>
      </c>
      <c r="M29" s="295" t="s">
        <v>329</v>
      </c>
      <c r="N29" s="5348" t="s">
        <v>622</v>
      </c>
      <c r="O29" s="5348"/>
      <c r="P29" s="5348"/>
      <c r="Q29" s="5348"/>
      <c r="U29" s="295" t="s">
        <v>622</v>
      </c>
      <c r="W29" s="295" t="s">
        <v>623</v>
      </c>
      <c r="Y29" s="295" t="s">
        <v>624</v>
      </c>
    </row>
    <row r="30" spans="1:25" ht="24" customHeight="1">
      <c r="U30" s="295" t="s">
        <v>625</v>
      </c>
      <c r="W30" s="295" t="s">
        <v>626</v>
      </c>
      <c r="Y30" s="295" t="s">
        <v>627</v>
      </c>
    </row>
    <row r="31" spans="1:25" ht="24" customHeight="1">
      <c r="C31" s="5348" t="s">
        <v>622</v>
      </c>
      <c r="D31" s="5348"/>
      <c r="E31" s="5348"/>
      <c r="F31" s="5348"/>
      <c r="H31" s="5348" t="s">
        <v>622</v>
      </c>
      <c r="I31" s="5348"/>
      <c r="J31" s="5348"/>
      <c r="L31" s="297" t="s">
        <v>643</v>
      </c>
      <c r="M31" s="295" t="s">
        <v>329</v>
      </c>
      <c r="N31" s="5348" t="s">
        <v>622</v>
      </c>
      <c r="O31" s="5348"/>
      <c r="P31" s="5348"/>
      <c r="Q31" s="5348"/>
      <c r="W31" s="295" t="s">
        <v>629</v>
      </c>
      <c r="Y31" s="295" t="s">
        <v>630</v>
      </c>
    </row>
    <row r="32" spans="1:25" ht="24" customHeight="1">
      <c r="W32" s="295" t="s">
        <v>631</v>
      </c>
    </row>
    <row r="33" spans="1:23" ht="24" customHeight="1">
      <c r="A33" s="295" t="s">
        <v>632</v>
      </c>
      <c r="B33" s="296" t="s">
        <v>616</v>
      </c>
      <c r="D33" s="331" t="s">
        <v>634</v>
      </c>
      <c r="E33" s="295" t="s">
        <v>5</v>
      </c>
      <c r="F33" s="331" t="s">
        <v>634</v>
      </c>
      <c r="G33" s="295" t="s">
        <v>6</v>
      </c>
      <c r="H33" s="331" t="s">
        <v>634</v>
      </c>
      <c r="I33" s="295" t="s">
        <v>7</v>
      </c>
      <c r="W33" s="295" t="s">
        <v>633</v>
      </c>
    </row>
    <row r="34" spans="1:23" ht="24" customHeight="1"/>
    <row r="35" spans="1:23" ht="24" customHeight="1"/>
    <row r="43" spans="1:23" ht="18.75" customHeight="1">
      <c r="N43" s="331" t="s">
        <v>634</v>
      </c>
      <c r="O43" s="295" t="s">
        <v>5</v>
      </c>
      <c r="P43" s="331" t="s">
        <v>634</v>
      </c>
      <c r="Q43" s="295" t="s">
        <v>6</v>
      </c>
      <c r="R43" s="331" t="s">
        <v>634</v>
      </c>
      <c r="S43" s="295" t="s">
        <v>7</v>
      </c>
    </row>
    <row r="48" spans="1:23" ht="18.75" customHeight="1"/>
    <row r="49" spans="1:19" ht="12.75" customHeight="1"/>
    <row r="50" spans="1:19" ht="18.75" customHeight="1"/>
    <row r="52" spans="1:19" ht="18.75" customHeight="1">
      <c r="K52" s="5346" t="s">
        <v>647</v>
      </c>
      <c r="L52" s="5346"/>
      <c r="M52" s="5346"/>
      <c r="N52" s="5346"/>
      <c r="O52" s="5346"/>
      <c r="P52" s="5346"/>
      <c r="Q52" s="5346"/>
      <c r="R52" s="5346"/>
    </row>
    <row r="53" spans="1:19" ht="12.75" customHeight="1">
      <c r="K53" s="5343" t="s">
        <v>613</v>
      </c>
      <c r="L53" s="5343"/>
      <c r="M53" s="5343"/>
      <c r="N53" s="5343"/>
      <c r="O53" s="5343"/>
      <c r="P53" s="5343"/>
      <c r="Q53" s="5343"/>
      <c r="R53" s="5343"/>
    </row>
    <row r="54" spans="1:19" ht="18.75" customHeight="1">
      <c r="K54" s="5347" t="s">
        <v>642</v>
      </c>
      <c r="L54" s="5347"/>
      <c r="M54" s="5347"/>
      <c r="N54" s="5347"/>
      <c r="O54" s="5347"/>
      <c r="P54" s="5347"/>
      <c r="Q54" s="5347"/>
      <c r="R54" s="5347"/>
    </row>
    <row r="55" spans="1:19" ht="21.75" customHeight="1"/>
    <row r="56" spans="1:19" ht="21.75" customHeight="1"/>
    <row r="57" spans="1:19" ht="25.5" customHeight="1">
      <c r="A57" s="5344" t="s">
        <v>644</v>
      </c>
      <c r="B57" s="5344"/>
      <c r="C57" s="5344"/>
      <c r="D57" s="5344"/>
      <c r="E57" s="5344"/>
      <c r="F57" s="5344"/>
      <c r="G57" s="5344"/>
      <c r="H57" s="5344"/>
      <c r="I57" s="5344"/>
      <c r="J57" s="5344"/>
      <c r="K57" s="5344"/>
      <c r="L57" s="5344"/>
      <c r="M57" s="5344"/>
      <c r="N57" s="5344"/>
      <c r="O57" s="5344"/>
      <c r="P57" s="5344"/>
      <c r="Q57" s="5344"/>
      <c r="R57" s="5344"/>
      <c r="S57" s="5344"/>
    </row>
    <row r="58" spans="1:19" ht="30.75" customHeight="1"/>
    <row r="59" spans="1:19" ht="30.75" customHeight="1"/>
    <row r="60" spans="1:19" ht="24" customHeight="1">
      <c r="A60" s="295" t="s">
        <v>615</v>
      </c>
      <c r="B60" s="296" t="s">
        <v>616</v>
      </c>
      <c r="C60" s="5346" t="s">
        <v>648</v>
      </c>
      <c r="D60" s="5346"/>
      <c r="E60" s="5346"/>
      <c r="F60" s="5346"/>
      <c r="G60" s="5346"/>
      <c r="H60" s="5346"/>
      <c r="I60" s="5346"/>
      <c r="J60" s="5346"/>
      <c r="K60" s="5346"/>
      <c r="L60" s="5346"/>
      <c r="M60" s="5346"/>
      <c r="N60" s="5346"/>
      <c r="O60" s="5346"/>
      <c r="P60" s="5346"/>
      <c r="Q60" s="5346"/>
      <c r="R60" s="5346"/>
      <c r="S60" s="5346"/>
    </row>
    <row r="61" spans="1:19" ht="24" customHeight="1"/>
    <row r="62" spans="1:19" ht="24" customHeight="1">
      <c r="C62" s="5346" t="s">
        <v>639</v>
      </c>
      <c r="D62" s="5346"/>
      <c r="E62" s="5346"/>
      <c r="F62" s="5346"/>
      <c r="G62" s="5346"/>
      <c r="H62" s="5346"/>
      <c r="I62" s="5346"/>
      <c r="J62" s="5346"/>
      <c r="K62" s="5346"/>
      <c r="L62" s="5346"/>
      <c r="M62" s="5346"/>
      <c r="N62" s="5346"/>
      <c r="O62" s="5346"/>
      <c r="P62" s="5346"/>
      <c r="Q62" s="5346"/>
      <c r="R62" s="5346"/>
      <c r="S62" s="5346"/>
    </row>
    <row r="63" spans="1:19" ht="24" customHeight="1"/>
    <row r="64" spans="1:19" ht="24" customHeight="1">
      <c r="A64" s="295" t="s">
        <v>617</v>
      </c>
      <c r="B64" s="296" t="s">
        <v>616</v>
      </c>
      <c r="C64" s="5346" t="s">
        <v>649</v>
      </c>
      <c r="D64" s="5346"/>
      <c r="E64" s="5346"/>
      <c r="F64" s="5346"/>
      <c r="G64" s="5346"/>
      <c r="H64" s="5346"/>
      <c r="I64" s="5346"/>
      <c r="J64" s="5346"/>
      <c r="K64" s="5346"/>
      <c r="L64" s="5346"/>
      <c r="M64" s="5346"/>
      <c r="N64" s="5346"/>
      <c r="O64" s="5346"/>
      <c r="P64" s="5346"/>
      <c r="Q64" s="5346"/>
      <c r="R64" s="5346"/>
      <c r="S64" s="5346"/>
    </row>
    <row r="65" spans="1:25" ht="24" customHeight="1"/>
    <row r="66" spans="1:25" ht="24" customHeight="1">
      <c r="A66" s="295" t="s">
        <v>618</v>
      </c>
      <c r="B66" s="296" t="s">
        <v>616</v>
      </c>
      <c r="C66" s="5346" t="s">
        <v>635</v>
      </c>
      <c r="D66" s="5346"/>
      <c r="E66" s="5346"/>
      <c r="F66" s="5346"/>
      <c r="G66" s="5346"/>
      <c r="H66" s="5346"/>
      <c r="I66" s="5346"/>
      <c r="J66" s="5346"/>
      <c r="K66" s="5346"/>
      <c r="L66" s="5346"/>
      <c r="M66" s="5346"/>
      <c r="N66" s="5346"/>
      <c r="O66" s="5346"/>
      <c r="P66" s="5346"/>
      <c r="Q66" s="5346"/>
      <c r="R66" s="5346"/>
      <c r="S66" s="5346"/>
    </row>
    <row r="67" spans="1:25" ht="24" customHeight="1"/>
    <row r="68" spans="1:25" ht="24" customHeight="1">
      <c r="C68" s="5346" t="s">
        <v>641</v>
      </c>
      <c r="D68" s="5346"/>
      <c r="E68" s="5346"/>
      <c r="F68" s="5346"/>
      <c r="G68" s="5346"/>
      <c r="H68" s="5346"/>
      <c r="I68" s="5346"/>
      <c r="J68" s="5346"/>
      <c r="K68" s="5346"/>
      <c r="L68" s="5346"/>
      <c r="M68" s="5346"/>
      <c r="N68" s="5346"/>
      <c r="O68" s="5346"/>
      <c r="P68" s="5346"/>
      <c r="Q68" s="5346"/>
      <c r="R68" s="5346"/>
      <c r="S68" s="5346"/>
    </row>
    <row r="69" spans="1:25" ht="24" customHeight="1"/>
    <row r="70" spans="1:25" ht="24" customHeight="1">
      <c r="A70" s="295" t="s">
        <v>620</v>
      </c>
      <c r="B70" s="296" t="s">
        <v>616</v>
      </c>
      <c r="C70" s="5348" t="s">
        <v>625</v>
      </c>
      <c r="D70" s="5348"/>
      <c r="E70" s="5348"/>
      <c r="F70" s="5348"/>
      <c r="H70" s="5348" t="s">
        <v>626</v>
      </c>
      <c r="I70" s="5348"/>
      <c r="J70" s="5348"/>
      <c r="L70" s="297" t="s">
        <v>643</v>
      </c>
      <c r="M70" s="295" t="s">
        <v>329</v>
      </c>
      <c r="N70" s="5348" t="s">
        <v>624</v>
      </c>
      <c r="O70" s="5348"/>
      <c r="P70" s="5348"/>
      <c r="Q70" s="5348"/>
      <c r="U70" s="295" t="s">
        <v>622</v>
      </c>
      <c r="W70" s="295" t="s">
        <v>623</v>
      </c>
      <c r="Y70" s="295" t="s">
        <v>624</v>
      </c>
    </row>
    <row r="71" spans="1:25" ht="24" customHeight="1">
      <c r="U71" s="295" t="s">
        <v>625</v>
      </c>
      <c r="W71" s="295" t="s">
        <v>626</v>
      </c>
      <c r="Y71" s="295" t="s">
        <v>627</v>
      </c>
    </row>
    <row r="72" spans="1:25" ht="24" customHeight="1">
      <c r="C72" s="5348" t="s">
        <v>625</v>
      </c>
      <c r="D72" s="5348"/>
      <c r="E72" s="5348"/>
      <c r="F72" s="5348"/>
      <c r="H72" s="5348" t="s">
        <v>626</v>
      </c>
      <c r="I72" s="5348"/>
      <c r="J72" s="5348"/>
      <c r="L72" s="297"/>
      <c r="M72" s="295" t="s">
        <v>329</v>
      </c>
      <c r="N72" s="5348" t="s">
        <v>624</v>
      </c>
      <c r="O72" s="5348"/>
      <c r="P72" s="5348"/>
      <c r="Q72" s="5348"/>
      <c r="W72" s="295" t="s">
        <v>629</v>
      </c>
      <c r="Y72" s="295" t="s">
        <v>630</v>
      </c>
    </row>
    <row r="73" spans="1:25" ht="24" customHeight="1">
      <c r="W73" s="295" t="s">
        <v>631</v>
      </c>
    </row>
    <row r="74" spans="1:25" ht="24" customHeight="1">
      <c r="A74" s="295" t="s">
        <v>632</v>
      </c>
      <c r="B74" s="296" t="s">
        <v>616</v>
      </c>
      <c r="D74" s="331" t="s">
        <v>634</v>
      </c>
      <c r="E74" s="295" t="s">
        <v>5</v>
      </c>
      <c r="F74" s="331" t="s">
        <v>634</v>
      </c>
      <c r="G74" s="295" t="s">
        <v>6</v>
      </c>
      <c r="H74" s="331" t="s">
        <v>634</v>
      </c>
      <c r="I74" s="295" t="s">
        <v>7</v>
      </c>
      <c r="W74" s="295" t="s">
        <v>633</v>
      </c>
    </row>
    <row r="75" spans="1:25" ht="24" customHeight="1"/>
    <row r="76" spans="1:25" ht="24" customHeight="1"/>
  </sheetData>
  <mergeCells count="33">
    <mergeCell ref="C70:F70"/>
    <mergeCell ref="H70:J70"/>
    <mergeCell ref="N70:Q70"/>
    <mergeCell ref="C72:F72"/>
    <mergeCell ref="H72:J72"/>
    <mergeCell ref="N72:Q72"/>
    <mergeCell ref="C68:S68"/>
    <mergeCell ref="K52:R52"/>
    <mergeCell ref="K53:R53"/>
    <mergeCell ref="K54:R54"/>
    <mergeCell ref="C29:F29"/>
    <mergeCell ref="H29:J29"/>
    <mergeCell ref="N29:Q29"/>
    <mergeCell ref="C31:F31"/>
    <mergeCell ref="H31:J31"/>
    <mergeCell ref="N31:Q31"/>
    <mergeCell ref="A57:S57"/>
    <mergeCell ref="C60:S60"/>
    <mergeCell ref="C62:S62"/>
    <mergeCell ref="C64:S64"/>
    <mergeCell ref="C66:S66"/>
    <mergeCell ref="C27:S27"/>
    <mergeCell ref="A7:D7"/>
    <mergeCell ref="A8:D8"/>
    <mergeCell ref="A9:D9"/>
    <mergeCell ref="K11:R11"/>
    <mergeCell ref="K12:R12"/>
    <mergeCell ref="K13:R13"/>
    <mergeCell ref="A16:S16"/>
    <mergeCell ref="C19:S19"/>
    <mergeCell ref="C21:S21"/>
    <mergeCell ref="C23:S23"/>
    <mergeCell ref="C25:S25"/>
  </mergeCells>
  <phoneticPr fontId="18"/>
  <dataValidations count="5">
    <dataValidation type="list" allowBlank="1" showInputMessage="1" showErrorMessage="1" sqref="C70:F70 C72:F72" xr:uid="{00000000-0002-0000-5800-000003000000}">
      <formula1>$U$70:$U$72</formula1>
    </dataValidation>
    <dataValidation type="list" allowBlank="1" showInputMessage="1" showErrorMessage="1" sqref="H70:J70 H72:J72" xr:uid="{00000000-0002-0000-5800-000004000000}">
      <formula1>$W$70:$W$75</formula1>
    </dataValidation>
    <dataValidation type="list" allowBlank="1" showInputMessage="1" showErrorMessage="1" sqref="N70:Q70 N72:Q72" xr:uid="{00000000-0002-0000-5800-000005000000}">
      <formula1>$Y$70:$Y$73</formula1>
    </dataValidation>
    <dataValidation type="list" allowBlank="1" showInputMessage="1" showErrorMessage="1" sqref="C29:F29 C31:F31 N29:Q29 N31:Q31" xr:uid="{00000000-0002-0000-5800-000006000000}">
      <formula1>$U$29:$U$31</formula1>
    </dataValidation>
    <dataValidation type="list" allowBlank="1" showInputMessage="1" showErrorMessage="1" sqref="H29:J29" xr:uid="{00000000-0002-0000-5800-000007000000}">
      <formula1>$W$29:$W$34</formula1>
    </dataValidation>
  </dataValidations>
  <pageMargins left="0.70866141732283472" right="0.70866141732283472" top="0.74803149606299213" bottom="0.74803149606299213" header="0.31496062992125984" footer="0.31496062992125984"/>
  <pageSetup paperSize="9" scale="85" fitToHeight="0" orientation="portrait" blackAndWhite="1" r:id="rId1"/>
  <headerFooter alignWithMargins="0"/>
  <rowBreaks count="1" manualBreakCount="1">
    <brk id="41" max="18"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800-000000000000}">
          <x14:formula1>
            <xm:f>#REF!</xm:f>
          </x14:formula1>
          <xm:sqref>C65491:F65491 WVK983112:WVN983112 WLO983112:WLR983112 WBS983112:WBV983112 VRW983112:VRZ983112 VIA983112:VID983112 UYE983112:UYH983112 UOI983112:UOL983112 UEM983112:UEP983112 TUQ983112:TUT983112 TKU983112:TKX983112 TAY983112:TBB983112 SRC983112:SRF983112 SHG983112:SHJ983112 RXK983112:RXN983112 RNO983112:RNR983112 RDS983112:RDV983112 QTW983112:QTZ983112 QKA983112:QKD983112 QAE983112:QAH983112 PQI983112:PQL983112 PGM983112:PGP983112 OWQ983112:OWT983112 OMU983112:OMX983112 OCY983112:ODB983112 NTC983112:NTF983112 NJG983112:NJJ983112 MZK983112:MZN983112 MPO983112:MPR983112 MFS983112:MFV983112 LVW983112:LVZ983112 LMA983112:LMD983112 LCE983112:LCH983112 KSI983112:KSL983112 KIM983112:KIP983112 JYQ983112:JYT983112 JOU983112:JOX983112 JEY983112:JFB983112 IVC983112:IVF983112 ILG983112:ILJ983112 IBK983112:IBN983112 HRO983112:HRR983112 HHS983112:HHV983112 GXW983112:GXZ983112 GOA983112:GOD983112 GEE983112:GEH983112 FUI983112:FUL983112 FKM983112:FKP983112 FAQ983112:FAT983112 EQU983112:EQX983112 EGY983112:EHB983112 DXC983112:DXF983112 DNG983112:DNJ983112 DDK983112:DDN983112 CTO983112:CTR983112 CJS983112:CJV983112 BZW983112:BZZ983112 BQA983112:BQD983112 BGE983112:BGH983112 AWI983112:AWL983112 AMM983112:AMP983112 ACQ983112:ACT983112 SU983112:SX983112 IY983112:JB983112 C983112:F983112 WVK917576:WVN917576 WLO917576:WLR917576 WBS917576:WBV917576 VRW917576:VRZ917576 VIA917576:VID917576 UYE917576:UYH917576 UOI917576:UOL917576 UEM917576:UEP917576 TUQ917576:TUT917576 TKU917576:TKX917576 TAY917576:TBB917576 SRC917576:SRF917576 SHG917576:SHJ917576 RXK917576:RXN917576 RNO917576:RNR917576 RDS917576:RDV917576 QTW917576:QTZ917576 QKA917576:QKD917576 QAE917576:QAH917576 PQI917576:PQL917576 PGM917576:PGP917576 OWQ917576:OWT917576 OMU917576:OMX917576 OCY917576:ODB917576 NTC917576:NTF917576 NJG917576:NJJ917576 MZK917576:MZN917576 MPO917576:MPR917576 MFS917576:MFV917576 LVW917576:LVZ917576 LMA917576:LMD917576 LCE917576:LCH917576 KSI917576:KSL917576 KIM917576:KIP917576 JYQ917576:JYT917576 JOU917576:JOX917576 JEY917576:JFB917576 IVC917576:IVF917576 ILG917576:ILJ917576 IBK917576:IBN917576 HRO917576:HRR917576 HHS917576:HHV917576 GXW917576:GXZ917576 GOA917576:GOD917576 GEE917576:GEH917576 FUI917576:FUL917576 FKM917576:FKP917576 FAQ917576:FAT917576 EQU917576:EQX917576 EGY917576:EHB917576 DXC917576:DXF917576 DNG917576:DNJ917576 DDK917576:DDN917576 CTO917576:CTR917576 CJS917576:CJV917576 BZW917576:BZZ917576 BQA917576:BQD917576 BGE917576:BGH917576 AWI917576:AWL917576 AMM917576:AMP917576 ACQ917576:ACT917576 SU917576:SX917576 IY917576:JB917576 C917576:F917576 WVK852040:WVN852040 WLO852040:WLR852040 WBS852040:WBV852040 VRW852040:VRZ852040 VIA852040:VID852040 UYE852040:UYH852040 UOI852040:UOL852040 UEM852040:UEP852040 TUQ852040:TUT852040 TKU852040:TKX852040 TAY852040:TBB852040 SRC852040:SRF852040 SHG852040:SHJ852040 RXK852040:RXN852040 RNO852040:RNR852040 RDS852040:RDV852040 QTW852040:QTZ852040 QKA852040:QKD852040 QAE852040:QAH852040 PQI852040:PQL852040 PGM852040:PGP852040 OWQ852040:OWT852040 OMU852040:OMX852040 OCY852040:ODB852040 NTC852040:NTF852040 NJG852040:NJJ852040 MZK852040:MZN852040 MPO852040:MPR852040 MFS852040:MFV852040 LVW852040:LVZ852040 LMA852040:LMD852040 LCE852040:LCH852040 KSI852040:KSL852040 KIM852040:KIP852040 JYQ852040:JYT852040 JOU852040:JOX852040 JEY852040:JFB852040 IVC852040:IVF852040 ILG852040:ILJ852040 IBK852040:IBN852040 HRO852040:HRR852040 HHS852040:HHV852040 GXW852040:GXZ852040 GOA852040:GOD852040 GEE852040:GEH852040 FUI852040:FUL852040 FKM852040:FKP852040 FAQ852040:FAT852040 EQU852040:EQX852040 EGY852040:EHB852040 DXC852040:DXF852040 DNG852040:DNJ852040 DDK852040:DDN852040 CTO852040:CTR852040 CJS852040:CJV852040 BZW852040:BZZ852040 BQA852040:BQD852040 BGE852040:BGH852040 AWI852040:AWL852040 AMM852040:AMP852040 ACQ852040:ACT852040 SU852040:SX852040 IY852040:JB852040 C852040:F852040 WVK786504:WVN786504 WLO786504:WLR786504 WBS786504:WBV786504 VRW786504:VRZ786504 VIA786504:VID786504 UYE786504:UYH786504 UOI786504:UOL786504 UEM786504:UEP786504 TUQ786504:TUT786504 TKU786504:TKX786504 TAY786504:TBB786504 SRC786504:SRF786504 SHG786504:SHJ786504 RXK786504:RXN786504 RNO786504:RNR786504 RDS786504:RDV786504 QTW786504:QTZ786504 QKA786504:QKD786504 QAE786504:QAH786504 PQI786504:PQL786504 PGM786504:PGP786504 OWQ786504:OWT786504 OMU786504:OMX786504 OCY786504:ODB786504 NTC786504:NTF786504 NJG786504:NJJ786504 MZK786504:MZN786504 MPO786504:MPR786504 MFS786504:MFV786504 LVW786504:LVZ786504 LMA786504:LMD786504 LCE786504:LCH786504 KSI786504:KSL786504 KIM786504:KIP786504 JYQ786504:JYT786504 JOU786504:JOX786504 JEY786504:JFB786504 IVC786504:IVF786504 ILG786504:ILJ786504 IBK786504:IBN786504 HRO786504:HRR786504 HHS786504:HHV786504 GXW786504:GXZ786504 GOA786504:GOD786504 GEE786504:GEH786504 FUI786504:FUL786504 FKM786504:FKP786504 FAQ786504:FAT786504 EQU786504:EQX786504 EGY786504:EHB786504 DXC786504:DXF786504 DNG786504:DNJ786504 DDK786504:DDN786504 CTO786504:CTR786504 CJS786504:CJV786504 BZW786504:BZZ786504 BQA786504:BQD786504 BGE786504:BGH786504 AWI786504:AWL786504 AMM786504:AMP786504 ACQ786504:ACT786504 SU786504:SX786504 IY786504:JB786504 C786504:F786504 WVK720968:WVN720968 WLO720968:WLR720968 WBS720968:WBV720968 VRW720968:VRZ720968 VIA720968:VID720968 UYE720968:UYH720968 UOI720968:UOL720968 UEM720968:UEP720968 TUQ720968:TUT720968 TKU720968:TKX720968 TAY720968:TBB720968 SRC720968:SRF720968 SHG720968:SHJ720968 RXK720968:RXN720968 RNO720968:RNR720968 RDS720968:RDV720968 QTW720968:QTZ720968 QKA720968:QKD720968 QAE720968:QAH720968 PQI720968:PQL720968 PGM720968:PGP720968 OWQ720968:OWT720968 OMU720968:OMX720968 OCY720968:ODB720968 NTC720968:NTF720968 NJG720968:NJJ720968 MZK720968:MZN720968 MPO720968:MPR720968 MFS720968:MFV720968 LVW720968:LVZ720968 LMA720968:LMD720968 LCE720968:LCH720968 KSI720968:KSL720968 KIM720968:KIP720968 JYQ720968:JYT720968 JOU720968:JOX720968 JEY720968:JFB720968 IVC720968:IVF720968 ILG720968:ILJ720968 IBK720968:IBN720968 HRO720968:HRR720968 HHS720968:HHV720968 GXW720968:GXZ720968 GOA720968:GOD720968 GEE720968:GEH720968 FUI720968:FUL720968 FKM720968:FKP720968 FAQ720968:FAT720968 EQU720968:EQX720968 EGY720968:EHB720968 DXC720968:DXF720968 DNG720968:DNJ720968 DDK720968:DDN720968 CTO720968:CTR720968 CJS720968:CJV720968 BZW720968:BZZ720968 BQA720968:BQD720968 BGE720968:BGH720968 AWI720968:AWL720968 AMM720968:AMP720968 ACQ720968:ACT720968 SU720968:SX720968 IY720968:JB720968 C720968:F720968 WVK655432:WVN655432 WLO655432:WLR655432 WBS655432:WBV655432 VRW655432:VRZ655432 VIA655432:VID655432 UYE655432:UYH655432 UOI655432:UOL655432 UEM655432:UEP655432 TUQ655432:TUT655432 TKU655432:TKX655432 TAY655432:TBB655432 SRC655432:SRF655432 SHG655432:SHJ655432 RXK655432:RXN655432 RNO655432:RNR655432 RDS655432:RDV655432 QTW655432:QTZ655432 QKA655432:QKD655432 QAE655432:QAH655432 PQI655432:PQL655432 PGM655432:PGP655432 OWQ655432:OWT655432 OMU655432:OMX655432 OCY655432:ODB655432 NTC655432:NTF655432 NJG655432:NJJ655432 MZK655432:MZN655432 MPO655432:MPR655432 MFS655432:MFV655432 LVW655432:LVZ655432 LMA655432:LMD655432 LCE655432:LCH655432 KSI655432:KSL655432 KIM655432:KIP655432 JYQ655432:JYT655432 JOU655432:JOX655432 JEY655432:JFB655432 IVC655432:IVF655432 ILG655432:ILJ655432 IBK655432:IBN655432 HRO655432:HRR655432 HHS655432:HHV655432 GXW655432:GXZ655432 GOA655432:GOD655432 GEE655432:GEH655432 FUI655432:FUL655432 FKM655432:FKP655432 FAQ655432:FAT655432 EQU655432:EQX655432 EGY655432:EHB655432 DXC655432:DXF655432 DNG655432:DNJ655432 DDK655432:DDN655432 CTO655432:CTR655432 CJS655432:CJV655432 BZW655432:BZZ655432 BQA655432:BQD655432 BGE655432:BGH655432 AWI655432:AWL655432 AMM655432:AMP655432 ACQ655432:ACT655432 SU655432:SX655432 IY655432:JB655432 C655432:F655432 WVK589896:WVN589896 WLO589896:WLR589896 WBS589896:WBV589896 VRW589896:VRZ589896 VIA589896:VID589896 UYE589896:UYH589896 UOI589896:UOL589896 UEM589896:UEP589896 TUQ589896:TUT589896 TKU589896:TKX589896 TAY589896:TBB589896 SRC589896:SRF589896 SHG589896:SHJ589896 RXK589896:RXN589896 RNO589896:RNR589896 RDS589896:RDV589896 QTW589896:QTZ589896 QKA589896:QKD589896 QAE589896:QAH589896 PQI589896:PQL589896 PGM589896:PGP589896 OWQ589896:OWT589896 OMU589896:OMX589896 OCY589896:ODB589896 NTC589896:NTF589896 NJG589896:NJJ589896 MZK589896:MZN589896 MPO589896:MPR589896 MFS589896:MFV589896 LVW589896:LVZ589896 LMA589896:LMD589896 LCE589896:LCH589896 KSI589896:KSL589896 KIM589896:KIP589896 JYQ589896:JYT589896 JOU589896:JOX589896 JEY589896:JFB589896 IVC589896:IVF589896 ILG589896:ILJ589896 IBK589896:IBN589896 HRO589896:HRR589896 HHS589896:HHV589896 GXW589896:GXZ589896 GOA589896:GOD589896 GEE589896:GEH589896 FUI589896:FUL589896 FKM589896:FKP589896 FAQ589896:FAT589896 EQU589896:EQX589896 EGY589896:EHB589896 DXC589896:DXF589896 DNG589896:DNJ589896 DDK589896:DDN589896 CTO589896:CTR589896 CJS589896:CJV589896 BZW589896:BZZ589896 BQA589896:BQD589896 BGE589896:BGH589896 AWI589896:AWL589896 AMM589896:AMP589896 ACQ589896:ACT589896 SU589896:SX589896 IY589896:JB589896 C589896:F589896 WVK524360:WVN524360 WLO524360:WLR524360 WBS524360:WBV524360 VRW524360:VRZ524360 VIA524360:VID524360 UYE524360:UYH524360 UOI524360:UOL524360 UEM524360:UEP524360 TUQ524360:TUT524360 TKU524360:TKX524360 TAY524360:TBB524360 SRC524360:SRF524360 SHG524360:SHJ524360 RXK524360:RXN524360 RNO524360:RNR524360 RDS524360:RDV524360 QTW524360:QTZ524360 QKA524360:QKD524360 QAE524360:QAH524360 PQI524360:PQL524360 PGM524360:PGP524360 OWQ524360:OWT524360 OMU524360:OMX524360 OCY524360:ODB524360 NTC524360:NTF524360 NJG524360:NJJ524360 MZK524360:MZN524360 MPO524360:MPR524360 MFS524360:MFV524360 LVW524360:LVZ524360 LMA524360:LMD524360 LCE524360:LCH524360 KSI524360:KSL524360 KIM524360:KIP524360 JYQ524360:JYT524360 JOU524360:JOX524360 JEY524360:JFB524360 IVC524360:IVF524360 ILG524360:ILJ524360 IBK524360:IBN524360 HRO524360:HRR524360 HHS524360:HHV524360 GXW524360:GXZ524360 GOA524360:GOD524360 GEE524360:GEH524360 FUI524360:FUL524360 FKM524360:FKP524360 FAQ524360:FAT524360 EQU524360:EQX524360 EGY524360:EHB524360 DXC524360:DXF524360 DNG524360:DNJ524360 DDK524360:DDN524360 CTO524360:CTR524360 CJS524360:CJV524360 BZW524360:BZZ524360 BQA524360:BQD524360 BGE524360:BGH524360 AWI524360:AWL524360 AMM524360:AMP524360 ACQ524360:ACT524360 SU524360:SX524360 IY524360:JB524360 C524360:F524360 WVK458824:WVN458824 WLO458824:WLR458824 WBS458824:WBV458824 VRW458824:VRZ458824 VIA458824:VID458824 UYE458824:UYH458824 UOI458824:UOL458824 UEM458824:UEP458824 TUQ458824:TUT458824 TKU458824:TKX458824 TAY458824:TBB458824 SRC458824:SRF458824 SHG458824:SHJ458824 RXK458824:RXN458824 RNO458824:RNR458824 RDS458824:RDV458824 QTW458824:QTZ458824 QKA458824:QKD458824 QAE458824:QAH458824 PQI458824:PQL458824 PGM458824:PGP458824 OWQ458824:OWT458824 OMU458824:OMX458824 OCY458824:ODB458824 NTC458824:NTF458824 NJG458824:NJJ458824 MZK458824:MZN458824 MPO458824:MPR458824 MFS458824:MFV458824 LVW458824:LVZ458824 LMA458824:LMD458824 LCE458824:LCH458824 KSI458824:KSL458824 KIM458824:KIP458824 JYQ458824:JYT458824 JOU458824:JOX458824 JEY458824:JFB458824 IVC458824:IVF458824 ILG458824:ILJ458824 IBK458824:IBN458824 HRO458824:HRR458824 HHS458824:HHV458824 GXW458824:GXZ458824 GOA458824:GOD458824 GEE458824:GEH458824 FUI458824:FUL458824 FKM458824:FKP458824 FAQ458824:FAT458824 EQU458824:EQX458824 EGY458824:EHB458824 DXC458824:DXF458824 DNG458824:DNJ458824 DDK458824:DDN458824 CTO458824:CTR458824 CJS458824:CJV458824 BZW458824:BZZ458824 BQA458824:BQD458824 BGE458824:BGH458824 AWI458824:AWL458824 AMM458824:AMP458824 ACQ458824:ACT458824 SU458824:SX458824 IY458824:JB458824 C458824:F458824 WVK393288:WVN393288 WLO393288:WLR393288 WBS393288:WBV393288 VRW393288:VRZ393288 VIA393288:VID393288 UYE393288:UYH393288 UOI393288:UOL393288 UEM393288:UEP393288 TUQ393288:TUT393288 TKU393288:TKX393288 TAY393288:TBB393288 SRC393288:SRF393288 SHG393288:SHJ393288 RXK393288:RXN393288 RNO393288:RNR393288 RDS393288:RDV393288 QTW393288:QTZ393288 QKA393288:QKD393288 QAE393288:QAH393288 PQI393288:PQL393288 PGM393288:PGP393288 OWQ393288:OWT393288 OMU393288:OMX393288 OCY393288:ODB393288 NTC393288:NTF393288 NJG393288:NJJ393288 MZK393288:MZN393288 MPO393288:MPR393288 MFS393288:MFV393288 LVW393288:LVZ393288 LMA393288:LMD393288 LCE393288:LCH393288 KSI393288:KSL393288 KIM393288:KIP393288 JYQ393288:JYT393288 JOU393288:JOX393288 JEY393288:JFB393288 IVC393288:IVF393288 ILG393288:ILJ393288 IBK393288:IBN393288 HRO393288:HRR393288 HHS393288:HHV393288 GXW393288:GXZ393288 GOA393288:GOD393288 GEE393288:GEH393288 FUI393288:FUL393288 FKM393288:FKP393288 FAQ393288:FAT393288 EQU393288:EQX393288 EGY393288:EHB393288 DXC393288:DXF393288 DNG393288:DNJ393288 DDK393288:DDN393288 CTO393288:CTR393288 CJS393288:CJV393288 BZW393288:BZZ393288 BQA393288:BQD393288 BGE393288:BGH393288 AWI393288:AWL393288 AMM393288:AMP393288 ACQ393288:ACT393288 SU393288:SX393288 IY393288:JB393288 C393288:F393288 WVK327752:WVN327752 WLO327752:WLR327752 WBS327752:WBV327752 VRW327752:VRZ327752 VIA327752:VID327752 UYE327752:UYH327752 UOI327752:UOL327752 UEM327752:UEP327752 TUQ327752:TUT327752 TKU327752:TKX327752 TAY327752:TBB327752 SRC327752:SRF327752 SHG327752:SHJ327752 RXK327752:RXN327752 RNO327752:RNR327752 RDS327752:RDV327752 QTW327752:QTZ327752 QKA327752:QKD327752 QAE327752:QAH327752 PQI327752:PQL327752 PGM327752:PGP327752 OWQ327752:OWT327752 OMU327752:OMX327752 OCY327752:ODB327752 NTC327752:NTF327752 NJG327752:NJJ327752 MZK327752:MZN327752 MPO327752:MPR327752 MFS327752:MFV327752 LVW327752:LVZ327752 LMA327752:LMD327752 LCE327752:LCH327752 KSI327752:KSL327752 KIM327752:KIP327752 JYQ327752:JYT327752 JOU327752:JOX327752 JEY327752:JFB327752 IVC327752:IVF327752 ILG327752:ILJ327752 IBK327752:IBN327752 HRO327752:HRR327752 HHS327752:HHV327752 GXW327752:GXZ327752 GOA327752:GOD327752 GEE327752:GEH327752 FUI327752:FUL327752 FKM327752:FKP327752 FAQ327752:FAT327752 EQU327752:EQX327752 EGY327752:EHB327752 DXC327752:DXF327752 DNG327752:DNJ327752 DDK327752:DDN327752 CTO327752:CTR327752 CJS327752:CJV327752 BZW327752:BZZ327752 BQA327752:BQD327752 BGE327752:BGH327752 AWI327752:AWL327752 AMM327752:AMP327752 ACQ327752:ACT327752 SU327752:SX327752 IY327752:JB327752 C327752:F327752 WVK262216:WVN262216 WLO262216:WLR262216 WBS262216:WBV262216 VRW262216:VRZ262216 VIA262216:VID262216 UYE262216:UYH262216 UOI262216:UOL262216 UEM262216:UEP262216 TUQ262216:TUT262216 TKU262216:TKX262216 TAY262216:TBB262216 SRC262216:SRF262216 SHG262216:SHJ262216 RXK262216:RXN262216 RNO262216:RNR262216 RDS262216:RDV262216 QTW262216:QTZ262216 QKA262216:QKD262216 QAE262216:QAH262216 PQI262216:PQL262216 PGM262216:PGP262216 OWQ262216:OWT262216 OMU262216:OMX262216 OCY262216:ODB262216 NTC262216:NTF262216 NJG262216:NJJ262216 MZK262216:MZN262216 MPO262216:MPR262216 MFS262216:MFV262216 LVW262216:LVZ262216 LMA262216:LMD262216 LCE262216:LCH262216 KSI262216:KSL262216 KIM262216:KIP262216 JYQ262216:JYT262216 JOU262216:JOX262216 JEY262216:JFB262216 IVC262216:IVF262216 ILG262216:ILJ262216 IBK262216:IBN262216 HRO262216:HRR262216 HHS262216:HHV262216 GXW262216:GXZ262216 GOA262216:GOD262216 GEE262216:GEH262216 FUI262216:FUL262216 FKM262216:FKP262216 FAQ262216:FAT262216 EQU262216:EQX262216 EGY262216:EHB262216 DXC262216:DXF262216 DNG262216:DNJ262216 DDK262216:DDN262216 CTO262216:CTR262216 CJS262216:CJV262216 BZW262216:BZZ262216 BQA262216:BQD262216 BGE262216:BGH262216 AWI262216:AWL262216 AMM262216:AMP262216 ACQ262216:ACT262216 SU262216:SX262216 IY262216:JB262216 C262216:F262216 WVK196680:WVN196680 WLO196680:WLR196680 WBS196680:WBV196680 VRW196680:VRZ196680 VIA196680:VID196680 UYE196680:UYH196680 UOI196680:UOL196680 UEM196680:UEP196680 TUQ196680:TUT196680 TKU196680:TKX196680 TAY196680:TBB196680 SRC196680:SRF196680 SHG196680:SHJ196680 RXK196680:RXN196680 RNO196680:RNR196680 RDS196680:RDV196680 QTW196680:QTZ196680 QKA196680:QKD196680 QAE196680:QAH196680 PQI196680:PQL196680 PGM196680:PGP196680 OWQ196680:OWT196680 OMU196680:OMX196680 OCY196680:ODB196680 NTC196680:NTF196680 NJG196680:NJJ196680 MZK196680:MZN196680 MPO196680:MPR196680 MFS196680:MFV196680 LVW196680:LVZ196680 LMA196680:LMD196680 LCE196680:LCH196680 KSI196680:KSL196680 KIM196680:KIP196680 JYQ196680:JYT196680 JOU196680:JOX196680 JEY196680:JFB196680 IVC196680:IVF196680 ILG196680:ILJ196680 IBK196680:IBN196680 HRO196680:HRR196680 HHS196680:HHV196680 GXW196680:GXZ196680 GOA196680:GOD196680 GEE196680:GEH196680 FUI196680:FUL196680 FKM196680:FKP196680 FAQ196680:FAT196680 EQU196680:EQX196680 EGY196680:EHB196680 DXC196680:DXF196680 DNG196680:DNJ196680 DDK196680:DDN196680 CTO196680:CTR196680 CJS196680:CJV196680 BZW196680:BZZ196680 BQA196680:BQD196680 BGE196680:BGH196680 AWI196680:AWL196680 AMM196680:AMP196680 ACQ196680:ACT196680 SU196680:SX196680 IY196680:JB196680 C196680:F196680 WVK131144:WVN131144 WLO131144:WLR131144 WBS131144:WBV131144 VRW131144:VRZ131144 VIA131144:VID131144 UYE131144:UYH131144 UOI131144:UOL131144 UEM131144:UEP131144 TUQ131144:TUT131144 TKU131144:TKX131144 TAY131144:TBB131144 SRC131144:SRF131144 SHG131144:SHJ131144 RXK131144:RXN131144 RNO131144:RNR131144 RDS131144:RDV131144 QTW131144:QTZ131144 QKA131144:QKD131144 QAE131144:QAH131144 PQI131144:PQL131144 PGM131144:PGP131144 OWQ131144:OWT131144 OMU131144:OMX131144 OCY131144:ODB131144 NTC131144:NTF131144 NJG131144:NJJ131144 MZK131144:MZN131144 MPO131144:MPR131144 MFS131144:MFV131144 LVW131144:LVZ131144 LMA131144:LMD131144 LCE131144:LCH131144 KSI131144:KSL131144 KIM131144:KIP131144 JYQ131144:JYT131144 JOU131144:JOX131144 JEY131144:JFB131144 IVC131144:IVF131144 ILG131144:ILJ131144 IBK131144:IBN131144 HRO131144:HRR131144 HHS131144:HHV131144 GXW131144:GXZ131144 GOA131144:GOD131144 GEE131144:GEH131144 FUI131144:FUL131144 FKM131144:FKP131144 FAQ131144:FAT131144 EQU131144:EQX131144 EGY131144:EHB131144 DXC131144:DXF131144 DNG131144:DNJ131144 DDK131144:DDN131144 CTO131144:CTR131144 CJS131144:CJV131144 BZW131144:BZZ131144 BQA131144:BQD131144 BGE131144:BGH131144 AWI131144:AWL131144 AMM131144:AMP131144 ACQ131144:ACT131144 SU131144:SX131144 IY131144:JB131144 C131144:F131144 WVK65608:WVN65608 WLO65608:WLR65608 WBS65608:WBV65608 VRW65608:VRZ65608 VIA65608:VID65608 UYE65608:UYH65608 UOI65608:UOL65608 UEM65608:UEP65608 TUQ65608:TUT65608 TKU65608:TKX65608 TAY65608:TBB65608 SRC65608:SRF65608 SHG65608:SHJ65608 RXK65608:RXN65608 RNO65608:RNR65608 RDS65608:RDV65608 QTW65608:QTZ65608 QKA65608:QKD65608 QAE65608:QAH65608 PQI65608:PQL65608 PGM65608:PGP65608 OWQ65608:OWT65608 OMU65608:OMX65608 OCY65608:ODB65608 NTC65608:NTF65608 NJG65608:NJJ65608 MZK65608:MZN65608 MPO65608:MPR65608 MFS65608:MFV65608 LVW65608:LVZ65608 LMA65608:LMD65608 LCE65608:LCH65608 KSI65608:KSL65608 KIM65608:KIP65608 JYQ65608:JYT65608 JOU65608:JOX65608 JEY65608:JFB65608 IVC65608:IVF65608 ILG65608:ILJ65608 IBK65608:IBN65608 HRO65608:HRR65608 HHS65608:HHV65608 GXW65608:GXZ65608 GOA65608:GOD65608 GEE65608:GEH65608 FUI65608:FUL65608 FKM65608:FKP65608 FAQ65608:FAT65608 EQU65608:EQX65608 EGY65608:EHB65608 DXC65608:DXF65608 DNG65608:DNJ65608 DDK65608:DDN65608 CTO65608:CTR65608 CJS65608:CJV65608 BZW65608:BZZ65608 BQA65608:BQD65608 BGE65608:BGH65608 AWI65608:AWL65608 AMM65608:AMP65608 ACQ65608:ACT65608 SU65608:SX65608 IY65608:JB65608 C65608:F65608 WVK72:WVN72 WLO72:WLR72 WBS72:WBV72 VRW72:VRZ72 VIA72:VID72 UYE72:UYH72 UOI72:UOL72 UEM72:UEP72 TUQ72:TUT72 TKU72:TKX72 TAY72:TBB72 SRC72:SRF72 SHG72:SHJ72 RXK72:RXN72 RNO72:RNR72 RDS72:RDV72 QTW72:QTZ72 QKA72:QKD72 QAE72:QAH72 PQI72:PQL72 PGM72:PGP72 OWQ72:OWT72 OMU72:OMX72 OCY72:ODB72 NTC72:NTF72 NJG72:NJJ72 MZK72:MZN72 MPO72:MPR72 MFS72:MFV72 LVW72:LVZ72 LMA72:LMD72 LCE72:LCH72 KSI72:KSL72 KIM72:KIP72 JYQ72:JYT72 JOU72:JOX72 JEY72:JFB72 IVC72:IVF72 ILG72:ILJ72 IBK72:IBN72 HRO72:HRR72 HHS72:HHV72 GXW72:GXZ72 GOA72:GOD72 GEE72:GEH72 FUI72:FUL72 FKM72:FKP72 FAQ72:FAT72 EQU72:EQX72 EGY72:EHB72 DXC72:DXF72 DNG72:DNJ72 DDK72:DDN72 CTO72:CTR72 CJS72:CJV72 BZW72:BZZ72 BQA72:BQD72 BGE72:BGH72 AWI72:AWL72 AMM72:AMP72 ACQ72:ACT72 SU72:SX72 IY72:JB72 SU65491:SX65491 WVK983110:WVN983110 WLO983110:WLR983110 WBS983110:WBV983110 VRW983110:VRZ983110 VIA983110:VID983110 UYE983110:UYH983110 UOI983110:UOL983110 UEM983110:UEP983110 TUQ983110:TUT983110 TKU983110:TKX983110 TAY983110:TBB983110 SRC983110:SRF983110 SHG983110:SHJ983110 RXK983110:RXN983110 RNO983110:RNR983110 RDS983110:RDV983110 QTW983110:QTZ983110 QKA983110:QKD983110 QAE983110:QAH983110 PQI983110:PQL983110 PGM983110:PGP983110 OWQ983110:OWT983110 OMU983110:OMX983110 OCY983110:ODB983110 NTC983110:NTF983110 NJG983110:NJJ983110 MZK983110:MZN983110 MPO983110:MPR983110 MFS983110:MFV983110 LVW983110:LVZ983110 LMA983110:LMD983110 LCE983110:LCH983110 KSI983110:KSL983110 KIM983110:KIP983110 JYQ983110:JYT983110 JOU983110:JOX983110 JEY983110:JFB983110 IVC983110:IVF983110 ILG983110:ILJ983110 IBK983110:IBN983110 HRO983110:HRR983110 HHS983110:HHV983110 GXW983110:GXZ983110 GOA983110:GOD983110 GEE983110:GEH983110 FUI983110:FUL983110 FKM983110:FKP983110 FAQ983110:FAT983110 EQU983110:EQX983110 EGY983110:EHB983110 DXC983110:DXF983110 DNG983110:DNJ983110 DDK983110:DDN983110 CTO983110:CTR983110 CJS983110:CJV983110 BZW983110:BZZ983110 BQA983110:BQD983110 BGE983110:BGH983110 AWI983110:AWL983110 AMM983110:AMP983110 ACQ983110:ACT983110 SU983110:SX983110 IY983110:JB983110 C983110:F983110 WVK917574:WVN917574 WLO917574:WLR917574 WBS917574:WBV917574 VRW917574:VRZ917574 VIA917574:VID917574 UYE917574:UYH917574 UOI917574:UOL917574 UEM917574:UEP917574 TUQ917574:TUT917574 TKU917574:TKX917574 TAY917574:TBB917574 SRC917574:SRF917574 SHG917574:SHJ917574 RXK917574:RXN917574 RNO917574:RNR917574 RDS917574:RDV917574 QTW917574:QTZ917574 QKA917574:QKD917574 QAE917574:QAH917574 PQI917574:PQL917574 PGM917574:PGP917574 OWQ917574:OWT917574 OMU917574:OMX917574 OCY917574:ODB917574 NTC917574:NTF917574 NJG917574:NJJ917574 MZK917574:MZN917574 MPO917574:MPR917574 MFS917574:MFV917574 LVW917574:LVZ917574 LMA917574:LMD917574 LCE917574:LCH917574 KSI917574:KSL917574 KIM917574:KIP917574 JYQ917574:JYT917574 JOU917574:JOX917574 JEY917574:JFB917574 IVC917574:IVF917574 ILG917574:ILJ917574 IBK917574:IBN917574 HRO917574:HRR917574 HHS917574:HHV917574 GXW917574:GXZ917574 GOA917574:GOD917574 GEE917574:GEH917574 FUI917574:FUL917574 FKM917574:FKP917574 FAQ917574:FAT917574 EQU917574:EQX917574 EGY917574:EHB917574 DXC917574:DXF917574 DNG917574:DNJ917574 DDK917574:DDN917574 CTO917574:CTR917574 CJS917574:CJV917574 BZW917574:BZZ917574 BQA917574:BQD917574 BGE917574:BGH917574 AWI917574:AWL917574 AMM917574:AMP917574 ACQ917574:ACT917574 SU917574:SX917574 IY917574:JB917574 C917574:F917574 WVK852038:WVN852038 WLO852038:WLR852038 WBS852038:WBV852038 VRW852038:VRZ852038 VIA852038:VID852038 UYE852038:UYH852038 UOI852038:UOL852038 UEM852038:UEP852038 TUQ852038:TUT852038 TKU852038:TKX852038 TAY852038:TBB852038 SRC852038:SRF852038 SHG852038:SHJ852038 RXK852038:RXN852038 RNO852038:RNR852038 RDS852038:RDV852038 QTW852038:QTZ852038 QKA852038:QKD852038 QAE852038:QAH852038 PQI852038:PQL852038 PGM852038:PGP852038 OWQ852038:OWT852038 OMU852038:OMX852038 OCY852038:ODB852038 NTC852038:NTF852038 NJG852038:NJJ852038 MZK852038:MZN852038 MPO852038:MPR852038 MFS852038:MFV852038 LVW852038:LVZ852038 LMA852038:LMD852038 LCE852038:LCH852038 KSI852038:KSL852038 KIM852038:KIP852038 JYQ852038:JYT852038 JOU852038:JOX852038 JEY852038:JFB852038 IVC852038:IVF852038 ILG852038:ILJ852038 IBK852038:IBN852038 HRO852038:HRR852038 HHS852038:HHV852038 GXW852038:GXZ852038 GOA852038:GOD852038 GEE852038:GEH852038 FUI852038:FUL852038 FKM852038:FKP852038 FAQ852038:FAT852038 EQU852038:EQX852038 EGY852038:EHB852038 DXC852038:DXF852038 DNG852038:DNJ852038 DDK852038:DDN852038 CTO852038:CTR852038 CJS852038:CJV852038 BZW852038:BZZ852038 BQA852038:BQD852038 BGE852038:BGH852038 AWI852038:AWL852038 AMM852038:AMP852038 ACQ852038:ACT852038 SU852038:SX852038 IY852038:JB852038 C852038:F852038 WVK786502:WVN786502 WLO786502:WLR786502 WBS786502:WBV786502 VRW786502:VRZ786502 VIA786502:VID786502 UYE786502:UYH786502 UOI786502:UOL786502 UEM786502:UEP786502 TUQ786502:TUT786502 TKU786502:TKX786502 TAY786502:TBB786502 SRC786502:SRF786502 SHG786502:SHJ786502 RXK786502:RXN786502 RNO786502:RNR786502 RDS786502:RDV786502 QTW786502:QTZ786502 QKA786502:QKD786502 QAE786502:QAH786502 PQI786502:PQL786502 PGM786502:PGP786502 OWQ786502:OWT786502 OMU786502:OMX786502 OCY786502:ODB786502 NTC786502:NTF786502 NJG786502:NJJ786502 MZK786502:MZN786502 MPO786502:MPR786502 MFS786502:MFV786502 LVW786502:LVZ786502 LMA786502:LMD786502 LCE786502:LCH786502 KSI786502:KSL786502 KIM786502:KIP786502 JYQ786502:JYT786502 JOU786502:JOX786502 JEY786502:JFB786502 IVC786502:IVF786502 ILG786502:ILJ786502 IBK786502:IBN786502 HRO786502:HRR786502 HHS786502:HHV786502 GXW786502:GXZ786502 GOA786502:GOD786502 GEE786502:GEH786502 FUI786502:FUL786502 FKM786502:FKP786502 FAQ786502:FAT786502 EQU786502:EQX786502 EGY786502:EHB786502 DXC786502:DXF786502 DNG786502:DNJ786502 DDK786502:DDN786502 CTO786502:CTR786502 CJS786502:CJV786502 BZW786502:BZZ786502 BQA786502:BQD786502 BGE786502:BGH786502 AWI786502:AWL786502 AMM786502:AMP786502 ACQ786502:ACT786502 SU786502:SX786502 IY786502:JB786502 C786502:F786502 WVK720966:WVN720966 WLO720966:WLR720966 WBS720966:WBV720966 VRW720966:VRZ720966 VIA720966:VID720966 UYE720966:UYH720966 UOI720966:UOL720966 UEM720966:UEP720966 TUQ720966:TUT720966 TKU720966:TKX720966 TAY720966:TBB720966 SRC720966:SRF720966 SHG720966:SHJ720966 RXK720966:RXN720966 RNO720966:RNR720966 RDS720966:RDV720966 QTW720966:QTZ720966 QKA720966:QKD720966 QAE720966:QAH720966 PQI720966:PQL720966 PGM720966:PGP720966 OWQ720966:OWT720966 OMU720966:OMX720966 OCY720966:ODB720966 NTC720966:NTF720966 NJG720966:NJJ720966 MZK720966:MZN720966 MPO720966:MPR720966 MFS720966:MFV720966 LVW720966:LVZ720966 LMA720966:LMD720966 LCE720966:LCH720966 KSI720966:KSL720966 KIM720966:KIP720966 JYQ720966:JYT720966 JOU720966:JOX720966 JEY720966:JFB720966 IVC720966:IVF720966 ILG720966:ILJ720966 IBK720966:IBN720966 HRO720966:HRR720966 HHS720966:HHV720966 GXW720966:GXZ720966 GOA720966:GOD720966 GEE720966:GEH720966 FUI720966:FUL720966 FKM720966:FKP720966 FAQ720966:FAT720966 EQU720966:EQX720966 EGY720966:EHB720966 DXC720966:DXF720966 DNG720966:DNJ720966 DDK720966:DDN720966 CTO720966:CTR720966 CJS720966:CJV720966 BZW720966:BZZ720966 BQA720966:BQD720966 BGE720966:BGH720966 AWI720966:AWL720966 AMM720966:AMP720966 ACQ720966:ACT720966 SU720966:SX720966 IY720966:JB720966 C720966:F720966 WVK655430:WVN655430 WLO655430:WLR655430 WBS655430:WBV655430 VRW655430:VRZ655430 VIA655430:VID655430 UYE655430:UYH655430 UOI655430:UOL655430 UEM655430:UEP655430 TUQ655430:TUT655430 TKU655430:TKX655430 TAY655430:TBB655430 SRC655430:SRF655430 SHG655430:SHJ655430 RXK655430:RXN655430 RNO655430:RNR655430 RDS655430:RDV655430 QTW655430:QTZ655430 QKA655430:QKD655430 QAE655430:QAH655430 PQI655430:PQL655430 PGM655430:PGP655430 OWQ655430:OWT655430 OMU655430:OMX655430 OCY655430:ODB655430 NTC655430:NTF655430 NJG655430:NJJ655430 MZK655430:MZN655430 MPO655430:MPR655430 MFS655430:MFV655430 LVW655430:LVZ655430 LMA655430:LMD655430 LCE655430:LCH655430 KSI655430:KSL655430 KIM655430:KIP655430 JYQ655430:JYT655430 JOU655430:JOX655430 JEY655430:JFB655430 IVC655430:IVF655430 ILG655430:ILJ655430 IBK655430:IBN655430 HRO655430:HRR655430 HHS655430:HHV655430 GXW655430:GXZ655430 GOA655430:GOD655430 GEE655430:GEH655430 FUI655430:FUL655430 FKM655430:FKP655430 FAQ655430:FAT655430 EQU655430:EQX655430 EGY655430:EHB655430 DXC655430:DXF655430 DNG655430:DNJ655430 DDK655430:DDN655430 CTO655430:CTR655430 CJS655430:CJV655430 BZW655430:BZZ655430 BQA655430:BQD655430 BGE655430:BGH655430 AWI655430:AWL655430 AMM655430:AMP655430 ACQ655430:ACT655430 SU655430:SX655430 IY655430:JB655430 C655430:F655430 WVK589894:WVN589894 WLO589894:WLR589894 WBS589894:WBV589894 VRW589894:VRZ589894 VIA589894:VID589894 UYE589894:UYH589894 UOI589894:UOL589894 UEM589894:UEP589894 TUQ589894:TUT589894 TKU589894:TKX589894 TAY589894:TBB589894 SRC589894:SRF589894 SHG589894:SHJ589894 RXK589894:RXN589894 RNO589894:RNR589894 RDS589894:RDV589894 QTW589894:QTZ589894 QKA589894:QKD589894 QAE589894:QAH589894 PQI589894:PQL589894 PGM589894:PGP589894 OWQ589894:OWT589894 OMU589894:OMX589894 OCY589894:ODB589894 NTC589894:NTF589894 NJG589894:NJJ589894 MZK589894:MZN589894 MPO589894:MPR589894 MFS589894:MFV589894 LVW589894:LVZ589894 LMA589894:LMD589894 LCE589894:LCH589894 KSI589894:KSL589894 KIM589894:KIP589894 JYQ589894:JYT589894 JOU589894:JOX589894 JEY589894:JFB589894 IVC589894:IVF589894 ILG589894:ILJ589894 IBK589894:IBN589894 HRO589894:HRR589894 HHS589894:HHV589894 GXW589894:GXZ589894 GOA589894:GOD589894 GEE589894:GEH589894 FUI589894:FUL589894 FKM589894:FKP589894 FAQ589894:FAT589894 EQU589894:EQX589894 EGY589894:EHB589894 DXC589894:DXF589894 DNG589894:DNJ589894 DDK589894:DDN589894 CTO589894:CTR589894 CJS589894:CJV589894 BZW589894:BZZ589894 BQA589894:BQD589894 BGE589894:BGH589894 AWI589894:AWL589894 AMM589894:AMP589894 ACQ589894:ACT589894 SU589894:SX589894 IY589894:JB589894 C589894:F589894 WVK524358:WVN524358 WLO524358:WLR524358 WBS524358:WBV524358 VRW524358:VRZ524358 VIA524358:VID524358 UYE524358:UYH524358 UOI524358:UOL524358 UEM524358:UEP524358 TUQ524358:TUT524358 TKU524358:TKX524358 TAY524358:TBB524358 SRC524358:SRF524358 SHG524358:SHJ524358 RXK524358:RXN524358 RNO524358:RNR524358 RDS524358:RDV524358 QTW524358:QTZ524358 QKA524358:QKD524358 QAE524358:QAH524358 PQI524358:PQL524358 PGM524358:PGP524358 OWQ524358:OWT524358 OMU524358:OMX524358 OCY524358:ODB524358 NTC524358:NTF524358 NJG524358:NJJ524358 MZK524358:MZN524358 MPO524358:MPR524358 MFS524358:MFV524358 LVW524358:LVZ524358 LMA524358:LMD524358 LCE524358:LCH524358 KSI524358:KSL524358 KIM524358:KIP524358 JYQ524358:JYT524358 JOU524358:JOX524358 JEY524358:JFB524358 IVC524358:IVF524358 ILG524358:ILJ524358 IBK524358:IBN524358 HRO524358:HRR524358 HHS524358:HHV524358 GXW524358:GXZ524358 GOA524358:GOD524358 GEE524358:GEH524358 FUI524358:FUL524358 FKM524358:FKP524358 FAQ524358:FAT524358 EQU524358:EQX524358 EGY524358:EHB524358 DXC524358:DXF524358 DNG524358:DNJ524358 DDK524358:DDN524358 CTO524358:CTR524358 CJS524358:CJV524358 BZW524358:BZZ524358 BQA524358:BQD524358 BGE524358:BGH524358 AWI524358:AWL524358 AMM524358:AMP524358 ACQ524358:ACT524358 SU524358:SX524358 IY524358:JB524358 C524358:F524358 WVK458822:WVN458822 WLO458822:WLR458822 WBS458822:WBV458822 VRW458822:VRZ458822 VIA458822:VID458822 UYE458822:UYH458822 UOI458822:UOL458822 UEM458822:UEP458822 TUQ458822:TUT458822 TKU458822:TKX458822 TAY458822:TBB458822 SRC458822:SRF458822 SHG458822:SHJ458822 RXK458822:RXN458822 RNO458822:RNR458822 RDS458822:RDV458822 QTW458822:QTZ458822 QKA458822:QKD458822 QAE458822:QAH458822 PQI458822:PQL458822 PGM458822:PGP458822 OWQ458822:OWT458822 OMU458822:OMX458822 OCY458822:ODB458822 NTC458822:NTF458822 NJG458822:NJJ458822 MZK458822:MZN458822 MPO458822:MPR458822 MFS458822:MFV458822 LVW458822:LVZ458822 LMA458822:LMD458822 LCE458822:LCH458822 KSI458822:KSL458822 KIM458822:KIP458822 JYQ458822:JYT458822 JOU458822:JOX458822 JEY458822:JFB458822 IVC458822:IVF458822 ILG458822:ILJ458822 IBK458822:IBN458822 HRO458822:HRR458822 HHS458822:HHV458822 GXW458822:GXZ458822 GOA458822:GOD458822 GEE458822:GEH458822 FUI458822:FUL458822 FKM458822:FKP458822 FAQ458822:FAT458822 EQU458822:EQX458822 EGY458822:EHB458822 DXC458822:DXF458822 DNG458822:DNJ458822 DDK458822:DDN458822 CTO458822:CTR458822 CJS458822:CJV458822 BZW458822:BZZ458822 BQA458822:BQD458822 BGE458822:BGH458822 AWI458822:AWL458822 AMM458822:AMP458822 ACQ458822:ACT458822 SU458822:SX458822 IY458822:JB458822 C458822:F458822 WVK393286:WVN393286 WLO393286:WLR393286 WBS393286:WBV393286 VRW393286:VRZ393286 VIA393286:VID393286 UYE393286:UYH393286 UOI393286:UOL393286 UEM393286:UEP393286 TUQ393286:TUT393286 TKU393286:TKX393286 TAY393286:TBB393286 SRC393286:SRF393286 SHG393286:SHJ393286 RXK393286:RXN393286 RNO393286:RNR393286 RDS393286:RDV393286 QTW393286:QTZ393286 QKA393286:QKD393286 QAE393286:QAH393286 PQI393286:PQL393286 PGM393286:PGP393286 OWQ393286:OWT393286 OMU393286:OMX393286 OCY393286:ODB393286 NTC393286:NTF393286 NJG393286:NJJ393286 MZK393286:MZN393286 MPO393286:MPR393286 MFS393286:MFV393286 LVW393286:LVZ393286 LMA393286:LMD393286 LCE393286:LCH393286 KSI393286:KSL393286 KIM393286:KIP393286 JYQ393286:JYT393286 JOU393286:JOX393286 JEY393286:JFB393286 IVC393286:IVF393286 ILG393286:ILJ393286 IBK393286:IBN393286 HRO393286:HRR393286 HHS393286:HHV393286 GXW393286:GXZ393286 GOA393286:GOD393286 GEE393286:GEH393286 FUI393286:FUL393286 FKM393286:FKP393286 FAQ393286:FAT393286 EQU393286:EQX393286 EGY393286:EHB393286 DXC393286:DXF393286 DNG393286:DNJ393286 DDK393286:DDN393286 CTO393286:CTR393286 CJS393286:CJV393286 BZW393286:BZZ393286 BQA393286:BQD393286 BGE393286:BGH393286 AWI393286:AWL393286 AMM393286:AMP393286 ACQ393286:ACT393286 SU393286:SX393286 IY393286:JB393286 C393286:F393286 WVK327750:WVN327750 WLO327750:WLR327750 WBS327750:WBV327750 VRW327750:VRZ327750 VIA327750:VID327750 UYE327750:UYH327750 UOI327750:UOL327750 UEM327750:UEP327750 TUQ327750:TUT327750 TKU327750:TKX327750 TAY327750:TBB327750 SRC327750:SRF327750 SHG327750:SHJ327750 RXK327750:RXN327750 RNO327750:RNR327750 RDS327750:RDV327750 QTW327750:QTZ327750 QKA327750:QKD327750 QAE327750:QAH327750 PQI327750:PQL327750 PGM327750:PGP327750 OWQ327750:OWT327750 OMU327750:OMX327750 OCY327750:ODB327750 NTC327750:NTF327750 NJG327750:NJJ327750 MZK327750:MZN327750 MPO327750:MPR327750 MFS327750:MFV327750 LVW327750:LVZ327750 LMA327750:LMD327750 LCE327750:LCH327750 KSI327750:KSL327750 KIM327750:KIP327750 JYQ327750:JYT327750 JOU327750:JOX327750 JEY327750:JFB327750 IVC327750:IVF327750 ILG327750:ILJ327750 IBK327750:IBN327750 HRO327750:HRR327750 HHS327750:HHV327750 GXW327750:GXZ327750 GOA327750:GOD327750 GEE327750:GEH327750 FUI327750:FUL327750 FKM327750:FKP327750 FAQ327750:FAT327750 EQU327750:EQX327750 EGY327750:EHB327750 DXC327750:DXF327750 DNG327750:DNJ327750 DDK327750:DDN327750 CTO327750:CTR327750 CJS327750:CJV327750 BZW327750:BZZ327750 BQA327750:BQD327750 BGE327750:BGH327750 AWI327750:AWL327750 AMM327750:AMP327750 ACQ327750:ACT327750 SU327750:SX327750 IY327750:JB327750 C327750:F327750 WVK262214:WVN262214 WLO262214:WLR262214 WBS262214:WBV262214 VRW262214:VRZ262214 VIA262214:VID262214 UYE262214:UYH262214 UOI262214:UOL262214 UEM262214:UEP262214 TUQ262214:TUT262214 TKU262214:TKX262214 TAY262214:TBB262214 SRC262214:SRF262214 SHG262214:SHJ262214 RXK262214:RXN262214 RNO262214:RNR262214 RDS262214:RDV262214 QTW262214:QTZ262214 QKA262214:QKD262214 QAE262214:QAH262214 PQI262214:PQL262214 PGM262214:PGP262214 OWQ262214:OWT262214 OMU262214:OMX262214 OCY262214:ODB262214 NTC262214:NTF262214 NJG262214:NJJ262214 MZK262214:MZN262214 MPO262214:MPR262214 MFS262214:MFV262214 LVW262214:LVZ262214 LMA262214:LMD262214 LCE262214:LCH262214 KSI262214:KSL262214 KIM262214:KIP262214 JYQ262214:JYT262214 JOU262214:JOX262214 JEY262214:JFB262214 IVC262214:IVF262214 ILG262214:ILJ262214 IBK262214:IBN262214 HRO262214:HRR262214 HHS262214:HHV262214 GXW262214:GXZ262214 GOA262214:GOD262214 GEE262214:GEH262214 FUI262214:FUL262214 FKM262214:FKP262214 FAQ262214:FAT262214 EQU262214:EQX262214 EGY262214:EHB262214 DXC262214:DXF262214 DNG262214:DNJ262214 DDK262214:DDN262214 CTO262214:CTR262214 CJS262214:CJV262214 BZW262214:BZZ262214 BQA262214:BQD262214 BGE262214:BGH262214 AWI262214:AWL262214 AMM262214:AMP262214 ACQ262214:ACT262214 SU262214:SX262214 IY262214:JB262214 C262214:F262214 WVK196678:WVN196678 WLO196678:WLR196678 WBS196678:WBV196678 VRW196678:VRZ196678 VIA196678:VID196678 UYE196678:UYH196678 UOI196678:UOL196678 UEM196678:UEP196678 TUQ196678:TUT196678 TKU196678:TKX196678 TAY196678:TBB196678 SRC196678:SRF196678 SHG196678:SHJ196678 RXK196678:RXN196678 RNO196678:RNR196678 RDS196678:RDV196678 QTW196678:QTZ196678 QKA196678:QKD196678 QAE196678:QAH196678 PQI196678:PQL196678 PGM196678:PGP196678 OWQ196678:OWT196678 OMU196678:OMX196678 OCY196678:ODB196678 NTC196678:NTF196678 NJG196678:NJJ196678 MZK196678:MZN196678 MPO196678:MPR196678 MFS196678:MFV196678 LVW196678:LVZ196678 LMA196678:LMD196678 LCE196678:LCH196678 KSI196678:KSL196678 KIM196678:KIP196678 JYQ196678:JYT196678 JOU196678:JOX196678 JEY196678:JFB196678 IVC196678:IVF196678 ILG196678:ILJ196678 IBK196678:IBN196678 HRO196678:HRR196678 HHS196678:HHV196678 GXW196678:GXZ196678 GOA196678:GOD196678 GEE196678:GEH196678 FUI196678:FUL196678 FKM196678:FKP196678 FAQ196678:FAT196678 EQU196678:EQX196678 EGY196678:EHB196678 DXC196678:DXF196678 DNG196678:DNJ196678 DDK196678:DDN196678 CTO196678:CTR196678 CJS196678:CJV196678 BZW196678:BZZ196678 BQA196678:BQD196678 BGE196678:BGH196678 AWI196678:AWL196678 AMM196678:AMP196678 ACQ196678:ACT196678 SU196678:SX196678 IY196678:JB196678 C196678:F196678 WVK131142:WVN131142 WLO131142:WLR131142 WBS131142:WBV131142 VRW131142:VRZ131142 VIA131142:VID131142 UYE131142:UYH131142 UOI131142:UOL131142 UEM131142:UEP131142 TUQ131142:TUT131142 TKU131142:TKX131142 TAY131142:TBB131142 SRC131142:SRF131142 SHG131142:SHJ131142 RXK131142:RXN131142 RNO131142:RNR131142 RDS131142:RDV131142 QTW131142:QTZ131142 QKA131142:QKD131142 QAE131142:QAH131142 PQI131142:PQL131142 PGM131142:PGP131142 OWQ131142:OWT131142 OMU131142:OMX131142 OCY131142:ODB131142 NTC131142:NTF131142 NJG131142:NJJ131142 MZK131142:MZN131142 MPO131142:MPR131142 MFS131142:MFV131142 LVW131142:LVZ131142 LMA131142:LMD131142 LCE131142:LCH131142 KSI131142:KSL131142 KIM131142:KIP131142 JYQ131142:JYT131142 JOU131142:JOX131142 JEY131142:JFB131142 IVC131142:IVF131142 ILG131142:ILJ131142 IBK131142:IBN131142 HRO131142:HRR131142 HHS131142:HHV131142 GXW131142:GXZ131142 GOA131142:GOD131142 GEE131142:GEH131142 FUI131142:FUL131142 FKM131142:FKP131142 FAQ131142:FAT131142 EQU131142:EQX131142 EGY131142:EHB131142 DXC131142:DXF131142 DNG131142:DNJ131142 DDK131142:DDN131142 CTO131142:CTR131142 CJS131142:CJV131142 BZW131142:BZZ131142 BQA131142:BQD131142 BGE131142:BGH131142 AWI131142:AWL131142 AMM131142:AMP131142 ACQ131142:ACT131142 SU131142:SX131142 IY131142:JB131142 C131142:F131142 WVK65606:WVN65606 WLO65606:WLR65606 WBS65606:WBV65606 VRW65606:VRZ65606 VIA65606:VID65606 UYE65606:UYH65606 UOI65606:UOL65606 UEM65606:UEP65606 TUQ65606:TUT65606 TKU65606:TKX65606 TAY65606:TBB65606 SRC65606:SRF65606 SHG65606:SHJ65606 RXK65606:RXN65606 RNO65606:RNR65606 RDS65606:RDV65606 QTW65606:QTZ65606 QKA65606:QKD65606 QAE65606:QAH65606 PQI65606:PQL65606 PGM65606:PGP65606 OWQ65606:OWT65606 OMU65606:OMX65606 OCY65606:ODB65606 NTC65606:NTF65606 NJG65606:NJJ65606 MZK65606:MZN65606 MPO65606:MPR65606 MFS65606:MFV65606 LVW65606:LVZ65606 LMA65606:LMD65606 LCE65606:LCH65606 KSI65606:KSL65606 KIM65606:KIP65606 JYQ65606:JYT65606 JOU65606:JOX65606 JEY65606:JFB65606 IVC65606:IVF65606 ILG65606:ILJ65606 IBK65606:IBN65606 HRO65606:HRR65606 HHS65606:HHV65606 GXW65606:GXZ65606 GOA65606:GOD65606 GEE65606:GEH65606 FUI65606:FUL65606 FKM65606:FKP65606 FAQ65606:FAT65606 EQU65606:EQX65606 EGY65606:EHB65606 DXC65606:DXF65606 DNG65606:DNJ65606 DDK65606:DDN65606 CTO65606:CTR65606 CJS65606:CJV65606 BZW65606:BZZ65606 BQA65606:BQD65606 BGE65606:BGH65606 AWI65606:AWL65606 AMM65606:AMP65606 ACQ65606:ACT65606 SU65606:SX65606 IY65606:JB65606 C65606:F65606 WVK70:WVN70 WLO70:WLR70 WBS70:WBV70 VRW70:VRZ70 VIA70:VID70 UYE70:UYH70 UOI70:UOL70 UEM70:UEP70 TUQ70:TUT70 TKU70:TKX70 TAY70:TBB70 SRC70:SRF70 SHG70:SHJ70 RXK70:RXN70 RNO70:RNR70 RDS70:RDV70 QTW70:QTZ70 QKA70:QKD70 QAE70:QAH70 PQI70:PQL70 PGM70:PGP70 OWQ70:OWT70 OMU70:OMX70 OCY70:ODB70 NTC70:NTF70 NJG70:NJJ70 MZK70:MZN70 MPO70:MPR70 MFS70:MFV70 LVW70:LVZ70 LMA70:LMD70 LCE70:LCH70 KSI70:KSL70 KIM70:KIP70 JYQ70:JYT70 JOU70:JOX70 JEY70:JFB70 IVC70:IVF70 ILG70:ILJ70 IBK70:IBN70 HRO70:HRR70 HHS70:HHV70 GXW70:GXZ70 GOA70:GOD70 GEE70:GEH70 FUI70:FUL70 FKM70:FKP70 FAQ70:FAT70 EQU70:EQX70 EGY70:EHB70 DXC70:DXF70 DNG70:DNJ70 DDK70:DDN70 CTO70:CTR70 CJS70:CJV70 BZW70:BZZ70 BQA70:BQD70 BGE70:BGH70 AWI70:AWL70 AMM70:AMP70 ACQ70:ACT70 SU70:SX70 IY70:JB70 IY65491:JB65491 WVK983033:WVN983033 WLO983033:WLR983033 WBS983033:WBV983033 VRW983033:VRZ983033 VIA983033:VID983033 UYE983033:UYH983033 UOI983033:UOL983033 UEM983033:UEP983033 TUQ983033:TUT983033 TKU983033:TKX983033 TAY983033:TBB983033 SRC983033:SRF983033 SHG983033:SHJ983033 RXK983033:RXN983033 RNO983033:RNR983033 RDS983033:RDV983033 QTW983033:QTZ983033 QKA983033:QKD983033 QAE983033:QAH983033 PQI983033:PQL983033 PGM983033:PGP983033 OWQ983033:OWT983033 OMU983033:OMX983033 OCY983033:ODB983033 NTC983033:NTF983033 NJG983033:NJJ983033 MZK983033:MZN983033 MPO983033:MPR983033 MFS983033:MFV983033 LVW983033:LVZ983033 LMA983033:LMD983033 LCE983033:LCH983033 KSI983033:KSL983033 KIM983033:KIP983033 JYQ983033:JYT983033 JOU983033:JOX983033 JEY983033:JFB983033 IVC983033:IVF983033 ILG983033:ILJ983033 IBK983033:IBN983033 HRO983033:HRR983033 HHS983033:HHV983033 GXW983033:GXZ983033 GOA983033:GOD983033 GEE983033:GEH983033 FUI983033:FUL983033 FKM983033:FKP983033 FAQ983033:FAT983033 EQU983033:EQX983033 EGY983033:EHB983033 DXC983033:DXF983033 DNG983033:DNJ983033 DDK983033:DDN983033 CTO983033:CTR983033 CJS983033:CJV983033 BZW983033:BZZ983033 BQA983033:BQD983033 BGE983033:BGH983033 AWI983033:AWL983033 AMM983033:AMP983033 ACQ983033:ACT983033 SU983033:SX983033 IY983033:JB983033 C983033:F983033 WVK917497:WVN917497 WLO917497:WLR917497 WBS917497:WBV917497 VRW917497:VRZ917497 VIA917497:VID917497 UYE917497:UYH917497 UOI917497:UOL917497 UEM917497:UEP917497 TUQ917497:TUT917497 TKU917497:TKX917497 TAY917497:TBB917497 SRC917497:SRF917497 SHG917497:SHJ917497 RXK917497:RXN917497 RNO917497:RNR917497 RDS917497:RDV917497 QTW917497:QTZ917497 QKA917497:QKD917497 QAE917497:QAH917497 PQI917497:PQL917497 PGM917497:PGP917497 OWQ917497:OWT917497 OMU917497:OMX917497 OCY917497:ODB917497 NTC917497:NTF917497 NJG917497:NJJ917497 MZK917497:MZN917497 MPO917497:MPR917497 MFS917497:MFV917497 LVW917497:LVZ917497 LMA917497:LMD917497 LCE917497:LCH917497 KSI917497:KSL917497 KIM917497:KIP917497 JYQ917497:JYT917497 JOU917497:JOX917497 JEY917497:JFB917497 IVC917497:IVF917497 ILG917497:ILJ917497 IBK917497:IBN917497 HRO917497:HRR917497 HHS917497:HHV917497 GXW917497:GXZ917497 GOA917497:GOD917497 GEE917497:GEH917497 FUI917497:FUL917497 FKM917497:FKP917497 FAQ917497:FAT917497 EQU917497:EQX917497 EGY917497:EHB917497 DXC917497:DXF917497 DNG917497:DNJ917497 DDK917497:DDN917497 CTO917497:CTR917497 CJS917497:CJV917497 BZW917497:BZZ917497 BQA917497:BQD917497 BGE917497:BGH917497 AWI917497:AWL917497 AMM917497:AMP917497 ACQ917497:ACT917497 SU917497:SX917497 IY917497:JB917497 C917497:F917497 WVK851961:WVN851961 WLO851961:WLR851961 WBS851961:WBV851961 VRW851961:VRZ851961 VIA851961:VID851961 UYE851961:UYH851961 UOI851961:UOL851961 UEM851961:UEP851961 TUQ851961:TUT851961 TKU851961:TKX851961 TAY851961:TBB851961 SRC851961:SRF851961 SHG851961:SHJ851961 RXK851961:RXN851961 RNO851961:RNR851961 RDS851961:RDV851961 QTW851961:QTZ851961 QKA851961:QKD851961 QAE851961:QAH851961 PQI851961:PQL851961 PGM851961:PGP851961 OWQ851961:OWT851961 OMU851961:OMX851961 OCY851961:ODB851961 NTC851961:NTF851961 NJG851961:NJJ851961 MZK851961:MZN851961 MPO851961:MPR851961 MFS851961:MFV851961 LVW851961:LVZ851961 LMA851961:LMD851961 LCE851961:LCH851961 KSI851961:KSL851961 KIM851961:KIP851961 JYQ851961:JYT851961 JOU851961:JOX851961 JEY851961:JFB851961 IVC851961:IVF851961 ILG851961:ILJ851961 IBK851961:IBN851961 HRO851961:HRR851961 HHS851961:HHV851961 GXW851961:GXZ851961 GOA851961:GOD851961 GEE851961:GEH851961 FUI851961:FUL851961 FKM851961:FKP851961 FAQ851961:FAT851961 EQU851961:EQX851961 EGY851961:EHB851961 DXC851961:DXF851961 DNG851961:DNJ851961 DDK851961:DDN851961 CTO851961:CTR851961 CJS851961:CJV851961 BZW851961:BZZ851961 BQA851961:BQD851961 BGE851961:BGH851961 AWI851961:AWL851961 AMM851961:AMP851961 ACQ851961:ACT851961 SU851961:SX851961 IY851961:JB851961 C851961:F851961 WVK786425:WVN786425 WLO786425:WLR786425 WBS786425:WBV786425 VRW786425:VRZ786425 VIA786425:VID786425 UYE786425:UYH786425 UOI786425:UOL786425 UEM786425:UEP786425 TUQ786425:TUT786425 TKU786425:TKX786425 TAY786425:TBB786425 SRC786425:SRF786425 SHG786425:SHJ786425 RXK786425:RXN786425 RNO786425:RNR786425 RDS786425:RDV786425 QTW786425:QTZ786425 QKA786425:QKD786425 QAE786425:QAH786425 PQI786425:PQL786425 PGM786425:PGP786425 OWQ786425:OWT786425 OMU786425:OMX786425 OCY786425:ODB786425 NTC786425:NTF786425 NJG786425:NJJ786425 MZK786425:MZN786425 MPO786425:MPR786425 MFS786425:MFV786425 LVW786425:LVZ786425 LMA786425:LMD786425 LCE786425:LCH786425 KSI786425:KSL786425 KIM786425:KIP786425 JYQ786425:JYT786425 JOU786425:JOX786425 JEY786425:JFB786425 IVC786425:IVF786425 ILG786425:ILJ786425 IBK786425:IBN786425 HRO786425:HRR786425 HHS786425:HHV786425 GXW786425:GXZ786425 GOA786425:GOD786425 GEE786425:GEH786425 FUI786425:FUL786425 FKM786425:FKP786425 FAQ786425:FAT786425 EQU786425:EQX786425 EGY786425:EHB786425 DXC786425:DXF786425 DNG786425:DNJ786425 DDK786425:DDN786425 CTO786425:CTR786425 CJS786425:CJV786425 BZW786425:BZZ786425 BQA786425:BQD786425 BGE786425:BGH786425 AWI786425:AWL786425 AMM786425:AMP786425 ACQ786425:ACT786425 SU786425:SX786425 IY786425:JB786425 C786425:F786425 WVK720889:WVN720889 WLO720889:WLR720889 WBS720889:WBV720889 VRW720889:VRZ720889 VIA720889:VID720889 UYE720889:UYH720889 UOI720889:UOL720889 UEM720889:UEP720889 TUQ720889:TUT720889 TKU720889:TKX720889 TAY720889:TBB720889 SRC720889:SRF720889 SHG720889:SHJ720889 RXK720889:RXN720889 RNO720889:RNR720889 RDS720889:RDV720889 QTW720889:QTZ720889 QKA720889:QKD720889 QAE720889:QAH720889 PQI720889:PQL720889 PGM720889:PGP720889 OWQ720889:OWT720889 OMU720889:OMX720889 OCY720889:ODB720889 NTC720889:NTF720889 NJG720889:NJJ720889 MZK720889:MZN720889 MPO720889:MPR720889 MFS720889:MFV720889 LVW720889:LVZ720889 LMA720889:LMD720889 LCE720889:LCH720889 KSI720889:KSL720889 KIM720889:KIP720889 JYQ720889:JYT720889 JOU720889:JOX720889 JEY720889:JFB720889 IVC720889:IVF720889 ILG720889:ILJ720889 IBK720889:IBN720889 HRO720889:HRR720889 HHS720889:HHV720889 GXW720889:GXZ720889 GOA720889:GOD720889 GEE720889:GEH720889 FUI720889:FUL720889 FKM720889:FKP720889 FAQ720889:FAT720889 EQU720889:EQX720889 EGY720889:EHB720889 DXC720889:DXF720889 DNG720889:DNJ720889 DDK720889:DDN720889 CTO720889:CTR720889 CJS720889:CJV720889 BZW720889:BZZ720889 BQA720889:BQD720889 BGE720889:BGH720889 AWI720889:AWL720889 AMM720889:AMP720889 ACQ720889:ACT720889 SU720889:SX720889 IY720889:JB720889 C720889:F720889 WVK655353:WVN655353 WLO655353:WLR655353 WBS655353:WBV655353 VRW655353:VRZ655353 VIA655353:VID655353 UYE655353:UYH655353 UOI655353:UOL655353 UEM655353:UEP655353 TUQ655353:TUT655353 TKU655353:TKX655353 TAY655353:TBB655353 SRC655353:SRF655353 SHG655353:SHJ655353 RXK655353:RXN655353 RNO655353:RNR655353 RDS655353:RDV655353 QTW655353:QTZ655353 QKA655353:QKD655353 QAE655353:QAH655353 PQI655353:PQL655353 PGM655353:PGP655353 OWQ655353:OWT655353 OMU655353:OMX655353 OCY655353:ODB655353 NTC655353:NTF655353 NJG655353:NJJ655353 MZK655353:MZN655353 MPO655353:MPR655353 MFS655353:MFV655353 LVW655353:LVZ655353 LMA655353:LMD655353 LCE655353:LCH655353 KSI655353:KSL655353 KIM655353:KIP655353 JYQ655353:JYT655353 JOU655353:JOX655353 JEY655353:JFB655353 IVC655353:IVF655353 ILG655353:ILJ655353 IBK655353:IBN655353 HRO655353:HRR655353 HHS655353:HHV655353 GXW655353:GXZ655353 GOA655353:GOD655353 GEE655353:GEH655353 FUI655353:FUL655353 FKM655353:FKP655353 FAQ655353:FAT655353 EQU655353:EQX655353 EGY655353:EHB655353 DXC655353:DXF655353 DNG655353:DNJ655353 DDK655353:DDN655353 CTO655353:CTR655353 CJS655353:CJV655353 BZW655353:BZZ655353 BQA655353:BQD655353 BGE655353:BGH655353 AWI655353:AWL655353 AMM655353:AMP655353 ACQ655353:ACT655353 SU655353:SX655353 IY655353:JB655353 C655353:F655353 WVK589817:WVN589817 WLO589817:WLR589817 WBS589817:WBV589817 VRW589817:VRZ589817 VIA589817:VID589817 UYE589817:UYH589817 UOI589817:UOL589817 UEM589817:UEP589817 TUQ589817:TUT589817 TKU589817:TKX589817 TAY589817:TBB589817 SRC589817:SRF589817 SHG589817:SHJ589817 RXK589817:RXN589817 RNO589817:RNR589817 RDS589817:RDV589817 QTW589817:QTZ589817 QKA589817:QKD589817 QAE589817:QAH589817 PQI589817:PQL589817 PGM589817:PGP589817 OWQ589817:OWT589817 OMU589817:OMX589817 OCY589817:ODB589817 NTC589817:NTF589817 NJG589817:NJJ589817 MZK589817:MZN589817 MPO589817:MPR589817 MFS589817:MFV589817 LVW589817:LVZ589817 LMA589817:LMD589817 LCE589817:LCH589817 KSI589817:KSL589817 KIM589817:KIP589817 JYQ589817:JYT589817 JOU589817:JOX589817 JEY589817:JFB589817 IVC589817:IVF589817 ILG589817:ILJ589817 IBK589817:IBN589817 HRO589817:HRR589817 HHS589817:HHV589817 GXW589817:GXZ589817 GOA589817:GOD589817 GEE589817:GEH589817 FUI589817:FUL589817 FKM589817:FKP589817 FAQ589817:FAT589817 EQU589817:EQX589817 EGY589817:EHB589817 DXC589817:DXF589817 DNG589817:DNJ589817 DDK589817:DDN589817 CTO589817:CTR589817 CJS589817:CJV589817 BZW589817:BZZ589817 BQA589817:BQD589817 BGE589817:BGH589817 AWI589817:AWL589817 AMM589817:AMP589817 ACQ589817:ACT589817 SU589817:SX589817 IY589817:JB589817 C589817:F589817 WVK524281:WVN524281 WLO524281:WLR524281 WBS524281:WBV524281 VRW524281:VRZ524281 VIA524281:VID524281 UYE524281:UYH524281 UOI524281:UOL524281 UEM524281:UEP524281 TUQ524281:TUT524281 TKU524281:TKX524281 TAY524281:TBB524281 SRC524281:SRF524281 SHG524281:SHJ524281 RXK524281:RXN524281 RNO524281:RNR524281 RDS524281:RDV524281 QTW524281:QTZ524281 QKA524281:QKD524281 QAE524281:QAH524281 PQI524281:PQL524281 PGM524281:PGP524281 OWQ524281:OWT524281 OMU524281:OMX524281 OCY524281:ODB524281 NTC524281:NTF524281 NJG524281:NJJ524281 MZK524281:MZN524281 MPO524281:MPR524281 MFS524281:MFV524281 LVW524281:LVZ524281 LMA524281:LMD524281 LCE524281:LCH524281 KSI524281:KSL524281 KIM524281:KIP524281 JYQ524281:JYT524281 JOU524281:JOX524281 JEY524281:JFB524281 IVC524281:IVF524281 ILG524281:ILJ524281 IBK524281:IBN524281 HRO524281:HRR524281 HHS524281:HHV524281 GXW524281:GXZ524281 GOA524281:GOD524281 GEE524281:GEH524281 FUI524281:FUL524281 FKM524281:FKP524281 FAQ524281:FAT524281 EQU524281:EQX524281 EGY524281:EHB524281 DXC524281:DXF524281 DNG524281:DNJ524281 DDK524281:DDN524281 CTO524281:CTR524281 CJS524281:CJV524281 BZW524281:BZZ524281 BQA524281:BQD524281 BGE524281:BGH524281 AWI524281:AWL524281 AMM524281:AMP524281 ACQ524281:ACT524281 SU524281:SX524281 IY524281:JB524281 C524281:F524281 WVK458745:WVN458745 WLO458745:WLR458745 WBS458745:WBV458745 VRW458745:VRZ458745 VIA458745:VID458745 UYE458745:UYH458745 UOI458745:UOL458745 UEM458745:UEP458745 TUQ458745:TUT458745 TKU458745:TKX458745 TAY458745:TBB458745 SRC458745:SRF458745 SHG458745:SHJ458745 RXK458745:RXN458745 RNO458745:RNR458745 RDS458745:RDV458745 QTW458745:QTZ458745 QKA458745:QKD458745 QAE458745:QAH458745 PQI458745:PQL458745 PGM458745:PGP458745 OWQ458745:OWT458745 OMU458745:OMX458745 OCY458745:ODB458745 NTC458745:NTF458745 NJG458745:NJJ458745 MZK458745:MZN458745 MPO458745:MPR458745 MFS458745:MFV458745 LVW458745:LVZ458745 LMA458745:LMD458745 LCE458745:LCH458745 KSI458745:KSL458745 KIM458745:KIP458745 JYQ458745:JYT458745 JOU458745:JOX458745 JEY458745:JFB458745 IVC458745:IVF458745 ILG458745:ILJ458745 IBK458745:IBN458745 HRO458745:HRR458745 HHS458745:HHV458745 GXW458745:GXZ458745 GOA458745:GOD458745 GEE458745:GEH458745 FUI458745:FUL458745 FKM458745:FKP458745 FAQ458745:FAT458745 EQU458745:EQX458745 EGY458745:EHB458745 DXC458745:DXF458745 DNG458745:DNJ458745 DDK458745:DDN458745 CTO458745:CTR458745 CJS458745:CJV458745 BZW458745:BZZ458745 BQA458745:BQD458745 BGE458745:BGH458745 AWI458745:AWL458745 AMM458745:AMP458745 ACQ458745:ACT458745 SU458745:SX458745 IY458745:JB458745 C458745:F458745 WVK393209:WVN393209 WLO393209:WLR393209 WBS393209:WBV393209 VRW393209:VRZ393209 VIA393209:VID393209 UYE393209:UYH393209 UOI393209:UOL393209 UEM393209:UEP393209 TUQ393209:TUT393209 TKU393209:TKX393209 TAY393209:TBB393209 SRC393209:SRF393209 SHG393209:SHJ393209 RXK393209:RXN393209 RNO393209:RNR393209 RDS393209:RDV393209 QTW393209:QTZ393209 QKA393209:QKD393209 QAE393209:QAH393209 PQI393209:PQL393209 PGM393209:PGP393209 OWQ393209:OWT393209 OMU393209:OMX393209 OCY393209:ODB393209 NTC393209:NTF393209 NJG393209:NJJ393209 MZK393209:MZN393209 MPO393209:MPR393209 MFS393209:MFV393209 LVW393209:LVZ393209 LMA393209:LMD393209 LCE393209:LCH393209 KSI393209:KSL393209 KIM393209:KIP393209 JYQ393209:JYT393209 JOU393209:JOX393209 JEY393209:JFB393209 IVC393209:IVF393209 ILG393209:ILJ393209 IBK393209:IBN393209 HRO393209:HRR393209 HHS393209:HHV393209 GXW393209:GXZ393209 GOA393209:GOD393209 GEE393209:GEH393209 FUI393209:FUL393209 FKM393209:FKP393209 FAQ393209:FAT393209 EQU393209:EQX393209 EGY393209:EHB393209 DXC393209:DXF393209 DNG393209:DNJ393209 DDK393209:DDN393209 CTO393209:CTR393209 CJS393209:CJV393209 BZW393209:BZZ393209 BQA393209:BQD393209 BGE393209:BGH393209 AWI393209:AWL393209 AMM393209:AMP393209 ACQ393209:ACT393209 SU393209:SX393209 IY393209:JB393209 C393209:F393209 WVK327673:WVN327673 WLO327673:WLR327673 WBS327673:WBV327673 VRW327673:VRZ327673 VIA327673:VID327673 UYE327673:UYH327673 UOI327673:UOL327673 UEM327673:UEP327673 TUQ327673:TUT327673 TKU327673:TKX327673 TAY327673:TBB327673 SRC327673:SRF327673 SHG327673:SHJ327673 RXK327673:RXN327673 RNO327673:RNR327673 RDS327673:RDV327673 QTW327673:QTZ327673 QKA327673:QKD327673 QAE327673:QAH327673 PQI327673:PQL327673 PGM327673:PGP327673 OWQ327673:OWT327673 OMU327673:OMX327673 OCY327673:ODB327673 NTC327673:NTF327673 NJG327673:NJJ327673 MZK327673:MZN327673 MPO327673:MPR327673 MFS327673:MFV327673 LVW327673:LVZ327673 LMA327673:LMD327673 LCE327673:LCH327673 KSI327673:KSL327673 KIM327673:KIP327673 JYQ327673:JYT327673 JOU327673:JOX327673 JEY327673:JFB327673 IVC327673:IVF327673 ILG327673:ILJ327673 IBK327673:IBN327673 HRO327673:HRR327673 HHS327673:HHV327673 GXW327673:GXZ327673 GOA327673:GOD327673 GEE327673:GEH327673 FUI327673:FUL327673 FKM327673:FKP327673 FAQ327673:FAT327673 EQU327673:EQX327673 EGY327673:EHB327673 DXC327673:DXF327673 DNG327673:DNJ327673 DDK327673:DDN327673 CTO327673:CTR327673 CJS327673:CJV327673 BZW327673:BZZ327673 BQA327673:BQD327673 BGE327673:BGH327673 AWI327673:AWL327673 AMM327673:AMP327673 ACQ327673:ACT327673 SU327673:SX327673 IY327673:JB327673 C327673:F327673 WVK262137:WVN262137 WLO262137:WLR262137 WBS262137:WBV262137 VRW262137:VRZ262137 VIA262137:VID262137 UYE262137:UYH262137 UOI262137:UOL262137 UEM262137:UEP262137 TUQ262137:TUT262137 TKU262137:TKX262137 TAY262137:TBB262137 SRC262137:SRF262137 SHG262137:SHJ262137 RXK262137:RXN262137 RNO262137:RNR262137 RDS262137:RDV262137 QTW262137:QTZ262137 QKA262137:QKD262137 QAE262137:QAH262137 PQI262137:PQL262137 PGM262137:PGP262137 OWQ262137:OWT262137 OMU262137:OMX262137 OCY262137:ODB262137 NTC262137:NTF262137 NJG262137:NJJ262137 MZK262137:MZN262137 MPO262137:MPR262137 MFS262137:MFV262137 LVW262137:LVZ262137 LMA262137:LMD262137 LCE262137:LCH262137 KSI262137:KSL262137 KIM262137:KIP262137 JYQ262137:JYT262137 JOU262137:JOX262137 JEY262137:JFB262137 IVC262137:IVF262137 ILG262137:ILJ262137 IBK262137:IBN262137 HRO262137:HRR262137 HHS262137:HHV262137 GXW262137:GXZ262137 GOA262137:GOD262137 GEE262137:GEH262137 FUI262137:FUL262137 FKM262137:FKP262137 FAQ262137:FAT262137 EQU262137:EQX262137 EGY262137:EHB262137 DXC262137:DXF262137 DNG262137:DNJ262137 DDK262137:DDN262137 CTO262137:CTR262137 CJS262137:CJV262137 BZW262137:BZZ262137 BQA262137:BQD262137 BGE262137:BGH262137 AWI262137:AWL262137 AMM262137:AMP262137 ACQ262137:ACT262137 SU262137:SX262137 IY262137:JB262137 C262137:F262137 WVK196601:WVN196601 WLO196601:WLR196601 WBS196601:WBV196601 VRW196601:VRZ196601 VIA196601:VID196601 UYE196601:UYH196601 UOI196601:UOL196601 UEM196601:UEP196601 TUQ196601:TUT196601 TKU196601:TKX196601 TAY196601:TBB196601 SRC196601:SRF196601 SHG196601:SHJ196601 RXK196601:RXN196601 RNO196601:RNR196601 RDS196601:RDV196601 QTW196601:QTZ196601 QKA196601:QKD196601 QAE196601:QAH196601 PQI196601:PQL196601 PGM196601:PGP196601 OWQ196601:OWT196601 OMU196601:OMX196601 OCY196601:ODB196601 NTC196601:NTF196601 NJG196601:NJJ196601 MZK196601:MZN196601 MPO196601:MPR196601 MFS196601:MFV196601 LVW196601:LVZ196601 LMA196601:LMD196601 LCE196601:LCH196601 KSI196601:KSL196601 KIM196601:KIP196601 JYQ196601:JYT196601 JOU196601:JOX196601 JEY196601:JFB196601 IVC196601:IVF196601 ILG196601:ILJ196601 IBK196601:IBN196601 HRO196601:HRR196601 HHS196601:HHV196601 GXW196601:GXZ196601 GOA196601:GOD196601 GEE196601:GEH196601 FUI196601:FUL196601 FKM196601:FKP196601 FAQ196601:FAT196601 EQU196601:EQX196601 EGY196601:EHB196601 DXC196601:DXF196601 DNG196601:DNJ196601 DDK196601:DDN196601 CTO196601:CTR196601 CJS196601:CJV196601 BZW196601:BZZ196601 BQA196601:BQD196601 BGE196601:BGH196601 AWI196601:AWL196601 AMM196601:AMP196601 ACQ196601:ACT196601 SU196601:SX196601 IY196601:JB196601 C196601:F196601 WVK131065:WVN131065 WLO131065:WLR131065 WBS131065:WBV131065 VRW131065:VRZ131065 VIA131065:VID131065 UYE131065:UYH131065 UOI131065:UOL131065 UEM131065:UEP131065 TUQ131065:TUT131065 TKU131065:TKX131065 TAY131065:TBB131065 SRC131065:SRF131065 SHG131065:SHJ131065 RXK131065:RXN131065 RNO131065:RNR131065 RDS131065:RDV131065 QTW131065:QTZ131065 QKA131065:QKD131065 QAE131065:QAH131065 PQI131065:PQL131065 PGM131065:PGP131065 OWQ131065:OWT131065 OMU131065:OMX131065 OCY131065:ODB131065 NTC131065:NTF131065 NJG131065:NJJ131065 MZK131065:MZN131065 MPO131065:MPR131065 MFS131065:MFV131065 LVW131065:LVZ131065 LMA131065:LMD131065 LCE131065:LCH131065 KSI131065:KSL131065 KIM131065:KIP131065 JYQ131065:JYT131065 JOU131065:JOX131065 JEY131065:JFB131065 IVC131065:IVF131065 ILG131065:ILJ131065 IBK131065:IBN131065 HRO131065:HRR131065 HHS131065:HHV131065 GXW131065:GXZ131065 GOA131065:GOD131065 GEE131065:GEH131065 FUI131065:FUL131065 FKM131065:FKP131065 FAQ131065:FAT131065 EQU131065:EQX131065 EGY131065:EHB131065 DXC131065:DXF131065 DNG131065:DNJ131065 DDK131065:DDN131065 CTO131065:CTR131065 CJS131065:CJV131065 BZW131065:BZZ131065 BQA131065:BQD131065 BGE131065:BGH131065 AWI131065:AWL131065 AMM131065:AMP131065 ACQ131065:ACT131065 SU131065:SX131065 IY131065:JB131065 C131065:F131065 WVK65529:WVN65529 WLO65529:WLR65529 WBS65529:WBV65529 VRW65529:VRZ65529 VIA65529:VID65529 UYE65529:UYH65529 UOI65529:UOL65529 UEM65529:UEP65529 TUQ65529:TUT65529 TKU65529:TKX65529 TAY65529:TBB65529 SRC65529:SRF65529 SHG65529:SHJ65529 RXK65529:RXN65529 RNO65529:RNR65529 RDS65529:RDV65529 QTW65529:QTZ65529 QKA65529:QKD65529 QAE65529:QAH65529 PQI65529:PQL65529 PGM65529:PGP65529 OWQ65529:OWT65529 OMU65529:OMX65529 OCY65529:ODB65529 NTC65529:NTF65529 NJG65529:NJJ65529 MZK65529:MZN65529 MPO65529:MPR65529 MFS65529:MFV65529 LVW65529:LVZ65529 LMA65529:LMD65529 LCE65529:LCH65529 KSI65529:KSL65529 KIM65529:KIP65529 JYQ65529:JYT65529 JOU65529:JOX65529 JEY65529:JFB65529 IVC65529:IVF65529 ILG65529:ILJ65529 IBK65529:IBN65529 HRO65529:HRR65529 HHS65529:HHV65529 GXW65529:GXZ65529 GOA65529:GOD65529 GEE65529:GEH65529 FUI65529:FUL65529 FKM65529:FKP65529 FAQ65529:FAT65529 EQU65529:EQX65529 EGY65529:EHB65529 DXC65529:DXF65529 DNG65529:DNJ65529 DDK65529:DDN65529 CTO65529:CTR65529 CJS65529:CJV65529 BZW65529:BZZ65529 BQA65529:BQD65529 BGE65529:BGH65529 AWI65529:AWL65529 AMM65529:AMP65529 ACQ65529:ACT65529 SU65529:SX65529 IY65529:JB65529 C65529:F65529 WVK31:WVN31 WLO31:WLR31 WBS31:WBV31 VRW31:VRZ31 VIA31:VID31 UYE31:UYH31 UOI31:UOL31 UEM31:UEP31 TUQ31:TUT31 TKU31:TKX31 TAY31:TBB31 SRC31:SRF31 SHG31:SHJ31 RXK31:RXN31 RNO31:RNR31 RDS31:RDV31 QTW31:QTZ31 QKA31:QKD31 QAE31:QAH31 PQI31:PQL31 PGM31:PGP31 OWQ31:OWT31 OMU31:OMX31 OCY31:ODB31 NTC31:NTF31 NJG31:NJJ31 MZK31:MZN31 MPO31:MPR31 MFS31:MFV31 LVW31:LVZ31 LMA31:LMD31 LCE31:LCH31 KSI31:KSL31 KIM31:KIP31 JYQ31:JYT31 JOU31:JOX31 JEY31:JFB31 IVC31:IVF31 ILG31:ILJ31 IBK31:IBN31 HRO31:HRR31 HHS31:HHV31 GXW31:GXZ31 GOA31:GOD31 GEE31:GEH31 FUI31:FUL31 FKM31:FKP31 FAQ31:FAT31 EQU31:EQX31 EGY31:EHB31 DXC31:DXF31 DNG31:DNJ31 DDK31:DDN31 CTO31:CTR31 CJS31:CJV31 BZW31:BZZ31 BQA31:BQD31 BGE31:BGH31 AWI31:AWL31 AMM31:AMP31 ACQ31:ACT31 SU31:SX31 IY31:JB31 AMM65491:AMP65491 WVK983031:WVN983031 WLO983031:WLR983031 WBS983031:WBV983031 VRW983031:VRZ983031 VIA983031:VID983031 UYE983031:UYH983031 UOI983031:UOL983031 UEM983031:UEP983031 TUQ983031:TUT983031 TKU983031:TKX983031 TAY983031:TBB983031 SRC983031:SRF983031 SHG983031:SHJ983031 RXK983031:RXN983031 RNO983031:RNR983031 RDS983031:RDV983031 QTW983031:QTZ983031 QKA983031:QKD983031 QAE983031:QAH983031 PQI983031:PQL983031 PGM983031:PGP983031 OWQ983031:OWT983031 OMU983031:OMX983031 OCY983031:ODB983031 NTC983031:NTF983031 NJG983031:NJJ983031 MZK983031:MZN983031 MPO983031:MPR983031 MFS983031:MFV983031 LVW983031:LVZ983031 LMA983031:LMD983031 LCE983031:LCH983031 KSI983031:KSL983031 KIM983031:KIP983031 JYQ983031:JYT983031 JOU983031:JOX983031 JEY983031:JFB983031 IVC983031:IVF983031 ILG983031:ILJ983031 IBK983031:IBN983031 HRO983031:HRR983031 HHS983031:HHV983031 GXW983031:GXZ983031 GOA983031:GOD983031 GEE983031:GEH983031 FUI983031:FUL983031 FKM983031:FKP983031 FAQ983031:FAT983031 EQU983031:EQX983031 EGY983031:EHB983031 DXC983031:DXF983031 DNG983031:DNJ983031 DDK983031:DDN983031 CTO983031:CTR983031 CJS983031:CJV983031 BZW983031:BZZ983031 BQA983031:BQD983031 BGE983031:BGH983031 AWI983031:AWL983031 AMM983031:AMP983031 ACQ983031:ACT983031 SU983031:SX983031 IY983031:JB983031 C983031:F983031 WVK917495:WVN917495 WLO917495:WLR917495 WBS917495:WBV917495 VRW917495:VRZ917495 VIA917495:VID917495 UYE917495:UYH917495 UOI917495:UOL917495 UEM917495:UEP917495 TUQ917495:TUT917495 TKU917495:TKX917495 TAY917495:TBB917495 SRC917495:SRF917495 SHG917495:SHJ917495 RXK917495:RXN917495 RNO917495:RNR917495 RDS917495:RDV917495 QTW917495:QTZ917495 QKA917495:QKD917495 QAE917495:QAH917495 PQI917495:PQL917495 PGM917495:PGP917495 OWQ917495:OWT917495 OMU917495:OMX917495 OCY917495:ODB917495 NTC917495:NTF917495 NJG917495:NJJ917495 MZK917495:MZN917495 MPO917495:MPR917495 MFS917495:MFV917495 LVW917495:LVZ917495 LMA917495:LMD917495 LCE917495:LCH917495 KSI917495:KSL917495 KIM917495:KIP917495 JYQ917495:JYT917495 JOU917495:JOX917495 JEY917495:JFB917495 IVC917495:IVF917495 ILG917495:ILJ917495 IBK917495:IBN917495 HRO917495:HRR917495 HHS917495:HHV917495 GXW917495:GXZ917495 GOA917495:GOD917495 GEE917495:GEH917495 FUI917495:FUL917495 FKM917495:FKP917495 FAQ917495:FAT917495 EQU917495:EQX917495 EGY917495:EHB917495 DXC917495:DXF917495 DNG917495:DNJ917495 DDK917495:DDN917495 CTO917495:CTR917495 CJS917495:CJV917495 BZW917495:BZZ917495 BQA917495:BQD917495 BGE917495:BGH917495 AWI917495:AWL917495 AMM917495:AMP917495 ACQ917495:ACT917495 SU917495:SX917495 IY917495:JB917495 C917495:F917495 WVK851959:WVN851959 WLO851959:WLR851959 WBS851959:WBV851959 VRW851959:VRZ851959 VIA851959:VID851959 UYE851959:UYH851959 UOI851959:UOL851959 UEM851959:UEP851959 TUQ851959:TUT851959 TKU851959:TKX851959 TAY851959:TBB851959 SRC851959:SRF851959 SHG851959:SHJ851959 RXK851959:RXN851959 RNO851959:RNR851959 RDS851959:RDV851959 QTW851959:QTZ851959 QKA851959:QKD851959 QAE851959:QAH851959 PQI851959:PQL851959 PGM851959:PGP851959 OWQ851959:OWT851959 OMU851959:OMX851959 OCY851959:ODB851959 NTC851959:NTF851959 NJG851959:NJJ851959 MZK851959:MZN851959 MPO851959:MPR851959 MFS851959:MFV851959 LVW851959:LVZ851959 LMA851959:LMD851959 LCE851959:LCH851959 KSI851959:KSL851959 KIM851959:KIP851959 JYQ851959:JYT851959 JOU851959:JOX851959 JEY851959:JFB851959 IVC851959:IVF851959 ILG851959:ILJ851959 IBK851959:IBN851959 HRO851959:HRR851959 HHS851959:HHV851959 GXW851959:GXZ851959 GOA851959:GOD851959 GEE851959:GEH851959 FUI851959:FUL851959 FKM851959:FKP851959 FAQ851959:FAT851959 EQU851959:EQX851959 EGY851959:EHB851959 DXC851959:DXF851959 DNG851959:DNJ851959 DDK851959:DDN851959 CTO851959:CTR851959 CJS851959:CJV851959 BZW851959:BZZ851959 BQA851959:BQD851959 BGE851959:BGH851959 AWI851959:AWL851959 AMM851959:AMP851959 ACQ851959:ACT851959 SU851959:SX851959 IY851959:JB851959 C851959:F851959 WVK786423:WVN786423 WLO786423:WLR786423 WBS786423:WBV786423 VRW786423:VRZ786423 VIA786423:VID786423 UYE786423:UYH786423 UOI786423:UOL786423 UEM786423:UEP786423 TUQ786423:TUT786423 TKU786423:TKX786423 TAY786423:TBB786423 SRC786423:SRF786423 SHG786423:SHJ786423 RXK786423:RXN786423 RNO786423:RNR786423 RDS786423:RDV786423 QTW786423:QTZ786423 QKA786423:QKD786423 QAE786423:QAH786423 PQI786423:PQL786423 PGM786423:PGP786423 OWQ786423:OWT786423 OMU786423:OMX786423 OCY786423:ODB786423 NTC786423:NTF786423 NJG786423:NJJ786423 MZK786423:MZN786423 MPO786423:MPR786423 MFS786423:MFV786423 LVW786423:LVZ786423 LMA786423:LMD786423 LCE786423:LCH786423 KSI786423:KSL786423 KIM786423:KIP786423 JYQ786423:JYT786423 JOU786423:JOX786423 JEY786423:JFB786423 IVC786423:IVF786423 ILG786423:ILJ786423 IBK786423:IBN786423 HRO786423:HRR786423 HHS786423:HHV786423 GXW786423:GXZ786423 GOA786423:GOD786423 GEE786423:GEH786423 FUI786423:FUL786423 FKM786423:FKP786423 FAQ786423:FAT786423 EQU786423:EQX786423 EGY786423:EHB786423 DXC786423:DXF786423 DNG786423:DNJ786423 DDK786423:DDN786423 CTO786423:CTR786423 CJS786423:CJV786423 BZW786423:BZZ786423 BQA786423:BQD786423 BGE786423:BGH786423 AWI786423:AWL786423 AMM786423:AMP786423 ACQ786423:ACT786423 SU786423:SX786423 IY786423:JB786423 C786423:F786423 WVK720887:WVN720887 WLO720887:WLR720887 WBS720887:WBV720887 VRW720887:VRZ720887 VIA720887:VID720887 UYE720887:UYH720887 UOI720887:UOL720887 UEM720887:UEP720887 TUQ720887:TUT720887 TKU720887:TKX720887 TAY720887:TBB720887 SRC720887:SRF720887 SHG720887:SHJ720887 RXK720887:RXN720887 RNO720887:RNR720887 RDS720887:RDV720887 QTW720887:QTZ720887 QKA720887:QKD720887 QAE720887:QAH720887 PQI720887:PQL720887 PGM720887:PGP720887 OWQ720887:OWT720887 OMU720887:OMX720887 OCY720887:ODB720887 NTC720887:NTF720887 NJG720887:NJJ720887 MZK720887:MZN720887 MPO720887:MPR720887 MFS720887:MFV720887 LVW720887:LVZ720887 LMA720887:LMD720887 LCE720887:LCH720887 KSI720887:KSL720887 KIM720887:KIP720887 JYQ720887:JYT720887 JOU720887:JOX720887 JEY720887:JFB720887 IVC720887:IVF720887 ILG720887:ILJ720887 IBK720887:IBN720887 HRO720887:HRR720887 HHS720887:HHV720887 GXW720887:GXZ720887 GOA720887:GOD720887 GEE720887:GEH720887 FUI720887:FUL720887 FKM720887:FKP720887 FAQ720887:FAT720887 EQU720887:EQX720887 EGY720887:EHB720887 DXC720887:DXF720887 DNG720887:DNJ720887 DDK720887:DDN720887 CTO720887:CTR720887 CJS720887:CJV720887 BZW720887:BZZ720887 BQA720887:BQD720887 BGE720887:BGH720887 AWI720887:AWL720887 AMM720887:AMP720887 ACQ720887:ACT720887 SU720887:SX720887 IY720887:JB720887 C720887:F720887 WVK655351:WVN655351 WLO655351:WLR655351 WBS655351:WBV655351 VRW655351:VRZ655351 VIA655351:VID655351 UYE655351:UYH655351 UOI655351:UOL655351 UEM655351:UEP655351 TUQ655351:TUT655351 TKU655351:TKX655351 TAY655351:TBB655351 SRC655351:SRF655351 SHG655351:SHJ655351 RXK655351:RXN655351 RNO655351:RNR655351 RDS655351:RDV655351 QTW655351:QTZ655351 QKA655351:QKD655351 QAE655351:QAH655351 PQI655351:PQL655351 PGM655351:PGP655351 OWQ655351:OWT655351 OMU655351:OMX655351 OCY655351:ODB655351 NTC655351:NTF655351 NJG655351:NJJ655351 MZK655351:MZN655351 MPO655351:MPR655351 MFS655351:MFV655351 LVW655351:LVZ655351 LMA655351:LMD655351 LCE655351:LCH655351 KSI655351:KSL655351 KIM655351:KIP655351 JYQ655351:JYT655351 JOU655351:JOX655351 JEY655351:JFB655351 IVC655351:IVF655351 ILG655351:ILJ655351 IBK655351:IBN655351 HRO655351:HRR655351 HHS655351:HHV655351 GXW655351:GXZ655351 GOA655351:GOD655351 GEE655351:GEH655351 FUI655351:FUL655351 FKM655351:FKP655351 FAQ655351:FAT655351 EQU655351:EQX655351 EGY655351:EHB655351 DXC655351:DXF655351 DNG655351:DNJ655351 DDK655351:DDN655351 CTO655351:CTR655351 CJS655351:CJV655351 BZW655351:BZZ655351 BQA655351:BQD655351 BGE655351:BGH655351 AWI655351:AWL655351 AMM655351:AMP655351 ACQ655351:ACT655351 SU655351:SX655351 IY655351:JB655351 C655351:F655351 WVK589815:WVN589815 WLO589815:WLR589815 WBS589815:WBV589815 VRW589815:VRZ589815 VIA589815:VID589815 UYE589815:UYH589815 UOI589815:UOL589815 UEM589815:UEP589815 TUQ589815:TUT589815 TKU589815:TKX589815 TAY589815:TBB589815 SRC589815:SRF589815 SHG589815:SHJ589815 RXK589815:RXN589815 RNO589815:RNR589815 RDS589815:RDV589815 QTW589815:QTZ589815 QKA589815:QKD589815 QAE589815:QAH589815 PQI589815:PQL589815 PGM589815:PGP589815 OWQ589815:OWT589815 OMU589815:OMX589815 OCY589815:ODB589815 NTC589815:NTF589815 NJG589815:NJJ589815 MZK589815:MZN589815 MPO589815:MPR589815 MFS589815:MFV589815 LVW589815:LVZ589815 LMA589815:LMD589815 LCE589815:LCH589815 KSI589815:KSL589815 KIM589815:KIP589815 JYQ589815:JYT589815 JOU589815:JOX589815 JEY589815:JFB589815 IVC589815:IVF589815 ILG589815:ILJ589815 IBK589815:IBN589815 HRO589815:HRR589815 HHS589815:HHV589815 GXW589815:GXZ589815 GOA589815:GOD589815 GEE589815:GEH589815 FUI589815:FUL589815 FKM589815:FKP589815 FAQ589815:FAT589815 EQU589815:EQX589815 EGY589815:EHB589815 DXC589815:DXF589815 DNG589815:DNJ589815 DDK589815:DDN589815 CTO589815:CTR589815 CJS589815:CJV589815 BZW589815:BZZ589815 BQA589815:BQD589815 BGE589815:BGH589815 AWI589815:AWL589815 AMM589815:AMP589815 ACQ589815:ACT589815 SU589815:SX589815 IY589815:JB589815 C589815:F589815 WVK524279:WVN524279 WLO524279:WLR524279 WBS524279:WBV524279 VRW524279:VRZ524279 VIA524279:VID524279 UYE524279:UYH524279 UOI524279:UOL524279 UEM524279:UEP524279 TUQ524279:TUT524279 TKU524279:TKX524279 TAY524279:TBB524279 SRC524279:SRF524279 SHG524279:SHJ524279 RXK524279:RXN524279 RNO524279:RNR524279 RDS524279:RDV524279 QTW524279:QTZ524279 QKA524279:QKD524279 QAE524279:QAH524279 PQI524279:PQL524279 PGM524279:PGP524279 OWQ524279:OWT524279 OMU524279:OMX524279 OCY524279:ODB524279 NTC524279:NTF524279 NJG524279:NJJ524279 MZK524279:MZN524279 MPO524279:MPR524279 MFS524279:MFV524279 LVW524279:LVZ524279 LMA524279:LMD524279 LCE524279:LCH524279 KSI524279:KSL524279 KIM524279:KIP524279 JYQ524279:JYT524279 JOU524279:JOX524279 JEY524279:JFB524279 IVC524279:IVF524279 ILG524279:ILJ524279 IBK524279:IBN524279 HRO524279:HRR524279 HHS524279:HHV524279 GXW524279:GXZ524279 GOA524279:GOD524279 GEE524279:GEH524279 FUI524279:FUL524279 FKM524279:FKP524279 FAQ524279:FAT524279 EQU524279:EQX524279 EGY524279:EHB524279 DXC524279:DXF524279 DNG524279:DNJ524279 DDK524279:DDN524279 CTO524279:CTR524279 CJS524279:CJV524279 BZW524279:BZZ524279 BQA524279:BQD524279 BGE524279:BGH524279 AWI524279:AWL524279 AMM524279:AMP524279 ACQ524279:ACT524279 SU524279:SX524279 IY524279:JB524279 C524279:F524279 WVK458743:WVN458743 WLO458743:WLR458743 WBS458743:WBV458743 VRW458743:VRZ458743 VIA458743:VID458743 UYE458743:UYH458743 UOI458743:UOL458743 UEM458743:UEP458743 TUQ458743:TUT458743 TKU458743:TKX458743 TAY458743:TBB458743 SRC458743:SRF458743 SHG458743:SHJ458743 RXK458743:RXN458743 RNO458743:RNR458743 RDS458743:RDV458743 QTW458743:QTZ458743 QKA458743:QKD458743 QAE458743:QAH458743 PQI458743:PQL458743 PGM458743:PGP458743 OWQ458743:OWT458743 OMU458743:OMX458743 OCY458743:ODB458743 NTC458743:NTF458743 NJG458743:NJJ458743 MZK458743:MZN458743 MPO458743:MPR458743 MFS458743:MFV458743 LVW458743:LVZ458743 LMA458743:LMD458743 LCE458743:LCH458743 KSI458743:KSL458743 KIM458743:KIP458743 JYQ458743:JYT458743 JOU458743:JOX458743 JEY458743:JFB458743 IVC458743:IVF458743 ILG458743:ILJ458743 IBK458743:IBN458743 HRO458743:HRR458743 HHS458743:HHV458743 GXW458743:GXZ458743 GOA458743:GOD458743 GEE458743:GEH458743 FUI458743:FUL458743 FKM458743:FKP458743 FAQ458743:FAT458743 EQU458743:EQX458743 EGY458743:EHB458743 DXC458743:DXF458743 DNG458743:DNJ458743 DDK458743:DDN458743 CTO458743:CTR458743 CJS458743:CJV458743 BZW458743:BZZ458743 BQA458743:BQD458743 BGE458743:BGH458743 AWI458743:AWL458743 AMM458743:AMP458743 ACQ458743:ACT458743 SU458743:SX458743 IY458743:JB458743 C458743:F458743 WVK393207:WVN393207 WLO393207:WLR393207 WBS393207:WBV393207 VRW393207:VRZ393207 VIA393207:VID393207 UYE393207:UYH393207 UOI393207:UOL393207 UEM393207:UEP393207 TUQ393207:TUT393207 TKU393207:TKX393207 TAY393207:TBB393207 SRC393207:SRF393207 SHG393207:SHJ393207 RXK393207:RXN393207 RNO393207:RNR393207 RDS393207:RDV393207 QTW393207:QTZ393207 QKA393207:QKD393207 QAE393207:QAH393207 PQI393207:PQL393207 PGM393207:PGP393207 OWQ393207:OWT393207 OMU393207:OMX393207 OCY393207:ODB393207 NTC393207:NTF393207 NJG393207:NJJ393207 MZK393207:MZN393207 MPO393207:MPR393207 MFS393207:MFV393207 LVW393207:LVZ393207 LMA393207:LMD393207 LCE393207:LCH393207 KSI393207:KSL393207 KIM393207:KIP393207 JYQ393207:JYT393207 JOU393207:JOX393207 JEY393207:JFB393207 IVC393207:IVF393207 ILG393207:ILJ393207 IBK393207:IBN393207 HRO393207:HRR393207 HHS393207:HHV393207 GXW393207:GXZ393207 GOA393207:GOD393207 GEE393207:GEH393207 FUI393207:FUL393207 FKM393207:FKP393207 FAQ393207:FAT393207 EQU393207:EQX393207 EGY393207:EHB393207 DXC393207:DXF393207 DNG393207:DNJ393207 DDK393207:DDN393207 CTO393207:CTR393207 CJS393207:CJV393207 BZW393207:BZZ393207 BQA393207:BQD393207 BGE393207:BGH393207 AWI393207:AWL393207 AMM393207:AMP393207 ACQ393207:ACT393207 SU393207:SX393207 IY393207:JB393207 C393207:F393207 WVK327671:WVN327671 WLO327671:WLR327671 WBS327671:WBV327671 VRW327671:VRZ327671 VIA327671:VID327671 UYE327671:UYH327671 UOI327671:UOL327671 UEM327671:UEP327671 TUQ327671:TUT327671 TKU327671:TKX327671 TAY327671:TBB327671 SRC327671:SRF327671 SHG327671:SHJ327671 RXK327671:RXN327671 RNO327671:RNR327671 RDS327671:RDV327671 QTW327671:QTZ327671 QKA327671:QKD327671 QAE327671:QAH327671 PQI327671:PQL327671 PGM327671:PGP327671 OWQ327671:OWT327671 OMU327671:OMX327671 OCY327671:ODB327671 NTC327671:NTF327671 NJG327671:NJJ327671 MZK327671:MZN327671 MPO327671:MPR327671 MFS327671:MFV327671 LVW327671:LVZ327671 LMA327671:LMD327671 LCE327671:LCH327671 KSI327671:KSL327671 KIM327671:KIP327671 JYQ327671:JYT327671 JOU327671:JOX327671 JEY327671:JFB327671 IVC327671:IVF327671 ILG327671:ILJ327671 IBK327671:IBN327671 HRO327671:HRR327671 HHS327671:HHV327671 GXW327671:GXZ327671 GOA327671:GOD327671 GEE327671:GEH327671 FUI327671:FUL327671 FKM327671:FKP327671 FAQ327671:FAT327671 EQU327671:EQX327671 EGY327671:EHB327671 DXC327671:DXF327671 DNG327671:DNJ327671 DDK327671:DDN327671 CTO327671:CTR327671 CJS327671:CJV327671 BZW327671:BZZ327671 BQA327671:BQD327671 BGE327671:BGH327671 AWI327671:AWL327671 AMM327671:AMP327671 ACQ327671:ACT327671 SU327671:SX327671 IY327671:JB327671 C327671:F327671 WVK262135:WVN262135 WLO262135:WLR262135 WBS262135:WBV262135 VRW262135:VRZ262135 VIA262135:VID262135 UYE262135:UYH262135 UOI262135:UOL262135 UEM262135:UEP262135 TUQ262135:TUT262135 TKU262135:TKX262135 TAY262135:TBB262135 SRC262135:SRF262135 SHG262135:SHJ262135 RXK262135:RXN262135 RNO262135:RNR262135 RDS262135:RDV262135 QTW262135:QTZ262135 QKA262135:QKD262135 QAE262135:QAH262135 PQI262135:PQL262135 PGM262135:PGP262135 OWQ262135:OWT262135 OMU262135:OMX262135 OCY262135:ODB262135 NTC262135:NTF262135 NJG262135:NJJ262135 MZK262135:MZN262135 MPO262135:MPR262135 MFS262135:MFV262135 LVW262135:LVZ262135 LMA262135:LMD262135 LCE262135:LCH262135 KSI262135:KSL262135 KIM262135:KIP262135 JYQ262135:JYT262135 JOU262135:JOX262135 JEY262135:JFB262135 IVC262135:IVF262135 ILG262135:ILJ262135 IBK262135:IBN262135 HRO262135:HRR262135 HHS262135:HHV262135 GXW262135:GXZ262135 GOA262135:GOD262135 GEE262135:GEH262135 FUI262135:FUL262135 FKM262135:FKP262135 FAQ262135:FAT262135 EQU262135:EQX262135 EGY262135:EHB262135 DXC262135:DXF262135 DNG262135:DNJ262135 DDK262135:DDN262135 CTO262135:CTR262135 CJS262135:CJV262135 BZW262135:BZZ262135 BQA262135:BQD262135 BGE262135:BGH262135 AWI262135:AWL262135 AMM262135:AMP262135 ACQ262135:ACT262135 SU262135:SX262135 IY262135:JB262135 C262135:F262135 WVK196599:WVN196599 WLO196599:WLR196599 WBS196599:WBV196599 VRW196599:VRZ196599 VIA196599:VID196599 UYE196599:UYH196599 UOI196599:UOL196599 UEM196599:UEP196599 TUQ196599:TUT196599 TKU196599:TKX196599 TAY196599:TBB196599 SRC196599:SRF196599 SHG196599:SHJ196599 RXK196599:RXN196599 RNO196599:RNR196599 RDS196599:RDV196599 QTW196599:QTZ196599 QKA196599:QKD196599 QAE196599:QAH196599 PQI196599:PQL196599 PGM196599:PGP196599 OWQ196599:OWT196599 OMU196599:OMX196599 OCY196599:ODB196599 NTC196599:NTF196599 NJG196599:NJJ196599 MZK196599:MZN196599 MPO196599:MPR196599 MFS196599:MFV196599 LVW196599:LVZ196599 LMA196599:LMD196599 LCE196599:LCH196599 KSI196599:KSL196599 KIM196599:KIP196599 JYQ196599:JYT196599 JOU196599:JOX196599 JEY196599:JFB196599 IVC196599:IVF196599 ILG196599:ILJ196599 IBK196599:IBN196599 HRO196599:HRR196599 HHS196599:HHV196599 GXW196599:GXZ196599 GOA196599:GOD196599 GEE196599:GEH196599 FUI196599:FUL196599 FKM196599:FKP196599 FAQ196599:FAT196599 EQU196599:EQX196599 EGY196599:EHB196599 DXC196599:DXF196599 DNG196599:DNJ196599 DDK196599:DDN196599 CTO196599:CTR196599 CJS196599:CJV196599 BZW196599:BZZ196599 BQA196599:BQD196599 BGE196599:BGH196599 AWI196599:AWL196599 AMM196599:AMP196599 ACQ196599:ACT196599 SU196599:SX196599 IY196599:JB196599 C196599:F196599 WVK131063:WVN131063 WLO131063:WLR131063 WBS131063:WBV131063 VRW131063:VRZ131063 VIA131063:VID131063 UYE131063:UYH131063 UOI131063:UOL131063 UEM131063:UEP131063 TUQ131063:TUT131063 TKU131063:TKX131063 TAY131063:TBB131063 SRC131063:SRF131063 SHG131063:SHJ131063 RXK131063:RXN131063 RNO131063:RNR131063 RDS131063:RDV131063 QTW131063:QTZ131063 QKA131063:QKD131063 QAE131063:QAH131063 PQI131063:PQL131063 PGM131063:PGP131063 OWQ131063:OWT131063 OMU131063:OMX131063 OCY131063:ODB131063 NTC131063:NTF131063 NJG131063:NJJ131063 MZK131063:MZN131063 MPO131063:MPR131063 MFS131063:MFV131063 LVW131063:LVZ131063 LMA131063:LMD131063 LCE131063:LCH131063 KSI131063:KSL131063 KIM131063:KIP131063 JYQ131063:JYT131063 JOU131063:JOX131063 JEY131063:JFB131063 IVC131063:IVF131063 ILG131063:ILJ131063 IBK131063:IBN131063 HRO131063:HRR131063 HHS131063:HHV131063 GXW131063:GXZ131063 GOA131063:GOD131063 GEE131063:GEH131063 FUI131063:FUL131063 FKM131063:FKP131063 FAQ131063:FAT131063 EQU131063:EQX131063 EGY131063:EHB131063 DXC131063:DXF131063 DNG131063:DNJ131063 DDK131063:DDN131063 CTO131063:CTR131063 CJS131063:CJV131063 BZW131063:BZZ131063 BQA131063:BQD131063 BGE131063:BGH131063 AWI131063:AWL131063 AMM131063:AMP131063 ACQ131063:ACT131063 SU131063:SX131063 IY131063:JB131063 C131063:F131063 WVK65527:WVN65527 WLO65527:WLR65527 WBS65527:WBV65527 VRW65527:VRZ65527 VIA65527:VID65527 UYE65527:UYH65527 UOI65527:UOL65527 UEM65527:UEP65527 TUQ65527:TUT65527 TKU65527:TKX65527 TAY65527:TBB65527 SRC65527:SRF65527 SHG65527:SHJ65527 RXK65527:RXN65527 RNO65527:RNR65527 RDS65527:RDV65527 QTW65527:QTZ65527 QKA65527:QKD65527 QAE65527:QAH65527 PQI65527:PQL65527 PGM65527:PGP65527 OWQ65527:OWT65527 OMU65527:OMX65527 OCY65527:ODB65527 NTC65527:NTF65527 NJG65527:NJJ65527 MZK65527:MZN65527 MPO65527:MPR65527 MFS65527:MFV65527 LVW65527:LVZ65527 LMA65527:LMD65527 LCE65527:LCH65527 KSI65527:KSL65527 KIM65527:KIP65527 JYQ65527:JYT65527 JOU65527:JOX65527 JEY65527:JFB65527 IVC65527:IVF65527 ILG65527:ILJ65527 IBK65527:IBN65527 HRO65527:HRR65527 HHS65527:HHV65527 GXW65527:GXZ65527 GOA65527:GOD65527 GEE65527:GEH65527 FUI65527:FUL65527 FKM65527:FKP65527 FAQ65527:FAT65527 EQU65527:EQX65527 EGY65527:EHB65527 DXC65527:DXF65527 DNG65527:DNJ65527 DDK65527:DDN65527 CTO65527:CTR65527 CJS65527:CJV65527 BZW65527:BZZ65527 BQA65527:BQD65527 BGE65527:BGH65527 AWI65527:AWL65527 AMM65527:AMP65527 ACQ65527:ACT65527 SU65527:SX65527 IY65527:JB65527 C65527:F65527 WVK29:WVN29 WLO29:WLR29 WBS29:WBV29 VRW29:VRZ29 VIA29:VID29 UYE29:UYH29 UOI29:UOL29 UEM29:UEP29 TUQ29:TUT29 TKU29:TKX29 TAY29:TBB29 SRC29:SRF29 SHG29:SHJ29 RXK29:RXN29 RNO29:RNR29 RDS29:RDV29 QTW29:QTZ29 QKA29:QKD29 QAE29:QAH29 PQI29:PQL29 PGM29:PGP29 OWQ29:OWT29 OMU29:OMX29 OCY29:ODB29 NTC29:NTF29 NJG29:NJJ29 MZK29:MZN29 MPO29:MPR29 MFS29:MFV29 LVW29:LVZ29 LMA29:LMD29 LCE29:LCH29 KSI29:KSL29 KIM29:KIP29 JYQ29:JYT29 JOU29:JOX29 JEY29:JFB29 IVC29:IVF29 ILG29:ILJ29 IBK29:IBN29 HRO29:HRR29 HHS29:HHV29 GXW29:GXZ29 GOA29:GOD29 GEE29:GEH29 FUI29:FUL29 FKM29:FKP29 FAQ29:FAT29 EQU29:EQX29 EGY29:EHB29 DXC29:DXF29 DNG29:DNJ29 DDK29:DDN29 CTO29:CTR29 CJS29:CJV29 BZW29:BZZ29 BQA29:BQD29 BGE29:BGH29 AWI29:AWL29 AMM29:AMP29 ACQ29:ACT29 SU29:SX29 IY29:JB29 ACQ65491:ACT65491 WVK983074:WVN983074 WLO983074:WLR983074 WBS983074:WBV983074 VRW983074:VRZ983074 VIA983074:VID983074 UYE983074:UYH983074 UOI983074:UOL983074 UEM983074:UEP983074 TUQ983074:TUT983074 TKU983074:TKX983074 TAY983074:TBB983074 SRC983074:SRF983074 SHG983074:SHJ983074 RXK983074:RXN983074 RNO983074:RNR983074 RDS983074:RDV983074 QTW983074:QTZ983074 QKA983074:QKD983074 QAE983074:QAH983074 PQI983074:PQL983074 PGM983074:PGP983074 OWQ983074:OWT983074 OMU983074:OMX983074 OCY983074:ODB983074 NTC983074:NTF983074 NJG983074:NJJ983074 MZK983074:MZN983074 MPO983074:MPR983074 MFS983074:MFV983074 LVW983074:LVZ983074 LMA983074:LMD983074 LCE983074:LCH983074 KSI983074:KSL983074 KIM983074:KIP983074 JYQ983074:JYT983074 JOU983074:JOX983074 JEY983074:JFB983074 IVC983074:IVF983074 ILG983074:ILJ983074 IBK983074:IBN983074 HRO983074:HRR983074 HHS983074:HHV983074 GXW983074:GXZ983074 GOA983074:GOD983074 GEE983074:GEH983074 FUI983074:FUL983074 FKM983074:FKP983074 FAQ983074:FAT983074 EQU983074:EQX983074 EGY983074:EHB983074 DXC983074:DXF983074 DNG983074:DNJ983074 DDK983074:DDN983074 CTO983074:CTR983074 CJS983074:CJV983074 BZW983074:BZZ983074 BQA983074:BQD983074 BGE983074:BGH983074 AWI983074:AWL983074 AMM983074:AMP983074 ACQ983074:ACT983074 SU983074:SX983074 IY983074:JB983074 C983074:F983074 WVK917538:WVN917538 WLO917538:WLR917538 WBS917538:WBV917538 VRW917538:VRZ917538 VIA917538:VID917538 UYE917538:UYH917538 UOI917538:UOL917538 UEM917538:UEP917538 TUQ917538:TUT917538 TKU917538:TKX917538 TAY917538:TBB917538 SRC917538:SRF917538 SHG917538:SHJ917538 RXK917538:RXN917538 RNO917538:RNR917538 RDS917538:RDV917538 QTW917538:QTZ917538 QKA917538:QKD917538 QAE917538:QAH917538 PQI917538:PQL917538 PGM917538:PGP917538 OWQ917538:OWT917538 OMU917538:OMX917538 OCY917538:ODB917538 NTC917538:NTF917538 NJG917538:NJJ917538 MZK917538:MZN917538 MPO917538:MPR917538 MFS917538:MFV917538 LVW917538:LVZ917538 LMA917538:LMD917538 LCE917538:LCH917538 KSI917538:KSL917538 KIM917538:KIP917538 JYQ917538:JYT917538 JOU917538:JOX917538 JEY917538:JFB917538 IVC917538:IVF917538 ILG917538:ILJ917538 IBK917538:IBN917538 HRO917538:HRR917538 HHS917538:HHV917538 GXW917538:GXZ917538 GOA917538:GOD917538 GEE917538:GEH917538 FUI917538:FUL917538 FKM917538:FKP917538 FAQ917538:FAT917538 EQU917538:EQX917538 EGY917538:EHB917538 DXC917538:DXF917538 DNG917538:DNJ917538 DDK917538:DDN917538 CTO917538:CTR917538 CJS917538:CJV917538 BZW917538:BZZ917538 BQA917538:BQD917538 BGE917538:BGH917538 AWI917538:AWL917538 AMM917538:AMP917538 ACQ917538:ACT917538 SU917538:SX917538 IY917538:JB917538 C917538:F917538 WVK852002:WVN852002 WLO852002:WLR852002 WBS852002:WBV852002 VRW852002:VRZ852002 VIA852002:VID852002 UYE852002:UYH852002 UOI852002:UOL852002 UEM852002:UEP852002 TUQ852002:TUT852002 TKU852002:TKX852002 TAY852002:TBB852002 SRC852002:SRF852002 SHG852002:SHJ852002 RXK852002:RXN852002 RNO852002:RNR852002 RDS852002:RDV852002 QTW852002:QTZ852002 QKA852002:QKD852002 QAE852002:QAH852002 PQI852002:PQL852002 PGM852002:PGP852002 OWQ852002:OWT852002 OMU852002:OMX852002 OCY852002:ODB852002 NTC852002:NTF852002 NJG852002:NJJ852002 MZK852002:MZN852002 MPO852002:MPR852002 MFS852002:MFV852002 LVW852002:LVZ852002 LMA852002:LMD852002 LCE852002:LCH852002 KSI852002:KSL852002 KIM852002:KIP852002 JYQ852002:JYT852002 JOU852002:JOX852002 JEY852002:JFB852002 IVC852002:IVF852002 ILG852002:ILJ852002 IBK852002:IBN852002 HRO852002:HRR852002 HHS852002:HHV852002 GXW852002:GXZ852002 GOA852002:GOD852002 GEE852002:GEH852002 FUI852002:FUL852002 FKM852002:FKP852002 FAQ852002:FAT852002 EQU852002:EQX852002 EGY852002:EHB852002 DXC852002:DXF852002 DNG852002:DNJ852002 DDK852002:DDN852002 CTO852002:CTR852002 CJS852002:CJV852002 BZW852002:BZZ852002 BQA852002:BQD852002 BGE852002:BGH852002 AWI852002:AWL852002 AMM852002:AMP852002 ACQ852002:ACT852002 SU852002:SX852002 IY852002:JB852002 C852002:F852002 WVK786466:WVN786466 WLO786466:WLR786466 WBS786466:WBV786466 VRW786466:VRZ786466 VIA786466:VID786466 UYE786466:UYH786466 UOI786466:UOL786466 UEM786466:UEP786466 TUQ786466:TUT786466 TKU786466:TKX786466 TAY786466:TBB786466 SRC786466:SRF786466 SHG786466:SHJ786466 RXK786466:RXN786466 RNO786466:RNR786466 RDS786466:RDV786466 QTW786466:QTZ786466 QKA786466:QKD786466 QAE786466:QAH786466 PQI786466:PQL786466 PGM786466:PGP786466 OWQ786466:OWT786466 OMU786466:OMX786466 OCY786466:ODB786466 NTC786466:NTF786466 NJG786466:NJJ786466 MZK786466:MZN786466 MPO786466:MPR786466 MFS786466:MFV786466 LVW786466:LVZ786466 LMA786466:LMD786466 LCE786466:LCH786466 KSI786466:KSL786466 KIM786466:KIP786466 JYQ786466:JYT786466 JOU786466:JOX786466 JEY786466:JFB786466 IVC786466:IVF786466 ILG786466:ILJ786466 IBK786466:IBN786466 HRO786466:HRR786466 HHS786466:HHV786466 GXW786466:GXZ786466 GOA786466:GOD786466 GEE786466:GEH786466 FUI786466:FUL786466 FKM786466:FKP786466 FAQ786466:FAT786466 EQU786466:EQX786466 EGY786466:EHB786466 DXC786466:DXF786466 DNG786466:DNJ786466 DDK786466:DDN786466 CTO786466:CTR786466 CJS786466:CJV786466 BZW786466:BZZ786466 BQA786466:BQD786466 BGE786466:BGH786466 AWI786466:AWL786466 AMM786466:AMP786466 ACQ786466:ACT786466 SU786466:SX786466 IY786466:JB786466 C786466:F786466 WVK720930:WVN720930 WLO720930:WLR720930 WBS720930:WBV720930 VRW720930:VRZ720930 VIA720930:VID720930 UYE720930:UYH720930 UOI720930:UOL720930 UEM720930:UEP720930 TUQ720930:TUT720930 TKU720930:TKX720930 TAY720930:TBB720930 SRC720930:SRF720930 SHG720930:SHJ720930 RXK720930:RXN720930 RNO720930:RNR720930 RDS720930:RDV720930 QTW720930:QTZ720930 QKA720930:QKD720930 QAE720930:QAH720930 PQI720930:PQL720930 PGM720930:PGP720930 OWQ720930:OWT720930 OMU720930:OMX720930 OCY720930:ODB720930 NTC720930:NTF720930 NJG720930:NJJ720930 MZK720930:MZN720930 MPO720930:MPR720930 MFS720930:MFV720930 LVW720930:LVZ720930 LMA720930:LMD720930 LCE720930:LCH720930 KSI720930:KSL720930 KIM720930:KIP720930 JYQ720930:JYT720930 JOU720930:JOX720930 JEY720930:JFB720930 IVC720930:IVF720930 ILG720930:ILJ720930 IBK720930:IBN720930 HRO720930:HRR720930 HHS720930:HHV720930 GXW720930:GXZ720930 GOA720930:GOD720930 GEE720930:GEH720930 FUI720930:FUL720930 FKM720930:FKP720930 FAQ720930:FAT720930 EQU720930:EQX720930 EGY720930:EHB720930 DXC720930:DXF720930 DNG720930:DNJ720930 DDK720930:DDN720930 CTO720930:CTR720930 CJS720930:CJV720930 BZW720930:BZZ720930 BQA720930:BQD720930 BGE720930:BGH720930 AWI720930:AWL720930 AMM720930:AMP720930 ACQ720930:ACT720930 SU720930:SX720930 IY720930:JB720930 C720930:F720930 WVK655394:WVN655394 WLO655394:WLR655394 WBS655394:WBV655394 VRW655394:VRZ655394 VIA655394:VID655394 UYE655394:UYH655394 UOI655394:UOL655394 UEM655394:UEP655394 TUQ655394:TUT655394 TKU655394:TKX655394 TAY655394:TBB655394 SRC655394:SRF655394 SHG655394:SHJ655394 RXK655394:RXN655394 RNO655394:RNR655394 RDS655394:RDV655394 QTW655394:QTZ655394 QKA655394:QKD655394 QAE655394:QAH655394 PQI655394:PQL655394 PGM655394:PGP655394 OWQ655394:OWT655394 OMU655394:OMX655394 OCY655394:ODB655394 NTC655394:NTF655394 NJG655394:NJJ655394 MZK655394:MZN655394 MPO655394:MPR655394 MFS655394:MFV655394 LVW655394:LVZ655394 LMA655394:LMD655394 LCE655394:LCH655394 KSI655394:KSL655394 KIM655394:KIP655394 JYQ655394:JYT655394 JOU655394:JOX655394 JEY655394:JFB655394 IVC655394:IVF655394 ILG655394:ILJ655394 IBK655394:IBN655394 HRO655394:HRR655394 HHS655394:HHV655394 GXW655394:GXZ655394 GOA655394:GOD655394 GEE655394:GEH655394 FUI655394:FUL655394 FKM655394:FKP655394 FAQ655394:FAT655394 EQU655394:EQX655394 EGY655394:EHB655394 DXC655394:DXF655394 DNG655394:DNJ655394 DDK655394:DDN655394 CTO655394:CTR655394 CJS655394:CJV655394 BZW655394:BZZ655394 BQA655394:BQD655394 BGE655394:BGH655394 AWI655394:AWL655394 AMM655394:AMP655394 ACQ655394:ACT655394 SU655394:SX655394 IY655394:JB655394 C655394:F655394 WVK589858:WVN589858 WLO589858:WLR589858 WBS589858:WBV589858 VRW589858:VRZ589858 VIA589858:VID589858 UYE589858:UYH589858 UOI589858:UOL589858 UEM589858:UEP589858 TUQ589858:TUT589858 TKU589858:TKX589858 TAY589858:TBB589858 SRC589858:SRF589858 SHG589858:SHJ589858 RXK589858:RXN589858 RNO589858:RNR589858 RDS589858:RDV589858 QTW589858:QTZ589858 QKA589858:QKD589858 QAE589858:QAH589858 PQI589858:PQL589858 PGM589858:PGP589858 OWQ589858:OWT589858 OMU589858:OMX589858 OCY589858:ODB589858 NTC589858:NTF589858 NJG589858:NJJ589858 MZK589858:MZN589858 MPO589858:MPR589858 MFS589858:MFV589858 LVW589858:LVZ589858 LMA589858:LMD589858 LCE589858:LCH589858 KSI589858:KSL589858 KIM589858:KIP589858 JYQ589858:JYT589858 JOU589858:JOX589858 JEY589858:JFB589858 IVC589858:IVF589858 ILG589858:ILJ589858 IBK589858:IBN589858 HRO589858:HRR589858 HHS589858:HHV589858 GXW589858:GXZ589858 GOA589858:GOD589858 GEE589858:GEH589858 FUI589858:FUL589858 FKM589858:FKP589858 FAQ589858:FAT589858 EQU589858:EQX589858 EGY589858:EHB589858 DXC589858:DXF589858 DNG589858:DNJ589858 DDK589858:DDN589858 CTO589858:CTR589858 CJS589858:CJV589858 BZW589858:BZZ589858 BQA589858:BQD589858 BGE589858:BGH589858 AWI589858:AWL589858 AMM589858:AMP589858 ACQ589858:ACT589858 SU589858:SX589858 IY589858:JB589858 C589858:F589858 WVK524322:WVN524322 WLO524322:WLR524322 WBS524322:WBV524322 VRW524322:VRZ524322 VIA524322:VID524322 UYE524322:UYH524322 UOI524322:UOL524322 UEM524322:UEP524322 TUQ524322:TUT524322 TKU524322:TKX524322 TAY524322:TBB524322 SRC524322:SRF524322 SHG524322:SHJ524322 RXK524322:RXN524322 RNO524322:RNR524322 RDS524322:RDV524322 QTW524322:QTZ524322 QKA524322:QKD524322 QAE524322:QAH524322 PQI524322:PQL524322 PGM524322:PGP524322 OWQ524322:OWT524322 OMU524322:OMX524322 OCY524322:ODB524322 NTC524322:NTF524322 NJG524322:NJJ524322 MZK524322:MZN524322 MPO524322:MPR524322 MFS524322:MFV524322 LVW524322:LVZ524322 LMA524322:LMD524322 LCE524322:LCH524322 KSI524322:KSL524322 KIM524322:KIP524322 JYQ524322:JYT524322 JOU524322:JOX524322 JEY524322:JFB524322 IVC524322:IVF524322 ILG524322:ILJ524322 IBK524322:IBN524322 HRO524322:HRR524322 HHS524322:HHV524322 GXW524322:GXZ524322 GOA524322:GOD524322 GEE524322:GEH524322 FUI524322:FUL524322 FKM524322:FKP524322 FAQ524322:FAT524322 EQU524322:EQX524322 EGY524322:EHB524322 DXC524322:DXF524322 DNG524322:DNJ524322 DDK524322:DDN524322 CTO524322:CTR524322 CJS524322:CJV524322 BZW524322:BZZ524322 BQA524322:BQD524322 BGE524322:BGH524322 AWI524322:AWL524322 AMM524322:AMP524322 ACQ524322:ACT524322 SU524322:SX524322 IY524322:JB524322 C524322:F524322 WVK458786:WVN458786 WLO458786:WLR458786 WBS458786:WBV458786 VRW458786:VRZ458786 VIA458786:VID458786 UYE458786:UYH458786 UOI458786:UOL458786 UEM458786:UEP458786 TUQ458786:TUT458786 TKU458786:TKX458786 TAY458786:TBB458786 SRC458786:SRF458786 SHG458786:SHJ458786 RXK458786:RXN458786 RNO458786:RNR458786 RDS458786:RDV458786 QTW458786:QTZ458786 QKA458786:QKD458786 QAE458786:QAH458786 PQI458786:PQL458786 PGM458786:PGP458786 OWQ458786:OWT458786 OMU458786:OMX458786 OCY458786:ODB458786 NTC458786:NTF458786 NJG458786:NJJ458786 MZK458786:MZN458786 MPO458786:MPR458786 MFS458786:MFV458786 LVW458786:LVZ458786 LMA458786:LMD458786 LCE458786:LCH458786 KSI458786:KSL458786 KIM458786:KIP458786 JYQ458786:JYT458786 JOU458786:JOX458786 JEY458786:JFB458786 IVC458786:IVF458786 ILG458786:ILJ458786 IBK458786:IBN458786 HRO458786:HRR458786 HHS458786:HHV458786 GXW458786:GXZ458786 GOA458786:GOD458786 GEE458786:GEH458786 FUI458786:FUL458786 FKM458786:FKP458786 FAQ458786:FAT458786 EQU458786:EQX458786 EGY458786:EHB458786 DXC458786:DXF458786 DNG458786:DNJ458786 DDK458786:DDN458786 CTO458786:CTR458786 CJS458786:CJV458786 BZW458786:BZZ458786 BQA458786:BQD458786 BGE458786:BGH458786 AWI458786:AWL458786 AMM458786:AMP458786 ACQ458786:ACT458786 SU458786:SX458786 IY458786:JB458786 C458786:F458786 WVK393250:WVN393250 WLO393250:WLR393250 WBS393250:WBV393250 VRW393250:VRZ393250 VIA393250:VID393250 UYE393250:UYH393250 UOI393250:UOL393250 UEM393250:UEP393250 TUQ393250:TUT393250 TKU393250:TKX393250 TAY393250:TBB393250 SRC393250:SRF393250 SHG393250:SHJ393250 RXK393250:RXN393250 RNO393250:RNR393250 RDS393250:RDV393250 QTW393250:QTZ393250 QKA393250:QKD393250 QAE393250:QAH393250 PQI393250:PQL393250 PGM393250:PGP393250 OWQ393250:OWT393250 OMU393250:OMX393250 OCY393250:ODB393250 NTC393250:NTF393250 NJG393250:NJJ393250 MZK393250:MZN393250 MPO393250:MPR393250 MFS393250:MFV393250 LVW393250:LVZ393250 LMA393250:LMD393250 LCE393250:LCH393250 KSI393250:KSL393250 KIM393250:KIP393250 JYQ393250:JYT393250 JOU393250:JOX393250 JEY393250:JFB393250 IVC393250:IVF393250 ILG393250:ILJ393250 IBK393250:IBN393250 HRO393250:HRR393250 HHS393250:HHV393250 GXW393250:GXZ393250 GOA393250:GOD393250 GEE393250:GEH393250 FUI393250:FUL393250 FKM393250:FKP393250 FAQ393250:FAT393250 EQU393250:EQX393250 EGY393250:EHB393250 DXC393250:DXF393250 DNG393250:DNJ393250 DDK393250:DDN393250 CTO393250:CTR393250 CJS393250:CJV393250 BZW393250:BZZ393250 BQA393250:BQD393250 BGE393250:BGH393250 AWI393250:AWL393250 AMM393250:AMP393250 ACQ393250:ACT393250 SU393250:SX393250 IY393250:JB393250 C393250:F393250 WVK327714:WVN327714 WLO327714:WLR327714 WBS327714:WBV327714 VRW327714:VRZ327714 VIA327714:VID327714 UYE327714:UYH327714 UOI327714:UOL327714 UEM327714:UEP327714 TUQ327714:TUT327714 TKU327714:TKX327714 TAY327714:TBB327714 SRC327714:SRF327714 SHG327714:SHJ327714 RXK327714:RXN327714 RNO327714:RNR327714 RDS327714:RDV327714 QTW327714:QTZ327714 QKA327714:QKD327714 QAE327714:QAH327714 PQI327714:PQL327714 PGM327714:PGP327714 OWQ327714:OWT327714 OMU327714:OMX327714 OCY327714:ODB327714 NTC327714:NTF327714 NJG327714:NJJ327714 MZK327714:MZN327714 MPO327714:MPR327714 MFS327714:MFV327714 LVW327714:LVZ327714 LMA327714:LMD327714 LCE327714:LCH327714 KSI327714:KSL327714 KIM327714:KIP327714 JYQ327714:JYT327714 JOU327714:JOX327714 JEY327714:JFB327714 IVC327714:IVF327714 ILG327714:ILJ327714 IBK327714:IBN327714 HRO327714:HRR327714 HHS327714:HHV327714 GXW327714:GXZ327714 GOA327714:GOD327714 GEE327714:GEH327714 FUI327714:FUL327714 FKM327714:FKP327714 FAQ327714:FAT327714 EQU327714:EQX327714 EGY327714:EHB327714 DXC327714:DXF327714 DNG327714:DNJ327714 DDK327714:DDN327714 CTO327714:CTR327714 CJS327714:CJV327714 BZW327714:BZZ327714 BQA327714:BQD327714 BGE327714:BGH327714 AWI327714:AWL327714 AMM327714:AMP327714 ACQ327714:ACT327714 SU327714:SX327714 IY327714:JB327714 C327714:F327714 WVK262178:WVN262178 WLO262178:WLR262178 WBS262178:WBV262178 VRW262178:VRZ262178 VIA262178:VID262178 UYE262178:UYH262178 UOI262178:UOL262178 UEM262178:UEP262178 TUQ262178:TUT262178 TKU262178:TKX262178 TAY262178:TBB262178 SRC262178:SRF262178 SHG262178:SHJ262178 RXK262178:RXN262178 RNO262178:RNR262178 RDS262178:RDV262178 QTW262178:QTZ262178 QKA262178:QKD262178 QAE262178:QAH262178 PQI262178:PQL262178 PGM262178:PGP262178 OWQ262178:OWT262178 OMU262178:OMX262178 OCY262178:ODB262178 NTC262178:NTF262178 NJG262178:NJJ262178 MZK262178:MZN262178 MPO262178:MPR262178 MFS262178:MFV262178 LVW262178:LVZ262178 LMA262178:LMD262178 LCE262178:LCH262178 KSI262178:KSL262178 KIM262178:KIP262178 JYQ262178:JYT262178 JOU262178:JOX262178 JEY262178:JFB262178 IVC262178:IVF262178 ILG262178:ILJ262178 IBK262178:IBN262178 HRO262178:HRR262178 HHS262178:HHV262178 GXW262178:GXZ262178 GOA262178:GOD262178 GEE262178:GEH262178 FUI262178:FUL262178 FKM262178:FKP262178 FAQ262178:FAT262178 EQU262178:EQX262178 EGY262178:EHB262178 DXC262178:DXF262178 DNG262178:DNJ262178 DDK262178:DDN262178 CTO262178:CTR262178 CJS262178:CJV262178 BZW262178:BZZ262178 BQA262178:BQD262178 BGE262178:BGH262178 AWI262178:AWL262178 AMM262178:AMP262178 ACQ262178:ACT262178 SU262178:SX262178 IY262178:JB262178 C262178:F262178 WVK196642:WVN196642 WLO196642:WLR196642 WBS196642:WBV196642 VRW196642:VRZ196642 VIA196642:VID196642 UYE196642:UYH196642 UOI196642:UOL196642 UEM196642:UEP196642 TUQ196642:TUT196642 TKU196642:TKX196642 TAY196642:TBB196642 SRC196642:SRF196642 SHG196642:SHJ196642 RXK196642:RXN196642 RNO196642:RNR196642 RDS196642:RDV196642 QTW196642:QTZ196642 QKA196642:QKD196642 QAE196642:QAH196642 PQI196642:PQL196642 PGM196642:PGP196642 OWQ196642:OWT196642 OMU196642:OMX196642 OCY196642:ODB196642 NTC196642:NTF196642 NJG196642:NJJ196642 MZK196642:MZN196642 MPO196642:MPR196642 MFS196642:MFV196642 LVW196642:LVZ196642 LMA196642:LMD196642 LCE196642:LCH196642 KSI196642:KSL196642 KIM196642:KIP196642 JYQ196642:JYT196642 JOU196642:JOX196642 JEY196642:JFB196642 IVC196642:IVF196642 ILG196642:ILJ196642 IBK196642:IBN196642 HRO196642:HRR196642 HHS196642:HHV196642 GXW196642:GXZ196642 GOA196642:GOD196642 GEE196642:GEH196642 FUI196642:FUL196642 FKM196642:FKP196642 FAQ196642:FAT196642 EQU196642:EQX196642 EGY196642:EHB196642 DXC196642:DXF196642 DNG196642:DNJ196642 DDK196642:DDN196642 CTO196642:CTR196642 CJS196642:CJV196642 BZW196642:BZZ196642 BQA196642:BQD196642 BGE196642:BGH196642 AWI196642:AWL196642 AMM196642:AMP196642 ACQ196642:ACT196642 SU196642:SX196642 IY196642:JB196642 C196642:F196642 WVK131106:WVN131106 WLO131106:WLR131106 WBS131106:WBV131106 VRW131106:VRZ131106 VIA131106:VID131106 UYE131106:UYH131106 UOI131106:UOL131106 UEM131106:UEP131106 TUQ131106:TUT131106 TKU131106:TKX131106 TAY131106:TBB131106 SRC131106:SRF131106 SHG131106:SHJ131106 RXK131106:RXN131106 RNO131106:RNR131106 RDS131106:RDV131106 QTW131106:QTZ131106 QKA131106:QKD131106 QAE131106:QAH131106 PQI131106:PQL131106 PGM131106:PGP131106 OWQ131106:OWT131106 OMU131106:OMX131106 OCY131106:ODB131106 NTC131106:NTF131106 NJG131106:NJJ131106 MZK131106:MZN131106 MPO131106:MPR131106 MFS131106:MFV131106 LVW131106:LVZ131106 LMA131106:LMD131106 LCE131106:LCH131106 KSI131106:KSL131106 KIM131106:KIP131106 JYQ131106:JYT131106 JOU131106:JOX131106 JEY131106:JFB131106 IVC131106:IVF131106 ILG131106:ILJ131106 IBK131106:IBN131106 HRO131106:HRR131106 HHS131106:HHV131106 GXW131106:GXZ131106 GOA131106:GOD131106 GEE131106:GEH131106 FUI131106:FUL131106 FKM131106:FKP131106 FAQ131106:FAT131106 EQU131106:EQX131106 EGY131106:EHB131106 DXC131106:DXF131106 DNG131106:DNJ131106 DDK131106:DDN131106 CTO131106:CTR131106 CJS131106:CJV131106 BZW131106:BZZ131106 BQA131106:BQD131106 BGE131106:BGH131106 AWI131106:AWL131106 AMM131106:AMP131106 ACQ131106:ACT131106 SU131106:SX131106 IY131106:JB131106 C131106:F131106 WVK65570:WVN65570 WLO65570:WLR65570 WBS65570:WBV65570 VRW65570:VRZ65570 VIA65570:VID65570 UYE65570:UYH65570 UOI65570:UOL65570 UEM65570:UEP65570 TUQ65570:TUT65570 TKU65570:TKX65570 TAY65570:TBB65570 SRC65570:SRF65570 SHG65570:SHJ65570 RXK65570:RXN65570 RNO65570:RNR65570 RDS65570:RDV65570 QTW65570:QTZ65570 QKA65570:QKD65570 QAE65570:QAH65570 PQI65570:PQL65570 PGM65570:PGP65570 OWQ65570:OWT65570 OMU65570:OMX65570 OCY65570:ODB65570 NTC65570:NTF65570 NJG65570:NJJ65570 MZK65570:MZN65570 MPO65570:MPR65570 MFS65570:MFV65570 LVW65570:LVZ65570 LMA65570:LMD65570 LCE65570:LCH65570 KSI65570:KSL65570 KIM65570:KIP65570 JYQ65570:JYT65570 JOU65570:JOX65570 JEY65570:JFB65570 IVC65570:IVF65570 ILG65570:ILJ65570 IBK65570:IBN65570 HRO65570:HRR65570 HHS65570:HHV65570 GXW65570:GXZ65570 GOA65570:GOD65570 GEE65570:GEH65570 FUI65570:FUL65570 FKM65570:FKP65570 FAQ65570:FAT65570 EQU65570:EQX65570 EGY65570:EHB65570 DXC65570:DXF65570 DNG65570:DNJ65570 DDK65570:DDN65570 CTO65570:CTR65570 CJS65570:CJV65570 BZW65570:BZZ65570 BQA65570:BQD65570 BGE65570:BGH65570 AWI65570:AWL65570 AMM65570:AMP65570 ACQ65570:ACT65570 SU65570:SX65570 IY65570:JB65570 C65570:F65570 WVK983072:WVN983072 WLO983072:WLR983072 WBS983072:WBV983072 VRW983072:VRZ983072 VIA983072:VID983072 UYE983072:UYH983072 UOI983072:UOL983072 UEM983072:UEP983072 TUQ983072:TUT983072 TKU983072:TKX983072 TAY983072:TBB983072 SRC983072:SRF983072 SHG983072:SHJ983072 RXK983072:RXN983072 RNO983072:RNR983072 RDS983072:RDV983072 QTW983072:QTZ983072 QKA983072:QKD983072 QAE983072:QAH983072 PQI983072:PQL983072 PGM983072:PGP983072 OWQ983072:OWT983072 OMU983072:OMX983072 OCY983072:ODB983072 NTC983072:NTF983072 NJG983072:NJJ983072 MZK983072:MZN983072 MPO983072:MPR983072 MFS983072:MFV983072 LVW983072:LVZ983072 LMA983072:LMD983072 LCE983072:LCH983072 KSI983072:KSL983072 KIM983072:KIP983072 JYQ983072:JYT983072 JOU983072:JOX983072 JEY983072:JFB983072 IVC983072:IVF983072 ILG983072:ILJ983072 IBK983072:IBN983072 HRO983072:HRR983072 HHS983072:HHV983072 GXW983072:GXZ983072 GOA983072:GOD983072 GEE983072:GEH983072 FUI983072:FUL983072 FKM983072:FKP983072 FAQ983072:FAT983072 EQU983072:EQX983072 EGY983072:EHB983072 DXC983072:DXF983072 DNG983072:DNJ983072 DDK983072:DDN983072 CTO983072:CTR983072 CJS983072:CJV983072 BZW983072:BZZ983072 BQA983072:BQD983072 BGE983072:BGH983072 AWI983072:AWL983072 AMM983072:AMP983072 ACQ983072:ACT983072 SU983072:SX983072 IY983072:JB983072 C983072:F983072 WVK917536:WVN917536 WLO917536:WLR917536 WBS917536:WBV917536 VRW917536:VRZ917536 VIA917536:VID917536 UYE917536:UYH917536 UOI917536:UOL917536 UEM917536:UEP917536 TUQ917536:TUT917536 TKU917536:TKX917536 TAY917536:TBB917536 SRC917536:SRF917536 SHG917536:SHJ917536 RXK917536:RXN917536 RNO917536:RNR917536 RDS917536:RDV917536 QTW917536:QTZ917536 QKA917536:QKD917536 QAE917536:QAH917536 PQI917536:PQL917536 PGM917536:PGP917536 OWQ917536:OWT917536 OMU917536:OMX917536 OCY917536:ODB917536 NTC917536:NTF917536 NJG917536:NJJ917536 MZK917536:MZN917536 MPO917536:MPR917536 MFS917536:MFV917536 LVW917536:LVZ917536 LMA917536:LMD917536 LCE917536:LCH917536 KSI917536:KSL917536 KIM917536:KIP917536 JYQ917536:JYT917536 JOU917536:JOX917536 JEY917536:JFB917536 IVC917536:IVF917536 ILG917536:ILJ917536 IBK917536:IBN917536 HRO917536:HRR917536 HHS917536:HHV917536 GXW917536:GXZ917536 GOA917536:GOD917536 GEE917536:GEH917536 FUI917536:FUL917536 FKM917536:FKP917536 FAQ917536:FAT917536 EQU917536:EQX917536 EGY917536:EHB917536 DXC917536:DXF917536 DNG917536:DNJ917536 DDK917536:DDN917536 CTO917536:CTR917536 CJS917536:CJV917536 BZW917536:BZZ917536 BQA917536:BQD917536 BGE917536:BGH917536 AWI917536:AWL917536 AMM917536:AMP917536 ACQ917536:ACT917536 SU917536:SX917536 IY917536:JB917536 C917536:F917536 WVK852000:WVN852000 WLO852000:WLR852000 WBS852000:WBV852000 VRW852000:VRZ852000 VIA852000:VID852000 UYE852000:UYH852000 UOI852000:UOL852000 UEM852000:UEP852000 TUQ852000:TUT852000 TKU852000:TKX852000 TAY852000:TBB852000 SRC852000:SRF852000 SHG852000:SHJ852000 RXK852000:RXN852000 RNO852000:RNR852000 RDS852000:RDV852000 QTW852000:QTZ852000 QKA852000:QKD852000 QAE852000:QAH852000 PQI852000:PQL852000 PGM852000:PGP852000 OWQ852000:OWT852000 OMU852000:OMX852000 OCY852000:ODB852000 NTC852000:NTF852000 NJG852000:NJJ852000 MZK852000:MZN852000 MPO852000:MPR852000 MFS852000:MFV852000 LVW852000:LVZ852000 LMA852000:LMD852000 LCE852000:LCH852000 KSI852000:KSL852000 KIM852000:KIP852000 JYQ852000:JYT852000 JOU852000:JOX852000 JEY852000:JFB852000 IVC852000:IVF852000 ILG852000:ILJ852000 IBK852000:IBN852000 HRO852000:HRR852000 HHS852000:HHV852000 GXW852000:GXZ852000 GOA852000:GOD852000 GEE852000:GEH852000 FUI852000:FUL852000 FKM852000:FKP852000 FAQ852000:FAT852000 EQU852000:EQX852000 EGY852000:EHB852000 DXC852000:DXF852000 DNG852000:DNJ852000 DDK852000:DDN852000 CTO852000:CTR852000 CJS852000:CJV852000 BZW852000:BZZ852000 BQA852000:BQD852000 BGE852000:BGH852000 AWI852000:AWL852000 AMM852000:AMP852000 ACQ852000:ACT852000 SU852000:SX852000 IY852000:JB852000 C852000:F852000 WVK786464:WVN786464 WLO786464:WLR786464 WBS786464:WBV786464 VRW786464:VRZ786464 VIA786464:VID786464 UYE786464:UYH786464 UOI786464:UOL786464 UEM786464:UEP786464 TUQ786464:TUT786464 TKU786464:TKX786464 TAY786464:TBB786464 SRC786464:SRF786464 SHG786464:SHJ786464 RXK786464:RXN786464 RNO786464:RNR786464 RDS786464:RDV786464 QTW786464:QTZ786464 QKA786464:QKD786464 QAE786464:QAH786464 PQI786464:PQL786464 PGM786464:PGP786464 OWQ786464:OWT786464 OMU786464:OMX786464 OCY786464:ODB786464 NTC786464:NTF786464 NJG786464:NJJ786464 MZK786464:MZN786464 MPO786464:MPR786464 MFS786464:MFV786464 LVW786464:LVZ786464 LMA786464:LMD786464 LCE786464:LCH786464 KSI786464:KSL786464 KIM786464:KIP786464 JYQ786464:JYT786464 JOU786464:JOX786464 JEY786464:JFB786464 IVC786464:IVF786464 ILG786464:ILJ786464 IBK786464:IBN786464 HRO786464:HRR786464 HHS786464:HHV786464 GXW786464:GXZ786464 GOA786464:GOD786464 GEE786464:GEH786464 FUI786464:FUL786464 FKM786464:FKP786464 FAQ786464:FAT786464 EQU786464:EQX786464 EGY786464:EHB786464 DXC786464:DXF786464 DNG786464:DNJ786464 DDK786464:DDN786464 CTO786464:CTR786464 CJS786464:CJV786464 BZW786464:BZZ786464 BQA786464:BQD786464 BGE786464:BGH786464 AWI786464:AWL786464 AMM786464:AMP786464 ACQ786464:ACT786464 SU786464:SX786464 IY786464:JB786464 C786464:F786464 WVK720928:WVN720928 WLO720928:WLR720928 WBS720928:WBV720928 VRW720928:VRZ720928 VIA720928:VID720928 UYE720928:UYH720928 UOI720928:UOL720928 UEM720928:UEP720928 TUQ720928:TUT720928 TKU720928:TKX720928 TAY720928:TBB720928 SRC720928:SRF720928 SHG720928:SHJ720928 RXK720928:RXN720928 RNO720928:RNR720928 RDS720928:RDV720928 QTW720928:QTZ720928 QKA720928:QKD720928 QAE720928:QAH720928 PQI720928:PQL720928 PGM720928:PGP720928 OWQ720928:OWT720928 OMU720928:OMX720928 OCY720928:ODB720928 NTC720928:NTF720928 NJG720928:NJJ720928 MZK720928:MZN720928 MPO720928:MPR720928 MFS720928:MFV720928 LVW720928:LVZ720928 LMA720928:LMD720928 LCE720928:LCH720928 KSI720928:KSL720928 KIM720928:KIP720928 JYQ720928:JYT720928 JOU720928:JOX720928 JEY720928:JFB720928 IVC720928:IVF720928 ILG720928:ILJ720928 IBK720928:IBN720928 HRO720928:HRR720928 HHS720928:HHV720928 GXW720928:GXZ720928 GOA720928:GOD720928 GEE720928:GEH720928 FUI720928:FUL720928 FKM720928:FKP720928 FAQ720928:FAT720928 EQU720928:EQX720928 EGY720928:EHB720928 DXC720928:DXF720928 DNG720928:DNJ720928 DDK720928:DDN720928 CTO720928:CTR720928 CJS720928:CJV720928 BZW720928:BZZ720928 BQA720928:BQD720928 BGE720928:BGH720928 AWI720928:AWL720928 AMM720928:AMP720928 ACQ720928:ACT720928 SU720928:SX720928 IY720928:JB720928 C720928:F720928 WVK655392:WVN655392 WLO655392:WLR655392 WBS655392:WBV655392 VRW655392:VRZ655392 VIA655392:VID655392 UYE655392:UYH655392 UOI655392:UOL655392 UEM655392:UEP655392 TUQ655392:TUT655392 TKU655392:TKX655392 TAY655392:TBB655392 SRC655392:SRF655392 SHG655392:SHJ655392 RXK655392:RXN655392 RNO655392:RNR655392 RDS655392:RDV655392 QTW655392:QTZ655392 QKA655392:QKD655392 QAE655392:QAH655392 PQI655392:PQL655392 PGM655392:PGP655392 OWQ655392:OWT655392 OMU655392:OMX655392 OCY655392:ODB655392 NTC655392:NTF655392 NJG655392:NJJ655392 MZK655392:MZN655392 MPO655392:MPR655392 MFS655392:MFV655392 LVW655392:LVZ655392 LMA655392:LMD655392 LCE655392:LCH655392 KSI655392:KSL655392 KIM655392:KIP655392 JYQ655392:JYT655392 JOU655392:JOX655392 JEY655392:JFB655392 IVC655392:IVF655392 ILG655392:ILJ655392 IBK655392:IBN655392 HRO655392:HRR655392 HHS655392:HHV655392 GXW655392:GXZ655392 GOA655392:GOD655392 GEE655392:GEH655392 FUI655392:FUL655392 FKM655392:FKP655392 FAQ655392:FAT655392 EQU655392:EQX655392 EGY655392:EHB655392 DXC655392:DXF655392 DNG655392:DNJ655392 DDK655392:DDN655392 CTO655392:CTR655392 CJS655392:CJV655392 BZW655392:BZZ655392 BQA655392:BQD655392 BGE655392:BGH655392 AWI655392:AWL655392 AMM655392:AMP655392 ACQ655392:ACT655392 SU655392:SX655392 IY655392:JB655392 C655392:F655392 WVK589856:WVN589856 WLO589856:WLR589856 WBS589856:WBV589856 VRW589856:VRZ589856 VIA589856:VID589856 UYE589856:UYH589856 UOI589856:UOL589856 UEM589856:UEP589856 TUQ589856:TUT589856 TKU589856:TKX589856 TAY589856:TBB589856 SRC589856:SRF589856 SHG589856:SHJ589856 RXK589856:RXN589856 RNO589856:RNR589856 RDS589856:RDV589856 QTW589856:QTZ589856 QKA589856:QKD589856 QAE589856:QAH589856 PQI589856:PQL589856 PGM589856:PGP589856 OWQ589856:OWT589856 OMU589856:OMX589856 OCY589856:ODB589856 NTC589856:NTF589856 NJG589856:NJJ589856 MZK589856:MZN589856 MPO589856:MPR589856 MFS589856:MFV589856 LVW589856:LVZ589856 LMA589856:LMD589856 LCE589856:LCH589856 KSI589856:KSL589856 KIM589856:KIP589856 JYQ589856:JYT589856 JOU589856:JOX589856 JEY589856:JFB589856 IVC589856:IVF589856 ILG589856:ILJ589856 IBK589856:IBN589856 HRO589856:HRR589856 HHS589856:HHV589856 GXW589856:GXZ589856 GOA589856:GOD589856 GEE589856:GEH589856 FUI589856:FUL589856 FKM589856:FKP589856 FAQ589856:FAT589856 EQU589856:EQX589856 EGY589856:EHB589856 DXC589856:DXF589856 DNG589856:DNJ589856 DDK589856:DDN589856 CTO589856:CTR589856 CJS589856:CJV589856 BZW589856:BZZ589856 BQA589856:BQD589856 BGE589856:BGH589856 AWI589856:AWL589856 AMM589856:AMP589856 ACQ589856:ACT589856 SU589856:SX589856 IY589856:JB589856 C589856:F589856 WVK524320:WVN524320 WLO524320:WLR524320 WBS524320:WBV524320 VRW524320:VRZ524320 VIA524320:VID524320 UYE524320:UYH524320 UOI524320:UOL524320 UEM524320:UEP524320 TUQ524320:TUT524320 TKU524320:TKX524320 TAY524320:TBB524320 SRC524320:SRF524320 SHG524320:SHJ524320 RXK524320:RXN524320 RNO524320:RNR524320 RDS524320:RDV524320 QTW524320:QTZ524320 QKA524320:QKD524320 QAE524320:QAH524320 PQI524320:PQL524320 PGM524320:PGP524320 OWQ524320:OWT524320 OMU524320:OMX524320 OCY524320:ODB524320 NTC524320:NTF524320 NJG524320:NJJ524320 MZK524320:MZN524320 MPO524320:MPR524320 MFS524320:MFV524320 LVW524320:LVZ524320 LMA524320:LMD524320 LCE524320:LCH524320 KSI524320:KSL524320 KIM524320:KIP524320 JYQ524320:JYT524320 JOU524320:JOX524320 JEY524320:JFB524320 IVC524320:IVF524320 ILG524320:ILJ524320 IBK524320:IBN524320 HRO524320:HRR524320 HHS524320:HHV524320 GXW524320:GXZ524320 GOA524320:GOD524320 GEE524320:GEH524320 FUI524320:FUL524320 FKM524320:FKP524320 FAQ524320:FAT524320 EQU524320:EQX524320 EGY524320:EHB524320 DXC524320:DXF524320 DNG524320:DNJ524320 DDK524320:DDN524320 CTO524320:CTR524320 CJS524320:CJV524320 BZW524320:BZZ524320 BQA524320:BQD524320 BGE524320:BGH524320 AWI524320:AWL524320 AMM524320:AMP524320 ACQ524320:ACT524320 SU524320:SX524320 IY524320:JB524320 C524320:F524320 WVK458784:WVN458784 WLO458784:WLR458784 WBS458784:WBV458784 VRW458784:VRZ458784 VIA458784:VID458784 UYE458784:UYH458784 UOI458784:UOL458784 UEM458784:UEP458784 TUQ458784:TUT458784 TKU458784:TKX458784 TAY458784:TBB458784 SRC458784:SRF458784 SHG458784:SHJ458784 RXK458784:RXN458784 RNO458784:RNR458784 RDS458784:RDV458784 QTW458784:QTZ458784 QKA458784:QKD458784 QAE458784:QAH458784 PQI458784:PQL458784 PGM458784:PGP458784 OWQ458784:OWT458784 OMU458784:OMX458784 OCY458784:ODB458784 NTC458784:NTF458784 NJG458784:NJJ458784 MZK458784:MZN458784 MPO458784:MPR458784 MFS458784:MFV458784 LVW458784:LVZ458784 LMA458784:LMD458784 LCE458784:LCH458784 KSI458784:KSL458784 KIM458784:KIP458784 JYQ458784:JYT458784 JOU458784:JOX458784 JEY458784:JFB458784 IVC458784:IVF458784 ILG458784:ILJ458784 IBK458784:IBN458784 HRO458784:HRR458784 HHS458784:HHV458784 GXW458784:GXZ458784 GOA458784:GOD458784 GEE458784:GEH458784 FUI458784:FUL458784 FKM458784:FKP458784 FAQ458784:FAT458784 EQU458784:EQX458784 EGY458784:EHB458784 DXC458784:DXF458784 DNG458784:DNJ458784 DDK458784:DDN458784 CTO458784:CTR458784 CJS458784:CJV458784 BZW458784:BZZ458784 BQA458784:BQD458784 BGE458784:BGH458784 AWI458784:AWL458784 AMM458784:AMP458784 ACQ458784:ACT458784 SU458784:SX458784 IY458784:JB458784 C458784:F458784 WVK393248:WVN393248 WLO393248:WLR393248 WBS393248:WBV393248 VRW393248:VRZ393248 VIA393248:VID393248 UYE393248:UYH393248 UOI393248:UOL393248 UEM393248:UEP393248 TUQ393248:TUT393248 TKU393248:TKX393248 TAY393248:TBB393248 SRC393248:SRF393248 SHG393248:SHJ393248 RXK393248:RXN393248 RNO393248:RNR393248 RDS393248:RDV393248 QTW393248:QTZ393248 QKA393248:QKD393248 QAE393248:QAH393248 PQI393248:PQL393248 PGM393248:PGP393248 OWQ393248:OWT393248 OMU393248:OMX393248 OCY393248:ODB393248 NTC393248:NTF393248 NJG393248:NJJ393248 MZK393248:MZN393248 MPO393248:MPR393248 MFS393248:MFV393248 LVW393248:LVZ393248 LMA393248:LMD393248 LCE393248:LCH393248 KSI393248:KSL393248 KIM393248:KIP393248 JYQ393248:JYT393248 JOU393248:JOX393248 JEY393248:JFB393248 IVC393248:IVF393248 ILG393248:ILJ393248 IBK393248:IBN393248 HRO393248:HRR393248 HHS393248:HHV393248 GXW393248:GXZ393248 GOA393248:GOD393248 GEE393248:GEH393248 FUI393248:FUL393248 FKM393248:FKP393248 FAQ393248:FAT393248 EQU393248:EQX393248 EGY393248:EHB393248 DXC393248:DXF393248 DNG393248:DNJ393248 DDK393248:DDN393248 CTO393248:CTR393248 CJS393248:CJV393248 BZW393248:BZZ393248 BQA393248:BQD393248 BGE393248:BGH393248 AWI393248:AWL393248 AMM393248:AMP393248 ACQ393248:ACT393248 SU393248:SX393248 IY393248:JB393248 C393248:F393248 WVK327712:WVN327712 WLO327712:WLR327712 WBS327712:WBV327712 VRW327712:VRZ327712 VIA327712:VID327712 UYE327712:UYH327712 UOI327712:UOL327712 UEM327712:UEP327712 TUQ327712:TUT327712 TKU327712:TKX327712 TAY327712:TBB327712 SRC327712:SRF327712 SHG327712:SHJ327712 RXK327712:RXN327712 RNO327712:RNR327712 RDS327712:RDV327712 QTW327712:QTZ327712 QKA327712:QKD327712 QAE327712:QAH327712 PQI327712:PQL327712 PGM327712:PGP327712 OWQ327712:OWT327712 OMU327712:OMX327712 OCY327712:ODB327712 NTC327712:NTF327712 NJG327712:NJJ327712 MZK327712:MZN327712 MPO327712:MPR327712 MFS327712:MFV327712 LVW327712:LVZ327712 LMA327712:LMD327712 LCE327712:LCH327712 KSI327712:KSL327712 KIM327712:KIP327712 JYQ327712:JYT327712 JOU327712:JOX327712 JEY327712:JFB327712 IVC327712:IVF327712 ILG327712:ILJ327712 IBK327712:IBN327712 HRO327712:HRR327712 HHS327712:HHV327712 GXW327712:GXZ327712 GOA327712:GOD327712 GEE327712:GEH327712 FUI327712:FUL327712 FKM327712:FKP327712 FAQ327712:FAT327712 EQU327712:EQX327712 EGY327712:EHB327712 DXC327712:DXF327712 DNG327712:DNJ327712 DDK327712:DDN327712 CTO327712:CTR327712 CJS327712:CJV327712 BZW327712:BZZ327712 BQA327712:BQD327712 BGE327712:BGH327712 AWI327712:AWL327712 AMM327712:AMP327712 ACQ327712:ACT327712 SU327712:SX327712 IY327712:JB327712 C327712:F327712 WVK262176:WVN262176 WLO262176:WLR262176 WBS262176:WBV262176 VRW262176:VRZ262176 VIA262176:VID262176 UYE262176:UYH262176 UOI262176:UOL262176 UEM262176:UEP262176 TUQ262176:TUT262176 TKU262176:TKX262176 TAY262176:TBB262176 SRC262176:SRF262176 SHG262176:SHJ262176 RXK262176:RXN262176 RNO262176:RNR262176 RDS262176:RDV262176 QTW262176:QTZ262176 QKA262176:QKD262176 QAE262176:QAH262176 PQI262176:PQL262176 PGM262176:PGP262176 OWQ262176:OWT262176 OMU262176:OMX262176 OCY262176:ODB262176 NTC262176:NTF262176 NJG262176:NJJ262176 MZK262176:MZN262176 MPO262176:MPR262176 MFS262176:MFV262176 LVW262176:LVZ262176 LMA262176:LMD262176 LCE262176:LCH262176 KSI262176:KSL262176 KIM262176:KIP262176 JYQ262176:JYT262176 JOU262176:JOX262176 JEY262176:JFB262176 IVC262176:IVF262176 ILG262176:ILJ262176 IBK262176:IBN262176 HRO262176:HRR262176 HHS262176:HHV262176 GXW262176:GXZ262176 GOA262176:GOD262176 GEE262176:GEH262176 FUI262176:FUL262176 FKM262176:FKP262176 FAQ262176:FAT262176 EQU262176:EQX262176 EGY262176:EHB262176 DXC262176:DXF262176 DNG262176:DNJ262176 DDK262176:DDN262176 CTO262176:CTR262176 CJS262176:CJV262176 BZW262176:BZZ262176 BQA262176:BQD262176 BGE262176:BGH262176 AWI262176:AWL262176 AMM262176:AMP262176 ACQ262176:ACT262176 SU262176:SX262176 IY262176:JB262176 C262176:F262176 WVK196640:WVN196640 WLO196640:WLR196640 WBS196640:WBV196640 VRW196640:VRZ196640 VIA196640:VID196640 UYE196640:UYH196640 UOI196640:UOL196640 UEM196640:UEP196640 TUQ196640:TUT196640 TKU196640:TKX196640 TAY196640:TBB196640 SRC196640:SRF196640 SHG196640:SHJ196640 RXK196640:RXN196640 RNO196640:RNR196640 RDS196640:RDV196640 QTW196640:QTZ196640 QKA196640:QKD196640 QAE196640:QAH196640 PQI196640:PQL196640 PGM196640:PGP196640 OWQ196640:OWT196640 OMU196640:OMX196640 OCY196640:ODB196640 NTC196640:NTF196640 NJG196640:NJJ196640 MZK196640:MZN196640 MPO196640:MPR196640 MFS196640:MFV196640 LVW196640:LVZ196640 LMA196640:LMD196640 LCE196640:LCH196640 KSI196640:KSL196640 KIM196640:KIP196640 JYQ196640:JYT196640 JOU196640:JOX196640 JEY196640:JFB196640 IVC196640:IVF196640 ILG196640:ILJ196640 IBK196640:IBN196640 HRO196640:HRR196640 HHS196640:HHV196640 GXW196640:GXZ196640 GOA196640:GOD196640 GEE196640:GEH196640 FUI196640:FUL196640 FKM196640:FKP196640 FAQ196640:FAT196640 EQU196640:EQX196640 EGY196640:EHB196640 DXC196640:DXF196640 DNG196640:DNJ196640 DDK196640:DDN196640 CTO196640:CTR196640 CJS196640:CJV196640 BZW196640:BZZ196640 BQA196640:BQD196640 BGE196640:BGH196640 AWI196640:AWL196640 AMM196640:AMP196640 ACQ196640:ACT196640 SU196640:SX196640 IY196640:JB196640 C196640:F196640 WVK131104:WVN131104 WLO131104:WLR131104 WBS131104:WBV131104 VRW131104:VRZ131104 VIA131104:VID131104 UYE131104:UYH131104 UOI131104:UOL131104 UEM131104:UEP131104 TUQ131104:TUT131104 TKU131104:TKX131104 TAY131104:TBB131104 SRC131104:SRF131104 SHG131104:SHJ131104 RXK131104:RXN131104 RNO131104:RNR131104 RDS131104:RDV131104 QTW131104:QTZ131104 QKA131104:QKD131104 QAE131104:QAH131104 PQI131104:PQL131104 PGM131104:PGP131104 OWQ131104:OWT131104 OMU131104:OMX131104 OCY131104:ODB131104 NTC131104:NTF131104 NJG131104:NJJ131104 MZK131104:MZN131104 MPO131104:MPR131104 MFS131104:MFV131104 LVW131104:LVZ131104 LMA131104:LMD131104 LCE131104:LCH131104 KSI131104:KSL131104 KIM131104:KIP131104 JYQ131104:JYT131104 JOU131104:JOX131104 JEY131104:JFB131104 IVC131104:IVF131104 ILG131104:ILJ131104 IBK131104:IBN131104 HRO131104:HRR131104 HHS131104:HHV131104 GXW131104:GXZ131104 GOA131104:GOD131104 GEE131104:GEH131104 FUI131104:FUL131104 FKM131104:FKP131104 FAQ131104:FAT131104 EQU131104:EQX131104 EGY131104:EHB131104 DXC131104:DXF131104 DNG131104:DNJ131104 DDK131104:DDN131104 CTO131104:CTR131104 CJS131104:CJV131104 BZW131104:BZZ131104 BQA131104:BQD131104 BGE131104:BGH131104 AWI131104:AWL131104 AMM131104:AMP131104 ACQ131104:ACT131104 SU131104:SX131104 IY131104:JB131104 C131104:F131104 WVK65568:WVN65568 WLO65568:WLR65568 WBS65568:WBV65568 VRW65568:VRZ65568 VIA65568:VID65568 UYE65568:UYH65568 UOI65568:UOL65568 UEM65568:UEP65568 TUQ65568:TUT65568 TKU65568:TKX65568 TAY65568:TBB65568 SRC65568:SRF65568 SHG65568:SHJ65568 RXK65568:RXN65568 RNO65568:RNR65568 RDS65568:RDV65568 QTW65568:QTZ65568 QKA65568:QKD65568 QAE65568:QAH65568 PQI65568:PQL65568 PGM65568:PGP65568 OWQ65568:OWT65568 OMU65568:OMX65568 OCY65568:ODB65568 NTC65568:NTF65568 NJG65568:NJJ65568 MZK65568:MZN65568 MPO65568:MPR65568 MFS65568:MFV65568 LVW65568:LVZ65568 LMA65568:LMD65568 LCE65568:LCH65568 KSI65568:KSL65568 KIM65568:KIP65568 JYQ65568:JYT65568 JOU65568:JOX65568 JEY65568:JFB65568 IVC65568:IVF65568 ILG65568:ILJ65568 IBK65568:IBN65568 HRO65568:HRR65568 HHS65568:HHV65568 GXW65568:GXZ65568 GOA65568:GOD65568 GEE65568:GEH65568 FUI65568:FUL65568 FKM65568:FKP65568 FAQ65568:FAT65568 EQU65568:EQX65568 EGY65568:EHB65568 DXC65568:DXF65568 DNG65568:DNJ65568 DDK65568:DDN65568 CTO65568:CTR65568 CJS65568:CJV65568 BZW65568:BZZ65568 BQA65568:BQD65568 BGE65568:BGH65568 AWI65568:AWL65568 AMM65568:AMP65568 ACQ65568:ACT65568 SU65568:SX65568 IY65568:JB65568 C65568:F65568 WVK982997:WVN982997 WLO982997:WLR982997 WBS982997:WBV982997 VRW982997:VRZ982997 VIA982997:VID982997 UYE982997:UYH982997 UOI982997:UOL982997 UEM982997:UEP982997 TUQ982997:TUT982997 TKU982997:TKX982997 TAY982997:TBB982997 SRC982997:SRF982997 SHG982997:SHJ982997 RXK982997:RXN982997 RNO982997:RNR982997 RDS982997:RDV982997 QTW982997:QTZ982997 QKA982997:QKD982997 QAE982997:QAH982997 PQI982997:PQL982997 PGM982997:PGP982997 OWQ982997:OWT982997 OMU982997:OMX982997 OCY982997:ODB982997 NTC982997:NTF982997 NJG982997:NJJ982997 MZK982997:MZN982997 MPO982997:MPR982997 MFS982997:MFV982997 LVW982997:LVZ982997 LMA982997:LMD982997 LCE982997:LCH982997 KSI982997:KSL982997 KIM982997:KIP982997 JYQ982997:JYT982997 JOU982997:JOX982997 JEY982997:JFB982997 IVC982997:IVF982997 ILG982997:ILJ982997 IBK982997:IBN982997 HRO982997:HRR982997 HHS982997:HHV982997 GXW982997:GXZ982997 GOA982997:GOD982997 GEE982997:GEH982997 FUI982997:FUL982997 FKM982997:FKP982997 FAQ982997:FAT982997 EQU982997:EQX982997 EGY982997:EHB982997 DXC982997:DXF982997 DNG982997:DNJ982997 DDK982997:DDN982997 CTO982997:CTR982997 CJS982997:CJV982997 BZW982997:BZZ982997 BQA982997:BQD982997 BGE982997:BGH982997 AWI982997:AWL982997 AMM982997:AMP982997 ACQ982997:ACT982997 SU982997:SX982997 IY982997:JB982997 C982997:F982997 WVK917461:WVN917461 WLO917461:WLR917461 WBS917461:WBV917461 VRW917461:VRZ917461 VIA917461:VID917461 UYE917461:UYH917461 UOI917461:UOL917461 UEM917461:UEP917461 TUQ917461:TUT917461 TKU917461:TKX917461 TAY917461:TBB917461 SRC917461:SRF917461 SHG917461:SHJ917461 RXK917461:RXN917461 RNO917461:RNR917461 RDS917461:RDV917461 QTW917461:QTZ917461 QKA917461:QKD917461 QAE917461:QAH917461 PQI917461:PQL917461 PGM917461:PGP917461 OWQ917461:OWT917461 OMU917461:OMX917461 OCY917461:ODB917461 NTC917461:NTF917461 NJG917461:NJJ917461 MZK917461:MZN917461 MPO917461:MPR917461 MFS917461:MFV917461 LVW917461:LVZ917461 LMA917461:LMD917461 LCE917461:LCH917461 KSI917461:KSL917461 KIM917461:KIP917461 JYQ917461:JYT917461 JOU917461:JOX917461 JEY917461:JFB917461 IVC917461:IVF917461 ILG917461:ILJ917461 IBK917461:IBN917461 HRO917461:HRR917461 HHS917461:HHV917461 GXW917461:GXZ917461 GOA917461:GOD917461 GEE917461:GEH917461 FUI917461:FUL917461 FKM917461:FKP917461 FAQ917461:FAT917461 EQU917461:EQX917461 EGY917461:EHB917461 DXC917461:DXF917461 DNG917461:DNJ917461 DDK917461:DDN917461 CTO917461:CTR917461 CJS917461:CJV917461 BZW917461:BZZ917461 BQA917461:BQD917461 BGE917461:BGH917461 AWI917461:AWL917461 AMM917461:AMP917461 ACQ917461:ACT917461 SU917461:SX917461 IY917461:JB917461 C917461:F917461 WVK851925:WVN851925 WLO851925:WLR851925 WBS851925:WBV851925 VRW851925:VRZ851925 VIA851925:VID851925 UYE851925:UYH851925 UOI851925:UOL851925 UEM851925:UEP851925 TUQ851925:TUT851925 TKU851925:TKX851925 TAY851925:TBB851925 SRC851925:SRF851925 SHG851925:SHJ851925 RXK851925:RXN851925 RNO851925:RNR851925 RDS851925:RDV851925 QTW851925:QTZ851925 QKA851925:QKD851925 QAE851925:QAH851925 PQI851925:PQL851925 PGM851925:PGP851925 OWQ851925:OWT851925 OMU851925:OMX851925 OCY851925:ODB851925 NTC851925:NTF851925 NJG851925:NJJ851925 MZK851925:MZN851925 MPO851925:MPR851925 MFS851925:MFV851925 LVW851925:LVZ851925 LMA851925:LMD851925 LCE851925:LCH851925 KSI851925:KSL851925 KIM851925:KIP851925 JYQ851925:JYT851925 JOU851925:JOX851925 JEY851925:JFB851925 IVC851925:IVF851925 ILG851925:ILJ851925 IBK851925:IBN851925 HRO851925:HRR851925 HHS851925:HHV851925 GXW851925:GXZ851925 GOA851925:GOD851925 GEE851925:GEH851925 FUI851925:FUL851925 FKM851925:FKP851925 FAQ851925:FAT851925 EQU851925:EQX851925 EGY851925:EHB851925 DXC851925:DXF851925 DNG851925:DNJ851925 DDK851925:DDN851925 CTO851925:CTR851925 CJS851925:CJV851925 BZW851925:BZZ851925 BQA851925:BQD851925 BGE851925:BGH851925 AWI851925:AWL851925 AMM851925:AMP851925 ACQ851925:ACT851925 SU851925:SX851925 IY851925:JB851925 C851925:F851925 WVK786389:WVN786389 WLO786389:WLR786389 WBS786389:WBV786389 VRW786389:VRZ786389 VIA786389:VID786389 UYE786389:UYH786389 UOI786389:UOL786389 UEM786389:UEP786389 TUQ786389:TUT786389 TKU786389:TKX786389 TAY786389:TBB786389 SRC786389:SRF786389 SHG786389:SHJ786389 RXK786389:RXN786389 RNO786389:RNR786389 RDS786389:RDV786389 QTW786389:QTZ786389 QKA786389:QKD786389 QAE786389:QAH786389 PQI786389:PQL786389 PGM786389:PGP786389 OWQ786389:OWT786389 OMU786389:OMX786389 OCY786389:ODB786389 NTC786389:NTF786389 NJG786389:NJJ786389 MZK786389:MZN786389 MPO786389:MPR786389 MFS786389:MFV786389 LVW786389:LVZ786389 LMA786389:LMD786389 LCE786389:LCH786389 KSI786389:KSL786389 KIM786389:KIP786389 JYQ786389:JYT786389 JOU786389:JOX786389 JEY786389:JFB786389 IVC786389:IVF786389 ILG786389:ILJ786389 IBK786389:IBN786389 HRO786389:HRR786389 HHS786389:HHV786389 GXW786389:GXZ786389 GOA786389:GOD786389 GEE786389:GEH786389 FUI786389:FUL786389 FKM786389:FKP786389 FAQ786389:FAT786389 EQU786389:EQX786389 EGY786389:EHB786389 DXC786389:DXF786389 DNG786389:DNJ786389 DDK786389:DDN786389 CTO786389:CTR786389 CJS786389:CJV786389 BZW786389:BZZ786389 BQA786389:BQD786389 BGE786389:BGH786389 AWI786389:AWL786389 AMM786389:AMP786389 ACQ786389:ACT786389 SU786389:SX786389 IY786389:JB786389 C786389:F786389 WVK720853:WVN720853 WLO720853:WLR720853 WBS720853:WBV720853 VRW720853:VRZ720853 VIA720853:VID720853 UYE720853:UYH720853 UOI720853:UOL720853 UEM720853:UEP720853 TUQ720853:TUT720853 TKU720853:TKX720853 TAY720853:TBB720853 SRC720853:SRF720853 SHG720853:SHJ720853 RXK720853:RXN720853 RNO720853:RNR720853 RDS720853:RDV720853 QTW720853:QTZ720853 QKA720853:QKD720853 QAE720853:QAH720853 PQI720853:PQL720853 PGM720853:PGP720853 OWQ720853:OWT720853 OMU720853:OMX720853 OCY720853:ODB720853 NTC720853:NTF720853 NJG720853:NJJ720853 MZK720853:MZN720853 MPO720853:MPR720853 MFS720853:MFV720853 LVW720853:LVZ720853 LMA720853:LMD720853 LCE720853:LCH720853 KSI720853:KSL720853 KIM720853:KIP720853 JYQ720853:JYT720853 JOU720853:JOX720853 JEY720853:JFB720853 IVC720853:IVF720853 ILG720853:ILJ720853 IBK720853:IBN720853 HRO720853:HRR720853 HHS720853:HHV720853 GXW720853:GXZ720853 GOA720853:GOD720853 GEE720853:GEH720853 FUI720853:FUL720853 FKM720853:FKP720853 FAQ720853:FAT720853 EQU720853:EQX720853 EGY720853:EHB720853 DXC720853:DXF720853 DNG720853:DNJ720853 DDK720853:DDN720853 CTO720853:CTR720853 CJS720853:CJV720853 BZW720853:BZZ720853 BQA720853:BQD720853 BGE720853:BGH720853 AWI720853:AWL720853 AMM720853:AMP720853 ACQ720853:ACT720853 SU720853:SX720853 IY720853:JB720853 C720853:F720853 WVK655317:WVN655317 WLO655317:WLR655317 WBS655317:WBV655317 VRW655317:VRZ655317 VIA655317:VID655317 UYE655317:UYH655317 UOI655317:UOL655317 UEM655317:UEP655317 TUQ655317:TUT655317 TKU655317:TKX655317 TAY655317:TBB655317 SRC655317:SRF655317 SHG655317:SHJ655317 RXK655317:RXN655317 RNO655317:RNR655317 RDS655317:RDV655317 QTW655317:QTZ655317 QKA655317:QKD655317 QAE655317:QAH655317 PQI655317:PQL655317 PGM655317:PGP655317 OWQ655317:OWT655317 OMU655317:OMX655317 OCY655317:ODB655317 NTC655317:NTF655317 NJG655317:NJJ655317 MZK655317:MZN655317 MPO655317:MPR655317 MFS655317:MFV655317 LVW655317:LVZ655317 LMA655317:LMD655317 LCE655317:LCH655317 KSI655317:KSL655317 KIM655317:KIP655317 JYQ655317:JYT655317 JOU655317:JOX655317 JEY655317:JFB655317 IVC655317:IVF655317 ILG655317:ILJ655317 IBK655317:IBN655317 HRO655317:HRR655317 HHS655317:HHV655317 GXW655317:GXZ655317 GOA655317:GOD655317 GEE655317:GEH655317 FUI655317:FUL655317 FKM655317:FKP655317 FAQ655317:FAT655317 EQU655317:EQX655317 EGY655317:EHB655317 DXC655317:DXF655317 DNG655317:DNJ655317 DDK655317:DDN655317 CTO655317:CTR655317 CJS655317:CJV655317 BZW655317:BZZ655317 BQA655317:BQD655317 BGE655317:BGH655317 AWI655317:AWL655317 AMM655317:AMP655317 ACQ655317:ACT655317 SU655317:SX655317 IY655317:JB655317 C655317:F655317 WVK589781:WVN589781 WLO589781:WLR589781 WBS589781:WBV589781 VRW589781:VRZ589781 VIA589781:VID589781 UYE589781:UYH589781 UOI589781:UOL589781 UEM589781:UEP589781 TUQ589781:TUT589781 TKU589781:TKX589781 TAY589781:TBB589781 SRC589781:SRF589781 SHG589781:SHJ589781 RXK589781:RXN589781 RNO589781:RNR589781 RDS589781:RDV589781 QTW589781:QTZ589781 QKA589781:QKD589781 QAE589781:QAH589781 PQI589781:PQL589781 PGM589781:PGP589781 OWQ589781:OWT589781 OMU589781:OMX589781 OCY589781:ODB589781 NTC589781:NTF589781 NJG589781:NJJ589781 MZK589781:MZN589781 MPO589781:MPR589781 MFS589781:MFV589781 LVW589781:LVZ589781 LMA589781:LMD589781 LCE589781:LCH589781 KSI589781:KSL589781 KIM589781:KIP589781 JYQ589781:JYT589781 JOU589781:JOX589781 JEY589781:JFB589781 IVC589781:IVF589781 ILG589781:ILJ589781 IBK589781:IBN589781 HRO589781:HRR589781 HHS589781:HHV589781 GXW589781:GXZ589781 GOA589781:GOD589781 GEE589781:GEH589781 FUI589781:FUL589781 FKM589781:FKP589781 FAQ589781:FAT589781 EQU589781:EQX589781 EGY589781:EHB589781 DXC589781:DXF589781 DNG589781:DNJ589781 DDK589781:DDN589781 CTO589781:CTR589781 CJS589781:CJV589781 BZW589781:BZZ589781 BQA589781:BQD589781 BGE589781:BGH589781 AWI589781:AWL589781 AMM589781:AMP589781 ACQ589781:ACT589781 SU589781:SX589781 IY589781:JB589781 C589781:F589781 WVK524245:WVN524245 WLO524245:WLR524245 WBS524245:WBV524245 VRW524245:VRZ524245 VIA524245:VID524245 UYE524245:UYH524245 UOI524245:UOL524245 UEM524245:UEP524245 TUQ524245:TUT524245 TKU524245:TKX524245 TAY524245:TBB524245 SRC524245:SRF524245 SHG524245:SHJ524245 RXK524245:RXN524245 RNO524245:RNR524245 RDS524245:RDV524245 QTW524245:QTZ524245 QKA524245:QKD524245 QAE524245:QAH524245 PQI524245:PQL524245 PGM524245:PGP524245 OWQ524245:OWT524245 OMU524245:OMX524245 OCY524245:ODB524245 NTC524245:NTF524245 NJG524245:NJJ524245 MZK524245:MZN524245 MPO524245:MPR524245 MFS524245:MFV524245 LVW524245:LVZ524245 LMA524245:LMD524245 LCE524245:LCH524245 KSI524245:KSL524245 KIM524245:KIP524245 JYQ524245:JYT524245 JOU524245:JOX524245 JEY524245:JFB524245 IVC524245:IVF524245 ILG524245:ILJ524245 IBK524245:IBN524245 HRO524245:HRR524245 HHS524245:HHV524245 GXW524245:GXZ524245 GOA524245:GOD524245 GEE524245:GEH524245 FUI524245:FUL524245 FKM524245:FKP524245 FAQ524245:FAT524245 EQU524245:EQX524245 EGY524245:EHB524245 DXC524245:DXF524245 DNG524245:DNJ524245 DDK524245:DDN524245 CTO524245:CTR524245 CJS524245:CJV524245 BZW524245:BZZ524245 BQA524245:BQD524245 BGE524245:BGH524245 AWI524245:AWL524245 AMM524245:AMP524245 ACQ524245:ACT524245 SU524245:SX524245 IY524245:JB524245 C524245:F524245 WVK458709:WVN458709 WLO458709:WLR458709 WBS458709:WBV458709 VRW458709:VRZ458709 VIA458709:VID458709 UYE458709:UYH458709 UOI458709:UOL458709 UEM458709:UEP458709 TUQ458709:TUT458709 TKU458709:TKX458709 TAY458709:TBB458709 SRC458709:SRF458709 SHG458709:SHJ458709 RXK458709:RXN458709 RNO458709:RNR458709 RDS458709:RDV458709 QTW458709:QTZ458709 QKA458709:QKD458709 QAE458709:QAH458709 PQI458709:PQL458709 PGM458709:PGP458709 OWQ458709:OWT458709 OMU458709:OMX458709 OCY458709:ODB458709 NTC458709:NTF458709 NJG458709:NJJ458709 MZK458709:MZN458709 MPO458709:MPR458709 MFS458709:MFV458709 LVW458709:LVZ458709 LMA458709:LMD458709 LCE458709:LCH458709 KSI458709:KSL458709 KIM458709:KIP458709 JYQ458709:JYT458709 JOU458709:JOX458709 JEY458709:JFB458709 IVC458709:IVF458709 ILG458709:ILJ458709 IBK458709:IBN458709 HRO458709:HRR458709 HHS458709:HHV458709 GXW458709:GXZ458709 GOA458709:GOD458709 GEE458709:GEH458709 FUI458709:FUL458709 FKM458709:FKP458709 FAQ458709:FAT458709 EQU458709:EQX458709 EGY458709:EHB458709 DXC458709:DXF458709 DNG458709:DNJ458709 DDK458709:DDN458709 CTO458709:CTR458709 CJS458709:CJV458709 BZW458709:BZZ458709 BQA458709:BQD458709 BGE458709:BGH458709 AWI458709:AWL458709 AMM458709:AMP458709 ACQ458709:ACT458709 SU458709:SX458709 IY458709:JB458709 C458709:F458709 WVK393173:WVN393173 WLO393173:WLR393173 WBS393173:WBV393173 VRW393173:VRZ393173 VIA393173:VID393173 UYE393173:UYH393173 UOI393173:UOL393173 UEM393173:UEP393173 TUQ393173:TUT393173 TKU393173:TKX393173 TAY393173:TBB393173 SRC393173:SRF393173 SHG393173:SHJ393173 RXK393173:RXN393173 RNO393173:RNR393173 RDS393173:RDV393173 QTW393173:QTZ393173 QKA393173:QKD393173 QAE393173:QAH393173 PQI393173:PQL393173 PGM393173:PGP393173 OWQ393173:OWT393173 OMU393173:OMX393173 OCY393173:ODB393173 NTC393173:NTF393173 NJG393173:NJJ393173 MZK393173:MZN393173 MPO393173:MPR393173 MFS393173:MFV393173 LVW393173:LVZ393173 LMA393173:LMD393173 LCE393173:LCH393173 KSI393173:KSL393173 KIM393173:KIP393173 JYQ393173:JYT393173 JOU393173:JOX393173 JEY393173:JFB393173 IVC393173:IVF393173 ILG393173:ILJ393173 IBK393173:IBN393173 HRO393173:HRR393173 HHS393173:HHV393173 GXW393173:GXZ393173 GOA393173:GOD393173 GEE393173:GEH393173 FUI393173:FUL393173 FKM393173:FKP393173 FAQ393173:FAT393173 EQU393173:EQX393173 EGY393173:EHB393173 DXC393173:DXF393173 DNG393173:DNJ393173 DDK393173:DDN393173 CTO393173:CTR393173 CJS393173:CJV393173 BZW393173:BZZ393173 BQA393173:BQD393173 BGE393173:BGH393173 AWI393173:AWL393173 AMM393173:AMP393173 ACQ393173:ACT393173 SU393173:SX393173 IY393173:JB393173 C393173:F393173 WVK327637:WVN327637 WLO327637:WLR327637 WBS327637:WBV327637 VRW327637:VRZ327637 VIA327637:VID327637 UYE327637:UYH327637 UOI327637:UOL327637 UEM327637:UEP327637 TUQ327637:TUT327637 TKU327637:TKX327637 TAY327637:TBB327637 SRC327637:SRF327637 SHG327637:SHJ327637 RXK327637:RXN327637 RNO327637:RNR327637 RDS327637:RDV327637 QTW327637:QTZ327637 QKA327637:QKD327637 QAE327637:QAH327637 PQI327637:PQL327637 PGM327637:PGP327637 OWQ327637:OWT327637 OMU327637:OMX327637 OCY327637:ODB327637 NTC327637:NTF327637 NJG327637:NJJ327637 MZK327637:MZN327637 MPO327637:MPR327637 MFS327637:MFV327637 LVW327637:LVZ327637 LMA327637:LMD327637 LCE327637:LCH327637 KSI327637:KSL327637 KIM327637:KIP327637 JYQ327637:JYT327637 JOU327637:JOX327637 JEY327637:JFB327637 IVC327637:IVF327637 ILG327637:ILJ327637 IBK327637:IBN327637 HRO327637:HRR327637 HHS327637:HHV327637 GXW327637:GXZ327637 GOA327637:GOD327637 GEE327637:GEH327637 FUI327637:FUL327637 FKM327637:FKP327637 FAQ327637:FAT327637 EQU327637:EQX327637 EGY327637:EHB327637 DXC327637:DXF327637 DNG327637:DNJ327637 DDK327637:DDN327637 CTO327637:CTR327637 CJS327637:CJV327637 BZW327637:BZZ327637 BQA327637:BQD327637 BGE327637:BGH327637 AWI327637:AWL327637 AMM327637:AMP327637 ACQ327637:ACT327637 SU327637:SX327637 IY327637:JB327637 C327637:F327637 WVK262101:WVN262101 WLO262101:WLR262101 WBS262101:WBV262101 VRW262101:VRZ262101 VIA262101:VID262101 UYE262101:UYH262101 UOI262101:UOL262101 UEM262101:UEP262101 TUQ262101:TUT262101 TKU262101:TKX262101 TAY262101:TBB262101 SRC262101:SRF262101 SHG262101:SHJ262101 RXK262101:RXN262101 RNO262101:RNR262101 RDS262101:RDV262101 QTW262101:QTZ262101 QKA262101:QKD262101 QAE262101:QAH262101 PQI262101:PQL262101 PGM262101:PGP262101 OWQ262101:OWT262101 OMU262101:OMX262101 OCY262101:ODB262101 NTC262101:NTF262101 NJG262101:NJJ262101 MZK262101:MZN262101 MPO262101:MPR262101 MFS262101:MFV262101 LVW262101:LVZ262101 LMA262101:LMD262101 LCE262101:LCH262101 KSI262101:KSL262101 KIM262101:KIP262101 JYQ262101:JYT262101 JOU262101:JOX262101 JEY262101:JFB262101 IVC262101:IVF262101 ILG262101:ILJ262101 IBK262101:IBN262101 HRO262101:HRR262101 HHS262101:HHV262101 GXW262101:GXZ262101 GOA262101:GOD262101 GEE262101:GEH262101 FUI262101:FUL262101 FKM262101:FKP262101 FAQ262101:FAT262101 EQU262101:EQX262101 EGY262101:EHB262101 DXC262101:DXF262101 DNG262101:DNJ262101 DDK262101:DDN262101 CTO262101:CTR262101 CJS262101:CJV262101 BZW262101:BZZ262101 BQA262101:BQD262101 BGE262101:BGH262101 AWI262101:AWL262101 AMM262101:AMP262101 ACQ262101:ACT262101 SU262101:SX262101 IY262101:JB262101 C262101:F262101 WVK196565:WVN196565 WLO196565:WLR196565 WBS196565:WBV196565 VRW196565:VRZ196565 VIA196565:VID196565 UYE196565:UYH196565 UOI196565:UOL196565 UEM196565:UEP196565 TUQ196565:TUT196565 TKU196565:TKX196565 TAY196565:TBB196565 SRC196565:SRF196565 SHG196565:SHJ196565 RXK196565:RXN196565 RNO196565:RNR196565 RDS196565:RDV196565 QTW196565:QTZ196565 QKA196565:QKD196565 QAE196565:QAH196565 PQI196565:PQL196565 PGM196565:PGP196565 OWQ196565:OWT196565 OMU196565:OMX196565 OCY196565:ODB196565 NTC196565:NTF196565 NJG196565:NJJ196565 MZK196565:MZN196565 MPO196565:MPR196565 MFS196565:MFV196565 LVW196565:LVZ196565 LMA196565:LMD196565 LCE196565:LCH196565 KSI196565:KSL196565 KIM196565:KIP196565 JYQ196565:JYT196565 JOU196565:JOX196565 JEY196565:JFB196565 IVC196565:IVF196565 ILG196565:ILJ196565 IBK196565:IBN196565 HRO196565:HRR196565 HHS196565:HHV196565 GXW196565:GXZ196565 GOA196565:GOD196565 GEE196565:GEH196565 FUI196565:FUL196565 FKM196565:FKP196565 FAQ196565:FAT196565 EQU196565:EQX196565 EGY196565:EHB196565 DXC196565:DXF196565 DNG196565:DNJ196565 DDK196565:DDN196565 CTO196565:CTR196565 CJS196565:CJV196565 BZW196565:BZZ196565 BQA196565:BQD196565 BGE196565:BGH196565 AWI196565:AWL196565 AMM196565:AMP196565 ACQ196565:ACT196565 SU196565:SX196565 IY196565:JB196565 C196565:F196565 WVK131029:WVN131029 WLO131029:WLR131029 WBS131029:WBV131029 VRW131029:VRZ131029 VIA131029:VID131029 UYE131029:UYH131029 UOI131029:UOL131029 UEM131029:UEP131029 TUQ131029:TUT131029 TKU131029:TKX131029 TAY131029:TBB131029 SRC131029:SRF131029 SHG131029:SHJ131029 RXK131029:RXN131029 RNO131029:RNR131029 RDS131029:RDV131029 QTW131029:QTZ131029 QKA131029:QKD131029 QAE131029:QAH131029 PQI131029:PQL131029 PGM131029:PGP131029 OWQ131029:OWT131029 OMU131029:OMX131029 OCY131029:ODB131029 NTC131029:NTF131029 NJG131029:NJJ131029 MZK131029:MZN131029 MPO131029:MPR131029 MFS131029:MFV131029 LVW131029:LVZ131029 LMA131029:LMD131029 LCE131029:LCH131029 KSI131029:KSL131029 KIM131029:KIP131029 JYQ131029:JYT131029 JOU131029:JOX131029 JEY131029:JFB131029 IVC131029:IVF131029 ILG131029:ILJ131029 IBK131029:IBN131029 HRO131029:HRR131029 HHS131029:HHV131029 GXW131029:GXZ131029 GOA131029:GOD131029 GEE131029:GEH131029 FUI131029:FUL131029 FKM131029:FKP131029 FAQ131029:FAT131029 EQU131029:EQX131029 EGY131029:EHB131029 DXC131029:DXF131029 DNG131029:DNJ131029 DDK131029:DDN131029 CTO131029:CTR131029 CJS131029:CJV131029 BZW131029:BZZ131029 BQA131029:BQD131029 BGE131029:BGH131029 AWI131029:AWL131029 AMM131029:AMP131029 ACQ131029:ACT131029 SU131029:SX131029 IY131029:JB131029 C131029:F131029 WVK65493:WVN65493 WLO65493:WLR65493 WBS65493:WBV65493 VRW65493:VRZ65493 VIA65493:VID65493 UYE65493:UYH65493 UOI65493:UOL65493 UEM65493:UEP65493 TUQ65493:TUT65493 TKU65493:TKX65493 TAY65493:TBB65493 SRC65493:SRF65493 SHG65493:SHJ65493 RXK65493:RXN65493 RNO65493:RNR65493 RDS65493:RDV65493 QTW65493:QTZ65493 QKA65493:QKD65493 QAE65493:QAH65493 PQI65493:PQL65493 PGM65493:PGP65493 OWQ65493:OWT65493 OMU65493:OMX65493 OCY65493:ODB65493 NTC65493:NTF65493 NJG65493:NJJ65493 MZK65493:MZN65493 MPO65493:MPR65493 MFS65493:MFV65493 LVW65493:LVZ65493 LMA65493:LMD65493 LCE65493:LCH65493 KSI65493:KSL65493 KIM65493:KIP65493 JYQ65493:JYT65493 JOU65493:JOX65493 JEY65493:JFB65493 IVC65493:IVF65493 ILG65493:ILJ65493 IBK65493:IBN65493 HRO65493:HRR65493 HHS65493:HHV65493 GXW65493:GXZ65493 GOA65493:GOD65493 GEE65493:GEH65493 FUI65493:FUL65493 FKM65493:FKP65493 FAQ65493:FAT65493 EQU65493:EQX65493 EGY65493:EHB65493 DXC65493:DXF65493 DNG65493:DNJ65493 DDK65493:DDN65493 CTO65493:CTR65493 CJS65493:CJV65493 BZW65493:BZZ65493 BQA65493:BQD65493 BGE65493:BGH65493 AWI65493:AWL65493 AMM65493:AMP65493 ACQ65493:ACT65493 SU65493:SX65493 IY65493:JB65493 C65493:F65493 WVK982995:WVN982995 WLO982995:WLR982995 WBS982995:WBV982995 VRW982995:VRZ982995 VIA982995:VID982995 UYE982995:UYH982995 UOI982995:UOL982995 UEM982995:UEP982995 TUQ982995:TUT982995 TKU982995:TKX982995 TAY982995:TBB982995 SRC982995:SRF982995 SHG982995:SHJ982995 RXK982995:RXN982995 RNO982995:RNR982995 RDS982995:RDV982995 QTW982995:QTZ982995 QKA982995:QKD982995 QAE982995:QAH982995 PQI982995:PQL982995 PGM982995:PGP982995 OWQ982995:OWT982995 OMU982995:OMX982995 OCY982995:ODB982995 NTC982995:NTF982995 NJG982995:NJJ982995 MZK982995:MZN982995 MPO982995:MPR982995 MFS982995:MFV982995 LVW982995:LVZ982995 LMA982995:LMD982995 LCE982995:LCH982995 KSI982995:KSL982995 KIM982995:KIP982995 JYQ982995:JYT982995 JOU982995:JOX982995 JEY982995:JFB982995 IVC982995:IVF982995 ILG982995:ILJ982995 IBK982995:IBN982995 HRO982995:HRR982995 HHS982995:HHV982995 GXW982995:GXZ982995 GOA982995:GOD982995 GEE982995:GEH982995 FUI982995:FUL982995 FKM982995:FKP982995 FAQ982995:FAT982995 EQU982995:EQX982995 EGY982995:EHB982995 DXC982995:DXF982995 DNG982995:DNJ982995 DDK982995:DDN982995 CTO982995:CTR982995 CJS982995:CJV982995 BZW982995:BZZ982995 BQA982995:BQD982995 BGE982995:BGH982995 AWI982995:AWL982995 AMM982995:AMP982995 ACQ982995:ACT982995 SU982995:SX982995 IY982995:JB982995 C982995:F982995 WVK917459:WVN917459 WLO917459:WLR917459 WBS917459:WBV917459 VRW917459:VRZ917459 VIA917459:VID917459 UYE917459:UYH917459 UOI917459:UOL917459 UEM917459:UEP917459 TUQ917459:TUT917459 TKU917459:TKX917459 TAY917459:TBB917459 SRC917459:SRF917459 SHG917459:SHJ917459 RXK917459:RXN917459 RNO917459:RNR917459 RDS917459:RDV917459 QTW917459:QTZ917459 QKA917459:QKD917459 QAE917459:QAH917459 PQI917459:PQL917459 PGM917459:PGP917459 OWQ917459:OWT917459 OMU917459:OMX917459 OCY917459:ODB917459 NTC917459:NTF917459 NJG917459:NJJ917459 MZK917459:MZN917459 MPO917459:MPR917459 MFS917459:MFV917459 LVW917459:LVZ917459 LMA917459:LMD917459 LCE917459:LCH917459 KSI917459:KSL917459 KIM917459:KIP917459 JYQ917459:JYT917459 JOU917459:JOX917459 JEY917459:JFB917459 IVC917459:IVF917459 ILG917459:ILJ917459 IBK917459:IBN917459 HRO917459:HRR917459 HHS917459:HHV917459 GXW917459:GXZ917459 GOA917459:GOD917459 GEE917459:GEH917459 FUI917459:FUL917459 FKM917459:FKP917459 FAQ917459:FAT917459 EQU917459:EQX917459 EGY917459:EHB917459 DXC917459:DXF917459 DNG917459:DNJ917459 DDK917459:DDN917459 CTO917459:CTR917459 CJS917459:CJV917459 BZW917459:BZZ917459 BQA917459:BQD917459 BGE917459:BGH917459 AWI917459:AWL917459 AMM917459:AMP917459 ACQ917459:ACT917459 SU917459:SX917459 IY917459:JB917459 C917459:F917459 WVK851923:WVN851923 WLO851923:WLR851923 WBS851923:WBV851923 VRW851923:VRZ851923 VIA851923:VID851923 UYE851923:UYH851923 UOI851923:UOL851923 UEM851923:UEP851923 TUQ851923:TUT851923 TKU851923:TKX851923 TAY851923:TBB851923 SRC851923:SRF851923 SHG851923:SHJ851923 RXK851923:RXN851923 RNO851923:RNR851923 RDS851923:RDV851923 QTW851923:QTZ851923 QKA851923:QKD851923 QAE851923:QAH851923 PQI851923:PQL851923 PGM851923:PGP851923 OWQ851923:OWT851923 OMU851923:OMX851923 OCY851923:ODB851923 NTC851923:NTF851923 NJG851923:NJJ851923 MZK851923:MZN851923 MPO851923:MPR851923 MFS851923:MFV851923 LVW851923:LVZ851923 LMA851923:LMD851923 LCE851923:LCH851923 KSI851923:KSL851923 KIM851923:KIP851923 JYQ851923:JYT851923 JOU851923:JOX851923 JEY851923:JFB851923 IVC851923:IVF851923 ILG851923:ILJ851923 IBK851923:IBN851923 HRO851923:HRR851923 HHS851923:HHV851923 GXW851923:GXZ851923 GOA851923:GOD851923 GEE851923:GEH851923 FUI851923:FUL851923 FKM851923:FKP851923 FAQ851923:FAT851923 EQU851923:EQX851923 EGY851923:EHB851923 DXC851923:DXF851923 DNG851923:DNJ851923 DDK851923:DDN851923 CTO851923:CTR851923 CJS851923:CJV851923 BZW851923:BZZ851923 BQA851923:BQD851923 BGE851923:BGH851923 AWI851923:AWL851923 AMM851923:AMP851923 ACQ851923:ACT851923 SU851923:SX851923 IY851923:JB851923 C851923:F851923 WVK786387:WVN786387 WLO786387:WLR786387 WBS786387:WBV786387 VRW786387:VRZ786387 VIA786387:VID786387 UYE786387:UYH786387 UOI786387:UOL786387 UEM786387:UEP786387 TUQ786387:TUT786387 TKU786387:TKX786387 TAY786387:TBB786387 SRC786387:SRF786387 SHG786387:SHJ786387 RXK786387:RXN786387 RNO786387:RNR786387 RDS786387:RDV786387 QTW786387:QTZ786387 QKA786387:QKD786387 QAE786387:QAH786387 PQI786387:PQL786387 PGM786387:PGP786387 OWQ786387:OWT786387 OMU786387:OMX786387 OCY786387:ODB786387 NTC786387:NTF786387 NJG786387:NJJ786387 MZK786387:MZN786387 MPO786387:MPR786387 MFS786387:MFV786387 LVW786387:LVZ786387 LMA786387:LMD786387 LCE786387:LCH786387 KSI786387:KSL786387 KIM786387:KIP786387 JYQ786387:JYT786387 JOU786387:JOX786387 JEY786387:JFB786387 IVC786387:IVF786387 ILG786387:ILJ786387 IBK786387:IBN786387 HRO786387:HRR786387 HHS786387:HHV786387 GXW786387:GXZ786387 GOA786387:GOD786387 GEE786387:GEH786387 FUI786387:FUL786387 FKM786387:FKP786387 FAQ786387:FAT786387 EQU786387:EQX786387 EGY786387:EHB786387 DXC786387:DXF786387 DNG786387:DNJ786387 DDK786387:DDN786387 CTO786387:CTR786387 CJS786387:CJV786387 BZW786387:BZZ786387 BQA786387:BQD786387 BGE786387:BGH786387 AWI786387:AWL786387 AMM786387:AMP786387 ACQ786387:ACT786387 SU786387:SX786387 IY786387:JB786387 C786387:F786387 WVK720851:WVN720851 WLO720851:WLR720851 WBS720851:WBV720851 VRW720851:VRZ720851 VIA720851:VID720851 UYE720851:UYH720851 UOI720851:UOL720851 UEM720851:UEP720851 TUQ720851:TUT720851 TKU720851:TKX720851 TAY720851:TBB720851 SRC720851:SRF720851 SHG720851:SHJ720851 RXK720851:RXN720851 RNO720851:RNR720851 RDS720851:RDV720851 QTW720851:QTZ720851 QKA720851:QKD720851 QAE720851:QAH720851 PQI720851:PQL720851 PGM720851:PGP720851 OWQ720851:OWT720851 OMU720851:OMX720851 OCY720851:ODB720851 NTC720851:NTF720851 NJG720851:NJJ720851 MZK720851:MZN720851 MPO720851:MPR720851 MFS720851:MFV720851 LVW720851:LVZ720851 LMA720851:LMD720851 LCE720851:LCH720851 KSI720851:KSL720851 KIM720851:KIP720851 JYQ720851:JYT720851 JOU720851:JOX720851 JEY720851:JFB720851 IVC720851:IVF720851 ILG720851:ILJ720851 IBK720851:IBN720851 HRO720851:HRR720851 HHS720851:HHV720851 GXW720851:GXZ720851 GOA720851:GOD720851 GEE720851:GEH720851 FUI720851:FUL720851 FKM720851:FKP720851 FAQ720851:FAT720851 EQU720851:EQX720851 EGY720851:EHB720851 DXC720851:DXF720851 DNG720851:DNJ720851 DDK720851:DDN720851 CTO720851:CTR720851 CJS720851:CJV720851 BZW720851:BZZ720851 BQA720851:BQD720851 BGE720851:BGH720851 AWI720851:AWL720851 AMM720851:AMP720851 ACQ720851:ACT720851 SU720851:SX720851 IY720851:JB720851 C720851:F720851 WVK655315:WVN655315 WLO655315:WLR655315 WBS655315:WBV655315 VRW655315:VRZ655315 VIA655315:VID655315 UYE655315:UYH655315 UOI655315:UOL655315 UEM655315:UEP655315 TUQ655315:TUT655315 TKU655315:TKX655315 TAY655315:TBB655315 SRC655315:SRF655315 SHG655315:SHJ655315 RXK655315:RXN655315 RNO655315:RNR655315 RDS655315:RDV655315 QTW655315:QTZ655315 QKA655315:QKD655315 QAE655315:QAH655315 PQI655315:PQL655315 PGM655315:PGP655315 OWQ655315:OWT655315 OMU655315:OMX655315 OCY655315:ODB655315 NTC655315:NTF655315 NJG655315:NJJ655315 MZK655315:MZN655315 MPO655315:MPR655315 MFS655315:MFV655315 LVW655315:LVZ655315 LMA655315:LMD655315 LCE655315:LCH655315 KSI655315:KSL655315 KIM655315:KIP655315 JYQ655315:JYT655315 JOU655315:JOX655315 JEY655315:JFB655315 IVC655315:IVF655315 ILG655315:ILJ655315 IBK655315:IBN655315 HRO655315:HRR655315 HHS655315:HHV655315 GXW655315:GXZ655315 GOA655315:GOD655315 GEE655315:GEH655315 FUI655315:FUL655315 FKM655315:FKP655315 FAQ655315:FAT655315 EQU655315:EQX655315 EGY655315:EHB655315 DXC655315:DXF655315 DNG655315:DNJ655315 DDK655315:DDN655315 CTO655315:CTR655315 CJS655315:CJV655315 BZW655315:BZZ655315 BQA655315:BQD655315 BGE655315:BGH655315 AWI655315:AWL655315 AMM655315:AMP655315 ACQ655315:ACT655315 SU655315:SX655315 IY655315:JB655315 C655315:F655315 WVK589779:WVN589779 WLO589779:WLR589779 WBS589779:WBV589779 VRW589779:VRZ589779 VIA589779:VID589779 UYE589779:UYH589779 UOI589779:UOL589779 UEM589779:UEP589779 TUQ589779:TUT589779 TKU589779:TKX589779 TAY589779:TBB589779 SRC589779:SRF589779 SHG589779:SHJ589779 RXK589779:RXN589779 RNO589779:RNR589779 RDS589779:RDV589779 QTW589779:QTZ589779 QKA589779:QKD589779 QAE589779:QAH589779 PQI589779:PQL589779 PGM589779:PGP589779 OWQ589779:OWT589779 OMU589779:OMX589779 OCY589779:ODB589779 NTC589779:NTF589779 NJG589779:NJJ589779 MZK589779:MZN589779 MPO589779:MPR589779 MFS589779:MFV589779 LVW589779:LVZ589779 LMA589779:LMD589779 LCE589779:LCH589779 KSI589779:KSL589779 KIM589779:KIP589779 JYQ589779:JYT589779 JOU589779:JOX589779 JEY589779:JFB589779 IVC589779:IVF589779 ILG589779:ILJ589779 IBK589779:IBN589779 HRO589779:HRR589779 HHS589779:HHV589779 GXW589779:GXZ589779 GOA589779:GOD589779 GEE589779:GEH589779 FUI589779:FUL589779 FKM589779:FKP589779 FAQ589779:FAT589779 EQU589779:EQX589779 EGY589779:EHB589779 DXC589779:DXF589779 DNG589779:DNJ589779 DDK589779:DDN589779 CTO589779:CTR589779 CJS589779:CJV589779 BZW589779:BZZ589779 BQA589779:BQD589779 BGE589779:BGH589779 AWI589779:AWL589779 AMM589779:AMP589779 ACQ589779:ACT589779 SU589779:SX589779 IY589779:JB589779 C589779:F589779 WVK524243:WVN524243 WLO524243:WLR524243 WBS524243:WBV524243 VRW524243:VRZ524243 VIA524243:VID524243 UYE524243:UYH524243 UOI524243:UOL524243 UEM524243:UEP524243 TUQ524243:TUT524243 TKU524243:TKX524243 TAY524243:TBB524243 SRC524243:SRF524243 SHG524243:SHJ524243 RXK524243:RXN524243 RNO524243:RNR524243 RDS524243:RDV524243 QTW524243:QTZ524243 QKA524243:QKD524243 QAE524243:QAH524243 PQI524243:PQL524243 PGM524243:PGP524243 OWQ524243:OWT524243 OMU524243:OMX524243 OCY524243:ODB524243 NTC524243:NTF524243 NJG524243:NJJ524243 MZK524243:MZN524243 MPO524243:MPR524243 MFS524243:MFV524243 LVW524243:LVZ524243 LMA524243:LMD524243 LCE524243:LCH524243 KSI524243:KSL524243 KIM524243:KIP524243 JYQ524243:JYT524243 JOU524243:JOX524243 JEY524243:JFB524243 IVC524243:IVF524243 ILG524243:ILJ524243 IBK524243:IBN524243 HRO524243:HRR524243 HHS524243:HHV524243 GXW524243:GXZ524243 GOA524243:GOD524243 GEE524243:GEH524243 FUI524243:FUL524243 FKM524243:FKP524243 FAQ524243:FAT524243 EQU524243:EQX524243 EGY524243:EHB524243 DXC524243:DXF524243 DNG524243:DNJ524243 DDK524243:DDN524243 CTO524243:CTR524243 CJS524243:CJV524243 BZW524243:BZZ524243 BQA524243:BQD524243 BGE524243:BGH524243 AWI524243:AWL524243 AMM524243:AMP524243 ACQ524243:ACT524243 SU524243:SX524243 IY524243:JB524243 C524243:F524243 WVK458707:WVN458707 WLO458707:WLR458707 WBS458707:WBV458707 VRW458707:VRZ458707 VIA458707:VID458707 UYE458707:UYH458707 UOI458707:UOL458707 UEM458707:UEP458707 TUQ458707:TUT458707 TKU458707:TKX458707 TAY458707:TBB458707 SRC458707:SRF458707 SHG458707:SHJ458707 RXK458707:RXN458707 RNO458707:RNR458707 RDS458707:RDV458707 QTW458707:QTZ458707 QKA458707:QKD458707 QAE458707:QAH458707 PQI458707:PQL458707 PGM458707:PGP458707 OWQ458707:OWT458707 OMU458707:OMX458707 OCY458707:ODB458707 NTC458707:NTF458707 NJG458707:NJJ458707 MZK458707:MZN458707 MPO458707:MPR458707 MFS458707:MFV458707 LVW458707:LVZ458707 LMA458707:LMD458707 LCE458707:LCH458707 KSI458707:KSL458707 KIM458707:KIP458707 JYQ458707:JYT458707 JOU458707:JOX458707 JEY458707:JFB458707 IVC458707:IVF458707 ILG458707:ILJ458707 IBK458707:IBN458707 HRO458707:HRR458707 HHS458707:HHV458707 GXW458707:GXZ458707 GOA458707:GOD458707 GEE458707:GEH458707 FUI458707:FUL458707 FKM458707:FKP458707 FAQ458707:FAT458707 EQU458707:EQX458707 EGY458707:EHB458707 DXC458707:DXF458707 DNG458707:DNJ458707 DDK458707:DDN458707 CTO458707:CTR458707 CJS458707:CJV458707 BZW458707:BZZ458707 BQA458707:BQD458707 BGE458707:BGH458707 AWI458707:AWL458707 AMM458707:AMP458707 ACQ458707:ACT458707 SU458707:SX458707 IY458707:JB458707 C458707:F458707 WVK393171:WVN393171 WLO393171:WLR393171 WBS393171:WBV393171 VRW393171:VRZ393171 VIA393171:VID393171 UYE393171:UYH393171 UOI393171:UOL393171 UEM393171:UEP393171 TUQ393171:TUT393171 TKU393171:TKX393171 TAY393171:TBB393171 SRC393171:SRF393171 SHG393171:SHJ393171 RXK393171:RXN393171 RNO393171:RNR393171 RDS393171:RDV393171 QTW393171:QTZ393171 QKA393171:QKD393171 QAE393171:QAH393171 PQI393171:PQL393171 PGM393171:PGP393171 OWQ393171:OWT393171 OMU393171:OMX393171 OCY393171:ODB393171 NTC393171:NTF393171 NJG393171:NJJ393171 MZK393171:MZN393171 MPO393171:MPR393171 MFS393171:MFV393171 LVW393171:LVZ393171 LMA393171:LMD393171 LCE393171:LCH393171 KSI393171:KSL393171 KIM393171:KIP393171 JYQ393171:JYT393171 JOU393171:JOX393171 JEY393171:JFB393171 IVC393171:IVF393171 ILG393171:ILJ393171 IBK393171:IBN393171 HRO393171:HRR393171 HHS393171:HHV393171 GXW393171:GXZ393171 GOA393171:GOD393171 GEE393171:GEH393171 FUI393171:FUL393171 FKM393171:FKP393171 FAQ393171:FAT393171 EQU393171:EQX393171 EGY393171:EHB393171 DXC393171:DXF393171 DNG393171:DNJ393171 DDK393171:DDN393171 CTO393171:CTR393171 CJS393171:CJV393171 BZW393171:BZZ393171 BQA393171:BQD393171 BGE393171:BGH393171 AWI393171:AWL393171 AMM393171:AMP393171 ACQ393171:ACT393171 SU393171:SX393171 IY393171:JB393171 C393171:F393171 WVK327635:WVN327635 WLO327635:WLR327635 WBS327635:WBV327635 VRW327635:VRZ327635 VIA327635:VID327635 UYE327635:UYH327635 UOI327635:UOL327635 UEM327635:UEP327635 TUQ327635:TUT327635 TKU327635:TKX327635 TAY327635:TBB327635 SRC327635:SRF327635 SHG327635:SHJ327635 RXK327635:RXN327635 RNO327635:RNR327635 RDS327635:RDV327635 QTW327635:QTZ327635 QKA327635:QKD327635 QAE327635:QAH327635 PQI327635:PQL327635 PGM327635:PGP327635 OWQ327635:OWT327635 OMU327635:OMX327635 OCY327635:ODB327635 NTC327635:NTF327635 NJG327635:NJJ327635 MZK327635:MZN327635 MPO327635:MPR327635 MFS327635:MFV327635 LVW327635:LVZ327635 LMA327635:LMD327635 LCE327635:LCH327635 KSI327635:KSL327635 KIM327635:KIP327635 JYQ327635:JYT327635 JOU327635:JOX327635 JEY327635:JFB327635 IVC327635:IVF327635 ILG327635:ILJ327635 IBK327635:IBN327635 HRO327635:HRR327635 HHS327635:HHV327635 GXW327635:GXZ327635 GOA327635:GOD327635 GEE327635:GEH327635 FUI327635:FUL327635 FKM327635:FKP327635 FAQ327635:FAT327635 EQU327635:EQX327635 EGY327635:EHB327635 DXC327635:DXF327635 DNG327635:DNJ327635 DDK327635:DDN327635 CTO327635:CTR327635 CJS327635:CJV327635 BZW327635:BZZ327635 BQA327635:BQD327635 BGE327635:BGH327635 AWI327635:AWL327635 AMM327635:AMP327635 ACQ327635:ACT327635 SU327635:SX327635 IY327635:JB327635 C327635:F327635 WVK262099:WVN262099 WLO262099:WLR262099 WBS262099:WBV262099 VRW262099:VRZ262099 VIA262099:VID262099 UYE262099:UYH262099 UOI262099:UOL262099 UEM262099:UEP262099 TUQ262099:TUT262099 TKU262099:TKX262099 TAY262099:TBB262099 SRC262099:SRF262099 SHG262099:SHJ262099 RXK262099:RXN262099 RNO262099:RNR262099 RDS262099:RDV262099 QTW262099:QTZ262099 QKA262099:QKD262099 QAE262099:QAH262099 PQI262099:PQL262099 PGM262099:PGP262099 OWQ262099:OWT262099 OMU262099:OMX262099 OCY262099:ODB262099 NTC262099:NTF262099 NJG262099:NJJ262099 MZK262099:MZN262099 MPO262099:MPR262099 MFS262099:MFV262099 LVW262099:LVZ262099 LMA262099:LMD262099 LCE262099:LCH262099 KSI262099:KSL262099 KIM262099:KIP262099 JYQ262099:JYT262099 JOU262099:JOX262099 JEY262099:JFB262099 IVC262099:IVF262099 ILG262099:ILJ262099 IBK262099:IBN262099 HRO262099:HRR262099 HHS262099:HHV262099 GXW262099:GXZ262099 GOA262099:GOD262099 GEE262099:GEH262099 FUI262099:FUL262099 FKM262099:FKP262099 FAQ262099:FAT262099 EQU262099:EQX262099 EGY262099:EHB262099 DXC262099:DXF262099 DNG262099:DNJ262099 DDK262099:DDN262099 CTO262099:CTR262099 CJS262099:CJV262099 BZW262099:BZZ262099 BQA262099:BQD262099 BGE262099:BGH262099 AWI262099:AWL262099 AMM262099:AMP262099 ACQ262099:ACT262099 SU262099:SX262099 IY262099:JB262099 C262099:F262099 WVK196563:WVN196563 WLO196563:WLR196563 WBS196563:WBV196563 VRW196563:VRZ196563 VIA196563:VID196563 UYE196563:UYH196563 UOI196563:UOL196563 UEM196563:UEP196563 TUQ196563:TUT196563 TKU196563:TKX196563 TAY196563:TBB196563 SRC196563:SRF196563 SHG196563:SHJ196563 RXK196563:RXN196563 RNO196563:RNR196563 RDS196563:RDV196563 QTW196563:QTZ196563 QKA196563:QKD196563 QAE196563:QAH196563 PQI196563:PQL196563 PGM196563:PGP196563 OWQ196563:OWT196563 OMU196563:OMX196563 OCY196563:ODB196563 NTC196563:NTF196563 NJG196563:NJJ196563 MZK196563:MZN196563 MPO196563:MPR196563 MFS196563:MFV196563 LVW196563:LVZ196563 LMA196563:LMD196563 LCE196563:LCH196563 KSI196563:KSL196563 KIM196563:KIP196563 JYQ196563:JYT196563 JOU196563:JOX196563 JEY196563:JFB196563 IVC196563:IVF196563 ILG196563:ILJ196563 IBK196563:IBN196563 HRO196563:HRR196563 HHS196563:HHV196563 GXW196563:GXZ196563 GOA196563:GOD196563 GEE196563:GEH196563 FUI196563:FUL196563 FKM196563:FKP196563 FAQ196563:FAT196563 EQU196563:EQX196563 EGY196563:EHB196563 DXC196563:DXF196563 DNG196563:DNJ196563 DDK196563:DDN196563 CTO196563:CTR196563 CJS196563:CJV196563 BZW196563:BZZ196563 BQA196563:BQD196563 BGE196563:BGH196563 AWI196563:AWL196563 AMM196563:AMP196563 ACQ196563:ACT196563 SU196563:SX196563 IY196563:JB196563 C196563:F196563 WVK131027:WVN131027 WLO131027:WLR131027 WBS131027:WBV131027 VRW131027:VRZ131027 VIA131027:VID131027 UYE131027:UYH131027 UOI131027:UOL131027 UEM131027:UEP131027 TUQ131027:TUT131027 TKU131027:TKX131027 TAY131027:TBB131027 SRC131027:SRF131027 SHG131027:SHJ131027 RXK131027:RXN131027 RNO131027:RNR131027 RDS131027:RDV131027 QTW131027:QTZ131027 QKA131027:QKD131027 QAE131027:QAH131027 PQI131027:PQL131027 PGM131027:PGP131027 OWQ131027:OWT131027 OMU131027:OMX131027 OCY131027:ODB131027 NTC131027:NTF131027 NJG131027:NJJ131027 MZK131027:MZN131027 MPO131027:MPR131027 MFS131027:MFV131027 LVW131027:LVZ131027 LMA131027:LMD131027 LCE131027:LCH131027 KSI131027:KSL131027 KIM131027:KIP131027 JYQ131027:JYT131027 JOU131027:JOX131027 JEY131027:JFB131027 IVC131027:IVF131027 ILG131027:ILJ131027 IBK131027:IBN131027 HRO131027:HRR131027 HHS131027:HHV131027 GXW131027:GXZ131027 GOA131027:GOD131027 GEE131027:GEH131027 FUI131027:FUL131027 FKM131027:FKP131027 FAQ131027:FAT131027 EQU131027:EQX131027 EGY131027:EHB131027 DXC131027:DXF131027 DNG131027:DNJ131027 DDK131027:DDN131027 CTO131027:CTR131027 CJS131027:CJV131027 BZW131027:BZZ131027 BQA131027:BQD131027 BGE131027:BGH131027 AWI131027:AWL131027 AMM131027:AMP131027 ACQ131027:ACT131027 SU131027:SX131027 IY131027:JB131027 C131027:F131027 WVK65491:WVN65491 WLO65491:WLR65491 WBS65491:WBV65491 VRW65491:VRZ65491 VIA65491:VID65491 UYE65491:UYH65491 UOI65491:UOL65491 UEM65491:UEP65491 TUQ65491:TUT65491 TKU65491:TKX65491 TAY65491:TBB65491 SRC65491:SRF65491 SHG65491:SHJ65491 RXK65491:RXN65491 RNO65491:RNR65491 RDS65491:RDV65491 QTW65491:QTZ65491 QKA65491:QKD65491 QAE65491:QAH65491 PQI65491:PQL65491 PGM65491:PGP65491 OWQ65491:OWT65491 OMU65491:OMX65491 OCY65491:ODB65491 NTC65491:NTF65491 NJG65491:NJJ65491 MZK65491:MZN65491 MPO65491:MPR65491 MFS65491:MFV65491 LVW65491:LVZ65491 LMA65491:LMD65491 LCE65491:LCH65491 KSI65491:KSL65491 KIM65491:KIP65491 JYQ65491:JYT65491 JOU65491:JOX65491 JEY65491:JFB65491 IVC65491:IVF65491 ILG65491:ILJ65491 IBK65491:IBN65491 HRO65491:HRR65491 HHS65491:HHV65491 GXW65491:GXZ65491 GOA65491:GOD65491 GEE65491:GEH65491 FUI65491:FUL65491 FKM65491:FKP65491 FAQ65491:FAT65491 EQU65491:EQX65491 EGY65491:EHB65491 DXC65491:DXF65491 DNG65491:DNJ65491 DDK65491:DDN65491 CTO65491:CTR65491 CJS65491:CJV65491 BZW65491:BZZ65491 BQA65491:BQD65491 BGE65491:BGH65491 AWI65491:AWL65491 N65491:Q65491 WVV983112:WVY983112 WLZ983112:WMC983112 WCD983112:WCG983112 VSH983112:VSK983112 VIL983112:VIO983112 UYP983112:UYS983112 UOT983112:UOW983112 UEX983112:UFA983112 TVB983112:TVE983112 TLF983112:TLI983112 TBJ983112:TBM983112 SRN983112:SRQ983112 SHR983112:SHU983112 RXV983112:RXY983112 RNZ983112:ROC983112 RED983112:REG983112 QUH983112:QUK983112 QKL983112:QKO983112 QAP983112:QAS983112 PQT983112:PQW983112 PGX983112:PHA983112 OXB983112:OXE983112 ONF983112:ONI983112 ODJ983112:ODM983112 NTN983112:NTQ983112 NJR983112:NJU983112 MZV983112:MZY983112 MPZ983112:MQC983112 MGD983112:MGG983112 LWH983112:LWK983112 LML983112:LMO983112 LCP983112:LCS983112 KST983112:KSW983112 KIX983112:KJA983112 JZB983112:JZE983112 JPF983112:JPI983112 JFJ983112:JFM983112 IVN983112:IVQ983112 ILR983112:ILU983112 IBV983112:IBY983112 HRZ983112:HSC983112 HID983112:HIG983112 GYH983112:GYK983112 GOL983112:GOO983112 GEP983112:GES983112 FUT983112:FUW983112 FKX983112:FLA983112 FBB983112:FBE983112 ERF983112:ERI983112 EHJ983112:EHM983112 DXN983112:DXQ983112 DNR983112:DNU983112 DDV983112:DDY983112 CTZ983112:CUC983112 CKD983112:CKG983112 CAH983112:CAK983112 BQL983112:BQO983112 BGP983112:BGS983112 AWT983112:AWW983112 AMX983112:ANA983112 ADB983112:ADE983112 TF983112:TI983112 JJ983112:JM983112 N983112:Q983112 WVV917576:WVY917576 WLZ917576:WMC917576 WCD917576:WCG917576 VSH917576:VSK917576 VIL917576:VIO917576 UYP917576:UYS917576 UOT917576:UOW917576 UEX917576:UFA917576 TVB917576:TVE917576 TLF917576:TLI917576 TBJ917576:TBM917576 SRN917576:SRQ917576 SHR917576:SHU917576 RXV917576:RXY917576 RNZ917576:ROC917576 RED917576:REG917576 QUH917576:QUK917576 QKL917576:QKO917576 QAP917576:QAS917576 PQT917576:PQW917576 PGX917576:PHA917576 OXB917576:OXE917576 ONF917576:ONI917576 ODJ917576:ODM917576 NTN917576:NTQ917576 NJR917576:NJU917576 MZV917576:MZY917576 MPZ917576:MQC917576 MGD917576:MGG917576 LWH917576:LWK917576 LML917576:LMO917576 LCP917576:LCS917576 KST917576:KSW917576 KIX917576:KJA917576 JZB917576:JZE917576 JPF917576:JPI917576 JFJ917576:JFM917576 IVN917576:IVQ917576 ILR917576:ILU917576 IBV917576:IBY917576 HRZ917576:HSC917576 HID917576:HIG917576 GYH917576:GYK917576 GOL917576:GOO917576 GEP917576:GES917576 FUT917576:FUW917576 FKX917576:FLA917576 FBB917576:FBE917576 ERF917576:ERI917576 EHJ917576:EHM917576 DXN917576:DXQ917576 DNR917576:DNU917576 DDV917576:DDY917576 CTZ917576:CUC917576 CKD917576:CKG917576 CAH917576:CAK917576 BQL917576:BQO917576 BGP917576:BGS917576 AWT917576:AWW917576 AMX917576:ANA917576 ADB917576:ADE917576 TF917576:TI917576 JJ917576:JM917576 N917576:Q917576 WVV852040:WVY852040 WLZ852040:WMC852040 WCD852040:WCG852040 VSH852040:VSK852040 VIL852040:VIO852040 UYP852040:UYS852040 UOT852040:UOW852040 UEX852040:UFA852040 TVB852040:TVE852040 TLF852040:TLI852040 TBJ852040:TBM852040 SRN852040:SRQ852040 SHR852040:SHU852040 RXV852040:RXY852040 RNZ852040:ROC852040 RED852040:REG852040 QUH852040:QUK852040 QKL852040:QKO852040 QAP852040:QAS852040 PQT852040:PQW852040 PGX852040:PHA852040 OXB852040:OXE852040 ONF852040:ONI852040 ODJ852040:ODM852040 NTN852040:NTQ852040 NJR852040:NJU852040 MZV852040:MZY852040 MPZ852040:MQC852040 MGD852040:MGG852040 LWH852040:LWK852040 LML852040:LMO852040 LCP852040:LCS852040 KST852040:KSW852040 KIX852040:KJA852040 JZB852040:JZE852040 JPF852040:JPI852040 JFJ852040:JFM852040 IVN852040:IVQ852040 ILR852040:ILU852040 IBV852040:IBY852040 HRZ852040:HSC852040 HID852040:HIG852040 GYH852040:GYK852040 GOL852040:GOO852040 GEP852040:GES852040 FUT852040:FUW852040 FKX852040:FLA852040 FBB852040:FBE852040 ERF852040:ERI852040 EHJ852040:EHM852040 DXN852040:DXQ852040 DNR852040:DNU852040 DDV852040:DDY852040 CTZ852040:CUC852040 CKD852040:CKG852040 CAH852040:CAK852040 BQL852040:BQO852040 BGP852040:BGS852040 AWT852040:AWW852040 AMX852040:ANA852040 ADB852040:ADE852040 TF852040:TI852040 JJ852040:JM852040 N852040:Q852040 WVV786504:WVY786504 WLZ786504:WMC786504 WCD786504:WCG786504 VSH786504:VSK786504 VIL786504:VIO786504 UYP786504:UYS786504 UOT786504:UOW786504 UEX786504:UFA786504 TVB786504:TVE786504 TLF786504:TLI786504 TBJ786504:TBM786504 SRN786504:SRQ786504 SHR786504:SHU786504 RXV786504:RXY786504 RNZ786504:ROC786504 RED786504:REG786504 QUH786504:QUK786504 QKL786504:QKO786504 QAP786504:QAS786504 PQT786504:PQW786504 PGX786504:PHA786504 OXB786504:OXE786504 ONF786504:ONI786504 ODJ786504:ODM786504 NTN786504:NTQ786504 NJR786504:NJU786504 MZV786504:MZY786504 MPZ786504:MQC786504 MGD786504:MGG786504 LWH786504:LWK786504 LML786504:LMO786504 LCP786504:LCS786504 KST786504:KSW786504 KIX786504:KJA786504 JZB786504:JZE786504 JPF786504:JPI786504 JFJ786504:JFM786504 IVN786504:IVQ786504 ILR786504:ILU786504 IBV786504:IBY786504 HRZ786504:HSC786504 HID786504:HIG786504 GYH786504:GYK786504 GOL786504:GOO786504 GEP786504:GES786504 FUT786504:FUW786504 FKX786504:FLA786504 FBB786504:FBE786504 ERF786504:ERI786504 EHJ786504:EHM786504 DXN786504:DXQ786504 DNR786504:DNU786504 DDV786504:DDY786504 CTZ786504:CUC786504 CKD786504:CKG786504 CAH786504:CAK786504 BQL786504:BQO786504 BGP786504:BGS786504 AWT786504:AWW786504 AMX786504:ANA786504 ADB786504:ADE786504 TF786504:TI786504 JJ786504:JM786504 N786504:Q786504 WVV720968:WVY720968 WLZ720968:WMC720968 WCD720968:WCG720968 VSH720968:VSK720968 VIL720968:VIO720968 UYP720968:UYS720968 UOT720968:UOW720968 UEX720968:UFA720968 TVB720968:TVE720968 TLF720968:TLI720968 TBJ720968:TBM720968 SRN720968:SRQ720968 SHR720968:SHU720968 RXV720968:RXY720968 RNZ720968:ROC720968 RED720968:REG720968 QUH720968:QUK720968 QKL720968:QKO720968 QAP720968:QAS720968 PQT720968:PQW720968 PGX720968:PHA720968 OXB720968:OXE720968 ONF720968:ONI720968 ODJ720968:ODM720968 NTN720968:NTQ720968 NJR720968:NJU720968 MZV720968:MZY720968 MPZ720968:MQC720968 MGD720968:MGG720968 LWH720968:LWK720968 LML720968:LMO720968 LCP720968:LCS720968 KST720968:KSW720968 KIX720968:KJA720968 JZB720968:JZE720968 JPF720968:JPI720968 JFJ720968:JFM720968 IVN720968:IVQ720968 ILR720968:ILU720968 IBV720968:IBY720968 HRZ720968:HSC720968 HID720968:HIG720968 GYH720968:GYK720968 GOL720968:GOO720968 GEP720968:GES720968 FUT720968:FUW720968 FKX720968:FLA720968 FBB720968:FBE720968 ERF720968:ERI720968 EHJ720968:EHM720968 DXN720968:DXQ720968 DNR720968:DNU720968 DDV720968:DDY720968 CTZ720968:CUC720968 CKD720968:CKG720968 CAH720968:CAK720968 BQL720968:BQO720968 BGP720968:BGS720968 AWT720968:AWW720968 AMX720968:ANA720968 ADB720968:ADE720968 TF720968:TI720968 JJ720968:JM720968 N720968:Q720968 WVV655432:WVY655432 WLZ655432:WMC655432 WCD655432:WCG655432 VSH655432:VSK655432 VIL655432:VIO655432 UYP655432:UYS655432 UOT655432:UOW655432 UEX655432:UFA655432 TVB655432:TVE655432 TLF655432:TLI655432 TBJ655432:TBM655432 SRN655432:SRQ655432 SHR655432:SHU655432 RXV655432:RXY655432 RNZ655432:ROC655432 RED655432:REG655432 QUH655432:QUK655432 QKL655432:QKO655432 QAP655432:QAS655432 PQT655432:PQW655432 PGX655432:PHA655432 OXB655432:OXE655432 ONF655432:ONI655432 ODJ655432:ODM655432 NTN655432:NTQ655432 NJR655432:NJU655432 MZV655432:MZY655432 MPZ655432:MQC655432 MGD655432:MGG655432 LWH655432:LWK655432 LML655432:LMO655432 LCP655432:LCS655432 KST655432:KSW655432 KIX655432:KJA655432 JZB655432:JZE655432 JPF655432:JPI655432 JFJ655432:JFM655432 IVN655432:IVQ655432 ILR655432:ILU655432 IBV655432:IBY655432 HRZ655432:HSC655432 HID655432:HIG655432 GYH655432:GYK655432 GOL655432:GOO655432 GEP655432:GES655432 FUT655432:FUW655432 FKX655432:FLA655432 FBB655432:FBE655432 ERF655432:ERI655432 EHJ655432:EHM655432 DXN655432:DXQ655432 DNR655432:DNU655432 DDV655432:DDY655432 CTZ655432:CUC655432 CKD655432:CKG655432 CAH655432:CAK655432 BQL655432:BQO655432 BGP655432:BGS655432 AWT655432:AWW655432 AMX655432:ANA655432 ADB655432:ADE655432 TF655432:TI655432 JJ655432:JM655432 N655432:Q655432 WVV589896:WVY589896 WLZ589896:WMC589896 WCD589896:WCG589896 VSH589896:VSK589896 VIL589896:VIO589896 UYP589896:UYS589896 UOT589896:UOW589896 UEX589896:UFA589896 TVB589896:TVE589896 TLF589896:TLI589896 TBJ589896:TBM589896 SRN589896:SRQ589896 SHR589896:SHU589896 RXV589896:RXY589896 RNZ589896:ROC589896 RED589896:REG589896 QUH589896:QUK589896 QKL589896:QKO589896 QAP589896:QAS589896 PQT589896:PQW589896 PGX589896:PHA589896 OXB589896:OXE589896 ONF589896:ONI589896 ODJ589896:ODM589896 NTN589896:NTQ589896 NJR589896:NJU589896 MZV589896:MZY589896 MPZ589896:MQC589896 MGD589896:MGG589896 LWH589896:LWK589896 LML589896:LMO589896 LCP589896:LCS589896 KST589896:KSW589896 KIX589896:KJA589896 JZB589896:JZE589896 JPF589896:JPI589896 JFJ589896:JFM589896 IVN589896:IVQ589896 ILR589896:ILU589896 IBV589896:IBY589896 HRZ589896:HSC589896 HID589896:HIG589896 GYH589896:GYK589896 GOL589896:GOO589896 GEP589896:GES589896 FUT589896:FUW589896 FKX589896:FLA589896 FBB589896:FBE589896 ERF589896:ERI589896 EHJ589896:EHM589896 DXN589896:DXQ589896 DNR589896:DNU589896 DDV589896:DDY589896 CTZ589896:CUC589896 CKD589896:CKG589896 CAH589896:CAK589896 BQL589896:BQO589896 BGP589896:BGS589896 AWT589896:AWW589896 AMX589896:ANA589896 ADB589896:ADE589896 TF589896:TI589896 JJ589896:JM589896 N589896:Q589896 WVV524360:WVY524360 WLZ524360:WMC524360 WCD524360:WCG524360 VSH524360:VSK524360 VIL524360:VIO524360 UYP524360:UYS524360 UOT524360:UOW524360 UEX524360:UFA524360 TVB524360:TVE524360 TLF524360:TLI524360 TBJ524360:TBM524360 SRN524360:SRQ524360 SHR524360:SHU524360 RXV524360:RXY524360 RNZ524360:ROC524360 RED524360:REG524360 QUH524360:QUK524360 QKL524360:QKO524360 QAP524360:QAS524360 PQT524360:PQW524360 PGX524360:PHA524360 OXB524360:OXE524360 ONF524360:ONI524360 ODJ524360:ODM524360 NTN524360:NTQ524360 NJR524360:NJU524360 MZV524360:MZY524360 MPZ524360:MQC524360 MGD524360:MGG524360 LWH524360:LWK524360 LML524360:LMO524360 LCP524360:LCS524360 KST524360:KSW524360 KIX524360:KJA524360 JZB524360:JZE524360 JPF524360:JPI524360 JFJ524360:JFM524360 IVN524360:IVQ524360 ILR524360:ILU524360 IBV524360:IBY524360 HRZ524360:HSC524360 HID524360:HIG524360 GYH524360:GYK524360 GOL524360:GOO524360 GEP524360:GES524360 FUT524360:FUW524360 FKX524360:FLA524360 FBB524360:FBE524360 ERF524360:ERI524360 EHJ524360:EHM524360 DXN524360:DXQ524360 DNR524360:DNU524360 DDV524360:DDY524360 CTZ524360:CUC524360 CKD524360:CKG524360 CAH524360:CAK524360 BQL524360:BQO524360 BGP524360:BGS524360 AWT524360:AWW524360 AMX524360:ANA524360 ADB524360:ADE524360 TF524360:TI524360 JJ524360:JM524360 N524360:Q524360 WVV458824:WVY458824 WLZ458824:WMC458824 WCD458824:WCG458824 VSH458824:VSK458824 VIL458824:VIO458824 UYP458824:UYS458824 UOT458824:UOW458824 UEX458824:UFA458824 TVB458824:TVE458824 TLF458824:TLI458824 TBJ458824:TBM458824 SRN458824:SRQ458824 SHR458824:SHU458824 RXV458824:RXY458824 RNZ458824:ROC458824 RED458824:REG458824 QUH458824:QUK458824 QKL458824:QKO458824 QAP458824:QAS458824 PQT458824:PQW458824 PGX458824:PHA458824 OXB458824:OXE458824 ONF458824:ONI458824 ODJ458824:ODM458824 NTN458824:NTQ458824 NJR458824:NJU458824 MZV458824:MZY458824 MPZ458824:MQC458824 MGD458824:MGG458824 LWH458824:LWK458824 LML458824:LMO458824 LCP458824:LCS458824 KST458824:KSW458824 KIX458824:KJA458824 JZB458824:JZE458824 JPF458824:JPI458824 JFJ458824:JFM458824 IVN458824:IVQ458824 ILR458824:ILU458824 IBV458824:IBY458824 HRZ458824:HSC458824 HID458824:HIG458824 GYH458824:GYK458824 GOL458824:GOO458824 GEP458824:GES458824 FUT458824:FUW458824 FKX458824:FLA458824 FBB458824:FBE458824 ERF458824:ERI458824 EHJ458824:EHM458824 DXN458824:DXQ458824 DNR458824:DNU458824 DDV458824:DDY458824 CTZ458824:CUC458824 CKD458824:CKG458824 CAH458824:CAK458824 BQL458824:BQO458824 BGP458824:BGS458824 AWT458824:AWW458824 AMX458824:ANA458824 ADB458824:ADE458824 TF458824:TI458824 JJ458824:JM458824 N458824:Q458824 WVV393288:WVY393288 WLZ393288:WMC393288 WCD393288:WCG393288 VSH393288:VSK393288 VIL393288:VIO393288 UYP393288:UYS393288 UOT393288:UOW393288 UEX393288:UFA393288 TVB393288:TVE393288 TLF393288:TLI393288 TBJ393288:TBM393288 SRN393288:SRQ393288 SHR393288:SHU393288 RXV393288:RXY393288 RNZ393288:ROC393288 RED393288:REG393288 QUH393288:QUK393288 QKL393288:QKO393288 QAP393288:QAS393288 PQT393288:PQW393288 PGX393288:PHA393288 OXB393288:OXE393288 ONF393288:ONI393288 ODJ393288:ODM393288 NTN393288:NTQ393288 NJR393288:NJU393288 MZV393288:MZY393288 MPZ393288:MQC393288 MGD393288:MGG393288 LWH393288:LWK393288 LML393288:LMO393288 LCP393288:LCS393288 KST393288:KSW393288 KIX393288:KJA393288 JZB393288:JZE393288 JPF393288:JPI393288 JFJ393288:JFM393288 IVN393288:IVQ393288 ILR393288:ILU393288 IBV393288:IBY393288 HRZ393288:HSC393288 HID393288:HIG393288 GYH393288:GYK393288 GOL393288:GOO393288 GEP393288:GES393288 FUT393288:FUW393288 FKX393288:FLA393288 FBB393288:FBE393288 ERF393288:ERI393288 EHJ393288:EHM393288 DXN393288:DXQ393288 DNR393288:DNU393288 DDV393288:DDY393288 CTZ393288:CUC393288 CKD393288:CKG393288 CAH393288:CAK393288 BQL393288:BQO393288 BGP393288:BGS393288 AWT393288:AWW393288 AMX393288:ANA393288 ADB393288:ADE393288 TF393288:TI393288 JJ393288:JM393288 N393288:Q393288 WVV327752:WVY327752 WLZ327752:WMC327752 WCD327752:WCG327752 VSH327752:VSK327752 VIL327752:VIO327752 UYP327752:UYS327752 UOT327752:UOW327752 UEX327752:UFA327752 TVB327752:TVE327752 TLF327752:TLI327752 TBJ327752:TBM327752 SRN327752:SRQ327752 SHR327752:SHU327752 RXV327752:RXY327752 RNZ327752:ROC327752 RED327752:REG327752 QUH327752:QUK327752 QKL327752:QKO327752 QAP327752:QAS327752 PQT327752:PQW327752 PGX327752:PHA327752 OXB327752:OXE327752 ONF327752:ONI327752 ODJ327752:ODM327752 NTN327752:NTQ327752 NJR327752:NJU327752 MZV327752:MZY327752 MPZ327752:MQC327752 MGD327752:MGG327752 LWH327752:LWK327752 LML327752:LMO327752 LCP327752:LCS327752 KST327752:KSW327752 KIX327752:KJA327752 JZB327752:JZE327752 JPF327752:JPI327752 JFJ327752:JFM327752 IVN327752:IVQ327752 ILR327752:ILU327752 IBV327752:IBY327752 HRZ327752:HSC327752 HID327752:HIG327752 GYH327752:GYK327752 GOL327752:GOO327752 GEP327752:GES327752 FUT327752:FUW327752 FKX327752:FLA327752 FBB327752:FBE327752 ERF327752:ERI327752 EHJ327752:EHM327752 DXN327752:DXQ327752 DNR327752:DNU327752 DDV327752:DDY327752 CTZ327752:CUC327752 CKD327752:CKG327752 CAH327752:CAK327752 BQL327752:BQO327752 BGP327752:BGS327752 AWT327752:AWW327752 AMX327752:ANA327752 ADB327752:ADE327752 TF327752:TI327752 JJ327752:JM327752 N327752:Q327752 WVV262216:WVY262216 WLZ262216:WMC262216 WCD262216:WCG262216 VSH262216:VSK262216 VIL262216:VIO262216 UYP262216:UYS262216 UOT262216:UOW262216 UEX262216:UFA262216 TVB262216:TVE262216 TLF262216:TLI262216 TBJ262216:TBM262216 SRN262216:SRQ262216 SHR262216:SHU262216 RXV262216:RXY262216 RNZ262216:ROC262216 RED262216:REG262216 QUH262216:QUK262216 QKL262216:QKO262216 QAP262216:QAS262216 PQT262216:PQW262216 PGX262216:PHA262216 OXB262216:OXE262216 ONF262216:ONI262216 ODJ262216:ODM262216 NTN262216:NTQ262216 NJR262216:NJU262216 MZV262216:MZY262216 MPZ262216:MQC262216 MGD262216:MGG262216 LWH262216:LWK262216 LML262216:LMO262216 LCP262216:LCS262216 KST262216:KSW262216 KIX262216:KJA262216 JZB262216:JZE262216 JPF262216:JPI262216 JFJ262216:JFM262216 IVN262216:IVQ262216 ILR262216:ILU262216 IBV262216:IBY262216 HRZ262216:HSC262216 HID262216:HIG262216 GYH262216:GYK262216 GOL262216:GOO262216 GEP262216:GES262216 FUT262216:FUW262216 FKX262216:FLA262216 FBB262216:FBE262216 ERF262216:ERI262216 EHJ262216:EHM262216 DXN262216:DXQ262216 DNR262216:DNU262216 DDV262216:DDY262216 CTZ262216:CUC262216 CKD262216:CKG262216 CAH262216:CAK262216 BQL262216:BQO262216 BGP262216:BGS262216 AWT262216:AWW262216 AMX262216:ANA262216 ADB262216:ADE262216 TF262216:TI262216 JJ262216:JM262216 N262216:Q262216 WVV196680:WVY196680 WLZ196680:WMC196680 WCD196680:WCG196680 VSH196680:VSK196680 VIL196680:VIO196680 UYP196680:UYS196680 UOT196680:UOW196680 UEX196680:UFA196680 TVB196680:TVE196680 TLF196680:TLI196680 TBJ196680:TBM196680 SRN196680:SRQ196680 SHR196680:SHU196680 RXV196680:RXY196680 RNZ196680:ROC196680 RED196680:REG196680 QUH196680:QUK196680 QKL196680:QKO196680 QAP196680:QAS196680 PQT196680:PQW196680 PGX196680:PHA196680 OXB196680:OXE196680 ONF196680:ONI196680 ODJ196680:ODM196680 NTN196680:NTQ196680 NJR196680:NJU196680 MZV196680:MZY196680 MPZ196680:MQC196680 MGD196680:MGG196680 LWH196680:LWK196680 LML196680:LMO196680 LCP196680:LCS196680 KST196680:KSW196680 KIX196680:KJA196680 JZB196680:JZE196680 JPF196680:JPI196680 JFJ196680:JFM196680 IVN196680:IVQ196680 ILR196680:ILU196680 IBV196680:IBY196680 HRZ196680:HSC196680 HID196680:HIG196680 GYH196680:GYK196680 GOL196680:GOO196680 GEP196680:GES196680 FUT196680:FUW196680 FKX196680:FLA196680 FBB196680:FBE196680 ERF196680:ERI196680 EHJ196680:EHM196680 DXN196680:DXQ196680 DNR196680:DNU196680 DDV196680:DDY196680 CTZ196680:CUC196680 CKD196680:CKG196680 CAH196680:CAK196680 BQL196680:BQO196680 BGP196680:BGS196680 AWT196680:AWW196680 AMX196680:ANA196680 ADB196680:ADE196680 TF196680:TI196680 JJ196680:JM196680 N196680:Q196680 WVV131144:WVY131144 WLZ131144:WMC131144 WCD131144:WCG131144 VSH131144:VSK131144 VIL131144:VIO131144 UYP131144:UYS131144 UOT131144:UOW131144 UEX131144:UFA131144 TVB131144:TVE131144 TLF131144:TLI131144 TBJ131144:TBM131144 SRN131144:SRQ131144 SHR131144:SHU131144 RXV131144:RXY131144 RNZ131144:ROC131144 RED131144:REG131144 QUH131144:QUK131144 QKL131144:QKO131144 QAP131144:QAS131144 PQT131144:PQW131144 PGX131144:PHA131144 OXB131144:OXE131144 ONF131144:ONI131144 ODJ131144:ODM131144 NTN131144:NTQ131144 NJR131144:NJU131144 MZV131144:MZY131144 MPZ131144:MQC131144 MGD131144:MGG131144 LWH131144:LWK131144 LML131144:LMO131144 LCP131144:LCS131144 KST131144:KSW131144 KIX131144:KJA131144 JZB131144:JZE131144 JPF131144:JPI131144 JFJ131144:JFM131144 IVN131144:IVQ131144 ILR131144:ILU131144 IBV131144:IBY131144 HRZ131144:HSC131144 HID131144:HIG131144 GYH131144:GYK131144 GOL131144:GOO131144 GEP131144:GES131144 FUT131144:FUW131144 FKX131144:FLA131144 FBB131144:FBE131144 ERF131144:ERI131144 EHJ131144:EHM131144 DXN131144:DXQ131144 DNR131144:DNU131144 DDV131144:DDY131144 CTZ131144:CUC131144 CKD131144:CKG131144 CAH131144:CAK131144 BQL131144:BQO131144 BGP131144:BGS131144 AWT131144:AWW131144 AMX131144:ANA131144 ADB131144:ADE131144 TF131144:TI131144 JJ131144:JM131144 N131144:Q131144 WVV65608:WVY65608 WLZ65608:WMC65608 WCD65608:WCG65608 VSH65608:VSK65608 VIL65608:VIO65608 UYP65608:UYS65608 UOT65608:UOW65608 UEX65608:UFA65608 TVB65608:TVE65608 TLF65608:TLI65608 TBJ65608:TBM65608 SRN65608:SRQ65608 SHR65608:SHU65608 RXV65608:RXY65608 RNZ65608:ROC65608 RED65608:REG65608 QUH65608:QUK65608 QKL65608:QKO65608 QAP65608:QAS65608 PQT65608:PQW65608 PGX65608:PHA65608 OXB65608:OXE65608 ONF65608:ONI65608 ODJ65608:ODM65608 NTN65608:NTQ65608 NJR65608:NJU65608 MZV65608:MZY65608 MPZ65608:MQC65608 MGD65608:MGG65608 LWH65608:LWK65608 LML65608:LMO65608 LCP65608:LCS65608 KST65608:KSW65608 KIX65608:KJA65608 JZB65608:JZE65608 JPF65608:JPI65608 JFJ65608:JFM65608 IVN65608:IVQ65608 ILR65608:ILU65608 IBV65608:IBY65608 HRZ65608:HSC65608 HID65608:HIG65608 GYH65608:GYK65608 GOL65608:GOO65608 GEP65608:GES65608 FUT65608:FUW65608 FKX65608:FLA65608 FBB65608:FBE65608 ERF65608:ERI65608 EHJ65608:EHM65608 DXN65608:DXQ65608 DNR65608:DNU65608 DDV65608:DDY65608 CTZ65608:CUC65608 CKD65608:CKG65608 CAH65608:CAK65608 BQL65608:BQO65608 BGP65608:BGS65608 AWT65608:AWW65608 AMX65608:ANA65608 ADB65608:ADE65608 TF65608:TI65608 JJ65608:JM65608 N65608:Q65608 WVV72:WVY72 WLZ72:WMC72 WCD72:WCG72 VSH72:VSK72 VIL72:VIO72 UYP72:UYS72 UOT72:UOW72 UEX72:UFA72 TVB72:TVE72 TLF72:TLI72 TBJ72:TBM72 SRN72:SRQ72 SHR72:SHU72 RXV72:RXY72 RNZ72:ROC72 RED72:REG72 QUH72:QUK72 QKL72:QKO72 QAP72:QAS72 PQT72:PQW72 PGX72:PHA72 OXB72:OXE72 ONF72:ONI72 ODJ72:ODM72 NTN72:NTQ72 NJR72:NJU72 MZV72:MZY72 MPZ72:MQC72 MGD72:MGG72 LWH72:LWK72 LML72:LMO72 LCP72:LCS72 KST72:KSW72 KIX72:KJA72 JZB72:JZE72 JPF72:JPI72 JFJ72:JFM72 IVN72:IVQ72 ILR72:ILU72 IBV72:IBY72 HRZ72:HSC72 HID72:HIG72 GYH72:GYK72 GOL72:GOO72 GEP72:GES72 FUT72:FUW72 FKX72:FLA72 FBB72:FBE72 ERF72:ERI72 EHJ72:EHM72 DXN72:DXQ72 DNR72:DNU72 DDV72:DDY72 CTZ72:CUC72 CKD72:CKG72 CAH72:CAK72 BQL72:BQO72 BGP72:BGS72 AWT72:AWW72 AMX72:ANA72 ADB72:ADE72 TF72:TI72 JJ72:JM72 TF65491:TI65491 WVV983110:WVY983110 WLZ983110:WMC983110 WCD983110:WCG983110 VSH983110:VSK983110 VIL983110:VIO983110 UYP983110:UYS983110 UOT983110:UOW983110 UEX983110:UFA983110 TVB983110:TVE983110 TLF983110:TLI983110 TBJ983110:TBM983110 SRN983110:SRQ983110 SHR983110:SHU983110 RXV983110:RXY983110 RNZ983110:ROC983110 RED983110:REG983110 QUH983110:QUK983110 QKL983110:QKO983110 QAP983110:QAS983110 PQT983110:PQW983110 PGX983110:PHA983110 OXB983110:OXE983110 ONF983110:ONI983110 ODJ983110:ODM983110 NTN983110:NTQ983110 NJR983110:NJU983110 MZV983110:MZY983110 MPZ983110:MQC983110 MGD983110:MGG983110 LWH983110:LWK983110 LML983110:LMO983110 LCP983110:LCS983110 KST983110:KSW983110 KIX983110:KJA983110 JZB983110:JZE983110 JPF983110:JPI983110 JFJ983110:JFM983110 IVN983110:IVQ983110 ILR983110:ILU983110 IBV983110:IBY983110 HRZ983110:HSC983110 HID983110:HIG983110 GYH983110:GYK983110 GOL983110:GOO983110 GEP983110:GES983110 FUT983110:FUW983110 FKX983110:FLA983110 FBB983110:FBE983110 ERF983110:ERI983110 EHJ983110:EHM983110 DXN983110:DXQ983110 DNR983110:DNU983110 DDV983110:DDY983110 CTZ983110:CUC983110 CKD983110:CKG983110 CAH983110:CAK983110 BQL983110:BQO983110 BGP983110:BGS983110 AWT983110:AWW983110 AMX983110:ANA983110 ADB983110:ADE983110 TF983110:TI983110 JJ983110:JM983110 N983110:Q983110 WVV917574:WVY917574 WLZ917574:WMC917574 WCD917574:WCG917574 VSH917574:VSK917574 VIL917574:VIO917574 UYP917574:UYS917574 UOT917574:UOW917574 UEX917574:UFA917574 TVB917574:TVE917574 TLF917574:TLI917574 TBJ917574:TBM917574 SRN917574:SRQ917574 SHR917574:SHU917574 RXV917574:RXY917574 RNZ917574:ROC917574 RED917574:REG917574 QUH917574:QUK917574 QKL917574:QKO917574 QAP917574:QAS917574 PQT917574:PQW917574 PGX917574:PHA917574 OXB917574:OXE917574 ONF917574:ONI917574 ODJ917574:ODM917574 NTN917574:NTQ917574 NJR917574:NJU917574 MZV917574:MZY917574 MPZ917574:MQC917574 MGD917574:MGG917574 LWH917574:LWK917574 LML917574:LMO917574 LCP917574:LCS917574 KST917574:KSW917574 KIX917574:KJA917574 JZB917574:JZE917574 JPF917574:JPI917574 JFJ917574:JFM917574 IVN917574:IVQ917574 ILR917574:ILU917574 IBV917574:IBY917574 HRZ917574:HSC917574 HID917574:HIG917574 GYH917574:GYK917574 GOL917574:GOO917574 GEP917574:GES917574 FUT917574:FUW917574 FKX917574:FLA917574 FBB917574:FBE917574 ERF917574:ERI917574 EHJ917574:EHM917574 DXN917574:DXQ917574 DNR917574:DNU917574 DDV917574:DDY917574 CTZ917574:CUC917574 CKD917574:CKG917574 CAH917574:CAK917574 BQL917574:BQO917574 BGP917574:BGS917574 AWT917574:AWW917574 AMX917574:ANA917574 ADB917574:ADE917574 TF917574:TI917574 JJ917574:JM917574 N917574:Q917574 WVV852038:WVY852038 WLZ852038:WMC852038 WCD852038:WCG852038 VSH852038:VSK852038 VIL852038:VIO852038 UYP852038:UYS852038 UOT852038:UOW852038 UEX852038:UFA852038 TVB852038:TVE852038 TLF852038:TLI852038 TBJ852038:TBM852038 SRN852038:SRQ852038 SHR852038:SHU852038 RXV852038:RXY852038 RNZ852038:ROC852038 RED852038:REG852038 QUH852038:QUK852038 QKL852038:QKO852038 QAP852038:QAS852038 PQT852038:PQW852038 PGX852038:PHA852038 OXB852038:OXE852038 ONF852038:ONI852038 ODJ852038:ODM852038 NTN852038:NTQ852038 NJR852038:NJU852038 MZV852038:MZY852038 MPZ852038:MQC852038 MGD852038:MGG852038 LWH852038:LWK852038 LML852038:LMO852038 LCP852038:LCS852038 KST852038:KSW852038 KIX852038:KJA852038 JZB852038:JZE852038 JPF852038:JPI852038 JFJ852038:JFM852038 IVN852038:IVQ852038 ILR852038:ILU852038 IBV852038:IBY852038 HRZ852038:HSC852038 HID852038:HIG852038 GYH852038:GYK852038 GOL852038:GOO852038 GEP852038:GES852038 FUT852038:FUW852038 FKX852038:FLA852038 FBB852038:FBE852038 ERF852038:ERI852038 EHJ852038:EHM852038 DXN852038:DXQ852038 DNR852038:DNU852038 DDV852038:DDY852038 CTZ852038:CUC852038 CKD852038:CKG852038 CAH852038:CAK852038 BQL852038:BQO852038 BGP852038:BGS852038 AWT852038:AWW852038 AMX852038:ANA852038 ADB852038:ADE852038 TF852038:TI852038 JJ852038:JM852038 N852038:Q852038 WVV786502:WVY786502 WLZ786502:WMC786502 WCD786502:WCG786502 VSH786502:VSK786502 VIL786502:VIO786502 UYP786502:UYS786502 UOT786502:UOW786502 UEX786502:UFA786502 TVB786502:TVE786502 TLF786502:TLI786502 TBJ786502:TBM786502 SRN786502:SRQ786502 SHR786502:SHU786502 RXV786502:RXY786502 RNZ786502:ROC786502 RED786502:REG786502 QUH786502:QUK786502 QKL786502:QKO786502 QAP786502:QAS786502 PQT786502:PQW786502 PGX786502:PHA786502 OXB786502:OXE786502 ONF786502:ONI786502 ODJ786502:ODM786502 NTN786502:NTQ786502 NJR786502:NJU786502 MZV786502:MZY786502 MPZ786502:MQC786502 MGD786502:MGG786502 LWH786502:LWK786502 LML786502:LMO786502 LCP786502:LCS786502 KST786502:KSW786502 KIX786502:KJA786502 JZB786502:JZE786502 JPF786502:JPI786502 JFJ786502:JFM786502 IVN786502:IVQ786502 ILR786502:ILU786502 IBV786502:IBY786502 HRZ786502:HSC786502 HID786502:HIG786502 GYH786502:GYK786502 GOL786502:GOO786502 GEP786502:GES786502 FUT786502:FUW786502 FKX786502:FLA786502 FBB786502:FBE786502 ERF786502:ERI786502 EHJ786502:EHM786502 DXN786502:DXQ786502 DNR786502:DNU786502 DDV786502:DDY786502 CTZ786502:CUC786502 CKD786502:CKG786502 CAH786502:CAK786502 BQL786502:BQO786502 BGP786502:BGS786502 AWT786502:AWW786502 AMX786502:ANA786502 ADB786502:ADE786502 TF786502:TI786502 JJ786502:JM786502 N786502:Q786502 WVV720966:WVY720966 WLZ720966:WMC720966 WCD720966:WCG720966 VSH720966:VSK720966 VIL720966:VIO720966 UYP720966:UYS720966 UOT720966:UOW720966 UEX720966:UFA720966 TVB720966:TVE720966 TLF720966:TLI720966 TBJ720966:TBM720966 SRN720966:SRQ720966 SHR720966:SHU720966 RXV720966:RXY720966 RNZ720966:ROC720966 RED720966:REG720966 QUH720966:QUK720966 QKL720966:QKO720966 QAP720966:QAS720966 PQT720966:PQW720966 PGX720966:PHA720966 OXB720966:OXE720966 ONF720966:ONI720966 ODJ720966:ODM720966 NTN720966:NTQ720966 NJR720966:NJU720966 MZV720966:MZY720966 MPZ720966:MQC720966 MGD720966:MGG720966 LWH720966:LWK720966 LML720966:LMO720966 LCP720966:LCS720966 KST720966:KSW720966 KIX720966:KJA720966 JZB720966:JZE720966 JPF720966:JPI720966 JFJ720966:JFM720966 IVN720966:IVQ720966 ILR720966:ILU720966 IBV720966:IBY720966 HRZ720966:HSC720966 HID720966:HIG720966 GYH720966:GYK720966 GOL720966:GOO720966 GEP720966:GES720966 FUT720966:FUW720966 FKX720966:FLA720966 FBB720966:FBE720966 ERF720966:ERI720966 EHJ720966:EHM720966 DXN720966:DXQ720966 DNR720966:DNU720966 DDV720966:DDY720966 CTZ720966:CUC720966 CKD720966:CKG720966 CAH720966:CAK720966 BQL720966:BQO720966 BGP720966:BGS720966 AWT720966:AWW720966 AMX720966:ANA720966 ADB720966:ADE720966 TF720966:TI720966 JJ720966:JM720966 N720966:Q720966 WVV655430:WVY655430 WLZ655430:WMC655430 WCD655430:WCG655430 VSH655430:VSK655430 VIL655430:VIO655430 UYP655430:UYS655430 UOT655430:UOW655430 UEX655430:UFA655430 TVB655430:TVE655430 TLF655430:TLI655430 TBJ655430:TBM655430 SRN655430:SRQ655430 SHR655430:SHU655430 RXV655430:RXY655430 RNZ655430:ROC655430 RED655430:REG655430 QUH655430:QUK655430 QKL655430:QKO655430 QAP655430:QAS655430 PQT655430:PQW655430 PGX655430:PHA655430 OXB655430:OXE655430 ONF655430:ONI655430 ODJ655430:ODM655430 NTN655430:NTQ655430 NJR655430:NJU655430 MZV655430:MZY655430 MPZ655430:MQC655430 MGD655430:MGG655430 LWH655430:LWK655430 LML655430:LMO655430 LCP655430:LCS655430 KST655430:KSW655430 KIX655430:KJA655430 JZB655430:JZE655430 JPF655430:JPI655430 JFJ655430:JFM655430 IVN655430:IVQ655430 ILR655430:ILU655430 IBV655430:IBY655430 HRZ655430:HSC655430 HID655430:HIG655430 GYH655430:GYK655430 GOL655430:GOO655430 GEP655430:GES655430 FUT655430:FUW655430 FKX655430:FLA655430 FBB655430:FBE655430 ERF655430:ERI655430 EHJ655430:EHM655430 DXN655430:DXQ655430 DNR655430:DNU655430 DDV655430:DDY655430 CTZ655430:CUC655430 CKD655430:CKG655430 CAH655430:CAK655430 BQL655430:BQO655430 BGP655430:BGS655430 AWT655430:AWW655430 AMX655430:ANA655430 ADB655430:ADE655430 TF655430:TI655430 JJ655430:JM655430 N655430:Q655430 WVV589894:WVY589894 WLZ589894:WMC589894 WCD589894:WCG589894 VSH589894:VSK589894 VIL589894:VIO589894 UYP589894:UYS589894 UOT589894:UOW589894 UEX589894:UFA589894 TVB589894:TVE589894 TLF589894:TLI589894 TBJ589894:TBM589894 SRN589894:SRQ589894 SHR589894:SHU589894 RXV589894:RXY589894 RNZ589894:ROC589894 RED589894:REG589894 QUH589894:QUK589894 QKL589894:QKO589894 QAP589894:QAS589894 PQT589894:PQW589894 PGX589894:PHA589894 OXB589894:OXE589894 ONF589894:ONI589894 ODJ589894:ODM589894 NTN589894:NTQ589894 NJR589894:NJU589894 MZV589894:MZY589894 MPZ589894:MQC589894 MGD589894:MGG589894 LWH589894:LWK589894 LML589894:LMO589894 LCP589894:LCS589894 KST589894:KSW589894 KIX589894:KJA589894 JZB589894:JZE589894 JPF589894:JPI589894 JFJ589894:JFM589894 IVN589894:IVQ589894 ILR589894:ILU589894 IBV589894:IBY589894 HRZ589894:HSC589894 HID589894:HIG589894 GYH589894:GYK589894 GOL589894:GOO589894 GEP589894:GES589894 FUT589894:FUW589894 FKX589894:FLA589894 FBB589894:FBE589894 ERF589894:ERI589894 EHJ589894:EHM589894 DXN589894:DXQ589894 DNR589894:DNU589894 DDV589894:DDY589894 CTZ589894:CUC589894 CKD589894:CKG589894 CAH589894:CAK589894 BQL589894:BQO589894 BGP589894:BGS589894 AWT589894:AWW589894 AMX589894:ANA589894 ADB589894:ADE589894 TF589894:TI589894 JJ589894:JM589894 N589894:Q589894 WVV524358:WVY524358 WLZ524358:WMC524358 WCD524358:WCG524358 VSH524358:VSK524358 VIL524358:VIO524358 UYP524358:UYS524358 UOT524358:UOW524358 UEX524358:UFA524358 TVB524358:TVE524358 TLF524358:TLI524358 TBJ524358:TBM524358 SRN524358:SRQ524358 SHR524358:SHU524358 RXV524358:RXY524358 RNZ524358:ROC524358 RED524358:REG524358 QUH524358:QUK524358 QKL524358:QKO524358 QAP524358:QAS524358 PQT524358:PQW524358 PGX524358:PHA524358 OXB524358:OXE524358 ONF524358:ONI524358 ODJ524358:ODM524358 NTN524358:NTQ524358 NJR524358:NJU524358 MZV524358:MZY524358 MPZ524358:MQC524358 MGD524358:MGG524358 LWH524358:LWK524358 LML524358:LMO524358 LCP524358:LCS524358 KST524358:KSW524358 KIX524358:KJA524358 JZB524358:JZE524358 JPF524358:JPI524358 JFJ524358:JFM524358 IVN524358:IVQ524358 ILR524358:ILU524358 IBV524358:IBY524358 HRZ524358:HSC524358 HID524358:HIG524358 GYH524358:GYK524358 GOL524358:GOO524358 GEP524358:GES524358 FUT524358:FUW524358 FKX524358:FLA524358 FBB524358:FBE524358 ERF524358:ERI524358 EHJ524358:EHM524358 DXN524358:DXQ524358 DNR524358:DNU524358 DDV524358:DDY524358 CTZ524358:CUC524358 CKD524358:CKG524358 CAH524358:CAK524358 BQL524358:BQO524358 BGP524358:BGS524358 AWT524358:AWW524358 AMX524358:ANA524358 ADB524358:ADE524358 TF524358:TI524358 JJ524358:JM524358 N524358:Q524358 WVV458822:WVY458822 WLZ458822:WMC458822 WCD458822:WCG458822 VSH458822:VSK458822 VIL458822:VIO458822 UYP458822:UYS458822 UOT458822:UOW458822 UEX458822:UFA458822 TVB458822:TVE458822 TLF458822:TLI458822 TBJ458822:TBM458822 SRN458822:SRQ458822 SHR458822:SHU458822 RXV458822:RXY458822 RNZ458822:ROC458822 RED458822:REG458822 QUH458822:QUK458822 QKL458822:QKO458822 QAP458822:QAS458822 PQT458822:PQW458822 PGX458822:PHA458822 OXB458822:OXE458822 ONF458822:ONI458822 ODJ458822:ODM458822 NTN458822:NTQ458822 NJR458822:NJU458822 MZV458822:MZY458822 MPZ458822:MQC458822 MGD458822:MGG458822 LWH458822:LWK458822 LML458822:LMO458822 LCP458822:LCS458822 KST458822:KSW458822 KIX458822:KJA458822 JZB458822:JZE458822 JPF458822:JPI458822 JFJ458822:JFM458822 IVN458822:IVQ458822 ILR458822:ILU458822 IBV458822:IBY458822 HRZ458822:HSC458822 HID458822:HIG458822 GYH458822:GYK458822 GOL458822:GOO458822 GEP458822:GES458822 FUT458822:FUW458822 FKX458822:FLA458822 FBB458822:FBE458822 ERF458822:ERI458822 EHJ458822:EHM458822 DXN458822:DXQ458822 DNR458822:DNU458822 DDV458822:DDY458822 CTZ458822:CUC458822 CKD458822:CKG458822 CAH458822:CAK458822 BQL458822:BQO458822 BGP458822:BGS458822 AWT458822:AWW458822 AMX458822:ANA458822 ADB458822:ADE458822 TF458822:TI458822 JJ458822:JM458822 N458822:Q458822 WVV393286:WVY393286 WLZ393286:WMC393286 WCD393286:WCG393286 VSH393286:VSK393286 VIL393286:VIO393286 UYP393286:UYS393286 UOT393286:UOW393286 UEX393286:UFA393286 TVB393286:TVE393286 TLF393286:TLI393286 TBJ393286:TBM393286 SRN393286:SRQ393286 SHR393286:SHU393286 RXV393286:RXY393286 RNZ393286:ROC393286 RED393286:REG393286 QUH393286:QUK393286 QKL393286:QKO393286 QAP393286:QAS393286 PQT393286:PQW393286 PGX393286:PHA393286 OXB393286:OXE393286 ONF393286:ONI393286 ODJ393286:ODM393286 NTN393286:NTQ393286 NJR393286:NJU393286 MZV393286:MZY393286 MPZ393286:MQC393286 MGD393286:MGG393286 LWH393286:LWK393286 LML393286:LMO393286 LCP393286:LCS393286 KST393286:KSW393286 KIX393286:KJA393286 JZB393286:JZE393286 JPF393286:JPI393286 JFJ393286:JFM393286 IVN393286:IVQ393286 ILR393286:ILU393286 IBV393286:IBY393286 HRZ393286:HSC393286 HID393286:HIG393286 GYH393286:GYK393286 GOL393286:GOO393286 GEP393286:GES393286 FUT393286:FUW393286 FKX393286:FLA393286 FBB393286:FBE393286 ERF393286:ERI393286 EHJ393286:EHM393286 DXN393286:DXQ393286 DNR393286:DNU393286 DDV393286:DDY393286 CTZ393286:CUC393286 CKD393286:CKG393286 CAH393286:CAK393286 BQL393286:BQO393286 BGP393286:BGS393286 AWT393286:AWW393286 AMX393286:ANA393286 ADB393286:ADE393286 TF393286:TI393286 JJ393286:JM393286 N393286:Q393286 WVV327750:WVY327750 WLZ327750:WMC327750 WCD327750:WCG327750 VSH327750:VSK327750 VIL327750:VIO327750 UYP327750:UYS327750 UOT327750:UOW327750 UEX327750:UFA327750 TVB327750:TVE327750 TLF327750:TLI327750 TBJ327750:TBM327750 SRN327750:SRQ327750 SHR327750:SHU327750 RXV327750:RXY327750 RNZ327750:ROC327750 RED327750:REG327750 QUH327750:QUK327750 QKL327750:QKO327750 QAP327750:QAS327750 PQT327750:PQW327750 PGX327750:PHA327750 OXB327750:OXE327750 ONF327750:ONI327750 ODJ327750:ODM327750 NTN327750:NTQ327750 NJR327750:NJU327750 MZV327750:MZY327750 MPZ327750:MQC327750 MGD327750:MGG327750 LWH327750:LWK327750 LML327750:LMO327750 LCP327750:LCS327750 KST327750:KSW327750 KIX327750:KJA327750 JZB327750:JZE327750 JPF327750:JPI327750 JFJ327750:JFM327750 IVN327750:IVQ327750 ILR327750:ILU327750 IBV327750:IBY327750 HRZ327750:HSC327750 HID327750:HIG327750 GYH327750:GYK327750 GOL327750:GOO327750 GEP327750:GES327750 FUT327750:FUW327750 FKX327750:FLA327750 FBB327750:FBE327750 ERF327750:ERI327750 EHJ327750:EHM327750 DXN327750:DXQ327750 DNR327750:DNU327750 DDV327750:DDY327750 CTZ327750:CUC327750 CKD327750:CKG327750 CAH327750:CAK327750 BQL327750:BQO327750 BGP327750:BGS327750 AWT327750:AWW327750 AMX327750:ANA327750 ADB327750:ADE327750 TF327750:TI327750 JJ327750:JM327750 N327750:Q327750 WVV262214:WVY262214 WLZ262214:WMC262214 WCD262214:WCG262214 VSH262214:VSK262214 VIL262214:VIO262214 UYP262214:UYS262214 UOT262214:UOW262214 UEX262214:UFA262214 TVB262214:TVE262214 TLF262214:TLI262214 TBJ262214:TBM262214 SRN262214:SRQ262214 SHR262214:SHU262214 RXV262214:RXY262214 RNZ262214:ROC262214 RED262214:REG262214 QUH262214:QUK262214 QKL262214:QKO262214 QAP262214:QAS262214 PQT262214:PQW262214 PGX262214:PHA262214 OXB262214:OXE262214 ONF262214:ONI262214 ODJ262214:ODM262214 NTN262214:NTQ262214 NJR262214:NJU262214 MZV262214:MZY262214 MPZ262214:MQC262214 MGD262214:MGG262214 LWH262214:LWK262214 LML262214:LMO262214 LCP262214:LCS262214 KST262214:KSW262214 KIX262214:KJA262214 JZB262214:JZE262214 JPF262214:JPI262214 JFJ262214:JFM262214 IVN262214:IVQ262214 ILR262214:ILU262214 IBV262214:IBY262214 HRZ262214:HSC262214 HID262214:HIG262214 GYH262214:GYK262214 GOL262214:GOO262214 GEP262214:GES262214 FUT262214:FUW262214 FKX262214:FLA262214 FBB262214:FBE262214 ERF262214:ERI262214 EHJ262214:EHM262214 DXN262214:DXQ262214 DNR262214:DNU262214 DDV262214:DDY262214 CTZ262214:CUC262214 CKD262214:CKG262214 CAH262214:CAK262214 BQL262214:BQO262214 BGP262214:BGS262214 AWT262214:AWW262214 AMX262214:ANA262214 ADB262214:ADE262214 TF262214:TI262214 JJ262214:JM262214 N262214:Q262214 WVV196678:WVY196678 WLZ196678:WMC196678 WCD196678:WCG196678 VSH196678:VSK196678 VIL196678:VIO196678 UYP196678:UYS196678 UOT196678:UOW196678 UEX196678:UFA196678 TVB196678:TVE196678 TLF196678:TLI196678 TBJ196678:TBM196678 SRN196678:SRQ196678 SHR196678:SHU196678 RXV196678:RXY196678 RNZ196678:ROC196678 RED196678:REG196678 QUH196678:QUK196678 QKL196678:QKO196678 QAP196678:QAS196678 PQT196678:PQW196678 PGX196678:PHA196678 OXB196678:OXE196678 ONF196678:ONI196678 ODJ196678:ODM196678 NTN196678:NTQ196678 NJR196678:NJU196678 MZV196678:MZY196678 MPZ196678:MQC196678 MGD196678:MGG196678 LWH196678:LWK196678 LML196678:LMO196678 LCP196678:LCS196678 KST196678:KSW196678 KIX196678:KJA196678 JZB196678:JZE196678 JPF196678:JPI196678 JFJ196678:JFM196678 IVN196678:IVQ196678 ILR196678:ILU196678 IBV196678:IBY196678 HRZ196678:HSC196678 HID196678:HIG196678 GYH196678:GYK196678 GOL196678:GOO196678 GEP196678:GES196678 FUT196678:FUW196678 FKX196678:FLA196678 FBB196678:FBE196678 ERF196678:ERI196678 EHJ196678:EHM196678 DXN196678:DXQ196678 DNR196678:DNU196678 DDV196678:DDY196678 CTZ196678:CUC196678 CKD196678:CKG196678 CAH196678:CAK196678 BQL196678:BQO196678 BGP196678:BGS196678 AWT196678:AWW196678 AMX196678:ANA196678 ADB196678:ADE196678 TF196678:TI196678 JJ196678:JM196678 N196678:Q196678 WVV131142:WVY131142 WLZ131142:WMC131142 WCD131142:WCG131142 VSH131142:VSK131142 VIL131142:VIO131142 UYP131142:UYS131142 UOT131142:UOW131142 UEX131142:UFA131142 TVB131142:TVE131142 TLF131142:TLI131142 TBJ131142:TBM131142 SRN131142:SRQ131142 SHR131142:SHU131142 RXV131142:RXY131142 RNZ131142:ROC131142 RED131142:REG131142 QUH131142:QUK131142 QKL131142:QKO131142 QAP131142:QAS131142 PQT131142:PQW131142 PGX131142:PHA131142 OXB131142:OXE131142 ONF131142:ONI131142 ODJ131142:ODM131142 NTN131142:NTQ131142 NJR131142:NJU131142 MZV131142:MZY131142 MPZ131142:MQC131142 MGD131142:MGG131142 LWH131142:LWK131142 LML131142:LMO131142 LCP131142:LCS131142 KST131142:KSW131142 KIX131142:KJA131142 JZB131142:JZE131142 JPF131142:JPI131142 JFJ131142:JFM131142 IVN131142:IVQ131142 ILR131142:ILU131142 IBV131142:IBY131142 HRZ131142:HSC131142 HID131142:HIG131142 GYH131142:GYK131142 GOL131142:GOO131142 GEP131142:GES131142 FUT131142:FUW131142 FKX131142:FLA131142 FBB131142:FBE131142 ERF131142:ERI131142 EHJ131142:EHM131142 DXN131142:DXQ131142 DNR131142:DNU131142 DDV131142:DDY131142 CTZ131142:CUC131142 CKD131142:CKG131142 CAH131142:CAK131142 BQL131142:BQO131142 BGP131142:BGS131142 AWT131142:AWW131142 AMX131142:ANA131142 ADB131142:ADE131142 TF131142:TI131142 JJ131142:JM131142 N131142:Q131142 WVV65606:WVY65606 WLZ65606:WMC65606 WCD65606:WCG65606 VSH65606:VSK65606 VIL65606:VIO65606 UYP65606:UYS65606 UOT65606:UOW65606 UEX65606:UFA65606 TVB65606:TVE65606 TLF65606:TLI65606 TBJ65606:TBM65606 SRN65606:SRQ65606 SHR65606:SHU65606 RXV65606:RXY65606 RNZ65606:ROC65606 RED65606:REG65606 QUH65606:QUK65606 QKL65606:QKO65606 QAP65606:QAS65606 PQT65606:PQW65606 PGX65606:PHA65606 OXB65606:OXE65606 ONF65606:ONI65606 ODJ65606:ODM65606 NTN65606:NTQ65606 NJR65606:NJU65606 MZV65606:MZY65606 MPZ65606:MQC65606 MGD65606:MGG65606 LWH65606:LWK65606 LML65606:LMO65606 LCP65606:LCS65606 KST65606:KSW65606 KIX65606:KJA65606 JZB65606:JZE65606 JPF65606:JPI65606 JFJ65606:JFM65606 IVN65606:IVQ65606 ILR65606:ILU65606 IBV65606:IBY65606 HRZ65606:HSC65606 HID65606:HIG65606 GYH65606:GYK65606 GOL65606:GOO65606 GEP65606:GES65606 FUT65606:FUW65606 FKX65606:FLA65606 FBB65606:FBE65606 ERF65606:ERI65606 EHJ65606:EHM65606 DXN65606:DXQ65606 DNR65606:DNU65606 DDV65606:DDY65606 CTZ65606:CUC65606 CKD65606:CKG65606 CAH65606:CAK65606 BQL65606:BQO65606 BGP65606:BGS65606 AWT65606:AWW65606 AMX65606:ANA65606 ADB65606:ADE65606 TF65606:TI65606 JJ65606:JM65606 N65606:Q65606 WVV70:WVY70 WLZ70:WMC70 WCD70:WCG70 VSH70:VSK70 VIL70:VIO70 UYP70:UYS70 UOT70:UOW70 UEX70:UFA70 TVB70:TVE70 TLF70:TLI70 TBJ70:TBM70 SRN70:SRQ70 SHR70:SHU70 RXV70:RXY70 RNZ70:ROC70 RED70:REG70 QUH70:QUK70 QKL70:QKO70 QAP70:QAS70 PQT70:PQW70 PGX70:PHA70 OXB70:OXE70 ONF70:ONI70 ODJ70:ODM70 NTN70:NTQ70 NJR70:NJU70 MZV70:MZY70 MPZ70:MQC70 MGD70:MGG70 LWH70:LWK70 LML70:LMO70 LCP70:LCS70 KST70:KSW70 KIX70:KJA70 JZB70:JZE70 JPF70:JPI70 JFJ70:JFM70 IVN70:IVQ70 ILR70:ILU70 IBV70:IBY70 HRZ70:HSC70 HID70:HIG70 GYH70:GYK70 GOL70:GOO70 GEP70:GES70 FUT70:FUW70 FKX70:FLA70 FBB70:FBE70 ERF70:ERI70 EHJ70:EHM70 DXN70:DXQ70 DNR70:DNU70 DDV70:DDY70 CTZ70:CUC70 CKD70:CKG70 CAH70:CAK70 BQL70:BQO70 BGP70:BGS70 AWT70:AWW70 AMX70:ANA70 ADB70:ADE70 TF70:TI70 JJ70:JM70 JJ65491:JM65491 WVV983033:WVY983033 WLZ983033:WMC983033 WCD983033:WCG983033 VSH983033:VSK983033 VIL983033:VIO983033 UYP983033:UYS983033 UOT983033:UOW983033 UEX983033:UFA983033 TVB983033:TVE983033 TLF983033:TLI983033 TBJ983033:TBM983033 SRN983033:SRQ983033 SHR983033:SHU983033 RXV983033:RXY983033 RNZ983033:ROC983033 RED983033:REG983033 QUH983033:QUK983033 QKL983033:QKO983033 QAP983033:QAS983033 PQT983033:PQW983033 PGX983033:PHA983033 OXB983033:OXE983033 ONF983033:ONI983033 ODJ983033:ODM983033 NTN983033:NTQ983033 NJR983033:NJU983033 MZV983033:MZY983033 MPZ983033:MQC983033 MGD983033:MGG983033 LWH983033:LWK983033 LML983033:LMO983033 LCP983033:LCS983033 KST983033:KSW983033 KIX983033:KJA983033 JZB983033:JZE983033 JPF983033:JPI983033 JFJ983033:JFM983033 IVN983033:IVQ983033 ILR983033:ILU983033 IBV983033:IBY983033 HRZ983033:HSC983033 HID983033:HIG983033 GYH983033:GYK983033 GOL983033:GOO983033 GEP983033:GES983033 FUT983033:FUW983033 FKX983033:FLA983033 FBB983033:FBE983033 ERF983033:ERI983033 EHJ983033:EHM983033 DXN983033:DXQ983033 DNR983033:DNU983033 DDV983033:DDY983033 CTZ983033:CUC983033 CKD983033:CKG983033 CAH983033:CAK983033 BQL983033:BQO983033 BGP983033:BGS983033 AWT983033:AWW983033 AMX983033:ANA983033 ADB983033:ADE983033 TF983033:TI983033 JJ983033:JM983033 N983033:Q983033 WVV917497:WVY917497 WLZ917497:WMC917497 WCD917497:WCG917497 VSH917497:VSK917497 VIL917497:VIO917497 UYP917497:UYS917497 UOT917497:UOW917497 UEX917497:UFA917497 TVB917497:TVE917497 TLF917497:TLI917497 TBJ917497:TBM917497 SRN917497:SRQ917497 SHR917497:SHU917497 RXV917497:RXY917497 RNZ917497:ROC917497 RED917497:REG917497 QUH917497:QUK917497 QKL917497:QKO917497 QAP917497:QAS917497 PQT917497:PQW917497 PGX917497:PHA917497 OXB917497:OXE917497 ONF917497:ONI917497 ODJ917497:ODM917497 NTN917497:NTQ917497 NJR917497:NJU917497 MZV917497:MZY917497 MPZ917497:MQC917497 MGD917497:MGG917497 LWH917497:LWK917497 LML917497:LMO917497 LCP917497:LCS917497 KST917497:KSW917497 KIX917497:KJA917497 JZB917497:JZE917497 JPF917497:JPI917497 JFJ917497:JFM917497 IVN917497:IVQ917497 ILR917497:ILU917497 IBV917497:IBY917497 HRZ917497:HSC917497 HID917497:HIG917497 GYH917497:GYK917497 GOL917497:GOO917497 GEP917497:GES917497 FUT917497:FUW917497 FKX917497:FLA917497 FBB917497:FBE917497 ERF917497:ERI917497 EHJ917497:EHM917497 DXN917497:DXQ917497 DNR917497:DNU917497 DDV917497:DDY917497 CTZ917497:CUC917497 CKD917497:CKG917497 CAH917497:CAK917497 BQL917497:BQO917497 BGP917497:BGS917497 AWT917497:AWW917497 AMX917497:ANA917497 ADB917497:ADE917497 TF917497:TI917497 JJ917497:JM917497 N917497:Q917497 WVV851961:WVY851961 WLZ851961:WMC851961 WCD851961:WCG851961 VSH851961:VSK851961 VIL851961:VIO851961 UYP851961:UYS851961 UOT851961:UOW851961 UEX851961:UFA851961 TVB851961:TVE851961 TLF851961:TLI851961 TBJ851961:TBM851961 SRN851961:SRQ851961 SHR851961:SHU851961 RXV851961:RXY851961 RNZ851961:ROC851961 RED851961:REG851961 QUH851961:QUK851961 QKL851961:QKO851961 QAP851961:QAS851961 PQT851961:PQW851961 PGX851961:PHA851961 OXB851961:OXE851961 ONF851961:ONI851961 ODJ851961:ODM851961 NTN851961:NTQ851961 NJR851961:NJU851961 MZV851961:MZY851961 MPZ851961:MQC851961 MGD851961:MGG851961 LWH851961:LWK851961 LML851961:LMO851961 LCP851961:LCS851961 KST851961:KSW851961 KIX851961:KJA851961 JZB851961:JZE851961 JPF851961:JPI851961 JFJ851961:JFM851961 IVN851961:IVQ851961 ILR851961:ILU851961 IBV851961:IBY851961 HRZ851961:HSC851961 HID851961:HIG851961 GYH851961:GYK851961 GOL851961:GOO851961 GEP851961:GES851961 FUT851961:FUW851961 FKX851961:FLA851961 FBB851961:FBE851961 ERF851961:ERI851961 EHJ851961:EHM851961 DXN851961:DXQ851961 DNR851961:DNU851961 DDV851961:DDY851961 CTZ851961:CUC851961 CKD851961:CKG851961 CAH851961:CAK851961 BQL851961:BQO851961 BGP851961:BGS851961 AWT851961:AWW851961 AMX851961:ANA851961 ADB851961:ADE851961 TF851961:TI851961 JJ851961:JM851961 N851961:Q851961 WVV786425:WVY786425 WLZ786425:WMC786425 WCD786425:WCG786425 VSH786425:VSK786425 VIL786425:VIO786425 UYP786425:UYS786425 UOT786425:UOW786425 UEX786425:UFA786425 TVB786425:TVE786425 TLF786425:TLI786425 TBJ786425:TBM786425 SRN786425:SRQ786425 SHR786425:SHU786425 RXV786425:RXY786425 RNZ786425:ROC786425 RED786425:REG786425 QUH786425:QUK786425 QKL786425:QKO786425 QAP786425:QAS786425 PQT786425:PQW786425 PGX786425:PHA786425 OXB786425:OXE786425 ONF786425:ONI786425 ODJ786425:ODM786425 NTN786425:NTQ786425 NJR786425:NJU786425 MZV786425:MZY786425 MPZ786425:MQC786425 MGD786425:MGG786425 LWH786425:LWK786425 LML786425:LMO786425 LCP786425:LCS786425 KST786425:KSW786425 KIX786425:KJA786425 JZB786425:JZE786425 JPF786425:JPI786425 JFJ786425:JFM786425 IVN786425:IVQ786425 ILR786425:ILU786425 IBV786425:IBY786425 HRZ786425:HSC786425 HID786425:HIG786425 GYH786425:GYK786425 GOL786425:GOO786425 GEP786425:GES786425 FUT786425:FUW786425 FKX786425:FLA786425 FBB786425:FBE786425 ERF786425:ERI786425 EHJ786425:EHM786425 DXN786425:DXQ786425 DNR786425:DNU786425 DDV786425:DDY786425 CTZ786425:CUC786425 CKD786425:CKG786425 CAH786425:CAK786425 BQL786425:BQO786425 BGP786425:BGS786425 AWT786425:AWW786425 AMX786425:ANA786425 ADB786425:ADE786425 TF786425:TI786425 JJ786425:JM786425 N786425:Q786425 WVV720889:WVY720889 WLZ720889:WMC720889 WCD720889:WCG720889 VSH720889:VSK720889 VIL720889:VIO720889 UYP720889:UYS720889 UOT720889:UOW720889 UEX720889:UFA720889 TVB720889:TVE720889 TLF720889:TLI720889 TBJ720889:TBM720889 SRN720889:SRQ720889 SHR720889:SHU720889 RXV720889:RXY720889 RNZ720889:ROC720889 RED720889:REG720889 QUH720889:QUK720889 QKL720889:QKO720889 QAP720889:QAS720889 PQT720889:PQW720889 PGX720889:PHA720889 OXB720889:OXE720889 ONF720889:ONI720889 ODJ720889:ODM720889 NTN720889:NTQ720889 NJR720889:NJU720889 MZV720889:MZY720889 MPZ720889:MQC720889 MGD720889:MGG720889 LWH720889:LWK720889 LML720889:LMO720889 LCP720889:LCS720889 KST720889:KSW720889 KIX720889:KJA720889 JZB720889:JZE720889 JPF720889:JPI720889 JFJ720889:JFM720889 IVN720889:IVQ720889 ILR720889:ILU720889 IBV720889:IBY720889 HRZ720889:HSC720889 HID720889:HIG720889 GYH720889:GYK720889 GOL720889:GOO720889 GEP720889:GES720889 FUT720889:FUW720889 FKX720889:FLA720889 FBB720889:FBE720889 ERF720889:ERI720889 EHJ720889:EHM720889 DXN720889:DXQ720889 DNR720889:DNU720889 DDV720889:DDY720889 CTZ720889:CUC720889 CKD720889:CKG720889 CAH720889:CAK720889 BQL720889:BQO720889 BGP720889:BGS720889 AWT720889:AWW720889 AMX720889:ANA720889 ADB720889:ADE720889 TF720889:TI720889 JJ720889:JM720889 N720889:Q720889 WVV655353:WVY655353 WLZ655353:WMC655353 WCD655353:WCG655353 VSH655353:VSK655353 VIL655353:VIO655353 UYP655353:UYS655353 UOT655353:UOW655353 UEX655353:UFA655353 TVB655353:TVE655353 TLF655353:TLI655353 TBJ655353:TBM655353 SRN655353:SRQ655353 SHR655353:SHU655353 RXV655353:RXY655353 RNZ655353:ROC655353 RED655353:REG655353 QUH655353:QUK655353 QKL655353:QKO655353 QAP655353:QAS655353 PQT655353:PQW655353 PGX655353:PHA655353 OXB655353:OXE655353 ONF655353:ONI655353 ODJ655353:ODM655353 NTN655353:NTQ655353 NJR655353:NJU655353 MZV655353:MZY655353 MPZ655353:MQC655353 MGD655353:MGG655353 LWH655353:LWK655353 LML655353:LMO655353 LCP655353:LCS655353 KST655353:KSW655353 KIX655353:KJA655353 JZB655353:JZE655353 JPF655353:JPI655353 JFJ655353:JFM655353 IVN655353:IVQ655353 ILR655353:ILU655353 IBV655353:IBY655353 HRZ655353:HSC655353 HID655353:HIG655353 GYH655353:GYK655353 GOL655353:GOO655353 GEP655353:GES655353 FUT655353:FUW655353 FKX655353:FLA655353 FBB655353:FBE655353 ERF655353:ERI655353 EHJ655353:EHM655353 DXN655353:DXQ655353 DNR655353:DNU655353 DDV655353:DDY655353 CTZ655353:CUC655353 CKD655353:CKG655353 CAH655353:CAK655353 BQL655353:BQO655353 BGP655353:BGS655353 AWT655353:AWW655353 AMX655353:ANA655353 ADB655353:ADE655353 TF655353:TI655353 JJ655353:JM655353 N655353:Q655353 WVV589817:WVY589817 WLZ589817:WMC589817 WCD589817:WCG589817 VSH589817:VSK589817 VIL589817:VIO589817 UYP589817:UYS589817 UOT589817:UOW589817 UEX589817:UFA589817 TVB589817:TVE589817 TLF589817:TLI589817 TBJ589817:TBM589817 SRN589817:SRQ589817 SHR589817:SHU589817 RXV589817:RXY589817 RNZ589817:ROC589817 RED589817:REG589817 QUH589817:QUK589817 QKL589817:QKO589817 QAP589817:QAS589817 PQT589817:PQW589817 PGX589817:PHA589817 OXB589817:OXE589817 ONF589817:ONI589817 ODJ589817:ODM589817 NTN589817:NTQ589817 NJR589817:NJU589817 MZV589817:MZY589817 MPZ589817:MQC589817 MGD589817:MGG589817 LWH589817:LWK589817 LML589817:LMO589817 LCP589817:LCS589817 KST589817:KSW589817 KIX589817:KJA589817 JZB589817:JZE589817 JPF589817:JPI589817 JFJ589817:JFM589817 IVN589817:IVQ589817 ILR589817:ILU589817 IBV589817:IBY589817 HRZ589817:HSC589817 HID589817:HIG589817 GYH589817:GYK589817 GOL589817:GOO589817 GEP589817:GES589817 FUT589817:FUW589817 FKX589817:FLA589817 FBB589817:FBE589817 ERF589817:ERI589817 EHJ589817:EHM589817 DXN589817:DXQ589817 DNR589817:DNU589817 DDV589817:DDY589817 CTZ589817:CUC589817 CKD589817:CKG589817 CAH589817:CAK589817 BQL589817:BQO589817 BGP589817:BGS589817 AWT589817:AWW589817 AMX589817:ANA589817 ADB589817:ADE589817 TF589817:TI589817 JJ589817:JM589817 N589817:Q589817 WVV524281:WVY524281 WLZ524281:WMC524281 WCD524281:WCG524281 VSH524281:VSK524281 VIL524281:VIO524281 UYP524281:UYS524281 UOT524281:UOW524281 UEX524281:UFA524281 TVB524281:TVE524281 TLF524281:TLI524281 TBJ524281:TBM524281 SRN524281:SRQ524281 SHR524281:SHU524281 RXV524281:RXY524281 RNZ524281:ROC524281 RED524281:REG524281 QUH524281:QUK524281 QKL524281:QKO524281 QAP524281:QAS524281 PQT524281:PQW524281 PGX524281:PHA524281 OXB524281:OXE524281 ONF524281:ONI524281 ODJ524281:ODM524281 NTN524281:NTQ524281 NJR524281:NJU524281 MZV524281:MZY524281 MPZ524281:MQC524281 MGD524281:MGG524281 LWH524281:LWK524281 LML524281:LMO524281 LCP524281:LCS524281 KST524281:KSW524281 KIX524281:KJA524281 JZB524281:JZE524281 JPF524281:JPI524281 JFJ524281:JFM524281 IVN524281:IVQ524281 ILR524281:ILU524281 IBV524281:IBY524281 HRZ524281:HSC524281 HID524281:HIG524281 GYH524281:GYK524281 GOL524281:GOO524281 GEP524281:GES524281 FUT524281:FUW524281 FKX524281:FLA524281 FBB524281:FBE524281 ERF524281:ERI524281 EHJ524281:EHM524281 DXN524281:DXQ524281 DNR524281:DNU524281 DDV524281:DDY524281 CTZ524281:CUC524281 CKD524281:CKG524281 CAH524281:CAK524281 BQL524281:BQO524281 BGP524281:BGS524281 AWT524281:AWW524281 AMX524281:ANA524281 ADB524281:ADE524281 TF524281:TI524281 JJ524281:JM524281 N524281:Q524281 WVV458745:WVY458745 WLZ458745:WMC458745 WCD458745:WCG458745 VSH458745:VSK458745 VIL458745:VIO458745 UYP458745:UYS458745 UOT458745:UOW458745 UEX458745:UFA458745 TVB458745:TVE458745 TLF458745:TLI458745 TBJ458745:TBM458745 SRN458745:SRQ458745 SHR458745:SHU458745 RXV458745:RXY458745 RNZ458745:ROC458745 RED458745:REG458745 QUH458745:QUK458745 QKL458745:QKO458745 QAP458745:QAS458745 PQT458745:PQW458745 PGX458745:PHA458745 OXB458745:OXE458745 ONF458745:ONI458745 ODJ458745:ODM458745 NTN458745:NTQ458745 NJR458745:NJU458745 MZV458745:MZY458745 MPZ458745:MQC458745 MGD458745:MGG458745 LWH458745:LWK458745 LML458745:LMO458745 LCP458745:LCS458745 KST458745:KSW458745 KIX458745:KJA458745 JZB458745:JZE458745 JPF458745:JPI458745 JFJ458745:JFM458745 IVN458745:IVQ458745 ILR458745:ILU458745 IBV458745:IBY458745 HRZ458745:HSC458745 HID458745:HIG458745 GYH458745:GYK458745 GOL458745:GOO458745 GEP458745:GES458745 FUT458745:FUW458745 FKX458745:FLA458745 FBB458745:FBE458745 ERF458745:ERI458745 EHJ458745:EHM458745 DXN458745:DXQ458745 DNR458745:DNU458745 DDV458745:DDY458745 CTZ458745:CUC458745 CKD458745:CKG458745 CAH458745:CAK458745 BQL458745:BQO458745 BGP458745:BGS458745 AWT458745:AWW458745 AMX458745:ANA458745 ADB458745:ADE458745 TF458745:TI458745 JJ458745:JM458745 N458745:Q458745 WVV393209:WVY393209 WLZ393209:WMC393209 WCD393209:WCG393209 VSH393209:VSK393209 VIL393209:VIO393209 UYP393209:UYS393209 UOT393209:UOW393209 UEX393209:UFA393209 TVB393209:TVE393209 TLF393209:TLI393209 TBJ393209:TBM393209 SRN393209:SRQ393209 SHR393209:SHU393209 RXV393209:RXY393209 RNZ393209:ROC393209 RED393209:REG393209 QUH393209:QUK393209 QKL393209:QKO393209 QAP393209:QAS393209 PQT393209:PQW393209 PGX393209:PHA393209 OXB393209:OXE393209 ONF393209:ONI393209 ODJ393209:ODM393209 NTN393209:NTQ393209 NJR393209:NJU393209 MZV393209:MZY393209 MPZ393209:MQC393209 MGD393209:MGG393209 LWH393209:LWK393209 LML393209:LMO393209 LCP393209:LCS393209 KST393209:KSW393209 KIX393209:KJA393209 JZB393209:JZE393209 JPF393209:JPI393209 JFJ393209:JFM393209 IVN393209:IVQ393209 ILR393209:ILU393209 IBV393209:IBY393209 HRZ393209:HSC393209 HID393209:HIG393209 GYH393209:GYK393209 GOL393209:GOO393209 GEP393209:GES393209 FUT393209:FUW393209 FKX393209:FLA393209 FBB393209:FBE393209 ERF393209:ERI393209 EHJ393209:EHM393209 DXN393209:DXQ393209 DNR393209:DNU393209 DDV393209:DDY393209 CTZ393209:CUC393209 CKD393209:CKG393209 CAH393209:CAK393209 BQL393209:BQO393209 BGP393209:BGS393209 AWT393209:AWW393209 AMX393209:ANA393209 ADB393209:ADE393209 TF393209:TI393209 JJ393209:JM393209 N393209:Q393209 WVV327673:WVY327673 WLZ327673:WMC327673 WCD327673:WCG327673 VSH327673:VSK327673 VIL327673:VIO327673 UYP327673:UYS327673 UOT327673:UOW327673 UEX327673:UFA327673 TVB327673:TVE327673 TLF327673:TLI327673 TBJ327673:TBM327673 SRN327673:SRQ327673 SHR327673:SHU327673 RXV327673:RXY327673 RNZ327673:ROC327673 RED327673:REG327673 QUH327673:QUK327673 QKL327673:QKO327673 QAP327673:QAS327673 PQT327673:PQW327673 PGX327673:PHA327673 OXB327673:OXE327673 ONF327673:ONI327673 ODJ327673:ODM327673 NTN327673:NTQ327673 NJR327673:NJU327673 MZV327673:MZY327673 MPZ327673:MQC327673 MGD327673:MGG327673 LWH327673:LWK327673 LML327673:LMO327673 LCP327673:LCS327673 KST327673:KSW327673 KIX327673:KJA327673 JZB327673:JZE327673 JPF327673:JPI327673 JFJ327673:JFM327673 IVN327673:IVQ327673 ILR327673:ILU327673 IBV327673:IBY327673 HRZ327673:HSC327673 HID327673:HIG327673 GYH327673:GYK327673 GOL327673:GOO327673 GEP327673:GES327673 FUT327673:FUW327673 FKX327673:FLA327673 FBB327673:FBE327673 ERF327673:ERI327673 EHJ327673:EHM327673 DXN327673:DXQ327673 DNR327673:DNU327673 DDV327673:DDY327673 CTZ327673:CUC327673 CKD327673:CKG327673 CAH327673:CAK327673 BQL327673:BQO327673 BGP327673:BGS327673 AWT327673:AWW327673 AMX327673:ANA327673 ADB327673:ADE327673 TF327673:TI327673 JJ327673:JM327673 N327673:Q327673 WVV262137:WVY262137 WLZ262137:WMC262137 WCD262137:WCG262137 VSH262137:VSK262137 VIL262137:VIO262137 UYP262137:UYS262137 UOT262137:UOW262137 UEX262137:UFA262137 TVB262137:TVE262137 TLF262137:TLI262137 TBJ262137:TBM262137 SRN262137:SRQ262137 SHR262137:SHU262137 RXV262137:RXY262137 RNZ262137:ROC262137 RED262137:REG262137 QUH262137:QUK262137 QKL262137:QKO262137 QAP262137:QAS262137 PQT262137:PQW262137 PGX262137:PHA262137 OXB262137:OXE262137 ONF262137:ONI262137 ODJ262137:ODM262137 NTN262137:NTQ262137 NJR262137:NJU262137 MZV262137:MZY262137 MPZ262137:MQC262137 MGD262137:MGG262137 LWH262137:LWK262137 LML262137:LMO262137 LCP262137:LCS262137 KST262137:KSW262137 KIX262137:KJA262137 JZB262137:JZE262137 JPF262137:JPI262137 JFJ262137:JFM262137 IVN262137:IVQ262137 ILR262137:ILU262137 IBV262137:IBY262137 HRZ262137:HSC262137 HID262137:HIG262137 GYH262137:GYK262137 GOL262137:GOO262137 GEP262137:GES262137 FUT262137:FUW262137 FKX262137:FLA262137 FBB262137:FBE262137 ERF262137:ERI262137 EHJ262137:EHM262137 DXN262137:DXQ262137 DNR262137:DNU262137 DDV262137:DDY262137 CTZ262137:CUC262137 CKD262137:CKG262137 CAH262137:CAK262137 BQL262137:BQO262137 BGP262137:BGS262137 AWT262137:AWW262137 AMX262137:ANA262137 ADB262137:ADE262137 TF262137:TI262137 JJ262137:JM262137 N262137:Q262137 WVV196601:WVY196601 WLZ196601:WMC196601 WCD196601:WCG196601 VSH196601:VSK196601 VIL196601:VIO196601 UYP196601:UYS196601 UOT196601:UOW196601 UEX196601:UFA196601 TVB196601:TVE196601 TLF196601:TLI196601 TBJ196601:TBM196601 SRN196601:SRQ196601 SHR196601:SHU196601 RXV196601:RXY196601 RNZ196601:ROC196601 RED196601:REG196601 QUH196601:QUK196601 QKL196601:QKO196601 QAP196601:QAS196601 PQT196601:PQW196601 PGX196601:PHA196601 OXB196601:OXE196601 ONF196601:ONI196601 ODJ196601:ODM196601 NTN196601:NTQ196601 NJR196601:NJU196601 MZV196601:MZY196601 MPZ196601:MQC196601 MGD196601:MGG196601 LWH196601:LWK196601 LML196601:LMO196601 LCP196601:LCS196601 KST196601:KSW196601 KIX196601:KJA196601 JZB196601:JZE196601 JPF196601:JPI196601 JFJ196601:JFM196601 IVN196601:IVQ196601 ILR196601:ILU196601 IBV196601:IBY196601 HRZ196601:HSC196601 HID196601:HIG196601 GYH196601:GYK196601 GOL196601:GOO196601 GEP196601:GES196601 FUT196601:FUW196601 FKX196601:FLA196601 FBB196601:FBE196601 ERF196601:ERI196601 EHJ196601:EHM196601 DXN196601:DXQ196601 DNR196601:DNU196601 DDV196601:DDY196601 CTZ196601:CUC196601 CKD196601:CKG196601 CAH196601:CAK196601 BQL196601:BQO196601 BGP196601:BGS196601 AWT196601:AWW196601 AMX196601:ANA196601 ADB196601:ADE196601 TF196601:TI196601 JJ196601:JM196601 N196601:Q196601 WVV131065:WVY131065 WLZ131065:WMC131065 WCD131065:WCG131065 VSH131065:VSK131065 VIL131065:VIO131065 UYP131065:UYS131065 UOT131065:UOW131065 UEX131065:UFA131065 TVB131065:TVE131065 TLF131065:TLI131065 TBJ131065:TBM131065 SRN131065:SRQ131065 SHR131065:SHU131065 RXV131065:RXY131065 RNZ131065:ROC131065 RED131065:REG131065 QUH131065:QUK131065 QKL131065:QKO131065 QAP131065:QAS131065 PQT131065:PQW131065 PGX131065:PHA131065 OXB131065:OXE131065 ONF131065:ONI131065 ODJ131065:ODM131065 NTN131065:NTQ131065 NJR131065:NJU131065 MZV131065:MZY131065 MPZ131065:MQC131065 MGD131065:MGG131065 LWH131065:LWK131065 LML131065:LMO131065 LCP131065:LCS131065 KST131065:KSW131065 KIX131065:KJA131065 JZB131065:JZE131065 JPF131065:JPI131065 JFJ131065:JFM131065 IVN131065:IVQ131065 ILR131065:ILU131065 IBV131065:IBY131065 HRZ131065:HSC131065 HID131065:HIG131065 GYH131065:GYK131065 GOL131065:GOO131065 GEP131065:GES131065 FUT131065:FUW131065 FKX131065:FLA131065 FBB131065:FBE131065 ERF131065:ERI131065 EHJ131065:EHM131065 DXN131065:DXQ131065 DNR131065:DNU131065 DDV131065:DDY131065 CTZ131065:CUC131065 CKD131065:CKG131065 CAH131065:CAK131065 BQL131065:BQO131065 BGP131065:BGS131065 AWT131065:AWW131065 AMX131065:ANA131065 ADB131065:ADE131065 TF131065:TI131065 JJ131065:JM131065 N131065:Q131065 WVV65529:WVY65529 WLZ65529:WMC65529 WCD65529:WCG65529 VSH65529:VSK65529 VIL65529:VIO65529 UYP65529:UYS65529 UOT65529:UOW65529 UEX65529:UFA65529 TVB65529:TVE65529 TLF65529:TLI65529 TBJ65529:TBM65529 SRN65529:SRQ65529 SHR65529:SHU65529 RXV65529:RXY65529 RNZ65529:ROC65529 RED65529:REG65529 QUH65529:QUK65529 QKL65529:QKO65529 QAP65529:QAS65529 PQT65529:PQW65529 PGX65529:PHA65529 OXB65529:OXE65529 ONF65529:ONI65529 ODJ65529:ODM65529 NTN65529:NTQ65529 NJR65529:NJU65529 MZV65529:MZY65529 MPZ65529:MQC65529 MGD65529:MGG65529 LWH65529:LWK65529 LML65529:LMO65529 LCP65529:LCS65529 KST65529:KSW65529 KIX65529:KJA65529 JZB65529:JZE65529 JPF65529:JPI65529 JFJ65529:JFM65529 IVN65529:IVQ65529 ILR65529:ILU65529 IBV65529:IBY65529 HRZ65529:HSC65529 HID65529:HIG65529 GYH65529:GYK65529 GOL65529:GOO65529 GEP65529:GES65529 FUT65529:FUW65529 FKX65529:FLA65529 FBB65529:FBE65529 ERF65529:ERI65529 EHJ65529:EHM65529 DXN65529:DXQ65529 DNR65529:DNU65529 DDV65529:DDY65529 CTZ65529:CUC65529 CKD65529:CKG65529 CAH65529:CAK65529 BQL65529:BQO65529 BGP65529:BGS65529 AWT65529:AWW65529 AMX65529:ANA65529 ADB65529:ADE65529 TF65529:TI65529 JJ65529:JM65529 N65529:Q65529 WVV31:WVY31 WLZ31:WMC31 WCD31:WCG31 VSH31:VSK31 VIL31:VIO31 UYP31:UYS31 UOT31:UOW31 UEX31:UFA31 TVB31:TVE31 TLF31:TLI31 TBJ31:TBM31 SRN31:SRQ31 SHR31:SHU31 RXV31:RXY31 RNZ31:ROC31 RED31:REG31 QUH31:QUK31 QKL31:QKO31 QAP31:QAS31 PQT31:PQW31 PGX31:PHA31 OXB31:OXE31 ONF31:ONI31 ODJ31:ODM31 NTN31:NTQ31 NJR31:NJU31 MZV31:MZY31 MPZ31:MQC31 MGD31:MGG31 LWH31:LWK31 LML31:LMO31 LCP31:LCS31 KST31:KSW31 KIX31:KJA31 JZB31:JZE31 JPF31:JPI31 JFJ31:JFM31 IVN31:IVQ31 ILR31:ILU31 IBV31:IBY31 HRZ31:HSC31 HID31:HIG31 GYH31:GYK31 GOL31:GOO31 GEP31:GES31 FUT31:FUW31 FKX31:FLA31 FBB31:FBE31 ERF31:ERI31 EHJ31:EHM31 DXN31:DXQ31 DNR31:DNU31 DDV31:DDY31 CTZ31:CUC31 CKD31:CKG31 CAH31:CAK31 BQL31:BQO31 BGP31:BGS31 AWT31:AWW31 AMX31:ANA31 ADB31:ADE31 TF31:TI31 JJ31:JM31 AMX65491:ANA65491 WVV983031:WVY983031 WLZ983031:WMC983031 WCD983031:WCG983031 VSH983031:VSK983031 VIL983031:VIO983031 UYP983031:UYS983031 UOT983031:UOW983031 UEX983031:UFA983031 TVB983031:TVE983031 TLF983031:TLI983031 TBJ983031:TBM983031 SRN983031:SRQ983031 SHR983031:SHU983031 RXV983031:RXY983031 RNZ983031:ROC983031 RED983031:REG983031 QUH983031:QUK983031 QKL983031:QKO983031 QAP983031:QAS983031 PQT983031:PQW983031 PGX983031:PHA983031 OXB983031:OXE983031 ONF983031:ONI983031 ODJ983031:ODM983031 NTN983031:NTQ983031 NJR983031:NJU983031 MZV983031:MZY983031 MPZ983031:MQC983031 MGD983031:MGG983031 LWH983031:LWK983031 LML983031:LMO983031 LCP983031:LCS983031 KST983031:KSW983031 KIX983031:KJA983031 JZB983031:JZE983031 JPF983031:JPI983031 JFJ983031:JFM983031 IVN983031:IVQ983031 ILR983031:ILU983031 IBV983031:IBY983031 HRZ983031:HSC983031 HID983031:HIG983031 GYH983031:GYK983031 GOL983031:GOO983031 GEP983031:GES983031 FUT983031:FUW983031 FKX983031:FLA983031 FBB983031:FBE983031 ERF983031:ERI983031 EHJ983031:EHM983031 DXN983031:DXQ983031 DNR983031:DNU983031 DDV983031:DDY983031 CTZ983031:CUC983031 CKD983031:CKG983031 CAH983031:CAK983031 BQL983031:BQO983031 BGP983031:BGS983031 AWT983031:AWW983031 AMX983031:ANA983031 ADB983031:ADE983031 TF983031:TI983031 JJ983031:JM983031 N983031:Q983031 WVV917495:WVY917495 WLZ917495:WMC917495 WCD917495:WCG917495 VSH917495:VSK917495 VIL917495:VIO917495 UYP917495:UYS917495 UOT917495:UOW917495 UEX917495:UFA917495 TVB917495:TVE917495 TLF917495:TLI917495 TBJ917495:TBM917495 SRN917495:SRQ917495 SHR917495:SHU917495 RXV917495:RXY917495 RNZ917495:ROC917495 RED917495:REG917495 QUH917495:QUK917495 QKL917495:QKO917495 QAP917495:QAS917495 PQT917495:PQW917495 PGX917495:PHA917495 OXB917495:OXE917495 ONF917495:ONI917495 ODJ917495:ODM917495 NTN917495:NTQ917495 NJR917495:NJU917495 MZV917495:MZY917495 MPZ917495:MQC917495 MGD917495:MGG917495 LWH917495:LWK917495 LML917495:LMO917495 LCP917495:LCS917495 KST917495:KSW917495 KIX917495:KJA917495 JZB917495:JZE917495 JPF917495:JPI917495 JFJ917495:JFM917495 IVN917495:IVQ917495 ILR917495:ILU917495 IBV917495:IBY917495 HRZ917495:HSC917495 HID917495:HIG917495 GYH917495:GYK917495 GOL917495:GOO917495 GEP917495:GES917495 FUT917495:FUW917495 FKX917495:FLA917495 FBB917495:FBE917495 ERF917495:ERI917495 EHJ917495:EHM917495 DXN917495:DXQ917495 DNR917495:DNU917495 DDV917495:DDY917495 CTZ917495:CUC917495 CKD917495:CKG917495 CAH917495:CAK917495 BQL917495:BQO917495 BGP917495:BGS917495 AWT917495:AWW917495 AMX917495:ANA917495 ADB917495:ADE917495 TF917495:TI917495 JJ917495:JM917495 N917495:Q917495 WVV851959:WVY851959 WLZ851959:WMC851959 WCD851959:WCG851959 VSH851959:VSK851959 VIL851959:VIO851959 UYP851959:UYS851959 UOT851959:UOW851959 UEX851959:UFA851959 TVB851959:TVE851959 TLF851959:TLI851959 TBJ851959:TBM851959 SRN851959:SRQ851959 SHR851959:SHU851959 RXV851959:RXY851959 RNZ851959:ROC851959 RED851959:REG851959 QUH851959:QUK851959 QKL851959:QKO851959 QAP851959:QAS851959 PQT851959:PQW851959 PGX851959:PHA851959 OXB851959:OXE851959 ONF851959:ONI851959 ODJ851959:ODM851959 NTN851959:NTQ851959 NJR851959:NJU851959 MZV851959:MZY851959 MPZ851959:MQC851959 MGD851959:MGG851959 LWH851959:LWK851959 LML851959:LMO851959 LCP851959:LCS851959 KST851959:KSW851959 KIX851959:KJA851959 JZB851959:JZE851959 JPF851959:JPI851959 JFJ851959:JFM851959 IVN851959:IVQ851959 ILR851959:ILU851959 IBV851959:IBY851959 HRZ851959:HSC851959 HID851959:HIG851959 GYH851959:GYK851959 GOL851959:GOO851959 GEP851959:GES851959 FUT851959:FUW851959 FKX851959:FLA851959 FBB851959:FBE851959 ERF851959:ERI851959 EHJ851959:EHM851959 DXN851959:DXQ851959 DNR851959:DNU851959 DDV851959:DDY851959 CTZ851959:CUC851959 CKD851959:CKG851959 CAH851959:CAK851959 BQL851959:BQO851959 BGP851959:BGS851959 AWT851959:AWW851959 AMX851959:ANA851959 ADB851959:ADE851959 TF851959:TI851959 JJ851959:JM851959 N851959:Q851959 WVV786423:WVY786423 WLZ786423:WMC786423 WCD786423:WCG786423 VSH786423:VSK786423 VIL786423:VIO786423 UYP786423:UYS786423 UOT786423:UOW786423 UEX786423:UFA786423 TVB786423:TVE786423 TLF786423:TLI786423 TBJ786423:TBM786423 SRN786423:SRQ786423 SHR786423:SHU786423 RXV786423:RXY786423 RNZ786423:ROC786423 RED786423:REG786423 QUH786423:QUK786423 QKL786423:QKO786423 QAP786423:QAS786423 PQT786423:PQW786423 PGX786423:PHA786423 OXB786423:OXE786423 ONF786423:ONI786423 ODJ786423:ODM786423 NTN786423:NTQ786423 NJR786423:NJU786423 MZV786423:MZY786423 MPZ786423:MQC786423 MGD786423:MGG786423 LWH786423:LWK786423 LML786423:LMO786423 LCP786423:LCS786423 KST786423:KSW786423 KIX786423:KJA786423 JZB786423:JZE786423 JPF786423:JPI786423 JFJ786423:JFM786423 IVN786423:IVQ786423 ILR786423:ILU786423 IBV786423:IBY786423 HRZ786423:HSC786423 HID786423:HIG786423 GYH786423:GYK786423 GOL786423:GOO786423 GEP786423:GES786423 FUT786423:FUW786423 FKX786423:FLA786423 FBB786423:FBE786423 ERF786423:ERI786423 EHJ786423:EHM786423 DXN786423:DXQ786423 DNR786423:DNU786423 DDV786423:DDY786423 CTZ786423:CUC786423 CKD786423:CKG786423 CAH786423:CAK786423 BQL786423:BQO786423 BGP786423:BGS786423 AWT786423:AWW786423 AMX786423:ANA786423 ADB786423:ADE786423 TF786423:TI786423 JJ786423:JM786423 N786423:Q786423 WVV720887:WVY720887 WLZ720887:WMC720887 WCD720887:WCG720887 VSH720887:VSK720887 VIL720887:VIO720887 UYP720887:UYS720887 UOT720887:UOW720887 UEX720887:UFA720887 TVB720887:TVE720887 TLF720887:TLI720887 TBJ720887:TBM720887 SRN720887:SRQ720887 SHR720887:SHU720887 RXV720887:RXY720887 RNZ720887:ROC720887 RED720887:REG720887 QUH720887:QUK720887 QKL720887:QKO720887 QAP720887:QAS720887 PQT720887:PQW720887 PGX720887:PHA720887 OXB720887:OXE720887 ONF720887:ONI720887 ODJ720887:ODM720887 NTN720887:NTQ720887 NJR720887:NJU720887 MZV720887:MZY720887 MPZ720887:MQC720887 MGD720887:MGG720887 LWH720887:LWK720887 LML720887:LMO720887 LCP720887:LCS720887 KST720887:KSW720887 KIX720887:KJA720887 JZB720887:JZE720887 JPF720887:JPI720887 JFJ720887:JFM720887 IVN720887:IVQ720887 ILR720887:ILU720887 IBV720887:IBY720887 HRZ720887:HSC720887 HID720887:HIG720887 GYH720887:GYK720887 GOL720887:GOO720887 GEP720887:GES720887 FUT720887:FUW720887 FKX720887:FLA720887 FBB720887:FBE720887 ERF720887:ERI720887 EHJ720887:EHM720887 DXN720887:DXQ720887 DNR720887:DNU720887 DDV720887:DDY720887 CTZ720887:CUC720887 CKD720887:CKG720887 CAH720887:CAK720887 BQL720887:BQO720887 BGP720887:BGS720887 AWT720887:AWW720887 AMX720887:ANA720887 ADB720887:ADE720887 TF720887:TI720887 JJ720887:JM720887 N720887:Q720887 WVV655351:WVY655351 WLZ655351:WMC655351 WCD655351:WCG655351 VSH655351:VSK655351 VIL655351:VIO655351 UYP655351:UYS655351 UOT655351:UOW655351 UEX655351:UFA655351 TVB655351:TVE655351 TLF655351:TLI655351 TBJ655351:TBM655351 SRN655351:SRQ655351 SHR655351:SHU655351 RXV655351:RXY655351 RNZ655351:ROC655351 RED655351:REG655351 QUH655351:QUK655351 QKL655351:QKO655351 QAP655351:QAS655351 PQT655351:PQW655351 PGX655351:PHA655351 OXB655351:OXE655351 ONF655351:ONI655351 ODJ655351:ODM655351 NTN655351:NTQ655351 NJR655351:NJU655351 MZV655351:MZY655351 MPZ655351:MQC655351 MGD655351:MGG655351 LWH655351:LWK655351 LML655351:LMO655351 LCP655351:LCS655351 KST655351:KSW655351 KIX655351:KJA655351 JZB655351:JZE655351 JPF655351:JPI655351 JFJ655351:JFM655351 IVN655351:IVQ655351 ILR655351:ILU655351 IBV655351:IBY655351 HRZ655351:HSC655351 HID655351:HIG655351 GYH655351:GYK655351 GOL655351:GOO655351 GEP655351:GES655351 FUT655351:FUW655351 FKX655351:FLA655351 FBB655351:FBE655351 ERF655351:ERI655351 EHJ655351:EHM655351 DXN655351:DXQ655351 DNR655351:DNU655351 DDV655351:DDY655351 CTZ655351:CUC655351 CKD655351:CKG655351 CAH655351:CAK655351 BQL655351:BQO655351 BGP655351:BGS655351 AWT655351:AWW655351 AMX655351:ANA655351 ADB655351:ADE655351 TF655351:TI655351 JJ655351:JM655351 N655351:Q655351 WVV589815:WVY589815 WLZ589815:WMC589815 WCD589815:WCG589815 VSH589815:VSK589815 VIL589815:VIO589815 UYP589815:UYS589815 UOT589815:UOW589815 UEX589815:UFA589815 TVB589815:TVE589815 TLF589815:TLI589815 TBJ589815:TBM589815 SRN589815:SRQ589815 SHR589815:SHU589815 RXV589815:RXY589815 RNZ589815:ROC589815 RED589815:REG589815 QUH589815:QUK589815 QKL589815:QKO589815 QAP589815:QAS589815 PQT589815:PQW589815 PGX589815:PHA589815 OXB589815:OXE589815 ONF589815:ONI589815 ODJ589815:ODM589815 NTN589815:NTQ589815 NJR589815:NJU589815 MZV589815:MZY589815 MPZ589815:MQC589815 MGD589815:MGG589815 LWH589815:LWK589815 LML589815:LMO589815 LCP589815:LCS589815 KST589815:KSW589815 KIX589815:KJA589815 JZB589815:JZE589815 JPF589815:JPI589815 JFJ589815:JFM589815 IVN589815:IVQ589815 ILR589815:ILU589815 IBV589815:IBY589815 HRZ589815:HSC589815 HID589815:HIG589815 GYH589815:GYK589815 GOL589815:GOO589815 GEP589815:GES589815 FUT589815:FUW589815 FKX589815:FLA589815 FBB589815:FBE589815 ERF589815:ERI589815 EHJ589815:EHM589815 DXN589815:DXQ589815 DNR589815:DNU589815 DDV589815:DDY589815 CTZ589815:CUC589815 CKD589815:CKG589815 CAH589815:CAK589815 BQL589815:BQO589815 BGP589815:BGS589815 AWT589815:AWW589815 AMX589815:ANA589815 ADB589815:ADE589815 TF589815:TI589815 JJ589815:JM589815 N589815:Q589815 WVV524279:WVY524279 WLZ524279:WMC524279 WCD524279:WCG524279 VSH524279:VSK524279 VIL524279:VIO524279 UYP524279:UYS524279 UOT524279:UOW524279 UEX524279:UFA524279 TVB524279:TVE524279 TLF524279:TLI524279 TBJ524279:TBM524279 SRN524279:SRQ524279 SHR524279:SHU524279 RXV524279:RXY524279 RNZ524279:ROC524279 RED524279:REG524279 QUH524279:QUK524279 QKL524279:QKO524279 QAP524279:QAS524279 PQT524279:PQW524279 PGX524279:PHA524279 OXB524279:OXE524279 ONF524279:ONI524279 ODJ524279:ODM524279 NTN524279:NTQ524279 NJR524279:NJU524279 MZV524279:MZY524279 MPZ524279:MQC524279 MGD524279:MGG524279 LWH524279:LWK524279 LML524279:LMO524279 LCP524279:LCS524279 KST524279:KSW524279 KIX524279:KJA524279 JZB524279:JZE524279 JPF524279:JPI524279 JFJ524279:JFM524279 IVN524279:IVQ524279 ILR524279:ILU524279 IBV524279:IBY524279 HRZ524279:HSC524279 HID524279:HIG524279 GYH524279:GYK524279 GOL524279:GOO524279 GEP524279:GES524279 FUT524279:FUW524279 FKX524279:FLA524279 FBB524279:FBE524279 ERF524279:ERI524279 EHJ524279:EHM524279 DXN524279:DXQ524279 DNR524279:DNU524279 DDV524279:DDY524279 CTZ524279:CUC524279 CKD524279:CKG524279 CAH524279:CAK524279 BQL524279:BQO524279 BGP524279:BGS524279 AWT524279:AWW524279 AMX524279:ANA524279 ADB524279:ADE524279 TF524279:TI524279 JJ524279:JM524279 N524279:Q524279 WVV458743:WVY458743 WLZ458743:WMC458743 WCD458743:WCG458743 VSH458743:VSK458743 VIL458743:VIO458743 UYP458743:UYS458743 UOT458743:UOW458743 UEX458743:UFA458743 TVB458743:TVE458743 TLF458743:TLI458743 TBJ458743:TBM458743 SRN458743:SRQ458743 SHR458743:SHU458743 RXV458743:RXY458743 RNZ458743:ROC458743 RED458743:REG458743 QUH458743:QUK458743 QKL458743:QKO458743 QAP458743:QAS458743 PQT458743:PQW458743 PGX458743:PHA458743 OXB458743:OXE458743 ONF458743:ONI458743 ODJ458743:ODM458743 NTN458743:NTQ458743 NJR458743:NJU458743 MZV458743:MZY458743 MPZ458743:MQC458743 MGD458743:MGG458743 LWH458743:LWK458743 LML458743:LMO458743 LCP458743:LCS458743 KST458743:KSW458743 KIX458743:KJA458743 JZB458743:JZE458743 JPF458743:JPI458743 JFJ458743:JFM458743 IVN458743:IVQ458743 ILR458743:ILU458743 IBV458743:IBY458743 HRZ458743:HSC458743 HID458743:HIG458743 GYH458743:GYK458743 GOL458743:GOO458743 GEP458743:GES458743 FUT458743:FUW458743 FKX458743:FLA458743 FBB458743:FBE458743 ERF458743:ERI458743 EHJ458743:EHM458743 DXN458743:DXQ458743 DNR458743:DNU458743 DDV458743:DDY458743 CTZ458743:CUC458743 CKD458743:CKG458743 CAH458743:CAK458743 BQL458743:BQO458743 BGP458743:BGS458743 AWT458743:AWW458743 AMX458743:ANA458743 ADB458743:ADE458743 TF458743:TI458743 JJ458743:JM458743 N458743:Q458743 WVV393207:WVY393207 WLZ393207:WMC393207 WCD393207:WCG393207 VSH393207:VSK393207 VIL393207:VIO393207 UYP393207:UYS393207 UOT393207:UOW393207 UEX393207:UFA393207 TVB393207:TVE393207 TLF393207:TLI393207 TBJ393207:TBM393207 SRN393207:SRQ393207 SHR393207:SHU393207 RXV393207:RXY393207 RNZ393207:ROC393207 RED393207:REG393207 QUH393207:QUK393207 QKL393207:QKO393207 QAP393207:QAS393207 PQT393207:PQW393207 PGX393207:PHA393207 OXB393207:OXE393207 ONF393207:ONI393207 ODJ393207:ODM393207 NTN393207:NTQ393207 NJR393207:NJU393207 MZV393207:MZY393207 MPZ393207:MQC393207 MGD393207:MGG393207 LWH393207:LWK393207 LML393207:LMO393207 LCP393207:LCS393207 KST393207:KSW393207 KIX393207:KJA393207 JZB393207:JZE393207 JPF393207:JPI393207 JFJ393207:JFM393207 IVN393207:IVQ393207 ILR393207:ILU393207 IBV393207:IBY393207 HRZ393207:HSC393207 HID393207:HIG393207 GYH393207:GYK393207 GOL393207:GOO393207 GEP393207:GES393207 FUT393207:FUW393207 FKX393207:FLA393207 FBB393207:FBE393207 ERF393207:ERI393207 EHJ393207:EHM393207 DXN393207:DXQ393207 DNR393207:DNU393207 DDV393207:DDY393207 CTZ393207:CUC393207 CKD393207:CKG393207 CAH393207:CAK393207 BQL393207:BQO393207 BGP393207:BGS393207 AWT393207:AWW393207 AMX393207:ANA393207 ADB393207:ADE393207 TF393207:TI393207 JJ393207:JM393207 N393207:Q393207 WVV327671:WVY327671 WLZ327671:WMC327671 WCD327671:WCG327671 VSH327671:VSK327671 VIL327671:VIO327671 UYP327671:UYS327671 UOT327671:UOW327671 UEX327671:UFA327671 TVB327671:TVE327671 TLF327671:TLI327671 TBJ327671:TBM327671 SRN327671:SRQ327671 SHR327671:SHU327671 RXV327671:RXY327671 RNZ327671:ROC327671 RED327671:REG327671 QUH327671:QUK327671 QKL327671:QKO327671 QAP327671:QAS327671 PQT327671:PQW327671 PGX327671:PHA327671 OXB327671:OXE327671 ONF327671:ONI327671 ODJ327671:ODM327671 NTN327671:NTQ327671 NJR327671:NJU327671 MZV327671:MZY327671 MPZ327671:MQC327671 MGD327671:MGG327671 LWH327671:LWK327671 LML327671:LMO327671 LCP327671:LCS327671 KST327671:KSW327671 KIX327671:KJA327671 JZB327671:JZE327671 JPF327671:JPI327671 JFJ327671:JFM327671 IVN327671:IVQ327671 ILR327671:ILU327671 IBV327671:IBY327671 HRZ327671:HSC327671 HID327671:HIG327671 GYH327671:GYK327671 GOL327671:GOO327671 GEP327671:GES327671 FUT327671:FUW327671 FKX327671:FLA327671 FBB327671:FBE327671 ERF327671:ERI327671 EHJ327671:EHM327671 DXN327671:DXQ327671 DNR327671:DNU327671 DDV327671:DDY327671 CTZ327671:CUC327671 CKD327671:CKG327671 CAH327671:CAK327671 BQL327671:BQO327671 BGP327671:BGS327671 AWT327671:AWW327671 AMX327671:ANA327671 ADB327671:ADE327671 TF327671:TI327671 JJ327671:JM327671 N327671:Q327671 WVV262135:WVY262135 WLZ262135:WMC262135 WCD262135:WCG262135 VSH262135:VSK262135 VIL262135:VIO262135 UYP262135:UYS262135 UOT262135:UOW262135 UEX262135:UFA262135 TVB262135:TVE262135 TLF262135:TLI262135 TBJ262135:TBM262135 SRN262135:SRQ262135 SHR262135:SHU262135 RXV262135:RXY262135 RNZ262135:ROC262135 RED262135:REG262135 QUH262135:QUK262135 QKL262135:QKO262135 QAP262135:QAS262135 PQT262135:PQW262135 PGX262135:PHA262135 OXB262135:OXE262135 ONF262135:ONI262135 ODJ262135:ODM262135 NTN262135:NTQ262135 NJR262135:NJU262135 MZV262135:MZY262135 MPZ262135:MQC262135 MGD262135:MGG262135 LWH262135:LWK262135 LML262135:LMO262135 LCP262135:LCS262135 KST262135:KSW262135 KIX262135:KJA262135 JZB262135:JZE262135 JPF262135:JPI262135 JFJ262135:JFM262135 IVN262135:IVQ262135 ILR262135:ILU262135 IBV262135:IBY262135 HRZ262135:HSC262135 HID262135:HIG262135 GYH262135:GYK262135 GOL262135:GOO262135 GEP262135:GES262135 FUT262135:FUW262135 FKX262135:FLA262135 FBB262135:FBE262135 ERF262135:ERI262135 EHJ262135:EHM262135 DXN262135:DXQ262135 DNR262135:DNU262135 DDV262135:DDY262135 CTZ262135:CUC262135 CKD262135:CKG262135 CAH262135:CAK262135 BQL262135:BQO262135 BGP262135:BGS262135 AWT262135:AWW262135 AMX262135:ANA262135 ADB262135:ADE262135 TF262135:TI262135 JJ262135:JM262135 N262135:Q262135 WVV196599:WVY196599 WLZ196599:WMC196599 WCD196599:WCG196599 VSH196599:VSK196599 VIL196599:VIO196599 UYP196599:UYS196599 UOT196599:UOW196599 UEX196599:UFA196599 TVB196599:TVE196599 TLF196599:TLI196599 TBJ196599:TBM196599 SRN196599:SRQ196599 SHR196599:SHU196599 RXV196599:RXY196599 RNZ196599:ROC196599 RED196599:REG196599 QUH196599:QUK196599 QKL196599:QKO196599 QAP196599:QAS196599 PQT196599:PQW196599 PGX196599:PHA196599 OXB196599:OXE196599 ONF196599:ONI196599 ODJ196599:ODM196599 NTN196599:NTQ196599 NJR196599:NJU196599 MZV196599:MZY196599 MPZ196599:MQC196599 MGD196599:MGG196599 LWH196599:LWK196599 LML196599:LMO196599 LCP196599:LCS196599 KST196599:KSW196599 KIX196599:KJA196599 JZB196599:JZE196599 JPF196599:JPI196599 JFJ196599:JFM196599 IVN196599:IVQ196599 ILR196599:ILU196599 IBV196599:IBY196599 HRZ196599:HSC196599 HID196599:HIG196599 GYH196599:GYK196599 GOL196599:GOO196599 GEP196599:GES196599 FUT196599:FUW196599 FKX196599:FLA196599 FBB196599:FBE196599 ERF196599:ERI196599 EHJ196599:EHM196599 DXN196599:DXQ196599 DNR196599:DNU196599 DDV196599:DDY196599 CTZ196599:CUC196599 CKD196599:CKG196599 CAH196599:CAK196599 BQL196599:BQO196599 BGP196599:BGS196599 AWT196599:AWW196599 AMX196599:ANA196599 ADB196599:ADE196599 TF196599:TI196599 JJ196599:JM196599 N196599:Q196599 WVV131063:WVY131063 WLZ131063:WMC131063 WCD131063:WCG131063 VSH131063:VSK131063 VIL131063:VIO131063 UYP131063:UYS131063 UOT131063:UOW131063 UEX131063:UFA131063 TVB131063:TVE131063 TLF131063:TLI131063 TBJ131063:TBM131063 SRN131063:SRQ131063 SHR131063:SHU131063 RXV131063:RXY131063 RNZ131063:ROC131063 RED131063:REG131063 QUH131063:QUK131063 QKL131063:QKO131063 QAP131063:QAS131063 PQT131063:PQW131063 PGX131063:PHA131063 OXB131063:OXE131063 ONF131063:ONI131063 ODJ131063:ODM131063 NTN131063:NTQ131063 NJR131063:NJU131063 MZV131063:MZY131063 MPZ131063:MQC131063 MGD131063:MGG131063 LWH131063:LWK131063 LML131063:LMO131063 LCP131063:LCS131063 KST131063:KSW131063 KIX131063:KJA131063 JZB131063:JZE131063 JPF131063:JPI131063 JFJ131063:JFM131063 IVN131063:IVQ131063 ILR131063:ILU131063 IBV131063:IBY131063 HRZ131063:HSC131063 HID131063:HIG131063 GYH131063:GYK131063 GOL131063:GOO131063 GEP131063:GES131063 FUT131063:FUW131063 FKX131063:FLA131063 FBB131063:FBE131063 ERF131063:ERI131063 EHJ131063:EHM131063 DXN131063:DXQ131063 DNR131063:DNU131063 DDV131063:DDY131063 CTZ131063:CUC131063 CKD131063:CKG131063 CAH131063:CAK131063 BQL131063:BQO131063 BGP131063:BGS131063 AWT131063:AWW131063 AMX131063:ANA131063 ADB131063:ADE131063 TF131063:TI131063 JJ131063:JM131063 N131063:Q131063 WVV65527:WVY65527 WLZ65527:WMC65527 WCD65527:WCG65527 VSH65527:VSK65527 VIL65527:VIO65527 UYP65527:UYS65527 UOT65527:UOW65527 UEX65527:UFA65527 TVB65527:TVE65527 TLF65527:TLI65527 TBJ65527:TBM65527 SRN65527:SRQ65527 SHR65527:SHU65527 RXV65527:RXY65527 RNZ65527:ROC65527 RED65527:REG65527 QUH65527:QUK65527 QKL65527:QKO65527 QAP65527:QAS65527 PQT65527:PQW65527 PGX65527:PHA65527 OXB65527:OXE65527 ONF65527:ONI65527 ODJ65527:ODM65527 NTN65527:NTQ65527 NJR65527:NJU65527 MZV65527:MZY65527 MPZ65527:MQC65527 MGD65527:MGG65527 LWH65527:LWK65527 LML65527:LMO65527 LCP65527:LCS65527 KST65527:KSW65527 KIX65527:KJA65527 JZB65527:JZE65527 JPF65527:JPI65527 JFJ65527:JFM65527 IVN65527:IVQ65527 ILR65527:ILU65527 IBV65527:IBY65527 HRZ65527:HSC65527 HID65527:HIG65527 GYH65527:GYK65527 GOL65527:GOO65527 GEP65527:GES65527 FUT65527:FUW65527 FKX65527:FLA65527 FBB65527:FBE65527 ERF65527:ERI65527 EHJ65527:EHM65527 DXN65527:DXQ65527 DNR65527:DNU65527 DDV65527:DDY65527 CTZ65527:CUC65527 CKD65527:CKG65527 CAH65527:CAK65527 BQL65527:BQO65527 BGP65527:BGS65527 AWT65527:AWW65527 AMX65527:ANA65527 ADB65527:ADE65527 TF65527:TI65527 JJ65527:JM65527 N65527:Q65527 WVV29:WVY29 WLZ29:WMC29 WCD29:WCG29 VSH29:VSK29 VIL29:VIO29 UYP29:UYS29 UOT29:UOW29 UEX29:UFA29 TVB29:TVE29 TLF29:TLI29 TBJ29:TBM29 SRN29:SRQ29 SHR29:SHU29 RXV29:RXY29 RNZ29:ROC29 RED29:REG29 QUH29:QUK29 QKL29:QKO29 QAP29:QAS29 PQT29:PQW29 PGX29:PHA29 OXB29:OXE29 ONF29:ONI29 ODJ29:ODM29 NTN29:NTQ29 NJR29:NJU29 MZV29:MZY29 MPZ29:MQC29 MGD29:MGG29 LWH29:LWK29 LML29:LMO29 LCP29:LCS29 KST29:KSW29 KIX29:KJA29 JZB29:JZE29 JPF29:JPI29 JFJ29:JFM29 IVN29:IVQ29 ILR29:ILU29 IBV29:IBY29 HRZ29:HSC29 HID29:HIG29 GYH29:GYK29 GOL29:GOO29 GEP29:GES29 FUT29:FUW29 FKX29:FLA29 FBB29:FBE29 ERF29:ERI29 EHJ29:EHM29 DXN29:DXQ29 DNR29:DNU29 DDV29:DDY29 CTZ29:CUC29 CKD29:CKG29 CAH29:CAK29 BQL29:BQO29 BGP29:BGS29 AWT29:AWW29 AMX29:ANA29 ADB29:ADE29 TF29:TI29 JJ29:JM29 ADB65491:ADE65491 WVV983074:WVY983074 WLZ983074:WMC983074 WCD983074:WCG983074 VSH983074:VSK983074 VIL983074:VIO983074 UYP983074:UYS983074 UOT983074:UOW983074 UEX983074:UFA983074 TVB983074:TVE983074 TLF983074:TLI983074 TBJ983074:TBM983074 SRN983074:SRQ983074 SHR983074:SHU983074 RXV983074:RXY983074 RNZ983074:ROC983074 RED983074:REG983074 QUH983074:QUK983074 QKL983074:QKO983074 QAP983074:QAS983074 PQT983074:PQW983074 PGX983074:PHA983074 OXB983074:OXE983074 ONF983074:ONI983074 ODJ983074:ODM983074 NTN983074:NTQ983074 NJR983074:NJU983074 MZV983074:MZY983074 MPZ983074:MQC983074 MGD983074:MGG983074 LWH983074:LWK983074 LML983074:LMO983074 LCP983074:LCS983074 KST983074:KSW983074 KIX983074:KJA983074 JZB983074:JZE983074 JPF983074:JPI983074 JFJ983074:JFM983074 IVN983074:IVQ983074 ILR983074:ILU983074 IBV983074:IBY983074 HRZ983074:HSC983074 HID983074:HIG983074 GYH983074:GYK983074 GOL983074:GOO983074 GEP983074:GES983074 FUT983074:FUW983074 FKX983074:FLA983074 FBB983074:FBE983074 ERF983074:ERI983074 EHJ983074:EHM983074 DXN983074:DXQ983074 DNR983074:DNU983074 DDV983074:DDY983074 CTZ983074:CUC983074 CKD983074:CKG983074 CAH983074:CAK983074 BQL983074:BQO983074 BGP983074:BGS983074 AWT983074:AWW983074 AMX983074:ANA983074 ADB983074:ADE983074 TF983074:TI983074 JJ983074:JM983074 N983074:Q983074 WVV917538:WVY917538 WLZ917538:WMC917538 WCD917538:WCG917538 VSH917538:VSK917538 VIL917538:VIO917538 UYP917538:UYS917538 UOT917538:UOW917538 UEX917538:UFA917538 TVB917538:TVE917538 TLF917538:TLI917538 TBJ917538:TBM917538 SRN917538:SRQ917538 SHR917538:SHU917538 RXV917538:RXY917538 RNZ917538:ROC917538 RED917538:REG917538 QUH917538:QUK917538 QKL917538:QKO917538 QAP917538:QAS917538 PQT917538:PQW917538 PGX917538:PHA917538 OXB917538:OXE917538 ONF917538:ONI917538 ODJ917538:ODM917538 NTN917538:NTQ917538 NJR917538:NJU917538 MZV917538:MZY917538 MPZ917538:MQC917538 MGD917538:MGG917538 LWH917538:LWK917538 LML917538:LMO917538 LCP917538:LCS917538 KST917538:KSW917538 KIX917538:KJA917538 JZB917538:JZE917538 JPF917538:JPI917538 JFJ917538:JFM917538 IVN917538:IVQ917538 ILR917538:ILU917538 IBV917538:IBY917538 HRZ917538:HSC917538 HID917538:HIG917538 GYH917538:GYK917538 GOL917538:GOO917538 GEP917538:GES917538 FUT917538:FUW917538 FKX917538:FLA917538 FBB917538:FBE917538 ERF917538:ERI917538 EHJ917538:EHM917538 DXN917538:DXQ917538 DNR917538:DNU917538 DDV917538:DDY917538 CTZ917538:CUC917538 CKD917538:CKG917538 CAH917538:CAK917538 BQL917538:BQO917538 BGP917538:BGS917538 AWT917538:AWW917538 AMX917538:ANA917538 ADB917538:ADE917538 TF917538:TI917538 JJ917538:JM917538 N917538:Q917538 WVV852002:WVY852002 WLZ852002:WMC852002 WCD852002:WCG852002 VSH852002:VSK852002 VIL852002:VIO852002 UYP852002:UYS852002 UOT852002:UOW852002 UEX852002:UFA852002 TVB852002:TVE852002 TLF852002:TLI852002 TBJ852002:TBM852002 SRN852002:SRQ852002 SHR852002:SHU852002 RXV852002:RXY852002 RNZ852002:ROC852002 RED852002:REG852002 QUH852002:QUK852002 QKL852002:QKO852002 QAP852002:QAS852002 PQT852002:PQW852002 PGX852002:PHA852002 OXB852002:OXE852002 ONF852002:ONI852002 ODJ852002:ODM852002 NTN852002:NTQ852002 NJR852002:NJU852002 MZV852002:MZY852002 MPZ852002:MQC852002 MGD852002:MGG852002 LWH852002:LWK852002 LML852002:LMO852002 LCP852002:LCS852002 KST852002:KSW852002 KIX852002:KJA852002 JZB852002:JZE852002 JPF852002:JPI852002 JFJ852002:JFM852002 IVN852002:IVQ852002 ILR852002:ILU852002 IBV852002:IBY852002 HRZ852002:HSC852002 HID852002:HIG852002 GYH852002:GYK852002 GOL852002:GOO852002 GEP852002:GES852002 FUT852002:FUW852002 FKX852002:FLA852002 FBB852002:FBE852002 ERF852002:ERI852002 EHJ852002:EHM852002 DXN852002:DXQ852002 DNR852002:DNU852002 DDV852002:DDY852002 CTZ852002:CUC852002 CKD852002:CKG852002 CAH852002:CAK852002 BQL852002:BQO852002 BGP852002:BGS852002 AWT852002:AWW852002 AMX852002:ANA852002 ADB852002:ADE852002 TF852002:TI852002 JJ852002:JM852002 N852002:Q852002 WVV786466:WVY786466 WLZ786466:WMC786466 WCD786466:WCG786466 VSH786466:VSK786466 VIL786466:VIO786466 UYP786466:UYS786466 UOT786466:UOW786466 UEX786466:UFA786466 TVB786466:TVE786466 TLF786466:TLI786466 TBJ786466:TBM786466 SRN786466:SRQ786466 SHR786466:SHU786466 RXV786466:RXY786466 RNZ786466:ROC786466 RED786466:REG786466 QUH786466:QUK786466 QKL786466:QKO786466 QAP786466:QAS786466 PQT786466:PQW786466 PGX786466:PHA786466 OXB786466:OXE786466 ONF786466:ONI786466 ODJ786466:ODM786466 NTN786466:NTQ786466 NJR786466:NJU786466 MZV786466:MZY786466 MPZ786466:MQC786466 MGD786466:MGG786466 LWH786466:LWK786466 LML786466:LMO786466 LCP786466:LCS786466 KST786466:KSW786466 KIX786466:KJA786466 JZB786466:JZE786466 JPF786466:JPI786466 JFJ786466:JFM786466 IVN786466:IVQ786466 ILR786466:ILU786466 IBV786466:IBY786466 HRZ786466:HSC786466 HID786466:HIG786466 GYH786466:GYK786466 GOL786466:GOO786466 GEP786466:GES786466 FUT786466:FUW786466 FKX786466:FLA786466 FBB786466:FBE786466 ERF786466:ERI786466 EHJ786466:EHM786466 DXN786466:DXQ786466 DNR786466:DNU786466 DDV786466:DDY786466 CTZ786466:CUC786466 CKD786466:CKG786466 CAH786466:CAK786466 BQL786466:BQO786466 BGP786466:BGS786466 AWT786466:AWW786466 AMX786466:ANA786466 ADB786466:ADE786466 TF786466:TI786466 JJ786466:JM786466 N786466:Q786466 WVV720930:WVY720930 WLZ720930:WMC720930 WCD720930:WCG720930 VSH720930:VSK720930 VIL720930:VIO720930 UYP720930:UYS720930 UOT720930:UOW720930 UEX720930:UFA720930 TVB720930:TVE720930 TLF720930:TLI720930 TBJ720930:TBM720930 SRN720930:SRQ720930 SHR720930:SHU720930 RXV720930:RXY720930 RNZ720930:ROC720930 RED720930:REG720930 QUH720930:QUK720930 QKL720930:QKO720930 QAP720930:QAS720930 PQT720930:PQW720930 PGX720930:PHA720930 OXB720930:OXE720930 ONF720930:ONI720930 ODJ720930:ODM720930 NTN720930:NTQ720930 NJR720930:NJU720930 MZV720930:MZY720930 MPZ720930:MQC720930 MGD720930:MGG720930 LWH720930:LWK720930 LML720930:LMO720930 LCP720930:LCS720930 KST720930:KSW720930 KIX720930:KJA720930 JZB720930:JZE720930 JPF720930:JPI720930 JFJ720930:JFM720930 IVN720930:IVQ720930 ILR720930:ILU720930 IBV720930:IBY720930 HRZ720930:HSC720930 HID720930:HIG720930 GYH720930:GYK720930 GOL720930:GOO720930 GEP720930:GES720930 FUT720930:FUW720930 FKX720930:FLA720930 FBB720930:FBE720930 ERF720930:ERI720930 EHJ720930:EHM720930 DXN720930:DXQ720930 DNR720930:DNU720930 DDV720930:DDY720930 CTZ720930:CUC720930 CKD720930:CKG720930 CAH720930:CAK720930 BQL720930:BQO720930 BGP720930:BGS720930 AWT720930:AWW720930 AMX720930:ANA720930 ADB720930:ADE720930 TF720930:TI720930 JJ720930:JM720930 N720930:Q720930 WVV655394:WVY655394 WLZ655394:WMC655394 WCD655394:WCG655394 VSH655394:VSK655394 VIL655394:VIO655394 UYP655394:UYS655394 UOT655394:UOW655394 UEX655394:UFA655394 TVB655394:TVE655394 TLF655394:TLI655394 TBJ655394:TBM655394 SRN655394:SRQ655394 SHR655394:SHU655394 RXV655394:RXY655394 RNZ655394:ROC655394 RED655394:REG655394 QUH655394:QUK655394 QKL655394:QKO655394 QAP655394:QAS655394 PQT655394:PQW655394 PGX655394:PHA655394 OXB655394:OXE655394 ONF655394:ONI655394 ODJ655394:ODM655394 NTN655394:NTQ655394 NJR655394:NJU655394 MZV655394:MZY655394 MPZ655394:MQC655394 MGD655394:MGG655394 LWH655394:LWK655394 LML655394:LMO655394 LCP655394:LCS655394 KST655394:KSW655394 KIX655394:KJA655394 JZB655394:JZE655394 JPF655394:JPI655394 JFJ655394:JFM655394 IVN655394:IVQ655394 ILR655394:ILU655394 IBV655394:IBY655394 HRZ655394:HSC655394 HID655394:HIG655394 GYH655394:GYK655394 GOL655394:GOO655394 GEP655394:GES655394 FUT655394:FUW655394 FKX655394:FLA655394 FBB655394:FBE655394 ERF655394:ERI655394 EHJ655394:EHM655394 DXN655394:DXQ655394 DNR655394:DNU655394 DDV655394:DDY655394 CTZ655394:CUC655394 CKD655394:CKG655394 CAH655394:CAK655394 BQL655394:BQO655394 BGP655394:BGS655394 AWT655394:AWW655394 AMX655394:ANA655394 ADB655394:ADE655394 TF655394:TI655394 JJ655394:JM655394 N655394:Q655394 WVV589858:WVY589858 WLZ589858:WMC589858 WCD589858:WCG589858 VSH589858:VSK589858 VIL589858:VIO589858 UYP589858:UYS589858 UOT589858:UOW589858 UEX589858:UFA589858 TVB589858:TVE589858 TLF589858:TLI589858 TBJ589858:TBM589858 SRN589858:SRQ589858 SHR589858:SHU589858 RXV589858:RXY589858 RNZ589858:ROC589858 RED589858:REG589858 QUH589858:QUK589858 QKL589858:QKO589858 QAP589858:QAS589858 PQT589858:PQW589858 PGX589858:PHA589858 OXB589858:OXE589858 ONF589858:ONI589858 ODJ589858:ODM589858 NTN589858:NTQ589858 NJR589858:NJU589858 MZV589858:MZY589858 MPZ589858:MQC589858 MGD589858:MGG589858 LWH589858:LWK589858 LML589858:LMO589858 LCP589858:LCS589858 KST589858:KSW589858 KIX589858:KJA589858 JZB589858:JZE589858 JPF589858:JPI589858 JFJ589858:JFM589858 IVN589858:IVQ589858 ILR589858:ILU589858 IBV589858:IBY589858 HRZ589858:HSC589858 HID589858:HIG589858 GYH589858:GYK589858 GOL589858:GOO589858 GEP589858:GES589858 FUT589858:FUW589858 FKX589858:FLA589858 FBB589858:FBE589858 ERF589858:ERI589858 EHJ589858:EHM589858 DXN589858:DXQ589858 DNR589858:DNU589858 DDV589858:DDY589858 CTZ589858:CUC589858 CKD589858:CKG589858 CAH589858:CAK589858 BQL589858:BQO589858 BGP589858:BGS589858 AWT589858:AWW589858 AMX589858:ANA589858 ADB589858:ADE589858 TF589858:TI589858 JJ589858:JM589858 N589858:Q589858 WVV524322:WVY524322 WLZ524322:WMC524322 WCD524322:WCG524322 VSH524322:VSK524322 VIL524322:VIO524322 UYP524322:UYS524322 UOT524322:UOW524322 UEX524322:UFA524322 TVB524322:TVE524322 TLF524322:TLI524322 TBJ524322:TBM524322 SRN524322:SRQ524322 SHR524322:SHU524322 RXV524322:RXY524322 RNZ524322:ROC524322 RED524322:REG524322 QUH524322:QUK524322 QKL524322:QKO524322 QAP524322:QAS524322 PQT524322:PQW524322 PGX524322:PHA524322 OXB524322:OXE524322 ONF524322:ONI524322 ODJ524322:ODM524322 NTN524322:NTQ524322 NJR524322:NJU524322 MZV524322:MZY524322 MPZ524322:MQC524322 MGD524322:MGG524322 LWH524322:LWK524322 LML524322:LMO524322 LCP524322:LCS524322 KST524322:KSW524322 KIX524322:KJA524322 JZB524322:JZE524322 JPF524322:JPI524322 JFJ524322:JFM524322 IVN524322:IVQ524322 ILR524322:ILU524322 IBV524322:IBY524322 HRZ524322:HSC524322 HID524322:HIG524322 GYH524322:GYK524322 GOL524322:GOO524322 GEP524322:GES524322 FUT524322:FUW524322 FKX524322:FLA524322 FBB524322:FBE524322 ERF524322:ERI524322 EHJ524322:EHM524322 DXN524322:DXQ524322 DNR524322:DNU524322 DDV524322:DDY524322 CTZ524322:CUC524322 CKD524322:CKG524322 CAH524322:CAK524322 BQL524322:BQO524322 BGP524322:BGS524322 AWT524322:AWW524322 AMX524322:ANA524322 ADB524322:ADE524322 TF524322:TI524322 JJ524322:JM524322 N524322:Q524322 WVV458786:WVY458786 WLZ458786:WMC458786 WCD458786:WCG458786 VSH458786:VSK458786 VIL458786:VIO458786 UYP458786:UYS458786 UOT458786:UOW458786 UEX458786:UFA458786 TVB458786:TVE458786 TLF458786:TLI458786 TBJ458786:TBM458786 SRN458786:SRQ458786 SHR458786:SHU458786 RXV458786:RXY458786 RNZ458786:ROC458786 RED458786:REG458786 QUH458786:QUK458786 QKL458786:QKO458786 QAP458786:QAS458786 PQT458786:PQW458786 PGX458786:PHA458786 OXB458786:OXE458786 ONF458786:ONI458786 ODJ458786:ODM458786 NTN458786:NTQ458786 NJR458786:NJU458786 MZV458786:MZY458786 MPZ458786:MQC458786 MGD458786:MGG458786 LWH458786:LWK458786 LML458786:LMO458786 LCP458786:LCS458786 KST458786:KSW458786 KIX458786:KJA458786 JZB458786:JZE458786 JPF458786:JPI458786 JFJ458786:JFM458786 IVN458786:IVQ458786 ILR458786:ILU458786 IBV458786:IBY458786 HRZ458786:HSC458786 HID458786:HIG458786 GYH458786:GYK458786 GOL458786:GOO458786 GEP458786:GES458786 FUT458786:FUW458786 FKX458786:FLA458786 FBB458786:FBE458786 ERF458786:ERI458786 EHJ458786:EHM458786 DXN458786:DXQ458786 DNR458786:DNU458786 DDV458786:DDY458786 CTZ458786:CUC458786 CKD458786:CKG458786 CAH458786:CAK458786 BQL458786:BQO458786 BGP458786:BGS458786 AWT458786:AWW458786 AMX458786:ANA458786 ADB458786:ADE458786 TF458786:TI458786 JJ458786:JM458786 N458786:Q458786 WVV393250:WVY393250 WLZ393250:WMC393250 WCD393250:WCG393250 VSH393250:VSK393250 VIL393250:VIO393250 UYP393250:UYS393250 UOT393250:UOW393250 UEX393250:UFA393250 TVB393250:TVE393250 TLF393250:TLI393250 TBJ393250:TBM393250 SRN393250:SRQ393250 SHR393250:SHU393250 RXV393250:RXY393250 RNZ393250:ROC393250 RED393250:REG393250 QUH393250:QUK393250 QKL393250:QKO393250 QAP393250:QAS393250 PQT393250:PQW393250 PGX393250:PHA393250 OXB393250:OXE393250 ONF393250:ONI393250 ODJ393250:ODM393250 NTN393250:NTQ393250 NJR393250:NJU393250 MZV393250:MZY393250 MPZ393250:MQC393250 MGD393250:MGG393250 LWH393250:LWK393250 LML393250:LMO393250 LCP393250:LCS393250 KST393250:KSW393250 KIX393250:KJA393250 JZB393250:JZE393250 JPF393250:JPI393250 JFJ393250:JFM393250 IVN393250:IVQ393250 ILR393250:ILU393250 IBV393250:IBY393250 HRZ393250:HSC393250 HID393250:HIG393250 GYH393250:GYK393250 GOL393250:GOO393250 GEP393250:GES393250 FUT393250:FUW393250 FKX393250:FLA393250 FBB393250:FBE393250 ERF393250:ERI393250 EHJ393250:EHM393250 DXN393250:DXQ393250 DNR393250:DNU393250 DDV393250:DDY393250 CTZ393250:CUC393250 CKD393250:CKG393250 CAH393250:CAK393250 BQL393250:BQO393250 BGP393250:BGS393250 AWT393250:AWW393250 AMX393250:ANA393250 ADB393250:ADE393250 TF393250:TI393250 JJ393250:JM393250 N393250:Q393250 WVV327714:WVY327714 WLZ327714:WMC327714 WCD327714:WCG327714 VSH327714:VSK327714 VIL327714:VIO327714 UYP327714:UYS327714 UOT327714:UOW327714 UEX327714:UFA327714 TVB327714:TVE327714 TLF327714:TLI327714 TBJ327714:TBM327714 SRN327714:SRQ327714 SHR327714:SHU327714 RXV327714:RXY327714 RNZ327714:ROC327714 RED327714:REG327714 QUH327714:QUK327714 QKL327714:QKO327714 QAP327714:QAS327714 PQT327714:PQW327714 PGX327714:PHA327714 OXB327714:OXE327714 ONF327714:ONI327714 ODJ327714:ODM327714 NTN327714:NTQ327714 NJR327714:NJU327714 MZV327714:MZY327714 MPZ327714:MQC327714 MGD327714:MGG327714 LWH327714:LWK327714 LML327714:LMO327714 LCP327714:LCS327714 KST327714:KSW327714 KIX327714:KJA327714 JZB327714:JZE327714 JPF327714:JPI327714 JFJ327714:JFM327714 IVN327714:IVQ327714 ILR327714:ILU327714 IBV327714:IBY327714 HRZ327714:HSC327714 HID327714:HIG327714 GYH327714:GYK327714 GOL327714:GOO327714 GEP327714:GES327714 FUT327714:FUW327714 FKX327714:FLA327714 FBB327714:FBE327714 ERF327714:ERI327714 EHJ327714:EHM327714 DXN327714:DXQ327714 DNR327714:DNU327714 DDV327714:DDY327714 CTZ327714:CUC327714 CKD327714:CKG327714 CAH327714:CAK327714 BQL327714:BQO327714 BGP327714:BGS327714 AWT327714:AWW327714 AMX327714:ANA327714 ADB327714:ADE327714 TF327714:TI327714 JJ327714:JM327714 N327714:Q327714 WVV262178:WVY262178 WLZ262178:WMC262178 WCD262178:WCG262178 VSH262178:VSK262178 VIL262178:VIO262178 UYP262178:UYS262178 UOT262178:UOW262178 UEX262178:UFA262178 TVB262178:TVE262178 TLF262178:TLI262178 TBJ262178:TBM262178 SRN262178:SRQ262178 SHR262178:SHU262178 RXV262178:RXY262178 RNZ262178:ROC262178 RED262178:REG262178 QUH262178:QUK262178 QKL262178:QKO262178 QAP262178:QAS262178 PQT262178:PQW262178 PGX262178:PHA262178 OXB262178:OXE262178 ONF262178:ONI262178 ODJ262178:ODM262178 NTN262178:NTQ262178 NJR262178:NJU262178 MZV262178:MZY262178 MPZ262178:MQC262178 MGD262178:MGG262178 LWH262178:LWK262178 LML262178:LMO262178 LCP262178:LCS262178 KST262178:KSW262178 KIX262178:KJA262178 JZB262178:JZE262178 JPF262178:JPI262178 JFJ262178:JFM262178 IVN262178:IVQ262178 ILR262178:ILU262178 IBV262178:IBY262178 HRZ262178:HSC262178 HID262178:HIG262178 GYH262178:GYK262178 GOL262178:GOO262178 GEP262178:GES262178 FUT262178:FUW262178 FKX262178:FLA262178 FBB262178:FBE262178 ERF262178:ERI262178 EHJ262178:EHM262178 DXN262178:DXQ262178 DNR262178:DNU262178 DDV262178:DDY262178 CTZ262178:CUC262178 CKD262178:CKG262178 CAH262178:CAK262178 BQL262178:BQO262178 BGP262178:BGS262178 AWT262178:AWW262178 AMX262178:ANA262178 ADB262178:ADE262178 TF262178:TI262178 JJ262178:JM262178 N262178:Q262178 WVV196642:WVY196642 WLZ196642:WMC196642 WCD196642:WCG196642 VSH196642:VSK196642 VIL196642:VIO196642 UYP196642:UYS196642 UOT196642:UOW196642 UEX196642:UFA196642 TVB196642:TVE196642 TLF196642:TLI196642 TBJ196642:TBM196642 SRN196642:SRQ196642 SHR196642:SHU196642 RXV196642:RXY196642 RNZ196642:ROC196642 RED196642:REG196642 QUH196642:QUK196642 QKL196642:QKO196642 QAP196642:QAS196642 PQT196642:PQW196642 PGX196642:PHA196642 OXB196642:OXE196642 ONF196642:ONI196642 ODJ196642:ODM196642 NTN196642:NTQ196642 NJR196642:NJU196642 MZV196642:MZY196642 MPZ196642:MQC196642 MGD196642:MGG196642 LWH196642:LWK196642 LML196642:LMO196642 LCP196642:LCS196642 KST196642:KSW196642 KIX196642:KJA196642 JZB196642:JZE196642 JPF196642:JPI196642 JFJ196642:JFM196642 IVN196642:IVQ196642 ILR196642:ILU196642 IBV196642:IBY196642 HRZ196642:HSC196642 HID196642:HIG196642 GYH196642:GYK196642 GOL196642:GOO196642 GEP196642:GES196642 FUT196642:FUW196642 FKX196642:FLA196642 FBB196642:FBE196642 ERF196642:ERI196642 EHJ196642:EHM196642 DXN196642:DXQ196642 DNR196642:DNU196642 DDV196642:DDY196642 CTZ196642:CUC196642 CKD196642:CKG196642 CAH196642:CAK196642 BQL196642:BQO196642 BGP196642:BGS196642 AWT196642:AWW196642 AMX196642:ANA196642 ADB196642:ADE196642 TF196642:TI196642 JJ196642:JM196642 N196642:Q196642 WVV131106:WVY131106 WLZ131106:WMC131106 WCD131106:WCG131106 VSH131106:VSK131106 VIL131106:VIO131106 UYP131106:UYS131106 UOT131106:UOW131106 UEX131106:UFA131106 TVB131106:TVE131106 TLF131106:TLI131106 TBJ131106:TBM131106 SRN131106:SRQ131106 SHR131106:SHU131106 RXV131106:RXY131106 RNZ131106:ROC131106 RED131106:REG131106 QUH131106:QUK131106 QKL131106:QKO131106 QAP131106:QAS131106 PQT131106:PQW131106 PGX131106:PHA131106 OXB131106:OXE131106 ONF131106:ONI131106 ODJ131106:ODM131106 NTN131106:NTQ131106 NJR131106:NJU131106 MZV131106:MZY131106 MPZ131106:MQC131106 MGD131106:MGG131106 LWH131106:LWK131106 LML131106:LMO131106 LCP131106:LCS131106 KST131106:KSW131106 KIX131106:KJA131106 JZB131106:JZE131106 JPF131106:JPI131106 JFJ131106:JFM131106 IVN131106:IVQ131106 ILR131106:ILU131106 IBV131106:IBY131106 HRZ131106:HSC131106 HID131106:HIG131106 GYH131106:GYK131106 GOL131106:GOO131106 GEP131106:GES131106 FUT131106:FUW131106 FKX131106:FLA131106 FBB131106:FBE131106 ERF131106:ERI131106 EHJ131106:EHM131106 DXN131106:DXQ131106 DNR131106:DNU131106 DDV131106:DDY131106 CTZ131106:CUC131106 CKD131106:CKG131106 CAH131106:CAK131106 BQL131106:BQO131106 BGP131106:BGS131106 AWT131106:AWW131106 AMX131106:ANA131106 ADB131106:ADE131106 TF131106:TI131106 JJ131106:JM131106 N131106:Q131106 WVV65570:WVY65570 WLZ65570:WMC65570 WCD65570:WCG65570 VSH65570:VSK65570 VIL65570:VIO65570 UYP65570:UYS65570 UOT65570:UOW65570 UEX65570:UFA65570 TVB65570:TVE65570 TLF65570:TLI65570 TBJ65570:TBM65570 SRN65570:SRQ65570 SHR65570:SHU65570 RXV65570:RXY65570 RNZ65570:ROC65570 RED65570:REG65570 QUH65570:QUK65570 QKL65570:QKO65570 QAP65570:QAS65570 PQT65570:PQW65570 PGX65570:PHA65570 OXB65570:OXE65570 ONF65570:ONI65570 ODJ65570:ODM65570 NTN65570:NTQ65570 NJR65570:NJU65570 MZV65570:MZY65570 MPZ65570:MQC65570 MGD65570:MGG65570 LWH65570:LWK65570 LML65570:LMO65570 LCP65570:LCS65570 KST65570:KSW65570 KIX65570:KJA65570 JZB65570:JZE65570 JPF65570:JPI65570 JFJ65570:JFM65570 IVN65570:IVQ65570 ILR65570:ILU65570 IBV65570:IBY65570 HRZ65570:HSC65570 HID65570:HIG65570 GYH65570:GYK65570 GOL65570:GOO65570 GEP65570:GES65570 FUT65570:FUW65570 FKX65570:FLA65570 FBB65570:FBE65570 ERF65570:ERI65570 EHJ65570:EHM65570 DXN65570:DXQ65570 DNR65570:DNU65570 DDV65570:DDY65570 CTZ65570:CUC65570 CKD65570:CKG65570 CAH65570:CAK65570 BQL65570:BQO65570 BGP65570:BGS65570 AWT65570:AWW65570 AMX65570:ANA65570 ADB65570:ADE65570 TF65570:TI65570 JJ65570:JM65570 N65570:Q65570 WVV983072:WVY983072 WLZ983072:WMC983072 WCD983072:WCG983072 VSH983072:VSK983072 VIL983072:VIO983072 UYP983072:UYS983072 UOT983072:UOW983072 UEX983072:UFA983072 TVB983072:TVE983072 TLF983072:TLI983072 TBJ983072:TBM983072 SRN983072:SRQ983072 SHR983072:SHU983072 RXV983072:RXY983072 RNZ983072:ROC983072 RED983072:REG983072 QUH983072:QUK983072 QKL983072:QKO983072 QAP983072:QAS983072 PQT983072:PQW983072 PGX983072:PHA983072 OXB983072:OXE983072 ONF983072:ONI983072 ODJ983072:ODM983072 NTN983072:NTQ983072 NJR983072:NJU983072 MZV983072:MZY983072 MPZ983072:MQC983072 MGD983072:MGG983072 LWH983072:LWK983072 LML983072:LMO983072 LCP983072:LCS983072 KST983072:KSW983072 KIX983072:KJA983072 JZB983072:JZE983072 JPF983072:JPI983072 JFJ983072:JFM983072 IVN983072:IVQ983072 ILR983072:ILU983072 IBV983072:IBY983072 HRZ983072:HSC983072 HID983072:HIG983072 GYH983072:GYK983072 GOL983072:GOO983072 GEP983072:GES983072 FUT983072:FUW983072 FKX983072:FLA983072 FBB983072:FBE983072 ERF983072:ERI983072 EHJ983072:EHM983072 DXN983072:DXQ983072 DNR983072:DNU983072 DDV983072:DDY983072 CTZ983072:CUC983072 CKD983072:CKG983072 CAH983072:CAK983072 BQL983072:BQO983072 BGP983072:BGS983072 AWT983072:AWW983072 AMX983072:ANA983072 ADB983072:ADE983072 TF983072:TI983072 JJ983072:JM983072 N983072:Q983072 WVV917536:WVY917536 WLZ917536:WMC917536 WCD917536:WCG917536 VSH917536:VSK917536 VIL917536:VIO917536 UYP917536:UYS917536 UOT917536:UOW917536 UEX917536:UFA917536 TVB917536:TVE917536 TLF917536:TLI917536 TBJ917536:TBM917536 SRN917536:SRQ917536 SHR917536:SHU917536 RXV917536:RXY917536 RNZ917536:ROC917536 RED917536:REG917536 QUH917536:QUK917536 QKL917536:QKO917536 QAP917536:QAS917536 PQT917536:PQW917536 PGX917536:PHA917536 OXB917536:OXE917536 ONF917536:ONI917536 ODJ917536:ODM917536 NTN917536:NTQ917536 NJR917536:NJU917536 MZV917536:MZY917536 MPZ917536:MQC917536 MGD917536:MGG917536 LWH917536:LWK917536 LML917536:LMO917536 LCP917536:LCS917536 KST917536:KSW917536 KIX917536:KJA917536 JZB917536:JZE917536 JPF917536:JPI917536 JFJ917536:JFM917536 IVN917536:IVQ917536 ILR917536:ILU917536 IBV917536:IBY917536 HRZ917536:HSC917536 HID917536:HIG917536 GYH917536:GYK917536 GOL917536:GOO917536 GEP917536:GES917536 FUT917536:FUW917536 FKX917536:FLA917536 FBB917536:FBE917536 ERF917536:ERI917536 EHJ917536:EHM917536 DXN917536:DXQ917536 DNR917536:DNU917536 DDV917536:DDY917536 CTZ917536:CUC917536 CKD917536:CKG917536 CAH917536:CAK917536 BQL917536:BQO917536 BGP917536:BGS917536 AWT917536:AWW917536 AMX917536:ANA917536 ADB917536:ADE917536 TF917536:TI917536 JJ917536:JM917536 N917536:Q917536 WVV852000:WVY852000 WLZ852000:WMC852000 WCD852000:WCG852000 VSH852000:VSK852000 VIL852000:VIO852000 UYP852000:UYS852000 UOT852000:UOW852000 UEX852000:UFA852000 TVB852000:TVE852000 TLF852000:TLI852000 TBJ852000:TBM852000 SRN852000:SRQ852000 SHR852000:SHU852000 RXV852000:RXY852000 RNZ852000:ROC852000 RED852000:REG852000 QUH852000:QUK852000 QKL852000:QKO852000 QAP852000:QAS852000 PQT852000:PQW852000 PGX852000:PHA852000 OXB852000:OXE852000 ONF852000:ONI852000 ODJ852000:ODM852000 NTN852000:NTQ852000 NJR852000:NJU852000 MZV852000:MZY852000 MPZ852000:MQC852000 MGD852000:MGG852000 LWH852000:LWK852000 LML852000:LMO852000 LCP852000:LCS852000 KST852000:KSW852000 KIX852000:KJA852000 JZB852000:JZE852000 JPF852000:JPI852000 JFJ852000:JFM852000 IVN852000:IVQ852000 ILR852000:ILU852000 IBV852000:IBY852000 HRZ852000:HSC852000 HID852000:HIG852000 GYH852000:GYK852000 GOL852000:GOO852000 GEP852000:GES852000 FUT852000:FUW852000 FKX852000:FLA852000 FBB852000:FBE852000 ERF852000:ERI852000 EHJ852000:EHM852000 DXN852000:DXQ852000 DNR852000:DNU852000 DDV852000:DDY852000 CTZ852000:CUC852000 CKD852000:CKG852000 CAH852000:CAK852000 BQL852000:BQO852000 BGP852000:BGS852000 AWT852000:AWW852000 AMX852000:ANA852000 ADB852000:ADE852000 TF852000:TI852000 JJ852000:JM852000 N852000:Q852000 WVV786464:WVY786464 WLZ786464:WMC786464 WCD786464:WCG786464 VSH786464:VSK786464 VIL786464:VIO786464 UYP786464:UYS786464 UOT786464:UOW786464 UEX786464:UFA786464 TVB786464:TVE786464 TLF786464:TLI786464 TBJ786464:TBM786464 SRN786464:SRQ786464 SHR786464:SHU786464 RXV786464:RXY786464 RNZ786464:ROC786464 RED786464:REG786464 QUH786464:QUK786464 QKL786464:QKO786464 QAP786464:QAS786464 PQT786464:PQW786464 PGX786464:PHA786464 OXB786464:OXE786464 ONF786464:ONI786464 ODJ786464:ODM786464 NTN786464:NTQ786464 NJR786464:NJU786464 MZV786464:MZY786464 MPZ786464:MQC786464 MGD786464:MGG786464 LWH786464:LWK786464 LML786464:LMO786464 LCP786464:LCS786464 KST786464:KSW786464 KIX786464:KJA786464 JZB786464:JZE786464 JPF786464:JPI786464 JFJ786464:JFM786464 IVN786464:IVQ786464 ILR786464:ILU786464 IBV786464:IBY786464 HRZ786464:HSC786464 HID786464:HIG786464 GYH786464:GYK786464 GOL786464:GOO786464 GEP786464:GES786464 FUT786464:FUW786464 FKX786464:FLA786464 FBB786464:FBE786464 ERF786464:ERI786464 EHJ786464:EHM786464 DXN786464:DXQ786464 DNR786464:DNU786464 DDV786464:DDY786464 CTZ786464:CUC786464 CKD786464:CKG786464 CAH786464:CAK786464 BQL786464:BQO786464 BGP786464:BGS786464 AWT786464:AWW786464 AMX786464:ANA786464 ADB786464:ADE786464 TF786464:TI786464 JJ786464:JM786464 N786464:Q786464 WVV720928:WVY720928 WLZ720928:WMC720928 WCD720928:WCG720928 VSH720928:VSK720928 VIL720928:VIO720928 UYP720928:UYS720928 UOT720928:UOW720928 UEX720928:UFA720928 TVB720928:TVE720928 TLF720928:TLI720928 TBJ720928:TBM720928 SRN720928:SRQ720928 SHR720928:SHU720928 RXV720928:RXY720928 RNZ720928:ROC720928 RED720928:REG720928 QUH720928:QUK720928 QKL720928:QKO720928 QAP720928:QAS720928 PQT720928:PQW720928 PGX720928:PHA720928 OXB720928:OXE720928 ONF720928:ONI720928 ODJ720928:ODM720928 NTN720928:NTQ720928 NJR720928:NJU720928 MZV720928:MZY720928 MPZ720928:MQC720928 MGD720928:MGG720928 LWH720928:LWK720928 LML720928:LMO720928 LCP720928:LCS720928 KST720928:KSW720928 KIX720928:KJA720928 JZB720928:JZE720928 JPF720928:JPI720928 JFJ720928:JFM720928 IVN720928:IVQ720928 ILR720928:ILU720928 IBV720928:IBY720928 HRZ720928:HSC720928 HID720928:HIG720928 GYH720928:GYK720928 GOL720928:GOO720928 GEP720928:GES720928 FUT720928:FUW720928 FKX720928:FLA720928 FBB720928:FBE720928 ERF720928:ERI720928 EHJ720928:EHM720928 DXN720928:DXQ720928 DNR720928:DNU720928 DDV720928:DDY720928 CTZ720928:CUC720928 CKD720928:CKG720928 CAH720928:CAK720928 BQL720928:BQO720928 BGP720928:BGS720928 AWT720928:AWW720928 AMX720928:ANA720928 ADB720928:ADE720928 TF720928:TI720928 JJ720928:JM720928 N720928:Q720928 WVV655392:WVY655392 WLZ655392:WMC655392 WCD655392:WCG655392 VSH655392:VSK655392 VIL655392:VIO655392 UYP655392:UYS655392 UOT655392:UOW655392 UEX655392:UFA655392 TVB655392:TVE655392 TLF655392:TLI655392 TBJ655392:TBM655392 SRN655392:SRQ655392 SHR655392:SHU655392 RXV655392:RXY655392 RNZ655392:ROC655392 RED655392:REG655392 QUH655392:QUK655392 QKL655392:QKO655392 QAP655392:QAS655392 PQT655392:PQW655392 PGX655392:PHA655392 OXB655392:OXE655392 ONF655392:ONI655392 ODJ655392:ODM655392 NTN655392:NTQ655392 NJR655392:NJU655392 MZV655392:MZY655392 MPZ655392:MQC655392 MGD655392:MGG655392 LWH655392:LWK655392 LML655392:LMO655392 LCP655392:LCS655392 KST655392:KSW655392 KIX655392:KJA655392 JZB655392:JZE655392 JPF655392:JPI655392 JFJ655392:JFM655392 IVN655392:IVQ655392 ILR655392:ILU655392 IBV655392:IBY655392 HRZ655392:HSC655392 HID655392:HIG655392 GYH655392:GYK655392 GOL655392:GOO655392 GEP655392:GES655392 FUT655392:FUW655392 FKX655392:FLA655392 FBB655392:FBE655392 ERF655392:ERI655392 EHJ655392:EHM655392 DXN655392:DXQ655392 DNR655392:DNU655392 DDV655392:DDY655392 CTZ655392:CUC655392 CKD655392:CKG655392 CAH655392:CAK655392 BQL655392:BQO655392 BGP655392:BGS655392 AWT655392:AWW655392 AMX655392:ANA655392 ADB655392:ADE655392 TF655392:TI655392 JJ655392:JM655392 N655392:Q655392 WVV589856:WVY589856 WLZ589856:WMC589856 WCD589856:WCG589856 VSH589856:VSK589856 VIL589856:VIO589856 UYP589856:UYS589856 UOT589856:UOW589856 UEX589856:UFA589856 TVB589856:TVE589856 TLF589856:TLI589856 TBJ589856:TBM589856 SRN589856:SRQ589856 SHR589856:SHU589856 RXV589856:RXY589856 RNZ589856:ROC589856 RED589856:REG589856 QUH589856:QUK589856 QKL589856:QKO589856 QAP589856:QAS589856 PQT589856:PQW589856 PGX589856:PHA589856 OXB589856:OXE589856 ONF589856:ONI589856 ODJ589856:ODM589856 NTN589856:NTQ589856 NJR589856:NJU589856 MZV589856:MZY589856 MPZ589856:MQC589856 MGD589856:MGG589856 LWH589856:LWK589856 LML589856:LMO589856 LCP589856:LCS589856 KST589856:KSW589856 KIX589856:KJA589856 JZB589856:JZE589856 JPF589856:JPI589856 JFJ589856:JFM589856 IVN589856:IVQ589856 ILR589856:ILU589856 IBV589856:IBY589856 HRZ589856:HSC589856 HID589856:HIG589856 GYH589856:GYK589856 GOL589856:GOO589856 GEP589856:GES589856 FUT589856:FUW589856 FKX589856:FLA589856 FBB589856:FBE589856 ERF589856:ERI589856 EHJ589856:EHM589856 DXN589856:DXQ589856 DNR589856:DNU589856 DDV589856:DDY589856 CTZ589856:CUC589856 CKD589856:CKG589856 CAH589856:CAK589856 BQL589856:BQO589856 BGP589856:BGS589856 AWT589856:AWW589856 AMX589856:ANA589856 ADB589856:ADE589856 TF589856:TI589856 JJ589856:JM589856 N589856:Q589856 WVV524320:WVY524320 WLZ524320:WMC524320 WCD524320:WCG524320 VSH524320:VSK524320 VIL524320:VIO524320 UYP524320:UYS524320 UOT524320:UOW524320 UEX524320:UFA524320 TVB524320:TVE524320 TLF524320:TLI524320 TBJ524320:TBM524320 SRN524320:SRQ524320 SHR524320:SHU524320 RXV524320:RXY524320 RNZ524320:ROC524320 RED524320:REG524320 QUH524320:QUK524320 QKL524320:QKO524320 QAP524320:QAS524320 PQT524320:PQW524320 PGX524320:PHA524320 OXB524320:OXE524320 ONF524320:ONI524320 ODJ524320:ODM524320 NTN524320:NTQ524320 NJR524320:NJU524320 MZV524320:MZY524320 MPZ524320:MQC524320 MGD524320:MGG524320 LWH524320:LWK524320 LML524320:LMO524320 LCP524320:LCS524320 KST524320:KSW524320 KIX524320:KJA524320 JZB524320:JZE524320 JPF524320:JPI524320 JFJ524320:JFM524320 IVN524320:IVQ524320 ILR524320:ILU524320 IBV524320:IBY524320 HRZ524320:HSC524320 HID524320:HIG524320 GYH524320:GYK524320 GOL524320:GOO524320 GEP524320:GES524320 FUT524320:FUW524320 FKX524320:FLA524320 FBB524320:FBE524320 ERF524320:ERI524320 EHJ524320:EHM524320 DXN524320:DXQ524320 DNR524320:DNU524320 DDV524320:DDY524320 CTZ524320:CUC524320 CKD524320:CKG524320 CAH524320:CAK524320 BQL524320:BQO524320 BGP524320:BGS524320 AWT524320:AWW524320 AMX524320:ANA524320 ADB524320:ADE524320 TF524320:TI524320 JJ524320:JM524320 N524320:Q524320 WVV458784:WVY458784 WLZ458784:WMC458784 WCD458784:WCG458784 VSH458784:VSK458784 VIL458784:VIO458784 UYP458784:UYS458784 UOT458784:UOW458784 UEX458784:UFA458784 TVB458784:TVE458784 TLF458784:TLI458784 TBJ458784:TBM458784 SRN458784:SRQ458784 SHR458784:SHU458784 RXV458784:RXY458784 RNZ458784:ROC458784 RED458784:REG458784 QUH458784:QUK458784 QKL458784:QKO458784 QAP458784:QAS458784 PQT458784:PQW458784 PGX458784:PHA458784 OXB458784:OXE458784 ONF458784:ONI458784 ODJ458784:ODM458784 NTN458784:NTQ458784 NJR458784:NJU458784 MZV458784:MZY458784 MPZ458784:MQC458784 MGD458784:MGG458784 LWH458784:LWK458784 LML458784:LMO458784 LCP458784:LCS458784 KST458784:KSW458784 KIX458784:KJA458784 JZB458784:JZE458784 JPF458784:JPI458784 JFJ458784:JFM458784 IVN458784:IVQ458784 ILR458784:ILU458784 IBV458784:IBY458784 HRZ458784:HSC458784 HID458784:HIG458784 GYH458784:GYK458784 GOL458784:GOO458784 GEP458784:GES458784 FUT458784:FUW458784 FKX458784:FLA458784 FBB458784:FBE458784 ERF458784:ERI458784 EHJ458784:EHM458784 DXN458784:DXQ458784 DNR458784:DNU458784 DDV458784:DDY458784 CTZ458784:CUC458784 CKD458784:CKG458784 CAH458784:CAK458784 BQL458784:BQO458784 BGP458784:BGS458784 AWT458784:AWW458784 AMX458784:ANA458784 ADB458784:ADE458784 TF458784:TI458784 JJ458784:JM458784 N458784:Q458784 WVV393248:WVY393248 WLZ393248:WMC393248 WCD393248:WCG393248 VSH393248:VSK393248 VIL393248:VIO393248 UYP393248:UYS393248 UOT393248:UOW393248 UEX393248:UFA393248 TVB393248:TVE393248 TLF393248:TLI393248 TBJ393248:TBM393248 SRN393248:SRQ393248 SHR393248:SHU393248 RXV393248:RXY393248 RNZ393248:ROC393248 RED393248:REG393248 QUH393248:QUK393248 QKL393248:QKO393248 QAP393248:QAS393248 PQT393248:PQW393248 PGX393248:PHA393248 OXB393248:OXE393248 ONF393248:ONI393248 ODJ393248:ODM393248 NTN393248:NTQ393248 NJR393248:NJU393248 MZV393248:MZY393248 MPZ393248:MQC393248 MGD393248:MGG393248 LWH393248:LWK393248 LML393248:LMO393248 LCP393248:LCS393248 KST393248:KSW393248 KIX393248:KJA393248 JZB393248:JZE393248 JPF393248:JPI393248 JFJ393248:JFM393248 IVN393248:IVQ393248 ILR393248:ILU393248 IBV393248:IBY393248 HRZ393248:HSC393248 HID393248:HIG393248 GYH393248:GYK393248 GOL393248:GOO393248 GEP393248:GES393248 FUT393248:FUW393248 FKX393248:FLA393248 FBB393248:FBE393248 ERF393248:ERI393248 EHJ393248:EHM393248 DXN393248:DXQ393248 DNR393248:DNU393248 DDV393248:DDY393248 CTZ393248:CUC393248 CKD393248:CKG393248 CAH393248:CAK393248 BQL393248:BQO393248 BGP393248:BGS393248 AWT393248:AWW393248 AMX393248:ANA393248 ADB393248:ADE393248 TF393248:TI393248 JJ393248:JM393248 N393248:Q393248 WVV327712:WVY327712 WLZ327712:WMC327712 WCD327712:WCG327712 VSH327712:VSK327712 VIL327712:VIO327712 UYP327712:UYS327712 UOT327712:UOW327712 UEX327712:UFA327712 TVB327712:TVE327712 TLF327712:TLI327712 TBJ327712:TBM327712 SRN327712:SRQ327712 SHR327712:SHU327712 RXV327712:RXY327712 RNZ327712:ROC327712 RED327712:REG327712 QUH327712:QUK327712 QKL327712:QKO327712 QAP327712:QAS327712 PQT327712:PQW327712 PGX327712:PHA327712 OXB327712:OXE327712 ONF327712:ONI327712 ODJ327712:ODM327712 NTN327712:NTQ327712 NJR327712:NJU327712 MZV327712:MZY327712 MPZ327712:MQC327712 MGD327712:MGG327712 LWH327712:LWK327712 LML327712:LMO327712 LCP327712:LCS327712 KST327712:KSW327712 KIX327712:KJA327712 JZB327712:JZE327712 JPF327712:JPI327712 JFJ327712:JFM327712 IVN327712:IVQ327712 ILR327712:ILU327712 IBV327712:IBY327712 HRZ327712:HSC327712 HID327712:HIG327712 GYH327712:GYK327712 GOL327712:GOO327712 GEP327712:GES327712 FUT327712:FUW327712 FKX327712:FLA327712 FBB327712:FBE327712 ERF327712:ERI327712 EHJ327712:EHM327712 DXN327712:DXQ327712 DNR327712:DNU327712 DDV327712:DDY327712 CTZ327712:CUC327712 CKD327712:CKG327712 CAH327712:CAK327712 BQL327712:BQO327712 BGP327712:BGS327712 AWT327712:AWW327712 AMX327712:ANA327712 ADB327712:ADE327712 TF327712:TI327712 JJ327712:JM327712 N327712:Q327712 WVV262176:WVY262176 WLZ262176:WMC262176 WCD262176:WCG262176 VSH262176:VSK262176 VIL262176:VIO262176 UYP262176:UYS262176 UOT262176:UOW262176 UEX262176:UFA262176 TVB262176:TVE262176 TLF262176:TLI262176 TBJ262176:TBM262176 SRN262176:SRQ262176 SHR262176:SHU262176 RXV262176:RXY262176 RNZ262176:ROC262176 RED262176:REG262176 QUH262176:QUK262176 QKL262176:QKO262176 QAP262176:QAS262176 PQT262176:PQW262176 PGX262176:PHA262176 OXB262176:OXE262176 ONF262176:ONI262176 ODJ262176:ODM262176 NTN262176:NTQ262176 NJR262176:NJU262176 MZV262176:MZY262176 MPZ262176:MQC262176 MGD262176:MGG262176 LWH262176:LWK262176 LML262176:LMO262176 LCP262176:LCS262176 KST262176:KSW262176 KIX262176:KJA262176 JZB262176:JZE262176 JPF262176:JPI262176 JFJ262176:JFM262176 IVN262176:IVQ262176 ILR262176:ILU262176 IBV262176:IBY262176 HRZ262176:HSC262176 HID262176:HIG262176 GYH262176:GYK262176 GOL262176:GOO262176 GEP262176:GES262176 FUT262176:FUW262176 FKX262176:FLA262176 FBB262176:FBE262176 ERF262176:ERI262176 EHJ262176:EHM262176 DXN262176:DXQ262176 DNR262176:DNU262176 DDV262176:DDY262176 CTZ262176:CUC262176 CKD262176:CKG262176 CAH262176:CAK262176 BQL262176:BQO262176 BGP262176:BGS262176 AWT262176:AWW262176 AMX262176:ANA262176 ADB262176:ADE262176 TF262176:TI262176 JJ262176:JM262176 N262176:Q262176 WVV196640:WVY196640 WLZ196640:WMC196640 WCD196640:WCG196640 VSH196640:VSK196640 VIL196640:VIO196640 UYP196640:UYS196640 UOT196640:UOW196640 UEX196640:UFA196640 TVB196640:TVE196640 TLF196640:TLI196640 TBJ196640:TBM196640 SRN196640:SRQ196640 SHR196640:SHU196640 RXV196640:RXY196640 RNZ196640:ROC196640 RED196640:REG196640 QUH196640:QUK196640 QKL196640:QKO196640 QAP196640:QAS196640 PQT196640:PQW196640 PGX196640:PHA196640 OXB196640:OXE196640 ONF196640:ONI196640 ODJ196640:ODM196640 NTN196640:NTQ196640 NJR196640:NJU196640 MZV196640:MZY196640 MPZ196640:MQC196640 MGD196640:MGG196640 LWH196640:LWK196640 LML196640:LMO196640 LCP196640:LCS196640 KST196640:KSW196640 KIX196640:KJA196640 JZB196640:JZE196640 JPF196640:JPI196640 JFJ196640:JFM196640 IVN196640:IVQ196640 ILR196640:ILU196640 IBV196640:IBY196640 HRZ196640:HSC196640 HID196640:HIG196640 GYH196640:GYK196640 GOL196640:GOO196640 GEP196640:GES196640 FUT196640:FUW196640 FKX196640:FLA196640 FBB196640:FBE196640 ERF196640:ERI196640 EHJ196640:EHM196640 DXN196640:DXQ196640 DNR196640:DNU196640 DDV196640:DDY196640 CTZ196640:CUC196640 CKD196640:CKG196640 CAH196640:CAK196640 BQL196640:BQO196640 BGP196640:BGS196640 AWT196640:AWW196640 AMX196640:ANA196640 ADB196640:ADE196640 TF196640:TI196640 JJ196640:JM196640 N196640:Q196640 WVV131104:WVY131104 WLZ131104:WMC131104 WCD131104:WCG131104 VSH131104:VSK131104 VIL131104:VIO131104 UYP131104:UYS131104 UOT131104:UOW131104 UEX131104:UFA131104 TVB131104:TVE131104 TLF131104:TLI131104 TBJ131104:TBM131104 SRN131104:SRQ131104 SHR131104:SHU131104 RXV131104:RXY131104 RNZ131104:ROC131104 RED131104:REG131104 QUH131104:QUK131104 QKL131104:QKO131104 QAP131104:QAS131104 PQT131104:PQW131104 PGX131104:PHA131104 OXB131104:OXE131104 ONF131104:ONI131104 ODJ131104:ODM131104 NTN131104:NTQ131104 NJR131104:NJU131104 MZV131104:MZY131104 MPZ131104:MQC131104 MGD131104:MGG131104 LWH131104:LWK131104 LML131104:LMO131104 LCP131104:LCS131104 KST131104:KSW131104 KIX131104:KJA131104 JZB131104:JZE131104 JPF131104:JPI131104 JFJ131104:JFM131104 IVN131104:IVQ131104 ILR131104:ILU131104 IBV131104:IBY131104 HRZ131104:HSC131104 HID131104:HIG131104 GYH131104:GYK131104 GOL131104:GOO131104 GEP131104:GES131104 FUT131104:FUW131104 FKX131104:FLA131104 FBB131104:FBE131104 ERF131104:ERI131104 EHJ131104:EHM131104 DXN131104:DXQ131104 DNR131104:DNU131104 DDV131104:DDY131104 CTZ131104:CUC131104 CKD131104:CKG131104 CAH131104:CAK131104 BQL131104:BQO131104 BGP131104:BGS131104 AWT131104:AWW131104 AMX131104:ANA131104 ADB131104:ADE131104 TF131104:TI131104 JJ131104:JM131104 N131104:Q131104 WVV65568:WVY65568 WLZ65568:WMC65568 WCD65568:WCG65568 VSH65568:VSK65568 VIL65568:VIO65568 UYP65568:UYS65568 UOT65568:UOW65568 UEX65568:UFA65568 TVB65568:TVE65568 TLF65568:TLI65568 TBJ65568:TBM65568 SRN65568:SRQ65568 SHR65568:SHU65568 RXV65568:RXY65568 RNZ65568:ROC65568 RED65568:REG65568 QUH65568:QUK65568 QKL65568:QKO65568 QAP65568:QAS65568 PQT65568:PQW65568 PGX65568:PHA65568 OXB65568:OXE65568 ONF65568:ONI65568 ODJ65568:ODM65568 NTN65568:NTQ65568 NJR65568:NJU65568 MZV65568:MZY65568 MPZ65568:MQC65568 MGD65568:MGG65568 LWH65568:LWK65568 LML65568:LMO65568 LCP65568:LCS65568 KST65568:KSW65568 KIX65568:KJA65568 JZB65568:JZE65568 JPF65568:JPI65568 JFJ65568:JFM65568 IVN65568:IVQ65568 ILR65568:ILU65568 IBV65568:IBY65568 HRZ65568:HSC65568 HID65568:HIG65568 GYH65568:GYK65568 GOL65568:GOO65568 GEP65568:GES65568 FUT65568:FUW65568 FKX65568:FLA65568 FBB65568:FBE65568 ERF65568:ERI65568 EHJ65568:EHM65568 DXN65568:DXQ65568 DNR65568:DNU65568 DDV65568:DDY65568 CTZ65568:CUC65568 CKD65568:CKG65568 CAH65568:CAK65568 BQL65568:BQO65568 BGP65568:BGS65568 AWT65568:AWW65568 AMX65568:ANA65568 ADB65568:ADE65568 TF65568:TI65568 JJ65568:JM65568 N65568:Q65568 WVV982997:WVY982997 WLZ982997:WMC982997 WCD982997:WCG982997 VSH982997:VSK982997 VIL982997:VIO982997 UYP982997:UYS982997 UOT982997:UOW982997 UEX982997:UFA982997 TVB982997:TVE982997 TLF982997:TLI982997 TBJ982997:TBM982997 SRN982997:SRQ982997 SHR982997:SHU982997 RXV982997:RXY982997 RNZ982997:ROC982997 RED982997:REG982997 QUH982997:QUK982997 QKL982997:QKO982997 QAP982997:QAS982997 PQT982997:PQW982997 PGX982997:PHA982997 OXB982997:OXE982997 ONF982997:ONI982997 ODJ982997:ODM982997 NTN982997:NTQ982997 NJR982997:NJU982997 MZV982997:MZY982997 MPZ982997:MQC982997 MGD982997:MGG982997 LWH982997:LWK982997 LML982997:LMO982997 LCP982997:LCS982997 KST982997:KSW982997 KIX982997:KJA982997 JZB982997:JZE982997 JPF982997:JPI982997 JFJ982997:JFM982997 IVN982997:IVQ982997 ILR982997:ILU982997 IBV982997:IBY982997 HRZ982997:HSC982997 HID982997:HIG982997 GYH982997:GYK982997 GOL982997:GOO982997 GEP982997:GES982997 FUT982997:FUW982997 FKX982997:FLA982997 FBB982997:FBE982997 ERF982997:ERI982997 EHJ982997:EHM982997 DXN982997:DXQ982997 DNR982997:DNU982997 DDV982997:DDY982997 CTZ982997:CUC982997 CKD982997:CKG982997 CAH982997:CAK982997 BQL982997:BQO982997 BGP982997:BGS982997 AWT982997:AWW982997 AMX982997:ANA982997 ADB982997:ADE982997 TF982997:TI982997 JJ982997:JM982997 N982997:Q982997 WVV917461:WVY917461 WLZ917461:WMC917461 WCD917461:WCG917461 VSH917461:VSK917461 VIL917461:VIO917461 UYP917461:UYS917461 UOT917461:UOW917461 UEX917461:UFA917461 TVB917461:TVE917461 TLF917461:TLI917461 TBJ917461:TBM917461 SRN917461:SRQ917461 SHR917461:SHU917461 RXV917461:RXY917461 RNZ917461:ROC917461 RED917461:REG917461 QUH917461:QUK917461 QKL917461:QKO917461 QAP917461:QAS917461 PQT917461:PQW917461 PGX917461:PHA917461 OXB917461:OXE917461 ONF917461:ONI917461 ODJ917461:ODM917461 NTN917461:NTQ917461 NJR917461:NJU917461 MZV917461:MZY917461 MPZ917461:MQC917461 MGD917461:MGG917461 LWH917461:LWK917461 LML917461:LMO917461 LCP917461:LCS917461 KST917461:KSW917461 KIX917461:KJA917461 JZB917461:JZE917461 JPF917461:JPI917461 JFJ917461:JFM917461 IVN917461:IVQ917461 ILR917461:ILU917461 IBV917461:IBY917461 HRZ917461:HSC917461 HID917461:HIG917461 GYH917461:GYK917461 GOL917461:GOO917461 GEP917461:GES917461 FUT917461:FUW917461 FKX917461:FLA917461 FBB917461:FBE917461 ERF917461:ERI917461 EHJ917461:EHM917461 DXN917461:DXQ917461 DNR917461:DNU917461 DDV917461:DDY917461 CTZ917461:CUC917461 CKD917461:CKG917461 CAH917461:CAK917461 BQL917461:BQO917461 BGP917461:BGS917461 AWT917461:AWW917461 AMX917461:ANA917461 ADB917461:ADE917461 TF917461:TI917461 JJ917461:JM917461 N917461:Q917461 WVV851925:WVY851925 WLZ851925:WMC851925 WCD851925:WCG851925 VSH851925:VSK851925 VIL851925:VIO851925 UYP851925:UYS851925 UOT851925:UOW851925 UEX851925:UFA851925 TVB851925:TVE851925 TLF851925:TLI851925 TBJ851925:TBM851925 SRN851925:SRQ851925 SHR851925:SHU851925 RXV851925:RXY851925 RNZ851925:ROC851925 RED851925:REG851925 QUH851925:QUK851925 QKL851925:QKO851925 QAP851925:QAS851925 PQT851925:PQW851925 PGX851925:PHA851925 OXB851925:OXE851925 ONF851925:ONI851925 ODJ851925:ODM851925 NTN851925:NTQ851925 NJR851925:NJU851925 MZV851925:MZY851925 MPZ851925:MQC851925 MGD851925:MGG851925 LWH851925:LWK851925 LML851925:LMO851925 LCP851925:LCS851925 KST851925:KSW851925 KIX851925:KJA851925 JZB851925:JZE851925 JPF851925:JPI851925 JFJ851925:JFM851925 IVN851925:IVQ851925 ILR851925:ILU851925 IBV851925:IBY851925 HRZ851925:HSC851925 HID851925:HIG851925 GYH851925:GYK851925 GOL851925:GOO851925 GEP851925:GES851925 FUT851925:FUW851925 FKX851925:FLA851925 FBB851925:FBE851925 ERF851925:ERI851925 EHJ851925:EHM851925 DXN851925:DXQ851925 DNR851925:DNU851925 DDV851925:DDY851925 CTZ851925:CUC851925 CKD851925:CKG851925 CAH851925:CAK851925 BQL851925:BQO851925 BGP851925:BGS851925 AWT851925:AWW851925 AMX851925:ANA851925 ADB851925:ADE851925 TF851925:TI851925 JJ851925:JM851925 N851925:Q851925 WVV786389:WVY786389 WLZ786389:WMC786389 WCD786389:WCG786389 VSH786389:VSK786389 VIL786389:VIO786389 UYP786389:UYS786389 UOT786389:UOW786389 UEX786389:UFA786389 TVB786389:TVE786389 TLF786389:TLI786389 TBJ786389:TBM786389 SRN786389:SRQ786389 SHR786389:SHU786389 RXV786389:RXY786389 RNZ786389:ROC786389 RED786389:REG786389 QUH786389:QUK786389 QKL786389:QKO786389 QAP786389:QAS786389 PQT786389:PQW786389 PGX786389:PHA786389 OXB786389:OXE786389 ONF786389:ONI786389 ODJ786389:ODM786389 NTN786389:NTQ786389 NJR786389:NJU786389 MZV786389:MZY786389 MPZ786389:MQC786389 MGD786389:MGG786389 LWH786389:LWK786389 LML786389:LMO786389 LCP786389:LCS786389 KST786389:KSW786389 KIX786389:KJA786389 JZB786389:JZE786389 JPF786389:JPI786389 JFJ786389:JFM786389 IVN786389:IVQ786389 ILR786389:ILU786389 IBV786389:IBY786389 HRZ786389:HSC786389 HID786389:HIG786389 GYH786389:GYK786389 GOL786389:GOO786389 GEP786389:GES786389 FUT786389:FUW786389 FKX786389:FLA786389 FBB786389:FBE786389 ERF786389:ERI786389 EHJ786389:EHM786389 DXN786389:DXQ786389 DNR786389:DNU786389 DDV786389:DDY786389 CTZ786389:CUC786389 CKD786389:CKG786389 CAH786389:CAK786389 BQL786389:BQO786389 BGP786389:BGS786389 AWT786389:AWW786389 AMX786389:ANA786389 ADB786389:ADE786389 TF786389:TI786389 JJ786389:JM786389 N786389:Q786389 WVV720853:WVY720853 WLZ720853:WMC720853 WCD720853:WCG720853 VSH720853:VSK720853 VIL720853:VIO720853 UYP720853:UYS720853 UOT720853:UOW720853 UEX720853:UFA720853 TVB720853:TVE720853 TLF720853:TLI720853 TBJ720853:TBM720853 SRN720853:SRQ720853 SHR720853:SHU720853 RXV720853:RXY720853 RNZ720853:ROC720853 RED720853:REG720853 QUH720853:QUK720853 QKL720853:QKO720853 QAP720853:QAS720853 PQT720853:PQW720853 PGX720853:PHA720853 OXB720853:OXE720853 ONF720853:ONI720853 ODJ720853:ODM720853 NTN720853:NTQ720853 NJR720853:NJU720853 MZV720853:MZY720853 MPZ720853:MQC720853 MGD720853:MGG720853 LWH720853:LWK720853 LML720853:LMO720853 LCP720853:LCS720853 KST720853:KSW720853 KIX720853:KJA720853 JZB720853:JZE720853 JPF720853:JPI720853 JFJ720853:JFM720853 IVN720853:IVQ720853 ILR720853:ILU720853 IBV720853:IBY720853 HRZ720853:HSC720853 HID720853:HIG720853 GYH720853:GYK720853 GOL720853:GOO720853 GEP720853:GES720853 FUT720853:FUW720853 FKX720853:FLA720853 FBB720853:FBE720853 ERF720853:ERI720853 EHJ720853:EHM720853 DXN720853:DXQ720853 DNR720853:DNU720853 DDV720853:DDY720853 CTZ720853:CUC720853 CKD720853:CKG720853 CAH720853:CAK720853 BQL720853:BQO720853 BGP720853:BGS720853 AWT720853:AWW720853 AMX720853:ANA720853 ADB720853:ADE720853 TF720853:TI720853 JJ720853:JM720853 N720853:Q720853 WVV655317:WVY655317 WLZ655317:WMC655317 WCD655317:WCG655317 VSH655317:VSK655317 VIL655317:VIO655317 UYP655317:UYS655317 UOT655317:UOW655317 UEX655317:UFA655317 TVB655317:TVE655317 TLF655317:TLI655317 TBJ655317:TBM655317 SRN655317:SRQ655317 SHR655317:SHU655317 RXV655317:RXY655317 RNZ655317:ROC655317 RED655317:REG655317 QUH655317:QUK655317 QKL655317:QKO655317 QAP655317:QAS655317 PQT655317:PQW655317 PGX655317:PHA655317 OXB655317:OXE655317 ONF655317:ONI655317 ODJ655317:ODM655317 NTN655317:NTQ655317 NJR655317:NJU655317 MZV655317:MZY655317 MPZ655317:MQC655317 MGD655317:MGG655317 LWH655317:LWK655317 LML655317:LMO655317 LCP655317:LCS655317 KST655317:KSW655317 KIX655317:KJA655317 JZB655317:JZE655317 JPF655317:JPI655317 JFJ655317:JFM655317 IVN655317:IVQ655317 ILR655317:ILU655317 IBV655317:IBY655317 HRZ655317:HSC655317 HID655317:HIG655317 GYH655317:GYK655317 GOL655317:GOO655317 GEP655317:GES655317 FUT655317:FUW655317 FKX655317:FLA655317 FBB655317:FBE655317 ERF655317:ERI655317 EHJ655317:EHM655317 DXN655317:DXQ655317 DNR655317:DNU655317 DDV655317:DDY655317 CTZ655317:CUC655317 CKD655317:CKG655317 CAH655317:CAK655317 BQL655317:BQO655317 BGP655317:BGS655317 AWT655317:AWW655317 AMX655317:ANA655317 ADB655317:ADE655317 TF655317:TI655317 JJ655317:JM655317 N655317:Q655317 WVV589781:WVY589781 WLZ589781:WMC589781 WCD589781:WCG589781 VSH589781:VSK589781 VIL589781:VIO589781 UYP589781:UYS589781 UOT589781:UOW589781 UEX589781:UFA589781 TVB589781:TVE589781 TLF589781:TLI589781 TBJ589781:TBM589781 SRN589781:SRQ589781 SHR589781:SHU589781 RXV589781:RXY589781 RNZ589781:ROC589781 RED589781:REG589781 QUH589781:QUK589781 QKL589781:QKO589781 QAP589781:QAS589781 PQT589781:PQW589781 PGX589781:PHA589781 OXB589781:OXE589781 ONF589781:ONI589781 ODJ589781:ODM589781 NTN589781:NTQ589781 NJR589781:NJU589781 MZV589781:MZY589781 MPZ589781:MQC589781 MGD589781:MGG589781 LWH589781:LWK589781 LML589781:LMO589781 LCP589781:LCS589781 KST589781:KSW589781 KIX589781:KJA589781 JZB589781:JZE589781 JPF589781:JPI589781 JFJ589781:JFM589781 IVN589781:IVQ589781 ILR589781:ILU589781 IBV589781:IBY589781 HRZ589781:HSC589781 HID589781:HIG589781 GYH589781:GYK589781 GOL589781:GOO589781 GEP589781:GES589781 FUT589781:FUW589781 FKX589781:FLA589781 FBB589781:FBE589781 ERF589781:ERI589781 EHJ589781:EHM589781 DXN589781:DXQ589781 DNR589781:DNU589781 DDV589781:DDY589781 CTZ589781:CUC589781 CKD589781:CKG589781 CAH589781:CAK589781 BQL589781:BQO589781 BGP589781:BGS589781 AWT589781:AWW589781 AMX589781:ANA589781 ADB589781:ADE589781 TF589781:TI589781 JJ589781:JM589781 N589781:Q589781 WVV524245:WVY524245 WLZ524245:WMC524245 WCD524245:WCG524245 VSH524245:VSK524245 VIL524245:VIO524245 UYP524245:UYS524245 UOT524245:UOW524245 UEX524245:UFA524245 TVB524245:TVE524245 TLF524245:TLI524245 TBJ524245:TBM524245 SRN524245:SRQ524245 SHR524245:SHU524245 RXV524245:RXY524245 RNZ524245:ROC524245 RED524245:REG524245 QUH524245:QUK524245 QKL524245:QKO524245 QAP524245:QAS524245 PQT524245:PQW524245 PGX524245:PHA524245 OXB524245:OXE524245 ONF524245:ONI524245 ODJ524245:ODM524245 NTN524245:NTQ524245 NJR524245:NJU524245 MZV524245:MZY524245 MPZ524245:MQC524245 MGD524245:MGG524245 LWH524245:LWK524245 LML524245:LMO524245 LCP524245:LCS524245 KST524245:KSW524245 KIX524245:KJA524245 JZB524245:JZE524245 JPF524245:JPI524245 JFJ524245:JFM524245 IVN524245:IVQ524245 ILR524245:ILU524245 IBV524245:IBY524245 HRZ524245:HSC524245 HID524245:HIG524245 GYH524245:GYK524245 GOL524245:GOO524245 GEP524245:GES524245 FUT524245:FUW524245 FKX524245:FLA524245 FBB524245:FBE524245 ERF524245:ERI524245 EHJ524245:EHM524245 DXN524245:DXQ524245 DNR524245:DNU524245 DDV524245:DDY524245 CTZ524245:CUC524245 CKD524245:CKG524245 CAH524245:CAK524245 BQL524245:BQO524245 BGP524245:BGS524245 AWT524245:AWW524245 AMX524245:ANA524245 ADB524245:ADE524245 TF524245:TI524245 JJ524245:JM524245 N524245:Q524245 WVV458709:WVY458709 WLZ458709:WMC458709 WCD458709:WCG458709 VSH458709:VSK458709 VIL458709:VIO458709 UYP458709:UYS458709 UOT458709:UOW458709 UEX458709:UFA458709 TVB458709:TVE458709 TLF458709:TLI458709 TBJ458709:TBM458709 SRN458709:SRQ458709 SHR458709:SHU458709 RXV458709:RXY458709 RNZ458709:ROC458709 RED458709:REG458709 QUH458709:QUK458709 QKL458709:QKO458709 QAP458709:QAS458709 PQT458709:PQW458709 PGX458709:PHA458709 OXB458709:OXE458709 ONF458709:ONI458709 ODJ458709:ODM458709 NTN458709:NTQ458709 NJR458709:NJU458709 MZV458709:MZY458709 MPZ458709:MQC458709 MGD458709:MGG458709 LWH458709:LWK458709 LML458709:LMO458709 LCP458709:LCS458709 KST458709:KSW458709 KIX458709:KJA458709 JZB458709:JZE458709 JPF458709:JPI458709 JFJ458709:JFM458709 IVN458709:IVQ458709 ILR458709:ILU458709 IBV458709:IBY458709 HRZ458709:HSC458709 HID458709:HIG458709 GYH458709:GYK458709 GOL458709:GOO458709 GEP458709:GES458709 FUT458709:FUW458709 FKX458709:FLA458709 FBB458709:FBE458709 ERF458709:ERI458709 EHJ458709:EHM458709 DXN458709:DXQ458709 DNR458709:DNU458709 DDV458709:DDY458709 CTZ458709:CUC458709 CKD458709:CKG458709 CAH458709:CAK458709 BQL458709:BQO458709 BGP458709:BGS458709 AWT458709:AWW458709 AMX458709:ANA458709 ADB458709:ADE458709 TF458709:TI458709 JJ458709:JM458709 N458709:Q458709 WVV393173:WVY393173 WLZ393173:WMC393173 WCD393173:WCG393173 VSH393173:VSK393173 VIL393173:VIO393173 UYP393173:UYS393173 UOT393173:UOW393173 UEX393173:UFA393173 TVB393173:TVE393173 TLF393173:TLI393173 TBJ393173:TBM393173 SRN393173:SRQ393173 SHR393173:SHU393173 RXV393173:RXY393173 RNZ393173:ROC393173 RED393173:REG393173 QUH393173:QUK393173 QKL393173:QKO393173 QAP393173:QAS393173 PQT393173:PQW393173 PGX393173:PHA393173 OXB393173:OXE393173 ONF393173:ONI393173 ODJ393173:ODM393173 NTN393173:NTQ393173 NJR393173:NJU393173 MZV393173:MZY393173 MPZ393173:MQC393173 MGD393173:MGG393173 LWH393173:LWK393173 LML393173:LMO393173 LCP393173:LCS393173 KST393173:KSW393173 KIX393173:KJA393173 JZB393173:JZE393173 JPF393173:JPI393173 JFJ393173:JFM393173 IVN393173:IVQ393173 ILR393173:ILU393173 IBV393173:IBY393173 HRZ393173:HSC393173 HID393173:HIG393173 GYH393173:GYK393173 GOL393173:GOO393173 GEP393173:GES393173 FUT393173:FUW393173 FKX393173:FLA393173 FBB393173:FBE393173 ERF393173:ERI393173 EHJ393173:EHM393173 DXN393173:DXQ393173 DNR393173:DNU393173 DDV393173:DDY393173 CTZ393173:CUC393173 CKD393173:CKG393173 CAH393173:CAK393173 BQL393173:BQO393173 BGP393173:BGS393173 AWT393173:AWW393173 AMX393173:ANA393173 ADB393173:ADE393173 TF393173:TI393173 JJ393173:JM393173 N393173:Q393173 WVV327637:WVY327637 WLZ327637:WMC327637 WCD327637:WCG327637 VSH327637:VSK327637 VIL327637:VIO327637 UYP327637:UYS327637 UOT327637:UOW327637 UEX327637:UFA327637 TVB327637:TVE327637 TLF327637:TLI327637 TBJ327637:TBM327637 SRN327637:SRQ327637 SHR327637:SHU327637 RXV327637:RXY327637 RNZ327637:ROC327637 RED327637:REG327637 QUH327637:QUK327637 QKL327637:QKO327637 QAP327637:QAS327637 PQT327637:PQW327637 PGX327637:PHA327637 OXB327637:OXE327637 ONF327637:ONI327637 ODJ327637:ODM327637 NTN327637:NTQ327637 NJR327637:NJU327637 MZV327637:MZY327637 MPZ327637:MQC327637 MGD327637:MGG327637 LWH327637:LWK327637 LML327637:LMO327637 LCP327637:LCS327637 KST327637:KSW327637 KIX327637:KJA327637 JZB327637:JZE327637 JPF327637:JPI327637 JFJ327637:JFM327637 IVN327637:IVQ327637 ILR327637:ILU327637 IBV327637:IBY327637 HRZ327637:HSC327637 HID327637:HIG327637 GYH327637:GYK327637 GOL327637:GOO327637 GEP327637:GES327637 FUT327637:FUW327637 FKX327637:FLA327637 FBB327637:FBE327637 ERF327637:ERI327637 EHJ327637:EHM327637 DXN327637:DXQ327637 DNR327637:DNU327637 DDV327637:DDY327637 CTZ327637:CUC327637 CKD327637:CKG327637 CAH327637:CAK327637 BQL327637:BQO327637 BGP327637:BGS327637 AWT327637:AWW327637 AMX327637:ANA327637 ADB327637:ADE327637 TF327637:TI327637 JJ327637:JM327637 N327637:Q327637 WVV262101:WVY262101 WLZ262101:WMC262101 WCD262101:WCG262101 VSH262101:VSK262101 VIL262101:VIO262101 UYP262101:UYS262101 UOT262101:UOW262101 UEX262101:UFA262101 TVB262101:TVE262101 TLF262101:TLI262101 TBJ262101:TBM262101 SRN262101:SRQ262101 SHR262101:SHU262101 RXV262101:RXY262101 RNZ262101:ROC262101 RED262101:REG262101 QUH262101:QUK262101 QKL262101:QKO262101 QAP262101:QAS262101 PQT262101:PQW262101 PGX262101:PHA262101 OXB262101:OXE262101 ONF262101:ONI262101 ODJ262101:ODM262101 NTN262101:NTQ262101 NJR262101:NJU262101 MZV262101:MZY262101 MPZ262101:MQC262101 MGD262101:MGG262101 LWH262101:LWK262101 LML262101:LMO262101 LCP262101:LCS262101 KST262101:KSW262101 KIX262101:KJA262101 JZB262101:JZE262101 JPF262101:JPI262101 JFJ262101:JFM262101 IVN262101:IVQ262101 ILR262101:ILU262101 IBV262101:IBY262101 HRZ262101:HSC262101 HID262101:HIG262101 GYH262101:GYK262101 GOL262101:GOO262101 GEP262101:GES262101 FUT262101:FUW262101 FKX262101:FLA262101 FBB262101:FBE262101 ERF262101:ERI262101 EHJ262101:EHM262101 DXN262101:DXQ262101 DNR262101:DNU262101 DDV262101:DDY262101 CTZ262101:CUC262101 CKD262101:CKG262101 CAH262101:CAK262101 BQL262101:BQO262101 BGP262101:BGS262101 AWT262101:AWW262101 AMX262101:ANA262101 ADB262101:ADE262101 TF262101:TI262101 JJ262101:JM262101 N262101:Q262101 WVV196565:WVY196565 WLZ196565:WMC196565 WCD196565:WCG196565 VSH196565:VSK196565 VIL196565:VIO196565 UYP196565:UYS196565 UOT196565:UOW196565 UEX196565:UFA196565 TVB196565:TVE196565 TLF196565:TLI196565 TBJ196565:TBM196565 SRN196565:SRQ196565 SHR196565:SHU196565 RXV196565:RXY196565 RNZ196565:ROC196565 RED196565:REG196565 QUH196565:QUK196565 QKL196565:QKO196565 QAP196565:QAS196565 PQT196565:PQW196565 PGX196565:PHA196565 OXB196565:OXE196565 ONF196565:ONI196565 ODJ196565:ODM196565 NTN196565:NTQ196565 NJR196565:NJU196565 MZV196565:MZY196565 MPZ196565:MQC196565 MGD196565:MGG196565 LWH196565:LWK196565 LML196565:LMO196565 LCP196565:LCS196565 KST196565:KSW196565 KIX196565:KJA196565 JZB196565:JZE196565 JPF196565:JPI196565 JFJ196565:JFM196565 IVN196565:IVQ196565 ILR196565:ILU196565 IBV196565:IBY196565 HRZ196565:HSC196565 HID196565:HIG196565 GYH196565:GYK196565 GOL196565:GOO196565 GEP196565:GES196565 FUT196565:FUW196565 FKX196565:FLA196565 FBB196565:FBE196565 ERF196565:ERI196565 EHJ196565:EHM196565 DXN196565:DXQ196565 DNR196565:DNU196565 DDV196565:DDY196565 CTZ196565:CUC196565 CKD196565:CKG196565 CAH196565:CAK196565 BQL196565:BQO196565 BGP196565:BGS196565 AWT196565:AWW196565 AMX196565:ANA196565 ADB196565:ADE196565 TF196565:TI196565 JJ196565:JM196565 N196565:Q196565 WVV131029:WVY131029 WLZ131029:WMC131029 WCD131029:WCG131029 VSH131029:VSK131029 VIL131029:VIO131029 UYP131029:UYS131029 UOT131029:UOW131029 UEX131029:UFA131029 TVB131029:TVE131029 TLF131029:TLI131029 TBJ131029:TBM131029 SRN131029:SRQ131029 SHR131029:SHU131029 RXV131029:RXY131029 RNZ131029:ROC131029 RED131029:REG131029 QUH131029:QUK131029 QKL131029:QKO131029 QAP131029:QAS131029 PQT131029:PQW131029 PGX131029:PHA131029 OXB131029:OXE131029 ONF131029:ONI131029 ODJ131029:ODM131029 NTN131029:NTQ131029 NJR131029:NJU131029 MZV131029:MZY131029 MPZ131029:MQC131029 MGD131029:MGG131029 LWH131029:LWK131029 LML131029:LMO131029 LCP131029:LCS131029 KST131029:KSW131029 KIX131029:KJA131029 JZB131029:JZE131029 JPF131029:JPI131029 JFJ131029:JFM131029 IVN131029:IVQ131029 ILR131029:ILU131029 IBV131029:IBY131029 HRZ131029:HSC131029 HID131029:HIG131029 GYH131029:GYK131029 GOL131029:GOO131029 GEP131029:GES131029 FUT131029:FUW131029 FKX131029:FLA131029 FBB131029:FBE131029 ERF131029:ERI131029 EHJ131029:EHM131029 DXN131029:DXQ131029 DNR131029:DNU131029 DDV131029:DDY131029 CTZ131029:CUC131029 CKD131029:CKG131029 CAH131029:CAK131029 BQL131029:BQO131029 BGP131029:BGS131029 AWT131029:AWW131029 AMX131029:ANA131029 ADB131029:ADE131029 TF131029:TI131029 JJ131029:JM131029 N131029:Q131029 WVV65493:WVY65493 WLZ65493:WMC65493 WCD65493:WCG65493 VSH65493:VSK65493 VIL65493:VIO65493 UYP65493:UYS65493 UOT65493:UOW65493 UEX65493:UFA65493 TVB65493:TVE65493 TLF65493:TLI65493 TBJ65493:TBM65493 SRN65493:SRQ65493 SHR65493:SHU65493 RXV65493:RXY65493 RNZ65493:ROC65493 RED65493:REG65493 QUH65493:QUK65493 QKL65493:QKO65493 QAP65493:QAS65493 PQT65493:PQW65493 PGX65493:PHA65493 OXB65493:OXE65493 ONF65493:ONI65493 ODJ65493:ODM65493 NTN65493:NTQ65493 NJR65493:NJU65493 MZV65493:MZY65493 MPZ65493:MQC65493 MGD65493:MGG65493 LWH65493:LWK65493 LML65493:LMO65493 LCP65493:LCS65493 KST65493:KSW65493 KIX65493:KJA65493 JZB65493:JZE65493 JPF65493:JPI65493 JFJ65493:JFM65493 IVN65493:IVQ65493 ILR65493:ILU65493 IBV65493:IBY65493 HRZ65493:HSC65493 HID65493:HIG65493 GYH65493:GYK65493 GOL65493:GOO65493 GEP65493:GES65493 FUT65493:FUW65493 FKX65493:FLA65493 FBB65493:FBE65493 ERF65493:ERI65493 EHJ65493:EHM65493 DXN65493:DXQ65493 DNR65493:DNU65493 DDV65493:DDY65493 CTZ65493:CUC65493 CKD65493:CKG65493 CAH65493:CAK65493 BQL65493:BQO65493 BGP65493:BGS65493 AWT65493:AWW65493 AMX65493:ANA65493 ADB65493:ADE65493 TF65493:TI65493 JJ65493:JM65493 N65493:Q65493 WVV982995:WVY982995 WLZ982995:WMC982995 WCD982995:WCG982995 VSH982995:VSK982995 VIL982995:VIO982995 UYP982995:UYS982995 UOT982995:UOW982995 UEX982995:UFA982995 TVB982995:TVE982995 TLF982995:TLI982995 TBJ982995:TBM982995 SRN982995:SRQ982995 SHR982995:SHU982995 RXV982995:RXY982995 RNZ982995:ROC982995 RED982995:REG982995 QUH982995:QUK982995 QKL982995:QKO982995 QAP982995:QAS982995 PQT982995:PQW982995 PGX982995:PHA982995 OXB982995:OXE982995 ONF982995:ONI982995 ODJ982995:ODM982995 NTN982995:NTQ982995 NJR982995:NJU982995 MZV982995:MZY982995 MPZ982995:MQC982995 MGD982995:MGG982995 LWH982995:LWK982995 LML982995:LMO982995 LCP982995:LCS982995 KST982995:KSW982995 KIX982995:KJA982995 JZB982995:JZE982995 JPF982995:JPI982995 JFJ982995:JFM982995 IVN982995:IVQ982995 ILR982995:ILU982995 IBV982995:IBY982995 HRZ982995:HSC982995 HID982995:HIG982995 GYH982995:GYK982995 GOL982995:GOO982995 GEP982995:GES982995 FUT982995:FUW982995 FKX982995:FLA982995 FBB982995:FBE982995 ERF982995:ERI982995 EHJ982995:EHM982995 DXN982995:DXQ982995 DNR982995:DNU982995 DDV982995:DDY982995 CTZ982995:CUC982995 CKD982995:CKG982995 CAH982995:CAK982995 BQL982995:BQO982995 BGP982995:BGS982995 AWT982995:AWW982995 AMX982995:ANA982995 ADB982995:ADE982995 TF982995:TI982995 JJ982995:JM982995 N982995:Q982995 WVV917459:WVY917459 WLZ917459:WMC917459 WCD917459:WCG917459 VSH917459:VSK917459 VIL917459:VIO917459 UYP917459:UYS917459 UOT917459:UOW917459 UEX917459:UFA917459 TVB917459:TVE917459 TLF917459:TLI917459 TBJ917459:TBM917459 SRN917459:SRQ917459 SHR917459:SHU917459 RXV917459:RXY917459 RNZ917459:ROC917459 RED917459:REG917459 QUH917459:QUK917459 QKL917459:QKO917459 QAP917459:QAS917459 PQT917459:PQW917459 PGX917459:PHA917459 OXB917459:OXE917459 ONF917459:ONI917459 ODJ917459:ODM917459 NTN917459:NTQ917459 NJR917459:NJU917459 MZV917459:MZY917459 MPZ917459:MQC917459 MGD917459:MGG917459 LWH917459:LWK917459 LML917459:LMO917459 LCP917459:LCS917459 KST917459:KSW917459 KIX917459:KJA917459 JZB917459:JZE917459 JPF917459:JPI917459 JFJ917459:JFM917459 IVN917459:IVQ917459 ILR917459:ILU917459 IBV917459:IBY917459 HRZ917459:HSC917459 HID917459:HIG917459 GYH917459:GYK917459 GOL917459:GOO917459 GEP917459:GES917459 FUT917459:FUW917459 FKX917459:FLA917459 FBB917459:FBE917459 ERF917459:ERI917459 EHJ917459:EHM917459 DXN917459:DXQ917459 DNR917459:DNU917459 DDV917459:DDY917459 CTZ917459:CUC917459 CKD917459:CKG917459 CAH917459:CAK917459 BQL917459:BQO917459 BGP917459:BGS917459 AWT917459:AWW917459 AMX917459:ANA917459 ADB917459:ADE917459 TF917459:TI917459 JJ917459:JM917459 N917459:Q917459 WVV851923:WVY851923 WLZ851923:WMC851923 WCD851923:WCG851923 VSH851923:VSK851923 VIL851923:VIO851923 UYP851923:UYS851923 UOT851923:UOW851923 UEX851923:UFA851923 TVB851923:TVE851923 TLF851923:TLI851923 TBJ851923:TBM851923 SRN851923:SRQ851923 SHR851923:SHU851923 RXV851923:RXY851923 RNZ851923:ROC851923 RED851923:REG851923 QUH851923:QUK851923 QKL851923:QKO851923 QAP851923:QAS851923 PQT851923:PQW851923 PGX851923:PHA851923 OXB851923:OXE851923 ONF851923:ONI851923 ODJ851923:ODM851923 NTN851923:NTQ851923 NJR851923:NJU851923 MZV851923:MZY851923 MPZ851923:MQC851923 MGD851923:MGG851923 LWH851923:LWK851923 LML851923:LMO851923 LCP851923:LCS851923 KST851923:KSW851923 KIX851923:KJA851923 JZB851923:JZE851923 JPF851923:JPI851923 JFJ851923:JFM851923 IVN851923:IVQ851923 ILR851923:ILU851923 IBV851923:IBY851923 HRZ851923:HSC851923 HID851923:HIG851923 GYH851923:GYK851923 GOL851923:GOO851923 GEP851923:GES851923 FUT851923:FUW851923 FKX851923:FLA851923 FBB851923:FBE851923 ERF851923:ERI851923 EHJ851923:EHM851923 DXN851923:DXQ851923 DNR851923:DNU851923 DDV851923:DDY851923 CTZ851923:CUC851923 CKD851923:CKG851923 CAH851923:CAK851923 BQL851923:BQO851923 BGP851923:BGS851923 AWT851923:AWW851923 AMX851923:ANA851923 ADB851923:ADE851923 TF851923:TI851923 JJ851923:JM851923 N851923:Q851923 WVV786387:WVY786387 WLZ786387:WMC786387 WCD786387:WCG786387 VSH786387:VSK786387 VIL786387:VIO786387 UYP786387:UYS786387 UOT786387:UOW786387 UEX786387:UFA786387 TVB786387:TVE786387 TLF786387:TLI786387 TBJ786387:TBM786387 SRN786387:SRQ786387 SHR786387:SHU786387 RXV786387:RXY786387 RNZ786387:ROC786387 RED786387:REG786387 QUH786387:QUK786387 QKL786387:QKO786387 QAP786387:QAS786387 PQT786387:PQW786387 PGX786387:PHA786387 OXB786387:OXE786387 ONF786387:ONI786387 ODJ786387:ODM786387 NTN786387:NTQ786387 NJR786387:NJU786387 MZV786387:MZY786387 MPZ786387:MQC786387 MGD786387:MGG786387 LWH786387:LWK786387 LML786387:LMO786387 LCP786387:LCS786387 KST786387:KSW786387 KIX786387:KJA786387 JZB786387:JZE786387 JPF786387:JPI786387 JFJ786387:JFM786387 IVN786387:IVQ786387 ILR786387:ILU786387 IBV786387:IBY786387 HRZ786387:HSC786387 HID786387:HIG786387 GYH786387:GYK786387 GOL786387:GOO786387 GEP786387:GES786387 FUT786387:FUW786387 FKX786387:FLA786387 FBB786387:FBE786387 ERF786387:ERI786387 EHJ786387:EHM786387 DXN786387:DXQ786387 DNR786387:DNU786387 DDV786387:DDY786387 CTZ786387:CUC786387 CKD786387:CKG786387 CAH786387:CAK786387 BQL786387:BQO786387 BGP786387:BGS786387 AWT786387:AWW786387 AMX786387:ANA786387 ADB786387:ADE786387 TF786387:TI786387 JJ786387:JM786387 N786387:Q786387 WVV720851:WVY720851 WLZ720851:WMC720851 WCD720851:WCG720851 VSH720851:VSK720851 VIL720851:VIO720851 UYP720851:UYS720851 UOT720851:UOW720851 UEX720851:UFA720851 TVB720851:TVE720851 TLF720851:TLI720851 TBJ720851:TBM720851 SRN720851:SRQ720851 SHR720851:SHU720851 RXV720851:RXY720851 RNZ720851:ROC720851 RED720851:REG720851 QUH720851:QUK720851 QKL720851:QKO720851 QAP720851:QAS720851 PQT720851:PQW720851 PGX720851:PHA720851 OXB720851:OXE720851 ONF720851:ONI720851 ODJ720851:ODM720851 NTN720851:NTQ720851 NJR720851:NJU720851 MZV720851:MZY720851 MPZ720851:MQC720851 MGD720851:MGG720851 LWH720851:LWK720851 LML720851:LMO720851 LCP720851:LCS720851 KST720851:KSW720851 KIX720851:KJA720851 JZB720851:JZE720851 JPF720851:JPI720851 JFJ720851:JFM720851 IVN720851:IVQ720851 ILR720851:ILU720851 IBV720851:IBY720851 HRZ720851:HSC720851 HID720851:HIG720851 GYH720851:GYK720851 GOL720851:GOO720851 GEP720851:GES720851 FUT720851:FUW720851 FKX720851:FLA720851 FBB720851:FBE720851 ERF720851:ERI720851 EHJ720851:EHM720851 DXN720851:DXQ720851 DNR720851:DNU720851 DDV720851:DDY720851 CTZ720851:CUC720851 CKD720851:CKG720851 CAH720851:CAK720851 BQL720851:BQO720851 BGP720851:BGS720851 AWT720851:AWW720851 AMX720851:ANA720851 ADB720851:ADE720851 TF720851:TI720851 JJ720851:JM720851 N720851:Q720851 WVV655315:WVY655315 WLZ655315:WMC655315 WCD655315:WCG655315 VSH655315:VSK655315 VIL655315:VIO655315 UYP655315:UYS655315 UOT655315:UOW655315 UEX655315:UFA655315 TVB655315:TVE655315 TLF655315:TLI655315 TBJ655315:TBM655315 SRN655315:SRQ655315 SHR655315:SHU655315 RXV655315:RXY655315 RNZ655315:ROC655315 RED655315:REG655315 QUH655315:QUK655315 QKL655315:QKO655315 QAP655315:QAS655315 PQT655315:PQW655315 PGX655315:PHA655315 OXB655315:OXE655315 ONF655315:ONI655315 ODJ655315:ODM655315 NTN655315:NTQ655315 NJR655315:NJU655315 MZV655315:MZY655315 MPZ655315:MQC655315 MGD655315:MGG655315 LWH655315:LWK655315 LML655315:LMO655315 LCP655315:LCS655315 KST655315:KSW655315 KIX655315:KJA655315 JZB655315:JZE655315 JPF655315:JPI655315 JFJ655315:JFM655315 IVN655315:IVQ655315 ILR655315:ILU655315 IBV655315:IBY655315 HRZ655315:HSC655315 HID655315:HIG655315 GYH655315:GYK655315 GOL655315:GOO655315 GEP655315:GES655315 FUT655315:FUW655315 FKX655315:FLA655315 FBB655315:FBE655315 ERF655315:ERI655315 EHJ655315:EHM655315 DXN655315:DXQ655315 DNR655315:DNU655315 DDV655315:DDY655315 CTZ655315:CUC655315 CKD655315:CKG655315 CAH655315:CAK655315 BQL655315:BQO655315 BGP655315:BGS655315 AWT655315:AWW655315 AMX655315:ANA655315 ADB655315:ADE655315 TF655315:TI655315 JJ655315:JM655315 N655315:Q655315 WVV589779:WVY589779 WLZ589779:WMC589779 WCD589779:WCG589779 VSH589779:VSK589779 VIL589779:VIO589779 UYP589779:UYS589779 UOT589779:UOW589779 UEX589779:UFA589779 TVB589779:TVE589779 TLF589779:TLI589779 TBJ589779:TBM589779 SRN589779:SRQ589779 SHR589779:SHU589779 RXV589779:RXY589779 RNZ589779:ROC589779 RED589779:REG589779 QUH589779:QUK589779 QKL589779:QKO589779 QAP589779:QAS589779 PQT589779:PQW589779 PGX589779:PHA589779 OXB589779:OXE589779 ONF589779:ONI589779 ODJ589779:ODM589779 NTN589779:NTQ589779 NJR589779:NJU589779 MZV589779:MZY589779 MPZ589779:MQC589779 MGD589779:MGG589779 LWH589779:LWK589779 LML589779:LMO589779 LCP589779:LCS589779 KST589779:KSW589779 KIX589779:KJA589779 JZB589779:JZE589779 JPF589779:JPI589779 JFJ589779:JFM589779 IVN589779:IVQ589779 ILR589779:ILU589779 IBV589779:IBY589779 HRZ589779:HSC589779 HID589779:HIG589779 GYH589779:GYK589779 GOL589779:GOO589779 GEP589779:GES589779 FUT589779:FUW589779 FKX589779:FLA589779 FBB589779:FBE589779 ERF589779:ERI589779 EHJ589779:EHM589779 DXN589779:DXQ589779 DNR589779:DNU589779 DDV589779:DDY589779 CTZ589779:CUC589779 CKD589779:CKG589779 CAH589779:CAK589779 BQL589779:BQO589779 BGP589779:BGS589779 AWT589779:AWW589779 AMX589779:ANA589779 ADB589779:ADE589779 TF589779:TI589779 JJ589779:JM589779 N589779:Q589779 WVV524243:WVY524243 WLZ524243:WMC524243 WCD524243:WCG524243 VSH524243:VSK524243 VIL524243:VIO524243 UYP524243:UYS524243 UOT524243:UOW524243 UEX524243:UFA524243 TVB524243:TVE524243 TLF524243:TLI524243 TBJ524243:TBM524243 SRN524243:SRQ524243 SHR524243:SHU524243 RXV524243:RXY524243 RNZ524243:ROC524243 RED524243:REG524243 QUH524243:QUK524243 QKL524243:QKO524243 QAP524243:QAS524243 PQT524243:PQW524243 PGX524243:PHA524243 OXB524243:OXE524243 ONF524243:ONI524243 ODJ524243:ODM524243 NTN524243:NTQ524243 NJR524243:NJU524243 MZV524243:MZY524243 MPZ524243:MQC524243 MGD524243:MGG524243 LWH524243:LWK524243 LML524243:LMO524243 LCP524243:LCS524243 KST524243:KSW524243 KIX524243:KJA524243 JZB524243:JZE524243 JPF524243:JPI524243 JFJ524243:JFM524243 IVN524243:IVQ524243 ILR524243:ILU524243 IBV524243:IBY524243 HRZ524243:HSC524243 HID524243:HIG524243 GYH524243:GYK524243 GOL524243:GOO524243 GEP524243:GES524243 FUT524243:FUW524243 FKX524243:FLA524243 FBB524243:FBE524243 ERF524243:ERI524243 EHJ524243:EHM524243 DXN524243:DXQ524243 DNR524243:DNU524243 DDV524243:DDY524243 CTZ524243:CUC524243 CKD524243:CKG524243 CAH524243:CAK524243 BQL524243:BQO524243 BGP524243:BGS524243 AWT524243:AWW524243 AMX524243:ANA524243 ADB524243:ADE524243 TF524243:TI524243 JJ524243:JM524243 N524243:Q524243 WVV458707:WVY458707 WLZ458707:WMC458707 WCD458707:WCG458707 VSH458707:VSK458707 VIL458707:VIO458707 UYP458707:UYS458707 UOT458707:UOW458707 UEX458707:UFA458707 TVB458707:TVE458707 TLF458707:TLI458707 TBJ458707:TBM458707 SRN458707:SRQ458707 SHR458707:SHU458707 RXV458707:RXY458707 RNZ458707:ROC458707 RED458707:REG458707 QUH458707:QUK458707 QKL458707:QKO458707 QAP458707:QAS458707 PQT458707:PQW458707 PGX458707:PHA458707 OXB458707:OXE458707 ONF458707:ONI458707 ODJ458707:ODM458707 NTN458707:NTQ458707 NJR458707:NJU458707 MZV458707:MZY458707 MPZ458707:MQC458707 MGD458707:MGG458707 LWH458707:LWK458707 LML458707:LMO458707 LCP458707:LCS458707 KST458707:KSW458707 KIX458707:KJA458707 JZB458707:JZE458707 JPF458707:JPI458707 JFJ458707:JFM458707 IVN458707:IVQ458707 ILR458707:ILU458707 IBV458707:IBY458707 HRZ458707:HSC458707 HID458707:HIG458707 GYH458707:GYK458707 GOL458707:GOO458707 GEP458707:GES458707 FUT458707:FUW458707 FKX458707:FLA458707 FBB458707:FBE458707 ERF458707:ERI458707 EHJ458707:EHM458707 DXN458707:DXQ458707 DNR458707:DNU458707 DDV458707:DDY458707 CTZ458707:CUC458707 CKD458707:CKG458707 CAH458707:CAK458707 BQL458707:BQO458707 BGP458707:BGS458707 AWT458707:AWW458707 AMX458707:ANA458707 ADB458707:ADE458707 TF458707:TI458707 JJ458707:JM458707 N458707:Q458707 WVV393171:WVY393171 WLZ393171:WMC393171 WCD393171:WCG393171 VSH393171:VSK393171 VIL393171:VIO393171 UYP393171:UYS393171 UOT393171:UOW393171 UEX393171:UFA393171 TVB393171:TVE393171 TLF393171:TLI393171 TBJ393171:TBM393171 SRN393171:SRQ393171 SHR393171:SHU393171 RXV393171:RXY393171 RNZ393171:ROC393171 RED393171:REG393171 QUH393171:QUK393171 QKL393171:QKO393171 QAP393171:QAS393171 PQT393171:PQW393171 PGX393171:PHA393171 OXB393171:OXE393171 ONF393171:ONI393171 ODJ393171:ODM393171 NTN393171:NTQ393171 NJR393171:NJU393171 MZV393171:MZY393171 MPZ393171:MQC393171 MGD393171:MGG393171 LWH393171:LWK393171 LML393171:LMO393171 LCP393171:LCS393171 KST393171:KSW393171 KIX393171:KJA393171 JZB393171:JZE393171 JPF393171:JPI393171 JFJ393171:JFM393171 IVN393171:IVQ393171 ILR393171:ILU393171 IBV393171:IBY393171 HRZ393171:HSC393171 HID393171:HIG393171 GYH393171:GYK393171 GOL393171:GOO393171 GEP393171:GES393171 FUT393171:FUW393171 FKX393171:FLA393171 FBB393171:FBE393171 ERF393171:ERI393171 EHJ393171:EHM393171 DXN393171:DXQ393171 DNR393171:DNU393171 DDV393171:DDY393171 CTZ393171:CUC393171 CKD393171:CKG393171 CAH393171:CAK393171 BQL393171:BQO393171 BGP393171:BGS393171 AWT393171:AWW393171 AMX393171:ANA393171 ADB393171:ADE393171 TF393171:TI393171 JJ393171:JM393171 N393171:Q393171 WVV327635:WVY327635 WLZ327635:WMC327635 WCD327635:WCG327635 VSH327635:VSK327635 VIL327635:VIO327635 UYP327635:UYS327635 UOT327635:UOW327635 UEX327635:UFA327635 TVB327635:TVE327635 TLF327635:TLI327635 TBJ327635:TBM327635 SRN327635:SRQ327635 SHR327635:SHU327635 RXV327635:RXY327635 RNZ327635:ROC327635 RED327635:REG327635 QUH327635:QUK327635 QKL327635:QKO327635 QAP327635:QAS327635 PQT327635:PQW327635 PGX327635:PHA327635 OXB327635:OXE327635 ONF327635:ONI327635 ODJ327635:ODM327635 NTN327635:NTQ327635 NJR327635:NJU327635 MZV327635:MZY327635 MPZ327635:MQC327635 MGD327635:MGG327635 LWH327635:LWK327635 LML327635:LMO327635 LCP327635:LCS327635 KST327635:KSW327635 KIX327635:KJA327635 JZB327635:JZE327635 JPF327635:JPI327635 JFJ327635:JFM327635 IVN327635:IVQ327635 ILR327635:ILU327635 IBV327635:IBY327635 HRZ327635:HSC327635 HID327635:HIG327635 GYH327635:GYK327635 GOL327635:GOO327635 GEP327635:GES327635 FUT327635:FUW327635 FKX327635:FLA327635 FBB327635:FBE327635 ERF327635:ERI327635 EHJ327635:EHM327635 DXN327635:DXQ327635 DNR327635:DNU327635 DDV327635:DDY327635 CTZ327635:CUC327635 CKD327635:CKG327635 CAH327635:CAK327635 BQL327635:BQO327635 BGP327635:BGS327635 AWT327635:AWW327635 AMX327635:ANA327635 ADB327635:ADE327635 TF327635:TI327635 JJ327635:JM327635 N327635:Q327635 WVV262099:WVY262099 WLZ262099:WMC262099 WCD262099:WCG262099 VSH262099:VSK262099 VIL262099:VIO262099 UYP262099:UYS262099 UOT262099:UOW262099 UEX262099:UFA262099 TVB262099:TVE262099 TLF262099:TLI262099 TBJ262099:TBM262099 SRN262099:SRQ262099 SHR262099:SHU262099 RXV262099:RXY262099 RNZ262099:ROC262099 RED262099:REG262099 QUH262099:QUK262099 QKL262099:QKO262099 QAP262099:QAS262099 PQT262099:PQW262099 PGX262099:PHA262099 OXB262099:OXE262099 ONF262099:ONI262099 ODJ262099:ODM262099 NTN262099:NTQ262099 NJR262099:NJU262099 MZV262099:MZY262099 MPZ262099:MQC262099 MGD262099:MGG262099 LWH262099:LWK262099 LML262099:LMO262099 LCP262099:LCS262099 KST262099:KSW262099 KIX262099:KJA262099 JZB262099:JZE262099 JPF262099:JPI262099 JFJ262099:JFM262099 IVN262099:IVQ262099 ILR262099:ILU262099 IBV262099:IBY262099 HRZ262099:HSC262099 HID262099:HIG262099 GYH262099:GYK262099 GOL262099:GOO262099 GEP262099:GES262099 FUT262099:FUW262099 FKX262099:FLA262099 FBB262099:FBE262099 ERF262099:ERI262099 EHJ262099:EHM262099 DXN262099:DXQ262099 DNR262099:DNU262099 DDV262099:DDY262099 CTZ262099:CUC262099 CKD262099:CKG262099 CAH262099:CAK262099 BQL262099:BQO262099 BGP262099:BGS262099 AWT262099:AWW262099 AMX262099:ANA262099 ADB262099:ADE262099 TF262099:TI262099 JJ262099:JM262099 N262099:Q262099 WVV196563:WVY196563 WLZ196563:WMC196563 WCD196563:WCG196563 VSH196563:VSK196563 VIL196563:VIO196563 UYP196563:UYS196563 UOT196563:UOW196563 UEX196563:UFA196563 TVB196563:TVE196563 TLF196563:TLI196563 TBJ196563:TBM196563 SRN196563:SRQ196563 SHR196563:SHU196563 RXV196563:RXY196563 RNZ196563:ROC196563 RED196563:REG196563 QUH196563:QUK196563 QKL196563:QKO196563 QAP196563:QAS196563 PQT196563:PQW196563 PGX196563:PHA196563 OXB196563:OXE196563 ONF196563:ONI196563 ODJ196563:ODM196563 NTN196563:NTQ196563 NJR196563:NJU196563 MZV196563:MZY196563 MPZ196563:MQC196563 MGD196563:MGG196563 LWH196563:LWK196563 LML196563:LMO196563 LCP196563:LCS196563 KST196563:KSW196563 KIX196563:KJA196563 JZB196563:JZE196563 JPF196563:JPI196563 JFJ196563:JFM196563 IVN196563:IVQ196563 ILR196563:ILU196563 IBV196563:IBY196563 HRZ196563:HSC196563 HID196563:HIG196563 GYH196563:GYK196563 GOL196563:GOO196563 GEP196563:GES196563 FUT196563:FUW196563 FKX196563:FLA196563 FBB196563:FBE196563 ERF196563:ERI196563 EHJ196563:EHM196563 DXN196563:DXQ196563 DNR196563:DNU196563 DDV196563:DDY196563 CTZ196563:CUC196563 CKD196563:CKG196563 CAH196563:CAK196563 BQL196563:BQO196563 BGP196563:BGS196563 AWT196563:AWW196563 AMX196563:ANA196563 ADB196563:ADE196563 TF196563:TI196563 JJ196563:JM196563 N196563:Q196563 WVV131027:WVY131027 WLZ131027:WMC131027 WCD131027:WCG131027 VSH131027:VSK131027 VIL131027:VIO131027 UYP131027:UYS131027 UOT131027:UOW131027 UEX131027:UFA131027 TVB131027:TVE131027 TLF131027:TLI131027 TBJ131027:TBM131027 SRN131027:SRQ131027 SHR131027:SHU131027 RXV131027:RXY131027 RNZ131027:ROC131027 RED131027:REG131027 QUH131027:QUK131027 QKL131027:QKO131027 QAP131027:QAS131027 PQT131027:PQW131027 PGX131027:PHA131027 OXB131027:OXE131027 ONF131027:ONI131027 ODJ131027:ODM131027 NTN131027:NTQ131027 NJR131027:NJU131027 MZV131027:MZY131027 MPZ131027:MQC131027 MGD131027:MGG131027 LWH131027:LWK131027 LML131027:LMO131027 LCP131027:LCS131027 KST131027:KSW131027 KIX131027:KJA131027 JZB131027:JZE131027 JPF131027:JPI131027 JFJ131027:JFM131027 IVN131027:IVQ131027 ILR131027:ILU131027 IBV131027:IBY131027 HRZ131027:HSC131027 HID131027:HIG131027 GYH131027:GYK131027 GOL131027:GOO131027 GEP131027:GES131027 FUT131027:FUW131027 FKX131027:FLA131027 FBB131027:FBE131027 ERF131027:ERI131027 EHJ131027:EHM131027 DXN131027:DXQ131027 DNR131027:DNU131027 DDV131027:DDY131027 CTZ131027:CUC131027 CKD131027:CKG131027 CAH131027:CAK131027 BQL131027:BQO131027 BGP131027:BGS131027 AWT131027:AWW131027 AMX131027:ANA131027 ADB131027:ADE131027 TF131027:TI131027 JJ131027:JM131027 N131027:Q131027 WVV65491:WVY65491 WLZ65491:WMC65491 WCD65491:WCG65491 VSH65491:VSK65491 VIL65491:VIO65491 UYP65491:UYS65491 UOT65491:UOW65491 UEX65491:UFA65491 TVB65491:TVE65491 TLF65491:TLI65491 TBJ65491:TBM65491 SRN65491:SRQ65491 SHR65491:SHU65491 RXV65491:RXY65491 RNZ65491:ROC65491 RED65491:REG65491 QUH65491:QUK65491 QKL65491:QKO65491 QAP65491:QAS65491 PQT65491:PQW65491 PGX65491:PHA65491 OXB65491:OXE65491 ONF65491:ONI65491 ODJ65491:ODM65491 NTN65491:NTQ65491 NJR65491:NJU65491 MZV65491:MZY65491 MPZ65491:MQC65491 MGD65491:MGG65491 LWH65491:LWK65491 LML65491:LMO65491 LCP65491:LCS65491 KST65491:KSW65491 KIX65491:KJA65491 JZB65491:JZE65491 JPF65491:JPI65491 JFJ65491:JFM65491 IVN65491:IVQ65491 ILR65491:ILU65491 IBV65491:IBY65491 HRZ65491:HSC65491 HID65491:HIG65491 GYH65491:GYK65491 GOL65491:GOO65491 GEP65491:GES65491 FUT65491:FUW65491 FKX65491:FLA65491 FBB65491:FBE65491 ERF65491:ERI65491 EHJ65491:EHM65491 DXN65491:DXQ65491 DNR65491:DNU65491 DDV65491:DDY65491 CTZ65491:CUC65491 CKD65491:CKG65491 CAH65491:CAK65491 BQL65491:BQO65491 BGP65491:BGS65491 AWT65491:AWW65491 H65491:J65491 WVP983112:WVR983112 WLT983112:WLV983112 WBX983112:WBZ983112 VSB983112:VSD983112 VIF983112:VIH983112 UYJ983112:UYL983112 UON983112:UOP983112 UER983112:UET983112 TUV983112:TUX983112 TKZ983112:TLB983112 TBD983112:TBF983112 SRH983112:SRJ983112 SHL983112:SHN983112 RXP983112:RXR983112 RNT983112:RNV983112 RDX983112:RDZ983112 QUB983112:QUD983112 QKF983112:QKH983112 QAJ983112:QAL983112 PQN983112:PQP983112 PGR983112:PGT983112 OWV983112:OWX983112 OMZ983112:ONB983112 ODD983112:ODF983112 NTH983112:NTJ983112 NJL983112:NJN983112 MZP983112:MZR983112 MPT983112:MPV983112 MFX983112:MFZ983112 LWB983112:LWD983112 LMF983112:LMH983112 LCJ983112:LCL983112 KSN983112:KSP983112 KIR983112:KIT983112 JYV983112:JYX983112 JOZ983112:JPB983112 JFD983112:JFF983112 IVH983112:IVJ983112 ILL983112:ILN983112 IBP983112:IBR983112 HRT983112:HRV983112 HHX983112:HHZ983112 GYB983112:GYD983112 GOF983112:GOH983112 GEJ983112:GEL983112 FUN983112:FUP983112 FKR983112:FKT983112 FAV983112:FAX983112 EQZ983112:ERB983112 EHD983112:EHF983112 DXH983112:DXJ983112 DNL983112:DNN983112 DDP983112:DDR983112 CTT983112:CTV983112 CJX983112:CJZ983112 CAB983112:CAD983112 BQF983112:BQH983112 BGJ983112:BGL983112 AWN983112:AWP983112 AMR983112:AMT983112 ACV983112:ACX983112 SZ983112:TB983112 JD983112:JF983112 H983112:J983112 WVP917576:WVR917576 WLT917576:WLV917576 WBX917576:WBZ917576 VSB917576:VSD917576 VIF917576:VIH917576 UYJ917576:UYL917576 UON917576:UOP917576 UER917576:UET917576 TUV917576:TUX917576 TKZ917576:TLB917576 TBD917576:TBF917576 SRH917576:SRJ917576 SHL917576:SHN917576 RXP917576:RXR917576 RNT917576:RNV917576 RDX917576:RDZ917576 QUB917576:QUD917576 QKF917576:QKH917576 QAJ917576:QAL917576 PQN917576:PQP917576 PGR917576:PGT917576 OWV917576:OWX917576 OMZ917576:ONB917576 ODD917576:ODF917576 NTH917576:NTJ917576 NJL917576:NJN917576 MZP917576:MZR917576 MPT917576:MPV917576 MFX917576:MFZ917576 LWB917576:LWD917576 LMF917576:LMH917576 LCJ917576:LCL917576 KSN917576:KSP917576 KIR917576:KIT917576 JYV917576:JYX917576 JOZ917576:JPB917576 JFD917576:JFF917576 IVH917576:IVJ917576 ILL917576:ILN917576 IBP917576:IBR917576 HRT917576:HRV917576 HHX917576:HHZ917576 GYB917576:GYD917576 GOF917576:GOH917576 GEJ917576:GEL917576 FUN917576:FUP917576 FKR917576:FKT917576 FAV917576:FAX917576 EQZ917576:ERB917576 EHD917576:EHF917576 DXH917576:DXJ917576 DNL917576:DNN917576 DDP917576:DDR917576 CTT917576:CTV917576 CJX917576:CJZ917576 CAB917576:CAD917576 BQF917576:BQH917576 BGJ917576:BGL917576 AWN917576:AWP917576 AMR917576:AMT917576 ACV917576:ACX917576 SZ917576:TB917576 JD917576:JF917576 H917576:J917576 WVP852040:WVR852040 WLT852040:WLV852040 WBX852040:WBZ852040 VSB852040:VSD852040 VIF852040:VIH852040 UYJ852040:UYL852040 UON852040:UOP852040 UER852040:UET852040 TUV852040:TUX852040 TKZ852040:TLB852040 TBD852040:TBF852040 SRH852040:SRJ852040 SHL852040:SHN852040 RXP852040:RXR852040 RNT852040:RNV852040 RDX852040:RDZ852040 QUB852040:QUD852040 QKF852040:QKH852040 QAJ852040:QAL852040 PQN852040:PQP852040 PGR852040:PGT852040 OWV852040:OWX852040 OMZ852040:ONB852040 ODD852040:ODF852040 NTH852040:NTJ852040 NJL852040:NJN852040 MZP852040:MZR852040 MPT852040:MPV852040 MFX852040:MFZ852040 LWB852040:LWD852040 LMF852040:LMH852040 LCJ852040:LCL852040 KSN852040:KSP852040 KIR852040:KIT852040 JYV852040:JYX852040 JOZ852040:JPB852040 JFD852040:JFF852040 IVH852040:IVJ852040 ILL852040:ILN852040 IBP852040:IBR852040 HRT852040:HRV852040 HHX852040:HHZ852040 GYB852040:GYD852040 GOF852040:GOH852040 GEJ852040:GEL852040 FUN852040:FUP852040 FKR852040:FKT852040 FAV852040:FAX852040 EQZ852040:ERB852040 EHD852040:EHF852040 DXH852040:DXJ852040 DNL852040:DNN852040 DDP852040:DDR852040 CTT852040:CTV852040 CJX852040:CJZ852040 CAB852040:CAD852040 BQF852040:BQH852040 BGJ852040:BGL852040 AWN852040:AWP852040 AMR852040:AMT852040 ACV852040:ACX852040 SZ852040:TB852040 JD852040:JF852040 H852040:J852040 WVP786504:WVR786504 WLT786504:WLV786504 WBX786504:WBZ786504 VSB786504:VSD786504 VIF786504:VIH786504 UYJ786504:UYL786504 UON786504:UOP786504 UER786504:UET786504 TUV786504:TUX786504 TKZ786504:TLB786504 TBD786504:TBF786504 SRH786504:SRJ786504 SHL786504:SHN786504 RXP786504:RXR786504 RNT786504:RNV786504 RDX786504:RDZ786504 QUB786504:QUD786504 QKF786504:QKH786504 QAJ786504:QAL786504 PQN786504:PQP786504 PGR786504:PGT786504 OWV786504:OWX786504 OMZ786504:ONB786504 ODD786504:ODF786504 NTH786504:NTJ786504 NJL786504:NJN786504 MZP786504:MZR786504 MPT786504:MPV786504 MFX786504:MFZ786504 LWB786504:LWD786504 LMF786504:LMH786504 LCJ786504:LCL786504 KSN786504:KSP786504 KIR786504:KIT786504 JYV786504:JYX786504 JOZ786504:JPB786504 JFD786504:JFF786504 IVH786504:IVJ786504 ILL786504:ILN786504 IBP786504:IBR786504 HRT786504:HRV786504 HHX786504:HHZ786504 GYB786504:GYD786504 GOF786504:GOH786504 GEJ786504:GEL786504 FUN786504:FUP786504 FKR786504:FKT786504 FAV786504:FAX786504 EQZ786504:ERB786504 EHD786504:EHF786504 DXH786504:DXJ786504 DNL786504:DNN786504 DDP786504:DDR786504 CTT786504:CTV786504 CJX786504:CJZ786504 CAB786504:CAD786504 BQF786504:BQH786504 BGJ786504:BGL786504 AWN786504:AWP786504 AMR786504:AMT786504 ACV786504:ACX786504 SZ786504:TB786504 JD786504:JF786504 H786504:J786504 WVP720968:WVR720968 WLT720968:WLV720968 WBX720968:WBZ720968 VSB720968:VSD720968 VIF720968:VIH720968 UYJ720968:UYL720968 UON720968:UOP720968 UER720968:UET720968 TUV720968:TUX720968 TKZ720968:TLB720968 TBD720968:TBF720968 SRH720968:SRJ720968 SHL720968:SHN720968 RXP720968:RXR720968 RNT720968:RNV720968 RDX720968:RDZ720968 QUB720968:QUD720968 QKF720968:QKH720968 QAJ720968:QAL720968 PQN720968:PQP720968 PGR720968:PGT720968 OWV720968:OWX720968 OMZ720968:ONB720968 ODD720968:ODF720968 NTH720968:NTJ720968 NJL720968:NJN720968 MZP720968:MZR720968 MPT720968:MPV720968 MFX720968:MFZ720968 LWB720968:LWD720968 LMF720968:LMH720968 LCJ720968:LCL720968 KSN720968:KSP720968 KIR720968:KIT720968 JYV720968:JYX720968 JOZ720968:JPB720968 JFD720968:JFF720968 IVH720968:IVJ720968 ILL720968:ILN720968 IBP720968:IBR720968 HRT720968:HRV720968 HHX720968:HHZ720968 GYB720968:GYD720968 GOF720968:GOH720968 GEJ720968:GEL720968 FUN720968:FUP720968 FKR720968:FKT720968 FAV720968:FAX720968 EQZ720968:ERB720968 EHD720968:EHF720968 DXH720968:DXJ720968 DNL720968:DNN720968 DDP720968:DDR720968 CTT720968:CTV720968 CJX720968:CJZ720968 CAB720968:CAD720968 BQF720968:BQH720968 BGJ720968:BGL720968 AWN720968:AWP720968 AMR720968:AMT720968 ACV720968:ACX720968 SZ720968:TB720968 JD720968:JF720968 H720968:J720968 WVP655432:WVR655432 WLT655432:WLV655432 WBX655432:WBZ655432 VSB655432:VSD655432 VIF655432:VIH655432 UYJ655432:UYL655432 UON655432:UOP655432 UER655432:UET655432 TUV655432:TUX655432 TKZ655432:TLB655432 TBD655432:TBF655432 SRH655432:SRJ655432 SHL655432:SHN655432 RXP655432:RXR655432 RNT655432:RNV655432 RDX655432:RDZ655432 QUB655432:QUD655432 QKF655432:QKH655432 QAJ655432:QAL655432 PQN655432:PQP655432 PGR655432:PGT655432 OWV655432:OWX655432 OMZ655432:ONB655432 ODD655432:ODF655432 NTH655432:NTJ655432 NJL655432:NJN655432 MZP655432:MZR655432 MPT655432:MPV655432 MFX655432:MFZ655432 LWB655432:LWD655432 LMF655432:LMH655432 LCJ655432:LCL655432 KSN655432:KSP655432 KIR655432:KIT655432 JYV655432:JYX655432 JOZ655432:JPB655432 JFD655432:JFF655432 IVH655432:IVJ655432 ILL655432:ILN655432 IBP655432:IBR655432 HRT655432:HRV655432 HHX655432:HHZ655432 GYB655432:GYD655432 GOF655432:GOH655432 GEJ655432:GEL655432 FUN655432:FUP655432 FKR655432:FKT655432 FAV655432:FAX655432 EQZ655432:ERB655432 EHD655432:EHF655432 DXH655432:DXJ655432 DNL655432:DNN655432 DDP655432:DDR655432 CTT655432:CTV655432 CJX655432:CJZ655432 CAB655432:CAD655432 BQF655432:BQH655432 BGJ655432:BGL655432 AWN655432:AWP655432 AMR655432:AMT655432 ACV655432:ACX655432 SZ655432:TB655432 JD655432:JF655432 H655432:J655432 WVP589896:WVR589896 WLT589896:WLV589896 WBX589896:WBZ589896 VSB589896:VSD589896 VIF589896:VIH589896 UYJ589896:UYL589896 UON589896:UOP589896 UER589896:UET589896 TUV589896:TUX589896 TKZ589896:TLB589896 TBD589896:TBF589896 SRH589896:SRJ589896 SHL589896:SHN589896 RXP589896:RXR589896 RNT589896:RNV589896 RDX589896:RDZ589896 QUB589896:QUD589896 QKF589896:QKH589896 QAJ589896:QAL589896 PQN589896:PQP589896 PGR589896:PGT589896 OWV589896:OWX589896 OMZ589896:ONB589896 ODD589896:ODF589896 NTH589896:NTJ589896 NJL589896:NJN589896 MZP589896:MZR589896 MPT589896:MPV589896 MFX589896:MFZ589896 LWB589896:LWD589896 LMF589896:LMH589896 LCJ589896:LCL589896 KSN589896:KSP589896 KIR589896:KIT589896 JYV589896:JYX589896 JOZ589896:JPB589896 JFD589896:JFF589896 IVH589896:IVJ589896 ILL589896:ILN589896 IBP589896:IBR589896 HRT589896:HRV589896 HHX589896:HHZ589896 GYB589896:GYD589896 GOF589896:GOH589896 GEJ589896:GEL589896 FUN589896:FUP589896 FKR589896:FKT589896 FAV589896:FAX589896 EQZ589896:ERB589896 EHD589896:EHF589896 DXH589896:DXJ589896 DNL589896:DNN589896 DDP589896:DDR589896 CTT589896:CTV589896 CJX589896:CJZ589896 CAB589896:CAD589896 BQF589896:BQH589896 BGJ589896:BGL589896 AWN589896:AWP589896 AMR589896:AMT589896 ACV589896:ACX589896 SZ589896:TB589896 JD589896:JF589896 H589896:J589896 WVP524360:WVR524360 WLT524360:WLV524360 WBX524360:WBZ524360 VSB524360:VSD524360 VIF524360:VIH524360 UYJ524360:UYL524360 UON524360:UOP524360 UER524360:UET524360 TUV524360:TUX524360 TKZ524360:TLB524360 TBD524360:TBF524360 SRH524360:SRJ524360 SHL524360:SHN524360 RXP524360:RXR524360 RNT524360:RNV524360 RDX524360:RDZ524360 QUB524360:QUD524360 QKF524360:QKH524360 QAJ524360:QAL524360 PQN524360:PQP524360 PGR524360:PGT524360 OWV524360:OWX524360 OMZ524360:ONB524360 ODD524360:ODF524360 NTH524360:NTJ524360 NJL524360:NJN524360 MZP524360:MZR524360 MPT524360:MPV524360 MFX524360:MFZ524360 LWB524360:LWD524360 LMF524360:LMH524360 LCJ524360:LCL524360 KSN524360:KSP524360 KIR524360:KIT524360 JYV524360:JYX524360 JOZ524360:JPB524360 JFD524360:JFF524360 IVH524360:IVJ524360 ILL524360:ILN524360 IBP524360:IBR524360 HRT524360:HRV524360 HHX524360:HHZ524360 GYB524360:GYD524360 GOF524360:GOH524360 GEJ524360:GEL524360 FUN524360:FUP524360 FKR524360:FKT524360 FAV524360:FAX524360 EQZ524360:ERB524360 EHD524360:EHF524360 DXH524360:DXJ524360 DNL524360:DNN524360 DDP524360:DDR524360 CTT524360:CTV524360 CJX524360:CJZ524360 CAB524360:CAD524360 BQF524360:BQH524360 BGJ524360:BGL524360 AWN524360:AWP524360 AMR524360:AMT524360 ACV524360:ACX524360 SZ524360:TB524360 JD524360:JF524360 H524360:J524360 WVP458824:WVR458824 WLT458824:WLV458824 WBX458824:WBZ458824 VSB458824:VSD458824 VIF458824:VIH458824 UYJ458824:UYL458824 UON458824:UOP458824 UER458824:UET458824 TUV458824:TUX458824 TKZ458824:TLB458824 TBD458824:TBF458824 SRH458824:SRJ458824 SHL458824:SHN458824 RXP458824:RXR458824 RNT458824:RNV458824 RDX458824:RDZ458824 QUB458824:QUD458824 QKF458824:QKH458824 QAJ458824:QAL458824 PQN458824:PQP458824 PGR458824:PGT458824 OWV458824:OWX458824 OMZ458824:ONB458824 ODD458824:ODF458824 NTH458824:NTJ458824 NJL458824:NJN458824 MZP458824:MZR458824 MPT458824:MPV458824 MFX458824:MFZ458824 LWB458824:LWD458824 LMF458824:LMH458824 LCJ458824:LCL458824 KSN458824:KSP458824 KIR458824:KIT458824 JYV458824:JYX458824 JOZ458824:JPB458824 JFD458824:JFF458824 IVH458824:IVJ458824 ILL458824:ILN458824 IBP458824:IBR458824 HRT458824:HRV458824 HHX458824:HHZ458824 GYB458824:GYD458824 GOF458824:GOH458824 GEJ458824:GEL458824 FUN458824:FUP458824 FKR458824:FKT458824 FAV458824:FAX458824 EQZ458824:ERB458824 EHD458824:EHF458824 DXH458824:DXJ458824 DNL458824:DNN458824 DDP458824:DDR458824 CTT458824:CTV458824 CJX458824:CJZ458824 CAB458824:CAD458824 BQF458824:BQH458824 BGJ458824:BGL458824 AWN458824:AWP458824 AMR458824:AMT458824 ACV458824:ACX458824 SZ458824:TB458824 JD458824:JF458824 H458824:J458824 WVP393288:WVR393288 WLT393288:WLV393288 WBX393288:WBZ393288 VSB393288:VSD393288 VIF393288:VIH393288 UYJ393288:UYL393288 UON393288:UOP393288 UER393288:UET393288 TUV393288:TUX393288 TKZ393288:TLB393288 TBD393288:TBF393288 SRH393288:SRJ393288 SHL393288:SHN393288 RXP393288:RXR393288 RNT393288:RNV393288 RDX393288:RDZ393288 QUB393288:QUD393288 QKF393288:QKH393288 QAJ393288:QAL393288 PQN393288:PQP393288 PGR393288:PGT393288 OWV393288:OWX393288 OMZ393288:ONB393288 ODD393288:ODF393288 NTH393288:NTJ393288 NJL393288:NJN393288 MZP393288:MZR393288 MPT393288:MPV393288 MFX393288:MFZ393288 LWB393288:LWD393288 LMF393288:LMH393288 LCJ393288:LCL393288 KSN393288:KSP393288 KIR393288:KIT393288 JYV393288:JYX393288 JOZ393288:JPB393288 JFD393288:JFF393288 IVH393288:IVJ393288 ILL393288:ILN393288 IBP393288:IBR393288 HRT393288:HRV393288 HHX393288:HHZ393288 GYB393288:GYD393288 GOF393288:GOH393288 GEJ393288:GEL393288 FUN393288:FUP393288 FKR393288:FKT393288 FAV393288:FAX393288 EQZ393288:ERB393288 EHD393288:EHF393288 DXH393288:DXJ393288 DNL393288:DNN393288 DDP393288:DDR393288 CTT393288:CTV393288 CJX393288:CJZ393288 CAB393288:CAD393288 BQF393288:BQH393288 BGJ393288:BGL393288 AWN393288:AWP393288 AMR393288:AMT393288 ACV393288:ACX393288 SZ393288:TB393288 JD393288:JF393288 H393288:J393288 WVP327752:WVR327752 WLT327752:WLV327752 WBX327752:WBZ327752 VSB327752:VSD327752 VIF327752:VIH327752 UYJ327752:UYL327752 UON327752:UOP327752 UER327752:UET327752 TUV327752:TUX327752 TKZ327752:TLB327752 TBD327752:TBF327752 SRH327752:SRJ327752 SHL327752:SHN327752 RXP327752:RXR327752 RNT327752:RNV327752 RDX327752:RDZ327752 QUB327752:QUD327752 QKF327752:QKH327752 QAJ327752:QAL327752 PQN327752:PQP327752 PGR327752:PGT327752 OWV327752:OWX327752 OMZ327752:ONB327752 ODD327752:ODF327752 NTH327752:NTJ327752 NJL327752:NJN327752 MZP327752:MZR327752 MPT327752:MPV327752 MFX327752:MFZ327752 LWB327752:LWD327752 LMF327752:LMH327752 LCJ327752:LCL327752 KSN327752:KSP327752 KIR327752:KIT327752 JYV327752:JYX327752 JOZ327752:JPB327752 JFD327752:JFF327752 IVH327752:IVJ327752 ILL327752:ILN327752 IBP327752:IBR327752 HRT327752:HRV327752 HHX327752:HHZ327752 GYB327752:GYD327752 GOF327752:GOH327752 GEJ327752:GEL327752 FUN327752:FUP327752 FKR327752:FKT327752 FAV327752:FAX327752 EQZ327752:ERB327752 EHD327752:EHF327752 DXH327752:DXJ327752 DNL327752:DNN327752 DDP327752:DDR327752 CTT327752:CTV327752 CJX327752:CJZ327752 CAB327752:CAD327752 BQF327752:BQH327752 BGJ327752:BGL327752 AWN327752:AWP327752 AMR327752:AMT327752 ACV327752:ACX327752 SZ327752:TB327752 JD327752:JF327752 H327752:J327752 WVP262216:WVR262216 WLT262216:WLV262216 WBX262216:WBZ262216 VSB262216:VSD262216 VIF262216:VIH262216 UYJ262216:UYL262216 UON262216:UOP262216 UER262216:UET262216 TUV262216:TUX262216 TKZ262216:TLB262216 TBD262216:TBF262216 SRH262216:SRJ262216 SHL262216:SHN262216 RXP262216:RXR262216 RNT262216:RNV262216 RDX262216:RDZ262216 QUB262216:QUD262216 QKF262216:QKH262216 QAJ262216:QAL262216 PQN262216:PQP262216 PGR262216:PGT262216 OWV262216:OWX262216 OMZ262216:ONB262216 ODD262216:ODF262216 NTH262216:NTJ262216 NJL262216:NJN262216 MZP262216:MZR262216 MPT262216:MPV262216 MFX262216:MFZ262216 LWB262216:LWD262216 LMF262216:LMH262216 LCJ262216:LCL262216 KSN262216:KSP262216 KIR262216:KIT262216 JYV262216:JYX262216 JOZ262216:JPB262216 JFD262216:JFF262216 IVH262216:IVJ262216 ILL262216:ILN262216 IBP262216:IBR262216 HRT262216:HRV262216 HHX262216:HHZ262216 GYB262216:GYD262216 GOF262216:GOH262216 GEJ262216:GEL262216 FUN262216:FUP262216 FKR262216:FKT262216 FAV262216:FAX262216 EQZ262216:ERB262216 EHD262216:EHF262216 DXH262216:DXJ262216 DNL262216:DNN262216 DDP262216:DDR262216 CTT262216:CTV262216 CJX262216:CJZ262216 CAB262216:CAD262216 BQF262216:BQH262216 BGJ262216:BGL262216 AWN262216:AWP262216 AMR262216:AMT262216 ACV262216:ACX262216 SZ262216:TB262216 JD262216:JF262216 H262216:J262216 WVP196680:WVR196680 WLT196680:WLV196680 WBX196680:WBZ196680 VSB196680:VSD196680 VIF196680:VIH196680 UYJ196680:UYL196680 UON196680:UOP196680 UER196680:UET196680 TUV196680:TUX196680 TKZ196680:TLB196680 TBD196680:TBF196680 SRH196680:SRJ196680 SHL196680:SHN196680 RXP196680:RXR196680 RNT196680:RNV196680 RDX196680:RDZ196680 QUB196680:QUD196680 QKF196680:QKH196680 QAJ196680:QAL196680 PQN196680:PQP196680 PGR196680:PGT196680 OWV196680:OWX196680 OMZ196680:ONB196680 ODD196680:ODF196680 NTH196680:NTJ196680 NJL196680:NJN196680 MZP196680:MZR196680 MPT196680:MPV196680 MFX196680:MFZ196680 LWB196680:LWD196680 LMF196680:LMH196680 LCJ196680:LCL196680 KSN196680:KSP196680 KIR196680:KIT196680 JYV196680:JYX196680 JOZ196680:JPB196680 JFD196680:JFF196680 IVH196680:IVJ196680 ILL196680:ILN196680 IBP196680:IBR196680 HRT196680:HRV196680 HHX196680:HHZ196680 GYB196680:GYD196680 GOF196680:GOH196680 GEJ196680:GEL196680 FUN196680:FUP196680 FKR196680:FKT196680 FAV196680:FAX196680 EQZ196680:ERB196680 EHD196680:EHF196680 DXH196680:DXJ196680 DNL196680:DNN196680 DDP196680:DDR196680 CTT196680:CTV196680 CJX196680:CJZ196680 CAB196680:CAD196680 BQF196680:BQH196680 BGJ196680:BGL196680 AWN196680:AWP196680 AMR196680:AMT196680 ACV196680:ACX196680 SZ196680:TB196680 JD196680:JF196680 H196680:J196680 WVP131144:WVR131144 WLT131144:WLV131144 WBX131144:WBZ131144 VSB131144:VSD131144 VIF131144:VIH131144 UYJ131144:UYL131144 UON131144:UOP131144 UER131144:UET131144 TUV131144:TUX131144 TKZ131144:TLB131144 TBD131144:TBF131144 SRH131144:SRJ131144 SHL131144:SHN131144 RXP131144:RXR131144 RNT131144:RNV131144 RDX131144:RDZ131144 QUB131144:QUD131144 QKF131144:QKH131144 QAJ131144:QAL131144 PQN131144:PQP131144 PGR131144:PGT131144 OWV131144:OWX131144 OMZ131144:ONB131144 ODD131144:ODF131144 NTH131144:NTJ131144 NJL131144:NJN131144 MZP131144:MZR131144 MPT131144:MPV131144 MFX131144:MFZ131144 LWB131144:LWD131144 LMF131144:LMH131144 LCJ131144:LCL131144 KSN131144:KSP131144 KIR131144:KIT131144 JYV131144:JYX131144 JOZ131144:JPB131144 JFD131144:JFF131144 IVH131144:IVJ131144 ILL131144:ILN131144 IBP131144:IBR131144 HRT131144:HRV131144 HHX131144:HHZ131144 GYB131144:GYD131144 GOF131144:GOH131144 GEJ131144:GEL131144 FUN131144:FUP131144 FKR131144:FKT131144 FAV131144:FAX131144 EQZ131144:ERB131144 EHD131144:EHF131144 DXH131144:DXJ131144 DNL131144:DNN131144 DDP131144:DDR131144 CTT131144:CTV131144 CJX131144:CJZ131144 CAB131144:CAD131144 BQF131144:BQH131144 BGJ131144:BGL131144 AWN131144:AWP131144 AMR131144:AMT131144 ACV131144:ACX131144 SZ131144:TB131144 JD131144:JF131144 H131144:J131144 WVP65608:WVR65608 WLT65608:WLV65608 WBX65608:WBZ65608 VSB65608:VSD65608 VIF65608:VIH65608 UYJ65608:UYL65608 UON65608:UOP65608 UER65608:UET65608 TUV65608:TUX65608 TKZ65608:TLB65608 TBD65608:TBF65608 SRH65608:SRJ65608 SHL65608:SHN65608 RXP65608:RXR65608 RNT65608:RNV65608 RDX65608:RDZ65608 QUB65608:QUD65608 QKF65608:QKH65608 QAJ65608:QAL65608 PQN65608:PQP65608 PGR65608:PGT65608 OWV65608:OWX65608 OMZ65608:ONB65608 ODD65608:ODF65608 NTH65608:NTJ65608 NJL65608:NJN65608 MZP65608:MZR65608 MPT65608:MPV65608 MFX65608:MFZ65608 LWB65608:LWD65608 LMF65608:LMH65608 LCJ65608:LCL65608 KSN65608:KSP65608 KIR65608:KIT65608 JYV65608:JYX65608 JOZ65608:JPB65608 JFD65608:JFF65608 IVH65608:IVJ65608 ILL65608:ILN65608 IBP65608:IBR65608 HRT65608:HRV65608 HHX65608:HHZ65608 GYB65608:GYD65608 GOF65608:GOH65608 GEJ65608:GEL65608 FUN65608:FUP65608 FKR65608:FKT65608 FAV65608:FAX65608 EQZ65608:ERB65608 EHD65608:EHF65608 DXH65608:DXJ65608 DNL65608:DNN65608 DDP65608:DDR65608 CTT65608:CTV65608 CJX65608:CJZ65608 CAB65608:CAD65608 BQF65608:BQH65608 BGJ65608:BGL65608 AWN65608:AWP65608 AMR65608:AMT65608 ACV65608:ACX65608 SZ65608:TB65608 JD65608:JF65608 H65608:J65608 WVP72:WVR72 WLT72:WLV72 WBX72:WBZ72 VSB72:VSD72 VIF72:VIH72 UYJ72:UYL72 UON72:UOP72 UER72:UET72 TUV72:TUX72 TKZ72:TLB72 TBD72:TBF72 SRH72:SRJ72 SHL72:SHN72 RXP72:RXR72 RNT72:RNV72 RDX72:RDZ72 QUB72:QUD72 QKF72:QKH72 QAJ72:QAL72 PQN72:PQP72 PGR72:PGT72 OWV72:OWX72 OMZ72:ONB72 ODD72:ODF72 NTH72:NTJ72 NJL72:NJN72 MZP72:MZR72 MPT72:MPV72 MFX72:MFZ72 LWB72:LWD72 LMF72:LMH72 LCJ72:LCL72 KSN72:KSP72 KIR72:KIT72 JYV72:JYX72 JOZ72:JPB72 JFD72:JFF72 IVH72:IVJ72 ILL72:ILN72 IBP72:IBR72 HRT72:HRV72 HHX72:HHZ72 GYB72:GYD72 GOF72:GOH72 GEJ72:GEL72 FUN72:FUP72 FKR72:FKT72 FAV72:FAX72 EQZ72:ERB72 EHD72:EHF72 DXH72:DXJ72 DNL72:DNN72 DDP72:DDR72 CTT72:CTV72 CJX72:CJZ72 CAB72:CAD72 BQF72:BQH72 BGJ72:BGL72 AWN72:AWP72 AMR72:AMT72 ACV72:ACX72 SZ72:TB72 JD72:JF72 SZ65491:TB65491 WVP983110:WVR983110 WLT983110:WLV983110 WBX983110:WBZ983110 VSB983110:VSD983110 VIF983110:VIH983110 UYJ983110:UYL983110 UON983110:UOP983110 UER983110:UET983110 TUV983110:TUX983110 TKZ983110:TLB983110 TBD983110:TBF983110 SRH983110:SRJ983110 SHL983110:SHN983110 RXP983110:RXR983110 RNT983110:RNV983110 RDX983110:RDZ983110 QUB983110:QUD983110 QKF983110:QKH983110 QAJ983110:QAL983110 PQN983110:PQP983110 PGR983110:PGT983110 OWV983110:OWX983110 OMZ983110:ONB983110 ODD983110:ODF983110 NTH983110:NTJ983110 NJL983110:NJN983110 MZP983110:MZR983110 MPT983110:MPV983110 MFX983110:MFZ983110 LWB983110:LWD983110 LMF983110:LMH983110 LCJ983110:LCL983110 KSN983110:KSP983110 KIR983110:KIT983110 JYV983110:JYX983110 JOZ983110:JPB983110 JFD983110:JFF983110 IVH983110:IVJ983110 ILL983110:ILN983110 IBP983110:IBR983110 HRT983110:HRV983110 HHX983110:HHZ983110 GYB983110:GYD983110 GOF983110:GOH983110 GEJ983110:GEL983110 FUN983110:FUP983110 FKR983110:FKT983110 FAV983110:FAX983110 EQZ983110:ERB983110 EHD983110:EHF983110 DXH983110:DXJ983110 DNL983110:DNN983110 DDP983110:DDR983110 CTT983110:CTV983110 CJX983110:CJZ983110 CAB983110:CAD983110 BQF983110:BQH983110 BGJ983110:BGL983110 AWN983110:AWP983110 AMR983110:AMT983110 ACV983110:ACX983110 SZ983110:TB983110 JD983110:JF983110 H983110:J983110 WVP917574:WVR917574 WLT917574:WLV917574 WBX917574:WBZ917574 VSB917574:VSD917574 VIF917574:VIH917574 UYJ917574:UYL917574 UON917574:UOP917574 UER917574:UET917574 TUV917574:TUX917574 TKZ917574:TLB917574 TBD917574:TBF917574 SRH917574:SRJ917574 SHL917574:SHN917574 RXP917574:RXR917574 RNT917574:RNV917574 RDX917574:RDZ917574 QUB917574:QUD917574 QKF917574:QKH917574 QAJ917574:QAL917574 PQN917574:PQP917574 PGR917574:PGT917574 OWV917574:OWX917574 OMZ917574:ONB917574 ODD917574:ODF917574 NTH917574:NTJ917574 NJL917574:NJN917574 MZP917574:MZR917574 MPT917574:MPV917574 MFX917574:MFZ917574 LWB917574:LWD917574 LMF917574:LMH917574 LCJ917574:LCL917574 KSN917574:KSP917574 KIR917574:KIT917574 JYV917574:JYX917574 JOZ917574:JPB917574 JFD917574:JFF917574 IVH917574:IVJ917574 ILL917574:ILN917574 IBP917574:IBR917574 HRT917574:HRV917574 HHX917574:HHZ917574 GYB917574:GYD917574 GOF917574:GOH917574 GEJ917574:GEL917574 FUN917574:FUP917574 FKR917574:FKT917574 FAV917574:FAX917574 EQZ917574:ERB917574 EHD917574:EHF917574 DXH917574:DXJ917574 DNL917574:DNN917574 DDP917574:DDR917574 CTT917574:CTV917574 CJX917574:CJZ917574 CAB917574:CAD917574 BQF917574:BQH917574 BGJ917574:BGL917574 AWN917574:AWP917574 AMR917574:AMT917574 ACV917574:ACX917574 SZ917574:TB917574 JD917574:JF917574 H917574:J917574 WVP852038:WVR852038 WLT852038:WLV852038 WBX852038:WBZ852038 VSB852038:VSD852038 VIF852038:VIH852038 UYJ852038:UYL852038 UON852038:UOP852038 UER852038:UET852038 TUV852038:TUX852038 TKZ852038:TLB852038 TBD852038:TBF852038 SRH852038:SRJ852038 SHL852038:SHN852038 RXP852038:RXR852038 RNT852038:RNV852038 RDX852038:RDZ852038 QUB852038:QUD852038 QKF852038:QKH852038 QAJ852038:QAL852038 PQN852038:PQP852038 PGR852038:PGT852038 OWV852038:OWX852038 OMZ852038:ONB852038 ODD852038:ODF852038 NTH852038:NTJ852038 NJL852038:NJN852038 MZP852038:MZR852038 MPT852038:MPV852038 MFX852038:MFZ852038 LWB852038:LWD852038 LMF852038:LMH852038 LCJ852038:LCL852038 KSN852038:KSP852038 KIR852038:KIT852038 JYV852038:JYX852038 JOZ852038:JPB852038 JFD852038:JFF852038 IVH852038:IVJ852038 ILL852038:ILN852038 IBP852038:IBR852038 HRT852038:HRV852038 HHX852038:HHZ852038 GYB852038:GYD852038 GOF852038:GOH852038 GEJ852038:GEL852038 FUN852038:FUP852038 FKR852038:FKT852038 FAV852038:FAX852038 EQZ852038:ERB852038 EHD852038:EHF852038 DXH852038:DXJ852038 DNL852038:DNN852038 DDP852038:DDR852038 CTT852038:CTV852038 CJX852038:CJZ852038 CAB852038:CAD852038 BQF852038:BQH852038 BGJ852038:BGL852038 AWN852038:AWP852038 AMR852038:AMT852038 ACV852038:ACX852038 SZ852038:TB852038 JD852038:JF852038 H852038:J852038 WVP786502:WVR786502 WLT786502:WLV786502 WBX786502:WBZ786502 VSB786502:VSD786502 VIF786502:VIH786502 UYJ786502:UYL786502 UON786502:UOP786502 UER786502:UET786502 TUV786502:TUX786502 TKZ786502:TLB786502 TBD786502:TBF786502 SRH786502:SRJ786502 SHL786502:SHN786502 RXP786502:RXR786502 RNT786502:RNV786502 RDX786502:RDZ786502 QUB786502:QUD786502 QKF786502:QKH786502 QAJ786502:QAL786502 PQN786502:PQP786502 PGR786502:PGT786502 OWV786502:OWX786502 OMZ786502:ONB786502 ODD786502:ODF786502 NTH786502:NTJ786502 NJL786502:NJN786502 MZP786502:MZR786502 MPT786502:MPV786502 MFX786502:MFZ786502 LWB786502:LWD786502 LMF786502:LMH786502 LCJ786502:LCL786502 KSN786502:KSP786502 KIR786502:KIT786502 JYV786502:JYX786502 JOZ786502:JPB786502 JFD786502:JFF786502 IVH786502:IVJ786502 ILL786502:ILN786502 IBP786502:IBR786502 HRT786502:HRV786502 HHX786502:HHZ786502 GYB786502:GYD786502 GOF786502:GOH786502 GEJ786502:GEL786502 FUN786502:FUP786502 FKR786502:FKT786502 FAV786502:FAX786502 EQZ786502:ERB786502 EHD786502:EHF786502 DXH786502:DXJ786502 DNL786502:DNN786502 DDP786502:DDR786502 CTT786502:CTV786502 CJX786502:CJZ786502 CAB786502:CAD786502 BQF786502:BQH786502 BGJ786502:BGL786502 AWN786502:AWP786502 AMR786502:AMT786502 ACV786502:ACX786502 SZ786502:TB786502 JD786502:JF786502 H786502:J786502 WVP720966:WVR720966 WLT720966:WLV720966 WBX720966:WBZ720966 VSB720966:VSD720966 VIF720966:VIH720966 UYJ720966:UYL720966 UON720966:UOP720966 UER720966:UET720966 TUV720966:TUX720966 TKZ720966:TLB720966 TBD720966:TBF720966 SRH720966:SRJ720966 SHL720966:SHN720966 RXP720966:RXR720966 RNT720966:RNV720966 RDX720966:RDZ720966 QUB720966:QUD720966 QKF720966:QKH720966 QAJ720966:QAL720966 PQN720966:PQP720966 PGR720966:PGT720966 OWV720966:OWX720966 OMZ720966:ONB720966 ODD720966:ODF720966 NTH720966:NTJ720966 NJL720966:NJN720966 MZP720966:MZR720966 MPT720966:MPV720966 MFX720966:MFZ720966 LWB720966:LWD720966 LMF720966:LMH720966 LCJ720966:LCL720966 KSN720966:KSP720966 KIR720966:KIT720966 JYV720966:JYX720966 JOZ720966:JPB720966 JFD720966:JFF720966 IVH720966:IVJ720966 ILL720966:ILN720966 IBP720966:IBR720966 HRT720966:HRV720966 HHX720966:HHZ720966 GYB720966:GYD720966 GOF720966:GOH720966 GEJ720966:GEL720966 FUN720966:FUP720966 FKR720966:FKT720966 FAV720966:FAX720966 EQZ720966:ERB720966 EHD720966:EHF720966 DXH720966:DXJ720966 DNL720966:DNN720966 DDP720966:DDR720966 CTT720966:CTV720966 CJX720966:CJZ720966 CAB720966:CAD720966 BQF720966:BQH720966 BGJ720966:BGL720966 AWN720966:AWP720966 AMR720966:AMT720966 ACV720966:ACX720966 SZ720966:TB720966 JD720966:JF720966 H720966:J720966 WVP655430:WVR655430 WLT655430:WLV655430 WBX655430:WBZ655430 VSB655430:VSD655430 VIF655430:VIH655430 UYJ655430:UYL655430 UON655430:UOP655430 UER655430:UET655430 TUV655430:TUX655430 TKZ655430:TLB655430 TBD655430:TBF655430 SRH655430:SRJ655430 SHL655430:SHN655430 RXP655430:RXR655430 RNT655430:RNV655430 RDX655430:RDZ655430 QUB655430:QUD655430 QKF655430:QKH655430 QAJ655430:QAL655430 PQN655430:PQP655430 PGR655430:PGT655430 OWV655430:OWX655430 OMZ655430:ONB655430 ODD655430:ODF655430 NTH655430:NTJ655430 NJL655430:NJN655430 MZP655430:MZR655430 MPT655430:MPV655430 MFX655430:MFZ655430 LWB655430:LWD655430 LMF655430:LMH655430 LCJ655430:LCL655430 KSN655430:KSP655430 KIR655430:KIT655430 JYV655430:JYX655430 JOZ655430:JPB655430 JFD655430:JFF655430 IVH655430:IVJ655430 ILL655430:ILN655430 IBP655430:IBR655430 HRT655430:HRV655430 HHX655430:HHZ655430 GYB655430:GYD655430 GOF655430:GOH655430 GEJ655430:GEL655430 FUN655430:FUP655430 FKR655430:FKT655430 FAV655430:FAX655430 EQZ655430:ERB655430 EHD655430:EHF655430 DXH655430:DXJ655430 DNL655430:DNN655430 DDP655430:DDR655430 CTT655430:CTV655430 CJX655430:CJZ655430 CAB655430:CAD655430 BQF655430:BQH655430 BGJ655430:BGL655430 AWN655430:AWP655430 AMR655430:AMT655430 ACV655430:ACX655430 SZ655430:TB655430 JD655430:JF655430 H655430:J655430 WVP589894:WVR589894 WLT589894:WLV589894 WBX589894:WBZ589894 VSB589894:VSD589894 VIF589894:VIH589894 UYJ589894:UYL589894 UON589894:UOP589894 UER589894:UET589894 TUV589894:TUX589894 TKZ589894:TLB589894 TBD589894:TBF589894 SRH589894:SRJ589894 SHL589894:SHN589894 RXP589894:RXR589894 RNT589894:RNV589894 RDX589894:RDZ589894 QUB589894:QUD589894 QKF589894:QKH589894 QAJ589894:QAL589894 PQN589894:PQP589894 PGR589894:PGT589894 OWV589894:OWX589894 OMZ589894:ONB589894 ODD589894:ODF589894 NTH589894:NTJ589894 NJL589894:NJN589894 MZP589894:MZR589894 MPT589894:MPV589894 MFX589894:MFZ589894 LWB589894:LWD589894 LMF589894:LMH589894 LCJ589894:LCL589894 KSN589894:KSP589894 KIR589894:KIT589894 JYV589894:JYX589894 JOZ589894:JPB589894 JFD589894:JFF589894 IVH589894:IVJ589894 ILL589894:ILN589894 IBP589894:IBR589894 HRT589894:HRV589894 HHX589894:HHZ589894 GYB589894:GYD589894 GOF589894:GOH589894 GEJ589894:GEL589894 FUN589894:FUP589894 FKR589894:FKT589894 FAV589894:FAX589894 EQZ589894:ERB589894 EHD589894:EHF589894 DXH589894:DXJ589894 DNL589894:DNN589894 DDP589894:DDR589894 CTT589894:CTV589894 CJX589894:CJZ589894 CAB589894:CAD589894 BQF589894:BQH589894 BGJ589894:BGL589894 AWN589894:AWP589894 AMR589894:AMT589894 ACV589894:ACX589894 SZ589894:TB589894 JD589894:JF589894 H589894:J589894 WVP524358:WVR524358 WLT524358:WLV524358 WBX524358:WBZ524358 VSB524358:VSD524358 VIF524358:VIH524358 UYJ524358:UYL524358 UON524358:UOP524358 UER524358:UET524358 TUV524358:TUX524358 TKZ524358:TLB524358 TBD524358:TBF524358 SRH524358:SRJ524358 SHL524358:SHN524358 RXP524358:RXR524358 RNT524358:RNV524358 RDX524358:RDZ524358 QUB524358:QUD524358 QKF524358:QKH524358 QAJ524358:QAL524358 PQN524358:PQP524358 PGR524358:PGT524358 OWV524358:OWX524358 OMZ524358:ONB524358 ODD524358:ODF524358 NTH524358:NTJ524358 NJL524358:NJN524358 MZP524358:MZR524358 MPT524358:MPV524358 MFX524358:MFZ524358 LWB524358:LWD524358 LMF524358:LMH524358 LCJ524358:LCL524358 KSN524358:KSP524358 KIR524358:KIT524358 JYV524358:JYX524358 JOZ524358:JPB524358 JFD524358:JFF524358 IVH524358:IVJ524358 ILL524358:ILN524358 IBP524358:IBR524358 HRT524358:HRV524358 HHX524358:HHZ524358 GYB524358:GYD524358 GOF524358:GOH524358 GEJ524358:GEL524358 FUN524358:FUP524358 FKR524358:FKT524358 FAV524358:FAX524358 EQZ524358:ERB524358 EHD524358:EHF524358 DXH524358:DXJ524358 DNL524358:DNN524358 DDP524358:DDR524358 CTT524358:CTV524358 CJX524358:CJZ524358 CAB524358:CAD524358 BQF524358:BQH524358 BGJ524358:BGL524358 AWN524358:AWP524358 AMR524358:AMT524358 ACV524358:ACX524358 SZ524358:TB524358 JD524358:JF524358 H524358:J524358 WVP458822:WVR458822 WLT458822:WLV458822 WBX458822:WBZ458822 VSB458822:VSD458822 VIF458822:VIH458822 UYJ458822:UYL458822 UON458822:UOP458822 UER458822:UET458822 TUV458822:TUX458822 TKZ458822:TLB458822 TBD458822:TBF458822 SRH458822:SRJ458822 SHL458822:SHN458822 RXP458822:RXR458822 RNT458822:RNV458822 RDX458822:RDZ458822 QUB458822:QUD458822 QKF458822:QKH458822 QAJ458822:QAL458822 PQN458822:PQP458822 PGR458822:PGT458822 OWV458822:OWX458822 OMZ458822:ONB458822 ODD458822:ODF458822 NTH458822:NTJ458822 NJL458822:NJN458822 MZP458822:MZR458822 MPT458822:MPV458822 MFX458822:MFZ458822 LWB458822:LWD458822 LMF458822:LMH458822 LCJ458822:LCL458822 KSN458822:KSP458822 KIR458822:KIT458822 JYV458822:JYX458822 JOZ458822:JPB458822 JFD458822:JFF458822 IVH458822:IVJ458822 ILL458822:ILN458822 IBP458822:IBR458822 HRT458822:HRV458822 HHX458822:HHZ458822 GYB458822:GYD458822 GOF458822:GOH458822 GEJ458822:GEL458822 FUN458822:FUP458822 FKR458822:FKT458822 FAV458822:FAX458822 EQZ458822:ERB458822 EHD458822:EHF458822 DXH458822:DXJ458822 DNL458822:DNN458822 DDP458822:DDR458822 CTT458822:CTV458822 CJX458822:CJZ458822 CAB458822:CAD458822 BQF458822:BQH458822 BGJ458822:BGL458822 AWN458822:AWP458822 AMR458822:AMT458822 ACV458822:ACX458822 SZ458822:TB458822 JD458822:JF458822 H458822:J458822 WVP393286:WVR393286 WLT393286:WLV393286 WBX393286:WBZ393286 VSB393286:VSD393286 VIF393286:VIH393286 UYJ393286:UYL393286 UON393286:UOP393286 UER393286:UET393286 TUV393286:TUX393286 TKZ393286:TLB393286 TBD393286:TBF393286 SRH393286:SRJ393286 SHL393286:SHN393286 RXP393286:RXR393286 RNT393286:RNV393286 RDX393286:RDZ393286 QUB393286:QUD393286 QKF393286:QKH393286 QAJ393286:QAL393286 PQN393286:PQP393286 PGR393286:PGT393286 OWV393286:OWX393286 OMZ393286:ONB393286 ODD393286:ODF393286 NTH393286:NTJ393286 NJL393286:NJN393286 MZP393286:MZR393286 MPT393286:MPV393286 MFX393286:MFZ393286 LWB393286:LWD393286 LMF393286:LMH393286 LCJ393286:LCL393286 KSN393286:KSP393286 KIR393286:KIT393286 JYV393286:JYX393286 JOZ393286:JPB393286 JFD393286:JFF393286 IVH393286:IVJ393286 ILL393286:ILN393286 IBP393286:IBR393286 HRT393286:HRV393286 HHX393286:HHZ393286 GYB393286:GYD393286 GOF393286:GOH393286 GEJ393286:GEL393286 FUN393286:FUP393286 FKR393286:FKT393286 FAV393286:FAX393286 EQZ393286:ERB393286 EHD393286:EHF393286 DXH393286:DXJ393286 DNL393286:DNN393286 DDP393286:DDR393286 CTT393286:CTV393286 CJX393286:CJZ393286 CAB393286:CAD393286 BQF393286:BQH393286 BGJ393286:BGL393286 AWN393286:AWP393286 AMR393286:AMT393286 ACV393286:ACX393286 SZ393286:TB393286 JD393286:JF393286 H393286:J393286 WVP327750:WVR327750 WLT327750:WLV327750 WBX327750:WBZ327750 VSB327750:VSD327750 VIF327750:VIH327750 UYJ327750:UYL327750 UON327750:UOP327750 UER327750:UET327750 TUV327750:TUX327750 TKZ327750:TLB327750 TBD327750:TBF327750 SRH327750:SRJ327750 SHL327750:SHN327750 RXP327750:RXR327750 RNT327750:RNV327750 RDX327750:RDZ327750 QUB327750:QUD327750 QKF327750:QKH327750 QAJ327750:QAL327750 PQN327750:PQP327750 PGR327750:PGT327750 OWV327750:OWX327750 OMZ327750:ONB327750 ODD327750:ODF327750 NTH327750:NTJ327750 NJL327750:NJN327750 MZP327750:MZR327750 MPT327750:MPV327750 MFX327750:MFZ327750 LWB327750:LWD327750 LMF327750:LMH327750 LCJ327750:LCL327750 KSN327750:KSP327750 KIR327750:KIT327750 JYV327750:JYX327750 JOZ327750:JPB327750 JFD327750:JFF327750 IVH327750:IVJ327750 ILL327750:ILN327750 IBP327750:IBR327750 HRT327750:HRV327750 HHX327750:HHZ327750 GYB327750:GYD327750 GOF327750:GOH327750 GEJ327750:GEL327750 FUN327750:FUP327750 FKR327750:FKT327750 FAV327750:FAX327750 EQZ327750:ERB327750 EHD327750:EHF327750 DXH327750:DXJ327750 DNL327750:DNN327750 DDP327750:DDR327750 CTT327750:CTV327750 CJX327750:CJZ327750 CAB327750:CAD327750 BQF327750:BQH327750 BGJ327750:BGL327750 AWN327750:AWP327750 AMR327750:AMT327750 ACV327750:ACX327750 SZ327750:TB327750 JD327750:JF327750 H327750:J327750 WVP262214:WVR262214 WLT262214:WLV262214 WBX262214:WBZ262214 VSB262214:VSD262214 VIF262214:VIH262214 UYJ262214:UYL262214 UON262214:UOP262214 UER262214:UET262214 TUV262214:TUX262214 TKZ262214:TLB262214 TBD262214:TBF262214 SRH262214:SRJ262214 SHL262214:SHN262214 RXP262214:RXR262214 RNT262214:RNV262214 RDX262214:RDZ262214 QUB262214:QUD262214 QKF262214:QKH262214 QAJ262214:QAL262214 PQN262214:PQP262214 PGR262214:PGT262214 OWV262214:OWX262214 OMZ262214:ONB262214 ODD262214:ODF262214 NTH262214:NTJ262214 NJL262214:NJN262214 MZP262214:MZR262214 MPT262214:MPV262214 MFX262214:MFZ262214 LWB262214:LWD262214 LMF262214:LMH262214 LCJ262214:LCL262214 KSN262214:KSP262214 KIR262214:KIT262214 JYV262214:JYX262214 JOZ262214:JPB262214 JFD262214:JFF262214 IVH262214:IVJ262214 ILL262214:ILN262214 IBP262214:IBR262214 HRT262214:HRV262214 HHX262214:HHZ262214 GYB262214:GYD262214 GOF262214:GOH262214 GEJ262214:GEL262214 FUN262214:FUP262214 FKR262214:FKT262214 FAV262214:FAX262214 EQZ262214:ERB262214 EHD262214:EHF262214 DXH262214:DXJ262214 DNL262214:DNN262214 DDP262214:DDR262214 CTT262214:CTV262214 CJX262214:CJZ262214 CAB262214:CAD262214 BQF262214:BQH262214 BGJ262214:BGL262214 AWN262214:AWP262214 AMR262214:AMT262214 ACV262214:ACX262214 SZ262214:TB262214 JD262214:JF262214 H262214:J262214 WVP196678:WVR196678 WLT196678:WLV196678 WBX196678:WBZ196678 VSB196678:VSD196678 VIF196678:VIH196678 UYJ196678:UYL196678 UON196678:UOP196678 UER196678:UET196678 TUV196678:TUX196678 TKZ196678:TLB196678 TBD196678:TBF196678 SRH196678:SRJ196678 SHL196678:SHN196678 RXP196678:RXR196678 RNT196678:RNV196678 RDX196678:RDZ196678 QUB196678:QUD196678 QKF196678:QKH196678 QAJ196678:QAL196678 PQN196678:PQP196678 PGR196678:PGT196678 OWV196678:OWX196678 OMZ196678:ONB196678 ODD196678:ODF196678 NTH196678:NTJ196678 NJL196678:NJN196678 MZP196678:MZR196678 MPT196678:MPV196678 MFX196678:MFZ196678 LWB196678:LWD196678 LMF196678:LMH196678 LCJ196678:LCL196678 KSN196678:KSP196678 KIR196678:KIT196678 JYV196678:JYX196678 JOZ196678:JPB196678 JFD196678:JFF196678 IVH196678:IVJ196678 ILL196678:ILN196678 IBP196678:IBR196678 HRT196678:HRV196678 HHX196678:HHZ196678 GYB196678:GYD196678 GOF196678:GOH196678 GEJ196678:GEL196678 FUN196678:FUP196678 FKR196678:FKT196678 FAV196678:FAX196678 EQZ196678:ERB196678 EHD196678:EHF196678 DXH196678:DXJ196678 DNL196678:DNN196678 DDP196678:DDR196678 CTT196678:CTV196678 CJX196678:CJZ196678 CAB196678:CAD196678 BQF196678:BQH196678 BGJ196678:BGL196678 AWN196678:AWP196678 AMR196678:AMT196678 ACV196678:ACX196678 SZ196678:TB196678 JD196678:JF196678 H196678:J196678 WVP131142:WVR131142 WLT131142:WLV131142 WBX131142:WBZ131142 VSB131142:VSD131142 VIF131142:VIH131142 UYJ131142:UYL131142 UON131142:UOP131142 UER131142:UET131142 TUV131142:TUX131142 TKZ131142:TLB131142 TBD131142:TBF131142 SRH131142:SRJ131142 SHL131142:SHN131142 RXP131142:RXR131142 RNT131142:RNV131142 RDX131142:RDZ131142 QUB131142:QUD131142 QKF131142:QKH131142 QAJ131142:QAL131142 PQN131142:PQP131142 PGR131142:PGT131142 OWV131142:OWX131142 OMZ131142:ONB131142 ODD131142:ODF131142 NTH131142:NTJ131142 NJL131142:NJN131142 MZP131142:MZR131142 MPT131142:MPV131142 MFX131142:MFZ131142 LWB131142:LWD131142 LMF131142:LMH131142 LCJ131142:LCL131142 KSN131142:KSP131142 KIR131142:KIT131142 JYV131142:JYX131142 JOZ131142:JPB131142 JFD131142:JFF131142 IVH131142:IVJ131142 ILL131142:ILN131142 IBP131142:IBR131142 HRT131142:HRV131142 HHX131142:HHZ131142 GYB131142:GYD131142 GOF131142:GOH131142 GEJ131142:GEL131142 FUN131142:FUP131142 FKR131142:FKT131142 FAV131142:FAX131142 EQZ131142:ERB131142 EHD131142:EHF131142 DXH131142:DXJ131142 DNL131142:DNN131142 DDP131142:DDR131142 CTT131142:CTV131142 CJX131142:CJZ131142 CAB131142:CAD131142 BQF131142:BQH131142 BGJ131142:BGL131142 AWN131142:AWP131142 AMR131142:AMT131142 ACV131142:ACX131142 SZ131142:TB131142 JD131142:JF131142 H131142:J131142 WVP65606:WVR65606 WLT65606:WLV65606 WBX65606:WBZ65606 VSB65606:VSD65606 VIF65606:VIH65606 UYJ65606:UYL65606 UON65606:UOP65606 UER65606:UET65606 TUV65606:TUX65606 TKZ65606:TLB65606 TBD65606:TBF65606 SRH65606:SRJ65606 SHL65606:SHN65606 RXP65606:RXR65606 RNT65606:RNV65606 RDX65606:RDZ65606 QUB65606:QUD65606 QKF65606:QKH65606 QAJ65606:QAL65606 PQN65606:PQP65606 PGR65606:PGT65606 OWV65606:OWX65606 OMZ65606:ONB65606 ODD65606:ODF65606 NTH65606:NTJ65606 NJL65606:NJN65606 MZP65606:MZR65606 MPT65606:MPV65606 MFX65606:MFZ65606 LWB65606:LWD65606 LMF65606:LMH65606 LCJ65606:LCL65606 KSN65606:KSP65606 KIR65606:KIT65606 JYV65606:JYX65606 JOZ65606:JPB65606 JFD65606:JFF65606 IVH65606:IVJ65606 ILL65606:ILN65606 IBP65606:IBR65606 HRT65606:HRV65606 HHX65606:HHZ65606 GYB65606:GYD65606 GOF65606:GOH65606 GEJ65606:GEL65606 FUN65606:FUP65606 FKR65606:FKT65606 FAV65606:FAX65606 EQZ65606:ERB65606 EHD65606:EHF65606 DXH65606:DXJ65606 DNL65606:DNN65606 DDP65606:DDR65606 CTT65606:CTV65606 CJX65606:CJZ65606 CAB65606:CAD65606 BQF65606:BQH65606 BGJ65606:BGL65606 AWN65606:AWP65606 AMR65606:AMT65606 ACV65606:ACX65606 SZ65606:TB65606 JD65606:JF65606 H65606:J65606 WVP70:WVR70 WLT70:WLV70 WBX70:WBZ70 VSB70:VSD70 VIF70:VIH70 UYJ70:UYL70 UON70:UOP70 UER70:UET70 TUV70:TUX70 TKZ70:TLB70 TBD70:TBF70 SRH70:SRJ70 SHL70:SHN70 RXP70:RXR70 RNT70:RNV70 RDX70:RDZ70 QUB70:QUD70 QKF70:QKH70 QAJ70:QAL70 PQN70:PQP70 PGR70:PGT70 OWV70:OWX70 OMZ70:ONB70 ODD70:ODF70 NTH70:NTJ70 NJL70:NJN70 MZP70:MZR70 MPT70:MPV70 MFX70:MFZ70 LWB70:LWD70 LMF70:LMH70 LCJ70:LCL70 KSN70:KSP70 KIR70:KIT70 JYV70:JYX70 JOZ70:JPB70 JFD70:JFF70 IVH70:IVJ70 ILL70:ILN70 IBP70:IBR70 HRT70:HRV70 HHX70:HHZ70 GYB70:GYD70 GOF70:GOH70 GEJ70:GEL70 FUN70:FUP70 FKR70:FKT70 FAV70:FAX70 EQZ70:ERB70 EHD70:EHF70 DXH70:DXJ70 DNL70:DNN70 DDP70:DDR70 CTT70:CTV70 CJX70:CJZ70 CAB70:CAD70 BQF70:BQH70 BGJ70:BGL70 AWN70:AWP70 AMR70:AMT70 ACV70:ACX70 SZ70:TB70 JD70:JF70 JD65491:JF65491 WVP983033:WVR983033 WLT983033:WLV983033 WBX983033:WBZ983033 VSB983033:VSD983033 VIF983033:VIH983033 UYJ983033:UYL983033 UON983033:UOP983033 UER983033:UET983033 TUV983033:TUX983033 TKZ983033:TLB983033 TBD983033:TBF983033 SRH983033:SRJ983033 SHL983033:SHN983033 RXP983033:RXR983033 RNT983033:RNV983033 RDX983033:RDZ983033 QUB983033:QUD983033 QKF983033:QKH983033 QAJ983033:QAL983033 PQN983033:PQP983033 PGR983033:PGT983033 OWV983033:OWX983033 OMZ983033:ONB983033 ODD983033:ODF983033 NTH983033:NTJ983033 NJL983033:NJN983033 MZP983033:MZR983033 MPT983033:MPV983033 MFX983033:MFZ983033 LWB983033:LWD983033 LMF983033:LMH983033 LCJ983033:LCL983033 KSN983033:KSP983033 KIR983033:KIT983033 JYV983033:JYX983033 JOZ983033:JPB983033 JFD983033:JFF983033 IVH983033:IVJ983033 ILL983033:ILN983033 IBP983033:IBR983033 HRT983033:HRV983033 HHX983033:HHZ983033 GYB983033:GYD983033 GOF983033:GOH983033 GEJ983033:GEL983033 FUN983033:FUP983033 FKR983033:FKT983033 FAV983033:FAX983033 EQZ983033:ERB983033 EHD983033:EHF983033 DXH983033:DXJ983033 DNL983033:DNN983033 DDP983033:DDR983033 CTT983033:CTV983033 CJX983033:CJZ983033 CAB983033:CAD983033 BQF983033:BQH983033 BGJ983033:BGL983033 AWN983033:AWP983033 AMR983033:AMT983033 ACV983033:ACX983033 SZ983033:TB983033 JD983033:JF983033 H983033:J983033 WVP917497:WVR917497 WLT917497:WLV917497 WBX917497:WBZ917497 VSB917497:VSD917497 VIF917497:VIH917497 UYJ917497:UYL917497 UON917497:UOP917497 UER917497:UET917497 TUV917497:TUX917497 TKZ917497:TLB917497 TBD917497:TBF917497 SRH917497:SRJ917497 SHL917497:SHN917497 RXP917497:RXR917497 RNT917497:RNV917497 RDX917497:RDZ917497 QUB917497:QUD917497 QKF917497:QKH917497 QAJ917497:QAL917497 PQN917497:PQP917497 PGR917497:PGT917497 OWV917497:OWX917497 OMZ917497:ONB917497 ODD917497:ODF917497 NTH917497:NTJ917497 NJL917497:NJN917497 MZP917497:MZR917497 MPT917497:MPV917497 MFX917497:MFZ917497 LWB917497:LWD917497 LMF917497:LMH917497 LCJ917497:LCL917497 KSN917497:KSP917497 KIR917497:KIT917497 JYV917497:JYX917497 JOZ917497:JPB917497 JFD917497:JFF917497 IVH917497:IVJ917497 ILL917497:ILN917497 IBP917497:IBR917497 HRT917497:HRV917497 HHX917497:HHZ917497 GYB917497:GYD917497 GOF917497:GOH917497 GEJ917497:GEL917497 FUN917497:FUP917497 FKR917497:FKT917497 FAV917497:FAX917497 EQZ917497:ERB917497 EHD917497:EHF917497 DXH917497:DXJ917497 DNL917497:DNN917497 DDP917497:DDR917497 CTT917497:CTV917497 CJX917497:CJZ917497 CAB917497:CAD917497 BQF917497:BQH917497 BGJ917497:BGL917497 AWN917497:AWP917497 AMR917497:AMT917497 ACV917497:ACX917497 SZ917497:TB917497 JD917497:JF917497 H917497:J917497 WVP851961:WVR851961 WLT851961:WLV851961 WBX851961:WBZ851961 VSB851961:VSD851961 VIF851961:VIH851961 UYJ851961:UYL851961 UON851961:UOP851961 UER851961:UET851961 TUV851961:TUX851961 TKZ851961:TLB851961 TBD851961:TBF851961 SRH851961:SRJ851961 SHL851961:SHN851961 RXP851961:RXR851961 RNT851961:RNV851961 RDX851961:RDZ851961 QUB851961:QUD851961 QKF851961:QKH851961 QAJ851961:QAL851961 PQN851961:PQP851961 PGR851961:PGT851961 OWV851961:OWX851961 OMZ851961:ONB851961 ODD851961:ODF851961 NTH851961:NTJ851961 NJL851961:NJN851961 MZP851961:MZR851961 MPT851961:MPV851961 MFX851961:MFZ851961 LWB851961:LWD851961 LMF851961:LMH851961 LCJ851961:LCL851961 KSN851961:KSP851961 KIR851961:KIT851961 JYV851961:JYX851961 JOZ851961:JPB851961 JFD851961:JFF851961 IVH851961:IVJ851961 ILL851961:ILN851961 IBP851961:IBR851961 HRT851961:HRV851961 HHX851961:HHZ851961 GYB851961:GYD851961 GOF851961:GOH851961 GEJ851961:GEL851961 FUN851961:FUP851961 FKR851961:FKT851961 FAV851961:FAX851961 EQZ851961:ERB851961 EHD851961:EHF851961 DXH851961:DXJ851961 DNL851961:DNN851961 DDP851961:DDR851961 CTT851961:CTV851961 CJX851961:CJZ851961 CAB851961:CAD851961 BQF851961:BQH851961 BGJ851961:BGL851961 AWN851961:AWP851961 AMR851961:AMT851961 ACV851961:ACX851961 SZ851961:TB851961 JD851961:JF851961 H851961:J851961 WVP786425:WVR786425 WLT786425:WLV786425 WBX786425:WBZ786425 VSB786425:VSD786425 VIF786425:VIH786425 UYJ786425:UYL786425 UON786425:UOP786425 UER786425:UET786425 TUV786425:TUX786425 TKZ786425:TLB786425 TBD786425:TBF786425 SRH786425:SRJ786425 SHL786425:SHN786425 RXP786425:RXR786425 RNT786425:RNV786425 RDX786425:RDZ786425 QUB786425:QUD786425 QKF786425:QKH786425 QAJ786425:QAL786425 PQN786425:PQP786425 PGR786425:PGT786425 OWV786425:OWX786425 OMZ786425:ONB786425 ODD786425:ODF786425 NTH786425:NTJ786425 NJL786425:NJN786425 MZP786425:MZR786425 MPT786425:MPV786425 MFX786425:MFZ786425 LWB786425:LWD786425 LMF786425:LMH786425 LCJ786425:LCL786425 KSN786425:KSP786425 KIR786425:KIT786425 JYV786425:JYX786425 JOZ786425:JPB786425 JFD786425:JFF786425 IVH786425:IVJ786425 ILL786425:ILN786425 IBP786425:IBR786425 HRT786425:HRV786425 HHX786425:HHZ786425 GYB786425:GYD786425 GOF786425:GOH786425 GEJ786425:GEL786425 FUN786425:FUP786425 FKR786425:FKT786425 FAV786425:FAX786425 EQZ786425:ERB786425 EHD786425:EHF786425 DXH786425:DXJ786425 DNL786425:DNN786425 DDP786425:DDR786425 CTT786425:CTV786425 CJX786425:CJZ786425 CAB786425:CAD786425 BQF786425:BQH786425 BGJ786425:BGL786425 AWN786425:AWP786425 AMR786425:AMT786425 ACV786425:ACX786425 SZ786425:TB786425 JD786425:JF786425 H786425:J786425 WVP720889:WVR720889 WLT720889:WLV720889 WBX720889:WBZ720889 VSB720889:VSD720889 VIF720889:VIH720889 UYJ720889:UYL720889 UON720889:UOP720889 UER720889:UET720889 TUV720889:TUX720889 TKZ720889:TLB720889 TBD720889:TBF720889 SRH720889:SRJ720889 SHL720889:SHN720889 RXP720889:RXR720889 RNT720889:RNV720889 RDX720889:RDZ720889 QUB720889:QUD720889 QKF720889:QKH720889 QAJ720889:QAL720889 PQN720889:PQP720889 PGR720889:PGT720889 OWV720889:OWX720889 OMZ720889:ONB720889 ODD720889:ODF720889 NTH720889:NTJ720889 NJL720889:NJN720889 MZP720889:MZR720889 MPT720889:MPV720889 MFX720889:MFZ720889 LWB720889:LWD720889 LMF720889:LMH720889 LCJ720889:LCL720889 KSN720889:KSP720889 KIR720889:KIT720889 JYV720889:JYX720889 JOZ720889:JPB720889 JFD720889:JFF720889 IVH720889:IVJ720889 ILL720889:ILN720889 IBP720889:IBR720889 HRT720889:HRV720889 HHX720889:HHZ720889 GYB720889:GYD720889 GOF720889:GOH720889 GEJ720889:GEL720889 FUN720889:FUP720889 FKR720889:FKT720889 FAV720889:FAX720889 EQZ720889:ERB720889 EHD720889:EHF720889 DXH720889:DXJ720889 DNL720889:DNN720889 DDP720889:DDR720889 CTT720889:CTV720889 CJX720889:CJZ720889 CAB720889:CAD720889 BQF720889:BQH720889 BGJ720889:BGL720889 AWN720889:AWP720889 AMR720889:AMT720889 ACV720889:ACX720889 SZ720889:TB720889 JD720889:JF720889 H720889:J720889 WVP655353:WVR655353 WLT655353:WLV655353 WBX655353:WBZ655353 VSB655353:VSD655353 VIF655353:VIH655353 UYJ655353:UYL655353 UON655353:UOP655353 UER655353:UET655353 TUV655353:TUX655353 TKZ655353:TLB655353 TBD655353:TBF655353 SRH655353:SRJ655353 SHL655353:SHN655353 RXP655353:RXR655353 RNT655353:RNV655353 RDX655353:RDZ655353 QUB655353:QUD655353 QKF655353:QKH655353 QAJ655353:QAL655353 PQN655353:PQP655353 PGR655353:PGT655353 OWV655353:OWX655353 OMZ655353:ONB655353 ODD655353:ODF655353 NTH655353:NTJ655353 NJL655353:NJN655353 MZP655353:MZR655353 MPT655353:MPV655353 MFX655353:MFZ655353 LWB655353:LWD655353 LMF655353:LMH655353 LCJ655353:LCL655353 KSN655353:KSP655353 KIR655353:KIT655353 JYV655353:JYX655353 JOZ655353:JPB655353 JFD655353:JFF655353 IVH655353:IVJ655353 ILL655353:ILN655353 IBP655353:IBR655353 HRT655353:HRV655353 HHX655353:HHZ655353 GYB655353:GYD655353 GOF655353:GOH655353 GEJ655353:GEL655353 FUN655353:FUP655353 FKR655353:FKT655353 FAV655353:FAX655353 EQZ655353:ERB655353 EHD655353:EHF655353 DXH655353:DXJ655353 DNL655353:DNN655353 DDP655353:DDR655353 CTT655353:CTV655353 CJX655353:CJZ655353 CAB655353:CAD655353 BQF655353:BQH655353 BGJ655353:BGL655353 AWN655353:AWP655353 AMR655353:AMT655353 ACV655353:ACX655353 SZ655353:TB655353 JD655353:JF655353 H655353:J655353 WVP589817:WVR589817 WLT589817:WLV589817 WBX589817:WBZ589817 VSB589817:VSD589817 VIF589817:VIH589817 UYJ589817:UYL589817 UON589817:UOP589817 UER589817:UET589817 TUV589817:TUX589817 TKZ589817:TLB589817 TBD589817:TBF589817 SRH589817:SRJ589817 SHL589817:SHN589817 RXP589817:RXR589817 RNT589817:RNV589817 RDX589817:RDZ589817 QUB589817:QUD589817 QKF589817:QKH589817 QAJ589817:QAL589817 PQN589817:PQP589817 PGR589817:PGT589817 OWV589817:OWX589817 OMZ589817:ONB589817 ODD589817:ODF589817 NTH589817:NTJ589817 NJL589817:NJN589817 MZP589817:MZR589817 MPT589817:MPV589817 MFX589817:MFZ589817 LWB589817:LWD589817 LMF589817:LMH589817 LCJ589817:LCL589817 KSN589817:KSP589817 KIR589817:KIT589817 JYV589817:JYX589817 JOZ589817:JPB589817 JFD589817:JFF589817 IVH589817:IVJ589817 ILL589817:ILN589817 IBP589817:IBR589817 HRT589817:HRV589817 HHX589817:HHZ589817 GYB589817:GYD589817 GOF589817:GOH589817 GEJ589817:GEL589817 FUN589817:FUP589817 FKR589817:FKT589817 FAV589817:FAX589817 EQZ589817:ERB589817 EHD589817:EHF589817 DXH589817:DXJ589817 DNL589817:DNN589817 DDP589817:DDR589817 CTT589817:CTV589817 CJX589817:CJZ589817 CAB589817:CAD589817 BQF589817:BQH589817 BGJ589817:BGL589817 AWN589817:AWP589817 AMR589817:AMT589817 ACV589817:ACX589817 SZ589817:TB589817 JD589817:JF589817 H589817:J589817 WVP524281:WVR524281 WLT524281:WLV524281 WBX524281:WBZ524281 VSB524281:VSD524281 VIF524281:VIH524281 UYJ524281:UYL524281 UON524281:UOP524281 UER524281:UET524281 TUV524281:TUX524281 TKZ524281:TLB524281 TBD524281:TBF524281 SRH524281:SRJ524281 SHL524281:SHN524281 RXP524281:RXR524281 RNT524281:RNV524281 RDX524281:RDZ524281 QUB524281:QUD524281 QKF524281:QKH524281 QAJ524281:QAL524281 PQN524281:PQP524281 PGR524281:PGT524281 OWV524281:OWX524281 OMZ524281:ONB524281 ODD524281:ODF524281 NTH524281:NTJ524281 NJL524281:NJN524281 MZP524281:MZR524281 MPT524281:MPV524281 MFX524281:MFZ524281 LWB524281:LWD524281 LMF524281:LMH524281 LCJ524281:LCL524281 KSN524281:KSP524281 KIR524281:KIT524281 JYV524281:JYX524281 JOZ524281:JPB524281 JFD524281:JFF524281 IVH524281:IVJ524281 ILL524281:ILN524281 IBP524281:IBR524281 HRT524281:HRV524281 HHX524281:HHZ524281 GYB524281:GYD524281 GOF524281:GOH524281 GEJ524281:GEL524281 FUN524281:FUP524281 FKR524281:FKT524281 FAV524281:FAX524281 EQZ524281:ERB524281 EHD524281:EHF524281 DXH524281:DXJ524281 DNL524281:DNN524281 DDP524281:DDR524281 CTT524281:CTV524281 CJX524281:CJZ524281 CAB524281:CAD524281 BQF524281:BQH524281 BGJ524281:BGL524281 AWN524281:AWP524281 AMR524281:AMT524281 ACV524281:ACX524281 SZ524281:TB524281 JD524281:JF524281 H524281:J524281 WVP458745:WVR458745 WLT458745:WLV458745 WBX458745:WBZ458745 VSB458745:VSD458745 VIF458745:VIH458745 UYJ458745:UYL458745 UON458745:UOP458745 UER458745:UET458745 TUV458745:TUX458745 TKZ458745:TLB458745 TBD458745:TBF458745 SRH458745:SRJ458745 SHL458745:SHN458745 RXP458745:RXR458745 RNT458745:RNV458745 RDX458745:RDZ458745 QUB458745:QUD458745 QKF458745:QKH458745 QAJ458745:QAL458745 PQN458745:PQP458745 PGR458745:PGT458745 OWV458745:OWX458745 OMZ458745:ONB458745 ODD458745:ODF458745 NTH458745:NTJ458745 NJL458745:NJN458745 MZP458745:MZR458745 MPT458745:MPV458745 MFX458745:MFZ458745 LWB458745:LWD458745 LMF458745:LMH458745 LCJ458745:LCL458745 KSN458745:KSP458745 KIR458745:KIT458745 JYV458745:JYX458745 JOZ458745:JPB458745 JFD458745:JFF458745 IVH458745:IVJ458745 ILL458745:ILN458745 IBP458745:IBR458745 HRT458745:HRV458745 HHX458745:HHZ458745 GYB458745:GYD458745 GOF458745:GOH458745 GEJ458745:GEL458745 FUN458745:FUP458745 FKR458745:FKT458745 FAV458745:FAX458745 EQZ458745:ERB458745 EHD458745:EHF458745 DXH458745:DXJ458745 DNL458745:DNN458745 DDP458745:DDR458745 CTT458745:CTV458745 CJX458745:CJZ458745 CAB458745:CAD458745 BQF458745:BQH458745 BGJ458745:BGL458745 AWN458745:AWP458745 AMR458745:AMT458745 ACV458745:ACX458745 SZ458745:TB458745 JD458745:JF458745 H458745:J458745 WVP393209:WVR393209 WLT393209:WLV393209 WBX393209:WBZ393209 VSB393209:VSD393209 VIF393209:VIH393209 UYJ393209:UYL393209 UON393209:UOP393209 UER393209:UET393209 TUV393209:TUX393209 TKZ393209:TLB393209 TBD393209:TBF393209 SRH393209:SRJ393209 SHL393209:SHN393209 RXP393209:RXR393209 RNT393209:RNV393209 RDX393209:RDZ393209 QUB393209:QUD393209 QKF393209:QKH393209 QAJ393209:QAL393209 PQN393209:PQP393209 PGR393209:PGT393209 OWV393209:OWX393209 OMZ393209:ONB393209 ODD393209:ODF393209 NTH393209:NTJ393209 NJL393209:NJN393209 MZP393209:MZR393209 MPT393209:MPV393209 MFX393209:MFZ393209 LWB393209:LWD393209 LMF393209:LMH393209 LCJ393209:LCL393209 KSN393209:KSP393209 KIR393209:KIT393209 JYV393209:JYX393209 JOZ393209:JPB393209 JFD393209:JFF393209 IVH393209:IVJ393209 ILL393209:ILN393209 IBP393209:IBR393209 HRT393209:HRV393209 HHX393209:HHZ393209 GYB393209:GYD393209 GOF393209:GOH393209 GEJ393209:GEL393209 FUN393209:FUP393209 FKR393209:FKT393209 FAV393209:FAX393209 EQZ393209:ERB393209 EHD393209:EHF393209 DXH393209:DXJ393209 DNL393209:DNN393209 DDP393209:DDR393209 CTT393209:CTV393209 CJX393209:CJZ393209 CAB393209:CAD393209 BQF393209:BQH393209 BGJ393209:BGL393209 AWN393209:AWP393209 AMR393209:AMT393209 ACV393209:ACX393209 SZ393209:TB393209 JD393209:JF393209 H393209:J393209 WVP327673:WVR327673 WLT327673:WLV327673 WBX327673:WBZ327673 VSB327673:VSD327673 VIF327673:VIH327673 UYJ327673:UYL327673 UON327673:UOP327673 UER327673:UET327673 TUV327673:TUX327673 TKZ327673:TLB327673 TBD327673:TBF327673 SRH327673:SRJ327673 SHL327673:SHN327673 RXP327673:RXR327673 RNT327673:RNV327673 RDX327673:RDZ327673 QUB327673:QUD327673 QKF327673:QKH327673 QAJ327673:QAL327673 PQN327673:PQP327673 PGR327673:PGT327673 OWV327673:OWX327673 OMZ327673:ONB327673 ODD327673:ODF327673 NTH327673:NTJ327673 NJL327673:NJN327673 MZP327673:MZR327673 MPT327673:MPV327673 MFX327673:MFZ327673 LWB327673:LWD327673 LMF327673:LMH327673 LCJ327673:LCL327673 KSN327673:KSP327673 KIR327673:KIT327673 JYV327673:JYX327673 JOZ327673:JPB327673 JFD327673:JFF327673 IVH327673:IVJ327673 ILL327673:ILN327673 IBP327673:IBR327673 HRT327673:HRV327673 HHX327673:HHZ327673 GYB327673:GYD327673 GOF327673:GOH327673 GEJ327673:GEL327673 FUN327673:FUP327673 FKR327673:FKT327673 FAV327673:FAX327673 EQZ327673:ERB327673 EHD327673:EHF327673 DXH327673:DXJ327673 DNL327673:DNN327673 DDP327673:DDR327673 CTT327673:CTV327673 CJX327673:CJZ327673 CAB327673:CAD327673 BQF327673:BQH327673 BGJ327673:BGL327673 AWN327673:AWP327673 AMR327673:AMT327673 ACV327673:ACX327673 SZ327673:TB327673 JD327673:JF327673 H327673:J327673 WVP262137:WVR262137 WLT262137:WLV262137 WBX262137:WBZ262137 VSB262137:VSD262137 VIF262137:VIH262137 UYJ262137:UYL262137 UON262137:UOP262137 UER262137:UET262137 TUV262137:TUX262137 TKZ262137:TLB262137 TBD262137:TBF262137 SRH262137:SRJ262137 SHL262137:SHN262137 RXP262137:RXR262137 RNT262137:RNV262137 RDX262137:RDZ262137 QUB262137:QUD262137 QKF262137:QKH262137 QAJ262137:QAL262137 PQN262137:PQP262137 PGR262137:PGT262137 OWV262137:OWX262137 OMZ262137:ONB262137 ODD262137:ODF262137 NTH262137:NTJ262137 NJL262137:NJN262137 MZP262137:MZR262137 MPT262137:MPV262137 MFX262137:MFZ262137 LWB262137:LWD262137 LMF262137:LMH262137 LCJ262137:LCL262137 KSN262137:KSP262137 KIR262137:KIT262137 JYV262137:JYX262137 JOZ262137:JPB262137 JFD262137:JFF262137 IVH262137:IVJ262137 ILL262137:ILN262137 IBP262137:IBR262137 HRT262137:HRV262137 HHX262137:HHZ262137 GYB262137:GYD262137 GOF262137:GOH262137 GEJ262137:GEL262137 FUN262137:FUP262137 FKR262137:FKT262137 FAV262137:FAX262137 EQZ262137:ERB262137 EHD262137:EHF262137 DXH262137:DXJ262137 DNL262137:DNN262137 DDP262137:DDR262137 CTT262137:CTV262137 CJX262137:CJZ262137 CAB262137:CAD262137 BQF262137:BQH262137 BGJ262137:BGL262137 AWN262137:AWP262137 AMR262137:AMT262137 ACV262137:ACX262137 SZ262137:TB262137 JD262137:JF262137 H262137:J262137 WVP196601:WVR196601 WLT196601:WLV196601 WBX196601:WBZ196601 VSB196601:VSD196601 VIF196601:VIH196601 UYJ196601:UYL196601 UON196601:UOP196601 UER196601:UET196601 TUV196601:TUX196601 TKZ196601:TLB196601 TBD196601:TBF196601 SRH196601:SRJ196601 SHL196601:SHN196601 RXP196601:RXR196601 RNT196601:RNV196601 RDX196601:RDZ196601 QUB196601:QUD196601 QKF196601:QKH196601 QAJ196601:QAL196601 PQN196601:PQP196601 PGR196601:PGT196601 OWV196601:OWX196601 OMZ196601:ONB196601 ODD196601:ODF196601 NTH196601:NTJ196601 NJL196601:NJN196601 MZP196601:MZR196601 MPT196601:MPV196601 MFX196601:MFZ196601 LWB196601:LWD196601 LMF196601:LMH196601 LCJ196601:LCL196601 KSN196601:KSP196601 KIR196601:KIT196601 JYV196601:JYX196601 JOZ196601:JPB196601 JFD196601:JFF196601 IVH196601:IVJ196601 ILL196601:ILN196601 IBP196601:IBR196601 HRT196601:HRV196601 HHX196601:HHZ196601 GYB196601:GYD196601 GOF196601:GOH196601 GEJ196601:GEL196601 FUN196601:FUP196601 FKR196601:FKT196601 FAV196601:FAX196601 EQZ196601:ERB196601 EHD196601:EHF196601 DXH196601:DXJ196601 DNL196601:DNN196601 DDP196601:DDR196601 CTT196601:CTV196601 CJX196601:CJZ196601 CAB196601:CAD196601 BQF196601:BQH196601 BGJ196601:BGL196601 AWN196601:AWP196601 AMR196601:AMT196601 ACV196601:ACX196601 SZ196601:TB196601 JD196601:JF196601 H196601:J196601 WVP131065:WVR131065 WLT131065:WLV131065 WBX131065:WBZ131065 VSB131065:VSD131065 VIF131065:VIH131065 UYJ131065:UYL131065 UON131065:UOP131065 UER131065:UET131065 TUV131065:TUX131065 TKZ131065:TLB131065 TBD131065:TBF131065 SRH131065:SRJ131065 SHL131065:SHN131065 RXP131065:RXR131065 RNT131065:RNV131065 RDX131065:RDZ131065 QUB131065:QUD131065 QKF131065:QKH131065 QAJ131065:QAL131065 PQN131065:PQP131065 PGR131065:PGT131065 OWV131065:OWX131065 OMZ131065:ONB131065 ODD131065:ODF131065 NTH131065:NTJ131065 NJL131065:NJN131065 MZP131065:MZR131065 MPT131065:MPV131065 MFX131065:MFZ131065 LWB131065:LWD131065 LMF131065:LMH131065 LCJ131065:LCL131065 KSN131065:KSP131065 KIR131065:KIT131065 JYV131065:JYX131065 JOZ131065:JPB131065 JFD131065:JFF131065 IVH131065:IVJ131065 ILL131065:ILN131065 IBP131065:IBR131065 HRT131065:HRV131065 HHX131065:HHZ131065 GYB131065:GYD131065 GOF131065:GOH131065 GEJ131065:GEL131065 FUN131065:FUP131065 FKR131065:FKT131065 FAV131065:FAX131065 EQZ131065:ERB131065 EHD131065:EHF131065 DXH131065:DXJ131065 DNL131065:DNN131065 DDP131065:DDR131065 CTT131065:CTV131065 CJX131065:CJZ131065 CAB131065:CAD131065 BQF131065:BQH131065 BGJ131065:BGL131065 AWN131065:AWP131065 AMR131065:AMT131065 ACV131065:ACX131065 SZ131065:TB131065 JD131065:JF131065 H131065:J131065 WVP65529:WVR65529 WLT65529:WLV65529 WBX65529:WBZ65529 VSB65529:VSD65529 VIF65529:VIH65529 UYJ65529:UYL65529 UON65529:UOP65529 UER65529:UET65529 TUV65529:TUX65529 TKZ65529:TLB65529 TBD65529:TBF65529 SRH65529:SRJ65529 SHL65529:SHN65529 RXP65529:RXR65529 RNT65529:RNV65529 RDX65529:RDZ65529 QUB65529:QUD65529 QKF65529:QKH65529 QAJ65529:QAL65529 PQN65529:PQP65529 PGR65529:PGT65529 OWV65529:OWX65529 OMZ65529:ONB65529 ODD65529:ODF65529 NTH65529:NTJ65529 NJL65529:NJN65529 MZP65529:MZR65529 MPT65529:MPV65529 MFX65529:MFZ65529 LWB65529:LWD65529 LMF65529:LMH65529 LCJ65529:LCL65529 KSN65529:KSP65529 KIR65529:KIT65529 JYV65529:JYX65529 JOZ65529:JPB65529 JFD65529:JFF65529 IVH65529:IVJ65529 ILL65529:ILN65529 IBP65529:IBR65529 HRT65529:HRV65529 HHX65529:HHZ65529 GYB65529:GYD65529 GOF65529:GOH65529 GEJ65529:GEL65529 FUN65529:FUP65529 FKR65529:FKT65529 FAV65529:FAX65529 EQZ65529:ERB65529 EHD65529:EHF65529 DXH65529:DXJ65529 DNL65529:DNN65529 DDP65529:DDR65529 CTT65529:CTV65529 CJX65529:CJZ65529 CAB65529:CAD65529 BQF65529:BQH65529 BGJ65529:BGL65529 AWN65529:AWP65529 AMR65529:AMT65529 ACV65529:ACX65529 SZ65529:TB65529 JD65529:JF65529 H65529:J65529 WVP31:WVR31 WLT31:WLV31 WBX31:WBZ31 VSB31:VSD31 VIF31:VIH31 UYJ31:UYL31 UON31:UOP31 UER31:UET31 TUV31:TUX31 TKZ31:TLB31 TBD31:TBF31 SRH31:SRJ31 SHL31:SHN31 RXP31:RXR31 RNT31:RNV31 RDX31:RDZ31 QUB31:QUD31 QKF31:QKH31 QAJ31:QAL31 PQN31:PQP31 PGR31:PGT31 OWV31:OWX31 OMZ31:ONB31 ODD31:ODF31 NTH31:NTJ31 NJL31:NJN31 MZP31:MZR31 MPT31:MPV31 MFX31:MFZ31 LWB31:LWD31 LMF31:LMH31 LCJ31:LCL31 KSN31:KSP31 KIR31:KIT31 JYV31:JYX31 JOZ31:JPB31 JFD31:JFF31 IVH31:IVJ31 ILL31:ILN31 IBP31:IBR31 HRT31:HRV31 HHX31:HHZ31 GYB31:GYD31 GOF31:GOH31 GEJ31:GEL31 FUN31:FUP31 FKR31:FKT31 FAV31:FAX31 EQZ31:ERB31 EHD31:EHF31 DXH31:DXJ31 DNL31:DNN31 DDP31:DDR31 CTT31:CTV31 CJX31:CJZ31 CAB31:CAD31 BQF31:BQH31 BGJ31:BGL31 AWN31:AWP31 AMR31:AMT31 ACV31:ACX31 SZ31:TB31 JD31:JF31 H31:J31 WVP983031:WVR983031 WLT983031:WLV983031 WBX983031:WBZ983031 VSB983031:VSD983031 VIF983031:VIH983031 UYJ983031:UYL983031 UON983031:UOP983031 UER983031:UET983031 TUV983031:TUX983031 TKZ983031:TLB983031 TBD983031:TBF983031 SRH983031:SRJ983031 SHL983031:SHN983031 RXP983031:RXR983031 RNT983031:RNV983031 RDX983031:RDZ983031 QUB983031:QUD983031 QKF983031:QKH983031 QAJ983031:QAL983031 PQN983031:PQP983031 PGR983031:PGT983031 OWV983031:OWX983031 OMZ983031:ONB983031 ODD983031:ODF983031 NTH983031:NTJ983031 NJL983031:NJN983031 MZP983031:MZR983031 MPT983031:MPV983031 MFX983031:MFZ983031 LWB983031:LWD983031 LMF983031:LMH983031 LCJ983031:LCL983031 KSN983031:KSP983031 KIR983031:KIT983031 JYV983031:JYX983031 JOZ983031:JPB983031 JFD983031:JFF983031 IVH983031:IVJ983031 ILL983031:ILN983031 IBP983031:IBR983031 HRT983031:HRV983031 HHX983031:HHZ983031 GYB983031:GYD983031 GOF983031:GOH983031 GEJ983031:GEL983031 FUN983031:FUP983031 FKR983031:FKT983031 FAV983031:FAX983031 EQZ983031:ERB983031 EHD983031:EHF983031 DXH983031:DXJ983031 DNL983031:DNN983031 DDP983031:DDR983031 CTT983031:CTV983031 CJX983031:CJZ983031 CAB983031:CAD983031 BQF983031:BQH983031 BGJ983031:BGL983031 AWN983031:AWP983031 AMR983031:AMT983031 ACV983031:ACX983031 SZ983031:TB983031 JD983031:JF983031 H983031:J983031 WVP917495:WVR917495 WLT917495:WLV917495 WBX917495:WBZ917495 VSB917495:VSD917495 VIF917495:VIH917495 UYJ917495:UYL917495 UON917495:UOP917495 UER917495:UET917495 TUV917495:TUX917495 TKZ917495:TLB917495 TBD917495:TBF917495 SRH917495:SRJ917495 SHL917495:SHN917495 RXP917495:RXR917495 RNT917495:RNV917495 RDX917495:RDZ917495 QUB917495:QUD917495 QKF917495:QKH917495 QAJ917495:QAL917495 PQN917495:PQP917495 PGR917495:PGT917495 OWV917495:OWX917495 OMZ917495:ONB917495 ODD917495:ODF917495 NTH917495:NTJ917495 NJL917495:NJN917495 MZP917495:MZR917495 MPT917495:MPV917495 MFX917495:MFZ917495 LWB917495:LWD917495 LMF917495:LMH917495 LCJ917495:LCL917495 KSN917495:KSP917495 KIR917495:KIT917495 JYV917495:JYX917495 JOZ917495:JPB917495 JFD917495:JFF917495 IVH917495:IVJ917495 ILL917495:ILN917495 IBP917495:IBR917495 HRT917495:HRV917495 HHX917495:HHZ917495 GYB917495:GYD917495 GOF917495:GOH917495 GEJ917495:GEL917495 FUN917495:FUP917495 FKR917495:FKT917495 FAV917495:FAX917495 EQZ917495:ERB917495 EHD917495:EHF917495 DXH917495:DXJ917495 DNL917495:DNN917495 DDP917495:DDR917495 CTT917495:CTV917495 CJX917495:CJZ917495 CAB917495:CAD917495 BQF917495:BQH917495 BGJ917495:BGL917495 AWN917495:AWP917495 AMR917495:AMT917495 ACV917495:ACX917495 SZ917495:TB917495 JD917495:JF917495 H917495:J917495 WVP851959:WVR851959 WLT851959:WLV851959 WBX851959:WBZ851959 VSB851959:VSD851959 VIF851959:VIH851959 UYJ851959:UYL851959 UON851959:UOP851959 UER851959:UET851959 TUV851959:TUX851959 TKZ851959:TLB851959 TBD851959:TBF851959 SRH851959:SRJ851959 SHL851959:SHN851959 RXP851959:RXR851959 RNT851959:RNV851959 RDX851959:RDZ851959 QUB851959:QUD851959 QKF851959:QKH851959 QAJ851959:QAL851959 PQN851959:PQP851959 PGR851959:PGT851959 OWV851959:OWX851959 OMZ851959:ONB851959 ODD851959:ODF851959 NTH851959:NTJ851959 NJL851959:NJN851959 MZP851959:MZR851959 MPT851959:MPV851959 MFX851959:MFZ851959 LWB851959:LWD851959 LMF851959:LMH851959 LCJ851959:LCL851959 KSN851959:KSP851959 KIR851959:KIT851959 JYV851959:JYX851959 JOZ851959:JPB851959 JFD851959:JFF851959 IVH851959:IVJ851959 ILL851959:ILN851959 IBP851959:IBR851959 HRT851959:HRV851959 HHX851959:HHZ851959 GYB851959:GYD851959 GOF851959:GOH851959 GEJ851959:GEL851959 FUN851959:FUP851959 FKR851959:FKT851959 FAV851959:FAX851959 EQZ851959:ERB851959 EHD851959:EHF851959 DXH851959:DXJ851959 DNL851959:DNN851959 DDP851959:DDR851959 CTT851959:CTV851959 CJX851959:CJZ851959 CAB851959:CAD851959 BQF851959:BQH851959 BGJ851959:BGL851959 AWN851959:AWP851959 AMR851959:AMT851959 ACV851959:ACX851959 SZ851959:TB851959 JD851959:JF851959 H851959:J851959 WVP786423:WVR786423 WLT786423:WLV786423 WBX786423:WBZ786423 VSB786423:VSD786423 VIF786423:VIH786423 UYJ786423:UYL786423 UON786423:UOP786423 UER786423:UET786423 TUV786423:TUX786423 TKZ786423:TLB786423 TBD786423:TBF786423 SRH786423:SRJ786423 SHL786423:SHN786423 RXP786423:RXR786423 RNT786423:RNV786423 RDX786423:RDZ786423 QUB786423:QUD786423 QKF786423:QKH786423 QAJ786423:QAL786423 PQN786423:PQP786423 PGR786423:PGT786423 OWV786423:OWX786423 OMZ786423:ONB786423 ODD786423:ODF786423 NTH786423:NTJ786423 NJL786423:NJN786423 MZP786423:MZR786423 MPT786423:MPV786423 MFX786423:MFZ786423 LWB786423:LWD786423 LMF786423:LMH786423 LCJ786423:LCL786423 KSN786423:KSP786423 KIR786423:KIT786423 JYV786423:JYX786423 JOZ786423:JPB786423 JFD786423:JFF786423 IVH786423:IVJ786423 ILL786423:ILN786423 IBP786423:IBR786423 HRT786423:HRV786423 HHX786423:HHZ786423 GYB786423:GYD786423 GOF786423:GOH786423 GEJ786423:GEL786423 FUN786423:FUP786423 FKR786423:FKT786423 FAV786423:FAX786423 EQZ786423:ERB786423 EHD786423:EHF786423 DXH786423:DXJ786423 DNL786423:DNN786423 DDP786423:DDR786423 CTT786423:CTV786423 CJX786423:CJZ786423 CAB786423:CAD786423 BQF786423:BQH786423 BGJ786423:BGL786423 AWN786423:AWP786423 AMR786423:AMT786423 ACV786423:ACX786423 SZ786423:TB786423 JD786423:JF786423 H786423:J786423 WVP720887:WVR720887 WLT720887:WLV720887 WBX720887:WBZ720887 VSB720887:VSD720887 VIF720887:VIH720887 UYJ720887:UYL720887 UON720887:UOP720887 UER720887:UET720887 TUV720887:TUX720887 TKZ720887:TLB720887 TBD720887:TBF720887 SRH720887:SRJ720887 SHL720887:SHN720887 RXP720887:RXR720887 RNT720887:RNV720887 RDX720887:RDZ720887 QUB720887:QUD720887 QKF720887:QKH720887 QAJ720887:QAL720887 PQN720887:PQP720887 PGR720887:PGT720887 OWV720887:OWX720887 OMZ720887:ONB720887 ODD720887:ODF720887 NTH720887:NTJ720887 NJL720887:NJN720887 MZP720887:MZR720887 MPT720887:MPV720887 MFX720887:MFZ720887 LWB720887:LWD720887 LMF720887:LMH720887 LCJ720887:LCL720887 KSN720887:KSP720887 KIR720887:KIT720887 JYV720887:JYX720887 JOZ720887:JPB720887 JFD720887:JFF720887 IVH720887:IVJ720887 ILL720887:ILN720887 IBP720887:IBR720887 HRT720887:HRV720887 HHX720887:HHZ720887 GYB720887:GYD720887 GOF720887:GOH720887 GEJ720887:GEL720887 FUN720887:FUP720887 FKR720887:FKT720887 FAV720887:FAX720887 EQZ720887:ERB720887 EHD720887:EHF720887 DXH720887:DXJ720887 DNL720887:DNN720887 DDP720887:DDR720887 CTT720887:CTV720887 CJX720887:CJZ720887 CAB720887:CAD720887 BQF720887:BQH720887 BGJ720887:BGL720887 AWN720887:AWP720887 AMR720887:AMT720887 ACV720887:ACX720887 SZ720887:TB720887 JD720887:JF720887 H720887:J720887 WVP655351:WVR655351 WLT655351:WLV655351 WBX655351:WBZ655351 VSB655351:VSD655351 VIF655351:VIH655351 UYJ655351:UYL655351 UON655351:UOP655351 UER655351:UET655351 TUV655351:TUX655351 TKZ655351:TLB655351 TBD655351:TBF655351 SRH655351:SRJ655351 SHL655351:SHN655351 RXP655351:RXR655351 RNT655351:RNV655351 RDX655351:RDZ655351 QUB655351:QUD655351 QKF655351:QKH655351 QAJ655351:QAL655351 PQN655351:PQP655351 PGR655351:PGT655351 OWV655351:OWX655351 OMZ655351:ONB655351 ODD655351:ODF655351 NTH655351:NTJ655351 NJL655351:NJN655351 MZP655351:MZR655351 MPT655351:MPV655351 MFX655351:MFZ655351 LWB655351:LWD655351 LMF655351:LMH655351 LCJ655351:LCL655351 KSN655351:KSP655351 KIR655351:KIT655351 JYV655351:JYX655351 JOZ655351:JPB655351 JFD655351:JFF655351 IVH655351:IVJ655351 ILL655351:ILN655351 IBP655351:IBR655351 HRT655351:HRV655351 HHX655351:HHZ655351 GYB655351:GYD655351 GOF655351:GOH655351 GEJ655351:GEL655351 FUN655351:FUP655351 FKR655351:FKT655351 FAV655351:FAX655351 EQZ655351:ERB655351 EHD655351:EHF655351 DXH655351:DXJ655351 DNL655351:DNN655351 DDP655351:DDR655351 CTT655351:CTV655351 CJX655351:CJZ655351 CAB655351:CAD655351 BQF655351:BQH655351 BGJ655351:BGL655351 AWN655351:AWP655351 AMR655351:AMT655351 ACV655351:ACX655351 SZ655351:TB655351 JD655351:JF655351 H655351:J655351 WVP589815:WVR589815 WLT589815:WLV589815 WBX589815:WBZ589815 VSB589815:VSD589815 VIF589815:VIH589815 UYJ589815:UYL589815 UON589815:UOP589815 UER589815:UET589815 TUV589815:TUX589815 TKZ589815:TLB589815 TBD589815:TBF589815 SRH589815:SRJ589815 SHL589815:SHN589815 RXP589815:RXR589815 RNT589815:RNV589815 RDX589815:RDZ589815 QUB589815:QUD589815 QKF589815:QKH589815 QAJ589815:QAL589815 PQN589815:PQP589815 PGR589815:PGT589815 OWV589815:OWX589815 OMZ589815:ONB589815 ODD589815:ODF589815 NTH589815:NTJ589815 NJL589815:NJN589815 MZP589815:MZR589815 MPT589815:MPV589815 MFX589815:MFZ589815 LWB589815:LWD589815 LMF589815:LMH589815 LCJ589815:LCL589815 KSN589815:KSP589815 KIR589815:KIT589815 JYV589815:JYX589815 JOZ589815:JPB589815 JFD589815:JFF589815 IVH589815:IVJ589815 ILL589815:ILN589815 IBP589815:IBR589815 HRT589815:HRV589815 HHX589815:HHZ589815 GYB589815:GYD589815 GOF589815:GOH589815 GEJ589815:GEL589815 FUN589815:FUP589815 FKR589815:FKT589815 FAV589815:FAX589815 EQZ589815:ERB589815 EHD589815:EHF589815 DXH589815:DXJ589815 DNL589815:DNN589815 DDP589815:DDR589815 CTT589815:CTV589815 CJX589815:CJZ589815 CAB589815:CAD589815 BQF589815:BQH589815 BGJ589815:BGL589815 AWN589815:AWP589815 AMR589815:AMT589815 ACV589815:ACX589815 SZ589815:TB589815 JD589815:JF589815 H589815:J589815 WVP524279:WVR524279 WLT524279:WLV524279 WBX524279:WBZ524279 VSB524279:VSD524279 VIF524279:VIH524279 UYJ524279:UYL524279 UON524279:UOP524279 UER524279:UET524279 TUV524279:TUX524279 TKZ524279:TLB524279 TBD524279:TBF524279 SRH524279:SRJ524279 SHL524279:SHN524279 RXP524279:RXR524279 RNT524279:RNV524279 RDX524279:RDZ524279 QUB524279:QUD524279 QKF524279:QKH524279 QAJ524279:QAL524279 PQN524279:PQP524279 PGR524279:PGT524279 OWV524279:OWX524279 OMZ524279:ONB524279 ODD524279:ODF524279 NTH524279:NTJ524279 NJL524279:NJN524279 MZP524279:MZR524279 MPT524279:MPV524279 MFX524279:MFZ524279 LWB524279:LWD524279 LMF524279:LMH524279 LCJ524279:LCL524279 KSN524279:KSP524279 KIR524279:KIT524279 JYV524279:JYX524279 JOZ524279:JPB524279 JFD524279:JFF524279 IVH524279:IVJ524279 ILL524279:ILN524279 IBP524279:IBR524279 HRT524279:HRV524279 HHX524279:HHZ524279 GYB524279:GYD524279 GOF524279:GOH524279 GEJ524279:GEL524279 FUN524279:FUP524279 FKR524279:FKT524279 FAV524279:FAX524279 EQZ524279:ERB524279 EHD524279:EHF524279 DXH524279:DXJ524279 DNL524279:DNN524279 DDP524279:DDR524279 CTT524279:CTV524279 CJX524279:CJZ524279 CAB524279:CAD524279 BQF524279:BQH524279 BGJ524279:BGL524279 AWN524279:AWP524279 AMR524279:AMT524279 ACV524279:ACX524279 SZ524279:TB524279 JD524279:JF524279 H524279:J524279 WVP458743:WVR458743 WLT458743:WLV458743 WBX458743:WBZ458743 VSB458743:VSD458743 VIF458743:VIH458743 UYJ458743:UYL458743 UON458743:UOP458743 UER458743:UET458743 TUV458743:TUX458743 TKZ458743:TLB458743 TBD458743:TBF458743 SRH458743:SRJ458743 SHL458743:SHN458743 RXP458743:RXR458743 RNT458743:RNV458743 RDX458743:RDZ458743 QUB458743:QUD458743 QKF458743:QKH458743 QAJ458743:QAL458743 PQN458743:PQP458743 PGR458743:PGT458743 OWV458743:OWX458743 OMZ458743:ONB458743 ODD458743:ODF458743 NTH458743:NTJ458743 NJL458743:NJN458743 MZP458743:MZR458743 MPT458743:MPV458743 MFX458743:MFZ458743 LWB458743:LWD458743 LMF458743:LMH458743 LCJ458743:LCL458743 KSN458743:KSP458743 KIR458743:KIT458743 JYV458743:JYX458743 JOZ458743:JPB458743 JFD458743:JFF458743 IVH458743:IVJ458743 ILL458743:ILN458743 IBP458743:IBR458743 HRT458743:HRV458743 HHX458743:HHZ458743 GYB458743:GYD458743 GOF458743:GOH458743 GEJ458743:GEL458743 FUN458743:FUP458743 FKR458743:FKT458743 FAV458743:FAX458743 EQZ458743:ERB458743 EHD458743:EHF458743 DXH458743:DXJ458743 DNL458743:DNN458743 DDP458743:DDR458743 CTT458743:CTV458743 CJX458743:CJZ458743 CAB458743:CAD458743 BQF458743:BQH458743 BGJ458743:BGL458743 AWN458743:AWP458743 AMR458743:AMT458743 ACV458743:ACX458743 SZ458743:TB458743 JD458743:JF458743 H458743:J458743 WVP393207:WVR393207 WLT393207:WLV393207 WBX393207:WBZ393207 VSB393207:VSD393207 VIF393207:VIH393207 UYJ393207:UYL393207 UON393207:UOP393207 UER393207:UET393207 TUV393207:TUX393207 TKZ393207:TLB393207 TBD393207:TBF393207 SRH393207:SRJ393207 SHL393207:SHN393207 RXP393207:RXR393207 RNT393207:RNV393207 RDX393207:RDZ393207 QUB393207:QUD393207 QKF393207:QKH393207 QAJ393207:QAL393207 PQN393207:PQP393207 PGR393207:PGT393207 OWV393207:OWX393207 OMZ393207:ONB393207 ODD393207:ODF393207 NTH393207:NTJ393207 NJL393207:NJN393207 MZP393207:MZR393207 MPT393207:MPV393207 MFX393207:MFZ393207 LWB393207:LWD393207 LMF393207:LMH393207 LCJ393207:LCL393207 KSN393207:KSP393207 KIR393207:KIT393207 JYV393207:JYX393207 JOZ393207:JPB393207 JFD393207:JFF393207 IVH393207:IVJ393207 ILL393207:ILN393207 IBP393207:IBR393207 HRT393207:HRV393207 HHX393207:HHZ393207 GYB393207:GYD393207 GOF393207:GOH393207 GEJ393207:GEL393207 FUN393207:FUP393207 FKR393207:FKT393207 FAV393207:FAX393207 EQZ393207:ERB393207 EHD393207:EHF393207 DXH393207:DXJ393207 DNL393207:DNN393207 DDP393207:DDR393207 CTT393207:CTV393207 CJX393207:CJZ393207 CAB393207:CAD393207 BQF393207:BQH393207 BGJ393207:BGL393207 AWN393207:AWP393207 AMR393207:AMT393207 ACV393207:ACX393207 SZ393207:TB393207 JD393207:JF393207 H393207:J393207 WVP327671:WVR327671 WLT327671:WLV327671 WBX327671:WBZ327671 VSB327671:VSD327671 VIF327671:VIH327671 UYJ327671:UYL327671 UON327671:UOP327671 UER327671:UET327671 TUV327671:TUX327671 TKZ327671:TLB327671 TBD327671:TBF327671 SRH327671:SRJ327671 SHL327671:SHN327671 RXP327671:RXR327671 RNT327671:RNV327671 RDX327671:RDZ327671 QUB327671:QUD327671 QKF327671:QKH327671 QAJ327671:QAL327671 PQN327671:PQP327671 PGR327671:PGT327671 OWV327671:OWX327671 OMZ327671:ONB327671 ODD327671:ODF327671 NTH327671:NTJ327671 NJL327671:NJN327671 MZP327671:MZR327671 MPT327671:MPV327671 MFX327671:MFZ327671 LWB327671:LWD327671 LMF327671:LMH327671 LCJ327671:LCL327671 KSN327671:KSP327671 KIR327671:KIT327671 JYV327671:JYX327671 JOZ327671:JPB327671 JFD327671:JFF327671 IVH327671:IVJ327671 ILL327671:ILN327671 IBP327671:IBR327671 HRT327671:HRV327671 HHX327671:HHZ327671 GYB327671:GYD327671 GOF327671:GOH327671 GEJ327671:GEL327671 FUN327671:FUP327671 FKR327671:FKT327671 FAV327671:FAX327671 EQZ327671:ERB327671 EHD327671:EHF327671 DXH327671:DXJ327671 DNL327671:DNN327671 DDP327671:DDR327671 CTT327671:CTV327671 CJX327671:CJZ327671 CAB327671:CAD327671 BQF327671:BQH327671 BGJ327671:BGL327671 AWN327671:AWP327671 AMR327671:AMT327671 ACV327671:ACX327671 SZ327671:TB327671 JD327671:JF327671 H327671:J327671 WVP262135:WVR262135 WLT262135:WLV262135 WBX262135:WBZ262135 VSB262135:VSD262135 VIF262135:VIH262135 UYJ262135:UYL262135 UON262135:UOP262135 UER262135:UET262135 TUV262135:TUX262135 TKZ262135:TLB262135 TBD262135:TBF262135 SRH262135:SRJ262135 SHL262135:SHN262135 RXP262135:RXR262135 RNT262135:RNV262135 RDX262135:RDZ262135 QUB262135:QUD262135 QKF262135:QKH262135 QAJ262135:QAL262135 PQN262135:PQP262135 PGR262135:PGT262135 OWV262135:OWX262135 OMZ262135:ONB262135 ODD262135:ODF262135 NTH262135:NTJ262135 NJL262135:NJN262135 MZP262135:MZR262135 MPT262135:MPV262135 MFX262135:MFZ262135 LWB262135:LWD262135 LMF262135:LMH262135 LCJ262135:LCL262135 KSN262135:KSP262135 KIR262135:KIT262135 JYV262135:JYX262135 JOZ262135:JPB262135 JFD262135:JFF262135 IVH262135:IVJ262135 ILL262135:ILN262135 IBP262135:IBR262135 HRT262135:HRV262135 HHX262135:HHZ262135 GYB262135:GYD262135 GOF262135:GOH262135 GEJ262135:GEL262135 FUN262135:FUP262135 FKR262135:FKT262135 FAV262135:FAX262135 EQZ262135:ERB262135 EHD262135:EHF262135 DXH262135:DXJ262135 DNL262135:DNN262135 DDP262135:DDR262135 CTT262135:CTV262135 CJX262135:CJZ262135 CAB262135:CAD262135 BQF262135:BQH262135 BGJ262135:BGL262135 AWN262135:AWP262135 AMR262135:AMT262135 ACV262135:ACX262135 SZ262135:TB262135 JD262135:JF262135 H262135:J262135 WVP196599:WVR196599 WLT196599:WLV196599 WBX196599:WBZ196599 VSB196599:VSD196599 VIF196599:VIH196599 UYJ196599:UYL196599 UON196599:UOP196599 UER196599:UET196599 TUV196599:TUX196599 TKZ196599:TLB196599 TBD196599:TBF196599 SRH196599:SRJ196599 SHL196599:SHN196599 RXP196599:RXR196599 RNT196599:RNV196599 RDX196599:RDZ196599 QUB196599:QUD196599 QKF196599:QKH196599 QAJ196599:QAL196599 PQN196599:PQP196599 PGR196599:PGT196599 OWV196599:OWX196599 OMZ196599:ONB196599 ODD196599:ODF196599 NTH196599:NTJ196599 NJL196599:NJN196599 MZP196599:MZR196599 MPT196599:MPV196599 MFX196599:MFZ196599 LWB196599:LWD196599 LMF196599:LMH196599 LCJ196599:LCL196599 KSN196599:KSP196599 KIR196599:KIT196599 JYV196599:JYX196599 JOZ196599:JPB196599 JFD196599:JFF196599 IVH196599:IVJ196599 ILL196599:ILN196599 IBP196599:IBR196599 HRT196599:HRV196599 HHX196599:HHZ196599 GYB196599:GYD196599 GOF196599:GOH196599 GEJ196599:GEL196599 FUN196599:FUP196599 FKR196599:FKT196599 FAV196599:FAX196599 EQZ196599:ERB196599 EHD196599:EHF196599 DXH196599:DXJ196599 DNL196599:DNN196599 DDP196599:DDR196599 CTT196599:CTV196599 CJX196599:CJZ196599 CAB196599:CAD196599 BQF196599:BQH196599 BGJ196599:BGL196599 AWN196599:AWP196599 AMR196599:AMT196599 ACV196599:ACX196599 SZ196599:TB196599 JD196599:JF196599 H196599:J196599 WVP131063:WVR131063 WLT131063:WLV131063 WBX131063:WBZ131063 VSB131063:VSD131063 VIF131063:VIH131063 UYJ131063:UYL131063 UON131063:UOP131063 UER131063:UET131063 TUV131063:TUX131063 TKZ131063:TLB131063 TBD131063:TBF131063 SRH131063:SRJ131063 SHL131063:SHN131063 RXP131063:RXR131063 RNT131063:RNV131063 RDX131063:RDZ131063 QUB131063:QUD131063 QKF131063:QKH131063 QAJ131063:QAL131063 PQN131063:PQP131063 PGR131063:PGT131063 OWV131063:OWX131063 OMZ131063:ONB131063 ODD131063:ODF131063 NTH131063:NTJ131063 NJL131063:NJN131063 MZP131063:MZR131063 MPT131063:MPV131063 MFX131063:MFZ131063 LWB131063:LWD131063 LMF131063:LMH131063 LCJ131063:LCL131063 KSN131063:KSP131063 KIR131063:KIT131063 JYV131063:JYX131063 JOZ131063:JPB131063 JFD131063:JFF131063 IVH131063:IVJ131063 ILL131063:ILN131063 IBP131063:IBR131063 HRT131063:HRV131063 HHX131063:HHZ131063 GYB131063:GYD131063 GOF131063:GOH131063 GEJ131063:GEL131063 FUN131063:FUP131063 FKR131063:FKT131063 FAV131063:FAX131063 EQZ131063:ERB131063 EHD131063:EHF131063 DXH131063:DXJ131063 DNL131063:DNN131063 DDP131063:DDR131063 CTT131063:CTV131063 CJX131063:CJZ131063 CAB131063:CAD131063 BQF131063:BQH131063 BGJ131063:BGL131063 AWN131063:AWP131063 AMR131063:AMT131063 ACV131063:ACX131063 SZ131063:TB131063 JD131063:JF131063 H131063:J131063 WVP65527:WVR65527 WLT65527:WLV65527 WBX65527:WBZ65527 VSB65527:VSD65527 VIF65527:VIH65527 UYJ65527:UYL65527 UON65527:UOP65527 UER65527:UET65527 TUV65527:TUX65527 TKZ65527:TLB65527 TBD65527:TBF65527 SRH65527:SRJ65527 SHL65527:SHN65527 RXP65527:RXR65527 RNT65527:RNV65527 RDX65527:RDZ65527 QUB65527:QUD65527 QKF65527:QKH65527 QAJ65527:QAL65527 PQN65527:PQP65527 PGR65527:PGT65527 OWV65527:OWX65527 OMZ65527:ONB65527 ODD65527:ODF65527 NTH65527:NTJ65527 NJL65527:NJN65527 MZP65527:MZR65527 MPT65527:MPV65527 MFX65527:MFZ65527 LWB65527:LWD65527 LMF65527:LMH65527 LCJ65527:LCL65527 KSN65527:KSP65527 KIR65527:KIT65527 JYV65527:JYX65527 JOZ65527:JPB65527 JFD65527:JFF65527 IVH65527:IVJ65527 ILL65527:ILN65527 IBP65527:IBR65527 HRT65527:HRV65527 HHX65527:HHZ65527 GYB65527:GYD65527 GOF65527:GOH65527 GEJ65527:GEL65527 FUN65527:FUP65527 FKR65527:FKT65527 FAV65527:FAX65527 EQZ65527:ERB65527 EHD65527:EHF65527 DXH65527:DXJ65527 DNL65527:DNN65527 DDP65527:DDR65527 CTT65527:CTV65527 CJX65527:CJZ65527 CAB65527:CAD65527 BQF65527:BQH65527 BGJ65527:BGL65527 AWN65527:AWP65527 AMR65527:AMT65527 ACV65527:ACX65527 SZ65527:TB65527 JD65527:JF65527 H65527:J65527 WVP29:WVR29 WLT29:WLV29 WBX29:WBZ29 VSB29:VSD29 VIF29:VIH29 UYJ29:UYL29 UON29:UOP29 UER29:UET29 TUV29:TUX29 TKZ29:TLB29 TBD29:TBF29 SRH29:SRJ29 SHL29:SHN29 RXP29:RXR29 RNT29:RNV29 RDX29:RDZ29 QUB29:QUD29 QKF29:QKH29 QAJ29:QAL29 PQN29:PQP29 PGR29:PGT29 OWV29:OWX29 OMZ29:ONB29 ODD29:ODF29 NTH29:NTJ29 NJL29:NJN29 MZP29:MZR29 MPT29:MPV29 MFX29:MFZ29 LWB29:LWD29 LMF29:LMH29 LCJ29:LCL29 KSN29:KSP29 KIR29:KIT29 JYV29:JYX29 JOZ29:JPB29 JFD29:JFF29 IVH29:IVJ29 ILL29:ILN29 IBP29:IBR29 HRT29:HRV29 HHX29:HHZ29 GYB29:GYD29 GOF29:GOH29 GEJ29:GEL29 FUN29:FUP29 FKR29:FKT29 FAV29:FAX29 EQZ29:ERB29 EHD29:EHF29 DXH29:DXJ29 DNL29:DNN29 DDP29:DDR29 CTT29:CTV29 CJX29:CJZ29 CAB29:CAD29 BQF29:BQH29 BGJ29:BGL29 AWN29:AWP29 AMR29:AMT29 ACV29:ACX29 SZ29:TB29 JD29:JF29 ACV65491:ACX65491 WVP983074:WVR983074 WLT983074:WLV983074 WBX983074:WBZ983074 VSB983074:VSD983074 VIF983074:VIH983074 UYJ983074:UYL983074 UON983074:UOP983074 UER983074:UET983074 TUV983074:TUX983074 TKZ983074:TLB983074 TBD983074:TBF983074 SRH983074:SRJ983074 SHL983074:SHN983074 RXP983074:RXR983074 RNT983074:RNV983074 RDX983074:RDZ983074 QUB983074:QUD983074 QKF983074:QKH983074 QAJ983074:QAL983074 PQN983074:PQP983074 PGR983074:PGT983074 OWV983074:OWX983074 OMZ983074:ONB983074 ODD983074:ODF983074 NTH983074:NTJ983074 NJL983074:NJN983074 MZP983074:MZR983074 MPT983074:MPV983074 MFX983074:MFZ983074 LWB983074:LWD983074 LMF983074:LMH983074 LCJ983074:LCL983074 KSN983074:KSP983074 KIR983074:KIT983074 JYV983074:JYX983074 JOZ983074:JPB983074 JFD983074:JFF983074 IVH983074:IVJ983074 ILL983074:ILN983074 IBP983074:IBR983074 HRT983074:HRV983074 HHX983074:HHZ983074 GYB983074:GYD983074 GOF983074:GOH983074 GEJ983074:GEL983074 FUN983074:FUP983074 FKR983074:FKT983074 FAV983074:FAX983074 EQZ983074:ERB983074 EHD983074:EHF983074 DXH983074:DXJ983074 DNL983074:DNN983074 DDP983074:DDR983074 CTT983074:CTV983074 CJX983074:CJZ983074 CAB983074:CAD983074 BQF983074:BQH983074 BGJ983074:BGL983074 AWN983074:AWP983074 AMR983074:AMT983074 ACV983074:ACX983074 SZ983074:TB983074 JD983074:JF983074 H983074:J983074 WVP917538:WVR917538 WLT917538:WLV917538 WBX917538:WBZ917538 VSB917538:VSD917538 VIF917538:VIH917538 UYJ917538:UYL917538 UON917538:UOP917538 UER917538:UET917538 TUV917538:TUX917538 TKZ917538:TLB917538 TBD917538:TBF917538 SRH917538:SRJ917538 SHL917538:SHN917538 RXP917538:RXR917538 RNT917538:RNV917538 RDX917538:RDZ917538 QUB917538:QUD917538 QKF917538:QKH917538 QAJ917538:QAL917538 PQN917538:PQP917538 PGR917538:PGT917538 OWV917538:OWX917538 OMZ917538:ONB917538 ODD917538:ODF917538 NTH917538:NTJ917538 NJL917538:NJN917538 MZP917538:MZR917538 MPT917538:MPV917538 MFX917538:MFZ917538 LWB917538:LWD917538 LMF917538:LMH917538 LCJ917538:LCL917538 KSN917538:KSP917538 KIR917538:KIT917538 JYV917538:JYX917538 JOZ917538:JPB917538 JFD917538:JFF917538 IVH917538:IVJ917538 ILL917538:ILN917538 IBP917538:IBR917538 HRT917538:HRV917538 HHX917538:HHZ917538 GYB917538:GYD917538 GOF917538:GOH917538 GEJ917538:GEL917538 FUN917538:FUP917538 FKR917538:FKT917538 FAV917538:FAX917538 EQZ917538:ERB917538 EHD917538:EHF917538 DXH917538:DXJ917538 DNL917538:DNN917538 DDP917538:DDR917538 CTT917538:CTV917538 CJX917538:CJZ917538 CAB917538:CAD917538 BQF917538:BQH917538 BGJ917538:BGL917538 AWN917538:AWP917538 AMR917538:AMT917538 ACV917538:ACX917538 SZ917538:TB917538 JD917538:JF917538 H917538:J917538 WVP852002:WVR852002 WLT852002:WLV852002 WBX852002:WBZ852002 VSB852002:VSD852002 VIF852002:VIH852002 UYJ852002:UYL852002 UON852002:UOP852002 UER852002:UET852002 TUV852002:TUX852002 TKZ852002:TLB852002 TBD852002:TBF852002 SRH852002:SRJ852002 SHL852002:SHN852002 RXP852002:RXR852002 RNT852002:RNV852002 RDX852002:RDZ852002 QUB852002:QUD852002 QKF852002:QKH852002 QAJ852002:QAL852002 PQN852002:PQP852002 PGR852002:PGT852002 OWV852002:OWX852002 OMZ852002:ONB852002 ODD852002:ODF852002 NTH852002:NTJ852002 NJL852002:NJN852002 MZP852002:MZR852002 MPT852002:MPV852002 MFX852002:MFZ852002 LWB852002:LWD852002 LMF852002:LMH852002 LCJ852002:LCL852002 KSN852002:KSP852002 KIR852002:KIT852002 JYV852002:JYX852002 JOZ852002:JPB852002 JFD852002:JFF852002 IVH852002:IVJ852002 ILL852002:ILN852002 IBP852002:IBR852002 HRT852002:HRV852002 HHX852002:HHZ852002 GYB852002:GYD852002 GOF852002:GOH852002 GEJ852002:GEL852002 FUN852002:FUP852002 FKR852002:FKT852002 FAV852002:FAX852002 EQZ852002:ERB852002 EHD852002:EHF852002 DXH852002:DXJ852002 DNL852002:DNN852002 DDP852002:DDR852002 CTT852002:CTV852002 CJX852002:CJZ852002 CAB852002:CAD852002 BQF852002:BQH852002 BGJ852002:BGL852002 AWN852002:AWP852002 AMR852002:AMT852002 ACV852002:ACX852002 SZ852002:TB852002 JD852002:JF852002 H852002:J852002 WVP786466:WVR786466 WLT786466:WLV786466 WBX786466:WBZ786466 VSB786466:VSD786466 VIF786466:VIH786466 UYJ786466:UYL786466 UON786466:UOP786466 UER786466:UET786466 TUV786466:TUX786466 TKZ786466:TLB786466 TBD786466:TBF786466 SRH786466:SRJ786466 SHL786466:SHN786466 RXP786466:RXR786466 RNT786466:RNV786466 RDX786466:RDZ786466 QUB786466:QUD786466 QKF786466:QKH786466 QAJ786466:QAL786466 PQN786466:PQP786466 PGR786466:PGT786466 OWV786466:OWX786466 OMZ786466:ONB786466 ODD786466:ODF786466 NTH786466:NTJ786466 NJL786466:NJN786466 MZP786466:MZR786466 MPT786466:MPV786466 MFX786466:MFZ786466 LWB786466:LWD786466 LMF786466:LMH786466 LCJ786466:LCL786466 KSN786466:KSP786466 KIR786466:KIT786466 JYV786466:JYX786466 JOZ786466:JPB786466 JFD786466:JFF786466 IVH786466:IVJ786466 ILL786466:ILN786466 IBP786466:IBR786466 HRT786466:HRV786466 HHX786466:HHZ786466 GYB786466:GYD786466 GOF786466:GOH786466 GEJ786466:GEL786466 FUN786466:FUP786466 FKR786466:FKT786466 FAV786466:FAX786466 EQZ786466:ERB786466 EHD786466:EHF786466 DXH786466:DXJ786466 DNL786466:DNN786466 DDP786466:DDR786466 CTT786466:CTV786466 CJX786466:CJZ786466 CAB786466:CAD786466 BQF786466:BQH786466 BGJ786466:BGL786466 AWN786466:AWP786466 AMR786466:AMT786466 ACV786466:ACX786466 SZ786466:TB786466 JD786466:JF786466 H786466:J786466 WVP720930:WVR720930 WLT720930:WLV720930 WBX720930:WBZ720930 VSB720930:VSD720930 VIF720930:VIH720930 UYJ720930:UYL720930 UON720930:UOP720930 UER720930:UET720930 TUV720930:TUX720930 TKZ720930:TLB720930 TBD720930:TBF720930 SRH720930:SRJ720930 SHL720930:SHN720930 RXP720930:RXR720930 RNT720930:RNV720930 RDX720930:RDZ720930 QUB720930:QUD720930 QKF720930:QKH720930 QAJ720930:QAL720930 PQN720930:PQP720930 PGR720930:PGT720930 OWV720930:OWX720930 OMZ720930:ONB720930 ODD720930:ODF720930 NTH720930:NTJ720930 NJL720930:NJN720930 MZP720930:MZR720930 MPT720930:MPV720930 MFX720930:MFZ720930 LWB720930:LWD720930 LMF720930:LMH720930 LCJ720930:LCL720930 KSN720930:KSP720930 KIR720930:KIT720930 JYV720930:JYX720930 JOZ720930:JPB720930 JFD720930:JFF720930 IVH720930:IVJ720930 ILL720930:ILN720930 IBP720930:IBR720930 HRT720930:HRV720930 HHX720930:HHZ720930 GYB720930:GYD720930 GOF720930:GOH720930 GEJ720930:GEL720930 FUN720930:FUP720930 FKR720930:FKT720930 FAV720930:FAX720930 EQZ720930:ERB720930 EHD720930:EHF720930 DXH720930:DXJ720930 DNL720930:DNN720930 DDP720930:DDR720930 CTT720930:CTV720930 CJX720930:CJZ720930 CAB720930:CAD720930 BQF720930:BQH720930 BGJ720930:BGL720930 AWN720930:AWP720930 AMR720930:AMT720930 ACV720930:ACX720930 SZ720930:TB720930 JD720930:JF720930 H720930:J720930 WVP655394:WVR655394 WLT655394:WLV655394 WBX655394:WBZ655394 VSB655394:VSD655394 VIF655394:VIH655394 UYJ655394:UYL655394 UON655394:UOP655394 UER655394:UET655394 TUV655394:TUX655394 TKZ655394:TLB655394 TBD655394:TBF655394 SRH655394:SRJ655394 SHL655394:SHN655394 RXP655394:RXR655394 RNT655394:RNV655394 RDX655394:RDZ655394 QUB655394:QUD655394 QKF655394:QKH655394 QAJ655394:QAL655394 PQN655394:PQP655394 PGR655394:PGT655394 OWV655394:OWX655394 OMZ655394:ONB655394 ODD655394:ODF655394 NTH655394:NTJ655394 NJL655394:NJN655394 MZP655394:MZR655394 MPT655394:MPV655394 MFX655394:MFZ655394 LWB655394:LWD655394 LMF655394:LMH655394 LCJ655394:LCL655394 KSN655394:KSP655394 KIR655394:KIT655394 JYV655394:JYX655394 JOZ655394:JPB655394 JFD655394:JFF655394 IVH655394:IVJ655394 ILL655394:ILN655394 IBP655394:IBR655394 HRT655394:HRV655394 HHX655394:HHZ655394 GYB655394:GYD655394 GOF655394:GOH655394 GEJ655394:GEL655394 FUN655394:FUP655394 FKR655394:FKT655394 FAV655394:FAX655394 EQZ655394:ERB655394 EHD655394:EHF655394 DXH655394:DXJ655394 DNL655394:DNN655394 DDP655394:DDR655394 CTT655394:CTV655394 CJX655394:CJZ655394 CAB655394:CAD655394 BQF655394:BQH655394 BGJ655394:BGL655394 AWN655394:AWP655394 AMR655394:AMT655394 ACV655394:ACX655394 SZ655394:TB655394 JD655394:JF655394 H655394:J655394 WVP589858:WVR589858 WLT589858:WLV589858 WBX589858:WBZ589858 VSB589858:VSD589858 VIF589858:VIH589858 UYJ589858:UYL589858 UON589858:UOP589858 UER589858:UET589858 TUV589858:TUX589858 TKZ589858:TLB589858 TBD589858:TBF589858 SRH589858:SRJ589858 SHL589858:SHN589858 RXP589858:RXR589858 RNT589858:RNV589858 RDX589858:RDZ589858 QUB589858:QUD589858 QKF589858:QKH589858 QAJ589858:QAL589858 PQN589858:PQP589858 PGR589858:PGT589858 OWV589858:OWX589858 OMZ589858:ONB589858 ODD589858:ODF589858 NTH589858:NTJ589858 NJL589858:NJN589858 MZP589858:MZR589858 MPT589858:MPV589858 MFX589858:MFZ589858 LWB589858:LWD589858 LMF589858:LMH589858 LCJ589858:LCL589858 KSN589858:KSP589858 KIR589858:KIT589858 JYV589858:JYX589858 JOZ589858:JPB589858 JFD589858:JFF589858 IVH589858:IVJ589858 ILL589858:ILN589858 IBP589858:IBR589858 HRT589858:HRV589858 HHX589858:HHZ589858 GYB589858:GYD589858 GOF589858:GOH589858 GEJ589858:GEL589858 FUN589858:FUP589858 FKR589858:FKT589858 FAV589858:FAX589858 EQZ589858:ERB589858 EHD589858:EHF589858 DXH589858:DXJ589858 DNL589858:DNN589858 DDP589858:DDR589858 CTT589858:CTV589858 CJX589858:CJZ589858 CAB589858:CAD589858 BQF589858:BQH589858 BGJ589858:BGL589858 AWN589858:AWP589858 AMR589858:AMT589858 ACV589858:ACX589858 SZ589858:TB589858 JD589858:JF589858 H589858:J589858 WVP524322:WVR524322 WLT524322:WLV524322 WBX524322:WBZ524322 VSB524322:VSD524322 VIF524322:VIH524322 UYJ524322:UYL524322 UON524322:UOP524322 UER524322:UET524322 TUV524322:TUX524322 TKZ524322:TLB524322 TBD524322:TBF524322 SRH524322:SRJ524322 SHL524322:SHN524322 RXP524322:RXR524322 RNT524322:RNV524322 RDX524322:RDZ524322 QUB524322:QUD524322 QKF524322:QKH524322 QAJ524322:QAL524322 PQN524322:PQP524322 PGR524322:PGT524322 OWV524322:OWX524322 OMZ524322:ONB524322 ODD524322:ODF524322 NTH524322:NTJ524322 NJL524322:NJN524322 MZP524322:MZR524322 MPT524322:MPV524322 MFX524322:MFZ524322 LWB524322:LWD524322 LMF524322:LMH524322 LCJ524322:LCL524322 KSN524322:KSP524322 KIR524322:KIT524322 JYV524322:JYX524322 JOZ524322:JPB524322 JFD524322:JFF524322 IVH524322:IVJ524322 ILL524322:ILN524322 IBP524322:IBR524322 HRT524322:HRV524322 HHX524322:HHZ524322 GYB524322:GYD524322 GOF524322:GOH524322 GEJ524322:GEL524322 FUN524322:FUP524322 FKR524322:FKT524322 FAV524322:FAX524322 EQZ524322:ERB524322 EHD524322:EHF524322 DXH524322:DXJ524322 DNL524322:DNN524322 DDP524322:DDR524322 CTT524322:CTV524322 CJX524322:CJZ524322 CAB524322:CAD524322 BQF524322:BQH524322 BGJ524322:BGL524322 AWN524322:AWP524322 AMR524322:AMT524322 ACV524322:ACX524322 SZ524322:TB524322 JD524322:JF524322 H524322:J524322 WVP458786:WVR458786 WLT458786:WLV458786 WBX458786:WBZ458786 VSB458786:VSD458786 VIF458786:VIH458786 UYJ458786:UYL458786 UON458786:UOP458786 UER458786:UET458786 TUV458786:TUX458786 TKZ458786:TLB458786 TBD458786:TBF458786 SRH458786:SRJ458786 SHL458786:SHN458786 RXP458786:RXR458786 RNT458786:RNV458786 RDX458786:RDZ458786 QUB458786:QUD458786 QKF458786:QKH458786 QAJ458786:QAL458786 PQN458786:PQP458786 PGR458786:PGT458786 OWV458786:OWX458786 OMZ458786:ONB458786 ODD458786:ODF458786 NTH458786:NTJ458786 NJL458786:NJN458786 MZP458786:MZR458786 MPT458786:MPV458786 MFX458786:MFZ458786 LWB458786:LWD458786 LMF458786:LMH458786 LCJ458786:LCL458786 KSN458786:KSP458786 KIR458786:KIT458786 JYV458786:JYX458786 JOZ458786:JPB458786 JFD458786:JFF458786 IVH458786:IVJ458786 ILL458786:ILN458786 IBP458786:IBR458786 HRT458786:HRV458786 HHX458786:HHZ458786 GYB458786:GYD458786 GOF458786:GOH458786 GEJ458786:GEL458786 FUN458786:FUP458786 FKR458786:FKT458786 FAV458786:FAX458786 EQZ458786:ERB458786 EHD458786:EHF458786 DXH458786:DXJ458786 DNL458786:DNN458786 DDP458786:DDR458786 CTT458786:CTV458786 CJX458786:CJZ458786 CAB458786:CAD458786 BQF458786:BQH458786 BGJ458786:BGL458786 AWN458786:AWP458786 AMR458786:AMT458786 ACV458786:ACX458786 SZ458786:TB458786 JD458786:JF458786 H458786:J458786 WVP393250:WVR393250 WLT393250:WLV393250 WBX393250:WBZ393250 VSB393250:VSD393250 VIF393250:VIH393250 UYJ393250:UYL393250 UON393250:UOP393250 UER393250:UET393250 TUV393250:TUX393250 TKZ393250:TLB393250 TBD393250:TBF393250 SRH393250:SRJ393250 SHL393250:SHN393250 RXP393250:RXR393250 RNT393250:RNV393250 RDX393250:RDZ393250 QUB393250:QUD393250 QKF393250:QKH393250 QAJ393250:QAL393250 PQN393250:PQP393250 PGR393250:PGT393250 OWV393250:OWX393250 OMZ393250:ONB393250 ODD393250:ODF393250 NTH393250:NTJ393250 NJL393250:NJN393250 MZP393250:MZR393250 MPT393250:MPV393250 MFX393250:MFZ393250 LWB393250:LWD393250 LMF393250:LMH393250 LCJ393250:LCL393250 KSN393250:KSP393250 KIR393250:KIT393250 JYV393250:JYX393250 JOZ393250:JPB393250 JFD393250:JFF393250 IVH393250:IVJ393250 ILL393250:ILN393250 IBP393250:IBR393250 HRT393250:HRV393250 HHX393250:HHZ393250 GYB393250:GYD393250 GOF393250:GOH393250 GEJ393250:GEL393250 FUN393250:FUP393250 FKR393250:FKT393250 FAV393250:FAX393250 EQZ393250:ERB393250 EHD393250:EHF393250 DXH393250:DXJ393250 DNL393250:DNN393250 DDP393250:DDR393250 CTT393250:CTV393250 CJX393250:CJZ393250 CAB393250:CAD393250 BQF393250:BQH393250 BGJ393250:BGL393250 AWN393250:AWP393250 AMR393250:AMT393250 ACV393250:ACX393250 SZ393250:TB393250 JD393250:JF393250 H393250:J393250 WVP327714:WVR327714 WLT327714:WLV327714 WBX327714:WBZ327714 VSB327714:VSD327714 VIF327714:VIH327714 UYJ327714:UYL327714 UON327714:UOP327714 UER327714:UET327714 TUV327714:TUX327714 TKZ327714:TLB327714 TBD327714:TBF327714 SRH327714:SRJ327714 SHL327714:SHN327714 RXP327714:RXR327714 RNT327714:RNV327714 RDX327714:RDZ327714 QUB327714:QUD327714 QKF327714:QKH327714 QAJ327714:QAL327714 PQN327714:PQP327714 PGR327714:PGT327714 OWV327714:OWX327714 OMZ327714:ONB327714 ODD327714:ODF327714 NTH327714:NTJ327714 NJL327714:NJN327714 MZP327714:MZR327714 MPT327714:MPV327714 MFX327714:MFZ327714 LWB327714:LWD327714 LMF327714:LMH327714 LCJ327714:LCL327714 KSN327714:KSP327714 KIR327714:KIT327714 JYV327714:JYX327714 JOZ327714:JPB327714 JFD327714:JFF327714 IVH327714:IVJ327714 ILL327714:ILN327714 IBP327714:IBR327714 HRT327714:HRV327714 HHX327714:HHZ327714 GYB327714:GYD327714 GOF327714:GOH327714 GEJ327714:GEL327714 FUN327714:FUP327714 FKR327714:FKT327714 FAV327714:FAX327714 EQZ327714:ERB327714 EHD327714:EHF327714 DXH327714:DXJ327714 DNL327714:DNN327714 DDP327714:DDR327714 CTT327714:CTV327714 CJX327714:CJZ327714 CAB327714:CAD327714 BQF327714:BQH327714 BGJ327714:BGL327714 AWN327714:AWP327714 AMR327714:AMT327714 ACV327714:ACX327714 SZ327714:TB327714 JD327714:JF327714 H327714:J327714 WVP262178:WVR262178 WLT262178:WLV262178 WBX262178:WBZ262178 VSB262178:VSD262178 VIF262178:VIH262178 UYJ262178:UYL262178 UON262178:UOP262178 UER262178:UET262178 TUV262178:TUX262178 TKZ262178:TLB262178 TBD262178:TBF262178 SRH262178:SRJ262178 SHL262178:SHN262178 RXP262178:RXR262178 RNT262178:RNV262178 RDX262178:RDZ262178 QUB262178:QUD262178 QKF262178:QKH262178 QAJ262178:QAL262178 PQN262178:PQP262178 PGR262178:PGT262178 OWV262178:OWX262178 OMZ262178:ONB262178 ODD262178:ODF262178 NTH262178:NTJ262178 NJL262178:NJN262178 MZP262178:MZR262178 MPT262178:MPV262178 MFX262178:MFZ262178 LWB262178:LWD262178 LMF262178:LMH262178 LCJ262178:LCL262178 KSN262178:KSP262178 KIR262178:KIT262178 JYV262178:JYX262178 JOZ262178:JPB262178 JFD262178:JFF262178 IVH262178:IVJ262178 ILL262178:ILN262178 IBP262178:IBR262178 HRT262178:HRV262178 HHX262178:HHZ262178 GYB262178:GYD262178 GOF262178:GOH262178 GEJ262178:GEL262178 FUN262178:FUP262178 FKR262178:FKT262178 FAV262178:FAX262178 EQZ262178:ERB262178 EHD262178:EHF262178 DXH262178:DXJ262178 DNL262178:DNN262178 DDP262178:DDR262178 CTT262178:CTV262178 CJX262178:CJZ262178 CAB262178:CAD262178 BQF262178:BQH262178 BGJ262178:BGL262178 AWN262178:AWP262178 AMR262178:AMT262178 ACV262178:ACX262178 SZ262178:TB262178 JD262178:JF262178 H262178:J262178 WVP196642:WVR196642 WLT196642:WLV196642 WBX196642:WBZ196642 VSB196642:VSD196642 VIF196642:VIH196642 UYJ196642:UYL196642 UON196642:UOP196642 UER196642:UET196642 TUV196642:TUX196642 TKZ196642:TLB196642 TBD196642:TBF196642 SRH196642:SRJ196642 SHL196642:SHN196642 RXP196642:RXR196642 RNT196642:RNV196642 RDX196642:RDZ196642 QUB196642:QUD196642 QKF196642:QKH196642 QAJ196642:QAL196642 PQN196642:PQP196642 PGR196642:PGT196642 OWV196642:OWX196642 OMZ196642:ONB196642 ODD196642:ODF196642 NTH196642:NTJ196642 NJL196642:NJN196642 MZP196642:MZR196642 MPT196642:MPV196642 MFX196642:MFZ196642 LWB196642:LWD196642 LMF196642:LMH196642 LCJ196642:LCL196642 KSN196642:KSP196642 KIR196642:KIT196642 JYV196642:JYX196642 JOZ196642:JPB196642 JFD196642:JFF196642 IVH196642:IVJ196642 ILL196642:ILN196642 IBP196642:IBR196642 HRT196642:HRV196642 HHX196642:HHZ196642 GYB196642:GYD196642 GOF196642:GOH196642 GEJ196642:GEL196642 FUN196642:FUP196642 FKR196642:FKT196642 FAV196642:FAX196642 EQZ196642:ERB196642 EHD196642:EHF196642 DXH196642:DXJ196642 DNL196642:DNN196642 DDP196642:DDR196642 CTT196642:CTV196642 CJX196642:CJZ196642 CAB196642:CAD196642 BQF196642:BQH196642 BGJ196642:BGL196642 AWN196642:AWP196642 AMR196642:AMT196642 ACV196642:ACX196642 SZ196642:TB196642 JD196642:JF196642 H196642:J196642 WVP131106:WVR131106 WLT131106:WLV131106 WBX131106:WBZ131106 VSB131106:VSD131106 VIF131106:VIH131106 UYJ131106:UYL131106 UON131106:UOP131106 UER131106:UET131106 TUV131106:TUX131106 TKZ131106:TLB131106 TBD131106:TBF131106 SRH131106:SRJ131106 SHL131106:SHN131106 RXP131106:RXR131106 RNT131106:RNV131106 RDX131106:RDZ131106 QUB131106:QUD131106 QKF131106:QKH131106 QAJ131106:QAL131106 PQN131106:PQP131106 PGR131106:PGT131106 OWV131106:OWX131106 OMZ131106:ONB131106 ODD131106:ODF131106 NTH131106:NTJ131106 NJL131106:NJN131106 MZP131106:MZR131106 MPT131106:MPV131106 MFX131106:MFZ131106 LWB131106:LWD131106 LMF131106:LMH131106 LCJ131106:LCL131106 KSN131106:KSP131106 KIR131106:KIT131106 JYV131106:JYX131106 JOZ131106:JPB131106 JFD131106:JFF131106 IVH131106:IVJ131106 ILL131106:ILN131106 IBP131106:IBR131106 HRT131106:HRV131106 HHX131106:HHZ131106 GYB131106:GYD131106 GOF131106:GOH131106 GEJ131106:GEL131106 FUN131106:FUP131106 FKR131106:FKT131106 FAV131106:FAX131106 EQZ131106:ERB131106 EHD131106:EHF131106 DXH131106:DXJ131106 DNL131106:DNN131106 DDP131106:DDR131106 CTT131106:CTV131106 CJX131106:CJZ131106 CAB131106:CAD131106 BQF131106:BQH131106 BGJ131106:BGL131106 AWN131106:AWP131106 AMR131106:AMT131106 ACV131106:ACX131106 SZ131106:TB131106 JD131106:JF131106 H131106:J131106 WVP65570:WVR65570 WLT65570:WLV65570 WBX65570:WBZ65570 VSB65570:VSD65570 VIF65570:VIH65570 UYJ65570:UYL65570 UON65570:UOP65570 UER65570:UET65570 TUV65570:TUX65570 TKZ65570:TLB65570 TBD65570:TBF65570 SRH65570:SRJ65570 SHL65570:SHN65570 RXP65570:RXR65570 RNT65570:RNV65570 RDX65570:RDZ65570 QUB65570:QUD65570 QKF65570:QKH65570 QAJ65570:QAL65570 PQN65570:PQP65570 PGR65570:PGT65570 OWV65570:OWX65570 OMZ65570:ONB65570 ODD65570:ODF65570 NTH65570:NTJ65570 NJL65570:NJN65570 MZP65570:MZR65570 MPT65570:MPV65570 MFX65570:MFZ65570 LWB65570:LWD65570 LMF65570:LMH65570 LCJ65570:LCL65570 KSN65570:KSP65570 KIR65570:KIT65570 JYV65570:JYX65570 JOZ65570:JPB65570 JFD65570:JFF65570 IVH65570:IVJ65570 ILL65570:ILN65570 IBP65570:IBR65570 HRT65570:HRV65570 HHX65570:HHZ65570 GYB65570:GYD65570 GOF65570:GOH65570 GEJ65570:GEL65570 FUN65570:FUP65570 FKR65570:FKT65570 FAV65570:FAX65570 EQZ65570:ERB65570 EHD65570:EHF65570 DXH65570:DXJ65570 DNL65570:DNN65570 DDP65570:DDR65570 CTT65570:CTV65570 CJX65570:CJZ65570 CAB65570:CAD65570 BQF65570:BQH65570 BGJ65570:BGL65570 AWN65570:AWP65570 AMR65570:AMT65570 ACV65570:ACX65570 SZ65570:TB65570 JD65570:JF65570 H65570:J65570 WVP983072:WVR983072 WLT983072:WLV983072 WBX983072:WBZ983072 VSB983072:VSD983072 VIF983072:VIH983072 UYJ983072:UYL983072 UON983072:UOP983072 UER983072:UET983072 TUV983072:TUX983072 TKZ983072:TLB983072 TBD983072:TBF983072 SRH983072:SRJ983072 SHL983072:SHN983072 RXP983072:RXR983072 RNT983072:RNV983072 RDX983072:RDZ983072 QUB983072:QUD983072 QKF983072:QKH983072 QAJ983072:QAL983072 PQN983072:PQP983072 PGR983072:PGT983072 OWV983072:OWX983072 OMZ983072:ONB983072 ODD983072:ODF983072 NTH983072:NTJ983072 NJL983072:NJN983072 MZP983072:MZR983072 MPT983072:MPV983072 MFX983072:MFZ983072 LWB983072:LWD983072 LMF983072:LMH983072 LCJ983072:LCL983072 KSN983072:KSP983072 KIR983072:KIT983072 JYV983072:JYX983072 JOZ983072:JPB983072 JFD983072:JFF983072 IVH983072:IVJ983072 ILL983072:ILN983072 IBP983072:IBR983072 HRT983072:HRV983072 HHX983072:HHZ983072 GYB983072:GYD983072 GOF983072:GOH983072 GEJ983072:GEL983072 FUN983072:FUP983072 FKR983072:FKT983072 FAV983072:FAX983072 EQZ983072:ERB983072 EHD983072:EHF983072 DXH983072:DXJ983072 DNL983072:DNN983072 DDP983072:DDR983072 CTT983072:CTV983072 CJX983072:CJZ983072 CAB983072:CAD983072 BQF983072:BQH983072 BGJ983072:BGL983072 AWN983072:AWP983072 AMR983072:AMT983072 ACV983072:ACX983072 SZ983072:TB983072 JD983072:JF983072 H983072:J983072 WVP917536:WVR917536 WLT917536:WLV917536 WBX917536:WBZ917536 VSB917536:VSD917536 VIF917536:VIH917536 UYJ917536:UYL917536 UON917536:UOP917536 UER917536:UET917536 TUV917536:TUX917536 TKZ917536:TLB917536 TBD917536:TBF917536 SRH917536:SRJ917536 SHL917536:SHN917536 RXP917536:RXR917536 RNT917536:RNV917536 RDX917536:RDZ917536 QUB917536:QUD917536 QKF917536:QKH917536 QAJ917536:QAL917536 PQN917536:PQP917536 PGR917536:PGT917536 OWV917536:OWX917536 OMZ917536:ONB917536 ODD917536:ODF917536 NTH917536:NTJ917536 NJL917536:NJN917536 MZP917536:MZR917536 MPT917536:MPV917536 MFX917536:MFZ917536 LWB917536:LWD917536 LMF917536:LMH917536 LCJ917536:LCL917536 KSN917536:KSP917536 KIR917536:KIT917536 JYV917536:JYX917536 JOZ917536:JPB917536 JFD917536:JFF917536 IVH917536:IVJ917536 ILL917536:ILN917536 IBP917536:IBR917536 HRT917536:HRV917536 HHX917536:HHZ917536 GYB917536:GYD917536 GOF917536:GOH917536 GEJ917536:GEL917536 FUN917536:FUP917536 FKR917536:FKT917536 FAV917536:FAX917536 EQZ917536:ERB917536 EHD917536:EHF917536 DXH917536:DXJ917536 DNL917536:DNN917536 DDP917536:DDR917536 CTT917536:CTV917536 CJX917536:CJZ917536 CAB917536:CAD917536 BQF917536:BQH917536 BGJ917536:BGL917536 AWN917536:AWP917536 AMR917536:AMT917536 ACV917536:ACX917536 SZ917536:TB917536 JD917536:JF917536 H917536:J917536 WVP852000:WVR852000 WLT852000:WLV852000 WBX852000:WBZ852000 VSB852000:VSD852000 VIF852000:VIH852000 UYJ852000:UYL852000 UON852000:UOP852000 UER852000:UET852000 TUV852000:TUX852000 TKZ852000:TLB852000 TBD852000:TBF852000 SRH852000:SRJ852000 SHL852000:SHN852000 RXP852000:RXR852000 RNT852000:RNV852000 RDX852000:RDZ852000 QUB852000:QUD852000 QKF852000:QKH852000 QAJ852000:QAL852000 PQN852000:PQP852000 PGR852000:PGT852000 OWV852000:OWX852000 OMZ852000:ONB852000 ODD852000:ODF852000 NTH852000:NTJ852000 NJL852000:NJN852000 MZP852000:MZR852000 MPT852000:MPV852000 MFX852000:MFZ852000 LWB852000:LWD852000 LMF852000:LMH852000 LCJ852000:LCL852000 KSN852000:KSP852000 KIR852000:KIT852000 JYV852000:JYX852000 JOZ852000:JPB852000 JFD852000:JFF852000 IVH852000:IVJ852000 ILL852000:ILN852000 IBP852000:IBR852000 HRT852000:HRV852000 HHX852000:HHZ852000 GYB852000:GYD852000 GOF852000:GOH852000 GEJ852000:GEL852000 FUN852000:FUP852000 FKR852000:FKT852000 FAV852000:FAX852000 EQZ852000:ERB852000 EHD852000:EHF852000 DXH852000:DXJ852000 DNL852000:DNN852000 DDP852000:DDR852000 CTT852000:CTV852000 CJX852000:CJZ852000 CAB852000:CAD852000 BQF852000:BQH852000 BGJ852000:BGL852000 AWN852000:AWP852000 AMR852000:AMT852000 ACV852000:ACX852000 SZ852000:TB852000 JD852000:JF852000 H852000:J852000 WVP786464:WVR786464 WLT786464:WLV786464 WBX786464:WBZ786464 VSB786464:VSD786464 VIF786464:VIH786464 UYJ786464:UYL786464 UON786464:UOP786464 UER786464:UET786464 TUV786464:TUX786464 TKZ786464:TLB786464 TBD786464:TBF786464 SRH786464:SRJ786464 SHL786464:SHN786464 RXP786464:RXR786464 RNT786464:RNV786464 RDX786464:RDZ786464 QUB786464:QUD786464 QKF786464:QKH786464 QAJ786464:QAL786464 PQN786464:PQP786464 PGR786464:PGT786464 OWV786464:OWX786464 OMZ786464:ONB786464 ODD786464:ODF786464 NTH786464:NTJ786464 NJL786464:NJN786464 MZP786464:MZR786464 MPT786464:MPV786464 MFX786464:MFZ786464 LWB786464:LWD786464 LMF786464:LMH786464 LCJ786464:LCL786464 KSN786464:KSP786464 KIR786464:KIT786464 JYV786464:JYX786464 JOZ786464:JPB786464 JFD786464:JFF786464 IVH786464:IVJ786464 ILL786464:ILN786464 IBP786464:IBR786464 HRT786464:HRV786464 HHX786464:HHZ786464 GYB786464:GYD786464 GOF786464:GOH786464 GEJ786464:GEL786464 FUN786464:FUP786464 FKR786464:FKT786464 FAV786464:FAX786464 EQZ786464:ERB786464 EHD786464:EHF786464 DXH786464:DXJ786464 DNL786464:DNN786464 DDP786464:DDR786464 CTT786464:CTV786464 CJX786464:CJZ786464 CAB786464:CAD786464 BQF786464:BQH786464 BGJ786464:BGL786464 AWN786464:AWP786464 AMR786464:AMT786464 ACV786464:ACX786464 SZ786464:TB786464 JD786464:JF786464 H786464:J786464 WVP720928:WVR720928 WLT720928:WLV720928 WBX720928:WBZ720928 VSB720928:VSD720928 VIF720928:VIH720928 UYJ720928:UYL720928 UON720928:UOP720928 UER720928:UET720928 TUV720928:TUX720928 TKZ720928:TLB720928 TBD720928:TBF720928 SRH720928:SRJ720928 SHL720928:SHN720928 RXP720928:RXR720928 RNT720928:RNV720928 RDX720928:RDZ720928 QUB720928:QUD720928 QKF720928:QKH720928 QAJ720928:QAL720928 PQN720928:PQP720928 PGR720928:PGT720928 OWV720928:OWX720928 OMZ720928:ONB720928 ODD720928:ODF720928 NTH720928:NTJ720928 NJL720928:NJN720928 MZP720928:MZR720928 MPT720928:MPV720928 MFX720928:MFZ720928 LWB720928:LWD720928 LMF720928:LMH720928 LCJ720928:LCL720928 KSN720928:KSP720928 KIR720928:KIT720928 JYV720928:JYX720928 JOZ720928:JPB720928 JFD720928:JFF720928 IVH720928:IVJ720928 ILL720928:ILN720928 IBP720928:IBR720928 HRT720928:HRV720928 HHX720928:HHZ720928 GYB720928:GYD720928 GOF720928:GOH720928 GEJ720928:GEL720928 FUN720928:FUP720928 FKR720928:FKT720928 FAV720928:FAX720928 EQZ720928:ERB720928 EHD720928:EHF720928 DXH720928:DXJ720928 DNL720928:DNN720928 DDP720928:DDR720928 CTT720928:CTV720928 CJX720928:CJZ720928 CAB720928:CAD720928 BQF720928:BQH720928 BGJ720928:BGL720928 AWN720928:AWP720928 AMR720928:AMT720928 ACV720928:ACX720928 SZ720928:TB720928 JD720928:JF720928 H720928:J720928 WVP655392:WVR655392 WLT655392:WLV655392 WBX655392:WBZ655392 VSB655392:VSD655392 VIF655392:VIH655392 UYJ655392:UYL655392 UON655392:UOP655392 UER655392:UET655392 TUV655392:TUX655392 TKZ655392:TLB655392 TBD655392:TBF655392 SRH655392:SRJ655392 SHL655392:SHN655392 RXP655392:RXR655392 RNT655392:RNV655392 RDX655392:RDZ655392 QUB655392:QUD655392 QKF655392:QKH655392 QAJ655392:QAL655392 PQN655392:PQP655392 PGR655392:PGT655392 OWV655392:OWX655392 OMZ655392:ONB655392 ODD655392:ODF655392 NTH655392:NTJ655392 NJL655392:NJN655392 MZP655392:MZR655392 MPT655392:MPV655392 MFX655392:MFZ655392 LWB655392:LWD655392 LMF655392:LMH655392 LCJ655392:LCL655392 KSN655392:KSP655392 KIR655392:KIT655392 JYV655392:JYX655392 JOZ655392:JPB655392 JFD655392:JFF655392 IVH655392:IVJ655392 ILL655392:ILN655392 IBP655392:IBR655392 HRT655392:HRV655392 HHX655392:HHZ655392 GYB655392:GYD655392 GOF655392:GOH655392 GEJ655392:GEL655392 FUN655392:FUP655392 FKR655392:FKT655392 FAV655392:FAX655392 EQZ655392:ERB655392 EHD655392:EHF655392 DXH655392:DXJ655392 DNL655392:DNN655392 DDP655392:DDR655392 CTT655392:CTV655392 CJX655392:CJZ655392 CAB655392:CAD655392 BQF655392:BQH655392 BGJ655392:BGL655392 AWN655392:AWP655392 AMR655392:AMT655392 ACV655392:ACX655392 SZ655392:TB655392 JD655392:JF655392 H655392:J655392 WVP589856:WVR589856 WLT589856:WLV589856 WBX589856:WBZ589856 VSB589856:VSD589856 VIF589856:VIH589856 UYJ589856:UYL589856 UON589856:UOP589856 UER589856:UET589856 TUV589856:TUX589856 TKZ589856:TLB589856 TBD589856:TBF589856 SRH589856:SRJ589856 SHL589856:SHN589856 RXP589856:RXR589856 RNT589856:RNV589856 RDX589856:RDZ589856 QUB589856:QUD589856 QKF589856:QKH589856 QAJ589856:QAL589856 PQN589856:PQP589856 PGR589856:PGT589856 OWV589856:OWX589856 OMZ589856:ONB589856 ODD589856:ODF589856 NTH589856:NTJ589856 NJL589856:NJN589856 MZP589856:MZR589856 MPT589856:MPV589856 MFX589856:MFZ589856 LWB589856:LWD589856 LMF589856:LMH589856 LCJ589856:LCL589856 KSN589856:KSP589856 KIR589856:KIT589856 JYV589856:JYX589856 JOZ589856:JPB589856 JFD589856:JFF589856 IVH589856:IVJ589856 ILL589856:ILN589856 IBP589856:IBR589856 HRT589856:HRV589856 HHX589856:HHZ589856 GYB589856:GYD589856 GOF589856:GOH589856 GEJ589856:GEL589856 FUN589856:FUP589856 FKR589856:FKT589856 FAV589856:FAX589856 EQZ589856:ERB589856 EHD589856:EHF589856 DXH589856:DXJ589856 DNL589856:DNN589856 DDP589856:DDR589856 CTT589856:CTV589856 CJX589856:CJZ589856 CAB589856:CAD589856 BQF589856:BQH589856 BGJ589856:BGL589856 AWN589856:AWP589856 AMR589856:AMT589856 ACV589856:ACX589856 SZ589856:TB589856 JD589856:JF589856 H589856:J589856 WVP524320:WVR524320 WLT524320:WLV524320 WBX524320:WBZ524320 VSB524320:VSD524320 VIF524320:VIH524320 UYJ524320:UYL524320 UON524320:UOP524320 UER524320:UET524320 TUV524320:TUX524320 TKZ524320:TLB524320 TBD524320:TBF524320 SRH524320:SRJ524320 SHL524320:SHN524320 RXP524320:RXR524320 RNT524320:RNV524320 RDX524320:RDZ524320 QUB524320:QUD524320 QKF524320:QKH524320 QAJ524320:QAL524320 PQN524320:PQP524320 PGR524320:PGT524320 OWV524320:OWX524320 OMZ524320:ONB524320 ODD524320:ODF524320 NTH524320:NTJ524320 NJL524320:NJN524320 MZP524320:MZR524320 MPT524320:MPV524320 MFX524320:MFZ524320 LWB524320:LWD524320 LMF524320:LMH524320 LCJ524320:LCL524320 KSN524320:KSP524320 KIR524320:KIT524320 JYV524320:JYX524320 JOZ524320:JPB524320 JFD524320:JFF524320 IVH524320:IVJ524320 ILL524320:ILN524320 IBP524320:IBR524320 HRT524320:HRV524320 HHX524320:HHZ524320 GYB524320:GYD524320 GOF524320:GOH524320 GEJ524320:GEL524320 FUN524320:FUP524320 FKR524320:FKT524320 FAV524320:FAX524320 EQZ524320:ERB524320 EHD524320:EHF524320 DXH524320:DXJ524320 DNL524320:DNN524320 DDP524320:DDR524320 CTT524320:CTV524320 CJX524320:CJZ524320 CAB524320:CAD524320 BQF524320:BQH524320 BGJ524320:BGL524320 AWN524320:AWP524320 AMR524320:AMT524320 ACV524320:ACX524320 SZ524320:TB524320 JD524320:JF524320 H524320:J524320 WVP458784:WVR458784 WLT458784:WLV458784 WBX458784:WBZ458784 VSB458784:VSD458784 VIF458784:VIH458784 UYJ458784:UYL458784 UON458784:UOP458784 UER458784:UET458784 TUV458784:TUX458784 TKZ458784:TLB458784 TBD458784:TBF458784 SRH458784:SRJ458784 SHL458784:SHN458784 RXP458784:RXR458784 RNT458784:RNV458784 RDX458784:RDZ458784 QUB458784:QUD458784 QKF458784:QKH458784 QAJ458784:QAL458784 PQN458784:PQP458784 PGR458784:PGT458784 OWV458784:OWX458784 OMZ458784:ONB458784 ODD458784:ODF458784 NTH458784:NTJ458784 NJL458784:NJN458784 MZP458784:MZR458784 MPT458784:MPV458784 MFX458784:MFZ458784 LWB458784:LWD458784 LMF458784:LMH458784 LCJ458784:LCL458784 KSN458784:KSP458784 KIR458784:KIT458784 JYV458784:JYX458784 JOZ458784:JPB458784 JFD458784:JFF458784 IVH458784:IVJ458784 ILL458784:ILN458784 IBP458784:IBR458784 HRT458784:HRV458784 HHX458784:HHZ458784 GYB458784:GYD458784 GOF458784:GOH458784 GEJ458784:GEL458784 FUN458784:FUP458784 FKR458784:FKT458784 FAV458784:FAX458784 EQZ458784:ERB458784 EHD458784:EHF458784 DXH458784:DXJ458784 DNL458784:DNN458784 DDP458784:DDR458784 CTT458784:CTV458784 CJX458784:CJZ458784 CAB458784:CAD458784 BQF458784:BQH458784 BGJ458784:BGL458784 AWN458784:AWP458784 AMR458784:AMT458784 ACV458784:ACX458784 SZ458784:TB458784 JD458784:JF458784 H458784:J458784 WVP393248:WVR393248 WLT393248:WLV393248 WBX393248:WBZ393248 VSB393248:VSD393248 VIF393248:VIH393248 UYJ393248:UYL393248 UON393248:UOP393248 UER393248:UET393248 TUV393248:TUX393248 TKZ393248:TLB393248 TBD393248:TBF393248 SRH393248:SRJ393248 SHL393248:SHN393248 RXP393248:RXR393248 RNT393248:RNV393248 RDX393248:RDZ393248 QUB393248:QUD393248 QKF393248:QKH393248 QAJ393248:QAL393248 PQN393248:PQP393248 PGR393248:PGT393248 OWV393248:OWX393248 OMZ393248:ONB393248 ODD393248:ODF393248 NTH393248:NTJ393248 NJL393248:NJN393248 MZP393248:MZR393248 MPT393248:MPV393248 MFX393248:MFZ393248 LWB393248:LWD393248 LMF393248:LMH393248 LCJ393248:LCL393248 KSN393248:KSP393248 KIR393248:KIT393248 JYV393248:JYX393248 JOZ393248:JPB393248 JFD393248:JFF393248 IVH393248:IVJ393248 ILL393248:ILN393248 IBP393248:IBR393248 HRT393248:HRV393248 HHX393248:HHZ393248 GYB393248:GYD393248 GOF393248:GOH393248 GEJ393248:GEL393248 FUN393248:FUP393248 FKR393248:FKT393248 FAV393248:FAX393248 EQZ393248:ERB393248 EHD393248:EHF393248 DXH393248:DXJ393248 DNL393248:DNN393248 DDP393248:DDR393248 CTT393248:CTV393248 CJX393248:CJZ393248 CAB393248:CAD393248 BQF393248:BQH393248 BGJ393248:BGL393248 AWN393248:AWP393248 AMR393248:AMT393248 ACV393248:ACX393248 SZ393248:TB393248 JD393248:JF393248 H393248:J393248 WVP327712:WVR327712 WLT327712:WLV327712 WBX327712:WBZ327712 VSB327712:VSD327712 VIF327712:VIH327712 UYJ327712:UYL327712 UON327712:UOP327712 UER327712:UET327712 TUV327712:TUX327712 TKZ327712:TLB327712 TBD327712:TBF327712 SRH327712:SRJ327712 SHL327712:SHN327712 RXP327712:RXR327712 RNT327712:RNV327712 RDX327712:RDZ327712 QUB327712:QUD327712 QKF327712:QKH327712 QAJ327712:QAL327712 PQN327712:PQP327712 PGR327712:PGT327712 OWV327712:OWX327712 OMZ327712:ONB327712 ODD327712:ODF327712 NTH327712:NTJ327712 NJL327712:NJN327712 MZP327712:MZR327712 MPT327712:MPV327712 MFX327712:MFZ327712 LWB327712:LWD327712 LMF327712:LMH327712 LCJ327712:LCL327712 KSN327712:KSP327712 KIR327712:KIT327712 JYV327712:JYX327712 JOZ327712:JPB327712 JFD327712:JFF327712 IVH327712:IVJ327712 ILL327712:ILN327712 IBP327712:IBR327712 HRT327712:HRV327712 HHX327712:HHZ327712 GYB327712:GYD327712 GOF327712:GOH327712 GEJ327712:GEL327712 FUN327712:FUP327712 FKR327712:FKT327712 FAV327712:FAX327712 EQZ327712:ERB327712 EHD327712:EHF327712 DXH327712:DXJ327712 DNL327712:DNN327712 DDP327712:DDR327712 CTT327712:CTV327712 CJX327712:CJZ327712 CAB327712:CAD327712 BQF327712:BQH327712 BGJ327712:BGL327712 AWN327712:AWP327712 AMR327712:AMT327712 ACV327712:ACX327712 SZ327712:TB327712 JD327712:JF327712 H327712:J327712 WVP262176:WVR262176 WLT262176:WLV262176 WBX262176:WBZ262176 VSB262176:VSD262176 VIF262176:VIH262176 UYJ262176:UYL262176 UON262176:UOP262176 UER262176:UET262176 TUV262176:TUX262176 TKZ262176:TLB262176 TBD262176:TBF262176 SRH262176:SRJ262176 SHL262176:SHN262176 RXP262176:RXR262176 RNT262176:RNV262176 RDX262176:RDZ262176 QUB262176:QUD262176 QKF262176:QKH262176 QAJ262176:QAL262176 PQN262176:PQP262176 PGR262176:PGT262176 OWV262176:OWX262176 OMZ262176:ONB262176 ODD262176:ODF262176 NTH262176:NTJ262176 NJL262176:NJN262176 MZP262176:MZR262176 MPT262176:MPV262176 MFX262176:MFZ262176 LWB262176:LWD262176 LMF262176:LMH262176 LCJ262176:LCL262176 KSN262176:KSP262176 KIR262176:KIT262176 JYV262176:JYX262176 JOZ262176:JPB262176 JFD262176:JFF262176 IVH262176:IVJ262176 ILL262176:ILN262176 IBP262176:IBR262176 HRT262176:HRV262176 HHX262176:HHZ262176 GYB262176:GYD262176 GOF262176:GOH262176 GEJ262176:GEL262176 FUN262176:FUP262176 FKR262176:FKT262176 FAV262176:FAX262176 EQZ262176:ERB262176 EHD262176:EHF262176 DXH262176:DXJ262176 DNL262176:DNN262176 DDP262176:DDR262176 CTT262176:CTV262176 CJX262176:CJZ262176 CAB262176:CAD262176 BQF262176:BQH262176 BGJ262176:BGL262176 AWN262176:AWP262176 AMR262176:AMT262176 ACV262176:ACX262176 SZ262176:TB262176 JD262176:JF262176 H262176:J262176 WVP196640:WVR196640 WLT196640:WLV196640 WBX196640:WBZ196640 VSB196640:VSD196640 VIF196640:VIH196640 UYJ196640:UYL196640 UON196640:UOP196640 UER196640:UET196640 TUV196640:TUX196640 TKZ196640:TLB196640 TBD196640:TBF196640 SRH196640:SRJ196640 SHL196640:SHN196640 RXP196640:RXR196640 RNT196640:RNV196640 RDX196640:RDZ196640 QUB196640:QUD196640 QKF196640:QKH196640 QAJ196640:QAL196640 PQN196640:PQP196640 PGR196640:PGT196640 OWV196640:OWX196640 OMZ196640:ONB196640 ODD196640:ODF196640 NTH196640:NTJ196640 NJL196640:NJN196640 MZP196640:MZR196640 MPT196640:MPV196640 MFX196640:MFZ196640 LWB196640:LWD196640 LMF196640:LMH196640 LCJ196640:LCL196640 KSN196640:KSP196640 KIR196640:KIT196640 JYV196640:JYX196640 JOZ196640:JPB196640 JFD196640:JFF196640 IVH196640:IVJ196640 ILL196640:ILN196640 IBP196640:IBR196640 HRT196640:HRV196640 HHX196640:HHZ196640 GYB196640:GYD196640 GOF196640:GOH196640 GEJ196640:GEL196640 FUN196640:FUP196640 FKR196640:FKT196640 FAV196640:FAX196640 EQZ196640:ERB196640 EHD196640:EHF196640 DXH196640:DXJ196640 DNL196640:DNN196640 DDP196640:DDR196640 CTT196640:CTV196640 CJX196640:CJZ196640 CAB196640:CAD196640 BQF196640:BQH196640 BGJ196640:BGL196640 AWN196640:AWP196640 AMR196640:AMT196640 ACV196640:ACX196640 SZ196640:TB196640 JD196640:JF196640 H196640:J196640 WVP131104:WVR131104 WLT131104:WLV131104 WBX131104:WBZ131104 VSB131104:VSD131104 VIF131104:VIH131104 UYJ131104:UYL131104 UON131104:UOP131104 UER131104:UET131104 TUV131104:TUX131104 TKZ131104:TLB131104 TBD131104:TBF131104 SRH131104:SRJ131104 SHL131104:SHN131104 RXP131104:RXR131104 RNT131104:RNV131104 RDX131104:RDZ131104 QUB131104:QUD131104 QKF131104:QKH131104 QAJ131104:QAL131104 PQN131104:PQP131104 PGR131104:PGT131104 OWV131104:OWX131104 OMZ131104:ONB131104 ODD131104:ODF131104 NTH131104:NTJ131104 NJL131104:NJN131104 MZP131104:MZR131104 MPT131104:MPV131104 MFX131104:MFZ131104 LWB131104:LWD131104 LMF131104:LMH131104 LCJ131104:LCL131104 KSN131104:KSP131104 KIR131104:KIT131104 JYV131104:JYX131104 JOZ131104:JPB131104 JFD131104:JFF131104 IVH131104:IVJ131104 ILL131104:ILN131104 IBP131104:IBR131104 HRT131104:HRV131104 HHX131104:HHZ131104 GYB131104:GYD131104 GOF131104:GOH131104 GEJ131104:GEL131104 FUN131104:FUP131104 FKR131104:FKT131104 FAV131104:FAX131104 EQZ131104:ERB131104 EHD131104:EHF131104 DXH131104:DXJ131104 DNL131104:DNN131104 DDP131104:DDR131104 CTT131104:CTV131104 CJX131104:CJZ131104 CAB131104:CAD131104 BQF131104:BQH131104 BGJ131104:BGL131104 AWN131104:AWP131104 AMR131104:AMT131104 ACV131104:ACX131104 SZ131104:TB131104 JD131104:JF131104 H131104:J131104 WVP65568:WVR65568 WLT65568:WLV65568 WBX65568:WBZ65568 VSB65568:VSD65568 VIF65568:VIH65568 UYJ65568:UYL65568 UON65568:UOP65568 UER65568:UET65568 TUV65568:TUX65568 TKZ65568:TLB65568 TBD65568:TBF65568 SRH65568:SRJ65568 SHL65568:SHN65568 RXP65568:RXR65568 RNT65568:RNV65568 RDX65568:RDZ65568 QUB65568:QUD65568 QKF65568:QKH65568 QAJ65568:QAL65568 PQN65568:PQP65568 PGR65568:PGT65568 OWV65568:OWX65568 OMZ65568:ONB65568 ODD65568:ODF65568 NTH65568:NTJ65568 NJL65568:NJN65568 MZP65568:MZR65568 MPT65568:MPV65568 MFX65568:MFZ65568 LWB65568:LWD65568 LMF65568:LMH65568 LCJ65568:LCL65568 KSN65568:KSP65568 KIR65568:KIT65568 JYV65568:JYX65568 JOZ65568:JPB65568 JFD65568:JFF65568 IVH65568:IVJ65568 ILL65568:ILN65568 IBP65568:IBR65568 HRT65568:HRV65568 HHX65568:HHZ65568 GYB65568:GYD65568 GOF65568:GOH65568 GEJ65568:GEL65568 FUN65568:FUP65568 FKR65568:FKT65568 FAV65568:FAX65568 EQZ65568:ERB65568 EHD65568:EHF65568 DXH65568:DXJ65568 DNL65568:DNN65568 DDP65568:DDR65568 CTT65568:CTV65568 CJX65568:CJZ65568 CAB65568:CAD65568 BQF65568:BQH65568 BGJ65568:BGL65568 AWN65568:AWP65568 AMR65568:AMT65568 ACV65568:ACX65568 SZ65568:TB65568 JD65568:JF65568 H65568:J65568 WVP982997:WVR982997 WLT982997:WLV982997 WBX982997:WBZ982997 VSB982997:VSD982997 VIF982997:VIH982997 UYJ982997:UYL982997 UON982997:UOP982997 UER982997:UET982997 TUV982997:TUX982997 TKZ982997:TLB982997 TBD982997:TBF982997 SRH982997:SRJ982997 SHL982997:SHN982997 RXP982997:RXR982997 RNT982997:RNV982997 RDX982997:RDZ982997 QUB982997:QUD982997 QKF982997:QKH982997 QAJ982997:QAL982997 PQN982997:PQP982997 PGR982997:PGT982997 OWV982997:OWX982997 OMZ982997:ONB982997 ODD982997:ODF982997 NTH982997:NTJ982997 NJL982997:NJN982997 MZP982997:MZR982997 MPT982997:MPV982997 MFX982997:MFZ982997 LWB982997:LWD982997 LMF982997:LMH982997 LCJ982997:LCL982997 KSN982997:KSP982997 KIR982997:KIT982997 JYV982997:JYX982997 JOZ982997:JPB982997 JFD982997:JFF982997 IVH982997:IVJ982997 ILL982997:ILN982997 IBP982997:IBR982997 HRT982997:HRV982997 HHX982997:HHZ982997 GYB982997:GYD982997 GOF982997:GOH982997 GEJ982997:GEL982997 FUN982997:FUP982997 FKR982997:FKT982997 FAV982997:FAX982997 EQZ982997:ERB982997 EHD982997:EHF982997 DXH982997:DXJ982997 DNL982997:DNN982997 DDP982997:DDR982997 CTT982997:CTV982997 CJX982997:CJZ982997 CAB982997:CAD982997 BQF982997:BQH982997 BGJ982997:BGL982997 AWN982997:AWP982997 AMR982997:AMT982997 ACV982997:ACX982997 SZ982997:TB982997 JD982997:JF982997 H982997:J982997 WVP917461:WVR917461 WLT917461:WLV917461 WBX917461:WBZ917461 VSB917461:VSD917461 VIF917461:VIH917461 UYJ917461:UYL917461 UON917461:UOP917461 UER917461:UET917461 TUV917461:TUX917461 TKZ917461:TLB917461 TBD917461:TBF917461 SRH917461:SRJ917461 SHL917461:SHN917461 RXP917461:RXR917461 RNT917461:RNV917461 RDX917461:RDZ917461 QUB917461:QUD917461 QKF917461:QKH917461 QAJ917461:QAL917461 PQN917461:PQP917461 PGR917461:PGT917461 OWV917461:OWX917461 OMZ917461:ONB917461 ODD917461:ODF917461 NTH917461:NTJ917461 NJL917461:NJN917461 MZP917461:MZR917461 MPT917461:MPV917461 MFX917461:MFZ917461 LWB917461:LWD917461 LMF917461:LMH917461 LCJ917461:LCL917461 KSN917461:KSP917461 KIR917461:KIT917461 JYV917461:JYX917461 JOZ917461:JPB917461 JFD917461:JFF917461 IVH917461:IVJ917461 ILL917461:ILN917461 IBP917461:IBR917461 HRT917461:HRV917461 HHX917461:HHZ917461 GYB917461:GYD917461 GOF917461:GOH917461 GEJ917461:GEL917461 FUN917461:FUP917461 FKR917461:FKT917461 FAV917461:FAX917461 EQZ917461:ERB917461 EHD917461:EHF917461 DXH917461:DXJ917461 DNL917461:DNN917461 DDP917461:DDR917461 CTT917461:CTV917461 CJX917461:CJZ917461 CAB917461:CAD917461 BQF917461:BQH917461 BGJ917461:BGL917461 AWN917461:AWP917461 AMR917461:AMT917461 ACV917461:ACX917461 SZ917461:TB917461 JD917461:JF917461 H917461:J917461 WVP851925:WVR851925 WLT851925:WLV851925 WBX851925:WBZ851925 VSB851925:VSD851925 VIF851925:VIH851925 UYJ851925:UYL851925 UON851925:UOP851925 UER851925:UET851925 TUV851925:TUX851925 TKZ851925:TLB851925 TBD851925:TBF851925 SRH851925:SRJ851925 SHL851925:SHN851925 RXP851925:RXR851925 RNT851925:RNV851925 RDX851925:RDZ851925 QUB851925:QUD851925 QKF851925:QKH851925 QAJ851925:QAL851925 PQN851925:PQP851925 PGR851925:PGT851925 OWV851925:OWX851925 OMZ851925:ONB851925 ODD851925:ODF851925 NTH851925:NTJ851925 NJL851925:NJN851925 MZP851925:MZR851925 MPT851925:MPV851925 MFX851925:MFZ851925 LWB851925:LWD851925 LMF851925:LMH851925 LCJ851925:LCL851925 KSN851925:KSP851925 KIR851925:KIT851925 JYV851925:JYX851925 JOZ851925:JPB851925 JFD851925:JFF851925 IVH851925:IVJ851925 ILL851925:ILN851925 IBP851925:IBR851925 HRT851925:HRV851925 HHX851925:HHZ851925 GYB851925:GYD851925 GOF851925:GOH851925 GEJ851925:GEL851925 FUN851925:FUP851925 FKR851925:FKT851925 FAV851925:FAX851925 EQZ851925:ERB851925 EHD851925:EHF851925 DXH851925:DXJ851925 DNL851925:DNN851925 DDP851925:DDR851925 CTT851925:CTV851925 CJX851925:CJZ851925 CAB851925:CAD851925 BQF851925:BQH851925 BGJ851925:BGL851925 AWN851925:AWP851925 AMR851925:AMT851925 ACV851925:ACX851925 SZ851925:TB851925 JD851925:JF851925 H851925:J851925 WVP786389:WVR786389 WLT786389:WLV786389 WBX786389:WBZ786389 VSB786389:VSD786389 VIF786389:VIH786389 UYJ786389:UYL786389 UON786389:UOP786389 UER786389:UET786389 TUV786389:TUX786389 TKZ786389:TLB786389 TBD786389:TBF786389 SRH786389:SRJ786389 SHL786389:SHN786389 RXP786389:RXR786389 RNT786389:RNV786389 RDX786389:RDZ786389 QUB786389:QUD786389 QKF786389:QKH786389 QAJ786389:QAL786389 PQN786389:PQP786389 PGR786389:PGT786389 OWV786389:OWX786389 OMZ786389:ONB786389 ODD786389:ODF786389 NTH786389:NTJ786389 NJL786389:NJN786389 MZP786389:MZR786389 MPT786389:MPV786389 MFX786389:MFZ786389 LWB786389:LWD786389 LMF786389:LMH786389 LCJ786389:LCL786389 KSN786389:KSP786389 KIR786389:KIT786389 JYV786389:JYX786389 JOZ786389:JPB786389 JFD786389:JFF786389 IVH786389:IVJ786389 ILL786389:ILN786389 IBP786389:IBR786389 HRT786389:HRV786389 HHX786389:HHZ786389 GYB786389:GYD786389 GOF786389:GOH786389 GEJ786389:GEL786389 FUN786389:FUP786389 FKR786389:FKT786389 FAV786389:FAX786389 EQZ786389:ERB786389 EHD786389:EHF786389 DXH786389:DXJ786389 DNL786389:DNN786389 DDP786389:DDR786389 CTT786389:CTV786389 CJX786389:CJZ786389 CAB786389:CAD786389 BQF786389:BQH786389 BGJ786389:BGL786389 AWN786389:AWP786389 AMR786389:AMT786389 ACV786389:ACX786389 SZ786389:TB786389 JD786389:JF786389 H786389:J786389 WVP720853:WVR720853 WLT720853:WLV720853 WBX720853:WBZ720853 VSB720853:VSD720853 VIF720853:VIH720853 UYJ720853:UYL720853 UON720853:UOP720853 UER720853:UET720853 TUV720853:TUX720853 TKZ720853:TLB720853 TBD720853:TBF720853 SRH720853:SRJ720853 SHL720853:SHN720853 RXP720853:RXR720853 RNT720853:RNV720853 RDX720853:RDZ720853 QUB720853:QUD720853 QKF720853:QKH720853 QAJ720853:QAL720853 PQN720853:PQP720853 PGR720853:PGT720853 OWV720853:OWX720853 OMZ720853:ONB720853 ODD720853:ODF720853 NTH720853:NTJ720853 NJL720853:NJN720853 MZP720853:MZR720853 MPT720853:MPV720853 MFX720853:MFZ720853 LWB720853:LWD720853 LMF720853:LMH720853 LCJ720853:LCL720853 KSN720853:KSP720853 KIR720853:KIT720853 JYV720853:JYX720853 JOZ720853:JPB720853 JFD720853:JFF720853 IVH720853:IVJ720853 ILL720853:ILN720853 IBP720853:IBR720853 HRT720853:HRV720853 HHX720853:HHZ720853 GYB720853:GYD720853 GOF720853:GOH720853 GEJ720853:GEL720853 FUN720853:FUP720853 FKR720853:FKT720853 FAV720853:FAX720853 EQZ720853:ERB720853 EHD720853:EHF720853 DXH720853:DXJ720853 DNL720853:DNN720853 DDP720853:DDR720853 CTT720853:CTV720853 CJX720853:CJZ720853 CAB720853:CAD720853 BQF720853:BQH720853 BGJ720853:BGL720853 AWN720853:AWP720853 AMR720853:AMT720853 ACV720853:ACX720853 SZ720853:TB720853 JD720853:JF720853 H720853:J720853 WVP655317:WVR655317 WLT655317:WLV655317 WBX655317:WBZ655317 VSB655317:VSD655317 VIF655317:VIH655317 UYJ655317:UYL655317 UON655317:UOP655317 UER655317:UET655317 TUV655317:TUX655317 TKZ655317:TLB655317 TBD655317:TBF655317 SRH655317:SRJ655317 SHL655317:SHN655317 RXP655317:RXR655317 RNT655317:RNV655317 RDX655317:RDZ655317 QUB655317:QUD655317 QKF655317:QKH655317 QAJ655317:QAL655317 PQN655317:PQP655317 PGR655317:PGT655317 OWV655317:OWX655317 OMZ655317:ONB655317 ODD655317:ODF655317 NTH655317:NTJ655317 NJL655317:NJN655317 MZP655317:MZR655317 MPT655317:MPV655317 MFX655317:MFZ655317 LWB655317:LWD655317 LMF655317:LMH655317 LCJ655317:LCL655317 KSN655317:KSP655317 KIR655317:KIT655317 JYV655317:JYX655317 JOZ655317:JPB655317 JFD655317:JFF655317 IVH655317:IVJ655317 ILL655317:ILN655317 IBP655317:IBR655317 HRT655317:HRV655317 HHX655317:HHZ655317 GYB655317:GYD655317 GOF655317:GOH655317 GEJ655317:GEL655317 FUN655317:FUP655317 FKR655317:FKT655317 FAV655317:FAX655317 EQZ655317:ERB655317 EHD655317:EHF655317 DXH655317:DXJ655317 DNL655317:DNN655317 DDP655317:DDR655317 CTT655317:CTV655317 CJX655317:CJZ655317 CAB655317:CAD655317 BQF655317:BQH655317 BGJ655317:BGL655317 AWN655317:AWP655317 AMR655317:AMT655317 ACV655317:ACX655317 SZ655317:TB655317 JD655317:JF655317 H655317:J655317 WVP589781:WVR589781 WLT589781:WLV589781 WBX589781:WBZ589781 VSB589781:VSD589781 VIF589781:VIH589781 UYJ589781:UYL589781 UON589781:UOP589781 UER589781:UET589781 TUV589781:TUX589781 TKZ589781:TLB589781 TBD589781:TBF589781 SRH589781:SRJ589781 SHL589781:SHN589781 RXP589781:RXR589781 RNT589781:RNV589781 RDX589781:RDZ589781 QUB589781:QUD589781 QKF589781:QKH589781 QAJ589781:QAL589781 PQN589781:PQP589781 PGR589781:PGT589781 OWV589781:OWX589781 OMZ589781:ONB589781 ODD589781:ODF589781 NTH589781:NTJ589781 NJL589781:NJN589781 MZP589781:MZR589781 MPT589781:MPV589781 MFX589781:MFZ589781 LWB589781:LWD589781 LMF589781:LMH589781 LCJ589781:LCL589781 KSN589781:KSP589781 KIR589781:KIT589781 JYV589781:JYX589781 JOZ589781:JPB589781 JFD589781:JFF589781 IVH589781:IVJ589781 ILL589781:ILN589781 IBP589781:IBR589781 HRT589781:HRV589781 HHX589781:HHZ589781 GYB589781:GYD589781 GOF589781:GOH589781 GEJ589781:GEL589781 FUN589781:FUP589781 FKR589781:FKT589781 FAV589781:FAX589781 EQZ589781:ERB589781 EHD589781:EHF589781 DXH589781:DXJ589781 DNL589781:DNN589781 DDP589781:DDR589781 CTT589781:CTV589781 CJX589781:CJZ589781 CAB589781:CAD589781 BQF589781:BQH589781 BGJ589781:BGL589781 AWN589781:AWP589781 AMR589781:AMT589781 ACV589781:ACX589781 SZ589781:TB589781 JD589781:JF589781 H589781:J589781 WVP524245:WVR524245 WLT524245:WLV524245 WBX524245:WBZ524245 VSB524245:VSD524245 VIF524245:VIH524245 UYJ524245:UYL524245 UON524245:UOP524245 UER524245:UET524245 TUV524245:TUX524245 TKZ524245:TLB524245 TBD524245:TBF524245 SRH524245:SRJ524245 SHL524245:SHN524245 RXP524245:RXR524245 RNT524245:RNV524245 RDX524245:RDZ524245 QUB524245:QUD524245 QKF524245:QKH524245 QAJ524245:QAL524245 PQN524245:PQP524245 PGR524245:PGT524245 OWV524245:OWX524245 OMZ524245:ONB524245 ODD524245:ODF524245 NTH524245:NTJ524245 NJL524245:NJN524245 MZP524245:MZR524245 MPT524245:MPV524245 MFX524245:MFZ524245 LWB524245:LWD524245 LMF524245:LMH524245 LCJ524245:LCL524245 KSN524245:KSP524245 KIR524245:KIT524245 JYV524245:JYX524245 JOZ524245:JPB524245 JFD524245:JFF524245 IVH524245:IVJ524245 ILL524245:ILN524245 IBP524245:IBR524245 HRT524245:HRV524245 HHX524245:HHZ524245 GYB524245:GYD524245 GOF524245:GOH524245 GEJ524245:GEL524245 FUN524245:FUP524245 FKR524245:FKT524245 FAV524245:FAX524245 EQZ524245:ERB524245 EHD524245:EHF524245 DXH524245:DXJ524245 DNL524245:DNN524245 DDP524245:DDR524245 CTT524245:CTV524245 CJX524245:CJZ524245 CAB524245:CAD524245 BQF524245:BQH524245 BGJ524245:BGL524245 AWN524245:AWP524245 AMR524245:AMT524245 ACV524245:ACX524245 SZ524245:TB524245 JD524245:JF524245 H524245:J524245 WVP458709:WVR458709 WLT458709:WLV458709 WBX458709:WBZ458709 VSB458709:VSD458709 VIF458709:VIH458709 UYJ458709:UYL458709 UON458709:UOP458709 UER458709:UET458709 TUV458709:TUX458709 TKZ458709:TLB458709 TBD458709:TBF458709 SRH458709:SRJ458709 SHL458709:SHN458709 RXP458709:RXR458709 RNT458709:RNV458709 RDX458709:RDZ458709 QUB458709:QUD458709 QKF458709:QKH458709 QAJ458709:QAL458709 PQN458709:PQP458709 PGR458709:PGT458709 OWV458709:OWX458709 OMZ458709:ONB458709 ODD458709:ODF458709 NTH458709:NTJ458709 NJL458709:NJN458709 MZP458709:MZR458709 MPT458709:MPV458709 MFX458709:MFZ458709 LWB458709:LWD458709 LMF458709:LMH458709 LCJ458709:LCL458709 KSN458709:KSP458709 KIR458709:KIT458709 JYV458709:JYX458709 JOZ458709:JPB458709 JFD458709:JFF458709 IVH458709:IVJ458709 ILL458709:ILN458709 IBP458709:IBR458709 HRT458709:HRV458709 HHX458709:HHZ458709 GYB458709:GYD458709 GOF458709:GOH458709 GEJ458709:GEL458709 FUN458709:FUP458709 FKR458709:FKT458709 FAV458709:FAX458709 EQZ458709:ERB458709 EHD458709:EHF458709 DXH458709:DXJ458709 DNL458709:DNN458709 DDP458709:DDR458709 CTT458709:CTV458709 CJX458709:CJZ458709 CAB458709:CAD458709 BQF458709:BQH458709 BGJ458709:BGL458709 AWN458709:AWP458709 AMR458709:AMT458709 ACV458709:ACX458709 SZ458709:TB458709 JD458709:JF458709 H458709:J458709 WVP393173:WVR393173 WLT393173:WLV393173 WBX393173:WBZ393173 VSB393173:VSD393173 VIF393173:VIH393173 UYJ393173:UYL393173 UON393173:UOP393173 UER393173:UET393173 TUV393173:TUX393173 TKZ393173:TLB393173 TBD393173:TBF393173 SRH393173:SRJ393173 SHL393173:SHN393173 RXP393173:RXR393173 RNT393173:RNV393173 RDX393173:RDZ393173 QUB393173:QUD393173 QKF393173:QKH393173 QAJ393173:QAL393173 PQN393173:PQP393173 PGR393173:PGT393173 OWV393173:OWX393173 OMZ393173:ONB393173 ODD393173:ODF393173 NTH393173:NTJ393173 NJL393173:NJN393173 MZP393173:MZR393173 MPT393173:MPV393173 MFX393173:MFZ393173 LWB393173:LWD393173 LMF393173:LMH393173 LCJ393173:LCL393173 KSN393173:KSP393173 KIR393173:KIT393173 JYV393173:JYX393173 JOZ393173:JPB393173 JFD393173:JFF393173 IVH393173:IVJ393173 ILL393173:ILN393173 IBP393173:IBR393173 HRT393173:HRV393173 HHX393173:HHZ393173 GYB393173:GYD393173 GOF393173:GOH393173 GEJ393173:GEL393173 FUN393173:FUP393173 FKR393173:FKT393173 FAV393173:FAX393173 EQZ393173:ERB393173 EHD393173:EHF393173 DXH393173:DXJ393173 DNL393173:DNN393173 DDP393173:DDR393173 CTT393173:CTV393173 CJX393173:CJZ393173 CAB393173:CAD393173 BQF393173:BQH393173 BGJ393173:BGL393173 AWN393173:AWP393173 AMR393173:AMT393173 ACV393173:ACX393173 SZ393173:TB393173 JD393173:JF393173 H393173:J393173 WVP327637:WVR327637 WLT327637:WLV327637 WBX327637:WBZ327637 VSB327637:VSD327637 VIF327637:VIH327637 UYJ327637:UYL327637 UON327637:UOP327637 UER327637:UET327637 TUV327637:TUX327637 TKZ327637:TLB327637 TBD327637:TBF327637 SRH327637:SRJ327637 SHL327637:SHN327637 RXP327637:RXR327637 RNT327637:RNV327637 RDX327637:RDZ327637 QUB327637:QUD327637 QKF327637:QKH327637 QAJ327637:QAL327637 PQN327637:PQP327637 PGR327637:PGT327637 OWV327637:OWX327637 OMZ327637:ONB327637 ODD327637:ODF327637 NTH327637:NTJ327637 NJL327637:NJN327637 MZP327637:MZR327637 MPT327637:MPV327637 MFX327637:MFZ327637 LWB327637:LWD327637 LMF327637:LMH327637 LCJ327637:LCL327637 KSN327637:KSP327637 KIR327637:KIT327637 JYV327637:JYX327637 JOZ327637:JPB327637 JFD327637:JFF327637 IVH327637:IVJ327637 ILL327637:ILN327637 IBP327637:IBR327637 HRT327637:HRV327637 HHX327637:HHZ327637 GYB327637:GYD327637 GOF327637:GOH327637 GEJ327637:GEL327637 FUN327637:FUP327637 FKR327637:FKT327637 FAV327637:FAX327637 EQZ327637:ERB327637 EHD327637:EHF327637 DXH327637:DXJ327637 DNL327637:DNN327637 DDP327637:DDR327637 CTT327637:CTV327637 CJX327637:CJZ327637 CAB327637:CAD327637 BQF327637:BQH327637 BGJ327637:BGL327637 AWN327637:AWP327637 AMR327637:AMT327637 ACV327637:ACX327637 SZ327637:TB327637 JD327637:JF327637 H327637:J327637 WVP262101:WVR262101 WLT262101:WLV262101 WBX262101:WBZ262101 VSB262101:VSD262101 VIF262101:VIH262101 UYJ262101:UYL262101 UON262101:UOP262101 UER262101:UET262101 TUV262101:TUX262101 TKZ262101:TLB262101 TBD262101:TBF262101 SRH262101:SRJ262101 SHL262101:SHN262101 RXP262101:RXR262101 RNT262101:RNV262101 RDX262101:RDZ262101 QUB262101:QUD262101 QKF262101:QKH262101 QAJ262101:QAL262101 PQN262101:PQP262101 PGR262101:PGT262101 OWV262101:OWX262101 OMZ262101:ONB262101 ODD262101:ODF262101 NTH262101:NTJ262101 NJL262101:NJN262101 MZP262101:MZR262101 MPT262101:MPV262101 MFX262101:MFZ262101 LWB262101:LWD262101 LMF262101:LMH262101 LCJ262101:LCL262101 KSN262101:KSP262101 KIR262101:KIT262101 JYV262101:JYX262101 JOZ262101:JPB262101 JFD262101:JFF262101 IVH262101:IVJ262101 ILL262101:ILN262101 IBP262101:IBR262101 HRT262101:HRV262101 HHX262101:HHZ262101 GYB262101:GYD262101 GOF262101:GOH262101 GEJ262101:GEL262101 FUN262101:FUP262101 FKR262101:FKT262101 FAV262101:FAX262101 EQZ262101:ERB262101 EHD262101:EHF262101 DXH262101:DXJ262101 DNL262101:DNN262101 DDP262101:DDR262101 CTT262101:CTV262101 CJX262101:CJZ262101 CAB262101:CAD262101 BQF262101:BQH262101 BGJ262101:BGL262101 AWN262101:AWP262101 AMR262101:AMT262101 ACV262101:ACX262101 SZ262101:TB262101 JD262101:JF262101 H262101:J262101 WVP196565:WVR196565 WLT196565:WLV196565 WBX196565:WBZ196565 VSB196565:VSD196565 VIF196565:VIH196565 UYJ196565:UYL196565 UON196565:UOP196565 UER196565:UET196565 TUV196565:TUX196565 TKZ196565:TLB196565 TBD196565:TBF196565 SRH196565:SRJ196565 SHL196565:SHN196565 RXP196565:RXR196565 RNT196565:RNV196565 RDX196565:RDZ196565 QUB196565:QUD196565 QKF196565:QKH196565 QAJ196565:QAL196565 PQN196565:PQP196565 PGR196565:PGT196565 OWV196565:OWX196565 OMZ196565:ONB196565 ODD196565:ODF196565 NTH196565:NTJ196565 NJL196565:NJN196565 MZP196565:MZR196565 MPT196565:MPV196565 MFX196565:MFZ196565 LWB196565:LWD196565 LMF196565:LMH196565 LCJ196565:LCL196565 KSN196565:KSP196565 KIR196565:KIT196565 JYV196565:JYX196565 JOZ196565:JPB196565 JFD196565:JFF196565 IVH196565:IVJ196565 ILL196565:ILN196565 IBP196565:IBR196565 HRT196565:HRV196565 HHX196565:HHZ196565 GYB196565:GYD196565 GOF196565:GOH196565 GEJ196565:GEL196565 FUN196565:FUP196565 FKR196565:FKT196565 FAV196565:FAX196565 EQZ196565:ERB196565 EHD196565:EHF196565 DXH196565:DXJ196565 DNL196565:DNN196565 DDP196565:DDR196565 CTT196565:CTV196565 CJX196565:CJZ196565 CAB196565:CAD196565 BQF196565:BQH196565 BGJ196565:BGL196565 AWN196565:AWP196565 AMR196565:AMT196565 ACV196565:ACX196565 SZ196565:TB196565 JD196565:JF196565 H196565:J196565 WVP131029:WVR131029 WLT131029:WLV131029 WBX131029:WBZ131029 VSB131029:VSD131029 VIF131029:VIH131029 UYJ131029:UYL131029 UON131029:UOP131029 UER131029:UET131029 TUV131029:TUX131029 TKZ131029:TLB131029 TBD131029:TBF131029 SRH131029:SRJ131029 SHL131029:SHN131029 RXP131029:RXR131029 RNT131029:RNV131029 RDX131029:RDZ131029 QUB131029:QUD131029 QKF131029:QKH131029 QAJ131029:QAL131029 PQN131029:PQP131029 PGR131029:PGT131029 OWV131029:OWX131029 OMZ131029:ONB131029 ODD131029:ODF131029 NTH131029:NTJ131029 NJL131029:NJN131029 MZP131029:MZR131029 MPT131029:MPV131029 MFX131029:MFZ131029 LWB131029:LWD131029 LMF131029:LMH131029 LCJ131029:LCL131029 KSN131029:KSP131029 KIR131029:KIT131029 JYV131029:JYX131029 JOZ131029:JPB131029 JFD131029:JFF131029 IVH131029:IVJ131029 ILL131029:ILN131029 IBP131029:IBR131029 HRT131029:HRV131029 HHX131029:HHZ131029 GYB131029:GYD131029 GOF131029:GOH131029 GEJ131029:GEL131029 FUN131029:FUP131029 FKR131029:FKT131029 FAV131029:FAX131029 EQZ131029:ERB131029 EHD131029:EHF131029 DXH131029:DXJ131029 DNL131029:DNN131029 DDP131029:DDR131029 CTT131029:CTV131029 CJX131029:CJZ131029 CAB131029:CAD131029 BQF131029:BQH131029 BGJ131029:BGL131029 AWN131029:AWP131029 AMR131029:AMT131029 ACV131029:ACX131029 SZ131029:TB131029 JD131029:JF131029 H131029:J131029 WVP65493:WVR65493 WLT65493:WLV65493 WBX65493:WBZ65493 VSB65493:VSD65493 VIF65493:VIH65493 UYJ65493:UYL65493 UON65493:UOP65493 UER65493:UET65493 TUV65493:TUX65493 TKZ65493:TLB65493 TBD65493:TBF65493 SRH65493:SRJ65493 SHL65493:SHN65493 RXP65493:RXR65493 RNT65493:RNV65493 RDX65493:RDZ65493 QUB65493:QUD65493 QKF65493:QKH65493 QAJ65493:QAL65493 PQN65493:PQP65493 PGR65493:PGT65493 OWV65493:OWX65493 OMZ65493:ONB65493 ODD65493:ODF65493 NTH65493:NTJ65493 NJL65493:NJN65493 MZP65493:MZR65493 MPT65493:MPV65493 MFX65493:MFZ65493 LWB65493:LWD65493 LMF65493:LMH65493 LCJ65493:LCL65493 KSN65493:KSP65493 KIR65493:KIT65493 JYV65493:JYX65493 JOZ65493:JPB65493 JFD65493:JFF65493 IVH65493:IVJ65493 ILL65493:ILN65493 IBP65493:IBR65493 HRT65493:HRV65493 HHX65493:HHZ65493 GYB65493:GYD65493 GOF65493:GOH65493 GEJ65493:GEL65493 FUN65493:FUP65493 FKR65493:FKT65493 FAV65493:FAX65493 EQZ65493:ERB65493 EHD65493:EHF65493 DXH65493:DXJ65493 DNL65493:DNN65493 DDP65493:DDR65493 CTT65493:CTV65493 CJX65493:CJZ65493 CAB65493:CAD65493 BQF65493:BQH65493 BGJ65493:BGL65493 AWN65493:AWP65493 AMR65493:AMT65493 ACV65493:ACX65493 SZ65493:TB65493 JD65493:JF65493 H65493:J65493 WVP982995:WVR982995 WLT982995:WLV982995 WBX982995:WBZ982995 VSB982995:VSD982995 VIF982995:VIH982995 UYJ982995:UYL982995 UON982995:UOP982995 UER982995:UET982995 TUV982995:TUX982995 TKZ982995:TLB982995 TBD982995:TBF982995 SRH982995:SRJ982995 SHL982995:SHN982995 RXP982995:RXR982995 RNT982995:RNV982995 RDX982995:RDZ982995 QUB982995:QUD982995 QKF982995:QKH982995 QAJ982995:QAL982995 PQN982995:PQP982995 PGR982995:PGT982995 OWV982995:OWX982995 OMZ982995:ONB982995 ODD982995:ODF982995 NTH982995:NTJ982995 NJL982995:NJN982995 MZP982995:MZR982995 MPT982995:MPV982995 MFX982995:MFZ982995 LWB982995:LWD982995 LMF982995:LMH982995 LCJ982995:LCL982995 KSN982995:KSP982995 KIR982995:KIT982995 JYV982995:JYX982995 JOZ982995:JPB982995 JFD982995:JFF982995 IVH982995:IVJ982995 ILL982995:ILN982995 IBP982995:IBR982995 HRT982995:HRV982995 HHX982995:HHZ982995 GYB982995:GYD982995 GOF982995:GOH982995 GEJ982995:GEL982995 FUN982995:FUP982995 FKR982995:FKT982995 FAV982995:FAX982995 EQZ982995:ERB982995 EHD982995:EHF982995 DXH982995:DXJ982995 DNL982995:DNN982995 DDP982995:DDR982995 CTT982995:CTV982995 CJX982995:CJZ982995 CAB982995:CAD982995 BQF982995:BQH982995 BGJ982995:BGL982995 AWN982995:AWP982995 AMR982995:AMT982995 ACV982995:ACX982995 SZ982995:TB982995 JD982995:JF982995 H982995:J982995 WVP917459:WVR917459 WLT917459:WLV917459 WBX917459:WBZ917459 VSB917459:VSD917459 VIF917459:VIH917459 UYJ917459:UYL917459 UON917459:UOP917459 UER917459:UET917459 TUV917459:TUX917459 TKZ917459:TLB917459 TBD917459:TBF917459 SRH917459:SRJ917459 SHL917459:SHN917459 RXP917459:RXR917459 RNT917459:RNV917459 RDX917459:RDZ917459 QUB917459:QUD917459 QKF917459:QKH917459 QAJ917459:QAL917459 PQN917459:PQP917459 PGR917459:PGT917459 OWV917459:OWX917459 OMZ917459:ONB917459 ODD917459:ODF917459 NTH917459:NTJ917459 NJL917459:NJN917459 MZP917459:MZR917459 MPT917459:MPV917459 MFX917459:MFZ917459 LWB917459:LWD917459 LMF917459:LMH917459 LCJ917459:LCL917459 KSN917459:KSP917459 KIR917459:KIT917459 JYV917459:JYX917459 JOZ917459:JPB917459 JFD917459:JFF917459 IVH917459:IVJ917459 ILL917459:ILN917459 IBP917459:IBR917459 HRT917459:HRV917459 HHX917459:HHZ917459 GYB917459:GYD917459 GOF917459:GOH917459 GEJ917459:GEL917459 FUN917459:FUP917459 FKR917459:FKT917459 FAV917459:FAX917459 EQZ917459:ERB917459 EHD917459:EHF917459 DXH917459:DXJ917459 DNL917459:DNN917459 DDP917459:DDR917459 CTT917459:CTV917459 CJX917459:CJZ917459 CAB917459:CAD917459 BQF917459:BQH917459 BGJ917459:BGL917459 AWN917459:AWP917459 AMR917459:AMT917459 ACV917459:ACX917459 SZ917459:TB917459 JD917459:JF917459 H917459:J917459 WVP851923:WVR851923 WLT851923:WLV851923 WBX851923:WBZ851923 VSB851923:VSD851923 VIF851923:VIH851923 UYJ851923:UYL851923 UON851923:UOP851923 UER851923:UET851923 TUV851923:TUX851923 TKZ851923:TLB851923 TBD851923:TBF851923 SRH851923:SRJ851923 SHL851923:SHN851923 RXP851923:RXR851923 RNT851923:RNV851923 RDX851923:RDZ851923 QUB851923:QUD851923 QKF851923:QKH851923 QAJ851923:QAL851923 PQN851923:PQP851923 PGR851923:PGT851923 OWV851923:OWX851923 OMZ851923:ONB851923 ODD851923:ODF851923 NTH851923:NTJ851923 NJL851923:NJN851923 MZP851923:MZR851923 MPT851923:MPV851923 MFX851923:MFZ851923 LWB851923:LWD851923 LMF851923:LMH851923 LCJ851923:LCL851923 KSN851923:KSP851923 KIR851923:KIT851923 JYV851923:JYX851923 JOZ851923:JPB851923 JFD851923:JFF851923 IVH851923:IVJ851923 ILL851923:ILN851923 IBP851923:IBR851923 HRT851923:HRV851923 HHX851923:HHZ851923 GYB851923:GYD851923 GOF851923:GOH851923 GEJ851923:GEL851923 FUN851923:FUP851923 FKR851923:FKT851923 FAV851923:FAX851923 EQZ851923:ERB851923 EHD851923:EHF851923 DXH851923:DXJ851923 DNL851923:DNN851923 DDP851923:DDR851923 CTT851923:CTV851923 CJX851923:CJZ851923 CAB851923:CAD851923 BQF851923:BQH851923 BGJ851923:BGL851923 AWN851923:AWP851923 AMR851923:AMT851923 ACV851923:ACX851923 SZ851923:TB851923 JD851923:JF851923 H851923:J851923 WVP786387:WVR786387 WLT786387:WLV786387 WBX786387:WBZ786387 VSB786387:VSD786387 VIF786387:VIH786387 UYJ786387:UYL786387 UON786387:UOP786387 UER786387:UET786387 TUV786387:TUX786387 TKZ786387:TLB786387 TBD786387:TBF786387 SRH786387:SRJ786387 SHL786387:SHN786387 RXP786387:RXR786387 RNT786387:RNV786387 RDX786387:RDZ786387 QUB786387:QUD786387 QKF786387:QKH786387 QAJ786387:QAL786387 PQN786387:PQP786387 PGR786387:PGT786387 OWV786387:OWX786387 OMZ786387:ONB786387 ODD786387:ODF786387 NTH786387:NTJ786387 NJL786387:NJN786387 MZP786387:MZR786387 MPT786387:MPV786387 MFX786387:MFZ786387 LWB786387:LWD786387 LMF786387:LMH786387 LCJ786387:LCL786387 KSN786387:KSP786387 KIR786387:KIT786387 JYV786387:JYX786387 JOZ786387:JPB786387 JFD786387:JFF786387 IVH786387:IVJ786387 ILL786387:ILN786387 IBP786387:IBR786387 HRT786387:HRV786387 HHX786387:HHZ786387 GYB786387:GYD786387 GOF786387:GOH786387 GEJ786387:GEL786387 FUN786387:FUP786387 FKR786387:FKT786387 FAV786387:FAX786387 EQZ786387:ERB786387 EHD786387:EHF786387 DXH786387:DXJ786387 DNL786387:DNN786387 DDP786387:DDR786387 CTT786387:CTV786387 CJX786387:CJZ786387 CAB786387:CAD786387 BQF786387:BQH786387 BGJ786387:BGL786387 AWN786387:AWP786387 AMR786387:AMT786387 ACV786387:ACX786387 SZ786387:TB786387 JD786387:JF786387 H786387:J786387 WVP720851:WVR720851 WLT720851:WLV720851 WBX720851:WBZ720851 VSB720851:VSD720851 VIF720851:VIH720851 UYJ720851:UYL720851 UON720851:UOP720851 UER720851:UET720851 TUV720851:TUX720851 TKZ720851:TLB720851 TBD720851:TBF720851 SRH720851:SRJ720851 SHL720851:SHN720851 RXP720851:RXR720851 RNT720851:RNV720851 RDX720851:RDZ720851 QUB720851:QUD720851 QKF720851:QKH720851 QAJ720851:QAL720851 PQN720851:PQP720851 PGR720851:PGT720851 OWV720851:OWX720851 OMZ720851:ONB720851 ODD720851:ODF720851 NTH720851:NTJ720851 NJL720851:NJN720851 MZP720851:MZR720851 MPT720851:MPV720851 MFX720851:MFZ720851 LWB720851:LWD720851 LMF720851:LMH720851 LCJ720851:LCL720851 KSN720851:KSP720851 KIR720851:KIT720851 JYV720851:JYX720851 JOZ720851:JPB720851 JFD720851:JFF720851 IVH720851:IVJ720851 ILL720851:ILN720851 IBP720851:IBR720851 HRT720851:HRV720851 HHX720851:HHZ720851 GYB720851:GYD720851 GOF720851:GOH720851 GEJ720851:GEL720851 FUN720851:FUP720851 FKR720851:FKT720851 FAV720851:FAX720851 EQZ720851:ERB720851 EHD720851:EHF720851 DXH720851:DXJ720851 DNL720851:DNN720851 DDP720851:DDR720851 CTT720851:CTV720851 CJX720851:CJZ720851 CAB720851:CAD720851 BQF720851:BQH720851 BGJ720851:BGL720851 AWN720851:AWP720851 AMR720851:AMT720851 ACV720851:ACX720851 SZ720851:TB720851 JD720851:JF720851 H720851:J720851 WVP655315:WVR655315 WLT655315:WLV655315 WBX655315:WBZ655315 VSB655315:VSD655315 VIF655315:VIH655315 UYJ655315:UYL655315 UON655315:UOP655315 UER655315:UET655315 TUV655315:TUX655315 TKZ655315:TLB655315 TBD655315:TBF655315 SRH655315:SRJ655315 SHL655315:SHN655315 RXP655315:RXR655315 RNT655315:RNV655315 RDX655315:RDZ655315 QUB655315:QUD655315 QKF655315:QKH655315 QAJ655315:QAL655315 PQN655315:PQP655315 PGR655315:PGT655315 OWV655315:OWX655315 OMZ655315:ONB655315 ODD655315:ODF655315 NTH655315:NTJ655315 NJL655315:NJN655315 MZP655315:MZR655315 MPT655315:MPV655315 MFX655315:MFZ655315 LWB655315:LWD655315 LMF655315:LMH655315 LCJ655315:LCL655315 KSN655315:KSP655315 KIR655315:KIT655315 JYV655315:JYX655315 JOZ655315:JPB655315 JFD655315:JFF655315 IVH655315:IVJ655315 ILL655315:ILN655315 IBP655315:IBR655315 HRT655315:HRV655315 HHX655315:HHZ655315 GYB655315:GYD655315 GOF655315:GOH655315 GEJ655315:GEL655315 FUN655315:FUP655315 FKR655315:FKT655315 FAV655315:FAX655315 EQZ655315:ERB655315 EHD655315:EHF655315 DXH655315:DXJ655315 DNL655315:DNN655315 DDP655315:DDR655315 CTT655315:CTV655315 CJX655315:CJZ655315 CAB655315:CAD655315 BQF655315:BQH655315 BGJ655315:BGL655315 AWN655315:AWP655315 AMR655315:AMT655315 ACV655315:ACX655315 SZ655315:TB655315 JD655315:JF655315 H655315:J655315 WVP589779:WVR589779 WLT589779:WLV589779 WBX589779:WBZ589779 VSB589779:VSD589779 VIF589779:VIH589779 UYJ589779:UYL589779 UON589779:UOP589779 UER589779:UET589779 TUV589779:TUX589779 TKZ589779:TLB589779 TBD589779:TBF589779 SRH589779:SRJ589779 SHL589779:SHN589779 RXP589779:RXR589779 RNT589779:RNV589779 RDX589779:RDZ589779 QUB589779:QUD589779 QKF589779:QKH589779 QAJ589779:QAL589779 PQN589779:PQP589779 PGR589779:PGT589779 OWV589779:OWX589779 OMZ589779:ONB589779 ODD589779:ODF589779 NTH589779:NTJ589779 NJL589779:NJN589779 MZP589779:MZR589779 MPT589779:MPV589779 MFX589779:MFZ589779 LWB589779:LWD589779 LMF589779:LMH589779 LCJ589779:LCL589779 KSN589779:KSP589779 KIR589779:KIT589779 JYV589779:JYX589779 JOZ589779:JPB589779 JFD589779:JFF589779 IVH589779:IVJ589779 ILL589779:ILN589779 IBP589779:IBR589779 HRT589779:HRV589779 HHX589779:HHZ589779 GYB589779:GYD589779 GOF589779:GOH589779 GEJ589779:GEL589779 FUN589779:FUP589779 FKR589779:FKT589779 FAV589779:FAX589779 EQZ589779:ERB589779 EHD589779:EHF589779 DXH589779:DXJ589779 DNL589779:DNN589779 DDP589779:DDR589779 CTT589779:CTV589779 CJX589779:CJZ589779 CAB589779:CAD589779 BQF589779:BQH589779 BGJ589779:BGL589779 AWN589779:AWP589779 AMR589779:AMT589779 ACV589779:ACX589779 SZ589779:TB589779 JD589779:JF589779 H589779:J589779 WVP524243:WVR524243 WLT524243:WLV524243 WBX524243:WBZ524243 VSB524243:VSD524243 VIF524243:VIH524243 UYJ524243:UYL524243 UON524243:UOP524243 UER524243:UET524243 TUV524243:TUX524243 TKZ524243:TLB524243 TBD524243:TBF524243 SRH524243:SRJ524243 SHL524243:SHN524243 RXP524243:RXR524243 RNT524243:RNV524243 RDX524243:RDZ524243 QUB524243:QUD524243 QKF524243:QKH524243 QAJ524243:QAL524243 PQN524243:PQP524243 PGR524243:PGT524243 OWV524243:OWX524243 OMZ524243:ONB524243 ODD524243:ODF524243 NTH524243:NTJ524243 NJL524243:NJN524243 MZP524243:MZR524243 MPT524243:MPV524243 MFX524243:MFZ524243 LWB524243:LWD524243 LMF524243:LMH524243 LCJ524243:LCL524243 KSN524243:KSP524243 KIR524243:KIT524243 JYV524243:JYX524243 JOZ524243:JPB524243 JFD524243:JFF524243 IVH524243:IVJ524243 ILL524243:ILN524243 IBP524243:IBR524243 HRT524243:HRV524243 HHX524243:HHZ524243 GYB524243:GYD524243 GOF524243:GOH524243 GEJ524243:GEL524243 FUN524243:FUP524243 FKR524243:FKT524243 FAV524243:FAX524243 EQZ524243:ERB524243 EHD524243:EHF524243 DXH524243:DXJ524243 DNL524243:DNN524243 DDP524243:DDR524243 CTT524243:CTV524243 CJX524243:CJZ524243 CAB524243:CAD524243 BQF524243:BQH524243 BGJ524243:BGL524243 AWN524243:AWP524243 AMR524243:AMT524243 ACV524243:ACX524243 SZ524243:TB524243 JD524243:JF524243 H524243:J524243 WVP458707:WVR458707 WLT458707:WLV458707 WBX458707:WBZ458707 VSB458707:VSD458707 VIF458707:VIH458707 UYJ458707:UYL458707 UON458707:UOP458707 UER458707:UET458707 TUV458707:TUX458707 TKZ458707:TLB458707 TBD458707:TBF458707 SRH458707:SRJ458707 SHL458707:SHN458707 RXP458707:RXR458707 RNT458707:RNV458707 RDX458707:RDZ458707 QUB458707:QUD458707 QKF458707:QKH458707 QAJ458707:QAL458707 PQN458707:PQP458707 PGR458707:PGT458707 OWV458707:OWX458707 OMZ458707:ONB458707 ODD458707:ODF458707 NTH458707:NTJ458707 NJL458707:NJN458707 MZP458707:MZR458707 MPT458707:MPV458707 MFX458707:MFZ458707 LWB458707:LWD458707 LMF458707:LMH458707 LCJ458707:LCL458707 KSN458707:KSP458707 KIR458707:KIT458707 JYV458707:JYX458707 JOZ458707:JPB458707 JFD458707:JFF458707 IVH458707:IVJ458707 ILL458707:ILN458707 IBP458707:IBR458707 HRT458707:HRV458707 HHX458707:HHZ458707 GYB458707:GYD458707 GOF458707:GOH458707 GEJ458707:GEL458707 FUN458707:FUP458707 FKR458707:FKT458707 FAV458707:FAX458707 EQZ458707:ERB458707 EHD458707:EHF458707 DXH458707:DXJ458707 DNL458707:DNN458707 DDP458707:DDR458707 CTT458707:CTV458707 CJX458707:CJZ458707 CAB458707:CAD458707 BQF458707:BQH458707 BGJ458707:BGL458707 AWN458707:AWP458707 AMR458707:AMT458707 ACV458707:ACX458707 SZ458707:TB458707 JD458707:JF458707 H458707:J458707 WVP393171:WVR393171 WLT393171:WLV393171 WBX393171:WBZ393171 VSB393171:VSD393171 VIF393171:VIH393171 UYJ393171:UYL393171 UON393171:UOP393171 UER393171:UET393171 TUV393171:TUX393171 TKZ393171:TLB393171 TBD393171:TBF393171 SRH393171:SRJ393171 SHL393171:SHN393171 RXP393171:RXR393171 RNT393171:RNV393171 RDX393171:RDZ393171 QUB393171:QUD393171 QKF393171:QKH393171 QAJ393171:QAL393171 PQN393171:PQP393171 PGR393171:PGT393171 OWV393171:OWX393171 OMZ393171:ONB393171 ODD393171:ODF393171 NTH393171:NTJ393171 NJL393171:NJN393171 MZP393171:MZR393171 MPT393171:MPV393171 MFX393171:MFZ393171 LWB393171:LWD393171 LMF393171:LMH393171 LCJ393171:LCL393171 KSN393171:KSP393171 KIR393171:KIT393171 JYV393171:JYX393171 JOZ393171:JPB393171 JFD393171:JFF393171 IVH393171:IVJ393171 ILL393171:ILN393171 IBP393171:IBR393171 HRT393171:HRV393171 HHX393171:HHZ393171 GYB393171:GYD393171 GOF393171:GOH393171 GEJ393171:GEL393171 FUN393171:FUP393171 FKR393171:FKT393171 FAV393171:FAX393171 EQZ393171:ERB393171 EHD393171:EHF393171 DXH393171:DXJ393171 DNL393171:DNN393171 DDP393171:DDR393171 CTT393171:CTV393171 CJX393171:CJZ393171 CAB393171:CAD393171 BQF393171:BQH393171 BGJ393171:BGL393171 AWN393171:AWP393171 AMR393171:AMT393171 ACV393171:ACX393171 SZ393171:TB393171 JD393171:JF393171 H393171:J393171 WVP327635:WVR327635 WLT327635:WLV327635 WBX327635:WBZ327635 VSB327635:VSD327635 VIF327635:VIH327635 UYJ327635:UYL327635 UON327635:UOP327635 UER327635:UET327635 TUV327635:TUX327635 TKZ327635:TLB327635 TBD327635:TBF327635 SRH327635:SRJ327635 SHL327635:SHN327635 RXP327635:RXR327635 RNT327635:RNV327635 RDX327635:RDZ327635 QUB327635:QUD327635 QKF327635:QKH327635 QAJ327635:QAL327635 PQN327635:PQP327635 PGR327635:PGT327635 OWV327635:OWX327635 OMZ327635:ONB327635 ODD327635:ODF327635 NTH327635:NTJ327635 NJL327635:NJN327635 MZP327635:MZR327635 MPT327635:MPV327635 MFX327635:MFZ327635 LWB327635:LWD327635 LMF327635:LMH327635 LCJ327635:LCL327635 KSN327635:KSP327635 KIR327635:KIT327635 JYV327635:JYX327635 JOZ327635:JPB327635 JFD327635:JFF327635 IVH327635:IVJ327635 ILL327635:ILN327635 IBP327635:IBR327635 HRT327635:HRV327635 HHX327635:HHZ327635 GYB327635:GYD327635 GOF327635:GOH327635 GEJ327635:GEL327635 FUN327635:FUP327635 FKR327635:FKT327635 FAV327635:FAX327635 EQZ327635:ERB327635 EHD327635:EHF327635 DXH327635:DXJ327635 DNL327635:DNN327635 DDP327635:DDR327635 CTT327635:CTV327635 CJX327635:CJZ327635 CAB327635:CAD327635 BQF327635:BQH327635 BGJ327635:BGL327635 AWN327635:AWP327635 AMR327635:AMT327635 ACV327635:ACX327635 SZ327635:TB327635 JD327635:JF327635 H327635:J327635 WVP262099:WVR262099 WLT262099:WLV262099 WBX262099:WBZ262099 VSB262099:VSD262099 VIF262099:VIH262099 UYJ262099:UYL262099 UON262099:UOP262099 UER262099:UET262099 TUV262099:TUX262099 TKZ262099:TLB262099 TBD262099:TBF262099 SRH262099:SRJ262099 SHL262099:SHN262099 RXP262099:RXR262099 RNT262099:RNV262099 RDX262099:RDZ262099 QUB262099:QUD262099 QKF262099:QKH262099 QAJ262099:QAL262099 PQN262099:PQP262099 PGR262099:PGT262099 OWV262099:OWX262099 OMZ262099:ONB262099 ODD262099:ODF262099 NTH262099:NTJ262099 NJL262099:NJN262099 MZP262099:MZR262099 MPT262099:MPV262099 MFX262099:MFZ262099 LWB262099:LWD262099 LMF262099:LMH262099 LCJ262099:LCL262099 KSN262099:KSP262099 KIR262099:KIT262099 JYV262099:JYX262099 JOZ262099:JPB262099 JFD262099:JFF262099 IVH262099:IVJ262099 ILL262099:ILN262099 IBP262099:IBR262099 HRT262099:HRV262099 HHX262099:HHZ262099 GYB262099:GYD262099 GOF262099:GOH262099 GEJ262099:GEL262099 FUN262099:FUP262099 FKR262099:FKT262099 FAV262099:FAX262099 EQZ262099:ERB262099 EHD262099:EHF262099 DXH262099:DXJ262099 DNL262099:DNN262099 DDP262099:DDR262099 CTT262099:CTV262099 CJX262099:CJZ262099 CAB262099:CAD262099 BQF262099:BQH262099 BGJ262099:BGL262099 AWN262099:AWP262099 AMR262099:AMT262099 ACV262099:ACX262099 SZ262099:TB262099 JD262099:JF262099 H262099:J262099 WVP196563:WVR196563 WLT196563:WLV196563 WBX196563:WBZ196563 VSB196563:VSD196563 VIF196563:VIH196563 UYJ196563:UYL196563 UON196563:UOP196563 UER196563:UET196563 TUV196563:TUX196563 TKZ196563:TLB196563 TBD196563:TBF196563 SRH196563:SRJ196563 SHL196563:SHN196563 RXP196563:RXR196563 RNT196563:RNV196563 RDX196563:RDZ196563 QUB196563:QUD196563 QKF196563:QKH196563 QAJ196563:QAL196563 PQN196563:PQP196563 PGR196563:PGT196563 OWV196563:OWX196563 OMZ196563:ONB196563 ODD196563:ODF196563 NTH196563:NTJ196563 NJL196563:NJN196563 MZP196563:MZR196563 MPT196563:MPV196563 MFX196563:MFZ196563 LWB196563:LWD196563 LMF196563:LMH196563 LCJ196563:LCL196563 KSN196563:KSP196563 KIR196563:KIT196563 JYV196563:JYX196563 JOZ196563:JPB196563 JFD196563:JFF196563 IVH196563:IVJ196563 ILL196563:ILN196563 IBP196563:IBR196563 HRT196563:HRV196563 HHX196563:HHZ196563 GYB196563:GYD196563 GOF196563:GOH196563 GEJ196563:GEL196563 FUN196563:FUP196563 FKR196563:FKT196563 FAV196563:FAX196563 EQZ196563:ERB196563 EHD196563:EHF196563 DXH196563:DXJ196563 DNL196563:DNN196563 DDP196563:DDR196563 CTT196563:CTV196563 CJX196563:CJZ196563 CAB196563:CAD196563 BQF196563:BQH196563 BGJ196563:BGL196563 AWN196563:AWP196563 AMR196563:AMT196563 ACV196563:ACX196563 SZ196563:TB196563 JD196563:JF196563 H196563:J196563 WVP131027:WVR131027 WLT131027:WLV131027 WBX131027:WBZ131027 VSB131027:VSD131027 VIF131027:VIH131027 UYJ131027:UYL131027 UON131027:UOP131027 UER131027:UET131027 TUV131027:TUX131027 TKZ131027:TLB131027 TBD131027:TBF131027 SRH131027:SRJ131027 SHL131027:SHN131027 RXP131027:RXR131027 RNT131027:RNV131027 RDX131027:RDZ131027 QUB131027:QUD131027 QKF131027:QKH131027 QAJ131027:QAL131027 PQN131027:PQP131027 PGR131027:PGT131027 OWV131027:OWX131027 OMZ131027:ONB131027 ODD131027:ODF131027 NTH131027:NTJ131027 NJL131027:NJN131027 MZP131027:MZR131027 MPT131027:MPV131027 MFX131027:MFZ131027 LWB131027:LWD131027 LMF131027:LMH131027 LCJ131027:LCL131027 KSN131027:KSP131027 KIR131027:KIT131027 JYV131027:JYX131027 JOZ131027:JPB131027 JFD131027:JFF131027 IVH131027:IVJ131027 ILL131027:ILN131027 IBP131027:IBR131027 HRT131027:HRV131027 HHX131027:HHZ131027 GYB131027:GYD131027 GOF131027:GOH131027 GEJ131027:GEL131027 FUN131027:FUP131027 FKR131027:FKT131027 FAV131027:FAX131027 EQZ131027:ERB131027 EHD131027:EHF131027 DXH131027:DXJ131027 DNL131027:DNN131027 DDP131027:DDR131027 CTT131027:CTV131027 CJX131027:CJZ131027 CAB131027:CAD131027 BQF131027:BQH131027 BGJ131027:BGL131027 AWN131027:AWP131027 AMR131027:AMT131027 ACV131027:ACX131027 SZ131027:TB131027 JD131027:JF131027 H131027:J131027 WVP65491:WVR65491 WLT65491:WLV65491 WBX65491:WBZ65491 VSB65491:VSD65491 VIF65491:VIH65491 UYJ65491:UYL65491 UON65491:UOP65491 UER65491:UET65491 TUV65491:TUX65491 TKZ65491:TLB65491 TBD65491:TBF65491 SRH65491:SRJ65491 SHL65491:SHN65491 RXP65491:RXR65491 RNT65491:RNV65491 RDX65491:RDZ65491 QUB65491:QUD65491 QKF65491:QKH65491 QAJ65491:QAL65491 PQN65491:PQP65491 PGR65491:PGT65491 OWV65491:OWX65491 OMZ65491:ONB65491 ODD65491:ODF65491 NTH65491:NTJ65491 NJL65491:NJN65491 MZP65491:MZR65491 MPT65491:MPV65491 MFX65491:MFZ65491 LWB65491:LWD65491 LMF65491:LMH65491 LCJ65491:LCL65491 KSN65491:KSP65491 KIR65491:KIT65491 JYV65491:JYX65491 JOZ65491:JPB65491 JFD65491:JFF65491 IVH65491:IVJ65491 ILL65491:ILN65491 IBP65491:IBR65491 HRT65491:HRV65491 HHX65491:HHZ65491 GYB65491:GYD65491 GOF65491:GOH65491 GEJ65491:GEL65491 FUN65491:FUP65491 FKR65491:FKT65491 FAV65491:FAX65491 EQZ65491:ERB65491 EHD65491:EHF65491 DXH65491:DXJ65491 DNL65491:DNN65491 DDP65491:DDR65491 CTT65491:CTV65491 CJX65491:CJZ65491 CAB65491:CAD65491 BQF65491:BQH65491 BGJ65491:BGL65491 AWN65491:AWP65491 AMR65491:AMT65491</xm:sqref>
        </x14:dataValidation>
      </x14:dataValidation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70">
    <pageSetUpPr fitToPage="1"/>
  </sheetPr>
  <dimension ref="A1:AQ83"/>
  <sheetViews>
    <sheetView view="pageBreakPreview" zoomScaleNormal="100" zoomScaleSheetLayoutView="100" workbookViewId="0">
      <selection activeCell="AD10" sqref="AD10"/>
    </sheetView>
  </sheetViews>
  <sheetFormatPr defaultColWidth="9" defaultRowHeight="20.100000000000001" customHeight="1"/>
  <cols>
    <col min="1" max="26" width="3.6640625" style="721" customWidth="1"/>
    <col min="27" max="28" width="3.88671875" style="721" customWidth="1"/>
    <col min="29" max="16384" width="9" style="721"/>
  </cols>
  <sheetData>
    <row r="1" spans="1:26" ht="20.100000000000001" customHeight="1">
      <c r="B1" s="725"/>
      <c r="K1" s="725"/>
      <c r="V1" s="721" t="s">
        <v>1743</v>
      </c>
      <c r="X1" s="722"/>
    </row>
    <row r="2" spans="1:26" ht="20.100000000000001" customHeight="1">
      <c r="B2" s="725"/>
      <c r="P2" s="725"/>
      <c r="S2" s="725"/>
      <c r="V2" s="725"/>
      <c r="Y2" s="725"/>
    </row>
    <row r="3" spans="1:26" ht="40.35" customHeight="1">
      <c r="B3" s="725"/>
      <c r="L3" s="728" t="s">
        <v>1742</v>
      </c>
    </row>
    <row r="4" spans="1:26" ht="20.100000000000001" customHeight="1">
      <c r="Q4" s="1511"/>
      <c r="R4" s="4792" t="s">
        <v>2528</v>
      </c>
      <c r="S4" s="4792"/>
      <c r="T4" s="4792"/>
      <c r="U4" s="4792"/>
      <c r="V4" s="4792"/>
      <c r="W4" s="1511"/>
    </row>
    <row r="5" spans="1:26" ht="15" customHeight="1">
      <c r="M5" s="725"/>
    </row>
    <row r="6" spans="1:26" ht="15" customHeight="1">
      <c r="N6" s="725"/>
      <c r="Z6" s="721" t="s">
        <v>1428</v>
      </c>
    </row>
    <row r="7" spans="1:26" ht="15" customHeight="1">
      <c r="A7" s="721" t="s">
        <v>1744</v>
      </c>
      <c r="N7" s="725"/>
      <c r="Z7" s="721" t="s">
        <v>1429</v>
      </c>
    </row>
    <row r="8" spans="1:26" ht="15" customHeight="1">
      <c r="A8" s="2625" t="str">
        <f>入力シート!C5</f>
        <v>久留米市長</v>
      </c>
      <c r="B8" s="2625"/>
      <c r="C8" s="2625"/>
      <c r="D8" s="2625"/>
      <c r="E8" s="2625"/>
      <c r="F8" s="2625"/>
      <c r="G8" s="721" t="s">
        <v>1449</v>
      </c>
      <c r="M8" s="725"/>
      <c r="Z8" s="721" t="s">
        <v>1430</v>
      </c>
    </row>
    <row r="9" spans="1:26" ht="15" customHeight="1">
      <c r="L9" s="721" t="s">
        <v>1431</v>
      </c>
    </row>
    <row r="10" spans="1:26" ht="15" customHeight="1">
      <c r="M10" s="721" t="s">
        <v>1741</v>
      </c>
      <c r="Q10" s="5353" t="s">
        <v>1745</v>
      </c>
      <c r="R10" s="5353"/>
      <c r="S10" s="5353"/>
      <c r="T10" s="5353"/>
      <c r="U10" s="5353"/>
    </row>
    <row r="11" spans="1:26" ht="15" customHeight="1">
      <c r="M11" s="721" t="s">
        <v>1432</v>
      </c>
      <c r="Q11" s="2626" t="str">
        <f>入力シート!C25</f>
        <v>久留米市〇〇町１２３</v>
      </c>
      <c r="R11" s="2626"/>
      <c r="S11" s="2626"/>
      <c r="T11" s="2626"/>
      <c r="U11" s="2626"/>
      <c r="V11" s="2626"/>
      <c r="W11" s="2626"/>
    </row>
    <row r="12" spans="1:26" ht="15" customHeight="1">
      <c r="M12" s="721" t="s">
        <v>1740</v>
      </c>
      <c r="Q12" s="5354"/>
      <c r="R12" s="5354"/>
      <c r="S12" s="5354"/>
      <c r="T12" s="5354"/>
      <c r="U12" s="5354"/>
      <c r="V12" s="5354"/>
      <c r="W12" s="5354"/>
    </row>
    <row r="13" spans="1:26" ht="15" customHeight="1">
      <c r="M13" s="895" t="s">
        <v>1739</v>
      </c>
      <c r="Q13" s="2626" t="str">
        <f>入力シート!C26</f>
        <v>(株）○○○○建設</v>
      </c>
      <c r="R13" s="2626"/>
      <c r="S13" s="2626"/>
      <c r="T13" s="2626"/>
      <c r="U13" s="2626"/>
      <c r="V13" s="2626"/>
      <c r="W13" s="2626"/>
    </row>
    <row r="14" spans="1:26" ht="15" customHeight="1">
      <c r="M14" s="895" t="s">
        <v>1738</v>
      </c>
      <c r="Q14" s="2626" t="str">
        <f>入力シート!C27</f>
        <v>代表取締役　久留米一郎</v>
      </c>
      <c r="R14" s="2626"/>
      <c r="S14" s="2626"/>
      <c r="T14" s="2626"/>
      <c r="U14" s="2626"/>
      <c r="V14" s="2626"/>
      <c r="W14" s="2626"/>
    </row>
    <row r="15" spans="1:26" ht="15" customHeight="1">
      <c r="M15" s="721" t="s">
        <v>1737</v>
      </c>
      <c r="Q15" s="2626" t="str">
        <f>入力シート!C28</f>
        <v>0942-12-○○○○</v>
      </c>
      <c r="R15" s="2626"/>
      <c r="S15" s="2626"/>
      <c r="T15" s="2626"/>
      <c r="U15" s="2626"/>
      <c r="V15" s="2626"/>
      <c r="W15" s="2626"/>
    </row>
    <row r="17" spans="2:24" ht="20.100000000000001" customHeight="1">
      <c r="B17" s="721" t="s">
        <v>1736</v>
      </c>
      <c r="M17" s="725"/>
    </row>
    <row r="18" spans="2:24" ht="20.100000000000001" customHeight="1">
      <c r="B18" s="721" t="s">
        <v>1735</v>
      </c>
      <c r="M18" s="725"/>
    </row>
    <row r="20" spans="2:24" ht="20.100000000000001" customHeight="1">
      <c r="L20" s="725" t="s">
        <v>1438</v>
      </c>
    </row>
    <row r="21" spans="2:24" ht="20.100000000000001" customHeight="1">
      <c r="L21" s="725"/>
    </row>
    <row r="22" spans="2:24" ht="20.100000000000001" customHeight="1">
      <c r="B22" s="721" t="s">
        <v>1439</v>
      </c>
      <c r="F22" s="2621" t="str">
        <f>入力シート!C10</f>
        <v>○○校区道路改良工事</v>
      </c>
      <c r="G22" s="2621"/>
      <c r="H22" s="2621"/>
      <c r="I22" s="2621"/>
      <c r="J22" s="2621"/>
      <c r="K22" s="2621"/>
      <c r="L22" s="2621"/>
      <c r="M22" s="2621"/>
      <c r="N22" s="2621"/>
      <c r="O22" s="2621"/>
      <c r="P22" s="2621"/>
      <c r="Q22" s="2621"/>
      <c r="R22" s="2621"/>
      <c r="S22" s="2621"/>
      <c r="T22" s="2621"/>
    </row>
    <row r="24" spans="2:24" ht="20.100000000000001" customHeight="1">
      <c r="B24" s="721" t="s">
        <v>1440</v>
      </c>
      <c r="F24" s="2622"/>
      <c r="G24" s="2622"/>
      <c r="H24" s="2622"/>
      <c r="I24" s="2621" t="str">
        <f>入力シート!C12</f>
        <v>久留米市○○町</v>
      </c>
      <c r="J24" s="2621"/>
      <c r="K24" s="2621"/>
      <c r="L24" s="2621"/>
      <c r="M24" s="2621"/>
      <c r="N24" s="2621"/>
      <c r="O24" s="2621"/>
      <c r="P24" s="2621"/>
      <c r="Q24" s="2621"/>
      <c r="R24" s="729"/>
      <c r="S24" s="729"/>
      <c r="T24" s="729"/>
    </row>
    <row r="26" spans="2:24" ht="20.100000000000001" customHeight="1">
      <c r="B26" s="721" t="s">
        <v>1734</v>
      </c>
      <c r="J26" s="5349" t="s">
        <v>1733</v>
      </c>
      <c r="K26" s="5349"/>
      <c r="L26" s="5349"/>
      <c r="M26" s="5349"/>
      <c r="N26" s="5349"/>
      <c r="O26" s="5349"/>
    </row>
    <row r="28" spans="2:24" ht="20.100000000000001" customHeight="1">
      <c r="B28" s="721" t="s">
        <v>1732</v>
      </c>
    </row>
    <row r="29" spans="2:24" ht="20.100000000000001" customHeight="1">
      <c r="B29" s="721" t="s">
        <v>1731</v>
      </c>
    </row>
    <row r="30" spans="2:24" ht="20.100000000000001" customHeight="1">
      <c r="B30" s="756"/>
      <c r="C30" s="757"/>
      <c r="D30" s="757"/>
      <c r="E30" s="758" t="s">
        <v>1730</v>
      </c>
      <c r="F30" s="757"/>
      <c r="G30" s="757"/>
      <c r="H30" s="759"/>
      <c r="I30" s="756"/>
      <c r="J30" s="757"/>
      <c r="K30" s="758" t="s">
        <v>1560</v>
      </c>
      <c r="L30" s="757"/>
      <c r="M30" s="759"/>
      <c r="N30" s="756"/>
      <c r="O30" s="757"/>
      <c r="P30" s="757"/>
      <c r="Q30" s="757"/>
      <c r="R30" s="757"/>
      <c r="S30" s="758" t="s">
        <v>1561</v>
      </c>
      <c r="T30" s="758"/>
      <c r="U30" s="757"/>
      <c r="V30" s="757"/>
      <c r="W30" s="757"/>
      <c r="X30" s="759"/>
    </row>
    <row r="31" spans="2:24" ht="27.6" customHeight="1">
      <c r="B31" s="5350"/>
      <c r="C31" s="5351"/>
      <c r="D31" s="5351"/>
      <c r="E31" s="5351"/>
      <c r="F31" s="5351"/>
      <c r="G31" s="5351"/>
      <c r="H31" s="5352"/>
      <c r="I31" s="5350"/>
      <c r="J31" s="5351"/>
      <c r="K31" s="5351"/>
      <c r="L31" s="5351"/>
      <c r="M31" s="5352"/>
      <c r="N31" s="5350"/>
      <c r="O31" s="5351"/>
      <c r="P31" s="5351"/>
      <c r="Q31" s="5351"/>
      <c r="R31" s="5351"/>
      <c r="S31" s="5351"/>
      <c r="T31" s="5351"/>
      <c r="U31" s="5351"/>
      <c r="V31" s="5351"/>
      <c r="W31" s="5351"/>
      <c r="X31" s="5352"/>
    </row>
    <row r="32" spans="2:24" ht="27.6" customHeight="1">
      <c r="B32" s="5350"/>
      <c r="C32" s="5351"/>
      <c r="D32" s="5351"/>
      <c r="E32" s="5351"/>
      <c r="F32" s="5351"/>
      <c r="G32" s="5351"/>
      <c r="H32" s="5352"/>
      <c r="I32" s="5350"/>
      <c r="J32" s="5351"/>
      <c r="K32" s="5351"/>
      <c r="L32" s="5351"/>
      <c r="M32" s="5352"/>
      <c r="N32" s="5350"/>
      <c r="O32" s="5351"/>
      <c r="P32" s="5351"/>
      <c r="Q32" s="5351"/>
      <c r="R32" s="5351"/>
      <c r="S32" s="5351"/>
      <c r="T32" s="5351"/>
      <c r="U32" s="5351"/>
      <c r="V32" s="5351"/>
      <c r="W32" s="5351"/>
      <c r="X32" s="5352"/>
    </row>
    <row r="33" spans="2:24" ht="27.6" customHeight="1">
      <c r="B33" s="5350"/>
      <c r="C33" s="5351"/>
      <c r="D33" s="5351"/>
      <c r="E33" s="5351"/>
      <c r="F33" s="5351"/>
      <c r="G33" s="5351"/>
      <c r="H33" s="5352"/>
      <c r="I33" s="5350"/>
      <c r="J33" s="5351"/>
      <c r="K33" s="5351"/>
      <c r="L33" s="5351"/>
      <c r="M33" s="5352"/>
      <c r="N33" s="5350"/>
      <c r="O33" s="5351"/>
      <c r="P33" s="5351"/>
      <c r="Q33" s="5351"/>
      <c r="R33" s="5351"/>
      <c r="S33" s="5351"/>
      <c r="T33" s="5351"/>
      <c r="U33" s="5351"/>
      <c r="V33" s="5351"/>
      <c r="W33" s="5351"/>
      <c r="X33" s="5352"/>
    </row>
    <row r="34" spans="2:24" ht="27.6" customHeight="1">
      <c r="B34" s="5350"/>
      <c r="C34" s="5351"/>
      <c r="D34" s="5351"/>
      <c r="E34" s="5351"/>
      <c r="F34" s="5351"/>
      <c r="G34" s="5351"/>
      <c r="H34" s="5352"/>
      <c r="I34" s="5350"/>
      <c r="J34" s="5351"/>
      <c r="K34" s="5351"/>
      <c r="L34" s="5351"/>
      <c r="M34" s="5352"/>
      <c r="N34" s="5350"/>
      <c r="O34" s="5351"/>
      <c r="P34" s="5351"/>
      <c r="Q34" s="5351"/>
      <c r="R34" s="5351"/>
      <c r="S34" s="5351"/>
      <c r="T34" s="5351"/>
      <c r="U34" s="5351"/>
      <c r="V34" s="5351"/>
      <c r="W34" s="5351"/>
      <c r="X34" s="5352"/>
    </row>
    <row r="36" spans="2:24" ht="20.100000000000001" customHeight="1">
      <c r="B36" s="721" t="s">
        <v>1729</v>
      </c>
      <c r="N36" s="5349"/>
      <c r="O36" s="5349"/>
      <c r="P36" s="5349"/>
      <c r="Q36" s="721" t="s">
        <v>1728</v>
      </c>
    </row>
    <row r="37" spans="2:24" ht="20.100000000000001" customHeight="1">
      <c r="Q37" s="721" t="s">
        <v>1727</v>
      </c>
    </row>
    <row r="38" spans="2:24" ht="20.100000000000001" customHeight="1">
      <c r="B38" s="721" t="s">
        <v>1726</v>
      </c>
    </row>
    <row r="39" spans="2:24" ht="20.100000000000001" customHeight="1">
      <c r="B39" s="721" t="s">
        <v>1725</v>
      </c>
    </row>
    <row r="40" spans="2:24" ht="20.100000000000001" customHeight="1">
      <c r="B40" s="721" t="s">
        <v>1724</v>
      </c>
    </row>
    <row r="41" spans="2:24" ht="20.100000000000001" customHeight="1">
      <c r="B41" s="722"/>
    </row>
    <row r="83" spans="43:43" ht="20.100000000000001" customHeight="1">
      <c r="AQ83" s="721" t="b">
        <v>0</v>
      </c>
    </row>
  </sheetData>
  <mergeCells count="25">
    <mergeCell ref="A8:F8"/>
    <mergeCell ref="Q10:U10"/>
    <mergeCell ref="Q11:W11"/>
    <mergeCell ref="Q12:W12"/>
    <mergeCell ref="R4:V4"/>
    <mergeCell ref="Q15:W15"/>
    <mergeCell ref="Q14:W14"/>
    <mergeCell ref="Q13:W13"/>
    <mergeCell ref="F22:T22"/>
    <mergeCell ref="F24:H24"/>
    <mergeCell ref="I24:Q24"/>
    <mergeCell ref="N36:P36"/>
    <mergeCell ref="J26:O26"/>
    <mergeCell ref="B31:H31"/>
    <mergeCell ref="B32:H32"/>
    <mergeCell ref="B33:H33"/>
    <mergeCell ref="B34:H34"/>
    <mergeCell ref="I31:M31"/>
    <mergeCell ref="I32:M32"/>
    <mergeCell ref="I33:M33"/>
    <mergeCell ref="I34:M34"/>
    <mergeCell ref="N31:X31"/>
    <mergeCell ref="N32:X32"/>
    <mergeCell ref="N33:X33"/>
    <mergeCell ref="N34:X34"/>
  </mergeCells>
  <phoneticPr fontId="18"/>
  <dataValidations count="1">
    <dataValidation type="list" allowBlank="1" showInputMessage="1" showErrorMessage="1" sqref="WVJ98304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xr:uid="{00000000-0002-0000-5900-000000000000}">
      <formula1>$Z$7:$Z$8</formula1>
    </dataValidation>
  </dataValidations>
  <printOptions horizontalCentered="1" verticalCentered="1"/>
  <pageMargins left="0.78740157480314965" right="0.59055118110236227" top="0.39370078740157483" bottom="0.39370078740157483" header="0.51181102362204722" footer="0.51181102362204722"/>
  <pageSetup paperSize="9" orientation="portrait" blackAndWhite="1"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53"/>
  <dimension ref="A2:G44"/>
  <sheetViews>
    <sheetView view="pageBreakPreview" zoomScale="80" zoomScaleNormal="100" zoomScaleSheetLayoutView="80" workbookViewId="0">
      <selection activeCell="L31" sqref="L31"/>
    </sheetView>
  </sheetViews>
  <sheetFormatPr defaultRowHeight="13.2"/>
  <cols>
    <col min="1" max="2" width="14.33203125" style="170" customWidth="1"/>
    <col min="3" max="4" width="7.6640625" style="170" customWidth="1"/>
    <col min="5" max="5" width="13.88671875" style="170" customWidth="1"/>
    <col min="6" max="6" width="9" style="170"/>
    <col min="7" max="7" width="15" style="170" customWidth="1"/>
    <col min="8" max="256" width="9" style="170"/>
    <col min="257" max="258" width="14.33203125" style="170" customWidth="1"/>
    <col min="259" max="260" width="7.6640625" style="170" customWidth="1"/>
    <col min="261" max="261" width="13.88671875" style="170" customWidth="1"/>
    <col min="262" max="262" width="9" style="170"/>
    <col min="263" max="263" width="15" style="170" customWidth="1"/>
    <col min="264" max="512" width="9" style="170"/>
    <col min="513" max="514" width="14.33203125" style="170" customWidth="1"/>
    <col min="515" max="516" width="7.6640625" style="170" customWidth="1"/>
    <col min="517" max="517" width="13.88671875" style="170" customWidth="1"/>
    <col min="518" max="518" width="9" style="170"/>
    <col min="519" max="519" width="15" style="170" customWidth="1"/>
    <col min="520" max="768" width="9" style="170"/>
    <col min="769" max="770" width="14.33203125" style="170" customWidth="1"/>
    <col min="771" max="772" width="7.6640625" style="170" customWidth="1"/>
    <col min="773" max="773" width="13.88671875" style="170" customWidth="1"/>
    <col min="774" max="774" width="9" style="170"/>
    <col min="775" max="775" width="15" style="170" customWidth="1"/>
    <col min="776" max="1024" width="9" style="170"/>
    <col min="1025" max="1026" width="14.33203125" style="170" customWidth="1"/>
    <col min="1027" max="1028" width="7.6640625" style="170" customWidth="1"/>
    <col min="1029" max="1029" width="13.88671875" style="170" customWidth="1"/>
    <col min="1030" max="1030" width="9" style="170"/>
    <col min="1031" max="1031" width="15" style="170" customWidth="1"/>
    <col min="1032" max="1280" width="9" style="170"/>
    <col min="1281" max="1282" width="14.33203125" style="170" customWidth="1"/>
    <col min="1283" max="1284" width="7.6640625" style="170" customWidth="1"/>
    <col min="1285" max="1285" width="13.88671875" style="170" customWidth="1"/>
    <col min="1286" max="1286" width="9" style="170"/>
    <col min="1287" max="1287" width="15" style="170" customWidth="1"/>
    <col min="1288" max="1536" width="9" style="170"/>
    <col min="1537" max="1538" width="14.33203125" style="170" customWidth="1"/>
    <col min="1539" max="1540" width="7.6640625" style="170" customWidth="1"/>
    <col min="1541" max="1541" width="13.88671875" style="170" customWidth="1"/>
    <col min="1542" max="1542" width="9" style="170"/>
    <col min="1543" max="1543" width="15" style="170" customWidth="1"/>
    <col min="1544" max="1792" width="9" style="170"/>
    <col min="1793" max="1794" width="14.33203125" style="170" customWidth="1"/>
    <col min="1795" max="1796" width="7.6640625" style="170" customWidth="1"/>
    <col min="1797" max="1797" width="13.88671875" style="170" customWidth="1"/>
    <col min="1798" max="1798" width="9" style="170"/>
    <col min="1799" max="1799" width="15" style="170" customWidth="1"/>
    <col min="1800" max="2048" width="9" style="170"/>
    <col min="2049" max="2050" width="14.33203125" style="170" customWidth="1"/>
    <col min="2051" max="2052" width="7.6640625" style="170" customWidth="1"/>
    <col min="2053" max="2053" width="13.88671875" style="170" customWidth="1"/>
    <col min="2054" max="2054" width="9" style="170"/>
    <col min="2055" max="2055" width="15" style="170" customWidth="1"/>
    <col min="2056" max="2304" width="9" style="170"/>
    <col min="2305" max="2306" width="14.33203125" style="170" customWidth="1"/>
    <col min="2307" max="2308" width="7.6640625" style="170" customWidth="1"/>
    <col min="2309" max="2309" width="13.88671875" style="170" customWidth="1"/>
    <col min="2310" max="2310" width="9" style="170"/>
    <col min="2311" max="2311" width="15" style="170" customWidth="1"/>
    <col min="2312" max="2560" width="9" style="170"/>
    <col min="2561" max="2562" width="14.33203125" style="170" customWidth="1"/>
    <col min="2563" max="2564" width="7.6640625" style="170" customWidth="1"/>
    <col min="2565" max="2565" width="13.88671875" style="170" customWidth="1"/>
    <col min="2566" max="2566" width="9" style="170"/>
    <col min="2567" max="2567" width="15" style="170" customWidth="1"/>
    <col min="2568" max="2816" width="9" style="170"/>
    <col min="2817" max="2818" width="14.33203125" style="170" customWidth="1"/>
    <col min="2819" max="2820" width="7.6640625" style="170" customWidth="1"/>
    <col min="2821" max="2821" width="13.88671875" style="170" customWidth="1"/>
    <col min="2822" max="2822" width="9" style="170"/>
    <col min="2823" max="2823" width="15" style="170" customWidth="1"/>
    <col min="2824" max="3072" width="9" style="170"/>
    <col min="3073" max="3074" width="14.33203125" style="170" customWidth="1"/>
    <col min="3075" max="3076" width="7.6640625" style="170" customWidth="1"/>
    <col min="3077" max="3077" width="13.88671875" style="170" customWidth="1"/>
    <col min="3078" max="3078" width="9" style="170"/>
    <col min="3079" max="3079" width="15" style="170" customWidth="1"/>
    <col min="3080" max="3328" width="9" style="170"/>
    <col min="3329" max="3330" width="14.33203125" style="170" customWidth="1"/>
    <col min="3331" max="3332" width="7.6640625" style="170" customWidth="1"/>
    <col min="3333" max="3333" width="13.88671875" style="170" customWidth="1"/>
    <col min="3334" max="3334" width="9" style="170"/>
    <col min="3335" max="3335" width="15" style="170" customWidth="1"/>
    <col min="3336" max="3584" width="9" style="170"/>
    <col min="3585" max="3586" width="14.33203125" style="170" customWidth="1"/>
    <col min="3587" max="3588" width="7.6640625" style="170" customWidth="1"/>
    <col min="3589" max="3589" width="13.88671875" style="170" customWidth="1"/>
    <col min="3590" max="3590" width="9" style="170"/>
    <col min="3591" max="3591" width="15" style="170" customWidth="1"/>
    <col min="3592" max="3840" width="9" style="170"/>
    <col min="3841" max="3842" width="14.33203125" style="170" customWidth="1"/>
    <col min="3843" max="3844" width="7.6640625" style="170" customWidth="1"/>
    <col min="3845" max="3845" width="13.88671875" style="170" customWidth="1"/>
    <col min="3846" max="3846" width="9" style="170"/>
    <col min="3847" max="3847" width="15" style="170" customWidth="1"/>
    <col min="3848" max="4096" width="9" style="170"/>
    <col min="4097" max="4098" width="14.33203125" style="170" customWidth="1"/>
    <col min="4099" max="4100" width="7.6640625" style="170" customWidth="1"/>
    <col min="4101" max="4101" width="13.88671875" style="170" customWidth="1"/>
    <col min="4102" max="4102" width="9" style="170"/>
    <col min="4103" max="4103" width="15" style="170" customWidth="1"/>
    <col min="4104" max="4352" width="9" style="170"/>
    <col min="4353" max="4354" width="14.33203125" style="170" customWidth="1"/>
    <col min="4355" max="4356" width="7.6640625" style="170" customWidth="1"/>
    <col min="4357" max="4357" width="13.88671875" style="170" customWidth="1"/>
    <col min="4358" max="4358" width="9" style="170"/>
    <col min="4359" max="4359" width="15" style="170" customWidth="1"/>
    <col min="4360" max="4608" width="9" style="170"/>
    <col min="4609" max="4610" width="14.33203125" style="170" customWidth="1"/>
    <col min="4611" max="4612" width="7.6640625" style="170" customWidth="1"/>
    <col min="4613" max="4613" width="13.88671875" style="170" customWidth="1"/>
    <col min="4614" max="4614" width="9" style="170"/>
    <col min="4615" max="4615" width="15" style="170" customWidth="1"/>
    <col min="4616" max="4864" width="9" style="170"/>
    <col min="4865" max="4866" width="14.33203125" style="170" customWidth="1"/>
    <col min="4867" max="4868" width="7.6640625" style="170" customWidth="1"/>
    <col min="4869" max="4869" width="13.88671875" style="170" customWidth="1"/>
    <col min="4870" max="4870" width="9" style="170"/>
    <col min="4871" max="4871" width="15" style="170" customWidth="1"/>
    <col min="4872" max="5120" width="9" style="170"/>
    <col min="5121" max="5122" width="14.33203125" style="170" customWidth="1"/>
    <col min="5123" max="5124" width="7.6640625" style="170" customWidth="1"/>
    <col min="5125" max="5125" width="13.88671875" style="170" customWidth="1"/>
    <col min="5126" max="5126" width="9" style="170"/>
    <col min="5127" max="5127" width="15" style="170" customWidth="1"/>
    <col min="5128" max="5376" width="9" style="170"/>
    <col min="5377" max="5378" width="14.33203125" style="170" customWidth="1"/>
    <col min="5379" max="5380" width="7.6640625" style="170" customWidth="1"/>
    <col min="5381" max="5381" width="13.88671875" style="170" customWidth="1"/>
    <col min="5382" max="5382" width="9" style="170"/>
    <col min="5383" max="5383" width="15" style="170" customWidth="1"/>
    <col min="5384" max="5632" width="9" style="170"/>
    <col min="5633" max="5634" width="14.33203125" style="170" customWidth="1"/>
    <col min="5635" max="5636" width="7.6640625" style="170" customWidth="1"/>
    <col min="5637" max="5637" width="13.88671875" style="170" customWidth="1"/>
    <col min="5638" max="5638" width="9" style="170"/>
    <col min="5639" max="5639" width="15" style="170" customWidth="1"/>
    <col min="5640" max="5888" width="9" style="170"/>
    <col min="5889" max="5890" width="14.33203125" style="170" customWidth="1"/>
    <col min="5891" max="5892" width="7.6640625" style="170" customWidth="1"/>
    <col min="5893" max="5893" width="13.88671875" style="170" customWidth="1"/>
    <col min="5894" max="5894" width="9" style="170"/>
    <col min="5895" max="5895" width="15" style="170" customWidth="1"/>
    <col min="5896" max="6144" width="9" style="170"/>
    <col min="6145" max="6146" width="14.33203125" style="170" customWidth="1"/>
    <col min="6147" max="6148" width="7.6640625" style="170" customWidth="1"/>
    <col min="6149" max="6149" width="13.88671875" style="170" customWidth="1"/>
    <col min="6150" max="6150" width="9" style="170"/>
    <col min="6151" max="6151" width="15" style="170" customWidth="1"/>
    <col min="6152" max="6400" width="9" style="170"/>
    <col min="6401" max="6402" width="14.33203125" style="170" customWidth="1"/>
    <col min="6403" max="6404" width="7.6640625" style="170" customWidth="1"/>
    <col min="6405" max="6405" width="13.88671875" style="170" customWidth="1"/>
    <col min="6406" max="6406" width="9" style="170"/>
    <col min="6407" max="6407" width="15" style="170" customWidth="1"/>
    <col min="6408" max="6656" width="9" style="170"/>
    <col min="6657" max="6658" width="14.33203125" style="170" customWidth="1"/>
    <col min="6659" max="6660" width="7.6640625" style="170" customWidth="1"/>
    <col min="6661" max="6661" width="13.88671875" style="170" customWidth="1"/>
    <col min="6662" max="6662" width="9" style="170"/>
    <col min="6663" max="6663" width="15" style="170" customWidth="1"/>
    <col min="6664" max="6912" width="9" style="170"/>
    <col min="6913" max="6914" width="14.33203125" style="170" customWidth="1"/>
    <col min="6915" max="6916" width="7.6640625" style="170" customWidth="1"/>
    <col min="6917" max="6917" width="13.88671875" style="170" customWidth="1"/>
    <col min="6918" max="6918" width="9" style="170"/>
    <col min="6919" max="6919" width="15" style="170" customWidth="1"/>
    <col min="6920" max="7168" width="9" style="170"/>
    <col min="7169" max="7170" width="14.33203125" style="170" customWidth="1"/>
    <col min="7171" max="7172" width="7.6640625" style="170" customWidth="1"/>
    <col min="7173" max="7173" width="13.88671875" style="170" customWidth="1"/>
    <col min="7174" max="7174" width="9" style="170"/>
    <col min="7175" max="7175" width="15" style="170" customWidth="1"/>
    <col min="7176" max="7424" width="9" style="170"/>
    <col min="7425" max="7426" width="14.33203125" style="170" customWidth="1"/>
    <col min="7427" max="7428" width="7.6640625" style="170" customWidth="1"/>
    <col min="7429" max="7429" width="13.88671875" style="170" customWidth="1"/>
    <col min="7430" max="7430" width="9" style="170"/>
    <col min="7431" max="7431" width="15" style="170" customWidth="1"/>
    <col min="7432" max="7680" width="9" style="170"/>
    <col min="7681" max="7682" width="14.33203125" style="170" customWidth="1"/>
    <col min="7683" max="7684" width="7.6640625" style="170" customWidth="1"/>
    <col min="7685" max="7685" width="13.88671875" style="170" customWidth="1"/>
    <col min="7686" max="7686" width="9" style="170"/>
    <col min="7687" max="7687" width="15" style="170" customWidth="1"/>
    <col min="7688" max="7936" width="9" style="170"/>
    <col min="7937" max="7938" width="14.33203125" style="170" customWidth="1"/>
    <col min="7939" max="7940" width="7.6640625" style="170" customWidth="1"/>
    <col min="7941" max="7941" width="13.88671875" style="170" customWidth="1"/>
    <col min="7942" max="7942" width="9" style="170"/>
    <col min="7943" max="7943" width="15" style="170" customWidth="1"/>
    <col min="7944" max="8192" width="9" style="170"/>
    <col min="8193" max="8194" width="14.33203125" style="170" customWidth="1"/>
    <col min="8195" max="8196" width="7.6640625" style="170" customWidth="1"/>
    <col min="8197" max="8197" width="13.88671875" style="170" customWidth="1"/>
    <col min="8198" max="8198" width="9" style="170"/>
    <col min="8199" max="8199" width="15" style="170" customWidth="1"/>
    <col min="8200" max="8448" width="9" style="170"/>
    <col min="8449" max="8450" width="14.33203125" style="170" customWidth="1"/>
    <col min="8451" max="8452" width="7.6640625" style="170" customWidth="1"/>
    <col min="8453" max="8453" width="13.88671875" style="170" customWidth="1"/>
    <col min="8454" max="8454" width="9" style="170"/>
    <col min="8455" max="8455" width="15" style="170" customWidth="1"/>
    <col min="8456" max="8704" width="9" style="170"/>
    <col min="8705" max="8706" width="14.33203125" style="170" customWidth="1"/>
    <col min="8707" max="8708" width="7.6640625" style="170" customWidth="1"/>
    <col min="8709" max="8709" width="13.88671875" style="170" customWidth="1"/>
    <col min="8710" max="8710" width="9" style="170"/>
    <col min="8711" max="8711" width="15" style="170" customWidth="1"/>
    <col min="8712" max="8960" width="9" style="170"/>
    <col min="8961" max="8962" width="14.33203125" style="170" customWidth="1"/>
    <col min="8963" max="8964" width="7.6640625" style="170" customWidth="1"/>
    <col min="8965" max="8965" width="13.88671875" style="170" customWidth="1"/>
    <col min="8966" max="8966" width="9" style="170"/>
    <col min="8967" max="8967" width="15" style="170" customWidth="1"/>
    <col min="8968" max="9216" width="9" style="170"/>
    <col min="9217" max="9218" width="14.33203125" style="170" customWidth="1"/>
    <col min="9219" max="9220" width="7.6640625" style="170" customWidth="1"/>
    <col min="9221" max="9221" width="13.88671875" style="170" customWidth="1"/>
    <col min="9222" max="9222" width="9" style="170"/>
    <col min="9223" max="9223" width="15" style="170" customWidth="1"/>
    <col min="9224" max="9472" width="9" style="170"/>
    <col min="9473" max="9474" width="14.33203125" style="170" customWidth="1"/>
    <col min="9475" max="9476" width="7.6640625" style="170" customWidth="1"/>
    <col min="9477" max="9477" width="13.88671875" style="170" customWidth="1"/>
    <col min="9478" max="9478" width="9" style="170"/>
    <col min="9479" max="9479" width="15" style="170" customWidth="1"/>
    <col min="9480" max="9728" width="9" style="170"/>
    <col min="9729" max="9730" width="14.33203125" style="170" customWidth="1"/>
    <col min="9731" max="9732" width="7.6640625" style="170" customWidth="1"/>
    <col min="9733" max="9733" width="13.88671875" style="170" customWidth="1"/>
    <col min="9734" max="9734" width="9" style="170"/>
    <col min="9735" max="9735" width="15" style="170" customWidth="1"/>
    <col min="9736" max="9984" width="9" style="170"/>
    <col min="9985" max="9986" width="14.33203125" style="170" customWidth="1"/>
    <col min="9987" max="9988" width="7.6640625" style="170" customWidth="1"/>
    <col min="9989" max="9989" width="13.88671875" style="170" customWidth="1"/>
    <col min="9990" max="9990" width="9" style="170"/>
    <col min="9991" max="9991" width="15" style="170" customWidth="1"/>
    <col min="9992" max="10240" width="9" style="170"/>
    <col min="10241" max="10242" width="14.33203125" style="170" customWidth="1"/>
    <col min="10243" max="10244" width="7.6640625" style="170" customWidth="1"/>
    <col min="10245" max="10245" width="13.88671875" style="170" customWidth="1"/>
    <col min="10246" max="10246" width="9" style="170"/>
    <col min="10247" max="10247" width="15" style="170" customWidth="1"/>
    <col min="10248" max="10496" width="9" style="170"/>
    <col min="10497" max="10498" width="14.33203125" style="170" customWidth="1"/>
    <col min="10499" max="10500" width="7.6640625" style="170" customWidth="1"/>
    <col min="10501" max="10501" width="13.88671875" style="170" customWidth="1"/>
    <col min="10502" max="10502" width="9" style="170"/>
    <col min="10503" max="10503" width="15" style="170" customWidth="1"/>
    <col min="10504" max="10752" width="9" style="170"/>
    <col min="10753" max="10754" width="14.33203125" style="170" customWidth="1"/>
    <col min="10755" max="10756" width="7.6640625" style="170" customWidth="1"/>
    <col min="10757" max="10757" width="13.88671875" style="170" customWidth="1"/>
    <col min="10758" max="10758" width="9" style="170"/>
    <col min="10759" max="10759" width="15" style="170" customWidth="1"/>
    <col min="10760" max="11008" width="9" style="170"/>
    <col min="11009" max="11010" width="14.33203125" style="170" customWidth="1"/>
    <col min="11011" max="11012" width="7.6640625" style="170" customWidth="1"/>
    <col min="11013" max="11013" width="13.88671875" style="170" customWidth="1"/>
    <col min="11014" max="11014" width="9" style="170"/>
    <col min="11015" max="11015" width="15" style="170" customWidth="1"/>
    <col min="11016" max="11264" width="9" style="170"/>
    <col min="11265" max="11266" width="14.33203125" style="170" customWidth="1"/>
    <col min="11267" max="11268" width="7.6640625" style="170" customWidth="1"/>
    <col min="11269" max="11269" width="13.88671875" style="170" customWidth="1"/>
    <col min="11270" max="11270" width="9" style="170"/>
    <col min="11271" max="11271" width="15" style="170" customWidth="1"/>
    <col min="11272" max="11520" width="9" style="170"/>
    <col min="11521" max="11522" width="14.33203125" style="170" customWidth="1"/>
    <col min="11523" max="11524" width="7.6640625" style="170" customWidth="1"/>
    <col min="11525" max="11525" width="13.88671875" style="170" customWidth="1"/>
    <col min="11526" max="11526" width="9" style="170"/>
    <col min="11527" max="11527" width="15" style="170" customWidth="1"/>
    <col min="11528" max="11776" width="9" style="170"/>
    <col min="11777" max="11778" width="14.33203125" style="170" customWidth="1"/>
    <col min="11779" max="11780" width="7.6640625" style="170" customWidth="1"/>
    <col min="11781" max="11781" width="13.88671875" style="170" customWidth="1"/>
    <col min="11782" max="11782" width="9" style="170"/>
    <col min="11783" max="11783" width="15" style="170" customWidth="1"/>
    <col min="11784" max="12032" width="9" style="170"/>
    <col min="12033" max="12034" width="14.33203125" style="170" customWidth="1"/>
    <col min="12035" max="12036" width="7.6640625" style="170" customWidth="1"/>
    <col min="12037" max="12037" width="13.88671875" style="170" customWidth="1"/>
    <col min="12038" max="12038" width="9" style="170"/>
    <col min="12039" max="12039" width="15" style="170" customWidth="1"/>
    <col min="12040" max="12288" width="9" style="170"/>
    <col min="12289" max="12290" width="14.33203125" style="170" customWidth="1"/>
    <col min="12291" max="12292" width="7.6640625" style="170" customWidth="1"/>
    <col min="12293" max="12293" width="13.88671875" style="170" customWidth="1"/>
    <col min="12294" max="12294" width="9" style="170"/>
    <col min="12295" max="12295" width="15" style="170" customWidth="1"/>
    <col min="12296" max="12544" width="9" style="170"/>
    <col min="12545" max="12546" width="14.33203125" style="170" customWidth="1"/>
    <col min="12547" max="12548" width="7.6640625" style="170" customWidth="1"/>
    <col min="12549" max="12549" width="13.88671875" style="170" customWidth="1"/>
    <col min="12550" max="12550" width="9" style="170"/>
    <col min="12551" max="12551" width="15" style="170" customWidth="1"/>
    <col min="12552" max="12800" width="9" style="170"/>
    <col min="12801" max="12802" width="14.33203125" style="170" customWidth="1"/>
    <col min="12803" max="12804" width="7.6640625" style="170" customWidth="1"/>
    <col min="12805" max="12805" width="13.88671875" style="170" customWidth="1"/>
    <col min="12806" max="12806" width="9" style="170"/>
    <col min="12807" max="12807" width="15" style="170" customWidth="1"/>
    <col min="12808" max="13056" width="9" style="170"/>
    <col min="13057" max="13058" width="14.33203125" style="170" customWidth="1"/>
    <col min="13059" max="13060" width="7.6640625" style="170" customWidth="1"/>
    <col min="13061" max="13061" width="13.88671875" style="170" customWidth="1"/>
    <col min="13062" max="13062" width="9" style="170"/>
    <col min="13063" max="13063" width="15" style="170" customWidth="1"/>
    <col min="13064" max="13312" width="9" style="170"/>
    <col min="13313" max="13314" width="14.33203125" style="170" customWidth="1"/>
    <col min="13315" max="13316" width="7.6640625" style="170" customWidth="1"/>
    <col min="13317" max="13317" width="13.88671875" style="170" customWidth="1"/>
    <col min="13318" max="13318" width="9" style="170"/>
    <col min="13319" max="13319" width="15" style="170" customWidth="1"/>
    <col min="13320" max="13568" width="9" style="170"/>
    <col min="13569" max="13570" width="14.33203125" style="170" customWidth="1"/>
    <col min="13571" max="13572" width="7.6640625" style="170" customWidth="1"/>
    <col min="13573" max="13573" width="13.88671875" style="170" customWidth="1"/>
    <col min="13574" max="13574" width="9" style="170"/>
    <col min="13575" max="13575" width="15" style="170" customWidth="1"/>
    <col min="13576" max="13824" width="9" style="170"/>
    <col min="13825" max="13826" width="14.33203125" style="170" customWidth="1"/>
    <col min="13827" max="13828" width="7.6640625" style="170" customWidth="1"/>
    <col min="13829" max="13829" width="13.88671875" style="170" customWidth="1"/>
    <col min="13830" max="13830" width="9" style="170"/>
    <col min="13831" max="13831" width="15" style="170" customWidth="1"/>
    <col min="13832" max="14080" width="9" style="170"/>
    <col min="14081" max="14082" width="14.33203125" style="170" customWidth="1"/>
    <col min="14083" max="14084" width="7.6640625" style="170" customWidth="1"/>
    <col min="14085" max="14085" width="13.88671875" style="170" customWidth="1"/>
    <col min="14086" max="14086" width="9" style="170"/>
    <col min="14087" max="14087" width="15" style="170" customWidth="1"/>
    <col min="14088" max="14336" width="9" style="170"/>
    <col min="14337" max="14338" width="14.33203125" style="170" customWidth="1"/>
    <col min="14339" max="14340" width="7.6640625" style="170" customWidth="1"/>
    <col min="14341" max="14341" width="13.88671875" style="170" customWidth="1"/>
    <col min="14342" max="14342" width="9" style="170"/>
    <col min="14343" max="14343" width="15" style="170" customWidth="1"/>
    <col min="14344" max="14592" width="9" style="170"/>
    <col min="14593" max="14594" width="14.33203125" style="170" customWidth="1"/>
    <col min="14595" max="14596" width="7.6640625" style="170" customWidth="1"/>
    <col min="14597" max="14597" width="13.88671875" style="170" customWidth="1"/>
    <col min="14598" max="14598" width="9" style="170"/>
    <col min="14599" max="14599" width="15" style="170" customWidth="1"/>
    <col min="14600" max="14848" width="9" style="170"/>
    <col min="14849" max="14850" width="14.33203125" style="170" customWidth="1"/>
    <col min="14851" max="14852" width="7.6640625" style="170" customWidth="1"/>
    <col min="14853" max="14853" width="13.88671875" style="170" customWidth="1"/>
    <col min="14854" max="14854" width="9" style="170"/>
    <col min="14855" max="14855" width="15" style="170" customWidth="1"/>
    <col min="14856" max="15104" width="9" style="170"/>
    <col min="15105" max="15106" width="14.33203125" style="170" customWidth="1"/>
    <col min="15107" max="15108" width="7.6640625" style="170" customWidth="1"/>
    <col min="15109" max="15109" width="13.88671875" style="170" customWidth="1"/>
    <col min="15110" max="15110" width="9" style="170"/>
    <col min="15111" max="15111" width="15" style="170" customWidth="1"/>
    <col min="15112" max="15360" width="9" style="170"/>
    <col min="15361" max="15362" width="14.33203125" style="170" customWidth="1"/>
    <col min="15363" max="15364" width="7.6640625" style="170" customWidth="1"/>
    <col min="15365" max="15365" width="13.88671875" style="170" customWidth="1"/>
    <col min="15366" max="15366" width="9" style="170"/>
    <col min="15367" max="15367" width="15" style="170" customWidth="1"/>
    <col min="15368" max="15616" width="9" style="170"/>
    <col min="15617" max="15618" width="14.33203125" style="170" customWidth="1"/>
    <col min="15619" max="15620" width="7.6640625" style="170" customWidth="1"/>
    <col min="15621" max="15621" width="13.88671875" style="170" customWidth="1"/>
    <col min="15622" max="15622" width="9" style="170"/>
    <col min="15623" max="15623" width="15" style="170" customWidth="1"/>
    <col min="15624" max="15872" width="9" style="170"/>
    <col min="15873" max="15874" width="14.33203125" style="170" customWidth="1"/>
    <col min="15875" max="15876" width="7.6640625" style="170" customWidth="1"/>
    <col min="15877" max="15877" width="13.88671875" style="170" customWidth="1"/>
    <col min="15878" max="15878" width="9" style="170"/>
    <col min="15879" max="15879" width="15" style="170" customWidth="1"/>
    <col min="15880" max="16128" width="9" style="170"/>
    <col min="16129" max="16130" width="14.33203125" style="170" customWidth="1"/>
    <col min="16131" max="16132" width="7.6640625" style="170" customWidth="1"/>
    <col min="16133" max="16133" width="13.88671875" style="170" customWidth="1"/>
    <col min="16134" max="16134" width="9" style="170"/>
    <col min="16135" max="16135" width="15" style="170" customWidth="1"/>
    <col min="16136" max="16384" width="9" style="170"/>
  </cols>
  <sheetData>
    <row r="2" spans="1:7">
      <c r="A2" s="1099"/>
    </row>
    <row r="3" spans="1:7">
      <c r="A3" s="1100"/>
    </row>
    <row r="4" spans="1:7" ht="16.2">
      <c r="A4" s="5355" t="s">
        <v>826</v>
      </c>
      <c r="B4" s="5355"/>
      <c r="C4" s="5355"/>
      <c r="D4" s="5355"/>
      <c r="E4" s="5355"/>
      <c r="F4" s="5355"/>
      <c r="G4" s="5355"/>
    </row>
    <row r="5" spans="1:7" ht="32.25" customHeight="1">
      <c r="A5" s="1100"/>
    </row>
    <row r="6" spans="1:7">
      <c r="A6" s="170" t="s">
        <v>300</v>
      </c>
    </row>
    <row r="8" spans="1:7">
      <c r="A8" s="1099"/>
    </row>
    <row r="9" spans="1:7">
      <c r="A9" s="5356" t="s">
        <v>8</v>
      </c>
      <c r="B9" s="5356"/>
      <c r="C9" s="5356"/>
      <c r="D9" s="5356"/>
      <c r="E9" s="5356"/>
      <c r="F9" s="5356"/>
      <c r="G9" s="5356"/>
    </row>
    <row r="10" spans="1:7">
      <c r="A10" s="1101"/>
      <c r="B10" s="1101"/>
      <c r="C10" s="1101"/>
      <c r="D10" s="1101"/>
      <c r="E10" s="1101"/>
      <c r="F10" s="1101"/>
      <c r="G10" s="1101"/>
    </row>
    <row r="11" spans="1:7">
      <c r="A11" s="1099"/>
    </row>
    <row r="12" spans="1:7" ht="38.25" customHeight="1">
      <c r="A12" s="1102" t="s">
        <v>301</v>
      </c>
      <c r="B12" s="1103" t="s">
        <v>302</v>
      </c>
      <c r="C12" s="1103" t="s">
        <v>303</v>
      </c>
      <c r="D12" s="1103" t="s">
        <v>164</v>
      </c>
      <c r="E12" s="1103" t="s">
        <v>1913</v>
      </c>
      <c r="F12" s="1103" t="s">
        <v>304</v>
      </c>
      <c r="G12" s="1104" t="s">
        <v>305</v>
      </c>
    </row>
    <row r="13" spans="1:7" ht="13.5" customHeight="1">
      <c r="A13" s="1098"/>
      <c r="B13" s="1105"/>
      <c r="C13" s="1105"/>
      <c r="D13" s="1105"/>
      <c r="E13" s="1105"/>
      <c r="F13" s="1105"/>
      <c r="G13" s="1106"/>
    </row>
    <row r="14" spans="1:7" ht="13.5" customHeight="1">
      <c r="A14" s="1107"/>
      <c r="B14" s="1108"/>
      <c r="C14" s="1108"/>
      <c r="D14" s="1108"/>
      <c r="E14" s="1108"/>
      <c r="F14" s="1108"/>
      <c r="G14" s="1109"/>
    </row>
    <row r="15" spans="1:7" ht="13.5" customHeight="1">
      <c r="A15" s="1107"/>
      <c r="B15" s="1108"/>
      <c r="C15" s="1108"/>
      <c r="D15" s="1108"/>
      <c r="E15" s="1108"/>
      <c r="F15" s="1108"/>
      <c r="G15" s="1109"/>
    </row>
    <row r="16" spans="1:7" ht="13.5" customHeight="1">
      <c r="A16" s="1107"/>
      <c r="B16" s="1108"/>
      <c r="C16" s="1108"/>
      <c r="D16" s="1108"/>
      <c r="E16" s="1108"/>
      <c r="F16" s="1108"/>
      <c r="G16" s="1109"/>
    </row>
    <row r="17" spans="1:7" ht="13.5" customHeight="1">
      <c r="A17" s="1107"/>
      <c r="B17" s="1108"/>
      <c r="C17" s="1108"/>
      <c r="D17" s="1108"/>
      <c r="E17" s="1108"/>
      <c r="F17" s="1108"/>
      <c r="G17" s="1109"/>
    </row>
    <row r="18" spans="1:7" ht="13.5" customHeight="1">
      <c r="A18" s="1107"/>
      <c r="B18" s="1108"/>
      <c r="C18" s="1108"/>
      <c r="D18" s="1108"/>
      <c r="E18" s="1108"/>
      <c r="F18" s="1108"/>
      <c r="G18" s="1109"/>
    </row>
    <row r="19" spans="1:7" ht="13.5" customHeight="1">
      <c r="A19" s="1107"/>
      <c r="B19" s="1108"/>
      <c r="C19" s="1108"/>
      <c r="D19" s="1108"/>
      <c r="E19" s="1108"/>
      <c r="F19" s="1108"/>
      <c r="G19" s="1109"/>
    </row>
    <row r="20" spans="1:7" ht="13.5" customHeight="1">
      <c r="A20" s="1107"/>
      <c r="B20" s="1108"/>
      <c r="C20" s="1108"/>
      <c r="D20" s="1108"/>
      <c r="E20" s="1108"/>
      <c r="F20" s="1108"/>
      <c r="G20" s="1109"/>
    </row>
    <row r="21" spans="1:7" ht="13.5" customHeight="1">
      <c r="A21" s="1107"/>
      <c r="B21" s="1108"/>
      <c r="C21" s="1108"/>
      <c r="D21" s="1108"/>
      <c r="E21" s="1108"/>
      <c r="F21" s="1108"/>
      <c r="G21" s="1109"/>
    </row>
    <row r="22" spans="1:7" ht="13.5" customHeight="1">
      <c r="A22" s="1107"/>
      <c r="B22" s="1108"/>
      <c r="C22" s="1108"/>
      <c r="D22" s="1108"/>
      <c r="E22" s="1108"/>
      <c r="F22" s="1108"/>
      <c r="G22" s="1109"/>
    </row>
    <row r="23" spans="1:7" ht="13.5" customHeight="1">
      <c r="A23" s="1107"/>
      <c r="B23" s="1108"/>
      <c r="C23" s="1108"/>
      <c r="D23" s="1108"/>
      <c r="E23" s="1108"/>
      <c r="F23" s="1108"/>
      <c r="G23" s="1109"/>
    </row>
    <row r="24" spans="1:7" ht="13.5" customHeight="1">
      <c r="A24" s="1107"/>
      <c r="B24" s="1108"/>
      <c r="C24" s="1108"/>
      <c r="D24" s="1108"/>
      <c r="E24" s="1108"/>
      <c r="F24" s="1108"/>
      <c r="G24" s="1109"/>
    </row>
    <row r="25" spans="1:7" ht="13.5" customHeight="1">
      <c r="A25" s="1107"/>
      <c r="B25" s="1108"/>
      <c r="C25" s="1108"/>
      <c r="D25" s="1108"/>
      <c r="E25" s="1108"/>
      <c r="F25" s="1108"/>
      <c r="G25" s="1109"/>
    </row>
    <row r="26" spans="1:7" ht="13.5" customHeight="1">
      <c r="A26" s="1107"/>
      <c r="B26" s="1108"/>
      <c r="C26" s="1108"/>
      <c r="D26" s="1108"/>
      <c r="E26" s="1108"/>
      <c r="F26" s="1108"/>
      <c r="G26" s="1109"/>
    </row>
    <row r="27" spans="1:7" ht="13.5" customHeight="1">
      <c r="A27" s="1107"/>
      <c r="B27" s="1108"/>
      <c r="C27" s="1108"/>
      <c r="D27" s="1108"/>
      <c r="E27" s="1108"/>
      <c r="F27" s="1108"/>
      <c r="G27" s="1109"/>
    </row>
    <row r="28" spans="1:7" ht="13.5" customHeight="1">
      <c r="A28" s="1107"/>
      <c r="B28" s="1108"/>
      <c r="C28" s="1108"/>
      <c r="D28" s="1108"/>
      <c r="E28" s="1108"/>
      <c r="F28" s="1108"/>
      <c r="G28" s="1109"/>
    </row>
    <row r="29" spans="1:7" ht="13.5" customHeight="1">
      <c r="A29" s="1107"/>
      <c r="B29" s="1108"/>
      <c r="C29" s="1108"/>
      <c r="D29" s="1108"/>
      <c r="E29" s="1108"/>
      <c r="F29" s="1108"/>
      <c r="G29" s="1109"/>
    </row>
    <row r="30" spans="1:7" ht="13.5" customHeight="1">
      <c r="A30" s="1107"/>
      <c r="B30" s="1108"/>
      <c r="C30" s="1108"/>
      <c r="D30" s="1108"/>
      <c r="E30" s="1108"/>
      <c r="F30" s="1108"/>
      <c r="G30" s="1109"/>
    </row>
    <row r="31" spans="1:7" ht="14.25" customHeight="1">
      <c r="A31" s="1110"/>
      <c r="B31" s="1111"/>
      <c r="C31" s="1111"/>
      <c r="D31" s="1111"/>
      <c r="E31" s="1111"/>
      <c r="F31" s="1111"/>
      <c r="G31" s="1112"/>
    </row>
    <row r="32" spans="1:7">
      <c r="A32" s="1099"/>
    </row>
    <row r="33" spans="1:7">
      <c r="A33" s="5359" t="s">
        <v>2528</v>
      </c>
      <c r="B33" s="5359"/>
      <c r="C33" s="2263"/>
      <c r="D33" s="2263"/>
    </row>
    <row r="34" spans="1:7">
      <c r="A34" s="1099"/>
    </row>
    <row r="35" spans="1:7">
      <c r="A35" s="170" t="s">
        <v>2555</v>
      </c>
    </row>
    <row r="36" spans="1:7">
      <c r="A36" s="5358" t="str">
        <f>入力シート!C26</f>
        <v>(株）○○○○建設</v>
      </c>
      <c r="B36" s="5358"/>
      <c r="C36" s="5358"/>
      <c r="D36" s="1099" t="s">
        <v>306</v>
      </c>
    </row>
    <row r="37" spans="1:7">
      <c r="A37" s="1099"/>
    </row>
    <row r="38" spans="1:7">
      <c r="D38" s="170" t="s">
        <v>307</v>
      </c>
    </row>
    <row r="39" spans="1:7">
      <c r="D39" s="1099" t="s">
        <v>308</v>
      </c>
      <c r="E39" s="5357"/>
      <c r="F39" s="5357"/>
    </row>
    <row r="40" spans="1:7">
      <c r="A40" s="1099"/>
    </row>
    <row r="41" spans="1:7">
      <c r="D41" s="1099" t="s">
        <v>309</v>
      </c>
      <c r="E41" s="5357"/>
      <c r="F41" s="5357"/>
      <c r="G41" s="1113" t="s">
        <v>299</v>
      </c>
    </row>
    <row r="42" spans="1:7">
      <c r="D42" s="1099" t="s">
        <v>310</v>
      </c>
      <c r="E42" s="5357"/>
      <c r="F42" s="5357"/>
    </row>
    <row r="43" spans="1:7">
      <c r="A43" s="1100"/>
      <c r="D43" s="1101" t="s">
        <v>311</v>
      </c>
      <c r="E43" s="5357"/>
      <c r="F43" s="5357"/>
    </row>
    <row r="44" spans="1:7">
      <c r="A44" s="171" t="s">
        <v>312</v>
      </c>
      <c r="D44" s="1101" t="s">
        <v>2556</v>
      </c>
      <c r="E44" s="5357"/>
      <c r="F44" s="5357"/>
    </row>
  </sheetData>
  <mergeCells count="9">
    <mergeCell ref="A4:G4"/>
    <mergeCell ref="A9:G9"/>
    <mergeCell ref="E44:F44"/>
    <mergeCell ref="A36:C36"/>
    <mergeCell ref="E39:F39"/>
    <mergeCell ref="E41:F41"/>
    <mergeCell ref="E42:F42"/>
    <mergeCell ref="E43:F43"/>
    <mergeCell ref="A33:B33"/>
  </mergeCells>
  <phoneticPr fontId="18"/>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Q84"/>
  <sheetViews>
    <sheetView view="pageBreakPreview" zoomScale="85" zoomScaleNormal="100" zoomScaleSheetLayoutView="85" workbookViewId="0"/>
  </sheetViews>
  <sheetFormatPr defaultColWidth="9" defaultRowHeight="10.8"/>
  <cols>
    <col min="1" max="1" width="1.6640625" style="1281" customWidth="1"/>
    <col min="2" max="2" width="2.6640625" style="1281" customWidth="1"/>
    <col min="3" max="3" width="12.6640625" style="1281" customWidth="1"/>
    <col min="4" max="4" width="1.6640625" style="1281" customWidth="1"/>
    <col min="5" max="5" width="0.88671875" style="1281" customWidth="1"/>
    <col min="6" max="6" width="2.6640625" style="1281" customWidth="1"/>
    <col min="7" max="7" width="14.109375" style="1281" customWidth="1"/>
    <col min="8" max="9" width="1.6640625" style="1281" customWidth="1"/>
    <col min="10" max="10" width="2.6640625" style="1281" customWidth="1"/>
    <col min="11" max="11" width="42.109375" style="1281" customWidth="1"/>
    <col min="12" max="12" width="12.6640625" style="1281" customWidth="1"/>
    <col min="13" max="13" width="42.88671875" style="1281" customWidth="1"/>
    <col min="14" max="14" width="6.109375" style="1281" customWidth="1"/>
    <col min="15" max="256" width="9" style="1281"/>
    <col min="257" max="257" width="1.6640625" style="1281" customWidth="1"/>
    <col min="258" max="258" width="2.6640625" style="1281" customWidth="1"/>
    <col min="259" max="259" width="12.6640625" style="1281" customWidth="1"/>
    <col min="260" max="260" width="1.6640625" style="1281" customWidth="1"/>
    <col min="261" max="261" width="0.88671875" style="1281" customWidth="1"/>
    <col min="262" max="262" width="2.6640625" style="1281" customWidth="1"/>
    <col min="263" max="263" width="14.109375" style="1281" customWidth="1"/>
    <col min="264" max="265" width="1.6640625" style="1281" customWidth="1"/>
    <col min="266" max="266" width="2.6640625" style="1281" customWidth="1"/>
    <col min="267" max="267" width="42.109375" style="1281" customWidth="1"/>
    <col min="268" max="268" width="12.6640625" style="1281" customWidth="1"/>
    <col min="269" max="269" width="42.88671875" style="1281" customWidth="1"/>
    <col min="270" max="270" width="6.109375" style="1281" customWidth="1"/>
    <col min="271" max="512" width="9" style="1281"/>
    <col min="513" max="513" width="1.6640625" style="1281" customWidth="1"/>
    <col min="514" max="514" width="2.6640625" style="1281" customWidth="1"/>
    <col min="515" max="515" width="12.6640625" style="1281" customWidth="1"/>
    <col min="516" max="516" width="1.6640625" style="1281" customWidth="1"/>
    <col min="517" max="517" width="0.88671875" style="1281" customWidth="1"/>
    <col min="518" max="518" width="2.6640625" style="1281" customWidth="1"/>
    <col min="519" max="519" width="14.109375" style="1281" customWidth="1"/>
    <col min="520" max="521" width="1.6640625" style="1281" customWidth="1"/>
    <col min="522" max="522" width="2.6640625" style="1281" customWidth="1"/>
    <col min="523" max="523" width="42.109375" style="1281" customWidth="1"/>
    <col min="524" max="524" width="12.6640625" style="1281" customWidth="1"/>
    <col min="525" max="525" width="42.88671875" style="1281" customWidth="1"/>
    <col min="526" max="526" width="6.109375" style="1281" customWidth="1"/>
    <col min="527" max="768" width="9" style="1281"/>
    <col min="769" max="769" width="1.6640625" style="1281" customWidth="1"/>
    <col min="770" max="770" width="2.6640625" style="1281" customWidth="1"/>
    <col min="771" max="771" width="12.6640625" style="1281" customWidth="1"/>
    <col min="772" max="772" width="1.6640625" style="1281" customWidth="1"/>
    <col min="773" max="773" width="0.88671875" style="1281" customWidth="1"/>
    <col min="774" max="774" width="2.6640625" style="1281" customWidth="1"/>
    <col min="775" max="775" width="14.109375" style="1281" customWidth="1"/>
    <col min="776" max="777" width="1.6640625" style="1281" customWidth="1"/>
    <col min="778" max="778" width="2.6640625" style="1281" customWidth="1"/>
    <col min="779" max="779" width="42.109375" style="1281" customWidth="1"/>
    <col min="780" max="780" width="12.6640625" style="1281" customWidth="1"/>
    <col min="781" max="781" width="42.88671875" style="1281" customWidth="1"/>
    <col min="782" max="782" width="6.109375" style="1281" customWidth="1"/>
    <col min="783" max="1024" width="9" style="1281"/>
    <col min="1025" max="1025" width="1.6640625" style="1281" customWidth="1"/>
    <col min="1026" max="1026" width="2.6640625" style="1281" customWidth="1"/>
    <col min="1027" max="1027" width="12.6640625" style="1281" customWidth="1"/>
    <col min="1028" max="1028" width="1.6640625" style="1281" customWidth="1"/>
    <col min="1029" max="1029" width="0.88671875" style="1281" customWidth="1"/>
    <col min="1030" max="1030" width="2.6640625" style="1281" customWidth="1"/>
    <col min="1031" max="1031" width="14.109375" style="1281" customWidth="1"/>
    <col min="1032" max="1033" width="1.6640625" style="1281" customWidth="1"/>
    <col min="1034" max="1034" width="2.6640625" style="1281" customWidth="1"/>
    <col min="1035" max="1035" width="42.109375" style="1281" customWidth="1"/>
    <col min="1036" max="1036" width="12.6640625" style="1281" customWidth="1"/>
    <col min="1037" max="1037" width="42.88671875" style="1281" customWidth="1"/>
    <col min="1038" max="1038" width="6.109375" style="1281" customWidth="1"/>
    <col min="1039" max="1280" width="9" style="1281"/>
    <col min="1281" max="1281" width="1.6640625" style="1281" customWidth="1"/>
    <col min="1282" max="1282" width="2.6640625" style="1281" customWidth="1"/>
    <col min="1283" max="1283" width="12.6640625" style="1281" customWidth="1"/>
    <col min="1284" max="1284" width="1.6640625" style="1281" customWidth="1"/>
    <col min="1285" max="1285" width="0.88671875" style="1281" customWidth="1"/>
    <col min="1286" max="1286" width="2.6640625" style="1281" customWidth="1"/>
    <col min="1287" max="1287" width="14.109375" style="1281" customWidth="1"/>
    <col min="1288" max="1289" width="1.6640625" style="1281" customWidth="1"/>
    <col min="1290" max="1290" width="2.6640625" style="1281" customWidth="1"/>
    <col min="1291" max="1291" width="42.109375" style="1281" customWidth="1"/>
    <col min="1292" max="1292" width="12.6640625" style="1281" customWidth="1"/>
    <col min="1293" max="1293" width="42.88671875" style="1281" customWidth="1"/>
    <col min="1294" max="1294" width="6.109375" style="1281" customWidth="1"/>
    <col min="1295" max="1536" width="9" style="1281"/>
    <col min="1537" max="1537" width="1.6640625" style="1281" customWidth="1"/>
    <col min="1538" max="1538" width="2.6640625" style="1281" customWidth="1"/>
    <col min="1539" max="1539" width="12.6640625" style="1281" customWidth="1"/>
    <col min="1540" max="1540" width="1.6640625" style="1281" customWidth="1"/>
    <col min="1541" max="1541" width="0.88671875" style="1281" customWidth="1"/>
    <col min="1542" max="1542" width="2.6640625" style="1281" customWidth="1"/>
    <col min="1543" max="1543" width="14.109375" style="1281" customWidth="1"/>
    <col min="1544" max="1545" width="1.6640625" style="1281" customWidth="1"/>
    <col min="1546" max="1546" width="2.6640625" style="1281" customWidth="1"/>
    <col min="1547" max="1547" width="42.109375" style="1281" customWidth="1"/>
    <col min="1548" max="1548" width="12.6640625" style="1281" customWidth="1"/>
    <col min="1549" max="1549" width="42.88671875" style="1281" customWidth="1"/>
    <col min="1550" max="1550" width="6.109375" style="1281" customWidth="1"/>
    <col min="1551" max="1792" width="9" style="1281"/>
    <col min="1793" max="1793" width="1.6640625" style="1281" customWidth="1"/>
    <col min="1794" max="1794" width="2.6640625" style="1281" customWidth="1"/>
    <col min="1795" max="1795" width="12.6640625" style="1281" customWidth="1"/>
    <col min="1796" max="1796" width="1.6640625" style="1281" customWidth="1"/>
    <col min="1797" max="1797" width="0.88671875" style="1281" customWidth="1"/>
    <col min="1798" max="1798" width="2.6640625" style="1281" customWidth="1"/>
    <col min="1799" max="1799" width="14.109375" style="1281" customWidth="1"/>
    <col min="1800" max="1801" width="1.6640625" style="1281" customWidth="1"/>
    <col min="1802" max="1802" width="2.6640625" style="1281" customWidth="1"/>
    <col min="1803" max="1803" width="42.109375" style="1281" customWidth="1"/>
    <col min="1804" max="1804" width="12.6640625" style="1281" customWidth="1"/>
    <col min="1805" max="1805" width="42.88671875" style="1281" customWidth="1"/>
    <col min="1806" max="1806" width="6.109375" style="1281" customWidth="1"/>
    <col min="1807" max="2048" width="9" style="1281"/>
    <col min="2049" max="2049" width="1.6640625" style="1281" customWidth="1"/>
    <col min="2050" max="2050" width="2.6640625" style="1281" customWidth="1"/>
    <col min="2051" max="2051" width="12.6640625" style="1281" customWidth="1"/>
    <col min="2052" max="2052" width="1.6640625" style="1281" customWidth="1"/>
    <col min="2053" max="2053" width="0.88671875" style="1281" customWidth="1"/>
    <col min="2054" max="2054" width="2.6640625" style="1281" customWidth="1"/>
    <col min="2055" max="2055" width="14.109375" style="1281" customWidth="1"/>
    <col min="2056" max="2057" width="1.6640625" style="1281" customWidth="1"/>
    <col min="2058" max="2058" width="2.6640625" style="1281" customWidth="1"/>
    <col min="2059" max="2059" width="42.109375" style="1281" customWidth="1"/>
    <col min="2060" max="2060" width="12.6640625" style="1281" customWidth="1"/>
    <col min="2061" max="2061" width="42.88671875" style="1281" customWidth="1"/>
    <col min="2062" max="2062" width="6.109375" style="1281" customWidth="1"/>
    <col min="2063" max="2304" width="9" style="1281"/>
    <col min="2305" max="2305" width="1.6640625" style="1281" customWidth="1"/>
    <col min="2306" max="2306" width="2.6640625" style="1281" customWidth="1"/>
    <col min="2307" max="2307" width="12.6640625" style="1281" customWidth="1"/>
    <col min="2308" max="2308" width="1.6640625" style="1281" customWidth="1"/>
    <col min="2309" max="2309" width="0.88671875" style="1281" customWidth="1"/>
    <col min="2310" max="2310" width="2.6640625" style="1281" customWidth="1"/>
    <col min="2311" max="2311" width="14.109375" style="1281" customWidth="1"/>
    <col min="2312" max="2313" width="1.6640625" style="1281" customWidth="1"/>
    <col min="2314" max="2314" width="2.6640625" style="1281" customWidth="1"/>
    <col min="2315" max="2315" width="42.109375" style="1281" customWidth="1"/>
    <col min="2316" max="2316" width="12.6640625" style="1281" customWidth="1"/>
    <col min="2317" max="2317" width="42.88671875" style="1281" customWidth="1"/>
    <col min="2318" max="2318" width="6.109375" style="1281" customWidth="1"/>
    <col min="2319" max="2560" width="9" style="1281"/>
    <col min="2561" max="2561" width="1.6640625" style="1281" customWidth="1"/>
    <col min="2562" max="2562" width="2.6640625" style="1281" customWidth="1"/>
    <col min="2563" max="2563" width="12.6640625" style="1281" customWidth="1"/>
    <col min="2564" max="2564" width="1.6640625" style="1281" customWidth="1"/>
    <col min="2565" max="2565" width="0.88671875" style="1281" customWidth="1"/>
    <col min="2566" max="2566" width="2.6640625" style="1281" customWidth="1"/>
    <col min="2567" max="2567" width="14.109375" style="1281" customWidth="1"/>
    <col min="2568" max="2569" width="1.6640625" style="1281" customWidth="1"/>
    <col min="2570" max="2570" width="2.6640625" style="1281" customWidth="1"/>
    <col min="2571" max="2571" width="42.109375" style="1281" customWidth="1"/>
    <col min="2572" max="2572" width="12.6640625" style="1281" customWidth="1"/>
    <col min="2573" max="2573" width="42.88671875" style="1281" customWidth="1"/>
    <col min="2574" max="2574" width="6.109375" style="1281" customWidth="1"/>
    <col min="2575" max="2816" width="9" style="1281"/>
    <col min="2817" max="2817" width="1.6640625" style="1281" customWidth="1"/>
    <col min="2818" max="2818" width="2.6640625" style="1281" customWidth="1"/>
    <col min="2819" max="2819" width="12.6640625" style="1281" customWidth="1"/>
    <col min="2820" max="2820" width="1.6640625" style="1281" customWidth="1"/>
    <col min="2821" max="2821" width="0.88671875" style="1281" customWidth="1"/>
    <col min="2822" max="2822" width="2.6640625" style="1281" customWidth="1"/>
    <col min="2823" max="2823" width="14.109375" style="1281" customWidth="1"/>
    <col min="2824" max="2825" width="1.6640625" style="1281" customWidth="1"/>
    <col min="2826" max="2826" width="2.6640625" style="1281" customWidth="1"/>
    <col min="2827" max="2827" width="42.109375" style="1281" customWidth="1"/>
    <col min="2828" max="2828" width="12.6640625" style="1281" customWidth="1"/>
    <col min="2829" max="2829" width="42.88671875" style="1281" customWidth="1"/>
    <col min="2830" max="2830" width="6.109375" style="1281" customWidth="1"/>
    <col min="2831" max="3072" width="9" style="1281"/>
    <col min="3073" max="3073" width="1.6640625" style="1281" customWidth="1"/>
    <col min="3074" max="3074" width="2.6640625" style="1281" customWidth="1"/>
    <col min="3075" max="3075" width="12.6640625" style="1281" customWidth="1"/>
    <col min="3076" max="3076" width="1.6640625" style="1281" customWidth="1"/>
    <col min="3077" max="3077" width="0.88671875" style="1281" customWidth="1"/>
    <col min="3078" max="3078" width="2.6640625" style="1281" customWidth="1"/>
    <col min="3079" max="3079" width="14.109375" style="1281" customWidth="1"/>
    <col min="3080" max="3081" width="1.6640625" style="1281" customWidth="1"/>
    <col min="3082" max="3082" width="2.6640625" style="1281" customWidth="1"/>
    <col min="3083" max="3083" width="42.109375" style="1281" customWidth="1"/>
    <col min="3084" max="3084" width="12.6640625" style="1281" customWidth="1"/>
    <col min="3085" max="3085" width="42.88671875" style="1281" customWidth="1"/>
    <col min="3086" max="3086" width="6.109375" style="1281" customWidth="1"/>
    <col min="3087" max="3328" width="9" style="1281"/>
    <col min="3329" max="3329" width="1.6640625" style="1281" customWidth="1"/>
    <col min="3330" max="3330" width="2.6640625" style="1281" customWidth="1"/>
    <col min="3331" max="3331" width="12.6640625" style="1281" customWidth="1"/>
    <col min="3332" max="3332" width="1.6640625" style="1281" customWidth="1"/>
    <col min="3333" max="3333" width="0.88671875" style="1281" customWidth="1"/>
    <col min="3334" max="3334" width="2.6640625" style="1281" customWidth="1"/>
    <col min="3335" max="3335" width="14.109375" style="1281" customWidth="1"/>
    <col min="3336" max="3337" width="1.6640625" style="1281" customWidth="1"/>
    <col min="3338" max="3338" width="2.6640625" style="1281" customWidth="1"/>
    <col min="3339" max="3339" width="42.109375" style="1281" customWidth="1"/>
    <col min="3340" max="3340" width="12.6640625" style="1281" customWidth="1"/>
    <col min="3341" max="3341" width="42.88671875" style="1281" customWidth="1"/>
    <col min="3342" max="3342" width="6.109375" style="1281" customWidth="1"/>
    <col min="3343" max="3584" width="9" style="1281"/>
    <col min="3585" max="3585" width="1.6640625" style="1281" customWidth="1"/>
    <col min="3586" max="3586" width="2.6640625" style="1281" customWidth="1"/>
    <col min="3587" max="3587" width="12.6640625" style="1281" customWidth="1"/>
    <col min="3588" max="3588" width="1.6640625" style="1281" customWidth="1"/>
    <col min="3589" max="3589" width="0.88671875" style="1281" customWidth="1"/>
    <col min="3590" max="3590" width="2.6640625" style="1281" customWidth="1"/>
    <col min="3591" max="3591" width="14.109375" style="1281" customWidth="1"/>
    <col min="3592" max="3593" width="1.6640625" style="1281" customWidth="1"/>
    <col min="3594" max="3594" width="2.6640625" style="1281" customWidth="1"/>
    <col min="3595" max="3595" width="42.109375" style="1281" customWidth="1"/>
    <col min="3596" max="3596" width="12.6640625" style="1281" customWidth="1"/>
    <col min="3597" max="3597" width="42.88671875" style="1281" customWidth="1"/>
    <col min="3598" max="3598" width="6.109375" style="1281" customWidth="1"/>
    <col min="3599" max="3840" width="9" style="1281"/>
    <col min="3841" max="3841" width="1.6640625" style="1281" customWidth="1"/>
    <col min="3842" max="3842" width="2.6640625" style="1281" customWidth="1"/>
    <col min="3843" max="3843" width="12.6640625" style="1281" customWidth="1"/>
    <col min="3844" max="3844" width="1.6640625" style="1281" customWidth="1"/>
    <col min="3845" max="3845" width="0.88671875" style="1281" customWidth="1"/>
    <col min="3846" max="3846" width="2.6640625" style="1281" customWidth="1"/>
    <col min="3847" max="3847" width="14.109375" style="1281" customWidth="1"/>
    <col min="3848" max="3849" width="1.6640625" style="1281" customWidth="1"/>
    <col min="3850" max="3850" width="2.6640625" style="1281" customWidth="1"/>
    <col min="3851" max="3851" width="42.109375" style="1281" customWidth="1"/>
    <col min="3852" max="3852" width="12.6640625" style="1281" customWidth="1"/>
    <col min="3853" max="3853" width="42.88671875" style="1281" customWidth="1"/>
    <col min="3854" max="3854" width="6.109375" style="1281" customWidth="1"/>
    <col min="3855" max="4096" width="9" style="1281"/>
    <col min="4097" max="4097" width="1.6640625" style="1281" customWidth="1"/>
    <col min="4098" max="4098" width="2.6640625" style="1281" customWidth="1"/>
    <col min="4099" max="4099" width="12.6640625" style="1281" customWidth="1"/>
    <col min="4100" max="4100" width="1.6640625" style="1281" customWidth="1"/>
    <col min="4101" max="4101" width="0.88671875" style="1281" customWidth="1"/>
    <col min="4102" max="4102" width="2.6640625" style="1281" customWidth="1"/>
    <col min="4103" max="4103" width="14.109375" style="1281" customWidth="1"/>
    <col min="4104" max="4105" width="1.6640625" style="1281" customWidth="1"/>
    <col min="4106" max="4106" width="2.6640625" style="1281" customWidth="1"/>
    <col min="4107" max="4107" width="42.109375" style="1281" customWidth="1"/>
    <col min="4108" max="4108" width="12.6640625" style="1281" customWidth="1"/>
    <col min="4109" max="4109" width="42.88671875" style="1281" customWidth="1"/>
    <col min="4110" max="4110" width="6.109375" style="1281" customWidth="1"/>
    <col min="4111" max="4352" width="9" style="1281"/>
    <col min="4353" max="4353" width="1.6640625" style="1281" customWidth="1"/>
    <col min="4354" max="4354" width="2.6640625" style="1281" customWidth="1"/>
    <col min="4355" max="4355" width="12.6640625" style="1281" customWidth="1"/>
    <col min="4356" max="4356" width="1.6640625" style="1281" customWidth="1"/>
    <col min="4357" max="4357" width="0.88671875" style="1281" customWidth="1"/>
    <col min="4358" max="4358" width="2.6640625" style="1281" customWidth="1"/>
    <col min="4359" max="4359" width="14.109375" style="1281" customWidth="1"/>
    <col min="4360" max="4361" width="1.6640625" style="1281" customWidth="1"/>
    <col min="4362" max="4362" width="2.6640625" style="1281" customWidth="1"/>
    <col min="4363" max="4363" width="42.109375" style="1281" customWidth="1"/>
    <col min="4364" max="4364" width="12.6640625" style="1281" customWidth="1"/>
    <col min="4365" max="4365" width="42.88671875" style="1281" customWidth="1"/>
    <col min="4366" max="4366" width="6.109375" style="1281" customWidth="1"/>
    <col min="4367" max="4608" width="9" style="1281"/>
    <col min="4609" max="4609" width="1.6640625" style="1281" customWidth="1"/>
    <col min="4610" max="4610" width="2.6640625" style="1281" customWidth="1"/>
    <col min="4611" max="4611" width="12.6640625" style="1281" customWidth="1"/>
    <col min="4612" max="4612" width="1.6640625" style="1281" customWidth="1"/>
    <col min="4613" max="4613" width="0.88671875" style="1281" customWidth="1"/>
    <col min="4614" max="4614" width="2.6640625" style="1281" customWidth="1"/>
    <col min="4615" max="4615" width="14.109375" style="1281" customWidth="1"/>
    <col min="4616" max="4617" width="1.6640625" style="1281" customWidth="1"/>
    <col min="4618" max="4618" width="2.6640625" style="1281" customWidth="1"/>
    <col min="4619" max="4619" width="42.109375" style="1281" customWidth="1"/>
    <col min="4620" max="4620" width="12.6640625" style="1281" customWidth="1"/>
    <col min="4621" max="4621" width="42.88671875" style="1281" customWidth="1"/>
    <col min="4622" max="4622" width="6.109375" style="1281" customWidth="1"/>
    <col min="4623" max="4864" width="9" style="1281"/>
    <col min="4865" max="4865" width="1.6640625" style="1281" customWidth="1"/>
    <col min="4866" max="4866" width="2.6640625" style="1281" customWidth="1"/>
    <col min="4867" max="4867" width="12.6640625" style="1281" customWidth="1"/>
    <col min="4868" max="4868" width="1.6640625" style="1281" customWidth="1"/>
    <col min="4869" max="4869" width="0.88671875" style="1281" customWidth="1"/>
    <col min="4870" max="4870" width="2.6640625" style="1281" customWidth="1"/>
    <col min="4871" max="4871" width="14.109375" style="1281" customWidth="1"/>
    <col min="4872" max="4873" width="1.6640625" style="1281" customWidth="1"/>
    <col min="4874" max="4874" width="2.6640625" style="1281" customWidth="1"/>
    <col min="4875" max="4875" width="42.109375" style="1281" customWidth="1"/>
    <col min="4876" max="4876" width="12.6640625" style="1281" customWidth="1"/>
    <col min="4877" max="4877" width="42.88671875" style="1281" customWidth="1"/>
    <col min="4878" max="4878" width="6.109375" style="1281" customWidth="1"/>
    <col min="4879" max="5120" width="9" style="1281"/>
    <col min="5121" max="5121" width="1.6640625" style="1281" customWidth="1"/>
    <col min="5122" max="5122" width="2.6640625" style="1281" customWidth="1"/>
    <col min="5123" max="5123" width="12.6640625" style="1281" customWidth="1"/>
    <col min="5124" max="5124" width="1.6640625" style="1281" customWidth="1"/>
    <col min="5125" max="5125" width="0.88671875" style="1281" customWidth="1"/>
    <col min="5126" max="5126" width="2.6640625" style="1281" customWidth="1"/>
    <col min="5127" max="5127" width="14.109375" style="1281" customWidth="1"/>
    <col min="5128" max="5129" width="1.6640625" style="1281" customWidth="1"/>
    <col min="5130" max="5130" width="2.6640625" style="1281" customWidth="1"/>
    <col min="5131" max="5131" width="42.109375" style="1281" customWidth="1"/>
    <col min="5132" max="5132" width="12.6640625" style="1281" customWidth="1"/>
    <col min="5133" max="5133" width="42.88671875" style="1281" customWidth="1"/>
    <col min="5134" max="5134" width="6.109375" style="1281" customWidth="1"/>
    <col min="5135" max="5376" width="9" style="1281"/>
    <col min="5377" max="5377" width="1.6640625" style="1281" customWidth="1"/>
    <col min="5378" max="5378" width="2.6640625" style="1281" customWidth="1"/>
    <col min="5379" max="5379" width="12.6640625" style="1281" customWidth="1"/>
    <col min="5380" max="5380" width="1.6640625" style="1281" customWidth="1"/>
    <col min="5381" max="5381" width="0.88671875" style="1281" customWidth="1"/>
    <col min="5382" max="5382" width="2.6640625" style="1281" customWidth="1"/>
    <col min="5383" max="5383" width="14.109375" style="1281" customWidth="1"/>
    <col min="5384" max="5385" width="1.6640625" style="1281" customWidth="1"/>
    <col min="5386" max="5386" width="2.6640625" style="1281" customWidth="1"/>
    <col min="5387" max="5387" width="42.109375" style="1281" customWidth="1"/>
    <col min="5388" max="5388" width="12.6640625" style="1281" customWidth="1"/>
    <col min="5389" max="5389" width="42.88671875" style="1281" customWidth="1"/>
    <col min="5390" max="5390" width="6.109375" style="1281" customWidth="1"/>
    <col min="5391" max="5632" width="9" style="1281"/>
    <col min="5633" max="5633" width="1.6640625" style="1281" customWidth="1"/>
    <col min="5634" max="5634" width="2.6640625" style="1281" customWidth="1"/>
    <col min="5635" max="5635" width="12.6640625" style="1281" customWidth="1"/>
    <col min="5636" max="5636" width="1.6640625" style="1281" customWidth="1"/>
    <col min="5637" max="5637" width="0.88671875" style="1281" customWidth="1"/>
    <col min="5638" max="5638" width="2.6640625" style="1281" customWidth="1"/>
    <col min="5639" max="5639" width="14.109375" style="1281" customWidth="1"/>
    <col min="5640" max="5641" width="1.6640625" style="1281" customWidth="1"/>
    <col min="5642" max="5642" width="2.6640625" style="1281" customWidth="1"/>
    <col min="5643" max="5643" width="42.109375" style="1281" customWidth="1"/>
    <col min="5644" max="5644" width="12.6640625" style="1281" customWidth="1"/>
    <col min="5645" max="5645" width="42.88671875" style="1281" customWidth="1"/>
    <col min="5646" max="5646" width="6.109375" style="1281" customWidth="1"/>
    <col min="5647" max="5888" width="9" style="1281"/>
    <col min="5889" max="5889" width="1.6640625" style="1281" customWidth="1"/>
    <col min="5890" max="5890" width="2.6640625" style="1281" customWidth="1"/>
    <col min="5891" max="5891" width="12.6640625" style="1281" customWidth="1"/>
    <col min="5892" max="5892" width="1.6640625" style="1281" customWidth="1"/>
    <col min="5893" max="5893" width="0.88671875" style="1281" customWidth="1"/>
    <col min="5894" max="5894" width="2.6640625" style="1281" customWidth="1"/>
    <col min="5895" max="5895" width="14.109375" style="1281" customWidth="1"/>
    <col min="5896" max="5897" width="1.6640625" style="1281" customWidth="1"/>
    <col min="5898" max="5898" width="2.6640625" style="1281" customWidth="1"/>
    <col min="5899" max="5899" width="42.109375" style="1281" customWidth="1"/>
    <col min="5900" max="5900" width="12.6640625" style="1281" customWidth="1"/>
    <col min="5901" max="5901" width="42.88671875" style="1281" customWidth="1"/>
    <col min="5902" max="5902" width="6.109375" style="1281" customWidth="1"/>
    <col min="5903" max="6144" width="9" style="1281"/>
    <col min="6145" max="6145" width="1.6640625" style="1281" customWidth="1"/>
    <col min="6146" max="6146" width="2.6640625" style="1281" customWidth="1"/>
    <col min="6147" max="6147" width="12.6640625" style="1281" customWidth="1"/>
    <col min="6148" max="6148" width="1.6640625" style="1281" customWidth="1"/>
    <col min="6149" max="6149" width="0.88671875" style="1281" customWidth="1"/>
    <col min="6150" max="6150" width="2.6640625" style="1281" customWidth="1"/>
    <col min="6151" max="6151" width="14.109375" style="1281" customWidth="1"/>
    <col min="6152" max="6153" width="1.6640625" style="1281" customWidth="1"/>
    <col min="6154" max="6154" width="2.6640625" style="1281" customWidth="1"/>
    <col min="6155" max="6155" width="42.109375" style="1281" customWidth="1"/>
    <col min="6156" max="6156" width="12.6640625" style="1281" customWidth="1"/>
    <col min="6157" max="6157" width="42.88671875" style="1281" customWidth="1"/>
    <col min="6158" max="6158" width="6.109375" style="1281" customWidth="1"/>
    <col min="6159" max="6400" width="9" style="1281"/>
    <col min="6401" max="6401" width="1.6640625" style="1281" customWidth="1"/>
    <col min="6402" max="6402" width="2.6640625" style="1281" customWidth="1"/>
    <col min="6403" max="6403" width="12.6640625" style="1281" customWidth="1"/>
    <col min="6404" max="6404" width="1.6640625" style="1281" customWidth="1"/>
    <col min="6405" max="6405" width="0.88671875" style="1281" customWidth="1"/>
    <col min="6406" max="6406" width="2.6640625" style="1281" customWidth="1"/>
    <col min="6407" max="6407" width="14.109375" style="1281" customWidth="1"/>
    <col min="6408" max="6409" width="1.6640625" style="1281" customWidth="1"/>
    <col min="6410" max="6410" width="2.6640625" style="1281" customWidth="1"/>
    <col min="6411" max="6411" width="42.109375" style="1281" customWidth="1"/>
    <col min="6412" max="6412" width="12.6640625" style="1281" customWidth="1"/>
    <col min="6413" max="6413" width="42.88671875" style="1281" customWidth="1"/>
    <col min="6414" max="6414" width="6.109375" style="1281" customWidth="1"/>
    <col min="6415" max="6656" width="9" style="1281"/>
    <col min="6657" max="6657" width="1.6640625" style="1281" customWidth="1"/>
    <col min="6658" max="6658" width="2.6640625" style="1281" customWidth="1"/>
    <col min="6659" max="6659" width="12.6640625" style="1281" customWidth="1"/>
    <col min="6660" max="6660" width="1.6640625" style="1281" customWidth="1"/>
    <col min="6661" max="6661" width="0.88671875" style="1281" customWidth="1"/>
    <col min="6662" max="6662" width="2.6640625" style="1281" customWidth="1"/>
    <col min="6663" max="6663" width="14.109375" style="1281" customWidth="1"/>
    <col min="6664" max="6665" width="1.6640625" style="1281" customWidth="1"/>
    <col min="6666" max="6666" width="2.6640625" style="1281" customWidth="1"/>
    <col min="6667" max="6667" width="42.109375" style="1281" customWidth="1"/>
    <col min="6668" max="6668" width="12.6640625" style="1281" customWidth="1"/>
    <col min="6669" max="6669" width="42.88671875" style="1281" customWidth="1"/>
    <col min="6670" max="6670" width="6.109375" style="1281" customWidth="1"/>
    <col min="6671" max="6912" width="9" style="1281"/>
    <col min="6913" max="6913" width="1.6640625" style="1281" customWidth="1"/>
    <col min="6914" max="6914" width="2.6640625" style="1281" customWidth="1"/>
    <col min="6915" max="6915" width="12.6640625" style="1281" customWidth="1"/>
    <col min="6916" max="6916" width="1.6640625" style="1281" customWidth="1"/>
    <col min="6917" max="6917" width="0.88671875" style="1281" customWidth="1"/>
    <col min="6918" max="6918" width="2.6640625" style="1281" customWidth="1"/>
    <col min="6919" max="6919" width="14.109375" style="1281" customWidth="1"/>
    <col min="6920" max="6921" width="1.6640625" style="1281" customWidth="1"/>
    <col min="6922" max="6922" width="2.6640625" style="1281" customWidth="1"/>
    <col min="6923" max="6923" width="42.109375" style="1281" customWidth="1"/>
    <col min="6924" max="6924" width="12.6640625" style="1281" customWidth="1"/>
    <col min="6925" max="6925" width="42.88671875" style="1281" customWidth="1"/>
    <col min="6926" max="6926" width="6.109375" style="1281" customWidth="1"/>
    <col min="6927" max="7168" width="9" style="1281"/>
    <col min="7169" max="7169" width="1.6640625" style="1281" customWidth="1"/>
    <col min="7170" max="7170" width="2.6640625" style="1281" customWidth="1"/>
    <col min="7171" max="7171" width="12.6640625" style="1281" customWidth="1"/>
    <col min="7172" max="7172" width="1.6640625" style="1281" customWidth="1"/>
    <col min="7173" max="7173" width="0.88671875" style="1281" customWidth="1"/>
    <col min="7174" max="7174" width="2.6640625" style="1281" customWidth="1"/>
    <col min="7175" max="7175" width="14.109375" style="1281" customWidth="1"/>
    <col min="7176" max="7177" width="1.6640625" style="1281" customWidth="1"/>
    <col min="7178" max="7178" width="2.6640625" style="1281" customWidth="1"/>
    <col min="7179" max="7179" width="42.109375" style="1281" customWidth="1"/>
    <col min="7180" max="7180" width="12.6640625" style="1281" customWidth="1"/>
    <col min="7181" max="7181" width="42.88671875" style="1281" customWidth="1"/>
    <col min="7182" max="7182" width="6.109375" style="1281" customWidth="1"/>
    <col min="7183" max="7424" width="9" style="1281"/>
    <col min="7425" max="7425" width="1.6640625" style="1281" customWidth="1"/>
    <col min="7426" max="7426" width="2.6640625" style="1281" customWidth="1"/>
    <col min="7427" max="7427" width="12.6640625" style="1281" customWidth="1"/>
    <col min="7428" max="7428" width="1.6640625" style="1281" customWidth="1"/>
    <col min="7429" max="7429" width="0.88671875" style="1281" customWidth="1"/>
    <col min="7430" max="7430" width="2.6640625" style="1281" customWidth="1"/>
    <col min="7431" max="7431" width="14.109375" style="1281" customWidth="1"/>
    <col min="7432" max="7433" width="1.6640625" style="1281" customWidth="1"/>
    <col min="7434" max="7434" width="2.6640625" style="1281" customWidth="1"/>
    <col min="7435" max="7435" width="42.109375" style="1281" customWidth="1"/>
    <col min="7436" max="7436" width="12.6640625" style="1281" customWidth="1"/>
    <col min="7437" max="7437" width="42.88671875" style="1281" customWidth="1"/>
    <col min="7438" max="7438" width="6.109375" style="1281" customWidth="1"/>
    <col min="7439" max="7680" width="9" style="1281"/>
    <col min="7681" max="7681" width="1.6640625" style="1281" customWidth="1"/>
    <col min="7682" max="7682" width="2.6640625" style="1281" customWidth="1"/>
    <col min="7683" max="7683" width="12.6640625" style="1281" customWidth="1"/>
    <col min="7684" max="7684" width="1.6640625" style="1281" customWidth="1"/>
    <col min="7685" max="7685" width="0.88671875" style="1281" customWidth="1"/>
    <col min="7686" max="7686" width="2.6640625" style="1281" customWidth="1"/>
    <col min="7687" max="7687" width="14.109375" style="1281" customWidth="1"/>
    <col min="7688" max="7689" width="1.6640625" style="1281" customWidth="1"/>
    <col min="7690" max="7690" width="2.6640625" style="1281" customWidth="1"/>
    <col min="7691" max="7691" width="42.109375" style="1281" customWidth="1"/>
    <col min="7692" max="7692" width="12.6640625" style="1281" customWidth="1"/>
    <col min="7693" max="7693" width="42.88671875" style="1281" customWidth="1"/>
    <col min="7694" max="7694" width="6.109375" style="1281" customWidth="1"/>
    <col min="7695" max="7936" width="9" style="1281"/>
    <col min="7937" max="7937" width="1.6640625" style="1281" customWidth="1"/>
    <col min="7938" max="7938" width="2.6640625" style="1281" customWidth="1"/>
    <col min="7939" max="7939" width="12.6640625" style="1281" customWidth="1"/>
    <col min="7940" max="7940" width="1.6640625" style="1281" customWidth="1"/>
    <col min="7941" max="7941" width="0.88671875" style="1281" customWidth="1"/>
    <col min="7942" max="7942" width="2.6640625" style="1281" customWidth="1"/>
    <col min="7943" max="7943" width="14.109375" style="1281" customWidth="1"/>
    <col min="7944" max="7945" width="1.6640625" style="1281" customWidth="1"/>
    <col min="7946" max="7946" width="2.6640625" style="1281" customWidth="1"/>
    <col min="7947" max="7947" width="42.109375" style="1281" customWidth="1"/>
    <col min="7948" max="7948" width="12.6640625" style="1281" customWidth="1"/>
    <col min="7949" max="7949" width="42.88671875" style="1281" customWidth="1"/>
    <col min="7950" max="7950" width="6.109375" style="1281" customWidth="1"/>
    <col min="7951" max="8192" width="9" style="1281"/>
    <col min="8193" max="8193" width="1.6640625" style="1281" customWidth="1"/>
    <col min="8194" max="8194" width="2.6640625" style="1281" customWidth="1"/>
    <col min="8195" max="8195" width="12.6640625" style="1281" customWidth="1"/>
    <col min="8196" max="8196" width="1.6640625" style="1281" customWidth="1"/>
    <col min="8197" max="8197" width="0.88671875" style="1281" customWidth="1"/>
    <col min="8198" max="8198" width="2.6640625" style="1281" customWidth="1"/>
    <col min="8199" max="8199" width="14.109375" style="1281" customWidth="1"/>
    <col min="8200" max="8201" width="1.6640625" style="1281" customWidth="1"/>
    <col min="8202" max="8202" width="2.6640625" style="1281" customWidth="1"/>
    <col min="8203" max="8203" width="42.109375" style="1281" customWidth="1"/>
    <col min="8204" max="8204" width="12.6640625" style="1281" customWidth="1"/>
    <col min="8205" max="8205" width="42.88671875" style="1281" customWidth="1"/>
    <col min="8206" max="8206" width="6.109375" style="1281" customWidth="1"/>
    <col min="8207" max="8448" width="9" style="1281"/>
    <col min="8449" max="8449" width="1.6640625" style="1281" customWidth="1"/>
    <col min="8450" max="8450" width="2.6640625" style="1281" customWidth="1"/>
    <col min="8451" max="8451" width="12.6640625" style="1281" customWidth="1"/>
    <col min="8452" max="8452" width="1.6640625" style="1281" customWidth="1"/>
    <col min="8453" max="8453" width="0.88671875" style="1281" customWidth="1"/>
    <col min="8454" max="8454" width="2.6640625" style="1281" customWidth="1"/>
    <col min="8455" max="8455" width="14.109375" style="1281" customWidth="1"/>
    <col min="8456" max="8457" width="1.6640625" style="1281" customWidth="1"/>
    <col min="8458" max="8458" width="2.6640625" style="1281" customWidth="1"/>
    <col min="8459" max="8459" width="42.109375" style="1281" customWidth="1"/>
    <col min="8460" max="8460" width="12.6640625" style="1281" customWidth="1"/>
    <col min="8461" max="8461" width="42.88671875" style="1281" customWidth="1"/>
    <col min="8462" max="8462" width="6.109375" style="1281" customWidth="1"/>
    <col min="8463" max="8704" width="9" style="1281"/>
    <col min="8705" max="8705" width="1.6640625" style="1281" customWidth="1"/>
    <col min="8706" max="8706" width="2.6640625" style="1281" customWidth="1"/>
    <col min="8707" max="8707" width="12.6640625" style="1281" customWidth="1"/>
    <col min="8708" max="8708" width="1.6640625" style="1281" customWidth="1"/>
    <col min="8709" max="8709" width="0.88671875" style="1281" customWidth="1"/>
    <col min="8710" max="8710" width="2.6640625" style="1281" customWidth="1"/>
    <col min="8711" max="8711" width="14.109375" style="1281" customWidth="1"/>
    <col min="8712" max="8713" width="1.6640625" style="1281" customWidth="1"/>
    <col min="8714" max="8714" width="2.6640625" style="1281" customWidth="1"/>
    <col min="8715" max="8715" width="42.109375" style="1281" customWidth="1"/>
    <col min="8716" max="8716" width="12.6640625" style="1281" customWidth="1"/>
    <col min="8717" max="8717" width="42.88671875" style="1281" customWidth="1"/>
    <col min="8718" max="8718" width="6.109375" style="1281" customWidth="1"/>
    <col min="8719" max="8960" width="9" style="1281"/>
    <col min="8961" max="8961" width="1.6640625" style="1281" customWidth="1"/>
    <col min="8962" max="8962" width="2.6640625" style="1281" customWidth="1"/>
    <col min="8963" max="8963" width="12.6640625" style="1281" customWidth="1"/>
    <col min="8964" max="8964" width="1.6640625" style="1281" customWidth="1"/>
    <col min="8965" max="8965" width="0.88671875" style="1281" customWidth="1"/>
    <col min="8966" max="8966" width="2.6640625" style="1281" customWidth="1"/>
    <col min="8967" max="8967" width="14.109375" style="1281" customWidth="1"/>
    <col min="8968" max="8969" width="1.6640625" style="1281" customWidth="1"/>
    <col min="8970" max="8970" width="2.6640625" style="1281" customWidth="1"/>
    <col min="8971" max="8971" width="42.109375" style="1281" customWidth="1"/>
    <col min="8972" max="8972" width="12.6640625" style="1281" customWidth="1"/>
    <col min="8973" max="8973" width="42.88671875" style="1281" customWidth="1"/>
    <col min="8974" max="8974" width="6.109375" style="1281" customWidth="1"/>
    <col min="8975" max="9216" width="9" style="1281"/>
    <col min="9217" max="9217" width="1.6640625" style="1281" customWidth="1"/>
    <col min="9218" max="9218" width="2.6640625" style="1281" customWidth="1"/>
    <col min="9219" max="9219" width="12.6640625" style="1281" customWidth="1"/>
    <col min="9220" max="9220" width="1.6640625" style="1281" customWidth="1"/>
    <col min="9221" max="9221" width="0.88671875" style="1281" customWidth="1"/>
    <col min="9222" max="9222" width="2.6640625" style="1281" customWidth="1"/>
    <col min="9223" max="9223" width="14.109375" style="1281" customWidth="1"/>
    <col min="9224" max="9225" width="1.6640625" style="1281" customWidth="1"/>
    <col min="9226" max="9226" width="2.6640625" style="1281" customWidth="1"/>
    <col min="9227" max="9227" width="42.109375" style="1281" customWidth="1"/>
    <col min="9228" max="9228" width="12.6640625" style="1281" customWidth="1"/>
    <col min="9229" max="9229" width="42.88671875" style="1281" customWidth="1"/>
    <col min="9230" max="9230" width="6.109375" style="1281" customWidth="1"/>
    <col min="9231" max="9472" width="9" style="1281"/>
    <col min="9473" max="9473" width="1.6640625" style="1281" customWidth="1"/>
    <col min="9474" max="9474" width="2.6640625" style="1281" customWidth="1"/>
    <col min="9475" max="9475" width="12.6640625" style="1281" customWidth="1"/>
    <col min="9476" max="9476" width="1.6640625" style="1281" customWidth="1"/>
    <col min="9477" max="9477" width="0.88671875" style="1281" customWidth="1"/>
    <col min="9478" max="9478" width="2.6640625" style="1281" customWidth="1"/>
    <col min="9479" max="9479" width="14.109375" style="1281" customWidth="1"/>
    <col min="9480" max="9481" width="1.6640625" style="1281" customWidth="1"/>
    <col min="9482" max="9482" width="2.6640625" style="1281" customWidth="1"/>
    <col min="9483" max="9483" width="42.109375" style="1281" customWidth="1"/>
    <col min="9484" max="9484" width="12.6640625" style="1281" customWidth="1"/>
    <col min="9485" max="9485" width="42.88671875" style="1281" customWidth="1"/>
    <col min="9486" max="9486" width="6.109375" style="1281" customWidth="1"/>
    <col min="9487" max="9728" width="9" style="1281"/>
    <col min="9729" max="9729" width="1.6640625" style="1281" customWidth="1"/>
    <col min="9730" max="9730" width="2.6640625" style="1281" customWidth="1"/>
    <col min="9731" max="9731" width="12.6640625" style="1281" customWidth="1"/>
    <col min="9732" max="9732" width="1.6640625" style="1281" customWidth="1"/>
    <col min="9733" max="9733" width="0.88671875" style="1281" customWidth="1"/>
    <col min="9734" max="9734" width="2.6640625" style="1281" customWidth="1"/>
    <col min="9735" max="9735" width="14.109375" style="1281" customWidth="1"/>
    <col min="9736" max="9737" width="1.6640625" style="1281" customWidth="1"/>
    <col min="9738" max="9738" width="2.6640625" style="1281" customWidth="1"/>
    <col min="9739" max="9739" width="42.109375" style="1281" customWidth="1"/>
    <col min="9740" max="9740" width="12.6640625" style="1281" customWidth="1"/>
    <col min="9741" max="9741" width="42.88671875" style="1281" customWidth="1"/>
    <col min="9742" max="9742" width="6.109375" style="1281" customWidth="1"/>
    <col min="9743" max="9984" width="9" style="1281"/>
    <col min="9985" max="9985" width="1.6640625" style="1281" customWidth="1"/>
    <col min="9986" max="9986" width="2.6640625" style="1281" customWidth="1"/>
    <col min="9987" max="9987" width="12.6640625" style="1281" customWidth="1"/>
    <col min="9988" max="9988" width="1.6640625" style="1281" customWidth="1"/>
    <col min="9989" max="9989" width="0.88671875" style="1281" customWidth="1"/>
    <col min="9990" max="9990" width="2.6640625" style="1281" customWidth="1"/>
    <col min="9991" max="9991" width="14.109375" style="1281" customWidth="1"/>
    <col min="9992" max="9993" width="1.6640625" style="1281" customWidth="1"/>
    <col min="9994" max="9994" width="2.6640625" style="1281" customWidth="1"/>
    <col min="9995" max="9995" width="42.109375" style="1281" customWidth="1"/>
    <col min="9996" max="9996" width="12.6640625" style="1281" customWidth="1"/>
    <col min="9997" max="9997" width="42.88671875" style="1281" customWidth="1"/>
    <col min="9998" max="9998" width="6.109375" style="1281" customWidth="1"/>
    <col min="9999" max="10240" width="9" style="1281"/>
    <col min="10241" max="10241" width="1.6640625" style="1281" customWidth="1"/>
    <col min="10242" max="10242" width="2.6640625" style="1281" customWidth="1"/>
    <col min="10243" max="10243" width="12.6640625" style="1281" customWidth="1"/>
    <col min="10244" max="10244" width="1.6640625" style="1281" customWidth="1"/>
    <col min="10245" max="10245" width="0.88671875" style="1281" customWidth="1"/>
    <col min="10246" max="10246" width="2.6640625" style="1281" customWidth="1"/>
    <col min="10247" max="10247" width="14.109375" style="1281" customWidth="1"/>
    <col min="10248" max="10249" width="1.6640625" style="1281" customWidth="1"/>
    <col min="10250" max="10250" width="2.6640625" style="1281" customWidth="1"/>
    <col min="10251" max="10251" width="42.109375" style="1281" customWidth="1"/>
    <col min="10252" max="10252" width="12.6640625" style="1281" customWidth="1"/>
    <col min="10253" max="10253" width="42.88671875" style="1281" customWidth="1"/>
    <col min="10254" max="10254" width="6.109375" style="1281" customWidth="1"/>
    <col min="10255" max="10496" width="9" style="1281"/>
    <col min="10497" max="10497" width="1.6640625" style="1281" customWidth="1"/>
    <col min="10498" max="10498" width="2.6640625" style="1281" customWidth="1"/>
    <col min="10499" max="10499" width="12.6640625" style="1281" customWidth="1"/>
    <col min="10500" max="10500" width="1.6640625" style="1281" customWidth="1"/>
    <col min="10501" max="10501" width="0.88671875" style="1281" customWidth="1"/>
    <col min="10502" max="10502" width="2.6640625" style="1281" customWidth="1"/>
    <col min="10503" max="10503" width="14.109375" style="1281" customWidth="1"/>
    <col min="10504" max="10505" width="1.6640625" style="1281" customWidth="1"/>
    <col min="10506" max="10506" width="2.6640625" style="1281" customWidth="1"/>
    <col min="10507" max="10507" width="42.109375" style="1281" customWidth="1"/>
    <col min="10508" max="10508" width="12.6640625" style="1281" customWidth="1"/>
    <col min="10509" max="10509" width="42.88671875" style="1281" customWidth="1"/>
    <col min="10510" max="10510" width="6.109375" style="1281" customWidth="1"/>
    <col min="10511" max="10752" width="9" style="1281"/>
    <col min="10753" max="10753" width="1.6640625" style="1281" customWidth="1"/>
    <col min="10754" max="10754" width="2.6640625" style="1281" customWidth="1"/>
    <col min="10755" max="10755" width="12.6640625" style="1281" customWidth="1"/>
    <col min="10756" max="10756" width="1.6640625" style="1281" customWidth="1"/>
    <col min="10757" max="10757" width="0.88671875" style="1281" customWidth="1"/>
    <col min="10758" max="10758" width="2.6640625" style="1281" customWidth="1"/>
    <col min="10759" max="10759" width="14.109375" style="1281" customWidth="1"/>
    <col min="10760" max="10761" width="1.6640625" style="1281" customWidth="1"/>
    <col min="10762" max="10762" width="2.6640625" style="1281" customWidth="1"/>
    <col min="10763" max="10763" width="42.109375" style="1281" customWidth="1"/>
    <col min="10764" max="10764" width="12.6640625" style="1281" customWidth="1"/>
    <col min="10765" max="10765" width="42.88671875" style="1281" customWidth="1"/>
    <col min="10766" max="10766" width="6.109375" style="1281" customWidth="1"/>
    <col min="10767" max="11008" width="9" style="1281"/>
    <col min="11009" max="11009" width="1.6640625" style="1281" customWidth="1"/>
    <col min="11010" max="11010" width="2.6640625" style="1281" customWidth="1"/>
    <col min="11011" max="11011" width="12.6640625" style="1281" customWidth="1"/>
    <col min="11012" max="11012" width="1.6640625" style="1281" customWidth="1"/>
    <col min="11013" max="11013" width="0.88671875" style="1281" customWidth="1"/>
    <col min="11014" max="11014" width="2.6640625" style="1281" customWidth="1"/>
    <col min="11015" max="11015" width="14.109375" style="1281" customWidth="1"/>
    <col min="11016" max="11017" width="1.6640625" style="1281" customWidth="1"/>
    <col min="11018" max="11018" width="2.6640625" style="1281" customWidth="1"/>
    <col min="11019" max="11019" width="42.109375" style="1281" customWidth="1"/>
    <col min="11020" max="11020" width="12.6640625" style="1281" customWidth="1"/>
    <col min="11021" max="11021" width="42.88671875" style="1281" customWidth="1"/>
    <col min="11022" max="11022" width="6.109375" style="1281" customWidth="1"/>
    <col min="11023" max="11264" width="9" style="1281"/>
    <col min="11265" max="11265" width="1.6640625" style="1281" customWidth="1"/>
    <col min="11266" max="11266" width="2.6640625" style="1281" customWidth="1"/>
    <col min="11267" max="11267" width="12.6640625" style="1281" customWidth="1"/>
    <col min="11268" max="11268" width="1.6640625" style="1281" customWidth="1"/>
    <col min="11269" max="11269" width="0.88671875" style="1281" customWidth="1"/>
    <col min="11270" max="11270" width="2.6640625" style="1281" customWidth="1"/>
    <col min="11271" max="11271" width="14.109375" style="1281" customWidth="1"/>
    <col min="11272" max="11273" width="1.6640625" style="1281" customWidth="1"/>
    <col min="11274" max="11274" width="2.6640625" style="1281" customWidth="1"/>
    <col min="11275" max="11275" width="42.109375" style="1281" customWidth="1"/>
    <col min="11276" max="11276" width="12.6640625" style="1281" customWidth="1"/>
    <col min="11277" max="11277" width="42.88671875" style="1281" customWidth="1"/>
    <col min="11278" max="11278" width="6.109375" style="1281" customWidth="1"/>
    <col min="11279" max="11520" width="9" style="1281"/>
    <col min="11521" max="11521" width="1.6640625" style="1281" customWidth="1"/>
    <col min="11522" max="11522" width="2.6640625" style="1281" customWidth="1"/>
    <col min="11523" max="11523" width="12.6640625" style="1281" customWidth="1"/>
    <col min="11524" max="11524" width="1.6640625" style="1281" customWidth="1"/>
    <col min="11525" max="11525" width="0.88671875" style="1281" customWidth="1"/>
    <col min="11526" max="11526" width="2.6640625" style="1281" customWidth="1"/>
    <col min="11527" max="11527" width="14.109375" style="1281" customWidth="1"/>
    <col min="11528" max="11529" width="1.6640625" style="1281" customWidth="1"/>
    <col min="11530" max="11530" width="2.6640625" style="1281" customWidth="1"/>
    <col min="11531" max="11531" width="42.109375" style="1281" customWidth="1"/>
    <col min="11532" max="11532" width="12.6640625" style="1281" customWidth="1"/>
    <col min="11533" max="11533" width="42.88671875" style="1281" customWidth="1"/>
    <col min="11534" max="11534" width="6.109375" style="1281" customWidth="1"/>
    <col min="11535" max="11776" width="9" style="1281"/>
    <col min="11777" max="11777" width="1.6640625" style="1281" customWidth="1"/>
    <col min="11778" max="11778" width="2.6640625" style="1281" customWidth="1"/>
    <col min="11779" max="11779" width="12.6640625" style="1281" customWidth="1"/>
    <col min="11780" max="11780" width="1.6640625" style="1281" customWidth="1"/>
    <col min="11781" max="11781" width="0.88671875" style="1281" customWidth="1"/>
    <col min="11782" max="11782" width="2.6640625" style="1281" customWidth="1"/>
    <col min="11783" max="11783" width="14.109375" style="1281" customWidth="1"/>
    <col min="11784" max="11785" width="1.6640625" style="1281" customWidth="1"/>
    <col min="11786" max="11786" width="2.6640625" style="1281" customWidth="1"/>
    <col min="11787" max="11787" width="42.109375" style="1281" customWidth="1"/>
    <col min="11788" max="11788" width="12.6640625" style="1281" customWidth="1"/>
    <col min="11789" max="11789" width="42.88671875" style="1281" customWidth="1"/>
    <col min="11790" max="11790" width="6.109375" style="1281" customWidth="1"/>
    <col min="11791" max="12032" width="9" style="1281"/>
    <col min="12033" max="12033" width="1.6640625" style="1281" customWidth="1"/>
    <col min="12034" max="12034" width="2.6640625" style="1281" customWidth="1"/>
    <col min="12035" max="12035" width="12.6640625" style="1281" customWidth="1"/>
    <col min="12036" max="12036" width="1.6640625" style="1281" customWidth="1"/>
    <col min="12037" max="12037" width="0.88671875" style="1281" customWidth="1"/>
    <col min="12038" max="12038" width="2.6640625" style="1281" customWidth="1"/>
    <col min="12039" max="12039" width="14.109375" style="1281" customWidth="1"/>
    <col min="12040" max="12041" width="1.6640625" style="1281" customWidth="1"/>
    <col min="12042" max="12042" width="2.6640625" style="1281" customWidth="1"/>
    <col min="12043" max="12043" width="42.109375" style="1281" customWidth="1"/>
    <col min="12044" max="12044" width="12.6640625" style="1281" customWidth="1"/>
    <col min="12045" max="12045" width="42.88671875" style="1281" customWidth="1"/>
    <col min="12046" max="12046" width="6.109375" style="1281" customWidth="1"/>
    <col min="12047" max="12288" width="9" style="1281"/>
    <col min="12289" max="12289" width="1.6640625" style="1281" customWidth="1"/>
    <col min="12290" max="12290" width="2.6640625" style="1281" customWidth="1"/>
    <col min="12291" max="12291" width="12.6640625" style="1281" customWidth="1"/>
    <col min="12292" max="12292" width="1.6640625" style="1281" customWidth="1"/>
    <col min="12293" max="12293" width="0.88671875" style="1281" customWidth="1"/>
    <col min="12294" max="12294" width="2.6640625" style="1281" customWidth="1"/>
    <col min="12295" max="12295" width="14.109375" style="1281" customWidth="1"/>
    <col min="12296" max="12297" width="1.6640625" style="1281" customWidth="1"/>
    <col min="12298" max="12298" width="2.6640625" style="1281" customWidth="1"/>
    <col min="12299" max="12299" width="42.109375" style="1281" customWidth="1"/>
    <col min="12300" max="12300" width="12.6640625" style="1281" customWidth="1"/>
    <col min="12301" max="12301" width="42.88671875" style="1281" customWidth="1"/>
    <col min="12302" max="12302" width="6.109375" style="1281" customWidth="1"/>
    <col min="12303" max="12544" width="9" style="1281"/>
    <col min="12545" max="12545" width="1.6640625" style="1281" customWidth="1"/>
    <col min="12546" max="12546" width="2.6640625" style="1281" customWidth="1"/>
    <col min="12547" max="12547" width="12.6640625" style="1281" customWidth="1"/>
    <col min="12548" max="12548" width="1.6640625" style="1281" customWidth="1"/>
    <col min="12549" max="12549" width="0.88671875" style="1281" customWidth="1"/>
    <col min="12550" max="12550" width="2.6640625" style="1281" customWidth="1"/>
    <col min="12551" max="12551" width="14.109375" style="1281" customWidth="1"/>
    <col min="12552" max="12553" width="1.6640625" style="1281" customWidth="1"/>
    <col min="12554" max="12554" width="2.6640625" style="1281" customWidth="1"/>
    <col min="12555" max="12555" width="42.109375" style="1281" customWidth="1"/>
    <col min="12556" max="12556" width="12.6640625" style="1281" customWidth="1"/>
    <col min="12557" max="12557" width="42.88671875" style="1281" customWidth="1"/>
    <col min="12558" max="12558" width="6.109375" style="1281" customWidth="1"/>
    <col min="12559" max="12800" width="9" style="1281"/>
    <col min="12801" max="12801" width="1.6640625" style="1281" customWidth="1"/>
    <col min="12802" max="12802" width="2.6640625" style="1281" customWidth="1"/>
    <col min="12803" max="12803" width="12.6640625" style="1281" customWidth="1"/>
    <col min="12804" max="12804" width="1.6640625" style="1281" customWidth="1"/>
    <col min="12805" max="12805" width="0.88671875" style="1281" customWidth="1"/>
    <col min="12806" max="12806" width="2.6640625" style="1281" customWidth="1"/>
    <col min="12807" max="12807" width="14.109375" style="1281" customWidth="1"/>
    <col min="12808" max="12809" width="1.6640625" style="1281" customWidth="1"/>
    <col min="12810" max="12810" width="2.6640625" style="1281" customWidth="1"/>
    <col min="12811" max="12811" width="42.109375" style="1281" customWidth="1"/>
    <col min="12812" max="12812" width="12.6640625" style="1281" customWidth="1"/>
    <col min="12813" max="12813" width="42.88671875" style="1281" customWidth="1"/>
    <col min="12814" max="12814" width="6.109375" style="1281" customWidth="1"/>
    <col min="12815" max="13056" width="9" style="1281"/>
    <col min="13057" max="13057" width="1.6640625" style="1281" customWidth="1"/>
    <col min="13058" max="13058" width="2.6640625" style="1281" customWidth="1"/>
    <col min="13059" max="13059" width="12.6640625" style="1281" customWidth="1"/>
    <col min="13060" max="13060" width="1.6640625" style="1281" customWidth="1"/>
    <col min="13061" max="13061" width="0.88671875" style="1281" customWidth="1"/>
    <col min="13062" max="13062" width="2.6640625" style="1281" customWidth="1"/>
    <col min="13063" max="13063" width="14.109375" style="1281" customWidth="1"/>
    <col min="13064" max="13065" width="1.6640625" style="1281" customWidth="1"/>
    <col min="13066" max="13066" width="2.6640625" style="1281" customWidth="1"/>
    <col min="13067" max="13067" width="42.109375" style="1281" customWidth="1"/>
    <col min="13068" max="13068" width="12.6640625" style="1281" customWidth="1"/>
    <col min="13069" max="13069" width="42.88671875" style="1281" customWidth="1"/>
    <col min="13070" max="13070" width="6.109375" style="1281" customWidth="1"/>
    <col min="13071" max="13312" width="9" style="1281"/>
    <col min="13313" max="13313" width="1.6640625" style="1281" customWidth="1"/>
    <col min="13314" max="13314" width="2.6640625" style="1281" customWidth="1"/>
    <col min="13315" max="13315" width="12.6640625" style="1281" customWidth="1"/>
    <col min="13316" max="13316" width="1.6640625" style="1281" customWidth="1"/>
    <col min="13317" max="13317" width="0.88671875" style="1281" customWidth="1"/>
    <col min="13318" max="13318" width="2.6640625" style="1281" customWidth="1"/>
    <col min="13319" max="13319" width="14.109375" style="1281" customWidth="1"/>
    <col min="13320" max="13321" width="1.6640625" style="1281" customWidth="1"/>
    <col min="13322" max="13322" width="2.6640625" style="1281" customWidth="1"/>
    <col min="13323" max="13323" width="42.109375" style="1281" customWidth="1"/>
    <col min="13324" max="13324" width="12.6640625" style="1281" customWidth="1"/>
    <col min="13325" max="13325" width="42.88671875" style="1281" customWidth="1"/>
    <col min="13326" max="13326" width="6.109375" style="1281" customWidth="1"/>
    <col min="13327" max="13568" width="9" style="1281"/>
    <col min="13569" max="13569" width="1.6640625" style="1281" customWidth="1"/>
    <col min="13570" max="13570" width="2.6640625" style="1281" customWidth="1"/>
    <col min="13571" max="13571" width="12.6640625" style="1281" customWidth="1"/>
    <col min="13572" max="13572" width="1.6640625" style="1281" customWidth="1"/>
    <col min="13573" max="13573" width="0.88671875" style="1281" customWidth="1"/>
    <col min="13574" max="13574" width="2.6640625" style="1281" customWidth="1"/>
    <col min="13575" max="13575" width="14.109375" style="1281" customWidth="1"/>
    <col min="13576" max="13577" width="1.6640625" style="1281" customWidth="1"/>
    <col min="13578" max="13578" width="2.6640625" style="1281" customWidth="1"/>
    <col min="13579" max="13579" width="42.109375" style="1281" customWidth="1"/>
    <col min="13580" max="13580" width="12.6640625" style="1281" customWidth="1"/>
    <col min="13581" max="13581" width="42.88671875" style="1281" customWidth="1"/>
    <col min="13582" max="13582" width="6.109375" style="1281" customWidth="1"/>
    <col min="13583" max="13824" width="9" style="1281"/>
    <col min="13825" max="13825" width="1.6640625" style="1281" customWidth="1"/>
    <col min="13826" max="13826" width="2.6640625" style="1281" customWidth="1"/>
    <col min="13827" max="13827" width="12.6640625" style="1281" customWidth="1"/>
    <col min="13828" max="13828" width="1.6640625" style="1281" customWidth="1"/>
    <col min="13829" max="13829" width="0.88671875" style="1281" customWidth="1"/>
    <col min="13830" max="13830" width="2.6640625" style="1281" customWidth="1"/>
    <col min="13831" max="13831" width="14.109375" style="1281" customWidth="1"/>
    <col min="13832" max="13833" width="1.6640625" style="1281" customWidth="1"/>
    <col min="13834" max="13834" width="2.6640625" style="1281" customWidth="1"/>
    <col min="13835" max="13835" width="42.109375" style="1281" customWidth="1"/>
    <col min="13836" max="13836" width="12.6640625" style="1281" customWidth="1"/>
    <col min="13837" max="13837" width="42.88671875" style="1281" customWidth="1"/>
    <col min="13838" max="13838" width="6.109375" style="1281" customWidth="1"/>
    <col min="13839" max="14080" width="9" style="1281"/>
    <col min="14081" max="14081" width="1.6640625" style="1281" customWidth="1"/>
    <col min="14082" max="14082" width="2.6640625" style="1281" customWidth="1"/>
    <col min="14083" max="14083" width="12.6640625" style="1281" customWidth="1"/>
    <col min="14084" max="14084" width="1.6640625" style="1281" customWidth="1"/>
    <col min="14085" max="14085" width="0.88671875" style="1281" customWidth="1"/>
    <col min="14086" max="14086" width="2.6640625" style="1281" customWidth="1"/>
    <col min="14087" max="14087" width="14.109375" style="1281" customWidth="1"/>
    <col min="14088" max="14089" width="1.6640625" style="1281" customWidth="1"/>
    <col min="14090" max="14090" width="2.6640625" style="1281" customWidth="1"/>
    <col min="14091" max="14091" width="42.109375" style="1281" customWidth="1"/>
    <col min="14092" max="14092" width="12.6640625" style="1281" customWidth="1"/>
    <col min="14093" max="14093" width="42.88671875" style="1281" customWidth="1"/>
    <col min="14094" max="14094" width="6.109375" style="1281" customWidth="1"/>
    <col min="14095" max="14336" width="9" style="1281"/>
    <col min="14337" max="14337" width="1.6640625" style="1281" customWidth="1"/>
    <col min="14338" max="14338" width="2.6640625" style="1281" customWidth="1"/>
    <col min="14339" max="14339" width="12.6640625" style="1281" customWidth="1"/>
    <col min="14340" max="14340" width="1.6640625" style="1281" customWidth="1"/>
    <col min="14341" max="14341" width="0.88671875" style="1281" customWidth="1"/>
    <col min="14342" max="14342" width="2.6640625" style="1281" customWidth="1"/>
    <col min="14343" max="14343" width="14.109375" style="1281" customWidth="1"/>
    <col min="14344" max="14345" width="1.6640625" style="1281" customWidth="1"/>
    <col min="14346" max="14346" width="2.6640625" style="1281" customWidth="1"/>
    <col min="14347" max="14347" width="42.109375" style="1281" customWidth="1"/>
    <col min="14348" max="14348" width="12.6640625" style="1281" customWidth="1"/>
    <col min="14349" max="14349" width="42.88671875" style="1281" customWidth="1"/>
    <col min="14350" max="14350" width="6.109375" style="1281" customWidth="1"/>
    <col min="14351" max="14592" width="9" style="1281"/>
    <col min="14593" max="14593" width="1.6640625" style="1281" customWidth="1"/>
    <col min="14594" max="14594" width="2.6640625" style="1281" customWidth="1"/>
    <col min="14595" max="14595" width="12.6640625" style="1281" customWidth="1"/>
    <col min="14596" max="14596" width="1.6640625" style="1281" customWidth="1"/>
    <col min="14597" max="14597" width="0.88671875" style="1281" customWidth="1"/>
    <col min="14598" max="14598" width="2.6640625" style="1281" customWidth="1"/>
    <col min="14599" max="14599" width="14.109375" style="1281" customWidth="1"/>
    <col min="14600" max="14601" width="1.6640625" style="1281" customWidth="1"/>
    <col min="14602" max="14602" width="2.6640625" style="1281" customWidth="1"/>
    <col min="14603" max="14603" width="42.109375" style="1281" customWidth="1"/>
    <col min="14604" max="14604" width="12.6640625" style="1281" customWidth="1"/>
    <col min="14605" max="14605" width="42.88671875" style="1281" customWidth="1"/>
    <col min="14606" max="14606" width="6.109375" style="1281" customWidth="1"/>
    <col min="14607" max="14848" width="9" style="1281"/>
    <col min="14849" max="14849" width="1.6640625" style="1281" customWidth="1"/>
    <col min="14850" max="14850" width="2.6640625" style="1281" customWidth="1"/>
    <col min="14851" max="14851" width="12.6640625" style="1281" customWidth="1"/>
    <col min="14852" max="14852" width="1.6640625" style="1281" customWidth="1"/>
    <col min="14853" max="14853" width="0.88671875" style="1281" customWidth="1"/>
    <col min="14854" max="14854" width="2.6640625" style="1281" customWidth="1"/>
    <col min="14855" max="14855" width="14.109375" style="1281" customWidth="1"/>
    <col min="14856" max="14857" width="1.6640625" style="1281" customWidth="1"/>
    <col min="14858" max="14858" width="2.6640625" style="1281" customWidth="1"/>
    <col min="14859" max="14859" width="42.109375" style="1281" customWidth="1"/>
    <col min="14860" max="14860" width="12.6640625" style="1281" customWidth="1"/>
    <col min="14861" max="14861" width="42.88671875" style="1281" customWidth="1"/>
    <col min="14862" max="14862" width="6.109375" style="1281" customWidth="1"/>
    <col min="14863" max="15104" width="9" style="1281"/>
    <col min="15105" max="15105" width="1.6640625" style="1281" customWidth="1"/>
    <col min="15106" max="15106" width="2.6640625" style="1281" customWidth="1"/>
    <col min="15107" max="15107" width="12.6640625" style="1281" customWidth="1"/>
    <col min="15108" max="15108" width="1.6640625" style="1281" customWidth="1"/>
    <col min="15109" max="15109" width="0.88671875" style="1281" customWidth="1"/>
    <col min="15110" max="15110" width="2.6640625" style="1281" customWidth="1"/>
    <col min="15111" max="15111" width="14.109375" style="1281" customWidth="1"/>
    <col min="15112" max="15113" width="1.6640625" style="1281" customWidth="1"/>
    <col min="15114" max="15114" width="2.6640625" style="1281" customWidth="1"/>
    <col min="15115" max="15115" width="42.109375" style="1281" customWidth="1"/>
    <col min="15116" max="15116" width="12.6640625" style="1281" customWidth="1"/>
    <col min="15117" max="15117" width="42.88671875" style="1281" customWidth="1"/>
    <col min="15118" max="15118" width="6.109375" style="1281" customWidth="1"/>
    <col min="15119" max="15360" width="9" style="1281"/>
    <col min="15361" max="15361" width="1.6640625" style="1281" customWidth="1"/>
    <col min="15362" max="15362" width="2.6640625" style="1281" customWidth="1"/>
    <col min="15363" max="15363" width="12.6640625" style="1281" customWidth="1"/>
    <col min="15364" max="15364" width="1.6640625" style="1281" customWidth="1"/>
    <col min="15365" max="15365" width="0.88671875" style="1281" customWidth="1"/>
    <col min="15366" max="15366" width="2.6640625" style="1281" customWidth="1"/>
    <col min="15367" max="15367" width="14.109375" style="1281" customWidth="1"/>
    <col min="15368" max="15369" width="1.6640625" style="1281" customWidth="1"/>
    <col min="15370" max="15370" width="2.6640625" style="1281" customWidth="1"/>
    <col min="15371" max="15371" width="42.109375" style="1281" customWidth="1"/>
    <col min="15372" max="15372" width="12.6640625" style="1281" customWidth="1"/>
    <col min="15373" max="15373" width="42.88671875" style="1281" customWidth="1"/>
    <col min="15374" max="15374" width="6.109375" style="1281" customWidth="1"/>
    <col min="15375" max="15616" width="9" style="1281"/>
    <col min="15617" max="15617" width="1.6640625" style="1281" customWidth="1"/>
    <col min="15618" max="15618" width="2.6640625" style="1281" customWidth="1"/>
    <col min="15619" max="15619" width="12.6640625" style="1281" customWidth="1"/>
    <col min="15620" max="15620" width="1.6640625" style="1281" customWidth="1"/>
    <col min="15621" max="15621" width="0.88671875" style="1281" customWidth="1"/>
    <col min="15622" max="15622" width="2.6640625" style="1281" customWidth="1"/>
    <col min="15623" max="15623" width="14.109375" style="1281" customWidth="1"/>
    <col min="15624" max="15625" width="1.6640625" style="1281" customWidth="1"/>
    <col min="15626" max="15626" width="2.6640625" style="1281" customWidth="1"/>
    <col min="15627" max="15627" width="42.109375" style="1281" customWidth="1"/>
    <col min="15628" max="15628" width="12.6640625" style="1281" customWidth="1"/>
    <col min="15629" max="15629" width="42.88671875" style="1281" customWidth="1"/>
    <col min="15630" max="15630" width="6.109375" style="1281" customWidth="1"/>
    <col min="15631" max="15872" width="9" style="1281"/>
    <col min="15873" max="15873" width="1.6640625" style="1281" customWidth="1"/>
    <col min="15874" max="15874" width="2.6640625" style="1281" customWidth="1"/>
    <col min="15875" max="15875" width="12.6640625" style="1281" customWidth="1"/>
    <col min="15876" max="15876" width="1.6640625" style="1281" customWidth="1"/>
    <col min="15877" max="15877" width="0.88671875" style="1281" customWidth="1"/>
    <col min="15878" max="15878" width="2.6640625" style="1281" customWidth="1"/>
    <col min="15879" max="15879" width="14.109375" style="1281" customWidth="1"/>
    <col min="15880" max="15881" width="1.6640625" style="1281" customWidth="1"/>
    <col min="15882" max="15882" width="2.6640625" style="1281" customWidth="1"/>
    <col min="15883" max="15883" width="42.109375" style="1281" customWidth="1"/>
    <col min="15884" max="15884" width="12.6640625" style="1281" customWidth="1"/>
    <col min="15885" max="15885" width="42.88671875" style="1281" customWidth="1"/>
    <col min="15886" max="15886" width="6.109375" style="1281" customWidth="1"/>
    <col min="15887" max="16128" width="9" style="1281"/>
    <col min="16129" max="16129" width="1.6640625" style="1281" customWidth="1"/>
    <col min="16130" max="16130" width="2.6640625" style="1281" customWidth="1"/>
    <col min="16131" max="16131" width="12.6640625" style="1281" customWidth="1"/>
    <col min="16132" max="16132" width="1.6640625" style="1281" customWidth="1"/>
    <col min="16133" max="16133" width="0.88671875" style="1281" customWidth="1"/>
    <col min="16134" max="16134" width="2.6640625" style="1281" customWidth="1"/>
    <col min="16135" max="16135" width="14.109375" style="1281" customWidth="1"/>
    <col min="16136" max="16137" width="1.6640625" style="1281" customWidth="1"/>
    <col min="16138" max="16138" width="2.6640625" style="1281" customWidth="1"/>
    <col min="16139" max="16139" width="42.109375" style="1281" customWidth="1"/>
    <col min="16140" max="16140" width="12.6640625" style="1281" customWidth="1"/>
    <col min="16141" max="16141" width="42.88671875" style="1281" customWidth="1"/>
    <col min="16142" max="16142" width="6.109375" style="1281" customWidth="1"/>
    <col min="16143" max="16384" width="9" style="1281"/>
  </cols>
  <sheetData>
    <row r="1" spans="1:13">
      <c r="A1" s="1280"/>
    </row>
    <row r="2" spans="1:13" ht="18.899999999999999" customHeight="1">
      <c r="A2" s="5369" t="s">
        <v>1927</v>
      </c>
      <c r="B2" s="5369"/>
      <c r="C2" s="5369"/>
      <c r="D2" s="5369"/>
      <c r="E2" s="5369"/>
      <c r="F2" s="5369"/>
      <c r="G2" s="5369"/>
      <c r="H2" s="5369"/>
      <c r="I2" s="5369"/>
      <c r="J2" s="5369"/>
      <c r="K2" s="5369"/>
      <c r="L2" s="5369"/>
      <c r="M2" s="5369"/>
    </row>
    <row r="3" spans="1:13" ht="15" customHeight="1">
      <c r="A3" s="1282"/>
      <c r="B3" s="1282"/>
      <c r="C3" s="1282"/>
      <c r="D3" s="1282"/>
      <c r="E3" s="1282"/>
      <c r="F3" s="1282"/>
      <c r="G3" s="1282"/>
      <c r="H3" s="1282"/>
      <c r="I3" s="1282"/>
      <c r="J3" s="1282"/>
      <c r="K3" s="1282"/>
      <c r="L3" s="1282"/>
      <c r="M3" s="1282"/>
    </row>
    <row r="4" spans="1:13" ht="30" customHeight="1">
      <c r="A4" s="1283"/>
      <c r="B4" s="5370" t="s">
        <v>1928</v>
      </c>
      <c r="C4" s="5370"/>
      <c r="D4" s="1284"/>
      <c r="E4" s="1283"/>
      <c r="F4" s="5371" t="str">
        <f>入力シート!C10</f>
        <v>○○校区道路改良工事</v>
      </c>
      <c r="G4" s="5371"/>
      <c r="H4" s="5371"/>
      <c r="I4" s="5371"/>
      <c r="J4" s="5371"/>
      <c r="K4" s="5372"/>
      <c r="L4" s="1285" t="s">
        <v>2261</v>
      </c>
      <c r="M4" s="1286" t="str">
        <f>入力シート!C26</f>
        <v>(株）○○○○建設</v>
      </c>
    </row>
    <row r="5" spans="1:13" ht="30" customHeight="1">
      <c r="A5" s="1283"/>
      <c r="B5" s="5370" t="s">
        <v>1929</v>
      </c>
      <c r="C5" s="5370"/>
      <c r="D5" s="1284"/>
      <c r="E5" s="1283"/>
      <c r="F5" s="5373"/>
      <c r="G5" s="5373"/>
      <c r="H5" s="5373"/>
      <c r="I5" s="5373"/>
      <c r="J5" s="5373"/>
      <c r="K5" s="5373"/>
      <c r="L5" s="5373"/>
      <c r="M5" s="5374"/>
    </row>
    <row r="6" spans="1:13" ht="15" customHeight="1">
      <c r="A6" s="1287"/>
      <c r="B6" s="1287"/>
      <c r="C6" s="1288"/>
      <c r="D6" s="1287"/>
      <c r="E6" s="1287"/>
      <c r="F6" s="1289"/>
      <c r="G6" s="1289"/>
      <c r="H6" s="1289"/>
      <c r="I6" s="1289"/>
      <c r="J6" s="1289"/>
      <c r="K6" s="1289"/>
      <c r="L6" s="1290"/>
      <c r="M6" s="1290"/>
    </row>
    <row r="7" spans="1:13" ht="15" customHeight="1">
      <c r="A7" s="1291" t="s">
        <v>1930</v>
      </c>
      <c r="B7" s="1291"/>
      <c r="C7" s="1292"/>
      <c r="D7" s="1291"/>
      <c r="E7" s="1291"/>
      <c r="F7" s="1293"/>
      <c r="G7" s="1293"/>
      <c r="H7" s="1293"/>
      <c r="I7" s="1293"/>
      <c r="J7" s="1293"/>
      <c r="K7" s="1293"/>
      <c r="L7" s="1294"/>
      <c r="M7" s="1295" t="s">
        <v>1931</v>
      </c>
    </row>
    <row r="8" spans="1:13" ht="15" customHeight="1">
      <c r="A8" s="1283"/>
      <c r="B8" s="5375" t="s">
        <v>1932</v>
      </c>
      <c r="C8" s="5375"/>
      <c r="D8" s="1284"/>
      <c r="E8" s="1283"/>
      <c r="F8" s="5375" t="s">
        <v>1933</v>
      </c>
      <c r="G8" s="5375"/>
      <c r="H8" s="1284"/>
      <c r="I8" s="5376" t="s">
        <v>1934</v>
      </c>
      <c r="J8" s="5375"/>
      <c r="K8" s="5375"/>
      <c r="L8" s="5375"/>
      <c r="M8" s="5377"/>
    </row>
    <row r="9" spans="1:13" ht="15.9" customHeight="1">
      <c r="A9" s="5360" t="s">
        <v>1935</v>
      </c>
      <c r="B9" s="5361"/>
      <c r="C9" s="5361"/>
      <c r="D9" s="5362"/>
      <c r="E9" s="1296"/>
      <c r="F9" s="5361" t="s">
        <v>1936</v>
      </c>
      <c r="G9" s="5361"/>
      <c r="H9" s="1297"/>
      <c r="I9" s="1296"/>
      <c r="J9" s="1298"/>
      <c r="K9" s="1287" t="s">
        <v>1937</v>
      </c>
      <c r="L9" s="1287"/>
      <c r="M9" s="1297"/>
    </row>
    <row r="10" spans="1:13" ht="15.9" customHeight="1">
      <c r="A10" s="5363"/>
      <c r="B10" s="5364"/>
      <c r="C10" s="5364"/>
      <c r="D10" s="5365"/>
      <c r="E10" s="1299"/>
      <c r="F10" s="1300"/>
      <c r="G10" s="1301"/>
      <c r="H10" s="1302"/>
      <c r="I10" s="1299"/>
      <c r="J10" s="1303"/>
      <c r="K10" s="1301" t="s">
        <v>1938</v>
      </c>
      <c r="L10" s="1301"/>
      <c r="M10" s="1302"/>
    </row>
    <row r="11" spans="1:13" ht="15.9" customHeight="1">
      <c r="A11" s="5363"/>
      <c r="B11" s="5364"/>
      <c r="C11" s="5364"/>
      <c r="D11" s="5365"/>
      <c r="E11" s="1299"/>
      <c r="F11" s="1300"/>
      <c r="G11" s="1301"/>
      <c r="H11" s="1302"/>
      <c r="I11" s="1299"/>
      <c r="J11" s="1303"/>
      <c r="K11" s="1301" t="s">
        <v>1939</v>
      </c>
      <c r="L11" s="1301"/>
      <c r="M11" s="1302"/>
    </row>
    <row r="12" spans="1:13" ht="15.9" customHeight="1">
      <c r="A12" s="5363"/>
      <c r="B12" s="5364"/>
      <c r="C12" s="5364"/>
      <c r="D12" s="5365"/>
      <c r="E12" s="1299"/>
      <c r="F12" s="1300"/>
      <c r="G12" s="1301"/>
      <c r="H12" s="1302"/>
      <c r="I12" s="1299"/>
      <c r="J12" s="1303"/>
      <c r="K12" s="1301" t="s">
        <v>1940</v>
      </c>
      <c r="L12" s="1301"/>
      <c r="M12" s="1302"/>
    </row>
    <row r="13" spans="1:13" ht="15.9" customHeight="1">
      <c r="A13" s="5363"/>
      <c r="B13" s="5364"/>
      <c r="C13" s="5364"/>
      <c r="D13" s="5365"/>
      <c r="E13" s="1299"/>
      <c r="F13" s="1300"/>
      <c r="G13" s="1301"/>
      <c r="H13" s="1302"/>
      <c r="I13" s="1299"/>
      <c r="J13" s="1303"/>
      <c r="K13" s="1301" t="s">
        <v>1941</v>
      </c>
      <c r="L13" s="1301"/>
      <c r="M13" s="1302"/>
    </row>
    <row r="14" spans="1:13" ht="15.9" customHeight="1">
      <c r="A14" s="5363"/>
      <c r="B14" s="5364"/>
      <c r="C14" s="5364"/>
      <c r="D14" s="5365"/>
      <c r="E14" s="1299"/>
      <c r="F14" s="1300"/>
      <c r="G14" s="1301"/>
      <c r="H14" s="1302"/>
      <c r="I14" s="1299"/>
      <c r="J14" s="1303"/>
      <c r="K14" s="1301" t="s">
        <v>1942</v>
      </c>
      <c r="L14" s="1301"/>
      <c r="M14" s="1302"/>
    </row>
    <row r="15" spans="1:13" ht="15.9" customHeight="1">
      <c r="A15" s="5363"/>
      <c r="B15" s="5364"/>
      <c r="C15" s="5364"/>
      <c r="D15" s="5365"/>
      <c r="E15" s="1299"/>
      <c r="F15" s="1300"/>
      <c r="G15" s="1301"/>
      <c r="H15" s="1302"/>
      <c r="I15" s="1299"/>
      <c r="J15" s="1303"/>
      <c r="K15" s="1301" t="s">
        <v>1943</v>
      </c>
      <c r="L15" s="1301"/>
      <c r="M15" s="1302"/>
    </row>
    <row r="16" spans="1:13" ht="15.9" customHeight="1">
      <c r="A16" s="5363"/>
      <c r="B16" s="5364"/>
      <c r="C16" s="5364"/>
      <c r="D16" s="5365"/>
      <c r="E16" s="1299"/>
      <c r="F16" s="1300"/>
      <c r="G16" s="1301"/>
      <c r="H16" s="1302"/>
      <c r="I16" s="1299"/>
      <c r="J16" s="1303"/>
      <c r="K16" s="1301" t="s">
        <v>1944</v>
      </c>
      <c r="L16" s="1301"/>
      <c r="M16" s="1302"/>
    </row>
    <row r="17" spans="1:13" ht="15.9" customHeight="1">
      <c r="A17" s="5363"/>
      <c r="B17" s="5364"/>
      <c r="C17" s="5364"/>
      <c r="D17" s="5365"/>
      <c r="E17" s="1299"/>
      <c r="F17" s="1300"/>
      <c r="G17" s="1301"/>
      <c r="H17" s="1302"/>
      <c r="I17" s="1299"/>
      <c r="J17" s="1303"/>
      <c r="K17" s="1301" t="s">
        <v>1945</v>
      </c>
      <c r="L17" s="1301"/>
      <c r="M17" s="1302"/>
    </row>
    <row r="18" spans="1:13" ht="15.9" customHeight="1">
      <c r="A18" s="5363"/>
      <c r="B18" s="5364"/>
      <c r="C18" s="5364"/>
      <c r="D18" s="5365"/>
      <c r="E18" s="1299"/>
      <c r="F18" s="1300"/>
      <c r="G18" s="1301"/>
      <c r="H18" s="1302"/>
      <c r="I18" s="1299"/>
      <c r="J18" s="1303"/>
      <c r="K18" s="1301" t="s">
        <v>1946</v>
      </c>
      <c r="L18" s="1301"/>
      <c r="M18" s="1302"/>
    </row>
    <row r="19" spans="1:13" ht="15.9" customHeight="1">
      <c r="A19" s="5363"/>
      <c r="B19" s="5364"/>
      <c r="C19" s="5364"/>
      <c r="D19" s="5365"/>
      <c r="E19" s="1299"/>
      <c r="F19" s="1300"/>
      <c r="G19" s="1301"/>
      <c r="H19" s="1302"/>
      <c r="I19" s="1299"/>
      <c r="J19" s="1303"/>
      <c r="K19" s="1301" t="s">
        <v>1947</v>
      </c>
      <c r="L19" s="1301"/>
      <c r="M19" s="1302"/>
    </row>
    <row r="20" spans="1:13" ht="15.9" customHeight="1">
      <c r="A20" s="5363"/>
      <c r="B20" s="5364"/>
      <c r="C20" s="5364"/>
      <c r="D20" s="5365"/>
      <c r="E20" s="1299"/>
      <c r="F20" s="1300"/>
      <c r="G20" s="1301"/>
      <c r="H20" s="1302"/>
      <c r="I20" s="1299"/>
      <c r="J20" s="1303"/>
      <c r="K20" s="1301" t="s">
        <v>1948</v>
      </c>
      <c r="L20" s="1301"/>
      <c r="M20" s="1302"/>
    </row>
    <row r="21" spans="1:13" ht="15.9" customHeight="1">
      <c r="A21" s="5363"/>
      <c r="B21" s="5364"/>
      <c r="C21" s="5364"/>
      <c r="D21" s="5365"/>
      <c r="E21" s="1299"/>
      <c r="F21" s="1300"/>
      <c r="G21" s="1301"/>
      <c r="H21" s="1302"/>
      <c r="I21" s="1299"/>
      <c r="J21" s="1303"/>
      <c r="K21" s="1301" t="s">
        <v>1949</v>
      </c>
      <c r="L21" s="1301"/>
      <c r="M21" s="1302"/>
    </row>
    <row r="22" spans="1:13" ht="15.9" customHeight="1">
      <c r="A22" s="5363"/>
      <c r="B22" s="5364"/>
      <c r="C22" s="5364"/>
      <c r="D22" s="5365"/>
      <c r="E22" s="1299"/>
      <c r="F22" s="1300"/>
      <c r="G22" s="1301"/>
      <c r="H22" s="1302"/>
      <c r="I22" s="1299"/>
      <c r="J22" s="1303"/>
      <c r="K22" s="1301" t="s">
        <v>1950</v>
      </c>
      <c r="L22" s="1301"/>
      <c r="M22" s="1302"/>
    </row>
    <row r="23" spans="1:13" ht="15.9" customHeight="1">
      <c r="A23" s="5363"/>
      <c r="B23" s="5364"/>
      <c r="C23" s="5364"/>
      <c r="D23" s="5365"/>
      <c r="E23" s="1299"/>
      <c r="F23" s="1300"/>
      <c r="G23" s="1301"/>
      <c r="H23" s="1302"/>
      <c r="I23" s="1299"/>
      <c r="J23" s="1303"/>
      <c r="K23" s="1301" t="s">
        <v>1951</v>
      </c>
      <c r="L23" s="1301"/>
      <c r="M23" s="1302"/>
    </row>
    <row r="24" spans="1:13" ht="15.9" customHeight="1">
      <c r="A24" s="5363"/>
      <c r="B24" s="5364"/>
      <c r="C24" s="5364"/>
      <c r="D24" s="5365"/>
      <c r="E24" s="1299"/>
      <c r="F24" s="1300"/>
      <c r="G24" s="1301"/>
      <c r="H24" s="1302"/>
      <c r="I24" s="1299"/>
      <c r="J24" s="1303"/>
      <c r="K24" s="1301" t="s">
        <v>1952</v>
      </c>
      <c r="L24" s="1301"/>
      <c r="M24" s="1302"/>
    </row>
    <row r="25" spans="1:13" ht="15.9" customHeight="1">
      <c r="A25" s="5363"/>
      <c r="B25" s="5364"/>
      <c r="C25" s="5364"/>
      <c r="D25" s="5365"/>
      <c r="E25" s="1299"/>
      <c r="F25" s="1300"/>
      <c r="G25" s="1301"/>
      <c r="H25" s="1302"/>
      <c r="I25" s="1299"/>
      <c r="J25" s="1303"/>
      <c r="K25" s="1304" t="s">
        <v>1953</v>
      </c>
      <c r="L25" s="1304"/>
      <c r="M25" s="1305"/>
    </row>
    <row r="26" spans="1:13" ht="15.9" customHeight="1">
      <c r="A26" s="5363"/>
      <c r="B26" s="5364"/>
      <c r="C26" s="5364"/>
      <c r="D26" s="5365"/>
      <c r="E26" s="1296"/>
      <c r="F26" s="5361" t="s">
        <v>1954</v>
      </c>
      <c r="G26" s="5361"/>
      <c r="H26" s="1297"/>
      <c r="I26" s="1296"/>
      <c r="J26" s="1298"/>
      <c r="K26" s="1287" t="s">
        <v>1955</v>
      </c>
      <c r="L26" s="1287"/>
      <c r="M26" s="1297"/>
    </row>
    <row r="27" spans="1:13" ht="15.9" customHeight="1">
      <c r="A27" s="5363"/>
      <c r="B27" s="5364"/>
      <c r="C27" s="5364"/>
      <c r="D27" s="5365"/>
      <c r="E27" s="1299"/>
      <c r="F27" s="1300"/>
      <c r="G27" s="1301"/>
      <c r="H27" s="1302"/>
      <c r="I27" s="1299"/>
      <c r="J27" s="1303"/>
      <c r="K27" s="1301" t="s">
        <v>1956</v>
      </c>
      <c r="L27" s="1301"/>
      <c r="M27" s="1302"/>
    </row>
    <row r="28" spans="1:13" ht="15.9" customHeight="1">
      <c r="A28" s="5363"/>
      <c r="B28" s="5364"/>
      <c r="C28" s="5364"/>
      <c r="D28" s="5365"/>
      <c r="E28" s="1299"/>
      <c r="F28" s="1300"/>
      <c r="G28" s="1301"/>
      <c r="H28" s="1302"/>
      <c r="I28" s="1299"/>
      <c r="J28" s="1303"/>
      <c r="K28" s="1301" t="s">
        <v>1957</v>
      </c>
      <c r="L28" s="1301"/>
      <c r="M28" s="1302"/>
    </row>
    <row r="29" spans="1:13" ht="15.9" customHeight="1">
      <c r="A29" s="5363"/>
      <c r="B29" s="5364"/>
      <c r="C29" s="5364"/>
      <c r="D29" s="5365"/>
      <c r="E29" s="1299"/>
      <c r="F29" s="1300"/>
      <c r="G29" s="1301"/>
      <c r="H29" s="1302"/>
      <c r="I29" s="1299"/>
      <c r="J29" s="1303"/>
      <c r="K29" s="1301" t="s">
        <v>1958</v>
      </c>
      <c r="L29" s="1301"/>
      <c r="M29" s="1302"/>
    </row>
    <row r="30" spans="1:13" ht="15.9" customHeight="1">
      <c r="A30" s="5363"/>
      <c r="B30" s="5364"/>
      <c r="C30" s="5364"/>
      <c r="D30" s="5365"/>
      <c r="E30" s="1299"/>
      <c r="F30" s="1300"/>
      <c r="G30" s="1301"/>
      <c r="H30" s="1302"/>
      <c r="I30" s="1299"/>
      <c r="J30" s="1303"/>
      <c r="K30" s="1304" t="s">
        <v>1953</v>
      </c>
      <c r="L30" s="1304"/>
      <c r="M30" s="1305"/>
    </row>
    <row r="31" spans="1:13" ht="15.9" customHeight="1">
      <c r="A31" s="5363"/>
      <c r="B31" s="5364"/>
      <c r="C31" s="5364"/>
      <c r="D31" s="5365"/>
      <c r="E31" s="1296"/>
      <c r="F31" s="5361" t="s">
        <v>1959</v>
      </c>
      <c r="G31" s="5361"/>
      <c r="H31" s="1297"/>
      <c r="I31" s="1296"/>
      <c r="J31" s="1298"/>
      <c r="K31" s="1287" t="s">
        <v>1960</v>
      </c>
      <c r="L31" s="1287"/>
      <c r="M31" s="1297"/>
    </row>
    <row r="32" spans="1:13" ht="15.9" customHeight="1">
      <c r="A32" s="5363"/>
      <c r="B32" s="5364"/>
      <c r="C32" s="5364"/>
      <c r="D32" s="5365"/>
      <c r="E32" s="1299"/>
      <c r="F32" s="1300"/>
      <c r="G32" s="1301"/>
      <c r="H32" s="1302"/>
      <c r="I32" s="1299"/>
      <c r="J32" s="1303"/>
      <c r="K32" s="1301" t="s">
        <v>1961</v>
      </c>
      <c r="L32" s="1301"/>
      <c r="M32" s="1302"/>
    </row>
    <row r="33" spans="1:13" ht="15.9" customHeight="1">
      <c r="A33" s="5363"/>
      <c r="B33" s="5364"/>
      <c r="C33" s="5364"/>
      <c r="D33" s="5365"/>
      <c r="E33" s="1299"/>
      <c r="F33" s="1300"/>
      <c r="G33" s="1301"/>
      <c r="H33" s="1302"/>
      <c r="I33" s="1299"/>
      <c r="J33" s="1303"/>
      <c r="K33" s="1301" t="s">
        <v>1962</v>
      </c>
      <c r="L33" s="1301"/>
      <c r="M33" s="1302"/>
    </row>
    <row r="34" spans="1:13" ht="15.9" customHeight="1">
      <c r="A34" s="5363"/>
      <c r="B34" s="5364"/>
      <c r="C34" s="5364"/>
      <c r="D34" s="5365"/>
      <c r="E34" s="1299"/>
      <c r="F34" s="1300"/>
      <c r="G34" s="1301"/>
      <c r="H34" s="1302"/>
      <c r="I34" s="1299"/>
      <c r="J34" s="1303"/>
      <c r="K34" s="1301" t="s">
        <v>1963</v>
      </c>
      <c r="L34" s="1301"/>
      <c r="M34" s="1302"/>
    </row>
    <row r="35" spans="1:13" ht="15.9" customHeight="1">
      <c r="A35" s="5363"/>
      <c r="B35" s="5364"/>
      <c r="C35" s="5364"/>
      <c r="D35" s="5365"/>
      <c r="E35" s="1299"/>
      <c r="F35" s="1300"/>
      <c r="G35" s="1301"/>
      <c r="H35" s="1302"/>
      <c r="I35" s="1299"/>
      <c r="J35" s="1303"/>
      <c r="K35" s="1301" t="s">
        <v>1964</v>
      </c>
      <c r="L35" s="1301"/>
      <c r="M35" s="1302"/>
    </row>
    <row r="36" spans="1:13" ht="15.9" customHeight="1">
      <c r="A36" s="5363"/>
      <c r="B36" s="5364"/>
      <c r="C36" s="5364"/>
      <c r="D36" s="5365"/>
      <c r="E36" s="1299"/>
      <c r="F36" s="1300"/>
      <c r="G36" s="1301"/>
      <c r="H36" s="1302"/>
      <c r="I36" s="1299"/>
      <c r="J36" s="1303"/>
      <c r="K36" s="1301" t="s">
        <v>1965</v>
      </c>
      <c r="L36" s="1301"/>
      <c r="M36" s="1302"/>
    </row>
    <row r="37" spans="1:13" ht="15.9" customHeight="1">
      <c r="A37" s="5363"/>
      <c r="B37" s="5364"/>
      <c r="C37" s="5364"/>
      <c r="D37" s="5365"/>
      <c r="E37" s="1299"/>
      <c r="F37" s="1300"/>
      <c r="G37" s="1301"/>
      <c r="H37" s="1302"/>
      <c r="I37" s="1299"/>
      <c r="J37" s="1303"/>
      <c r="K37" s="1301" t="s">
        <v>1966</v>
      </c>
      <c r="L37" s="1301"/>
      <c r="M37" s="1302"/>
    </row>
    <row r="38" spans="1:13" ht="15.9" customHeight="1">
      <c r="A38" s="5363"/>
      <c r="B38" s="5364"/>
      <c r="C38" s="5364"/>
      <c r="D38" s="5365"/>
      <c r="E38" s="1299"/>
      <c r="F38" s="1300"/>
      <c r="G38" s="1301"/>
      <c r="H38" s="1302"/>
      <c r="I38" s="1299"/>
      <c r="J38" s="1303"/>
      <c r="K38" s="1301" t="s">
        <v>1967</v>
      </c>
      <c r="L38" s="1301"/>
      <c r="M38" s="1302"/>
    </row>
    <row r="39" spans="1:13" ht="15.9" customHeight="1">
      <c r="A39" s="5363"/>
      <c r="B39" s="5364"/>
      <c r="C39" s="5364"/>
      <c r="D39" s="5365"/>
      <c r="E39" s="1299"/>
      <c r="F39" s="1300"/>
      <c r="G39" s="1301"/>
      <c r="H39" s="1302"/>
      <c r="I39" s="1299"/>
      <c r="J39" s="1303"/>
      <c r="K39" s="1304" t="s">
        <v>1953</v>
      </c>
      <c r="L39" s="1304"/>
      <c r="M39" s="1305"/>
    </row>
    <row r="40" spans="1:13" ht="15.9" customHeight="1">
      <c r="A40" s="5366"/>
      <c r="B40" s="5367"/>
      <c r="C40" s="5367"/>
      <c r="D40" s="5368"/>
      <c r="E40" s="1283"/>
      <c r="F40" s="5375" t="s">
        <v>1968</v>
      </c>
      <c r="G40" s="5375"/>
      <c r="H40" s="1284"/>
      <c r="I40" s="1283"/>
      <c r="J40" s="1306"/>
      <c r="K40" s="1307" t="s">
        <v>1969</v>
      </c>
      <c r="L40" s="1307"/>
      <c r="M40" s="1284"/>
    </row>
    <row r="41" spans="1:13" ht="15.9" customHeight="1">
      <c r="A41" s="5360" t="s">
        <v>1970</v>
      </c>
      <c r="B41" s="5361"/>
      <c r="C41" s="5361"/>
      <c r="D41" s="5362"/>
      <c r="E41" s="1296"/>
      <c r="F41" s="5361" t="s">
        <v>1971</v>
      </c>
      <c r="G41" s="5361"/>
      <c r="H41" s="1297"/>
      <c r="I41" s="1296"/>
      <c r="J41" s="1298"/>
      <c r="K41" s="1287" t="s">
        <v>1972</v>
      </c>
      <c r="L41" s="1287"/>
      <c r="M41" s="1297"/>
    </row>
    <row r="42" spans="1:13" ht="15.9" customHeight="1">
      <c r="A42" s="5363"/>
      <c r="B42" s="5364"/>
      <c r="C42" s="5364"/>
      <c r="D42" s="5365"/>
      <c r="E42" s="1299"/>
      <c r="F42" s="1300"/>
      <c r="G42" s="1301"/>
      <c r="H42" s="1302"/>
      <c r="I42" s="1299"/>
      <c r="J42" s="1303"/>
      <c r="K42" s="1301" t="s">
        <v>1973</v>
      </c>
      <c r="L42" s="1301"/>
      <c r="M42" s="1302"/>
    </row>
    <row r="43" spans="1:13" ht="15.9" customHeight="1">
      <c r="A43" s="5363"/>
      <c r="B43" s="5364"/>
      <c r="C43" s="5364"/>
      <c r="D43" s="5365"/>
      <c r="E43" s="1299"/>
      <c r="F43" s="1300"/>
      <c r="G43" s="1301"/>
      <c r="H43" s="1302"/>
      <c r="I43" s="1299"/>
      <c r="J43" s="1303"/>
      <c r="K43" s="1301" t="s">
        <v>1974</v>
      </c>
      <c r="L43" s="1301"/>
      <c r="M43" s="1302"/>
    </row>
    <row r="44" spans="1:13" ht="15.9" customHeight="1">
      <c r="A44" s="5363"/>
      <c r="B44" s="5364"/>
      <c r="C44" s="5364"/>
      <c r="D44" s="5365"/>
      <c r="E44" s="1299"/>
      <c r="F44" s="1300"/>
      <c r="G44" s="1301"/>
      <c r="H44" s="1302"/>
      <c r="I44" s="1299"/>
      <c r="J44" s="1303"/>
      <c r="K44" s="1301" t="s">
        <v>1975</v>
      </c>
      <c r="L44" s="1301"/>
      <c r="M44" s="1302"/>
    </row>
    <row r="45" spans="1:13" ht="15.9" customHeight="1">
      <c r="A45" s="5363"/>
      <c r="B45" s="5364"/>
      <c r="C45" s="5364"/>
      <c r="D45" s="5365"/>
      <c r="E45" s="1299"/>
      <c r="F45" s="1300"/>
      <c r="G45" s="1301"/>
      <c r="H45" s="1302"/>
      <c r="I45" s="1299"/>
      <c r="J45" s="1303"/>
      <c r="K45" s="1301" t="s">
        <v>1976</v>
      </c>
      <c r="L45" s="1301"/>
      <c r="M45" s="1302"/>
    </row>
    <row r="46" spans="1:13" ht="15.9" customHeight="1">
      <c r="A46" s="5363"/>
      <c r="B46" s="5364"/>
      <c r="C46" s="5364"/>
      <c r="D46" s="5365"/>
      <c r="E46" s="1299"/>
      <c r="F46" s="1300"/>
      <c r="G46" s="1301"/>
      <c r="H46" s="1302"/>
      <c r="I46" s="1299"/>
      <c r="J46" s="1303"/>
      <c r="K46" s="1301" t="s">
        <v>1977</v>
      </c>
      <c r="L46" s="1301"/>
      <c r="M46" s="1302"/>
    </row>
    <row r="47" spans="1:13" ht="15.9" customHeight="1">
      <c r="A47" s="5363"/>
      <c r="B47" s="5364"/>
      <c r="C47" s="5364"/>
      <c r="D47" s="5365"/>
      <c r="E47" s="1299"/>
      <c r="F47" s="1300"/>
      <c r="G47" s="1301"/>
      <c r="H47" s="1302"/>
      <c r="I47" s="1299"/>
      <c r="J47" s="1303"/>
      <c r="K47" s="1301" t="s">
        <v>1978</v>
      </c>
      <c r="L47" s="1301"/>
      <c r="M47" s="1302"/>
    </row>
    <row r="48" spans="1:13" ht="15.9" customHeight="1">
      <c r="A48" s="5366"/>
      <c r="B48" s="5367"/>
      <c r="C48" s="5367"/>
      <c r="D48" s="5368"/>
      <c r="E48" s="1308"/>
      <c r="F48" s="1295"/>
      <c r="G48" s="1291"/>
      <c r="H48" s="1309"/>
      <c r="I48" s="1308"/>
      <c r="J48" s="1310"/>
      <c r="K48" s="1311" t="s">
        <v>1953</v>
      </c>
      <c r="L48" s="1311"/>
      <c r="M48" s="1312"/>
    </row>
    <row r="49" spans="1:17" ht="15.9" customHeight="1">
      <c r="A49" s="1301"/>
      <c r="B49" s="1301"/>
      <c r="C49" s="1301"/>
      <c r="D49" s="1301"/>
      <c r="E49" s="1301"/>
      <c r="F49" s="1301"/>
      <c r="G49" s="1301"/>
      <c r="H49" s="1301"/>
      <c r="I49" s="1301"/>
      <c r="J49" s="1301"/>
      <c r="K49" s="1301"/>
      <c r="L49" s="1301"/>
      <c r="M49" s="1301"/>
    </row>
    <row r="50" spans="1:17" ht="15.9" customHeight="1">
      <c r="A50" s="1301" t="s">
        <v>1979</v>
      </c>
      <c r="B50" s="1301"/>
      <c r="C50" s="1301"/>
      <c r="D50" s="1301"/>
      <c r="E50" s="1301"/>
      <c r="F50" s="1301"/>
      <c r="G50" s="1301"/>
      <c r="H50" s="1301"/>
      <c r="I50" s="1301"/>
      <c r="J50" s="1301"/>
      <c r="K50" s="1301"/>
      <c r="L50" s="1301"/>
      <c r="M50" s="1295" t="s">
        <v>1931</v>
      </c>
    </row>
    <row r="51" spans="1:17" ht="15.9" customHeight="1">
      <c r="A51" s="1283"/>
      <c r="B51" s="1307"/>
      <c r="C51" s="1307"/>
      <c r="D51" s="1307"/>
      <c r="E51" s="5376" t="s">
        <v>1980</v>
      </c>
      <c r="F51" s="5375"/>
      <c r="G51" s="5375"/>
      <c r="H51" s="5375"/>
      <c r="I51" s="5375"/>
      <c r="J51" s="5375"/>
      <c r="K51" s="5377"/>
      <c r="L51" s="5376" t="s">
        <v>1981</v>
      </c>
      <c r="M51" s="5377"/>
    </row>
    <row r="52" spans="1:17" ht="15.9" customHeight="1">
      <c r="A52" s="5378" t="s">
        <v>1982</v>
      </c>
      <c r="B52" s="5361"/>
      <c r="C52" s="5361"/>
      <c r="D52" s="5362"/>
      <c r="E52" s="1313"/>
      <c r="F52" s="1298"/>
      <c r="G52" s="5380" t="s">
        <v>1983</v>
      </c>
      <c r="H52" s="5380"/>
      <c r="I52" s="5380"/>
      <c r="J52" s="5380"/>
      <c r="K52" s="5381"/>
      <c r="L52" s="1314"/>
      <c r="M52" s="1315"/>
    </row>
    <row r="53" spans="1:17" ht="15.9" customHeight="1">
      <c r="A53" s="5379"/>
      <c r="B53" s="5364"/>
      <c r="C53" s="5364"/>
      <c r="D53" s="5365"/>
      <c r="E53" s="1316"/>
      <c r="F53" s="1303"/>
      <c r="G53" s="5382" t="s">
        <v>1984</v>
      </c>
      <c r="H53" s="5382"/>
      <c r="I53" s="5382"/>
      <c r="J53" s="5382"/>
      <c r="K53" s="5383"/>
      <c r="L53" s="1317"/>
      <c r="M53" s="1305"/>
    </row>
    <row r="54" spans="1:17" ht="15.9" customHeight="1">
      <c r="A54" s="5363"/>
      <c r="B54" s="5364"/>
      <c r="C54" s="5364"/>
      <c r="D54" s="5365"/>
      <c r="E54" s="1316"/>
      <c r="F54" s="1303"/>
      <c r="G54" s="5382" t="s">
        <v>1985</v>
      </c>
      <c r="H54" s="5382"/>
      <c r="I54" s="5382"/>
      <c r="J54" s="5382"/>
      <c r="K54" s="5383"/>
      <c r="L54" s="1317"/>
      <c r="M54" s="1305"/>
    </row>
    <row r="55" spans="1:17" ht="15.9" customHeight="1">
      <c r="A55" s="5363"/>
      <c r="B55" s="5364"/>
      <c r="C55" s="5364"/>
      <c r="D55" s="5365"/>
      <c r="E55" s="1316"/>
      <c r="F55" s="1303"/>
      <c r="G55" s="5382" t="s">
        <v>1986</v>
      </c>
      <c r="H55" s="5382" t="s">
        <v>1987</v>
      </c>
      <c r="I55" s="5382" t="s">
        <v>1987</v>
      </c>
      <c r="J55" s="5382" t="s">
        <v>1987</v>
      </c>
      <c r="K55" s="5383" t="s">
        <v>1987</v>
      </c>
      <c r="L55" s="1317"/>
      <c r="M55" s="1305"/>
      <c r="P55" s="5382"/>
      <c r="Q55" s="5382"/>
    </row>
    <row r="56" spans="1:17" ht="15.9" customHeight="1">
      <c r="A56" s="5363"/>
      <c r="B56" s="5364"/>
      <c r="C56" s="5364"/>
      <c r="D56" s="5365"/>
      <c r="E56" s="1316"/>
      <c r="F56" s="1303"/>
      <c r="G56" s="5382" t="s">
        <v>1988</v>
      </c>
      <c r="H56" s="5382" t="s">
        <v>1989</v>
      </c>
      <c r="I56" s="5382" t="s">
        <v>1989</v>
      </c>
      <c r="J56" s="5382" t="s">
        <v>1989</v>
      </c>
      <c r="K56" s="5383" t="s">
        <v>1989</v>
      </c>
      <c r="L56" s="1317"/>
      <c r="M56" s="1305"/>
      <c r="P56" s="5382"/>
      <c r="Q56" s="5382"/>
    </row>
    <row r="57" spans="1:17" ht="15.9" customHeight="1">
      <c r="A57" s="5363"/>
      <c r="B57" s="5364"/>
      <c r="C57" s="5364"/>
      <c r="D57" s="5365"/>
      <c r="E57" s="1316"/>
      <c r="F57" s="1303"/>
      <c r="G57" s="5382" t="s">
        <v>1990</v>
      </c>
      <c r="H57" s="5382" t="s">
        <v>1991</v>
      </c>
      <c r="I57" s="5382" t="s">
        <v>1991</v>
      </c>
      <c r="J57" s="5382" t="s">
        <v>1991</v>
      </c>
      <c r="K57" s="5383" t="s">
        <v>1991</v>
      </c>
      <c r="L57" s="1317"/>
      <c r="M57" s="1305"/>
      <c r="P57" s="5382"/>
      <c r="Q57" s="5382"/>
    </row>
    <row r="58" spans="1:17" ht="15.9" customHeight="1">
      <c r="A58" s="5363"/>
      <c r="B58" s="5364"/>
      <c r="C58" s="5364"/>
      <c r="D58" s="5365"/>
      <c r="E58" s="1299"/>
      <c r="F58" s="1303"/>
      <c r="G58" s="5382" t="s">
        <v>1992</v>
      </c>
      <c r="H58" s="5382" t="s">
        <v>1993</v>
      </c>
      <c r="I58" s="5382" t="s">
        <v>1993</v>
      </c>
      <c r="J58" s="5382" t="s">
        <v>1993</v>
      </c>
      <c r="K58" s="5383" t="s">
        <v>1993</v>
      </c>
      <c r="L58" s="1317"/>
      <c r="M58" s="1305"/>
      <c r="P58" s="5382"/>
      <c r="Q58" s="5382"/>
    </row>
    <row r="59" spans="1:17" ht="15.9" customHeight="1">
      <c r="A59" s="5363"/>
      <c r="B59" s="5364"/>
      <c r="C59" s="5364"/>
      <c r="D59" s="5365"/>
      <c r="E59" s="1316"/>
      <c r="F59" s="1303"/>
      <c r="G59" s="5382" t="s">
        <v>1994</v>
      </c>
      <c r="H59" s="5382" t="s">
        <v>1995</v>
      </c>
      <c r="I59" s="5382" t="s">
        <v>1995</v>
      </c>
      <c r="J59" s="5382" t="s">
        <v>1995</v>
      </c>
      <c r="K59" s="5383" t="s">
        <v>1995</v>
      </c>
      <c r="L59" s="1317"/>
      <c r="M59" s="1305"/>
      <c r="P59" s="1318"/>
      <c r="Q59" s="1318"/>
    </row>
    <row r="60" spans="1:17" ht="15.9" customHeight="1">
      <c r="A60" s="5366"/>
      <c r="B60" s="5367"/>
      <c r="C60" s="5367"/>
      <c r="D60" s="5368"/>
      <c r="E60" s="1319"/>
      <c r="F60" s="1310"/>
      <c r="G60" s="5384" t="s">
        <v>1953</v>
      </c>
      <c r="H60" s="5384" t="s">
        <v>1996</v>
      </c>
      <c r="I60" s="5384" t="s">
        <v>1996</v>
      </c>
      <c r="J60" s="5384" t="s">
        <v>1996</v>
      </c>
      <c r="K60" s="5385" t="s">
        <v>1996</v>
      </c>
      <c r="L60" s="1317"/>
      <c r="M60" s="1305"/>
      <c r="P60" s="5382"/>
      <c r="Q60" s="5382"/>
    </row>
    <row r="61" spans="1:17" ht="15.9" customHeight="1">
      <c r="A61" s="5378" t="s">
        <v>1997</v>
      </c>
      <c r="B61" s="5386"/>
      <c r="C61" s="5386"/>
      <c r="D61" s="5387"/>
      <c r="E61" s="1313"/>
      <c r="F61" s="1298"/>
      <c r="G61" s="5380" t="s">
        <v>1998</v>
      </c>
      <c r="H61" s="5380"/>
      <c r="I61" s="5380"/>
      <c r="J61" s="5380"/>
      <c r="K61" s="5381"/>
      <c r="L61" s="1314"/>
      <c r="M61" s="1315"/>
      <c r="P61" s="5382"/>
      <c r="Q61" s="5382"/>
    </row>
    <row r="62" spans="1:17" ht="15.9" customHeight="1">
      <c r="A62" s="5390"/>
      <c r="B62" s="5391"/>
      <c r="C62" s="5391"/>
      <c r="D62" s="5392"/>
      <c r="E62" s="1319"/>
      <c r="F62" s="1310"/>
      <c r="G62" s="5384" t="s">
        <v>1953</v>
      </c>
      <c r="H62" s="5384" t="s">
        <v>1996</v>
      </c>
      <c r="I62" s="5384" t="s">
        <v>1996</v>
      </c>
      <c r="J62" s="5384" t="s">
        <v>1996</v>
      </c>
      <c r="K62" s="5385" t="s">
        <v>1996</v>
      </c>
      <c r="L62" s="1320"/>
      <c r="M62" s="1312"/>
      <c r="P62" s="5382"/>
      <c r="Q62" s="5382"/>
    </row>
    <row r="63" spans="1:17" ht="15.9" customHeight="1">
      <c r="A63" s="5378" t="s">
        <v>1999</v>
      </c>
      <c r="B63" s="5386"/>
      <c r="C63" s="5386"/>
      <c r="D63" s="5387"/>
      <c r="E63" s="1313"/>
      <c r="F63" s="1298"/>
      <c r="G63" s="5380" t="s">
        <v>2000</v>
      </c>
      <c r="H63" s="5380"/>
      <c r="I63" s="5380"/>
      <c r="J63" s="5380"/>
      <c r="K63" s="5381"/>
      <c r="L63" s="1317"/>
      <c r="M63" s="1305"/>
      <c r="P63" s="5382"/>
      <c r="Q63" s="5382"/>
    </row>
    <row r="64" spans="1:17" ht="15.9" customHeight="1">
      <c r="A64" s="5379"/>
      <c r="B64" s="5388"/>
      <c r="C64" s="5388"/>
      <c r="D64" s="5389"/>
      <c r="E64" s="1316"/>
      <c r="F64" s="1303"/>
      <c r="G64" s="5382" t="s">
        <v>2001</v>
      </c>
      <c r="H64" s="5382"/>
      <c r="I64" s="5382"/>
      <c r="J64" s="5382"/>
      <c r="K64" s="5383"/>
      <c r="L64" s="1317"/>
      <c r="M64" s="1305"/>
      <c r="P64" s="5364"/>
      <c r="Q64" s="5364"/>
    </row>
    <row r="65" spans="1:17" ht="15.9" customHeight="1">
      <c r="A65" s="5379"/>
      <c r="B65" s="5388"/>
      <c r="C65" s="5388"/>
      <c r="D65" s="5389"/>
      <c r="E65" s="1316"/>
      <c r="F65" s="1303"/>
      <c r="G65" s="5382" t="s">
        <v>2002</v>
      </c>
      <c r="H65" s="5382"/>
      <c r="I65" s="5382"/>
      <c r="J65" s="5382"/>
      <c r="K65" s="5383"/>
      <c r="L65" s="1317"/>
      <c r="M65" s="1305"/>
      <c r="P65" s="5382"/>
      <c r="Q65" s="5382"/>
    </row>
    <row r="66" spans="1:17" ht="15.9" customHeight="1">
      <c r="A66" s="5390"/>
      <c r="B66" s="5391"/>
      <c r="C66" s="5391"/>
      <c r="D66" s="5392"/>
      <c r="E66" s="1319"/>
      <c r="F66" s="1310"/>
      <c r="G66" s="5384" t="s">
        <v>2003</v>
      </c>
      <c r="H66" s="5384"/>
      <c r="I66" s="5384"/>
      <c r="J66" s="5384"/>
      <c r="K66" s="5385"/>
      <c r="L66" s="1320"/>
      <c r="M66" s="1312"/>
      <c r="P66" s="5382"/>
      <c r="Q66" s="5382"/>
    </row>
    <row r="67" spans="1:17">
      <c r="C67" s="1321" t="s">
        <v>2004</v>
      </c>
      <c r="P67" s="5382"/>
      <c r="Q67" s="5382"/>
    </row>
    <row r="68" spans="1:17" ht="12">
      <c r="C68" s="1321" t="s">
        <v>2005</v>
      </c>
      <c r="P68" s="1318"/>
      <c r="Q68" s="1318"/>
    </row>
    <row r="69" spans="1:17">
      <c r="C69" s="1321" t="s">
        <v>2006</v>
      </c>
      <c r="P69" s="5364"/>
      <c r="Q69" s="5364"/>
    </row>
    <row r="70" spans="1:17">
      <c r="C70" s="1321" t="s">
        <v>2007</v>
      </c>
      <c r="P70" s="5364"/>
      <c r="Q70" s="5364"/>
    </row>
    <row r="71" spans="1:17">
      <c r="C71" s="1321" t="s">
        <v>2008</v>
      </c>
      <c r="P71" s="5364"/>
      <c r="Q71" s="5364"/>
    </row>
    <row r="72" spans="1:17">
      <c r="P72" s="5364"/>
      <c r="Q72" s="5364"/>
    </row>
    <row r="73" spans="1:17">
      <c r="P73" s="5382"/>
      <c r="Q73" s="5382"/>
    </row>
    <row r="74" spans="1:17">
      <c r="P74" s="5382"/>
      <c r="Q74" s="5382"/>
    </row>
    <row r="75" spans="1:17">
      <c r="P75" s="5382"/>
      <c r="Q75" s="5382"/>
    </row>
    <row r="76" spans="1:17">
      <c r="P76" s="5382"/>
      <c r="Q76" s="5382"/>
    </row>
    <row r="77" spans="1:17">
      <c r="P77" s="5382"/>
      <c r="Q77" s="5382"/>
    </row>
    <row r="78" spans="1:17">
      <c r="P78" s="5382"/>
      <c r="Q78" s="5382"/>
    </row>
    <row r="79" spans="1:17">
      <c r="P79" s="5382"/>
      <c r="Q79" s="5382"/>
    </row>
    <row r="80" spans="1:17">
      <c r="P80" s="5382"/>
      <c r="Q80" s="5382"/>
    </row>
    <row r="81" spans="16:17">
      <c r="P81" s="5382"/>
      <c r="Q81" s="5382"/>
    </row>
    <row r="82" spans="16:17">
      <c r="P82" s="5382"/>
      <c r="Q82" s="5382"/>
    </row>
    <row r="83" spans="16:17">
      <c r="P83" s="5382"/>
      <c r="Q83" s="5382"/>
    </row>
    <row r="84" spans="16:17">
      <c r="P84" s="5382"/>
      <c r="Q84" s="5382"/>
    </row>
  </sheetData>
  <mergeCells count="48">
    <mergeCell ref="P77:Q81"/>
    <mergeCell ref="P82:Q84"/>
    <mergeCell ref="G65:K65"/>
    <mergeCell ref="P65:Q65"/>
    <mergeCell ref="G66:K66"/>
    <mergeCell ref="P66:Q67"/>
    <mergeCell ref="P69:Q72"/>
    <mergeCell ref="P73:Q76"/>
    <mergeCell ref="P60:Q60"/>
    <mergeCell ref="A61:D62"/>
    <mergeCell ref="G61:K61"/>
    <mergeCell ref="P61:Q62"/>
    <mergeCell ref="G62:K62"/>
    <mergeCell ref="A63:D66"/>
    <mergeCell ref="G63:K63"/>
    <mergeCell ref="P63:Q63"/>
    <mergeCell ref="G64:K64"/>
    <mergeCell ref="P64:Q64"/>
    <mergeCell ref="P55:Q55"/>
    <mergeCell ref="G56:K56"/>
    <mergeCell ref="P56:Q57"/>
    <mergeCell ref="G57:K57"/>
    <mergeCell ref="G58:K58"/>
    <mergeCell ref="P58:Q58"/>
    <mergeCell ref="E51:K51"/>
    <mergeCell ref="L51:M51"/>
    <mergeCell ref="A52:D60"/>
    <mergeCell ref="G52:K52"/>
    <mergeCell ref="G53:K53"/>
    <mergeCell ref="G54:K54"/>
    <mergeCell ref="G55:K55"/>
    <mergeCell ref="G59:K59"/>
    <mergeCell ref="G60:K60"/>
    <mergeCell ref="A41:D48"/>
    <mergeCell ref="F41:G41"/>
    <mergeCell ref="A2:M2"/>
    <mergeCell ref="B4:C4"/>
    <mergeCell ref="F4:K4"/>
    <mergeCell ref="B5:C5"/>
    <mergeCell ref="F5:M5"/>
    <mergeCell ref="B8:C8"/>
    <mergeCell ref="F8:G8"/>
    <mergeCell ref="I8:M8"/>
    <mergeCell ref="A9:D40"/>
    <mergeCell ref="F9:G9"/>
    <mergeCell ref="F26:G26"/>
    <mergeCell ref="F31:G31"/>
    <mergeCell ref="F40:G40"/>
  </mergeCells>
  <phoneticPr fontId="18"/>
  <printOptions horizontalCentered="1" verticalCentered="1"/>
  <pageMargins left="3.937007874015748E-2" right="3.937007874015748E-2" top="0.55118110236220474" bottom="0.55118110236220474" header="0.31496062992125984" footer="0.31496062992125984"/>
  <pageSetup paperSize="9" scale="7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 r:id="rId4" name="Check Box 1">
              <controlPr defaultSize="0" autoFill="0" autoLine="0" autoPict="0">
                <anchor moveWithCells="1">
                  <from>
                    <xdr:col>9</xdr:col>
                    <xdr:colOff>0</xdr:colOff>
                    <xdr:row>7</xdr:row>
                    <xdr:rowOff>160020</xdr:rowOff>
                  </from>
                  <to>
                    <xdr:col>10</xdr:col>
                    <xdr:colOff>30480</xdr:colOff>
                    <xdr:row>9</xdr:row>
                    <xdr:rowOff>30480</xdr:rowOff>
                  </to>
                </anchor>
              </controlPr>
            </control>
          </mc:Choice>
        </mc:AlternateContent>
        <mc:AlternateContent xmlns:mc="http://schemas.openxmlformats.org/markup-compatibility/2006">
          <mc:Choice Requires="x14">
            <control shapeId="3" r:id="rId5" name="Check Box 2">
              <controlPr defaultSize="0" autoFill="0" autoLine="0" autoPict="0">
                <anchor moveWithCells="1">
                  <from>
                    <xdr:col>9</xdr:col>
                    <xdr:colOff>0</xdr:colOff>
                    <xdr:row>8</xdr:row>
                    <xdr:rowOff>144780</xdr:rowOff>
                  </from>
                  <to>
                    <xdr:col>10</xdr:col>
                    <xdr:colOff>106680</xdr:colOff>
                    <xdr:row>10</xdr:row>
                    <xdr:rowOff>45720</xdr:rowOff>
                  </to>
                </anchor>
              </controlPr>
            </control>
          </mc:Choice>
        </mc:AlternateContent>
        <mc:AlternateContent xmlns:mc="http://schemas.openxmlformats.org/markup-compatibility/2006">
          <mc:Choice Requires="x14">
            <control shapeId="4" r:id="rId6" name="Check Box 3">
              <controlPr defaultSize="0" autoFill="0" autoLine="0" autoPict="0">
                <anchor moveWithCells="1">
                  <from>
                    <xdr:col>9</xdr:col>
                    <xdr:colOff>0</xdr:colOff>
                    <xdr:row>11</xdr:row>
                    <xdr:rowOff>0</xdr:rowOff>
                  </from>
                  <to>
                    <xdr:col>10</xdr:col>
                    <xdr:colOff>30480</xdr:colOff>
                    <xdr:row>12</xdr:row>
                    <xdr:rowOff>45720</xdr:rowOff>
                  </to>
                </anchor>
              </controlPr>
            </control>
          </mc:Choice>
        </mc:AlternateContent>
        <mc:AlternateContent xmlns:mc="http://schemas.openxmlformats.org/markup-compatibility/2006">
          <mc:Choice Requires="x14">
            <control shapeId="5" r:id="rId7" name="Check Box 4">
              <controlPr defaultSize="0" autoFill="0" autoLine="0" autoPict="0">
                <anchor moveWithCells="1">
                  <from>
                    <xdr:col>9</xdr:col>
                    <xdr:colOff>0</xdr:colOff>
                    <xdr:row>9</xdr:row>
                    <xdr:rowOff>182880</xdr:rowOff>
                  </from>
                  <to>
                    <xdr:col>10</xdr:col>
                    <xdr:colOff>30480</xdr:colOff>
                    <xdr:row>11</xdr:row>
                    <xdr:rowOff>30480</xdr:rowOff>
                  </to>
                </anchor>
              </controlPr>
            </control>
          </mc:Choice>
        </mc:AlternateContent>
        <mc:AlternateContent xmlns:mc="http://schemas.openxmlformats.org/markup-compatibility/2006">
          <mc:Choice Requires="x14">
            <control shapeId="6" r:id="rId8" name="Check Box 5">
              <controlPr defaultSize="0" autoFill="0" autoLine="0" autoPict="0">
                <anchor moveWithCells="1">
                  <from>
                    <xdr:col>9</xdr:col>
                    <xdr:colOff>0</xdr:colOff>
                    <xdr:row>11</xdr:row>
                    <xdr:rowOff>144780</xdr:rowOff>
                  </from>
                  <to>
                    <xdr:col>10</xdr:col>
                    <xdr:colOff>106680</xdr:colOff>
                    <xdr:row>13</xdr:row>
                    <xdr:rowOff>45720</xdr:rowOff>
                  </to>
                </anchor>
              </controlPr>
            </control>
          </mc:Choice>
        </mc:AlternateContent>
        <mc:AlternateContent xmlns:mc="http://schemas.openxmlformats.org/markup-compatibility/2006">
          <mc:Choice Requires="x14">
            <control shapeId="7" r:id="rId9" name="Check Box 6">
              <controlPr defaultSize="0" autoFill="0" autoLine="0" autoPict="0">
                <anchor moveWithCells="1">
                  <from>
                    <xdr:col>9</xdr:col>
                    <xdr:colOff>0</xdr:colOff>
                    <xdr:row>12</xdr:row>
                    <xdr:rowOff>144780</xdr:rowOff>
                  </from>
                  <to>
                    <xdr:col>10</xdr:col>
                    <xdr:colOff>106680</xdr:colOff>
                    <xdr:row>14</xdr:row>
                    <xdr:rowOff>45720</xdr:rowOff>
                  </to>
                </anchor>
              </controlPr>
            </control>
          </mc:Choice>
        </mc:AlternateContent>
        <mc:AlternateContent xmlns:mc="http://schemas.openxmlformats.org/markup-compatibility/2006">
          <mc:Choice Requires="x14">
            <control shapeId="8" r:id="rId10" name="Check Box 7">
              <controlPr defaultSize="0" autoFill="0" autoLine="0" autoPict="0">
                <anchor moveWithCells="1">
                  <from>
                    <xdr:col>9</xdr:col>
                    <xdr:colOff>0</xdr:colOff>
                    <xdr:row>13</xdr:row>
                    <xdr:rowOff>144780</xdr:rowOff>
                  </from>
                  <to>
                    <xdr:col>10</xdr:col>
                    <xdr:colOff>106680</xdr:colOff>
                    <xdr:row>15</xdr:row>
                    <xdr:rowOff>45720</xdr:rowOff>
                  </to>
                </anchor>
              </controlPr>
            </control>
          </mc:Choice>
        </mc:AlternateContent>
        <mc:AlternateContent xmlns:mc="http://schemas.openxmlformats.org/markup-compatibility/2006">
          <mc:Choice Requires="x14">
            <control shapeId="9" r:id="rId11" name="Check Box 8">
              <controlPr defaultSize="0" autoFill="0" autoLine="0" autoPict="0">
                <anchor moveWithCells="1">
                  <from>
                    <xdr:col>9</xdr:col>
                    <xdr:colOff>0</xdr:colOff>
                    <xdr:row>14</xdr:row>
                    <xdr:rowOff>144780</xdr:rowOff>
                  </from>
                  <to>
                    <xdr:col>10</xdr:col>
                    <xdr:colOff>106680</xdr:colOff>
                    <xdr:row>16</xdr:row>
                    <xdr:rowOff>45720</xdr:rowOff>
                  </to>
                </anchor>
              </controlPr>
            </control>
          </mc:Choice>
        </mc:AlternateContent>
        <mc:AlternateContent xmlns:mc="http://schemas.openxmlformats.org/markup-compatibility/2006">
          <mc:Choice Requires="x14">
            <control shapeId="10" r:id="rId12" name="Check Box 9">
              <controlPr defaultSize="0" autoFill="0" autoLine="0" autoPict="0">
                <anchor moveWithCells="1">
                  <from>
                    <xdr:col>9</xdr:col>
                    <xdr:colOff>0</xdr:colOff>
                    <xdr:row>15</xdr:row>
                    <xdr:rowOff>144780</xdr:rowOff>
                  </from>
                  <to>
                    <xdr:col>10</xdr:col>
                    <xdr:colOff>106680</xdr:colOff>
                    <xdr:row>17</xdr:row>
                    <xdr:rowOff>45720</xdr:rowOff>
                  </to>
                </anchor>
              </controlPr>
            </control>
          </mc:Choice>
        </mc:AlternateContent>
        <mc:AlternateContent xmlns:mc="http://schemas.openxmlformats.org/markup-compatibility/2006">
          <mc:Choice Requires="x14">
            <control shapeId="11" r:id="rId13" name="Check Box 10">
              <controlPr defaultSize="0" autoFill="0" autoLine="0" autoPict="0">
                <anchor moveWithCells="1">
                  <from>
                    <xdr:col>9</xdr:col>
                    <xdr:colOff>0</xdr:colOff>
                    <xdr:row>16</xdr:row>
                    <xdr:rowOff>144780</xdr:rowOff>
                  </from>
                  <to>
                    <xdr:col>10</xdr:col>
                    <xdr:colOff>106680</xdr:colOff>
                    <xdr:row>18</xdr:row>
                    <xdr:rowOff>45720</xdr:rowOff>
                  </to>
                </anchor>
              </controlPr>
            </control>
          </mc:Choice>
        </mc:AlternateContent>
        <mc:AlternateContent xmlns:mc="http://schemas.openxmlformats.org/markup-compatibility/2006">
          <mc:Choice Requires="x14">
            <control shapeId="12" r:id="rId14" name="Check Box 11">
              <controlPr defaultSize="0" autoFill="0" autoLine="0" autoPict="0">
                <anchor moveWithCells="1">
                  <from>
                    <xdr:col>9</xdr:col>
                    <xdr:colOff>0</xdr:colOff>
                    <xdr:row>17</xdr:row>
                    <xdr:rowOff>144780</xdr:rowOff>
                  </from>
                  <to>
                    <xdr:col>10</xdr:col>
                    <xdr:colOff>106680</xdr:colOff>
                    <xdr:row>19</xdr:row>
                    <xdr:rowOff>45720</xdr:rowOff>
                  </to>
                </anchor>
              </controlPr>
            </control>
          </mc:Choice>
        </mc:AlternateContent>
        <mc:AlternateContent xmlns:mc="http://schemas.openxmlformats.org/markup-compatibility/2006">
          <mc:Choice Requires="x14">
            <control shapeId="13" r:id="rId15" name="Check Box 12">
              <controlPr defaultSize="0" autoFill="0" autoLine="0" autoPict="0">
                <anchor moveWithCells="1">
                  <from>
                    <xdr:col>9</xdr:col>
                    <xdr:colOff>0</xdr:colOff>
                    <xdr:row>18</xdr:row>
                    <xdr:rowOff>144780</xdr:rowOff>
                  </from>
                  <to>
                    <xdr:col>10</xdr:col>
                    <xdr:colOff>106680</xdr:colOff>
                    <xdr:row>20</xdr:row>
                    <xdr:rowOff>45720</xdr:rowOff>
                  </to>
                </anchor>
              </controlPr>
            </control>
          </mc:Choice>
        </mc:AlternateContent>
        <mc:AlternateContent xmlns:mc="http://schemas.openxmlformats.org/markup-compatibility/2006">
          <mc:Choice Requires="x14">
            <control shapeId="14" r:id="rId16" name="Check Box 13">
              <controlPr defaultSize="0" autoFill="0" autoLine="0" autoPict="0">
                <anchor moveWithCells="1">
                  <from>
                    <xdr:col>9</xdr:col>
                    <xdr:colOff>0</xdr:colOff>
                    <xdr:row>19</xdr:row>
                    <xdr:rowOff>144780</xdr:rowOff>
                  </from>
                  <to>
                    <xdr:col>10</xdr:col>
                    <xdr:colOff>106680</xdr:colOff>
                    <xdr:row>21</xdr:row>
                    <xdr:rowOff>45720</xdr:rowOff>
                  </to>
                </anchor>
              </controlPr>
            </control>
          </mc:Choice>
        </mc:AlternateContent>
        <mc:AlternateContent xmlns:mc="http://schemas.openxmlformats.org/markup-compatibility/2006">
          <mc:Choice Requires="x14">
            <control shapeId="15" r:id="rId17" name="Check Box 14">
              <controlPr defaultSize="0" autoFill="0" autoLine="0" autoPict="0">
                <anchor moveWithCells="1">
                  <from>
                    <xdr:col>9</xdr:col>
                    <xdr:colOff>0</xdr:colOff>
                    <xdr:row>20</xdr:row>
                    <xdr:rowOff>144780</xdr:rowOff>
                  </from>
                  <to>
                    <xdr:col>10</xdr:col>
                    <xdr:colOff>106680</xdr:colOff>
                    <xdr:row>22</xdr:row>
                    <xdr:rowOff>45720</xdr:rowOff>
                  </to>
                </anchor>
              </controlPr>
            </control>
          </mc:Choice>
        </mc:AlternateContent>
        <mc:AlternateContent xmlns:mc="http://schemas.openxmlformats.org/markup-compatibility/2006">
          <mc:Choice Requires="x14">
            <control shapeId="16" r:id="rId18" name="Check Box 15">
              <controlPr defaultSize="0" autoFill="0" autoLine="0" autoPict="0">
                <anchor moveWithCells="1">
                  <from>
                    <xdr:col>9</xdr:col>
                    <xdr:colOff>0</xdr:colOff>
                    <xdr:row>21</xdr:row>
                    <xdr:rowOff>144780</xdr:rowOff>
                  </from>
                  <to>
                    <xdr:col>10</xdr:col>
                    <xdr:colOff>106680</xdr:colOff>
                    <xdr:row>23</xdr:row>
                    <xdr:rowOff>45720</xdr:rowOff>
                  </to>
                </anchor>
              </controlPr>
            </control>
          </mc:Choice>
        </mc:AlternateContent>
        <mc:AlternateContent xmlns:mc="http://schemas.openxmlformats.org/markup-compatibility/2006">
          <mc:Choice Requires="x14">
            <control shapeId="17" r:id="rId19" name="Check Box 16">
              <controlPr defaultSize="0" autoFill="0" autoLine="0" autoPict="0">
                <anchor moveWithCells="1">
                  <from>
                    <xdr:col>9</xdr:col>
                    <xdr:colOff>0</xdr:colOff>
                    <xdr:row>22</xdr:row>
                    <xdr:rowOff>144780</xdr:rowOff>
                  </from>
                  <to>
                    <xdr:col>10</xdr:col>
                    <xdr:colOff>106680</xdr:colOff>
                    <xdr:row>24</xdr:row>
                    <xdr:rowOff>45720</xdr:rowOff>
                  </to>
                </anchor>
              </controlPr>
            </control>
          </mc:Choice>
        </mc:AlternateContent>
        <mc:AlternateContent xmlns:mc="http://schemas.openxmlformats.org/markup-compatibility/2006">
          <mc:Choice Requires="x14">
            <control shapeId="18" r:id="rId20" name="Check Box 17">
              <controlPr defaultSize="0" autoFill="0" autoLine="0" autoPict="0">
                <anchor moveWithCells="1">
                  <from>
                    <xdr:col>9</xdr:col>
                    <xdr:colOff>0</xdr:colOff>
                    <xdr:row>24</xdr:row>
                    <xdr:rowOff>160020</xdr:rowOff>
                  </from>
                  <to>
                    <xdr:col>10</xdr:col>
                    <xdr:colOff>30480</xdr:colOff>
                    <xdr:row>26</xdr:row>
                    <xdr:rowOff>7620</xdr:rowOff>
                  </to>
                </anchor>
              </controlPr>
            </control>
          </mc:Choice>
        </mc:AlternateContent>
        <mc:AlternateContent xmlns:mc="http://schemas.openxmlformats.org/markup-compatibility/2006">
          <mc:Choice Requires="x14">
            <control shapeId="19" r:id="rId21" name="Check Box 18">
              <controlPr defaultSize="0" autoFill="0" autoLine="0" autoPict="0">
                <anchor moveWithCells="1">
                  <from>
                    <xdr:col>9</xdr:col>
                    <xdr:colOff>0</xdr:colOff>
                    <xdr:row>25</xdr:row>
                    <xdr:rowOff>144780</xdr:rowOff>
                  </from>
                  <to>
                    <xdr:col>10</xdr:col>
                    <xdr:colOff>106680</xdr:colOff>
                    <xdr:row>27</xdr:row>
                    <xdr:rowOff>45720</xdr:rowOff>
                  </to>
                </anchor>
              </controlPr>
            </control>
          </mc:Choice>
        </mc:AlternateContent>
        <mc:AlternateContent xmlns:mc="http://schemas.openxmlformats.org/markup-compatibility/2006">
          <mc:Choice Requires="x14">
            <control shapeId="20" r:id="rId22" name="Check Box 19">
              <controlPr defaultSize="0" autoFill="0" autoLine="0" autoPict="0">
                <anchor moveWithCells="1">
                  <from>
                    <xdr:col>9</xdr:col>
                    <xdr:colOff>0</xdr:colOff>
                    <xdr:row>26</xdr:row>
                    <xdr:rowOff>182880</xdr:rowOff>
                  </from>
                  <to>
                    <xdr:col>10</xdr:col>
                    <xdr:colOff>30480</xdr:colOff>
                    <xdr:row>28</xdr:row>
                    <xdr:rowOff>30480</xdr:rowOff>
                  </to>
                </anchor>
              </controlPr>
            </control>
          </mc:Choice>
        </mc:AlternateContent>
        <mc:AlternateContent xmlns:mc="http://schemas.openxmlformats.org/markup-compatibility/2006">
          <mc:Choice Requires="x14">
            <control shapeId="21" r:id="rId23" name="Check Box 20">
              <controlPr defaultSize="0" autoFill="0" autoLine="0" autoPict="0">
                <anchor moveWithCells="1">
                  <from>
                    <xdr:col>9</xdr:col>
                    <xdr:colOff>0</xdr:colOff>
                    <xdr:row>28</xdr:row>
                    <xdr:rowOff>0</xdr:rowOff>
                  </from>
                  <to>
                    <xdr:col>10</xdr:col>
                    <xdr:colOff>30480</xdr:colOff>
                    <xdr:row>29</xdr:row>
                    <xdr:rowOff>45720</xdr:rowOff>
                  </to>
                </anchor>
              </controlPr>
            </control>
          </mc:Choice>
        </mc:AlternateContent>
        <mc:AlternateContent xmlns:mc="http://schemas.openxmlformats.org/markup-compatibility/2006">
          <mc:Choice Requires="x14">
            <control shapeId="22" r:id="rId24" name="Check Box 21">
              <controlPr defaultSize="0" autoFill="0" autoLine="0" autoPict="0">
                <anchor moveWithCells="1">
                  <from>
                    <xdr:col>9</xdr:col>
                    <xdr:colOff>0</xdr:colOff>
                    <xdr:row>29</xdr:row>
                    <xdr:rowOff>160020</xdr:rowOff>
                  </from>
                  <to>
                    <xdr:col>10</xdr:col>
                    <xdr:colOff>30480</xdr:colOff>
                    <xdr:row>31</xdr:row>
                    <xdr:rowOff>7620</xdr:rowOff>
                  </to>
                </anchor>
              </controlPr>
            </control>
          </mc:Choice>
        </mc:AlternateContent>
        <mc:AlternateContent xmlns:mc="http://schemas.openxmlformats.org/markup-compatibility/2006">
          <mc:Choice Requires="x14">
            <control shapeId="23" r:id="rId25" name="Check Box 22">
              <controlPr defaultSize="0" autoFill="0" autoLine="0" autoPict="0">
                <anchor moveWithCells="1">
                  <from>
                    <xdr:col>9</xdr:col>
                    <xdr:colOff>0</xdr:colOff>
                    <xdr:row>30</xdr:row>
                    <xdr:rowOff>144780</xdr:rowOff>
                  </from>
                  <to>
                    <xdr:col>10</xdr:col>
                    <xdr:colOff>106680</xdr:colOff>
                    <xdr:row>32</xdr:row>
                    <xdr:rowOff>45720</xdr:rowOff>
                  </to>
                </anchor>
              </controlPr>
            </control>
          </mc:Choice>
        </mc:AlternateContent>
        <mc:AlternateContent xmlns:mc="http://schemas.openxmlformats.org/markup-compatibility/2006">
          <mc:Choice Requires="x14">
            <control shapeId="24" r:id="rId26" name="Check Box 23">
              <controlPr defaultSize="0" autoFill="0" autoLine="0" autoPict="0">
                <anchor moveWithCells="1">
                  <from>
                    <xdr:col>9</xdr:col>
                    <xdr:colOff>0</xdr:colOff>
                    <xdr:row>32</xdr:row>
                    <xdr:rowOff>0</xdr:rowOff>
                  </from>
                  <to>
                    <xdr:col>10</xdr:col>
                    <xdr:colOff>30480</xdr:colOff>
                    <xdr:row>33</xdr:row>
                    <xdr:rowOff>45720</xdr:rowOff>
                  </to>
                </anchor>
              </controlPr>
            </control>
          </mc:Choice>
        </mc:AlternateContent>
        <mc:AlternateContent xmlns:mc="http://schemas.openxmlformats.org/markup-compatibility/2006">
          <mc:Choice Requires="x14">
            <control shapeId="25" r:id="rId27" name="Check Box 24">
              <controlPr defaultSize="0" autoFill="0" autoLine="0" autoPict="0">
                <anchor moveWithCells="1">
                  <from>
                    <xdr:col>9</xdr:col>
                    <xdr:colOff>0</xdr:colOff>
                    <xdr:row>32</xdr:row>
                    <xdr:rowOff>144780</xdr:rowOff>
                  </from>
                  <to>
                    <xdr:col>10</xdr:col>
                    <xdr:colOff>106680</xdr:colOff>
                    <xdr:row>34</xdr:row>
                    <xdr:rowOff>45720</xdr:rowOff>
                  </to>
                </anchor>
              </controlPr>
            </control>
          </mc:Choice>
        </mc:AlternateContent>
        <mc:AlternateContent xmlns:mc="http://schemas.openxmlformats.org/markup-compatibility/2006">
          <mc:Choice Requires="x14">
            <control shapeId="26" r:id="rId28" name="Check Box 25">
              <controlPr defaultSize="0" autoFill="0" autoLine="0" autoPict="0">
                <anchor moveWithCells="1">
                  <from>
                    <xdr:col>9</xdr:col>
                    <xdr:colOff>0</xdr:colOff>
                    <xdr:row>33</xdr:row>
                    <xdr:rowOff>144780</xdr:rowOff>
                  </from>
                  <to>
                    <xdr:col>10</xdr:col>
                    <xdr:colOff>106680</xdr:colOff>
                    <xdr:row>35</xdr:row>
                    <xdr:rowOff>45720</xdr:rowOff>
                  </to>
                </anchor>
              </controlPr>
            </control>
          </mc:Choice>
        </mc:AlternateContent>
        <mc:AlternateContent xmlns:mc="http://schemas.openxmlformats.org/markup-compatibility/2006">
          <mc:Choice Requires="x14">
            <control shapeId="27" r:id="rId29" name="Check Box 26">
              <controlPr defaultSize="0" autoFill="0" autoLine="0" autoPict="0">
                <anchor moveWithCells="1">
                  <from>
                    <xdr:col>9</xdr:col>
                    <xdr:colOff>0</xdr:colOff>
                    <xdr:row>34</xdr:row>
                    <xdr:rowOff>144780</xdr:rowOff>
                  </from>
                  <to>
                    <xdr:col>10</xdr:col>
                    <xdr:colOff>106680</xdr:colOff>
                    <xdr:row>36</xdr:row>
                    <xdr:rowOff>45720</xdr:rowOff>
                  </to>
                </anchor>
              </controlPr>
            </control>
          </mc:Choice>
        </mc:AlternateContent>
        <mc:AlternateContent xmlns:mc="http://schemas.openxmlformats.org/markup-compatibility/2006">
          <mc:Choice Requires="x14">
            <control shapeId="28" r:id="rId30" name="Check Box 27">
              <controlPr defaultSize="0" autoFill="0" autoLine="0" autoPict="0">
                <anchor moveWithCells="1">
                  <from>
                    <xdr:col>9</xdr:col>
                    <xdr:colOff>0</xdr:colOff>
                    <xdr:row>35</xdr:row>
                    <xdr:rowOff>144780</xdr:rowOff>
                  </from>
                  <to>
                    <xdr:col>10</xdr:col>
                    <xdr:colOff>106680</xdr:colOff>
                    <xdr:row>37</xdr:row>
                    <xdr:rowOff>45720</xdr:rowOff>
                  </to>
                </anchor>
              </controlPr>
            </control>
          </mc:Choice>
        </mc:AlternateContent>
        <mc:AlternateContent xmlns:mc="http://schemas.openxmlformats.org/markup-compatibility/2006">
          <mc:Choice Requires="x14">
            <control shapeId="29" r:id="rId31" name="Check Box 28">
              <controlPr defaultSize="0" autoFill="0" autoLine="0" autoPict="0">
                <anchor moveWithCells="1">
                  <from>
                    <xdr:col>9</xdr:col>
                    <xdr:colOff>0</xdr:colOff>
                    <xdr:row>36</xdr:row>
                    <xdr:rowOff>144780</xdr:rowOff>
                  </from>
                  <to>
                    <xdr:col>10</xdr:col>
                    <xdr:colOff>106680</xdr:colOff>
                    <xdr:row>38</xdr:row>
                    <xdr:rowOff>45720</xdr:rowOff>
                  </to>
                </anchor>
              </controlPr>
            </control>
          </mc:Choice>
        </mc:AlternateContent>
        <mc:AlternateContent xmlns:mc="http://schemas.openxmlformats.org/markup-compatibility/2006">
          <mc:Choice Requires="x14">
            <control shapeId="30" r:id="rId32" name="Check Box 29">
              <controlPr defaultSize="0" autoFill="0" autoLine="0" autoPict="0">
                <anchor moveWithCells="1">
                  <from>
                    <xdr:col>9</xdr:col>
                    <xdr:colOff>0</xdr:colOff>
                    <xdr:row>38</xdr:row>
                    <xdr:rowOff>160020</xdr:rowOff>
                  </from>
                  <to>
                    <xdr:col>10</xdr:col>
                    <xdr:colOff>30480</xdr:colOff>
                    <xdr:row>40</xdr:row>
                    <xdr:rowOff>7620</xdr:rowOff>
                  </to>
                </anchor>
              </controlPr>
            </control>
          </mc:Choice>
        </mc:AlternateContent>
        <mc:AlternateContent xmlns:mc="http://schemas.openxmlformats.org/markup-compatibility/2006">
          <mc:Choice Requires="x14">
            <control shapeId="31" r:id="rId33" name="Check Box 30">
              <controlPr defaultSize="0" autoFill="0" autoLine="0" autoPict="0">
                <anchor moveWithCells="1">
                  <from>
                    <xdr:col>9</xdr:col>
                    <xdr:colOff>0</xdr:colOff>
                    <xdr:row>40</xdr:row>
                    <xdr:rowOff>144780</xdr:rowOff>
                  </from>
                  <to>
                    <xdr:col>10</xdr:col>
                    <xdr:colOff>106680</xdr:colOff>
                    <xdr:row>42</xdr:row>
                    <xdr:rowOff>45720</xdr:rowOff>
                  </to>
                </anchor>
              </controlPr>
            </control>
          </mc:Choice>
        </mc:AlternateContent>
        <mc:AlternateContent xmlns:mc="http://schemas.openxmlformats.org/markup-compatibility/2006">
          <mc:Choice Requires="x14">
            <control shapeId="56" r:id="rId34" name="Check Box 31">
              <controlPr defaultSize="0" autoFill="0" autoLine="0" autoPict="0">
                <anchor moveWithCells="1">
                  <from>
                    <xdr:col>9</xdr:col>
                    <xdr:colOff>0</xdr:colOff>
                    <xdr:row>46</xdr:row>
                    <xdr:rowOff>0</xdr:rowOff>
                  </from>
                  <to>
                    <xdr:col>10</xdr:col>
                    <xdr:colOff>30480</xdr:colOff>
                    <xdr:row>47</xdr:row>
                    <xdr:rowOff>45720</xdr:rowOff>
                  </to>
                </anchor>
              </controlPr>
            </control>
          </mc:Choice>
        </mc:AlternateContent>
        <mc:AlternateContent xmlns:mc="http://schemas.openxmlformats.org/markup-compatibility/2006">
          <mc:Choice Requires="x14">
            <control shapeId="32" r:id="rId35" name="Check Box 32">
              <controlPr defaultSize="0" autoFill="0" autoLine="0" autoPict="0">
                <anchor moveWithCells="1">
                  <from>
                    <xdr:col>9</xdr:col>
                    <xdr:colOff>0</xdr:colOff>
                    <xdr:row>41</xdr:row>
                    <xdr:rowOff>182880</xdr:rowOff>
                  </from>
                  <to>
                    <xdr:col>10</xdr:col>
                    <xdr:colOff>30480</xdr:colOff>
                    <xdr:row>43</xdr:row>
                    <xdr:rowOff>30480</xdr:rowOff>
                  </to>
                </anchor>
              </controlPr>
            </control>
          </mc:Choice>
        </mc:AlternateContent>
        <mc:AlternateContent xmlns:mc="http://schemas.openxmlformats.org/markup-compatibility/2006">
          <mc:Choice Requires="x14">
            <control shapeId="33" r:id="rId36" name="Check Box 33">
              <controlPr defaultSize="0" autoFill="0" autoLine="0" autoPict="0">
                <anchor moveWithCells="1">
                  <from>
                    <xdr:col>5</xdr:col>
                    <xdr:colOff>7620</xdr:colOff>
                    <xdr:row>51</xdr:row>
                    <xdr:rowOff>144780</xdr:rowOff>
                  </from>
                  <to>
                    <xdr:col>6</xdr:col>
                    <xdr:colOff>106680</xdr:colOff>
                    <xdr:row>53</xdr:row>
                    <xdr:rowOff>45720</xdr:rowOff>
                  </to>
                </anchor>
              </controlPr>
            </control>
          </mc:Choice>
        </mc:AlternateContent>
        <mc:AlternateContent xmlns:mc="http://schemas.openxmlformats.org/markup-compatibility/2006">
          <mc:Choice Requires="x14">
            <control shapeId="34" r:id="rId37" name="Check Box 34">
              <controlPr defaultSize="0" autoFill="0" autoLine="0" autoPict="0">
                <anchor moveWithCells="1">
                  <from>
                    <xdr:col>5</xdr:col>
                    <xdr:colOff>7620</xdr:colOff>
                    <xdr:row>53</xdr:row>
                    <xdr:rowOff>121920</xdr:rowOff>
                  </from>
                  <to>
                    <xdr:col>6</xdr:col>
                    <xdr:colOff>106680</xdr:colOff>
                    <xdr:row>55</xdr:row>
                    <xdr:rowOff>38100</xdr:rowOff>
                  </to>
                </anchor>
              </controlPr>
            </control>
          </mc:Choice>
        </mc:AlternateContent>
        <mc:AlternateContent xmlns:mc="http://schemas.openxmlformats.org/markup-compatibility/2006">
          <mc:Choice Requires="x14">
            <control shapeId="35" r:id="rId38" name="Check Box 35">
              <controlPr defaultSize="0" autoFill="0" autoLine="0" autoPict="0">
                <anchor moveWithCells="1">
                  <from>
                    <xdr:col>4</xdr:col>
                    <xdr:colOff>68580</xdr:colOff>
                    <xdr:row>54</xdr:row>
                    <xdr:rowOff>121920</xdr:rowOff>
                  </from>
                  <to>
                    <xdr:col>6</xdr:col>
                    <xdr:colOff>106680</xdr:colOff>
                    <xdr:row>56</xdr:row>
                    <xdr:rowOff>45720</xdr:rowOff>
                  </to>
                </anchor>
              </controlPr>
            </control>
          </mc:Choice>
        </mc:AlternateContent>
        <mc:AlternateContent xmlns:mc="http://schemas.openxmlformats.org/markup-compatibility/2006">
          <mc:Choice Requires="x14">
            <control shapeId="36" r:id="rId39" name="Check Box 36">
              <controlPr defaultSize="0" autoFill="0" autoLine="0" autoPict="0">
                <anchor moveWithCells="1">
                  <from>
                    <xdr:col>4</xdr:col>
                    <xdr:colOff>68580</xdr:colOff>
                    <xdr:row>55</xdr:row>
                    <xdr:rowOff>121920</xdr:rowOff>
                  </from>
                  <to>
                    <xdr:col>6</xdr:col>
                    <xdr:colOff>83820</xdr:colOff>
                    <xdr:row>57</xdr:row>
                    <xdr:rowOff>38100</xdr:rowOff>
                  </to>
                </anchor>
              </controlPr>
            </control>
          </mc:Choice>
        </mc:AlternateContent>
        <mc:AlternateContent xmlns:mc="http://schemas.openxmlformats.org/markup-compatibility/2006">
          <mc:Choice Requires="x14">
            <control shapeId="37" r:id="rId40" name="Check Box 37">
              <controlPr defaultSize="0" autoFill="0" autoLine="0" autoPict="0">
                <anchor moveWithCells="1">
                  <from>
                    <xdr:col>4</xdr:col>
                    <xdr:colOff>68580</xdr:colOff>
                    <xdr:row>56</xdr:row>
                    <xdr:rowOff>144780</xdr:rowOff>
                  </from>
                  <to>
                    <xdr:col>6</xdr:col>
                    <xdr:colOff>83820</xdr:colOff>
                    <xdr:row>58</xdr:row>
                    <xdr:rowOff>45720</xdr:rowOff>
                  </to>
                </anchor>
              </controlPr>
            </control>
          </mc:Choice>
        </mc:AlternateContent>
        <mc:AlternateContent xmlns:mc="http://schemas.openxmlformats.org/markup-compatibility/2006">
          <mc:Choice Requires="x14">
            <control shapeId="38" r:id="rId41" name="Check Box 38">
              <controlPr defaultSize="0" autoFill="0" autoLine="0" autoPict="0">
                <anchor moveWithCells="1">
                  <from>
                    <xdr:col>4</xdr:col>
                    <xdr:colOff>68580</xdr:colOff>
                    <xdr:row>58</xdr:row>
                    <xdr:rowOff>121920</xdr:rowOff>
                  </from>
                  <to>
                    <xdr:col>6</xdr:col>
                    <xdr:colOff>83820</xdr:colOff>
                    <xdr:row>60</xdr:row>
                    <xdr:rowOff>45720</xdr:rowOff>
                  </to>
                </anchor>
              </controlPr>
            </control>
          </mc:Choice>
        </mc:AlternateContent>
        <mc:AlternateContent xmlns:mc="http://schemas.openxmlformats.org/markup-compatibility/2006">
          <mc:Choice Requires="x14">
            <control shapeId="39" r:id="rId42" name="Check Box 39">
              <controlPr defaultSize="0" autoFill="0" autoLine="0" autoPict="0">
                <anchor moveWithCells="1">
                  <from>
                    <xdr:col>4</xdr:col>
                    <xdr:colOff>68580</xdr:colOff>
                    <xdr:row>57</xdr:row>
                    <xdr:rowOff>144780</xdr:rowOff>
                  </from>
                  <to>
                    <xdr:col>6</xdr:col>
                    <xdr:colOff>83820</xdr:colOff>
                    <xdr:row>59</xdr:row>
                    <xdr:rowOff>45720</xdr:rowOff>
                  </to>
                </anchor>
              </controlPr>
            </control>
          </mc:Choice>
        </mc:AlternateContent>
        <mc:AlternateContent xmlns:mc="http://schemas.openxmlformats.org/markup-compatibility/2006">
          <mc:Choice Requires="x14">
            <control shapeId="40" r:id="rId43" name="Check Box 40">
              <controlPr defaultSize="0" autoFill="0" autoLine="0" autoPict="0">
                <anchor moveWithCells="1">
                  <from>
                    <xdr:col>4</xdr:col>
                    <xdr:colOff>68580</xdr:colOff>
                    <xdr:row>59</xdr:row>
                    <xdr:rowOff>121920</xdr:rowOff>
                  </from>
                  <to>
                    <xdr:col>6</xdr:col>
                    <xdr:colOff>83820</xdr:colOff>
                    <xdr:row>61</xdr:row>
                    <xdr:rowOff>38100</xdr:rowOff>
                  </to>
                </anchor>
              </controlPr>
            </control>
          </mc:Choice>
        </mc:AlternateContent>
        <mc:AlternateContent xmlns:mc="http://schemas.openxmlformats.org/markup-compatibility/2006">
          <mc:Choice Requires="x14">
            <control shapeId="41" r:id="rId44" name="Check Box 41">
              <controlPr defaultSize="0" autoFill="0" autoLine="0" autoPict="0">
                <anchor moveWithCells="1">
                  <from>
                    <xdr:col>5</xdr:col>
                    <xdr:colOff>7620</xdr:colOff>
                    <xdr:row>50</xdr:row>
                    <xdr:rowOff>121920</xdr:rowOff>
                  </from>
                  <to>
                    <xdr:col>6</xdr:col>
                    <xdr:colOff>106680</xdr:colOff>
                    <xdr:row>52</xdr:row>
                    <xdr:rowOff>45720</xdr:rowOff>
                  </to>
                </anchor>
              </controlPr>
            </control>
          </mc:Choice>
        </mc:AlternateContent>
        <mc:AlternateContent xmlns:mc="http://schemas.openxmlformats.org/markup-compatibility/2006">
          <mc:Choice Requires="x14">
            <control shapeId="42" r:id="rId45" name="Check Box 42">
              <controlPr defaultSize="0" autoFill="0" autoLine="0" autoPict="0">
                <anchor moveWithCells="1">
                  <from>
                    <xdr:col>4</xdr:col>
                    <xdr:colOff>68580</xdr:colOff>
                    <xdr:row>60</xdr:row>
                    <xdr:rowOff>121920</xdr:rowOff>
                  </from>
                  <to>
                    <xdr:col>6</xdr:col>
                    <xdr:colOff>83820</xdr:colOff>
                    <xdr:row>62</xdr:row>
                    <xdr:rowOff>45720</xdr:rowOff>
                  </to>
                </anchor>
              </controlPr>
            </control>
          </mc:Choice>
        </mc:AlternateContent>
        <mc:AlternateContent xmlns:mc="http://schemas.openxmlformats.org/markup-compatibility/2006">
          <mc:Choice Requires="x14">
            <control shapeId="43" r:id="rId46" name="Check Box 43">
              <controlPr defaultSize="0" autoFill="0" autoLine="0" autoPict="0">
                <anchor moveWithCells="1">
                  <from>
                    <xdr:col>5</xdr:col>
                    <xdr:colOff>7620</xdr:colOff>
                    <xdr:row>62</xdr:row>
                    <xdr:rowOff>144780</xdr:rowOff>
                  </from>
                  <to>
                    <xdr:col>6</xdr:col>
                    <xdr:colOff>106680</xdr:colOff>
                    <xdr:row>64</xdr:row>
                    <xdr:rowOff>45720</xdr:rowOff>
                  </to>
                </anchor>
              </controlPr>
            </control>
          </mc:Choice>
        </mc:AlternateContent>
        <mc:AlternateContent xmlns:mc="http://schemas.openxmlformats.org/markup-compatibility/2006">
          <mc:Choice Requires="x14">
            <control shapeId="44" r:id="rId47" name="Check Box 44">
              <controlPr defaultSize="0" autoFill="0" autoLine="0" autoPict="0">
                <anchor moveWithCells="1">
                  <from>
                    <xdr:col>5</xdr:col>
                    <xdr:colOff>7620</xdr:colOff>
                    <xdr:row>61</xdr:row>
                    <xdr:rowOff>121920</xdr:rowOff>
                  </from>
                  <to>
                    <xdr:col>6</xdr:col>
                    <xdr:colOff>106680</xdr:colOff>
                    <xdr:row>63</xdr:row>
                    <xdr:rowOff>45720</xdr:rowOff>
                  </to>
                </anchor>
              </controlPr>
            </control>
          </mc:Choice>
        </mc:AlternateContent>
        <mc:AlternateContent xmlns:mc="http://schemas.openxmlformats.org/markup-compatibility/2006">
          <mc:Choice Requires="x14">
            <control shapeId="45" r:id="rId48" name="Check Box 45">
              <controlPr defaultSize="0" autoFill="0" autoLine="0" autoPict="0">
                <anchor moveWithCells="1">
                  <from>
                    <xdr:col>5</xdr:col>
                    <xdr:colOff>7620</xdr:colOff>
                    <xdr:row>64</xdr:row>
                    <xdr:rowOff>144780</xdr:rowOff>
                  </from>
                  <to>
                    <xdr:col>6</xdr:col>
                    <xdr:colOff>106680</xdr:colOff>
                    <xdr:row>66</xdr:row>
                    <xdr:rowOff>45720</xdr:rowOff>
                  </to>
                </anchor>
              </controlPr>
            </control>
          </mc:Choice>
        </mc:AlternateContent>
        <mc:AlternateContent xmlns:mc="http://schemas.openxmlformats.org/markup-compatibility/2006">
          <mc:Choice Requires="x14">
            <control shapeId="46" r:id="rId49" name="Check Box 46">
              <controlPr defaultSize="0" autoFill="0" autoLine="0" autoPict="0">
                <anchor moveWithCells="1">
                  <from>
                    <xdr:col>5</xdr:col>
                    <xdr:colOff>7620</xdr:colOff>
                    <xdr:row>63</xdr:row>
                    <xdr:rowOff>121920</xdr:rowOff>
                  </from>
                  <to>
                    <xdr:col>6</xdr:col>
                    <xdr:colOff>106680</xdr:colOff>
                    <xdr:row>65</xdr:row>
                    <xdr:rowOff>45720</xdr:rowOff>
                  </to>
                </anchor>
              </controlPr>
            </control>
          </mc:Choice>
        </mc:AlternateContent>
        <mc:AlternateContent xmlns:mc="http://schemas.openxmlformats.org/markup-compatibility/2006">
          <mc:Choice Requires="x14">
            <control shapeId="47" r:id="rId50" name="Check Box 47">
              <controlPr defaultSize="0" autoFill="0" autoLine="0" autoPict="0">
                <anchor moveWithCells="1">
                  <from>
                    <xdr:col>9</xdr:col>
                    <xdr:colOff>0</xdr:colOff>
                    <xdr:row>23</xdr:row>
                    <xdr:rowOff>144780</xdr:rowOff>
                  </from>
                  <to>
                    <xdr:col>10</xdr:col>
                    <xdr:colOff>106680</xdr:colOff>
                    <xdr:row>25</xdr:row>
                    <xdr:rowOff>45720</xdr:rowOff>
                  </to>
                </anchor>
              </controlPr>
            </control>
          </mc:Choice>
        </mc:AlternateContent>
        <mc:AlternateContent xmlns:mc="http://schemas.openxmlformats.org/markup-compatibility/2006">
          <mc:Choice Requires="x14">
            <control shapeId="48" r:id="rId51" name="Check Box 48">
              <controlPr defaultSize="0" autoFill="0" autoLine="0" autoPict="0">
                <anchor moveWithCells="1">
                  <from>
                    <xdr:col>9</xdr:col>
                    <xdr:colOff>0</xdr:colOff>
                    <xdr:row>28</xdr:row>
                    <xdr:rowOff>144780</xdr:rowOff>
                  </from>
                  <to>
                    <xdr:col>10</xdr:col>
                    <xdr:colOff>106680</xdr:colOff>
                    <xdr:row>30</xdr:row>
                    <xdr:rowOff>45720</xdr:rowOff>
                  </to>
                </anchor>
              </controlPr>
            </control>
          </mc:Choice>
        </mc:AlternateContent>
        <mc:AlternateContent xmlns:mc="http://schemas.openxmlformats.org/markup-compatibility/2006">
          <mc:Choice Requires="x14">
            <control shapeId="49" r:id="rId52" name="Check Box 49">
              <controlPr defaultSize="0" autoFill="0" autoLine="0" autoPict="0">
                <anchor moveWithCells="1">
                  <from>
                    <xdr:col>9</xdr:col>
                    <xdr:colOff>0</xdr:colOff>
                    <xdr:row>37</xdr:row>
                    <xdr:rowOff>144780</xdr:rowOff>
                  </from>
                  <to>
                    <xdr:col>10</xdr:col>
                    <xdr:colOff>106680</xdr:colOff>
                    <xdr:row>39</xdr:row>
                    <xdr:rowOff>45720</xdr:rowOff>
                  </to>
                </anchor>
              </controlPr>
            </control>
          </mc:Choice>
        </mc:AlternateContent>
        <mc:AlternateContent xmlns:mc="http://schemas.openxmlformats.org/markup-compatibility/2006">
          <mc:Choice Requires="x14">
            <control shapeId="50" r:id="rId53" name="Check Box 50">
              <controlPr defaultSize="0" autoFill="0" autoLine="0" autoPict="0">
                <anchor moveWithCells="1">
                  <from>
                    <xdr:col>9</xdr:col>
                    <xdr:colOff>0</xdr:colOff>
                    <xdr:row>42</xdr:row>
                    <xdr:rowOff>182880</xdr:rowOff>
                  </from>
                  <to>
                    <xdr:col>10</xdr:col>
                    <xdr:colOff>30480</xdr:colOff>
                    <xdr:row>44</xdr:row>
                    <xdr:rowOff>30480</xdr:rowOff>
                  </to>
                </anchor>
              </controlPr>
            </control>
          </mc:Choice>
        </mc:AlternateContent>
        <mc:AlternateContent xmlns:mc="http://schemas.openxmlformats.org/markup-compatibility/2006">
          <mc:Choice Requires="x14">
            <control shapeId="51" r:id="rId54" name="Check Box 51">
              <controlPr defaultSize="0" autoFill="0" autoLine="0" autoPict="0">
                <anchor moveWithCells="1">
                  <from>
                    <xdr:col>9</xdr:col>
                    <xdr:colOff>0</xdr:colOff>
                    <xdr:row>43</xdr:row>
                    <xdr:rowOff>182880</xdr:rowOff>
                  </from>
                  <to>
                    <xdr:col>10</xdr:col>
                    <xdr:colOff>30480</xdr:colOff>
                    <xdr:row>45</xdr:row>
                    <xdr:rowOff>30480</xdr:rowOff>
                  </to>
                </anchor>
              </controlPr>
            </control>
          </mc:Choice>
        </mc:AlternateContent>
        <mc:AlternateContent xmlns:mc="http://schemas.openxmlformats.org/markup-compatibility/2006">
          <mc:Choice Requires="x14">
            <control shapeId="52" r:id="rId55" name="Check Box 52">
              <controlPr defaultSize="0" autoFill="0" autoLine="0" autoPict="0">
                <anchor moveWithCells="1">
                  <from>
                    <xdr:col>9</xdr:col>
                    <xdr:colOff>0</xdr:colOff>
                    <xdr:row>44</xdr:row>
                    <xdr:rowOff>182880</xdr:rowOff>
                  </from>
                  <to>
                    <xdr:col>10</xdr:col>
                    <xdr:colOff>30480</xdr:colOff>
                    <xdr:row>46</xdr:row>
                    <xdr:rowOff>30480</xdr:rowOff>
                  </to>
                </anchor>
              </controlPr>
            </control>
          </mc:Choice>
        </mc:AlternateContent>
        <mc:AlternateContent xmlns:mc="http://schemas.openxmlformats.org/markup-compatibility/2006">
          <mc:Choice Requires="x14">
            <control shapeId="53" r:id="rId56" name="Check Box 53">
              <controlPr defaultSize="0" autoFill="0" autoLine="0" autoPict="0">
                <anchor moveWithCells="1">
                  <from>
                    <xdr:col>9</xdr:col>
                    <xdr:colOff>0</xdr:colOff>
                    <xdr:row>46</xdr:row>
                    <xdr:rowOff>144780</xdr:rowOff>
                  </from>
                  <to>
                    <xdr:col>10</xdr:col>
                    <xdr:colOff>106680</xdr:colOff>
                    <xdr:row>48</xdr:row>
                    <xdr:rowOff>45720</xdr:rowOff>
                  </to>
                </anchor>
              </controlPr>
            </control>
          </mc:Choice>
        </mc:AlternateContent>
        <mc:AlternateContent xmlns:mc="http://schemas.openxmlformats.org/markup-compatibility/2006">
          <mc:Choice Requires="x14">
            <control shapeId="54" r:id="rId57" name="Check Box 54">
              <controlPr defaultSize="0" autoFill="0" autoLine="0" autoPict="0">
                <anchor moveWithCells="1">
                  <from>
                    <xdr:col>5</xdr:col>
                    <xdr:colOff>7620</xdr:colOff>
                    <xdr:row>52</xdr:row>
                    <xdr:rowOff>144780</xdr:rowOff>
                  </from>
                  <to>
                    <xdr:col>6</xdr:col>
                    <xdr:colOff>106680</xdr:colOff>
                    <xdr:row>54</xdr:row>
                    <xdr:rowOff>45720</xdr:rowOff>
                  </to>
                </anchor>
              </controlPr>
            </control>
          </mc:Choice>
        </mc:AlternateContent>
        <mc:AlternateContent xmlns:mc="http://schemas.openxmlformats.org/markup-compatibility/2006">
          <mc:Choice Requires="x14">
            <control shapeId="55" r:id="rId58" name="Check Box 55">
              <controlPr defaultSize="0" autoFill="0" autoLine="0" autoPict="0">
                <anchor moveWithCells="1">
                  <from>
                    <xdr:col>9</xdr:col>
                    <xdr:colOff>0</xdr:colOff>
                    <xdr:row>39</xdr:row>
                    <xdr:rowOff>160020</xdr:rowOff>
                  </from>
                  <to>
                    <xdr:col>10</xdr:col>
                    <xdr:colOff>30480</xdr:colOff>
                    <xdr:row>41</xdr:row>
                    <xdr:rowOff>7620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pageSetUpPr fitToPage="1"/>
  </sheetPr>
  <dimension ref="A1:J158"/>
  <sheetViews>
    <sheetView view="pageBreakPreview" zoomScaleNormal="100" zoomScaleSheetLayoutView="100" workbookViewId="0">
      <selection activeCell="A3" sqref="A3:J3"/>
    </sheetView>
  </sheetViews>
  <sheetFormatPr defaultColWidth="9" defaultRowHeight="20.100000000000001" customHeight="1"/>
  <cols>
    <col min="1" max="1" width="3.109375" style="733" customWidth="1"/>
    <col min="2" max="2" width="8.109375" style="733" customWidth="1"/>
    <col min="3" max="3" width="16.44140625" style="733" customWidth="1"/>
    <col min="4" max="4" width="6" style="733" customWidth="1"/>
    <col min="5" max="6" width="9.6640625" style="733" customWidth="1"/>
    <col min="7" max="7" width="15" style="733" customWidth="1"/>
    <col min="8" max="8" width="2.33203125" style="733" customWidth="1"/>
    <col min="9" max="10" width="14" style="733" customWidth="1"/>
    <col min="11" max="256" width="9" style="733"/>
    <col min="257" max="257" width="3.109375" style="733" customWidth="1"/>
    <col min="258" max="258" width="8.109375" style="733" customWidth="1"/>
    <col min="259" max="259" width="16.44140625" style="733" customWidth="1"/>
    <col min="260" max="260" width="6" style="733" customWidth="1"/>
    <col min="261" max="262" width="9.6640625" style="733" customWidth="1"/>
    <col min="263" max="263" width="15" style="733" customWidth="1"/>
    <col min="264" max="264" width="2.33203125" style="733" customWidth="1"/>
    <col min="265" max="266" width="14" style="733" customWidth="1"/>
    <col min="267" max="512" width="9" style="733"/>
    <col min="513" max="513" width="3.109375" style="733" customWidth="1"/>
    <col min="514" max="514" width="8.109375" style="733" customWidth="1"/>
    <col min="515" max="515" width="16.44140625" style="733" customWidth="1"/>
    <col min="516" max="516" width="6" style="733" customWidth="1"/>
    <col min="517" max="518" width="9.6640625" style="733" customWidth="1"/>
    <col min="519" max="519" width="15" style="733" customWidth="1"/>
    <col min="520" max="520" width="2.33203125" style="733" customWidth="1"/>
    <col min="521" max="522" width="14" style="733" customWidth="1"/>
    <col min="523" max="768" width="9" style="733"/>
    <col min="769" max="769" width="3.109375" style="733" customWidth="1"/>
    <col min="770" max="770" width="8.109375" style="733" customWidth="1"/>
    <col min="771" max="771" width="16.44140625" style="733" customWidth="1"/>
    <col min="772" max="772" width="6" style="733" customWidth="1"/>
    <col min="773" max="774" width="9.6640625" style="733" customWidth="1"/>
    <col min="775" max="775" width="15" style="733" customWidth="1"/>
    <col min="776" max="776" width="2.33203125" style="733" customWidth="1"/>
    <col min="777" max="778" width="14" style="733" customWidth="1"/>
    <col min="779" max="1024" width="9" style="733"/>
    <col min="1025" max="1025" width="3.109375" style="733" customWidth="1"/>
    <col min="1026" max="1026" width="8.109375" style="733" customWidth="1"/>
    <col min="1027" max="1027" width="16.44140625" style="733" customWidth="1"/>
    <col min="1028" max="1028" width="6" style="733" customWidth="1"/>
    <col min="1029" max="1030" width="9.6640625" style="733" customWidth="1"/>
    <col min="1031" max="1031" width="15" style="733" customWidth="1"/>
    <col min="1032" max="1032" width="2.33203125" style="733" customWidth="1"/>
    <col min="1033" max="1034" width="14" style="733" customWidth="1"/>
    <col min="1035" max="1280" width="9" style="733"/>
    <col min="1281" max="1281" width="3.109375" style="733" customWidth="1"/>
    <col min="1282" max="1282" width="8.109375" style="733" customWidth="1"/>
    <col min="1283" max="1283" width="16.44140625" style="733" customWidth="1"/>
    <col min="1284" max="1284" width="6" style="733" customWidth="1"/>
    <col min="1285" max="1286" width="9.6640625" style="733" customWidth="1"/>
    <col min="1287" max="1287" width="15" style="733" customWidth="1"/>
    <col min="1288" max="1288" width="2.33203125" style="733" customWidth="1"/>
    <col min="1289" max="1290" width="14" style="733" customWidth="1"/>
    <col min="1291" max="1536" width="9" style="733"/>
    <col min="1537" max="1537" width="3.109375" style="733" customWidth="1"/>
    <col min="1538" max="1538" width="8.109375" style="733" customWidth="1"/>
    <col min="1539" max="1539" width="16.44140625" style="733" customWidth="1"/>
    <col min="1540" max="1540" width="6" style="733" customWidth="1"/>
    <col min="1541" max="1542" width="9.6640625" style="733" customWidth="1"/>
    <col min="1543" max="1543" width="15" style="733" customWidth="1"/>
    <col min="1544" max="1544" width="2.33203125" style="733" customWidth="1"/>
    <col min="1545" max="1546" width="14" style="733" customWidth="1"/>
    <col min="1547" max="1792" width="9" style="733"/>
    <col min="1793" max="1793" width="3.109375" style="733" customWidth="1"/>
    <col min="1794" max="1794" width="8.109375" style="733" customWidth="1"/>
    <col min="1795" max="1795" width="16.44140625" style="733" customWidth="1"/>
    <col min="1796" max="1796" width="6" style="733" customWidth="1"/>
    <col min="1797" max="1798" width="9.6640625" style="733" customWidth="1"/>
    <col min="1799" max="1799" width="15" style="733" customWidth="1"/>
    <col min="1800" max="1800" width="2.33203125" style="733" customWidth="1"/>
    <col min="1801" max="1802" width="14" style="733" customWidth="1"/>
    <col min="1803" max="2048" width="9" style="733"/>
    <col min="2049" max="2049" width="3.109375" style="733" customWidth="1"/>
    <col min="2050" max="2050" width="8.109375" style="733" customWidth="1"/>
    <col min="2051" max="2051" width="16.44140625" style="733" customWidth="1"/>
    <col min="2052" max="2052" width="6" style="733" customWidth="1"/>
    <col min="2053" max="2054" width="9.6640625" style="733" customWidth="1"/>
    <col min="2055" max="2055" width="15" style="733" customWidth="1"/>
    <col min="2056" max="2056" width="2.33203125" style="733" customWidth="1"/>
    <col min="2057" max="2058" width="14" style="733" customWidth="1"/>
    <col min="2059" max="2304" width="9" style="733"/>
    <col min="2305" max="2305" width="3.109375" style="733" customWidth="1"/>
    <col min="2306" max="2306" width="8.109375" style="733" customWidth="1"/>
    <col min="2307" max="2307" width="16.44140625" style="733" customWidth="1"/>
    <col min="2308" max="2308" width="6" style="733" customWidth="1"/>
    <col min="2309" max="2310" width="9.6640625" style="733" customWidth="1"/>
    <col min="2311" max="2311" width="15" style="733" customWidth="1"/>
    <col min="2312" max="2312" width="2.33203125" style="733" customWidth="1"/>
    <col min="2313" max="2314" width="14" style="733" customWidth="1"/>
    <col min="2315" max="2560" width="9" style="733"/>
    <col min="2561" max="2561" width="3.109375" style="733" customWidth="1"/>
    <col min="2562" max="2562" width="8.109375" style="733" customWidth="1"/>
    <col min="2563" max="2563" width="16.44140625" style="733" customWidth="1"/>
    <col min="2564" max="2564" width="6" style="733" customWidth="1"/>
    <col min="2565" max="2566" width="9.6640625" style="733" customWidth="1"/>
    <col min="2567" max="2567" width="15" style="733" customWidth="1"/>
    <col min="2568" max="2568" width="2.33203125" style="733" customWidth="1"/>
    <col min="2569" max="2570" width="14" style="733" customWidth="1"/>
    <col min="2571" max="2816" width="9" style="733"/>
    <col min="2817" max="2817" width="3.109375" style="733" customWidth="1"/>
    <col min="2818" max="2818" width="8.109375" style="733" customWidth="1"/>
    <col min="2819" max="2819" width="16.44140625" style="733" customWidth="1"/>
    <col min="2820" max="2820" width="6" style="733" customWidth="1"/>
    <col min="2821" max="2822" width="9.6640625" style="733" customWidth="1"/>
    <col min="2823" max="2823" width="15" style="733" customWidth="1"/>
    <col min="2824" max="2824" width="2.33203125" style="733" customWidth="1"/>
    <col min="2825" max="2826" width="14" style="733" customWidth="1"/>
    <col min="2827" max="3072" width="9" style="733"/>
    <col min="3073" max="3073" width="3.109375" style="733" customWidth="1"/>
    <col min="3074" max="3074" width="8.109375" style="733" customWidth="1"/>
    <col min="3075" max="3075" width="16.44140625" style="733" customWidth="1"/>
    <col min="3076" max="3076" width="6" style="733" customWidth="1"/>
    <col min="3077" max="3078" width="9.6640625" style="733" customWidth="1"/>
    <col min="3079" max="3079" width="15" style="733" customWidth="1"/>
    <col min="3080" max="3080" width="2.33203125" style="733" customWidth="1"/>
    <col min="3081" max="3082" width="14" style="733" customWidth="1"/>
    <col min="3083" max="3328" width="9" style="733"/>
    <col min="3329" max="3329" width="3.109375" style="733" customWidth="1"/>
    <col min="3330" max="3330" width="8.109375" style="733" customWidth="1"/>
    <col min="3331" max="3331" width="16.44140625" style="733" customWidth="1"/>
    <col min="3332" max="3332" width="6" style="733" customWidth="1"/>
    <col min="3333" max="3334" width="9.6640625" style="733" customWidth="1"/>
    <col min="3335" max="3335" width="15" style="733" customWidth="1"/>
    <col min="3336" max="3336" width="2.33203125" style="733" customWidth="1"/>
    <col min="3337" max="3338" width="14" style="733" customWidth="1"/>
    <col min="3339" max="3584" width="9" style="733"/>
    <col min="3585" max="3585" width="3.109375" style="733" customWidth="1"/>
    <col min="3586" max="3586" width="8.109375" style="733" customWidth="1"/>
    <col min="3587" max="3587" width="16.44140625" style="733" customWidth="1"/>
    <col min="3588" max="3588" width="6" style="733" customWidth="1"/>
    <col min="3589" max="3590" width="9.6640625" style="733" customWidth="1"/>
    <col min="3591" max="3591" width="15" style="733" customWidth="1"/>
    <col min="3592" max="3592" width="2.33203125" style="733" customWidth="1"/>
    <col min="3593" max="3594" width="14" style="733" customWidth="1"/>
    <col min="3595" max="3840" width="9" style="733"/>
    <col min="3841" max="3841" width="3.109375" style="733" customWidth="1"/>
    <col min="3842" max="3842" width="8.109375" style="733" customWidth="1"/>
    <col min="3843" max="3843" width="16.44140625" style="733" customWidth="1"/>
    <col min="3844" max="3844" width="6" style="733" customWidth="1"/>
    <col min="3845" max="3846" width="9.6640625" style="733" customWidth="1"/>
    <col min="3847" max="3847" width="15" style="733" customWidth="1"/>
    <col min="3848" max="3848" width="2.33203125" style="733" customWidth="1"/>
    <col min="3849" max="3850" width="14" style="733" customWidth="1"/>
    <col min="3851" max="4096" width="9" style="733"/>
    <col min="4097" max="4097" width="3.109375" style="733" customWidth="1"/>
    <col min="4098" max="4098" width="8.109375" style="733" customWidth="1"/>
    <col min="4099" max="4099" width="16.44140625" style="733" customWidth="1"/>
    <col min="4100" max="4100" width="6" style="733" customWidth="1"/>
    <col min="4101" max="4102" width="9.6640625" style="733" customWidth="1"/>
    <col min="4103" max="4103" width="15" style="733" customWidth="1"/>
    <col min="4104" max="4104" width="2.33203125" style="733" customWidth="1"/>
    <col min="4105" max="4106" width="14" style="733" customWidth="1"/>
    <col min="4107" max="4352" width="9" style="733"/>
    <col min="4353" max="4353" width="3.109375" style="733" customWidth="1"/>
    <col min="4354" max="4354" width="8.109375" style="733" customWidth="1"/>
    <col min="4355" max="4355" width="16.44140625" style="733" customWidth="1"/>
    <col min="4356" max="4356" width="6" style="733" customWidth="1"/>
    <col min="4357" max="4358" width="9.6640625" style="733" customWidth="1"/>
    <col min="4359" max="4359" width="15" style="733" customWidth="1"/>
    <col min="4360" max="4360" width="2.33203125" style="733" customWidth="1"/>
    <col min="4361" max="4362" width="14" style="733" customWidth="1"/>
    <col min="4363" max="4608" width="9" style="733"/>
    <col min="4609" max="4609" width="3.109375" style="733" customWidth="1"/>
    <col min="4610" max="4610" width="8.109375" style="733" customWidth="1"/>
    <col min="4611" max="4611" width="16.44140625" style="733" customWidth="1"/>
    <col min="4612" max="4612" width="6" style="733" customWidth="1"/>
    <col min="4613" max="4614" width="9.6640625" style="733" customWidth="1"/>
    <col min="4615" max="4615" width="15" style="733" customWidth="1"/>
    <col min="4616" max="4616" width="2.33203125" style="733" customWidth="1"/>
    <col min="4617" max="4618" width="14" style="733" customWidth="1"/>
    <col min="4619" max="4864" width="9" style="733"/>
    <col min="4865" max="4865" width="3.109375" style="733" customWidth="1"/>
    <col min="4866" max="4866" width="8.109375" style="733" customWidth="1"/>
    <col min="4867" max="4867" width="16.44140625" style="733" customWidth="1"/>
    <col min="4868" max="4868" width="6" style="733" customWidth="1"/>
    <col min="4869" max="4870" width="9.6640625" style="733" customWidth="1"/>
    <col min="4871" max="4871" width="15" style="733" customWidth="1"/>
    <col min="4872" max="4872" width="2.33203125" style="733" customWidth="1"/>
    <col min="4873" max="4874" width="14" style="733" customWidth="1"/>
    <col min="4875" max="5120" width="9" style="733"/>
    <col min="5121" max="5121" width="3.109375" style="733" customWidth="1"/>
    <col min="5122" max="5122" width="8.109375" style="733" customWidth="1"/>
    <col min="5123" max="5123" width="16.44140625" style="733" customWidth="1"/>
    <col min="5124" max="5124" width="6" style="733" customWidth="1"/>
    <col min="5125" max="5126" width="9.6640625" style="733" customWidth="1"/>
    <col min="5127" max="5127" width="15" style="733" customWidth="1"/>
    <col min="5128" max="5128" width="2.33203125" style="733" customWidth="1"/>
    <col min="5129" max="5130" width="14" style="733" customWidth="1"/>
    <col min="5131" max="5376" width="9" style="733"/>
    <col min="5377" max="5377" width="3.109375" style="733" customWidth="1"/>
    <col min="5378" max="5378" width="8.109375" style="733" customWidth="1"/>
    <col min="5379" max="5379" width="16.44140625" style="733" customWidth="1"/>
    <col min="5380" max="5380" width="6" style="733" customWidth="1"/>
    <col min="5381" max="5382" width="9.6640625" style="733" customWidth="1"/>
    <col min="5383" max="5383" width="15" style="733" customWidth="1"/>
    <col min="5384" max="5384" width="2.33203125" style="733" customWidth="1"/>
    <col min="5385" max="5386" width="14" style="733" customWidth="1"/>
    <col min="5387" max="5632" width="9" style="733"/>
    <col min="5633" max="5633" width="3.109375" style="733" customWidth="1"/>
    <col min="5634" max="5634" width="8.109375" style="733" customWidth="1"/>
    <col min="5635" max="5635" width="16.44140625" style="733" customWidth="1"/>
    <col min="5636" max="5636" width="6" style="733" customWidth="1"/>
    <col min="5637" max="5638" width="9.6640625" style="733" customWidth="1"/>
    <col min="5639" max="5639" width="15" style="733" customWidth="1"/>
    <col min="5640" max="5640" width="2.33203125" style="733" customWidth="1"/>
    <col min="5641" max="5642" width="14" style="733" customWidth="1"/>
    <col min="5643" max="5888" width="9" style="733"/>
    <col min="5889" max="5889" width="3.109375" style="733" customWidth="1"/>
    <col min="5890" max="5890" width="8.109375" style="733" customWidth="1"/>
    <col min="5891" max="5891" width="16.44140625" style="733" customWidth="1"/>
    <col min="5892" max="5892" width="6" style="733" customWidth="1"/>
    <col min="5893" max="5894" width="9.6640625" style="733" customWidth="1"/>
    <col min="5895" max="5895" width="15" style="733" customWidth="1"/>
    <col min="5896" max="5896" width="2.33203125" style="733" customWidth="1"/>
    <col min="5897" max="5898" width="14" style="733" customWidth="1"/>
    <col min="5899" max="6144" width="9" style="733"/>
    <col min="6145" max="6145" width="3.109375" style="733" customWidth="1"/>
    <col min="6146" max="6146" width="8.109375" style="733" customWidth="1"/>
    <col min="6147" max="6147" width="16.44140625" style="733" customWidth="1"/>
    <col min="6148" max="6148" width="6" style="733" customWidth="1"/>
    <col min="6149" max="6150" width="9.6640625" style="733" customWidth="1"/>
    <col min="6151" max="6151" width="15" style="733" customWidth="1"/>
    <col min="6152" max="6152" width="2.33203125" style="733" customWidth="1"/>
    <col min="6153" max="6154" width="14" style="733" customWidth="1"/>
    <col min="6155" max="6400" width="9" style="733"/>
    <col min="6401" max="6401" width="3.109375" style="733" customWidth="1"/>
    <col min="6402" max="6402" width="8.109375" style="733" customWidth="1"/>
    <col min="6403" max="6403" width="16.44140625" style="733" customWidth="1"/>
    <col min="6404" max="6404" width="6" style="733" customWidth="1"/>
    <col min="6405" max="6406" width="9.6640625" style="733" customWidth="1"/>
    <col min="6407" max="6407" width="15" style="733" customWidth="1"/>
    <col min="6408" max="6408" width="2.33203125" style="733" customWidth="1"/>
    <col min="6409" max="6410" width="14" style="733" customWidth="1"/>
    <col min="6411" max="6656" width="9" style="733"/>
    <col min="6657" max="6657" width="3.109375" style="733" customWidth="1"/>
    <col min="6658" max="6658" width="8.109375" style="733" customWidth="1"/>
    <col min="6659" max="6659" width="16.44140625" style="733" customWidth="1"/>
    <col min="6660" max="6660" width="6" style="733" customWidth="1"/>
    <col min="6661" max="6662" width="9.6640625" style="733" customWidth="1"/>
    <col min="6663" max="6663" width="15" style="733" customWidth="1"/>
    <col min="6664" max="6664" width="2.33203125" style="733" customWidth="1"/>
    <col min="6665" max="6666" width="14" style="733" customWidth="1"/>
    <col min="6667" max="6912" width="9" style="733"/>
    <col min="6913" max="6913" width="3.109375" style="733" customWidth="1"/>
    <col min="6914" max="6914" width="8.109375" style="733" customWidth="1"/>
    <col min="6915" max="6915" width="16.44140625" style="733" customWidth="1"/>
    <col min="6916" max="6916" width="6" style="733" customWidth="1"/>
    <col min="6917" max="6918" width="9.6640625" style="733" customWidth="1"/>
    <col min="6919" max="6919" width="15" style="733" customWidth="1"/>
    <col min="6920" max="6920" width="2.33203125" style="733" customWidth="1"/>
    <col min="6921" max="6922" width="14" style="733" customWidth="1"/>
    <col min="6923" max="7168" width="9" style="733"/>
    <col min="7169" max="7169" width="3.109375" style="733" customWidth="1"/>
    <col min="7170" max="7170" width="8.109375" style="733" customWidth="1"/>
    <col min="7171" max="7171" width="16.44140625" style="733" customWidth="1"/>
    <col min="7172" max="7172" width="6" style="733" customWidth="1"/>
    <col min="7173" max="7174" width="9.6640625" style="733" customWidth="1"/>
    <col min="7175" max="7175" width="15" style="733" customWidth="1"/>
    <col min="7176" max="7176" width="2.33203125" style="733" customWidth="1"/>
    <col min="7177" max="7178" width="14" style="733" customWidth="1"/>
    <col min="7179" max="7424" width="9" style="733"/>
    <col min="7425" max="7425" width="3.109375" style="733" customWidth="1"/>
    <col min="7426" max="7426" width="8.109375" style="733" customWidth="1"/>
    <col min="7427" max="7427" width="16.44140625" style="733" customWidth="1"/>
    <col min="7428" max="7428" width="6" style="733" customWidth="1"/>
    <col min="7429" max="7430" width="9.6640625" style="733" customWidth="1"/>
    <col min="7431" max="7431" width="15" style="733" customWidth="1"/>
    <col min="7432" max="7432" width="2.33203125" style="733" customWidth="1"/>
    <col min="7433" max="7434" width="14" style="733" customWidth="1"/>
    <col min="7435" max="7680" width="9" style="733"/>
    <col min="7681" max="7681" width="3.109375" style="733" customWidth="1"/>
    <col min="7682" max="7682" width="8.109375" style="733" customWidth="1"/>
    <col min="7683" max="7683" width="16.44140625" style="733" customWidth="1"/>
    <col min="7684" max="7684" width="6" style="733" customWidth="1"/>
    <col min="7685" max="7686" width="9.6640625" style="733" customWidth="1"/>
    <col min="7687" max="7687" width="15" style="733" customWidth="1"/>
    <col min="7688" max="7688" width="2.33203125" style="733" customWidth="1"/>
    <col min="7689" max="7690" width="14" style="733" customWidth="1"/>
    <col min="7691" max="7936" width="9" style="733"/>
    <col min="7937" max="7937" width="3.109375" style="733" customWidth="1"/>
    <col min="7938" max="7938" width="8.109375" style="733" customWidth="1"/>
    <col min="7939" max="7939" width="16.44140625" style="733" customWidth="1"/>
    <col min="7940" max="7940" width="6" style="733" customWidth="1"/>
    <col min="7941" max="7942" width="9.6640625" style="733" customWidth="1"/>
    <col min="7943" max="7943" width="15" style="733" customWidth="1"/>
    <col min="7944" max="7944" width="2.33203125" style="733" customWidth="1"/>
    <col min="7945" max="7946" width="14" style="733" customWidth="1"/>
    <col min="7947" max="8192" width="9" style="733"/>
    <col min="8193" max="8193" width="3.109375" style="733" customWidth="1"/>
    <col min="8194" max="8194" width="8.109375" style="733" customWidth="1"/>
    <col min="8195" max="8195" width="16.44140625" style="733" customWidth="1"/>
    <col min="8196" max="8196" width="6" style="733" customWidth="1"/>
    <col min="8197" max="8198" width="9.6640625" style="733" customWidth="1"/>
    <col min="8199" max="8199" width="15" style="733" customWidth="1"/>
    <col min="8200" max="8200" width="2.33203125" style="733" customWidth="1"/>
    <col min="8201" max="8202" width="14" style="733" customWidth="1"/>
    <col min="8203" max="8448" width="9" style="733"/>
    <col min="8449" max="8449" width="3.109375" style="733" customWidth="1"/>
    <col min="8450" max="8450" width="8.109375" style="733" customWidth="1"/>
    <col min="8451" max="8451" width="16.44140625" style="733" customWidth="1"/>
    <col min="8452" max="8452" width="6" style="733" customWidth="1"/>
    <col min="8453" max="8454" width="9.6640625" style="733" customWidth="1"/>
    <col min="8455" max="8455" width="15" style="733" customWidth="1"/>
    <col min="8456" max="8456" width="2.33203125" style="733" customWidth="1"/>
    <col min="8457" max="8458" width="14" style="733" customWidth="1"/>
    <col min="8459" max="8704" width="9" style="733"/>
    <col min="8705" max="8705" width="3.109375" style="733" customWidth="1"/>
    <col min="8706" max="8706" width="8.109375" style="733" customWidth="1"/>
    <col min="8707" max="8707" width="16.44140625" style="733" customWidth="1"/>
    <col min="8708" max="8708" width="6" style="733" customWidth="1"/>
    <col min="8709" max="8710" width="9.6640625" style="733" customWidth="1"/>
    <col min="8711" max="8711" width="15" style="733" customWidth="1"/>
    <col min="8712" max="8712" width="2.33203125" style="733" customWidth="1"/>
    <col min="8713" max="8714" width="14" style="733" customWidth="1"/>
    <col min="8715" max="8960" width="9" style="733"/>
    <col min="8961" max="8961" width="3.109375" style="733" customWidth="1"/>
    <col min="8962" max="8962" width="8.109375" style="733" customWidth="1"/>
    <col min="8963" max="8963" width="16.44140625" style="733" customWidth="1"/>
    <col min="8964" max="8964" width="6" style="733" customWidth="1"/>
    <col min="8965" max="8966" width="9.6640625" style="733" customWidth="1"/>
    <col min="8967" max="8967" width="15" style="733" customWidth="1"/>
    <col min="8968" max="8968" width="2.33203125" style="733" customWidth="1"/>
    <col min="8969" max="8970" width="14" style="733" customWidth="1"/>
    <col min="8971" max="9216" width="9" style="733"/>
    <col min="9217" max="9217" width="3.109375" style="733" customWidth="1"/>
    <col min="9218" max="9218" width="8.109375" style="733" customWidth="1"/>
    <col min="9219" max="9219" width="16.44140625" style="733" customWidth="1"/>
    <col min="9220" max="9220" width="6" style="733" customWidth="1"/>
    <col min="9221" max="9222" width="9.6640625" style="733" customWidth="1"/>
    <col min="9223" max="9223" width="15" style="733" customWidth="1"/>
    <col min="9224" max="9224" width="2.33203125" style="733" customWidth="1"/>
    <col min="9225" max="9226" width="14" style="733" customWidth="1"/>
    <col min="9227" max="9472" width="9" style="733"/>
    <col min="9473" max="9473" width="3.109375" style="733" customWidth="1"/>
    <col min="9474" max="9474" width="8.109375" style="733" customWidth="1"/>
    <col min="9475" max="9475" width="16.44140625" style="733" customWidth="1"/>
    <col min="9476" max="9476" width="6" style="733" customWidth="1"/>
    <col min="9477" max="9478" width="9.6640625" style="733" customWidth="1"/>
    <col min="9479" max="9479" width="15" style="733" customWidth="1"/>
    <col min="9480" max="9480" width="2.33203125" style="733" customWidth="1"/>
    <col min="9481" max="9482" width="14" style="733" customWidth="1"/>
    <col min="9483" max="9728" width="9" style="733"/>
    <col min="9729" max="9729" width="3.109375" style="733" customWidth="1"/>
    <col min="9730" max="9730" width="8.109375" style="733" customWidth="1"/>
    <col min="9731" max="9731" width="16.44140625" style="733" customWidth="1"/>
    <col min="9732" max="9732" width="6" style="733" customWidth="1"/>
    <col min="9733" max="9734" width="9.6640625" style="733" customWidth="1"/>
    <col min="9735" max="9735" width="15" style="733" customWidth="1"/>
    <col min="9736" max="9736" width="2.33203125" style="733" customWidth="1"/>
    <col min="9737" max="9738" width="14" style="733" customWidth="1"/>
    <col min="9739" max="9984" width="9" style="733"/>
    <col min="9985" max="9985" width="3.109375" style="733" customWidth="1"/>
    <col min="9986" max="9986" width="8.109375" style="733" customWidth="1"/>
    <col min="9987" max="9987" width="16.44140625" style="733" customWidth="1"/>
    <col min="9988" max="9988" width="6" style="733" customWidth="1"/>
    <col min="9989" max="9990" width="9.6640625" style="733" customWidth="1"/>
    <col min="9991" max="9991" width="15" style="733" customWidth="1"/>
    <col min="9992" max="9992" width="2.33203125" style="733" customWidth="1"/>
    <col min="9993" max="9994" width="14" style="733" customWidth="1"/>
    <col min="9995" max="10240" width="9" style="733"/>
    <col min="10241" max="10241" width="3.109375" style="733" customWidth="1"/>
    <col min="10242" max="10242" width="8.109375" style="733" customWidth="1"/>
    <col min="10243" max="10243" width="16.44140625" style="733" customWidth="1"/>
    <col min="10244" max="10244" width="6" style="733" customWidth="1"/>
    <col min="10245" max="10246" width="9.6640625" style="733" customWidth="1"/>
    <col min="10247" max="10247" width="15" style="733" customWidth="1"/>
    <col min="10248" max="10248" width="2.33203125" style="733" customWidth="1"/>
    <col min="10249" max="10250" width="14" style="733" customWidth="1"/>
    <col min="10251" max="10496" width="9" style="733"/>
    <col min="10497" max="10497" width="3.109375" style="733" customWidth="1"/>
    <col min="10498" max="10498" width="8.109375" style="733" customWidth="1"/>
    <col min="10499" max="10499" width="16.44140625" style="733" customWidth="1"/>
    <col min="10500" max="10500" width="6" style="733" customWidth="1"/>
    <col min="10501" max="10502" width="9.6640625" style="733" customWidth="1"/>
    <col min="10503" max="10503" width="15" style="733" customWidth="1"/>
    <col min="10504" max="10504" width="2.33203125" style="733" customWidth="1"/>
    <col min="10505" max="10506" width="14" style="733" customWidth="1"/>
    <col min="10507" max="10752" width="9" style="733"/>
    <col min="10753" max="10753" width="3.109375" style="733" customWidth="1"/>
    <col min="10754" max="10754" width="8.109375" style="733" customWidth="1"/>
    <col min="10755" max="10755" width="16.44140625" style="733" customWidth="1"/>
    <col min="10756" max="10756" width="6" style="733" customWidth="1"/>
    <col min="10757" max="10758" width="9.6640625" style="733" customWidth="1"/>
    <col min="10759" max="10759" width="15" style="733" customWidth="1"/>
    <col min="10760" max="10760" width="2.33203125" style="733" customWidth="1"/>
    <col min="10761" max="10762" width="14" style="733" customWidth="1"/>
    <col min="10763" max="11008" width="9" style="733"/>
    <col min="11009" max="11009" width="3.109375" style="733" customWidth="1"/>
    <col min="11010" max="11010" width="8.109375" style="733" customWidth="1"/>
    <col min="11011" max="11011" width="16.44140625" style="733" customWidth="1"/>
    <col min="11012" max="11012" width="6" style="733" customWidth="1"/>
    <col min="11013" max="11014" width="9.6640625" style="733" customWidth="1"/>
    <col min="11015" max="11015" width="15" style="733" customWidth="1"/>
    <col min="11016" max="11016" width="2.33203125" style="733" customWidth="1"/>
    <col min="11017" max="11018" width="14" style="733" customWidth="1"/>
    <col min="11019" max="11264" width="9" style="733"/>
    <col min="11265" max="11265" width="3.109375" style="733" customWidth="1"/>
    <col min="11266" max="11266" width="8.109375" style="733" customWidth="1"/>
    <col min="11267" max="11267" width="16.44140625" style="733" customWidth="1"/>
    <col min="11268" max="11268" width="6" style="733" customWidth="1"/>
    <col min="11269" max="11270" width="9.6640625" style="733" customWidth="1"/>
    <col min="11271" max="11271" width="15" style="733" customWidth="1"/>
    <col min="11272" max="11272" width="2.33203125" style="733" customWidth="1"/>
    <col min="11273" max="11274" width="14" style="733" customWidth="1"/>
    <col min="11275" max="11520" width="9" style="733"/>
    <col min="11521" max="11521" width="3.109375" style="733" customWidth="1"/>
    <col min="11522" max="11522" width="8.109375" style="733" customWidth="1"/>
    <col min="11523" max="11523" width="16.44140625" style="733" customWidth="1"/>
    <col min="11524" max="11524" width="6" style="733" customWidth="1"/>
    <col min="11525" max="11526" width="9.6640625" style="733" customWidth="1"/>
    <col min="11527" max="11527" width="15" style="733" customWidth="1"/>
    <col min="11528" max="11528" width="2.33203125" style="733" customWidth="1"/>
    <col min="11529" max="11530" width="14" style="733" customWidth="1"/>
    <col min="11531" max="11776" width="9" style="733"/>
    <col min="11777" max="11777" width="3.109375" style="733" customWidth="1"/>
    <col min="11778" max="11778" width="8.109375" style="733" customWidth="1"/>
    <col min="11779" max="11779" width="16.44140625" style="733" customWidth="1"/>
    <col min="11780" max="11780" width="6" style="733" customWidth="1"/>
    <col min="11781" max="11782" width="9.6640625" style="733" customWidth="1"/>
    <col min="11783" max="11783" width="15" style="733" customWidth="1"/>
    <col min="11784" max="11784" width="2.33203125" style="733" customWidth="1"/>
    <col min="11785" max="11786" width="14" style="733" customWidth="1"/>
    <col min="11787" max="12032" width="9" style="733"/>
    <col min="12033" max="12033" width="3.109375" style="733" customWidth="1"/>
    <col min="12034" max="12034" width="8.109375" style="733" customWidth="1"/>
    <col min="12035" max="12035" width="16.44140625" style="733" customWidth="1"/>
    <col min="12036" max="12036" width="6" style="733" customWidth="1"/>
    <col min="12037" max="12038" width="9.6640625" style="733" customWidth="1"/>
    <col min="12039" max="12039" width="15" style="733" customWidth="1"/>
    <col min="12040" max="12040" width="2.33203125" style="733" customWidth="1"/>
    <col min="12041" max="12042" width="14" style="733" customWidth="1"/>
    <col min="12043" max="12288" width="9" style="733"/>
    <col min="12289" max="12289" width="3.109375" style="733" customWidth="1"/>
    <col min="12290" max="12290" width="8.109375" style="733" customWidth="1"/>
    <col min="12291" max="12291" width="16.44140625" style="733" customWidth="1"/>
    <col min="12292" max="12292" width="6" style="733" customWidth="1"/>
    <col min="12293" max="12294" width="9.6640625" style="733" customWidth="1"/>
    <col min="12295" max="12295" width="15" style="733" customWidth="1"/>
    <col min="12296" max="12296" width="2.33203125" style="733" customWidth="1"/>
    <col min="12297" max="12298" width="14" style="733" customWidth="1"/>
    <col min="12299" max="12544" width="9" style="733"/>
    <col min="12545" max="12545" width="3.109375" style="733" customWidth="1"/>
    <col min="12546" max="12546" width="8.109375" style="733" customWidth="1"/>
    <col min="12547" max="12547" width="16.44140625" style="733" customWidth="1"/>
    <col min="12548" max="12548" width="6" style="733" customWidth="1"/>
    <col min="12549" max="12550" width="9.6640625" style="733" customWidth="1"/>
    <col min="12551" max="12551" width="15" style="733" customWidth="1"/>
    <col min="12552" max="12552" width="2.33203125" style="733" customWidth="1"/>
    <col min="12553" max="12554" width="14" style="733" customWidth="1"/>
    <col min="12555" max="12800" width="9" style="733"/>
    <col min="12801" max="12801" width="3.109375" style="733" customWidth="1"/>
    <col min="12802" max="12802" width="8.109375" style="733" customWidth="1"/>
    <col min="12803" max="12803" width="16.44140625" style="733" customWidth="1"/>
    <col min="12804" max="12804" width="6" style="733" customWidth="1"/>
    <col min="12805" max="12806" width="9.6640625" style="733" customWidth="1"/>
    <col min="12807" max="12807" width="15" style="733" customWidth="1"/>
    <col min="12808" max="12808" width="2.33203125" style="733" customWidth="1"/>
    <col min="12809" max="12810" width="14" style="733" customWidth="1"/>
    <col min="12811" max="13056" width="9" style="733"/>
    <col min="13057" max="13057" width="3.109375" style="733" customWidth="1"/>
    <col min="13058" max="13058" width="8.109375" style="733" customWidth="1"/>
    <col min="13059" max="13059" width="16.44140625" style="733" customWidth="1"/>
    <col min="13060" max="13060" width="6" style="733" customWidth="1"/>
    <col min="13061" max="13062" width="9.6640625" style="733" customWidth="1"/>
    <col min="13063" max="13063" width="15" style="733" customWidth="1"/>
    <col min="13064" max="13064" width="2.33203125" style="733" customWidth="1"/>
    <col min="13065" max="13066" width="14" style="733" customWidth="1"/>
    <col min="13067" max="13312" width="9" style="733"/>
    <col min="13313" max="13313" width="3.109375" style="733" customWidth="1"/>
    <col min="13314" max="13314" width="8.109375" style="733" customWidth="1"/>
    <col min="13315" max="13315" width="16.44140625" style="733" customWidth="1"/>
    <col min="13316" max="13316" width="6" style="733" customWidth="1"/>
    <col min="13317" max="13318" width="9.6640625" style="733" customWidth="1"/>
    <col min="13319" max="13319" width="15" style="733" customWidth="1"/>
    <col min="13320" max="13320" width="2.33203125" style="733" customWidth="1"/>
    <col min="13321" max="13322" width="14" style="733" customWidth="1"/>
    <col min="13323" max="13568" width="9" style="733"/>
    <col min="13569" max="13569" width="3.109375" style="733" customWidth="1"/>
    <col min="13570" max="13570" width="8.109375" style="733" customWidth="1"/>
    <col min="13571" max="13571" width="16.44140625" style="733" customWidth="1"/>
    <col min="13572" max="13572" width="6" style="733" customWidth="1"/>
    <col min="13573" max="13574" width="9.6640625" style="733" customWidth="1"/>
    <col min="13575" max="13575" width="15" style="733" customWidth="1"/>
    <col min="13576" max="13576" width="2.33203125" style="733" customWidth="1"/>
    <col min="13577" max="13578" width="14" style="733" customWidth="1"/>
    <col min="13579" max="13824" width="9" style="733"/>
    <col min="13825" max="13825" width="3.109375" style="733" customWidth="1"/>
    <col min="13826" max="13826" width="8.109375" style="733" customWidth="1"/>
    <col min="13827" max="13827" width="16.44140625" style="733" customWidth="1"/>
    <col min="13828" max="13828" width="6" style="733" customWidth="1"/>
    <col min="13829" max="13830" width="9.6640625" style="733" customWidth="1"/>
    <col min="13831" max="13831" width="15" style="733" customWidth="1"/>
    <col min="13832" max="13832" width="2.33203125" style="733" customWidth="1"/>
    <col min="13833" max="13834" width="14" style="733" customWidth="1"/>
    <col min="13835" max="14080" width="9" style="733"/>
    <col min="14081" max="14081" width="3.109375" style="733" customWidth="1"/>
    <col min="14082" max="14082" width="8.109375" style="733" customWidth="1"/>
    <col min="14083" max="14083" width="16.44140625" style="733" customWidth="1"/>
    <col min="14084" max="14084" width="6" style="733" customWidth="1"/>
    <col min="14085" max="14086" width="9.6640625" style="733" customWidth="1"/>
    <col min="14087" max="14087" width="15" style="733" customWidth="1"/>
    <col min="14088" max="14088" width="2.33203125" style="733" customWidth="1"/>
    <col min="14089" max="14090" width="14" style="733" customWidth="1"/>
    <col min="14091" max="14336" width="9" style="733"/>
    <col min="14337" max="14337" width="3.109375" style="733" customWidth="1"/>
    <col min="14338" max="14338" width="8.109375" style="733" customWidth="1"/>
    <col min="14339" max="14339" width="16.44140625" style="733" customWidth="1"/>
    <col min="14340" max="14340" width="6" style="733" customWidth="1"/>
    <col min="14341" max="14342" width="9.6640625" style="733" customWidth="1"/>
    <col min="14343" max="14343" width="15" style="733" customWidth="1"/>
    <col min="14344" max="14344" width="2.33203125" style="733" customWidth="1"/>
    <col min="14345" max="14346" width="14" style="733" customWidth="1"/>
    <col min="14347" max="14592" width="9" style="733"/>
    <col min="14593" max="14593" width="3.109375" style="733" customWidth="1"/>
    <col min="14594" max="14594" width="8.109375" style="733" customWidth="1"/>
    <col min="14595" max="14595" width="16.44140625" style="733" customWidth="1"/>
    <col min="14596" max="14596" width="6" style="733" customWidth="1"/>
    <col min="14597" max="14598" width="9.6640625" style="733" customWidth="1"/>
    <col min="14599" max="14599" width="15" style="733" customWidth="1"/>
    <col min="14600" max="14600" width="2.33203125" style="733" customWidth="1"/>
    <col min="14601" max="14602" width="14" style="733" customWidth="1"/>
    <col min="14603" max="14848" width="9" style="733"/>
    <col min="14849" max="14849" width="3.109375" style="733" customWidth="1"/>
    <col min="14850" max="14850" width="8.109375" style="733" customWidth="1"/>
    <col min="14851" max="14851" width="16.44140625" style="733" customWidth="1"/>
    <col min="14852" max="14852" width="6" style="733" customWidth="1"/>
    <col min="14853" max="14854" width="9.6640625" style="733" customWidth="1"/>
    <col min="14855" max="14855" width="15" style="733" customWidth="1"/>
    <col min="14856" max="14856" width="2.33203125" style="733" customWidth="1"/>
    <col min="14857" max="14858" width="14" style="733" customWidth="1"/>
    <col min="14859" max="15104" width="9" style="733"/>
    <col min="15105" max="15105" width="3.109375" style="733" customWidth="1"/>
    <col min="15106" max="15106" width="8.109375" style="733" customWidth="1"/>
    <col min="15107" max="15107" width="16.44140625" style="733" customWidth="1"/>
    <col min="15108" max="15108" width="6" style="733" customWidth="1"/>
    <col min="15109" max="15110" width="9.6640625" style="733" customWidth="1"/>
    <col min="15111" max="15111" width="15" style="733" customWidth="1"/>
    <col min="15112" max="15112" width="2.33203125" style="733" customWidth="1"/>
    <col min="15113" max="15114" width="14" style="733" customWidth="1"/>
    <col min="15115" max="15360" width="9" style="733"/>
    <col min="15361" max="15361" width="3.109375" style="733" customWidth="1"/>
    <col min="15362" max="15362" width="8.109375" style="733" customWidth="1"/>
    <col min="15363" max="15363" width="16.44140625" style="733" customWidth="1"/>
    <col min="15364" max="15364" width="6" style="733" customWidth="1"/>
    <col min="15365" max="15366" width="9.6640625" style="733" customWidth="1"/>
    <col min="15367" max="15367" width="15" style="733" customWidth="1"/>
    <col min="15368" max="15368" width="2.33203125" style="733" customWidth="1"/>
    <col min="15369" max="15370" width="14" style="733" customWidth="1"/>
    <col min="15371" max="15616" width="9" style="733"/>
    <col min="15617" max="15617" width="3.109375" style="733" customWidth="1"/>
    <col min="15618" max="15618" width="8.109375" style="733" customWidth="1"/>
    <col min="15619" max="15619" width="16.44140625" style="733" customWidth="1"/>
    <col min="15620" max="15620" width="6" style="733" customWidth="1"/>
    <col min="15621" max="15622" width="9.6640625" style="733" customWidth="1"/>
    <col min="15623" max="15623" width="15" style="733" customWidth="1"/>
    <col min="15624" max="15624" width="2.33203125" style="733" customWidth="1"/>
    <col min="15625" max="15626" width="14" style="733" customWidth="1"/>
    <col min="15627" max="15872" width="9" style="733"/>
    <col min="15873" max="15873" width="3.109375" style="733" customWidth="1"/>
    <col min="15874" max="15874" width="8.109375" style="733" customWidth="1"/>
    <col min="15875" max="15875" width="16.44140625" style="733" customWidth="1"/>
    <col min="15876" max="15876" width="6" style="733" customWidth="1"/>
    <col min="15877" max="15878" width="9.6640625" style="733" customWidth="1"/>
    <col min="15879" max="15879" width="15" style="733" customWidth="1"/>
    <col min="15880" max="15880" width="2.33203125" style="733" customWidth="1"/>
    <col min="15881" max="15882" width="14" style="733" customWidth="1"/>
    <col min="15883" max="16128" width="9" style="733"/>
    <col min="16129" max="16129" width="3.109375" style="733" customWidth="1"/>
    <col min="16130" max="16130" width="8.109375" style="733" customWidth="1"/>
    <col min="16131" max="16131" width="16.44140625" style="733" customWidth="1"/>
    <col min="16132" max="16132" width="6" style="733" customWidth="1"/>
    <col min="16133" max="16134" width="9.6640625" style="733" customWidth="1"/>
    <col min="16135" max="16135" width="15" style="733" customWidth="1"/>
    <col min="16136" max="16136" width="2.33203125" style="733" customWidth="1"/>
    <col min="16137" max="16138" width="14" style="733" customWidth="1"/>
    <col min="16139" max="16384" width="9" style="733"/>
  </cols>
  <sheetData>
    <row r="1" spans="1:10" ht="14.25" customHeight="1" thickBot="1">
      <c r="A1" s="732"/>
      <c r="C1" s="2652"/>
      <c r="D1" s="2652"/>
      <c r="E1" s="2652"/>
      <c r="F1" s="2652"/>
      <c r="G1" s="2652"/>
      <c r="H1" s="2652"/>
      <c r="I1" s="2652"/>
      <c r="J1" s="734" t="s">
        <v>1450</v>
      </c>
    </row>
    <row r="2" spans="1:10" ht="15" customHeight="1" thickBot="1">
      <c r="A2" s="2653"/>
      <c r="B2" s="2653"/>
      <c r="C2" s="2653"/>
      <c r="D2" s="2654"/>
      <c r="E2" s="2655" t="s">
        <v>1451</v>
      </c>
      <c r="F2" s="2656"/>
      <c r="G2" s="2656"/>
      <c r="H2" s="2656"/>
      <c r="I2" s="2656"/>
      <c r="J2" s="2657"/>
    </row>
    <row r="3" spans="1:10" ht="22.5" customHeight="1" thickBot="1">
      <c r="A3" s="2658" t="s">
        <v>1452</v>
      </c>
      <c r="B3" s="2659"/>
      <c r="C3" s="2659"/>
      <c r="D3" s="2659"/>
      <c r="E3" s="2659"/>
      <c r="F3" s="2659"/>
      <c r="G3" s="2659"/>
      <c r="H3" s="2659"/>
      <c r="I3" s="2659"/>
      <c r="J3" s="2659"/>
    </row>
    <row r="4" spans="1:10" ht="23.25" customHeight="1" thickBot="1">
      <c r="A4" s="2660" t="s">
        <v>1453</v>
      </c>
      <c r="B4" s="2661"/>
      <c r="C4" s="2662"/>
      <c r="D4" s="2663" t="s">
        <v>1454</v>
      </c>
      <c r="E4" s="2664"/>
      <c r="F4" s="2664"/>
      <c r="G4" s="2664"/>
      <c r="H4" s="2664"/>
      <c r="I4" s="2664"/>
      <c r="J4" s="2665"/>
    </row>
    <row r="5" spans="1:10" ht="15" customHeight="1">
      <c r="A5" s="2628" t="s">
        <v>1455</v>
      </c>
      <c r="B5" s="2629"/>
      <c r="C5" s="2630"/>
      <c r="D5" s="2637" t="s">
        <v>1456</v>
      </c>
      <c r="E5" s="2638"/>
      <c r="F5" s="2638"/>
      <c r="G5" s="2638"/>
      <c r="H5" s="2638"/>
      <c r="I5" s="2638"/>
      <c r="J5" s="2639"/>
    </row>
    <row r="6" spans="1:10" ht="15" customHeight="1">
      <c r="A6" s="2631"/>
      <c r="B6" s="2632"/>
      <c r="C6" s="2633"/>
      <c r="D6" s="2640" t="s">
        <v>1457</v>
      </c>
      <c r="E6" s="2640"/>
      <c r="F6" s="2640"/>
      <c r="G6" s="2640"/>
      <c r="H6" s="2640"/>
      <c r="I6" s="2640"/>
      <c r="J6" s="2641"/>
    </row>
    <row r="7" spans="1:10" ht="15" customHeight="1" thickBot="1">
      <c r="A7" s="2634"/>
      <c r="B7" s="2635"/>
      <c r="C7" s="2636"/>
      <c r="D7" s="2642" t="s">
        <v>1458</v>
      </c>
      <c r="E7" s="2642"/>
      <c r="F7" s="2642"/>
      <c r="G7" s="2642"/>
      <c r="H7" s="2642"/>
      <c r="I7" s="2642"/>
      <c r="J7" s="2643"/>
    </row>
    <row r="8" spans="1:10" ht="15" customHeight="1">
      <c r="A8" s="2644" t="s">
        <v>1459</v>
      </c>
      <c r="B8" s="2645"/>
      <c r="C8" s="2646"/>
      <c r="D8" s="2650" t="s">
        <v>1460</v>
      </c>
      <c r="E8" s="2650"/>
      <c r="F8" s="2650"/>
      <c r="G8" s="2650"/>
      <c r="H8" s="2650"/>
      <c r="I8" s="2650"/>
      <c r="J8" s="2651"/>
    </row>
    <row r="9" spans="1:10" ht="15" customHeight="1" thickBot="1">
      <c r="A9" s="2647"/>
      <c r="B9" s="2648"/>
      <c r="C9" s="2649"/>
      <c r="D9" s="2640" t="s">
        <v>1461</v>
      </c>
      <c r="E9" s="2640"/>
      <c r="F9" s="2640"/>
      <c r="G9" s="2640"/>
      <c r="H9" s="2640"/>
      <c r="I9" s="2640"/>
      <c r="J9" s="2641"/>
    </row>
    <row r="10" spans="1:10" ht="15" customHeight="1">
      <c r="A10" s="2666" t="s">
        <v>1462</v>
      </c>
      <c r="B10" s="2667"/>
      <c r="C10" s="2672" t="s">
        <v>1463</v>
      </c>
      <c r="D10" s="2650" t="s">
        <v>1464</v>
      </c>
      <c r="E10" s="2674"/>
      <c r="F10" s="2674"/>
      <c r="G10" s="2674"/>
      <c r="H10" s="2674"/>
      <c r="I10" s="2674"/>
      <c r="J10" s="2675"/>
    </row>
    <row r="11" spans="1:10" ht="15" customHeight="1">
      <c r="A11" s="2668"/>
      <c r="B11" s="2669"/>
      <c r="C11" s="2673"/>
      <c r="D11" s="2676" t="s">
        <v>1465</v>
      </c>
      <c r="E11" s="2676"/>
      <c r="F11" s="2676"/>
      <c r="G11" s="2676"/>
      <c r="H11" s="2676"/>
      <c r="I11" s="2676"/>
      <c r="J11" s="2677"/>
    </row>
    <row r="12" spans="1:10" ht="15" customHeight="1">
      <c r="A12" s="2668"/>
      <c r="B12" s="2669"/>
      <c r="C12" s="2678" t="s">
        <v>1466</v>
      </c>
      <c r="D12" s="2681" t="s">
        <v>1467</v>
      </c>
      <c r="E12" s="2681"/>
      <c r="F12" s="2681"/>
      <c r="G12" s="2681"/>
      <c r="H12" s="2681"/>
      <c r="I12" s="2681"/>
      <c r="J12" s="2682"/>
    </row>
    <row r="13" spans="1:10" ht="15" customHeight="1">
      <c r="A13" s="2668"/>
      <c r="B13" s="2669"/>
      <c r="C13" s="2679"/>
      <c r="D13" s="2640" t="s">
        <v>1916</v>
      </c>
      <c r="E13" s="2640"/>
      <c r="F13" s="2640"/>
      <c r="G13" s="2640"/>
      <c r="H13" s="2640"/>
      <c r="I13" s="2640"/>
      <c r="J13" s="2641"/>
    </row>
    <row r="14" spans="1:10" ht="15" customHeight="1">
      <c r="A14" s="2668"/>
      <c r="B14" s="2669"/>
      <c r="C14" s="2679"/>
      <c r="D14" s="2640" t="s">
        <v>1468</v>
      </c>
      <c r="E14" s="2640"/>
      <c r="F14" s="2640"/>
      <c r="G14" s="2640"/>
      <c r="H14" s="2640"/>
      <c r="I14" s="2640"/>
      <c r="J14" s="2641"/>
    </row>
    <row r="15" spans="1:10" ht="15" customHeight="1" thickBot="1">
      <c r="A15" s="2670"/>
      <c r="B15" s="2671"/>
      <c r="C15" s="2680"/>
      <c r="D15" s="2642" t="s">
        <v>1469</v>
      </c>
      <c r="E15" s="2642"/>
      <c r="F15" s="2642"/>
      <c r="G15" s="2642"/>
      <c r="H15" s="2642"/>
      <c r="I15" s="2642"/>
      <c r="J15" s="2643"/>
    </row>
    <row r="16" spans="1:10" ht="15" customHeight="1">
      <c r="A16" s="2666" t="s">
        <v>1470</v>
      </c>
      <c r="B16" s="2667"/>
      <c r="C16" s="735"/>
      <c r="D16" s="2694" t="s">
        <v>1462</v>
      </c>
      <c r="E16" s="2694"/>
      <c r="F16" s="2694"/>
      <c r="G16" s="2694"/>
      <c r="H16" s="2695" t="s">
        <v>1471</v>
      </c>
      <c r="I16" s="2696"/>
      <c r="J16" s="2697"/>
    </row>
    <row r="17" spans="1:10" ht="15" customHeight="1">
      <c r="A17" s="2668"/>
      <c r="B17" s="2669"/>
      <c r="C17" s="2683" t="s">
        <v>1472</v>
      </c>
      <c r="D17" s="2681" t="s">
        <v>1473</v>
      </c>
      <c r="E17" s="2681"/>
      <c r="F17" s="2681"/>
      <c r="G17" s="2681"/>
      <c r="H17" s="2698"/>
      <c r="I17" s="2698"/>
      <c r="J17" s="2699"/>
    </row>
    <row r="18" spans="1:10" ht="15" customHeight="1">
      <c r="A18" s="2668"/>
      <c r="B18" s="2669"/>
      <c r="C18" s="2683"/>
      <c r="D18" s="2640" t="s">
        <v>1474</v>
      </c>
      <c r="E18" s="2640"/>
      <c r="F18" s="2640"/>
      <c r="G18" s="2640"/>
      <c r="H18" s="2698"/>
      <c r="I18" s="2698"/>
      <c r="J18" s="2699"/>
    </row>
    <row r="19" spans="1:10" ht="15" customHeight="1">
      <c r="A19" s="2668"/>
      <c r="B19" s="2669"/>
      <c r="C19" s="2683" t="s">
        <v>1475</v>
      </c>
      <c r="D19" s="2681" t="s">
        <v>1476</v>
      </c>
      <c r="E19" s="2681"/>
      <c r="F19" s="2681"/>
      <c r="G19" s="2681"/>
      <c r="H19" s="2700"/>
      <c r="I19" s="2700"/>
      <c r="J19" s="2701"/>
    </row>
    <row r="20" spans="1:10" ht="15" customHeight="1">
      <c r="A20" s="2668"/>
      <c r="B20" s="2669"/>
      <c r="C20" s="2683"/>
      <c r="D20" s="2640" t="s">
        <v>1477</v>
      </c>
      <c r="E20" s="2640"/>
      <c r="F20" s="2640"/>
      <c r="G20" s="2640"/>
      <c r="H20" s="2700"/>
      <c r="I20" s="2700"/>
      <c r="J20" s="2701"/>
    </row>
    <row r="21" spans="1:10" ht="15" customHeight="1">
      <c r="A21" s="2668"/>
      <c r="B21" s="2669"/>
      <c r="C21" s="2683"/>
      <c r="D21" s="2640" t="s">
        <v>1478</v>
      </c>
      <c r="E21" s="2640"/>
      <c r="F21" s="2640"/>
      <c r="G21" s="2640"/>
      <c r="H21" s="2700"/>
      <c r="I21" s="2700"/>
      <c r="J21" s="2701"/>
    </row>
    <row r="22" spans="1:10" ht="15" customHeight="1">
      <c r="A22" s="2668"/>
      <c r="B22" s="2669"/>
      <c r="C22" s="2683"/>
      <c r="D22" s="2676" t="s">
        <v>1479</v>
      </c>
      <c r="E22" s="2676"/>
      <c r="F22" s="2676"/>
      <c r="G22" s="2676"/>
      <c r="H22" s="2700"/>
      <c r="I22" s="2700"/>
      <c r="J22" s="2701"/>
    </row>
    <row r="23" spans="1:10" ht="12.75" customHeight="1">
      <c r="A23" s="2668"/>
      <c r="B23" s="2669"/>
      <c r="C23" s="2683" t="s">
        <v>1480</v>
      </c>
      <c r="D23" s="2684" t="s">
        <v>1481</v>
      </c>
      <c r="E23" s="2687" t="s">
        <v>1482</v>
      </c>
      <c r="F23" s="2688"/>
      <c r="G23" s="2689"/>
      <c r="H23" s="2702" t="s">
        <v>1483</v>
      </c>
      <c r="I23" s="2704" t="s">
        <v>1484</v>
      </c>
      <c r="J23" s="2705"/>
    </row>
    <row r="24" spans="1:10" ht="12.75" customHeight="1">
      <c r="A24" s="2668"/>
      <c r="B24" s="2669"/>
      <c r="C24" s="2683"/>
      <c r="D24" s="2685"/>
      <c r="E24" s="2690"/>
      <c r="F24" s="2690"/>
      <c r="G24" s="2691"/>
      <c r="H24" s="2703"/>
      <c r="I24" s="2706"/>
      <c r="J24" s="2707"/>
    </row>
    <row r="25" spans="1:10" ht="15" customHeight="1">
      <c r="A25" s="2668"/>
      <c r="B25" s="2669"/>
      <c r="C25" s="2683"/>
      <c r="D25" s="2685"/>
      <c r="E25" s="2690"/>
      <c r="F25" s="2690"/>
      <c r="G25" s="2691"/>
      <c r="H25" s="736" t="s">
        <v>1485</v>
      </c>
      <c r="I25" s="2706" t="s">
        <v>1486</v>
      </c>
      <c r="J25" s="2707"/>
    </row>
    <row r="26" spans="1:10" ht="15" customHeight="1">
      <c r="A26" s="2668"/>
      <c r="B26" s="2669"/>
      <c r="C26" s="2683"/>
      <c r="D26" s="2686"/>
      <c r="E26" s="2690"/>
      <c r="F26" s="2690"/>
      <c r="G26" s="2691"/>
      <c r="H26" s="736" t="s">
        <v>1485</v>
      </c>
      <c r="I26" s="2706" t="s">
        <v>1487</v>
      </c>
      <c r="J26" s="2707"/>
    </row>
    <row r="27" spans="1:10" ht="18.75" customHeight="1">
      <c r="A27" s="2668"/>
      <c r="B27" s="2669"/>
      <c r="C27" s="2683"/>
      <c r="D27" s="737" t="s">
        <v>1488</v>
      </c>
      <c r="E27" s="2692"/>
      <c r="F27" s="2692"/>
      <c r="G27" s="2693"/>
      <c r="H27" s="738" t="s">
        <v>1485</v>
      </c>
      <c r="I27" s="2708" t="s">
        <v>1489</v>
      </c>
      <c r="J27" s="2709"/>
    </row>
    <row r="28" spans="1:10" ht="15" customHeight="1">
      <c r="A28" s="2668"/>
      <c r="B28" s="2669"/>
      <c r="C28" s="739" t="s">
        <v>1490</v>
      </c>
      <c r="D28" s="2684" t="s">
        <v>1481</v>
      </c>
      <c r="E28" s="2687" t="s">
        <v>1491</v>
      </c>
      <c r="F28" s="2688"/>
      <c r="G28" s="2689"/>
      <c r="H28" s="2702" t="s">
        <v>1483</v>
      </c>
      <c r="I28" s="2704" t="s">
        <v>1484</v>
      </c>
      <c r="J28" s="2705"/>
    </row>
    <row r="29" spans="1:10" ht="7.5" customHeight="1">
      <c r="A29" s="2668"/>
      <c r="B29" s="2669"/>
      <c r="C29" s="2713" t="s">
        <v>1492</v>
      </c>
      <c r="D29" s="2685"/>
      <c r="E29" s="2710"/>
      <c r="F29" s="2690"/>
      <c r="G29" s="2691"/>
      <c r="H29" s="2703"/>
      <c r="I29" s="2706"/>
      <c r="J29" s="2707"/>
    </row>
    <row r="30" spans="1:10" ht="15" customHeight="1">
      <c r="A30" s="2668"/>
      <c r="B30" s="2669"/>
      <c r="C30" s="2713"/>
      <c r="D30" s="2685"/>
      <c r="E30" s="2690"/>
      <c r="F30" s="2690"/>
      <c r="G30" s="2691"/>
      <c r="H30" s="736" t="s">
        <v>1485</v>
      </c>
      <c r="I30" s="2706" t="s">
        <v>1486</v>
      </c>
      <c r="J30" s="2707"/>
    </row>
    <row r="31" spans="1:10" ht="12" customHeight="1">
      <c r="A31" s="2668"/>
      <c r="B31" s="2669"/>
      <c r="C31" s="2713"/>
      <c r="D31" s="2685"/>
      <c r="E31" s="2690"/>
      <c r="F31" s="2690"/>
      <c r="G31" s="2691"/>
      <c r="H31" s="2703" t="s">
        <v>1483</v>
      </c>
      <c r="I31" s="2706" t="s">
        <v>1493</v>
      </c>
      <c r="J31" s="2707"/>
    </row>
    <row r="32" spans="1:10" ht="12" customHeight="1">
      <c r="A32" s="2668"/>
      <c r="B32" s="2669"/>
      <c r="C32" s="2713"/>
      <c r="D32" s="2686"/>
      <c r="E32" s="2690"/>
      <c r="F32" s="2690"/>
      <c r="G32" s="2691"/>
      <c r="H32" s="2703"/>
      <c r="I32" s="2706"/>
      <c r="J32" s="2707"/>
    </row>
    <row r="33" spans="1:10" ht="15" thickBot="1">
      <c r="A33" s="2670"/>
      <c r="B33" s="2671"/>
      <c r="C33" s="2714"/>
      <c r="D33" s="740" t="s">
        <v>1488</v>
      </c>
      <c r="E33" s="2711"/>
      <c r="F33" s="2711"/>
      <c r="G33" s="2712"/>
      <c r="H33" s="741" t="s">
        <v>1485</v>
      </c>
      <c r="I33" s="2715" t="s">
        <v>1489</v>
      </c>
      <c r="J33" s="2716"/>
    </row>
    <row r="34" spans="1:10" ht="14.25" customHeight="1">
      <c r="A34" s="2717" t="s">
        <v>1494</v>
      </c>
      <c r="B34" s="2720" t="s">
        <v>1495</v>
      </c>
      <c r="C34" s="2721"/>
      <c r="D34" s="2721"/>
      <c r="E34" s="2724" t="s">
        <v>1496</v>
      </c>
      <c r="F34" s="2724"/>
      <c r="G34" s="2724"/>
      <c r="H34" s="2725"/>
      <c r="I34" s="2727" t="s">
        <v>1497</v>
      </c>
      <c r="J34" s="2728"/>
    </row>
    <row r="35" spans="1:10" ht="14.25" customHeight="1">
      <c r="A35" s="2718"/>
      <c r="B35" s="2722"/>
      <c r="C35" s="2723"/>
      <c r="D35" s="2723"/>
      <c r="E35" s="2726"/>
      <c r="F35" s="2726"/>
      <c r="G35" s="2726"/>
      <c r="H35" s="2720"/>
      <c r="I35" s="2729"/>
      <c r="J35" s="2730"/>
    </row>
    <row r="36" spans="1:10" ht="14.25" customHeight="1">
      <c r="A36" s="2718"/>
      <c r="B36" s="2731" t="s">
        <v>1498</v>
      </c>
      <c r="C36" s="2732"/>
      <c r="D36" s="2732"/>
      <c r="E36" s="2733" t="s">
        <v>1499</v>
      </c>
      <c r="F36" s="2734"/>
      <c r="G36" s="2734"/>
      <c r="H36" s="2735"/>
      <c r="I36" s="2736" t="s">
        <v>1500</v>
      </c>
      <c r="J36" s="2737"/>
    </row>
    <row r="37" spans="1:10" ht="14.25" customHeight="1">
      <c r="A37" s="2718"/>
      <c r="B37" s="2731"/>
      <c r="C37" s="2732"/>
      <c r="D37" s="2732"/>
      <c r="E37" s="2738"/>
      <c r="F37" s="2739"/>
      <c r="G37" s="2739"/>
      <c r="H37" s="2740"/>
      <c r="I37" s="742" t="s">
        <v>1501</v>
      </c>
      <c r="J37" s="743"/>
    </row>
    <row r="38" spans="1:10" ht="14.25" customHeight="1">
      <c r="A38" s="2718"/>
      <c r="B38" s="2731" t="s">
        <v>1502</v>
      </c>
      <c r="C38" s="2732"/>
      <c r="D38" s="2732"/>
      <c r="E38" s="2733" t="s">
        <v>1503</v>
      </c>
      <c r="F38" s="2734"/>
      <c r="G38" s="2734"/>
      <c r="H38" s="2735"/>
      <c r="I38" s="2736" t="s">
        <v>1500</v>
      </c>
      <c r="J38" s="2737"/>
    </row>
    <row r="39" spans="1:10" ht="14.25" customHeight="1">
      <c r="A39" s="2718"/>
      <c r="B39" s="2731"/>
      <c r="C39" s="2732"/>
      <c r="D39" s="2732"/>
      <c r="E39" s="2738"/>
      <c r="F39" s="2739"/>
      <c r="G39" s="2739"/>
      <c r="H39" s="2740"/>
      <c r="I39" s="742" t="s">
        <v>1501</v>
      </c>
      <c r="J39" s="743"/>
    </row>
    <row r="40" spans="1:10" ht="14.25" customHeight="1">
      <c r="A40" s="2718"/>
      <c r="B40" s="2731" t="s">
        <v>1504</v>
      </c>
      <c r="C40" s="2732"/>
      <c r="D40" s="2732"/>
      <c r="E40" s="2733" t="s">
        <v>1505</v>
      </c>
      <c r="F40" s="2734"/>
      <c r="G40" s="2734"/>
      <c r="H40" s="2735"/>
      <c r="I40" s="2736" t="s">
        <v>1500</v>
      </c>
      <c r="J40" s="2737"/>
    </row>
    <row r="41" spans="1:10" ht="14.25" customHeight="1">
      <c r="A41" s="2718"/>
      <c r="B41" s="2731"/>
      <c r="C41" s="2732"/>
      <c r="D41" s="2732"/>
      <c r="E41" s="2738"/>
      <c r="F41" s="2739"/>
      <c r="G41" s="2739"/>
      <c r="H41" s="2740"/>
      <c r="I41" s="742" t="s">
        <v>1501</v>
      </c>
      <c r="J41" s="743"/>
    </row>
    <row r="42" spans="1:10" ht="14.25" customHeight="1">
      <c r="A42" s="2718"/>
      <c r="B42" s="2731" t="s">
        <v>1506</v>
      </c>
      <c r="C42" s="2732"/>
      <c r="D42" s="2732"/>
      <c r="E42" s="2733" t="s">
        <v>1507</v>
      </c>
      <c r="F42" s="2734"/>
      <c r="G42" s="2734"/>
      <c r="H42" s="2735"/>
      <c r="I42" s="2736" t="s">
        <v>1500</v>
      </c>
      <c r="J42" s="2737"/>
    </row>
    <row r="43" spans="1:10" ht="14.25" customHeight="1">
      <c r="A43" s="2718"/>
      <c r="B43" s="2731"/>
      <c r="C43" s="2732"/>
      <c r="D43" s="2732"/>
      <c r="E43" s="2738"/>
      <c r="F43" s="2739"/>
      <c r="G43" s="2739"/>
      <c r="H43" s="2740"/>
      <c r="I43" s="742" t="s">
        <v>1501</v>
      </c>
      <c r="J43" s="743"/>
    </row>
    <row r="44" spans="1:10" ht="14.25" customHeight="1">
      <c r="A44" s="2718"/>
      <c r="B44" s="2770" t="s">
        <v>1508</v>
      </c>
      <c r="C44" s="2732"/>
      <c r="D44" s="2732"/>
      <c r="E44" s="2733" t="s">
        <v>1509</v>
      </c>
      <c r="F44" s="2734"/>
      <c r="G44" s="2734"/>
      <c r="H44" s="2735"/>
      <c r="I44" s="2736" t="s">
        <v>1500</v>
      </c>
      <c r="J44" s="2737"/>
    </row>
    <row r="45" spans="1:10" ht="14.25" customHeight="1">
      <c r="A45" s="2718"/>
      <c r="B45" s="2770"/>
      <c r="C45" s="2732"/>
      <c r="D45" s="2732"/>
      <c r="E45" s="2738"/>
      <c r="F45" s="2739"/>
      <c r="G45" s="2739"/>
      <c r="H45" s="2740"/>
      <c r="I45" s="742" t="s">
        <v>1501</v>
      </c>
      <c r="J45" s="743"/>
    </row>
    <row r="46" spans="1:10" ht="14.25" customHeight="1">
      <c r="A46" s="2718"/>
      <c r="B46" s="2771" t="s">
        <v>1510</v>
      </c>
      <c r="C46" s="2772"/>
      <c r="D46" s="2772"/>
      <c r="E46" s="2733" t="s">
        <v>1511</v>
      </c>
      <c r="F46" s="2734"/>
      <c r="G46" s="2734"/>
      <c r="H46" s="2735"/>
      <c r="I46" s="2736" t="s">
        <v>1500</v>
      </c>
      <c r="J46" s="2737"/>
    </row>
    <row r="47" spans="1:10" ht="14.25" customHeight="1" thickBot="1">
      <c r="A47" s="2719"/>
      <c r="B47" s="2773"/>
      <c r="C47" s="2774"/>
      <c r="D47" s="2774"/>
      <c r="E47" s="2756"/>
      <c r="F47" s="2757"/>
      <c r="G47" s="2757"/>
      <c r="H47" s="2775"/>
      <c r="I47" s="744" t="s">
        <v>1501</v>
      </c>
      <c r="J47" s="745"/>
    </row>
    <row r="48" spans="1:10" ht="15" customHeight="1">
      <c r="A48" s="2741" t="s">
        <v>1512</v>
      </c>
      <c r="B48" s="2742"/>
      <c r="C48" s="2742"/>
      <c r="D48" s="2743"/>
      <c r="E48" s="2750" t="s">
        <v>1513</v>
      </c>
      <c r="F48" s="2751"/>
      <c r="G48" s="2751"/>
      <c r="H48" s="2751"/>
      <c r="I48" s="2751"/>
      <c r="J48" s="2752"/>
    </row>
    <row r="49" spans="1:10" ht="15" customHeight="1">
      <c r="A49" s="2744"/>
      <c r="B49" s="2745"/>
      <c r="C49" s="2745"/>
      <c r="D49" s="2746"/>
      <c r="E49" s="2753" t="s">
        <v>1514</v>
      </c>
      <c r="F49" s="2754"/>
      <c r="G49" s="2754"/>
      <c r="H49" s="2754"/>
      <c r="I49" s="2754"/>
      <c r="J49" s="2755"/>
    </row>
    <row r="50" spans="1:10" ht="15" customHeight="1" thickBot="1">
      <c r="A50" s="2747"/>
      <c r="B50" s="2748"/>
      <c r="C50" s="2748"/>
      <c r="D50" s="2749"/>
      <c r="E50" s="2756" t="s">
        <v>1515</v>
      </c>
      <c r="F50" s="2757"/>
      <c r="G50" s="2757"/>
      <c r="H50" s="2757"/>
      <c r="I50" s="2757"/>
      <c r="J50" s="2758"/>
    </row>
    <row r="51" spans="1:10" ht="12.75" customHeight="1">
      <c r="A51" s="2759" t="s">
        <v>1516</v>
      </c>
      <c r="B51" s="2674"/>
      <c r="C51" s="2674"/>
      <c r="D51" s="2760"/>
      <c r="E51" s="2764" t="s">
        <v>1517</v>
      </c>
      <c r="F51" s="2765"/>
      <c r="G51" s="2765"/>
      <c r="H51" s="2765"/>
      <c r="I51" s="2765"/>
      <c r="J51" s="2766"/>
    </row>
    <row r="52" spans="1:10" ht="12.75" customHeight="1" thickBot="1">
      <c r="A52" s="2761"/>
      <c r="B52" s="2762"/>
      <c r="C52" s="2762"/>
      <c r="D52" s="2763"/>
      <c r="E52" s="2767"/>
      <c r="F52" s="2768"/>
      <c r="G52" s="2768"/>
      <c r="H52" s="2768"/>
      <c r="I52" s="2768"/>
      <c r="J52" s="2769"/>
    </row>
    <row r="53" spans="1:10" ht="12" customHeight="1">
      <c r="A53" s="2717" t="s">
        <v>1518</v>
      </c>
      <c r="B53" s="2792" t="s">
        <v>1519</v>
      </c>
      <c r="C53" s="2793"/>
      <c r="D53" s="2794"/>
      <c r="E53" s="2801" t="s">
        <v>1520</v>
      </c>
      <c r="F53" s="2802"/>
      <c r="G53" s="2801" t="s">
        <v>1521</v>
      </c>
      <c r="H53" s="2802"/>
      <c r="I53" s="2804" t="s">
        <v>1522</v>
      </c>
      <c r="J53" s="2805"/>
    </row>
    <row r="54" spans="1:10" ht="12" customHeight="1">
      <c r="A54" s="2718"/>
      <c r="B54" s="2795"/>
      <c r="C54" s="2796"/>
      <c r="D54" s="2797"/>
      <c r="E54" s="2803"/>
      <c r="F54" s="2720"/>
      <c r="G54" s="2803"/>
      <c r="H54" s="2720"/>
      <c r="I54" s="2806"/>
      <c r="J54" s="2807"/>
    </row>
    <row r="55" spans="1:10" ht="14.25" customHeight="1">
      <c r="A55" s="2718"/>
      <c r="B55" s="2795"/>
      <c r="C55" s="2796"/>
      <c r="D55" s="2797"/>
      <c r="E55" s="2808" t="s">
        <v>1523</v>
      </c>
      <c r="F55" s="2808"/>
      <c r="G55" s="2784" t="s">
        <v>1524</v>
      </c>
      <c r="H55" s="2785"/>
      <c r="I55" s="2788" t="s">
        <v>1525</v>
      </c>
      <c r="J55" s="2789"/>
    </row>
    <row r="56" spans="1:10" ht="14.25" customHeight="1">
      <c r="A56" s="2718"/>
      <c r="B56" s="2795"/>
      <c r="C56" s="2796"/>
      <c r="D56" s="2797"/>
      <c r="E56" s="2808"/>
      <c r="F56" s="2808"/>
      <c r="G56" s="2786"/>
      <c r="H56" s="2787"/>
      <c r="I56" s="2738" t="s">
        <v>1526</v>
      </c>
      <c r="J56" s="2790"/>
    </row>
    <row r="57" spans="1:10" ht="14.25" customHeight="1">
      <c r="A57" s="2718"/>
      <c r="B57" s="2795"/>
      <c r="C57" s="2796"/>
      <c r="D57" s="2797"/>
      <c r="E57" s="2808" t="s">
        <v>1527</v>
      </c>
      <c r="F57" s="2808"/>
      <c r="G57" s="2784" t="s">
        <v>1524</v>
      </c>
      <c r="H57" s="2785"/>
      <c r="I57" s="2788" t="s">
        <v>1525</v>
      </c>
      <c r="J57" s="2789"/>
    </row>
    <row r="58" spans="1:10" ht="14.25" customHeight="1">
      <c r="A58" s="2718"/>
      <c r="B58" s="2795"/>
      <c r="C58" s="2796"/>
      <c r="D58" s="2797"/>
      <c r="E58" s="2808"/>
      <c r="F58" s="2808"/>
      <c r="G58" s="2786"/>
      <c r="H58" s="2787"/>
      <c r="I58" s="2738" t="s">
        <v>1526</v>
      </c>
      <c r="J58" s="2790"/>
    </row>
    <row r="59" spans="1:10" ht="14.25" customHeight="1">
      <c r="A59" s="2718"/>
      <c r="B59" s="2795"/>
      <c r="C59" s="2796"/>
      <c r="D59" s="2797"/>
      <c r="E59" s="2791" t="s">
        <v>1528</v>
      </c>
      <c r="F59" s="2791"/>
      <c r="G59" s="2784" t="s">
        <v>1524</v>
      </c>
      <c r="H59" s="2785"/>
      <c r="I59" s="2788" t="s">
        <v>1525</v>
      </c>
      <c r="J59" s="2789"/>
    </row>
    <row r="60" spans="1:10" ht="14.25" customHeight="1">
      <c r="A60" s="2718"/>
      <c r="B60" s="2798"/>
      <c r="C60" s="2799"/>
      <c r="D60" s="2800"/>
      <c r="E60" s="2791"/>
      <c r="F60" s="2791"/>
      <c r="G60" s="2786"/>
      <c r="H60" s="2787"/>
      <c r="I60" s="2738" t="s">
        <v>1526</v>
      </c>
      <c r="J60" s="2790"/>
    </row>
    <row r="61" spans="1:10" ht="12" customHeight="1" thickBot="1">
      <c r="A61" s="2719"/>
      <c r="B61" s="2776" t="s">
        <v>1529</v>
      </c>
      <c r="C61" s="2777"/>
      <c r="D61" s="2777"/>
      <c r="E61" s="2777"/>
      <c r="F61" s="2777"/>
      <c r="G61" s="2777"/>
      <c r="H61" s="2777"/>
      <c r="I61" s="2777"/>
      <c r="J61" s="2778"/>
    </row>
    <row r="62" spans="1:10" ht="32.1" customHeight="1" thickBot="1">
      <c r="A62" s="746" t="s">
        <v>1530</v>
      </c>
      <c r="B62" s="2779" t="s">
        <v>1531</v>
      </c>
      <c r="C62" s="2780"/>
      <c r="D62" s="2780"/>
      <c r="E62" s="2780"/>
      <c r="F62" s="2780"/>
      <c r="G62" s="2780"/>
      <c r="H62" s="2780"/>
      <c r="I62" s="2780"/>
      <c r="J62" s="2781"/>
    </row>
    <row r="63" spans="1:10" ht="2.25" customHeight="1">
      <c r="A63" s="2782"/>
      <c r="B63" s="2782"/>
      <c r="C63" s="2782"/>
      <c r="D63" s="2782"/>
      <c r="E63" s="2782"/>
      <c r="F63" s="2782"/>
      <c r="G63" s="2782"/>
      <c r="H63" s="2782"/>
      <c r="I63" s="2782"/>
      <c r="J63" s="2782"/>
    </row>
    <row r="64" spans="1:10" ht="12.75" customHeight="1">
      <c r="A64" s="2783" t="s">
        <v>1532</v>
      </c>
      <c r="B64" s="2783"/>
      <c r="C64" s="2783"/>
      <c r="D64" s="2783"/>
      <c r="E64" s="2783"/>
      <c r="F64" s="2783"/>
      <c r="G64" s="2783"/>
      <c r="H64" s="2783"/>
      <c r="I64" s="2783"/>
      <c r="J64" s="2783"/>
    </row>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sheetData>
  <mergeCells count="107">
    <mergeCell ref="B61:J61"/>
    <mergeCell ref="B62:J62"/>
    <mergeCell ref="A63:J63"/>
    <mergeCell ref="A64:J64"/>
    <mergeCell ref="G57:H58"/>
    <mergeCell ref="I57:J57"/>
    <mergeCell ref="I58:J58"/>
    <mergeCell ref="E59:F60"/>
    <mergeCell ref="G59:H60"/>
    <mergeCell ref="I59:J59"/>
    <mergeCell ref="I60:J60"/>
    <mergeCell ref="A53:A61"/>
    <mergeCell ref="B53:D60"/>
    <mergeCell ref="E53:F54"/>
    <mergeCell ref="G53:H54"/>
    <mergeCell ref="I53:J54"/>
    <mergeCell ref="E55:F56"/>
    <mergeCell ref="G55:H56"/>
    <mergeCell ref="I55:J55"/>
    <mergeCell ref="I56:J56"/>
    <mergeCell ref="E57:F58"/>
    <mergeCell ref="I38:J38"/>
    <mergeCell ref="E39:H39"/>
    <mergeCell ref="A48:D50"/>
    <mergeCell ref="E48:J48"/>
    <mergeCell ref="E49:J49"/>
    <mergeCell ref="E50:J50"/>
    <mergeCell ref="A51:D52"/>
    <mergeCell ref="E51:J52"/>
    <mergeCell ref="B44:D45"/>
    <mergeCell ref="E44:H44"/>
    <mergeCell ref="I44:J44"/>
    <mergeCell ref="E45:H45"/>
    <mergeCell ref="B46:D47"/>
    <mergeCell ref="E46:H46"/>
    <mergeCell ref="I46:J46"/>
    <mergeCell ref="E47:H47"/>
    <mergeCell ref="I28:J29"/>
    <mergeCell ref="C29:C33"/>
    <mergeCell ref="I30:J30"/>
    <mergeCell ref="H31:H32"/>
    <mergeCell ref="I31:J32"/>
    <mergeCell ref="I33:J33"/>
    <mergeCell ref="A34:A47"/>
    <mergeCell ref="B34:D35"/>
    <mergeCell ref="E34:H35"/>
    <mergeCell ref="I34:J35"/>
    <mergeCell ref="B36:D37"/>
    <mergeCell ref="B40:D41"/>
    <mergeCell ref="E40:H40"/>
    <mergeCell ref="I40:J40"/>
    <mergeCell ref="E41:H41"/>
    <mergeCell ref="B42:D43"/>
    <mergeCell ref="E42:H42"/>
    <mergeCell ref="I42:J42"/>
    <mergeCell ref="E43:H43"/>
    <mergeCell ref="E36:H36"/>
    <mergeCell ref="I36:J36"/>
    <mergeCell ref="E37:H37"/>
    <mergeCell ref="B38:D39"/>
    <mergeCell ref="E38:H38"/>
    <mergeCell ref="D20:G20"/>
    <mergeCell ref="D21:G21"/>
    <mergeCell ref="D22:G22"/>
    <mergeCell ref="C23:C27"/>
    <mergeCell ref="D23:D26"/>
    <mergeCell ref="E23:G27"/>
    <mergeCell ref="A16:B33"/>
    <mergeCell ref="D16:G16"/>
    <mergeCell ref="H16:J16"/>
    <mergeCell ref="C17:C18"/>
    <mergeCell ref="D17:G17"/>
    <mergeCell ref="H17:J18"/>
    <mergeCell ref="D18:G18"/>
    <mergeCell ref="C19:C22"/>
    <mergeCell ref="D19:G19"/>
    <mergeCell ref="H19:J22"/>
    <mergeCell ref="H23:H24"/>
    <mergeCell ref="I23:J24"/>
    <mergeCell ref="I25:J25"/>
    <mergeCell ref="I26:J26"/>
    <mergeCell ref="I27:J27"/>
    <mergeCell ref="D28:D32"/>
    <mergeCell ref="E28:G33"/>
    <mergeCell ref="H28:H29"/>
    <mergeCell ref="A10:B15"/>
    <mergeCell ref="C10:C11"/>
    <mergeCell ref="D10:J10"/>
    <mergeCell ref="D11:J11"/>
    <mergeCell ref="C12:C15"/>
    <mergeCell ref="D12:J12"/>
    <mergeCell ref="D13:J13"/>
    <mergeCell ref="D14:J14"/>
    <mergeCell ref="D15:J15"/>
    <mergeCell ref="A5:C7"/>
    <mergeCell ref="D5:J5"/>
    <mergeCell ref="D6:J6"/>
    <mergeCell ref="D7:J7"/>
    <mergeCell ref="A8:C9"/>
    <mergeCell ref="D8:J8"/>
    <mergeCell ref="D9:J9"/>
    <mergeCell ref="C1:I1"/>
    <mergeCell ref="A2:D2"/>
    <mergeCell ref="E2:J2"/>
    <mergeCell ref="A3:J3"/>
    <mergeCell ref="A4:C4"/>
    <mergeCell ref="D4:J4"/>
  </mergeCells>
  <phoneticPr fontId="18"/>
  <printOptions horizontalCentered="1" verticalCentered="1"/>
  <pageMargins left="0.59055118110236227" right="0.19685039370078741" top="0.19685039370078741" bottom="0.19685039370078741" header="0.51181102362204722" footer="0.51181102362204722"/>
  <pageSetup paperSize="9" scale="93" orientation="portrait" blackAndWhite="1" r:id="rId1"/>
  <headerFooter alignWithMargins="0"/>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B2:N44"/>
  <sheetViews>
    <sheetView view="pageBreakPreview" zoomScaleNormal="100" zoomScaleSheetLayoutView="100" workbookViewId="0">
      <selection activeCell="P13" sqref="P13"/>
    </sheetView>
  </sheetViews>
  <sheetFormatPr defaultColWidth="9" defaultRowHeight="13.2"/>
  <cols>
    <col min="1" max="1" width="3" style="1324" customWidth="1"/>
    <col min="2" max="2" width="1.6640625" style="1324" customWidth="1"/>
    <col min="3" max="3" width="12.6640625" style="1324" customWidth="1"/>
    <col min="4" max="5" width="1.6640625" style="1324" customWidth="1"/>
    <col min="6" max="7" width="10.109375" style="1324" customWidth="1"/>
    <col min="8" max="8" width="1.6640625" style="1324" customWidth="1"/>
    <col min="9" max="9" width="12.6640625" style="1324" customWidth="1"/>
    <col min="10" max="11" width="1.6640625" style="1324" customWidth="1"/>
    <col min="12" max="13" width="10.109375" style="1324" customWidth="1"/>
    <col min="14" max="14" width="8.6640625" style="1324" customWidth="1"/>
    <col min="15" max="256" width="9" style="1324"/>
    <col min="257" max="257" width="3" style="1324" customWidth="1"/>
    <col min="258" max="258" width="1.6640625" style="1324" customWidth="1"/>
    <col min="259" max="259" width="12.6640625" style="1324" customWidth="1"/>
    <col min="260" max="261" width="1.6640625" style="1324" customWidth="1"/>
    <col min="262" max="263" width="10.109375" style="1324" customWidth="1"/>
    <col min="264" max="264" width="1.6640625" style="1324" customWidth="1"/>
    <col min="265" max="265" width="12.6640625" style="1324" customWidth="1"/>
    <col min="266" max="267" width="1.6640625" style="1324" customWidth="1"/>
    <col min="268" max="269" width="10.109375" style="1324" customWidth="1"/>
    <col min="270" max="270" width="8.6640625" style="1324" customWidth="1"/>
    <col min="271" max="512" width="9" style="1324"/>
    <col min="513" max="513" width="3" style="1324" customWidth="1"/>
    <col min="514" max="514" width="1.6640625" style="1324" customWidth="1"/>
    <col min="515" max="515" width="12.6640625" style="1324" customWidth="1"/>
    <col min="516" max="517" width="1.6640625" style="1324" customWidth="1"/>
    <col min="518" max="519" width="10.109375" style="1324" customWidth="1"/>
    <col min="520" max="520" width="1.6640625" style="1324" customWidth="1"/>
    <col min="521" max="521" width="12.6640625" style="1324" customWidth="1"/>
    <col min="522" max="523" width="1.6640625" style="1324" customWidth="1"/>
    <col min="524" max="525" width="10.109375" style="1324" customWidth="1"/>
    <col min="526" max="526" width="8.6640625" style="1324" customWidth="1"/>
    <col min="527" max="768" width="9" style="1324"/>
    <col min="769" max="769" width="3" style="1324" customWidth="1"/>
    <col min="770" max="770" width="1.6640625" style="1324" customWidth="1"/>
    <col min="771" max="771" width="12.6640625" style="1324" customWidth="1"/>
    <col min="772" max="773" width="1.6640625" style="1324" customWidth="1"/>
    <col min="774" max="775" width="10.109375" style="1324" customWidth="1"/>
    <col min="776" max="776" width="1.6640625" style="1324" customWidth="1"/>
    <col min="777" max="777" width="12.6640625" style="1324" customWidth="1"/>
    <col min="778" max="779" width="1.6640625" style="1324" customWidth="1"/>
    <col min="780" max="781" width="10.109375" style="1324" customWidth="1"/>
    <col min="782" max="782" width="8.6640625" style="1324" customWidth="1"/>
    <col min="783" max="1024" width="9" style="1324"/>
    <col min="1025" max="1025" width="3" style="1324" customWidth="1"/>
    <col min="1026" max="1026" width="1.6640625" style="1324" customWidth="1"/>
    <col min="1027" max="1027" width="12.6640625" style="1324" customWidth="1"/>
    <col min="1028" max="1029" width="1.6640625" style="1324" customWidth="1"/>
    <col min="1030" max="1031" width="10.109375" style="1324" customWidth="1"/>
    <col min="1032" max="1032" width="1.6640625" style="1324" customWidth="1"/>
    <col min="1033" max="1033" width="12.6640625" style="1324" customWidth="1"/>
    <col min="1034" max="1035" width="1.6640625" style="1324" customWidth="1"/>
    <col min="1036" max="1037" width="10.109375" style="1324" customWidth="1"/>
    <col min="1038" max="1038" width="8.6640625" style="1324" customWidth="1"/>
    <col min="1039" max="1280" width="9" style="1324"/>
    <col min="1281" max="1281" width="3" style="1324" customWidth="1"/>
    <col min="1282" max="1282" width="1.6640625" style="1324" customWidth="1"/>
    <col min="1283" max="1283" width="12.6640625" style="1324" customWidth="1"/>
    <col min="1284" max="1285" width="1.6640625" style="1324" customWidth="1"/>
    <col min="1286" max="1287" width="10.109375" style="1324" customWidth="1"/>
    <col min="1288" max="1288" width="1.6640625" style="1324" customWidth="1"/>
    <col min="1289" max="1289" width="12.6640625" style="1324" customWidth="1"/>
    <col min="1290" max="1291" width="1.6640625" style="1324" customWidth="1"/>
    <col min="1292" max="1293" width="10.109375" style="1324" customWidth="1"/>
    <col min="1294" max="1294" width="8.6640625" style="1324" customWidth="1"/>
    <col min="1295" max="1536" width="9" style="1324"/>
    <col min="1537" max="1537" width="3" style="1324" customWidth="1"/>
    <col min="1538" max="1538" width="1.6640625" style="1324" customWidth="1"/>
    <col min="1539" max="1539" width="12.6640625" style="1324" customWidth="1"/>
    <col min="1540" max="1541" width="1.6640625" style="1324" customWidth="1"/>
    <col min="1542" max="1543" width="10.109375" style="1324" customWidth="1"/>
    <col min="1544" max="1544" width="1.6640625" style="1324" customWidth="1"/>
    <col min="1545" max="1545" width="12.6640625" style="1324" customWidth="1"/>
    <col min="1546" max="1547" width="1.6640625" style="1324" customWidth="1"/>
    <col min="1548" max="1549" width="10.109375" style="1324" customWidth="1"/>
    <col min="1550" max="1550" width="8.6640625" style="1324" customWidth="1"/>
    <col min="1551" max="1792" width="9" style="1324"/>
    <col min="1793" max="1793" width="3" style="1324" customWidth="1"/>
    <col min="1794" max="1794" width="1.6640625" style="1324" customWidth="1"/>
    <col min="1795" max="1795" width="12.6640625" style="1324" customWidth="1"/>
    <col min="1796" max="1797" width="1.6640625" style="1324" customWidth="1"/>
    <col min="1798" max="1799" width="10.109375" style="1324" customWidth="1"/>
    <col min="1800" max="1800" width="1.6640625" style="1324" customWidth="1"/>
    <col min="1801" max="1801" width="12.6640625" style="1324" customWidth="1"/>
    <col min="1802" max="1803" width="1.6640625" style="1324" customWidth="1"/>
    <col min="1804" max="1805" width="10.109375" style="1324" customWidth="1"/>
    <col min="1806" max="1806" width="8.6640625" style="1324" customWidth="1"/>
    <col min="1807" max="2048" width="9" style="1324"/>
    <col min="2049" max="2049" width="3" style="1324" customWidth="1"/>
    <col min="2050" max="2050" width="1.6640625" style="1324" customWidth="1"/>
    <col min="2051" max="2051" width="12.6640625" style="1324" customWidth="1"/>
    <col min="2052" max="2053" width="1.6640625" style="1324" customWidth="1"/>
    <col min="2054" max="2055" width="10.109375" style="1324" customWidth="1"/>
    <col min="2056" max="2056" width="1.6640625" style="1324" customWidth="1"/>
    <col min="2057" max="2057" width="12.6640625" style="1324" customWidth="1"/>
    <col min="2058" max="2059" width="1.6640625" style="1324" customWidth="1"/>
    <col min="2060" max="2061" width="10.109375" style="1324" customWidth="1"/>
    <col min="2062" max="2062" width="8.6640625" style="1324" customWidth="1"/>
    <col min="2063" max="2304" width="9" style="1324"/>
    <col min="2305" max="2305" width="3" style="1324" customWidth="1"/>
    <col min="2306" max="2306" width="1.6640625" style="1324" customWidth="1"/>
    <col min="2307" max="2307" width="12.6640625" style="1324" customWidth="1"/>
    <col min="2308" max="2309" width="1.6640625" style="1324" customWidth="1"/>
    <col min="2310" max="2311" width="10.109375" style="1324" customWidth="1"/>
    <col min="2312" max="2312" width="1.6640625" style="1324" customWidth="1"/>
    <col min="2313" max="2313" width="12.6640625" style="1324" customWidth="1"/>
    <col min="2314" max="2315" width="1.6640625" style="1324" customWidth="1"/>
    <col min="2316" max="2317" width="10.109375" style="1324" customWidth="1"/>
    <col min="2318" max="2318" width="8.6640625" style="1324" customWidth="1"/>
    <col min="2319" max="2560" width="9" style="1324"/>
    <col min="2561" max="2561" width="3" style="1324" customWidth="1"/>
    <col min="2562" max="2562" width="1.6640625" style="1324" customWidth="1"/>
    <col min="2563" max="2563" width="12.6640625" style="1324" customWidth="1"/>
    <col min="2564" max="2565" width="1.6640625" style="1324" customWidth="1"/>
    <col min="2566" max="2567" width="10.109375" style="1324" customWidth="1"/>
    <col min="2568" max="2568" width="1.6640625" style="1324" customWidth="1"/>
    <col min="2569" max="2569" width="12.6640625" style="1324" customWidth="1"/>
    <col min="2570" max="2571" width="1.6640625" style="1324" customWidth="1"/>
    <col min="2572" max="2573" width="10.109375" style="1324" customWidth="1"/>
    <col min="2574" max="2574" width="8.6640625" style="1324" customWidth="1"/>
    <col min="2575" max="2816" width="9" style="1324"/>
    <col min="2817" max="2817" width="3" style="1324" customWidth="1"/>
    <col min="2818" max="2818" width="1.6640625" style="1324" customWidth="1"/>
    <col min="2819" max="2819" width="12.6640625" style="1324" customWidth="1"/>
    <col min="2820" max="2821" width="1.6640625" style="1324" customWidth="1"/>
    <col min="2822" max="2823" width="10.109375" style="1324" customWidth="1"/>
    <col min="2824" max="2824" width="1.6640625" style="1324" customWidth="1"/>
    <col min="2825" max="2825" width="12.6640625" style="1324" customWidth="1"/>
    <col min="2826" max="2827" width="1.6640625" style="1324" customWidth="1"/>
    <col min="2828" max="2829" width="10.109375" style="1324" customWidth="1"/>
    <col min="2830" max="2830" width="8.6640625" style="1324" customWidth="1"/>
    <col min="2831" max="3072" width="9" style="1324"/>
    <col min="3073" max="3073" width="3" style="1324" customWidth="1"/>
    <col min="3074" max="3074" width="1.6640625" style="1324" customWidth="1"/>
    <col min="3075" max="3075" width="12.6640625" style="1324" customWidth="1"/>
    <col min="3076" max="3077" width="1.6640625" style="1324" customWidth="1"/>
    <col min="3078" max="3079" width="10.109375" style="1324" customWidth="1"/>
    <col min="3080" max="3080" width="1.6640625" style="1324" customWidth="1"/>
    <col min="3081" max="3081" width="12.6640625" style="1324" customWidth="1"/>
    <col min="3082" max="3083" width="1.6640625" style="1324" customWidth="1"/>
    <col min="3084" max="3085" width="10.109375" style="1324" customWidth="1"/>
    <col min="3086" max="3086" width="8.6640625" style="1324" customWidth="1"/>
    <col min="3087" max="3328" width="9" style="1324"/>
    <col min="3329" max="3329" width="3" style="1324" customWidth="1"/>
    <col min="3330" max="3330" width="1.6640625" style="1324" customWidth="1"/>
    <col min="3331" max="3331" width="12.6640625" style="1324" customWidth="1"/>
    <col min="3332" max="3333" width="1.6640625" style="1324" customWidth="1"/>
    <col min="3334" max="3335" width="10.109375" style="1324" customWidth="1"/>
    <col min="3336" max="3336" width="1.6640625" style="1324" customWidth="1"/>
    <col min="3337" max="3337" width="12.6640625" style="1324" customWidth="1"/>
    <col min="3338" max="3339" width="1.6640625" style="1324" customWidth="1"/>
    <col min="3340" max="3341" width="10.109375" style="1324" customWidth="1"/>
    <col min="3342" max="3342" width="8.6640625" style="1324" customWidth="1"/>
    <col min="3343" max="3584" width="9" style="1324"/>
    <col min="3585" max="3585" width="3" style="1324" customWidth="1"/>
    <col min="3586" max="3586" width="1.6640625" style="1324" customWidth="1"/>
    <col min="3587" max="3587" width="12.6640625" style="1324" customWidth="1"/>
    <col min="3588" max="3589" width="1.6640625" style="1324" customWidth="1"/>
    <col min="3590" max="3591" width="10.109375" style="1324" customWidth="1"/>
    <col min="3592" max="3592" width="1.6640625" style="1324" customWidth="1"/>
    <col min="3593" max="3593" width="12.6640625" style="1324" customWidth="1"/>
    <col min="3594" max="3595" width="1.6640625" style="1324" customWidth="1"/>
    <col min="3596" max="3597" width="10.109375" style="1324" customWidth="1"/>
    <col min="3598" max="3598" width="8.6640625" style="1324" customWidth="1"/>
    <col min="3599" max="3840" width="9" style="1324"/>
    <col min="3841" max="3841" width="3" style="1324" customWidth="1"/>
    <col min="3842" max="3842" width="1.6640625" style="1324" customWidth="1"/>
    <col min="3843" max="3843" width="12.6640625" style="1324" customWidth="1"/>
    <col min="3844" max="3845" width="1.6640625" style="1324" customWidth="1"/>
    <col min="3846" max="3847" width="10.109375" style="1324" customWidth="1"/>
    <col min="3848" max="3848" width="1.6640625" style="1324" customWidth="1"/>
    <col min="3849" max="3849" width="12.6640625" style="1324" customWidth="1"/>
    <col min="3850" max="3851" width="1.6640625" style="1324" customWidth="1"/>
    <col min="3852" max="3853" width="10.109375" style="1324" customWidth="1"/>
    <col min="3854" max="3854" width="8.6640625" style="1324" customWidth="1"/>
    <col min="3855" max="4096" width="9" style="1324"/>
    <col min="4097" max="4097" width="3" style="1324" customWidth="1"/>
    <col min="4098" max="4098" width="1.6640625" style="1324" customWidth="1"/>
    <col min="4099" max="4099" width="12.6640625" style="1324" customWidth="1"/>
    <col min="4100" max="4101" width="1.6640625" style="1324" customWidth="1"/>
    <col min="4102" max="4103" width="10.109375" style="1324" customWidth="1"/>
    <col min="4104" max="4104" width="1.6640625" style="1324" customWidth="1"/>
    <col min="4105" max="4105" width="12.6640625" style="1324" customWidth="1"/>
    <col min="4106" max="4107" width="1.6640625" style="1324" customWidth="1"/>
    <col min="4108" max="4109" width="10.109375" style="1324" customWidth="1"/>
    <col min="4110" max="4110" width="8.6640625" style="1324" customWidth="1"/>
    <col min="4111" max="4352" width="9" style="1324"/>
    <col min="4353" max="4353" width="3" style="1324" customWidth="1"/>
    <col min="4354" max="4354" width="1.6640625" style="1324" customWidth="1"/>
    <col min="4355" max="4355" width="12.6640625" style="1324" customWidth="1"/>
    <col min="4356" max="4357" width="1.6640625" style="1324" customWidth="1"/>
    <col min="4358" max="4359" width="10.109375" style="1324" customWidth="1"/>
    <col min="4360" max="4360" width="1.6640625" style="1324" customWidth="1"/>
    <col min="4361" max="4361" width="12.6640625" style="1324" customWidth="1"/>
    <col min="4362" max="4363" width="1.6640625" style="1324" customWidth="1"/>
    <col min="4364" max="4365" width="10.109375" style="1324" customWidth="1"/>
    <col min="4366" max="4366" width="8.6640625" style="1324" customWidth="1"/>
    <col min="4367" max="4608" width="9" style="1324"/>
    <col min="4609" max="4609" width="3" style="1324" customWidth="1"/>
    <col min="4610" max="4610" width="1.6640625" style="1324" customWidth="1"/>
    <col min="4611" max="4611" width="12.6640625" style="1324" customWidth="1"/>
    <col min="4612" max="4613" width="1.6640625" style="1324" customWidth="1"/>
    <col min="4614" max="4615" width="10.109375" style="1324" customWidth="1"/>
    <col min="4616" max="4616" width="1.6640625" style="1324" customWidth="1"/>
    <col min="4617" max="4617" width="12.6640625" style="1324" customWidth="1"/>
    <col min="4618" max="4619" width="1.6640625" style="1324" customWidth="1"/>
    <col min="4620" max="4621" width="10.109375" style="1324" customWidth="1"/>
    <col min="4622" max="4622" width="8.6640625" style="1324" customWidth="1"/>
    <col min="4623" max="4864" width="9" style="1324"/>
    <col min="4865" max="4865" width="3" style="1324" customWidth="1"/>
    <col min="4866" max="4866" width="1.6640625" style="1324" customWidth="1"/>
    <col min="4867" max="4867" width="12.6640625" style="1324" customWidth="1"/>
    <col min="4868" max="4869" width="1.6640625" style="1324" customWidth="1"/>
    <col min="4870" max="4871" width="10.109375" style="1324" customWidth="1"/>
    <col min="4872" max="4872" width="1.6640625" style="1324" customWidth="1"/>
    <col min="4873" max="4873" width="12.6640625" style="1324" customWidth="1"/>
    <col min="4874" max="4875" width="1.6640625" style="1324" customWidth="1"/>
    <col min="4876" max="4877" width="10.109375" style="1324" customWidth="1"/>
    <col min="4878" max="4878" width="8.6640625" style="1324" customWidth="1"/>
    <col min="4879" max="5120" width="9" style="1324"/>
    <col min="5121" max="5121" width="3" style="1324" customWidth="1"/>
    <col min="5122" max="5122" width="1.6640625" style="1324" customWidth="1"/>
    <col min="5123" max="5123" width="12.6640625" style="1324" customWidth="1"/>
    <col min="5124" max="5125" width="1.6640625" style="1324" customWidth="1"/>
    <col min="5126" max="5127" width="10.109375" style="1324" customWidth="1"/>
    <col min="5128" max="5128" width="1.6640625" style="1324" customWidth="1"/>
    <col min="5129" max="5129" width="12.6640625" style="1324" customWidth="1"/>
    <col min="5130" max="5131" width="1.6640625" style="1324" customWidth="1"/>
    <col min="5132" max="5133" width="10.109375" style="1324" customWidth="1"/>
    <col min="5134" max="5134" width="8.6640625" style="1324" customWidth="1"/>
    <col min="5135" max="5376" width="9" style="1324"/>
    <col min="5377" max="5377" width="3" style="1324" customWidth="1"/>
    <col min="5378" max="5378" width="1.6640625" style="1324" customWidth="1"/>
    <col min="5379" max="5379" width="12.6640625" style="1324" customWidth="1"/>
    <col min="5380" max="5381" width="1.6640625" style="1324" customWidth="1"/>
    <col min="5382" max="5383" width="10.109375" style="1324" customWidth="1"/>
    <col min="5384" max="5384" width="1.6640625" style="1324" customWidth="1"/>
    <col min="5385" max="5385" width="12.6640625" style="1324" customWidth="1"/>
    <col min="5386" max="5387" width="1.6640625" style="1324" customWidth="1"/>
    <col min="5388" max="5389" width="10.109375" style="1324" customWidth="1"/>
    <col min="5390" max="5390" width="8.6640625" style="1324" customWidth="1"/>
    <col min="5391" max="5632" width="9" style="1324"/>
    <col min="5633" max="5633" width="3" style="1324" customWidth="1"/>
    <col min="5634" max="5634" width="1.6640625" style="1324" customWidth="1"/>
    <col min="5635" max="5635" width="12.6640625" style="1324" customWidth="1"/>
    <col min="5636" max="5637" width="1.6640625" style="1324" customWidth="1"/>
    <col min="5638" max="5639" width="10.109375" style="1324" customWidth="1"/>
    <col min="5640" max="5640" width="1.6640625" style="1324" customWidth="1"/>
    <col min="5641" max="5641" width="12.6640625" style="1324" customWidth="1"/>
    <col min="5642" max="5643" width="1.6640625" style="1324" customWidth="1"/>
    <col min="5644" max="5645" width="10.109375" style="1324" customWidth="1"/>
    <col min="5646" max="5646" width="8.6640625" style="1324" customWidth="1"/>
    <col min="5647" max="5888" width="9" style="1324"/>
    <col min="5889" max="5889" width="3" style="1324" customWidth="1"/>
    <col min="5890" max="5890" width="1.6640625" style="1324" customWidth="1"/>
    <col min="5891" max="5891" width="12.6640625" style="1324" customWidth="1"/>
    <col min="5892" max="5893" width="1.6640625" style="1324" customWidth="1"/>
    <col min="5894" max="5895" width="10.109375" style="1324" customWidth="1"/>
    <col min="5896" max="5896" width="1.6640625" style="1324" customWidth="1"/>
    <col min="5897" max="5897" width="12.6640625" style="1324" customWidth="1"/>
    <col min="5898" max="5899" width="1.6640625" style="1324" customWidth="1"/>
    <col min="5900" max="5901" width="10.109375" style="1324" customWidth="1"/>
    <col min="5902" max="5902" width="8.6640625" style="1324" customWidth="1"/>
    <col min="5903" max="6144" width="9" style="1324"/>
    <col min="6145" max="6145" width="3" style="1324" customWidth="1"/>
    <col min="6146" max="6146" width="1.6640625" style="1324" customWidth="1"/>
    <col min="6147" max="6147" width="12.6640625" style="1324" customWidth="1"/>
    <col min="6148" max="6149" width="1.6640625" style="1324" customWidth="1"/>
    <col min="6150" max="6151" width="10.109375" style="1324" customWidth="1"/>
    <col min="6152" max="6152" width="1.6640625" style="1324" customWidth="1"/>
    <col min="6153" max="6153" width="12.6640625" style="1324" customWidth="1"/>
    <col min="6154" max="6155" width="1.6640625" style="1324" customWidth="1"/>
    <col min="6156" max="6157" width="10.109375" style="1324" customWidth="1"/>
    <col min="6158" max="6158" width="8.6640625" style="1324" customWidth="1"/>
    <col min="6159" max="6400" width="9" style="1324"/>
    <col min="6401" max="6401" width="3" style="1324" customWidth="1"/>
    <col min="6402" max="6402" width="1.6640625" style="1324" customWidth="1"/>
    <col min="6403" max="6403" width="12.6640625" style="1324" customWidth="1"/>
    <col min="6404" max="6405" width="1.6640625" style="1324" customWidth="1"/>
    <col min="6406" max="6407" width="10.109375" style="1324" customWidth="1"/>
    <col min="6408" max="6408" width="1.6640625" style="1324" customWidth="1"/>
    <col min="6409" max="6409" width="12.6640625" style="1324" customWidth="1"/>
    <col min="6410" max="6411" width="1.6640625" style="1324" customWidth="1"/>
    <col min="6412" max="6413" width="10.109375" style="1324" customWidth="1"/>
    <col min="6414" max="6414" width="8.6640625" style="1324" customWidth="1"/>
    <col min="6415" max="6656" width="9" style="1324"/>
    <col min="6657" max="6657" width="3" style="1324" customWidth="1"/>
    <col min="6658" max="6658" width="1.6640625" style="1324" customWidth="1"/>
    <col min="6659" max="6659" width="12.6640625" style="1324" customWidth="1"/>
    <col min="6660" max="6661" width="1.6640625" style="1324" customWidth="1"/>
    <col min="6662" max="6663" width="10.109375" style="1324" customWidth="1"/>
    <col min="6664" max="6664" width="1.6640625" style="1324" customWidth="1"/>
    <col min="6665" max="6665" width="12.6640625" style="1324" customWidth="1"/>
    <col min="6666" max="6667" width="1.6640625" style="1324" customWidth="1"/>
    <col min="6668" max="6669" width="10.109375" style="1324" customWidth="1"/>
    <col min="6670" max="6670" width="8.6640625" style="1324" customWidth="1"/>
    <col min="6671" max="6912" width="9" style="1324"/>
    <col min="6913" max="6913" width="3" style="1324" customWidth="1"/>
    <col min="6914" max="6914" width="1.6640625" style="1324" customWidth="1"/>
    <col min="6915" max="6915" width="12.6640625" style="1324" customWidth="1"/>
    <col min="6916" max="6917" width="1.6640625" style="1324" customWidth="1"/>
    <col min="6918" max="6919" width="10.109375" style="1324" customWidth="1"/>
    <col min="6920" max="6920" width="1.6640625" style="1324" customWidth="1"/>
    <col min="6921" max="6921" width="12.6640625" style="1324" customWidth="1"/>
    <col min="6922" max="6923" width="1.6640625" style="1324" customWidth="1"/>
    <col min="6924" max="6925" width="10.109375" style="1324" customWidth="1"/>
    <col min="6926" max="6926" width="8.6640625" style="1324" customWidth="1"/>
    <col min="6927" max="7168" width="9" style="1324"/>
    <col min="7169" max="7169" width="3" style="1324" customWidth="1"/>
    <col min="7170" max="7170" width="1.6640625" style="1324" customWidth="1"/>
    <col min="7171" max="7171" width="12.6640625" style="1324" customWidth="1"/>
    <col min="7172" max="7173" width="1.6640625" style="1324" customWidth="1"/>
    <col min="7174" max="7175" width="10.109375" style="1324" customWidth="1"/>
    <col min="7176" max="7176" width="1.6640625" style="1324" customWidth="1"/>
    <col min="7177" max="7177" width="12.6640625" style="1324" customWidth="1"/>
    <col min="7178" max="7179" width="1.6640625" style="1324" customWidth="1"/>
    <col min="7180" max="7181" width="10.109375" style="1324" customWidth="1"/>
    <col min="7182" max="7182" width="8.6640625" style="1324" customWidth="1"/>
    <col min="7183" max="7424" width="9" style="1324"/>
    <col min="7425" max="7425" width="3" style="1324" customWidth="1"/>
    <col min="7426" max="7426" width="1.6640625" style="1324" customWidth="1"/>
    <col min="7427" max="7427" width="12.6640625" style="1324" customWidth="1"/>
    <col min="7428" max="7429" width="1.6640625" style="1324" customWidth="1"/>
    <col min="7430" max="7431" width="10.109375" style="1324" customWidth="1"/>
    <col min="7432" max="7432" width="1.6640625" style="1324" customWidth="1"/>
    <col min="7433" max="7433" width="12.6640625" style="1324" customWidth="1"/>
    <col min="7434" max="7435" width="1.6640625" style="1324" customWidth="1"/>
    <col min="7436" max="7437" width="10.109375" style="1324" customWidth="1"/>
    <col min="7438" max="7438" width="8.6640625" style="1324" customWidth="1"/>
    <col min="7439" max="7680" width="9" style="1324"/>
    <col min="7681" max="7681" width="3" style="1324" customWidth="1"/>
    <col min="7682" max="7682" width="1.6640625" style="1324" customWidth="1"/>
    <col min="7683" max="7683" width="12.6640625" style="1324" customWidth="1"/>
    <col min="7684" max="7685" width="1.6640625" style="1324" customWidth="1"/>
    <col min="7686" max="7687" width="10.109375" style="1324" customWidth="1"/>
    <col min="7688" max="7688" width="1.6640625" style="1324" customWidth="1"/>
    <col min="7689" max="7689" width="12.6640625" style="1324" customWidth="1"/>
    <col min="7690" max="7691" width="1.6640625" style="1324" customWidth="1"/>
    <col min="7692" max="7693" width="10.109375" style="1324" customWidth="1"/>
    <col min="7694" max="7694" width="8.6640625" style="1324" customWidth="1"/>
    <col min="7695" max="7936" width="9" style="1324"/>
    <col min="7937" max="7937" width="3" style="1324" customWidth="1"/>
    <col min="7938" max="7938" width="1.6640625" style="1324" customWidth="1"/>
    <col min="7939" max="7939" width="12.6640625" style="1324" customWidth="1"/>
    <col min="7940" max="7941" width="1.6640625" style="1324" customWidth="1"/>
    <col min="7942" max="7943" width="10.109375" style="1324" customWidth="1"/>
    <col min="7944" max="7944" width="1.6640625" style="1324" customWidth="1"/>
    <col min="7945" max="7945" width="12.6640625" style="1324" customWidth="1"/>
    <col min="7946" max="7947" width="1.6640625" style="1324" customWidth="1"/>
    <col min="7948" max="7949" width="10.109375" style="1324" customWidth="1"/>
    <col min="7950" max="7950" width="8.6640625" style="1324" customWidth="1"/>
    <col min="7951" max="8192" width="9" style="1324"/>
    <col min="8193" max="8193" width="3" style="1324" customWidth="1"/>
    <col min="8194" max="8194" width="1.6640625" style="1324" customWidth="1"/>
    <col min="8195" max="8195" width="12.6640625" style="1324" customWidth="1"/>
    <col min="8196" max="8197" width="1.6640625" style="1324" customWidth="1"/>
    <col min="8198" max="8199" width="10.109375" style="1324" customWidth="1"/>
    <col min="8200" max="8200" width="1.6640625" style="1324" customWidth="1"/>
    <col min="8201" max="8201" width="12.6640625" style="1324" customWidth="1"/>
    <col min="8202" max="8203" width="1.6640625" style="1324" customWidth="1"/>
    <col min="8204" max="8205" width="10.109375" style="1324" customWidth="1"/>
    <col min="8206" max="8206" width="8.6640625" style="1324" customWidth="1"/>
    <col min="8207" max="8448" width="9" style="1324"/>
    <col min="8449" max="8449" width="3" style="1324" customWidth="1"/>
    <col min="8450" max="8450" width="1.6640625" style="1324" customWidth="1"/>
    <col min="8451" max="8451" width="12.6640625" style="1324" customWidth="1"/>
    <col min="8452" max="8453" width="1.6640625" style="1324" customWidth="1"/>
    <col min="8454" max="8455" width="10.109375" style="1324" customWidth="1"/>
    <col min="8456" max="8456" width="1.6640625" style="1324" customWidth="1"/>
    <col min="8457" max="8457" width="12.6640625" style="1324" customWidth="1"/>
    <col min="8458" max="8459" width="1.6640625" style="1324" customWidth="1"/>
    <col min="8460" max="8461" width="10.109375" style="1324" customWidth="1"/>
    <col min="8462" max="8462" width="8.6640625" style="1324" customWidth="1"/>
    <col min="8463" max="8704" width="9" style="1324"/>
    <col min="8705" max="8705" width="3" style="1324" customWidth="1"/>
    <col min="8706" max="8706" width="1.6640625" style="1324" customWidth="1"/>
    <col min="8707" max="8707" width="12.6640625" style="1324" customWidth="1"/>
    <col min="8708" max="8709" width="1.6640625" style="1324" customWidth="1"/>
    <col min="8710" max="8711" width="10.109375" style="1324" customWidth="1"/>
    <col min="8712" max="8712" width="1.6640625" style="1324" customWidth="1"/>
    <col min="8713" max="8713" width="12.6640625" style="1324" customWidth="1"/>
    <col min="8714" max="8715" width="1.6640625" style="1324" customWidth="1"/>
    <col min="8716" max="8717" width="10.109375" style="1324" customWidth="1"/>
    <col min="8718" max="8718" width="8.6640625" style="1324" customWidth="1"/>
    <col min="8719" max="8960" width="9" style="1324"/>
    <col min="8961" max="8961" width="3" style="1324" customWidth="1"/>
    <col min="8962" max="8962" width="1.6640625" style="1324" customWidth="1"/>
    <col min="8963" max="8963" width="12.6640625" style="1324" customWidth="1"/>
    <col min="8964" max="8965" width="1.6640625" style="1324" customWidth="1"/>
    <col min="8966" max="8967" width="10.109375" style="1324" customWidth="1"/>
    <col min="8968" max="8968" width="1.6640625" style="1324" customWidth="1"/>
    <col min="8969" max="8969" width="12.6640625" style="1324" customWidth="1"/>
    <col min="8970" max="8971" width="1.6640625" style="1324" customWidth="1"/>
    <col min="8972" max="8973" width="10.109375" style="1324" customWidth="1"/>
    <col min="8974" max="8974" width="8.6640625" style="1324" customWidth="1"/>
    <col min="8975" max="9216" width="9" style="1324"/>
    <col min="9217" max="9217" width="3" style="1324" customWidth="1"/>
    <col min="9218" max="9218" width="1.6640625" style="1324" customWidth="1"/>
    <col min="9219" max="9219" width="12.6640625" style="1324" customWidth="1"/>
    <col min="9220" max="9221" width="1.6640625" style="1324" customWidth="1"/>
    <col min="9222" max="9223" width="10.109375" style="1324" customWidth="1"/>
    <col min="9224" max="9224" width="1.6640625" style="1324" customWidth="1"/>
    <col min="9225" max="9225" width="12.6640625" style="1324" customWidth="1"/>
    <col min="9226" max="9227" width="1.6640625" style="1324" customWidth="1"/>
    <col min="9228" max="9229" width="10.109375" style="1324" customWidth="1"/>
    <col min="9230" max="9230" width="8.6640625" style="1324" customWidth="1"/>
    <col min="9231" max="9472" width="9" style="1324"/>
    <col min="9473" max="9473" width="3" style="1324" customWidth="1"/>
    <col min="9474" max="9474" width="1.6640625" style="1324" customWidth="1"/>
    <col min="9475" max="9475" width="12.6640625" style="1324" customWidth="1"/>
    <col min="9476" max="9477" width="1.6640625" style="1324" customWidth="1"/>
    <col min="9478" max="9479" width="10.109375" style="1324" customWidth="1"/>
    <col min="9480" max="9480" width="1.6640625" style="1324" customWidth="1"/>
    <col min="9481" max="9481" width="12.6640625" style="1324" customWidth="1"/>
    <col min="9482" max="9483" width="1.6640625" style="1324" customWidth="1"/>
    <col min="9484" max="9485" width="10.109375" style="1324" customWidth="1"/>
    <col min="9486" max="9486" width="8.6640625" style="1324" customWidth="1"/>
    <col min="9487" max="9728" width="9" style="1324"/>
    <col min="9729" max="9729" width="3" style="1324" customWidth="1"/>
    <col min="9730" max="9730" width="1.6640625" style="1324" customWidth="1"/>
    <col min="9731" max="9731" width="12.6640625" style="1324" customWidth="1"/>
    <col min="9732" max="9733" width="1.6640625" style="1324" customWidth="1"/>
    <col min="9734" max="9735" width="10.109375" style="1324" customWidth="1"/>
    <col min="9736" max="9736" width="1.6640625" style="1324" customWidth="1"/>
    <col min="9737" max="9737" width="12.6640625" style="1324" customWidth="1"/>
    <col min="9738" max="9739" width="1.6640625" style="1324" customWidth="1"/>
    <col min="9740" max="9741" width="10.109375" style="1324" customWidth="1"/>
    <col min="9742" max="9742" width="8.6640625" style="1324" customWidth="1"/>
    <col min="9743" max="9984" width="9" style="1324"/>
    <col min="9985" max="9985" width="3" style="1324" customWidth="1"/>
    <col min="9986" max="9986" width="1.6640625" style="1324" customWidth="1"/>
    <col min="9987" max="9987" width="12.6640625" style="1324" customWidth="1"/>
    <col min="9988" max="9989" width="1.6640625" style="1324" customWidth="1"/>
    <col min="9990" max="9991" width="10.109375" style="1324" customWidth="1"/>
    <col min="9992" max="9992" width="1.6640625" style="1324" customWidth="1"/>
    <col min="9993" max="9993" width="12.6640625" style="1324" customWidth="1"/>
    <col min="9994" max="9995" width="1.6640625" style="1324" customWidth="1"/>
    <col min="9996" max="9997" width="10.109375" style="1324" customWidth="1"/>
    <col min="9998" max="9998" width="8.6640625" style="1324" customWidth="1"/>
    <col min="9999" max="10240" width="9" style="1324"/>
    <col min="10241" max="10241" width="3" style="1324" customWidth="1"/>
    <col min="10242" max="10242" width="1.6640625" style="1324" customWidth="1"/>
    <col min="10243" max="10243" width="12.6640625" style="1324" customWidth="1"/>
    <col min="10244" max="10245" width="1.6640625" style="1324" customWidth="1"/>
    <col min="10246" max="10247" width="10.109375" style="1324" customWidth="1"/>
    <col min="10248" max="10248" width="1.6640625" style="1324" customWidth="1"/>
    <col min="10249" max="10249" width="12.6640625" style="1324" customWidth="1"/>
    <col min="10250" max="10251" width="1.6640625" style="1324" customWidth="1"/>
    <col min="10252" max="10253" width="10.109375" style="1324" customWidth="1"/>
    <col min="10254" max="10254" width="8.6640625" style="1324" customWidth="1"/>
    <col min="10255" max="10496" width="9" style="1324"/>
    <col min="10497" max="10497" width="3" style="1324" customWidth="1"/>
    <col min="10498" max="10498" width="1.6640625" style="1324" customWidth="1"/>
    <col min="10499" max="10499" width="12.6640625" style="1324" customWidth="1"/>
    <col min="10500" max="10501" width="1.6640625" style="1324" customWidth="1"/>
    <col min="10502" max="10503" width="10.109375" style="1324" customWidth="1"/>
    <col min="10504" max="10504" width="1.6640625" style="1324" customWidth="1"/>
    <col min="10505" max="10505" width="12.6640625" style="1324" customWidth="1"/>
    <col min="10506" max="10507" width="1.6640625" style="1324" customWidth="1"/>
    <col min="10508" max="10509" width="10.109375" style="1324" customWidth="1"/>
    <col min="10510" max="10510" width="8.6640625" style="1324" customWidth="1"/>
    <col min="10511" max="10752" width="9" style="1324"/>
    <col min="10753" max="10753" width="3" style="1324" customWidth="1"/>
    <col min="10754" max="10754" width="1.6640625" style="1324" customWidth="1"/>
    <col min="10755" max="10755" width="12.6640625" style="1324" customWidth="1"/>
    <col min="10756" max="10757" width="1.6640625" style="1324" customWidth="1"/>
    <col min="10758" max="10759" width="10.109375" style="1324" customWidth="1"/>
    <col min="10760" max="10760" width="1.6640625" style="1324" customWidth="1"/>
    <col min="10761" max="10761" width="12.6640625" style="1324" customWidth="1"/>
    <col min="10762" max="10763" width="1.6640625" style="1324" customWidth="1"/>
    <col min="10764" max="10765" width="10.109375" style="1324" customWidth="1"/>
    <col min="10766" max="10766" width="8.6640625" style="1324" customWidth="1"/>
    <col min="10767" max="11008" width="9" style="1324"/>
    <col min="11009" max="11009" width="3" style="1324" customWidth="1"/>
    <col min="11010" max="11010" width="1.6640625" style="1324" customWidth="1"/>
    <col min="11011" max="11011" width="12.6640625" style="1324" customWidth="1"/>
    <col min="11012" max="11013" width="1.6640625" style="1324" customWidth="1"/>
    <col min="11014" max="11015" width="10.109375" style="1324" customWidth="1"/>
    <col min="11016" max="11016" width="1.6640625" style="1324" customWidth="1"/>
    <col min="11017" max="11017" width="12.6640625" style="1324" customWidth="1"/>
    <col min="11018" max="11019" width="1.6640625" style="1324" customWidth="1"/>
    <col min="11020" max="11021" width="10.109375" style="1324" customWidth="1"/>
    <col min="11022" max="11022" width="8.6640625" style="1324" customWidth="1"/>
    <col min="11023" max="11264" width="9" style="1324"/>
    <col min="11265" max="11265" width="3" style="1324" customWidth="1"/>
    <col min="11266" max="11266" width="1.6640625" style="1324" customWidth="1"/>
    <col min="11267" max="11267" width="12.6640625" style="1324" customWidth="1"/>
    <col min="11268" max="11269" width="1.6640625" style="1324" customWidth="1"/>
    <col min="11270" max="11271" width="10.109375" style="1324" customWidth="1"/>
    <col min="11272" max="11272" width="1.6640625" style="1324" customWidth="1"/>
    <col min="11273" max="11273" width="12.6640625" style="1324" customWidth="1"/>
    <col min="11274" max="11275" width="1.6640625" style="1324" customWidth="1"/>
    <col min="11276" max="11277" width="10.109375" style="1324" customWidth="1"/>
    <col min="11278" max="11278" width="8.6640625" style="1324" customWidth="1"/>
    <col min="11279" max="11520" width="9" style="1324"/>
    <col min="11521" max="11521" width="3" style="1324" customWidth="1"/>
    <col min="11522" max="11522" width="1.6640625" style="1324" customWidth="1"/>
    <col min="11523" max="11523" width="12.6640625" style="1324" customWidth="1"/>
    <col min="11524" max="11525" width="1.6640625" style="1324" customWidth="1"/>
    <col min="11526" max="11527" width="10.109375" style="1324" customWidth="1"/>
    <col min="11528" max="11528" width="1.6640625" style="1324" customWidth="1"/>
    <col min="11529" max="11529" width="12.6640625" style="1324" customWidth="1"/>
    <col min="11530" max="11531" width="1.6640625" style="1324" customWidth="1"/>
    <col min="11532" max="11533" width="10.109375" style="1324" customWidth="1"/>
    <col min="11534" max="11534" width="8.6640625" style="1324" customWidth="1"/>
    <col min="11535" max="11776" width="9" style="1324"/>
    <col min="11777" max="11777" width="3" style="1324" customWidth="1"/>
    <col min="11778" max="11778" width="1.6640625" style="1324" customWidth="1"/>
    <col min="11779" max="11779" width="12.6640625" style="1324" customWidth="1"/>
    <col min="11780" max="11781" width="1.6640625" style="1324" customWidth="1"/>
    <col min="11782" max="11783" width="10.109375" style="1324" customWidth="1"/>
    <col min="11784" max="11784" width="1.6640625" style="1324" customWidth="1"/>
    <col min="11785" max="11785" width="12.6640625" style="1324" customWidth="1"/>
    <col min="11786" max="11787" width="1.6640625" style="1324" customWidth="1"/>
    <col min="11788" max="11789" width="10.109375" style="1324" customWidth="1"/>
    <col min="11790" max="11790" width="8.6640625" style="1324" customWidth="1"/>
    <col min="11791" max="12032" width="9" style="1324"/>
    <col min="12033" max="12033" width="3" style="1324" customWidth="1"/>
    <col min="12034" max="12034" width="1.6640625" style="1324" customWidth="1"/>
    <col min="12035" max="12035" width="12.6640625" style="1324" customWidth="1"/>
    <col min="12036" max="12037" width="1.6640625" style="1324" customWidth="1"/>
    <col min="12038" max="12039" width="10.109375" style="1324" customWidth="1"/>
    <col min="12040" max="12040" width="1.6640625" style="1324" customWidth="1"/>
    <col min="12041" max="12041" width="12.6640625" style="1324" customWidth="1"/>
    <col min="12042" max="12043" width="1.6640625" style="1324" customWidth="1"/>
    <col min="12044" max="12045" width="10.109375" style="1324" customWidth="1"/>
    <col min="12046" max="12046" width="8.6640625" style="1324" customWidth="1"/>
    <col min="12047" max="12288" width="9" style="1324"/>
    <col min="12289" max="12289" width="3" style="1324" customWidth="1"/>
    <col min="12290" max="12290" width="1.6640625" style="1324" customWidth="1"/>
    <col min="12291" max="12291" width="12.6640625" style="1324" customWidth="1"/>
    <col min="12292" max="12293" width="1.6640625" style="1324" customWidth="1"/>
    <col min="12294" max="12295" width="10.109375" style="1324" customWidth="1"/>
    <col min="12296" max="12296" width="1.6640625" style="1324" customWidth="1"/>
    <col min="12297" max="12297" width="12.6640625" style="1324" customWidth="1"/>
    <col min="12298" max="12299" width="1.6640625" style="1324" customWidth="1"/>
    <col min="12300" max="12301" width="10.109375" style="1324" customWidth="1"/>
    <col min="12302" max="12302" width="8.6640625" style="1324" customWidth="1"/>
    <col min="12303" max="12544" width="9" style="1324"/>
    <col min="12545" max="12545" width="3" style="1324" customWidth="1"/>
    <col min="12546" max="12546" width="1.6640625" style="1324" customWidth="1"/>
    <col min="12547" max="12547" width="12.6640625" style="1324" customWidth="1"/>
    <col min="12548" max="12549" width="1.6640625" style="1324" customWidth="1"/>
    <col min="12550" max="12551" width="10.109375" style="1324" customWidth="1"/>
    <col min="12552" max="12552" width="1.6640625" style="1324" customWidth="1"/>
    <col min="12553" max="12553" width="12.6640625" style="1324" customWidth="1"/>
    <col min="12554" max="12555" width="1.6640625" style="1324" customWidth="1"/>
    <col min="12556" max="12557" width="10.109375" style="1324" customWidth="1"/>
    <col min="12558" max="12558" width="8.6640625" style="1324" customWidth="1"/>
    <col min="12559" max="12800" width="9" style="1324"/>
    <col min="12801" max="12801" width="3" style="1324" customWidth="1"/>
    <col min="12802" max="12802" width="1.6640625" style="1324" customWidth="1"/>
    <col min="12803" max="12803" width="12.6640625" style="1324" customWidth="1"/>
    <col min="12804" max="12805" width="1.6640625" style="1324" customWidth="1"/>
    <col min="12806" max="12807" width="10.109375" style="1324" customWidth="1"/>
    <col min="12808" max="12808" width="1.6640625" style="1324" customWidth="1"/>
    <col min="12809" max="12809" width="12.6640625" style="1324" customWidth="1"/>
    <col min="12810" max="12811" width="1.6640625" style="1324" customWidth="1"/>
    <col min="12812" max="12813" width="10.109375" style="1324" customWidth="1"/>
    <col min="12814" max="12814" width="8.6640625" style="1324" customWidth="1"/>
    <col min="12815" max="13056" width="9" style="1324"/>
    <col min="13057" max="13057" width="3" style="1324" customWidth="1"/>
    <col min="13058" max="13058" width="1.6640625" style="1324" customWidth="1"/>
    <col min="13059" max="13059" width="12.6640625" style="1324" customWidth="1"/>
    <col min="13060" max="13061" width="1.6640625" style="1324" customWidth="1"/>
    <col min="13062" max="13063" width="10.109375" style="1324" customWidth="1"/>
    <col min="13064" max="13064" width="1.6640625" style="1324" customWidth="1"/>
    <col min="13065" max="13065" width="12.6640625" style="1324" customWidth="1"/>
    <col min="13066" max="13067" width="1.6640625" style="1324" customWidth="1"/>
    <col min="13068" max="13069" width="10.109375" style="1324" customWidth="1"/>
    <col min="13070" max="13070" width="8.6640625" style="1324" customWidth="1"/>
    <col min="13071" max="13312" width="9" style="1324"/>
    <col min="13313" max="13313" width="3" style="1324" customWidth="1"/>
    <col min="13314" max="13314" width="1.6640625" style="1324" customWidth="1"/>
    <col min="13315" max="13315" width="12.6640625" style="1324" customWidth="1"/>
    <col min="13316" max="13317" width="1.6640625" style="1324" customWidth="1"/>
    <col min="13318" max="13319" width="10.109375" style="1324" customWidth="1"/>
    <col min="13320" max="13320" width="1.6640625" style="1324" customWidth="1"/>
    <col min="13321" max="13321" width="12.6640625" style="1324" customWidth="1"/>
    <col min="13322" max="13323" width="1.6640625" style="1324" customWidth="1"/>
    <col min="13324" max="13325" width="10.109375" style="1324" customWidth="1"/>
    <col min="13326" max="13326" width="8.6640625" style="1324" customWidth="1"/>
    <col min="13327" max="13568" width="9" style="1324"/>
    <col min="13569" max="13569" width="3" style="1324" customWidth="1"/>
    <col min="13570" max="13570" width="1.6640625" style="1324" customWidth="1"/>
    <col min="13571" max="13571" width="12.6640625" style="1324" customWidth="1"/>
    <col min="13572" max="13573" width="1.6640625" style="1324" customWidth="1"/>
    <col min="13574" max="13575" width="10.109375" style="1324" customWidth="1"/>
    <col min="13576" max="13576" width="1.6640625" style="1324" customWidth="1"/>
    <col min="13577" max="13577" width="12.6640625" style="1324" customWidth="1"/>
    <col min="13578" max="13579" width="1.6640625" style="1324" customWidth="1"/>
    <col min="13580" max="13581" width="10.109375" style="1324" customWidth="1"/>
    <col min="13582" max="13582" width="8.6640625" style="1324" customWidth="1"/>
    <col min="13583" max="13824" width="9" style="1324"/>
    <col min="13825" max="13825" width="3" style="1324" customWidth="1"/>
    <col min="13826" max="13826" width="1.6640625" style="1324" customWidth="1"/>
    <col min="13827" max="13827" width="12.6640625" style="1324" customWidth="1"/>
    <col min="13828" max="13829" width="1.6640625" style="1324" customWidth="1"/>
    <col min="13830" max="13831" width="10.109375" style="1324" customWidth="1"/>
    <col min="13832" max="13832" width="1.6640625" style="1324" customWidth="1"/>
    <col min="13833" max="13833" width="12.6640625" style="1324" customWidth="1"/>
    <col min="13834" max="13835" width="1.6640625" style="1324" customWidth="1"/>
    <col min="13836" max="13837" width="10.109375" style="1324" customWidth="1"/>
    <col min="13838" max="13838" width="8.6640625" style="1324" customWidth="1"/>
    <col min="13839" max="14080" width="9" style="1324"/>
    <col min="14081" max="14081" width="3" style="1324" customWidth="1"/>
    <col min="14082" max="14082" width="1.6640625" style="1324" customWidth="1"/>
    <col min="14083" max="14083" width="12.6640625" style="1324" customWidth="1"/>
    <col min="14084" max="14085" width="1.6640625" style="1324" customWidth="1"/>
    <col min="14086" max="14087" width="10.109375" style="1324" customWidth="1"/>
    <col min="14088" max="14088" width="1.6640625" style="1324" customWidth="1"/>
    <col min="14089" max="14089" width="12.6640625" style="1324" customWidth="1"/>
    <col min="14090" max="14091" width="1.6640625" style="1324" customWidth="1"/>
    <col min="14092" max="14093" width="10.109375" style="1324" customWidth="1"/>
    <col min="14094" max="14094" width="8.6640625" style="1324" customWidth="1"/>
    <col min="14095" max="14336" width="9" style="1324"/>
    <col min="14337" max="14337" width="3" style="1324" customWidth="1"/>
    <col min="14338" max="14338" width="1.6640625" style="1324" customWidth="1"/>
    <col min="14339" max="14339" width="12.6640625" style="1324" customWidth="1"/>
    <col min="14340" max="14341" width="1.6640625" style="1324" customWidth="1"/>
    <col min="14342" max="14343" width="10.109375" style="1324" customWidth="1"/>
    <col min="14344" max="14344" width="1.6640625" style="1324" customWidth="1"/>
    <col min="14345" max="14345" width="12.6640625" style="1324" customWidth="1"/>
    <col min="14346" max="14347" width="1.6640625" style="1324" customWidth="1"/>
    <col min="14348" max="14349" width="10.109375" style="1324" customWidth="1"/>
    <col min="14350" max="14350" width="8.6640625" style="1324" customWidth="1"/>
    <col min="14351" max="14592" width="9" style="1324"/>
    <col min="14593" max="14593" width="3" style="1324" customWidth="1"/>
    <col min="14594" max="14594" width="1.6640625" style="1324" customWidth="1"/>
    <col min="14595" max="14595" width="12.6640625" style="1324" customWidth="1"/>
    <col min="14596" max="14597" width="1.6640625" style="1324" customWidth="1"/>
    <col min="14598" max="14599" width="10.109375" style="1324" customWidth="1"/>
    <col min="14600" max="14600" width="1.6640625" style="1324" customWidth="1"/>
    <col min="14601" max="14601" width="12.6640625" style="1324" customWidth="1"/>
    <col min="14602" max="14603" width="1.6640625" style="1324" customWidth="1"/>
    <col min="14604" max="14605" width="10.109375" style="1324" customWidth="1"/>
    <col min="14606" max="14606" width="8.6640625" style="1324" customWidth="1"/>
    <col min="14607" max="14848" width="9" style="1324"/>
    <col min="14849" max="14849" width="3" style="1324" customWidth="1"/>
    <col min="14850" max="14850" width="1.6640625" style="1324" customWidth="1"/>
    <col min="14851" max="14851" width="12.6640625" style="1324" customWidth="1"/>
    <col min="14852" max="14853" width="1.6640625" style="1324" customWidth="1"/>
    <col min="14854" max="14855" width="10.109375" style="1324" customWidth="1"/>
    <col min="14856" max="14856" width="1.6640625" style="1324" customWidth="1"/>
    <col min="14857" max="14857" width="12.6640625" style="1324" customWidth="1"/>
    <col min="14858" max="14859" width="1.6640625" style="1324" customWidth="1"/>
    <col min="14860" max="14861" width="10.109375" style="1324" customWidth="1"/>
    <col min="14862" max="14862" width="8.6640625" style="1324" customWidth="1"/>
    <col min="14863" max="15104" width="9" style="1324"/>
    <col min="15105" max="15105" width="3" style="1324" customWidth="1"/>
    <col min="15106" max="15106" width="1.6640625" style="1324" customWidth="1"/>
    <col min="15107" max="15107" width="12.6640625" style="1324" customWidth="1"/>
    <col min="15108" max="15109" width="1.6640625" style="1324" customWidth="1"/>
    <col min="15110" max="15111" width="10.109375" style="1324" customWidth="1"/>
    <col min="15112" max="15112" width="1.6640625" style="1324" customWidth="1"/>
    <col min="15113" max="15113" width="12.6640625" style="1324" customWidth="1"/>
    <col min="15114" max="15115" width="1.6640625" style="1324" customWidth="1"/>
    <col min="15116" max="15117" width="10.109375" style="1324" customWidth="1"/>
    <col min="15118" max="15118" width="8.6640625" style="1324" customWidth="1"/>
    <col min="15119" max="15360" width="9" style="1324"/>
    <col min="15361" max="15361" width="3" style="1324" customWidth="1"/>
    <col min="15362" max="15362" width="1.6640625" style="1324" customWidth="1"/>
    <col min="15363" max="15363" width="12.6640625" style="1324" customWidth="1"/>
    <col min="15364" max="15365" width="1.6640625" style="1324" customWidth="1"/>
    <col min="15366" max="15367" width="10.109375" style="1324" customWidth="1"/>
    <col min="15368" max="15368" width="1.6640625" style="1324" customWidth="1"/>
    <col min="15369" max="15369" width="12.6640625" style="1324" customWidth="1"/>
    <col min="15370" max="15371" width="1.6640625" style="1324" customWidth="1"/>
    <col min="15372" max="15373" width="10.109375" style="1324" customWidth="1"/>
    <col min="15374" max="15374" width="8.6640625" style="1324" customWidth="1"/>
    <col min="15375" max="15616" width="9" style="1324"/>
    <col min="15617" max="15617" width="3" style="1324" customWidth="1"/>
    <col min="15618" max="15618" width="1.6640625" style="1324" customWidth="1"/>
    <col min="15619" max="15619" width="12.6640625" style="1324" customWidth="1"/>
    <col min="15620" max="15621" width="1.6640625" style="1324" customWidth="1"/>
    <col min="15622" max="15623" width="10.109375" style="1324" customWidth="1"/>
    <col min="15624" max="15624" width="1.6640625" style="1324" customWidth="1"/>
    <col min="15625" max="15625" width="12.6640625" style="1324" customWidth="1"/>
    <col min="15626" max="15627" width="1.6640625" style="1324" customWidth="1"/>
    <col min="15628" max="15629" width="10.109375" style="1324" customWidth="1"/>
    <col min="15630" max="15630" width="8.6640625" style="1324" customWidth="1"/>
    <col min="15631" max="15872" width="9" style="1324"/>
    <col min="15873" max="15873" width="3" style="1324" customWidth="1"/>
    <col min="15874" max="15874" width="1.6640625" style="1324" customWidth="1"/>
    <col min="15875" max="15875" width="12.6640625" style="1324" customWidth="1"/>
    <col min="15876" max="15877" width="1.6640625" style="1324" customWidth="1"/>
    <col min="15878" max="15879" width="10.109375" style="1324" customWidth="1"/>
    <col min="15880" max="15880" width="1.6640625" style="1324" customWidth="1"/>
    <col min="15881" max="15881" width="12.6640625" style="1324" customWidth="1"/>
    <col min="15882" max="15883" width="1.6640625" style="1324" customWidth="1"/>
    <col min="15884" max="15885" width="10.109375" style="1324" customWidth="1"/>
    <col min="15886" max="15886" width="8.6640625" style="1324" customWidth="1"/>
    <col min="15887" max="16128" width="9" style="1324"/>
    <col min="16129" max="16129" width="3" style="1324" customWidth="1"/>
    <col min="16130" max="16130" width="1.6640625" style="1324" customWidth="1"/>
    <col min="16131" max="16131" width="12.6640625" style="1324" customWidth="1"/>
    <col min="16132" max="16133" width="1.6640625" style="1324" customWidth="1"/>
    <col min="16134" max="16135" width="10.109375" style="1324" customWidth="1"/>
    <col min="16136" max="16136" width="1.6640625" style="1324" customWidth="1"/>
    <col min="16137" max="16137" width="12.6640625" style="1324" customWidth="1"/>
    <col min="16138" max="16139" width="1.6640625" style="1324" customWidth="1"/>
    <col min="16140" max="16141" width="10.109375" style="1324" customWidth="1"/>
    <col min="16142" max="16142" width="8.6640625" style="1324" customWidth="1"/>
    <col min="16143" max="16384" width="9" style="1324"/>
  </cols>
  <sheetData>
    <row r="2" spans="2:14" ht="18.899999999999999" customHeight="1">
      <c r="B2" s="1322"/>
      <c r="C2" s="1323"/>
      <c r="H2" s="1325"/>
      <c r="I2" s="1323"/>
    </row>
    <row r="3" spans="2:14" ht="18.899999999999999" customHeight="1">
      <c r="B3" s="5369" t="s">
        <v>2010</v>
      </c>
      <c r="C3" s="5369"/>
      <c r="D3" s="5369"/>
      <c r="E3" s="5369"/>
      <c r="F3" s="5369"/>
      <c r="G3" s="5369"/>
      <c r="H3" s="5369"/>
      <c r="I3" s="5369"/>
      <c r="J3" s="5369"/>
      <c r="K3" s="5369"/>
      <c r="L3" s="5369"/>
      <c r="M3" s="5369"/>
      <c r="N3" s="5369"/>
    </row>
    <row r="4" spans="2:14" ht="18.899999999999999" customHeight="1">
      <c r="B4" s="5395"/>
      <c r="C4" s="5395"/>
      <c r="D4" s="5395"/>
      <c r="E4" s="5395"/>
      <c r="F4" s="5395"/>
      <c r="G4" s="5395"/>
      <c r="H4" s="5395"/>
      <c r="I4" s="5395"/>
      <c r="J4" s="5395"/>
      <c r="K4" s="5395"/>
      <c r="L4" s="5395"/>
      <c r="M4" s="5395"/>
      <c r="N4" s="5395"/>
    </row>
    <row r="5" spans="2:14" ht="18.899999999999999" customHeight="1">
      <c r="B5" s="1326"/>
      <c r="C5" s="1327" t="s">
        <v>1928</v>
      </c>
      <c r="D5" s="1328"/>
      <c r="E5" s="1326"/>
      <c r="F5" s="5396" t="str">
        <f>入力シート!C10</f>
        <v>○○校区道路改良工事</v>
      </c>
      <c r="G5" s="5396"/>
      <c r="H5" s="5396"/>
      <c r="I5" s="5396"/>
      <c r="J5" s="5396"/>
      <c r="K5" s="5396"/>
      <c r="L5" s="5396"/>
      <c r="M5" s="5397"/>
      <c r="N5" s="1329" t="s">
        <v>2011</v>
      </c>
    </row>
    <row r="6" spans="2:14" ht="18.899999999999999" customHeight="1">
      <c r="B6" s="1326"/>
      <c r="C6" s="1327" t="s">
        <v>2012</v>
      </c>
      <c r="D6" s="1328"/>
      <c r="E6" s="1326"/>
      <c r="F6" s="5398" t="s">
        <v>1935</v>
      </c>
      <c r="G6" s="5399"/>
      <c r="H6" s="1330"/>
      <c r="I6" s="1331" t="s">
        <v>2013</v>
      </c>
      <c r="J6" s="1332"/>
      <c r="K6" s="5400"/>
      <c r="L6" s="5401"/>
      <c r="M6" s="5401"/>
      <c r="N6" s="5402"/>
    </row>
    <row r="7" spans="2:14" ht="18.899999999999999" customHeight="1">
      <c r="B7" s="1326"/>
      <c r="C7" s="1327" t="s">
        <v>1934</v>
      </c>
      <c r="D7" s="1328"/>
      <c r="E7" s="1326"/>
      <c r="F7" s="5403"/>
      <c r="G7" s="5403"/>
      <c r="H7" s="5403"/>
      <c r="I7" s="5403"/>
      <c r="J7" s="5403"/>
      <c r="K7" s="5403"/>
      <c r="L7" s="5403"/>
      <c r="M7" s="5403"/>
      <c r="N7" s="5404"/>
    </row>
    <row r="8" spans="2:14" ht="18.899999999999999" customHeight="1">
      <c r="B8" s="1333"/>
      <c r="C8" s="1334" t="s">
        <v>2014</v>
      </c>
      <c r="D8" s="1334"/>
      <c r="E8" s="1334"/>
      <c r="F8" s="1334"/>
      <c r="G8" s="1334"/>
      <c r="H8" s="1334"/>
      <c r="I8" s="1334"/>
      <c r="J8" s="1334"/>
      <c r="K8" s="1334"/>
      <c r="L8" s="1334"/>
      <c r="M8" s="1334"/>
      <c r="N8" s="1335"/>
    </row>
    <row r="9" spans="2:14" ht="18.899999999999999" customHeight="1">
      <c r="B9" s="1336"/>
      <c r="C9" s="5393"/>
      <c r="D9" s="5393"/>
      <c r="E9" s="5393"/>
      <c r="F9" s="5393"/>
      <c r="G9" s="5393"/>
      <c r="H9" s="5393"/>
      <c r="I9" s="5393"/>
      <c r="J9" s="5393"/>
      <c r="K9" s="5393"/>
      <c r="L9" s="5393"/>
      <c r="M9" s="5393"/>
      <c r="N9" s="5394"/>
    </row>
    <row r="10" spans="2:14" ht="18.899999999999999" customHeight="1">
      <c r="B10" s="1336"/>
      <c r="C10" s="5393"/>
      <c r="D10" s="5393"/>
      <c r="E10" s="5393"/>
      <c r="F10" s="5393"/>
      <c r="G10" s="5393"/>
      <c r="H10" s="5393"/>
      <c r="I10" s="5393"/>
      <c r="J10" s="5393"/>
      <c r="K10" s="5393"/>
      <c r="L10" s="5393"/>
      <c r="M10" s="5393"/>
      <c r="N10" s="5394"/>
    </row>
    <row r="11" spans="2:14" ht="18.899999999999999" customHeight="1">
      <c r="B11" s="1336"/>
      <c r="C11" s="5405"/>
      <c r="D11" s="5405"/>
      <c r="E11" s="5405"/>
      <c r="F11" s="5405"/>
      <c r="G11" s="5405"/>
      <c r="H11" s="5405"/>
      <c r="I11" s="5405"/>
      <c r="J11" s="5405"/>
      <c r="K11" s="5405"/>
      <c r="L11" s="5405"/>
      <c r="M11" s="5405"/>
      <c r="N11" s="5406"/>
    </row>
    <row r="12" spans="2:14" ht="18.899999999999999" customHeight="1">
      <c r="B12" s="1330"/>
      <c r="C12" s="5407"/>
      <c r="D12" s="5407"/>
      <c r="E12" s="5407"/>
      <c r="F12" s="5407"/>
      <c r="G12" s="5407"/>
      <c r="H12" s="5407"/>
      <c r="I12" s="5407"/>
      <c r="J12" s="5407"/>
      <c r="K12" s="5407"/>
      <c r="L12" s="5407"/>
      <c r="M12" s="5407"/>
      <c r="N12" s="5408"/>
    </row>
    <row r="13" spans="2:14" ht="18.899999999999999" customHeight="1">
      <c r="B13" s="1336"/>
      <c r="C13" s="1324" t="s">
        <v>2015</v>
      </c>
      <c r="N13" s="1337"/>
    </row>
    <row r="14" spans="2:14" ht="18.899999999999999" customHeight="1">
      <c r="B14" s="1336"/>
      <c r="C14" s="5409"/>
      <c r="D14" s="5409"/>
      <c r="E14" s="5409"/>
      <c r="F14" s="5409"/>
      <c r="G14" s="5409"/>
      <c r="H14" s="5409"/>
      <c r="I14" s="5409"/>
      <c r="J14" s="5409"/>
      <c r="K14" s="5409"/>
      <c r="L14" s="5409"/>
      <c r="M14" s="5409"/>
      <c r="N14" s="5410"/>
    </row>
    <row r="15" spans="2:14" ht="18.899999999999999" customHeight="1">
      <c r="B15" s="1336"/>
      <c r="C15" s="5409"/>
      <c r="D15" s="5409"/>
      <c r="E15" s="5409"/>
      <c r="F15" s="5409"/>
      <c r="G15" s="5409"/>
      <c r="H15" s="5409"/>
      <c r="I15" s="5409"/>
      <c r="J15" s="5409"/>
      <c r="K15" s="5409"/>
      <c r="L15" s="5409"/>
      <c r="M15" s="5409"/>
      <c r="N15" s="5410"/>
    </row>
    <row r="16" spans="2:14" ht="18.899999999999999" customHeight="1">
      <c r="B16" s="1336"/>
      <c r="C16" s="5409"/>
      <c r="D16" s="5409"/>
      <c r="E16" s="5409"/>
      <c r="F16" s="5409"/>
      <c r="G16" s="5409"/>
      <c r="H16" s="5409"/>
      <c r="I16" s="5409"/>
      <c r="J16" s="5409"/>
      <c r="K16" s="5409"/>
      <c r="L16" s="5409"/>
      <c r="M16" s="5409"/>
      <c r="N16" s="5410"/>
    </row>
    <row r="17" spans="2:14" ht="18.899999999999999" customHeight="1">
      <c r="B17" s="1336"/>
      <c r="C17" s="5409"/>
      <c r="D17" s="5409"/>
      <c r="E17" s="5409"/>
      <c r="F17" s="5409"/>
      <c r="G17" s="5409"/>
      <c r="H17" s="5409"/>
      <c r="I17" s="5409"/>
      <c r="J17" s="5409"/>
      <c r="K17" s="5409"/>
      <c r="L17" s="5409"/>
      <c r="M17" s="5409"/>
      <c r="N17" s="5410"/>
    </row>
    <row r="18" spans="2:14" ht="18.899999999999999" customHeight="1">
      <c r="B18" s="1336"/>
      <c r="C18" s="5409"/>
      <c r="D18" s="5409"/>
      <c r="E18" s="5409"/>
      <c r="F18" s="5409"/>
      <c r="G18" s="5409"/>
      <c r="H18" s="5409"/>
      <c r="I18" s="5409"/>
      <c r="J18" s="5409"/>
      <c r="K18" s="5409"/>
      <c r="L18" s="5409"/>
      <c r="M18" s="5409"/>
      <c r="N18" s="5410"/>
    </row>
    <row r="19" spans="2:14" ht="18.899999999999999" customHeight="1">
      <c r="B19" s="1336"/>
      <c r="C19" s="5409"/>
      <c r="D19" s="5409"/>
      <c r="E19" s="5409"/>
      <c r="F19" s="5409"/>
      <c r="G19" s="5409"/>
      <c r="H19" s="5409"/>
      <c r="I19" s="5409"/>
      <c r="J19" s="5409"/>
      <c r="K19" s="5409"/>
      <c r="L19" s="5409"/>
      <c r="M19" s="5409"/>
      <c r="N19" s="5410"/>
    </row>
    <row r="20" spans="2:14" ht="18.899999999999999" customHeight="1">
      <c r="B20" s="1336"/>
      <c r="C20" s="5409"/>
      <c r="D20" s="5409"/>
      <c r="E20" s="5409"/>
      <c r="F20" s="5409"/>
      <c r="G20" s="5409"/>
      <c r="H20" s="5409"/>
      <c r="I20" s="5409"/>
      <c r="J20" s="5409"/>
      <c r="K20" s="5409"/>
      <c r="L20" s="5409"/>
      <c r="M20" s="5409"/>
      <c r="N20" s="5410"/>
    </row>
    <row r="21" spans="2:14" ht="18.899999999999999" customHeight="1">
      <c r="B21" s="1336"/>
      <c r="C21" s="5409"/>
      <c r="D21" s="5409"/>
      <c r="E21" s="5409"/>
      <c r="F21" s="5409"/>
      <c r="G21" s="5409"/>
      <c r="H21" s="5409"/>
      <c r="I21" s="5409"/>
      <c r="J21" s="5409"/>
      <c r="K21" s="5409"/>
      <c r="L21" s="5409"/>
      <c r="M21" s="5409"/>
      <c r="N21" s="5410"/>
    </row>
    <row r="22" spans="2:14" ht="18.899999999999999" customHeight="1">
      <c r="B22" s="1336"/>
      <c r="C22" s="5409"/>
      <c r="D22" s="5409"/>
      <c r="E22" s="5409"/>
      <c r="F22" s="5409"/>
      <c r="G22" s="5409"/>
      <c r="H22" s="5409"/>
      <c r="I22" s="5409"/>
      <c r="J22" s="5409"/>
      <c r="K22" s="5409"/>
      <c r="L22" s="5409"/>
      <c r="M22" s="5409"/>
      <c r="N22" s="5410"/>
    </row>
    <row r="23" spans="2:14" ht="18.899999999999999" customHeight="1">
      <c r="B23" s="1336"/>
      <c r="C23" s="5409"/>
      <c r="D23" s="5409"/>
      <c r="E23" s="5409"/>
      <c r="F23" s="5409"/>
      <c r="G23" s="5409"/>
      <c r="H23" s="5409"/>
      <c r="I23" s="5409"/>
      <c r="J23" s="5409"/>
      <c r="K23" s="5409"/>
      <c r="L23" s="5409"/>
      <c r="M23" s="5409"/>
      <c r="N23" s="5410"/>
    </row>
    <row r="24" spans="2:14" ht="18.899999999999999" customHeight="1">
      <c r="B24" s="1336"/>
      <c r="C24" s="5409"/>
      <c r="D24" s="5409"/>
      <c r="E24" s="5409"/>
      <c r="F24" s="5409"/>
      <c r="G24" s="5409"/>
      <c r="H24" s="5409"/>
      <c r="I24" s="5409"/>
      <c r="J24" s="5409"/>
      <c r="K24" s="5409"/>
      <c r="L24" s="5409"/>
      <c r="M24" s="5409"/>
      <c r="N24" s="5410"/>
    </row>
    <row r="25" spans="2:14" ht="18.899999999999999" customHeight="1">
      <c r="B25" s="1336"/>
      <c r="C25" s="5409"/>
      <c r="D25" s="5409"/>
      <c r="E25" s="5409"/>
      <c r="F25" s="5409"/>
      <c r="G25" s="5409"/>
      <c r="H25" s="5409"/>
      <c r="I25" s="5409"/>
      <c r="J25" s="5409"/>
      <c r="K25" s="5409"/>
      <c r="L25" s="5409"/>
      <c r="M25" s="5409"/>
      <c r="N25" s="5410"/>
    </row>
    <row r="26" spans="2:14" ht="18.899999999999999" customHeight="1">
      <c r="B26" s="1336"/>
      <c r="C26" s="5409"/>
      <c r="D26" s="5409"/>
      <c r="E26" s="5409"/>
      <c r="F26" s="5409"/>
      <c r="G26" s="5409"/>
      <c r="H26" s="5409"/>
      <c r="I26" s="5409"/>
      <c r="J26" s="5409"/>
      <c r="K26" s="5409"/>
      <c r="L26" s="5409"/>
      <c r="M26" s="5409"/>
      <c r="N26" s="5410"/>
    </row>
    <row r="27" spans="2:14" ht="18.899999999999999" customHeight="1">
      <c r="B27" s="1336"/>
      <c r="C27" s="5409"/>
      <c r="D27" s="5409"/>
      <c r="E27" s="5409"/>
      <c r="F27" s="5409"/>
      <c r="G27" s="5409"/>
      <c r="H27" s="5409"/>
      <c r="I27" s="5409"/>
      <c r="J27" s="5409"/>
      <c r="K27" s="5409"/>
      <c r="L27" s="5409"/>
      <c r="M27" s="5409"/>
      <c r="N27" s="5410"/>
    </row>
    <row r="28" spans="2:14" ht="18.899999999999999" customHeight="1">
      <c r="B28" s="1336"/>
      <c r="C28" s="5409"/>
      <c r="D28" s="5409"/>
      <c r="E28" s="5409"/>
      <c r="F28" s="5409"/>
      <c r="G28" s="5409"/>
      <c r="H28" s="5409"/>
      <c r="I28" s="5409"/>
      <c r="J28" s="5409"/>
      <c r="K28" s="5409"/>
      <c r="L28" s="5409"/>
      <c r="M28" s="5409"/>
      <c r="N28" s="5410"/>
    </row>
    <row r="29" spans="2:14" ht="18.899999999999999" customHeight="1">
      <c r="B29" s="1336"/>
      <c r="C29" s="5409"/>
      <c r="D29" s="5409"/>
      <c r="E29" s="5409"/>
      <c r="F29" s="5409"/>
      <c r="G29" s="5409"/>
      <c r="H29" s="5409"/>
      <c r="I29" s="5409"/>
      <c r="J29" s="5409"/>
      <c r="K29" s="5409"/>
      <c r="L29" s="5409"/>
      <c r="M29" s="5409"/>
      <c r="N29" s="5410"/>
    </row>
    <row r="30" spans="2:14" ht="18.899999999999999" customHeight="1">
      <c r="B30" s="1336"/>
      <c r="C30" s="5409"/>
      <c r="D30" s="5409"/>
      <c r="E30" s="5409"/>
      <c r="F30" s="5409"/>
      <c r="G30" s="5409"/>
      <c r="H30" s="5409"/>
      <c r="I30" s="5409"/>
      <c r="J30" s="5409"/>
      <c r="K30" s="5409"/>
      <c r="L30" s="5409"/>
      <c r="M30" s="5409"/>
      <c r="N30" s="5410"/>
    </row>
    <row r="31" spans="2:14" ht="18.899999999999999" customHeight="1">
      <c r="B31" s="1336"/>
      <c r="C31" s="5409"/>
      <c r="D31" s="5409"/>
      <c r="E31" s="5409"/>
      <c r="F31" s="5409"/>
      <c r="G31" s="5409"/>
      <c r="H31" s="5409"/>
      <c r="I31" s="5409"/>
      <c r="J31" s="5409"/>
      <c r="K31" s="5409"/>
      <c r="L31" s="5409"/>
      <c r="M31" s="5409"/>
      <c r="N31" s="5410"/>
    </row>
    <row r="32" spans="2:14" ht="18.899999999999999" customHeight="1">
      <c r="B32" s="1336"/>
      <c r="C32" s="5409"/>
      <c r="D32" s="5409"/>
      <c r="E32" s="5409"/>
      <c r="F32" s="5409"/>
      <c r="G32" s="5409"/>
      <c r="H32" s="5409"/>
      <c r="I32" s="5409"/>
      <c r="J32" s="5409"/>
      <c r="K32" s="5409"/>
      <c r="L32" s="5409"/>
      <c r="M32" s="5409"/>
      <c r="N32" s="5410"/>
    </row>
    <row r="33" spans="2:14" ht="18.899999999999999" customHeight="1">
      <c r="B33" s="1336"/>
      <c r="C33" s="5409"/>
      <c r="D33" s="5409"/>
      <c r="E33" s="5409"/>
      <c r="F33" s="5409"/>
      <c r="G33" s="5409"/>
      <c r="H33" s="5409"/>
      <c r="I33" s="5409"/>
      <c r="J33" s="5409"/>
      <c r="K33" s="5409"/>
      <c r="L33" s="5409"/>
      <c r="M33" s="5409"/>
      <c r="N33" s="5410"/>
    </row>
    <row r="34" spans="2:14" ht="18.899999999999999" customHeight="1">
      <c r="B34" s="1336"/>
      <c r="C34" s="5409"/>
      <c r="D34" s="5409"/>
      <c r="E34" s="5409"/>
      <c r="F34" s="5409"/>
      <c r="G34" s="5409"/>
      <c r="H34" s="5409"/>
      <c r="I34" s="5409"/>
      <c r="J34" s="5409"/>
      <c r="K34" s="5409"/>
      <c r="L34" s="5409"/>
      <c r="M34" s="5409"/>
      <c r="N34" s="5410"/>
    </row>
    <row r="35" spans="2:14" ht="18.899999999999999" customHeight="1">
      <c r="B35" s="1336"/>
      <c r="C35" s="5409"/>
      <c r="D35" s="5409"/>
      <c r="E35" s="5409"/>
      <c r="F35" s="5409"/>
      <c r="G35" s="5409"/>
      <c r="H35" s="5409"/>
      <c r="I35" s="5409"/>
      <c r="J35" s="5409"/>
      <c r="K35" s="5409"/>
      <c r="L35" s="5409"/>
      <c r="M35" s="5409"/>
      <c r="N35" s="5410"/>
    </row>
    <row r="36" spans="2:14" ht="18.899999999999999" customHeight="1">
      <c r="B36" s="1336"/>
      <c r="C36" s="5409"/>
      <c r="D36" s="5409"/>
      <c r="E36" s="5409"/>
      <c r="F36" s="5409"/>
      <c r="G36" s="5409"/>
      <c r="H36" s="5409"/>
      <c r="I36" s="5409"/>
      <c r="J36" s="5409"/>
      <c r="K36" s="5409"/>
      <c r="L36" s="5409"/>
      <c r="M36" s="5409"/>
      <c r="N36" s="5410"/>
    </row>
    <row r="37" spans="2:14" ht="18.899999999999999" customHeight="1">
      <c r="B37" s="1336"/>
      <c r="C37" s="5409"/>
      <c r="D37" s="5409"/>
      <c r="E37" s="5409"/>
      <c r="F37" s="5409"/>
      <c r="G37" s="5409"/>
      <c r="H37" s="5409"/>
      <c r="I37" s="5409"/>
      <c r="J37" s="5409"/>
      <c r="K37" s="5409"/>
      <c r="L37" s="5409"/>
      <c r="M37" s="5409"/>
      <c r="N37" s="5410"/>
    </row>
    <row r="38" spans="2:14" ht="18.899999999999999" customHeight="1">
      <c r="B38" s="1336"/>
      <c r="C38" s="5409"/>
      <c r="D38" s="5409"/>
      <c r="E38" s="5409"/>
      <c r="F38" s="5409"/>
      <c r="G38" s="5409"/>
      <c r="H38" s="5409"/>
      <c r="I38" s="5409"/>
      <c r="J38" s="5409"/>
      <c r="K38" s="5409"/>
      <c r="L38" s="5409"/>
      <c r="M38" s="5409"/>
      <c r="N38" s="5410"/>
    </row>
    <row r="39" spans="2:14" ht="18.899999999999999" customHeight="1">
      <c r="B39" s="1336"/>
      <c r="C39" s="5409"/>
      <c r="D39" s="5409"/>
      <c r="E39" s="5409"/>
      <c r="F39" s="5409"/>
      <c r="G39" s="5409"/>
      <c r="H39" s="5409"/>
      <c r="I39" s="5409"/>
      <c r="J39" s="5409"/>
      <c r="K39" s="5409"/>
      <c r="L39" s="5409"/>
      <c r="M39" s="5409"/>
      <c r="N39" s="5410"/>
    </row>
    <row r="40" spans="2:14" ht="18.899999999999999" customHeight="1">
      <c r="B40" s="1336"/>
      <c r="C40" s="5409"/>
      <c r="D40" s="5409"/>
      <c r="E40" s="5409"/>
      <c r="F40" s="5409"/>
      <c r="G40" s="5409"/>
      <c r="H40" s="5409"/>
      <c r="I40" s="5409"/>
      <c r="J40" s="5409"/>
      <c r="K40" s="5409"/>
      <c r="L40" s="5409"/>
      <c r="M40" s="5409"/>
      <c r="N40" s="5410"/>
    </row>
    <row r="41" spans="2:14" ht="18.899999999999999" customHeight="1">
      <c r="B41" s="1336"/>
      <c r="C41" s="5409"/>
      <c r="D41" s="5409"/>
      <c r="E41" s="5409"/>
      <c r="F41" s="5409"/>
      <c r="G41" s="5409"/>
      <c r="H41" s="5409"/>
      <c r="I41" s="5409"/>
      <c r="J41" s="5409"/>
      <c r="K41" s="5409"/>
      <c r="L41" s="5409"/>
      <c r="M41" s="5409"/>
      <c r="N41" s="5410"/>
    </row>
    <row r="42" spans="2:14" ht="18.899999999999999" customHeight="1">
      <c r="B42" s="1330"/>
      <c r="C42" s="5411"/>
      <c r="D42" s="5411"/>
      <c r="E42" s="5411"/>
      <c r="F42" s="5411"/>
      <c r="G42" s="5411"/>
      <c r="H42" s="5411"/>
      <c r="I42" s="5411"/>
      <c r="J42" s="5411"/>
      <c r="K42" s="5411"/>
      <c r="L42" s="5411"/>
      <c r="M42" s="5411"/>
      <c r="N42" s="5412"/>
    </row>
    <row r="43" spans="2:14" ht="18.899999999999999" customHeight="1">
      <c r="C43" s="1324" t="s">
        <v>2016</v>
      </c>
    </row>
    <row r="44" spans="2:14" ht="18.899999999999999" customHeight="1"/>
  </sheetData>
  <mergeCells count="11">
    <mergeCell ref="C10:N10"/>
    <mergeCell ref="C11:N11"/>
    <mergeCell ref="C12:N12"/>
    <mergeCell ref="C14:N27"/>
    <mergeCell ref="C28:N42"/>
    <mergeCell ref="C9:N9"/>
    <mergeCell ref="B3:N4"/>
    <mergeCell ref="F5:M5"/>
    <mergeCell ref="F6:G6"/>
    <mergeCell ref="K6:N6"/>
    <mergeCell ref="F7:N7"/>
  </mergeCells>
  <phoneticPr fontId="18"/>
  <printOptions horizontalCentered="1" verticalCentered="1"/>
  <pageMargins left="0.98425196850393704" right="0.59055118110236227" top="0.78740157480314965" bottom="0.59055118110236227" header="0.51181102362204722" footer="0.51181102362204722"/>
  <pageSetup paperSize="9" scale="96" orientation="portrait" blackAndWhite="1" r:id="rId1"/>
  <headerFooter alignWithMargins="0"/>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3:T63"/>
  <sheetViews>
    <sheetView showGridLines="0" view="pageBreakPreview" zoomScaleNormal="130" zoomScaleSheetLayoutView="100" workbookViewId="0">
      <selection activeCell="K17" sqref="K17"/>
    </sheetView>
  </sheetViews>
  <sheetFormatPr defaultColWidth="9" defaultRowHeight="13.2"/>
  <cols>
    <col min="1" max="21" width="5.77734375" style="1535" customWidth="1"/>
    <col min="22" max="16384" width="9" style="1535"/>
  </cols>
  <sheetData>
    <row r="3" spans="1:17">
      <c r="K3" s="5418" t="s">
        <v>2528</v>
      </c>
      <c r="L3" s="5418"/>
      <c r="M3" s="5418"/>
      <c r="N3" s="5418"/>
      <c r="O3" s="1536"/>
      <c r="P3" s="1536"/>
      <c r="Q3" s="1536"/>
    </row>
    <row r="7" spans="1:17">
      <c r="A7" s="1537" t="s">
        <v>2341</v>
      </c>
    </row>
    <row r="8" spans="1:17">
      <c r="A8" s="1538"/>
      <c r="B8" s="5419" t="str">
        <f>入力シート!C5</f>
        <v>久留米市長</v>
      </c>
      <c r="C8" s="5419"/>
      <c r="D8" s="5419"/>
      <c r="E8" s="5419"/>
      <c r="F8" s="5419"/>
      <c r="G8" s="1538"/>
    </row>
    <row r="10" spans="1:17">
      <c r="H10" s="1535" t="s">
        <v>2342</v>
      </c>
      <c r="J10" s="1535" t="s">
        <v>1179</v>
      </c>
      <c r="K10" s="4793" t="str">
        <f>入力シート!C25</f>
        <v>久留米市〇〇町１２３</v>
      </c>
      <c r="L10" s="4794"/>
      <c r="M10" s="4794"/>
      <c r="N10" s="4794"/>
    </row>
    <row r="11" spans="1:17">
      <c r="K11" s="4794"/>
      <c r="L11" s="4794"/>
      <c r="M11" s="4794"/>
      <c r="N11" s="4794"/>
    </row>
    <row r="12" spans="1:17">
      <c r="J12" s="1535" t="s">
        <v>1169</v>
      </c>
      <c r="K12" s="4801" t="str">
        <f>入力シート!C26</f>
        <v>(株）○○○○建設</v>
      </c>
      <c r="L12" s="4802"/>
      <c r="M12" s="4802"/>
      <c r="N12" s="4802"/>
    </row>
    <row r="13" spans="1:17">
      <c r="K13" s="4801" t="str">
        <f>入力シート!C27</f>
        <v>代表取締役　久留米一郎</v>
      </c>
      <c r="L13" s="4802"/>
      <c r="M13" s="4802"/>
      <c r="N13" s="147"/>
    </row>
    <row r="16" spans="1:17" ht="19.2" customHeight="1">
      <c r="E16" s="5417" t="s">
        <v>2343</v>
      </c>
      <c r="F16" s="5417"/>
      <c r="G16" s="5417"/>
      <c r="H16" s="5417"/>
      <c r="I16" s="5417"/>
      <c r="J16" s="5417"/>
      <c r="K16" s="5417"/>
    </row>
    <row r="20" spans="2:14">
      <c r="B20" s="1535" t="s">
        <v>2351</v>
      </c>
    </row>
    <row r="21" spans="2:14">
      <c r="B21" s="1535" t="s">
        <v>2344</v>
      </c>
    </row>
    <row r="24" spans="2:14" ht="16.5" customHeight="1"/>
    <row r="25" spans="2:14" ht="21" customHeight="1">
      <c r="B25" s="5413" t="s">
        <v>2345</v>
      </c>
      <c r="C25" s="5413"/>
      <c r="D25" s="5413"/>
      <c r="E25" s="5415" t="str">
        <f>入力シート!C4</f>
        <v>道新第101号</v>
      </c>
      <c r="F25" s="5415"/>
      <c r="G25" s="5415"/>
      <c r="H25" s="5415"/>
      <c r="I25" s="5415"/>
      <c r="J25" s="5415"/>
      <c r="K25" s="5415"/>
      <c r="L25" s="5415"/>
      <c r="M25" s="5415"/>
      <c r="N25" s="5415"/>
    </row>
    <row r="26" spans="2:14" ht="21" customHeight="1">
      <c r="B26" s="5413" t="s">
        <v>2277</v>
      </c>
      <c r="C26" s="5413"/>
      <c r="D26" s="5413"/>
      <c r="E26" s="5415" t="str">
        <f>入力シート!C10</f>
        <v>○○校区道路改良工事</v>
      </c>
      <c r="F26" s="5415"/>
      <c r="G26" s="5415"/>
      <c r="H26" s="5415"/>
      <c r="I26" s="5415"/>
      <c r="J26" s="5415"/>
      <c r="K26" s="5415"/>
      <c r="L26" s="5415"/>
      <c r="M26" s="5416"/>
      <c r="N26" s="5416"/>
    </row>
    <row r="27" spans="2:14" ht="21" customHeight="1">
      <c r="B27" s="5413" t="s">
        <v>2346</v>
      </c>
      <c r="C27" s="5413"/>
      <c r="D27" s="5413"/>
      <c r="E27" s="3301">
        <f>入力シート!C14</f>
        <v>46114</v>
      </c>
      <c r="F27" s="3302"/>
      <c r="G27" s="3302"/>
      <c r="H27" s="8" t="s">
        <v>1003</v>
      </c>
      <c r="I27" s="3302">
        <f>入力シート!C15</f>
        <v>46295</v>
      </c>
      <c r="J27" s="3302"/>
      <c r="K27" s="3302"/>
      <c r="L27" s="111" t="s">
        <v>254</v>
      </c>
      <c r="M27" s="111"/>
      <c r="N27" s="1539"/>
    </row>
    <row r="28" spans="2:14" ht="195" customHeight="1">
      <c r="B28" s="5413" t="s">
        <v>2347</v>
      </c>
      <c r="C28" s="5413"/>
      <c r="D28" s="5413"/>
      <c r="E28" s="5414"/>
      <c r="F28" s="5414"/>
      <c r="G28" s="5414"/>
      <c r="H28" s="5414"/>
      <c r="I28" s="5414"/>
      <c r="J28" s="5414"/>
      <c r="K28" s="5414"/>
      <c r="L28" s="5414"/>
      <c r="M28" s="5414"/>
      <c r="N28" s="5414"/>
    </row>
    <row r="29" spans="2:14" ht="16.5" customHeight="1"/>
    <row r="30" spans="2:14" ht="16.5" customHeight="1"/>
    <row r="31" spans="2:14" ht="16.5" customHeight="1"/>
    <row r="32" spans="2:14" ht="16.5" customHeight="1"/>
    <row r="33" spans="3:20" ht="16.5" customHeight="1"/>
    <row r="34" spans="3:20" ht="16.5" customHeight="1"/>
    <row r="35" spans="3:20" ht="16.5" customHeight="1"/>
    <row r="36" spans="3:20" ht="16.5" customHeight="1">
      <c r="T36" s="1540"/>
    </row>
    <row r="37" spans="3:20" ht="16.5" customHeight="1">
      <c r="T37" s="1540"/>
    </row>
    <row r="38" spans="3:20" ht="16.5" customHeight="1">
      <c r="T38" s="1540"/>
    </row>
    <row r="39" spans="3:20" ht="16.5" customHeight="1">
      <c r="T39" s="1540"/>
    </row>
    <row r="40" spans="3:20" ht="16.5" customHeight="1">
      <c r="T40" s="1540"/>
    </row>
    <row r="41" spans="3:20" ht="16.5" customHeight="1">
      <c r="C41" s="1540"/>
    </row>
    <row r="42" spans="3:20" ht="16.5" customHeight="1">
      <c r="C42" s="1540"/>
    </row>
    <row r="43" spans="3:20" ht="16.5" customHeight="1">
      <c r="C43" s="1540"/>
    </row>
    <row r="44" spans="3:20" ht="16.5" customHeight="1">
      <c r="C44" s="1540"/>
    </row>
    <row r="45" spans="3:20" ht="16.5" customHeight="1">
      <c r="C45" s="1540"/>
    </row>
    <row r="46" spans="3:20" ht="16.5" customHeight="1">
      <c r="C46" s="1540"/>
    </row>
    <row r="47" spans="3:20" ht="16.5" customHeight="1"/>
    <row r="48" spans="3:20"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sheetData>
  <mergeCells count="15">
    <mergeCell ref="E16:K16"/>
    <mergeCell ref="K3:N3"/>
    <mergeCell ref="B8:F8"/>
    <mergeCell ref="K10:N11"/>
    <mergeCell ref="K12:N12"/>
    <mergeCell ref="K13:M13"/>
    <mergeCell ref="B28:D28"/>
    <mergeCell ref="E28:N28"/>
    <mergeCell ref="B25:D25"/>
    <mergeCell ref="E25:N25"/>
    <mergeCell ref="B26:D26"/>
    <mergeCell ref="E26:N26"/>
    <mergeCell ref="B27:D27"/>
    <mergeCell ref="E27:G27"/>
    <mergeCell ref="I27:K27"/>
  </mergeCells>
  <phoneticPr fontId="18"/>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C1:AH49"/>
  <sheetViews>
    <sheetView view="pageBreakPreview" zoomScale="70" zoomScaleNormal="55" zoomScaleSheetLayoutView="70" zoomScalePageLayoutView="70" workbookViewId="0"/>
  </sheetViews>
  <sheetFormatPr defaultColWidth="3.88671875" defaultRowHeight="21" customHeight="1"/>
  <cols>
    <col min="1" max="1" width="3.88671875" style="854"/>
    <col min="2" max="2" width="1.109375" style="854" customWidth="1"/>
    <col min="3" max="4" width="3.88671875" style="854"/>
    <col min="5" max="5" width="3.88671875" style="854" customWidth="1"/>
    <col min="6" max="10" width="3.88671875" style="854"/>
    <col min="11" max="11" width="3.88671875" style="854" customWidth="1"/>
    <col min="12" max="19" width="3.88671875" style="854"/>
    <col min="20" max="20" width="3.88671875" style="854" customWidth="1"/>
    <col min="21" max="26" width="3.88671875" style="854"/>
    <col min="27" max="27" width="4" style="854" bestFit="1" customWidth="1"/>
    <col min="28" max="34" width="3.88671875" style="854"/>
    <col min="35" max="35" width="1.88671875" style="854" customWidth="1"/>
    <col min="36" max="16384" width="3.88671875" style="854"/>
  </cols>
  <sheetData>
    <row r="1" spans="3:34" ht="25.35" customHeight="1">
      <c r="C1" s="3134" t="s">
        <v>1867</v>
      </c>
      <c r="D1" s="3134"/>
      <c r="E1" s="3134"/>
      <c r="F1" s="3134"/>
      <c r="G1" s="3134"/>
      <c r="H1" s="3134"/>
      <c r="I1" s="3134"/>
      <c r="J1" s="3134"/>
      <c r="K1" s="3134"/>
      <c r="L1" s="3134"/>
      <c r="M1" s="3134"/>
      <c r="N1" s="3134"/>
      <c r="O1" s="3134"/>
      <c r="P1" s="3134"/>
      <c r="Q1" s="3134"/>
      <c r="R1" s="3134"/>
      <c r="S1" s="3134"/>
      <c r="T1" s="3134"/>
      <c r="U1" s="3134"/>
      <c r="V1" s="3134"/>
      <c r="W1" s="3134"/>
      <c r="X1" s="3134"/>
      <c r="Y1" s="3134"/>
      <c r="Z1" s="3134"/>
      <c r="AA1" s="3134"/>
      <c r="AB1" s="3134"/>
      <c r="AC1" s="3134"/>
      <c r="AD1" s="3134"/>
      <c r="AE1" s="3134"/>
      <c r="AF1" s="3134"/>
      <c r="AG1" s="3134"/>
    </row>
    <row r="2" spans="3:34" ht="6" customHeight="1"/>
    <row r="3" spans="3:34" ht="23.1" customHeight="1">
      <c r="C3" s="3135" t="s">
        <v>1672</v>
      </c>
      <c r="D3" s="3135"/>
      <c r="E3" s="3136" t="str">
        <f>入力シート!C4</f>
        <v>道新第101号</v>
      </c>
      <c r="F3" s="3136"/>
      <c r="G3" s="3136"/>
      <c r="H3" s="3135" t="s">
        <v>1673</v>
      </c>
      <c r="I3" s="3135"/>
      <c r="J3" s="3135"/>
      <c r="K3" s="3135"/>
      <c r="L3" s="3135"/>
      <c r="M3" s="1023"/>
      <c r="N3" s="855"/>
      <c r="O3" s="856"/>
      <c r="P3" s="856"/>
      <c r="Q3" s="856"/>
      <c r="R3" s="856"/>
      <c r="S3" s="856"/>
      <c r="T3" s="857"/>
      <c r="U3" s="857"/>
      <c r="V3" s="3137" t="s">
        <v>1674</v>
      </c>
      <c r="W3" s="3137"/>
      <c r="X3" s="3137"/>
      <c r="Y3" s="3138"/>
      <c r="Z3" s="3138"/>
      <c r="AA3" s="3138"/>
      <c r="AB3" s="858" t="s">
        <v>1675</v>
      </c>
      <c r="AC3" s="3139"/>
      <c r="AD3" s="3139"/>
      <c r="AE3" s="858" t="s">
        <v>1676</v>
      </c>
      <c r="AF3" s="3139"/>
      <c r="AG3" s="3139"/>
      <c r="AH3" s="858" t="s">
        <v>1677</v>
      </c>
    </row>
    <row r="4" spans="3:34" ht="8.85" customHeight="1">
      <c r="C4" s="859"/>
      <c r="D4" s="859"/>
      <c r="E4" s="859"/>
      <c r="F4" s="859"/>
      <c r="G4" s="859"/>
      <c r="H4" s="859"/>
      <c r="I4" s="859"/>
      <c r="J4" s="859"/>
      <c r="K4" s="859"/>
      <c r="L4" s="859"/>
      <c r="M4" s="859"/>
      <c r="N4" s="859"/>
      <c r="O4" s="859"/>
      <c r="P4" s="859"/>
      <c r="Q4" s="859"/>
      <c r="R4" s="859"/>
      <c r="S4" s="859"/>
      <c r="T4" s="859"/>
      <c r="U4" s="859"/>
      <c r="V4" s="859"/>
      <c r="W4" s="859"/>
      <c r="X4" s="859"/>
      <c r="Y4" s="859"/>
    </row>
    <row r="5" spans="3:34" ht="23.1" customHeight="1">
      <c r="C5" s="3140" t="s">
        <v>1678</v>
      </c>
      <c r="D5" s="3140"/>
      <c r="E5" s="3140"/>
      <c r="F5" s="3140"/>
      <c r="G5" s="3140"/>
      <c r="H5" s="3140"/>
      <c r="I5" s="3140"/>
      <c r="J5" s="3140"/>
      <c r="K5" s="3140"/>
      <c r="L5" s="3140"/>
    </row>
    <row r="6" spans="3:34" ht="34.35" customHeight="1">
      <c r="C6" s="860"/>
      <c r="D6" s="860"/>
      <c r="E6" s="860"/>
      <c r="G6" s="861"/>
      <c r="H6" s="861"/>
      <c r="I6" s="861"/>
      <c r="J6" s="862"/>
      <c r="K6" s="862"/>
      <c r="L6" s="862"/>
      <c r="M6" s="862"/>
      <c r="N6" s="862"/>
      <c r="O6" s="5420" t="s">
        <v>1679</v>
      </c>
      <c r="P6" s="5420"/>
      <c r="Q6" s="5420"/>
      <c r="R6" s="5420"/>
      <c r="S6" s="5421" t="str">
        <f>入力シート!C25</f>
        <v>久留米市〇〇町１２３</v>
      </c>
      <c r="T6" s="5421"/>
      <c r="U6" s="5421"/>
      <c r="V6" s="5421"/>
      <c r="W6" s="5421"/>
      <c r="X6" s="5421"/>
      <c r="Y6" s="5421"/>
      <c r="Z6" s="5421"/>
      <c r="AA6" s="5421"/>
      <c r="AB6" s="5421"/>
      <c r="AC6" s="5421"/>
      <c r="AD6" s="5421"/>
      <c r="AE6" s="5421"/>
      <c r="AF6" s="5421"/>
      <c r="AG6" s="5421"/>
      <c r="AH6" s="5421"/>
    </row>
    <row r="7" spans="3:34" ht="34.35" customHeight="1">
      <c r="O7" s="5420"/>
      <c r="P7" s="5420"/>
      <c r="Q7" s="5420"/>
      <c r="R7" s="5420"/>
      <c r="S7" s="5421"/>
      <c r="T7" s="5421"/>
      <c r="U7" s="5421"/>
      <c r="V7" s="5421"/>
      <c r="W7" s="5421"/>
      <c r="X7" s="5421"/>
      <c r="Y7" s="5421"/>
      <c r="Z7" s="5421"/>
      <c r="AA7" s="5421"/>
      <c r="AB7" s="5421"/>
      <c r="AC7" s="5421"/>
      <c r="AD7" s="5421"/>
      <c r="AE7" s="5421"/>
      <c r="AF7" s="5421"/>
      <c r="AG7" s="5421"/>
      <c r="AH7" s="5421"/>
    </row>
    <row r="8" spans="3:34" ht="34.35" customHeight="1">
      <c r="G8" s="863"/>
      <c r="H8" s="863"/>
      <c r="I8" s="863"/>
      <c r="J8" s="864"/>
      <c r="K8" s="862"/>
      <c r="L8" s="862"/>
      <c r="M8" s="862"/>
      <c r="N8" s="862"/>
      <c r="O8" s="5422" t="s">
        <v>1680</v>
      </c>
      <c r="P8" s="5422"/>
      <c r="Q8" s="5422"/>
      <c r="R8" s="5422"/>
      <c r="S8" s="5457" t="str">
        <f>入力シート!C26</f>
        <v>(株）○○○○建設</v>
      </c>
      <c r="T8" s="5457"/>
      <c r="U8" s="5457"/>
      <c r="V8" s="5457"/>
      <c r="W8" s="5457"/>
      <c r="X8" s="5457"/>
      <c r="Y8" s="5457"/>
      <c r="Z8" s="5457"/>
      <c r="AA8" s="5457"/>
      <c r="AB8" s="5457"/>
      <c r="AC8" s="5457"/>
      <c r="AD8" s="5457"/>
      <c r="AE8" s="5457"/>
      <c r="AF8" s="5457"/>
      <c r="AG8" s="5457"/>
      <c r="AH8" s="5457"/>
    </row>
    <row r="9" spans="3:34" ht="34.35" customHeight="1">
      <c r="O9" s="5422"/>
      <c r="P9" s="5422"/>
      <c r="Q9" s="5422"/>
      <c r="R9" s="5422"/>
      <c r="S9" s="5457" t="str">
        <f>入力シート!C27</f>
        <v>代表取締役　久留米一郎</v>
      </c>
      <c r="T9" s="5457"/>
      <c r="U9" s="5457"/>
      <c r="V9" s="5457"/>
      <c r="W9" s="5457"/>
      <c r="X9" s="5457"/>
      <c r="Y9" s="5457"/>
      <c r="Z9" s="5457"/>
      <c r="AA9" s="5457"/>
      <c r="AB9" s="5457"/>
      <c r="AC9" s="5457"/>
      <c r="AD9" s="5457"/>
      <c r="AE9" s="5457"/>
      <c r="AF9" s="5457"/>
      <c r="AG9" s="5457"/>
      <c r="AH9" s="5457"/>
    </row>
    <row r="10" spans="3:34" ht="15.6" customHeight="1">
      <c r="F10" s="860"/>
      <c r="G10" s="861"/>
      <c r="H10" s="861"/>
      <c r="I10" s="861"/>
      <c r="J10" s="862"/>
      <c r="K10" s="862"/>
      <c r="L10" s="862"/>
      <c r="M10" s="862"/>
      <c r="N10" s="862"/>
      <c r="O10" s="5420" t="s">
        <v>1681</v>
      </c>
      <c r="P10" s="5420"/>
      <c r="Q10" s="5420"/>
      <c r="R10" s="5420"/>
      <c r="S10" s="5421" t="str">
        <f>入力シート!C28</f>
        <v>0942-12-○○○○</v>
      </c>
      <c r="T10" s="5421"/>
      <c r="U10" s="5421"/>
      <c r="V10" s="5421"/>
      <c r="W10" s="5421"/>
      <c r="X10" s="5421"/>
      <c r="Y10" s="5421"/>
      <c r="Z10" s="5421"/>
      <c r="AA10" s="5421"/>
      <c r="AB10" s="5421"/>
      <c r="AC10" s="5421"/>
      <c r="AD10" s="5421"/>
      <c r="AE10" s="5421"/>
      <c r="AF10" s="5421"/>
      <c r="AG10" s="5421"/>
      <c r="AH10" s="5421"/>
    </row>
    <row r="11" spans="3:34" ht="15.6" customHeight="1">
      <c r="O11" s="5420"/>
      <c r="P11" s="5420"/>
      <c r="Q11" s="5420"/>
      <c r="R11" s="5420"/>
      <c r="S11" s="5421"/>
      <c r="T11" s="5421"/>
      <c r="U11" s="5421"/>
      <c r="V11" s="5421"/>
      <c r="W11" s="5421"/>
      <c r="X11" s="5421"/>
      <c r="Y11" s="5421"/>
      <c r="Z11" s="5421"/>
      <c r="AA11" s="5421"/>
      <c r="AB11" s="5421"/>
      <c r="AC11" s="5421"/>
      <c r="AD11" s="5421"/>
      <c r="AE11" s="5421"/>
      <c r="AF11" s="5421"/>
      <c r="AG11" s="5421"/>
      <c r="AH11" s="5421"/>
    </row>
    <row r="12" spans="3:34" ht="18" customHeight="1" thickBot="1">
      <c r="Q12" s="860"/>
      <c r="R12" s="860"/>
      <c r="S12" s="860"/>
      <c r="T12" s="860"/>
      <c r="U12" s="865"/>
      <c r="V12" s="865"/>
      <c r="W12" s="865"/>
      <c r="X12" s="865"/>
      <c r="Y12" s="865"/>
      <c r="Z12" s="865"/>
      <c r="AA12" s="865"/>
      <c r="AB12" s="865"/>
      <c r="AC12" s="865"/>
      <c r="AD12" s="865"/>
      <c r="AE12" s="865"/>
      <c r="AF12" s="865"/>
      <c r="AG12" s="865"/>
      <c r="AH12" s="865"/>
    </row>
    <row r="13" spans="3:34" ht="30.6" customHeight="1" thickBot="1">
      <c r="C13" s="5091" t="s">
        <v>1857</v>
      </c>
      <c r="D13" s="5091"/>
      <c r="E13" s="5091"/>
      <c r="F13" s="5091"/>
      <c r="G13" s="5091"/>
      <c r="H13" s="5091"/>
      <c r="I13" s="5091"/>
      <c r="J13" s="5091"/>
      <c r="K13" s="5091"/>
      <c r="L13" s="5091"/>
      <c r="M13" s="5091"/>
      <c r="N13" s="5091"/>
      <c r="O13" s="5091"/>
      <c r="P13" s="5091"/>
      <c r="Q13" s="3141" t="s">
        <v>1858</v>
      </c>
      <c r="R13" s="3141"/>
      <c r="S13" s="3141"/>
      <c r="T13" s="3141"/>
      <c r="U13" s="1016" t="s">
        <v>1859</v>
      </c>
      <c r="V13" s="1018"/>
      <c r="W13" s="1019"/>
      <c r="X13" s="1020"/>
      <c r="Y13" s="1020"/>
      <c r="Z13" s="1020"/>
      <c r="AA13" s="1019"/>
      <c r="AB13" s="1020"/>
      <c r="AC13" s="1020"/>
      <c r="AD13" s="1020"/>
      <c r="AE13" s="1021"/>
      <c r="AF13" s="1019"/>
      <c r="AG13" s="1020"/>
      <c r="AH13" s="1022"/>
    </row>
    <row r="14" spans="3:34" ht="30.6" customHeight="1">
      <c r="C14" s="5092" t="s">
        <v>1860</v>
      </c>
      <c r="D14" s="5092"/>
      <c r="E14" s="5092"/>
      <c r="F14" s="5092"/>
      <c r="G14" s="5092"/>
      <c r="H14" s="5092"/>
      <c r="I14" s="5092"/>
      <c r="J14" s="5092"/>
      <c r="K14" s="5092"/>
      <c r="L14" s="5092"/>
      <c r="M14" s="5092"/>
      <c r="N14" s="5092"/>
      <c r="O14" s="5092"/>
      <c r="P14" s="5092"/>
      <c r="Q14" s="5092"/>
      <c r="R14" s="870"/>
      <c r="S14" s="870"/>
    </row>
    <row r="15" spans="3:34" ht="20.85" customHeight="1" thickBot="1">
      <c r="D15" s="860"/>
      <c r="E15" s="866"/>
      <c r="F15" s="861"/>
      <c r="G15" s="861"/>
      <c r="H15" s="860"/>
      <c r="I15" s="860"/>
      <c r="J15" s="865"/>
      <c r="K15" s="865"/>
      <c r="L15" s="865"/>
      <c r="M15" s="865"/>
      <c r="N15" s="865"/>
      <c r="O15" s="861"/>
      <c r="P15" s="861"/>
      <c r="Q15" s="865"/>
      <c r="R15" s="861"/>
      <c r="S15" s="865"/>
      <c r="T15" s="865"/>
      <c r="U15" s="865"/>
      <c r="V15" s="865"/>
      <c r="W15" s="865"/>
      <c r="X15" s="865"/>
      <c r="Y15" s="865"/>
      <c r="AA15" s="865"/>
      <c r="AB15" s="865"/>
      <c r="AC15" s="865"/>
      <c r="AD15" s="865"/>
      <c r="AE15" s="865"/>
      <c r="AF15" s="867"/>
    </row>
    <row r="16" spans="3:34" ht="15" customHeight="1">
      <c r="C16" s="3143" t="s">
        <v>1868</v>
      </c>
      <c r="D16" s="3141"/>
      <c r="E16" s="3141"/>
      <c r="F16" s="3141"/>
      <c r="G16" s="3147"/>
      <c r="H16" s="3148" t="s">
        <v>1683</v>
      </c>
      <c r="I16" s="3149"/>
      <c r="J16" s="3150" t="s">
        <v>1684</v>
      </c>
      <c r="K16" s="3151"/>
      <c r="L16" s="3152" t="s">
        <v>1685</v>
      </c>
      <c r="M16" s="3149"/>
      <c r="N16" s="3150" t="s">
        <v>1686</v>
      </c>
      <c r="O16" s="3149"/>
      <c r="P16" s="3150" t="s">
        <v>1687</v>
      </c>
      <c r="Q16" s="3151"/>
      <c r="R16" s="3152" t="s">
        <v>1688</v>
      </c>
      <c r="S16" s="3149"/>
      <c r="T16" s="3150" t="s">
        <v>1689</v>
      </c>
      <c r="U16" s="3149"/>
      <c r="V16" s="3150" t="s">
        <v>1690</v>
      </c>
      <c r="W16" s="3151"/>
      <c r="X16" s="3152" t="s">
        <v>1691</v>
      </c>
      <c r="Y16" s="3149"/>
      <c r="Z16" s="3150" t="s">
        <v>1692</v>
      </c>
      <c r="AA16" s="3149"/>
      <c r="AB16" s="3145"/>
      <c r="AC16" s="3146"/>
    </row>
    <row r="17" spans="3:34" ht="36.6" customHeight="1" thickBot="1">
      <c r="C17" s="3141"/>
      <c r="D17" s="3141"/>
      <c r="E17" s="3141"/>
      <c r="F17" s="3141"/>
      <c r="G17" s="3147"/>
      <c r="H17" s="3153"/>
      <c r="I17" s="3154"/>
      <c r="J17" s="3155"/>
      <c r="K17" s="3156"/>
      <c r="L17" s="3157"/>
      <c r="M17" s="3154"/>
      <c r="N17" s="3155"/>
      <c r="O17" s="3154"/>
      <c r="P17" s="3155"/>
      <c r="Q17" s="3156"/>
      <c r="R17" s="3157"/>
      <c r="S17" s="3154"/>
      <c r="T17" s="3155"/>
      <c r="U17" s="3154"/>
      <c r="V17" s="3155"/>
      <c r="W17" s="3156"/>
      <c r="X17" s="3157"/>
      <c r="Y17" s="3154"/>
      <c r="Z17" s="3155"/>
      <c r="AA17" s="3154"/>
      <c r="AB17" s="3155"/>
      <c r="AC17" s="3165"/>
      <c r="AD17" s="868" t="s">
        <v>1693</v>
      </c>
    </row>
    <row r="18" spans="3:34" ht="16.2">
      <c r="F18" s="861"/>
      <c r="G18" s="860"/>
      <c r="H18" s="854" t="s">
        <v>1869</v>
      </c>
      <c r="I18" s="860"/>
      <c r="K18" s="861"/>
      <c r="L18" s="861"/>
      <c r="M18" s="861"/>
      <c r="N18" s="861"/>
      <c r="O18" s="861"/>
      <c r="P18" s="861"/>
      <c r="Q18" s="861"/>
      <c r="S18" s="861"/>
      <c r="V18" s="861"/>
      <c r="W18" s="861"/>
      <c r="X18" s="861"/>
      <c r="Y18" s="861"/>
      <c r="Z18" s="861"/>
      <c r="AA18" s="861"/>
      <c r="AB18" s="1023" t="s">
        <v>1694</v>
      </c>
    </row>
    <row r="19" spans="3:34" ht="8.1" customHeight="1">
      <c r="F19" s="861"/>
      <c r="G19" s="860"/>
      <c r="H19" s="860"/>
      <c r="I19" s="860"/>
      <c r="K19" s="861"/>
      <c r="L19" s="861"/>
      <c r="M19" s="861"/>
      <c r="N19" s="861"/>
      <c r="O19" s="861"/>
      <c r="P19" s="861"/>
      <c r="Q19" s="861"/>
      <c r="S19" s="861"/>
      <c r="T19" s="861"/>
      <c r="U19" s="861"/>
      <c r="V19" s="861"/>
      <c r="W19" s="861"/>
      <c r="X19" s="861"/>
      <c r="Y19" s="861"/>
      <c r="Z19" s="861"/>
      <c r="AA19" s="861"/>
      <c r="AB19" s="861"/>
      <c r="AC19" s="861"/>
      <c r="AD19" s="861"/>
      <c r="AE19" s="861"/>
    </row>
    <row r="20" spans="3:34" ht="16.2">
      <c r="E20" s="861" t="s">
        <v>1870</v>
      </c>
      <c r="H20" s="861"/>
      <c r="I20" s="861"/>
      <c r="J20" s="861"/>
      <c r="K20" s="861"/>
      <c r="L20" s="861"/>
      <c r="M20" s="861"/>
      <c r="O20" s="869"/>
      <c r="Q20" s="870"/>
      <c r="R20" s="870"/>
      <c r="S20" s="870"/>
      <c r="T20" s="870"/>
      <c r="U20" s="870"/>
      <c r="V20" s="871"/>
      <c r="W20" s="871"/>
    </row>
    <row r="21" spans="3:34" ht="16.350000000000001" customHeight="1" thickBot="1">
      <c r="G21" s="872"/>
      <c r="O21" s="873"/>
      <c r="Q21" s="870"/>
      <c r="R21" s="870"/>
      <c r="S21" s="870"/>
      <c r="T21" s="870"/>
      <c r="U21" s="870"/>
      <c r="V21" s="871"/>
      <c r="W21" s="871"/>
    </row>
    <row r="22" spans="3:34" ht="20.100000000000001" customHeight="1">
      <c r="C22" s="3166" t="s">
        <v>1697</v>
      </c>
      <c r="D22" s="3167"/>
      <c r="E22" s="3167"/>
      <c r="F22" s="5094" t="str">
        <f>入力シート!C10</f>
        <v>○○校区道路改良工事</v>
      </c>
      <c r="G22" s="5095"/>
      <c r="H22" s="5095"/>
      <c r="I22" s="5095"/>
      <c r="J22" s="5095"/>
      <c r="K22" s="5095"/>
      <c r="L22" s="5095"/>
      <c r="M22" s="5095"/>
      <c r="N22" s="5095"/>
      <c r="O22" s="5095"/>
      <c r="P22" s="5095"/>
      <c r="Q22" s="5095"/>
      <c r="R22" s="5095"/>
      <c r="S22" s="5095"/>
      <c r="T22" s="5095"/>
      <c r="U22" s="5095"/>
      <c r="V22" s="5095"/>
      <c r="W22" s="5095"/>
      <c r="X22" s="5095"/>
      <c r="Y22" s="5095"/>
      <c r="Z22" s="5095"/>
      <c r="AA22" s="5095"/>
      <c r="AB22" s="5095"/>
      <c r="AC22" s="5095"/>
      <c r="AD22" s="5095"/>
      <c r="AE22" s="5095"/>
      <c r="AF22" s="5095"/>
      <c r="AG22" s="5095"/>
      <c r="AH22" s="5096"/>
    </row>
    <row r="23" spans="3:34" ht="20.100000000000001" customHeight="1">
      <c r="C23" s="3168"/>
      <c r="D23" s="3169"/>
      <c r="E23" s="3169"/>
      <c r="F23" s="5097"/>
      <c r="G23" s="5098"/>
      <c r="H23" s="5098"/>
      <c r="I23" s="5098"/>
      <c r="J23" s="5098"/>
      <c r="K23" s="5098"/>
      <c r="L23" s="5098"/>
      <c r="M23" s="5098"/>
      <c r="N23" s="5098"/>
      <c r="O23" s="5098"/>
      <c r="P23" s="5098"/>
      <c r="Q23" s="5098"/>
      <c r="R23" s="5098"/>
      <c r="S23" s="5098"/>
      <c r="T23" s="5098"/>
      <c r="U23" s="5098"/>
      <c r="V23" s="5098"/>
      <c r="W23" s="5098"/>
      <c r="X23" s="5098"/>
      <c r="Y23" s="5098"/>
      <c r="Z23" s="5098"/>
      <c r="AA23" s="5098"/>
      <c r="AB23" s="5098"/>
      <c r="AC23" s="5098"/>
      <c r="AD23" s="5098"/>
      <c r="AE23" s="5098"/>
      <c r="AF23" s="5098"/>
      <c r="AG23" s="5098"/>
      <c r="AH23" s="5099"/>
    </row>
    <row r="24" spans="3:34" ht="20.100000000000001" customHeight="1">
      <c r="C24" s="3168"/>
      <c r="D24" s="3169"/>
      <c r="E24" s="3169"/>
      <c r="F24" s="5100"/>
      <c r="G24" s="5101"/>
      <c r="H24" s="5101"/>
      <c r="I24" s="5101"/>
      <c r="J24" s="5101"/>
      <c r="K24" s="5101"/>
      <c r="L24" s="5101"/>
      <c r="M24" s="5101"/>
      <c r="N24" s="5101"/>
      <c r="O24" s="5101"/>
      <c r="P24" s="5101"/>
      <c r="Q24" s="5101"/>
      <c r="R24" s="5101"/>
      <c r="S24" s="5101"/>
      <c r="T24" s="5101"/>
      <c r="U24" s="5101"/>
      <c r="V24" s="5101"/>
      <c r="W24" s="5101"/>
      <c r="X24" s="5101"/>
      <c r="Y24" s="5101"/>
      <c r="Z24" s="5101"/>
      <c r="AA24" s="5101"/>
      <c r="AB24" s="5101"/>
      <c r="AC24" s="5101"/>
      <c r="AD24" s="5101"/>
      <c r="AE24" s="5101"/>
      <c r="AF24" s="5101"/>
      <c r="AG24" s="5101"/>
      <c r="AH24" s="5102"/>
    </row>
    <row r="25" spans="3:34" ht="15.6" customHeight="1">
      <c r="C25" s="3168"/>
      <c r="D25" s="3169"/>
      <c r="E25" s="3169"/>
      <c r="F25" s="5103" t="s">
        <v>1864</v>
      </c>
      <c r="G25" s="5104"/>
      <c r="H25" s="5104"/>
      <c r="I25" s="5107" t="str">
        <f>入力シート!C12&amp;"　地内"</f>
        <v>久留米市○○町　地内</v>
      </c>
      <c r="J25" s="5108"/>
      <c r="K25" s="5108"/>
      <c r="L25" s="5108"/>
      <c r="M25" s="5108"/>
      <c r="N25" s="5108"/>
      <c r="O25" s="5108"/>
      <c r="P25" s="5108"/>
      <c r="Q25" s="5108"/>
      <c r="R25" s="5108"/>
      <c r="S25" s="5108"/>
      <c r="T25" s="5108"/>
      <c r="U25" s="5111" t="s">
        <v>1871</v>
      </c>
      <c r="V25" s="5112"/>
      <c r="W25" s="5113"/>
      <c r="X25" s="5120"/>
      <c r="Y25" s="5121"/>
      <c r="Z25" s="5121"/>
      <c r="AA25" s="5121"/>
      <c r="AB25" s="5124" t="s">
        <v>1675</v>
      </c>
      <c r="AC25" s="5121"/>
      <c r="AD25" s="5121"/>
      <c r="AE25" s="5124" t="s">
        <v>1676</v>
      </c>
      <c r="AF25" s="5121"/>
      <c r="AG25" s="5121"/>
      <c r="AH25" s="5126" t="s">
        <v>1677</v>
      </c>
    </row>
    <row r="26" spans="3:34" ht="15.6" customHeight="1">
      <c r="C26" s="3168"/>
      <c r="D26" s="3169"/>
      <c r="E26" s="3169"/>
      <c r="F26" s="5103"/>
      <c r="G26" s="5104"/>
      <c r="H26" s="5104"/>
      <c r="I26" s="5107"/>
      <c r="J26" s="5108"/>
      <c r="K26" s="5108"/>
      <c r="L26" s="5108"/>
      <c r="M26" s="5108"/>
      <c r="N26" s="5108"/>
      <c r="O26" s="5108"/>
      <c r="P26" s="5108"/>
      <c r="Q26" s="5108"/>
      <c r="R26" s="5108"/>
      <c r="S26" s="5108"/>
      <c r="T26" s="5108"/>
      <c r="U26" s="5114"/>
      <c r="V26" s="5115"/>
      <c r="W26" s="5116"/>
      <c r="X26" s="5120"/>
      <c r="Y26" s="5121"/>
      <c r="Z26" s="5121"/>
      <c r="AA26" s="5121"/>
      <c r="AB26" s="5124"/>
      <c r="AC26" s="5121"/>
      <c r="AD26" s="5121"/>
      <c r="AE26" s="5124"/>
      <c r="AF26" s="5121"/>
      <c r="AG26" s="5121"/>
      <c r="AH26" s="5126"/>
    </row>
    <row r="27" spans="3:34" ht="15.6" customHeight="1" thickBot="1">
      <c r="C27" s="3170"/>
      <c r="D27" s="3171"/>
      <c r="E27" s="3171"/>
      <c r="F27" s="5105"/>
      <c r="G27" s="5106"/>
      <c r="H27" s="5106"/>
      <c r="I27" s="5109"/>
      <c r="J27" s="5110"/>
      <c r="K27" s="5110"/>
      <c r="L27" s="5110"/>
      <c r="M27" s="5110"/>
      <c r="N27" s="5110"/>
      <c r="O27" s="5110"/>
      <c r="P27" s="5110"/>
      <c r="Q27" s="5110"/>
      <c r="R27" s="5110"/>
      <c r="S27" s="5110"/>
      <c r="T27" s="5110"/>
      <c r="U27" s="5117"/>
      <c r="V27" s="5118"/>
      <c r="W27" s="5119"/>
      <c r="X27" s="5122"/>
      <c r="Y27" s="5123"/>
      <c r="Z27" s="5123"/>
      <c r="AA27" s="5123"/>
      <c r="AB27" s="5125"/>
      <c r="AC27" s="5123"/>
      <c r="AD27" s="5123"/>
      <c r="AE27" s="5125"/>
      <c r="AF27" s="5123"/>
      <c r="AG27" s="5123"/>
      <c r="AH27" s="5127"/>
    </row>
    <row r="28" spans="3:34" ht="16.350000000000001" customHeight="1">
      <c r="G28" s="872"/>
      <c r="O28" s="873"/>
      <c r="Q28" s="870"/>
      <c r="R28" s="870"/>
      <c r="S28" s="870"/>
    </row>
    <row r="29" spans="3:34" ht="21.6" customHeight="1" thickBot="1">
      <c r="C29" s="1024" t="s">
        <v>1872</v>
      </c>
      <c r="G29" s="872"/>
      <c r="M29" s="1023" t="s">
        <v>1873</v>
      </c>
      <c r="O29" s="873"/>
      <c r="Q29" s="870"/>
      <c r="R29" s="870"/>
      <c r="S29" s="870"/>
      <c r="T29" s="870"/>
      <c r="U29" s="870"/>
      <c r="V29" s="871"/>
      <c r="W29" s="871"/>
    </row>
    <row r="30" spans="3:34" ht="25.5" customHeight="1">
      <c r="C30" s="5126" t="s">
        <v>1874</v>
      </c>
      <c r="D30" s="5425" t="s">
        <v>1875</v>
      </c>
      <c r="E30" s="5426"/>
      <c r="F30" s="5426"/>
      <c r="G30" s="5426"/>
      <c r="H30" s="5427"/>
      <c r="I30" s="5431"/>
      <c r="J30" s="5431"/>
      <c r="K30" s="5431"/>
      <c r="L30" s="5431"/>
      <c r="M30" s="5431"/>
      <c r="N30" s="5431"/>
      <c r="O30" s="5431"/>
      <c r="P30" s="5431"/>
      <c r="Q30" s="5431"/>
      <c r="R30" s="5431"/>
      <c r="S30" s="5431"/>
      <c r="T30" s="5431"/>
      <c r="U30" s="5423" t="s">
        <v>1876</v>
      </c>
      <c r="V30" s="5434" t="s">
        <v>1877</v>
      </c>
      <c r="W30" s="5423"/>
      <c r="X30" s="5423"/>
      <c r="Y30" s="5423"/>
      <c r="Z30" s="5423"/>
      <c r="AA30" s="5435"/>
      <c r="AB30" s="5435"/>
      <c r="AC30" s="5435"/>
      <c r="AD30" s="5435"/>
      <c r="AE30" s="5435"/>
      <c r="AF30" s="5435"/>
      <c r="AG30" s="5435"/>
      <c r="AH30" s="5437" t="s">
        <v>1876</v>
      </c>
    </row>
    <row r="31" spans="3:34" ht="25.5" customHeight="1">
      <c r="C31" s="5126"/>
      <c r="D31" s="5428"/>
      <c r="E31" s="5429"/>
      <c r="F31" s="5429"/>
      <c r="G31" s="5429"/>
      <c r="H31" s="5430"/>
      <c r="I31" s="5432"/>
      <c r="J31" s="5432"/>
      <c r="K31" s="5432"/>
      <c r="L31" s="5432"/>
      <c r="M31" s="5432"/>
      <c r="N31" s="5432"/>
      <c r="O31" s="5432"/>
      <c r="P31" s="5432"/>
      <c r="Q31" s="5432"/>
      <c r="R31" s="5432"/>
      <c r="S31" s="5432"/>
      <c r="T31" s="5432"/>
      <c r="U31" s="5433"/>
      <c r="V31" s="5433"/>
      <c r="W31" s="5433"/>
      <c r="X31" s="5433"/>
      <c r="Y31" s="5433"/>
      <c r="Z31" s="5433"/>
      <c r="AA31" s="5436"/>
      <c r="AB31" s="5436"/>
      <c r="AC31" s="5436"/>
      <c r="AD31" s="5436"/>
      <c r="AE31" s="5436"/>
      <c r="AF31" s="5436"/>
      <c r="AG31" s="5436"/>
      <c r="AH31" s="5438"/>
    </row>
    <row r="32" spans="3:34" ht="25.5" customHeight="1">
      <c r="C32" s="5126" t="s">
        <v>1711</v>
      </c>
      <c r="D32" s="5441" t="s">
        <v>1878</v>
      </c>
      <c r="E32" s="5429"/>
      <c r="F32" s="5429"/>
      <c r="G32" s="5429"/>
      <c r="H32" s="5430"/>
      <c r="I32" s="5432"/>
      <c r="J32" s="5432"/>
      <c r="K32" s="5432"/>
      <c r="L32" s="5432"/>
      <c r="M32" s="5432"/>
      <c r="N32" s="5432"/>
      <c r="O32" s="5432"/>
      <c r="P32" s="5432"/>
      <c r="Q32" s="5432"/>
      <c r="R32" s="5432"/>
      <c r="S32" s="5432"/>
      <c r="T32" s="5432"/>
      <c r="U32" s="5433" t="s">
        <v>1876</v>
      </c>
      <c r="V32" s="5442" t="s">
        <v>1879</v>
      </c>
      <c r="W32" s="5442"/>
      <c r="X32" s="5442"/>
      <c r="Y32" s="5442"/>
      <c r="Z32" s="5442"/>
      <c r="AA32" s="5442"/>
      <c r="AB32" s="5442"/>
      <c r="AC32" s="5442"/>
      <c r="AD32" s="5442"/>
      <c r="AE32" s="5442"/>
      <c r="AF32" s="5442"/>
      <c r="AG32" s="5442"/>
      <c r="AH32" s="5443"/>
    </row>
    <row r="33" spans="3:34" ht="25.5" customHeight="1">
      <c r="C33" s="5126"/>
      <c r="D33" s="5428"/>
      <c r="E33" s="5429"/>
      <c r="F33" s="5429"/>
      <c r="G33" s="5429"/>
      <c r="H33" s="5430"/>
      <c r="I33" s="5432"/>
      <c r="J33" s="5432"/>
      <c r="K33" s="5432"/>
      <c r="L33" s="5432"/>
      <c r="M33" s="5432"/>
      <c r="N33" s="5432"/>
      <c r="O33" s="5432"/>
      <c r="P33" s="5432"/>
      <c r="Q33" s="5432"/>
      <c r="R33" s="5432"/>
      <c r="S33" s="5432"/>
      <c r="T33" s="5432"/>
      <c r="U33" s="5433"/>
      <c r="V33" s="5442"/>
      <c r="W33" s="5442"/>
      <c r="X33" s="5442"/>
      <c r="Y33" s="5442"/>
      <c r="Z33" s="5442"/>
      <c r="AA33" s="5442"/>
      <c r="AB33" s="5442"/>
      <c r="AC33" s="5442"/>
      <c r="AD33" s="5442"/>
      <c r="AE33" s="5442"/>
      <c r="AF33" s="5442"/>
      <c r="AG33" s="5442"/>
      <c r="AH33" s="5443"/>
    </row>
    <row r="34" spans="3:34" ht="25.5" customHeight="1">
      <c r="C34" s="5126" t="s">
        <v>1722</v>
      </c>
      <c r="D34" s="5441" t="s">
        <v>1880</v>
      </c>
      <c r="E34" s="5444"/>
      <c r="F34" s="5444"/>
      <c r="G34" s="5444"/>
      <c r="H34" s="5445"/>
      <c r="I34" s="5432"/>
      <c r="J34" s="5432"/>
      <c r="K34" s="5432"/>
      <c r="L34" s="5432"/>
      <c r="M34" s="5432"/>
      <c r="N34" s="5432"/>
      <c r="O34" s="5432"/>
      <c r="P34" s="5432"/>
      <c r="Q34" s="5432"/>
      <c r="R34" s="5432"/>
      <c r="S34" s="5432"/>
      <c r="T34" s="5432"/>
      <c r="U34" s="5433" t="s">
        <v>1876</v>
      </c>
      <c r="V34" s="5450" t="s">
        <v>1881</v>
      </c>
      <c r="W34" s="5433"/>
      <c r="X34" s="5433"/>
      <c r="Y34" s="5433"/>
      <c r="Z34" s="5433"/>
      <c r="AA34" s="5436"/>
      <c r="AB34" s="5436"/>
      <c r="AC34" s="5436"/>
      <c r="AD34" s="5436"/>
      <c r="AE34" s="5436"/>
      <c r="AF34" s="5436"/>
      <c r="AG34" s="5436"/>
      <c r="AH34" s="5438" t="s">
        <v>1876</v>
      </c>
    </row>
    <row r="35" spans="3:34" ht="25.5" customHeight="1" thickBot="1">
      <c r="C35" s="5126"/>
      <c r="D35" s="5446"/>
      <c r="E35" s="5447"/>
      <c r="F35" s="5447"/>
      <c r="G35" s="5447"/>
      <c r="H35" s="5448"/>
      <c r="I35" s="5449"/>
      <c r="J35" s="5449"/>
      <c r="K35" s="5449"/>
      <c r="L35" s="5449"/>
      <c r="M35" s="5449"/>
      <c r="N35" s="5449"/>
      <c r="O35" s="5449"/>
      <c r="P35" s="5449"/>
      <c r="Q35" s="5449"/>
      <c r="R35" s="5449"/>
      <c r="S35" s="5449"/>
      <c r="T35" s="5449"/>
      <c r="U35" s="5424"/>
      <c r="V35" s="5424"/>
      <c r="W35" s="5424"/>
      <c r="X35" s="5424"/>
      <c r="Y35" s="5424"/>
      <c r="Z35" s="5424"/>
      <c r="AA35" s="5439"/>
      <c r="AB35" s="5439"/>
      <c r="AC35" s="5439"/>
      <c r="AD35" s="5439"/>
      <c r="AE35" s="5439"/>
      <c r="AF35" s="5439"/>
      <c r="AG35" s="5439"/>
      <c r="AH35" s="5440"/>
    </row>
    <row r="36" spans="3:34" ht="13.35" customHeight="1" thickBot="1">
      <c r="G36" s="872"/>
      <c r="O36" s="873"/>
      <c r="Q36" s="870"/>
      <c r="R36" s="870"/>
      <c r="S36" s="870"/>
      <c r="T36" s="870"/>
      <c r="U36" s="870"/>
      <c r="V36" s="871"/>
      <c r="W36" s="871"/>
    </row>
    <row r="37" spans="3:34" ht="25.5" customHeight="1">
      <c r="C37" s="5126" t="s">
        <v>1882</v>
      </c>
      <c r="D37" s="5451" t="s">
        <v>1883</v>
      </c>
      <c r="E37" s="5452"/>
      <c r="F37" s="5452"/>
      <c r="G37" s="5452"/>
      <c r="H37" s="5453"/>
      <c r="I37" s="5431"/>
      <c r="J37" s="5431"/>
      <c r="K37" s="5431"/>
      <c r="L37" s="5431"/>
      <c r="M37" s="5431"/>
      <c r="N37" s="5431"/>
      <c r="O37" s="5431"/>
      <c r="P37" s="5431"/>
      <c r="Q37" s="5431"/>
      <c r="R37" s="5431"/>
      <c r="S37" s="5431"/>
      <c r="T37" s="5431"/>
      <c r="U37" s="5423" t="s">
        <v>1876</v>
      </c>
      <c r="V37" s="5434" t="s">
        <v>1881</v>
      </c>
      <c r="W37" s="5423"/>
      <c r="X37" s="5423"/>
      <c r="Y37" s="5423"/>
      <c r="Z37" s="5423"/>
      <c r="AA37" s="5435"/>
      <c r="AB37" s="5435"/>
      <c r="AC37" s="5435"/>
      <c r="AD37" s="5435"/>
      <c r="AE37" s="5435"/>
      <c r="AF37" s="5435"/>
      <c r="AG37" s="5435"/>
      <c r="AH37" s="5437" t="s">
        <v>1876</v>
      </c>
    </row>
    <row r="38" spans="3:34" ht="25.5" customHeight="1" thickBot="1">
      <c r="C38" s="5126"/>
      <c r="D38" s="5454"/>
      <c r="E38" s="5455"/>
      <c r="F38" s="5455"/>
      <c r="G38" s="5455"/>
      <c r="H38" s="5456"/>
      <c r="I38" s="5449"/>
      <c r="J38" s="5449"/>
      <c r="K38" s="5449"/>
      <c r="L38" s="5449"/>
      <c r="M38" s="5449"/>
      <c r="N38" s="5449"/>
      <c r="O38" s="5449"/>
      <c r="P38" s="5449"/>
      <c r="Q38" s="5449"/>
      <c r="R38" s="5449"/>
      <c r="S38" s="5449"/>
      <c r="T38" s="5449"/>
      <c r="U38" s="5424"/>
      <c r="V38" s="5424"/>
      <c r="W38" s="5424"/>
      <c r="X38" s="5424"/>
      <c r="Y38" s="5424"/>
      <c r="Z38" s="5424"/>
      <c r="AA38" s="5439"/>
      <c r="AB38" s="5439"/>
      <c r="AC38" s="5439"/>
      <c r="AD38" s="5439"/>
      <c r="AE38" s="5439"/>
      <c r="AF38" s="5439"/>
      <c r="AG38" s="5439"/>
      <c r="AH38" s="5440"/>
    </row>
    <row r="39" spans="3:34" ht="13.2">
      <c r="D39" s="873" t="s">
        <v>1884</v>
      </c>
      <c r="E39" s="1025"/>
      <c r="F39" s="1025"/>
      <c r="G39" s="1025"/>
      <c r="H39" s="1025"/>
      <c r="U39" s="1026"/>
      <c r="V39" s="1026"/>
      <c r="W39" s="1026"/>
      <c r="X39" s="1026"/>
      <c r="Y39" s="1026"/>
      <c r="Z39" s="1026"/>
      <c r="AA39" s="1025"/>
      <c r="AB39" s="1025"/>
      <c r="AC39" s="1025"/>
      <c r="AD39" s="1025"/>
      <c r="AE39" s="1025"/>
      <c r="AF39" s="1025"/>
      <c r="AG39" s="1025"/>
      <c r="AH39" s="1026"/>
    </row>
    <row r="40" spans="3:34" ht="16.350000000000001" customHeight="1" thickBot="1">
      <c r="G40" s="872"/>
      <c r="O40" s="873"/>
      <c r="Q40" s="870"/>
      <c r="R40" s="870"/>
      <c r="S40" s="870"/>
      <c r="T40" s="870"/>
      <c r="U40" s="870"/>
      <c r="V40" s="871"/>
      <c r="W40" s="871"/>
    </row>
    <row r="41" spans="3:34" ht="26.85" customHeight="1">
      <c r="C41" s="3181" t="s">
        <v>1700</v>
      </c>
      <c r="D41" s="3184" t="s">
        <v>1701</v>
      </c>
      <c r="E41" s="3185"/>
      <c r="F41" s="3185"/>
      <c r="G41" s="3185"/>
      <c r="H41" s="3185"/>
      <c r="I41" s="3185"/>
      <c r="J41" s="3185"/>
      <c r="K41" s="3186"/>
      <c r="L41" s="3184" t="s">
        <v>1702</v>
      </c>
      <c r="M41" s="3185"/>
      <c r="N41" s="3185"/>
      <c r="O41" s="3185"/>
      <c r="P41" s="3185"/>
      <c r="Q41" s="3185"/>
      <c r="R41" s="3185"/>
      <c r="S41" s="3186"/>
      <c r="T41" s="3184" t="s">
        <v>1703</v>
      </c>
      <c r="U41" s="3185"/>
      <c r="V41" s="3185"/>
      <c r="W41" s="3185"/>
      <c r="X41" s="3185"/>
      <c r="Y41" s="3185"/>
      <c r="Z41" s="3185"/>
      <c r="AA41" s="3186"/>
      <c r="AB41" s="3184" t="s">
        <v>1704</v>
      </c>
      <c r="AC41" s="3185"/>
      <c r="AD41" s="3185"/>
      <c r="AE41" s="3185"/>
      <c r="AF41" s="3185"/>
      <c r="AG41" s="3185"/>
      <c r="AH41" s="3186"/>
    </row>
    <row r="42" spans="3:34" ht="48" customHeight="1" thickBot="1">
      <c r="C42" s="3182"/>
      <c r="D42" s="3187"/>
      <c r="E42" s="3188"/>
      <c r="F42" s="3188"/>
      <c r="G42" s="3188"/>
      <c r="H42" s="3188"/>
      <c r="I42" s="3188"/>
      <c r="J42" s="3188"/>
      <c r="K42" s="3189"/>
      <c r="L42" s="3187"/>
      <c r="M42" s="3188"/>
      <c r="N42" s="3188"/>
      <c r="O42" s="3188"/>
      <c r="P42" s="3188"/>
      <c r="Q42" s="3188"/>
      <c r="R42" s="3188"/>
      <c r="S42" s="3189"/>
      <c r="T42" s="3205" t="s">
        <v>1705</v>
      </c>
      <c r="U42" s="3206"/>
      <c r="V42" s="3206"/>
      <c r="W42" s="3206"/>
      <c r="X42" s="3206"/>
      <c r="Y42" s="3206"/>
      <c r="Z42" s="3206"/>
      <c r="AA42" s="3207"/>
      <c r="AB42" s="880"/>
      <c r="AC42" s="881"/>
      <c r="AD42" s="882"/>
      <c r="AE42" s="882"/>
      <c r="AF42" s="882"/>
      <c r="AG42" s="882"/>
      <c r="AH42" s="883"/>
    </row>
    <row r="43" spans="3:34" ht="28.5" customHeight="1">
      <c r="C43" s="3182"/>
      <c r="D43" s="3190" t="s">
        <v>1706</v>
      </c>
      <c r="E43" s="3191"/>
      <c r="F43" s="3191"/>
      <c r="G43" s="3191"/>
      <c r="H43" s="3191"/>
      <c r="I43" s="3192"/>
      <c r="J43" s="884"/>
      <c r="K43" s="885"/>
      <c r="L43" s="885"/>
      <c r="M43" s="885"/>
      <c r="N43" s="885"/>
      <c r="O43" s="885"/>
      <c r="P43" s="885"/>
      <c r="Q43" s="885"/>
      <c r="R43" s="885"/>
      <c r="S43" s="885"/>
      <c r="T43" s="885"/>
      <c r="U43" s="885"/>
      <c r="V43" s="885"/>
      <c r="W43" s="885"/>
      <c r="X43" s="885"/>
      <c r="Y43" s="885"/>
      <c r="Z43" s="885"/>
      <c r="AA43" s="885"/>
      <c r="AB43" s="885"/>
      <c r="AC43" s="885"/>
      <c r="AD43" s="885"/>
      <c r="AE43" s="885"/>
      <c r="AF43" s="885"/>
      <c r="AG43" s="885"/>
      <c r="AH43" s="886"/>
    </row>
    <row r="44" spans="3:34" ht="28.5" customHeight="1">
      <c r="C44" s="3182"/>
      <c r="D44" s="3193"/>
      <c r="E44" s="3194"/>
      <c r="F44" s="3194"/>
      <c r="G44" s="3194"/>
      <c r="H44" s="3194"/>
      <c r="I44" s="3195"/>
      <c r="J44" s="887"/>
      <c r="K44" s="888"/>
      <c r="L44" s="888"/>
      <c r="M44" s="889"/>
      <c r="N44" s="890"/>
      <c r="O44" s="890"/>
      <c r="P44" s="890"/>
      <c r="Q44" s="890"/>
      <c r="R44" s="890"/>
      <c r="S44" s="890"/>
      <c r="T44" s="890"/>
      <c r="U44" s="890"/>
      <c r="V44" s="890"/>
      <c r="W44" s="891"/>
      <c r="X44" s="892"/>
      <c r="Y44" s="890"/>
      <c r="Z44" s="890"/>
      <c r="AA44" s="890"/>
      <c r="AB44" s="890"/>
      <c r="AC44" s="891"/>
      <c r="AD44" s="892"/>
      <c r="AE44" s="893"/>
      <c r="AF44" s="890"/>
      <c r="AG44" s="890"/>
      <c r="AH44" s="894"/>
    </row>
    <row r="45" spans="3:34" ht="56.1" customHeight="1" thickBot="1">
      <c r="C45" s="3183"/>
      <c r="D45" s="3158" t="s">
        <v>1707</v>
      </c>
      <c r="E45" s="3159"/>
      <c r="F45" s="3159"/>
      <c r="G45" s="3159"/>
      <c r="H45" s="3159"/>
      <c r="I45" s="3160"/>
      <c r="J45" s="3161"/>
      <c r="K45" s="3162"/>
      <c r="L45" s="3162"/>
      <c r="M45" s="3162"/>
      <c r="N45" s="3162"/>
      <c r="O45" s="3162"/>
      <c r="P45" s="3162"/>
      <c r="Q45" s="3162"/>
      <c r="R45" s="3162"/>
      <c r="S45" s="3162"/>
      <c r="T45" s="3162"/>
      <c r="U45" s="3162"/>
      <c r="V45" s="3162"/>
      <c r="W45" s="3162"/>
      <c r="X45" s="3162"/>
      <c r="Y45" s="3162"/>
      <c r="Z45" s="3162"/>
      <c r="AA45" s="3162"/>
      <c r="AB45" s="3162"/>
      <c r="AC45" s="3162"/>
      <c r="AD45" s="3162"/>
      <c r="AE45" s="3162"/>
      <c r="AF45" s="3162"/>
      <c r="AG45" s="3162"/>
      <c r="AH45" s="3163"/>
    </row>
    <row r="46" spans="3:34" ht="17.850000000000001" customHeight="1" thickBot="1">
      <c r="C46" s="3164" t="s">
        <v>1708</v>
      </c>
      <c r="D46" s="3164"/>
      <c r="E46" s="874" t="s">
        <v>1709</v>
      </c>
      <c r="F46" s="870" t="s">
        <v>1710</v>
      </c>
      <c r="G46" s="870"/>
      <c r="H46" s="870"/>
      <c r="I46" s="870"/>
      <c r="J46" s="870"/>
      <c r="K46" s="870"/>
      <c r="L46" s="870"/>
      <c r="M46" s="870"/>
      <c r="N46" s="870"/>
      <c r="O46" s="870"/>
      <c r="P46" s="870"/>
      <c r="Q46" s="870"/>
      <c r="R46" s="870"/>
      <c r="S46" s="870"/>
      <c r="T46" s="870"/>
      <c r="U46" s="870"/>
      <c r="V46" s="870"/>
      <c r="W46" s="870"/>
      <c r="X46" s="870"/>
      <c r="Y46" s="870"/>
      <c r="Z46" s="870"/>
      <c r="AA46" s="870"/>
      <c r="AB46" s="875"/>
      <c r="AC46" s="875"/>
      <c r="AD46" s="875"/>
      <c r="AE46" s="875"/>
      <c r="AF46" s="875"/>
    </row>
    <row r="47" spans="3:34" ht="17.850000000000001" customHeight="1" thickBot="1">
      <c r="C47" s="870"/>
      <c r="D47" s="870"/>
      <c r="E47" s="874" t="s">
        <v>1711</v>
      </c>
      <c r="F47" s="870" t="s">
        <v>1712</v>
      </c>
      <c r="G47" s="870"/>
      <c r="H47" s="870"/>
      <c r="I47" s="870"/>
      <c r="J47" s="870"/>
      <c r="K47" s="876" t="s">
        <v>1713</v>
      </c>
      <c r="L47" s="877" t="s">
        <v>1714</v>
      </c>
      <c r="M47" s="877" t="s">
        <v>1715</v>
      </c>
      <c r="N47" s="877" t="s">
        <v>1716</v>
      </c>
      <c r="O47" s="877" t="s">
        <v>1717</v>
      </c>
      <c r="P47" s="877" t="s">
        <v>1713</v>
      </c>
      <c r="Q47" s="878" t="s">
        <v>1718</v>
      </c>
      <c r="R47" s="877" t="s">
        <v>1719</v>
      </c>
      <c r="S47" s="879" t="s">
        <v>1720</v>
      </c>
      <c r="T47" s="870"/>
      <c r="U47" s="870" t="s">
        <v>1721</v>
      </c>
      <c r="V47" s="870"/>
      <c r="W47" s="870"/>
      <c r="X47" s="870"/>
      <c r="Y47" s="870"/>
      <c r="Z47" s="870"/>
      <c r="AA47" s="870"/>
    </row>
    <row r="48" spans="3:34" ht="17.850000000000001" customHeight="1">
      <c r="C48" s="870"/>
      <c r="D48" s="870"/>
      <c r="E48" s="874" t="s">
        <v>1722</v>
      </c>
      <c r="F48" s="870" t="s">
        <v>1723</v>
      </c>
      <c r="G48" s="870"/>
      <c r="H48" s="870"/>
      <c r="I48" s="870"/>
      <c r="J48" s="870"/>
      <c r="K48" s="870"/>
      <c r="L48" s="870"/>
      <c r="M48" s="870"/>
      <c r="N48" s="870"/>
      <c r="O48" s="870"/>
      <c r="P48" s="870"/>
      <c r="Q48" s="870"/>
      <c r="R48" s="870"/>
      <c r="S48" s="870"/>
      <c r="T48" s="870"/>
      <c r="U48" s="870"/>
      <c r="V48" s="870"/>
      <c r="W48" s="870"/>
      <c r="X48" s="870"/>
      <c r="Y48" s="870"/>
      <c r="Z48" s="870"/>
      <c r="AA48" s="870"/>
    </row>
    <row r="49" ht="3.6" customHeight="1"/>
  </sheetData>
  <mergeCells count="92">
    <mergeCell ref="AH34:AH35"/>
    <mergeCell ref="V37:Z38"/>
    <mergeCell ref="J45:AH45"/>
    <mergeCell ref="C46:D46"/>
    <mergeCell ref="S8:AH8"/>
    <mergeCell ref="S9:AH9"/>
    <mergeCell ref="C41:C45"/>
    <mergeCell ref="D41:K41"/>
    <mergeCell ref="L41:S41"/>
    <mergeCell ref="T41:AA41"/>
    <mergeCell ref="AB41:AH41"/>
    <mergeCell ref="D42:K42"/>
    <mergeCell ref="L42:S42"/>
    <mergeCell ref="T42:AA42"/>
    <mergeCell ref="D43:I44"/>
    <mergeCell ref="D45:I45"/>
    <mergeCell ref="AA34:AG35"/>
    <mergeCell ref="AA37:AG38"/>
    <mergeCell ref="AH37:AH38"/>
    <mergeCell ref="C32:C33"/>
    <mergeCell ref="D32:H33"/>
    <mergeCell ref="I32:T33"/>
    <mergeCell ref="U32:U33"/>
    <mergeCell ref="V32:AH33"/>
    <mergeCell ref="C34:C35"/>
    <mergeCell ref="D34:H35"/>
    <mergeCell ref="I34:T35"/>
    <mergeCell ref="U34:U35"/>
    <mergeCell ref="V34:Z35"/>
    <mergeCell ref="C37:C38"/>
    <mergeCell ref="D37:H38"/>
    <mergeCell ref="I37:T38"/>
    <mergeCell ref="U37:U38"/>
    <mergeCell ref="AH25:AH27"/>
    <mergeCell ref="C30:C31"/>
    <mergeCell ref="D30:H31"/>
    <mergeCell ref="I30:T31"/>
    <mergeCell ref="U30:U31"/>
    <mergeCell ref="V30:Z31"/>
    <mergeCell ref="AA30:AG31"/>
    <mergeCell ref="AH30:AH31"/>
    <mergeCell ref="C22:E27"/>
    <mergeCell ref="F22:AH24"/>
    <mergeCell ref="F25:H27"/>
    <mergeCell ref="I25:T27"/>
    <mergeCell ref="U25:W27"/>
    <mergeCell ref="X25:AA27"/>
    <mergeCell ref="AB25:AB27"/>
    <mergeCell ref="AF25:AG27"/>
    <mergeCell ref="R17:S17"/>
    <mergeCell ref="T17:U17"/>
    <mergeCell ref="V17:W17"/>
    <mergeCell ref="X17:Y17"/>
    <mergeCell ref="Z17:AA17"/>
    <mergeCell ref="AB17:AC17"/>
    <mergeCell ref="V16:W16"/>
    <mergeCell ref="X16:Y16"/>
    <mergeCell ref="Z16:AA16"/>
    <mergeCell ref="AB16:AC16"/>
    <mergeCell ref="AE25:AE27"/>
    <mergeCell ref="AC25:AD27"/>
    <mergeCell ref="C13:P13"/>
    <mergeCell ref="Q13:T13"/>
    <mergeCell ref="C14:Q14"/>
    <mergeCell ref="C16:G17"/>
    <mergeCell ref="H16:I16"/>
    <mergeCell ref="J16:K16"/>
    <mergeCell ref="L16:M16"/>
    <mergeCell ref="N16:O16"/>
    <mergeCell ref="P16:Q16"/>
    <mergeCell ref="R16:S16"/>
    <mergeCell ref="H17:I17"/>
    <mergeCell ref="J17:K17"/>
    <mergeCell ref="L17:M17"/>
    <mergeCell ref="N17:O17"/>
    <mergeCell ref="P17:Q17"/>
    <mergeCell ref="T16:U16"/>
    <mergeCell ref="C5:L5"/>
    <mergeCell ref="O6:R7"/>
    <mergeCell ref="S6:AH7"/>
    <mergeCell ref="O8:R9"/>
    <mergeCell ref="O10:R11"/>
    <mergeCell ref="S10:AH11"/>
    <mergeCell ref="C1:AG1"/>
    <mergeCell ref="C3:D3"/>
    <mergeCell ref="E3:G3"/>
    <mergeCell ref="H3:I3"/>
    <mergeCell ref="J3:L3"/>
    <mergeCell ref="V3:X3"/>
    <mergeCell ref="Y3:AA3"/>
    <mergeCell ref="AC3:AD3"/>
    <mergeCell ref="AF3:AG3"/>
  </mergeCells>
  <phoneticPr fontId="18"/>
  <printOptions horizontalCentered="1" verticalCentered="1"/>
  <pageMargins left="0.59055118110236227" right="0.19685039370078741" top="0.6692913385826772" bottom="0.19685039370078741" header="0" footer="0"/>
  <pageSetup paperSize="9" scale="76" fitToWidth="0" orientation="portrait" blackAndWhite="1" r:id="rId1"/>
  <headerFooter>
    <oddHeader>&amp;R&amp;"-,太字"&amp;14【工事等完了払用】</oddHeader>
  </headerFooter>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55E87-2704-4DC5-A3F2-BF990987EBF8}">
  <dimension ref="A3:T64"/>
  <sheetViews>
    <sheetView showGridLines="0" view="pageBreakPreview" zoomScaleNormal="130" zoomScaleSheetLayoutView="100" workbookViewId="0">
      <selection activeCell="K7" sqref="K7"/>
    </sheetView>
  </sheetViews>
  <sheetFormatPr defaultColWidth="9" defaultRowHeight="13.2"/>
  <cols>
    <col min="1" max="21" width="5.77734375" style="1535" customWidth="1"/>
    <col min="22" max="16384" width="9" style="1535"/>
  </cols>
  <sheetData>
    <row r="3" spans="1:17">
      <c r="K3" s="2208" t="s">
        <v>2419</v>
      </c>
      <c r="L3" s="5418" t="s">
        <v>561</v>
      </c>
      <c r="M3" s="5418"/>
      <c r="N3" s="5418"/>
      <c r="O3" s="1536"/>
      <c r="P3" s="1536"/>
      <c r="Q3" s="1536"/>
    </row>
    <row r="7" spans="1:17">
      <c r="A7" s="1537"/>
    </row>
    <row r="8" spans="1:17">
      <c r="A8" s="1538"/>
      <c r="B8" s="5459" t="str">
        <f>入力シート!C5&amp;"　殿"</f>
        <v>久留米市長　殿</v>
      </c>
      <c r="C8" s="5459"/>
      <c r="D8" s="5459"/>
      <c r="E8" s="5459"/>
      <c r="F8" s="5459"/>
      <c r="G8" s="1538"/>
    </row>
    <row r="10" spans="1:17">
      <c r="H10" s="1535" t="s">
        <v>2342</v>
      </c>
      <c r="J10" s="1535" t="s">
        <v>1179</v>
      </c>
      <c r="K10" s="4793" t="str">
        <f>入力シート!C25</f>
        <v>久留米市〇〇町１２３</v>
      </c>
      <c r="L10" s="4794"/>
      <c r="M10" s="4794"/>
      <c r="N10" s="4794"/>
    </row>
    <row r="11" spans="1:17">
      <c r="K11" s="4794"/>
      <c r="L11" s="4794"/>
      <c r="M11" s="4794"/>
      <c r="N11" s="4794"/>
    </row>
    <row r="12" spans="1:17">
      <c r="J12" s="1535" t="s">
        <v>1169</v>
      </c>
      <c r="K12" s="4801" t="str">
        <f>入力シート!C26</f>
        <v>(株）○○○○建設</v>
      </c>
      <c r="L12" s="4802"/>
      <c r="M12" s="4802"/>
      <c r="N12" s="4802"/>
    </row>
    <row r="13" spans="1:17">
      <c r="K13" s="4801" t="str">
        <f>入力シート!C27</f>
        <v>代表取締役　久留米一郎</v>
      </c>
      <c r="L13" s="4802"/>
      <c r="M13" s="4802"/>
      <c r="N13" s="147"/>
    </row>
    <row r="16" spans="1:17" ht="19.2" customHeight="1">
      <c r="C16" s="5417" t="s">
        <v>2420</v>
      </c>
      <c r="D16" s="5417"/>
      <c r="E16" s="5417"/>
      <c r="F16" s="5417"/>
      <c r="G16" s="5417"/>
      <c r="H16" s="5417"/>
      <c r="I16" s="5417"/>
      <c r="J16" s="5417"/>
      <c r="K16" s="5417"/>
      <c r="L16" s="5417"/>
      <c r="M16" s="5417"/>
    </row>
    <row r="20" spans="2:18">
      <c r="B20" s="1535" t="s">
        <v>2421</v>
      </c>
    </row>
    <row r="22" spans="2:18">
      <c r="B22" s="5458" t="s">
        <v>2422</v>
      </c>
      <c r="C22" s="5458"/>
      <c r="D22" s="5458"/>
      <c r="E22" s="5458"/>
      <c r="F22" s="5458"/>
      <c r="G22" s="5458"/>
      <c r="H22" s="5458"/>
      <c r="I22" s="5458"/>
      <c r="J22" s="5458"/>
      <c r="K22" s="5458"/>
      <c r="L22" s="5458"/>
      <c r="M22" s="5458"/>
      <c r="N22" s="5458"/>
    </row>
    <row r="24" spans="2:18" ht="16.5" customHeight="1"/>
    <row r="25" spans="2:18" ht="21" customHeight="1">
      <c r="B25" s="5413" t="s">
        <v>2277</v>
      </c>
      <c r="C25" s="5413"/>
      <c r="D25" s="5413"/>
      <c r="E25" s="5415" t="str">
        <f>入力シート!C10</f>
        <v>○○校区道路改良工事</v>
      </c>
      <c r="F25" s="5415"/>
      <c r="G25" s="5415"/>
      <c r="H25" s="5415"/>
      <c r="I25" s="5415"/>
      <c r="J25" s="5415"/>
      <c r="K25" s="5415"/>
      <c r="L25" s="5415"/>
      <c r="M25" s="5415"/>
      <c r="N25" s="5415"/>
    </row>
    <row r="26" spans="2:18" ht="21" customHeight="1">
      <c r="B26" s="5413" t="s">
        <v>2346</v>
      </c>
      <c r="C26" s="5413"/>
      <c r="D26" s="5413"/>
      <c r="E26" s="3301">
        <f>入力シート!C14</f>
        <v>46114</v>
      </c>
      <c r="F26" s="3302"/>
      <c r="G26" s="3302"/>
      <c r="H26" s="8" t="s">
        <v>1003</v>
      </c>
      <c r="I26" s="3302">
        <f>入力シート!C15</f>
        <v>46295</v>
      </c>
      <c r="J26" s="3302"/>
      <c r="K26" s="3302"/>
      <c r="L26" s="111" t="s">
        <v>254</v>
      </c>
      <c r="M26" s="111"/>
      <c r="N26" s="1539"/>
    </row>
    <row r="27" spans="2:18" ht="21" customHeight="1">
      <c r="B27" s="5413" t="s">
        <v>2423</v>
      </c>
      <c r="C27" s="5413"/>
      <c r="D27" s="5413"/>
      <c r="E27" s="5415" t="str">
        <f>入力シート!C12</f>
        <v>久留米市○○町</v>
      </c>
      <c r="F27" s="5415"/>
      <c r="G27" s="5415"/>
      <c r="H27" s="5415"/>
      <c r="I27" s="5415"/>
      <c r="J27" s="5415"/>
      <c r="K27" s="5415"/>
      <c r="L27" s="5415"/>
      <c r="M27" s="5416"/>
      <c r="N27" s="5416"/>
      <c r="R27" s="1535" t="s">
        <v>2425</v>
      </c>
    </row>
    <row r="28" spans="2:18" ht="21" customHeight="1">
      <c r="B28" s="5413" t="s">
        <v>2342</v>
      </c>
      <c r="C28" s="5413"/>
      <c r="D28" s="5413"/>
      <c r="E28" s="5415" t="str">
        <f>入力シート!C26</f>
        <v>(株）○○○○建設</v>
      </c>
      <c r="F28" s="5415"/>
      <c r="G28" s="5415"/>
      <c r="H28" s="5415"/>
      <c r="I28" s="5415"/>
      <c r="J28" s="5415"/>
      <c r="K28" s="5415"/>
      <c r="L28" s="5415"/>
      <c r="M28" s="5416"/>
      <c r="N28" s="5416"/>
      <c r="R28" s="1535" t="s">
        <v>2427</v>
      </c>
    </row>
    <row r="29" spans="2:18" ht="21" customHeight="1">
      <c r="B29" s="5413" t="s">
        <v>2424</v>
      </c>
      <c r="C29" s="5413"/>
      <c r="D29" s="5413"/>
      <c r="E29" s="5460" t="s">
        <v>2426</v>
      </c>
      <c r="F29" s="5460"/>
      <c r="G29" s="5460"/>
      <c r="H29" s="5460"/>
      <c r="I29" s="5460"/>
      <c r="J29" s="5460"/>
      <c r="K29" s="5460"/>
      <c r="L29" s="5460"/>
      <c r="M29" s="5460"/>
      <c r="N29" s="5460"/>
      <c r="R29" s="1535" t="s">
        <v>2428</v>
      </c>
    </row>
    <row r="30" spans="2:18" ht="16.5" customHeight="1"/>
    <row r="31" spans="2:18" ht="16.5" customHeight="1"/>
    <row r="32" spans="2:18" ht="16.5" customHeight="1"/>
    <row r="33" spans="3:20" ht="16.5" customHeight="1"/>
    <row r="34" spans="3:20" ht="16.5" customHeight="1"/>
    <row r="35" spans="3:20" ht="16.5" customHeight="1"/>
    <row r="36" spans="3:20" ht="16.5" customHeight="1"/>
    <row r="37" spans="3:20" ht="16.5" customHeight="1">
      <c r="T37" s="1540"/>
    </row>
    <row r="38" spans="3:20" ht="16.5" customHeight="1">
      <c r="T38" s="1540"/>
    </row>
    <row r="39" spans="3:20" ht="16.5" customHeight="1">
      <c r="T39" s="1540"/>
    </row>
    <row r="40" spans="3:20" ht="16.5" customHeight="1">
      <c r="T40" s="1540"/>
    </row>
    <row r="41" spans="3:20" ht="16.5" customHeight="1">
      <c r="T41" s="1540"/>
    </row>
    <row r="42" spans="3:20" ht="16.5" customHeight="1">
      <c r="C42" s="1540"/>
    </row>
    <row r="43" spans="3:20" ht="16.5" customHeight="1">
      <c r="C43" s="1540"/>
    </row>
    <row r="44" spans="3:20" ht="16.5" customHeight="1">
      <c r="C44" s="1540"/>
    </row>
    <row r="45" spans="3:20" ht="16.5" customHeight="1">
      <c r="C45" s="1540"/>
    </row>
    <row r="46" spans="3:20" ht="16.5" customHeight="1">
      <c r="C46" s="1540"/>
    </row>
    <row r="47" spans="3:20" ht="16.5" customHeight="1">
      <c r="C47" s="1540"/>
    </row>
    <row r="48" spans="3:20"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sheetData>
  <mergeCells count="18">
    <mergeCell ref="B29:D29"/>
    <mergeCell ref="E29:N29"/>
    <mergeCell ref="B25:D25"/>
    <mergeCell ref="E25:N25"/>
    <mergeCell ref="B28:D28"/>
    <mergeCell ref="E28:N28"/>
    <mergeCell ref="B26:D26"/>
    <mergeCell ref="E26:G26"/>
    <mergeCell ref="I26:K26"/>
    <mergeCell ref="B27:D27"/>
    <mergeCell ref="E27:N27"/>
    <mergeCell ref="L3:N3"/>
    <mergeCell ref="C16:M16"/>
    <mergeCell ref="B22:N22"/>
    <mergeCell ref="B8:F8"/>
    <mergeCell ref="K10:N11"/>
    <mergeCell ref="K12:N12"/>
    <mergeCell ref="K13:M13"/>
  </mergeCells>
  <phoneticPr fontId="18"/>
  <dataValidations count="1">
    <dataValidation type="list" allowBlank="1" showInputMessage="1" showErrorMessage="1" sqref="E29:N29" xr:uid="{77560C4C-F3D1-453F-B1BD-F437031AED1A}">
      <formula1>$R$26:$R$29</formula1>
    </dataValidation>
  </dataValidation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71"/>
  <dimension ref="B1:O26"/>
  <sheetViews>
    <sheetView view="pageBreakPreview" zoomScaleNormal="75" zoomScaleSheetLayoutView="100" workbookViewId="0">
      <selection activeCell="M15" sqref="M15"/>
    </sheetView>
  </sheetViews>
  <sheetFormatPr defaultColWidth="9" defaultRowHeight="13.2"/>
  <cols>
    <col min="1" max="1" width="2.88671875" style="24" customWidth="1"/>
    <col min="2" max="2" width="9" style="24"/>
    <col min="3" max="3" width="15.88671875" style="24" customWidth="1"/>
    <col min="4" max="4" width="4.88671875" style="24" customWidth="1"/>
    <col min="5" max="5" width="9.88671875" style="24" customWidth="1"/>
    <col min="6" max="6" width="13.109375" style="24" customWidth="1"/>
    <col min="7" max="8" width="9.88671875" style="24" customWidth="1"/>
    <col min="9" max="9" width="6.88671875" style="24" customWidth="1"/>
    <col min="10" max="10" width="10.88671875" style="24" customWidth="1"/>
    <col min="11" max="11" width="2.88671875" style="24" customWidth="1"/>
    <col min="12" max="261" width="9" style="24"/>
    <col min="262" max="262" width="12" style="24" customWidth="1"/>
    <col min="263" max="263" width="13.109375" style="24" customWidth="1"/>
    <col min="264" max="264" width="16" style="24" customWidth="1"/>
    <col min="265" max="265" width="6.88671875" style="24" customWidth="1"/>
    <col min="266" max="266" width="10.88671875" style="24" customWidth="1"/>
    <col min="267" max="267" width="9.6640625" style="24" customWidth="1"/>
    <col min="268" max="517" width="9" style="24"/>
    <col min="518" max="518" width="12" style="24" customWidth="1"/>
    <col min="519" max="519" width="13.109375" style="24" customWidth="1"/>
    <col min="520" max="520" width="16" style="24" customWidth="1"/>
    <col min="521" max="521" width="6.88671875" style="24" customWidth="1"/>
    <col min="522" max="522" width="10.88671875" style="24" customWidth="1"/>
    <col min="523" max="523" width="9.6640625" style="24" customWidth="1"/>
    <col min="524" max="773" width="9" style="24"/>
    <col min="774" max="774" width="12" style="24" customWidth="1"/>
    <col min="775" max="775" width="13.109375" style="24" customWidth="1"/>
    <col min="776" max="776" width="16" style="24" customWidth="1"/>
    <col min="777" max="777" width="6.88671875" style="24" customWidth="1"/>
    <col min="778" max="778" width="10.88671875" style="24" customWidth="1"/>
    <col min="779" max="779" width="9.6640625" style="24" customWidth="1"/>
    <col min="780" max="1029" width="9" style="24"/>
    <col min="1030" max="1030" width="12" style="24" customWidth="1"/>
    <col min="1031" max="1031" width="13.109375" style="24" customWidth="1"/>
    <col min="1032" max="1032" width="16" style="24" customWidth="1"/>
    <col min="1033" max="1033" width="6.88671875" style="24" customWidth="1"/>
    <col min="1034" max="1034" width="10.88671875" style="24" customWidth="1"/>
    <col min="1035" max="1035" width="9.6640625" style="24" customWidth="1"/>
    <col min="1036" max="1285" width="9" style="24"/>
    <col min="1286" max="1286" width="12" style="24" customWidth="1"/>
    <col min="1287" max="1287" width="13.109375" style="24" customWidth="1"/>
    <col min="1288" max="1288" width="16" style="24" customWidth="1"/>
    <col min="1289" max="1289" width="6.88671875" style="24" customWidth="1"/>
    <col min="1290" max="1290" width="10.88671875" style="24" customWidth="1"/>
    <col min="1291" max="1291" width="9.6640625" style="24" customWidth="1"/>
    <col min="1292" max="1541" width="9" style="24"/>
    <col min="1542" max="1542" width="12" style="24" customWidth="1"/>
    <col min="1543" max="1543" width="13.109375" style="24" customWidth="1"/>
    <col min="1544" max="1544" width="16" style="24" customWidth="1"/>
    <col min="1545" max="1545" width="6.88671875" style="24" customWidth="1"/>
    <col min="1546" max="1546" width="10.88671875" style="24" customWidth="1"/>
    <col min="1547" max="1547" width="9.6640625" style="24" customWidth="1"/>
    <col min="1548" max="1797" width="9" style="24"/>
    <col min="1798" max="1798" width="12" style="24" customWidth="1"/>
    <col min="1799" max="1799" width="13.109375" style="24" customWidth="1"/>
    <col min="1800" max="1800" width="16" style="24" customWidth="1"/>
    <col min="1801" max="1801" width="6.88671875" style="24" customWidth="1"/>
    <col min="1802" max="1802" width="10.88671875" style="24" customWidth="1"/>
    <col min="1803" max="1803" width="9.6640625" style="24" customWidth="1"/>
    <col min="1804" max="2053" width="9" style="24"/>
    <col min="2054" max="2054" width="12" style="24" customWidth="1"/>
    <col min="2055" max="2055" width="13.109375" style="24" customWidth="1"/>
    <col min="2056" max="2056" width="16" style="24" customWidth="1"/>
    <col min="2057" max="2057" width="6.88671875" style="24" customWidth="1"/>
    <col min="2058" max="2058" width="10.88671875" style="24" customWidth="1"/>
    <col min="2059" max="2059" width="9.6640625" style="24" customWidth="1"/>
    <col min="2060" max="2309" width="9" style="24"/>
    <col min="2310" max="2310" width="12" style="24" customWidth="1"/>
    <col min="2311" max="2311" width="13.109375" style="24" customWidth="1"/>
    <col min="2312" max="2312" width="16" style="24" customWidth="1"/>
    <col min="2313" max="2313" width="6.88671875" style="24" customWidth="1"/>
    <col min="2314" max="2314" width="10.88671875" style="24" customWidth="1"/>
    <col min="2315" max="2315" width="9.6640625" style="24" customWidth="1"/>
    <col min="2316" max="2565" width="9" style="24"/>
    <col min="2566" max="2566" width="12" style="24" customWidth="1"/>
    <col min="2567" max="2567" width="13.109375" style="24" customWidth="1"/>
    <col min="2568" max="2568" width="16" style="24" customWidth="1"/>
    <col min="2569" max="2569" width="6.88671875" style="24" customWidth="1"/>
    <col min="2570" max="2570" width="10.88671875" style="24" customWidth="1"/>
    <col min="2571" max="2571" width="9.6640625" style="24" customWidth="1"/>
    <col min="2572" max="2821" width="9" style="24"/>
    <col min="2822" max="2822" width="12" style="24" customWidth="1"/>
    <col min="2823" max="2823" width="13.109375" style="24" customWidth="1"/>
    <col min="2824" max="2824" width="16" style="24" customWidth="1"/>
    <col min="2825" max="2825" width="6.88671875" style="24" customWidth="1"/>
    <col min="2826" max="2826" width="10.88671875" style="24" customWidth="1"/>
    <col min="2827" max="2827" width="9.6640625" style="24" customWidth="1"/>
    <col min="2828" max="3077" width="9" style="24"/>
    <col min="3078" max="3078" width="12" style="24" customWidth="1"/>
    <col min="3079" max="3079" width="13.109375" style="24" customWidth="1"/>
    <col min="3080" max="3080" width="16" style="24" customWidth="1"/>
    <col min="3081" max="3081" width="6.88671875" style="24" customWidth="1"/>
    <col min="3082" max="3082" width="10.88671875" style="24" customWidth="1"/>
    <col min="3083" max="3083" width="9.6640625" style="24" customWidth="1"/>
    <col min="3084" max="3333" width="9" style="24"/>
    <col min="3334" max="3334" width="12" style="24" customWidth="1"/>
    <col min="3335" max="3335" width="13.109375" style="24" customWidth="1"/>
    <col min="3336" max="3336" width="16" style="24" customWidth="1"/>
    <col min="3337" max="3337" width="6.88671875" style="24" customWidth="1"/>
    <col min="3338" max="3338" width="10.88671875" style="24" customWidth="1"/>
    <col min="3339" max="3339" width="9.6640625" style="24" customWidth="1"/>
    <col min="3340" max="3589" width="9" style="24"/>
    <col min="3590" max="3590" width="12" style="24" customWidth="1"/>
    <col min="3591" max="3591" width="13.109375" style="24" customWidth="1"/>
    <col min="3592" max="3592" width="16" style="24" customWidth="1"/>
    <col min="3593" max="3593" width="6.88671875" style="24" customWidth="1"/>
    <col min="3594" max="3594" width="10.88671875" style="24" customWidth="1"/>
    <col min="3595" max="3595" width="9.6640625" style="24" customWidth="1"/>
    <col min="3596" max="3845" width="9" style="24"/>
    <col min="3846" max="3846" width="12" style="24" customWidth="1"/>
    <col min="3847" max="3847" width="13.109375" style="24" customWidth="1"/>
    <col min="3848" max="3848" width="16" style="24" customWidth="1"/>
    <col min="3849" max="3849" width="6.88671875" style="24" customWidth="1"/>
    <col min="3850" max="3850" width="10.88671875" style="24" customWidth="1"/>
    <col min="3851" max="3851" width="9.6640625" style="24" customWidth="1"/>
    <col min="3852" max="4101" width="9" style="24"/>
    <col min="4102" max="4102" width="12" style="24" customWidth="1"/>
    <col min="4103" max="4103" width="13.109375" style="24" customWidth="1"/>
    <col min="4104" max="4104" width="16" style="24" customWidth="1"/>
    <col min="4105" max="4105" width="6.88671875" style="24" customWidth="1"/>
    <col min="4106" max="4106" width="10.88671875" style="24" customWidth="1"/>
    <col min="4107" max="4107" width="9.6640625" style="24" customWidth="1"/>
    <col min="4108" max="4357" width="9" style="24"/>
    <col min="4358" max="4358" width="12" style="24" customWidth="1"/>
    <col min="4359" max="4359" width="13.109375" style="24" customWidth="1"/>
    <col min="4360" max="4360" width="16" style="24" customWidth="1"/>
    <col min="4361" max="4361" width="6.88671875" style="24" customWidth="1"/>
    <col min="4362" max="4362" width="10.88671875" style="24" customWidth="1"/>
    <col min="4363" max="4363" width="9.6640625" style="24" customWidth="1"/>
    <col min="4364" max="4613" width="9" style="24"/>
    <col min="4614" max="4614" width="12" style="24" customWidth="1"/>
    <col min="4615" max="4615" width="13.109375" style="24" customWidth="1"/>
    <col min="4616" max="4616" width="16" style="24" customWidth="1"/>
    <col min="4617" max="4617" width="6.88671875" style="24" customWidth="1"/>
    <col min="4618" max="4618" width="10.88671875" style="24" customWidth="1"/>
    <col min="4619" max="4619" width="9.6640625" style="24" customWidth="1"/>
    <col min="4620" max="4869" width="9" style="24"/>
    <col min="4870" max="4870" width="12" style="24" customWidth="1"/>
    <col min="4871" max="4871" width="13.109375" style="24" customWidth="1"/>
    <col min="4872" max="4872" width="16" style="24" customWidth="1"/>
    <col min="4873" max="4873" width="6.88671875" style="24" customWidth="1"/>
    <col min="4874" max="4874" width="10.88671875" style="24" customWidth="1"/>
    <col min="4875" max="4875" width="9.6640625" style="24" customWidth="1"/>
    <col min="4876" max="5125" width="9" style="24"/>
    <col min="5126" max="5126" width="12" style="24" customWidth="1"/>
    <col min="5127" max="5127" width="13.109375" style="24" customWidth="1"/>
    <col min="5128" max="5128" width="16" style="24" customWidth="1"/>
    <col min="5129" max="5129" width="6.88671875" style="24" customWidth="1"/>
    <col min="5130" max="5130" width="10.88671875" style="24" customWidth="1"/>
    <col min="5131" max="5131" width="9.6640625" style="24" customWidth="1"/>
    <col min="5132" max="5381" width="9" style="24"/>
    <col min="5382" max="5382" width="12" style="24" customWidth="1"/>
    <col min="5383" max="5383" width="13.109375" style="24" customWidth="1"/>
    <col min="5384" max="5384" width="16" style="24" customWidth="1"/>
    <col min="5385" max="5385" width="6.88671875" style="24" customWidth="1"/>
    <col min="5386" max="5386" width="10.88671875" style="24" customWidth="1"/>
    <col min="5387" max="5387" width="9.6640625" style="24" customWidth="1"/>
    <col min="5388" max="5637" width="9" style="24"/>
    <col min="5638" max="5638" width="12" style="24" customWidth="1"/>
    <col min="5639" max="5639" width="13.109375" style="24" customWidth="1"/>
    <col min="5640" max="5640" width="16" style="24" customWidth="1"/>
    <col min="5641" max="5641" width="6.88671875" style="24" customWidth="1"/>
    <col min="5642" max="5642" width="10.88671875" style="24" customWidth="1"/>
    <col min="5643" max="5643" width="9.6640625" style="24" customWidth="1"/>
    <col min="5644" max="5893" width="9" style="24"/>
    <col min="5894" max="5894" width="12" style="24" customWidth="1"/>
    <col min="5895" max="5895" width="13.109375" style="24" customWidth="1"/>
    <col min="5896" max="5896" width="16" style="24" customWidth="1"/>
    <col min="5897" max="5897" width="6.88671875" style="24" customWidth="1"/>
    <col min="5898" max="5898" width="10.88671875" style="24" customWidth="1"/>
    <col min="5899" max="5899" width="9.6640625" style="24" customWidth="1"/>
    <col min="5900" max="6149" width="9" style="24"/>
    <col min="6150" max="6150" width="12" style="24" customWidth="1"/>
    <col min="6151" max="6151" width="13.109375" style="24" customWidth="1"/>
    <col min="6152" max="6152" width="16" style="24" customWidth="1"/>
    <col min="6153" max="6153" width="6.88671875" style="24" customWidth="1"/>
    <col min="6154" max="6154" width="10.88671875" style="24" customWidth="1"/>
    <col min="6155" max="6155" width="9.6640625" style="24" customWidth="1"/>
    <col min="6156" max="6405" width="9" style="24"/>
    <col min="6406" max="6406" width="12" style="24" customWidth="1"/>
    <col min="6407" max="6407" width="13.109375" style="24" customWidth="1"/>
    <col min="6408" max="6408" width="16" style="24" customWidth="1"/>
    <col min="6409" max="6409" width="6.88671875" style="24" customWidth="1"/>
    <col min="6410" max="6410" width="10.88671875" style="24" customWidth="1"/>
    <col min="6411" max="6411" width="9.6640625" style="24" customWidth="1"/>
    <col min="6412" max="6661" width="9" style="24"/>
    <col min="6662" max="6662" width="12" style="24" customWidth="1"/>
    <col min="6663" max="6663" width="13.109375" style="24" customWidth="1"/>
    <col min="6664" max="6664" width="16" style="24" customWidth="1"/>
    <col min="6665" max="6665" width="6.88671875" style="24" customWidth="1"/>
    <col min="6666" max="6666" width="10.88671875" style="24" customWidth="1"/>
    <col min="6667" max="6667" width="9.6640625" style="24" customWidth="1"/>
    <col min="6668" max="6917" width="9" style="24"/>
    <col min="6918" max="6918" width="12" style="24" customWidth="1"/>
    <col min="6919" max="6919" width="13.109375" style="24" customWidth="1"/>
    <col min="6920" max="6920" width="16" style="24" customWidth="1"/>
    <col min="6921" max="6921" width="6.88671875" style="24" customWidth="1"/>
    <col min="6922" max="6922" width="10.88671875" style="24" customWidth="1"/>
    <col min="6923" max="6923" width="9.6640625" style="24" customWidth="1"/>
    <col min="6924" max="7173" width="9" style="24"/>
    <col min="7174" max="7174" width="12" style="24" customWidth="1"/>
    <col min="7175" max="7175" width="13.109375" style="24" customWidth="1"/>
    <col min="7176" max="7176" width="16" style="24" customWidth="1"/>
    <col min="7177" max="7177" width="6.88671875" style="24" customWidth="1"/>
    <col min="7178" max="7178" width="10.88671875" style="24" customWidth="1"/>
    <col min="7179" max="7179" width="9.6640625" style="24" customWidth="1"/>
    <col min="7180" max="7429" width="9" style="24"/>
    <col min="7430" max="7430" width="12" style="24" customWidth="1"/>
    <col min="7431" max="7431" width="13.109375" style="24" customWidth="1"/>
    <col min="7432" max="7432" width="16" style="24" customWidth="1"/>
    <col min="7433" max="7433" width="6.88671875" style="24" customWidth="1"/>
    <col min="7434" max="7434" width="10.88671875" style="24" customWidth="1"/>
    <col min="7435" max="7435" width="9.6640625" style="24" customWidth="1"/>
    <col min="7436" max="7685" width="9" style="24"/>
    <col min="7686" max="7686" width="12" style="24" customWidth="1"/>
    <col min="7687" max="7687" width="13.109375" style="24" customWidth="1"/>
    <col min="7688" max="7688" width="16" style="24" customWidth="1"/>
    <col min="7689" max="7689" width="6.88671875" style="24" customWidth="1"/>
    <col min="7690" max="7690" width="10.88671875" style="24" customWidth="1"/>
    <col min="7691" max="7691" width="9.6640625" style="24" customWidth="1"/>
    <col min="7692" max="7941" width="9" style="24"/>
    <col min="7942" max="7942" width="12" style="24" customWidth="1"/>
    <col min="7943" max="7943" width="13.109375" style="24" customWidth="1"/>
    <col min="7944" max="7944" width="16" style="24" customWidth="1"/>
    <col min="7945" max="7945" width="6.88671875" style="24" customWidth="1"/>
    <col min="7946" max="7946" width="10.88671875" style="24" customWidth="1"/>
    <col min="7947" max="7947" width="9.6640625" style="24" customWidth="1"/>
    <col min="7948" max="8197" width="9" style="24"/>
    <col min="8198" max="8198" width="12" style="24" customWidth="1"/>
    <col min="8199" max="8199" width="13.109375" style="24" customWidth="1"/>
    <col min="8200" max="8200" width="16" style="24" customWidth="1"/>
    <col min="8201" max="8201" width="6.88671875" style="24" customWidth="1"/>
    <col min="8202" max="8202" width="10.88671875" style="24" customWidth="1"/>
    <col min="8203" max="8203" width="9.6640625" style="24" customWidth="1"/>
    <col min="8204" max="8453" width="9" style="24"/>
    <col min="8454" max="8454" width="12" style="24" customWidth="1"/>
    <col min="8455" max="8455" width="13.109375" style="24" customWidth="1"/>
    <col min="8456" max="8456" width="16" style="24" customWidth="1"/>
    <col min="8457" max="8457" width="6.88671875" style="24" customWidth="1"/>
    <col min="8458" max="8458" width="10.88671875" style="24" customWidth="1"/>
    <col min="8459" max="8459" width="9.6640625" style="24" customWidth="1"/>
    <col min="8460" max="8709" width="9" style="24"/>
    <col min="8710" max="8710" width="12" style="24" customWidth="1"/>
    <col min="8711" max="8711" width="13.109375" style="24" customWidth="1"/>
    <col min="8712" max="8712" width="16" style="24" customWidth="1"/>
    <col min="8713" max="8713" width="6.88671875" style="24" customWidth="1"/>
    <col min="8714" max="8714" width="10.88671875" style="24" customWidth="1"/>
    <col min="8715" max="8715" width="9.6640625" style="24" customWidth="1"/>
    <col min="8716" max="8965" width="9" style="24"/>
    <col min="8966" max="8966" width="12" style="24" customWidth="1"/>
    <col min="8967" max="8967" width="13.109375" style="24" customWidth="1"/>
    <col min="8968" max="8968" width="16" style="24" customWidth="1"/>
    <col min="8969" max="8969" width="6.88671875" style="24" customWidth="1"/>
    <col min="8970" max="8970" width="10.88671875" style="24" customWidth="1"/>
    <col min="8971" max="8971" width="9.6640625" style="24" customWidth="1"/>
    <col min="8972" max="9221" width="9" style="24"/>
    <col min="9222" max="9222" width="12" style="24" customWidth="1"/>
    <col min="9223" max="9223" width="13.109375" style="24" customWidth="1"/>
    <col min="9224" max="9224" width="16" style="24" customWidth="1"/>
    <col min="9225" max="9225" width="6.88671875" style="24" customWidth="1"/>
    <col min="9226" max="9226" width="10.88671875" style="24" customWidth="1"/>
    <col min="9227" max="9227" width="9.6640625" style="24" customWidth="1"/>
    <col min="9228" max="9477" width="9" style="24"/>
    <col min="9478" max="9478" width="12" style="24" customWidth="1"/>
    <col min="9479" max="9479" width="13.109375" style="24" customWidth="1"/>
    <col min="9480" max="9480" width="16" style="24" customWidth="1"/>
    <col min="9481" max="9481" width="6.88671875" style="24" customWidth="1"/>
    <col min="9482" max="9482" width="10.88671875" style="24" customWidth="1"/>
    <col min="9483" max="9483" width="9.6640625" style="24" customWidth="1"/>
    <col min="9484" max="9733" width="9" style="24"/>
    <col min="9734" max="9734" width="12" style="24" customWidth="1"/>
    <col min="9735" max="9735" width="13.109375" style="24" customWidth="1"/>
    <col min="9736" max="9736" width="16" style="24" customWidth="1"/>
    <col min="9737" max="9737" width="6.88671875" style="24" customWidth="1"/>
    <col min="9738" max="9738" width="10.88671875" style="24" customWidth="1"/>
    <col min="9739" max="9739" width="9.6640625" style="24" customWidth="1"/>
    <col min="9740" max="9989" width="9" style="24"/>
    <col min="9990" max="9990" width="12" style="24" customWidth="1"/>
    <col min="9991" max="9991" width="13.109375" style="24" customWidth="1"/>
    <col min="9992" max="9992" width="16" style="24" customWidth="1"/>
    <col min="9993" max="9993" width="6.88671875" style="24" customWidth="1"/>
    <col min="9994" max="9994" width="10.88671875" style="24" customWidth="1"/>
    <col min="9995" max="9995" width="9.6640625" style="24" customWidth="1"/>
    <col min="9996" max="10245" width="9" style="24"/>
    <col min="10246" max="10246" width="12" style="24" customWidth="1"/>
    <col min="10247" max="10247" width="13.109375" style="24" customWidth="1"/>
    <col min="10248" max="10248" width="16" style="24" customWidth="1"/>
    <col min="10249" max="10249" width="6.88671875" style="24" customWidth="1"/>
    <col min="10250" max="10250" width="10.88671875" style="24" customWidth="1"/>
    <col min="10251" max="10251" width="9.6640625" style="24" customWidth="1"/>
    <col min="10252" max="10501" width="9" style="24"/>
    <col min="10502" max="10502" width="12" style="24" customWidth="1"/>
    <col min="10503" max="10503" width="13.109375" style="24" customWidth="1"/>
    <col min="10504" max="10504" width="16" style="24" customWidth="1"/>
    <col min="10505" max="10505" width="6.88671875" style="24" customWidth="1"/>
    <col min="10506" max="10506" width="10.88671875" style="24" customWidth="1"/>
    <col min="10507" max="10507" width="9.6640625" style="24" customWidth="1"/>
    <col min="10508" max="10757" width="9" style="24"/>
    <col min="10758" max="10758" width="12" style="24" customWidth="1"/>
    <col min="10759" max="10759" width="13.109375" style="24" customWidth="1"/>
    <col min="10760" max="10760" width="16" style="24" customWidth="1"/>
    <col min="10761" max="10761" width="6.88671875" style="24" customWidth="1"/>
    <col min="10762" max="10762" width="10.88671875" style="24" customWidth="1"/>
    <col min="10763" max="10763" width="9.6640625" style="24" customWidth="1"/>
    <col min="10764" max="11013" width="9" style="24"/>
    <col min="11014" max="11014" width="12" style="24" customWidth="1"/>
    <col min="11015" max="11015" width="13.109375" style="24" customWidth="1"/>
    <col min="11016" max="11016" width="16" style="24" customWidth="1"/>
    <col min="11017" max="11017" width="6.88671875" style="24" customWidth="1"/>
    <col min="11018" max="11018" width="10.88671875" style="24" customWidth="1"/>
    <col min="11019" max="11019" width="9.6640625" style="24" customWidth="1"/>
    <col min="11020" max="11269" width="9" style="24"/>
    <col min="11270" max="11270" width="12" style="24" customWidth="1"/>
    <col min="11271" max="11271" width="13.109375" style="24" customWidth="1"/>
    <col min="11272" max="11272" width="16" style="24" customWidth="1"/>
    <col min="11273" max="11273" width="6.88671875" style="24" customWidth="1"/>
    <col min="11274" max="11274" width="10.88671875" style="24" customWidth="1"/>
    <col min="11275" max="11275" width="9.6640625" style="24" customWidth="1"/>
    <col min="11276" max="11525" width="9" style="24"/>
    <col min="11526" max="11526" width="12" style="24" customWidth="1"/>
    <col min="11527" max="11527" width="13.109375" style="24" customWidth="1"/>
    <col min="11528" max="11528" width="16" style="24" customWidth="1"/>
    <col min="11529" max="11529" width="6.88671875" style="24" customWidth="1"/>
    <col min="11530" max="11530" width="10.88671875" style="24" customWidth="1"/>
    <col min="11531" max="11531" width="9.6640625" style="24" customWidth="1"/>
    <col min="11532" max="11781" width="9" style="24"/>
    <col min="11782" max="11782" width="12" style="24" customWidth="1"/>
    <col min="11783" max="11783" width="13.109375" style="24" customWidth="1"/>
    <col min="11784" max="11784" width="16" style="24" customWidth="1"/>
    <col min="11785" max="11785" width="6.88671875" style="24" customWidth="1"/>
    <col min="11786" max="11786" width="10.88671875" style="24" customWidth="1"/>
    <col min="11787" max="11787" width="9.6640625" style="24" customWidth="1"/>
    <col min="11788" max="12037" width="9" style="24"/>
    <col min="12038" max="12038" width="12" style="24" customWidth="1"/>
    <col min="12039" max="12039" width="13.109375" style="24" customWidth="1"/>
    <col min="12040" max="12040" width="16" style="24" customWidth="1"/>
    <col min="12041" max="12041" width="6.88671875" style="24" customWidth="1"/>
    <col min="12042" max="12042" width="10.88671875" style="24" customWidth="1"/>
    <col min="12043" max="12043" width="9.6640625" style="24" customWidth="1"/>
    <col min="12044" max="12293" width="9" style="24"/>
    <col min="12294" max="12294" width="12" style="24" customWidth="1"/>
    <col min="12295" max="12295" width="13.109375" style="24" customWidth="1"/>
    <col min="12296" max="12296" width="16" style="24" customWidth="1"/>
    <col min="12297" max="12297" width="6.88671875" style="24" customWidth="1"/>
    <col min="12298" max="12298" width="10.88671875" style="24" customWidth="1"/>
    <col min="12299" max="12299" width="9.6640625" style="24" customWidth="1"/>
    <col min="12300" max="12549" width="9" style="24"/>
    <col min="12550" max="12550" width="12" style="24" customWidth="1"/>
    <col min="12551" max="12551" width="13.109375" style="24" customWidth="1"/>
    <col min="12552" max="12552" width="16" style="24" customWidth="1"/>
    <col min="12553" max="12553" width="6.88671875" style="24" customWidth="1"/>
    <col min="12554" max="12554" width="10.88671875" style="24" customWidth="1"/>
    <col min="12555" max="12555" width="9.6640625" style="24" customWidth="1"/>
    <col min="12556" max="12805" width="9" style="24"/>
    <col min="12806" max="12806" width="12" style="24" customWidth="1"/>
    <col min="12807" max="12807" width="13.109375" style="24" customWidth="1"/>
    <col min="12808" max="12808" width="16" style="24" customWidth="1"/>
    <col min="12809" max="12809" width="6.88671875" style="24" customWidth="1"/>
    <col min="12810" max="12810" width="10.88671875" style="24" customWidth="1"/>
    <col min="12811" max="12811" width="9.6640625" style="24" customWidth="1"/>
    <col min="12812" max="13061" width="9" style="24"/>
    <col min="13062" max="13062" width="12" style="24" customWidth="1"/>
    <col min="13063" max="13063" width="13.109375" style="24" customWidth="1"/>
    <col min="13064" max="13064" width="16" style="24" customWidth="1"/>
    <col min="13065" max="13065" width="6.88671875" style="24" customWidth="1"/>
    <col min="13066" max="13066" width="10.88671875" style="24" customWidth="1"/>
    <col min="13067" max="13067" width="9.6640625" style="24" customWidth="1"/>
    <col min="13068" max="13317" width="9" style="24"/>
    <col min="13318" max="13318" width="12" style="24" customWidth="1"/>
    <col min="13319" max="13319" width="13.109375" style="24" customWidth="1"/>
    <col min="13320" max="13320" width="16" style="24" customWidth="1"/>
    <col min="13321" max="13321" width="6.88671875" style="24" customWidth="1"/>
    <col min="13322" max="13322" width="10.88671875" style="24" customWidth="1"/>
    <col min="13323" max="13323" width="9.6640625" style="24" customWidth="1"/>
    <col min="13324" max="13573" width="9" style="24"/>
    <col min="13574" max="13574" width="12" style="24" customWidth="1"/>
    <col min="13575" max="13575" width="13.109375" style="24" customWidth="1"/>
    <col min="13576" max="13576" width="16" style="24" customWidth="1"/>
    <col min="13577" max="13577" width="6.88671875" style="24" customWidth="1"/>
    <col min="13578" max="13578" width="10.88671875" style="24" customWidth="1"/>
    <col min="13579" max="13579" width="9.6640625" style="24" customWidth="1"/>
    <col min="13580" max="13829" width="9" style="24"/>
    <col min="13830" max="13830" width="12" style="24" customWidth="1"/>
    <col min="13831" max="13831" width="13.109375" style="24" customWidth="1"/>
    <col min="13832" max="13832" width="16" style="24" customWidth="1"/>
    <col min="13833" max="13833" width="6.88671875" style="24" customWidth="1"/>
    <col min="13834" max="13834" width="10.88671875" style="24" customWidth="1"/>
    <col min="13835" max="13835" width="9.6640625" style="24" customWidth="1"/>
    <col min="13836" max="14085" width="9" style="24"/>
    <col min="14086" max="14086" width="12" style="24" customWidth="1"/>
    <col min="14087" max="14087" width="13.109375" style="24" customWidth="1"/>
    <col min="14088" max="14088" width="16" style="24" customWidth="1"/>
    <col min="14089" max="14089" width="6.88671875" style="24" customWidth="1"/>
    <col min="14090" max="14090" width="10.88671875" style="24" customWidth="1"/>
    <col min="14091" max="14091" width="9.6640625" style="24" customWidth="1"/>
    <col min="14092" max="14341" width="9" style="24"/>
    <col min="14342" max="14342" width="12" style="24" customWidth="1"/>
    <col min="14343" max="14343" width="13.109375" style="24" customWidth="1"/>
    <col min="14344" max="14344" width="16" style="24" customWidth="1"/>
    <col min="14345" max="14345" width="6.88671875" style="24" customWidth="1"/>
    <col min="14346" max="14346" width="10.88671875" style="24" customWidth="1"/>
    <col min="14347" max="14347" width="9.6640625" style="24" customWidth="1"/>
    <col min="14348" max="14597" width="9" style="24"/>
    <col min="14598" max="14598" width="12" style="24" customWidth="1"/>
    <col min="14599" max="14599" width="13.109375" style="24" customWidth="1"/>
    <col min="14600" max="14600" width="16" style="24" customWidth="1"/>
    <col min="14601" max="14601" width="6.88671875" style="24" customWidth="1"/>
    <col min="14602" max="14602" width="10.88671875" style="24" customWidth="1"/>
    <col min="14603" max="14603" width="9.6640625" style="24" customWidth="1"/>
    <col min="14604" max="14853" width="9" style="24"/>
    <col min="14854" max="14854" width="12" style="24" customWidth="1"/>
    <col min="14855" max="14855" width="13.109375" style="24" customWidth="1"/>
    <col min="14856" max="14856" width="16" style="24" customWidth="1"/>
    <col min="14857" max="14857" width="6.88671875" style="24" customWidth="1"/>
    <col min="14858" max="14858" width="10.88671875" style="24" customWidth="1"/>
    <col min="14859" max="14859" width="9.6640625" style="24" customWidth="1"/>
    <col min="14860" max="15109" width="9" style="24"/>
    <col min="15110" max="15110" width="12" style="24" customWidth="1"/>
    <col min="15111" max="15111" width="13.109375" style="24" customWidth="1"/>
    <col min="15112" max="15112" width="16" style="24" customWidth="1"/>
    <col min="15113" max="15113" width="6.88671875" style="24" customWidth="1"/>
    <col min="15114" max="15114" width="10.88671875" style="24" customWidth="1"/>
    <col min="15115" max="15115" width="9.6640625" style="24" customWidth="1"/>
    <col min="15116" max="15365" width="9" style="24"/>
    <col min="15366" max="15366" width="12" style="24" customWidth="1"/>
    <col min="15367" max="15367" width="13.109375" style="24" customWidth="1"/>
    <col min="15368" max="15368" width="16" style="24" customWidth="1"/>
    <col min="15369" max="15369" width="6.88671875" style="24" customWidth="1"/>
    <col min="15370" max="15370" width="10.88671875" style="24" customWidth="1"/>
    <col min="15371" max="15371" width="9.6640625" style="24" customWidth="1"/>
    <col min="15372" max="15621" width="9" style="24"/>
    <col min="15622" max="15622" width="12" style="24" customWidth="1"/>
    <col min="15623" max="15623" width="13.109375" style="24" customWidth="1"/>
    <col min="15624" max="15624" width="16" style="24" customWidth="1"/>
    <col min="15625" max="15625" width="6.88671875" style="24" customWidth="1"/>
    <col min="15626" max="15626" width="10.88671875" style="24" customWidth="1"/>
    <col min="15627" max="15627" width="9.6640625" style="24" customWidth="1"/>
    <col min="15628" max="15877" width="9" style="24"/>
    <col min="15878" max="15878" width="12" style="24" customWidth="1"/>
    <col min="15879" max="15879" width="13.109375" style="24" customWidth="1"/>
    <col min="15880" max="15880" width="16" style="24" customWidth="1"/>
    <col min="15881" max="15881" width="6.88671875" style="24" customWidth="1"/>
    <col min="15882" max="15882" width="10.88671875" style="24" customWidth="1"/>
    <col min="15883" max="15883" width="9.6640625" style="24" customWidth="1"/>
    <col min="15884" max="16133" width="9" style="24"/>
    <col min="16134" max="16134" width="12" style="24" customWidth="1"/>
    <col min="16135" max="16135" width="13.109375" style="24" customWidth="1"/>
    <col min="16136" max="16136" width="16" style="24" customWidth="1"/>
    <col min="16137" max="16137" width="6.88671875" style="24" customWidth="1"/>
    <col min="16138" max="16138" width="10.88671875" style="24" customWidth="1"/>
    <col min="16139" max="16139" width="9.6640625" style="24" customWidth="1"/>
    <col min="16140" max="16384" width="9" style="24"/>
  </cols>
  <sheetData>
    <row r="1" spans="2:11" ht="27" customHeight="1">
      <c r="B1" s="24" t="s">
        <v>1814</v>
      </c>
    </row>
    <row r="2" spans="2:11" ht="15.75" customHeight="1"/>
    <row r="3" spans="2:11" ht="13.8" thickBot="1"/>
    <row r="4" spans="2:11" ht="21" customHeight="1">
      <c r="B4" s="962" t="s">
        <v>59</v>
      </c>
      <c r="C4" s="1529" t="str">
        <f>入力シート!C4</f>
        <v>道新第101号</v>
      </c>
      <c r="E4" s="963"/>
      <c r="F4" s="5461" t="str">
        <f>入力シート!C6</f>
        <v>都市建設部道路整備課</v>
      </c>
      <c r="G4" s="5462"/>
      <c r="H4" s="5463"/>
      <c r="I4" s="5479" t="s">
        <v>1815</v>
      </c>
      <c r="J4" s="964" t="s">
        <v>850</v>
      </c>
    </row>
    <row r="5" spans="2:11" ht="42" customHeight="1" thickBot="1">
      <c r="B5" s="965" t="s">
        <v>1816</v>
      </c>
      <c r="C5" s="966"/>
      <c r="E5" s="974"/>
      <c r="F5" s="5476" t="s">
        <v>1827</v>
      </c>
      <c r="G5" s="5477"/>
      <c r="H5" s="5478"/>
      <c r="I5" s="5234"/>
      <c r="J5" s="966"/>
    </row>
    <row r="6" spans="2:11" ht="26.25" customHeight="1">
      <c r="B6" s="967"/>
      <c r="C6" s="968"/>
      <c r="D6" s="968"/>
      <c r="E6" s="968"/>
      <c r="G6" s="5480" t="s">
        <v>2538</v>
      </c>
      <c r="H6" s="5480"/>
      <c r="I6" s="5480"/>
      <c r="J6" s="5480"/>
      <c r="K6" s="1512"/>
    </row>
    <row r="7" spans="2:11" ht="9.75" customHeight="1">
      <c r="B7" s="969"/>
      <c r="J7" s="963"/>
    </row>
    <row r="8" spans="2:11" ht="47.25" customHeight="1">
      <c r="B8" s="5464" t="s">
        <v>1817</v>
      </c>
      <c r="C8" s="5223"/>
      <c r="D8" s="5223"/>
      <c r="E8" s="5223"/>
      <c r="F8" s="5223"/>
      <c r="G8" s="5223"/>
      <c r="H8" s="5223"/>
      <c r="I8" s="5223"/>
      <c r="J8" s="5465"/>
    </row>
    <row r="9" spans="2:11" ht="25.5" customHeight="1">
      <c r="B9" s="969"/>
      <c r="J9" s="963"/>
    </row>
    <row r="10" spans="2:11" ht="25.5" customHeight="1">
      <c r="B10" s="5486" t="str">
        <f>入力シート!C5</f>
        <v>久留米市長</v>
      </c>
      <c r="C10" s="5487"/>
      <c r="D10" s="24" t="s">
        <v>306</v>
      </c>
      <c r="J10" s="963"/>
    </row>
    <row r="11" spans="2:11" ht="25.5" customHeight="1">
      <c r="B11" s="969"/>
      <c r="J11" s="963"/>
    </row>
    <row r="12" spans="2:11" ht="25.5" customHeight="1">
      <c r="B12" s="969"/>
      <c r="E12" s="138"/>
      <c r="F12" s="138" t="s">
        <v>1818</v>
      </c>
      <c r="G12" s="5488" t="str">
        <f>入力シート!C25</f>
        <v>久留米市〇〇町１２３</v>
      </c>
      <c r="H12" s="5488"/>
      <c r="I12" s="5488"/>
      <c r="J12" s="5489"/>
    </row>
    <row r="13" spans="2:11" ht="25.5" customHeight="1">
      <c r="B13" s="969"/>
      <c r="E13" s="138" t="s">
        <v>2557</v>
      </c>
      <c r="F13" s="138" t="s">
        <v>1819</v>
      </c>
      <c r="G13" s="5488" t="str">
        <f>入力シート!C26</f>
        <v>(株）○○○○建設</v>
      </c>
      <c r="H13" s="5488"/>
      <c r="I13" s="5488"/>
      <c r="J13" s="5489"/>
    </row>
    <row r="14" spans="2:11" ht="25.5" customHeight="1">
      <c r="B14" s="969"/>
      <c r="E14" s="138"/>
      <c r="F14" s="138" t="s">
        <v>1820</v>
      </c>
      <c r="G14" s="5488" t="str">
        <f>入力シート!C27</f>
        <v>代表取締役　久留米一郎</v>
      </c>
      <c r="H14" s="5488"/>
      <c r="I14" s="5488"/>
      <c r="J14" s="971"/>
    </row>
    <row r="15" spans="2:11" ht="25.5" customHeight="1">
      <c r="B15" s="969"/>
      <c r="E15" s="138"/>
      <c r="F15" s="138" t="s">
        <v>1821</v>
      </c>
      <c r="G15" s="5488" t="str">
        <f>入力シート!C28</f>
        <v>0942-12-○○○○</v>
      </c>
      <c r="H15" s="5488"/>
      <c r="I15" s="5488"/>
      <c r="J15" s="5489"/>
    </row>
    <row r="16" spans="2:11" ht="25.5" customHeight="1">
      <c r="B16" s="969"/>
      <c r="J16" s="963"/>
    </row>
    <row r="17" spans="2:15" ht="24" customHeight="1">
      <c r="B17" s="970" t="s">
        <v>1822</v>
      </c>
      <c r="J17" s="963"/>
    </row>
    <row r="18" spans="2:15" ht="20.25" customHeight="1" thickBot="1">
      <c r="B18" s="969"/>
      <c r="J18" s="963"/>
    </row>
    <row r="19" spans="2:15" ht="49.5" customHeight="1">
      <c r="B19" s="5466" t="s">
        <v>155</v>
      </c>
      <c r="C19" s="5467"/>
      <c r="D19" s="5468" t="str">
        <f>入力シート!C10</f>
        <v>○○校区道路改良工事</v>
      </c>
      <c r="E19" s="5469"/>
      <c r="F19" s="5469"/>
      <c r="G19" s="5469"/>
      <c r="H19" s="5469"/>
      <c r="I19" s="5469"/>
      <c r="J19" s="5470"/>
    </row>
    <row r="20" spans="2:15" ht="49.5" customHeight="1">
      <c r="B20" s="5471" t="s">
        <v>77</v>
      </c>
      <c r="C20" s="5472"/>
      <c r="D20" s="5473" t="str">
        <f>入力シート!C12</f>
        <v>久留米市○○町</v>
      </c>
      <c r="E20" s="5474"/>
      <c r="F20" s="5474"/>
      <c r="G20" s="5474"/>
      <c r="H20" s="5474"/>
      <c r="I20" s="5474"/>
      <c r="J20" s="5475"/>
    </row>
    <row r="21" spans="2:15" ht="49.5" customHeight="1">
      <c r="B21" s="5471" t="s">
        <v>1823</v>
      </c>
      <c r="C21" s="5472"/>
      <c r="D21" s="132"/>
      <c r="E21" s="975"/>
      <c r="F21" s="5496">
        <f>入力シート!C24</f>
        <v>13000000</v>
      </c>
      <c r="G21" s="5496"/>
      <c r="H21" s="977" t="s">
        <v>586</v>
      </c>
      <c r="I21" s="975"/>
      <c r="J21" s="976"/>
      <c r="N21" s="564"/>
    </row>
    <row r="22" spans="2:15" ht="38.25" customHeight="1">
      <c r="B22" s="5490" t="s">
        <v>1824</v>
      </c>
      <c r="C22" s="5491"/>
      <c r="D22" s="5492" t="s">
        <v>2538</v>
      </c>
      <c r="E22" s="5493"/>
      <c r="F22" s="5493"/>
      <c r="G22" s="5493"/>
      <c r="H22" s="5493"/>
      <c r="I22" s="5493"/>
      <c r="J22" s="5494"/>
      <c r="M22" s="972"/>
      <c r="N22" s="972"/>
      <c r="O22" s="972"/>
    </row>
    <row r="23" spans="2:15" ht="38.25" customHeight="1">
      <c r="B23" s="2393" t="s">
        <v>1825</v>
      </c>
      <c r="C23" s="5495"/>
      <c r="D23" s="5497" t="s">
        <v>2539</v>
      </c>
      <c r="E23" s="5498"/>
      <c r="F23" s="5498"/>
      <c r="G23" s="5498"/>
      <c r="H23" s="975"/>
      <c r="I23" s="978">
        <v>2</v>
      </c>
      <c r="J23" s="976" t="s">
        <v>1828</v>
      </c>
      <c r="M23" s="973"/>
      <c r="N23" s="973"/>
      <c r="O23" s="973"/>
    </row>
    <row r="24" spans="2:15" ht="50.25" customHeight="1" thickBot="1">
      <c r="B24" s="5481" t="s">
        <v>1826</v>
      </c>
      <c r="C24" s="5482"/>
      <c r="D24" s="5483" t="s">
        <v>2538</v>
      </c>
      <c r="E24" s="5484"/>
      <c r="F24" s="5484"/>
      <c r="G24" s="5484"/>
      <c r="H24" s="5484"/>
      <c r="I24" s="5484"/>
      <c r="J24" s="5485"/>
      <c r="M24" s="564"/>
      <c r="N24" s="564"/>
      <c r="O24" s="564"/>
    </row>
    <row r="25" spans="2:15" ht="20.100000000000001" customHeight="1"/>
    <row r="26" spans="2:15" ht="20.100000000000001" customHeight="1"/>
  </sheetData>
  <mergeCells count="22">
    <mergeCell ref="B24:C24"/>
    <mergeCell ref="D24:J24"/>
    <mergeCell ref="B10:C10"/>
    <mergeCell ref="G12:J12"/>
    <mergeCell ref="G13:J13"/>
    <mergeCell ref="G14:I14"/>
    <mergeCell ref="G15:J15"/>
    <mergeCell ref="B21:C21"/>
    <mergeCell ref="B22:C22"/>
    <mergeCell ref="D22:J22"/>
    <mergeCell ref="B23:C23"/>
    <mergeCell ref="F21:G21"/>
    <mergeCell ref="D23:G23"/>
    <mergeCell ref="F4:H4"/>
    <mergeCell ref="B8:J8"/>
    <mergeCell ref="B19:C19"/>
    <mergeCell ref="D19:J19"/>
    <mergeCell ref="B20:C20"/>
    <mergeCell ref="D20:J20"/>
    <mergeCell ref="F5:H5"/>
    <mergeCell ref="I4:I5"/>
    <mergeCell ref="G6:J6"/>
  </mergeCells>
  <phoneticPr fontId="18"/>
  <pageMargins left="0.55118110236220474" right="0.31496062992125984" top="1.0236220472440944" bottom="0.23622047244094491" header="0.19685039370078741" footer="0.19685039370078741"/>
  <pageSetup paperSize="9" orientation="portrait" blackAndWhite="1" r:id="rId1"/>
  <headerFooter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72"/>
  <dimension ref="A1:N63"/>
  <sheetViews>
    <sheetView view="pageBreakPreview" zoomScaleNormal="100" zoomScaleSheetLayoutView="100" workbookViewId="0">
      <selection activeCell="N12" sqref="N12"/>
    </sheetView>
  </sheetViews>
  <sheetFormatPr defaultRowHeight="13.2"/>
  <cols>
    <col min="1" max="1" width="8.88671875" style="1116"/>
    <col min="2" max="2" width="16.33203125" style="1116" customWidth="1"/>
    <col min="3" max="3" width="10.33203125" style="1116" customWidth="1"/>
    <col min="4" max="4" width="7.88671875" style="1116" customWidth="1"/>
    <col min="5" max="5" width="2.44140625" style="1116" customWidth="1"/>
    <col min="6" max="6" width="7.6640625" style="1116" customWidth="1"/>
    <col min="7" max="7" width="8.88671875" style="1116"/>
    <col min="8" max="8" width="2.6640625" style="1116" customWidth="1"/>
    <col min="9" max="9" width="8.88671875" style="1116"/>
    <col min="10" max="10" width="12.88671875" style="1116" customWidth="1"/>
    <col min="11" max="12" width="3.88671875" style="1116" customWidth="1"/>
    <col min="13" max="257" width="8.88671875" style="1116"/>
    <col min="258" max="258" width="16.33203125" style="1116" customWidth="1"/>
    <col min="259" max="259" width="10.33203125" style="1116" customWidth="1"/>
    <col min="260" max="260" width="7.88671875" style="1116" customWidth="1"/>
    <col min="261" max="261" width="2.44140625" style="1116" customWidth="1"/>
    <col min="262" max="262" width="7.6640625" style="1116" customWidth="1"/>
    <col min="263" max="263" width="8.88671875" style="1116"/>
    <col min="264" max="264" width="2.6640625" style="1116" customWidth="1"/>
    <col min="265" max="513" width="8.88671875" style="1116"/>
    <col min="514" max="514" width="16.33203125" style="1116" customWidth="1"/>
    <col min="515" max="515" width="10.33203125" style="1116" customWidth="1"/>
    <col min="516" max="516" width="7.88671875" style="1116" customWidth="1"/>
    <col min="517" max="517" width="2.44140625" style="1116" customWidth="1"/>
    <col min="518" max="518" width="7.6640625" style="1116" customWidth="1"/>
    <col min="519" max="519" width="8.88671875" style="1116"/>
    <col min="520" max="520" width="2.6640625" style="1116" customWidth="1"/>
    <col min="521" max="769" width="8.88671875" style="1116"/>
    <col min="770" max="770" width="16.33203125" style="1116" customWidth="1"/>
    <col min="771" max="771" width="10.33203125" style="1116" customWidth="1"/>
    <col min="772" max="772" width="7.88671875" style="1116" customWidth="1"/>
    <col min="773" max="773" width="2.44140625" style="1116" customWidth="1"/>
    <col min="774" max="774" width="7.6640625" style="1116" customWidth="1"/>
    <col min="775" max="775" width="8.88671875" style="1116"/>
    <col min="776" max="776" width="2.6640625" style="1116" customWidth="1"/>
    <col min="777" max="1025" width="8.88671875" style="1116"/>
    <col min="1026" max="1026" width="16.33203125" style="1116" customWidth="1"/>
    <col min="1027" max="1027" width="10.33203125" style="1116" customWidth="1"/>
    <col min="1028" max="1028" width="7.88671875" style="1116" customWidth="1"/>
    <col min="1029" max="1029" width="2.44140625" style="1116" customWidth="1"/>
    <col min="1030" max="1030" width="7.6640625" style="1116" customWidth="1"/>
    <col min="1031" max="1031" width="8.88671875" style="1116"/>
    <col min="1032" max="1032" width="2.6640625" style="1116" customWidth="1"/>
    <col min="1033" max="1281" width="8.88671875" style="1116"/>
    <col min="1282" max="1282" width="16.33203125" style="1116" customWidth="1"/>
    <col min="1283" max="1283" width="10.33203125" style="1116" customWidth="1"/>
    <col min="1284" max="1284" width="7.88671875" style="1116" customWidth="1"/>
    <col min="1285" max="1285" width="2.44140625" style="1116" customWidth="1"/>
    <col min="1286" max="1286" width="7.6640625" style="1116" customWidth="1"/>
    <col min="1287" max="1287" width="8.88671875" style="1116"/>
    <col min="1288" max="1288" width="2.6640625" style="1116" customWidth="1"/>
    <col min="1289" max="1537" width="8.88671875" style="1116"/>
    <col min="1538" max="1538" width="16.33203125" style="1116" customWidth="1"/>
    <col min="1539" max="1539" width="10.33203125" style="1116" customWidth="1"/>
    <col min="1540" max="1540" width="7.88671875" style="1116" customWidth="1"/>
    <col min="1541" max="1541" width="2.44140625" style="1116" customWidth="1"/>
    <col min="1542" max="1542" width="7.6640625" style="1116" customWidth="1"/>
    <col min="1543" max="1543" width="8.88671875" style="1116"/>
    <col min="1544" max="1544" width="2.6640625" style="1116" customWidth="1"/>
    <col min="1545" max="1793" width="8.88671875" style="1116"/>
    <col min="1794" max="1794" width="16.33203125" style="1116" customWidth="1"/>
    <col min="1795" max="1795" width="10.33203125" style="1116" customWidth="1"/>
    <col min="1796" max="1796" width="7.88671875" style="1116" customWidth="1"/>
    <col min="1797" max="1797" width="2.44140625" style="1116" customWidth="1"/>
    <col min="1798" max="1798" width="7.6640625" style="1116" customWidth="1"/>
    <col min="1799" max="1799" width="8.88671875" style="1116"/>
    <col min="1800" max="1800" width="2.6640625" style="1116" customWidth="1"/>
    <col min="1801" max="2049" width="8.88671875" style="1116"/>
    <col min="2050" max="2050" width="16.33203125" style="1116" customWidth="1"/>
    <col min="2051" max="2051" width="10.33203125" style="1116" customWidth="1"/>
    <col min="2052" max="2052" width="7.88671875" style="1116" customWidth="1"/>
    <col min="2053" max="2053" width="2.44140625" style="1116" customWidth="1"/>
    <col min="2054" max="2054" width="7.6640625" style="1116" customWidth="1"/>
    <col min="2055" max="2055" width="8.88671875" style="1116"/>
    <col min="2056" max="2056" width="2.6640625" style="1116" customWidth="1"/>
    <col min="2057" max="2305" width="8.88671875" style="1116"/>
    <col min="2306" max="2306" width="16.33203125" style="1116" customWidth="1"/>
    <col min="2307" max="2307" width="10.33203125" style="1116" customWidth="1"/>
    <col min="2308" max="2308" width="7.88671875" style="1116" customWidth="1"/>
    <col min="2309" max="2309" width="2.44140625" style="1116" customWidth="1"/>
    <col min="2310" max="2310" width="7.6640625" style="1116" customWidth="1"/>
    <col min="2311" max="2311" width="8.88671875" style="1116"/>
    <col min="2312" max="2312" width="2.6640625" style="1116" customWidth="1"/>
    <col min="2313" max="2561" width="8.88671875" style="1116"/>
    <col min="2562" max="2562" width="16.33203125" style="1116" customWidth="1"/>
    <col min="2563" max="2563" width="10.33203125" style="1116" customWidth="1"/>
    <col min="2564" max="2564" width="7.88671875" style="1116" customWidth="1"/>
    <col min="2565" max="2565" width="2.44140625" style="1116" customWidth="1"/>
    <col min="2566" max="2566" width="7.6640625" style="1116" customWidth="1"/>
    <col min="2567" max="2567" width="8.88671875" style="1116"/>
    <col min="2568" max="2568" width="2.6640625" style="1116" customWidth="1"/>
    <col min="2569" max="2817" width="8.88671875" style="1116"/>
    <col min="2818" max="2818" width="16.33203125" style="1116" customWidth="1"/>
    <col min="2819" max="2819" width="10.33203125" style="1116" customWidth="1"/>
    <col min="2820" max="2820" width="7.88671875" style="1116" customWidth="1"/>
    <col min="2821" max="2821" width="2.44140625" style="1116" customWidth="1"/>
    <col min="2822" max="2822" width="7.6640625" style="1116" customWidth="1"/>
    <col min="2823" max="2823" width="8.88671875" style="1116"/>
    <col min="2824" max="2824" width="2.6640625" style="1116" customWidth="1"/>
    <col min="2825" max="3073" width="8.88671875" style="1116"/>
    <col min="3074" max="3074" width="16.33203125" style="1116" customWidth="1"/>
    <col min="3075" max="3075" width="10.33203125" style="1116" customWidth="1"/>
    <col min="3076" max="3076" width="7.88671875" style="1116" customWidth="1"/>
    <col min="3077" max="3077" width="2.44140625" style="1116" customWidth="1"/>
    <col min="3078" max="3078" width="7.6640625" style="1116" customWidth="1"/>
    <col min="3079" max="3079" width="8.88671875" style="1116"/>
    <col min="3080" max="3080" width="2.6640625" style="1116" customWidth="1"/>
    <col min="3081" max="3329" width="8.88671875" style="1116"/>
    <col min="3330" max="3330" width="16.33203125" style="1116" customWidth="1"/>
    <col min="3331" max="3331" width="10.33203125" style="1116" customWidth="1"/>
    <col min="3332" max="3332" width="7.88671875" style="1116" customWidth="1"/>
    <col min="3333" max="3333" width="2.44140625" style="1116" customWidth="1"/>
    <col min="3334" max="3334" width="7.6640625" style="1116" customWidth="1"/>
    <col min="3335" max="3335" width="8.88671875" style="1116"/>
    <col min="3336" max="3336" width="2.6640625" style="1116" customWidth="1"/>
    <col min="3337" max="3585" width="8.88671875" style="1116"/>
    <col min="3586" max="3586" width="16.33203125" style="1116" customWidth="1"/>
    <col min="3587" max="3587" width="10.33203125" style="1116" customWidth="1"/>
    <col min="3588" max="3588" width="7.88671875" style="1116" customWidth="1"/>
    <col min="3589" max="3589" width="2.44140625" style="1116" customWidth="1"/>
    <col min="3590" max="3590" width="7.6640625" style="1116" customWidth="1"/>
    <col min="3591" max="3591" width="8.88671875" style="1116"/>
    <col min="3592" max="3592" width="2.6640625" style="1116" customWidth="1"/>
    <col min="3593" max="3841" width="8.88671875" style="1116"/>
    <col min="3842" max="3842" width="16.33203125" style="1116" customWidth="1"/>
    <col min="3843" max="3843" width="10.33203125" style="1116" customWidth="1"/>
    <col min="3844" max="3844" width="7.88671875" style="1116" customWidth="1"/>
    <col min="3845" max="3845" width="2.44140625" style="1116" customWidth="1"/>
    <col min="3846" max="3846" width="7.6640625" style="1116" customWidth="1"/>
    <col min="3847" max="3847" width="8.88671875" style="1116"/>
    <col min="3848" max="3848" width="2.6640625" style="1116" customWidth="1"/>
    <col min="3849" max="4097" width="8.88671875" style="1116"/>
    <col min="4098" max="4098" width="16.33203125" style="1116" customWidth="1"/>
    <col min="4099" max="4099" width="10.33203125" style="1116" customWidth="1"/>
    <col min="4100" max="4100" width="7.88671875" style="1116" customWidth="1"/>
    <col min="4101" max="4101" width="2.44140625" style="1116" customWidth="1"/>
    <col min="4102" max="4102" width="7.6640625" style="1116" customWidth="1"/>
    <col min="4103" max="4103" width="8.88671875" style="1116"/>
    <col min="4104" max="4104" width="2.6640625" style="1116" customWidth="1"/>
    <col min="4105" max="4353" width="8.88671875" style="1116"/>
    <col min="4354" max="4354" width="16.33203125" style="1116" customWidth="1"/>
    <col min="4355" max="4355" width="10.33203125" style="1116" customWidth="1"/>
    <col min="4356" max="4356" width="7.88671875" style="1116" customWidth="1"/>
    <col min="4357" max="4357" width="2.44140625" style="1116" customWidth="1"/>
    <col min="4358" max="4358" width="7.6640625" style="1116" customWidth="1"/>
    <col min="4359" max="4359" width="8.88671875" style="1116"/>
    <col min="4360" max="4360" width="2.6640625" style="1116" customWidth="1"/>
    <col min="4361" max="4609" width="8.88671875" style="1116"/>
    <col min="4610" max="4610" width="16.33203125" style="1116" customWidth="1"/>
    <col min="4611" max="4611" width="10.33203125" style="1116" customWidth="1"/>
    <col min="4612" max="4612" width="7.88671875" style="1116" customWidth="1"/>
    <col min="4613" max="4613" width="2.44140625" style="1116" customWidth="1"/>
    <col min="4614" max="4614" width="7.6640625" style="1116" customWidth="1"/>
    <col min="4615" max="4615" width="8.88671875" style="1116"/>
    <col min="4616" max="4616" width="2.6640625" style="1116" customWidth="1"/>
    <col min="4617" max="4865" width="8.88671875" style="1116"/>
    <col min="4866" max="4866" width="16.33203125" style="1116" customWidth="1"/>
    <col min="4867" max="4867" width="10.33203125" style="1116" customWidth="1"/>
    <col min="4868" max="4868" width="7.88671875" style="1116" customWidth="1"/>
    <col min="4869" max="4869" width="2.44140625" style="1116" customWidth="1"/>
    <col min="4870" max="4870" width="7.6640625" style="1116" customWidth="1"/>
    <col min="4871" max="4871" width="8.88671875" style="1116"/>
    <col min="4872" max="4872" width="2.6640625" style="1116" customWidth="1"/>
    <col min="4873" max="5121" width="8.88671875" style="1116"/>
    <col min="5122" max="5122" width="16.33203125" style="1116" customWidth="1"/>
    <col min="5123" max="5123" width="10.33203125" style="1116" customWidth="1"/>
    <col min="5124" max="5124" width="7.88671875" style="1116" customWidth="1"/>
    <col min="5125" max="5125" width="2.44140625" style="1116" customWidth="1"/>
    <col min="5126" max="5126" width="7.6640625" style="1116" customWidth="1"/>
    <col min="5127" max="5127" width="8.88671875" style="1116"/>
    <col min="5128" max="5128" width="2.6640625" style="1116" customWidth="1"/>
    <col min="5129" max="5377" width="8.88671875" style="1116"/>
    <col min="5378" max="5378" width="16.33203125" style="1116" customWidth="1"/>
    <col min="5379" max="5379" width="10.33203125" style="1116" customWidth="1"/>
    <col min="5380" max="5380" width="7.88671875" style="1116" customWidth="1"/>
    <col min="5381" max="5381" width="2.44140625" style="1116" customWidth="1"/>
    <col min="5382" max="5382" width="7.6640625" style="1116" customWidth="1"/>
    <col min="5383" max="5383" width="8.88671875" style="1116"/>
    <col min="5384" max="5384" width="2.6640625" style="1116" customWidth="1"/>
    <col min="5385" max="5633" width="8.88671875" style="1116"/>
    <col min="5634" max="5634" width="16.33203125" style="1116" customWidth="1"/>
    <col min="5635" max="5635" width="10.33203125" style="1116" customWidth="1"/>
    <col min="5636" max="5636" width="7.88671875" style="1116" customWidth="1"/>
    <col min="5637" max="5637" width="2.44140625" style="1116" customWidth="1"/>
    <col min="5638" max="5638" width="7.6640625" style="1116" customWidth="1"/>
    <col min="5639" max="5639" width="8.88671875" style="1116"/>
    <col min="5640" max="5640" width="2.6640625" style="1116" customWidth="1"/>
    <col min="5641" max="5889" width="8.88671875" style="1116"/>
    <col min="5890" max="5890" width="16.33203125" style="1116" customWidth="1"/>
    <col min="5891" max="5891" width="10.33203125" style="1116" customWidth="1"/>
    <col min="5892" max="5892" width="7.88671875" style="1116" customWidth="1"/>
    <col min="5893" max="5893" width="2.44140625" style="1116" customWidth="1"/>
    <col min="5894" max="5894" width="7.6640625" style="1116" customWidth="1"/>
    <col min="5895" max="5895" width="8.88671875" style="1116"/>
    <col min="5896" max="5896" width="2.6640625" style="1116" customWidth="1"/>
    <col min="5897" max="6145" width="8.88671875" style="1116"/>
    <col min="6146" max="6146" width="16.33203125" style="1116" customWidth="1"/>
    <col min="6147" max="6147" width="10.33203125" style="1116" customWidth="1"/>
    <col min="6148" max="6148" width="7.88671875" style="1116" customWidth="1"/>
    <col min="6149" max="6149" width="2.44140625" style="1116" customWidth="1"/>
    <col min="6150" max="6150" width="7.6640625" style="1116" customWidth="1"/>
    <col min="6151" max="6151" width="8.88671875" style="1116"/>
    <col min="6152" max="6152" width="2.6640625" style="1116" customWidth="1"/>
    <col min="6153" max="6401" width="8.88671875" style="1116"/>
    <col min="6402" max="6402" width="16.33203125" style="1116" customWidth="1"/>
    <col min="6403" max="6403" width="10.33203125" style="1116" customWidth="1"/>
    <col min="6404" max="6404" width="7.88671875" style="1116" customWidth="1"/>
    <col min="6405" max="6405" width="2.44140625" style="1116" customWidth="1"/>
    <col min="6406" max="6406" width="7.6640625" style="1116" customWidth="1"/>
    <col min="6407" max="6407" width="8.88671875" style="1116"/>
    <col min="6408" max="6408" width="2.6640625" style="1116" customWidth="1"/>
    <col min="6409" max="6657" width="8.88671875" style="1116"/>
    <col min="6658" max="6658" width="16.33203125" style="1116" customWidth="1"/>
    <col min="6659" max="6659" width="10.33203125" style="1116" customWidth="1"/>
    <col min="6660" max="6660" width="7.88671875" style="1116" customWidth="1"/>
    <col min="6661" max="6661" width="2.44140625" style="1116" customWidth="1"/>
    <col min="6662" max="6662" width="7.6640625" style="1116" customWidth="1"/>
    <col min="6663" max="6663" width="8.88671875" style="1116"/>
    <col min="6664" max="6664" width="2.6640625" style="1116" customWidth="1"/>
    <col min="6665" max="6913" width="8.88671875" style="1116"/>
    <col min="6914" max="6914" width="16.33203125" style="1116" customWidth="1"/>
    <col min="6915" max="6915" width="10.33203125" style="1116" customWidth="1"/>
    <col min="6916" max="6916" width="7.88671875" style="1116" customWidth="1"/>
    <col min="6917" max="6917" width="2.44140625" style="1116" customWidth="1"/>
    <col min="6918" max="6918" width="7.6640625" style="1116" customWidth="1"/>
    <col min="6919" max="6919" width="8.88671875" style="1116"/>
    <col min="6920" max="6920" width="2.6640625" style="1116" customWidth="1"/>
    <col min="6921" max="7169" width="8.88671875" style="1116"/>
    <col min="7170" max="7170" width="16.33203125" style="1116" customWidth="1"/>
    <col min="7171" max="7171" width="10.33203125" style="1116" customWidth="1"/>
    <col min="7172" max="7172" width="7.88671875" style="1116" customWidth="1"/>
    <col min="7173" max="7173" width="2.44140625" style="1116" customWidth="1"/>
    <col min="7174" max="7174" width="7.6640625" style="1116" customWidth="1"/>
    <col min="7175" max="7175" width="8.88671875" style="1116"/>
    <col min="7176" max="7176" width="2.6640625" style="1116" customWidth="1"/>
    <col min="7177" max="7425" width="8.88671875" style="1116"/>
    <col min="7426" max="7426" width="16.33203125" style="1116" customWidth="1"/>
    <col min="7427" max="7427" width="10.33203125" style="1116" customWidth="1"/>
    <col min="7428" max="7428" width="7.88671875" style="1116" customWidth="1"/>
    <col min="7429" max="7429" width="2.44140625" style="1116" customWidth="1"/>
    <col min="7430" max="7430" width="7.6640625" style="1116" customWidth="1"/>
    <col min="7431" max="7431" width="8.88671875" style="1116"/>
    <col min="7432" max="7432" width="2.6640625" style="1116" customWidth="1"/>
    <col min="7433" max="7681" width="8.88671875" style="1116"/>
    <col min="7682" max="7682" width="16.33203125" style="1116" customWidth="1"/>
    <col min="7683" max="7683" width="10.33203125" style="1116" customWidth="1"/>
    <col min="7684" max="7684" width="7.88671875" style="1116" customWidth="1"/>
    <col min="7685" max="7685" width="2.44140625" style="1116" customWidth="1"/>
    <col min="7686" max="7686" width="7.6640625" style="1116" customWidth="1"/>
    <col min="7687" max="7687" width="8.88671875" style="1116"/>
    <col min="7688" max="7688" width="2.6640625" style="1116" customWidth="1"/>
    <col min="7689" max="7937" width="8.88671875" style="1116"/>
    <col min="7938" max="7938" width="16.33203125" style="1116" customWidth="1"/>
    <col min="7939" max="7939" width="10.33203125" style="1116" customWidth="1"/>
    <col min="7940" max="7940" width="7.88671875" style="1116" customWidth="1"/>
    <col min="7941" max="7941" width="2.44140625" style="1116" customWidth="1"/>
    <col min="7942" max="7942" width="7.6640625" style="1116" customWidth="1"/>
    <col min="7943" max="7943" width="8.88671875" style="1116"/>
    <col min="7944" max="7944" width="2.6640625" style="1116" customWidth="1"/>
    <col min="7945" max="8193" width="8.88671875" style="1116"/>
    <col min="8194" max="8194" width="16.33203125" style="1116" customWidth="1"/>
    <col min="8195" max="8195" width="10.33203125" style="1116" customWidth="1"/>
    <col min="8196" max="8196" width="7.88671875" style="1116" customWidth="1"/>
    <col min="8197" max="8197" width="2.44140625" style="1116" customWidth="1"/>
    <col min="8198" max="8198" width="7.6640625" style="1116" customWidth="1"/>
    <col min="8199" max="8199" width="8.88671875" style="1116"/>
    <col min="8200" max="8200" width="2.6640625" style="1116" customWidth="1"/>
    <col min="8201" max="8449" width="8.88671875" style="1116"/>
    <col min="8450" max="8450" width="16.33203125" style="1116" customWidth="1"/>
    <col min="8451" max="8451" width="10.33203125" style="1116" customWidth="1"/>
    <col min="8452" max="8452" width="7.88671875" style="1116" customWidth="1"/>
    <col min="8453" max="8453" width="2.44140625" style="1116" customWidth="1"/>
    <col min="8454" max="8454" width="7.6640625" style="1116" customWidth="1"/>
    <col min="8455" max="8455" width="8.88671875" style="1116"/>
    <col min="8456" max="8456" width="2.6640625" style="1116" customWidth="1"/>
    <col min="8457" max="8705" width="8.88671875" style="1116"/>
    <col min="8706" max="8706" width="16.33203125" style="1116" customWidth="1"/>
    <col min="8707" max="8707" width="10.33203125" style="1116" customWidth="1"/>
    <col min="8708" max="8708" width="7.88671875" style="1116" customWidth="1"/>
    <col min="8709" max="8709" width="2.44140625" style="1116" customWidth="1"/>
    <col min="8710" max="8710" width="7.6640625" style="1116" customWidth="1"/>
    <col min="8711" max="8711" width="8.88671875" style="1116"/>
    <col min="8712" max="8712" width="2.6640625" style="1116" customWidth="1"/>
    <col min="8713" max="8961" width="8.88671875" style="1116"/>
    <col min="8962" max="8962" width="16.33203125" style="1116" customWidth="1"/>
    <col min="8963" max="8963" width="10.33203125" style="1116" customWidth="1"/>
    <col min="8964" max="8964" width="7.88671875" style="1116" customWidth="1"/>
    <col min="8965" max="8965" width="2.44140625" style="1116" customWidth="1"/>
    <col min="8966" max="8966" width="7.6640625" style="1116" customWidth="1"/>
    <col min="8967" max="8967" width="8.88671875" style="1116"/>
    <col min="8968" max="8968" width="2.6640625" style="1116" customWidth="1"/>
    <col min="8969" max="9217" width="8.88671875" style="1116"/>
    <col min="9218" max="9218" width="16.33203125" style="1116" customWidth="1"/>
    <col min="9219" max="9219" width="10.33203125" style="1116" customWidth="1"/>
    <col min="9220" max="9220" width="7.88671875" style="1116" customWidth="1"/>
    <col min="9221" max="9221" width="2.44140625" style="1116" customWidth="1"/>
    <col min="9222" max="9222" width="7.6640625" style="1116" customWidth="1"/>
    <col min="9223" max="9223" width="8.88671875" style="1116"/>
    <col min="9224" max="9224" width="2.6640625" style="1116" customWidth="1"/>
    <col min="9225" max="9473" width="8.88671875" style="1116"/>
    <col min="9474" max="9474" width="16.33203125" style="1116" customWidth="1"/>
    <col min="9475" max="9475" width="10.33203125" style="1116" customWidth="1"/>
    <col min="9476" max="9476" width="7.88671875" style="1116" customWidth="1"/>
    <col min="9477" max="9477" width="2.44140625" style="1116" customWidth="1"/>
    <col min="9478" max="9478" width="7.6640625" style="1116" customWidth="1"/>
    <col min="9479" max="9479" width="8.88671875" style="1116"/>
    <col min="9480" max="9480" width="2.6640625" style="1116" customWidth="1"/>
    <col min="9481" max="9729" width="8.88671875" style="1116"/>
    <col min="9730" max="9730" width="16.33203125" style="1116" customWidth="1"/>
    <col min="9731" max="9731" width="10.33203125" style="1116" customWidth="1"/>
    <col min="9732" max="9732" width="7.88671875" style="1116" customWidth="1"/>
    <col min="9733" max="9733" width="2.44140625" style="1116" customWidth="1"/>
    <col min="9734" max="9734" width="7.6640625" style="1116" customWidth="1"/>
    <col min="9735" max="9735" width="8.88671875" style="1116"/>
    <col min="9736" max="9736" width="2.6640625" style="1116" customWidth="1"/>
    <col min="9737" max="9985" width="8.88671875" style="1116"/>
    <col min="9986" max="9986" width="16.33203125" style="1116" customWidth="1"/>
    <col min="9987" max="9987" width="10.33203125" style="1116" customWidth="1"/>
    <col min="9988" max="9988" width="7.88671875" style="1116" customWidth="1"/>
    <col min="9989" max="9989" width="2.44140625" style="1116" customWidth="1"/>
    <col min="9990" max="9990" width="7.6640625" style="1116" customWidth="1"/>
    <col min="9991" max="9991" width="8.88671875" style="1116"/>
    <col min="9992" max="9992" width="2.6640625" style="1116" customWidth="1"/>
    <col min="9993" max="10241" width="8.88671875" style="1116"/>
    <col min="10242" max="10242" width="16.33203125" style="1116" customWidth="1"/>
    <col min="10243" max="10243" width="10.33203125" style="1116" customWidth="1"/>
    <col min="10244" max="10244" width="7.88671875" style="1116" customWidth="1"/>
    <col min="10245" max="10245" width="2.44140625" style="1116" customWidth="1"/>
    <col min="10246" max="10246" width="7.6640625" style="1116" customWidth="1"/>
    <col min="10247" max="10247" width="8.88671875" style="1116"/>
    <col min="10248" max="10248" width="2.6640625" style="1116" customWidth="1"/>
    <col min="10249" max="10497" width="8.88671875" style="1116"/>
    <col min="10498" max="10498" width="16.33203125" style="1116" customWidth="1"/>
    <col min="10499" max="10499" width="10.33203125" style="1116" customWidth="1"/>
    <col min="10500" max="10500" width="7.88671875" style="1116" customWidth="1"/>
    <col min="10501" max="10501" width="2.44140625" style="1116" customWidth="1"/>
    <col min="10502" max="10502" width="7.6640625" style="1116" customWidth="1"/>
    <col min="10503" max="10503" width="8.88671875" style="1116"/>
    <col min="10504" max="10504" width="2.6640625" style="1116" customWidth="1"/>
    <col min="10505" max="10753" width="8.88671875" style="1116"/>
    <col min="10754" max="10754" width="16.33203125" style="1116" customWidth="1"/>
    <col min="10755" max="10755" width="10.33203125" style="1116" customWidth="1"/>
    <col min="10756" max="10756" width="7.88671875" style="1116" customWidth="1"/>
    <col min="10757" max="10757" width="2.44140625" style="1116" customWidth="1"/>
    <col min="10758" max="10758" width="7.6640625" style="1116" customWidth="1"/>
    <col min="10759" max="10759" width="8.88671875" style="1116"/>
    <col min="10760" max="10760" width="2.6640625" style="1116" customWidth="1"/>
    <col min="10761" max="11009" width="8.88671875" style="1116"/>
    <col min="11010" max="11010" width="16.33203125" style="1116" customWidth="1"/>
    <col min="11011" max="11011" width="10.33203125" style="1116" customWidth="1"/>
    <col min="11012" max="11012" width="7.88671875" style="1116" customWidth="1"/>
    <col min="11013" max="11013" width="2.44140625" style="1116" customWidth="1"/>
    <col min="11014" max="11014" width="7.6640625" style="1116" customWidth="1"/>
    <col min="11015" max="11015" width="8.88671875" style="1116"/>
    <col min="11016" max="11016" width="2.6640625" style="1116" customWidth="1"/>
    <col min="11017" max="11265" width="8.88671875" style="1116"/>
    <col min="11266" max="11266" width="16.33203125" style="1116" customWidth="1"/>
    <col min="11267" max="11267" width="10.33203125" style="1116" customWidth="1"/>
    <col min="11268" max="11268" width="7.88671875" style="1116" customWidth="1"/>
    <col min="11269" max="11269" width="2.44140625" style="1116" customWidth="1"/>
    <col min="11270" max="11270" width="7.6640625" style="1116" customWidth="1"/>
    <col min="11271" max="11271" width="8.88671875" style="1116"/>
    <col min="11272" max="11272" width="2.6640625" style="1116" customWidth="1"/>
    <col min="11273" max="11521" width="8.88671875" style="1116"/>
    <col min="11522" max="11522" width="16.33203125" style="1116" customWidth="1"/>
    <col min="11523" max="11523" width="10.33203125" style="1116" customWidth="1"/>
    <col min="11524" max="11524" width="7.88671875" style="1116" customWidth="1"/>
    <col min="11525" max="11525" width="2.44140625" style="1116" customWidth="1"/>
    <col min="11526" max="11526" width="7.6640625" style="1116" customWidth="1"/>
    <col min="11527" max="11527" width="8.88671875" style="1116"/>
    <col min="11528" max="11528" width="2.6640625" style="1116" customWidth="1"/>
    <col min="11529" max="11777" width="8.88671875" style="1116"/>
    <col min="11778" max="11778" width="16.33203125" style="1116" customWidth="1"/>
    <col min="11779" max="11779" width="10.33203125" style="1116" customWidth="1"/>
    <col min="11780" max="11780" width="7.88671875" style="1116" customWidth="1"/>
    <col min="11781" max="11781" width="2.44140625" style="1116" customWidth="1"/>
    <col min="11782" max="11782" width="7.6640625" style="1116" customWidth="1"/>
    <col min="11783" max="11783" width="8.88671875" style="1116"/>
    <col min="11784" max="11784" width="2.6640625" style="1116" customWidth="1"/>
    <col min="11785" max="12033" width="8.88671875" style="1116"/>
    <col min="12034" max="12034" width="16.33203125" style="1116" customWidth="1"/>
    <col min="12035" max="12035" width="10.33203125" style="1116" customWidth="1"/>
    <col min="12036" max="12036" width="7.88671875" style="1116" customWidth="1"/>
    <col min="12037" max="12037" width="2.44140625" style="1116" customWidth="1"/>
    <col min="12038" max="12038" width="7.6640625" style="1116" customWidth="1"/>
    <col min="12039" max="12039" width="8.88671875" style="1116"/>
    <col min="12040" max="12040" width="2.6640625" style="1116" customWidth="1"/>
    <col min="12041" max="12289" width="8.88671875" style="1116"/>
    <col min="12290" max="12290" width="16.33203125" style="1116" customWidth="1"/>
    <col min="12291" max="12291" width="10.33203125" style="1116" customWidth="1"/>
    <col min="12292" max="12292" width="7.88671875" style="1116" customWidth="1"/>
    <col min="12293" max="12293" width="2.44140625" style="1116" customWidth="1"/>
    <col min="12294" max="12294" width="7.6640625" style="1116" customWidth="1"/>
    <col min="12295" max="12295" width="8.88671875" style="1116"/>
    <col min="12296" max="12296" width="2.6640625" style="1116" customWidth="1"/>
    <col min="12297" max="12545" width="8.88671875" style="1116"/>
    <col min="12546" max="12546" width="16.33203125" style="1116" customWidth="1"/>
    <col min="12547" max="12547" width="10.33203125" style="1116" customWidth="1"/>
    <col min="12548" max="12548" width="7.88671875" style="1116" customWidth="1"/>
    <col min="12549" max="12549" width="2.44140625" style="1116" customWidth="1"/>
    <col min="12550" max="12550" width="7.6640625" style="1116" customWidth="1"/>
    <col min="12551" max="12551" width="8.88671875" style="1116"/>
    <col min="12552" max="12552" width="2.6640625" style="1116" customWidth="1"/>
    <col min="12553" max="12801" width="8.88671875" style="1116"/>
    <col min="12802" max="12802" width="16.33203125" style="1116" customWidth="1"/>
    <col min="12803" max="12803" width="10.33203125" style="1116" customWidth="1"/>
    <col min="12804" max="12804" width="7.88671875" style="1116" customWidth="1"/>
    <col min="12805" max="12805" width="2.44140625" style="1116" customWidth="1"/>
    <col min="12806" max="12806" width="7.6640625" style="1116" customWidth="1"/>
    <col min="12807" max="12807" width="8.88671875" style="1116"/>
    <col min="12808" max="12808" width="2.6640625" style="1116" customWidth="1"/>
    <col min="12809" max="13057" width="8.88671875" style="1116"/>
    <col min="13058" max="13058" width="16.33203125" style="1116" customWidth="1"/>
    <col min="13059" max="13059" width="10.33203125" style="1116" customWidth="1"/>
    <col min="13060" max="13060" width="7.88671875" style="1116" customWidth="1"/>
    <col min="13061" max="13061" width="2.44140625" style="1116" customWidth="1"/>
    <col min="13062" max="13062" width="7.6640625" style="1116" customWidth="1"/>
    <col min="13063" max="13063" width="8.88671875" style="1116"/>
    <col min="13064" max="13064" width="2.6640625" style="1116" customWidth="1"/>
    <col min="13065" max="13313" width="8.88671875" style="1116"/>
    <col min="13314" max="13314" width="16.33203125" style="1116" customWidth="1"/>
    <col min="13315" max="13315" width="10.33203125" style="1116" customWidth="1"/>
    <col min="13316" max="13316" width="7.88671875" style="1116" customWidth="1"/>
    <col min="13317" max="13317" width="2.44140625" style="1116" customWidth="1"/>
    <col min="13318" max="13318" width="7.6640625" style="1116" customWidth="1"/>
    <col min="13319" max="13319" width="8.88671875" style="1116"/>
    <col min="13320" max="13320" width="2.6640625" style="1116" customWidth="1"/>
    <col min="13321" max="13569" width="8.88671875" style="1116"/>
    <col min="13570" max="13570" width="16.33203125" style="1116" customWidth="1"/>
    <col min="13571" max="13571" width="10.33203125" style="1116" customWidth="1"/>
    <col min="13572" max="13572" width="7.88671875" style="1116" customWidth="1"/>
    <col min="13573" max="13573" width="2.44140625" style="1116" customWidth="1"/>
    <col min="13574" max="13574" width="7.6640625" style="1116" customWidth="1"/>
    <col min="13575" max="13575" width="8.88671875" style="1116"/>
    <col min="13576" max="13576" width="2.6640625" style="1116" customWidth="1"/>
    <col min="13577" max="13825" width="8.88671875" style="1116"/>
    <col min="13826" max="13826" width="16.33203125" style="1116" customWidth="1"/>
    <col min="13827" max="13827" width="10.33203125" style="1116" customWidth="1"/>
    <col min="13828" max="13828" width="7.88671875" style="1116" customWidth="1"/>
    <col min="13829" max="13829" width="2.44140625" style="1116" customWidth="1"/>
    <col min="13830" max="13830" width="7.6640625" style="1116" customWidth="1"/>
    <col min="13831" max="13831" width="8.88671875" style="1116"/>
    <col min="13832" max="13832" width="2.6640625" style="1116" customWidth="1"/>
    <col min="13833" max="14081" width="8.88671875" style="1116"/>
    <col min="14082" max="14082" width="16.33203125" style="1116" customWidth="1"/>
    <col min="14083" max="14083" width="10.33203125" style="1116" customWidth="1"/>
    <col min="14084" max="14084" width="7.88671875" style="1116" customWidth="1"/>
    <col min="14085" max="14085" width="2.44140625" style="1116" customWidth="1"/>
    <col min="14086" max="14086" width="7.6640625" style="1116" customWidth="1"/>
    <col min="14087" max="14087" width="8.88671875" style="1116"/>
    <col min="14088" max="14088" width="2.6640625" style="1116" customWidth="1"/>
    <col min="14089" max="14337" width="8.88671875" style="1116"/>
    <col min="14338" max="14338" width="16.33203125" style="1116" customWidth="1"/>
    <col min="14339" max="14339" width="10.33203125" style="1116" customWidth="1"/>
    <col min="14340" max="14340" width="7.88671875" style="1116" customWidth="1"/>
    <col min="14341" max="14341" width="2.44140625" style="1116" customWidth="1"/>
    <col min="14342" max="14342" width="7.6640625" style="1116" customWidth="1"/>
    <col min="14343" max="14343" width="8.88671875" style="1116"/>
    <col min="14344" max="14344" width="2.6640625" style="1116" customWidth="1"/>
    <col min="14345" max="14593" width="8.88671875" style="1116"/>
    <col min="14594" max="14594" width="16.33203125" style="1116" customWidth="1"/>
    <col min="14595" max="14595" width="10.33203125" style="1116" customWidth="1"/>
    <col min="14596" max="14596" width="7.88671875" style="1116" customWidth="1"/>
    <col min="14597" max="14597" width="2.44140625" style="1116" customWidth="1"/>
    <col min="14598" max="14598" width="7.6640625" style="1116" customWidth="1"/>
    <col min="14599" max="14599" width="8.88671875" style="1116"/>
    <col min="14600" max="14600" width="2.6640625" style="1116" customWidth="1"/>
    <col min="14601" max="14849" width="8.88671875" style="1116"/>
    <col min="14850" max="14850" width="16.33203125" style="1116" customWidth="1"/>
    <col min="14851" max="14851" width="10.33203125" style="1116" customWidth="1"/>
    <col min="14852" max="14852" width="7.88671875" style="1116" customWidth="1"/>
    <col min="14853" max="14853" width="2.44140625" style="1116" customWidth="1"/>
    <col min="14854" max="14854" width="7.6640625" style="1116" customWidth="1"/>
    <col min="14855" max="14855" width="8.88671875" style="1116"/>
    <col min="14856" max="14856" width="2.6640625" style="1116" customWidth="1"/>
    <col min="14857" max="15105" width="8.88671875" style="1116"/>
    <col min="15106" max="15106" width="16.33203125" style="1116" customWidth="1"/>
    <col min="15107" max="15107" width="10.33203125" style="1116" customWidth="1"/>
    <col min="15108" max="15108" width="7.88671875" style="1116" customWidth="1"/>
    <col min="15109" max="15109" width="2.44140625" style="1116" customWidth="1"/>
    <col min="15110" max="15110" width="7.6640625" style="1116" customWidth="1"/>
    <col min="15111" max="15111" width="8.88671875" style="1116"/>
    <col min="15112" max="15112" width="2.6640625" style="1116" customWidth="1"/>
    <col min="15113" max="15361" width="8.88671875" style="1116"/>
    <col min="15362" max="15362" width="16.33203125" style="1116" customWidth="1"/>
    <col min="15363" max="15363" width="10.33203125" style="1116" customWidth="1"/>
    <col min="15364" max="15364" width="7.88671875" style="1116" customWidth="1"/>
    <col min="15365" max="15365" width="2.44140625" style="1116" customWidth="1"/>
    <col min="15366" max="15366" width="7.6640625" style="1116" customWidth="1"/>
    <col min="15367" max="15367" width="8.88671875" style="1116"/>
    <col min="15368" max="15368" width="2.6640625" style="1116" customWidth="1"/>
    <col min="15369" max="15617" width="8.88671875" style="1116"/>
    <col min="15618" max="15618" width="16.33203125" style="1116" customWidth="1"/>
    <col min="15619" max="15619" width="10.33203125" style="1116" customWidth="1"/>
    <col min="15620" max="15620" width="7.88671875" style="1116" customWidth="1"/>
    <col min="15621" max="15621" width="2.44140625" style="1116" customWidth="1"/>
    <col min="15622" max="15622" width="7.6640625" style="1116" customWidth="1"/>
    <col min="15623" max="15623" width="8.88671875" style="1116"/>
    <col min="15624" max="15624" width="2.6640625" style="1116" customWidth="1"/>
    <col min="15625" max="15873" width="8.88671875" style="1116"/>
    <col min="15874" max="15874" width="16.33203125" style="1116" customWidth="1"/>
    <col min="15875" max="15875" width="10.33203125" style="1116" customWidth="1"/>
    <col min="15876" max="15876" width="7.88671875" style="1116" customWidth="1"/>
    <col min="15877" max="15877" width="2.44140625" style="1116" customWidth="1"/>
    <col min="15878" max="15878" width="7.6640625" style="1116" customWidth="1"/>
    <col min="15879" max="15879" width="8.88671875" style="1116"/>
    <col min="15880" max="15880" width="2.6640625" style="1116" customWidth="1"/>
    <col min="15881" max="16129" width="8.88671875" style="1116"/>
    <col min="16130" max="16130" width="16.33203125" style="1116" customWidth="1"/>
    <col min="16131" max="16131" width="10.33203125" style="1116" customWidth="1"/>
    <col min="16132" max="16132" width="7.88671875" style="1116" customWidth="1"/>
    <col min="16133" max="16133" width="2.44140625" style="1116" customWidth="1"/>
    <col min="16134" max="16134" width="7.6640625" style="1116" customWidth="1"/>
    <col min="16135" max="16135" width="8.88671875" style="1116"/>
    <col min="16136" max="16136" width="2.6640625" style="1116" customWidth="1"/>
    <col min="16137" max="16384" width="8.88671875" style="1116"/>
  </cols>
  <sheetData>
    <row r="1" spans="1:12" ht="22.5" customHeight="1">
      <c r="A1" s="1114" t="s">
        <v>1574</v>
      </c>
      <c r="B1" s="1115" t="str">
        <f>入力シート!C4</f>
        <v>道新第101号</v>
      </c>
    </row>
    <row r="2" spans="1:12" ht="22.5" customHeight="1">
      <c r="A2" s="1114" t="s">
        <v>1575</v>
      </c>
      <c r="B2" s="1117"/>
    </row>
    <row r="4" spans="1:12" ht="17.25" customHeight="1">
      <c r="A4" s="5501" t="s">
        <v>1576</v>
      </c>
      <c r="B4" s="5501"/>
      <c r="C4" s="5501"/>
      <c r="D4" s="5501"/>
      <c r="E4" s="5501"/>
      <c r="F4" s="5501"/>
      <c r="G4" s="5501"/>
      <c r="H4" s="5501"/>
      <c r="I4" s="5501"/>
      <c r="J4" s="5501"/>
      <c r="K4" s="5501"/>
    </row>
    <row r="5" spans="1:12" ht="15.75" customHeight="1">
      <c r="I5" s="4792" t="s">
        <v>2528</v>
      </c>
      <c r="J5" s="4792"/>
      <c r="K5" s="4792"/>
    </row>
    <row r="7" spans="1:12" ht="13.5" customHeight="1">
      <c r="A7" s="5502" t="str">
        <f>入力シート!C5</f>
        <v>久留米市長</v>
      </c>
      <c r="B7" s="5502"/>
      <c r="C7" s="1116" t="s">
        <v>1606</v>
      </c>
    </row>
    <row r="8" spans="1:12">
      <c r="D8" s="1118" t="s">
        <v>1577</v>
      </c>
      <c r="F8" s="5499" t="s">
        <v>1578</v>
      </c>
      <c r="G8" s="5499"/>
      <c r="H8" s="1119"/>
      <c r="I8" s="5500" t="str">
        <f>入力シート!C25</f>
        <v>久留米市〇〇町１２３</v>
      </c>
      <c r="J8" s="5500"/>
      <c r="K8" s="5500"/>
      <c r="L8" s="5500"/>
    </row>
    <row r="9" spans="1:12">
      <c r="F9" s="5499" t="s">
        <v>1579</v>
      </c>
      <c r="G9" s="5499"/>
      <c r="H9" s="1119"/>
      <c r="I9" s="5500" t="str">
        <f>入力シート!C26</f>
        <v>(株）○○○○建設</v>
      </c>
      <c r="J9" s="5500"/>
      <c r="K9" s="5500"/>
      <c r="L9" s="5500"/>
    </row>
    <row r="10" spans="1:12">
      <c r="F10" s="5499" t="s">
        <v>1580</v>
      </c>
      <c r="G10" s="5499"/>
      <c r="H10" s="1119"/>
      <c r="I10" s="5500" t="str">
        <f>入力シート!C27</f>
        <v>代表取締役　久留米一郎</v>
      </c>
      <c r="J10" s="5500"/>
      <c r="K10" s="5500"/>
      <c r="L10" s="1116" t="s">
        <v>299</v>
      </c>
    </row>
    <row r="11" spans="1:12" ht="12" customHeight="1"/>
    <row r="12" spans="1:12">
      <c r="A12" s="1116" t="s">
        <v>1581</v>
      </c>
    </row>
    <row r="13" spans="1:12" ht="8.25" customHeight="1"/>
    <row r="14" spans="1:12" ht="16.5" customHeight="1">
      <c r="A14" s="1116" t="s">
        <v>1582</v>
      </c>
      <c r="C14" s="5509" t="str">
        <f>入力シート!C10&amp;"（第○回変更）"</f>
        <v>○○校区道路改良工事（第○回変更）</v>
      </c>
      <c r="D14" s="5509"/>
      <c r="E14" s="5509"/>
      <c r="F14" s="5509"/>
      <c r="G14" s="5509"/>
      <c r="H14" s="5509"/>
      <c r="I14" s="5509"/>
      <c r="J14" s="5509"/>
    </row>
    <row r="15" spans="1:12" ht="16.5" customHeight="1">
      <c r="A15" s="1116" t="s">
        <v>1583</v>
      </c>
      <c r="C15" s="5503">
        <f>入力シート!C13</f>
        <v>46113</v>
      </c>
      <c r="D15" s="5503"/>
      <c r="E15" s="5503"/>
      <c r="F15" s="5503"/>
      <c r="G15" s="5503"/>
    </row>
    <row r="16" spans="1:12" ht="16.5" customHeight="1">
      <c r="A16" s="1116" t="s">
        <v>1584</v>
      </c>
      <c r="C16" s="5504">
        <f>入力シート!C24</f>
        <v>13000000</v>
      </c>
      <c r="D16" s="5504"/>
      <c r="E16" s="5504"/>
      <c r="F16" s="5504"/>
      <c r="G16" s="1120" t="s">
        <v>1237</v>
      </c>
    </row>
    <row r="17" spans="1:10" ht="16.5" customHeight="1">
      <c r="A17" s="1116" t="s">
        <v>1585</v>
      </c>
    </row>
    <row r="18" spans="1:10" ht="6.75" customHeight="1"/>
    <row r="19" spans="1:10">
      <c r="A19" s="1116" t="s">
        <v>1586</v>
      </c>
    </row>
    <row r="20" spans="1:10">
      <c r="A20" s="1116" t="s">
        <v>1587</v>
      </c>
      <c r="C20" s="1121"/>
      <c r="D20" s="5505"/>
      <c r="E20" s="5505"/>
      <c r="F20" s="1120" t="s">
        <v>1588</v>
      </c>
    </row>
    <row r="21" spans="1:10">
      <c r="A21" s="1116" t="s">
        <v>1589</v>
      </c>
      <c r="C21" s="1122" t="s">
        <v>1590</v>
      </c>
      <c r="D21" s="5506"/>
      <c r="E21" s="5506"/>
      <c r="F21" s="1123" t="s">
        <v>1591</v>
      </c>
    </row>
    <row r="22" spans="1:10">
      <c r="A22" s="1116" t="s">
        <v>1592</v>
      </c>
      <c r="C22" s="5506"/>
      <c r="D22" s="5506"/>
      <c r="E22" s="5506"/>
      <c r="F22" s="1123" t="s">
        <v>1593</v>
      </c>
      <c r="G22" s="1124" t="s">
        <v>1594</v>
      </c>
    </row>
    <row r="23" spans="1:10" ht="6.75" customHeight="1"/>
    <row r="24" spans="1:10">
      <c r="A24" s="1116" t="s">
        <v>1595</v>
      </c>
    </row>
    <row r="25" spans="1:10" ht="14.25" customHeight="1">
      <c r="A25" s="5507" t="s">
        <v>1596</v>
      </c>
      <c r="B25" s="5507"/>
      <c r="C25" s="5507"/>
      <c r="D25" s="5507"/>
      <c r="E25" s="1125"/>
      <c r="F25" s="1126" t="s">
        <v>1597</v>
      </c>
      <c r="G25" s="1127"/>
      <c r="H25" s="1127"/>
      <c r="I25" s="1127"/>
      <c r="J25" s="1127"/>
    </row>
    <row r="26" spans="1:10" ht="12" customHeight="1">
      <c r="A26" s="5507"/>
      <c r="B26" s="5507"/>
      <c r="C26" s="5507"/>
      <c r="D26" s="5507"/>
      <c r="E26" s="1125"/>
      <c r="F26" s="5508">
        <v>0.7</v>
      </c>
      <c r="G26" s="5508"/>
      <c r="H26" s="5508"/>
      <c r="I26" s="5508"/>
      <c r="J26" s="5508"/>
    </row>
    <row r="27" spans="1:10" ht="12" customHeight="1">
      <c r="B27" s="1128" t="s">
        <v>1598</v>
      </c>
      <c r="C27" s="1128" t="s">
        <v>1599</v>
      </c>
    </row>
    <row r="28" spans="1:10">
      <c r="B28" s="1129" t="s">
        <v>1600</v>
      </c>
      <c r="C28" s="1116" t="s">
        <v>1607</v>
      </c>
      <c r="F28" s="1124"/>
      <c r="G28" s="1116" t="s">
        <v>1608</v>
      </c>
    </row>
    <row r="29" spans="1:10">
      <c r="B29" s="1130" t="s">
        <v>1601</v>
      </c>
      <c r="C29" s="1131" t="s">
        <v>1602</v>
      </c>
      <c r="D29" s="1131"/>
      <c r="E29" s="1131"/>
      <c r="F29" s="1132"/>
      <c r="G29" s="1131" t="s">
        <v>1609</v>
      </c>
      <c r="H29" s="1131"/>
      <c r="I29" s="1131"/>
    </row>
    <row r="30" spans="1:10" ht="8.25" customHeight="1"/>
    <row r="31" spans="1:10">
      <c r="A31" s="1116" t="s">
        <v>1603</v>
      </c>
    </row>
    <row r="32" spans="1:10" ht="6" customHeight="1"/>
    <row r="33" spans="1:14">
      <c r="A33" s="1133"/>
      <c r="B33" s="1134" t="s">
        <v>1604</v>
      </c>
      <c r="C33" s="1135"/>
      <c r="D33" s="1135"/>
      <c r="E33" s="1135"/>
      <c r="F33" s="1135"/>
      <c r="G33" s="1135"/>
      <c r="H33" s="1135"/>
      <c r="I33" s="1135"/>
      <c r="J33" s="1135"/>
      <c r="K33" s="1136"/>
    </row>
    <row r="34" spans="1:14">
      <c r="B34" s="1137"/>
      <c r="C34" s="1124"/>
      <c r="D34" s="1124"/>
      <c r="E34" s="1124"/>
      <c r="F34" s="1124"/>
      <c r="G34" s="1124"/>
      <c r="H34" s="1124"/>
      <c r="I34" s="1124"/>
      <c r="J34" s="1124"/>
      <c r="K34" s="1138"/>
    </row>
    <row r="35" spans="1:14">
      <c r="B35" s="1137"/>
      <c r="C35" s="1124"/>
      <c r="D35" s="1124"/>
      <c r="E35" s="1124"/>
      <c r="F35" s="1124"/>
      <c r="G35" s="1124"/>
      <c r="H35" s="1124"/>
      <c r="I35" s="1124"/>
      <c r="J35" s="1124"/>
      <c r="K35" s="1138"/>
    </row>
    <row r="36" spans="1:14">
      <c r="B36" s="1139"/>
      <c r="C36" s="1130"/>
      <c r="D36" s="1130"/>
      <c r="E36" s="1130"/>
      <c r="F36" s="1130"/>
      <c r="G36" s="1130"/>
      <c r="H36" s="1130"/>
      <c r="I36" s="1130"/>
      <c r="J36" s="1130"/>
      <c r="K36" s="1140"/>
    </row>
    <row r="37" spans="1:14" ht="9" customHeight="1"/>
    <row r="38" spans="1:14">
      <c r="A38" s="1116" t="s">
        <v>1605</v>
      </c>
    </row>
    <row r="39" spans="1:14" ht="6.75" customHeight="1"/>
    <row r="40" spans="1:14">
      <c r="B40" s="1134"/>
      <c r="C40" s="1135"/>
      <c r="D40" s="1135"/>
      <c r="E40" s="1135"/>
      <c r="F40" s="1135"/>
      <c r="G40" s="1135"/>
      <c r="H40" s="1135"/>
      <c r="I40" s="1135"/>
      <c r="J40" s="1135"/>
      <c r="K40" s="1136"/>
    </row>
    <row r="41" spans="1:14">
      <c r="B41" s="1141"/>
      <c r="K41" s="1142"/>
      <c r="N41" s="1143"/>
    </row>
    <row r="42" spans="1:14">
      <c r="B42" s="1141"/>
      <c r="K42" s="1142"/>
    </row>
    <row r="43" spans="1:14">
      <c r="B43" s="1141"/>
      <c r="K43" s="1142"/>
    </row>
    <row r="44" spans="1:14">
      <c r="B44" s="1141"/>
      <c r="K44" s="1142"/>
    </row>
    <row r="45" spans="1:14">
      <c r="B45" s="1141"/>
      <c r="K45" s="1142"/>
    </row>
    <row r="46" spans="1:14">
      <c r="B46" s="1141"/>
      <c r="K46" s="1142"/>
    </row>
    <row r="47" spans="1:14">
      <c r="B47" s="1141"/>
      <c r="K47" s="1142"/>
    </row>
    <row r="48" spans="1:14">
      <c r="B48" s="1141"/>
      <c r="K48" s="1142"/>
    </row>
    <row r="49" spans="2:11">
      <c r="B49" s="1141"/>
      <c r="K49" s="1142"/>
    </row>
    <row r="50" spans="2:11">
      <c r="B50" s="1141"/>
      <c r="K50" s="1142"/>
    </row>
    <row r="51" spans="2:11">
      <c r="B51" s="1141"/>
      <c r="K51" s="1142"/>
    </row>
    <row r="52" spans="2:11" ht="16.5" customHeight="1">
      <c r="B52" s="1141"/>
      <c r="K52" s="1142"/>
    </row>
    <row r="53" spans="2:11" ht="13.5" customHeight="1">
      <c r="B53" s="1141"/>
      <c r="K53" s="1142"/>
    </row>
    <row r="54" spans="2:11">
      <c r="B54" s="1141"/>
      <c r="K54" s="1142"/>
    </row>
    <row r="55" spans="2:11">
      <c r="B55" s="1141"/>
      <c r="K55" s="1142"/>
    </row>
    <row r="56" spans="2:11">
      <c r="B56" s="1141"/>
      <c r="K56" s="1142"/>
    </row>
    <row r="57" spans="2:11">
      <c r="B57" s="1141"/>
      <c r="K57" s="1142"/>
    </row>
    <row r="58" spans="2:11" ht="12" customHeight="1">
      <c r="B58" s="1141"/>
      <c r="K58" s="1142"/>
    </row>
    <row r="59" spans="2:11">
      <c r="B59" s="1141"/>
      <c r="K59" s="1142"/>
    </row>
    <row r="60" spans="2:11">
      <c r="B60" s="1141"/>
      <c r="K60" s="1142"/>
    </row>
    <row r="61" spans="2:11" ht="14.25" customHeight="1">
      <c r="B61" s="1141"/>
      <c r="K61" s="1142"/>
    </row>
    <row r="62" spans="2:11" ht="15" customHeight="1">
      <c r="B62" s="1141"/>
      <c r="K62" s="1142"/>
    </row>
    <row r="63" spans="2:11" ht="16.5" customHeight="1">
      <c r="B63" s="1144"/>
      <c r="C63" s="1131"/>
      <c r="D63" s="1131"/>
      <c r="E63" s="1131"/>
      <c r="F63" s="1131"/>
      <c r="G63" s="1131"/>
      <c r="H63" s="1131"/>
      <c r="I63" s="1131"/>
      <c r="J63" s="1131"/>
      <c r="K63" s="1145"/>
    </row>
  </sheetData>
  <mergeCells count="17">
    <mergeCell ref="D21:E21"/>
    <mergeCell ref="C22:E22"/>
    <mergeCell ref="A25:D26"/>
    <mergeCell ref="F26:J26"/>
    <mergeCell ref="C14:J14"/>
    <mergeCell ref="F10:G10"/>
    <mergeCell ref="I10:K10"/>
    <mergeCell ref="C15:G15"/>
    <mergeCell ref="C16:F16"/>
    <mergeCell ref="D20:E20"/>
    <mergeCell ref="F9:G9"/>
    <mergeCell ref="I9:L9"/>
    <mergeCell ref="A4:K4"/>
    <mergeCell ref="I5:K5"/>
    <mergeCell ref="A7:B7"/>
    <mergeCell ref="F8:G8"/>
    <mergeCell ref="I8:L8"/>
  </mergeCells>
  <phoneticPr fontId="18"/>
  <printOptions horizontalCentered="1" verticalCentered="1"/>
  <pageMargins left="0.59055118110236227" right="0.39370078740157483" top="0.31496062992125984" bottom="0.31496062992125984" header="0.31496062992125984" footer="0.31496062992125984"/>
  <pageSetup paperSize="9"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95</vt:i4>
      </vt:variant>
      <vt:variant>
        <vt:lpstr>名前付き一覧</vt:lpstr>
      </vt:variant>
      <vt:variant>
        <vt:i4>69</vt:i4>
      </vt:variant>
    </vt:vector>
  </HeadingPairs>
  <TitlesOfParts>
    <vt:vector size="164" baseType="lpstr">
      <vt:lpstr>改定履歴</vt:lpstr>
      <vt:lpstr>提出書類一覧</vt:lpstr>
      <vt:lpstr>入力シート</vt:lpstr>
      <vt:lpstr>101</vt:lpstr>
      <vt:lpstr>102</vt:lpstr>
      <vt:lpstr>103</vt:lpstr>
      <vt:lpstr>104</vt:lpstr>
      <vt:lpstr>105</vt:lpstr>
      <vt:lpstr>106</vt:lpstr>
      <vt:lpstr>107</vt:lpstr>
      <vt:lpstr>108</vt:lpstr>
      <vt:lpstr>109</vt:lpstr>
      <vt:lpstr>110</vt:lpstr>
      <vt:lpstr>111</vt:lpstr>
      <vt:lpstr>112</vt:lpstr>
      <vt:lpstr>113</vt:lpstr>
      <vt:lpstr>113(記入例)</vt:lpstr>
      <vt:lpstr>114</vt:lpstr>
      <vt:lpstr>201-1</vt:lpstr>
      <vt:lpstr>201-2</vt:lpstr>
      <vt:lpstr>201-3</vt:lpstr>
      <vt:lpstr>202</vt:lpstr>
      <vt:lpstr>203</vt:lpstr>
      <vt:lpstr>204</vt:lpstr>
      <vt:lpstr>205</vt:lpstr>
      <vt:lpstr>206</vt:lpstr>
      <vt:lpstr>207</vt:lpstr>
      <vt:lpstr>208</vt:lpstr>
      <vt:lpstr>209</vt:lpstr>
      <vt:lpstr>210</vt:lpstr>
      <vt:lpstr>211</vt:lpstr>
      <vt:lpstr>212</vt:lpstr>
      <vt:lpstr>213</vt:lpstr>
      <vt:lpstr>214</vt:lpstr>
      <vt:lpstr>215</vt:lpstr>
      <vt:lpstr>216</vt:lpstr>
      <vt:lpstr>217</vt:lpstr>
      <vt:lpstr>217-例</vt:lpstr>
      <vt:lpstr>218</vt:lpstr>
      <vt:lpstr>219-1【土木】</vt:lpstr>
      <vt:lpstr>219-2【土木】(通期・月単位)</vt:lpstr>
      <vt:lpstr>219-3【土木】(完全)</vt:lpstr>
      <vt:lpstr>219-4【土木】(通期・月単位)(交替制)</vt:lpstr>
      <vt:lpstr>219-5【土木】(完全)(交替制)</vt:lpstr>
      <vt:lpstr>219-6(農整)工事打合せ簿</vt:lpstr>
      <vt:lpstr>219-8(農整)【交替制】</vt:lpstr>
      <vt:lpstr>219-8(農整)【交替制】記入例</vt:lpstr>
      <vt:lpstr>219-9(林務)工事打合せ簿</vt:lpstr>
      <vt:lpstr>219-10(林務)</vt:lpstr>
      <vt:lpstr>219-10(林務)記入例</vt:lpstr>
      <vt:lpstr>219-11(林務)【交替制】</vt:lpstr>
      <vt:lpstr>219-11(林務)【交替制】記入例</vt:lpstr>
      <vt:lpstr>220-1</vt:lpstr>
      <vt:lpstr>220-2</vt:lpstr>
      <vt:lpstr>301</vt:lpstr>
      <vt:lpstr>302</vt:lpstr>
      <vt:lpstr>303</vt:lpstr>
      <vt:lpstr>304-1</vt:lpstr>
      <vt:lpstr>304-2</vt:lpstr>
      <vt:lpstr>305</vt:lpstr>
      <vt:lpstr>306-1</vt:lpstr>
      <vt:lpstr>306-2</vt:lpstr>
      <vt:lpstr>306-3</vt:lpstr>
      <vt:lpstr>306-4</vt:lpstr>
      <vt:lpstr>306-5</vt:lpstr>
      <vt:lpstr>307</vt:lpstr>
      <vt:lpstr>308</vt:lpstr>
      <vt:lpstr>309</vt:lpstr>
      <vt:lpstr>310</vt:lpstr>
      <vt:lpstr>401</vt:lpstr>
      <vt:lpstr>402</vt:lpstr>
      <vt:lpstr>404</vt:lpstr>
      <vt:lpstr>405</vt:lpstr>
      <vt:lpstr>406</vt:lpstr>
      <vt:lpstr>407</vt:lpstr>
      <vt:lpstr>407(記入例)</vt:lpstr>
      <vt:lpstr>408</vt:lpstr>
      <vt:lpstr>501</vt:lpstr>
      <vt:lpstr>502-5</vt:lpstr>
      <vt:lpstr>502-6</vt:lpstr>
      <vt:lpstr>502-7</vt:lpstr>
      <vt:lpstr>503-1</vt:lpstr>
      <vt:lpstr>503-2</vt:lpstr>
      <vt:lpstr>504</vt:lpstr>
      <vt:lpstr>505</vt:lpstr>
      <vt:lpstr>505-例</vt:lpstr>
      <vt:lpstr>506</vt:lpstr>
      <vt:lpstr>507</vt:lpstr>
      <vt:lpstr>508-1</vt:lpstr>
      <vt:lpstr>508-2</vt:lpstr>
      <vt:lpstr>509</vt:lpstr>
      <vt:lpstr>602</vt:lpstr>
      <vt:lpstr>603</vt:lpstr>
      <vt:lpstr>701</vt:lpstr>
      <vt:lpstr>702</vt:lpstr>
      <vt:lpstr>'101'!Print_Area</vt:lpstr>
      <vt:lpstr>'102'!Print_Area</vt:lpstr>
      <vt:lpstr>'103'!Print_Area</vt:lpstr>
      <vt:lpstr>'104'!Print_Area</vt:lpstr>
      <vt:lpstr>'105'!Print_Area</vt:lpstr>
      <vt:lpstr>'107'!Print_Area</vt:lpstr>
      <vt:lpstr>'111'!Print_Area</vt:lpstr>
      <vt:lpstr>'112'!Print_Area</vt:lpstr>
      <vt:lpstr>'114'!Print_Area</vt:lpstr>
      <vt:lpstr>'201-2'!Print_Area</vt:lpstr>
      <vt:lpstr>'208'!Print_Area</vt:lpstr>
      <vt:lpstr>'213'!Print_Area</vt:lpstr>
      <vt:lpstr>'216'!Print_Area</vt:lpstr>
      <vt:lpstr>'219-1【土木】'!Print_Area</vt:lpstr>
      <vt:lpstr>'219-10(林務)'!Print_Area</vt:lpstr>
      <vt:lpstr>'219-10(林務)記入例'!Print_Area</vt:lpstr>
      <vt:lpstr>'219-11(林務)【交替制】'!Print_Area</vt:lpstr>
      <vt:lpstr>'219-11(林務)【交替制】記入例'!Print_Area</vt:lpstr>
      <vt:lpstr>'219-2【土木】(通期・月単位)'!Print_Area</vt:lpstr>
      <vt:lpstr>'219-3【土木】(完全)'!Print_Area</vt:lpstr>
      <vt:lpstr>'219-4【土木】(通期・月単位)(交替制)'!Print_Area</vt:lpstr>
      <vt:lpstr>'219-5【土木】(完全)(交替制)'!Print_Area</vt:lpstr>
      <vt:lpstr>'219-6(農整)工事打合せ簿'!Print_Area</vt:lpstr>
      <vt:lpstr>'219-8(農整)【交替制】'!Print_Area</vt:lpstr>
      <vt:lpstr>'219-8(農整)【交替制】記入例'!Print_Area</vt:lpstr>
      <vt:lpstr>'219-9(林務)工事打合せ簿'!Print_Area</vt:lpstr>
      <vt:lpstr>'220-1'!Print_Area</vt:lpstr>
      <vt:lpstr>'220-2'!Print_Area</vt:lpstr>
      <vt:lpstr>'301'!Print_Area</vt:lpstr>
      <vt:lpstr>'302'!Print_Area</vt:lpstr>
      <vt:lpstr>'303'!Print_Area</vt:lpstr>
      <vt:lpstr>'304-2'!Print_Area</vt:lpstr>
      <vt:lpstr>'308'!Print_Area</vt:lpstr>
      <vt:lpstr>'309'!Print_Area</vt:lpstr>
      <vt:lpstr>'310'!Print_Area</vt:lpstr>
      <vt:lpstr>'401'!Print_Area</vt:lpstr>
      <vt:lpstr>'402'!Print_Area</vt:lpstr>
      <vt:lpstr>'404'!Print_Area</vt:lpstr>
      <vt:lpstr>'405'!Print_Area</vt:lpstr>
      <vt:lpstr>'406'!Print_Area</vt:lpstr>
      <vt:lpstr>'408'!Print_Area</vt:lpstr>
      <vt:lpstr>'501'!Print_Area</vt:lpstr>
      <vt:lpstr>'502-6'!Print_Area</vt:lpstr>
      <vt:lpstr>'502-7'!Print_Area</vt:lpstr>
      <vt:lpstr>'503-1'!Print_Area</vt:lpstr>
      <vt:lpstr>'503-2'!Print_Area</vt:lpstr>
      <vt:lpstr>'504'!Print_Area</vt:lpstr>
      <vt:lpstr>'505'!Print_Area</vt:lpstr>
      <vt:lpstr>'505-例'!Print_Area</vt:lpstr>
      <vt:lpstr>'506'!Print_Area</vt:lpstr>
      <vt:lpstr>'507'!Print_Area</vt:lpstr>
      <vt:lpstr>'508-1'!Print_Area</vt:lpstr>
      <vt:lpstr>'508-2'!Print_Area</vt:lpstr>
      <vt:lpstr>'602'!Print_Area</vt:lpstr>
      <vt:lpstr>'603'!Print_Area</vt:lpstr>
      <vt:lpstr>'701'!Print_Area</vt:lpstr>
      <vt:lpstr>'702'!Print_Area</vt:lpstr>
      <vt:lpstr>改定履歴!Print_Area</vt:lpstr>
      <vt:lpstr>提出書類一覧!Print_Area</vt:lpstr>
      <vt:lpstr>入力シート!Print_Area</vt:lpstr>
      <vt:lpstr>'219-10(林務)'!Print_Titles</vt:lpstr>
      <vt:lpstr>'219-10(林務)記入例'!Print_Titles</vt:lpstr>
      <vt:lpstr>'219-11(林務)【交替制】'!Print_Titles</vt:lpstr>
      <vt:lpstr>'219-11(林務)【交替制】記入例'!Print_Titles</vt:lpstr>
      <vt:lpstr>'219-2【土木】(通期・月単位)'!Print_Titles</vt:lpstr>
      <vt:lpstr>'219-4【土木】(通期・月単位)(交替制)'!Print_Titles</vt:lpstr>
      <vt:lpstr>'219-8(農整)【交替制】'!Print_Titles</vt:lpstr>
      <vt:lpstr>'219-8(農整)【交替制】記入例'!Print_Titles</vt:lpstr>
      <vt:lpstr>提出書類一覧!Print_Titles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22/04/09異動 0100800 守真武弘</dc:creator>
  <cp:lastModifiedBy>古賀　雅己</cp:lastModifiedBy>
  <cp:lastPrinted>2026-05-22T00:30:48Z</cp:lastPrinted>
  <dcterms:created xsi:type="dcterms:W3CDTF">2022-06-15T04:09:23Z</dcterms:created>
  <dcterms:modified xsi:type="dcterms:W3CDTF">2026-05-27T04:37:58Z</dcterms:modified>
</cp:coreProperties>
</file>